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C:\Users\MarcoPiccoli\Desktop\A.C. Cell\1 - Sito anno 2021\Codice ID - Contabilità #3   (321)\"/>
    </mc:Choice>
  </mc:AlternateContent>
  <bookViews>
    <workbookView xWindow="240" yWindow="375" windowWidth="18840" windowHeight="12270" tabRatio="587"/>
  </bookViews>
  <sheets>
    <sheet name="Presentazione" sheetId="8" r:id="rId1"/>
    <sheet name="IMPOSTAZIONI" sheetId="23" r:id="rId2"/>
    <sheet name="CALENDARIO" sheetId="25" r:id="rId3"/>
  </sheets>
  <definedNames>
    <definedName name="_xlnm._FilterDatabase" localSheetId="2" hidden="1">CALENDARIO!$E$22:$BM$3022</definedName>
    <definedName name="_xlnm._FilterDatabase" localSheetId="1" hidden="1">IMPOSTAZIONI!#REF!</definedName>
    <definedName name="_xlnm._FilterDatabase" localSheetId="0" hidden="1">Presentazione!#REF!</definedName>
    <definedName name="_xlnm.Print_Area" localSheetId="2">CALENDARIO!$B$2:$BO$3091</definedName>
    <definedName name="_xlnm.Print_Area" localSheetId="1">IMPOSTAZIONI!$B$1:$P$100</definedName>
    <definedName name="_xlnm.Print_Area" localSheetId="0">Presentazione!$B$1:$M$128</definedName>
    <definedName name="cz">#REF!</definedName>
    <definedName name="_xlnm.Print_Titles" localSheetId="2">CALENDARIO!$3:$18</definedName>
  </definedNames>
  <calcPr calcId="152511"/>
</workbook>
</file>

<file path=xl/calcChain.xml><?xml version="1.0" encoding="utf-8"?>
<calcChain xmlns="http://schemas.openxmlformats.org/spreadsheetml/2006/main">
  <c r="BS1022" i="25" l="1"/>
  <c r="BT1022" i="25"/>
  <c r="BU1022" i="25"/>
  <c r="BV1022" i="25"/>
  <c r="BW1022" i="25"/>
  <c r="BX1022" i="25"/>
  <c r="BZ1022" i="25"/>
  <c r="BS1023" i="25"/>
  <c r="BT1023" i="25"/>
  <c r="BU1023" i="25"/>
  <c r="BV1023" i="25"/>
  <c r="BW1023" i="25"/>
  <c r="BX1023" i="25"/>
  <c r="BZ1023" i="25"/>
  <c r="CB1023" i="25" s="1"/>
  <c r="BS1024" i="25"/>
  <c r="BT1024" i="25"/>
  <c r="BU1024" i="25"/>
  <c r="BV1024" i="25"/>
  <c r="BW1024" i="25"/>
  <c r="BX1024" i="25"/>
  <c r="BZ1024" i="25"/>
  <c r="BS1025" i="25"/>
  <c r="BT1025" i="25"/>
  <c r="BU1025" i="25"/>
  <c r="BV1025" i="25"/>
  <c r="BW1025" i="25"/>
  <c r="BX1025" i="25"/>
  <c r="BZ1025" i="25"/>
  <c r="BS1026" i="25"/>
  <c r="BT1026" i="25"/>
  <c r="BU1026" i="25"/>
  <c r="BV1026" i="25"/>
  <c r="BW1026" i="25"/>
  <c r="BX1026" i="25"/>
  <c r="BZ1026" i="25"/>
  <c r="BS1027" i="25"/>
  <c r="BT1027" i="25"/>
  <c r="BU1027" i="25"/>
  <c r="BV1027" i="25"/>
  <c r="BW1027" i="25"/>
  <c r="BX1027" i="25"/>
  <c r="BZ1027" i="25"/>
  <c r="BS1028" i="25"/>
  <c r="BT1028" i="25"/>
  <c r="BU1028" i="25"/>
  <c r="BV1028" i="25"/>
  <c r="BW1028" i="25"/>
  <c r="BX1028" i="25"/>
  <c r="BZ1028" i="25"/>
  <c r="BS1029" i="25"/>
  <c r="BT1029" i="25"/>
  <c r="BU1029" i="25"/>
  <c r="BV1029" i="25"/>
  <c r="BW1029" i="25"/>
  <c r="BX1029" i="25"/>
  <c r="BZ1029" i="25"/>
  <c r="CB1029" i="25" s="1"/>
  <c r="BS1030" i="25"/>
  <c r="BT1030" i="25"/>
  <c r="BU1030" i="25"/>
  <c r="BV1030" i="25"/>
  <c r="BW1030" i="25"/>
  <c r="BX1030" i="25"/>
  <c r="BZ1030" i="25"/>
  <c r="BS1031" i="25"/>
  <c r="BT1031" i="25"/>
  <c r="BU1031" i="25"/>
  <c r="BV1031" i="25"/>
  <c r="BW1031" i="25"/>
  <c r="BX1031" i="25"/>
  <c r="BZ1031" i="25"/>
  <c r="CB1031" i="25" s="1"/>
  <c r="BS1032" i="25"/>
  <c r="BT1032" i="25"/>
  <c r="BU1032" i="25"/>
  <c r="BV1032" i="25"/>
  <c r="BW1032" i="25"/>
  <c r="BX1032" i="25"/>
  <c r="BZ1032" i="25"/>
  <c r="CB1032" i="25" s="1"/>
  <c r="BS1033" i="25"/>
  <c r="BT1033" i="25"/>
  <c r="BU1033" i="25"/>
  <c r="BV1033" i="25"/>
  <c r="BW1033" i="25"/>
  <c r="BX1033" i="25"/>
  <c r="BZ1033" i="25"/>
  <c r="CB1033" i="25" s="1"/>
  <c r="BS1034" i="25"/>
  <c r="BT1034" i="25"/>
  <c r="BU1034" i="25"/>
  <c r="BV1034" i="25"/>
  <c r="BW1034" i="25"/>
  <c r="BX1034" i="25"/>
  <c r="BZ1034" i="25"/>
  <c r="BS1035" i="25"/>
  <c r="BT1035" i="25"/>
  <c r="BU1035" i="25"/>
  <c r="BV1035" i="25"/>
  <c r="BW1035" i="25"/>
  <c r="BX1035" i="25"/>
  <c r="BZ1035" i="25"/>
  <c r="CB1035" i="25" s="1"/>
  <c r="BS1036" i="25"/>
  <c r="BT1036" i="25"/>
  <c r="BU1036" i="25"/>
  <c r="BV1036" i="25"/>
  <c r="BW1036" i="25"/>
  <c r="BX1036" i="25"/>
  <c r="BZ1036" i="25"/>
  <c r="BS1037" i="25"/>
  <c r="BT1037" i="25"/>
  <c r="BU1037" i="25"/>
  <c r="BV1037" i="25"/>
  <c r="BW1037" i="25"/>
  <c r="BX1037" i="25"/>
  <c r="BZ1037" i="25"/>
  <c r="BS1038" i="25"/>
  <c r="BT1038" i="25"/>
  <c r="BU1038" i="25"/>
  <c r="BV1038" i="25"/>
  <c r="BW1038" i="25"/>
  <c r="BX1038" i="25"/>
  <c r="BZ1038" i="25"/>
  <c r="BS1039" i="25"/>
  <c r="BT1039" i="25"/>
  <c r="BU1039" i="25"/>
  <c r="BV1039" i="25"/>
  <c r="BW1039" i="25"/>
  <c r="BX1039" i="25"/>
  <c r="BZ1039" i="25"/>
  <c r="BS1040" i="25"/>
  <c r="BT1040" i="25"/>
  <c r="BU1040" i="25"/>
  <c r="BV1040" i="25"/>
  <c r="BW1040" i="25"/>
  <c r="BX1040" i="25"/>
  <c r="BZ1040" i="25"/>
  <c r="CB1040" i="25" s="1"/>
  <c r="BS1041" i="25"/>
  <c r="BT1041" i="25"/>
  <c r="BU1041" i="25"/>
  <c r="BV1041" i="25"/>
  <c r="BW1041" i="25"/>
  <c r="BX1041" i="25"/>
  <c r="BZ1041" i="25"/>
  <c r="BS1042" i="25"/>
  <c r="BT1042" i="25"/>
  <c r="BU1042" i="25"/>
  <c r="BV1042" i="25"/>
  <c r="BW1042" i="25"/>
  <c r="BX1042" i="25"/>
  <c r="BZ1042" i="25"/>
  <c r="BS1043" i="25"/>
  <c r="BT1043" i="25"/>
  <c r="BU1043" i="25"/>
  <c r="BV1043" i="25"/>
  <c r="BW1043" i="25"/>
  <c r="BX1043" i="25"/>
  <c r="BZ1043" i="25"/>
  <c r="BS1044" i="25"/>
  <c r="BT1044" i="25"/>
  <c r="BU1044" i="25"/>
  <c r="BV1044" i="25"/>
  <c r="BW1044" i="25"/>
  <c r="BX1044" i="25"/>
  <c r="BZ1044" i="25"/>
  <c r="CB1044" i="25" s="1"/>
  <c r="BS1045" i="25"/>
  <c r="BT1045" i="25"/>
  <c r="BU1045" i="25"/>
  <c r="BV1045" i="25"/>
  <c r="BW1045" i="25"/>
  <c r="BX1045" i="25"/>
  <c r="BZ1045" i="25"/>
  <c r="BS1046" i="25"/>
  <c r="BT1046" i="25"/>
  <c r="BU1046" i="25"/>
  <c r="BV1046" i="25"/>
  <c r="BW1046" i="25"/>
  <c r="BX1046" i="25"/>
  <c r="BZ1046" i="25"/>
  <c r="CB1046" i="25" s="1"/>
  <c r="BS1047" i="25"/>
  <c r="BT1047" i="25"/>
  <c r="BU1047" i="25"/>
  <c r="BV1047" i="25"/>
  <c r="BW1047" i="25"/>
  <c r="BX1047" i="25"/>
  <c r="BZ1047" i="25"/>
  <c r="BS1048" i="25"/>
  <c r="BT1048" i="25"/>
  <c r="BU1048" i="25"/>
  <c r="BV1048" i="25"/>
  <c r="BW1048" i="25"/>
  <c r="BX1048" i="25"/>
  <c r="BZ1048" i="25"/>
  <c r="CB1048" i="25" s="1"/>
  <c r="BS1049" i="25"/>
  <c r="BT1049" i="25"/>
  <c r="BU1049" i="25"/>
  <c r="BV1049" i="25"/>
  <c r="BW1049" i="25"/>
  <c r="BX1049" i="25"/>
  <c r="BZ1049" i="25"/>
  <c r="CB1049" i="25" s="1"/>
  <c r="BS1050" i="25"/>
  <c r="BT1050" i="25"/>
  <c r="BU1050" i="25"/>
  <c r="BV1050" i="25"/>
  <c r="BW1050" i="25"/>
  <c r="BX1050" i="25"/>
  <c r="BZ1050" i="25"/>
  <c r="BS1051" i="25"/>
  <c r="BT1051" i="25"/>
  <c r="BU1051" i="25"/>
  <c r="BV1051" i="25"/>
  <c r="BW1051" i="25"/>
  <c r="BX1051" i="25"/>
  <c r="BZ1051" i="25"/>
  <c r="BS1052" i="25"/>
  <c r="BT1052" i="25"/>
  <c r="BU1052" i="25"/>
  <c r="BV1052" i="25"/>
  <c r="BW1052" i="25"/>
  <c r="BX1052" i="25"/>
  <c r="BZ1052" i="25"/>
  <c r="CB1052" i="25" s="1"/>
  <c r="BS1053" i="25"/>
  <c r="BT1053" i="25"/>
  <c r="BU1053" i="25"/>
  <c r="BV1053" i="25"/>
  <c r="BW1053" i="25"/>
  <c r="BX1053" i="25"/>
  <c r="BZ1053" i="25"/>
  <c r="BS1054" i="25"/>
  <c r="BT1054" i="25"/>
  <c r="BU1054" i="25"/>
  <c r="BV1054" i="25"/>
  <c r="BW1054" i="25"/>
  <c r="BX1054" i="25"/>
  <c r="BZ1054" i="25"/>
  <c r="BS1055" i="25"/>
  <c r="BT1055" i="25"/>
  <c r="BU1055" i="25"/>
  <c r="BV1055" i="25"/>
  <c r="BW1055" i="25"/>
  <c r="BX1055" i="25"/>
  <c r="BZ1055" i="25"/>
  <c r="CB1055" i="25" s="1"/>
  <c r="BS1056" i="25"/>
  <c r="BT1056" i="25"/>
  <c r="BU1056" i="25"/>
  <c r="BV1056" i="25"/>
  <c r="BW1056" i="25"/>
  <c r="BX1056" i="25"/>
  <c r="BZ1056" i="25"/>
  <c r="BS1057" i="25"/>
  <c r="BT1057" i="25"/>
  <c r="BU1057" i="25"/>
  <c r="BV1057" i="25"/>
  <c r="BW1057" i="25"/>
  <c r="BX1057" i="25"/>
  <c r="BZ1057" i="25"/>
  <c r="BS1058" i="25"/>
  <c r="BT1058" i="25"/>
  <c r="BU1058" i="25"/>
  <c r="BV1058" i="25"/>
  <c r="BW1058" i="25"/>
  <c r="BX1058" i="25"/>
  <c r="BZ1058" i="25"/>
  <c r="BS1059" i="25"/>
  <c r="BT1059" i="25"/>
  <c r="BU1059" i="25"/>
  <c r="BV1059" i="25"/>
  <c r="BW1059" i="25"/>
  <c r="BX1059" i="25"/>
  <c r="BZ1059" i="25"/>
  <c r="CB1059" i="25" s="1"/>
  <c r="BS1060" i="25"/>
  <c r="BT1060" i="25"/>
  <c r="BU1060" i="25"/>
  <c r="BV1060" i="25"/>
  <c r="BW1060" i="25"/>
  <c r="BX1060" i="25"/>
  <c r="BZ1060" i="25"/>
  <c r="BS1061" i="25"/>
  <c r="BT1061" i="25"/>
  <c r="BU1061" i="25"/>
  <c r="BV1061" i="25"/>
  <c r="BW1061" i="25"/>
  <c r="BX1061" i="25"/>
  <c r="BZ1061" i="25"/>
  <c r="CB1061" i="25" s="1"/>
  <c r="BS1062" i="25"/>
  <c r="BT1062" i="25"/>
  <c r="BU1062" i="25"/>
  <c r="BV1062" i="25"/>
  <c r="BW1062" i="25"/>
  <c r="BX1062" i="25"/>
  <c r="BZ1062" i="25"/>
  <c r="BS1063" i="25"/>
  <c r="BT1063" i="25"/>
  <c r="BU1063" i="25"/>
  <c r="BV1063" i="25"/>
  <c r="BW1063" i="25"/>
  <c r="BX1063" i="25"/>
  <c r="BZ1063" i="25"/>
  <c r="CB1063" i="25" s="1"/>
  <c r="BS1064" i="25"/>
  <c r="BT1064" i="25"/>
  <c r="BU1064" i="25"/>
  <c r="BV1064" i="25"/>
  <c r="BW1064" i="25"/>
  <c r="BX1064" i="25"/>
  <c r="BZ1064" i="25"/>
  <c r="BS1065" i="25"/>
  <c r="BT1065" i="25"/>
  <c r="BU1065" i="25"/>
  <c r="BV1065" i="25"/>
  <c r="BW1065" i="25"/>
  <c r="BX1065" i="25"/>
  <c r="BZ1065" i="25"/>
  <c r="BS1066" i="25"/>
  <c r="BT1066" i="25"/>
  <c r="BU1066" i="25"/>
  <c r="BV1066" i="25"/>
  <c r="BW1066" i="25"/>
  <c r="BX1066" i="25"/>
  <c r="BZ1066" i="25"/>
  <c r="BS1067" i="25"/>
  <c r="BT1067" i="25"/>
  <c r="BU1067" i="25"/>
  <c r="BV1067" i="25"/>
  <c r="BW1067" i="25"/>
  <c r="BX1067" i="25"/>
  <c r="BZ1067" i="25"/>
  <c r="CB1067" i="25" s="1"/>
  <c r="BS1068" i="25"/>
  <c r="BT1068" i="25"/>
  <c r="BU1068" i="25"/>
  <c r="BV1068" i="25"/>
  <c r="BW1068" i="25"/>
  <c r="BX1068" i="25"/>
  <c r="BZ1068" i="25"/>
  <c r="BS1069" i="25"/>
  <c r="BT1069" i="25"/>
  <c r="BU1069" i="25"/>
  <c r="BV1069" i="25"/>
  <c r="BW1069" i="25"/>
  <c r="BX1069" i="25"/>
  <c r="BZ1069" i="25"/>
  <c r="BS1070" i="25"/>
  <c r="BT1070" i="25"/>
  <c r="BU1070" i="25"/>
  <c r="BV1070" i="25"/>
  <c r="BW1070" i="25"/>
  <c r="BX1070" i="25"/>
  <c r="BZ1070" i="25"/>
  <c r="BS1071" i="25"/>
  <c r="BT1071" i="25"/>
  <c r="BU1071" i="25"/>
  <c r="BV1071" i="25"/>
  <c r="BW1071" i="25"/>
  <c r="BX1071" i="25"/>
  <c r="BZ1071" i="25"/>
  <c r="CB1071" i="25" s="1"/>
  <c r="BS1072" i="25"/>
  <c r="BT1072" i="25"/>
  <c r="BU1072" i="25"/>
  <c r="BV1072" i="25"/>
  <c r="BW1072" i="25"/>
  <c r="BX1072" i="25"/>
  <c r="BZ1072" i="25"/>
  <c r="BS1073" i="25"/>
  <c r="BT1073" i="25"/>
  <c r="BU1073" i="25"/>
  <c r="BV1073" i="25"/>
  <c r="BW1073" i="25"/>
  <c r="BX1073" i="25"/>
  <c r="BZ1073" i="25"/>
  <c r="BS1074" i="25"/>
  <c r="BT1074" i="25"/>
  <c r="BU1074" i="25"/>
  <c r="BV1074" i="25"/>
  <c r="BW1074" i="25"/>
  <c r="BX1074" i="25"/>
  <c r="BZ1074" i="25"/>
  <c r="BS1075" i="25"/>
  <c r="BT1075" i="25"/>
  <c r="BU1075" i="25"/>
  <c r="BV1075" i="25"/>
  <c r="BW1075" i="25"/>
  <c r="BX1075" i="25"/>
  <c r="BZ1075" i="25"/>
  <c r="BS1076" i="25"/>
  <c r="BT1076" i="25"/>
  <c r="BU1076" i="25"/>
  <c r="BV1076" i="25"/>
  <c r="BW1076" i="25"/>
  <c r="BX1076" i="25"/>
  <c r="BZ1076" i="25"/>
  <c r="CB1076" i="25" s="1"/>
  <c r="BS1077" i="25"/>
  <c r="BT1077" i="25"/>
  <c r="BU1077" i="25"/>
  <c r="BV1077" i="25"/>
  <c r="BW1077" i="25"/>
  <c r="BX1077" i="25"/>
  <c r="BZ1077" i="25"/>
  <c r="BS1078" i="25"/>
  <c r="BT1078" i="25"/>
  <c r="BU1078" i="25"/>
  <c r="BV1078" i="25"/>
  <c r="BW1078" i="25"/>
  <c r="BX1078" i="25"/>
  <c r="BZ1078" i="25"/>
  <c r="BS1079" i="25"/>
  <c r="BT1079" i="25"/>
  <c r="BU1079" i="25"/>
  <c r="BV1079" i="25"/>
  <c r="BW1079" i="25"/>
  <c r="BX1079" i="25"/>
  <c r="BZ1079" i="25"/>
  <c r="BS1080" i="25"/>
  <c r="BT1080" i="25"/>
  <c r="BU1080" i="25"/>
  <c r="BV1080" i="25"/>
  <c r="BW1080" i="25"/>
  <c r="BX1080" i="25"/>
  <c r="BZ1080" i="25"/>
  <c r="CB1080" i="25" s="1"/>
  <c r="BS1081" i="25"/>
  <c r="BT1081" i="25"/>
  <c r="BU1081" i="25"/>
  <c r="BV1081" i="25"/>
  <c r="BW1081" i="25"/>
  <c r="BX1081" i="25"/>
  <c r="BZ1081" i="25"/>
  <c r="BS1082" i="25"/>
  <c r="BT1082" i="25"/>
  <c r="BU1082" i="25"/>
  <c r="BV1082" i="25"/>
  <c r="BW1082" i="25"/>
  <c r="BX1082" i="25"/>
  <c r="BZ1082" i="25"/>
  <c r="CB1082" i="25" s="1"/>
  <c r="BS1083" i="25"/>
  <c r="BT1083" i="25"/>
  <c r="BU1083" i="25"/>
  <c r="BV1083" i="25"/>
  <c r="BW1083" i="25"/>
  <c r="BX1083" i="25"/>
  <c r="BZ1083" i="25"/>
  <c r="CB1083" i="25" s="1"/>
  <c r="BS1084" i="25"/>
  <c r="BT1084" i="25"/>
  <c r="BU1084" i="25"/>
  <c r="BV1084" i="25"/>
  <c r="BW1084" i="25"/>
  <c r="BX1084" i="25"/>
  <c r="BZ1084" i="25"/>
  <c r="CB1084" i="25" s="1"/>
  <c r="BS1085" i="25"/>
  <c r="BT1085" i="25"/>
  <c r="BU1085" i="25"/>
  <c r="BV1085" i="25"/>
  <c r="BW1085" i="25"/>
  <c r="BX1085" i="25"/>
  <c r="BZ1085" i="25"/>
  <c r="BS1086" i="25"/>
  <c r="BT1086" i="25"/>
  <c r="BU1086" i="25"/>
  <c r="BV1086" i="25"/>
  <c r="BW1086" i="25"/>
  <c r="BX1086" i="25"/>
  <c r="BZ1086" i="25"/>
  <c r="CB1086" i="25" s="1"/>
  <c r="BS1087" i="25"/>
  <c r="BT1087" i="25"/>
  <c r="BU1087" i="25"/>
  <c r="BV1087" i="25"/>
  <c r="BW1087" i="25"/>
  <c r="BX1087" i="25"/>
  <c r="BZ1087" i="25"/>
  <c r="BS1088" i="25"/>
  <c r="BT1088" i="25"/>
  <c r="BU1088" i="25"/>
  <c r="BV1088" i="25"/>
  <c r="BW1088" i="25"/>
  <c r="BX1088" i="25"/>
  <c r="BZ1088" i="25"/>
  <c r="BS1089" i="25"/>
  <c r="BT1089" i="25"/>
  <c r="BU1089" i="25"/>
  <c r="BV1089" i="25"/>
  <c r="BW1089" i="25"/>
  <c r="BX1089" i="25"/>
  <c r="BZ1089" i="25"/>
  <c r="BS1090" i="25"/>
  <c r="BT1090" i="25"/>
  <c r="BU1090" i="25"/>
  <c r="BV1090" i="25"/>
  <c r="BW1090" i="25"/>
  <c r="BX1090" i="25"/>
  <c r="BZ1090" i="25"/>
  <c r="BS1091" i="25"/>
  <c r="BT1091" i="25"/>
  <c r="BU1091" i="25"/>
  <c r="BV1091" i="25"/>
  <c r="BW1091" i="25"/>
  <c r="BX1091" i="25"/>
  <c r="BZ1091" i="25"/>
  <c r="BS1092" i="25"/>
  <c r="BT1092" i="25"/>
  <c r="BU1092" i="25"/>
  <c r="BV1092" i="25"/>
  <c r="BW1092" i="25"/>
  <c r="BX1092" i="25"/>
  <c r="BZ1092" i="25"/>
  <c r="CB1092" i="25" s="1"/>
  <c r="BS1093" i="25"/>
  <c r="BT1093" i="25"/>
  <c r="BU1093" i="25"/>
  <c r="BV1093" i="25"/>
  <c r="BW1093" i="25"/>
  <c r="BX1093" i="25"/>
  <c r="BZ1093" i="25"/>
  <c r="CB1093" i="25" s="1"/>
  <c r="BS1094" i="25"/>
  <c r="BT1094" i="25"/>
  <c r="BU1094" i="25"/>
  <c r="BV1094" i="25"/>
  <c r="BW1094" i="25"/>
  <c r="BX1094" i="25"/>
  <c r="BZ1094" i="25"/>
  <c r="BS1095" i="25"/>
  <c r="BT1095" i="25"/>
  <c r="BU1095" i="25"/>
  <c r="BV1095" i="25"/>
  <c r="BW1095" i="25"/>
  <c r="BX1095" i="25"/>
  <c r="BZ1095" i="25"/>
  <c r="BS1096" i="25"/>
  <c r="BT1096" i="25"/>
  <c r="BU1096" i="25"/>
  <c r="BV1096" i="25"/>
  <c r="BW1096" i="25"/>
  <c r="BX1096" i="25"/>
  <c r="BZ1096" i="25"/>
  <c r="BS1097" i="25"/>
  <c r="BT1097" i="25"/>
  <c r="BU1097" i="25"/>
  <c r="BV1097" i="25"/>
  <c r="BW1097" i="25"/>
  <c r="BX1097" i="25"/>
  <c r="BZ1097" i="25"/>
  <c r="BS1098" i="25"/>
  <c r="BT1098" i="25"/>
  <c r="BU1098" i="25"/>
  <c r="BV1098" i="25"/>
  <c r="BW1098" i="25"/>
  <c r="BX1098" i="25"/>
  <c r="BZ1098" i="25"/>
  <c r="CB1098" i="25" s="1"/>
  <c r="BS1099" i="25"/>
  <c r="BT1099" i="25"/>
  <c r="BU1099" i="25"/>
  <c r="BV1099" i="25"/>
  <c r="BW1099" i="25"/>
  <c r="BX1099" i="25"/>
  <c r="BZ1099" i="25"/>
  <c r="BS1100" i="25"/>
  <c r="BT1100" i="25"/>
  <c r="BU1100" i="25"/>
  <c r="BV1100" i="25"/>
  <c r="BW1100" i="25"/>
  <c r="BX1100" i="25"/>
  <c r="BZ1100" i="25"/>
  <c r="CB1100" i="25" s="1"/>
  <c r="BS1101" i="25"/>
  <c r="BT1101" i="25"/>
  <c r="BU1101" i="25"/>
  <c r="BV1101" i="25"/>
  <c r="BW1101" i="25"/>
  <c r="BX1101" i="25"/>
  <c r="BZ1101" i="25"/>
  <c r="BS1102" i="25"/>
  <c r="BT1102" i="25"/>
  <c r="BU1102" i="25"/>
  <c r="BV1102" i="25"/>
  <c r="BW1102" i="25"/>
  <c r="BX1102" i="25"/>
  <c r="BZ1102" i="25"/>
  <c r="CB1102" i="25" s="1"/>
  <c r="BS1103" i="25"/>
  <c r="BT1103" i="25"/>
  <c r="BU1103" i="25"/>
  <c r="BV1103" i="25"/>
  <c r="BW1103" i="25"/>
  <c r="BX1103" i="25"/>
  <c r="BZ1103" i="25"/>
  <c r="BS1104" i="25"/>
  <c r="BT1104" i="25"/>
  <c r="BU1104" i="25"/>
  <c r="BV1104" i="25"/>
  <c r="BW1104" i="25"/>
  <c r="BX1104" i="25"/>
  <c r="BZ1104" i="25"/>
  <c r="CB1104" i="25" s="1"/>
  <c r="BS1105" i="25"/>
  <c r="BT1105" i="25"/>
  <c r="BU1105" i="25"/>
  <c r="BV1105" i="25"/>
  <c r="BW1105" i="25"/>
  <c r="BX1105" i="25"/>
  <c r="BZ1105" i="25"/>
  <c r="BS1106" i="25"/>
  <c r="BT1106" i="25"/>
  <c r="BU1106" i="25"/>
  <c r="BV1106" i="25"/>
  <c r="BW1106" i="25"/>
  <c r="BX1106" i="25"/>
  <c r="BZ1106" i="25"/>
  <c r="BS1107" i="25"/>
  <c r="BT1107" i="25"/>
  <c r="BU1107" i="25"/>
  <c r="BV1107" i="25"/>
  <c r="BW1107" i="25"/>
  <c r="BX1107" i="25"/>
  <c r="BZ1107" i="25"/>
  <c r="BS1108" i="25"/>
  <c r="BT1108" i="25"/>
  <c r="BU1108" i="25"/>
  <c r="BV1108" i="25"/>
  <c r="BW1108" i="25"/>
  <c r="BX1108" i="25"/>
  <c r="BZ1108" i="25"/>
  <c r="BS1109" i="25"/>
  <c r="BT1109" i="25"/>
  <c r="BU1109" i="25"/>
  <c r="BV1109" i="25"/>
  <c r="BW1109" i="25"/>
  <c r="BX1109" i="25"/>
  <c r="BZ1109" i="25"/>
  <c r="CB1109" i="25" s="1"/>
  <c r="BS1110" i="25"/>
  <c r="BT1110" i="25"/>
  <c r="BU1110" i="25"/>
  <c r="BV1110" i="25"/>
  <c r="BW1110" i="25"/>
  <c r="BX1110" i="25"/>
  <c r="BZ1110" i="25"/>
  <c r="BS1111" i="25"/>
  <c r="BT1111" i="25"/>
  <c r="BU1111" i="25"/>
  <c r="BV1111" i="25"/>
  <c r="BW1111" i="25"/>
  <c r="BX1111" i="25"/>
  <c r="BZ1111" i="25"/>
  <c r="BS1112" i="25"/>
  <c r="BT1112" i="25"/>
  <c r="BU1112" i="25"/>
  <c r="BV1112" i="25"/>
  <c r="BW1112" i="25"/>
  <c r="BX1112" i="25"/>
  <c r="BZ1112" i="25"/>
  <c r="BS1113" i="25"/>
  <c r="BT1113" i="25"/>
  <c r="BU1113" i="25"/>
  <c r="BV1113" i="25"/>
  <c r="BW1113" i="25"/>
  <c r="BX1113" i="25"/>
  <c r="BZ1113" i="25"/>
  <c r="BS1114" i="25"/>
  <c r="BT1114" i="25"/>
  <c r="BU1114" i="25"/>
  <c r="BV1114" i="25"/>
  <c r="BW1114" i="25"/>
  <c r="BX1114" i="25"/>
  <c r="BZ1114" i="25"/>
  <c r="CB1114" i="25" s="1"/>
  <c r="BS1115" i="25"/>
  <c r="BT1115" i="25"/>
  <c r="BU1115" i="25"/>
  <c r="BV1115" i="25"/>
  <c r="BW1115" i="25"/>
  <c r="BX1115" i="25"/>
  <c r="BZ1115" i="25"/>
  <c r="CB1115" i="25" s="1"/>
  <c r="BS1116" i="25"/>
  <c r="BT1116" i="25"/>
  <c r="BU1116" i="25"/>
  <c r="BV1116" i="25"/>
  <c r="BW1116" i="25"/>
  <c r="BX1116" i="25"/>
  <c r="BZ1116" i="25"/>
  <c r="BS1117" i="25"/>
  <c r="BT1117" i="25"/>
  <c r="BU1117" i="25"/>
  <c r="BV1117" i="25"/>
  <c r="BW1117" i="25"/>
  <c r="BX1117" i="25"/>
  <c r="BZ1117" i="25"/>
  <c r="CB1117" i="25" s="1"/>
  <c r="BS1118" i="25"/>
  <c r="BT1118" i="25"/>
  <c r="BU1118" i="25"/>
  <c r="BV1118" i="25"/>
  <c r="BW1118" i="25"/>
  <c r="BX1118" i="25"/>
  <c r="BZ1118" i="25"/>
  <c r="CB1118" i="25" s="1"/>
  <c r="BS1119" i="25"/>
  <c r="BT1119" i="25"/>
  <c r="BU1119" i="25"/>
  <c r="BV1119" i="25"/>
  <c r="BW1119" i="25"/>
  <c r="BX1119" i="25"/>
  <c r="BZ1119" i="25"/>
  <c r="BS1120" i="25"/>
  <c r="BT1120" i="25"/>
  <c r="BU1120" i="25"/>
  <c r="BV1120" i="25"/>
  <c r="BW1120" i="25"/>
  <c r="BX1120" i="25"/>
  <c r="BZ1120" i="25"/>
  <c r="CB1120" i="25" s="1"/>
  <c r="BS1121" i="25"/>
  <c r="BT1121" i="25"/>
  <c r="BU1121" i="25"/>
  <c r="BV1121" i="25"/>
  <c r="BW1121" i="25"/>
  <c r="BX1121" i="25"/>
  <c r="BZ1121" i="25"/>
  <c r="BS1122" i="25"/>
  <c r="BT1122" i="25"/>
  <c r="BU1122" i="25"/>
  <c r="BV1122" i="25"/>
  <c r="BW1122" i="25"/>
  <c r="BX1122" i="25"/>
  <c r="BZ1122" i="25"/>
  <c r="CB1122" i="25" s="1"/>
  <c r="BS1123" i="25"/>
  <c r="BT1123" i="25"/>
  <c r="BU1123" i="25"/>
  <c r="BV1123" i="25"/>
  <c r="BW1123" i="25"/>
  <c r="BX1123" i="25"/>
  <c r="BZ1123" i="25"/>
  <c r="BS1124" i="25"/>
  <c r="BT1124" i="25"/>
  <c r="BU1124" i="25"/>
  <c r="BV1124" i="25"/>
  <c r="BW1124" i="25"/>
  <c r="BX1124" i="25"/>
  <c r="BZ1124" i="25"/>
  <c r="BS1125" i="25"/>
  <c r="BT1125" i="25"/>
  <c r="BU1125" i="25"/>
  <c r="BV1125" i="25"/>
  <c r="BW1125" i="25"/>
  <c r="BX1125" i="25"/>
  <c r="BZ1125" i="25"/>
  <c r="CB1125" i="25" s="1"/>
  <c r="BS1126" i="25"/>
  <c r="BT1126" i="25"/>
  <c r="BU1126" i="25"/>
  <c r="BV1126" i="25"/>
  <c r="BW1126" i="25"/>
  <c r="BX1126" i="25"/>
  <c r="BZ1126" i="25"/>
  <c r="BS1127" i="25"/>
  <c r="BT1127" i="25"/>
  <c r="BU1127" i="25"/>
  <c r="BV1127" i="25"/>
  <c r="BW1127" i="25"/>
  <c r="BX1127" i="25"/>
  <c r="BZ1127" i="25"/>
  <c r="BS1128" i="25"/>
  <c r="BT1128" i="25"/>
  <c r="BU1128" i="25"/>
  <c r="BV1128" i="25"/>
  <c r="BW1128" i="25"/>
  <c r="BX1128" i="25"/>
  <c r="BZ1128" i="25"/>
  <c r="BS1129" i="25"/>
  <c r="BT1129" i="25"/>
  <c r="BU1129" i="25"/>
  <c r="BV1129" i="25"/>
  <c r="BW1129" i="25"/>
  <c r="BX1129" i="25"/>
  <c r="BZ1129" i="25"/>
  <c r="BS1130" i="25"/>
  <c r="BT1130" i="25"/>
  <c r="BU1130" i="25"/>
  <c r="BV1130" i="25"/>
  <c r="BW1130" i="25"/>
  <c r="BX1130" i="25"/>
  <c r="BZ1130" i="25"/>
  <c r="CB1130" i="25" s="1"/>
  <c r="BS1131" i="25"/>
  <c r="BT1131" i="25"/>
  <c r="BU1131" i="25"/>
  <c r="BV1131" i="25"/>
  <c r="BW1131" i="25"/>
  <c r="BX1131" i="25"/>
  <c r="BZ1131" i="25"/>
  <c r="CB1131" i="25" s="1"/>
  <c r="BS1132" i="25"/>
  <c r="BT1132" i="25"/>
  <c r="BU1132" i="25"/>
  <c r="BV1132" i="25"/>
  <c r="BW1132" i="25"/>
  <c r="BX1132" i="25"/>
  <c r="BZ1132" i="25"/>
  <c r="BS1133" i="25"/>
  <c r="BT1133" i="25"/>
  <c r="BU1133" i="25"/>
  <c r="BV1133" i="25"/>
  <c r="BW1133" i="25"/>
  <c r="BX1133" i="25"/>
  <c r="BZ1133" i="25"/>
  <c r="CB1133" i="25" s="1"/>
  <c r="BS1134" i="25"/>
  <c r="BT1134" i="25"/>
  <c r="BU1134" i="25"/>
  <c r="BV1134" i="25"/>
  <c r="BW1134" i="25"/>
  <c r="BX1134" i="25"/>
  <c r="BZ1134" i="25"/>
  <c r="CB1134" i="25" s="1"/>
  <c r="BS1135" i="25"/>
  <c r="BT1135" i="25"/>
  <c r="BU1135" i="25"/>
  <c r="BV1135" i="25"/>
  <c r="BW1135" i="25"/>
  <c r="BX1135" i="25"/>
  <c r="BZ1135" i="25"/>
  <c r="BS1136" i="25"/>
  <c r="BT1136" i="25"/>
  <c r="BU1136" i="25"/>
  <c r="BV1136" i="25"/>
  <c r="BW1136" i="25"/>
  <c r="BX1136" i="25"/>
  <c r="BZ1136" i="25"/>
  <c r="CB1136" i="25" s="1"/>
  <c r="BS1137" i="25"/>
  <c r="BT1137" i="25"/>
  <c r="BU1137" i="25"/>
  <c r="BV1137" i="25"/>
  <c r="BW1137" i="25"/>
  <c r="BX1137" i="25"/>
  <c r="BZ1137" i="25"/>
  <c r="BS1138" i="25"/>
  <c r="BT1138" i="25"/>
  <c r="BU1138" i="25"/>
  <c r="BV1138" i="25"/>
  <c r="BW1138" i="25"/>
  <c r="BX1138" i="25"/>
  <c r="BZ1138" i="25"/>
  <c r="BS1139" i="25"/>
  <c r="BT1139" i="25"/>
  <c r="BU1139" i="25"/>
  <c r="BV1139" i="25"/>
  <c r="BW1139" i="25"/>
  <c r="BX1139" i="25"/>
  <c r="BZ1139" i="25"/>
  <c r="BS1140" i="25"/>
  <c r="BT1140" i="25"/>
  <c r="BU1140" i="25"/>
  <c r="BV1140" i="25"/>
  <c r="BW1140" i="25"/>
  <c r="BX1140" i="25"/>
  <c r="BZ1140" i="25"/>
  <c r="CB1140" i="25" s="1"/>
  <c r="BS1141" i="25"/>
  <c r="BT1141" i="25"/>
  <c r="BU1141" i="25"/>
  <c r="BV1141" i="25"/>
  <c r="BW1141" i="25"/>
  <c r="BX1141" i="25"/>
  <c r="BZ1141" i="25"/>
  <c r="CB1141" i="25" s="1"/>
  <c r="BS1142" i="25"/>
  <c r="BT1142" i="25"/>
  <c r="BU1142" i="25"/>
  <c r="BV1142" i="25"/>
  <c r="BW1142" i="25"/>
  <c r="BX1142" i="25"/>
  <c r="BZ1142" i="25"/>
  <c r="BS1143" i="25"/>
  <c r="BT1143" i="25"/>
  <c r="BU1143" i="25"/>
  <c r="BV1143" i="25"/>
  <c r="BW1143" i="25"/>
  <c r="BX1143" i="25"/>
  <c r="BZ1143" i="25"/>
  <c r="BS1144" i="25"/>
  <c r="BT1144" i="25"/>
  <c r="BU1144" i="25"/>
  <c r="BV1144" i="25"/>
  <c r="BW1144" i="25"/>
  <c r="BX1144" i="25"/>
  <c r="BZ1144" i="25"/>
  <c r="BS1145" i="25"/>
  <c r="BT1145" i="25"/>
  <c r="BU1145" i="25"/>
  <c r="BV1145" i="25"/>
  <c r="BW1145" i="25"/>
  <c r="BX1145" i="25"/>
  <c r="BZ1145" i="25"/>
  <c r="CB1145" i="25" s="1"/>
  <c r="BS1146" i="25"/>
  <c r="BT1146" i="25"/>
  <c r="BU1146" i="25"/>
  <c r="BV1146" i="25"/>
  <c r="BW1146" i="25"/>
  <c r="BX1146" i="25"/>
  <c r="BZ1146" i="25"/>
  <c r="CB1146" i="25" s="1"/>
  <c r="BS1147" i="25"/>
  <c r="BT1147" i="25"/>
  <c r="BU1147" i="25"/>
  <c r="BV1147" i="25"/>
  <c r="BW1147" i="25"/>
  <c r="BX1147" i="25"/>
  <c r="BZ1147" i="25"/>
  <c r="BS1148" i="25"/>
  <c r="BT1148" i="25"/>
  <c r="BU1148" i="25"/>
  <c r="BV1148" i="25"/>
  <c r="BW1148" i="25"/>
  <c r="BX1148" i="25"/>
  <c r="BZ1148" i="25"/>
  <c r="CB1148" i="25" s="1"/>
  <c r="BS1149" i="25"/>
  <c r="BT1149" i="25"/>
  <c r="BU1149" i="25"/>
  <c r="BV1149" i="25"/>
  <c r="BW1149" i="25"/>
  <c r="BX1149" i="25"/>
  <c r="BZ1149" i="25"/>
  <c r="CB1149" i="25" s="1"/>
  <c r="BS1150" i="25"/>
  <c r="BT1150" i="25"/>
  <c r="BU1150" i="25"/>
  <c r="BV1150" i="25"/>
  <c r="BW1150" i="25"/>
  <c r="BX1150" i="25"/>
  <c r="BZ1150" i="25"/>
  <c r="BS1151" i="25"/>
  <c r="BT1151" i="25"/>
  <c r="BU1151" i="25"/>
  <c r="BV1151" i="25"/>
  <c r="BW1151" i="25"/>
  <c r="BX1151" i="25"/>
  <c r="BZ1151" i="25"/>
  <c r="BS1152" i="25"/>
  <c r="BT1152" i="25"/>
  <c r="BU1152" i="25"/>
  <c r="BV1152" i="25"/>
  <c r="BW1152" i="25"/>
  <c r="BX1152" i="25"/>
  <c r="BZ1152" i="25"/>
  <c r="BS1153" i="25"/>
  <c r="BT1153" i="25"/>
  <c r="BU1153" i="25"/>
  <c r="BV1153" i="25"/>
  <c r="BW1153" i="25"/>
  <c r="BX1153" i="25"/>
  <c r="BZ1153" i="25"/>
  <c r="CB1153" i="25" s="1"/>
  <c r="BS1154" i="25"/>
  <c r="BT1154" i="25"/>
  <c r="BU1154" i="25"/>
  <c r="BV1154" i="25"/>
  <c r="BW1154" i="25"/>
  <c r="BX1154" i="25"/>
  <c r="BZ1154" i="25"/>
  <c r="CB1154" i="25" s="1"/>
  <c r="BS1155" i="25"/>
  <c r="BT1155" i="25"/>
  <c r="BU1155" i="25"/>
  <c r="BV1155" i="25"/>
  <c r="BW1155" i="25"/>
  <c r="BX1155" i="25"/>
  <c r="BZ1155" i="25"/>
  <c r="BS1156" i="25"/>
  <c r="BT1156" i="25"/>
  <c r="BU1156" i="25"/>
  <c r="BV1156" i="25"/>
  <c r="BW1156" i="25"/>
  <c r="BX1156" i="25"/>
  <c r="BZ1156" i="25"/>
  <c r="CB1156" i="25" s="1"/>
  <c r="BS1157" i="25"/>
  <c r="BT1157" i="25"/>
  <c r="BU1157" i="25"/>
  <c r="BV1157" i="25"/>
  <c r="BW1157" i="25"/>
  <c r="BX1157" i="25"/>
  <c r="BZ1157" i="25"/>
  <c r="CB1157" i="25" s="1"/>
  <c r="BS1158" i="25"/>
  <c r="BT1158" i="25"/>
  <c r="BU1158" i="25"/>
  <c r="BV1158" i="25"/>
  <c r="BW1158" i="25"/>
  <c r="BX1158" i="25"/>
  <c r="BZ1158" i="25"/>
  <c r="BS1159" i="25"/>
  <c r="BT1159" i="25"/>
  <c r="BU1159" i="25"/>
  <c r="BV1159" i="25"/>
  <c r="BW1159" i="25"/>
  <c r="BX1159" i="25"/>
  <c r="BZ1159" i="25"/>
  <c r="BS1160" i="25"/>
  <c r="BT1160" i="25"/>
  <c r="BU1160" i="25"/>
  <c r="BV1160" i="25"/>
  <c r="BW1160" i="25"/>
  <c r="BX1160" i="25"/>
  <c r="BZ1160" i="25"/>
  <c r="BS1161" i="25"/>
  <c r="BT1161" i="25"/>
  <c r="BU1161" i="25"/>
  <c r="BV1161" i="25"/>
  <c r="BW1161" i="25"/>
  <c r="BX1161" i="25"/>
  <c r="BZ1161" i="25"/>
  <c r="CB1161" i="25" s="1"/>
  <c r="BS1162" i="25"/>
  <c r="BT1162" i="25"/>
  <c r="BU1162" i="25"/>
  <c r="BV1162" i="25"/>
  <c r="BW1162" i="25"/>
  <c r="BX1162" i="25"/>
  <c r="BZ1162" i="25"/>
  <c r="BS1163" i="25"/>
  <c r="BT1163" i="25"/>
  <c r="BU1163" i="25"/>
  <c r="BV1163" i="25"/>
  <c r="BW1163" i="25"/>
  <c r="BX1163" i="25"/>
  <c r="BZ1163" i="25"/>
  <c r="CB1163" i="25" s="1"/>
  <c r="BS1164" i="25"/>
  <c r="BT1164" i="25"/>
  <c r="BU1164" i="25"/>
  <c r="BV1164" i="25"/>
  <c r="BW1164" i="25"/>
  <c r="BX1164" i="25"/>
  <c r="BZ1164" i="25"/>
  <c r="CB1164" i="25" s="1"/>
  <c r="BS1165" i="25"/>
  <c r="BT1165" i="25"/>
  <c r="BU1165" i="25"/>
  <c r="BV1165" i="25"/>
  <c r="BW1165" i="25"/>
  <c r="BX1165" i="25"/>
  <c r="BZ1165" i="25"/>
  <c r="BS1166" i="25"/>
  <c r="BT1166" i="25"/>
  <c r="BU1166" i="25"/>
  <c r="BV1166" i="25"/>
  <c r="BW1166" i="25"/>
  <c r="BX1166" i="25"/>
  <c r="BZ1166" i="25"/>
  <c r="BS1167" i="25"/>
  <c r="BT1167" i="25"/>
  <c r="BU1167" i="25"/>
  <c r="BV1167" i="25"/>
  <c r="BW1167" i="25"/>
  <c r="BX1167" i="25"/>
  <c r="BZ1167" i="25"/>
  <c r="BS1168" i="25"/>
  <c r="BT1168" i="25"/>
  <c r="BU1168" i="25"/>
  <c r="BV1168" i="25"/>
  <c r="BW1168" i="25"/>
  <c r="BX1168" i="25"/>
  <c r="BZ1168" i="25"/>
  <c r="CB1168" i="25" s="1"/>
  <c r="BS1169" i="25"/>
  <c r="BT1169" i="25"/>
  <c r="BU1169" i="25"/>
  <c r="BV1169" i="25"/>
  <c r="BW1169" i="25"/>
  <c r="BX1169" i="25"/>
  <c r="BZ1169" i="25"/>
  <c r="CB1169" i="25" s="1"/>
  <c r="BS1170" i="25"/>
  <c r="BT1170" i="25"/>
  <c r="BU1170" i="25"/>
  <c r="BV1170" i="25"/>
  <c r="BW1170" i="25"/>
  <c r="BX1170" i="25"/>
  <c r="BZ1170" i="25"/>
  <c r="CB1170" i="25" s="1"/>
  <c r="BS1171" i="25"/>
  <c r="BT1171" i="25"/>
  <c r="BU1171" i="25"/>
  <c r="BV1171" i="25"/>
  <c r="BW1171" i="25"/>
  <c r="BX1171" i="25"/>
  <c r="BZ1171" i="25"/>
  <c r="CB1171" i="25" s="1"/>
  <c r="BS1172" i="25"/>
  <c r="BT1172" i="25"/>
  <c r="BU1172" i="25"/>
  <c r="BV1172" i="25"/>
  <c r="BW1172" i="25"/>
  <c r="BX1172" i="25"/>
  <c r="BZ1172" i="25"/>
  <c r="CB1172" i="25" s="1"/>
  <c r="BS1173" i="25"/>
  <c r="BT1173" i="25"/>
  <c r="BU1173" i="25"/>
  <c r="BV1173" i="25"/>
  <c r="BW1173" i="25"/>
  <c r="BX1173" i="25"/>
  <c r="BZ1173" i="25"/>
  <c r="BS1174" i="25"/>
  <c r="BT1174" i="25"/>
  <c r="BU1174" i="25"/>
  <c r="BV1174" i="25"/>
  <c r="BW1174" i="25"/>
  <c r="BX1174" i="25"/>
  <c r="BZ1174" i="25"/>
  <c r="BS1175" i="25"/>
  <c r="BT1175" i="25"/>
  <c r="BU1175" i="25"/>
  <c r="BV1175" i="25"/>
  <c r="BW1175" i="25"/>
  <c r="BX1175" i="25"/>
  <c r="BZ1175" i="25"/>
  <c r="CB1175" i="25" s="1"/>
  <c r="BS1176" i="25"/>
  <c r="BT1176" i="25"/>
  <c r="BU1176" i="25"/>
  <c r="BV1176" i="25"/>
  <c r="BW1176" i="25"/>
  <c r="BX1176" i="25"/>
  <c r="BZ1176" i="25"/>
  <c r="BS1177" i="25"/>
  <c r="BT1177" i="25"/>
  <c r="BU1177" i="25"/>
  <c r="BV1177" i="25"/>
  <c r="BW1177" i="25"/>
  <c r="BX1177" i="25"/>
  <c r="BZ1177" i="25"/>
  <c r="CB1177" i="25" s="1"/>
  <c r="BS1178" i="25"/>
  <c r="BT1178" i="25"/>
  <c r="BU1178" i="25"/>
  <c r="BV1178" i="25"/>
  <c r="BW1178" i="25"/>
  <c r="BX1178" i="25"/>
  <c r="BZ1178" i="25"/>
  <c r="BS1179" i="25"/>
  <c r="BT1179" i="25"/>
  <c r="BU1179" i="25"/>
  <c r="BV1179" i="25"/>
  <c r="BW1179" i="25"/>
  <c r="BX1179" i="25"/>
  <c r="BZ1179" i="25"/>
  <c r="BS1180" i="25"/>
  <c r="BT1180" i="25"/>
  <c r="BU1180" i="25"/>
  <c r="BV1180" i="25"/>
  <c r="BW1180" i="25"/>
  <c r="BX1180" i="25"/>
  <c r="BZ1180" i="25"/>
  <c r="BS1181" i="25"/>
  <c r="BT1181" i="25"/>
  <c r="BU1181" i="25"/>
  <c r="BV1181" i="25"/>
  <c r="BW1181" i="25"/>
  <c r="BX1181" i="25"/>
  <c r="BZ1181" i="25"/>
  <c r="BS1182" i="25"/>
  <c r="BT1182" i="25"/>
  <c r="BU1182" i="25"/>
  <c r="BV1182" i="25"/>
  <c r="BW1182" i="25"/>
  <c r="BX1182" i="25"/>
  <c r="BZ1182" i="25"/>
  <c r="BS1183" i="25"/>
  <c r="BT1183" i="25"/>
  <c r="BU1183" i="25"/>
  <c r="BV1183" i="25"/>
  <c r="BW1183" i="25"/>
  <c r="BX1183" i="25"/>
  <c r="BZ1183" i="25"/>
  <c r="BS1184" i="25"/>
  <c r="BT1184" i="25"/>
  <c r="BU1184" i="25"/>
  <c r="BV1184" i="25"/>
  <c r="BW1184" i="25"/>
  <c r="BX1184" i="25"/>
  <c r="BZ1184" i="25"/>
  <c r="CB1184" i="25" s="1"/>
  <c r="BS1185" i="25"/>
  <c r="BT1185" i="25"/>
  <c r="BU1185" i="25"/>
  <c r="BV1185" i="25"/>
  <c r="BW1185" i="25"/>
  <c r="BX1185" i="25"/>
  <c r="BZ1185" i="25"/>
  <c r="BS1186" i="25"/>
  <c r="BT1186" i="25"/>
  <c r="BU1186" i="25"/>
  <c r="BV1186" i="25"/>
  <c r="BW1186" i="25"/>
  <c r="BX1186" i="25"/>
  <c r="BZ1186" i="25"/>
  <c r="CB1186" i="25" s="1"/>
  <c r="BS1187" i="25"/>
  <c r="BT1187" i="25"/>
  <c r="BU1187" i="25"/>
  <c r="BV1187" i="25"/>
  <c r="BW1187" i="25"/>
  <c r="BX1187" i="25"/>
  <c r="BZ1187" i="25"/>
  <c r="BS1188" i="25"/>
  <c r="BT1188" i="25"/>
  <c r="BU1188" i="25"/>
  <c r="BV1188" i="25"/>
  <c r="BW1188" i="25"/>
  <c r="BX1188" i="25"/>
  <c r="BZ1188" i="25"/>
  <c r="CB1188" i="25" s="1"/>
  <c r="BS1189" i="25"/>
  <c r="BT1189" i="25"/>
  <c r="BU1189" i="25"/>
  <c r="BV1189" i="25"/>
  <c r="BW1189" i="25"/>
  <c r="BX1189" i="25"/>
  <c r="BZ1189" i="25"/>
  <c r="CB1189" i="25" s="1"/>
  <c r="BS1190" i="25"/>
  <c r="BT1190" i="25"/>
  <c r="BU1190" i="25"/>
  <c r="BV1190" i="25"/>
  <c r="BW1190" i="25"/>
  <c r="BX1190" i="25"/>
  <c r="BZ1190" i="25"/>
  <c r="BS1191" i="25"/>
  <c r="BT1191" i="25"/>
  <c r="BU1191" i="25"/>
  <c r="BV1191" i="25"/>
  <c r="BW1191" i="25"/>
  <c r="BX1191" i="25"/>
  <c r="BZ1191" i="25"/>
  <c r="CB1191" i="25" s="1"/>
  <c r="BS1192" i="25"/>
  <c r="BT1192" i="25"/>
  <c r="BU1192" i="25"/>
  <c r="BV1192" i="25"/>
  <c r="BW1192" i="25"/>
  <c r="BX1192" i="25"/>
  <c r="BZ1192" i="25"/>
  <c r="CB1192" i="25" s="1"/>
  <c r="BS1193" i="25"/>
  <c r="BT1193" i="25"/>
  <c r="BU1193" i="25"/>
  <c r="BV1193" i="25"/>
  <c r="BW1193" i="25"/>
  <c r="BX1193" i="25"/>
  <c r="BZ1193" i="25"/>
  <c r="BS1194" i="25"/>
  <c r="BT1194" i="25"/>
  <c r="BU1194" i="25"/>
  <c r="BV1194" i="25"/>
  <c r="BW1194" i="25"/>
  <c r="BX1194" i="25"/>
  <c r="BZ1194" i="25"/>
  <c r="BS1195" i="25"/>
  <c r="BT1195" i="25"/>
  <c r="BU1195" i="25"/>
  <c r="BV1195" i="25"/>
  <c r="BW1195" i="25"/>
  <c r="BX1195" i="25"/>
  <c r="BZ1195" i="25"/>
  <c r="BS1196" i="25"/>
  <c r="BT1196" i="25"/>
  <c r="BU1196" i="25"/>
  <c r="BV1196" i="25"/>
  <c r="BW1196" i="25"/>
  <c r="BX1196" i="25"/>
  <c r="BZ1196" i="25"/>
  <c r="CB1196" i="25" s="1"/>
  <c r="BS1197" i="25"/>
  <c r="BT1197" i="25"/>
  <c r="BU1197" i="25"/>
  <c r="BV1197" i="25"/>
  <c r="BW1197" i="25"/>
  <c r="BX1197" i="25"/>
  <c r="BZ1197" i="25"/>
  <c r="BS1198" i="25"/>
  <c r="BT1198" i="25"/>
  <c r="BU1198" i="25"/>
  <c r="BV1198" i="25"/>
  <c r="BW1198" i="25"/>
  <c r="BX1198" i="25"/>
  <c r="BZ1198" i="25"/>
  <c r="BS1199" i="25"/>
  <c r="BT1199" i="25"/>
  <c r="BU1199" i="25"/>
  <c r="BV1199" i="25"/>
  <c r="BW1199" i="25"/>
  <c r="BX1199" i="25"/>
  <c r="BZ1199" i="25"/>
  <c r="BS1200" i="25"/>
  <c r="BT1200" i="25"/>
  <c r="BU1200" i="25"/>
  <c r="BV1200" i="25"/>
  <c r="BW1200" i="25"/>
  <c r="BX1200" i="25"/>
  <c r="BZ1200" i="25"/>
  <c r="CB1200" i="25" s="1"/>
  <c r="BS1201" i="25"/>
  <c r="BT1201" i="25"/>
  <c r="BU1201" i="25"/>
  <c r="BV1201" i="25"/>
  <c r="BW1201" i="25"/>
  <c r="BX1201" i="25"/>
  <c r="BZ1201" i="25"/>
  <c r="BS1202" i="25"/>
  <c r="BT1202" i="25"/>
  <c r="BU1202" i="25"/>
  <c r="BV1202" i="25"/>
  <c r="BW1202" i="25"/>
  <c r="BX1202" i="25"/>
  <c r="BZ1202" i="25"/>
  <c r="CB1202" i="25" s="1"/>
  <c r="BS1203" i="25"/>
  <c r="BT1203" i="25"/>
  <c r="BU1203" i="25"/>
  <c r="BV1203" i="25"/>
  <c r="BW1203" i="25"/>
  <c r="BX1203" i="25"/>
  <c r="BZ1203" i="25"/>
  <c r="BS1204" i="25"/>
  <c r="BT1204" i="25"/>
  <c r="BU1204" i="25"/>
  <c r="BV1204" i="25"/>
  <c r="BW1204" i="25"/>
  <c r="BX1204" i="25"/>
  <c r="BZ1204" i="25"/>
  <c r="BS1205" i="25"/>
  <c r="BT1205" i="25"/>
  <c r="BU1205" i="25"/>
  <c r="BV1205" i="25"/>
  <c r="BW1205" i="25"/>
  <c r="BX1205" i="25"/>
  <c r="BZ1205" i="25"/>
  <c r="CB1205" i="25" s="1"/>
  <c r="BS1206" i="25"/>
  <c r="BT1206" i="25"/>
  <c r="BU1206" i="25"/>
  <c r="BV1206" i="25"/>
  <c r="BW1206" i="25"/>
  <c r="BX1206" i="25"/>
  <c r="BZ1206" i="25"/>
  <c r="BS1207" i="25"/>
  <c r="BT1207" i="25"/>
  <c r="BU1207" i="25"/>
  <c r="BV1207" i="25"/>
  <c r="BW1207" i="25"/>
  <c r="BX1207" i="25"/>
  <c r="BZ1207" i="25"/>
  <c r="CB1207" i="25" s="1"/>
  <c r="BS1208" i="25"/>
  <c r="BT1208" i="25"/>
  <c r="BU1208" i="25"/>
  <c r="BV1208" i="25"/>
  <c r="BW1208" i="25"/>
  <c r="BX1208" i="25"/>
  <c r="BZ1208" i="25"/>
  <c r="BS1209" i="25"/>
  <c r="BT1209" i="25"/>
  <c r="BU1209" i="25"/>
  <c r="BV1209" i="25"/>
  <c r="BW1209" i="25"/>
  <c r="BX1209" i="25"/>
  <c r="BZ1209" i="25"/>
  <c r="CB1209" i="25" s="1"/>
  <c r="BS1210" i="25"/>
  <c r="BT1210" i="25"/>
  <c r="BU1210" i="25"/>
  <c r="BV1210" i="25"/>
  <c r="BW1210" i="25"/>
  <c r="BX1210" i="25"/>
  <c r="BZ1210" i="25"/>
  <c r="BS1211" i="25"/>
  <c r="BT1211" i="25"/>
  <c r="BU1211" i="25"/>
  <c r="BV1211" i="25"/>
  <c r="BW1211" i="25"/>
  <c r="BX1211" i="25"/>
  <c r="BZ1211" i="25"/>
  <c r="CB1211" i="25" s="1"/>
  <c r="BS1212" i="25"/>
  <c r="BT1212" i="25"/>
  <c r="BU1212" i="25"/>
  <c r="BV1212" i="25"/>
  <c r="BW1212" i="25"/>
  <c r="BX1212" i="25"/>
  <c r="BZ1212" i="25"/>
  <c r="CB1212" i="25" s="1"/>
  <c r="BS1213" i="25"/>
  <c r="BT1213" i="25"/>
  <c r="BU1213" i="25"/>
  <c r="BV1213" i="25"/>
  <c r="BW1213" i="25"/>
  <c r="BX1213" i="25"/>
  <c r="BZ1213" i="25"/>
  <c r="BS1214" i="25"/>
  <c r="BT1214" i="25"/>
  <c r="BU1214" i="25"/>
  <c r="BV1214" i="25"/>
  <c r="BW1214" i="25"/>
  <c r="BX1214" i="25"/>
  <c r="BZ1214" i="25"/>
  <c r="BS1215" i="25"/>
  <c r="BT1215" i="25"/>
  <c r="BU1215" i="25"/>
  <c r="BV1215" i="25"/>
  <c r="BW1215" i="25"/>
  <c r="BX1215" i="25"/>
  <c r="BZ1215" i="25"/>
  <c r="BS1216" i="25"/>
  <c r="BT1216" i="25"/>
  <c r="BU1216" i="25"/>
  <c r="BV1216" i="25"/>
  <c r="BW1216" i="25"/>
  <c r="BX1216" i="25"/>
  <c r="BZ1216" i="25"/>
  <c r="CB1216" i="25" s="1"/>
  <c r="BS1217" i="25"/>
  <c r="BT1217" i="25"/>
  <c r="BU1217" i="25"/>
  <c r="BV1217" i="25"/>
  <c r="BW1217" i="25"/>
  <c r="BX1217" i="25"/>
  <c r="BZ1217" i="25"/>
  <c r="CB1217" i="25" s="1"/>
  <c r="BS1218" i="25"/>
  <c r="BT1218" i="25"/>
  <c r="BU1218" i="25"/>
  <c r="BV1218" i="25"/>
  <c r="BW1218" i="25"/>
  <c r="BX1218" i="25"/>
  <c r="BZ1218" i="25"/>
  <c r="BS1219" i="25"/>
  <c r="BT1219" i="25"/>
  <c r="BU1219" i="25"/>
  <c r="BV1219" i="25"/>
  <c r="BW1219" i="25"/>
  <c r="BX1219" i="25"/>
  <c r="BZ1219" i="25"/>
  <c r="CB1219" i="25" s="1"/>
  <c r="BS1220" i="25"/>
  <c r="BT1220" i="25"/>
  <c r="BU1220" i="25"/>
  <c r="BV1220" i="25"/>
  <c r="BW1220" i="25"/>
  <c r="BX1220" i="25"/>
  <c r="BZ1220" i="25"/>
  <c r="CB1220" i="25" s="1"/>
  <c r="BS1221" i="25"/>
  <c r="BT1221" i="25"/>
  <c r="BU1221" i="25"/>
  <c r="BV1221" i="25"/>
  <c r="BW1221" i="25"/>
  <c r="BX1221" i="25"/>
  <c r="BZ1221" i="25"/>
  <c r="CB1221" i="25" s="1"/>
  <c r="BS1222" i="25"/>
  <c r="BT1222" i="25"/>
  <c r="BU1222" i="25"/>
  <c r="BV1222" i="25"/>
  <c r="BW1222" i="25"/>
  <c r="BX1222" i="25"/>
  <c r="BZ1222" i="25"/>
  <c r="BS1223" i="25"/>
  <c r="BT1223" i="25"/>
  <c r="BU1223" i="25"/>
  <c r="BV1223" i="25"/>
  <c r="BW1223" i="25"/>
  <c r="BX1223" i="25"/>
  <c r="BZ1223" i="25"/>
  <c r="CB1223" i="25" s="1"/>
  <c r="BS1224" i="25"/>
  <c r="BT1224" i="25"/>
  <c r="BU1224" i="25"/>
  <c r="BV1224" i="25"/>
  <c r="BW1224" i="25"/>
  <c r="BX1224" i="25"/>
  <c r="BZ1224" i="25"/>
  <c r="CB1224" i="25" s="1"/>
  <c r="BS1225" i="25"/>
  <c r="BT1225" i="25"/>
  <c r="BU1225" i="25"/>
  <c r="BV1225" i="25"/>
  <c r="BW1225" i="25"/>
  <c r="BX1225" i="25"/>
  <c r="BZ1225" i="25"/>
  <c r="CB1225" i="25" s="1"/>
  <c r="BS1226" i="25"/>
  <c r="BT1226" i="25"/>
  <c r="BU1226" i="25"/>
  <c r="BV1226" i="25"/>
  <c r="BW1226" i="25"/>
  <c r="BX1226" i="25"/>
  <c r="BZ1226" i="25"/>
  <c r="BS1227" i="25"/>
  <c r="BT1227" i="25"/>
  <c r="BU1227" i="25"/>
  <c r="BV1227" i="25"/>
  <c r="BW1227" i="25"/>
  <c r="BX1227" i="25"/>
  <c r="BZ1227" i="25"/>
  <c r="CB1227" i="25" s="1"/>
  <c r="BS1228" i="25"/>
  <c r="BT1228" i="25"/>
  <c r="BU1228" i="25"/>
  <c r="BV1228" i="25"/>
  <c r="BW1228" i="25"/>
  <c r="BX1228" i="25"/>
  <c r="BZ1228" i="25"/>
  <c r="CB1228" i="25" s="1"/>
  <c r="BS1229" i="25"/>
  <c r="BT1229" i="25"/>
  <c r="BU1229" i="25"/>
  <c r="BV1229" i="25"/>
  <c r="BW1229" i="25"/>
  <c r="BX1229" i="25"/>
  <c r="BZ1229" i="25"/>
  <c r="BS1230" i="25"/>
  <c r="BT1230" i="25"/>
  <c r="BU1230" i="25"/>
  <c r="BV1230" i="25"/>
  <c r="BW1230" i="25"/>
  <c r="BX1230" i="25"/>
  <c r="BZ1230" i="25"/>
  <c r="BS1231" i="25"/>
  <c r="BT1231" i="25"/>
  <c r="BU1231" i="25"/>
  <c r="BV1231" i="25"/>
  <c r="BW1231" i="25"/>
  <c r="BX1231" i="25"/>
  <c r="BZ1231" i="25"/>
  <c r="BS1232" i="25"/>
  <c r="BT1232" i="25"/>
  <c r="BU1232" i="25"/>
  <c r="BV1232" i="25"/>
  <c r="BW1232" i="25"/>
  <c r="BX1232" i="25"/>
  <c r="BZ1232" i="25"/>
  <c r="CB1232" i="25" s="1"/>
  <c r="BS1233" i="25"/>
  <c r="BT1233" i="25"/>
  <c r="BU1233" i="25"/>
  <c r="BV1233" i="25"/>
  <c r="BW1233" i="25"/>
  <c r="BX1233" i="25"/>
  <c r="BZ1233" i="25"/>
  <c r="CB1233" i="25" s="1"/>
  <c r="BS1234" i="25"/>
  <c r="BT1234" i="25"/>
  <c r="BU1234" i="25"/>
  <c r="BV1234" i="25"/>
  <c r="BW1234" i="25"/>
  <c r="BX1234" i="25"/>
  <c r="BZ1234" i="25"/>
  <c r="BS1235" i="25"/>
  <c r="BT1235" i="25"/>
  <c r="BU1235" i="25"/>
  <c r="BV1235" i="25"/>
  <c r="BW1235" i="25"/>
  <c r="BX1235" i="25"/>
  <c r="BZ1235" i="25"/>
  <c r="BS1236" i="25"/>
  <c r="BT1236" i="25"/>
  <c r="BU1236" i="25"/>
  <c r="BV1236" i="25"/>
  <c r="BW1236" i="25"/>
  <c r="BX1236" i="25"/>
  <c r="BZ1236" i="25"/>
  <c r="CB1236" i="25" s="1"/>
  <c r="BS1237" i="25"/>
  <c r="BT1237" i="25"/>
  <c r="BU1237" i="25"/>
  <c r="BV1237" i="25"/>
  <c r="BW1237" i="25"/>
  <c r="BX1237" i="25"/>
  <c r="BZ1237" i="25"/>
  <c r="BS1238" i="25"/>
  <c r="BT1238" i="25"/>
  <c r="BU1238" i="25"/>
  <c r="BV1238" i="25"/>
  <c r="BW1238" i="25"/>
  <c r="BX1238" i="25"/>
  <c r="BZ1238" i="25"/>
  <c r="BS1239" i="25"/>
  <c r="BT1239" i="25"/>
  <c r="BU1239" i="25"/>
  <c r="BV1239" i="25"/>
  <c r="BW1239" i="25"/>
  <c r="BX1239" i="25"/>
  <c r="BZ1239" i="25"/>
  <c r="CB1239" i="25" s="1"/>
  <c r="BS1240" i="25"/>
  <c r="BT1240" i="25"/>
  <c r="BU1240" i="25"/>
  <c r="BV1240" i="25"/>
  <c r="BW1240" i="25"/>
  <c r="BX1240" i="25"/>
  <c r="BZ1240" i="25"/>
  <c r="CB1240" i="25" s="1"/>
  <c r="BS1241" i="25"/>
  <c r="BT1241" i="25"/>
  <c r="BU1241" i="25"/>
  <c r="BV1241" i="25"/>
  <c r="BW1241" i="25"/>
  <c r="BX1241" i="25"/>
  <c r="BZ1241" i="25"/>
  <c r="CB1241" i="25" s="1"/>
  <c r="BS1242" i="25"/>
  <c r="BT1242" i="25"/>
  <c r="BU1242" i="25"/>
  <c r="BV1242" i="25"/>
  <c r="BW1242" i="25"/>
  <c r="BX1242" i="25"/>
  <c r="BZ1242" i="25"/>
  <c r="BS1243" i="25"/>
  <c r="BT1243" i="25"/>
  <c r="BU1243" i="25"/>
  <c r="BV1243" i="25"/>
  <c r="BW1243" i="25"/>
  <c r="BX1243" i="25"/>
  <c r="BZ1243" i="25"/>
  <c r="CB1243" i="25" s="1"/>
  <c r="BS1244" i="25"/>
  <c r="BT1244" i="25"/>
  <c r="BU1244" i="25"/>
  <c r="BV1244" i="25"/>
  <c r="BW1244" i="25"/>
  <c r="BX1244" i="25"/>
  <c r="BZ1244" i="25"/>
  <c r="CB1244" i="25" s="1"/>
  <c r="BS1245" i="25"/>
  <c r="BT1245" i="25"/>
  <c r="BU1245" i="25"/>
  <c r="BV1245" i="25"/>
  <c r="BW1245" i="25"/>
  <c r="BX1245" i="25"/>
  <c r="BZ1245" i="25"/>
  <c r="BS1246" i="25"/>
  <c r="BT1246" i="25"/>
  <c r="BU1246" i="25"/>
  <c r="BV1246" i="25"/>
  <c r="BW1246" i="25"/>
  <c r="BX1246" i="25"/>
  <c r="BZ1246" i="25"/>
  <c r="BS1247" i="25"/>
  <c r="BT1247" i="25"/>
  <c r="BU1247" i="25"/>
  <c r="BV1247" i="25"/>
  <c r="BW1247" i="25"/>
  <c r="BX1247" i="25"/>
  <c r="BZ1247" i="25"/>
  <c r="BS1248" i="25"/>
  <c r="BT1248" i="25"/>
  <c r="BU1248" i="25"/>
  <c r="BV1248" i="25"/>
  <c r="BW1248" i="25"/>
  <c r="BX1248" i="25"/>
  <c r="BZ1248" i="25"/>
  <c r="CB1248" i="25" s="1"/>
  <c r="BS1249" i="25"/>
  <c r="BT1249" i="25"/>
  <c r="BU1249" i="25"/>
  <c r="BV1249" i="25"/>
  <c r="BW1249" i="25"/>
  <c r="BX1249" i="25"/>
  <c r="BZ1249" i="25"/>
  <c r="BS1250" i="25"/>
  <c r="BT1250" i="25"/>
  <c r="BU1250" i="25"/>
  <c r="BV1250" i="25"/>
  <c r="BW1250" i="25"/>
  <c r="BX1250" i="25"/>
  <c r="BZ1250" i="25"/>
  <c r="CB1250" i="25" s="1"/>
  <c r="BS1251" i="25"/>
  <c r="BT1251" i="25"/>
  <c r="BU1251" i="25"/>
  <c r="BV1251" i="25"/>
  <c r="BW1251" i="25"/>
  <c r="BX1251" i="25"/>
  <c r="BZ1251" i="25"/>
  <c r="CB1251" i="25" s="1"/>
  <c r="BS1252" i="25"/>
  <c r="BT1252" i="25"/>
  <c r="BU1252" i="25"/>
  <c r="BV1252" i="25"/>
  <c r="BW1252" i="25"/>
  <c r="BX1252" i="25"/>
  <c r="BZ1252" i="25"/>
  <c r="CB1252" i="25" s="1"/>
  <c r="BS1253" i="25"/>
  <c r="BT1253" i="25"/>
  <c r="BU1253" i="25"/>
  <c r="BV1253" i="25"/>
  <c r="BW1253" i="25"/>
  <c r="BX1253" i="25"/>
  <c r="BZ1253" i="25"/>
  <c r="BS1254" i="25"/>
  <c r="BT1254" i="25"/>
  <c r="BU1254" i="25"/>
  <c r="BV1254" i="25"/>
  <c r="BW1254" i="25"/>
  <c r="BX1254" i="25"/>
  <c r="BZ1254" i="25"/>
  <c r="BS1255" i="25"/>
  <c r="BT1255" i="25"/>
  <c r="BU1255" i="25"/>
  <c r="BV1255" i="25"/>
  <c r="BW1255" i="25"/>
  <c r="BX1255" i="25"/>
  <c r="BZ1255" i="25"/>
  <c r="CB1255" i="25" s="1"/>
  <c r="BS1256" i="25"/>
  <c r="BT1256" i="25"/>
  <c r="BU1256" i="25"/>
  <c r="BV1256" i="25"/>
  <c r="BW1256" i="25"/>
  <c r="BX1256" i="25"/>
  <c r="BZ1256" i="25"/>
  <c r="CB1256" i="25" s="1"/>
  <c r="BS1257" i="25"/>
  <c r="BT1257" i="25"/>
  <c r="BU1257" i="25"/>
  <c r="BV1257" i="25"/>
  <c r="BW1257" i="25"/>
  <c r="BX1257" i="25"/>
  <c r="BZ1257" i="25"/>
  <c r="BS1258" i="25"/>
  <c r="BT1258" i="25"/>
  <c r="BU1258" i="25"/>
  <c r="BV1258" i="25"/>
  <c r="BW1258" i="25"/>
  <c r="BX1258" i="25"/>
  <c r="BZ1258" i="25"/>
  <c r="BS1259" i="25"/>
  <c r="BT1259" i="25"/>
  <c r="BU1259" i="25"/>
  <c r="BV1259" i="25"/>
  <c r="BW1259" i="25"/>
  <c r="BX1259" i="25"/>
  <c r="BZ1259" i="25"/>
  <c r="BS1260" i="25"/>
  <c r="BT1260" i="25"/>
  <c r="BU1260" i="25"/>
  <c r="BV1260" i="25"/>
  <c r="BW1260" i="25"/>
  <c r="BX1260" i="25"/>
  <c r="BZ1260" i="25"/>
  <c r="CB1260" i="25" s="1"/>
  <c r="BS1261" i="25"/>
  <c r="BT1261" i="25"/>
  <c r="BU1261" i="25"/>
  <c r="BV1261" i="25"/>
  <c r="BW1261" i="25"/>
  <c r="BX1261" i="25"/>
  <c r="BZ1261" i="25"/>
  <c r="BS1262" i="25"/>
  <c r="BT1262" i="25"/>
  <c r="BU1262" i="25"/>
  <c r="BV1262" i="25"/>
  <c r="BW1262" i="25"/>
  <c r="BX1262" i="25"/>
  <c r="BZ1262" i="25"/>
  <c r="BS1263" i="25"/>
  <c r="BT1263" i="25"/>
  <c r="BU1263" i="25"/>
  <c r="BV1263" i="25"/>
  <c r="BW1263" i="25"/>
  <c r="BX1263" i="25"/>
  <c r="BZ1263" i="25"/>
  <c r="BS1264" i="25"/>
  <c r="BT1264" i="25"/>
  <c r="BU1264" i="25"/>
  <c r="BV1264" i="25"/>
  <c r="BW1264" i="25"/>
  <c r="BX1264" i="25"/>
  <c r="BZ1264" i="25"/>
  <c r="CB1264" i="25" s="1"/>
  <c r="BS1265" i="25"/>
  <c r="BT1265" i="25"/>
  <c r="BU1265" i="25"/>
  <c r="BV1265" i="25"/>
  <c r="BW1265" i="25"/>
  <c r="BX1265" i="25"/>
  <c r="BZ1265" i="25"/>
  <c r="BS1266" i="25"/>
  <c r="BT1266" i="25"/>
  <c r="BU1266" i="25"/>
  <c r="BV1266" i="25"/>
  <c r="BW1266" i="25"/>
  <c r="BX1266" i="25"/>
  <c r="BZ1266" i="25"/>
  <c r="CB1266" i="25" s="1"/>
  <c r="BS1267" i="25"/>
  <c r="BT1267" i="25"/>
  <c r="BU1267" i="25"/>
  <c r="BV1267" i="25"/>
  <c r="BW1267" i="25"/>
  <c r="BX1267" i="25"/>
  <c r="BZ1267" i="25"/>
  <c r="BS1268" i="25"/>
  <c r="BT1268" i="25"/>
  <c r="BU1268" i="25"/>
  <c r="BV1268" i="25"/>
  <c r="BW1268" i="25"/>
  <c r="BX1268" i="25"/>
  <c r="BZ1268" i="25"/>
  <c r="BS1269" i="25"/>
  <c r="BT1269" i="25"/>
  <c r="BU1269" i="25"/>
  <c r="BV1269" i="25"/>
  <c r="BW1269" i="25"/>
  <c r="BX1269" i="25"/>
  <c r="BZ1269" i="25"/>
  <c r="BS1270" i="25"/>
  <c r="BT1270" i="25"/>
  <c r="BU1270" i="25"/>
  <c r="BV1270" i="25"/>
  <c r="BW1270" i="25"/>
  <c r="BX1270" i="25"/>
  <c r="BZ1270" i="25"/>
  <c r="BS1271" i="25"/>
  <c r="BT1271" i="25"/>
  <c r="BU1271" i="25"/>
  <c r="BV1271" i="25"/>
  <c r="BW1271" i="25"/>
  <c r="BX1271" i="25"/>
  <c r="BZ1271" i="25"/>
  <c r="CB1271" i="25" s="1"/>
  <c r="BS1272" i="25"/>
  <c r="BT1272" i="25"/>
  <c r="BU1272" i="25"/>
  <c r="BV1272" i="25"/>
  <c r="BW1272" i="25"/>
  <c r="BX1272" i="25"/>
  <c r="BZ1272" i="25"/>
  <c r="BS1273" i="25"/>
  <c r="BT1273" i="25"/>
  <c r="BU1273" i="25"/>
  <c r="BV1273" i="25"/>
  <c r="BW1273" i="25"/>
  <c r="BX1273" i="25"/>
  <c r="BZ1273" i="25"/>
  <c r="CB1273" i="25" s="1"/>
  <c r="BS1274" i="25"/>
  <c r="BT1274" i="25"/>
  <c r="BU1274" i="25"/>
  <c r="BV1274" i="25"/>
  <c r="BW1274" i="25"/>
  <c r="BX1274" i="25"/>
  <c r="BZ1274" i="25"/>
  <c r="BS1275" i="25"/>
  <c r="BT1275" i="25"/>
  <c r="BU1275" i="25"/>
  <c r="BV1275" i="25"/>
  <c r="BW1275" i="25"/>
  <c r="BX1275" i="25"/>
  <c r="BZ1275" i="25"/>
  <c r="CB1275" i="25" s="1"/>
  <c r="BS1276" i="25"/>
  <c r="BT1276" i="25"/>
  <c r="BU1276" i="25"/>
  <c r="BV1276" i="25"/>
  <c r="BW1276" i="25"/>
  <c r="BX1276" i="25"/>
  <c r="BZ1276" i="25"/>
  <c r="BS1277" i="25"/>
  <c r="BT1277" i="25"/>
  <c r="BU1277" i="25"/>
  <c r="BV1277" i="25"/>
  <c r="BW1277" i="25"/>
  <c r="BX1277" i="25"/>
  <c r="BZ1277" i="25"/>
  <c r="BS1278" i="25"/>
  <c r="BT1278" i="25"/>
  <c r="BU1278" i="25"/>
  <c r="BV1278" i="25"/>
  <c r="BW1278" i="25"/>
  <c r="BX1278" i="25"/>
  <c r="BZ1278" i="25"/>
  <c r="BS1279" i="25"/>
  <c r="BT1279" i="25"/>
  <c r="BU1279" i="25"/>
  <c r="BV1279" i="25"/>
  <c r="BW1279" i="25"/>
  <c r="BX1279" i="25"/>
  <c r="BZ1279" i="25"/>
  <c r="BS1280" i="25"/>
  <c r="BT1280" i="25"/>
  <c r="BU1280" i="25"/>
  <c r="BV1280" i="25"/>
  <c r="BW1280" i="25"/>
  <c r="BX1280" i="25"/>
  <c r="BZ1280" i="25"/>
  <c r="CB1280" i="25" s="1"/>
  <c r="BS1281" i="25"/>
  <c r="BT1281" i="25"/>
  <c r="BU1281" i="25"/>
  <c r="BV1281" i="25"/>
  <c r="BW1281" i="25"/>
  <c r="BX1281" i="25"/>
  <c r="BZ1281" i="25"/>
  <c r="BS1282" i="25"/>
  <c r="BT1282" i="25"/>
  <c r="BU1282" i="25"/>
  <c r="BV1282" i="25"/>
  <c r="BW1282" i="25"/>
  <c r="BX1282" i="25"/>
  <c r="BZ1282" i="25"/>
  <c r="CB1282" i="25" s="1"/>
  <c r="BS1283" i="25"/>
  <c r="BT1283" i="25"/>
  <c r="BU1283" i="25"/>
  <c r="BV1283" i="25"/>
  <c r="BW1283" i="25"/>
  <c r="BX1283" i="25"/>
  <c r="BZ1283" i="25"/>
  <c r="BS1284" i="25"/>
  <c r="BT1284" i="25"/>
  <c r="BU1284" i="25"/>
  <c r="BV1284" i="25"/>
  <c r="BW1284" i="25"/>
  <c r="BX1284" i="25"/>
  <c r="BZ1284" i="25"/>
  <c r="BS1285" i="25"/>
  <c r="BT1285" i="25"/>
  <c r="BU1285" i="25"/>
  <c r="BV1285" i="25"/>
  <c r="BW1285" i="25"/>
  <c r="BX1285" i="25"/>
  <c r="BZ1285" i="25"/>
  <c r="CB1285" i="25" s="1"/>
  <c r="BS1286" i="25"/>
  <c r="BT1286" i="25"/>
  <c r="BU1286" i="25"/>
  <c r="BV1286" i="25"/>
  <c r="BW1286" i="25"/>
  <c r="BX1286" i="25"/>
  <c r="BZ1286" i="25"/>
  <c r="BS1287" i="25"/>
  <c r="BT1287" i="25"/>
  <c r="BU1287" i="25"/>
  <c r="BV1287" i="25"/>
  <c r="BW1287" i="25"/>
  <c r="BX1287" i="25"/>
  <c r="BZ1287" i="25"/>
  <c r="CB1287" i="25" s="1"/>
  <c r="BS1288" i="25"/>
  <c r="BT1288" i="25"/>
  <c r="BU1288" i="25"/>
  <c r="BV1288" i="25"/>
  <c r="BW1288" i="25"/>
  <c r="BX1288" i="25"/>
  <c r="BZ1288" i="25"/>
  <c r="CB1288" i="25" s="1"/>
  <c r="BS1289" i="25"/>
  <c r="BT1289" i="25"/>
  <c r="BU1289" i="25"/>
  <c r="BV1289" i="25"/>
  <c r="BW1289" i="25"/>
  <c r="BX1289" i="25"/>
  <c r="BZ1289" i="25"/>
  <c r="BS1290" i="25"/>
  <c r="BT1290" i="25"/>
  <c r="BU1290" i="25"/>
  <c r="BV1290" i="25"/>
  <c r="BW1290" i="25"/>
  <c r="BX1290" i="25"/>
  <c r="BZ1290" i="25"/>
  <c r="BS1291" i="25"/>
  <c r="BT1291" i="25"/>
  <c r="BU1291" i="25"/>
  <c r="BV1291" i="25"/>
  <c r="BW1291" i="25"/>
  <c r="BX1291" i="25"/>
  <c r="BZ1291" i="25"/>
  <c r="CB1291" i="25" s="1"/>
  <c r="BS1292" i="25"/>
  <c r="BT1292" i="25"/>
  <c r="BU1292" i="25"/>
  <c r="BV1292" i="25"/>
  <c r="BW1292" i="25"/>
  <c r="BX1292" i="25"/>
  <c r="BZ1292" i="25"/>
  <c r="CB1292" i="25" s="1"/>
  <c r="BS1293" i="25"/>
  <c r="BT1293" i="25"/>
  <c r="BU1293" i="25"/>
  <c r="BV1293" i="25"/>
  <c r="BW1293" i="25"/>
  <c r="BX1293" i="25"/>
  <c r="BZ1293" i="25"/>
  <c r="BS1294" i="25"/>
  <c r="BT1294" i="25"/>
  <c r="BU1294" i="25"/>
  <c r="BV1294" i="25"/>
  <c r="BW1294" i="25"/>
  <c r="BX1294" i="25"/>
  <c r="BZ1294" i="25"/>
  <c r="BS1295" i="25"/>
  <c r="BT1295" i="25"/>
  <c r="BU1295" i="25"/>
  <c r="BV1295" i="25"/>
  <c r="BW1295" i="25"/>
  <c r="BX1295" i="25"/>
  <c r="BZ1295" i="25"/>
  <c r="BS1296" i="25"/>
  <c r="BT1296" i="25"/>
  <c r="BU1296" i="25"/>
  <c r="BV1296" i="25"/>
  <c r="BW1296" i="25"/>
  <c r="BX1296" i="25"/>
  <c r="BZ1296" i="25"/>
  <c r="CB1296" i="25" s="1"/>
  <c r="BS1297" i="25"/>
  <c r="BT1297" i="25"/>
  <c r="BU1297" i="25"/>
  <c r="BV1297" i="25"/>
  <c r="BW1297" i="25"/>
  <c r="BX1297" i="25"/>
  <c r="BZ1297" i="25"/>
  <c r="CB1297" i="25" s="1"/>
  <c r="BS1298" i="25"/>
  <c r="BT1298" i="25"/>
  <c r="BU1298" i="25"/>
  <c r="BV1298" i="25"/>
  <c r="BW1298" i="25"/>
  <c r="BX1298" i="25"/>
  <c r="BZ1298" i="25"/>
  <c r="BS1299" i="25"/>
  <c r="BT1299" i="25"/>
  <c r="BU1299" i="25"/>
  <c r="BV1299" i="25"/>
  <c r="BW1299" i="25"/>
  <c r="BX1299" i="25"/>
  <c r="BZ1299" i="25"/>
  <c r="CB1299" i="25" s="1"/>
  <c r="BS1300" i="25"/>
  <c r="BT1300" i="25"/>
  <c r="BU1300" i="25"/>
  <c r="BV1300" i="25"/>
  <c r="BW1300" i="25"/>
  <c r="BX1300" i="25"/>
  <c r="BZ1300" i="25"/>
  <c r="CB1300" i="25" s="1"/>
  <c r="BS1301" i="25"/>
  <c r="BT1301" i="25"/>
  <c r="BU1301" i="25"/>
  <c r="BV1301" i="25"/>
  <c r="BW1301" i="25"/>
  <c r="BX1301" i="25"/>
  <c r="BZ1301" i="25"/>
  <c r="BS1302" i="25"/>
  <c r="BT1302" i="25"/>
  <c r="BU1302" i="25"/>
  <c r="BV1302" i="25"/>
  <c r="BW1302" i="25"/>
  <c r="BX1302" i="25"/>
  <c r="BZ1302" i="25"/>
  <c r="BS1303" i="25"/>
  <c r="BT1303" i="25"/>
  <c r="BU1303" i="25"/>
  <c r="BV1303" i="25"/>
  <c r="BW1303" i="25"/>
  <c r="BX1303" i="25"/>
  <c r="BZ1303" i="25"/>
  <c r="BS1304" i="25"/>
  <c r="BT1304" i="25"/>
  <c r="BU1304" i="25"/>
  <c r="BV1304" i="25"/>
  <c r="BW1304" i="25"/>
  <c r="BX1304" i="25"/>
  <c r="BZ1304" i="25"/>
  <c r="CB1304" i="25" s="1"/>
  <c r="BS1305" i="25"/>
  <c r="BT1305" i="25"/>
  <c r="BU1305" i="25"/>
  <c r="BV1305" i="25"/>
  <c r="BW1305" i="25"/>
  <c r="BX1305" i="25"/>
  <c r="BZ1305" i="25"/>
  <c r="CB1305" i="25" s="1"/>
  <c r="BS1306" i="25"/>
  <c r="BT1306" i="25"/>
  <c r="BU1306" i="25"/>
  <c r="BV1306" i="25"/>
  <c r="BW1306" i="25"/>
  <c r="BX1306" i="25"/>
  <c r="BZ1306" i="25"/>
  <c r="BS1307" i="25"/>
  <c r="BT1307" i="25"/>
  <c r="BU1307" i="25"/>
  <c r="BV1307" i="25"/>
  <c r="BW1307" i="25"/>
  <c r="BX1307" i="25"/>
  <c r="BZ1307" i="25"/>
  <c r="CB1307" i="25" s="1"/>
  <c r="BS1308" i="25"/>
  <c r="BT1308" i="25"/>
  <c r="BU1308" i="25"/>
  <c r="BV1308" i="25"/>
  <c r="BW1308" i="25"/>
  <c r="BX1308" i="25"/>
  <c r="BZ1308" i="25"/>
  <c r="CB1308" i="25" s="1"/>
  <c r="BS1309" i="25"/>
  <c r="BT1309" i="25"/>
  <c r="BU1309" i="25"/>
  <c r="BV1309" i="25"/>
  <c r="BW1309" i="25"/>
  <c r="BX1309" i="25"/>
  <c r="BZ1309" i="25"/>
  <c r="BS1310" i="25"/>
  <c r="BT1310" i="25"/>
  <c r="BU1310" i="25"/>
  <c r="BV1310" i="25"/>
  <c r="BW1310" i="25"/>
  <c r="BX1310" i="25"/>
  <c r="BZ1310" i="25"/>
  <c r="BS1311" i="25"/>
  <c r="BT1311" i="25"/>
  <c r="BU1311" i="25"/>
  <c r="BV1311" i="25"/>
  <c r="BW1311" i="25"/>
  <c r="BX1311" i="25"/>
  <c r="BZ1311" i="25"/>
  <c r="BS1312" i="25"/>
  <c r="BT1312" i="25"/>
  <c r="BU1312" i="25"/>
  <c r="BV1312" i="25"/>
  <c r="BW1312" i="25"/>
  <c r="BX1312" i="25"/>
  <c r="BZ1312" i="25"/>
  <c r="CB1312" i="25" s="1"/>
  <c r="BS1313" i="25"/>
  <c r="BT1313" i="25"/>
  <c r="BU1313" i="25"/>
  <c r="BV1313" i="25"/>
  <c r="BW1313" i="25"/>
  <c r="BX1313" i="25"/>
  <c r="BZ1313" i="25"/>
  <c r="BS1314" i="25"/>
  <c r="BT1314" i="25"/>
  <c r="BU1314" i="25"/>
  <c r="BV1314" i="25"/>
  <c r="BW1314" i="25"/>
  <c r="BX1314" i="25"/>
  <c r="BZ1314" i="25"/>
  <c r="CB1314" i="25" s="1"/>
  <c r="BS1315" i="25"/>
  <c r="BT1315" i="25"/>
  <c r="BU1315" i="25"/>
  <c r="BV1315" i="25"/>
  <c r="BW1315" i="25"/>
  <c r="BX1315" i="25"/>
  <c r="BZ1315" i="25"/>
  <c r="BS1316" i="25"/>
  <c r="BT1316" i="25"/>
  <c r="BU1316" i="25"/>
  <c r="BV1316" i="25"/>
  <c r="BW1316" i="25"/>
  <c r="BX1316" i="25"/>
  <c r="BZ1316" i="25"/>
  <c r="CB1316" i="25" s="1"/>
  <c r="BS1317" i="25"/>
  <c r="BT1317" i="25"/>
  <c r="BU1317" i="25"/>
  <c r="BV1317" i="25"/>
  <c r="BW1317" i="25"/>
  <c r="BX1317" i="25"/>
  <c r="BZ1317" i="25"/>
  <c r="CB1317" i="25" s="1"/>
  <c r="BS1318" i="25"/>
  <c r="BT1318" i="25"/>
  <c r="BU1318" i="25"/>
  <c r="BV1318" i="25"/>
  <c r="BW1318" i="25"/>
  <c r="BX1318" i="25"/>
  <c r="BZ1318" i="25"/>
  <c r="BS1319" i="25"/>
  <c r="BT1319" i="25"/>
  <c r="BU1319" i="25"/>
  <c r="BV1319" i="25"/>
  <c r="BW1319" i="25"/>
  <c r="BX1319" i="25"/>
  <c r="BZ1319" i="25"/>
  <c r="BS1320" i="25"/>
  <c r="BT1320" i="25"/>
  <c r="BU1320" i="25"/>
  <c r="BV1320" i="25"/>
  <c r="BW1320" i="25"/>
  <c r="BX1320" i="25"/>
  <c r="BZ1320" i="25"/>
  <c r="BS1321" i="25"/>
  <c r="BT1321" i="25"/>
  <c r="BU1321" i="25"/>
  <c r="BV1321" i="25"/>
  <c r="BW1321" i="25"/>
  <c r="BX1321" i="25"/>
  <c r="BZ1321" i="25"/>
  <c r="BS1322" i="25"/>
  <c r="BT1322" i="25"/>
  <c r="BU1322" i="25"/>
  <c r="BV1322" i="25"/>
  <c r="BW1322" i="25"/>
  <c r="BX1322" i="25"/>
  <c r="BZ1322" i="25"/>
  <c r="CB1322" i="25" s="1"/>
  <c r="BS1323" i="25"/>
  <c r="BT1323" i="25"/>
  <c r="BU1323" i="25"/>
  <c r="BV1323" i="25"/>
  <c r="BW1323" i="25"/>
  <c r="BX1323" i="25"/>
  <c r="BZ1323" i="25"/>
  <c r="BS1324" i="25"/>
  <c r="BT1324" i="25"/>
  <c r="BU1324" i="25"/>
  <c r="BV1324" i="25"/>
  <c r="BW1324" i="25"/>
  <c r="BX1324" i="25"/>
  <c r="BZ1324" i="25"/>
  <c r="CB1324" i="25" s="1"/>
  <c r="BS1325" i="25"/>
  <c r="BT1325" i="25"/>
  <c r="BU1325" i="25"/>
  <c r="BV1325" i="25"/>
  <c r="BW1325" i="25"/>
  <c r="BX1325" i="25"/>
  <c r="BZ1325" i="25"/>
  <c r="BS1326" i="25"/>
  <c r="BT1326" i="25"/>
  <c r="BU1326" i="25"/>
  <c r="BV1326" i="25"/>
  <c r="BW1326" i="25"/>
  <c r="BX1326" i="25"/>
  <c r="BZ1326" i="25"/>
  <c r="CB1326" i="25" s="1"/>
  <c r="BS1327" i="25"/>
  <c r="BT1327" i="25"/>
  <c r="BU1327" i="25"/>
  <c r="BV1327" i="25"/>
  <c r="BW1327" i="25"/>
  <c r="BX1327" i="25"/>
  <c r="BZ1327" i="25"/>
  <c r="BS1328" i="25"/>
  <c r="BT1328" i="25"/>
  <c r="BU1328" i="25"/>
  <c r="BV1328" i="25"/>
  <c r="BW1328" i="25"/>
  <c r="BX1328" i="25"/>
  <c r="BZ1328" i="25"/>
  <c r="BS1329" i="25"/>
  <c r="BT1329" i="25"/>
  <c r="BU1329" i="25"/>
  <c r="BV1329" i="25"/>
  <c r="BW1329" i="25"/>
  <c r="BX1329" i="25"/>
  <c r="BZ1329" i="25"/>
  <c r="CB1329" i="25" s="1"/>
  <c r="BS1330" i="25"/>
  <c r="BT1330" i="25"/>
  <c r="BU1330" i="25"/>
  <c r="BV1330" i="25"/>
  <c r="BW1330" i="25"/>
  <c r="BX1330" i="25"/>
  <c r="BZ1330" i="25"/>
  <c r="CB1330" i="25" s="1"/>
  <c r="BS1331" i="25"/>
  <c r="BT1331" i="25"/>
  <c r="BU1331" i="25"/>
  <c r="BV1331" i="25"/>
  <c r="BW1331" i="25"/>
  <c r="BX1331" i="25"/>
  <c r="BZ1331" i="25"/>
  <c r="BS1332" i="25"/>
  <c r="BT1332" i="25"/>
  <c r="BU1332" i="25"/>
  <c r="BV1332" i="25"/>
  <c r="BW1332" i="25"/>
  <c r="BX1332" i="25"/>
  <c r="BZ1332" i="25"/>
  <c r="BS1333" i="25"/>
  <c r="BT1333" i="25"/>
  <c r="BU1333" i="25"/>
  <c r="BV1333" i="25"/>
  <c r="BW1333" i="25"/>
  <c r="BX1333" i="25"/>
  <c r="BZ1333" i="25"/>
  <c r="BS1334" i="25"/>
  <c r="BT1334" i="25"/>
  <c r="BU1334" i="25"/>
  <c r="BV1334" i="25"/>
  <c r="BW1334" i="25"/>
  <c r="BX1334" i="25"/>
  <c r="BZ1334" i="25"/>
  <c r="BS1335" i="25"/>
  <c r="BT1335" i="25"/>
  <c r="BU1335" i="25"/>
  <c r="BV1335" i="25"/>
  <c r="BW1335" i="25"/>
  <c r="BX1335" i="25"/>
  <c r="BZ1335" i="25"/>
  <c r="BS1336" i="25"/>
  <c r="BT1336" i="25"/>
  <c r="BU1336" i="25"/>
  <c r="BV1336" i="25"/>
  <c r="BW1336" i="25"/>
  <c r="BX1336" i="25"/>
  <c r="BZ1336" i="25"/>
  <c r="BS1337" i="25"/>
  <c r="BT1337" i="25"/>
  <c r="BU1337" i="25"/>
  <c r="BV1337" i="25"/>
  <c r="BW1337" i="25"/>
  <c r="BX1337" i="25"/>
  <c r="BZ1337" i="25"/>
  <c r="BS1338" i="25"/>
  <c r="BT1338" i="25"/>
  <c r="BU1338" i="25"/>
  <c r="BV1338" i="25"/>
  <c r="BW1338" i="25"/>
  <c r="BX1338" i="25"/>
  <c r="BZ1338" i="25"/>
  <c r="CB1338" i="25" s="1"/>
  <c r="BS1339" i="25"/>
  <c r="BT1339" i="25"/>
  <c r="BU1339" i="25"/>
  <c r="BV1339" i="25"/>
  <c r="BW1339" i="25"/>
  <c r="BX1339" i="25"/>
  <c r="BZ1339" i="25"/>
  <c r="CB1339" i="25" s="1"/>
  <c r="BS1340" i="25"/>
  <c r="BT1340" i="25"/>
  <c r="BU1340" i="25"/>
  <c r="BV1340" i="25"/>
  <c r="BW1340" i="25"/>
  <c r="BX1340" i="25"/>
  <c r="BZ1340" i="25"/>
  <c r="BS1341" i="25"/>
  <c r="BT1341" i="25"/>
  <c r="BU1341" i="25"/>
  <c r="BV1341" i="25"/>
  <c r="BW1341" i="25"/>
  <c r="BX1341" i="25"/>
  <c r="BZ1341" i="25"/>
  <c r="CB1341" i="25" s="1"/>
  <c r="BS1342" i="25"/>
  <c r="BT1342" i="25"/>
  <c r="BU1342" i="25"/>
  <c r="BV1342" i="25"/>
  <c r="BW1342" i="25"/>
  <c r="BX1342" i="25"/>
  <c r="BZ1342" i="25"/>
  <c r="BS1343" i="25"/>
  <c r="BT1343" i="25"/>
  <c r="BU1343" i="25"/>
  <c r="BV1343" i="25"/>
  <c r="BW1343" i="25"/>
  <c r="BX1343" i="25"/>
  <c r="BZ1343" i="25"/>
  <c r="CB1343" i="25" s="1"/>
  <c r="BS1344" i="25"/>
  <c r="BT1344" i="25"/>
  <c r="BU1344" i="25"/>
  <c r="BV1344" i="25"/>
  <c r="BW1344" i="25"/>
  <c r="BX1344" i="25"/>
  <c r="BZ1344" i="25"/>
  <c r="BS1345" i="25"/>
  <c r="BT1345" i="25"/>
  <c r="BU1345" i="25"/>
  <c r="BV1345" i="25"/>
  <c r="BW1345" i="25"/>
  <c r="BX1345" i="25"/>
  <c r="BZ1345" i="25"/>
  <c r="CB1345" i="25" s="1"/>
  <c r="BS1346" i="25"/>
  <c r="BT1346" i="25"/>
  <c r="BU1346" i="25"/>
  <c r="BV1346" i="25"/>
  <c r="BW1346" i="25"/>
  <c r="BX1346" i="25"/>
  <c r="BZ1346" i="25"/>
  <c r="CB1346" i="25" s="1"/>
  <c r="BS1347" i="25"/>
  <c r="BT1347" i="25"/>
  <c r="BU1347" i="25"/>
  <c r="BV1347" i="25"/>
  <c r="BW1347" i="25"/>
  <c r="BX1347" i="25"/>
  <c r="BZ1347" i="25"/>
  <c r="BS1348" i="25"/>
  <c r="BT1348" i="25"/>
  <c r="BU1348" i="25"/>
  <c r="BV1348" i="25"/>
  <c r="BW1348" i="25"/>
  <c r="BX1348" i="25"/>
  <c r="BZ1348" i="25"/>
  <c r="BS1349" i="25"/>
  <c r="BT1349" i="25"/>
  <c r="BU1349" i="25"/>
  <c r="BV1349" i="25"/>
  <c r="BW1349" i="25"/>
  <c r="BX1349" i="25"/>
  <c r="BZ1349" i="25"/>
  <c r="BS1350" i="25"/>
  <c r="BT1350" i="25"/>
  <c r="BU1350" i="25"/>
  <c r="BV1350" i="25"/>
  <c r="BW1350" i="25"/>
  <c r="BX1350" i="25"/>
  <c r="BZ1350" i="25"/>
  <c r="CB1350" i="25" s="1"/>
  <c r="BS1351" i="25"/>
  <c r="BT1351" i="25"/>
  <c r="BU1351" i="25"/>
  <c r="BV1351" i="25"/>
  <c r="BW1351" i="25"/>
  <c r="BX1351" i="25"/>
  <c r="BZ1351" i="25"/>
  <c r="BS1352" i="25"/>
  <c r="BT1352" i="25"/>
  <c r="BU1352" i="25"/>
  <c r="BV1352" i="25"/>
  <c r="BW1352" i="25"/>
  <c r="BX1352" i="25"/>
  <c r="BZ1352" i="25"/>
  <c r="BS1353" i="25"/>
  <c r="BT1353" i="25"/>
  <c r="BU1353" i="25"/>
  <c r="BV1353" i="25"/>
  <c r="BW1353" i="25"/>
  <c r="BX1353" i="25"/>
  <c r="BZ1353" i="25"/>
  <c r="BS1354" i="25"/>
  <c r="BT1354" i="25"/>
  <c r="BU1354" i="25"/>
  <c r="BV1354" i="25"/>
  <c r="BW1354" i="25"/>
  <c r="BX1354" i="25"/>
  <c r="BZ1354" i="25"/>
  <c r="CB1354" i="25" s="1"/>
  <c r="BS1355" i="25"/>
  <c r="BT1355" i="25"/>
  <c r="BU1355" i="25"/>
  <c r="BV1355" i="25"/>
  <c r="BW1355" i="25"/>
  <c r="BX1355" i="25"/>
  <c r="BZ1355" i="25"/>
  <c r="BS1356" i="25"/>
  <c r="BT1356" i="25"/>
  <c r="BU1356" i="25"/>
  <c r="BV1356" i="25"/>
  <c r="BW1356" i="25"/>
  <c r="BX1356" i="25"/>
  <c r="BZ1356" i="25"/>
  <c r="CB1356" i="25" s="1"/>
  <c r="BS1357" i="25"/>
  <c r="BT1357" i="25"/>
  <c r="BU1357" i="25"/>
  <c r="BV1357" i="25"/>
  <c r="BW1357" i="25"/>
  <c r="BX1357" i="25"/>
  <c r="BZ1357" i="25"/>
  <c r="BS1358" i="25"/>
  <c r="BT1358" i="25"/>
  <c r="BU1358" i="25"/>
  <c r="BV1358" i="25"/>
  <c r="BW1358" i="25"/>
  <c r="BX1358" i="25"/>
  <c r="BZ1358" i="25"/>
  <c r="CB1358" i="25" s="1"/>
  <c r="BS1359" i="25"/>
  <c r="BT1359" i="25"/>
  <c r="BU1359" i="25"/>
  <c r="BV1359" i="25"/>
  <c r="BW1359" i="25"/>
  <c r="BX1359" i="25"/>
  <c r="BZ1359" i="25"/>
  <c r="CB1359" i="25" s="1"/>
  <c r="BS1360" i="25"/>
  <c r="BT1360" i="25"/>
  <c r="BU1360" i="25"/>
  <c r="BV1360" i="25"/>
  <c r="BW1360" i="25"/>
  <c r="BX1360" i="25"/>
  <c r="BZ1360" i="25"/>
  <c r="BS1361" i="25"/>
  <c r="BT1361" i="25"/>
  <c r="BU1361" i="25"/>
  <c r="BV1361" i="25"/>
  <c r="BW1361" i="25"/>
  <c r="BX1361" i="25"/>
  <c r="BZ1361" i="25"/>
  <c r="CB1361" i="25" s="1"/>
  <c r="BS1362" i="25"/>
  <c r="BT1362" i="25"/>
  <c r="BU1362" i="25"/>
  <c r="BV1362" i="25"/>
  <c r="BW1362" i="25"/>
  <c r="BX1362" i="25"/>
  <c r="BZ1362" i="25"/>
  <c r="CB1362" i="25" s="1"/>
  <c r="BS1363" i="25"/>
  <c r="BT1363" i="25"/>
  <c r="BU1363" i="25"/>
  <c r="BV1363" i="25"/>
  <c r="BW1363" i="25"/>
  <c r="BX1363" i="25"/>
  <c r="BZ1363" i="25"/>
  <c r="CB1363" i="25" s="1"/>
  <c r="BS1364" i="25"/>
  <c r="BT1364" i="25"/>
  <c r="BU1364" i="25"/>
  <c r="BV1364" i="25"/>
  <c r="BW1364" i="25"/>
  <c r="BX1364" i="25"/>
  <c r="BZ1364" i="25"/>
  <c r="BS1365" i="25"/>
  <c r="BT1365" i="25"/>
  <c r="BU1365" i="25"/>
  <c r="BV1365" i="25"/>
  <c r="BW1365" i="25"/>
  <c r="BX1365" i="25"/>
  <c r="BZ1365" i="25"/>
  <c r="CB1365" i="25" s="1"/>
  <c r="BS1366" i="25"/>
  <c r="BT1366" i="25"/>
  <c r="BU1366" i="25"/>
  <c r="BV1366" i="25"/>
  <c r="BW1366" i="25"/>
  <c r="BX1366" i="25"/>
  <c r="BZ1366" i="25"/>
  <c r="CB1366" i="25" s="1"/>
  <c r="BS1367" i="25"/>
  <c r="BT1367" i="25"/>
  <c r="BU1367" i="25"/>
  <c r="BV1367" i="25"/>
  <c r="BW1367" i="25"/>
  <c r="BX1367" i="25"/>
  <c r="BZ1367" i="25"/>
  <c r="BS1368" i="25"/>
  <c r="BT1368" i="25"/>
  <c r="BU1368" i="25"/>
  <c r="BV1368" i="25"/>
  <c r="BW1368" i="25"/>
  <c r="BX1368" i="25"/>
  <c r="BZ1368" i="25"/>
  <c r="BS1369" i="25"/>
  <c r="BT1369" i="25"/>
  <c r="BU1369" i="25"/>
  <c r="BV1369" i="25"/>
  <c r="BW1369" i="25"/>
  <c r="BX1369" i="25"/>
  <c r="BZ1369" i="25"/>
  <c r="BS1370" i="25"/>
  <c r="BT1370" i="25"/>
  <c r="BU1370" i="25"/>
  <c r="BV1370" i="25"/>
  <c r="BW1370" i="25"/>
  <c r="BX1370" i="25"/>
  <c r="BZ1370" i="25"/>
  <c r="CB1370" i="25" s="1"/>
  <c r="BS1371" i="25"/>
  <c r="BT1371" i="25"/>
  <c r="BU1371" i="25"/>
  <c r="BV1371" i="25"/>
  <c r="BW1371" i="25"/>
  <c r="BX1371" i="25"/>
  <c r="BZ1371" i="25"/>
  <c r="BS1372" i="25"/>
  <c r="BT1372" i="25"/>
  <c r="BU1372" i="25"/>
  <c r="BV1372" i="25"/>
  <c r="BW1372" i="25"/>
  <c r="BX1372" i="25"/>
  <c r="BZ1372" i="25"/>
  <c r="CB1372" i="25" s="1"/>
  <c r="BS1373" i="25"/>
  <c r="BT1373" i="25"/>
  <c r="BU1373" i="25"/>
  <c r="BV1373" i="25"/>
  <c r="BW1373" i="25"/>
  <c r="BX1373" i="25"/>
  <c r="BZ1373" i="25"/>
  <c r="BS1374" i="25"/>
  <c r="BT1374" i="25"/>
  <c r="BU1374" i="25"/>
  <c r="BV1374" i="25"/>
  <c r="BW1374" i="25"/>
  <c r="BX1374" i="25"/>
  <c r="BZ1374" i="25"/>
  <c r="BS1375" i="25"/>
  <c r="BT1375" i="25"/>
  <c r="BU1375" i="25"/>
  <c r="BV1375" i="25"/>
  <c r="BW1375" i="25"/>
  <c r="BX1375" i="25"/>
  <c r="BZ1375" i="25"/>
  <c r="CB1375" i="25" s="1"/>
  <c r="BS1376" i="25"/>
  <c r="BT1376" i="25"/>
  <c r="BU1376" i="25"/>
  <c r="BV1376" i="25"/>
  <c r="BW1376" i="25"/>
  <c r="BX1376" i="25"/>
  <c r="BZ1376" i="25"/>
  <c r="BS1377" i="25"/>
  <c r="BT1377" i="25"/>
  <c r="BU1377" i="25"/>
  <c r="BV1377" i="25"/>
  <c r="BW1377" i="25"/>
  <c r="BX1377" i="25"/>
  <c r="BZ1377" i="25"/>
  <c r="CB1377" i="25" s="1"/>
  <c r="BS1378" i="25"/>
  <c r="BT1378" i="25"/>
  <c r="BU1378" i="25"/>
  <c r="BV1378" i="25"/>
  <c r="BW1378" i="25"/>
  <c r="BX1378" i="25"/>
  <c r="BZ1378" i="25"/>
  <c r="CB1378" i="25" s="1"/>
  <c r="BS1379" i="25"/>
  <c r="BT1379" i="25"/>
  <c r="BU1379" i="25"/>
  <c r="BV1379" i="25"/>
  <c r="BW1379" i="25"/>
  <c r="BX1379" i="25"/>
  <c r="BZ1379" i="25"/>
  <c r="CB1379" i="25" s="1"/>
  <c r="BS1380" i="25"/>
  <c r="BT1380" i="25"/>
  <c r="BU1380" i="25"/>
  <c r="BV1380" i="25"/>
  <c r="BW1380" i="25"/>
  <c r="BX1380" i="25"/>
  <c r="BZ1380" i="25"/>
  <c r="BS1381" i="25"/>
  <c r="BT1381" i="25"/>
  <c r="BU1381" i="25"/>
  <c r="BV1381" i="25"/>
  <c r="BW1381" i="25"/>
  <c r="BX1381" i="25"/>
  <c r="BZ1381" i="25"/>
  <c r="CB1381" i="25" s="1"/>
  <c r="BS1382" i="25"/>
  <c r="BT1382" i="25"/>
  <c r="BU1382" i="25"/>
  <c r="BV1382" i="25"/>
  <c r="BW1382" i="25"/>
  <c r="BX1382" i="25"/>
  <c r="BZ1382" i="25"/>
  <c r="BS1383" i="25"/>
  <c r="BT1383" i="25"/>
  <c r="BU1383" i="25"/>
  <c r="BV1383" i="25"/>
  <c r="BW1383" i="25"/>
  <c r="BX1383" i="25"/>
  <c r="BZ1383" i="25"/>
  <c r="BS1384" i="25"/>
  <c r="BT1384" i="25"/>
  <c r="BU1384" i="25"/>
  <c r="BV1384" i="25"/>
  <c r="BW1384" i="25"/>
  <c r="BX1384" i="25"/>
  <c r="BZ1384" i="25"/>
  <c r="BS1385" i="25"/>
  <c r="BT1385" i="25"/>
  <c r="BU1385" i="25"/>
  <c r="BV1385" i="25"/>
  <c r="BW1385" i="25"/>
  <c r="BX1385" i="25"/>
  <c r="BZ1385" i="25"/>
  <c r="BS1386" i="25"/>
  <c r="BT1386" i="25"/>
  <c r="BU1386" i="25"/>
  <c r="BV1386" i="25"/>
  <c r="BW1386" i="25"/>
  <c r="BX1386" i="25"/>
  <c r="BZ1386" i="25"/>
  <c r="BS1387" i="25"/>
  <c r="BT1387" i="25"/>
  <c r="BU1387" i="25"/>
  <c r="BV1387" i="25"/>
  <c r="BW1387" i="25"/>
  <c r="BX1387" i="25"/>
  <c r="BZ1387" i="25"/>
  <c r="CB1387" i="25" s="1"/>
  <c r="BS1388" i="25"/>
  <c r="BT1388" i="25"/>
  <c r="BU1388" i="25"/>
  <c r="BV1388" i="25"/>
  <c r="BW1388" i="25"/>
  <c r="BX1388" i="25"/>
  <c r="BZ1388" i="25"/>
  <c r="BS1389" i="25"/>
  <c r="BT1389" i="25"/>
  <c r="BU1389" i="25"/>
  <c r="BV1389" i="25"/>
  <c r="BW1389" i="25"/>
  <c r="BX1389" i="25"/>
  <c r="BZ1389" i="25"/>
  <c r="CB1389" i="25" s="1"/>
  <c r="BS1390" i="25"/>
  <c r="BT1390" i="25"/>
  <c r="BU1390" i="25"/>
  <c r="BV1390" i="25"/>
  <c r="BW1390" i="25"/>
  <c r="BX1390" i="25"/>
  <c r="BZ1390" i="25"/>
  <c r="CB1390" i="25" s="1"/>
  <c r="BS1391" i="25"/>
  <c r="BT1391" i="25"/>
  <c r="BU1391" i="25"/>
  <c r="BV1391" i="25"/>
  <c r="BW1391" i="25"/>
  <c r="BX1391" i="25"/>
  <c r="BZ1391" i="25"/>
  <c r="BS1392" i="25"/>
  <c r="BT1392" i="25"/>
  <c r="BU1392" i="25"/>
  <c r="BV1392" i="25"/>
  <c r="BW1392" i="25"/>
  <c r="BX1392" i="25"/>
  <c r="BZ1392" i="25"/>
  <c r="BS1393" i="25"/>
  <c r="BT1393" i="25"/>
  <c r="BU1393" i="25"/>
  <c r="BV1393" i="25"/>
  <c r="BW1393" i="25"/>
  <c r="BX1393" i="25"/>
  <c r="BZ1393" i="25"/>
  <c r="BS1394" i="25"/>
  <c r="BT1394" i="25"/>
  <c r="BU1394" i="25"/>
  <c r="BV1394" i="25"/>
  <c r="BW1394" i="25"/>
  <c r="BX1394" i="25"/>
  <c r="BZ1394" i="25"/>
  <c r="CB1394" i="25" s="1"/>
  <c r="BS1395" i="25"/>
  <c r="BT1395" i="25"/>
  <c r="BU1395" i="25"/>
  <c r="BV1395" i="25"/>
  <c r="BW1395" i="25"/>
  <c r="BX1395" i="25"/>
  <c r="BZ1395" i="25"/>
  <c r="CB1395" i="25" s="1"/>
  <c r="BS1396" i="25"/>
  <c r="BT1396" i="25"/>
  <c r="BU1396" i="25"/>
  <c r="BV1396" i="25"/>
  <c r="BW1396" i="25"/>
  <c r="BX1396" i="25"/>
  <c r="BZ1396" i="25"/>
  <c r="BS1397" i="25"/>
  <c r="BT1397" i="25"/>
  <c r="BU1397" i="25"/>
  <c r="BV1397" i="25"/>
  <c r="BW1397" i="25"/>
  <c r="BX1397" i="25"/>
  <c r="BZ1397" i="25"/>
  <c r="BS1398" i="25"/>
  <c r="BT1398" i="25"/>
  <c r="BU1398" i="25"/>
  <c r="BV1398" i="25"/>
  <c r="BW1398" i="25"/>
  <c r="BX1398" i="25"/>
  <c r="BZ1398" i="25"/>
  <c r="CB1398" i="25" s="1"/>
  <c r="BS1399" i="25"/>
  <c r="BT1399" i="25"/>
  <c r="BU1399" i="25"/>
  <c r="BV1399" i="25"/>
  <c r="BW1399" i="25"/>
  <c r="BX1399" i="25"/>
  <c r="BZ1399" i="25"/>
  <c r="BS1400" i="25"/>
  <c r="BT1400" i="25"/>
  <c r="BU1400" i="25"/>
  <c r="BV1400" i="25"/>
  <c r="BW1400" i="25"/>
  <c r="BX1400" i="25"/>
  <c r="BZ1400" i="25"/>
  <c r="BS1401" i="25"/>
  <c r="BT1401" i="25"/>
  <c r="BU1401" i="25"/>
  <c r="BV1401" i="25"/>
  <c r="BW1401" i="25"/>
  <c r="BX1401" i="25"/>
  <c r="BZ1401" i="25"/>
  <c r="BS1402" i="25"/>
  <c r="BT1402" i="25"/>
  <c r="BU1402" i="25"/>
  <c r="BV1402" i="25"/>
  <c r="BW1402" i="25"/>
  <c r="BX1402" i="25"/>
  <c r="BZ1402" i="25"/>
  <c r="CB1402" i="25" s="1"/>
  <c r="BS1403" i="25"/>
  <c r="BT1403" i="25"/>
  <c r="BU1403" i="25"/>
  <c r="BV1403" i="25"/>
  <c r="BW1403" i="25"/>
  <c r="BX1403" i="25"/>
  <c r="BZ1403" i="25"/>
  <c r="BS1404" i="25"/>
  <c r="BT1404" i="25"/>
  <c r="BU1404" i="25"/>
  <c r="BV1404" i="25"/>
  <c r="BW1404" i="25"/>
  <c r="BX1404" i="25"/>
  <c r="BZ1404" i="25"/>
  <c r="CB1404" i="25" s="1"/>
  <c r="BS1405" i="25"/>
  <c r="BT1405" i="25"/>
  <c r="BU1405" i="25"/>
  <c r="BV1405" i="25"/>
  <c r="BW1405" i="25"/>
  <c r="BX1405" i="25"/>
  <c r="BZ1405" i="25"/>
  <c r="BS1406" i="25"/>
  <c r="BT1406" i="25"/>
  <c r="BU1406" i="25"/>
  <c r="BV1406" i="25"/>
  <c r="BW1406" i="25"/>
  <c r="BX1406" i="25"/>
  <c r="BZ1406" i="25"/>
  <c r="CB1406" i="25" s="1"/>
  <c r="BS1407" i="25"/>
  <c r="BT1407" i="25"/>
  <c r="BU1407" i="25"/>
  <c r="BV1407" i="25"/>
  <c r="BW1407" i="25"/>
  <c r="BX1407" i="25"/>
  <c r="BZ1407" i="25"/>
  <c r="CB1407" i="25" s="1"/>
  <c r="BS1408" i="25"/>
  <c r="BT1408" i="25"/>
  <c r="BU1408" i="25"/>
  <c r="BV1408" i="25"/>
  <c r="BW1408" i="25"/>
  <c r="BX1408" i="25"/>
  <c r="BZ1408" i="25"/>
  <c r="BS1409" i="25"/>
  <c r="BT1409" i="25"/>
  <c r="BU1409" i="25"/>
  <c r="BV1409" i="25"/>
  <c r="BW1409" i="25"/>
  <c r="BX1409" i="25"/>
  <c r="BZ1409" i="25"/>
  <c r="CB1409" i="25" s="1"/>
  <c r="BS1410" i="25"/>
  <c r="BT1410" i="25"/>
  <c r="BU1410" i="25"/>
  <c r="BV1410" i="25"/>
  <c r="BW1410" i="25"/>
  <c r="BX1410" i="25"/>
  <c r="BZ1410" i="25"/>
  <c r="CB1410" i="25" s="1"/>
  <c r="BS1411" i="25"/>
  <c r="BT1411" i="25"/>
  <c r="BU1411" i="25"/>
  <c r="BV1411" i="25"/>
  <c r="BW1411" i="25"/>
  <c r="BX1411" i="25"/>
  <c r="BZ1411" i="25"/>
  <c r="BS1412" i="25"/>
  <c r="BT1412" i="25"/>
  <c r="BU1412" i="25"/>
  <c r="BV1412" i="25"/>
  <c r="BW1412" i="25"/>
  <c r="BX1412" i="25"/>
  <c r="BZ1412" i="25"/>
  <c r="BS1413" i="25"/>
  <c r="BT1413" i="25"/>
  <c r="BU1413" i="25"/>
  <c r="BV1413" i="25"/>
  <c r="BW1413" i="25"/>
  <c r="BX1413" i="25"/>
  <c r="BZ1413" i="25"/>
  <c r="BS1414" i="25"/>
  <c r="BT1414" i="25"/>
  <c r="BU1414" i="25"/>
  <c r="BV1414" i="25"/>
  <c r="BW1414" i="25"/>
  <c r="BX1414" i="25"/>
  <c r="BZ1414" i="25"/>
  <c r="CB1414" i="25" s="1"/>
  <c r="BS1415" i="25"/>
  <c r="BT1415" i="25"/>
  <c r="BU1415" i="25"/>
  <c r="BV1415" i="25"/>
  <c r="BW1415" i="25"/>
  <c r="BX1415" i="25"/>
  <c r="BZ1415" i="25"/>
  <c r="BS1416" i="25"/>
  <c r="BT1416" i="25"/>
  <c r="BU1416" i="25"/>
  <c r="BV1416" i="25"/>
  <c r="BW1416" i="25"/>
  <c r="BX1416" i="25"/>
  <c r="BZ1416" i="25"/>
  <c r="BS1417" i="25"/>
  <c r="BT1417" i="25"/>
  <c r="BU1417" i="25"/>
  <c r="BV1417" i="25"/>
  <c r="BW1417" i="25"/>
  <c r="BX1417" i="25"/>
  <c r="BZ1417" i="25"/>
  <c r="BS1418" i="25"/>
  <c r="BT1418" i="25"/>
  <c r="BU1418" i="25"/>
  <c r="BV1418" i="25"/>
  <c r="BW1418" i="25"/>
  <c r="BX1418" i="25"/>
  <c r="BZ1418" i="25"/>
  <c r="CB1418" i="25" s="1"/>
  <c r="BS1419" i="25"/>
  <c r="BT1419" i="25"/>
  <c r="BU1419" i="25"/>
  <c r="BV1419" i="25"/>
  <c r="BW1419" i="25"/>
  <c r="BX1419" i="25"/>
  <c r="BZ1419" i="25"/>
  <c r="CB1419" i="25" s="1"/>
  <c r="BS1420" i="25"/>
  <c r="BT1420" i="25"/>
  <c r="BU1420" i="25"/>
  <c r="BV1420" i="25"/>
  <c r="BW1420" i="25"/>
  <c r="BX1420" i="25"/>
  <c r="BZ1420" i="25"/>
  <c r="BS1421" i="25"/>
  <c r="BT1421" i="25"/>
  <c r="BU1421" i="25"/>
  <c r="BV1421" i="25"/>
  <c r="BW1421" i="25"/>
  <c r="BX1421" i="25"/>
  <c r="BZ1421" i="25"/>
  <c r="BS1422" i="25"/>
  <c r="BT1422" i="25"/>
  <c r="BU1422" i="25"/>
  <c r="BV1422" i="25"/>
  <c r="BW1422" i="25"/>
  <c r="BX1422" i="25"/>
  <c r="BZ1422" i="25"/>
  <c r="CB1422" i="25" s="1"/>
  <c r="BS1423" i="25"/>
  <c r="BT1423" i="25"/>
  <c r="BU1423" i="25"/>
  <c r="BV1423" i="25"/>
  <c r="BW1423" i="25"/>
  <c r="BX1423" i="25"/>
  <c r="BZ1423" i="25"/>
  <c r="CB1423" i="25" s="1"/>
  <c r="BS1424" i="25"/>
  <c r="BT1424" i="25"/>
  <c r="BU1424" i="25"/>
  <c r="BV1424" i="25"/>
  <c r="BW1424" i="25"/>
  <c r="BX1424" i="25"/>
  <c r="BZ1424" i="25"/>
  <c r="BS1425" i="25"/>
  <c r="BT1425" i="25"/>
  <c r="BU1425" i="25"/>
  <c r="BV1425" i="25"/>
  <c r="BW1425" i="25"/>
  <c r="BX1425" i="25"/>
  <c r="BZ1425" i="25"/>
  <c r="CB1425" i="25" s="1"/>
  <c r="BS1426" i="25"/>
  <c r="BT1426" i="25"/>
  <c r="BU1426" i="25"/>
  <c r="BV1426" i="25"/>
  <c r="BW1426" i="25"/>
  <c r="BX1426" i="25"/>
  <c r="BZ1426" i="25"/>
  <c r="CB1426" i="25" s="1"/>
  <c r="BS1427" i="25"/>
  <c r="BT1427" i="25"/>
  <c r="BU1427" i="25"/>
  <c r="BV1427" i="25"/>
  <c r="BW1427" i="25"/>
  <c r="BX1427" i="25"/>
  <c r="BZ1427" i="25"/>
  <c r="CB1427" i="25" s="1"/>
  <c r="BS1428" i="25"/>
  <c r="BT1428" i="25"/>
  <c r="BU1428" i="25"/>
  <c r="BV1428" i="25"/>
  <c r="BW1428" i="25"/>
  <c r="BX1428" i="25"/>
  <c r="BZ1428" i="25"/>
  <c r="BS1429" i="25"/>
  <c r="BT1429" i="25"/>
  <c r="BU1429" i="25"/>
  <c r="BV1429" i="25"/>
  <c r="BW1429" i="25"/>
  <c r="BX1429" i="25"/>
  <c r="BZ1429" i="25"/>
  <c r="CB1429" i="25" s="1"/>
  <c r="BS1430" i="25"/>
  <c r="BT1430" i="25"/>
  <c r="BU1430" i="25"/>
  <c r="BV1430" i="25"/>
  <c r="BW1430" i="25"/>
  <c r="BX1430" i="25"/>
  <c r="BZ1430" i="25"/>
  <c r="CB1430" i="25" s="1"/>
  <c r="BS1431" i="25"/>
  <c r="BT1431" i="25"/>
  <c r="BU1431" i="25"/>
  <c r="BV1431" i="25"/>
  <c r="BW1431" i="25"/>
  <c r="BX1431" i="25"/>
  <c r="BZ1431" i="25"/>
  <c r="BS1432" i="25"/>
  <c r="BT1432" i="25"/>
  <c r="BU1432" i="25"/>
  <c r="BV1432" i="25"/>
  <c r="BW1432" i="25"/>
  <c r="BX1432" i="25"/>
  <c r="BZ1432" i="25"/>
  <c r="BS1433" i="25"/>
  <c r="BT1433" i="25"/>
  <c r="BU1433" i="25"/>
  <c r="BV1433" i="25"/>
  <c r="BW1433" i="25"/>
  <c r="BX1433" i="25"/>
  <c r="BZ1433" i="25"/>
  <c r="BS1434" i="25"/>
  <c r="BT1434" i="25"/>
  <c r="BU1434" i="25"/>
  <c r="BV1434" i="25"/>
  <c r="BW1434" i="25"/>
  <c r="BX1434" i="25"/>
  <c r="BZ1434" i="25"/>
  <c r="CB1434" i="25" s="1"/>
  <c r="BS1435" i="25"/>
  <c r="BT1435" i="25"/>
  <c r="BU1435" i="25"/>
  <c r="BV1435" i="25"/>
  <c r="BW1435" i="25"/>
  <c r="BX1435" i="25"/>
  <c r="BZ1435" i="25"/>
  <c r="CB1435" i="25" s="1"/>
  <c r="BS1436" i="25"/>
  <c r="BT1436" i="25"/>
  <c r="BU1436" i="25"/>
  <c r="BV1436" i="25"/>
  <c r="BW1436" i="25"/>
  <c r="BX1436" i="25"/>
  <c r="BZ1436" i="25"/>
  <c r="BS1437" i="25"/>
  <c r="BT1437" i="25"/>
  <c r="BU1437" i="25"/>
  <c r="BV1437" i="25"/>
  <c r="BW1437" i="25"/>
  <c r="BX1437" i="25"/>
  <c r="BZ1437" i="25"/>
  <c r="CB1437" i="25" s="1"/>
  <c r="BS1438" i="25"/>
  <c r="BT1438" i="25"/>
  <c r="BU1438" i="25"/>
  <c r="BV1438" i="25"/>
  <c r="BW1438" i="25"/>
  <c r="BX1438" i="25"/>
  <c r="BZ1438" i="25"/>
  <c r="CB1438" i="25" s="1"/>
  <c r="BS1439" i="25"/>
  <c r="BT1439" i="25"/>
  <c r="BU1439" i="25"/>
  <c r="BV1439" i="25"/>
  <c r="BW1439" i="25"/>
  <c r="BX1439" i="25"/>
  <c r="BZ1439" i="25"/>
  <c r="CB1439" i="25" s="1"/>
  <c r="BS1440" i="25"/>
  <c r="BT1440" i="25"/>
  <c r="BU1440" i="25"/>
  <c r="BV1440" i="25"/>
  <c r="BW1440" i="25"/>
  <c r="BX1440" i="25"/>
  <c r="BZ1440" i="25"/>
  <c r="BS1441" i="25"/>
  <c r="BT1441" i="25"/>
  <c r="BU1441" i="25"/>
  <c r="BV1441" i="25"/>
  <c r="BW1441" i="25"/>
  <c r="BX1441" i="25"/>
  <c r="BZ1441" i="25"/>
  <c r="BS1442" i="25"/>
  <c r="BT1442" i="25"/>
  <c r="BU1442" i="25"/>
  <c r="BV1442" i="25"/>
  <c r="BW1442" i="25"/>
  <c r="BX1442" i="25"/>
  <c r="BZ1442" i="25"/>
  <c r="CB1442" i="25" s="1"/>
  <c r="BS1443" i="25"/>
  <c r="BT1443" i="25"/>
  <c r="BU1443" i="25"/>
  <c r="BV1443" i="25"/>
  <c r="BW1443" i="25"/>
  <c r="BX1443" i="25"/>
  <c r="BZ1443" i="25"/>
  <c r="CB1443" i="25" s="1"/>
  <c r="BS1444" i="25"/>
  <c r="BT1444" i="25"/>
  <c r="BU1444" i="25"/>
  <c r="BV1444" i="25"/>
  <c r="BW1444" i="25"/>
  <c r="BX1444" i="25"/>
  <c r="BZ1444" i="25"/>
  <c r="BS1445" i="25"/>
  <c r="BT1445" i="25"/>
  <c r="BU1445" i="25"/>
  <c r="BV1445" i="25"/>
  <c r="BW1445" i="25"/>
  <c r="BX1445" i="25"/>
  <c r="BZ1445" i="25"/>
  <c r="CB1445" i="25" s="1"/>
  <c r="BS1446" i="25"/>
  <c r="BT1446" i="25"/>
  <c r="BU1446" i="25"/>
  <c r="BV1446" i="25"/>
  <c r="BW1446" i="25"/>
  <c r="BX1446" i="25"/>
  <c r="BZ1446" i="25"/>
  <c r="BS1447" i="25"/>
  <c r="BT1447" i="25"/>
  <c r="BU1447" i="25"/>
  <c r="BV1447" i="25"/>
  <c r="BW1447" i="25"/>
  <c r="BX1447" i="25"/>
  <c r="BZ1447" i="25"/>
  <c r="BS1448" i="25"/>
  <c r="BT1448" i="25"/>
  <c r="BU1448" i="25"/>
  <c r="BV1448" i="25"/>
  <c r="BW1448" i="25"/>
  <c r="BX1448" i="25"/>
  <c r="BZ1448" i="25"/>
  <c r="BS1449" i="25"/>
  <c r="BT1449" i="25"/>
  <c r="BU1449" i="25"/>
  <c r="BV1449" i="25"/>
  <c r="BW1449" i="25"/>
  <c r="BX1449" i="25"/>
  <c r="BZ1449" i="25"/>
  <c r="BS1450" i="25"/>
  <c r="BT1450" i="25"/>
  <c r="BU1450" i="25"/>
  <c r="BV1450" i="25"/>
  <c r="BW1450" i="25"/>
  <c r="BX1450" i="25"/>
  <c r="BZ1450" i="25"/>
  <c r="CB1450" i="25" s="1"/>
  <c r="BS1451" i="25"/>
  <c r="BT1451" i="25"/>
  <c r="BU1451" i="25"/>
  <c r="BV1451" i="25"/>
  <c r="BW1451" i="25"/>
  <c r="BX1451" i="25"/>
  <c r="BZ1451" i="25"/>
  <c r="CB1451" i="25" s="1"/>
  <c r="BS1452" i="25"/>
  <c r="BT1452" i="25"/>
  <c r="BU1452" i="25"/>
  <c r="BV1452" i="25"/>
  <c r="BW1452" i="25"/>
  <c r="BX1452" i="25"/>
  <c r="BZ1452" i="25"/>
  <c r="BS1453" i="25"/>
  <c r="BT1453" i="25"/>
  <c r="BU1453" i="25"/>
  <c r="BV1453" i="25"/>
  <c r="BW1453" i="25"/>
  <c r="BX1453" i="25"/>
  <c r="BZ1453" i="25"/>
  <c r="CB1453" i="25" s="1"/>
  <c r="BS1454" i="25"/>
  <c r="BT1454" i="25"/>
  <c r="BU1454" i="25"/>
  <c r="BV1454" i="25"/>
  <c r="BW1454" i="25"/>
  <c r="BX1454" i="25"/>
  <c r="BZ1454" i="25"/>
  <c r="CB1454" i="25" s="1"/>
  <c r="BS1455" i="25"/>
  <c r="BT1455" i="25"/>
  <c r="BU1455" i="25"/>
  <c r="BV1455" i="25"/>
  <c r="BW1455" i="25"/>
  <c r="BX1455" i="25"/>
  <c r="BZ1455" i="25"/>
  <c r="BS1456" i="25"/>
  <c r="BT1456" i="25"/>
  <c r="BU1456" i="25"/>
  <c r="BV1456" i="25"/>
  <c r="BW1456" i="25"/>
  <c r="BX1456" i="25"/>
  <c r="BZ1456" i="25"/>
  <c r="BS1457" i="25"/>
  <c r="BT1457" i="25"/>
  <c r="BU1457" i="25"/>
  <c r="BV1457" i="25"/>
  <c r="BW1457" i="25"/>
  <c r="BX1457" i="25"/>
  <c r="BZ1457" i="25"/>
  <c r="BS1458" i="25"/>
  <c r="BT1458" i="25"/>
  <c r="BU1458" i="25"/>
  <c r="BV1458" i="25"/>
  <c r="BW1458" i="25"/>
  <c r="BX1458" i="25"/>
  <c r="BZ1458" i="25"/>
  <c r="CB1458" i="25" s="1"/>
  <c r="BS1459" i="25"/>
  <c r="BT1459" i="25"/>
  <c r="BU1459" i="25"/>
  <c r="BV1459" i="25"/>
  <c r="BW1459" i="25"/>
  <c r="BX1459" i="25"/>
  <c r="BZ1459" i="25"/>
  <c r="CB1459" i="25" s="1"/>
  <c r="BS1460" i="25"/>
  <c r="BT1460" i="25"/>
  <c r="BU1460" i="25"/>
  <c r="BV1460" i="25"/>
  <c r="BW1460" i="25"/>
  <c r="BX1460" i="25"/>
  <c r="BZ1460" i="25"/>
  <c r="BS1461" i="25"/>
  <c r="BT1461" i="25"/>
  <c r="BU1461" i="25"/>
  <c r="BV1461" i="25"/>
  <c r="BW1461" i="25"/>
  <c r="BX1461" i="25"/>
  <c r="BZ1461" i="25"/>
  <c r="BS1462" i="25"/>
  <c r="BT1462" i="25"/>
  <c r="BU1462" i="25"/>
  <c r="BV1462" i="25"/>
  <c r="BW1462" i="25"/>
  <c r="BX1462" i="25"/>
  <c r="BZ1462" i="25"/>
  <c r="CB1462" i="25" s="1"/>
  <c r="BS1463" i="25"/>
  <c r="BT1463" i="25"/>
  <c r="BU1463" i="25"/>
  <c r="BV1463" i="25"/>
  <c r="BW1463" i="25"/>
  <c r="BX1463" i="25"/>
  <c r="BZ1463" i="25"/>
  <c r="BS1464" i="25"/>
  <c r="BT1464" i="25"/>
  <c r="BU1464" i="25"/>
  <c r="BV1464" i="25"/>
  <c r="BW1464" i="25"/>
  <c r="BX1464" i="25"/>
  <c r="BZ1464" i="25"/>
  <c r="BS1465" i="25"/>
  <c r="BT1465" i="25"/>
  <c r="BU1465" i="25"/>
  <c r="BV1465" i="25"/>
  <c r="BW1465" i="25"/>
  <c r="BX1465" i="25"/>
  <c r="BZ1465" i="25"/>
  <c r="BS1466" i="25"/>
  <c r="BT1466" i="25"/>
  <c r="BU1466" i="25"/>
  <c r="BV1466" i="25"/>
  <c r="BW1466" i="25"/>
  <c r="BX1466" i="25"/>
  <c r="BZ1466" i="25"/>
  <c r="CB1466" i="25" s="1"/>
  <c r="BS1467" i="25"/>
  <c r="BT1467" i="25"/>
  <c r="BU1467" i="25"/>
  <c r="BV1467" i="25"/>
  <c r="BW1467" i="25"/>
  <c r="BX1467" i="25"/>
  <c r="BZ1467" i="25"/>
  <c r="CB1467" i="25" s="1"/>
  <c r="BS1468" i="25"/>
  <c r="BT1468" i="25"/>
  <c r="BU1468" i="25"/>
  <c r="BV1468" i="25"/>
  <c r="BW1468" i="25"/>
  <c r="BX1468" i="25"/>
  <c r="BZ1468" i="25"/>
  <c r="CB1468" i="25" s="1"/>
  <c r="BS1469" i="25"/>
  <c r="BT1469" i="25"/>
  <c r="BU1469" i="25"/>
  <c r="BV1469" i="25"/>
  <c r="BW1469" i="25"/>
  <c r="BX1469" i="25"/>
  <c r="BZ1469" i="25"/>
  <c r="CB1469" i="25" s="1"/>
  <c r="BS1470" i="25"/>
  <c r="BT1470" i="25"/>
  <c r="BU1470" i="25"/>
  <c r="BV1470" i="25"/>
  <c r="BW1470" i="25"/>
  <c r="BX1470" i="25"/>
  <c r="BZ1470" i="25"/>
  <c r="BS1471" i="25"/>
  <c r="BT1471" i="25"/>
  <c r="BU1471" i="25"/>
  <c r="BV1471" i="25"/>
  <c r="BW1471" i="25"/>
  <c r="BX1471" i="25"/>
  <c r="BZ1471" i="25"/>
  <c r="CB1471" i="25" s="1"/>
  <c r="BS1472" i="25"/>
  <c r="BT1472" i="25"/>
  <c r="BU1472" i="25"/>
  <c r="BV1472" i="25"/>
  <c r="BW1472" i="25"/>
  <c r="BX1472" i="25"/>
  <c r="BZ1472" i="25"/>
  <c r="BS1473" i="25"/>
  <c r="BT1473" i="25"/>
  <c r="BU1473" i="25"/>
  <c r="BV1473" i="25"/>
  <c r="BW1473" i="25"/>
  <c r="BX1473" i="25"/>
  <c r="BZ1473" i="25"/>
  <c r="BS1474" i="25"/>
  <c r="BT1474" i="25"/>
  <c r="BU1474" i="25"/>
  <c r="BV1474" i="25"/>
  <c r="BW1474" i="25"/>
  <c r="BX1474" i="25"/>
  <c r="BZ1474" i="25"/>
  <c r="CB1474" i="25" s="1"/>
  <c r="BS1475" i="25"/>
  <c r="BT1475" i="25"/>
  <c r="BU1475" i="25"/>
  <c r="BV1475" i="25"/>
  <c r="BW1475" i="25"/>
  <c r="BX1475" i="25"/>
  <c r="BZ1475" i="25"/>
  <c r="BS1476" i="25"/>
  <c r="BT1476" i="25"/>
  <c r="BU1476" i="25"/>
  <c r="BV1476" i="25"/>
  <c r="BW1476" i="25"/>
  <c r="BX1476" i="25"/>
  <c r="BZ1476" i="25"/>
  <c r="BS1477" i="25"/>
  <c r="BT1477" i="25"/>
  <c r="BU1477" i="25"/>
  <c r="BV1477" i="25"/>
  <c r="BW1477" i="25"/>
  <c r="BX1477" i="25"/>
  <c r="BZ1477" i="25"/>
  <c r="BS1478" i="25"/>
  <c r="BT1478" i="25"/>
  <c r="BU1478" i="25"/>
  <c r="BV1478" i="25"/>
  <c r="BW1478" i="25"/>
  <c r="BX1478" i="25"/>
  <c r="BZ1478" i="25"/>
  <c r="BS1479" i="25"/>
  <c r="BT1479" i="25"/>
  <c r="BU1479" i="25"/>
  <c r="BV1479" i="25"/>
  <c r="BW1479" i="25"/>
  <c r="BX1479" i="25"/>
  <c r="BZ1479" i="25"/>
  <c r="BS1480" i="25"/>
  <c r="BT1480" i="25"/>
  <c r="BU1480" i="25"/>
  <c r="BV1480" i="25"/>
  <c r="BW1480" i="25"/>
  <c r="BX1480" i="25"/>
  <c r="BZ1480" i="25"/>
  <c r="BS1481" i="25"/>
  <c r="BT1481" i="25"/>
  <c r="BU1481" i="25"/>
  <c r="BV1481" i="25"/>
  <c r="BW1481" i="25"/>
  <c r="BX1481" i="25"/>
  <c r="BZ1481" i="25"/>
  <c r="BS1482" i="25"/>
  <c r="BT1482" i="25"/>
  <c r="BU1482" i="25"/>
  <c r="BV1482" i="25"/>
  <c r="BW1482" i="25"/>
  <c r="BX1482" i="25"/>
  <c r="BZ1482" i="25"/>
  <c r="CB1482" i="25" s="1"/>
  <c r="BS1483" i="25"/>
  <c r="BT1483" i="25"/>
  <c r="BU1483" i="25"/>
  <c r="BV1483" i="25"/>
  <c r="BW1483" i="25"/>
  <c r="BX1483" i="25"/>
  <c r="BZ1483" i="25"/>
  <c r="CB1483" i="25" s="1"/>
  <c r="BS1484" i="25"/>
  <c r="BT1484" i="25"/>
  <c r="BU1484" i="25"/>
  <c r="BV1484" i="25"/>
  <c r="BW1484" i="25"/>
  <c r="BX1484" i="25"/>
  <c r="BZ1484" i="25"/>
  <c r="BS1485" i="25"/>
  <c r="BT1485" i="25"/>
  <c r="BU1485" i="25"/>
  <c r="BV1485" i="25"/>
  <c r="BW1485" i="25"/>
  <c r="BX1485" i="25"/>
  <c r="BZ1485" i="25"/>
  <c r="BS1486" i="25"/>
  <c r="BT1486" i="25"/>
  <c r="BU1486" i="25"/>
  <c r="BV1486" i="25"/>
  <c r="BW1486" i="25"/>
  <c r="BX1486" i="25"/>
  <c r="BZ1486" i="25"/>
  <c r="BS1487" i="25"/>
  <c r="BT1487" i="25"/>
  <c r="BU1487" i="25"/>
  <c r="BV1487" i="25"/>
  <c r="BW1487" i="25"/>
  <c r="BX1487" i="25"/>
  <c r="BZ1487" i="25"/>
  <c r="CB1487" i="25" s="1"/>
  <c r="BS1488" i="25"/>
  <c r="BT1488" i="25"/>
  <c r="BU1488" i="25"/>
  <c r="BV1488" i="25"/>
  <c r="BW1488" i="25"/>
  <c r="BX1488" i="25"/>
  <c r="BZ1488" i="25"/>
  <c r="BS1489" i="25"/>
  <c r="BT1489" i="25"/>
  <c r="BU1489" i="25"/>
  <c r="BV1489" i="25"/>
  <c r="BW1489" i="25"/>
  <c r="BX1489" i="25"/>
  <c r="BZ1489" i="25"/>
  <c r="BS1490" i="25"/>
  <c r="BT1490" i="25"/>
  <c r="BU1490" i="25"/>
  <c r="BV1490" i="25"/>
  <c r="BW1490" i="25"/>
  <c r="BX1490" i="25"/>
  <c r="BZ1490" i="25"/>
  <c r="CB1490" i="25" s="1"/>
  <c r="BS1491" i="25"/>
  <c r="BT1491" i="25"/>
  <c r="BU1491" i="25"/>
  <c r="BV1491" i="25"/>
  <c r="BW1491" i="25"/>
  <c r="BX1491" i="25"/>
  <c r="BZ1491" i="25"/>
  <c r="CB1491" i="25" s="1"/>
  <c r="BS1492" i="25"/>
  <c r="BT1492" i="25"/>
  <c r="BU1492" i="25"/>
  <c r="BV1492" i="25"/>
  <c r="BW1492" i="25"/>
  <c r="BX1492" i="25"/>
  <c r="BZ1492" i="25"/>
  <c r="BS1493" i="25"/>
  <c r="BT1493" i="25"/>
  <c r="BU1493" i="25"/>
  <c r="BV1493" i="25"/>
  <c r="BW1493" i="25"/>
  <c r="BX1493" i="25"/>
  <c r="BZ1493" i="25"/>
  <c r="CB1493" i="25" s="1"/>
  <c r="BS1494" i="25"/>
  <c r="BT1494" i="25"/>
  <c r="BU1494" i="25"/>
  <c r="BV1494" i="25"/>
  <c r="BW1494" i="25"/>
  <c r="BX1494" i="25"/>
  <c r="BZ1494" i="25"/>
  <c r="CB1494" i="25" s="1"/>
  <c r="BS1495" i="25"/>
  <c r="BT1495" i="25"/>
  <c r="BU1495" i="25"/>
  <c r="BV1495" i="25"/>
  <c r="BW1495" i="25"/>
  <c r="BX1495" i="25"/>
  <c r="BZ1495" i="25"/>
  <c r="BS1496" i="25"/>
  <c r="BT1496" i="25"/>
  <c r="BU1496" i="25"/>
  <c r="BV1496" i="25"/>
  <c r="BW1496" i="25"/>
  <c r="BX1496" i="25"/>
  <c r="BZ1496" i="25"/>
  <c r="BS1497" i="25"/>
  <c r="BT1497" i="25"/>
  <c r="BU1497" i="25"/>
  <c r="BV1497" i="25"/>
  <c r="BW1497" i="25"/>
  <c r="BX1497" i="25"/>
  <c r="BZ1497" i="25"/>
  <c r="BS1498" i="25"/>
  <c r="BT1498" i="25"/>
  <c r="BU1498" i="25"/>
  <c r="BV1498" i="25"/>
  <c r="BW1498" i="25"/>
  <c r="BX1498" i="25"/>
  <c r="BZ1498" i="25"/>
  <c r="CB1498" i="25" s="1"/>
  <c r="BS1499" i="25"/>
  <c r="BT1499" i="25"/>
  <c r="BU1499" i="25"/>
  <c r="BV1499" i="25"/>
  <c r="BW1499" i="25"/>
  <c r="BX1499" i="25"/>
  <c r="BZ1499" i="25"/>
  <c r="BS1500" i="25"/>
  <c r="BT1500" i="25"/>
  <c r="BU1500" i="25"/>
  <c r="BV1500" i="25"/>
  <c r="BW1500" i="25"/>
  <c r="BX1500" i="25"/>
  <c r="BZ1500" i="25"/>
  <c r="CB1500" i="25" s="1"/>
  <c r="BS1501" i="25"/>
  <c r="BT1501" i="25"/>
  <c r="BU1501" i="25"/>
  <c r="BV1501" i="25"/>
  <c r="BW1501" i="25"/>
  <c r="BX1501" i="25"/>
  <c r="BZ1501" i="25"/>
  <c r="BS1502" i="25"/>
  <c r="BT1502" i="25"/>
  <c r="BU1502" i="25"/>
  <c r="BV1502" i="25"/>
  <c r="BW1502" i="25"/>
  <c r="BX1502" i="25"/>
  <c r="BZ1502" i="25"/>
  <c r="CB1502" i="25" s="1"/>
  <c r="BS1503" i="25"/>
  <c r="BT1503" i="25"/>
  <c r="BU1503" i="25"/>
  <c r="BV1503" i="25"/>
  <c r="BW1503" i="25"/>
  <c r="BX1503" i="25"/>
  <c r="BZ1503" i="25"/>
  <c r="CB1503" i="25" s="1"/>
  <c r="BS1504" i="25"/>
  <c r="BT1504" i="25"/>
  <c r="BU1504" i="25"/>
  <c r="BV1504" i="25"/>
  <c r="BW1504" i="25"/>
  <c r="BX1504" i="25"/>
  <c r="BZ1504" i="25"/>
  <c r="BS1505" i="25"/>
  <c r="BT1505" i="25"/>
  <c r="BU1505" i="25"/>
  <c r="BV1505" i="25"/>
  <c r="BW1505" i="25"/>
  <c r="BX1505" i="25"/>
  <c r="BZ1505" i="25"/>
  <c r="BS1506" i="25"/>
  <c r="BT1506" i="25"/>
  <c r="BU1506" i="25"/>
  <c r="BV1506" i="25"/>
  <c r="BW1506" i="25"/>
  <c r="BX1506" i="25"/>
  <c r="BZ1506" i="25"/>
  <c r="CB1506" i="25" s="1"/>
  <c r="BS1507" i="25"/>
  <c r="BT1507" i="25"/>
  <c r="BU1507" i="25"/>
  <c r="BV1507" i="25"/>
  <c r="BW1507" i="25"/>
  <c r="BX1507" i="25"/>
  <c r="BZ1507" i="25"/>
  <c r="CB1507" i="25" s="1"/>
  <c r="BS1508" i="25"/>
  <c r="BT1508" i="25"/>
  <c r="BU1508" i="25"/>
  <c r="BV1508" i="25"/>
  <c r="BW1508" i="25"/>
  <c r="BX1508" i="25"/>
  <c r="BZ1508" i="25"/>
  <c r="BS1509" i="25"/>
  <c r="BT1509" i="25"/>
  <c r="BU1509" i="25"/>
  <c r="BV1509" i="25"/>
  <c r="BW1509" i="25"/>
  <c r="BX1509" i="25"/>
  <c r="BZ1509" i="25"/>
  <c r="CB1509" i="25" s="1"/>
  <c r="BS1510" i="25"/>
  <c r="BT1510" i="25"/>
  <c r="BU1510" i="25"/>
  <c r="BV1510" i="25"/>
  <c r="BW1510" i="25"/>
  <c r="BX1510" i="25"/>
  <c r="BZ1510" i="25"/>
  <c r="BS1511" i="25"/>
  <c r="BT1511" i="25"/>
  <c r="BU1511" i="25"/>
  <c r="BV1511" i="25"/>
  <c r="BW1511" i="25"/>
  <c r="BX1511" i="25"/>
  <c r="BZ1511" i="25"/>
  <c r="BS1512" i="25"/>
  <c r="BT1512" i="25"/>
  <c r="BU1512" i="25"/>
  <c r="BV1512" i="25"/>
  <c r="BW1512" i="25"/>
  <c r="BX1512" i="25"/>
  <c r="BZ1512" i="25"/>
  <c r="BS1513" i="25"/>
  <c r="BT1513" i="25"/>
  <c r="BU1513" i="25"/>
  <c r="BV1513" i="25"/>
  <c r="BW1513" i="25"/>
  <c r="BX1513" i="25"/>
  <c r="BZ1513" i="25"/>
  <c r="BS1514" i="25"/>
  <c r="BT1514" i="25"/>
  <c r="BU1514" i="25"/>
  <c r="BV1514" i="25"/>
  <c r="BW1514" i="25"/>
  <c r="BX1514" i="25"/>
  <c r="BZ1514" i="25"/>
  <c r="CB1514" i="25" s="1"/>
  <c r="BS1515" i="25"/>
  <c r="BT1515" i="25"/>
  <c r="BU1515" i="25"/>
  <c r="BV1515" i="25"/>
  <c r="BW1515" i="25"/>
  <c r="BX1515" i="25"/>
  <c r="BZ1515" i="25"/>
  <c r="BS1516" i="25"/>
  <c r="BT1516" i="25"/>
  <c r="BU1516" i="25"/>
  <c r="BV1516" i="25"/>
  <c r="BW1516" i="25"/>
  <c r="BX1516" i="25"/>
  <c r="BZ1516" i="25"/>
  <c r="CB1516" i="25" s="1"/>
  <c r="BS1517" i="25"/>
  <c r="BT1517" i="25"/>
  <c r="BU1517" i="25"/>
  <c r="BV1517" i="25"/>
  <c r="BW1517" i="25"/>
  <c r="BX1517" i="25"/>
  <c r="BZ1517" i="25"/>
  <c r="BS1518" i="25"/>
  <c r="BT1518" i="25"/>
  <c r="BU1518" i="25"/>
  <c r="BV1518" i="25"/>
  <c r="BW1518" i="25"/>
  <c r="BX1518" i="25"/>
  <c r="BZ1518" i="25"/>
  <c r="CB1518" i="25" s="1"/>
  <c r="BS1519" i="25"/>
  <c r="BT1519" i="25"/>
  <c r="BU1519" i="25"/>
  <c r="BV1519" i="25"/>
  <c r="BW1519" i="25"/>
  <c r="BX1519" i="25"/>
  <c r="BZ1519" i="25"/>
  <c r="BS1520" i="25"/>
  <c r="BT1520" i="25"/>
  <c r="BU1520" i="25"/>
  <c r="BV1520" i="25"/>
  <c r="BW1520" i="25"/>
  <c r="BX1520" i="25"/>
  <c r="BZ1520" i="25"/>
  <c r="BS1521" i="25"/>
  <c r="BT1521" i="25"/>
  <c r="BU1521" i="25"/>
  <c r="BV1521" i="25"/>
  <c r="BW1521" i="25"/>
  <c r="BX1521" i="25"/>
  <c r="BZ1521" i="25"/>
  <c r="CB1521" i="25" s="1"/>
  <c r="BS1522" i="25"/>
  <c r="BT1522" i="25"/>
  <c r="BU1522" i="25"/>
  <c r="BV1522" i="25"/>
  <c r="BW1522" i="25"/>
  <c r="BX1522" i="25"/>
  <c r="BZ1522" i="25"/>
  <c r="CB1522" i="25" s="1"/>
  <c r="BS1523" i="25"/>
  <c r="BT1523" i="25"/>
  <c r="BU1523" i="25"/>
  <c r="BV1523" i="25"/>
  <c r="BW1523" i="25"/>
  <c r="BX1523" i="25"/>
  <c r="BZ1523" i="25"/>
  <c r="BS1524" i="25"/>
  <c r="BT1524" i="25"/>
  <c r="BU1524" i="25"/>
  <c r="BV1524" i="25"/>
  <c r="BW1524" i="25"/>
  <c r="BX1524" i="25"/>
  <c r="BZ1524" i="25"/>
  <c r="BS1525" i="25"/>
  <c r="BT1525" i="25"/>
  <c r="BU1525" i="25"/>
  <c r="BV1525" i="25"/>
  <c r="BW1525" i="25"/>
  <c r="BX1525" i="25"/>
  <c r="BZ1525" i="25"/>
  <c r="BS1526" i="25"/>
  <c r="BT1526" i="25"/>
  <c r="BU1526" i="25"/>
  <c r="BV1526" i="25"/>
  <c r="BW1526" i="25"/>
  <c r="BX1526" i="25"/>
  <c r="BZ1526" i="25"/>
  <c r="BS1527" i="25"/>
  <c r="BT1527" i="25"/>
  <c r="BU1527" i="25"/>
  <c r="BV1527" i="25"/>
  <c r="BW1527" i="25"/>
  <c r="BX1527" i="25"/>
  <c r="BZ1527" i="25"/>
  <c r="BS1528" i="25"/>
  <c r="BT1528" i="25"/>
  <c r="BU1528" i="25"/>
  <c r="BV1528" i="25"/>
  <c r="BW1528" i="25"/>
  <c r="BX1528" i="25"/>
  <c r="BZ1528" i="25"/>
  <c r="BS1529" i="25"/>
  <c r="BT1529" i="25"/>
  <c r="BU1529" i="25"/>
  <c r="BV1529" i="25"/>
  <c r="BW1529" i="25"/>
  <c r="BX1529" i="25"/>
  <c r="BZ1529" i="25"/>
  <c r="BS1530" i="25"/>
  <c r="BT1530" i="25"/>
  <c r="BU1530" i="25"/>
  <c r="BV1530" i="25"/>
  <c r="BW1530" i="25"/>
  <c r="BX1530" i="25"/>
  <c r="BZ1530" i="25"/>
  <c r="CB1530" i="25" s="1"/>
  <c r="BS1531" i="25"/>
  <c r="BT1531" i="25"/>
  <c r="BU1531" i="25"/>
  <c r="BV1531" i="25"/>
  <c r="BW1531" i="25"/>
  <c r="BX1531" i="25"/>
  <c r="BZ1531" i="25"/>
  <c r="CB1531" i="25" s="1"/>
  <c r="BS1532" i="25"/>
  <c r="BT1532" i="25"/>
  <c r="BU1532" i="25"/>
  <c r="BV1532" i="25"/>
  <c r="BW1532" i="25"/>
  <c r="BX1532" i="25"/>
  <c r="BZ1532" i="25"/>
  <c r="CB1532" i="25" s="1"/>
  <c r="BS1533" i="25"/>
  <c r="BT1533" i="25"/>
  <c r="BU1533" i="25"/>
  <c r="BV1533" i="25"/>
  <c r="BW1533" i="25"/>
  <c r="BX1533" i="25"/>
  <c r="BZ1533" i="25"/>
  <c r="BS1534" i="25"/>
  <c r="BT1534" i="25"/>
  <c r="BU1534" i="25"/>
  <c r="BV1534" i="25"/>
  <c r="BW1534" i="25"/>
  <c r="BX1534" i="25"/>
  <c r="BZ1534" i="25"/>
  <c r="BS1535" i="25"/>
  <c r="BT1535" i="25"/>
  <c r="BU1535" i="25"/>
  <c r="BV1535" i="25"/>
  <c r="BW1535" i="25"/>
  <c r="BX1535" i="25"/>
  <c r="BZ1535" i="25"/>
  <c r="CB1535" i="25" s="1"/>
  <c r="BS1536" i="25"/>
  <c r="BT1536" i="25"/>
  <c r="BU1536" i="25"/>
  <c r="BV1536" i="25"/>
  <c r="BW1536" i="25"/>
  <c r="BX1536" i="25"/>
  <c r="BZ1536" i="25"/>
  <c r="BS1537" i="25"/>
  <c r="BT1537" i="25"/>
  <c r="BU1537" i="25"/>
  <c r="BV1537" i="25"/>
  <c r="BW1537" i="25"/>
  <c r="BX1537" i="25"/>
  <c r="BZ1537" i="25"/>
  <c r="BS1538" i="25"/>
  <c r="BT1538" i="25"/>
  <c r="BU1538" i="25"/>
  <c r="BV1538" i="25"/>
  <c r="BW1538" i="25"/>
  <c r="BX1538" i="25"/>
  <c r="BZ1538" i="25"/>
  <c r="CB1538" i="25" s="1"/>
  <c r="BS1539" i="25"/>
  <c r="BT1539" i="25"/>
  <c r="BU1539" i="25"/>
  <c r="BV1539" i="25"/>
  <c r="BW1539" i="25"/>
  <c r="BX1539" i="25"/>
  <c r="BZ1539" i="25"/>
  <c r="BS1540" i="25"/>
  <c r="BT1540" i="25"/>
  <c r="BU1540" i="25"/>
  <c r="BV1540" i="25"/>
  <c r="BW1540" i="25"/>
  <c r="BX1540" i="25"/>
  <c r="BZ1540" i="25"/>
  <c r="BS1541" i="25"/>
  <c r="BT1541" i="25"/>
  <c r="BU1541" i="25"/>
  <c r="BV1541" i="25"/>
  <c r="BW1541" i="25"/>
  <c r="BX1541" i="25"/>
  <c r="BZ1541" i="25"/>
  <c r="BS1542" i="25"/>
  <c r="BT1542" i="25"/>
  <c r="BU1542" i="25"/>
  <c r="BV1542" i="25"/>
  <c r="BW1542" i="25"/>
  <c r="BX1542" i="25"/>
  <c r="BZ1542" i="25"/>
  <c r="BS1543" i="25"/>
  <c r="BT1543" i="25"/>
  <c r="BU1543" i="25"/>
  <c r="BV1543" i="25"/>
  <c r="BW1543" i="25"/>
  <c r="BX1543" i="25"/>
  <c r="BZ1543" i="25"/>
  <c r="BS1544" i="25"/>
  <c r="BT1544" i="25"/>
  <c r="BU1544" i="25"/>
  <c r="BV1544" i="25"/>
  <c r="BW1544" i="25"/>
  <c r="BX1544" i="25"/>
  <c r="BZ1544" i="25"/>
  <c r="BS1545" i="25"/>
  <c r="BT1545" i="25"/>
  <c r="BU1545" i="25"/>
  <c r="BV1545" i="25"/>
  <c r="BW1545" i="25"/>
  <c r="BX1545" i="25"/>
  <c r="BZ1545" i="25"/>
  <c r="BS1546" i="25"/>
  <c r="BT1546" i="25"/>
  <c r="BU1546" i="25"/>
  <c r="BV1546" i="25"/>
  <c r="BW1546" i="25"/>
  <c r="BX1546" i="25"/>
  <c r="BZ1546" i="25"/>
  <c r="CB1546" i="25" s="1"/>
  <c r="BS1547" i="25"/>
  <c r="BT1547" i="25"/>
  <c r="BU1547" i="25"/>
  <c r="BV1547" i="25"/>
  <c r="BW1547" i="25"/>
  <c r="BX1547" i="25"/>
  <c r="BZ1547" i="25"/>
  <c r="CB1547" i="25" s="1"/>
  <c r="BS1548" i="25"/>
  <c r="BT1548" i="25"/>
  <c r="BU1548" i="25"/>
  <c r="BV1548" i="25"/>
  <c r="BW1548" i="25"/>
  <c r="BX1548" i="25"/>
  <c r="BZ1548" i="25"/>
  <c r="BS1549" i="25"/>
  <c r="BT1549" i="25"/>
  <c r="BU1549" i="25"/>
  <c r="BV1549" i="25"/>
  <c r="BW1549" i="25"/>
  <c r="BX1549" i="25"/>
  <c r="BZ1549" i="25"/>
  <c r="BS1550" i="25"/>
  <c r="BT1550" i="25"/>
  <c r="BU1550" i="25"/>
  <c r="BV1550" i="25"/>
  <c r="BW1550" i="25"/>
  <c r="BX1550" i="25"/>
  <c r="BZ1550" i="25"/>
  <c r="BS1551" i="25"/>
  <c r="BT1551" i="25"/>
  <c r="BU1551" i="25"/>
  <c r="BV1551" i="25"/>
  <c r="BW1551" i="25"/>
  <c r="BX1551" i="25"/>
  <c r="BZ1551" i="25"/>
  <c r="CB1551" i="25" s="1"/>
  <c r="BS1552" i="25"/>
  <c r="BT1552" i="25"/>
  <c r="BU1552" i="25"/>
  <c r="BV1552" i="25"/>
  <c r="BW1552" i="25"/>
  <c r="BX1552" i="25"/>
  <c r="BZ1552" i="25"/>
  <c r="BS1553" i="25"/>
  <c r="BT1553" i="25"/>
  <c r="BU1553" i="25"/>
  <c r="BV1553" i="25"/>
  <c r="BW1553" i="25"/>
  <c r="BX1553" i="25"/>
  <c r="BZ1553" i="25"/>
  <c r="BS1554" i="25"/>
  <c r="BT1554" i="25"/>
  <c r="BU1554" i="25"/>
  <c r="BV1554" i="25"/>
  <c r="BW1554" i="25"/>
  <c r="BX1554" i="25"/>
  <c r="BZ1554" i="25"/>
  <c r="CB1554" i="25" s="1"/>
  <c r="BS1555" i="25"/>
  <c r="BT1555" i="25"/>
  <c r="BU1555" i="25"/>
  <c r="BV1555" i="25"/>
  <c r="BW1555" i="25"/>
  <c r="BX1555" i="25"/>
  <c r="BZ1555" i="25"/>
  <c r="CB1555" i="25" s="1"/>
  <c r="BS1556" i="25"/>
  <c r="BT1556" i="25"/>
  <c r="BU1556" i="25"/>
  <c r="BV1556" i="25"/>
  <c r="BW1556" i="25"/>
  <c r="BX1556" i="25"/>
  <c r="BZ1556" i="25"/>
  <c r="BS1557" i="25"/>
  <c r="BT1557" i="25"/>
  <c r="BU1557" i="25"/>
  <c r="BV1557" i="25"/>
  <c r="BW1557" i="25"/>
  <c r="BX1557" i="25"/>
  <c r="BZ1557" i="25"/>
  <c r="CB1557" i="25" s="1"/>
  <c r="BS1558" i="25"/>
  <c r="BT1558" i="25"/>
  <c r="BU1558" i="25"/>
  <c r="BV1558" i="25"/>
  <c r="BW1558" i="25"/>
  <c r="BX1558" i="25"/>
  <c r="BZ1558" i="25"/>
  <c r="BS1559" i="25"/>
  <c r="BT1559" i="25"/>
  <c r="BU1559" i="25"/>
  <c r="BV1559" i="25"/>
  <c r="BW1559" i="25"/>
  <c r="BX1559" i="25"/>
  <c r="BZ1559" i="25"/>
  <c r="BS1560" i="25"/>
  <c r="BT1560" i="25"/>
  <c r="BU1560" i="25"/>
  <c r="BV1560" i="25"/>
  <c r="BW1560" i="25"/>
  <c r="BX1560" i="25"/>
  <c r="BZ1560" i="25"/>
  <c r="BS1561" i="25"/>
  <c r="BT1561" i="25"/>
  <c r="BU1561" i="25"/>
  <c r="BV1561" i="25"/>
  <c r="BW1561" i="25"/>
  <c r="BX1561" i="25"/>
  <c r="BZ1561" i="25"/>
  <c r="BS1562" i="25"/>
  <c r="BT1562" i="25"/>
  <c r="BU1562" i="25"/>
  <c r="BV1562" i="25"/>
  <c r="BW1562" i="25"/>
  <c r="BX1562" i="25"/>
  <c r="BZ1562" i="25"/>
  <c r="CB1562" i="25" s="1"/>
  <c r="BS1563" i="25"/>
  <c r="BT1563" i="25"/>
  <c r="BU1563" i="25"/>
  <c r="BV1563" i="25"/>
  <c r="BW1563" i="25"/>
  <c r="BX1563" i="25"/>
  <c r="BZ1563" i="25"/>
  <c r="CB1563" i="25" s="1"/>
  <c r="BS1564" i="25"/>
  <c r="BT1564" i="25"/>
  <c r="BU1564" i="25"/>
  <c r="BV1564" i="25"/>
  <c r="BW1564" i="25"/>
  <c r="BX1564" i="25"/>
  <c r="BZ1564" i="25"/>
  <c r="BS1565" i="25"/>
  <c r="BT1565" i="25"/>
  <c r="BU1565" i="25"/>
  <c r="BV1565" i="25"/>
  <c r="BW1565" i="25"/>
  <c r="BX1565" i="25"/>
  <c r="BZ1565" i="25"/>
  <c r="CB1565" i="25" s="1"/>
  <c r="BS1566" i="25"/>
  <c r="BT1566" i="25"/>
  <c r="BU1566" i="25"/>
  <c r="BV1566" i="25"/>
  <c r="BW1566" i="25"/>
  <c r="BX1566" i="25"/>
  <c r="BZ1566" i="25"/>
  <c r="CB1566" i="25" s="1"/>
  <c r="BS1567" i="25"/>
  <c r="BT1567" i="25"/>
  <c r="BU1567" i="25"/>
  <c r="BV1567" i="25"/>
  <c r="BW1567" i="25"/>
  <c r="BX1567" i="25"/>
  <c r="BZ1567" i="25"/>
  <c r="CB1567" i="25" s="1"/>
  <c r="BS1568" i="25"/>
  <c r="BT1568" i="25"/>
  <c r="BU1568" i="25"/>
  <c r="BV1568" i="25"/>
  <c r="BW1568" i="25"/>
  <c r="BX1568" i="25"/>
  <c r="BZ1568" i="25"/>
  <c r="BS1569" i="25"/>
  <c r="BT1569" i="25"/>
  <c r="BU1569" i="25"/>
  <c r="BV1569" i="25"/>
  <c r="BW1569" i="25"/>
  <c r="BX1569" i="25"/>
  <c r="BZ1569" i="25"/>
  <c r="CB1569" i="25" s="1"/>
  <c r="BS1570" i="25"/>
  <c r="BT1570" i="25"/>
  <c r="BU1570" i="25"/>
  <c r="BV1570" i="25"/>
  <c r="BW1570" i="25"/>
  <c r="BX1570" i="25"/>
  <c r="BZ1570" i="25"/>
  <c r="CB1570" i="25" s="1"/>
  <c r="BS1571" i="25"/>
  <c r="BT1571" i="25"/>
  <c r="BU1571" i="25"/>
  <c r="BV1571" i="25"/>
  <c r="BW1571" i="25"/>
  <c r="BX1571" i="25"/>
  <c r="BZ1571" i="25"/>
  <c r="BS1572" i="25"/>
  <c r="BT1572" i="25"/>
  <c r="BU1572" i="25"/>
  <c r="BV1572" i="25"/>
  <c r="BW1572" i="25"/>
  <c r="BX1572" i="25"/>
  <c r="BZ1572" i="25"/>
  <c r="BS1573" i="25"/>
  <c r="BT1573" i="25"/>
  <c r="BU1573" i="25"/>
  <c r="BV1573" i="25"/>
  <c r="BW1573" i="25"/>
  <c r="BX1573" i="25"/>
  <c r="BZ1573" i="25"/>
  <c r="CB1573" i="25" s="1"/>
  <c r="BS1574" i="25"/>
  <c r="BT1574" i="25"/>
  <c r="BU1574" i="25"/>
  <c r="BV1574" i="25"/>
  <c r="BW1574" i="25"/>
  <c r="BX1574" i="25"/>
  <c r="BZ1574" i="25"/>
  <c r="CB1574" i="25" s="1"/>
  <c r="BS1575" i="25"/>
  <c r="BT1575" i="25"/>
  <c r="BU1575" i="25"/>
  <c r="BV1575" i="25"/>
  <c r="BW1575" i="25"/>
  <c r="BX1575" i="25"/>
  <c r="BZ1575" i="25"/>
  <c r="BS1576" i="25"/>
  <c r="BT1576" i="25"/>
  <c r="BU1576" i="25"/>
  <c r="BV1576" i="25"/>
  <c r="BW1576" i="25"/>
  <c r="BX1576" i="25"/>
  <c r="BZ1576" i="25"/>
  <c r="BS1577" i="25"/>
  <c r="BT1577" i="25"/>
  <c r="BU1577" i="25"/>
  <c r="BV1577" i="25"/>
  <c r="BW1577" i="25"/>
  <c r="BX1577" i="25"/>
  <c r="BZ1577" i="25"/>
  <c r="BS1578" i="25"/>
  <c r="BT1578" i="25"/>
  <c r="BU1578" i="25"/>
  <c r="BV1578" i="25"/>
  <c r="BW1578" i="25"/>
  <c r="BX1578" i="25"/>
  <c r="BZ1578" i="25"/>
  <c r="CB1578" i="25" s="1"/>
  <c r="BS1579" i="25"/>
  <c r="BT1579" i="25"/>
  <c r="BU1579" i="25"/>
  <c r="BV1579" i="25"/>
  <c r="BW1579" i="25"/>
  <c r="BX1579" i="25"/>
  <c r="BZ1579" i="25"/>
  <c r="BS1580" i="25"/>
  <c r="BT1580" i="25"/>
  <c r="BU1580" i="25"/>
  <c r="BV1580" i="25"/>
  <c r="BW1580" i="25"/>
  <c r="BX1580" i="25"/>
  <c r="BZ1580" i="25"/>
  <c r="CB1580" i="25" s="1"/>
  <c r="BS1581" i="25"/>
  <c r="BT1581" i="25"/>
  <c r="BU1581" i="25"/>
  <c r="BV1581" i="25"/>
  <c r="BW1581" i="25"/>
  <c r="BX1581" i="25"/>
  <c r="BZ1581" i="25"/>
  <c r="BS1582" i="25"/>
  <c r="BT1582" i="25"/>
  <c r="BU1582" i="25"/>
  <c r="BV1582" i="25"/>
  <c r="BW1582" i="25"/>
  <c r="BX1582" i="25"/>
  <c r="BZ1582" i="25"/>
  <c r="CB1582" i="25" s="1"/>
  <c r="BS1583" i="25"/>
  <c r="BT1583" i="25"/>
  <c r="BU1583" i="25"/>
  <c r="BV1583" i="25"/>
  <c r="BW1583" i="25"/>
  <c r="BX1583" i="25"/>
  <c r="BZ1583" i="25"/>
  <c r="BS1584" i="25"/>
  <c r="BT1584" i="25"/>
  <c r="BU1584" i="25"/>
  <c r="BV1584" i="25"/>
  <c r="BW1584" i="25"/>
  <c r="BX1584" i="25"/>
  <c r="BZ1584" i="25"/>
  <c r="BS1585" i="25"/>
  <c r="BT1585" i="25"/>
  <c r="BU1585" i="25"/>
  <c r="BV1585" i="25"/>
  <c r="BW1585" i="25"/>
  <c r="BX1585" i="25"/>
  <c r="BZ1585" i="25"/>
  <c r="CB1585" i="25" s="1"/>
  <c r="BS1586" i="25"/>
  <c r="BT1586" i="25"/>
  <c r="BU1586" i="25"/>
  <c r="BV1586" i="25"/>
  <c r="BW1586" i="25"/>
  <c r="BX1586" i="25"/>
  <c r="BZ1586" i="25"/>
  <c r="CB1586" i="25" s="1"/>
  <c r="BS1587" i="25"/>
  <c r="BT1587" i="25"/>
  <c r="BU1587" i="25"/>
  <c r="BV1587" i="25"/>
  <c r="BW1587" i="25"/>
  <c r="BX1587" i="25"/>
  <c r="BZ1587" i="25"/>
  <c r="BS1588" i="25"/>
  <c r="BT1588" i="25"/>
  <c r="BU1588" i="25"/>
  <c r="BV1588" i="25"/>
  <c r="BW1588" i="25"/>
  <c r="BX1588" i="25"/>
  <c r="BZ1588" i="25"/>
  <c r="BS1589" i="25"/>
  <c r="BT1589" i="25"/>
  <c r="BU1589" i="25"/>
  <c r="BV1589" i="25"/>
  <c r="BW1589" i="25"/>
  <c r="BX1589" i="25"/>
  <c r="BZ1589" i="25"/>
  <c r="BS1590" i="25"/>
  <c r="BT1590" i="25"/>
  <c r="BU1590" i="25"/>
  <c r="BV1590" i="25"/>
  <c r="BW1590" i="25"/>
  <c r="BX1590" i="25"/>
  <c r="BZ1590" i="25"/>
  <c r="CB1590" i="25" s="1"/>
  <c r="BS1591" i="25"/>
  <c r="BT1591" i="25"/>
  <c r="BU1591" i="25"/>
  <c r="BV1591" i="25"/>
  <c r="BW1591" i="25"/>
  <c r="BX1591" i="25"/>
  <c r="BZ1591" i="25"/>
  <c r="BS1592" i="25"/>
  <c r="BT1592" i="25"/>
  <c r="BU1592" i="25"/>
  <c r="BV1592" i="25"/>
  <c r="BW1592" i="25"/>
  <c r="BX1592" i="25"/>
  <c r="BZ1592" i="25"/>
  <c r="BS1593" i="25"/>
  <c r="BT1593" i="25"/>
  <c r="BU1593" i="25"/>
  <c r="BV1593" i="25"/>
  <c r="BW1593" i="25"/>
  <c r="BX1593" i="25"/>
  <c r="BZ1593" i="25"/>
  <c r="BS1594" i="25"/>
  <c r="BT1594" i="25"/>
  <c r="BU1594" i="25"/>
  <c r="BV1594" i="25"/>
  <c r="BW1594" i="25"/>
  <c r="BX1594" i="25"/>
  <c r="BZ1594" i="25"/>
  <c r="CB1594" i="25" s="1"/>
  <c r="BS1595" i="25"/>
  <c r="BT1595" i="25"/>
  <c r="BU1595" i="25"/>
  <c r="BV1595" i="25"/>
  <c r="BW1595" i="25"/>
  <c r="BX1595" i="25"/>
  <c r="BZ1595" i="25"/>
  <c r="CB1595" i="25" s="1"/>
  <c r="BS1596" i="25"/>
  <c r="BT1596" i="25"/>
  <c r="BU1596" i="25"/>
  <c r="BV1596" i="25"/>
  <c r="BW1596" i="25"/>
  <c r="BX1596" i="25"/>
  <c r="BZ1596" i="25"/>
  <c r="BS1597" i="25"/>
  <c r="BT1597" i="25"/>
  <c r="BU1597" i="25"/>
  <c r="BV1597" i="25"/>
  <c r="BW1597" i="25"/>
  <c r="BX1597" i="25"/>
  <c r="BZ1597" i="25"/>
  <c r="CB1597" i="25" s="1"/>
  <c r="BS1598" i="25"/>
  <c r="BT1598" i="25"/>
  <c r="BU1598" i="25"/>
  <c r="BV1598" i="25"/>
  <c r="BW1598" i="25"/>
  <c r="BX1598" i="25"/>
  <c r="BZ1598" i="25"/>
  <c r="BS1599" i="25"/>
  <c r="BT1599" i="25"/>
  <c r="BU1599" i="25"/>
  <c r="BV1599" i="25"/>
  <c r="BW1599" i="25"/>
  <c r="BX1599" i="25"/>
  <c r="BZ1599" i="25"/>
  <c r="CB1599" i="25" s="1"/>
  <c r="BS1600" i="25"/>
  <c r="BT1600" i="25"/>
  <c r="BU1600" i="25"/>
  <c r="BV1600" i="25"/>
  <c r="BW1600" i="25"/>
  <c r="BX1600" i="25"/>
  <c r="BZ1600" i="25"/>
  <c r="BS1601" i="25"/>
  <c r="BT1601" i="25"/>
  <c r="BU1601" i="25"/>
  <c r="BV1601" i="25"/>
  <c r="BW1601" i="25"/>
  <c r="BX1601" i="25"/>
  <c r="BZ1601" i="25"/>
  <c r="CB1601" i="25" s="1"/>
  <c r="BS1602" i="25"/>
  <c r="BT1602" i="25"/>
  <c r="BU1602" i="25"/>
  <c r="BV1602" i="25"/>
  <c r="BW1602" i="25"/>
  <c r="BX1602" i="25"/>
  <c r="BZ1602" i="25"/>
  <c r="CB1602" i="25" s="1"/>
  <c r="BS1603" i="25"/>
  <c r="BT1603" i="25"/>
  <c r="BU1603" i="25"/>
  <c r="BV1603" i="25"/>
  <c r="BW1603" i="25"/>
  <c r="BX1603" i="25"/>
  <c r="BZ1603" i="25"/>
  <c r="BS1604" i="25"/>
  <c r="BT1604" i="25"/>
  <c r="BU1604" i="25"/>
  <c r="BV1604" i="25"/>
  <c r="BW1604" i="25"/>
  <c r="BX1604" i="25"/>
  <c r="BZ1604" i="25"/>
  <c r="BS1605" i="25"/>
  <c r="BT1605" i="25"/>
  <c r="BU1605" i="25"/>
  <c r="BV1605" i="25"/>
  <c r="BW1605" i="25"/>
  <c r="BX1605" i="25"/>
  <c r="BZ1605" i="25"/>
  <c r="BS1606" i="25"/>
  <c r="BT1606" i="25"/>
  <c r="BU1606" i="25"/>
  <c r="BV1606" i="25"/>
  <c r="BW1606" i="25"/>
  <c r="BX1606" i="25"/>
  <c r="BZ1606" i="25"/>
  <c r="CB1606" i="25" s="1"/>
  <c r="BS1607" i="25"/>
  <c r="BT1607" i="25"/>
  <c r="BU1607" i="25"/>
  <c r="BV1607" i="25"/>
  <c r="BW1607" i="25"/>
  <c r="BX1607" i="25"/>
  <c r="BZ1607" i="25"/>
  <c r="BS1608" i="25"/>
  <c r="BT1608" i="25"/>
  <c r="BU1608" i="25"/>
  <c r="BV1608" i="25"/>
  <c r="BW1608" i="25"/>
  <c r="BX1608" i="25"/>
  <c r="BZ1608" i="25"/>
  <c r="BS1609" i="25"/>
  <c r="BT1609" i="25"/>
  <c r="BU1609" i="25"/>
  <c r="BV1609" i="25"/>
  <c r="BW1609" i="25"/>
  <c r="BX1609" i="25"/>
  <c r="BZ1609" i="25"/>
  <c r="BS1610" i="25"/>
  <c r="BT1610" i="25"/>
  <c r="BU1610" i="25"/>
  <c r="BV1610" i="25"/>
  <c r="BW1610" i="25"/>
  <c r="BX1610" i="25"/>
  <c r="BZ1610" i="25"/>
  <c r="CB1610" i="25" s="1"/>
  <c r="BS1611" i="25"/>
  <c r="BT1611" i="25"/>
  <c r="BU1611" i="25"/>
  <c r="BV1611" i="25"/>
  <c r="BW1611" i="25"/>
  <c r="BX1611" i="25"/>
  <c r="BZ1611" i="25"/>
  <c r="BS1612" i="25"/>
  <c r="BT1612" i="25"/>
  <c r="BU1612" i="25"/>
  <c r="BV1612" i="25"/>
  <c r="BW1612" i="25"/>
  <c r="BX1612" i="25"/>
  <c r="BZ1612" i="25"/>
  <c r="CB1612" i="25" s="1"/>
  <c r="BS1613" i="25"/>
  <c r="BT1613" i="25"/>
  <c r="BU1613" i="25"/>
  <c r="BV1613" i="25"/>
  <c r="BW1613" i="25"/>
  <c r="BX1613" i="25"/>
  <c r="BZ1613" i="25"/>
  <c r="BS1614" i="25"/>
  <c r="BT1614" i="25"/>
  <c r="BU1614" i="25"/>
  <c r="BV1614" i="25"/>
  <c r="BW1614" i="25"/>
  <c r="BX1614" i="25"/>
  <c r="BZ1614" i="25"/>
  <c r="BS1615" i="25"/>
  <c r="BT1615" i="25"/>
  <c r="BU1615" i="25"/>
  <c r="BV1615" i="25"/>
  <c r="BW1615" i="25"/>
  <c r="BX1615" i="25"/>
  <c r="BZ1615" i="25"/>
  <c r="CB1615" i="25" s="1"/>
  <c r="BS1616" i="25"/>
  <c r="BT1616" i="25"/>
  <c r="BU1616" i="25"/>
  <c r="BV1616" i="25"/>
  <c r="BW1616" i="25"/>
  <c r="BX1616" i="25"/>
  <c r="BZ1616" i="25"/>
  <c r="BS1617" i="25"/>
  <c r="BT1617" i="25"/>
  <c r="BU1617" i="25"/>
  <c r="BV1617" i="25"/>
  <c r="BW1617" i="25"/>
  <c r="BX1617" i="25"/>
  <c r="BZ1617" i="25"/>
  <c r="BS1618" i="25"/>
  <c r="BT1618" i="25"/>
  <c r="BU1618" i="25"/>
  <c r="BV1618" i="25"/>
  <c r="BW1618" i="25"/>
  <c r="BX1618" i="25"/>
  <c r="BZ1618" i="25"/>
  <c r="CB1618" i="25" s="1"/>
  <c r="BS1619" i="25"/>
  <c r="BT1619" i="25"/>
  <c r="BU1619" i="25"/>
  <c r="BV1619" i="25"/>
  <c r="BW1619" i="25"/>
  <c r="BX1619" i="25"/>
  <c r="BZ1619" i="25"/>
  <c r="CB1619" i="25" s="1"/>
  <c r="BS1620" i="25"/>
  <c r="BT1620" i="25"/>
  <c r="BU1620" i="25"/>
  <c r="BV1620" i="25"/>
  <c r="BW1620" i="25"/>
  <c r="BX1620" i="25"/>
  <c r="BZ1620" i="25"/>
  <c r="BS1621" i="25"/>
  <c r="BT1621" i="25"/>
  <c r="BU1621" i="25"/>
  <c r="BV1621" i="25"/>
  <c r="BW1621" i="25"/>
  <c r="BX1621" i="25"/>
  <c r="BZ1621" i="25"/>
  <c r="CB1621" i="25" s="1"/>
  <c r="BS1622" i="25"/>
  <c r="BT1622" i="25"/>
  <c r="BU1622" i="25"/>
  <c r="BV1622" i="25"/>
  <c r="BW1622" i="25"/>
  <c r="BX1622" i="25"/>
  <c r="BZ1622" i="25"/>
  <c r="CB1622" i="25" s="1"/>
  <c r="BS1623" i="25"/>
  <c r="BT1623" i="25"/>
  <c r="BU1623" i="25"/>
  <c r="BV1623" i="25"/>
  <c r="BW1623" i="25"/>
  <c r="BX1623" i="25"/>
  <c r="BZ1623" i="25"/>
  <c r="BS1624" i="25"/>
  <c r="BT1624" i="25"/>
  <c r="BU1624" i="25"/>
  <c r="BV1624" i="25"/>
  <c r="BW1624" i="25"/>
  <c r="BX1624" i="25"/>
  <c r="BZ1624" i="25"/>
  <c r="BS1625" i="25"/>
  <c r="BT1625" i="25"/>
  <c r="BU1625" i="25"/>
  <c r="BV1625" i="25"/>
  <c r="BW1625" i="25"/>
  <c r="BX1625" i="25"/>
  <c r="BZ1625" i="25"/>
  <c r="CB1625" i="25" s="1"/>
  <c r="BS1626" i="25"/>
  <c r="BT1626" i="25"/>
  <c r="BU1626" i="25"/>
  <c r="BV1626" i="25"/>
  <c r="BW1626" i="25"/>
  <c r="BX1626" i="25"/>
  <c r="BZ1626" i="25"/>
  <c r="CB1626" i="25" s="1"/>
  <c r="BS1627" i="25"/>
  <c r="BT1627" i="25"/>
  <c r="BU1627" i="25"/>
  <c r="BV1627" i="25"/>
  <c r="BW1627" i="25"/>
  <c r="BX1627" i="25"/>
  <c r="BZ1627" i="25"/>
  <c r="BS1628" i="25"/>
  <c r="BT1628" i="25"/>
  <c r="BU1628" i="25"/>
  <c r="BV1628" i="25"/>
  <c r="BW1628" i="25"/>
  <c r="BX1628" i="25"/>
  <c r="BZ1628" i="25"/>
  <c r="CB1628" i="25" s="1"/>
  <c r="BS1629" i="25"/>
  <c r="BT1629" i="25"/>
  <c r="BU1629" i="25"/>
  <c r="BV1629" i="25"/>
  <c r="BW1629" i="25"/>
  <c r="BX1629" i="25"/>
  <c r="BZ1629" i="25"/>
  <c r="BS1630" i="25"/>
  <c r="BT1630" i="25"/>
  <c r="BU1630" i="25"/>
  <c r="BV1630" i="25"/>
  <c r="BW1630" i="25"/>
  <c r="BX1630" i="25"/>
  <c r="BZ1630" i="25"/>
  <c r="BS1631" i="25"/>
  <c r="BT1631" i="25"/>
  <c r="BU1631" i="25"/>
  <c r="BV1631" i="25"/>
  <c r="BW1631" i="25"/>
  <c r="BX1631" i="25"/>
  <c r="BZ1631" i="25"/>
  <c r="CB1631" i="25" s="1"/>
  <c r="BS1632" i="25"/>
  <c r="BT1632" i="25"/>
  <c r="BU1632" i="25"/>
  <c r="BV1632" i="25"/>
  <c r="BW1632" i="25"/>
  <c r="BX1632" i="25"/>
  <c r="BZ1632" i="25"/>
  <c r="CB1632" i="25" s="1"/>
  <c r="BS1633" i="25"/>
  <c r="BT1633" i="25"/>
  <c r="BU1633" i="25"/>
  <c r="BV1633" i="25"/>
  <c r="BW1633" i="25"/>
  <c r="BX1633" i="25"/>
  <c r="BZ1633" i="25"/>
  <c r="BS1634" i="25"/>
  <c r="BT1634" i="25"/>
  <c r="BU1634" i="25"/>
  <c r="BV1634" i="25"/>
  <c r="BW1634" i="25"/>
  <c r="BX1634" i="25"/>
  <c r="BZ1634" i="25"/>
  <c r="CB1634" i="25" s="1"/>
  <c r="BS1635" i="25"/>
  <c r="BT1635" i="25"/>
  <c r="BU1635" i="25"/>
  <c r="BV1635" i="25"/>
  <c r="BW1635" i="25"/>
  <c r="BX1635" i="25"/>
  <c r="BZ1635" i="25"/>
  <c r="CB1635" i="25" s="1"/>
  <c r="BS1636" i="25"/>
  <c r="BT1636" i="25"/>
  <c r="BU1636" i="25"/>
  <c r="BV1636" i="25"/>
  <c r="BW1636" i="25"/>
  <c r="BX1636" i="25"/>
  <c r="BZ1636" i="25"/>
  <c r="BS1637" i="25"/>
  <c r="BT1637" i="25"/>
  <c r="BU1637" i="25"/>
  <c r="BV1637" i="25"/>
  <c r="BW1637" i="25"/>
  <c r="BX1637" i="25"/>
  <c r="BZ1637" i="25"/>
  <c r="BS1638" i="25"/>
  <c r="BT1638" i="25"/>
  <c r="BU1638" i="25"/>
  <c r="BV1638" i="25"/>
  <c r="BW1638" i="25"/>
  <c r="BX1638" i="25"/>
  <c r="BZ1638" i="25"/>
  <c r="BS1639" i="25"/>
  <c r="BT1639" i="25"/>
  <c r="BU1639" i="25"/>
  <c r="BV1639" i="25"/>
  <c r="BW1639" i="25"/>
  <c r="BX1639" i="25"/>
  <c r="BZ1639" i="25"/>
  <c r="CB1639" i="25" s="1"/>
  <c r="BS1640" i="25"/>
  <c r="BT1640" i="25"/>
  <c r="BU1640" i="25"/>
  <c r="BV1640" i="25"/>
  <c r="BW1640" i="25"/>
  <c r="BX1640" i="25"/>
  <c r="BZ1640" i="25"/>
  <c r="BS1641" i="25"/>
  <c r="BT1641" i="25"/>
  <c r="BU1641" i="25"/>
  <c r="BV1641" i="25"/>
  <c r="BW1641" i="25"/>
  <c r="BX1641" i="25"/>
  <c r="BZ1641" i="25"/>
  <c r="CB1641" i="25" s="1"/>
  <c r="BS1642" i="25"/>
  <c r="BT1642" i="25"/>
  <c r="BU1642" i="25"/>
  <c r="BV1642" i="25"/>
  <c r="BW1642" i="25"/>
  <c r="BX1642" i="25"/>
  <c r="BZ1642" i="25"/>
  <c r="BS1643" i="25"/>
  <c r="BT1643" i="25"/>
  <c r="BU1643" i="25"/>
  <c r="BV1643" i="25"/>
  <c r="BW1643" i="25"/>
  <c r="BX1643" i="25"/>
  <c r="BZ1643" i="25"/>
  <c r="CB1643" i="25" s="1"/>
  <c r="BS1644" i="25"/>
  <c r="BT1644" i="25"/>
  <c r="BU1644" i="25"/>
  <c r="BV1644" i="25"/>
  <c r="BW1644" i="25"/>
  <c r="BX1644" i="25"/>
  <c r="BZ1644" i="25"/>
  <c r="BS1645" i="25"/>
  <c r="BT1645" i="25"/>
  <c r="BU1645" i="25"/>
  <c r="BV1645" i="25"/>
  <c r="BW1645" i="25"/>
  <c r="BX1645" i="25"/>
  <c r="BZ1645" i="25"/>
  <c r="BS1646" i="25"/>
  <c r="BT1646" i="25"/>
  <c r="BU1646" i="25"/>
  <c r="BV1646" i="25"/>
  <c r="BW1646" i="25"/>
  <c r="BX1646" i="25"/>
  <c r="BZ1646" i="25"/>
  <c r="CB1646" i="25" s="1"/>
  <c r="BS1647" i="25"/>
  <c r="BT1647" i="25"/>
  <c r="BU1647" i="25"/>
  <c r="BV1647" i="25"/>
  <c r="BW1647" i="25"/>
  <c r="BX1647" i="25"/>
  <c r="BZ1647" i="25"/>
  <c r="CB1647" i="25" s="1"/>
  <c r="BS1648" i="25"/>
  <c r="BT1648" i="25"/>
  <c r="BU1648" i="25"/>
  <c r="BV1648" i="25"/>
  <c r="BW1648" i="25"/>
  <c r="BX1648" i="25"/>
  <c r="BZ1648" i="25"/>
  <c r="BS1649" i="25"/>
  <c r="BT1649" i="25"/>
  <c r="BU1649" i="25"/>
  <c r="BV1649" i="25"/>
  <c r="BW1649" i="25"/>
  <c r="BX1649" i="25"/>
  <c r="BZ1649" i="25"/>
  <c r="BS1650" i="25"/>
  <c r="BT1650" i="25"/>
  <c r="BU1650" i="25"/>
  <c r="BV1650" i="25"/>
  <c r="BW1650" i="25"/>
  <c r="BX1650" i="25"/>
  <c r="BZ1650" i="25"/>
  <c r="BS1651" i="25"/>
  <c r="BT1651" i="25"/>
  <c r="BU1651" i="25"/>
  <c r="BV1651" i="25"/>
  <c r="BW1651" i="25"/>
  <c r="BX1651" i="25"/>
  <c r="BZ1651" i="25"/>
  <c r="CB1651" i="25" s="1"/>
  <c r="BS1652" i="25"/>
  <c r="BT1652" i="25"/>
  <c r="BU1652" i="25"/>
  <c r="BV1652" i="25"/>
  <c r="BW1652" i="25"/>
  <c r="BX1652" i="25"/>
  <c r="BZ1652" i="25"/>
  <c r="BS1653" i="25"/>
  <c r="BT1653" i="25"/>
  <c r="BU1653" i="25"/>
  <c r="BV1653" i="25"/>
  <c r="BW1653" i="25"/>
  <c r="BX1653" i="25"/>
  <c r="BZ1653" i="25"/>
  <c r="BS1654" i="25"/>
  <c r="BT1654" i="25"/>
  <c r="BU1654" i="25"/>
  <c r="BV1654" i="25"/>
  <c r="BW1654" i="25"/>
  <c r="BX1654" i="25"/>
  <c r="BZ1654" i="25"/>
  <c r="BS1655" i="25"/>
  <c r="BT1655" i="25"/>
  <c r="BU1655" i="25"/>
  <c r="BV1655" i="25"/>
  <c r="BW1655" i="25"/>
  <c r="BX1655" i="25"/>
  <c r="BZ1655" i="25"/>
  <c r="CB1655" i="25" s="1"/>
  <c r="BS1656" i="25"/>
  <c r="BT1656" i="25"/>
  <c r="BU1656" i="25"/>
  <c r="BV1656" i="25"/>
  <c r="BW1656" i="25"/>
  <c r="BX1656" i="25"/>
  <c r="BZ1656" i="25"/>
  <c r="CB1656" i="25" s="1"/>
  <c r="BS1657" i="25"/>
  <c r="BT1657" i="25"/>
  <c r="BU1657" i="25"/>
  <c r="BV1657" i="25"/>
  <c r="BW1657" i="25"/>
  <c r="BX1657" i="25"/>
  <c r="BZ1657" i="25"/>
  <c r="CB1657" i="25" s="1"/>
  <c r="BS1658" i="25"/>
  <c r="BT1658" i="25"/>
  <c r="BU1658" i="25"/>
  <c r="BV1658" i="25"/>
  <c r="BW1658" i="25"/>
  <c r="BX1658" i="25"/>
  <c r="BZ1658" i="25"/>
  <c r="CB1658" i="25" s="1"/>
  <c r="BS1659" i="25"/>
  <c r="BT1659" i="25"/>
  <c r="BU1659" i="25"/>
  <c r="BV1659" i="25"/>
  <c r="BW1659" i="25"/>
  <c r="BX1659" i="25"/>
  <c r="BZ1659" i="25"/>
  <c r="BS1660" i="25"/>
  <c r="BT1660" i="25"/>
  <c r="BU1660" i="25"/>
  <c r="BV1660" i="25"/>
  <c r="BW1660" i="25"/>
  <c r="BX1660" i="25"/>
  <c r="BZ1660" i="25"/>
  <c r="CB1660" i="25" s="1"/>
  <c r="BS1661" i="25"/>
  <c r="BT1661" i="25"/>
  <c r="BU1661" i="25"/>
  <c r="BV1661" i="25"/>
  <c r="BW1661" i="25"/>
  <c r="BX1661" i="25"/>
  <c r="BZ1661" i="25"/>
  <c r="BS1662" i="25"/>
  <c r="BT1662" i="25"/>
  <c r="BU1662" i="25"/>
  <c r="BV1662" i="25"/>
  <c r="BW1662" i="25"/>
  <c r="BX1662" i="25"/>
  <c r="BZ1662" i="25"/>
  <c r="BS1663" i="25"/>
  <c r="BT1663" i="25"/>
  <c r="BU1663" i="25"/>
  <c r="BV1663" i="25"/>
  <c r="BW1663" i="25"/>
  <c r="BX1663" i="25"/>
  <c r="BZ1663" i="25"/>
  <c r="CB1663" i="25" s="1"/>
  <c r="BS1664" i="25"/>
  <c r="BT1664" i="25"/>
  <c r="BU1664" i="25"/>
  <c r="BV1664" i="25"/>
  <c r="BW1664" i="25"/>
  <c r="BX1664" i="25"/>
  <c r="BZ1664" i="25"/>
  <c r="BS1665" i="25"/>
  <c r="BT1665" i="25"/>
  <c r="BU1665" i="25"/>
  <c r="BV1665" i="25"/>
  <c r="BW1665" i="25"/>
  <c r="BX1665" i="25"/>
  <c r="BZ1665" i="25"/>
  <c r="BS1666" i="25"/>
  <c r="BT1666" i="25"/>
  <c r="BU1666" i="25"/>
  <c r="BV1666" i="25"/>
  <c r="BW1666" i="25"/>
  <c r="BX1666" i="25"/>
  <c r="BZ1666" i="25"/>
  <c r="BS1667" i="25"/>
  <c r="BT1667" i="25"/>
  <c r="BU1667" i="25"/>
  <c r="BV1667" i="25"/>
  <c r="BW1667" i="25"/>
  <c r="BX1667" i="25"/>
  <c r="BZ1667" i="25"/>
  <c r="CB1667" i="25" s="1"/>
  <c r="BS1668" i="25"/>
  <c r="BT1668" i="25"/>
  <c r="BU1668" i="25"/>
  <c r="BV1668" i="25"/>
  <c r="BW1668" i="25"/>
  <c r="BX1668" i="25"/>
  <c r="BZ1668" i="25"/>
  <c r="BS1669" i="25"/>
  <c r="BT1669" i="25"/>
  <c r="BU1669" i="25"/>
  <c r="BV1669" i="25"/>
  <c r="BW1669" i="25"/>
  <c r="BX1669" i="25"/>
  <c r="BZ1669" i="25"/>
  <c r="BS1670" i="25"/>
  <c r="BT1670" i="25"/>
  <c r="BU1670" i="25"/>
  <c r="BV1670" i="25"/>
  <c r="BW1670" i="25"/>
  <c r="BX1670" i="25"/>
  <c r="BZ1670" i="25"/>
  <c r="BS1671" i="25"/>
  <c r="BT1671" i="25"/>
  <c r="BU1671" i="25"/>
  <c r="BV1671" i="25"/>
  <c r="BW1671" i="25"/>
  <c r="BX1671" i="25"/>
  <c r="BZ1671" i="25"/>
  <c r="CB1671" i="25" s="1"/>
  <c r="BS1672" i="25"/>
  <c r="BT1672" i="25"/>
  <c r="BU1672" i="25"/>
  <c r="BV1672" i="25"/>
  <c r="BW1672" i="25"/>
  <c r="BX1672" i="25"/>
  <c r="BZ1672" i="25"/>
  <c r="CB1672" i="25" s="1"/>
  <c r="BS1673" i="25"/>
  <c r="BT1673" i="25"/>
  <c r="BU1673" i="25"/>
  <c r="BV1673" i="25"/>
  <c r="BW1673" i="25"/>
  <c r="BX1673" i="25"/>
  <c r="BZ1673" i="25"/>
  <c r="BS1674" i="25"/>
  <c r="BT1674" i="25"/>
  <c r="BU1674" i="25"/>
  <c r="BV1674" i="25"/>
  <c r="BW1674" i="25"/>
  <c r="BX1674" i="25"/>
  <c r="BZ1674" i="25"/>
  <c r="BS1675" i="25"/>
  <c r="BT1675" i="25"/>
  <c r="BU1675" i="25"/>
  <c r="BV1675" i="25"/>
  <c r="BW1675" i="25"/>
  <c r="BX1675" i="25"/>
  <c r="BZ1675" i="25"/>
  <c r="CB1675" i="25" s="1"/>
  <c r="BS1676" i="25"/>
  <c r="BT1676" i="25"/>
  <c r="BU1676" i="25"/>
  <c r="BV1676" i="25"/>
  <c r="BW1676" i="25"/>
  <c r="BX1676" i="25"/>
  <c r="BZ1676" i="25"/>
  <c r="CB1676" i="25" s="1"/>
  <c r="BS1677" i="25"/>
  <c r="BT1677" i="25"/>
  <c r="BU1677" i="25"/>
  <c r="BV1677" i="25"/>
  <c r="BW1677" i="25"/>
  <c r="BX1677" i="25"/>
  <c r="BZ1677" i="25"/>
  <c r="BS1678" i="25"/>
  <c r="BT1678" i="25"/>
  <c r="BU1678" i="25"/>
  <c r="BV1678" i="25"/>
  <c r="BW1678" i="25"/>
  <c r="BX1678" i="25"/>
  <c r="BZ1678" i="25"/>
  <c r="CB1678" i="25" s="1"/>
  <c r="BS1679" i="25"/>
  <c r="BT1679" i="25"/>
  <c r="BU1679" i="25"/>
  <c r="BV1679" i="25"/>
  <c r="BW1679" i="25"/>
  <c r="BX1679" i="25"/>
  <c r="BZ1679" i="25"/>
  <c r="CB1679" i="25" s="1"/>
  <c r="BS1680" i="25"/>
  <c r="BT1680" i="25"/>
  <c r="BU1680" i="25"/>
  <c r="BV1680" i="25"/>
  <c r="BW1680" i="25"/>
  <c r="BX1680" i="25"/>
  <c r="BZ1680" i="25"/>
  <c r="CB1680" i="25" s="1"/>
  <c r="BS1681" i="25"/>
  <c r="BT1681" i="25"/>
  <c r="BU1681" i="25"/>
  <c r="BV1681" i="25"/>
  <c r="BW1681" i="25"/>
  <c r="BX1681" i="25"/>
  <c r="BZ1681" i="25"/>
  <c r="BS1682" i="25"/>
  <c r="BT1682" i="25"/>
  <c r="BU1682" i="25"/>
  <c r="BV1682" i="25"/>
  <c r="BW1682" i="25"/>
  <c r="BX1682" i="25"/>
  <c r="BZ1682" i="25"/>
  <c r="CB1682" i="25" s="1"/>
  <c r="BS1683" i="25"/>
  <c r="BT1683" i="25"/>
  <c r="BU1683" i="25"/>
  <c r="BV1683" i="25"/>
  <c r="BW1683" i="25"/>
  <c r="BX1683" i="25"/>
  <c r="BZ1683" i="25"/>
  <c r="CB1683" i="25" s="1"/>
  <c r="BS1684" i="25"/>
  <c r="BT1684" i="25"/>
  <c r="BU1684" i="25"/>
  <c r="BV1684" i="25"/>
  <c r="BW1684" i="25"/>
  <c r="BX1684" i="25"/>
  <c r="BZ1684" i="25"/>
  <c r="BS1685" i="25"/>
  <c r="BT1685" i="25"/>
  <c r="BU1685" i="25"/>
  <c r="BV1685" i="25"/>
  <c r="BW1685" i="25"/>
  <c r="BX1685" i="25"/>
  <c r="BZ1685" i="25"/>
  <c r="BS1686" i="25"/>
  <c r="BT1686" i="25"/>
  <c r="BU1686" i="25"/>
  <c r="BV1686" i="25"/>
  <c r="BW1686" i="25"/>
  <c r="BX1686" i="25"/>
  <c r="BZ1686" i="25"/>
  <c r="BS1687" i="25"/>
  <c r="BT1687" i="25"/>
  <c r="BU1687" i="25"/>
  <c r="BV1687" i="25"/>
  <c r="BW1687" i="25"/>
  <c r="BX1687" i="25"/>
  <c r="BZ1687" i="25"/>
  <c r="CB1687" i="25" s="1"/>
  <c r="BS1688" i="25"/>
  <c r="BT1688" i="25"/>
  <c r="BU1688" i="25"/>
  <c r="BV1688" i="25"/>
  <c r="BW1688" i="25"/>
  <c r="BX1688" i="25"/>
  <c r="BZ1688" i="25"/>
  <c r="CB1688" i="25" s="1"/>
  <c r="BS1689" i="25"/>
  <c r="BT1689" i="25"/>
  <c r="BU1689" i="25"/>
  <c r="BV1689" i="25"/>
  <c r="BW1689" i="25"/>
  <c r="BX1689" i="25"/>
  <c r="BZ1689" i="25"/>
  <c r="BS1690" i="25"/>
  <c r="BT1690" i="25"/>
  <c r="BU1690" i="25"/>
  <c r="BV1690" i="25"/>
  <c r="BW1690" i="25"/>
  <c r="BX1690" i="25"/>
  <c r="BZ1690" i="25"/>
  <c r="CB1690" i="25" s="1"/>
  <c r="BS1691" i="25"/>
  <c r="BT1691" i="25"/>
  <c r="BU1691" i="25"/>
  <c r="BV1691" i="25"/>
  <c r="BW1691" i="25"/>
  <c r="BX1691" i="25"/>
  <c r="BZ1691" i="25"/>
  <c r="CB1691" i="25" s="1"/>
  <c r="BS1692" i="25"/>
  <c r="BT1692" i="25"/>
  <c r="BU1692" i="25"/>
  <c r="BV1692" i="25"/>
  <c r="BW1692" i="25"/>
  <c r="BX1692" i="25"/>
  <c r="BZ1692" i="25"/>
  <c r="CB1692" i="25" s="1"/>
  <c r="BS1693" i="25"/>
  <c r="BT1693" i="25"/>
  <c r="BU1693" i="25"/>
  <c r="BV1693" i="25"/>
  <c r="BW1693" i="25"/>
  <c r="BX1693" i="25"/>
  <c r="BZ1693" i="25"/>
  <c r="BS1694" i="25"/>
  <c r="BT1694" i="25"/>
  <c r="BU1694" i="25"/>
  <c r="BV1694" i="25"/>
  <c r="BW1694" i="25"/>
  <c r="BX1694" i="25"/>
  <c r="BZ1694" i="25"/>
  <c r="BS1695" i="25"/>
  <c r="BT1695" i="25"/>
  <c r="BU1695" i="25"/>
  <c r="BV1695" i="25"/>
  <c r="BW1695" i="25"/>
  <c r="BX1695" i="25"/>
  <c r="BZ1695" i="25"/>
  <c r="CB1695" i="25" s="1"/>
  <c r="BS1696" i="25"/>
  <c r="BT1696" i="25"/>
  <c r="BU1696" i="25"/>
  <c r="BV1696" i="25"/>
  <c r="BW1696" i="25"/>
  <c r="BX1696" i="25"/>
  <c r="BZ1696" i="25"/>
  <c r="CB1696" i="25" s="1"/>
  <c r="BS1697" i="25"/>
  <c r="BT1697" i="25"/>
  <c r="BU1697" i="25"/>
  <c r="BV1697" i="25"/>
  <c r="BW1697" i="25"/>
  <c r="BX1697" i="25"/>
  <c r="BZ1697" i="25"/>
  <c r="BS1698" i="25"/>
  <c r="BT1698" i="25"/>
  <c r="BU1698" i="25"/>
  <c r="BV1698" i="25"/>
  <c r="BW1698" i="25"/>
  <c r="BX1698" i="25"/>
  <c r="BZ1698" i="25"/>
  <c r="CB1698" i="25" s="1"/>
  <c r="BS1699" i="25"/>
  <c r="BT1699" i="25"/>
  <c r="BU1699" i="25"/>
  <c r="BV1699" i="25"/>
  <c r="BW1699" i="25"/>
  <c r="BX1699" i="25"/>
  <c r="BZ1699" i="25"/>
  <c r="BS1700" i="25"/>
  <c r="BT1700" i="25"/>
  <c r="BU1700" i="25"/>
  <c r="BV1700" i="25"/>
  <c r="BW1700" i="25"/>
  <c r="BX1700" i="25"/>
  <c r="BZ1700" i="25"/>
  <c r="BS1701" i="25"/>
  <c r="BT1701" i="25"/>
  <c r="BU1701" i="25"/>
  <c r="BV1701" i="25"/>
  <c r="BW1701" i="25"/>
  <c r="BX1701" i="25"/>
  <c r="BZ1701" i="25"/>
  <c r="BS1702" i="25"/>
  <c r="BT1702" i="25"/>
  <c r="BU1702" i="25"/>
  <c r="BV1702" i="25"/>
  <c r="BW1702" i="25"/>
  <c r="BX1702" i="25"/>
  <c r="BZ1702" i="25"/>
  <c r="BS1703" i="25"/>
  <c r="BT1703" i="25"/>
  <c r="BU1703" i="25"/>
  <c r="BV1703" i="25"/>
  <c r="BW1703" i="25"/>
  <c r="BX1703" i="25"/>
  <c r="BZ1703" i="25"/>
  <c r="CB1703" i="25" s="1"/>
  <c r="BS1704" i="25"/>
  <c r="BT1704" i="25"/>
  <c r="BU1704" i="25"/>
  <c r="BV1704" i="25"/>
  <c r="BW1704" i="25"/>
  <c r="BX1704" i="25"/>
  <c r="BZ1704" i="25"/>
  <c r="CB1704" i="25" s="1"/>
  <c r="BS1705" i="25"/>
  <c r="BT1705" i="25"/>
  <c r="BU1705" i="25"/>
  <c r="BV1705" i="25"/>
  <c r="BW1705" i="25"/>
  <c r="BX1705" i="25"/>
  <c r="BZ1705" i="25"/>
  <c r="BS1706" i="25"/>
  <c r="BT1706" i="25"/>
  <c r="BU1706" i="25"/>
  <c r="BV1706" i="25"/>
  <c r="BW1706" i="25"/>
  <c r="BX1706" i="25"/>
  <c r="BZ1706" i="25"/>
  <c r="CB1706" i="25" s="1"/>
  <c r="BS1707" i="25"/>
  <c r="BT1707" i="25"/>
  <c r="BU1707" i="25"/>
  <c r="BV1707" i="25"/>
  <c r="BW1707" i="25"/>
  <c r="BX1707" i="25"/>
  <c r="BZ1707" i="25"/>
  <c r="CB1707" i="25" s="1"/>
  <c r="BS1708" i="25"/>
  <c r="BT1708" i="25"/>
  <c r="BU1708" i="25"/>
  <c r="BV1708" i="25"/>
  <c r="BW1708" i="25"/>
  <c r="BX1708" i="25"/>
  <c r="BZ1708" i="25"/>
  <c r="BS1709" i="25"/>
  <c r="BT1709" i="25"/>
  <c r="BU1709" i="25"/>
  <c r="BV1709" i="25"/>
  <c r="BW1709" i="25"/>
  <c r="BX1709" i="25"/>
  <c r="BZ1709" i="25"/>
  <c r="BS1710" i="25"/>
  <c r="BT1710" i="25"/>
  <c r="BU1710" i="25"/>
  <c r="BV1710" i="25"/>
  <c r="BW1710" i="25"/>
  <c r="BX1710" i="25"/>
  <c r="BZ1710" i="25"/>
  <c r="BS1711" i="25"/>
  <c r="BT1711" i="25"/>
  <c r="BU1711" i="25"/>
  <c r="BV1711" i="25"/>
  <c r="BW1711" i="25"/>
  <c r="BX1711" i="25"/>
  <c r="BZ1711" i="25"/>
  <c r="CB1711" i="25" s="1"/>
  <c r="BS1712" i="25"/>
  <c r="BT1712" i="25"/>
  <c r="BU1712" i="25"/>
  <c r="BV1712" i="25"/>
  <c r="BW1712" i="25"/>
  <c r="BX1712" i="25"/>
  <c r="BZ1712" i="25"/>
  <c r="CB1712" i="25" s="1"/>
  <c r="BS1713" i="25"/>
  <c r="BT1713" i="25"/>
  <c r="BU1713" i="25"/>
  <c r="BV1713" i="25"/>
  <c r="BW1713" i="25"/>
  <c r="BX1713" i="25"/>
  <c r="BZ1713" i="25"/>
  <c r="BS1714" i="25"/>
  <c r="BT1714" i="25"/>
  <c r="BU1714" i="25"/>
  <c r="BV1714" i="25"/>
  <c r="BW1714" i="25"/>
  <c r="BX1714" i="25"/>
  <c r="BZ1714" i="25"/>
  <c r="BS1715" i="25"/>
  <c r="BT1715" i="25"/>
  <c r="BU1715" i="25"/>
  <c r="BV1715" i="25"/>
  <c r="BW1715" i="25"/>
  <c r="BX1715" i="25"/>
  <c r="BZ1715" i="25"/>
  <c r="CB1715" i="25" s="1"/>
  <c r="BS1716" i="25"/>
  <c r="BT1716" i="25"/>
  <c r="BU1716" i="25"/>
  <c r="BV1716" i="25"/>
  <c r="BW1716" i="25"/>
  <c r="BX1716" i="25"/>
  <c r="BZ1716" i="25"/>
  <c r="BS1717" i="25"/>
  <c r="BT1717" i="25"/>
  <c r="BU1717" i="25"/>
  <c r="BV1717" i="25"/>
  <c r="BW1717" i="25"/>
  <c r="BX1717" i="25"/>
  <c r="BZ1717" i="25"/>
  <c r="BS1718" i="25"/>
  <c r="BT1718" i="25"/>
  <c r="BU1718" i="25"/>
  <c r="BV1718" i="25"/>
  <c r="BW1718" i="25"/>
  <c r="BX1718" i="25"/>
  <c r="BZ1718" i="25"/>
  <c r="BS1719" i="25"/>
  <c r="BT1719" i="25"/>
  <c r="BU1719" i="25"/>
  <c r="BV1719" i="25"/>
  <c r="BW1719" i="25"/>
  <c r="BX1719" i="25"/>
  <c r="BZ1719" i="25"/>
  <c r="CB1719" i="25" s="1"/>
  <c r="BS1720" i="25"/>
  <c r="BT1720" i="25"/>
  <c r="BU1720" i="25"/>
  <c r="BV1720" i="25"/>
  <c r="BW1720" i="25"/>
  <c r="BX1720" i="25"/>
  <c r="BZ1720" i="25"/>
  <c r="BS1721" i="25"/>
  <c r="BT1721" i="25"/>
  <c r="BU1721" i="25"/>
  <c r="BV1721" i="25"/>
  <c r="BW1721" i="25"/>
  <c r="BX1721" i="25"/>
  <c r="BZ1721" i="25"/>
  <c r="CB1721" i="25" s="1"/>
  <c r="BS1722" i="25"/>
  <c r="BT1722" i="25"/>
  <c r="BU1722" i="25"/>
  <c r="BV1722" i="25"/>
  <c r="BW1722" i="25"/>
  <c r="BX1722" i="25"/>
  <c r="BZ1722" i="25"/>
  <c r="BS1723" i="25"/>
  <c r="BT1723" i="25"/>
  <c r="BU1723" i="25"/>
  <c r="BV1723" i="25"/>
  <c r="BW1723" i="25"/>
  <c r="BX1723" i="25"/>
  <c r="BZ1723" i="25"/>
  <c r="CB1723" i="25" s="1"/>
  <c r="BS1724" i="25"/>
  <c r="BT1724" i="25"/>
  <c r="BU1724" i="25"/>
  <c r="BV1724" i="25"/>
  <c r="BW1724" i="25"/>
  <c r="BX1724" i="25"/>
  <c r="BZ1724" i="25"/>
  <c r="CB1724" i="25" s="1"/>
  <c r="BS1725" i="25"/>
  <c r="BT1725" i="25"/>
  <c r="BU1725" i="25"/>
  <c r="BV1725" i="25"/>
  <c r="BW1725" i="25"/>
  <c r="BX1725" i="25"/>
  <c r="BZ1725" i="25"/>
  <c r="BS1726" i="25"/>
  <c r="BT1726" i="25"/>
  <c r="BU1726" i="25"/>
  <c r="BV1726" i="25"/>
  <c r="BW1726" i="25"/>
  <c r="BX1726" i="25"/>
  <c r="BZ1726" i="25"/>
  <c r="CB1726" i="25" s="1"/>
  <c r="BS1727" i="25"/>
  <c r="BT1727" i="25"/>
  <c r="BU1727" i="25"/>
  <c r="BV1727" i="25"/>
  <c r="BW1727" i="25"/>
  <c r="BX1727" i="25"/>
  <c r="BZ1727" i="25"/>
  <c r="CB1727" i="25" s="1"/>
  <c r="BS1728" i="25"/>
  <c r="BT1728" i="25"/>
  <c r="BU1728" i="25"/>
  <c r="BV1728" i="25"/>
  <c r="BW1728" i="25"/>
  <c r="BX1728" i="25"/>
  <c r="BZ1728" i="25"/>
  <c r="BS1729" i="25"/>
  <c r="BT1729" i="25"/>
  <c r="BU1729" i="25"/>
  <c r="BV1729" i="25"/>
  <c r="BW1729" i="25"/>
  <c r="BX1729" i="25"/>
  <c r="BZ1729" i="25"/>
  <c r="BS1730" i="25"/>
  <c r="BT1730" i="25"/>
  <c r="BU1730" i="25"/>
  <c r="BV1730" i="25"/>
  <c r="BW1730" i="25"/>
  <c r="BX1730" i="25"/>
  <c r="BZ1730" i="25"/>
  <c r="BS1731" i="25"/>
  <c r="BT1731" i="25"/>
  <c r="BU1731" i="25"/>
  <c r="BV1731" i="25"/>
  <c r="BW1731" i="25"/>
  <c r="BX1731" i="25"/>
  <c r="BZ1731" i="25"/>
  <c r="CB1731" i="25" s="1"/>
  <c r="BS1732" i="25"/>
  <c r="BT1732" i="25"/>
  <c r="BU1732" i="25"/>
  <c r="BV1732" i="25"/>
  <c r="BW1732" i="25"/>
  <c r="BX1732" i="25"/>
  <c r="BZ1732" i="25"/>
  <c r="BS1733" i="25"/>
  <c r="BT1733" i="25"/>
  <c r="BU1733" i="25"/>
  <c r="BV1733" i="25"/>
  <c r="BW1733" i="25"/>
  <c r="BX1733" i="25"/>
  <c r="BZ1733" i="25"/>
  <c r="BS1734" i="25"/>
  <c r="BT1734" i="25"/>
  <c r="BU1734" i="25"/>
  <c r="BV1734" i="25"/>
  <c r="BW1734" i="25"/>
  <c r="BX1734" i="25"/>
  <c r="BZ1734" i="25"/>
  <c r="BS1735" i="25"/>
  <c r="BT1735" i="25"/>
  <c r="BU1735" i="25"/>
  <c r="BV1735" i="25"/>
  <c r="BW1735" i="25"/>
  <c r="BX1735" i="25"/>
  <c r="BZ1735" i="25"/>
  <c r="BS1736" i="25"/>
  <c r="BT1736" i="25"/>
  <c r="BU1736" i="25"/>
  <c r="BV1736" i="25"/>
  <c r="BW1736" i="25"/>
  <c r="BX1736" i="25"/>
  <c r="BZ1736" i="25"/>
  <c r="CB1736" i="25" s="1"/>
  <c r="BS1737" i="25"/>
  <c r="BT1737" i="25"/>
  <c r="BU1737" i="25"/>
  <c r="BV1737" i="25"/>
  <c r="BW1737" i="25"/>
  <c r="BX1737" i="25"/>
  <c r="BZ1737" i="25"/>
  <c r="CB1737" i="25" s="1"/>
  <c r="BS1738" i="25"/>
  <c r="BT1738" i="25"/>
  <c r="BU1738" i="25"/>
  <c r="BV1738" i="25"/>
  <c r="BW1738" i="25"/>
  <c r="BX1738" i="25"/>
  <c r="BZ1738" i="25"/>
  <c r="BS1739" i="25"/>
  <c r="BT1739" i="25"/>
  <c r="BU1739" i="25"/>
  <c r="BV1739" i="25"/>
  <c r="BW1739" i="25"/>
  <c r="BX1739" i="25"/>
  <c r="BZ1739" i="25"/>
  <c r="CB1739" i="25" s="1"/>
  <c r="BS1740" i="25"/>
  <c r="BT1740" i="25"/>
  <c r="BU1740" i="25"/>
  <c r="BV1740" i="25"/>
  <c r="BW1740" i="25"/>
  <c r="BX1740" i="25"/>
  <c r="BZ1740" i="25"/>
  <c r="CB1740" i="25" s="1"/>
  <c r="BS1741" i="25"/>
  <c r="BT1741" i="25"/>
  <c r="BU1741" i="25"/>
  <c r="BV1741" i="25"/>
  <c r="BW1741" i="25"/>
  <c r="BX1741" i="25"/>
  <c r="BZ1741" i="25"/>
  <c r="BS1742" i="25"/>
  <c r="BT1742" i="25"/>
  <c r="BU1742" i="25"/>
  <c r="BV1742" i="25"/>
  <c r="BW1742" i="25"/>
  <c r="BX1742" i="25"/>
  <c r="BZ1742" i="25"/>
  <c r="CB1742" i="25" s="1"/>
  <c r="BS1743" i="25"/>
  <c r="BT1743" i="25"/>
  <c r="BU1743" i="25"/>
  <c r="BV1743" i="25"/>
  <c r="BW1743" i="25"/>
  <c r="BX1743" i="25"/>
  <c r="BZ1743" i="25"/>
  <c r="BS1744" i="25"/>
  <c r="BT1744" i="25"/>
  <c r="BU1744" i="25"/>
  <c r="BV1744" i="25"/>
  <c r="BW1744" i="25"/>
  <c r="BX1744" i="25"/>
  <c r="BZ1744" i="25"/>
  <c r="CB1744" i="25" s="1"/>
  <c r="BS1745" i="25"/>
  <c r="BT1745" i="25"/>
  <c r="BU1745" i="25"/>
  <c r="BV1745" i="25"/>
  <c r="BW1745" i="25"/>
  <c r="BX1745" i="25"/>
  <c r="BZ1745" i="25"/>
  <c r="BS1746" i="25"/>
  <c r="BT1746" i="25"/>
  <c r="BU1746" i="25"/>
  <c r="BV1746" i="25"/>
  <c r="BW1746" i="25"/>
  <c r="BX1746" i="25"/>
  <c r="BZ1746" i="25"/>
  <c r="CB1746" i="25" s="1"/>
  <c r="BS1747" i="25"/>
  <c r="BT1747" i="25"/>
  <c r="BU1747" i="25"/>
  <c r="BV1747" i="25"/>
  <c r="BW1747" i="25"/>
  <c r="BX1747" i="25"/>
  <c r="BZ1747" i="25"/>
  <c r="CB1747" i="25" s="1"/>
  <c r="BS1748" i="25"/>
  <c r="BT1748" i="25"/>
  <c r="BU1748" i="25"/>
  <c r="BV1748" i="25"/>
  <c r="BW1748" i="25"/>
  <c r="BX1748" i="25"/>
  <c r="BZ1748" i="25"/>
  <c r="BS1749" i="25"/>
  <c r="BT1749" i="25"/>
  <c r="BU1749" i="25"/>
  <c r="BV1749" i="25"/>
  <c r="BW1749" i="25"/>
  <c r="BX1749" i="25"/>
  <c r="BZ1749" i="25"/>
  <c r="BS1750" i="25"/>
  <c r="BT1750" i="25"/>
  <c r="BU1750" i="25"/>
  <c r="BV1750" i="25"/>
  <c r="BW1750" i="25"/>
  <c r="BX1750" i="25"/>
  <c r="BZ1750" i="25"/>
  <c r="BS1751" i="25"/>
  <c r="BT1751" i="25"/>
  <c r="BU1751" i="25"/>
  <c r="BV1751" i="25"/>
  <c r="BW1751" i="25"/>
  <c r="BX1751" i="25"/>
  <c r="BZ1751" i="25"/>
  <c r="BS1752" i="25"/>
  <c r="BT1752" i="25"/>
  <c r="BU1752" i="25"/>
  <c r="BV1752" i="25"/>
  <c r="BW1752" i="25"/>
  <c r="BX1752" i="25"/>
  <c r="BZ1752" i="25"/>
  <c r="BS1753" i="25"/>
  <c r="BT1753" i="25"/>
  <c r="BU1753" i="25"/>
  <c r="BV1753" i="25"/>
  <c r="BW1753" i="25"/>
  <c r="BX1753" i="25"/>
  <c r="BZ1753" i="25"/>
  <c r="CB1753" i="25" s="1"/>
  <c r="BS1754" i="25"/>
  <c r="BT1754" i="25"/>
  <c r="BU1754" i="25"/>
  <c r="BV1754" i="25"/>
  <c r="BW1754" i="25"/>
  <c r="BX1754" i="25"/>
  <c r="BZ1754" i="25"/>
  <c r="CB1754" i="25" s="1"/>
  <c r="BS1755" i="25"/>
  <c r="BT1755" i="25"/>
  <c r="BU1755" i="25"/>
  <c r="BV1755" i="25"/>
  <c r="BW1755" i="25"/>
  <c r="BX1755" i="25"/>
  <c r="BZ1755" i="25"/>
  <c r="BS1756" i="25"/>
  <c r="BT1756" i="25"/>
  <c r="BU1756" i="25"/>
  <c r="BV1756" i="25"/>
  <c r="BW1756" i="25"/>
  <c r="BX1756" i="25"/>
  <c r="BZ1756" i="25"/>
  <c r="CB1756" i="25" s="1"/>
  <c r="BS1757" i="25"/>
  <c r="BT1757" i="25"/>
  <c r="BU1757" i="25"/>
  <c r="BV1757" i="25"/>
  <c r="BW1757" i="25"/>
  <c r="BX1757" i="25"/>
  <c r="BZ1757" i="25"/>
  <c r="BS1758" i="25"/>
  <c r="BT1758" i="25"/>
  <c r="BU1758" i="25"/>
  <c r="BV1758" i="25"/>
  <c r="BW1758" i="25"/>
  <c r="BX1758" i="25"/>
  <c r="BZ1758" i="25"/>
  <c r="CB1758" i="25" s="1"/>
  <c r="BS1759" i="25"/>
  <c r="BT1759" i="25"/>
  <c r="BU1759" i="25"/>
  <c r="BV1759" i="25"/>
  <c r="BW1759" i="25"/>
  <c r="BX1759" i="25"/>
  <c r="BZ1759" i="25"/>
  <c r="CB1759" i="25" s="1"/>
  <c r="BS1760" i="25"/>
  <c r="BT1760" i="25"/>
  <c r="BU1760" i="25"/>
  <c r="BV1760" i="25"/>
  <c r="BW1760" i="25"/>
  <c r="BX1760" i="25"/>
  <c r="BZ1760" i="25"/>
  <c r="CB1760" i="25" s="1"/>
  <c r="BS1761" i="25"/>
  <c r="BT1761" i="25"/>
  <c r="BU1761" i="25"/>
  <c r="BV1761" i="25"/>
  <c r="BW1761" i="25"/>
  <c r="BX1761" i="25"/>
  <c r="BZ1761" i="25"/>
  <c r="BS1762" i="25"/>
  <c r="BT1762" i="25"/>
  <c r="BU1762" i="25"/>
  <c r="BV1762" i="25"/>
  <c r="BW1762" i="25"/>
  <c r="BX1762" i="25"/>
  <c r="BZ1762" i="25"/>
  <c r="CB1762" i="25" s="1"/>
  <c r="BS1763" i="25"/>
  <c r="BT1763" i="25"/>
  <c r="BU1763" i="25"/>
  <c r="BV1763" i="25"/>
  <c r="BW1763" i="25"/>
  <c r="BX1763" i="25"/>
  <c r="BZ1763" i="25"/>
  <c r="CB1763" i="25" s="1"/>
  <c r="BS1764" i="25"/>
  <c r="BT1764" i="25"/>
  <c r="BU1764" i="25"/>
  <c r="BV1764" i="25"/>
  <c r="BW1764" i="25"/>
  <c r="BX1764" i="25"/>
  <c r="BZ1764" i="25"/>
  <c r="BS1765" i="25"/>
  <c r="BT1765" i="25"/>
  <c r="BU1765" i="25"/>
  <c r="BV1765" i="25"/>
  <c r="BW1765" i="25"/>
  <c r="BX1765" i="25"/>
  <c r="BZ1765" i="25"/>
  <c r="BS1766" i="25"/>
  <c r="BT1766" i="25"/>
  <c r="BU1766" i="25"/>
  <c r="BV1766" i="25"/>
  <c r="BW1766" i="25"/>
  <c r="BX1766" i="25"/>
  <c r="BZ1766" i="25"/>
  <c r="BS1767" i="25"/>
  <c r="BT1767" i="25"/>
  <c r="BU1767" i="25"/>
  <c r="BV1767" i="25"/>
  <c r="BW1767" i="25"/>
  <c r="BX1767" i="25"/>
  <c r="BZ1767" i="25"/>
  <c r="BS1768" i="25"/>
  <c r="BT1768" i="25"/>
  <c r="BU1768" i="25"/>
  <c r="BV1768" i="25"/>
  <c r="BW1768" i="25"/>
  <c r="BX1768" i="25"/>
  <c r="BZ1768" i="25"/>
  <c r="CB1768" i="25" s="1"/>
  <c r="BS1769" i="25"/>
  <c r="BT1769" i="25"/>
  <c r="BU1769" i="25"/>
  <c r="BV1769" i="25"/>
  <c r="BW1769" i="25"/>
  <c r="BX1769" i="25"/>
  <c r="BZ1769" i="25"/>
  <c r="BS1770" i="25"/>
  <c r="BT1770" i="25"/>
  <c r="BU1770" i="25"/>
  <c r="BV1770" i="25"/>
  <c r="BW1770" i="25"/>
  <c r="BX1770" i="25"/>
  <c r="BZ1770" i="25"/>
  <c r="CB1770" i="25" s="1"/>
  <c r="BS1771" i="25"/>
  <c r="BT1771" i="25"/>
  <c r="BU1771" i="25"/>
  <c r="BV1771" i="25"/>
  <c r="BW1771" i="25"/>
  <c r="BX1771" i="25"/>
  <c r="BZ1771" i="25"/>
  <c r="BS1772" i="25"/>
  <c r="BT1772" i="25"/>
  <c r="BU1772" i="25"/>
  <c r="BV1772" i="25"/>
  <c r="BW1772" i="25"/>
  <c r="BX1772" i="25"/>
  <c r="BZ1772" i="25"/>
  <c r="BS1773" i="25"/>
  <c r="BT1773" i="25"/>
  <c r="BU1773" i="25"/>
  <c r="BV1773" i="25"/>
  <c r="BW1773" i="25"/>
  <c r="BX1773" i="25"/>
  <c r="BZ1773" i="25"/>
  <c r="BS1774" i="25"/>
  <c r="BT1774" i="25"/>
  <c r="BU1774" i="25"/>
  <c r="BV1774" i="25"/>
  <c r="BW1774" i="25"/>
  <c r="BX1774" i="25"/>
  <c r="BZ1774" i="25"/>
  <c r="BS1775" i="25"/>
  <c r="BT1775" i="25"/>
  <c r="BU1775" i="25"/>
  <c r="BV1775" i="25"/>
  <c r="BW1775" i="25"/>
  <c r="BX1775" i="25"/>
  <c r="BZ1775" i="25"/>
  <c r="CB1775" i="25" s="1"/>
  <c r="BS1776" i="25"/>
  <c r="BT1776" i="25"/>
  <c r="BU1776" i="25"/>
  <c r="BV1776" i="25"/>
  <c r="BW1776" i="25"/>
  <c r="BX1776" i="25"/>
  <c r="BZ1776" i="25"/>
  <c r="CB1776" i="25" s="1"/>
  <c r="BS1777" i="25"/>
  <c r="BT1777" i="25"/>
  <c r="BU1777" i="25"/>
  <c r="BV1777" i="25"/>
  <c r="BW1777" i="25"/>
  <c r="BX1777" i="25"/>
  <c r="BZ1777" i="25"/>
  <c r="BS1778" i="25"/>
  <c r="BT1778" i="25"/>
  <c r="BU1778" i="25"/>
  <c r="BV1778" i="25"/>
  <c r="BW1778" i="25"/>
  <c r="BX1778" i="25"/>
  <c r="BZ1778" i="25"/>
  <c r="BS1779" i="25"/>
  <c r="BT1779" i="25"/>
  <c r="BU1779" i="25"/>
  <c r="BV1779" i="25"/>
  <c r="BW1779" i="25"/>
  <c r="BX1779" i="25"/>
  <c r="BZ1779" i="25"/>
  <c r="CB1779" i="25" s="1"/>
  <c r="BS1780" i="25"/>
  <c r="BT1780" i="25"/>
  <c r="BU1780" i="25"/>
  <c r="BV1780" i="25"/>
  <c r="BW1780" i="25"/>
  <c r="BX1780" i="25"/>
  <c r="BZ1780" i="25"/>
  <c r="BS1781" i="25"/>
  <c r="BT1781" i="25"/>
  <c r="BU1781" i="25"/>
  <c r="BV1781" i="25"/>
  <c r="BW1781" i="25"/>
  <c r="BX1781" i="25"/>
  <c r="BZ1781" i="25"/>
  <c r="BS1782" i="25"/>
  <c r="BT1782" i="25"/>
  <c r="BU1782" i="25"/>
  <c r="BV1782" i="25"/>
  <c r="BW1782" i="25"/>
  <c r="BX1782" i="25"/>
  <c r="BZ1782" i="25"/>
  <c r="BS1783" i="25"/>
  <c r="BT1783" i="25"/>
  <c r="BU1783" i="25"/>
  <c r="BV1783" i="25"/>
  <c r="BW1783" i="25"/>
  <c r="BX1783" i="25"/>
  <c r="BZ1783" i="25"/>
  <c r="CB1783" i="25" s="1"/>
  <c r="BS1784" i="25"/>
  <c r="BT1784" i="25"/>
  <c r="BU1784" i="25"/>
  <c r="BV1784" i="25"/>
  <c r="BW1784" i="25"/>
  <c r="BX1784" i="25"/>
  <c r="BZ1784" i="25"/>
  <c r="CB1784" i="25" s="1"/>
  <c r="BS1785" i="25"/>
  <c r="BT1785" i="25"/>
  <c r="BU1785" i="25"/>
  <c r="BV1785" i="25"/>
  <c r="BW1785" i="25"/>
  <c r="BX1785" i="25"/>
  <c r="BZ1785" i="25"/>
  <c r="BS1786" i="25"/>
  <c r="BT1786" i="25"/>
  <c r="BU1786" i="25"/>
  <c r="BV1786" i="25"/>
  <c r="BW1786" i="25"/>
  <c r="BX1786" i="25"/>
  <c r="BZ1786" i="25"/>
  <c r="CB1786" i="25" s="1"/>
  <c r="BS1787" i="25"/>
  <c r="BT1787" i="25"/>
  <c r="BU1787" i="25"/>
  <c r="BV1787" i="25"/>
  <c r="BW1787" i="25"/>
  <c r="BX1787" i="25"/>
  <c r="BZ1787" i="25"/>
  <c r="CB1787" i="25" s="1"/>
  <c r="BS1788" i="25"/>
  <c r="BT1788" i="25"/>
  <c r="BU1788" i="25"/>
  <c r="BV1788" i="25"/>
  <c r="BW1788" i="25"/>
  <c r="BX1788" i="25"/>
  <c r="BZ1788" i="25"/>
  <c r="CB1788" i="25" s="1"/>
  <c r="BS1789" i="25"/>
  <c r="BT1789" i="25"/>
  <c r="BU1789" i="25"/>
  <c r="BV1789" i="25"/>
  <c r="BW1789" i="25"/>
  <c r="BX1789" i="25"/>
  <c r="BZ1789" i="25"/>
  <c r="BS1790" i="25"/>
  <c r="BT1790" i="25"/>
  <c r="BU1790" i="25"/>
  <c r="BV1790" i="25"/>
  <c r="BW1790" i="25"/>
  <c r="BX1790" i="25"/>
  <c r="BZ1790" i="25"/>
  <c r="CB1790" i="25" s="1"/>
  <c r="BS1791" i="25"/>
  <c r="BT1791" i="25"/>
  <c r="BU1791" i="25"/>
  <c r="BV1791" i="25"/>
  <c r="BW1791" i="25"/>
  <c r="BX1791" i="25"/>
  <c r="BZ1791" i="25"/>
  <c r="BS1792" i="25"/>
  <c r="BT1792" i="25"/>
  <c r="BU1792" i="25"/>
  <c r="BV1792" i="25"/>
  <c r="BW1792" i="25"/>
  <c r="BX1792" i="25"/>
  <c r="BZ1792" i="25"/>
  <c r="BS1793" i="25"/>
  <c r="BT1793" i="25"/>
  <c r="BU1793" i="25"/>
  <c r="BV1793" i="25"/>
  <c r="BW1793" i="25"/>
  <c r="BX1793" i="25"/>
  <c r="BZ1793" i="25"/>
  <c r="BS1794" i="25"/>
  <c r="BT1794" i="25"/>
  <c r="BU1794" i="25"/>
  <c r="BV1794" i="25"/>
  <c r="BW1794" i="25"/>
  <c r="BX1794" i="25"/>
  <c r="BZ1794" i="25"/>
  <c r="BS1795" i="25"/>
  <c r="BT1795" i="25"/>
  <c r="BU1795" i="25"/>
  <c r="BV1795" i="25"/>
  <c r="BW1795" i="25"/>
  <c r="BX1795" i="25"/>
  <c r="BZ1795" i="25"/>
  <c r="CB1795" i="25" s="1"/>
  <c r="BS1796" i="25"/>
  <c r="BT1796" i="25"/>
  <c r="BU1796" i="25"/>
  <c r="BV1796" i="25"/>
  <c r="BW1796" i="25"/>
  <c r="BX1796" i="25"/>
  <c r="BZ1796" i="25"/>
  <c r="BS1797" i="25"/>
  <c r="BT1797" i="25"/>
  <c r="BU1797" i="25"/>
  <c r="BV1797" i="25"/>
  <c r="BW1797" i="25"/>
  <c r="BX1797" i="25"/>
  <c r="BZ1797" i="25"/>
  <c r="BS1798" i="25"/>
  <c r="BT1798" i="25"/>
  <c r="BU1798" i="25"/>
  <c r="BV1798" i="25"/>
  <c r="BW1798" i="25"/>
  <c r="BX1798" i="25"/>
  <c r="BZ1798" i="25"/>
  <c r="BS1799" i="25"/>
  <c r="BT1799" i="25"/>
  <c r="BU1799" i="25"/>
  <c r="BV1799" i="25"/>
  <c r="BW1799" i="25"/>
  <c r="BX1799" i="25"/>
  <c r="BZ1799" i="25"/>
  <c r="BS1800" i="25"/>
  <c r="BT1800" i="25"/>
  <c r="BU1800" i="25"/>
  <c r="BV1800" i="25"/>
  <c r="BW1800" i="25"/>
  <c r="BX1800" i="25"/>
  <c r="BZ1800" i="25"/>
  <c r="BS1801" i="25"/>
  <c r="BT1801" i="25"/>
  <c r="BU1801" i="25"/>
  <c r="BV1801" i="25"/>
  <c r="BW1801" i="25"/>
  <c r="BX1801" i="25"/>
  <c r="BZ1801" i="25"/>
  <c r="CB1801" i="25" s="1"/>
  <c r="BS1802" i="25"/>
  <c r="BT1802" i="25"/>
  <c r="BU1802" i="25"/>
  <c r="BV1802" i="25"/>
  <c r="BW1802" i="25"/>
  <c r="BX1802" i="25"/>
  <c r="BZ1802" i="25"/>
  <c r="BS1803" i="25"/>
  <c r="BT1803" i="25"/>
  <c r="BU1803" i="25"/>
  <c r="BV1803" i="25"/>
  <c r="BW1803" i="25"/>
  <c r="BX1803" i="25"/>
  <c r="BZ1803" i="25"/>
  <c r="CB1803" i="25" s="1"/>
  <c r="BS1804" i="25"/>
  <c r="BT1804" i="25"/>
  <c r="BU1804" i="25"/>
  <c r="BV1804" i="25"/>
  <c r="BW1804" i="25"/>
  <c r="BX1804" i="25"/>
  <c r="BZ1804" i="25"/>
  <c r="CB1804" i="25" s="1"/>
  <c r="BS1805" i="25"/>
  <c r="BT1805" i="25"/>
  <c r="BU1805" i="25"/>
  <c r="BV1805" i="25"/>
  <c r="BW1805" i="25"/>
  <c r="BX1805" i="25"/>
  <c r="BZ1805" i="25"/>
  <c r="BS1806" i="25"/>
  <c r="BT1806" i="25"/>
  <c r="BU1806" i="25"/>
  <c r="BV1806" i="25"/>
  <c r="BW1806" i="25"/>
  <c r="BX1806" i="25"/>
  <c r="BZ1806" i="25"/>
  <c r="CB1806" i="25" s="1"/>
  <c r="BS1807" i="25"/>
  <c r="BT1807" i="25"/>
  <c r="BU1807" i="25"/>
  <c r="BV1807" i="25"/>
  <c r="BW1807" i="25"/>
  <c r="BX1807" i="25"/>
  <c r="BZ1807" i="25"/>
  <c r="CB1807" i="25" s="1"/>
  <c r="BS1808" i="25"/>
  <c r="BT1808" i="25"/>
  <c r="BU1808" i="25"/>
  <c r="BV1808" i="25"/>
  <c r="BW1808" i="25"/>
  <c r="BX1808" i="25"/>
  <c r="BZ1808" i="25"/>
  <c r="CB1808" i="25" s="1"/>
  <c r="BS1809" i="25"/>
  <c r="BT1809" i="25"/>
  <c r="BU1809" i="25"/>
  <c r="BV1809" i="25"/>
  <c r="BW1809" i="25"/>
  <c r="BX1809" i="25"/>
  <c r="BZ1809" i="25"/>
  <c r="BS1810" i="25"/>
  <c r="BT1810" i="25"/>
  <c r="BU1810" i="25"/>
  <c r="BV1810" i="25"/>
  <c r="BW1810" i="25"/>
  <c r="BX1810" i="25"/>
  <c r="BZ1810" i="25"/>
  <c r="CB1810" i="25" s="1"/>
  <c r="BS1811" i="25"/>
  <c r="BT1811" i="25"/>
  <c r="BU1811" i="25"/>
  <c r="BV1811" i="25"/>
  <c r="BW1811" i="25"/>
  <c r="BX1811" i="25"/>
  <c r="BZ1811" i="25"/>
  <c r="CB1811" i="25" s="1"/>
  <c r="BS1812" i="25"/>
  <c r="BT1812" i="25"/>
  <c r="BU1812" i="25"/>
  <c r="BV1812" i="25"/>
  <c r="BW1812" i="25"/>
  <c r="BX1812" i="25"/>
  <c r="BZ1812" i="25"/>
  <c r="BS1813" i="25"/>
  <c r="BT1813" i="25"/>
  <c r="BU1813" i="25"/>
  <c r="BV1813" i="25"/>
  <c r="BW1813" i="25"/>
  <c r="BX1813" i="25"/>
  <c r="BZ1813" i="25"/>
  <c r="BS1814" i="25"/>
  <c r="BT1814" i="25"/>
  <c r="BU1814" i="25"/>
  <c r="BV1814" i="25"/>
  <c r="BW1814" i="25"/>
  <c r="BX1814" i="25"/>
  <c r="BZ1814" i="25"/>
  <c r="BS1815" i="25"/>
  <c r="BT1815" i="25"/>
  <c r="BU1815" i="25"/>
  <c r="BV1815" i="25"/>
  <c r="BW1815" i="25"/>
  <c r="BX1815" i="25"/>
  <c r="BZ1815" i="25"/>
  <c r="BS1816" i="25"/>
  <c r="BT1816" i="25"/>
  <c r="BU1816" i="25"/>
  <c r="BV1816" i="25"/>
  <c r="BW1816" i="25"/>
  <c r="BX1816" i="25"/>
  <c r="BZ1816" i="25"/>
  <c r="BS1817" i="25"/>
  <c r="BT1817" i="25"/>
  <c r="BU1817" i="25"/>
  <c r="BV1817" i="25"/>
  <c r="BW1817" i="25"/>
  <c r="BX1817" i="25"/>
  <c r="BZ1817" i="25"/>
  <c r="CB1817" i="25" s="1"/>
  <c r="BS1818" i="25"/>
  <c r="BT1818" i="25"/>
  <c r="BU1818" i="25"/>
  <c r="BV1818" i="25"/>
  <c r="BW1818" i="25"/>
  <c r="BX1818" i="25"/>
  <c r="BZ1818" i="25"/>
  <c r="CB1818" i="25" s="1"/>
  <c r="BS1819" i="25"/>
  <c r="BT1819" i="25"/>
  <c r="BU1819" i="25"/>
  <c r="BV1819" i="25"/>
  <c r="BW1819" i="25"/>
  <c r="BX1819" i="25"/>
  <c r="BZ1819" i="25"/>
  <c r="CB1819" i="25" s="1"/>
  <c r="BS1820" i="25"/>
  <c r="BT1820" i="25"/>
  <c r="BU1820" i="25"/>
  <c r="BV1820" i="25"/>
  <c r="BW1820" i="25"/>
  <c r="BX1820" i="25"/>
  <c r="BZ1820" i="25"/>
  <c r="CB1820" i="25" s="1"/>
  <c r="BS1821" i="25"/>
  <c r="BT1821" i="25"/>
  <c r="BU1821" i="25"/>
  <c r="BV1821" i="25"/>
  <c r="BW1821" i="25"/>
  <c r="BX1821" i="25"/>
  <c r="BZ1821" i="25"/>
  <c r="BS1822" i="25"/>
  <c r="BT1822" i="25"/>
  <c r="BU1822" i="25"/>
  <c r="BV1822" i="25"/>
  <c r="BW1822" i="25"/>
  <c r="BX1822" i="25"/>
  <c r="BZ1822" i="25"/>
  <c r="CB1822" i="25" s="1"/>
  <c r="BS1823" i="25"/>
  <c r="BT1823" i="25"/>
  <c r="BU1823" i="25"/>
  <c r="BV1823" i="25"/>
  <c r="BW1823" i="25"/>
  <c r="BX1823" i="25"/>
  <c r="BZ1823" i="25"/>
  <c r="BS1824" i="25"/>
  <c r="BT1824" i="25"/>
  <c r="BU1824" i="25"/>
  <c r="BV1824" i="25"/>
  <c r="BW1824" i="25"/>
  <c r="BX1824" i="25"/>
  <c r="BZ1824" i="25"/>
  <c r="CB1824" i="25" s="1"/>
  <c r="BS1825" i="25"/>
  <c r="BT1825" i="25"/>
  <c r="BU1825" i="25"/>
  <c r="BV1825" i="25"/>
  <c r="BW1825" i="25"/>
  <c r="BX1825" i="25"/>
  <c r="BZ1825" i="25"/>
  <c r="BS1826" i="25"/>
  <c r="BT1826" i="25"/>
  <c r="BU1826" i="25"/>
  <c r="BV1826" i="25"/>
  <c r="BW1826" i="25"/>
  <c r="BX1826" i="25"/>
  <c r="BZ1826" i="25"/>
  <c r="CB1826" i="25" s="1"/>
  <c r="BS1827" i="25"/>
  <c r="BT1827" i="25"/>
  <c r="BU1827" i="25"/>
  <c r="BV1827" i="25"/>
  <c r="BW1827" i="25"/>
  <c r="BX1827" i="25"/>
  <c r="BZ1827" i="25"/>
  <c r="CB1827" i="25" s="1"/>
  <c r="BS1828" i="25"/>
  <c r="BT1828" i="25"/>
  <c r="BU1828" i="25"/>
  <c r="BV1828" i="25"/>
  <c r="BW1828" i="25"/>
  <c r="BX1828" i="25"/>
  <c r="BZ1828" i="25"/>
  <c r="BS1829" i="25"/>
  <c r="BT1829" i="25"/>
  <c r="BU1829" i="25"/>
  <c r="BV1829" i="25"/>
  <c r="BW1829" i="25"/>
  <c r="BX1829" i="25"/>
  <c r="BZ1829" i="25"/>
  <c r="BS1830" i="25"/>
  <c r="BT1830" i="25"/>
  <c r="BU1830" i="25"/>
  <c r="BV1830" i="25"/>
  <c r="BW1830" i="25"/>
  <c r="BX1830" i="25"/>
  <c r="BZ1830" i="25"/>
  <c r="BS1831" i="25"/>
  <c r="BT1831" i="25"/>
  <c r="BU1831" i="25"/>
  <c r="BV1831" i="25"/>
  <c r="BW1831" i="25"/>
  <c r="BX1831" i="25"/>
  <c r="BZ1831" i="25"/>
  <c r="CB1831" i="25" s="1"/>
  <c r="BS1832" i="25"/>
  <c r="BT1832" i="25"/>
  <c r="BU1832" i="25"/>
  <c r="BV1832" i="25"/>
  <c r="BW1832" i="25"/>
  <c r="BX1832" i="25"/>
  <c r="BZ1832" i="25"/>
  <c r="BS1833" i="25"/>
  <c r="BT1833" i="25"/>
  <c r="BU1833" i="25"/>
  <c r="BV1833" i="25"/>
  <c r="BW1833" i="25"/>
  <c r="BX1833" i="25"/>
  <c r="BZ1833" i="25"/>
  <c r="CB1833" i="25" s="1"/>
  <c r="BS1834" i="25"/>
  <c r="BT1834" i="25"/>
  <c r="BU1834" i="25"/>
  <c r="BV1834" i="25"/>
  <c r="BW1834" i="25"/>
  <c r="BX1834" i="25"/>
  <c r="BZ1834" i="25"/>
  <c r="CB1834" i="25" s="1"/>
  <c r="BS1835" i="25"/>
  <c r="BT1835" i="25"/>
  <c r="BU1835" i="25"/>
  <c r="BV1835" i="25"/>
  <c r="BW1835" i="25"/>
  <c r="BX1835" i="25"/>
  <c r="BZ1835" i="25"/>
  <c r="CB1835" i="25" s="1"/>
  <c r="BS1836" i="25"/>
  <c r="BT1836" i="25"/>
  <c r="BU1836" i="25"/>
  <c r="BV1836" i="25"/>
  <c r="BW1836" i="25"/>
  <c r="BX1836" i="25"/>
  <c r="BZ1836" i="25"/>
  <c r="BS1837" i="25"/>
  <c r="BT1837" i="25"/>
  <c r="BU1837" i="25"/>
  <c r="BV1837" i="25"/>
  <c r="BW1837" i="25"/>
  <c r="BX1837" i="25"/>
  <c r="BZ1837" i="25"/>
  <c r="BS1838" i="25"/>
  <c r="BT1838" i="25"/>
  <c r="BU1838" i="25"/>
  <c r="BV1838" i="25"/>
  <c r="BW1838" i="25"/>
  <c r="BX1838" i="25"/>
  <c r="BZ1838" i="25"/>
  <c r="CB1838" i="25" s="1"/>
  <c r="BS1839" i="25"/>
  <c r="BT1839" i="25"/>
  <c r="BU1839" i="25"/>
  <c r="BV1839" i="25"/>
  <c r="BW1839" i="25"/>
  <c r="BX1839" i="25"/>
  <c r="BZ1839" i="25"/>
  <c r="BS1840" i="25"/>
  <c r="BT1840" i="25"/>
  <c r="BU1840" i="25"/>
  <c r="BV1840" i="25"/>
  <c r="BW1840" i="25"/>
  <c r="BX1840" i="25"/>
  <c r="BZ1840" i="25"/>
  <c r="BS1841" i="25"/>
  <c r="BT1841" i="25"/>
  <c r="BU1841" i="25"/>
  <c r="BV1841" i="25"/>
  <c r="BW1841" i="25"/>
  <c r="BX1841" i="25"/>
  <c r="BZ1841" i="25"/>
  <c r="BS1842" i="25"/>
  <c r="BT1842" i="25"/>
  <c r="BU1842" i="25"/>
  <c r="BV1842" i="25"/>
  <c r="BW1842" i="25"/>
  <c r="BX1842" i="25"/>
  <c r="BZ1842" i="25"/>
  <c r="BS1843" i="25"/>
  <c r="BT1843" i="25"/>
  <c r="BU1843" i="25"/>
  <c r="BV1843" i="25"/>
  <c r="BW1843" i="25"/>
  <c r="BX1843" i="25"/>
  <c r="BZ1843" i="25"/>
  <c r="BS1844" i="25"/>
  <c r="BT1844" i="25"/>
  <c r="BU1844" i="25"/>
  <c r="BV1844" i="25"/>
  <c r="BW1844" i="25"/>
  <c r="BX1844" i="25"/>
  <c r="BZ1844" i="25"/>
  <c r="BS1845" i="25"/>
  <c r="BT1845" i="25"/>
  <c r="BU1845" i="25"/>
  <c r="BV1845" i="25"/>
  <c r="BW1845" i="25"/>
  <c r="BX1845" i="25"/>
  <c r="BZ1845" i="25"/>
  <c r="BS1846" i="25"/>
  <c r="BT1846" i="25"/>
  <c r="BU1846" i="25"/>
  <c r="BV1846" i="25"/>
  <c r="BW1846" i="25"/>
  <c r="BX1846" i="25"/>
  <c r="BZ1846" i="25"/>
  <c r="BS1847" i="25"/>
  <c r="BT1847" i="25"/>
  <c r="BU1847" i="25"/>
  <c r="BV1847" i="25"/>
  <c r="BW1847" i="25"/>
  <c r="BX1847" i="25"/>
  <c r="BZ1847" i="25"/>
  <c r="BS1848" i="25"/>
  <c r="BT1848" i="25"/>
  <c r="BU1848" i="25"/>
  <c r="BV1848" i="25"/>
  <c r="BW1848" i="25"/>
  <c r="BX1848" i="25"/>
  <c r="BZ1848" i="25"/>
  <c r="CB1848" i="25" s="1"/>
  <c r="BS1849" i="25"/>
  <c r="BT1849" i="25"/>
  <c r="BU1849" i="25"/>
  <c r="BV1849" i="25"/>
  <c r="BW1849" i="25"/>
  <c r="BX1849" i="25"/>
  <c r="BZ1849" i="25"/>
  <c r="BS1850" i="25"/>
  <c r="BT1850" i="25"/>
  <c r="BU1850" i="25"/>
  <c r="BV1850" i="25"/>
  <c r="BW1850" i="25"/>
  <c r="BX1850" i="25"/>
  <c r="BZ1850" i="25"/>
  <c r="CB1850" i="25" s="1"/>
  <c r="BS1851" i="25"/>
  <c r="BT1851" i="25"/>
  <c r="BU1851" i="25"/>
  <c r="BV1851" i="25"/>
  <c r="BW1851" i="25"/>
  <c r="BX1851" i="25"/>
  <c r="BZ1851" i="25"/>
  <c r="BS1852" i="25"/>
  <c r="BT1852" i="25"/>
  <c r="BU1852" i="25"/>
  <c r="BV1852" i="25"/>
  <c r="BW1852" i="25"/>
  <c r="BX1852" i="25"/>
  <c r="BZ1852" i="25"/>
  <c r="CB1852" i="25" s="1"/>
  <c r="BS1853" i="25"/>
  <c r="BT1853" i="25"/>
  <c r="BU1853" i="25"/>
  <c r="BV1853" i="25"/>
  <c r="BW1853" i="25"/>
  <c r="BX1853" i="25"/>
  <c r="BZ1853" i="25"/>
  <c r="BS1854" i="25"/>
  <c r="BT1854" i="25"/>
  <c r="BU1854" i="25"/>
  <c r="BV1854" i="25"/>
  <c r="BW1854" i="25"/>
  <c r="BX1854" i="25"/>
  <c r="BZ1854" i="25"/>
  <c r="CB1854" i="25" s="1"/>
  <c r="BS1855" i="25"/>
  <c r="BT1855" i="25"/>
  <c r="BU1855" i="25"/>
  <c r="BV1855" i="25"/>
  <c r="BW1855" i="25"/>
  <c r="BX1855" i="25"/>
  <c r="BZ1855" i="25"/>
  <c r="BS1856" i="25"/>
  <c r="BT1856" i="25"/>
  <c r="BU1856" i="25"/>
  <c r="BV1856" i="25"/>
  <c r="BW1856" i="25"/>
  <c r="BX1856" i="25"/>
  <c r="BZ1856" i="25"/>
  <c r="BS1857" i="25"/>
  <c r="BT1857" i="25"/>
  <c r="BU1857" i="25"/>
  <c r="BV1857" i="25"/>
  <c r="BW1857" i="25"/>
  <c r="BX1857" i="25"/>
  <c r="BZ1857" i="25"/>
  <c r="BS1858" i="25"/>
  <c r="BT1858" i="25"/>
  <c r="BU1858" i="25"/>
  <c r="BV1858" i="25"/>
  <c r="BW1858" i="25"/>
  <c r="BX1858" i="25"/>
  <c r="BZ1858" i="25"/>
  <c r="BS1859" i="25"/>
  <c r="BT1859" i="25"/>
  <c r="BU1859" i="25"/>
  <c r="BV1859" i="25"/>
  <c r="BW1859" i="25"/>
  <c r="BX1859" i="25"/>
  <c r="BZ1859" i="25"/>
  <c r="BS1860" i="25"/>
  <c r="BT1860" i="25"/>
  <c r="BU1860" i="25"/>
  <c r="BV1860" i="25"/>
  <c r="BW1860" i="25"/>
  <c r="BX1860" i="25"/>
  <c r="BZ1860" i="25"/>
  <c r="BS1861" i="25"/>
  <c r="BT1861" i="25"/>
  <c r="BU1861" i="25"/>
  <c r="BV1861" i="25"/>
  <c r="BW1861" i="25"/>
  <c r="BX1861" i="25"/>
  <c r="BZ1861" i="25"/>
  <c r="BS1862" i="25"/>
  <c r="BT1862" i="25"/>
  <c r="BU1862" i="25"/>
  <c r="BV1862" i="25"/>
  <c r="BW1862" i="25"/>
  <c r="BX1862" i="25"/>
  <c r="BZ1862" i="25"/>
  <c r="BS1863" i="25"/>
  <c r="BT1863" i="25"/>
  <c r="BU1863" i="25"/>
  <c r="BV1863" i="25"/>
  <c r="BW1863" i="25"/>
  <c r="BX1863" i="25"/>
  <c r="BZ1863" i="25"/>
  <c r="CB1863" i="25" s="1"/>
  <c r="BS1864" i="25"/>
  <c r="BT1864" i="25"/>
  <c r="BU1864" i="25"/>
  <c r="BV1864" i="25"/>
  <c r="BW1864" i="25"/>
  <c r="BX1864" i="25"/>
  <c r="BZ1864" i="25"/>
  <c r="CB1864" i="25" s="1"/>
  <c r="BS1865" i="25"/>
  <c r="BT1865" i="25"/>
  <c r="BU1865" i="25"/>
  <c r="BV1865" i="25"/>
  <c r="BW1865" i="25"/>
  <c r="BX1865" i="25"/>
  <c r="BZ1865" i="25"/>
  <c r="BS1866" i="25"/>
  <c r="BT1866" i="25"/>
  <c r="BU1866" i="25"/>
  <c r="BV1866" i="25"/>
  <c r="BW1866" i="25"/>
  <c r="BX1866" i="25"/>
  <c r="BZ1866" i="25"/>
  <c r="BS1867" i="25"/>
  <c r="BT1867" i="25"/>
  <c r="BU1867" i="25"/>
  <c r="BV1867" i="25"/>
  <c r="BW1867" i="25"/>
  <c r="BX1867" i="25"/>
  <c r="BZ1867" i="25"/>
  <c r="BS1868" i="25"/>
  <c r="BT1868" i="25"/>
  <c r="BU1868" i="25"/>
  <c r="BV1868" i="25"/>
  <c r="BW1868" i="25"/>
  <c r="BX1868" i="25"/>
  <c r="BZ1868" i="25"/>
  <c r="CB1868" i="25" s="1"/>
  <c r="BS1869" i="25"/>
  <c r="BT1869" i="25"/>
  <c r="BU1869" i="25"/>
  <c r="BV1869" i="25"/>
  <c r="BW1869" i="25"/>
  <c r="BX1869" i="25"/>
  <c r="BZ1869" i="25"/>
  <c r="BS1870" i="25"/>
  <c r="BT1870" i="25"/>
  <c r="BU1870" i="25"/>
  <c r="BV1870" i="25"/>
  <c r="BW1870" i="25"/>
  <c r="BX1870" i="25"/>
  <c r="BZ1870" i="25"/>
  <c r="BS1871" i="25"/>
  <c r="BT1871" i="25"/>
  <c r="BU1871" i="25"/>
  <c r="BV1871" i="25"/>
  <c r="BW1871" i="25"/>
  <c r="BX1871" i="25"/>
  <c r="BZ1871" i="25"/>
  <c r="CB1871" i="25" s="1"/>
  <c r="BS1872" i="25"/>
  <c r="BT1872" i="25"/>
  <c r="BU1872" i="25"/>
  <c r="BV1872" i="25"/>
  <c r="BW1872" i="25"/>
  <c r="BX1872" i="25"/>
  <c r="BZ1872" i="25"/>
  <c r="CB1872" i="25" s="1"/>
  <c r="BS1873" i="25"/>
  <c r="BT1873" i="25"/>
  <c r="BU1873" i="25"/>
  <c r="BV1873" i="25"/>
  <c r="BW1873" i="25"/>
  <c r="BX1873" i="25"/>
  <c r="BZ1873" i="25"/>
  <c r="BS1874" i="25"/>
  <c r="BT1874" i="25"/>
  <c r="BU1874" i="25"/>
  <c r="BV1874" i="25"/>
  <c r="BW1874" i="25"/>
  <c r="BX1874" i="25"/>
  <c r="BZ1874" i="25"/>
  <c r="CB1874" i="25" s="1"/>
  <c r="BS1875" i="25"/>
  <c r="BT1875" i="25"/>
  <c r="BU1875" i="25"/>
  <c r="BV1875" i="25"/>
  <c r="BW1875" i="25"/>
  <c r="BX1875" i="25"/>
  <c r="BZ1875" i="25"/>
  <c r="BS1876" i="25"/>
  <c r="BT1876" i="25"/>
  <c r="BU1876" i="25"/>
  <c r="BV1876" i="25"/>
  <c r="BW1876" i="25"/>
  <c r="BX1876" i="25"/>
  <c r="BZ1876" i="25"/>
  <c r="BS1877" i="25"/>
  <c r="BT1877" i="25"/>
  <c r="BU1877" i="25"/>
  <c r="BV1877" i="25"/>
  <c r="BW1877" i="25"/>
  <c r="BX1877" i="25"/>
  <c r="BZ1877" i="25"/>
  <c r="BS1878" i="25"/>
  <c r="BT1878" i="25"/>
  <c r="BU1878" i="25"/>
  <c r="BV1878" i="25"/>
  <c r="BW1878" i="25"/>
  <c r="BX1878" i="25"/>
  <c r="BZ1878" i="25"/>
  <c r="BS1879" i="25"/>
  <c r="BT1879" i="25"/>
  <c r="BU1879" i="25"/>
  <c r="BV1879" i="25"/>
  <c r="BW1879" i="25"/>
  <c r="BX1879" i="25"/>
  <c r="BZ1879" i="25"/>
  <c r="CB1879" i="25" s="1"/>
  <c r="BS1880" i="25"/>
  <c r="BT1880" i="25"/>
  <c r="BU1880" i="25"/>
  <c r="BV1880" i="25"/>
  <c r="BW1880" i="25"/>
  <c r="BX1880" i="25"/>
  <c r="BZ1880" i="25"/>
  <c r="CB1880" i="25" s="1"/>
  <c r="BS1881" i="25"/>
  <c r="BT1881" i="25"/>
  <c r="BU1881" i="25"/>
  <c r="BV1881" i="25"/>
  <c r="BW1881" i="25"/>
  <c r="BX1881" i="25"/>
  <c r="BZ1881" i="25"/>
  <c r="BS1882" i="25"/>
  <c r="BT1882" i="25"/>
  <c r="BU1882" i="25"/>
  <c r="BV1882" i="25"/>
  <c r="BW1882" i="25"/>
  <c r="BX1882" i="25"/>
  <c r="BZ1882" i="25"/>
  <c r="CB1882" i="25" s="1"/>
  <c r="BS1883" i="25"/>
  <c r="BT1883" i="25"/>
  <c r="BU1883" i="25"/>
  <c r="BV1883" i="25"/>
  <c r="BW1883" i="25"/>
  <c r="BX1883" i="25"/>
  <c r="BZ1883" i="25"/>
  <c r="CB1883" i="25" s="1"/>
  <c r="BS1884" i="25"/>
  <c r="BT1884" i="25"/>
  <c r="BU1884" i="25"/>
  <c r="BV1884" i="25"/>
  <c r="BW1884" i="25"/>
  <c r="BX1884" i="25"/>
  <c r="BZ1884" i="25"/>
  <c r="CB1884" i="25" s="1"/>
  <c r="BS1885" i="25"/>
  <c r="BT1885" i="25"/>
  <c r="BU1885" i="25"/>
  <c r="BV1885" i="25"/>
  <c r="BW1885" i="25"/>
  <c r="BX1885" i="25"/>
  <c r="BZ1885" i="25"/>
  <c r="BS1886" i="25"/>
  <c r="BT1886" i="25"/>
  <c r="BU1886" i="25"/>
  <c r="BV1886" i="25"/>
  <c r="BW1886" i="25"/>
  <c r="BX1886" i="25"/>
  <c r="BZ1886" i="25"/>
  <c r="CB1886" i="25" s="1"/>
  <c r="BS1887" i="25"/>
  <c r="BT1887" i="25"/>
  <c r="BU1887" i="25"/>
  <c r="BV1887" i="25"/>
  <c r="BW1887" i="25"/>
  <c r="BX1887" i="25"/>
  <c r="BZ1887" i="25"/>
  <c r="CB1887" i="25" s="1"/>
  <c r="BS1888" i="25"/>
  <c r="BT1888" i="25"/>
  <c r="BU1888" i="25"/>
  <c r="BV1888" i="25"/>
  <c r="BW1888" i="25"/>
  <c r="BX1888" i="25"/>
  <c r="BZ1888" i="25"/>
  <c r="BS1889" i="25"/>
  <c r="BT1889" i="25"/>
  <c r="BU1889" i="25"/>
  <c r="BV1889" i="25"/>
  <c r="BW1889" i="25"/>
  <c r="BX1889" i="25"/>
  <c r="BZ1889" i="25"/>
  <c r="BS1890" i="25"/>
  <c r="BT1890" i="25"/>
  <c r="BU1890" i="25"/>
  <c r="BV1890" i="25"/>
  <c r="BW1890" i="25"/>
  <c r="BX1890" i="25"/>
  <c r="BZ1890" i="25"/>
  <c r="CB1890" i="25" s="1"/>
  <c r="BS1891" i="25"/>
  <c r="BT1891" i="25"/>
  <c r="BU1891" i="25"/>
  <c r="BV1891" i="25"/>
  <c r="BW1891" i="25"/>
  <c r="BX1891" i="25"/>
  <c r="BZ1891" i="25"/>
  <c r="CB1891" i="25" s="1"/>
  <c r="BS1892" i="25"/>
  <c r="BT1892" i="25"/>
  <c r="BU1892" i="25"/>
  <c r="BV1892" i="25"/>
  <c r="BW1892" i="25"/>
  <c r="BX1892" i="25"/>
  <c r="BZ1892" i="25"/>
  <c r="BS1893" i="25"/>
  <c r="BT1893" i="25"/>
  <c r="BU1893" i="25"/>
  <c r="BV1893" i="25"/>
  <c r="BW1893" i="25"/>
  <c r="BX1893" i="25"/>
  <c r="BZ1893" i="25"/>
  <c r="BS1894" i="25"/>
  <c r="BT1894" i="25"/>
  <c r="BU1894" i="25"/>
  <c r="BV1894" i="25"/>
  <c r="BW1894" i="25"/>
  <c r="BX1894" i="25"/>
  <c r="BZ1894" i="25"/>
  <c r="BS1895" i="25"/>
  <c r="BT1895" i="25"/>
  <c r="BU1895" i="25"/>
  <c r="BV1895" i="25"/>
  <c r="BW1895" i="25"/>
  <c r="BX1895" i="25"/>
  <c r="BZ1895" i="25"/>
  <c r="CB1895" i="25" s="1"/>
  <c r="BS1896" i="25"/>
  <c r="BT1896" i="25"/>
  <c r="BU1896" i="25"/>
  <c r="BV1896" i="25"/>
  <c r="BW1896" i="25"/>
  <c r="BX1896" i="25"/>
  <c r="BZ1896" i="25"/>
  <c r="BS1897" i="25"/>
  <c r="BT1897" i="25"/>
  <c r="BU1897" i="25"/>
  <c r="BV1897" i="25"/>
  <c r="BW1897" i="25"/>
  <c r="BX1897" i="25"/>
  <c r="BZ1897" i="25"/>
  <c r="CB1897" i="25" s="1"/>
  <c r="BS1898" i="25"/>
  <c r="BT1898" i="25"/>
  <c r="BU1898" i="25"/>
  <c r="BV1898" i="25"/>
  <c r="BW1898" i="25"/>
  <c r="BX1898" i="25"/>
  <c r="BZ1898" i="25"/>
  <c r="BS1899" i="25"/>
  <c r="BT1899" i="25"/>
  <c r="BU1899" i="25"/>
  <c r="BV1899" i="25"/>
  <c r="BW1899" i="25"/>
  <c r="BX1899" i="25"/>
  <c r="BZ1899" i="25"/>
  <c r="CB1899" i="25" s="1"/>
  <c r="BS1900" i="25"/>
  <c r="BT1900" i="25"/>
  <c r="BU1900" i="25"/>
  <c r="BV1900" i="25"/>
  <c r="BW1900" i="25"/>
  <c r="BX1900" i="25"/>
  <c r="BZ1900" i="25"/>
  <c r="BS1901" i="25"/>
  <c r="BT1901" i="25"/>
  <c r="BU1901" i="25"/>
  <c r="BV1901" i="25"/>
  <c r="BW1901" i="25"/>
  <c r="BX1901" i="25"/>
  <c r="BZ1901" i="25"/>
  <c r="BS1902" i="25"/>
  <c r="BT1902" i="25"/>
  <c r="BU1902" i="25"/>
  <c r="BV1902" i="25"/>
  <c r="BW1902" i="25"/>
  <c r="BX1902" i="25"/>
  <c r="BZ1902" i="25"/>
  <c r="CB1902" i="25" s="1"/>
  <c r="BS1903" i="25"/>
  <c r="BT1903" i="25"/>
  <c r="BU1903" i="25"/>
  <c r="BV1903" i="25"/>
  <c r="BW1903" i="25"/>
  <c r="BX1903" i="25"/>
  <c r="BZ1903" i="25"/>
  <c r="CB1903" i="25" s="1"/>
  <c r="BS1904" i="25"/>
  <c r="BT1904" i="25"/>
  <c r="BU1904" i="25"/>
  <c r="BV1904" i="25"/>
  <c r="BW1904" i="25"/>
  <c r="BX1904" i="25"/>
  <c r="BZ1904" i="25"/>
  <c r="BS1905" i="25"/>
  <c r="BT1905" i="25"/>
  <c r="BU1905" i="25"/>
  <c r="BV1905" i="25"/>
  <c r="BW1905" i="25"/>
  <c r="BX1905" i="25"/>
  <c r="BZ1905" i="25"/>
  <c r="BS1906" i="25"/>
  <c r="BT1906" i="25"/>
  <c r="BU1906" i="25"/>
  <c r="BV1906" i="25"/>
  <c r="BW1906" i="25"/>
  <c r="BX1906" i="25"/>
  <c r="BZ1906" i="25"/>
  <c r="BS1907" i="25"/>
  <c r="BT1907" i="25"/>
  <c r="BU1907" i="25"/>
  <c r="BV1907" i="25"/>
  <c r="BW1907" i="25"/>
  <c r="BX1907" i="25"/>
  <c r="BZ1907" i="25"/>
  <c r="BS1908" i="25"/>
  <c r="BT1908" i="25"/>
  <c r="BU1908" i="25"/>
  <c r="BV1908" i="25"/>
  <c r="BW1908" i="25"/>
  <c r="BX1908" i="25"/>
  <c r="BZ1908" i="25"/>
  <c r="BS1909" i="25"/>
  <c r="BT1909" i="25"/>
  <c r="BU1909" i="25"/>
  <c r="BV1909" i="25"/>
  <c r="BW1909" i="25"/>
  <c r="BX1909" i="25"/>
  <c r="BZ1909" i="25"/>
  <c r="BS1910" i="25"/>
  <c r="BT1910" i="25"/>
  <c r="BU1910" i="25"/>
  <c r="BV1910" i="25"/>
  <c r="BW1910" i="25"/>
  <c r="BX1910" i="25"/>
  <c r="BZ1910" i="25"/>
  <c r="BS1911" i="25"/>
  <c r="BT1911" i="25"/>
  <c r="BU1911" i="25"/>
  <c r="BV1911" i="25"/>
  <c r="BW1911" i="25"/>
  <c r="BX1911" i="25"/>
  <c r="BZ1911" i="25"/>
  <c r="CB1911" i="25" s="1"/>
  <c r="BS1912" i="25"/>
  <c r="BT1912" i="25"/>
  <c r="BU1912" i="25"/>
  <c r="BV1912" i="25"/>
  <c r="BW1912" i="25"/>
  <c r="BX1912" i="25"/>
  <c r="BZ1912" i="25"/>
  <c r="CB1912" i="25" s="1"/>
  <c r="BS1913" i="25"/>
  <c r="BT1913" i="25"/>
  <c r="BU1913" i="25"/>
  <c r="BV1913" i="25"/>
  <c r="BW1913" i="25"/>
  <c r="BX1913" i="25"/>
  <c r="BZ1913" i="25"/>
  <c r="CB1913" i="25" s="1"/>
  <c r="BS1914" i="25"/>
  <c r="BT1914" i="25"/>
  <c r="BU1914" i="25"/>
  <c r="BV1914" i="25"/>
  <c r="BW1914" i="25"/>
  <c r="BX1914" i="25"/>
  <c r="BZ1914" i="25"/>
  <c r="BS1915" i="25"/>
  <c r="BT1915" i="25"/>
  <c r="BU1915" i="25"/>
  <c r="BV1915" i="25"/>
  <c r="BW1915" i="25"/>
  <c r="BX1915" i="25"/>
  <c r="BZ1915" i="25"/>
  <c r="BS1916" i="25"/>
  <c r="BT1916" i="25"/>
  <c r="BU1916" i="25"/>
  <c r="BV1916" i="25"/>
  <c r="BW1916" i="25"/>
  <c r="BX1916" i="25"/>
  <c r="BZ1916" i="25"/>
  <c r="CB1916" i="25" s="1"/>
  <c r="BS1917" i="25"/>
  <c r="BT1917" i="25"/>
  <c r="BU1917" i="25"/>
  <c r="BV1917" i="25"/>
  <c r="BW1917" i="25"/>
  <c r="BX1917" i="25"/>
  <c r="BZ1917" i="25"/>
  <c r="BS1918" i="25"/>
  <c r="BT1918" i="25"/>
  <c r="BU1918" i="25"/>
  <c r="BV1918" i="25"/>
  <c r="BW1918" i="25"/>
  <c r="BX1918" i="25"/>
  <c r="BZ1918" i="25"/>
  <c r="BS1919" i="25"/>
  <c r="BT1919" i="25"/>
  <c r="BU1919" i="25"/>
  <c r="BV1919" i="25"/>
  <c r="BW1919" i="25"/>
  <c r="BX1919" i="25"/>
  <c r="BZ1919" i="25"/>
  <c r="CB1919" i="25" s="1"/>
  <c r="BS1920" i="25"/>
  <c r="BT1920" i="25"/>
  <c r="BU1920" i="25"/>
  <c r="BV1920" i="25"/>
  <c r="BW1920" i="25"/>
  <c r="BX1920" i="25"/>
  <c r="BZ1920" i="25"/>
  <c r="BS1921" i="25"/>
  <c r="BT1921" i="25"/>
  <c r="BU1921" i="25"/>
  <c r="BV1921" i="25"/>
  <c r="BW1921" i="25"/>
  <c r="BX1921" i="25"/>
  <c r="BZ1921" i="25"/>
  <c r="BS1922" i="25"/>
  <c r="BT1922" i="25"/>
  <c r="BU1922" i="25"/>
  <c r="BV1922" i="25"/>
  <c r="BW1922" i="25"/>
  <c r="BX1922" i="25"/>
  <c r="BZ1922" i="25"/>
  <c r="BS1923" i="25"/>
  <c r="BT1923" i="25"/>
  <c r="BU1923" i="25"/>
  <c r="BV1923" i="25"/>
  <c r="BW1923" i="25"/>
  <c r="BX1923" i="25"/>
  <c r="BZ1923" i="25"/>
  <c r="CB1923" i="25" s="1"/>
  <c r="BS1924" i="25"/>
  <c r="BT1924" i="25"/>
  <c r="BU1924" i="25"/>
  <c r="BV1924" i="25"/>
  <c r="BW1924" i="25"/>
  <c r="BX1924" i="25"/>
  <c r="BZ1924" i="25"/>
  <c r="BS1925" i="25"/>
  <c r="BT1925" i="25"/>
  <c r="BU1925" i="25"/>
  <c r="BV1925" i="25"/>
  <c r="BW1925" i="25"/>
  <c r="BX1925" i="25"/>
  <c r="BZ1925" i="25"/>
  <c r="BS1926" i="25"/>
  <c r="BT1926" i="25"/>
  <c r="BU1926" i="25"/>
  <c r="BV1926" i="25"/>
  <c r="BW1926" i="25"/>
  <c r="BX1926" i="25"/>
  <c r="BZ1926" i="25"/>
  <c r="BS1927" i="25"/>
  <c r="BT1927" i="25"/>
  <c r="BU1927" i="25"/>
  <c r="BV1927" i="25"/>
  <c r="BW1927" i="25"/>
  <c r="BX1927" i="25"/>
  <c r="BZ1927" i="25"/>
  <c r="CB1927" i="25" s="1"/>
  <c r="BS1928" i="25"/>
  <c r="BT1928" i="25"/>
  <c r="BU1928" i="25"/>
  <c r="BV1928" i="25"/>
  <c r="BW1928" i="25"/>
  <c r="BX1928" i="25"/>
  <c r="BZ1928" i="25"/>
  <c r="CB1928" i="25" s="1"/>
  <c r="BS1929" i="25"/>
  <c r="BT1929" i="25"/>
  <c r="BU1929" i="25"/>
  <c r="BV1929" i="25"/>
  <c r="BW1929" i="25"/>
  <c r="BX1929" i="25"/>
  <c r="BZ1929" i="25"/>
  <c r="BS1930" i="25"/>
  <c r="BT1930" i="25"/>
  <c r="BU1930" i="25"/>
  <c r="BV1930" i="25"/>
  <c r="BW1930" i="25"/>
  <c r="BX1930" i="25"/>
  <c r="BZ1930" i="25"/>
  <c r="BS1931" i="25"/>
  <c r="BT1931" i="25"/>
  <c r="BU1931" i="25"/>
  <c r="BV1931" i="25"/>
  <c r="BW1931" i="25"/>
  <c r="BX1931" i="25"/>
  <c r="BZ1931" i="25"/>
  <c r="BS1932" i="25"/>
  <c r="BT1932" i="25"/>
  <c r="BU1932" i="25"/>
  <c r="BV1932" i="25"/>
  <c r="BW1932" i="25"/>
  <c r="BX1932" i="25"/>
  <c r="BZ1932" i="25"/>
  <c r="CB1932" i="25" s="1"/>
  <c r="BS1933" i="25"/>
  <c r="BT1933" i="25"/>
  <c r="BU1933" i="25"/>
  <c r="BV1933" i="25"/>
  <c r="BW1933" i="25"/>
  <c r="BX1933" i="25"/>
  <c r="BZ1933" i="25"/>
  <c r="BS1934" i="25"/>
  <c r="BT1934" i="25"/>
  <c r="BU1934" i="25"/>
  <c r="BV1934" i="25"/>
  <c r="BW1934" i="25"/>
  <c r="BX1934" i="25"/>
  <c r="BZ1934" i="25"/>
  <c r="CB1934" i="25" s="1"/>
  <c r="BS1935" i="25"/>
  <c r="BT1935" i="25"/>
  <c r="BU1935" i="25"/>
  <c r="BV1935" i="25"/>
  <c r="BW1935" i="25"/>
  <c r="BX1935" i="25"/>
  <c r="BZ1935" i="25"/>
  <c r="CB1935" i="25" s="1"/>
  <c r="BS1936" i="25"/>
  <c r="BT1936" i="25"/>
  <c r="BU1936" i="25"/>
  <c r="BV1936" i="25"/>
  <c r="BW1936" i="25"/>
  <c r="BX1936" i="25"/>
  <c r="BZ1936" i="25"/>
  <c r="CB1936" i="25" s="1"/>
  <c r="BS1937" i="25"/>
  <c r="BT1937" i="25"/>
  <c r="BU1937" i="25"/>
  <c r="BV1937" i="25"/>
  <c r="BW1937" i="25"/>
  <c r="BX1937" i="25"/>
  <c r="BZ1937" i="25"/>
  <c r="BS1938" i="25"/>
  <c r="BT1938" i="25"/>
  <c r="BU1938" i="25"/>
  <c r="BV1938" i="25"/>
  <c r="BW1938" i="25"/>
  <c r="BX1938" i="25"/>
  <c r="BZ1938" i="25"/>
  <c r="CB1938" i="25" s="1"/>
  <c r="BS1939" i="25"/>
  <c r="BT1939" i="25"/>
  <c r="BU1939" i="25"/>
  <c r="BV1939" i="25"/>
  <c r="BW1939" i="25"/>
  <c r="BX1939" i="25"/>
  <c r="BZ1939" i="25"/>
  <c r="BS1940" i="25"/>
  <c r="BT1940" i="25"/>
  <c r="BU1940" i="25"/>
  <c r="BV1940" i="25"/>
  <c r="BW1940" i="25"/>
  <c r="BX1940" i="25"/>
  <c r="BZ1940" i="25"/>
  <c r="BS1941" i="25"/>
  <c r="BT1941" i="25"/>
  <c r="BU1941" i="25"/>
  <c r="BV1941" i="25"/>
  <c r="BW1941" i="25"/>
  <c r="BX1941" i="25"/>
  <c r="BZ1941" i="25"/>
  <c r="BS1942" i="25"/>
  <c r="BT1942" i="25"/>
  <c r="BU1942" i="25"/>
  <c r="BV1942" i="25"/>
  <c r="BW1942" i="25"/>
  <c r="BX1942" i="25"/>
  <c r="BZ1942" i="25"/>
  <c r="BS1943" i="25"/>
  <c r="BT1943" i="25"/>
  <c r="BU1943" i="25"/>
  <c r="BV1943" i="25"/>
  <c r="BW1943" i="25"/>
  <c r="BX1943" i="25"/>
  <c r="BZ1943" i="25"/>
  <c r="CB1943" i="25" s="1"/>
  <c r="BS1944" i="25"/>
  <c r="BT1944" i="25"/>
  <c r="BU1944" i="25"/>
  <c r="BV1944" i="25"/>
  <c r="BW1944" i="25"/>
  <c r="BX1944" i="25"/>
  <c r="BZ1944" i="25"/>
  <c r="CB1944" i="25" s="1"/>
  <c r="BS1945" i="25"/>
  <c r="BT1945" i="25"/>
  <c r="BU1945" i="25"/>
  <c r="BV1945" i="25"/>
  <c r="BW1945" i="25"/>
  <c r="BX1945" i="25"/>
  <c r="BZ1945" i="25"/>
  <c r="BS1946" i="25"/>
  <c r="BT1946" i="25"/>
  <c r="BU1946" i="25"/>
  <c r="BV1946" i="25"/>
  <c r="BW1946" i="25"/>
  <c r="BX1946" i="25"/>
  <c r="BZ1946" i="25"/>
  <c r="CB1946" i="25" s="1"/>
  <c r="BS1947" i="25"/>
  <c r="BT1947" i="25"/>
  <c r="BU1947" i="25"/>
  <c r="BV1947" i="25"/>
  <c r="BW1947" i="25"/>
  <c r="BX1947" i="25"/>
  <c r="BZ1947" i="25"/>
  <c r="CB1947" i="25" s="1"/>
  <c r="BS1948" i="25"/>
  <c r="BT1948" i="25"/>
  <c r="BU1948" i="25"/>
  <c r="BV1948" i="25"/>
  <c r="BW1948" i="25"/>
  <c r="BX1948" i="25"/>
  <c r="BZ1948" i="25"/>
  <c r="CB1948" i="25" s="1"/>
  <c r="BS1949" i="25"/>
  <c r="BT1949" i="25"/>
  <c r="BU1949" i="25"/>
  <c r="BV1949" i="25"/>
  <c r="BW1949" i="25"/>
  <c r="BX1949" i="25"/>
  <c r="BZ1949" i="25"/>
  <c r="BS1950" i="25"/>
  <c r="BT1950" i="25"/>
  <c r="BU1950" i="25"/>
  <c r="BV1950" i="25"/>
  <c r="BW1950" i="25"/>
  <c r="BX1950" i="25"/>
  <c r="BZ1950" i="25"/>
  <c r="BS1951" i="25"/>
  <c r="BT1951" i="25"/>
  <c r="BU1951" i="25"/>
  <c r="BV1951" i="25"/>
  <c r="BW1951" i="25"/>
  <c r="BX1951" i="25"/>
  <c r="BZ1951" i="25"/>
  <c r="CB1951" i="25" s="1"/>
  <c r="BS1952" i="25"/>
  <c r="BT1952" i="25"/>
  <c r="BU1952" i="25"/>
  <c r="BV1952" i="25"/>
  <c r="BW1952" i="25"/>
  <c r="BX1952" i="25"/>
  <c r="BZ1952" i="25"/>
  <c r="CB1952" i="25" s="1"/>
  <c r="BS1953" i="25"/>
  <c r="BT1953" i="25"/>
  <c r="BU1953" i="25"/>
  <c r="BV1953" i="25"/>
  <c r="BW1953" i="25"/>
  <c r="BX1953" i="25"/>
  <c r="BZ1953" i="25"/>
  <c r="BS1954" i="25"/>
  <c r="BT1954" i="25"/>
  <c r="BU1954" i="25"/>
  <c r="BV1954" i="25"/>
  <c r="BW1954" i="25"/>
  <c r="BX1954" i="25"/>
  <c r="BZ1954" i="25"/>
  <c r="CB1954" i="25" s="1"/>
  <c r="BS1955" i="25"/>
  <c r="BT1955" i="25"/>
  <c r="BU1955" i="25"/>
  <c r="BV1955" i="25"/>
  <c r="BW1955" i="25"/>
  <c r="BX1955" i="25"/>
  <c r="BZ1955" i="25"/>
  <c r="BS1956" i="25"/>
  <c r="BT1956" i="25"/>
  <c r="BU1956" i="25"/>
  <c r="BV1956" i="25"/>
  <c r="BW1956" i="25"/>
  <c r="BX1956" i="25"/>
  <c r="BZ1956" i="25"/>
  <c r="BS1957" i="25"/>
  <c r="BT1957" i="25"/>
  <c r="BU1957" i="25"/>
  <c r="BV1957" i="25"/>
  <c r="BW1957" i="25"/>
  <c r="BX1957" i="25"/>
  <c r="BZ1957" i="25"/>
  <c r="BS1958" i="25"/>
  <c r="BT1958" i="25"/>
  <c r="BU1958" i="25"/>
  <c r="BV1958" i="25"/>
  <c r="BW1958" i="25"/>
  <c r="BX1958" i="25"/>
  <c r="BZ1958" i="25"/>
  <c r="BS1959" i="25"/>
  <c r="BT1959" i="25"/>
  <c r="BU1959" i="25"/>
  <c r="BV1959" i="25"/>
  <c r="BW1959" i="25"/>
  <c r="BX1959" i="25"/>
  <c r="BZ1959" i="25"/>
  <c r="CB1959" i="25" s="1"/>
  <c r="BS1960" i="25"/>
  <c r="BT1960" i="25"/>
  <c r="BU1960" i="25"/>
  <c r="BV1960" i="25"/>
  <c r="BW1960" i="25"/>
  <c r="BX1960" i="25"/>
  <c r="BZ1960" i="25"/>
  <c r="CB1960" i="25" s="1"/>
  <c r="BS1961" i="25"/>
  <c r="BT1961" i="25"/>
  <c r="BU1961" i="25"/>
  <c r="BV1961" i="25"/>
  <c r="BW1961" i="25"/>
  <c r="BX1961" i="25"/>
  <c r="BZ1961" i="25"/>
  <c r="BS1962" i="25"/>
  <c r="BT1962" i="25"/>
  <c r="BU1962" i="25"/>
  <c r="BV1962" i="25"/>
  <c r="BW1962" i="25"/>
  <c r="BX1962" i="25"/>
  <c r="BZ1962" i="25"/>
  <c r="CB1962" i="25" s="1"/>
  <c r="BS1963" i="25"/>
  <c r="BT1963" i="25"/>
  <c r="BU1963" i="25"/>
  <c r="BV1963" i="25"/>
  <c r="BW1963" i="25"/>
  <c r="BX1963" i="25"/>
  <c r="BZ1963" i="25"/>
  <c r="CB1963" i="25" s="1"/>
  <c r="BS1964" i="25"/>
  <c r="BT1964" i="25"/>
  <c r="BU1964" i="25"/>
  <c r="BV1964" i="25"/>
  <c r="BW1964" i="25"/>
  <c r="BX1964" i="25"/>
  <c r="BZ1964" i="25"/>
  <c r="BS1965" i="25"/>
  <c r="BT1965" i="25"/>
  <c r="BU1965" i="25"/>
  <c r="BV1965" i="25"/>
  <c r="BW1965" i="25"/>
  <c r="BX1965" i="25"/>
  <c r="BZ1965" i="25"/>
  <c r="BS1966" i="25"/>
  <c r="BT1966" i="25"/>
  <c r="BU1966" i="25"/>
  <c r="BV1966" i="25"/>
  <c r="BW1966" i="25"/>
  <c r="BX1966" i="25"/>
  <c r="BZ1966" i="25"/>
  <c r="BS1967" i="25"/>
  <c r="BT1967" i="25"/>
  <c r="BU1967" i="25"/>
  <c r="BV1967" i="25"/>
  <c r="BW1967" i="25"/>
  <c r="BX1967" i="25"/>
  <c r="BZ1967" i="25"/>
  <c r="CB1967" i="25" s="1"/>
  <c r="BS1968" i="25"/>
  <c r="BT1968" i="25"/>
  <c r="BU1968" i="25"/>
  <c r="BV1968" i="25"/>
  <c r="BW1968" i="25"/>
  <c r="BX1968" i="25"/>
  <c r="BZ1968" i="25"/>
  <c r="CB1968" i="25" s="1"/>
  <c r="BS1969" i="25"/>
  <c r="BT1969" i="25"/>
  <c r="BU1969" i="25"/>
  <c r="BV1969" i="25"/>
  <c r="BW1969" i="25"/>
  <c r="BX1969" i="25"/>
  <c r="BZ1969" i="25"/>
  <c r="BS1970" i="25"/>
  <c r="BT1970" i="25"/>
  <c r="BU1970" i="25"/>
  <c r="BV1970" i="25"/>
  <c r="BW1970" i="25"/>
  <c r="BX1970" i="25"/>
  <c r="BZ1970" i="25"/>
  <c r="BS1971" i="25"/>
  <c r="BT1971" i="25"/>
  <c r="BU1971" i="25"/>
  <c r="BV1971" i="25"/>
  <c r="BW1971" i="25"/>
  <c r="BX1971" i="25"/>
  <c r="BZ1971" i="25"/>
  <c r="CB1971" i="25" s="1"/>
  <c r="BS1972" i="25"/>
  <c r="BT1972" i="25"/>
  <c r="BU1972" i="25"/>
  <c r="BV1972" i="25"/>
  <c r="BW1972" i="25"/>
  <c r="BX1972" i="25"/>
  <c r="BZ1972" i="25"/>
  <c r="BS1973" i="25"/>
  <c r="BT1973" i="25"/>
  <c r="BU1973" i="25"/>
  <c r="BV1973" i="25"/>
  <c r="BW1973" i="25"/>
  <c r="BX1973" i="25"/>
  <c r="BZ1973" i="25"/>
  <c r="BS1974" i="25"/>
  <c r="BT1974" i="25"/>
  <c r="BU1974" i="25"/>
  <c r="BV1974" i="25"/>
  <c r="BW1974" i="25"/>
  <c r="BX1974" i="25"/>
  <c r="BZ1974" i="25"/>
  <c r="BS1975" i="25"/>
  <c r="BT1975" i="25"/>
  <c r="BU1975" i="25"/>
  <c r="BV1975" i="25"/>
  <c r="BW1975" i="25"/>
  <c r="BX1975" i="25"/>
  <c r="BZ1975" i="25"/>
  <c r="CB1975" i="25" s="1"/>
  <c r="BS1976" i="25"/>
  <c r="BT1976" i="25"/>
  <c r="BU1976" i="25"/>
  <c r="BV1976" i="25"/>
  <c r="BW1976" i="25"/>
  <c r="BX1976" i="25"/>
  <c r="BZ1976" i="25"/>
  <c r="BS1977" i="25"/>
  <c r="BT1977" i="25"/>
  <c r="BU1977" i="25"/>
  <c r="BV1977" i="25"/>
  <c r="BW1977" i="25"/>
  <c r="BX1977" i="25"/>
  <c r="BZ1977" i="25"/>
  <c r="CB1977" i="25" s="1"/>
  <c r="BS1978" i="25"/>
  <c r="BT1978" i="25"/>
  <c r="BU1978" i="25"/>
  <c r="BV1978" i="25"/>
  <c r="BW1978" i="25"/>
  <c r="BX1978" i="25"/>
  <c r="BZ1978" i="25"/>
  <c r="BS1979" i="25"/>
  <c r="BT1979" i="25"/>
  <c r="BU1979" i="25"/>
  <c r="BV1979" i="25"/>
  <c r="BW1979" i="25"/>
  <c r="BX1979" i="25"/>
  <c r="BZ1979" i="25"/>
  <c r="CB1979" i="25" s="1"/>
  <c r="BS1980" i="25"/>
  <c r="BT1980" i="25"/>
  <c r="BU1980" i="25"/>
  <c r="BV1980" i="25"/>
  <c r="BW1980" i="25"/>
  <c r="BX1980" i="25"/>
  <c r="BZ1980" i="25"/>
  <c r="CB1980" i="25" s="1"/>
  <c r="BS1981" i="25"/>
  <c r="BT1981" i="25"/>
  <c r="BU1981" i="25"/>
  <c r="BV1981" i="25"/>
  <c r="BW1981" i="25"/>
  <c r="BX1981" i="25"/>
  <c r="BZ1981" i="25"/>
  <c r="BS1982" i="25"/>
  <c r="BT1982" i="25"/>
  <c r="BU1982" i="25"/>
  <c r="BV1982" i="25"/>
  <c r="BW1982" i="25"/>
  <c r="BX1982" i="25"/>
  <c r="BZ1982" i="25"/>
  <c r="CB1982" i="25" s="1"/>
  <c r="BS1983" i="25"/>
  <c r="BT1983" i="25"/>
  <c r="BU1983" i="25"/>
  <c r="BV1983" i="25"/>
  <c r="BW1983" i="25"/>
  <c r="BX1983" i="25"/>
  <c r="BZ1983" i="25"/>
  <c r="CB1983" i="25" s="1"/>
  <c r="BS1984" i="25"/>
  <c r="BT1984" i="25"/>
  <c r="BU1984" i="25"/>
  <c r="BV1984" i="25"/>
  <c r="BW1984" i="25"/>
  <c r="BX1984" i="25"/>
  <c r="BZ1984" i="25"/>
  <c r="BS1985" i="25"/>
  <c r="BT1985" i="25"/>
  <c r="BU1985" i="25"/>
  <c r="BV1985" i="25"/>
  <c r="BW1985" i="25"/>
  <c r="BX1985" i="25"/>
  <c r="BZ1985" i="25"/>
  <c r="BS1986" i="25"/>
  <c r="BT1986" i="25"/>
  <c r="BU1986" i="25"/>
  <c r="BV1986" i="25"/>
  <c r="BW1986" i="25"/>
  <c r="BX1986" i="25"/>
  <c r="BZ1986" i="25"/>
  <c r="BS1987" i="25"/>
  <c r="BT1987" i="25"/>
  <c r="BU1987" i="25"/>
  <c r="BV1987" i="25"/>
  <c r="BW1987" i="25"/>
  <c r="BX1987" i="25"/>
  <c r="BZ1987" i="25"/>
  <c r="CB1987" i="25" s="1"/>
  <c r="BS1988" i="25"/>
  <c r="BT1988" i="25"/>
  <c r="BU1988" i="25"/>
  <c r="BV1988" i="25"/>
  <c r="BW1988" i="25"/>
  <c r="BX1988" i="25"/>
  <c r="BZ1988" i="25"/>
  <c r="BS1989" i="25"/>
  <c r="BT1989" i="25"/>
  <c r="BU1989" i="25"/>
  <c r="BV1989" i="25"/>
  <c r="BW1989" i="25"/>
  <c r="BX1989" i="25"/>
  <c r="BZ1989" i="25"/>
  <c r="BS1990" i="25"/>
  <c r="BT1990" i="25"/>
  <c r="BU1990" i="25"/>
  <c r="BV1990" i="25"/>
  <c r="BW1990" i="25"/>
  <c r="BX1990" i="25"/>
  <c r="BZ1990" i="25"/>
  <c r="BS1991" i="25"/>
  <c r="BT1991" i="25"/>
  <c r="BU1991" i="25"/>
  <c r="BV1991" i="25"/>
  <c r="BW1991" i="25"/>
  <c r="BX1991" i="25"/>
  <c r="BZ1991" i="25"/>
  <c r="BS1992" i="25"/>
  <c r="BT1992" i="25"/>
  <c r="BU1992" i="25"/>
  <c r="BV1992" i="25"/>
  <c r="BW1992" i="25"/>
  <c r="BX1992" i="25"/>
  <c r="BZ1992" i="25"/>
  <c r="CB1992" i="25" s="1"/>
  <c r="BS1993" i="25"/>
  <c r="BT1993" i="25"/>
  <c r="BU1993" i="25"/>
  <c r="BV1993" i="25"/>
  <c r="BW1993" i="25"/>
  <c r="BX1993" i="25"/>
  <c r="BZ1993" i="25"/>
  <c r="CB1993" i="25" s="1"/>
  <c r="BS1994" i="25"/>
  <c r="BT1994" i="25"/>
  <c r="BU1994" i="25"/>
  <c r="BV1994" i="25"/>
  <c r="BW1994" i="25"/>
  <c r="BX1994" i="25"/>
  <c r="BZ1994" i="25"/>
  <c r="BS1995" i="25"/>
  <c r="BT1995" i="25"/>
  <c r="BU1995" i="25"/>
  <c r="BV1995" i="25"/>
  <c r="BW1995" i="25"/>
  <c r="BX1995" i="25"/>
  <c r="BZ1995" i="25"/>
  <c r="CB1995" i="25" s="1"/>
  <c r="BS1996" i="25"/>
  <c r="BT1996" i="25"/>
  <c r="BU1996" i="25"/>
  <c r="BV1996" i="25"/>
  <c r="BW1996" i="25"/>
  <c r="BX1996" i="25"/>
  <c r="BZ1996" i="25"/>
  <c r="CB1996" i="25" s="1"/>
  <c r="BS1997" i="25"/>
  <c r="BT1997" i="25"/>
  <c r="BU1997" i="25"/>
  <c r="BV1997" i="25"/>
  <c r="BW1997" i="25"/>
  <c r="BX1997" i="25"/>
  <c r="BZ1997" i="25"/>
  <c r="BS1998" i="25"/>
  <c r="BT1998" i="25"/>
  <c r="BU1998" i="25"/>
  <c r="BV1998" i="25"/>
  <c r="BW1998" i="25"/>
  <c r="BX1998" i="25"/>
  <c r="BZ1998" i="25"/>
  <c r="CB1998" i="25" s="1"/>
  <c r="BS1999" i="25"/>
  <c r="BT1999" i="25"/>
  <c r="BU1999" i="25"/>
  <c r="BV1999" i="25"/>
  <c r="BW1999" i="25"/>
  <c r="BX1999" i="25"/>
  <c r="BZ1999" i="25"/>
  <c r="BS2000" i="25"/>
  <c r="BT2000" i="25"/>
  <c r="BU2000" i="25"/>
  <c r="BV2000" i="25"/>
  <c r="BW2000" i="25"/>
  <c r="BX2000" i="25"/>
  <c r="BZ2000" i="25"/>
  <c r="CB2000" i="25" s="1"/>
  <c r="BS2001" i="25"/>
  <c r="BT2001" i="25"/>
  <c r="BU2001" i="25"/>
  <c r="BV2001" i="25"/>
  <c r="BW2001" i="25"/>
  <c r="BX2001" i="25"/>
  <c r="BZ2001" i="25"/>
  <c r="BS2002" i="25"/>
  <c r="BT2002" i="25"/>
  <c r="BU2002" i="25"/>
  <c r="BV2002" i="25"/>
  <c r="BW2002" i="25"/>
  <c r="BX2002" i="25"/>
  <c r="BZ2002" i="25"/>
  <c r="CB2002" i="25" s="1"/>
  <c r="BS2003" i="25"/>
  <c r="BT2003" i="25"/>
  <c r="BU2003" i="25"/>
  <c r="BV2003" i="25"/>
  <c r="BW2003" i="25"/>
  <c r="BX2003" i="25"/>
  <c r="BZ2003" i="25"/>
  <c r="CB2003" i="25" s="1"/>
  <c r="BS2004" i="25"/>
  <c r="BT2004" i="25"/>
  <c r="BU2004" i="25"/>
  <c r="BV2004" i="25"/>
  <c r="BW2004" i="25"/>
  <c r="BX2004" i="25"/>
  <c r="BZ2004" i="25"/>
  <c r="BS2005" i="25"/>
  <c r="BT2005" i="25"/>
  <c r="BU2005" i="25"/>
  <c r="BV2005" i="25"/>
  <c r="BW2005" i="25"/>
  <c r="BX2005" i="25"/>
  <c r="BZ2005" i="25"/>
  <c r="BS2006" i="25"/>
  <c r="BT2006" i="25"/>
  <c r="BU2006" i="25"/>
  <c r="BV2006" i="25"/>
  <c r="BW2006" i="25"/>
  <c r="BX2006" i="25"/>
  <c r="BZ2006" i="25"/>
  <c r="BS2007" i="25"/>
  <c r="BT2007" i="25"/>
  <c r="BU2007" i="25"/>
  <c r="BV2007" i="25"/>
  <c r="BW2007" i="25"/>
  <c r="BX2007" i="25"/>
  <c r="BZ2007" i="25"/>
  <c r="BS2008" i="25"/>
  <c r="BT2008" i="25"/>
  <c r="BU2008" i="25"/>
  <c r="BV2008" i="25"/>
  <c r="BW2008" i="25"/>
  <c r="BX2008" i="25"/>
  <c r="BZ2008" i="25"/>
  <c r="CB2008" i="25" s="1"/>
  <c r="BS2009" i="25"/>
  <c r="BT2009" i="25"/>
  <c r="BU2009" i="25"/>
  <c r="BV2009" i="25"/>
  <c r="BW2009" i="25"/>
  <c r="BX2009" i="25"/>
  <c r="BZ2009" i="25"/>
  <c r="CB2009" i="25" s="1"/>
  <c r="BS2010" i="25"/>
  <c r="BT2010" i="25"/>
  <c r="BU2010" i="25"/>
  <c r="BV2010" i="25"/>
  <c r="BW2010" i="25"/>
  <c r="BX2010" i="25"/>
  <c r="BZ2010" i="25"/>
  <c r="CB2010" i="25" s="1"/>
  <c r="BS2011" i="25"/>
  <c r="BT2011" i="25"/>
  <c r="BU2011" i="25"/>
  <c r="BV2011" i="25"/>
  <c r="BW2011" i="25"/>
  <c r="BX2011" i="25"/>
  <c r="BZ2011" i="25"/>
  <c r="BS2012" i="25"/>
  <c r="BT2012" i="25"/>
  <c r="BU2012" i="25"/>
  <c r="BV2012" i="25"/>
  <c r="BW2012" i="25"/>
  <c r="BX2012" i="25"/>
  <c r="BZ2012" i="25"/>
  <c r="CB2012" i="25" s="1"/>
  <c r="BS2013" i="25"/>
  <c r="BT2013" i="25"/>
  <c r="BU2013" i="25"/>
  <c r="BV2013" i="25"/>
  <c r="BW2013" i="25"/>
  <c r="BX2013" i="25"/>
  <c r="BZ2013" i="25"/>
  <c r="BS2014" i="25"/>
  <c r="BT2014" i="25"/>
  <c r="BU2014" i="25"/>
  <c r="BV2014" i="25"/>
  <c r="BW2014" i="25"/>
  <c r="BX2014" i="25"/>
  <c r="BZ2014" i="25"/>
  <c r="BS2015" i="25"/>
  <c r="BT2015" i="25"/>
  <c r="BU2015" i="25"/>
  <c r="BV2015" i="25"/>
  <c r="BW2015" i="25"/>
  <c r="BX2015" i="25"/>
  <c r="BZ2015" i="25"/>
  <c r="CB2015" i="25" s="1"/>
  <c r="BS2016" i="25"/>
  <c r="BT2016" i="25"/>
  <c r="BU2016" i="25"/>
  <c r="BV2016" i="25"/>
  <c r="BW2016" i="25"/>
  <c r="BX2016" i="25"/>
  <c r="BZ2016" i="25"/>
  <c r="CB2016" i="25" s="1"/>
  <c r="BS2017" i="25"/>
  <c r="BT2017" i="25"/>
  <c r="BU2017" i="25"/>
  <c r="BV2017" i="25"/>
  <c r="BW2017" i="25"/>
  <c r="BX2017" i="25"/>
  <c r="BZ2017" i="25"/>
  <c r="BS2018" i="25"/>
  <c r="BT2018" i="25"/>
  <c r="BU2018" i="25"/>
  <c r="BV2018" i="25"/>
  <c r="BW2018" i="25"/>
  <c r="BX2018" i="25"/>
  <c r="BZ2018" i="25"/>
  <c r="CB2018" i="25" s="1"/>
  <c r="BS2019" i="25"/>
  <c r="BT2019" i="25"/>
  <c r="BU2019" i="25"/>
  <c r="BV2019" i="25"/>
  <c r="BW2019" i="25"/>
  <c r="BX2019" i="25"/>
  <c r="BZ2019" i="25"/>
  <c r="BS2020" i="25"/>
  <c r="BT2020" i="25"/>
  <c r="BU2020" i="25"/>
  <c r="BV2020" i="25"/>
  <c r="BW2020" i="25"/>
  <c r="BX2020" i="25"/>
  <c r="BZ2020" i="25"/>
  <c r="BS2021" i="25"/>
  <c r="BT2021" i="25"/>
  <c r="BU2021" i="25"/>
  <c r="BV2021" i="25"/>
  <c r="BW2021" i="25"/>
  <c r="BX2021" i="25"/>
  <c r="BZ2021" i="25"/>
  <c r="BS2022" i="25"/>
  <c r="BT2022" i="25"/>
  <c r="BU2022" i="25"/>
  <c r="BV2022" i="25"/>
  <c r="BW2022" i="25"/>
  <c r="BX2022" i="25"/>
  <c r="BZ2022" i="25"/>
  <c r="BS2023" i="25"/>
  <c r="BT2023" i="25"/>
  <c r="BU2023" i="25"/>
  <c r="BV2023" i="25"/>
  <c r="BW2023" i="25"/>
  <c r="BX2023" i="25"/>
  <c r="BZ2023" i="25"/>
  <c r="BS2024" i="25"/>
  <c r="BT2024" i="25"/>
  <c r="BU2024" i="25"/>
  <c r="BV2024" i="25"/>
  <c r="BW2024" i="25"/>
  <c r="BX2024" i="25"/>
  <c r="BZ2024" i="25"/>
  <c r="CB2024" i="25" s="1"/>
  <c r="BS2025" i="25"/>
  <c r="BT2025" i="25"/>
  <c r="BU2025" i="25"/>
  <c r="BV2025" i="25"/>
  <c r="BW2025" i="25"/>
  <c r="BX2025" i="25"/>
  <c r="BZ2025" i="25"/>
  <c r="BS2026" i="25"/>
  <c r="BT2026" i="25"/>
  <c r="BU2026" i="25"/>
  <c r="BV2026" i="25"/>
  <c r="BW2026" i="25"/>
  <c r="BX2026" i="25"/>
  <c r="BZ2026" i="25"/>
  <c r="CB2026" i="25" s="1"/>
  <c r="BS2027" i="25"/>
  <c r="BT2027" i="25"/>
  <c r="BU2027" i="25"/>
  <c r="BV2027" i="25"/>
  <c r="BW2027" i="25"/>
  <c r="BX2027" i="25"/>
  <c r="BZ2027" i="25"/>
  <c r="BS2028" i="25"/>
  <c r="BT2028" i="25"/>
  <c r="BU2028" i="25"/>
  <c r="BV2028" i="25"/>
  <c r="BW2028" i="25"/>
  <c r="BX2028" i="25"/>
  <c r="BZ2028" i="25"/>
  <c r="BS2029" i="25"/>
  <c r="BT2029" i="25"/>
  <c r="BU2029" i="25"/>
  <c r="BV2029" i="25"/>
  <c r="BW2029" i="25"/>
  <c r="BX2029" i="25"/>
  <c r="BZ2029" i="25"/>
  <c r="BS2030" i="25"/>
  <c r="BT2030" i="25"/>
  <c r="BU2030" i="25"/>
  <c r="BV2030" i="25"/>
  <c r="BW2030" i="25"/>
  <c r="BX2030" i="25"/>
  <c r="BZ2030" i="25"/>
  <c r="BS2031" i="25"/>
  <c r="BT2031" i="25"/>
  <c r="BU2031" i="25"/>
  <c r="BV2031" i="25"/>
  <c r="BW2031" i="25"/>
  <c r="BX2031" i="25"/>
  <c r="BZ2031" i="25"/>
  <c r="CB2031" i="25" s="1"/>
  <c r="BS2032" i="25"/>
  <c r="BT2032" i="25"/>
  <c r="BU2032" i="25"/>
  <c r="BV2032" i="25"/>
  <c r="BW2032" i="25"/>
  <c r="BX2032" i="25"/>
  <c r="BZ2032" i="25"/>
  <c r="CB2032" i="25" s="1"/>
  <c r="BS2033" i="25"/>
  <c r="BT2033" i="25"/>
  <c r="BU2033" i="25"/>
  <c r="BV2033" i="25"/>
  <c r="BW2033" i="25"/>
  <c r="BX2033" i="25"/>
  <c r="BZ2033" i="25"/>
  <c r="BS2034" i="25"/>
  <c r="BT2034" i="25"/>
  <c r="BU2034" i="25"/>
  <c r="BV2034" i="25"/>
  <c r="BW2034" i="25"/>
  <c r="BX2034" i="25"/>
  <c r="BZ2034" i="25"/>
  <c r="BS2035" i="25"/>
  <c r="BT2035" i="25"/>
  <c r="BU2035" i="25"/>
  <c r="BV2035" i="25"/>
  <c r="BW2035" i="25"/>
  <c r="BX2035" i="25"/>
  <c r="BZ2035" i="25"/>
  <c r="CB2035" i="25" s="1"/>
  <c r="BS2036" i="25"/>
  <c r="BT2036" i="25"/>
  <c r="BU2036" i="25"/>
  <c r="BV2036" i="25"/>
  <c r="BW2036" i="25"/>
  <c r="BX2036" i="25"/>
  <c r="BZ2036" i="25"/>
  <c r="BS2037" i="25"/>
  <c r="BT2037" i="25"/>
  <c r="BU2037" i="25"/>
  <c r="BV2037" i="25"/>
  <c r="BW2037" i="25"/>
  <c r="BX2037" i="25"/>
  <c r="BZ2037" i="25"/>
  <c r="BS2038" i="25"/>
  <c r="BT2038" i="25"/>
  <c r="BU2038" i="25"/>
  <c r="BV2038" i="25"/>
  <c r="BW2038" i="25"/>
  <c r="BX2038" i="25"/>
  <c r="BZ2038" i="25"/>
  <c r="BS2039" i="25"/>
  <c r="BT2039" i="25"/>
  <c r="BU2039" i="25"/>
  <c r="BV2039" i="25"/>
  <c r="BW2039" i="25"/>
  <c r="BX2039" i="25"/>
  <c r="BZ2039" i="25"/>
  <c r="CB2039" i="25" s="1"/>
  <c r="BS2040" i="25"/>
  <c r="BT2040" i="25"/>
  <c r="BU2040" i="25"/>
  <c r="BV2040" i="25"/>
  <c r="BW2040" i="25"/>
  <c r="BX2040" i="25"/>
  <c r="BZ2040" i="25"/>
  <c r="CB2040" i="25" s="1"/>
  <c r="BS2041" i="25"/>
  <c r="BT2041" i="25"/>
  <c r="BU2041" i="25"/>
  <c r="BV2041" i="25"/>
  <c r="BW2041" i="25"/>
  <c r="BX2041" i="25"/>
  <c r="BZ2041" i="25"/>
  <c r="BS2042" i="25"/>
  <c r="BT2042" i="25"/>
  <c r="BU2042" i="25"/>
  <c r="BV2042" i="25"/>
  <c r="BW2042" i="25"/>
  <c r="BX2042" i="25"/>
  <c r="BZ2042" i="25"/>
  <c r="CB2042" i="25" s="1"/>
  <c r="BS2043" i="25"/>
  <c r="BT2043" i="25"/>
  <c r="BU2043" i="25"/>
  <c r="BV2043" i="25"/>
  <c r="BW2043" i="25"/>
  <c r="BX2043" i="25"/>
  <c r="BZ2043" i="25"/>
  <c r="CB2043" i="25" s="1"/>
  <c r="BS2044" i="25"/>
  <c r="BT2044" i="25"/>
  <c r="BU2044" i="25"/>
  <c r="BV2044" i="25"/>
  <c r="BW2044" i="25"/>
  <c r="BX2044" i="25"/>
  <c r="BZ2044" i="25"/>
  <c r="CB2044" i="25" s="1"/>
  <c r="BS2045" i="25"/>
  <c r="BT2045" i="25"/>
  <c r="BU2045" i="25"/>
  <c r="BV2045" i="25"/>
  <c r="BW2045" i="25"/>
  <c r="BX2045" i="25"/>
  <c r="BZ2045" i="25"/>
  <c r="BS2046" i="25"/>
  <c r="BT2046" i="25"/>
  <c r="BU2046" i="25"/>
  <c r="BV2046" i="25"/>
  <c r="BW2046" i="25"/>
  <c r="BX2046" i="25"/>
  <c r="BZ2046" i="25"/>
  <c r="CB2046" i="25" s="1"/>
  <c r="BS2047" i="25"/>
  <c r="BT2047" i="25"/>
  <c r="BU2047" i="25"/>
  <c r="BV2047" i="25"/>
  <c r="BW2047" i="25"/>
  <c r="BX2047" i="25"/>
  <c r="BZ2047" i="25"/>
  <c r="BS2048" i="25"/>
  <c r="BT2048" i="25"/>
  <c r="BU2048" i="25"/>
  <c r="BV2048" i="25"/>
  <c r="BW2048" i="25"/>
  <c r="BX2048" i="25"/>
  <c r="BZ2048" i="25"/>
  <c r="BS2049" i="25"/>
  <c r="BT2049" i="25"/>
  <c r="BU2049" i="25"/>
  <c r="BV2049" i="25"/>
  <c r="BW2049" i="25"/>
  <c r="BX2049" i="25"/>
  <c r="BZ2049" i="25"/>
  <c r="BS2050" i="25"/>
  <c r="BT2050" i="25"/>
  <c r="BU2050" i="25"/>
  <c r="BV2050" i="25"/>
  <c r="BW2050" i="25"/>
  <c r="BX2050" i="25"/>
  <c r="BZ2050" i="25"/>
  <c r="BS2051" i="25"/>
  <c r="BT2051" i="25"/>
  <c r="BU2051" i="25"/>
  <c r="BV2051" i="25"/>
  <c r="BW2051" i="25"/>
  <c r="BX2051" i="25"/>
  <c r="BZ2051" i="25"/>
  <c r="CB2051" i="25" s="1"/>
  <c r="BS2052" i="25"/>
  <c r="BT2052" i="25"/>
  <c r="BU2052" i="25"/>
  <c r="BV2052" i="25"/>
  <c r="BW2052" i="25"/>
  <c r="BX2052" i="25"/>
  <c r="BZ2052" i="25"/>
  <c r="BS2053" i="25"/>
  <c r="BT2053" i="25"/>
  <c r="BU2053" i="25"/>
  <c r="BV2053" i="25"/>
  <c r="BW2053" i="25"/>
  <c r="BX2053" i="25"/>
  <c r="BZ2053" i="25"/>
  <c r="BS2054" i="25"/>
  <c r="BT2054" i="25"/>
  <c r="BU2054" i="25"/>
  <c r="BV2054" i="25"/>
  <c r="BW2054" i="25"/>
  <c r="BX2054" i="25"/>
  <c r="BZ2054" i="25"/>
  <c r="BS2055" i="25"/>
  <c r="BT2055" i="25"/>
  <c r="BU2055" i="25"/>
  <c r="BV2055" i="25"/>
  <c r="BW2055" i="25"/>
  <c r="BX2055" i="25"/>
  <c r="BZ2055" i="25"/>
  <c r="BS2056" i="25"/>
  <c r="BT2056" i="25"/>
  <c r="BU2056" i="25"/>
  <c r="BV2056" i="25"/>
  <c r="BW2056" i="25"/>
  <c r="BX2056" i="25"/>
  <c r="BZ2056" i="25"/>
  <c r="BS2057" i="25"/>
  <c r="BT2057" i="25"/>
  <c r="BU2057" i="25"/>
  <c r="BV2057" i="25"/>
  <c r="BW2057" i="25"/>
  <c r="BX2057" i="25"/>
  <c r="BZ2057" i="25"/>
  <c r="CB2057" i="25" s="1"/>
  <c r="BS2058" i="25"/>
  <c r="BT2058" i="25"/>
  <c r="BU2058" i="25"/>
  <c r="BV2058" i="25"/>
  <c r="BW2058" i="25"/>
  <c r="BX2058" i="25"/>
  <c r="BZ2058" i="25"/>
  <c r="BS2059" i="25"/>
  <c r="BT2059" i="25"/>
  <c r="BU2059" i="25"/>
  <c r="BV2059" i="25"/>
  <c r="BW2059" i="25"/>
  <c r="BX2059" i="25"/>
  <c r="BZ2059" i="25"/>
  <c r="CB2059" i="25" s="1"/>
  <c r="BS2060" i="25"/>
  <c r="BT2060" i="25"/>
  <c r="BU2060" i="25"/>
  <c r="BV2060" i="25"/>
  <c r="BW2060" i="25"/>
  <c r="BX2060" i="25"/>
  <c r="BZ2060" i="25"/>
  <c r="CB2060" i="25" s="1"/>
  <c r="BS2061" i="25"/>
  <c r="BT2061" i="25"/>
  <c r="BU2061" i="25"/>
  <c r="BV2061" i="25"/>
  <c r="BW2061" i="25"/>
  <c r="BX2061" i="25"/>
  <c r="BZ2061" i="25"/>
  <c r="BS2062" i="25"/>
  <c r="BT2062" i="25"/>
  <c r="BU2062" i="25"/>
  <c r="BV2062" i="25"/>
  <c r="BW2062" i="25"/>
  <c r="BX2062" i="25"/>
  <c r="BZ2062" i="25"/>
  <c r="CB2062" i="25" s="1"/>
  <c r="BS2063" i="25"/>
  <c r="BT2063" i="25"/>
  <c r="BU2063" i="25"/>
  <c r="BV2063" i="25"/>
  <c r="BW2063" i="25"/>
  <c r="BX2063" i="25"/>
  <c r="BZ2063" i="25"/>
  <c r="BS2064" i="25"/>
  <c r="BT2064" i="25"/>
  <c r="BU2064" i="25"/>
  <c r="BV2064" i="25"/>
  <c r="BW2064" i="25"/>
  <c r="BX2064" i="25"/>
  <c r="BZ2064" i="25"/>
  <c r="CB2064" i="25" s="1"/>
  <c r="BS2065" i="25"/>
  <c r="BT2065" i="25"/>
  <c r="BU2065" i="25"/>
  <c r="BV2065" i="25"/>
  <c r="BW2065" i="25"/>
  <c r="BX2065" i="25"/>
  <c r="BZ2065" i="25"/>
  <c r="BS2066" i="25"/>
  <c r="BT2066" i="25"/>
  <c r="BU2066" i="25"/>
  <c r="BV2066" i="25"/>
  <c r="BW2066" i="25"/>
  <c r="BX2066" i="25"/>
  <c r="BZ2066" i="25"/>
  <c r="CB2066" i="25" s="1"/>
  <c r="BS2067" i="25"/>
  <c r="BT2067" i="25"/>
  <c r="BU2067" i="25"/>
  <c r="BV2067" i="25"/>
  <c r="BW2067" i="25"/>
  <c r="BX2067" i="25"/>
  <c r="BZ2067" i="25"/>
  <c r="CB2067" i="25" s="1"/>
  <c r="BS2068" i="25"/>
  <c r="BT2068" i="25"/>
  <c r="BU2068" i="25"/>
  <c r="BV2068" i="25"/>
  <c r="BW2068" i="25"/>
  <c r="BX2068" i="25"/>
  <c r="BZ2068" i="25"/>
  <c r="BS2069" i="25"/>
  <c r="BT2069" i="25"/>
  <c r="BU2069" i="25"/>
  <c r="BV2069" i="25"/>
  <c r="BW2069" i="25"/>
  <c r="BX2069" i="25"/>
  <c r="BZ2069" i="25"/>
  <c r="BS2070" i="25"/>
  <c r="BT2070" i="25"/>
  <c r="BU2070" i="25"/>
  <c r="BV2070" i="25"/>
  <c r="BW2070" i="25"/>
  <c r="BX2070" i="25"/>
  <c r="BZ2070" i="25"/>
  <c r="BS2071" i="25"/>
  <c r="BT2071" i="25"/>
  <c r="BU2071" i="25"/>
  <c r="BV2071" i="25"/>
  <c r="BW2071" i="25"/>
  <c r="BX2071" i="25"/>
  <c r="BZ2071" i="25"/>
  <c r="CB2071" i="25" s="1"/>
  <c r="BS2072" i="25"/>
  <c r="BT2072" i="25"/>
  <c r="BU2072" i="25"/>
  <c r="BV2072" i="25"/>
  <c r="BW2072" i="25"/>
  <c r="BX2072" i="25"/>
  <c r="BZ2072" i="25"/>
  <c r="BS2073" i="25"/>
  <c r="BT2073" i="25"/>
  <c r="BU2073" i="25"/>
  <c r="BV2073" i="25"/>
  <c r="BW2073" i="25"/>
  <c r="BX2073" i="25"/>
  <c r="BZ2073" i="25"/>
  <c r="CB2073" i="25" s="1"/>
  <c r="BS2074" i="25"/>
  <c r="BT2074" i="25"/>
  <c r="BU2074" i="25"/>
  <c r="BV2074" i="25"/>
  <c r="BW2074" i="25"/>
  <c r="BX2074" i="25"/>
  <c r="BZ2074" i="25"/>
  <c r="CB2074" i="25" s="1"/>
  <c r="BS2075" i="25"/>
  <c r="BT2075" i="25"/>
  <c r="BU2075" i="25"/>
  <c r="BV2075" i="25"/>
  <c r="BW2075" i="25"/>
  <c r="BX2075" i="25"/>
  <c r="BZ2075" i="25"/>
  <c r="CB2075" i="25" s="1"/>
  <c r="BS2076" i="25"/>
  <c r="BT2076" i="25"/>
  <c r="BU2076" i="25"/>
  <c r="BV2076" i="25"/>
  <c r="BW2076" i="25"/>
  <c r="BX2076" i="25"/>
  <c r="BZ2076" i="25"/>
  <c r="CB2076" i="25" s="1"/>
  <c r="BS2077" i="25"/>
  <c r="BT2077" i="25"/>
  <c r="BU2077" i="25"/>
  <c r="BV2077" i="25"/>
  <c r="BW2077" i="25"/>
  <c r="BX2077" i="25"/>
  <c r="BZ2077" i="25"/>
  <c r="BS2078" i="25"/>
  <c r="BT2078" i="25"/>
  <c r="BU2078" i="25"/>
  <c r="BV2078" i="25"/>
  <c r="BW2078" i="25"/>
  <c r="BX2078" i="25"/>
  <c r="BZ2078" i="25"/>
  <c r="CB2078" i="25" s="1"/>
  <c r="BS2079" i="25"/>
  <c r="BT2079" i="25"/>
  <c r="BU2079" i="25"/>
  <c r="BV2079" i="25"/>
  <c r="BW2079" i="25"/>
  <c r="BX2079" i="25"/>
  <c r="BZ2079" i="25"/>
  <c r="BS2080" i="25"/>
  <c r="BT2080" i="25"/>
  <c r="BU2080" i="25"/>
  <c r="BV2080" i="25"/>
  <c r="BW2080" i="25"/>
  <c r="BX2080" i="25"/>
  <c r="BZ2080" i="25"/>
  <c r="BS2081" i="25"/>
  <c r="BT2081" i="25"/>
  <c r="BU2081" i="25"/>
  <c r="BV2081" i="25"/>
  <c r="BW2081" i="25"/>
  <c r="BX2081" i="25"/>
  <c r="BZ2081" i="25"/>
  <c r="BS2082" i="25"/>
  <c r="BT2082" i="25"/>
  <c r="BU2082" i="25"/>
  <c r="BV2082" i="25"/>
  <c r="BW2082" i="25"/>
  <c r="BX2082" i="25"/>
  <c r="BZ2082" i="25"/>
  <c r="CB2082" i="25" s="1"/>
  <c r="BS2083" i="25"/>
  <c r="BT2083" i="25"/>
  <c r="BU2083" i="25"/>
  <c r="BV2083" i="25"/>
  <c r="BW2083" i="25"/>
  <c r="BX2083" i="25"/>
  <c r="BZ2083" i="25"/>
  <c r="CB2083" i="25" s="1"/>
  <c r="BS2084" i="25"/>
  <c r="BT2084" i="25"/>
  <c r="BU2084" i="25"/>
  <c r="BV2084" i="25"/>
  <c r="BW2084" i="25"/>
  <c r="BX2084" i="25"/>
  <c r="BZ2084" i="25"/>
  <c r="BS2085" i="25"/>
  <c r="BT2085" i="25"/>
  <c r="BU2085" i="25"/>
  <c r="BV2085" i="25"/>
  <c r="BW2085" i="25"/>
  <c r="BX2085" i="25"/>
  <c r="BZ2085" i="25"/>
  <c r="BS2086" i="25"/>
  <c r="BT2086" i="25"/>
  <c r="BU2086" i="25"/>
  <c r="BV2086" i="25"/>
  <c r="BW2086" i="25"/>
  <c r="BX2086" i="25"/>
  <c r="BZ2086" i="25"/>
  <c r="BS2087" i="25"/>
  <c r="BT2087" i="25"/>
  <c r="BU2087" i="25"/>
  <c r="BV2087" i="25"/>
  <c r="BW2087" i="25"/>
  <c r="BX2087" i="25"/>
  <c r="BZ2087" i="25"/>
  <c r="BS2088" i="25"/>
  <c r="BT2088" i="25"/>
  <c r="BU2088" i="25"/>
  <c r="BV2088" i="25"/>
  <c r="BW2088" i="25"/>
  <c r="BX2088" i="25"/>
  <c r="BZ2088" i="25"/>
  <c r="CB2088" i="25" s="1"/>
  <c r="BS2089" i="25"/>
  <c r="BT2089" i="25"/>
  <c r="BU2089" i="25"/>
  <c r="BV2089" i="25"/>
  <c r="BW2089" i="25"/>
  <c r="BX2089" i="25"/>
  <c r="BZ2089" i="25"/>
  <c r="CB2089" i="25" s="1"/>
  <c r="BS2090" i="25"/>
  <c r="BT2090" i="25"/>
  <c r="BU2090" i="25"/>
  <c r="BV2090" i="25"/>
  <c r="BW2090" i="25"/>
  <c r="BX2090" i="25"/>
  <c r="BZ2090" i="25"/>
  <c r="BS2091" i="25"/>
  <c r="BT2091" i="25"/>
  <c r="BU2091" i="25"/>
  <c r="BV2091" i="25"/>
  <c r="BW2091" i="25"/>
  <c r="BX2091" i="25"/>
  <c r="BZ2091" i="25"/>
  <c r="BS2092" i="25"/>
  <c r="BT2092" i="25"/>
  <c r="BU2092" i="25"/>
  <c r="BV2092" i="25"/>
  <c r="BW2092" i="25"/>
  <c r="BX2092" i="25"/>
  <c r="BZ2092" i="25"/>
  <c r="BS2093" i="25"/>
  <c r="BT2093" i="25"/>
  <c r="BU2093" i="25"/>
  <c r="BV2093" i="25"/>
  <c r="BW2093" i="25"/>
  <c r="BX2093" i="25"/>
  <c r="BZ2093" i="25"/>
  <c r="BS2094" i="25"/>
  <c r="BT2094" i="25"/>
  <c r="BU2094" i="25"/>
  <c r="BV2094" i="25"/>
  <c r="BW2094" i="25"/>
  <c r="BX2094" i="25"/>
  <c r="BZ2094" i="25"/>
  <c r="CB2094" i="25" s="1"/>
  <c r="BS2095" i="25"/>
  <c r="BT2095" i="25"/>
  <c r="BU2095" i="25"/>
  <c r="BV2095" i="25"/>
  <c r="BW2095" i="25"/>
  <c r="BX2095" i="25"/>
  <c r="BZ2095" i="25"/>
  <c r="BS2096" i="25"/>
  <c r="BT2096" i="25"/>
  <c r="BU2096" i="25"/>
  <c r="BV2096" i="25"/>
  <c r="BW2096" i="25"/>
  <c r="BX2096" i="25"/>
  <c r="BZ2096" i="25"/>
  <c r="CB2096" i="25" s="1"/>
  <c r="BS2097" i="25"/>
  <c r="BT2097" i="25"/>
  <c r="BU2097" i="25"/>
  <c r="BV2097" i="25"/>
  <c r="BW2097" i="25"/>
  <c r="BX2097" i="25"/>
  <c r="BZ2097" i="25"/>
  <c r="BS2098" i="25"/>
  <c r="BT2098" i="25"/>
  <c r="BU2098" i="25"/>
  <c r="BV2098" i="25"/>
  <c r="BW2098" i="25"/>
  <c r="BX2098" i="25"/>
  <c r="BZ2098" i="25"/>
  <c r="BS2099" i="25"/>
  <c r="BT2099" i="25"/>
  <c r="BU2099" i="25"/>
  <c r="BV2099" i="25"/>
  <c r="BW2099" i="25"/>
  <c r="BX2099" i="25"/>
  <c r="BZ2099" i="25"/>
  <c r="CB2099" i="25" s="1"/>
  <c r="BS2100" i="25"/>
  <c r="BT2100" i="25"/>
  <c r="BU2100" i="25"/>
  <c r="BV2100" i="25"/>
  <c r="BW2100" i="25"/>
  <c r="BX2100" i="25"/>
  <c r="BZ2100" i="25"/>
  <c r="BS2101" i="25"/>
  <c r="BT2101" i="25"/>
  <c r="BU2101" i="25"/>
  <c r="BV2101" i="25"/>
  <c r="BW2101" i="25"/>
  <c r="BX2101" i="25"/>
  <c r="BZ2101" i="25"/>
  <c r="BS2102" i="25"/>
  <c r="BT2102" i="25"/>
  <c r="BU2102" i="25"/>
  <c r="BV2102" i="25"/>
  <c r="BW2102" i="25"/>
  <c r="BX2102" i="25"/>
  <c r="BZ2102" i="25"/>
  <c r="BS2103" i="25"/>
  <c r="BT2103" i="25"/>
  <c r="BU2103" i="25"/>
  <c r="BV2103" i="25"/>
  <c r="BW2103" i="25"/>
  <c r="BX2103" i="25"/>
  <c r="BZ2103" i="25"/>
  <c r="CB2103" i="25" s="1"/>
  <c r="BS2104" i="25"/>
  <c r="BT2104" i="25"/>
  <c r="BU2104" i="25"/>
  <c r="BV2104" i="25"/>
  <c r="BW2104" i="25"/>
  <c r="BX2104" i="25"/>
  <c r="BZ2104" i="25"/>
  <c r="BS2105" i="25"/>
  <c r="BT2105" i="25"/>
  <c r="BU2105" i="25"/>
  <c r="BV2105" i="25"/>
  <c r="BW2105" i="25"/>
  <c r="BX2105" i="25"/>
  <c r="BZ2105" i="25"/>
  <c r="CB2105" i="25" s="1"/>
  <c r="BS2106" i="25"/>
  <c r="BT2106" i="25"/>
  <c r="BU2106" i="25"/>
  <c r="BV2106" i="25"/>
  <c r="BW2106" i="25"/>
  <c r="BX2106" i="25"/>
  <c r="BZ2106" i="25"/>
  <c r="BS2107" i="25"/>
  <c r="BT2107" i="25"/>
  <c r="BU2107" i="25"/>
  <c r="BV2107" i="25"/>
  <c r="BW2107" i="25"/>
  <c r="BX2107" i="25"/>
  <c r="BZ2107" i="25"/>
  <c r="CB2107" i="25" s="1"/>
  <c r="BS2108" i="25"/>
  <c r="BT2108" i="25"/>
  <c r="BU2108" i="25"/>
  <c r="BV2108" i="25"/>
  <c r="BW2108" i="25"/>
  <c r="BX2108" i="25"/>
  <c r="BZ2108" i="25"/>
  <c r="CB2108" i="25" s="1"/>
  <c r="BS2109" i="25"/>
  <c r="BT2109" i="25"/>
  <c r="BU2109" i="25"/>
  <c r="BV2109" i="25"/>
  <c r="BW2109" i="25"/>
  <c r="BX2109" i="25"/>
  <c r="BZ2109" i="25"/>
  <c r="BS2110" i="25"/>
  <c r="BT2110" i="25"/>
  <c r="BU2110" i="25"/>
  <c r="BV2110" i="25"/>
  <c r="BW2110" i="25"/>
  <c r="BX2110" i="25"/>
  <c r="BZ2110" i="25"/>
  <c r="CB2110" i="25" s="1"/>
  <c r="BS2111" i="25"/>
  <c r="BT2111" i="25"/>
  <c r="BU2111" i="25"/>
  <c r="BV2111" i="25"/>
  <c r="BW2111" i="25"/>
  <c r="BX2111" i="25"/>
  <c r="BZ2111" i="25"/>
  <c r="CB2111" i="25" s="1"/>
  <c r="BS2112" i="25"/>
  <c r="BT2112" i="25"/>
  <c r="BU2112" i="25"/>
  <c r="BV2112" i="25"/>
  <c r="BW2112" i="25"/>
  <c r="BX2112" i="25"/>
  <c r="BZ2112" i="25"/>
  <c r="BS2113" i="25"/>
  <c r="BT2113" i="25"/>
  <c r="BU2113" i="25"/>
  <c r="BV2113" i="25"/>
  <c r="BW2113" i="25"/>
  <c r="BX2113" i="25"/>
  <c r="BZ2113" i="25"/>
  <c r="BS2114" i="25"/>
  <c r="BT2114" i="25"/>
  <c r="BU2114" i="25"/>
  <c r="BV2114" i="25"/>
  <c r="BW2114" i="25"/>
  <c r="BX2114" i="25"/>
  <c r="BZ2114" i="25"/>
  <c r="BS2115" i="25"/>
  <c r="BT2115" i="25"/>
  <c r="BU2115" i="25"/>
  <c r="BV2115" i="25"/>
  <c r="BW2115" i="25"/>
  <c r="BX2115" i="25"/>
  <c r="BZ2115" i="25"/>
  <c r="CB2115" i="25" s="1"/>
  <c r="BS2116" i="25"/>
  <c r="BT2116" i="25"/>
  <c r="BU2116" i="25"/>
  <c r="BV2116" i="25"/>
  <c r="BW2116" i="25"/>
  <c r="BX2116" i="25"/>
  <c r="BZ2116" i="25"/>
  <c r="BS2117" i="25"/>
  <c r="BT2117" i="25"/>
  <c r="BU2117" i="25"/>
  <c r="BV2117" i="25"/>
  <c r="BW2117" i="25"/>
  <c r="BX2117" i="25"/>
  <c r="BZ2117" i="25"/>
  <c r="BS2118" i="25"/>
  <c r="BT2118" i="25"/>
  <c r="BU2118" i="25"/>
  <c r="BV2118" i="25"/>
  <c r="BW2118" i="25"/>
  <c r="BX2118" i="25"/>
  <c r="BZ2118" i="25"/>
  <c r="BS2119" i="25"/>
  <c r="BT2119" i="25"/>
  <c r="BU2119" i="25"/>
  <c r="BV2119" i="25"/>
  <c r="BW2119" i="25"/>
  <c r="BX2119" i="25"/>
  <c r="BZ2119" i="25"/>
  <c r="BS2120" i="25"/>
  <c r="BT2120" i="25"/>
  <c r="BU2120" i="25"/>
  <c r="BV2120" i="25"/>
  <c r="BW2120" i="25"/>
  <c r="BX2120" i="25"/>
  <c r="BZ2120" i="25"/>
  <c r="CB2120" i="25" s="1"/>
  <c r="BS2121" i="25"/>
  <c r="BT2121" i="25"/>
  <c r="BU2121" i="25"/>
  <c r="BV2121" i="25"/>
  <c r="BW2121" i="25"/>
  <c r="BX2121" i="25"/>
  <c r="BZ2121" i="25"/>
  <c r="CB2121" i="25" s="1"/>
  <c r="BS2122" i="25"/>
  <c r="BT2122" i="25"/>
  <c r="BU2122" i="25"/>
  <c r="BV2122" i="25"/>
  <c r="BW2122" i="25"/>
  <c r="BX2122" i="25"/>
  <c r="BZ2122" i="25"/>
  <c r="BS2123" i="25"/>
  <c r="BT2123" i="25"/>
  <c r="BU2123" i="25"/>
  <c r="BV2123" i="25"/>
  <c r="BW2123" i="25"/>
  <c r="BX2123" i="25"/>
  <c r="BZ2123" i="25"/>
  <c r="CB2123" i="25" s="1"/>
  <c r="BS2124" i="25"/>
  <c r="BT2124" i="25"/>
  <c r="BU2124" i="25"/>
  <c r="BV2124" i="25"/>
  <c r="BW2124" i="25"/>
  <c r="BX2124" i="25"/>
  <c r="BZ2124" i="25"/>
  <c r="CB2124" i="25" s="1"/>
  <c r="BS2125" i="25"/>
  <c r="BT2125" i="25"/>
  <c r="BU2125" i="25"/>
  <c r="BV2125" i="25"/>
  <c r="BW2125" i="25"/>
  <c r="BX2125" i="25"/>
  <c r="BZ2125" i="25"/>
  <c r="BS2126" i="25"/>
  <c r="BT2126" i="25"/>
  <c r="BU2126" i="25"/>
  <c r="BV2126" i="25"/>
  <c r="BW2126" i="25"/>
  <c r="BX2126" i="25"/>
  <c r="BZ2126" i="25"/>
  <c r="CB2126" i="25" s="1"/>
  <c r="BS2127" i="25"/>
  <c r="BT2127" i="25"/>
  <c r="BU2127" i="25"/>
  <c r="BV2127" i="25"/>
  <c r="BW2127" i="25"/>
  <c r="BX2127" i="25"/>
  <c r="BZ2127" i="25"/>
  <c r="BS2128" i="25"/>
  <c r="BT2128" i="25"/>
  <c r="BU2128" i="25"/>
  <c r="BV2128" i="25"/>
  <c r="BW2128" i="25"/>
  <c r="BX2128" i="25"/>
  <c r="BZ2128" i="25"/>
  <c r="CB2128" i="25" s="1"/>
  <c r="BS2129" i="25"/>
  <c r="BT2129" i="25"/>
  <c r="BU2129" i="25"/>
  <c r="BV2129" i="25"/>
  <c r="BW2129" i="25"/>
  <c r="BX2129" i="25"/>
  <c r="BZ2129" i="25"/>
  <c r="BS2130" i="25"/>
  <c r="BT2130" i="25"/>
  <c r="BU2130" i="25"/>
  <c r="BV2130" i="25"/>
  <c r="BW2130" i="25"/>
  <c r="BX2130" i="25"/>
  <c r="BZ2130" i="25"/>
  <c r="CB2130" i="25" s="1"/>
  <c r="BS2131" i="25"/>
  <c r="BT2131" i="25"/>
  <c r="BU2131" i="25"/>
  <c r="BV2131" i="25"/>
  <c r="BW2131" i="25"/>
  <c r="BX2131" i="25"/>
  <c r="BZ2131" i="25"/>
  <c r="CB2131" i="25" s="1"/>
  <c r="BS2132" i="25"/>
  <c r="BT2132" i="25"/>
  <c r="BU2132" i="25"/>
  <c r="BV2132" i="25"/>
  <c r="BW2132" i="25"/>
  <c r="BX2132" i="25"/>
  <c r="BZ2132" i="25"/>
  <c r="BS2133" i="25"/>
  <c r="BT2133" i="25"/>
  <c r="BU2133" i="25"/>
  <c r="BV2133" i="25"/>
  <c r="BW2133" i="25"/>
  <c r="BX2133" i="25"/>
  <c r="BZ2133" i="25"/>
  <c r="BS2134" i="25"/>
  <c r="BT2134" i="25"/>
  <c r="BU2134" i="25"/>
  <c r="BV2134" i="25"/>
  <c r="BW2134" i="25"/>
  <c r="BX2134" i="25"/>
  <c r="BZ2134" i="25"/>
  <c r="BS2135" i="25"/>
  <c r="BT2135" i="25"/>
  <c r="BU2135" i="25"/>
  <c r="BV2135" i="25"/>
  <c r="BW2135" i="25"/>
  <c r="BX2135" i="25"/>
  <c r="BZ2135" i="25"/>
  <c r="BS2136" i="25"/>
  <c r="BT2136" i="25"/>
  <c r="BU2136" i="25"/>
  <c r="BV2136" i="25"/>
  <c r="BW2136" i="25"/>
  <c r="BX2136" i="25"/>
  <c r="BZ2136" i="25"/>
  <c r="CB2136" i="25" s="1"/>
  <c r="BS2137" i="25"/>
  <c r="BT2137" i="25"/>
  <c r="BU2137" i="25"/>
  <c r="BV2137" i="25"/>
  <c r="BW2137" i="25"/>
  <c r="BX2137" i="25"/>
  <c r="BZ2137" i="25"/>
  <c r="CB2137" i="25" s="1"/>
  <c r="BS2138" i="25"/>
  <c r="BT2138" i="25"/>
  <c r="BU2138" i="25"/>
  <c r="BV2138" i="25"/>
  <c r="BW2138" i="25"/>
  <c r="BX2138" i="25"/>
  <c r="BZ2138" i="25"/>
  <c r="CB2138" i="25" s="1"/>
  <c r="BS2139" i="25"/>
  <c r="BT2139" i="25"/>
  <c r="BU2139" i="25"/>
  <c r="BV2139" i="25"/>
  <c r="BW2139" i="25"/>
  <c r="BX2139" i="25"/>
  <c r="BZ2139" i="25"/>
  <c r="BS2140" i="25"/>
  <c r="BT2140" i="25"/>
  <c r="BU2140" i="25"/>
  <c r="BV2140" i="25"/>
  <c r="BW2140" i="25"/>
  <c r="BX2140" i="25"/>
  <c r="BZ2140" i="25"/>
  <c r="CB2140" i="25" s="1"/>
  <c r="BS2141" i="25"/>
  <c r="BT2141" i="25"/>
  <c r="BU2141" i="25"/>
  <c r="BV2141" i="25"/>
  <c r="BW2141" i="25"/>
  <c r="BX2141" i="25"/>
  <c r="BZ2141" i="25"/>
  <c r="BS2142" i="25"/>
  <c r="BT2142" i="25"/>
  <c r="BU2142" i="25"/>
  <c r="BV2142" i="25"/>
  <c r="BW2142" i="25"/>
  <c r="BX2142" i="25"/>
  <c r="BZ2142" i="25"/>
  <c r="BS2143" i="25"/>
  <c r="BT2143" i="25"/>
  <c r="BU2143" i="25"/>
  <c r="BV2143" i="25"/>
  <c r="BW2143" i="25"/>
  <c r="BX2143" i="25"/>
  <c r="BZ2143" i="25"/>
  <c r="CB2143" i="25" s="1"/>
  <c r="BS2144" i="25"/>
  <c r="BT2144" i="25"/>
  <c r="BU2144" i="25"/>
  <c r="BV2144" i="25"/>
  <c r="BW2144" i="25"/>
  <c r="BX2144" i="25"/>
  <c r="BZ2144" i="25"/>
  <c r="CB2144" i="25" s="1"/>
  <c r="BS2145" i="25"/>
  <c r="BT2145" i="25"/>
  <c r="BU2145" i="25"/>
  <c r="BV2145" i="25"/>
  <c r="BW2145" i="25"/>
  <c r="BX2145" i="25"/>
  <c r="BZ2145" i="25"/>
  <c r="BS2146" i="25"/>
  <c r="BT2146" i="25"/>
  <c r="BU2146" i="25"/>
  <c r="BV2146" i="25"/>
  <c r="BW2146" i="25"/>
  <c r="BX2146" i="25"/>
  <c r="BZ2146" i="25"/>
  <c r="CB2146" i="25" s="1"/>
  <c r="BS2147" i="25"/>
  <c r="BT2147" i="25"/>
  <c r="BU2147" i="25"/>
  <c r="BV2147" i="25"/>
  <c r="BW2147" i="25"/>
  <c r="BX2147" i="25"/>
  <c r="BZ2147" i="25"/>
  <c r="CB2147" i="25" s="1"/>
  <c r="BS2148" i="25"/>
  <c r="BT2148" i="25"/>
  <c r="BU2148" i="25"/>
  <c r="BV2148" i="25"/>
  <c r="BW2148" i="25"/>
  <c r="BX2148" i="25"/>
  <c r="BZ2148" i="25"/>
  <c r="BS2149" i="25"/>
  <c r="BT2149" i="25"/>
  <c r="BU2149" i="25"/>
  <c r="BV2149" i="25"/>
  <c r="BW2149" i="25"/>
  <c r="BX2149" i="25"/>
  <c r="BZ2149" i="25"/>
  <c r="BS2150" i="25"/>
  <c r="BT2150" i="25"/>
  <c r="BU2150" i="25"/>
  <c r="BV2150" i="25"/>
  <c r="BW2150" i="25"/>
  <c r="BX2150" i="25"/>
  <c r="BZ2150" i="25"/>
  <c r="BS2151" i="25"/>
  <c r="BT2151" i="25"/>
  <c r="BU2151" i="25"/>
  <c r="BV2151" i="25"/>
  <c r="BW2151" i="25"/>
  <c r="BX2151" i="25"/>
  <c r="BZ2151" i="25"/>
  <c r="BS2152" i="25"/>
  <c r="BT2152" i="25"/>
  <c r="BU2152" i="25"/>
  <c r="BV2152" i="25"/>
  <c r="BW2152" i="25"/>
  <c r="BX2152" i="25"/>
  <c r="BZ2152" i="25"/>
  <c r="CB2152" i="25" s="1"/>
  <c r="BS2153" i="25"/>
  <c r="BT2153" i="25"/>
  <c r="BU2153" i="25"/>
  <c r="BV2153" i="25"/>
  <c r="BW2153" i="25"/>
  <c r="BX2153" i="25"/>
  <c r="BZ2153" i="25"/>
  <c r="BS2154" i="25"/>
  <c r="BT2154" i="25"/>
  <c r="BU2154" i="25"/>
  <c r="BV2154" i="25"/>
  <c r="BW2154" i="25"/>
  <c r="BX2154" i="25"/>
  <c r="BZ2154" i="25"/>
  <c r="CB2154" i="25" s="1"/>
  <c r="BS2155" i="25"/>
  <c r="BT2155" i="25"/>
  <c r="BU2155" i="25"/>
  <c r="BV2155" i="25"/>
  <c r="BW2155" i="25"/>
  <c r="BX2155" i="25"/>
  <c r="BZ2155" i="25"/>
  <c r="BS2156" i="25"/>
  <c r="BT2156" i="25"/>
  <c r="BU2156" i="25"/>
  <c r="BV2156" i="25"/>
  <c r="BW2156" i="25"/>
  <c r="BX2156" i="25"/>
  <c r="BZ2156" i="25"/>
  <c r="BS2157" i="25"/>
  <c r="BT2157" i="25"/>
  <c r="BU2157" i="25"/>
  <c r="BV2157" i="25"/>
  <c r="BW2157" i="25"/>
  <c r="BX2157" i="25"/>
  <c r="BZ2157" i="25"/>
  <c r="BS2158" i="25"/>
  <c r="BT2158" i="25"/>
  <c r="BU2158" i="25"/>
  <c r="BV2158" i="25"/>
  <c r="BW2158" i="25"/>
  <c r="BX2158" i="25"/>
  <c r="BZ2158" i="25"/>
  <c r="BS2159" i="25"/>
  <c r="BT2159" i="25"/>
  <c r="BU2159" i="25"/>
  <c r="BV2159" i="25"/>
  <c r="BW2159" i="25"/>
  <c r="BX2159" i="25"/>
  <c r="BZ2159" i="25"/>
  <c r="CB2159" i="25" s="1"/>
  <c r="BS2160" i="25"/>
  <c r="BT2160" i="25"/>
  <c r="BU2160" i="25"/>
  <c r="BV2160" i="25"/>
  <c r="BW2160" i="25"/>
  <c r="BX2160" i="25"/>
  <c r="BZ2160" i="25"/>
  <c r="CB2160" i="25" s="1"/>
  <c r="BS2161" i="25"/>
  <c r="BT2161" i="25"/>
  <c r="BU2161" i="25"/>
  <c r="BV2161" i="25"/>
  <c r="BW2161" i="25"/>
  <c r="BX2161" i="25"/>
  <c r="BZ2161" i="25"/>
  <c r="BS2162" i="25"/>
  <c r="BT2162" i="25"/>
  <c r="BU2162" i="25"/>
  <c r="BV2162" i="25"/>
  <c r="BW2162" i="25"/>
  <c r="BX2162" i="25"/>
  <c r="BZ2162" i="25"/>
  <c r="BS2163" i="25"/>
  <c r="BT2163" i="25"/>
  <c r="BU2163" i="25"/>
  <c r="BV2163" i="25"/>
  <c r="BW2163" i="25"/>
  <c r="BX2163" i="25"/>
  <c r="BZ2163" i="25"/>
  <c r="CB2163" i="25" s="1"/>
  <c r="BS2164" i="25"/>
  <c r="BT2164" i="25"/>
  <c r="BU2164" i="25"/>
  <c r="BV2164" i="25"/>
  <c r="BW2164" i="25"/>
  <c r="BX2164" i="25"/>
  <c r="BZ2164" i="25"/>
  <c r="BS2165" i="25"/>
  <c r="BT2165" i="25"/>
  <c r="BU2165" i="25"/>
  <c r="BV2165" i="25"/>
  <c r="BW2165" i="25"/>
  <c r="BX2165" i="25"/>
  <c r="BZ2165" i="25"/>
  <c r="BS2166" i="25"/>
  <c r="BT2166" i="25"/>
  <c r="BU2166" i="25"/>
  <c r="BV2166" i="25"/>
  <c r="BW2166" i="25"/>
  <c r="BX2166" i="25"/>
  <c r="BZ2166" i="25"/>
  <c r="BS2167" i="25"/>
  <c r="BT2167" i="25"/>
  <c r="BU2167" i="25"/>
  <c r="BV2167" i="25"/>
  <c r="BW2167" i="25"/>
  <c r="BX2167" i="25"/>
  <c r="BZ2167" i="25"/>
  <c r="CB2167" i="25" s="1"/>
  <c r="BS2168" i="25"/>
  <c r="BT2168" i="25"/>
  <c r="BU2168" i="25"/>
  <c r="BV2168" i="25"/>
  <c r="BW2168" i="25"/>
  <c r="BX2168" i="25"/>
  <c r="BZ2168" i="25"/>
  <c r="CB2168" i="25" s="1"/>
  <c r="BS2169" i="25"/>
  <c r="BT2169" i="25"/>
  <c r="BU2169" i="25"/>
  <c r="BV2169" i="25"/>
  <c r="BW2169" i="25"/>
  <c r="BX2169" i="25"/>
  <c r="BZ2169" i="25"/>
  <c r="BS2170" i="25"/>
  <c r="BT2170" i="25"/>
  <c r="BU2170" i="25"/>
  <c r="BV2170" i="25"/>
  <c r="BW2170" i="25"/>
  <c r="BX2170" i="25"/>
  <c r="BZ2170" i="25"/>
  <c r="CB2170" i="25" s="1"/>
  <c r="BS2171" i="25"/>
  <c r="BT2171" i="25"/>
  <c r="BU2171" i="25"/>
  <c r="BV2171" i="25"/>
  <c r="BW2171" i="25"/>
  <c r="BX2171" i="25"/>
  <c r="BZ2171" i="25"/>
  <c r="CB2171" i="25" s="1"/>
  <c r="BS2172" i="25"/>
  <c r="BT2172" i="25"/>
  <c r="BU2172" i="25"/>
  <c r="BV2172" i="25"/>
  <c r="BW2172" i="25"/>
  <c r="BX2172" i="25"/>
  <c r="BZ2172" i="25"/>
  <c r="CB2172" i="25" s="1"/>
  <c r="BS2173" i="25"/>
  <c r="BT2173" i="25"/>
  <c r="BU2173" i="25"/>
  <c r="BV2173" i="25"/>
  <c r="BW2173" i="25"/>
  <c r="BX2173" i="25"/>
  <c r="BZ2173" i="25"/>
  <c r="BS2174" i="25"/>
  <c r="BT2174" i="25"/>
  <c r="BU2174" i="25"/>
  <c r="BV2174" i="25"/>
  <c r="BW2174" i="25"/>
  <c r="BX2174" i="25"/>
  <c r="BZ2174" i="25"/>
  <c r="CB2174" i="25" s="1"/>
  <c r="BS2175" i="25"/>
  <c r="BT2175" i="25"/>
  <c r="BU2175" i="25"/>
  <c r="BV2175" i="25"/>
  <c r="BW2175" i="25"/>
  <c r="BX2175" i="25"/>
  <c r="BZ2175" i="25"/>
  <c r="BS2176" i="25"/>
  <c r="BT2176" i="25"/>
  <c r="BU2176" i="25"/>
  <c r="BV2176" i="25"/>
  <c r="BW2176" i="25"/>
  <c r="BX2176" i="25"/>
  <c r="BZ2176" i="25"/>
  <c r="BS2177" i="25"/>
  <c r="BT2177" i="25"/>
  <c r="BU2177" i="25"/>
  <c r="BV2177" i="25"/>
  <c r="BW2177" i="25"/>
  <c r="BX2177" i="25"/>
  <c r="BZ2177" i="25"/>
  <c r="BS2178" i="25"/>
  <c r="BT2178" i="25"/>
  <c r="BU2178" i="25"/>
  <c r="BV2178" i="25"/>
  <c r="BW2178" i="25"/>
  <c r="BX2178" i="25"/>
  <c r="BZ2178" i="25"/>
  <c r="BS2179" i="25"/>
  <c r="BT2179" i="25"/>
  <c r="BU2179" i="25"/>
  <c r="BV2179" i="25"/>
  <c r="BW2179" i="25"/>
  <c r="BX2179" i="25"/>
  <c r="BZ2179" i="25"/>
  <c r="CB2179" i="25" s="1"/>
  <c r="BS2180" i="25"/>
  <c r="BT2180" i="25"/>
  <c r="BU2180" i="25"/>
  <c r="BV2180" i="25"/>
  <c r="BW2180" i="25"/>
  <c r="BX2180" i="25"/>
  <c r="BZ2180" i="25"/>
  <c r="BS2181" i="25"/>
  <c r="BT2181" i="25"/>
  <c r="BU2181" i="25"/>
  <c r="BV2181" i="25"/>
  <c r="BW2181" i="25"/>
  <c r="BX2181" i="25"/>
  <c r="BZ2181" i="25"/>
  <c r="BS2182" i="25"/>
  <c r="BT2182" i="25"/>
  <c r="BU2182" i="25"/>
  <c r="BV2182" i="25"/>
  <c r="BW2182" i="25"/>
  <c r="BX2182" i="25"/>
  <c r="BZ2182" i="25"/>
  <c r="BS2183" i="25"/>
  <c r="BT2183" i="25"/>
  <c r="BU2183" i="25"/>
  <c r="BV2183" i="25"/>
  <c r="BW2183" i="25"/>
  <c r="BX2183" i="25"/>
  <c r="BZ2183" i="25"/>
  <c r="BS2184" i="25"/>
  <c r="BT2184" i="25"/>
  <c r="BU2184" i="25"/>
  <c r="BV2184" i="25"/>
  <c r="BW2184" i="25"/>
  <c r="BX2184" i="25"/>
  <c r="BZ2184" i="25"/>
  <c r="BS2185" i="25"/>
  <c r="BT2185" i="25"/>
  <c r="BU2185" i="25"/>
  <c r="BV2185" i="25"/>
  <c r="BW2185" i="25"/>
  <c r="BX2185" i="25"/>
  <c r="BZ2185" i="25"/>
  <c r="CB2185" i="25" s="1"/>
  <c r="BS2186" i="25"/>
  <c r="BT2186" i="25"/>
  <c r="BU2186" i="25"/>
  <c r="BV2186" i="25"/>
  <c r="BW2186" i="25"/>
  <c r="BX2186" i="25"/>
  <c r="BZ2186" i="25"/>
  <c r="BS2187" i="25"/>
  <c r="BT2187" i="25"/>
  <c r="BU2187" i="25"/>
  <c r="BV2187" i="25"/>
  <c r="BW2187" i="25"/>
  <c r="BX2187" i="25"/>
  <c r="BZ2187" i="25"/>
  <c r="CB2187" i="25" s="1"/>
  <c r="BS2188" i="25"/>
  <c r="BT2188" i="25"/>
  <c r="BU2188" i="25"/>
  <c r="BV2188" i="25"/>
  <c r="BW2188" i="25"/>
  <c r="BX2188" i="25"/>
  <c r="BZ2188" i="25"/>
  <c r="CB2188" i="25" s="1"/>
  <c r="BS2189" i="25"/>
  <c r="BT2189" i="25"/>
  <c r="BU2189" i="25"/>
  <c r="BV2189" i="25"/>
  <c r="BW2189" i="25"/>
  <c r="BX2189" i="25"/>
  <c r="BZ2189" i="25"/>
  <c r="BS2190" i="25"/>
  <c r="BT2190" i="25"/>
  <c r="BU2190" i="25"/>
  <c r="BV2190" i="25"/>
  <c r="BW2190" i="25"/>
  <c r="BX2190" i="25"/>
  <c r="BZ2190" i="25"/>
  <c r="CB2190" i="25" s="1"/>
  <c r="BS2191" i="25"/>
  <c r="BT2191" i="25"/>
  <c r="BU2191" i="25"/>
  <c r="BV2191" i="25"/>
  <c r="BW2191" i="25"/>
  <c r="BX2191" i="25"/>
  <c r="BZ2191" i="25"/>
  <c r="CB2191" i="25" s="1"/>
  <c r="BS2192" i="25"/>
  <c r="BT2192" i="25"/>
  <c r="BU2192" i="25"/>
  <c r="BV2192" i="25"/>
  <c r="BW2192" i="25"/>
  <c r="BX2192" i="25"/>
  <c r="BZ2192" i="25"/>
  <c r="CB2192" i="25" s="1"/>
  <c r="BS2193" i="25"/>
  <c r="BT2193" i="25"/>
  <c r="BU2193" i="25"/>
  <c r="BV2193" i="25"/>
  <c r="BW2193" i="25"/>
  <c r="BX2193" i="25"/>
  <c r="BZ2193" i="25"/>
  <c r="BS2194" i="25"/>
  <c r="BT2194" i="25"/>
  <c r="BU2194" i="25"/>
  <c r="BV2194" i="25"/>
  <c r="BW2194" i="25"/>
  <c r="BX2194" i="25"/>
  <c r="BZ2194" i="25"/>
  <c r="CB2194" i="25" s="1"/>
  <c r="BS2195" i="25"/>
  <c r="BT2195" i="25"/>
  <c r="BU2195" i="25"/>
  <c r="BV2195" i="25"/>
  <c r="BW2195" i="25"/>
  <c r="BX2195" i="25"/>
  <c r="BZ2195" i="25"/>
  <c r="CB2195" i="25" s="1"/>
  <c r="BS2196" i="25"/>
  <c r="BT2196" i="25"/>
  <c r="BU2196" i="25"/>
  <c r="BV2196" i="25"/>
  <c r="BW2196" i="25"/>
  <c r="BX2196" i="25"/>
  <c r="BZ2196" i="25"/>
  <c r="BS2197" i="25"/>
  <c r="BT2197" i="25"/>
  <c r="BU2197" i="25"/>
  <c r="BV2197" i="25"/>
  <c r="BW2197" i="25"/>
  <c r="BX2197" i="25"/>
  <c r="BZ2197" i="25"/>
  <c r="BS2198" i="25"/>
  <c r="BT2198" i="25"/>
  <c r="BU2198" i="25"/>
  <c r="BV2198" i="25"/>
  <c r="BW2198" i="25"/>
  <c r="BX2198" i="25"/>
  <c r="BZ2198" i="25"/>
  <c r="BS2199" i="25"/>
  <c r="BT2199" i="25"/>
  <c r="BU2199" i="25"/>
  <c r="BV2199" i="25"/>
  <c r="BW2199" i="25"/>
  <c r="BX2199" i="25"/>
  <c r="BZ2199" i="25"/>
  <c r="BS2200" i="25"/>
  <c r="BT2200" i="25"/>
  <c r="BU2200" i="25"/>
  <c r="BV2200" i="25"/>
  <c r="BW2200" i="25"/>
  <c r="BX2200" i="25"/>
  <c r="BZ2200" i="25"/>
  <c r="BS2201" i="25"/>
  <c r="BT2201" i="25"/>
  <c r="BU2201" i="25"/>
  <c r="BV2201" i="25"/>
  <c r="BW2201" i="25"/>
  <c r="BX2201" i="25"/>
  <c r="BZ2201" i="25"/>
  <c r="CB2201" i="25" s="1"/>
  <c r="BS2202" i="25"/>
  <c r="BT2202" i="25"/>
  <c r="BU2202" i="25"/>
  <c r="BV2202" i="25"/>
  <c r="BW2202" i="25"/>
  <c r="BX2202" i="25"/>
  <c r="BZ2202" i="25"/>
  <c r="CB2202" i="25" s="1"/>
  <c r="BS2203" i="25"/>
  <c r="BT2203" i="25"/>
  <c r="BU2203" i="25"/>
  <c r="BV2203" i="25"/>
  <c r="BW2203" i="25"/>
  <c r="BX2203" i="25"/>
  <c r="BZ2203" i="25"/>
  <c r="CB2203" i="25" s="1"/>
  <c r="BS2204" i="25"/>
  <c r="BT2204" i="25"/>
  <c r="BU2204" i="25"/>
  <c r="BV2204" i="25"/>
  <c r="BW2204" i="25"/>
  <c r="BX2204" i="25"/>
  <c r="BZ2204" i="25"/>
  <c r="CB2204" i="25" s="1"/>
  <c r="BS2205" i="25"/>
  <c r="BT2205" i="25"/>
  <c r="BU2205" i="25"/>
  <c r="BV2205" i="25"/>
  <c r="BW2205" i="25"/>
  <c r="BX2205" i="25"/>
  <c r="BZ2205" i="25"/>
  <c r="BS2206" i="25"/>
  <c r="BT2206" i="25"/>
  <c r="BU2206" i="25"/>
  <c r="BV2206" i="25"/>
  <c r="BW2206" i="25"/>
  <c r="BX2206" i="25"/>
  <c r="BZ2206" i="25"/>
  <c r="CB2206" i="25" s="1"/>
  <c r="BS2207" i="25"/>
  <c r="BT2207" i="25"/>
  <c r="BU2207" i="25"/>
  <c r="BV2207" i="25"/>
  <c r="BW2207" i="25"/>
  <c r="BX2207" i="25"/>
  <c r="BZ2207" i="25"/>
  <c r="BS2208" i="25"/>
  <c r="BT2208" i="25"/>
  <c r="BU2208" i="25"/>
  <c r="BV2208" i="25"/>
  <c r="BW2208" i="25"/>
  <c r="BX2208" i="25"/>
  <c r="BZ2208" i="25"/>
  <c r="BS2209" i="25"/>
  <c r="BT2209" i="25"/>
  <c r="BU2209" i="25"/>
  <c r="BV2209" i="25"/>
  <c r="BW2209" i="25"/>
  <c r="BX2209" i="25"/>
  <c r="BZ2209" i="25"/>
  <c r="BS2210" i="25"/>
  <c r="BT2210" i="25"/>
  <c r="BU2210" i="25"/>
  <c r="BV2210" i="25"/>
  <c r="BW2210" i="25"/>
  <c r="BX2210" i="25"/>
  <c r="BZ2210" i="25"/>
  <c r="CB2210" i="25" s="1"/>
  <c r="BS2211" i="25"/>
  <c r="BT2211" i="25"/>
  <c r="BU2211" i="25"/>
  <c r="BV2211" i="25"/>
  <c r="BW2211" i="25"/>
  <c r="BX2211" i="25"/>
  <c r="BZ2211" i="25"/>
  <c r="CB2211" i="25" s="1"/>
  <c r="BS2212" i="25"/>
  <c r="BT2212" i="25"/>
  <c r="BU2212" i="25"/>
  <c r="BV2212" i="25"/>
  <c r="BW2212" i="25"/>
  <c r="BX2212" i="25"/>
  <c r="BZ2212" i="25"/>
  <c r="BS2213" i="25"/>
  <c r="BT2213" i="25"/>
  <c r="BU2213" i="25"/>
  <c r="BV2213" i="25"/>
  <c r="BW2213" i="25"/>
  <c r="BX2213" i="25"/>
  <c r="BZ2213" i="25"/>
  <c r="BS2214" i="25"/>
  <c r="BT2214" i="25"/>
  <c r="BU2214" i="25"/>
  <c r="BV2214" i="25"/>
  <c r="BW2214" i="25"/>
  <c r="BX2214" i="25"/>
  <c r="BZ2214" i="25"/>
  <c r="BS2215" i="25"/>
  <c r="BT2215" i="25"/>
  <c r="BU2215" i="25"/>
  <c r="BV2215" i="25"/>
  <c r="BW2215" i="25"/>
  <c r="BX2215" i="25"/>
  <c r="BZ2215" i="25"/>
  <c r="CB2215" i="25" s="1"/>
  <c r="BS2216" i="25"/>
  <c r="BT2216" i="25"/>
  <c r="BU2216" i="25"/>
  <c r="BV2216" i="25"/>
  <c r="BW2216" i="25"/>
  <c r="BX2216" i="25"/>
  <c r="BZ2216" i="25"/>
  <c r="BS2217" i="25"/>
  <c r="BT2217" i="25"/>
  <c r="BU2217" i="25"/>
  <c r="BV2217" i="25"/>
  <c r="BW2217" i="25"/>
  <c r="BX2217" i="25"/>
  <c r="BZ2217" i="25"/>
  <c r="CB2217" i="25" s="1"/>
  <c r="BS2218" i="25"/>
  <c r="BT2218" i="25"/>
  <c r="BU2218" i="25"/>
  <c r="BV2218" i="25"/>
  <c r="BW2218" i="25"/>
  <c r="BX2218" i="25"/>
  <c r="BZ2218" i="25"/>
  <c r="CB2218" i="25" s="1"/>
  <c r="BS2219" i="25"/>
  <c r="BT2219" i="25"/>
  <c r="BU2219" i="25"/>
  <c r="BV2219" i="25"/>
  <c r="BW2219" i="25"/>
  <c r="BX2219" i="25"/>
  <c r="BZ2219" i="25"/>
  <c r="CB2219" i="25" s="1"/>
  <c r="BS2220" i="25"/>
  <c r="BT2220" i="25"/>
  <c r="BU2220" i="25"/>
  <c r="BV2220" i="25"/>
  <c r="BW2220" i="25"/>
  <c r="BX2220" i="25"/>
  <c r="BZ2220" i="25"/>
  <c r="BS2221" i="25"/>
  <c r="BT2221" i="25"/>
  <c r="BU2221" i="25"/>
  <c r="BV2221" i="25"/>
  <c r="BW2221" i="25"/>
  <c r="BX2221" i="25"/>
  <c r="BZ2221" i="25"/>
  <c r="BS2222" i="25"/>
  <c r="BT2222" i="25"/>
  <c r="BU2222" i="25"/>
  <c r="BV2222" i="25"/>
  <c r="BW2222" i="25"/>
  <c r="BX2222" i="25"/>
  <c r="BZ2222" i="25"/>
  <c r="CB2222" i="25" s="1"/>
  <c r="BS2223" i="25"/>
  <c r="BT2223" i="25"/>
  <c r="BU2223" i="25"/>
  <c r="BV2223" i="25"/>
  <c r="BW2223" i="25"/>
  <c r="BX2223" i="25"/>
  <c r="BZ2223" i="25"/>
  <c r="BS2224" i="25"/>
  <c r="BT2224" i="25"/>
  <c r="BU2224" i="25"/>
  <c r="BV2224" i="25"/>
  <c r="BW2224" i="25"/>
  <c r="BX2224" i="25"/>
  <c r="BZ2224" i="25"/>
  <c r="BS2225" i="25"/>
  <c r="BT2225" i="25"/>
  <c r="BU2225" i="25"/>
  <c r="BV2225" i="25"/>
  <c r="BW2225" i="25"/>
  <c r="BX2225" i="25"/>
  <c r="BZ2225" i="25"/>
  <c r="BS2226" i="25"/>
  <c r="BT2226" i="25"/>
  <c r="BU2226" i="25"/>
  <c r="BV2226" i="25"/>
  <c r="BW2226" i="25"/>
  <c r="BX2226" i="25"/>
  <c r="BZ2226" i="25"/>
  <c r="BS2227" i="25"/>
  <c r="BT2227" i="25"/>
  <c r="BU2227" i="25"/>
  <c r="BV2227" i="25"/>
  <c r="BW2227" i="25"/>
  <c r="BX2227" i="25"/>
  <c r="BZ2227" i="25"/>
  <c r="BS2228" i="25"/>
  <c r="BT2228" i="25"/>
  <c r="BU2228" i="25"/>
  <c r="BV2228" i="25"/>
  <c r="BW2228" i="25"/>
  <c r="BX2228" i="25"/>
  <c r="BZ2228" i="25"/>
  <c r="BS2229" i="25"/>
  <c r="BT2229" i="25"/>
  <c r="BU2229" i="25"/>
  <c r="BV2229" i="25"/>
  <c r="BW2229" i="25"/>
  <c r="BX2229" i="25"/>
  <c r="BZ2229" i="25"/>
  <c r="BS2230" i="25"/>
  <c r="BT2230" i="25"/>
  <c r="BU2230" i="25"/>
  <c r="BV2230" i="25"/>
  <c r="BW2230" i="25"/>
  <c r="BX2230" i="25"/>
  <c r="BZ2230" i="25"/>
  <c r="BS2231" i="25"/>
  <c r="BT2231" i="25"/>
  <c r="BU2231" i="25"/>
  <c r="BV2231" i="25"/>
  <c r="BW2231" i="25"/>
  <c r="BX2231" i="25"/>
  <c r="BZ2231" i="25"/>
  <c r="BS2232" i="25"/>
  <c r="BT2232" i="25"/>
  <c r="BU2232" i="25"/>
  <c r="BV2232" i="25"/>
  <c r="BW2232" i="25"/>
  <c r="BX2232" i="25"/>
  <c r="BZ2232" i="25"/>
  <c r="CB2232" i="25" s="1"/>
  <c r="BS2233" i="25"/>
  <c r="BT2233" i="25"/>
  <c r="BU2233" i="25"/>
  <c r="BV2233" i="25"/>
  <c r="BW2233" i="25"/>
  <c r="BX2233" i="25"/>
  <c r="BZ2233" i="25"/>
  <c r="BS2234" i="25"/>
  <c r="BT2234" i="25"/>
  <c r="BU2234" i="25"/>
  <c r="BV2234" i="25"/>
  <c r="BW2234" i="25"/>
  <c r="BX2234" i="25"/>
  <c r="BZ2234" i="25"/>
  <c r="CB2234" i="25" s="1"/>
  <c r="BS2235" i="25"/>
  <c r="BT2235" i="25"/>
  <c r="BU2235" i="25"/>
  <c r="BV2235" i="25"/>
  <c r="BW2235" i="25"/>
  <c r="BX2235" i="25"/>
  <c r="BZ2235" i="25"/>
  <c r="BS2236" i="25"/>
  <c r="BT2236" i="25"/>
  <c r="BU2236" i="25"/>
  <c r="BV2236" i="25"/>
  <c r="BW2236" i="25"/>
  <c r="BX2236" i="25"/>
  <c r="BZ2236" i="25"/>
  <c r="CB2236" i="25" s="1"/>
  <c r="BS2237" i="25"/>
  <c r="BT2237" i="25"/>
  <c r="BU2237" i="25"/>
  <c r="BV2237" i="25"/>
  <c r="BW2237" i="25"/>
  <c r="BX2237" i="25"/>
  <c r="BZ2237" i="25"/>
  <c r="BS2238" i="25"/>
  <c r="BT2238" i="25"/>
  <c r="BU2238" i="25"/>
  <c r="BV2238" i="25"/>
  <c r="BW2238" i="25"/>
  <c r="BX2238" i="25"/>
  <c r="BZ2238" i="25"/>
  <c r="CB2238" i="25" s="1"/>
  <c r="BS2239" i="25"/>
  <c r="BT2239" i="25"/>
  <c r="BU2239" i="25"/>
  <c r="BV2239" i="25"/>
  <c r="BW2239" i="25"/>
  <c r="BX2239" i="25"/>
  <c r="BZ2239" i="25"/>
  <c r="BS2240" i="25"/>
  <c r="BT2240" i="25"/>
  <c r="BU2240" i="25"/>
  <c r="BV2240" i="25"/>
  <c r="BW2240" i="25"/>
  <c r="BX2240" i="25"/>
  <c r="BZ2240" i="25"/>
  <c r="BS2241" i="25"/>
  <c r="BT2241" i="25"/>
  <c r="BU2241" i="25"/>
  <c r="BV2241" i="25"/>
  <c r="BW2241" i="25"/>
  <c r="BX2241" i="25"/>
  <c r="BZ2241" i="25"/>
  <c r="CB2241" i="25" s="1"/>
  <c r="BS2242" i="25"/>
  <c r="BT2242" i="25"/>
  <c r="BU2242" i="25"/>
  <c r="BV2242" i="25"/>
  <c r="BW2242" i="25"/>
  <c r="BX2242" i="25"/>
  <c r="BZ2242" i="25"/>
  <c r="CB2242" i="25" s="1"/>
  <c r="BS2243" i="25"/>
  <c r="BT2243" i="25"/>
  <c r="BU2243" i="25"/>
  <c r="BV2243" i="25"/>
  <c r="BW2243" i="25"/>
  <c r="BX2243" i="25"/>
  <c r="BZ2243" i="25"/>
  <c r="CB2243" i="25" s="1"/>
  <c r="BS2244" i="25"/>
  <c r="BT2244" i="25"/>
  <c r="BU2244" i="25"/>
  <c r="BV2244" i="25"/>
  <c r="BW2244" i="25"/>
  <c r="BX2244" i="25"/>
  <c r="BZ2244" i="25"/>
  <c r="BS2245" i="25"/>
  <c r="BT2245" i="25"/>
  <c r="BU2245" i="25"/>
  <c r="BV2245" i="25"/>
  <c r="BW2245" i="25"/>
  <c r="BX2245" i="25"/>
  <c r="BZ2245" i="25"/>
  <c r="CB2245" i="25" s="1"/>
  <c r="BS2246" i="25"/>
  <c r="BT2246" i="25"/>
  <c r="BU2246" i="25"/>
  <c r="BV2246" i="25"/>
  <c r="BW2246" i="25"/>
  <c r="BX2246" i="25"/>
  <c r="BZ2246" i="25"/>
  <c r="BS2247" i="25"/>
  <c r="BT2247" i="25"/>
  <c r="BU2247" i="25"/>
  <c r="BV2247" i="25"/>
  <c r="BW2247" i="25"/>
  <c r="BX2247" i="25"/>
  <c r="BZ2247" i="25"/>
  <c r="CB2247" i="25" s="1"/>
  <c r="BS2248" i="25"/>
  <c r="BT2248" i="25"/>
  <c r="BU2248" i="25"/>
  <c r="BV2248" i="25"/>
  <c r="BW2248" i="25"/>
  <c r="BX2248" i="25"/>
  <c r="BZ2248" i="25"/>
  <c r="CB2248" i="25" s="1"/>
  <c r="BS2249" i="25"/>
  <c r="BT2249" i="25"/>
  <c r="BU2249" i="25"/>
  <c r="BV2249" i="25"/>
  <c r="BW2249" i="25"/>
  <c r="BX2249" i="25"/>
  <c r="BZ2249" i="25"/>
  <c r="BS2250" i="25"/>
  <c r="BT2250" i="25"/>
  <c r="BU2250" i="25"/>
  <c r="BV2250" i="25"/>
  <c r="BW2250" i="25"/>
  <c r="BX2250" i="25"/>
  <c r="BZ2250" i="25"/>
  <c r="BS2251" i="25"/>
  <c r="BT2251" i="25"/>
  <c r="BU2251" i="25"/>
  <c r="BV2251" i="25"/>
  <c r="BW2251" i="25"/>
  <c r="BX2251" i="25"/>
  <c r="BZ2251" i="25"/>
  <c r="BS2252" i="25"/>
  <c r="BT2252" i="25"/>
  <c r="BU2252" i="25"/>
  <c r="BV2252" i="25"/>
  <c r="BW2252" i="25"/>
  <c r="BX2252" i="25"/>
  <c r="BZ2252" i="25"/>
  <c r="BS2253" i="25"/>
  <c r="BT2253" i="25"/>
  <c r="BU2253" i="25"/>
  <c r="BV2253" i="25"/>
  <c r="BW2253" i="25"/>
  <c r="BX2253" i="25"/>
  <c r="BZ2253" i="25"/>
  <c r="CB2253" i="25" s="1"/>
  <c r="BS2254" i="25"/>
  <c r="BT2254" i="25"/>
  <c r="BU2254" i="25"/>
  <c r="BV2254" i="25"/>
  <c r="BW2254" i="25"/>
  <c r="BX2254" i="25"/>
  <c r="BZ2254" i="25"/>
  <c r="CB2254" i="25" s="1"/>
  <c r="BS2255" i="25"/>
  <c r="BT2255" i="25"/>
  <c r="BU2255" i="25"/>
  <c r="BV2255" i="25"/>
  <c r="BW2255" i="25"/>
  <c r="BX2255" i="25"/>
  <c r="BZ2255" i="25"/>
  <c r="BS2256" i="25"/>
  <c r="BT2256" i="25"/>
  <c r="BU2256" i="25"/>
  <c r="BV2256" i="25"/>
  <c r="BW2256" i="25"/>
  <c r="BX2256" i="25"/>
  <c r="BZ2256" i="25"/>
  <c r="BS2257" i="25"/>
  <c r="BT2257" i="25"/>
  <c r="BU2257" i="25"/>
  <c r="BV2257" i="25"/>
  <c r="BW2257" i="25"/>
  <c r="BX2257" i="25"/>
  <c r="BZ2257" i="25"/>
  <c r="CB2257" i="25" s="1"/>
  <c r="BS2258" i="25"/>
  <c r="BT2258" i="25"/>
  <c r="BU2258" i="25"/>
  <c r="BV2258" i="25"/>
  <c r="BW2258" i="25"/>
  <c r="BX2258" i="25"/>
  <c r="BZ2258" i="25"/>
  <c r="CB2258" i="25" s="1"/>
  <c r="BS2259" i="25"/>
  <c r="BT2259" i="25"/>
  <c r="BU2259" i="25"/>
  <c r="BV2259" i="25"/>
  <c r="BW2259" i="25"/>
  <c r="BX2259" i="25"/>
  <c r="BZ2259" i="25"/>
  <c r="CB2259" i="25" s="1"/>
  <c r="BS2260" i="25"/>
  <c r="BT2260" i="25"/>
  <c r="BU2260" i="25"/>
  <c r="BV2260" i="25"/>
  <c r="BW2260" i="25"/>
  <c r="BX2260" i="25"/>
  <c r="BZ2260" i="25"/>
  <c r="BS2261" i="25"/>
  <c r="BT2261" i="25"/>
  <c r="BU2261" i="25"/>
  <c r="BV2261" i="25"/>
  <c r="BW2261" i="25"/>
  <c r="BX2261" i="25"/>
  <c r="BZ2261" i="25"/>
  <c r="CB2261" i="25" s="1"/>
  <c r="BS2262" i="25"/>
  <c r="BT2262" i="25"/>
  <c r="BU2262" i="25"/>
  <c r="BV2262" i="25"/>
  <c r="BW2262" i="25"/>
  <c r="BX2262" i="25"/>
  <c r="BZ2262" i="25"/>
  <c r="BS2263" i="25"/>
  <c r="BT2263" i="25"/>
  <c r="BU2263" i="25"/>
  <c r="BV2263" i="25"/>
  <c r="BW2263" i="25"/>
  <c r="BX2263" i="25"/>
  <c r="BZ2263" i="25"/>
  <c r="CB2263" i="25" s="1"/>
  <c r="BS2264" i="25"/>
  <c r="BT2264" i="25"/>
  <c r="BU2264" i="25"/>
  <c r="BV2264" i="25"/>
  <c r="BW2264" i="25"/>
  <c r="BX2264" i="25"/>
  <c r="BZ2264" i="25"/>
  <c r="CB2264" i="25" s="1"/>
  <c r="BS2265" i="25"/>
  <c r="BT2265" i="25"/>
  <c r="BU2265" i="25"/>
  <c r="BV2265" i="25"/>
  <c r="BW2265" i="25"/>
  <c r="BX2265" i="25"/>
  <c r="BZ2265" i="25"/>
  <c r="BS2266" i="25"/>
  <c r="BT2266" i="25"/>
  <c r="BU2266" i="25"/>
  <c r="BV2266" i="25"/>
  <c r="BW2266" i="25"/>
  <c r="BX2266" i="25"/>
  <c r="BZ2266" i="25"/>
  <c r="BS2267" i="25"/>
  <c r="BT2267" i="25"/>
  <c r="BU2267" i="25"/>
  <c r="BV2267" i="25"/>
  <c r="BW2267" i="25"/>
  <c r="BX2267" i="25"/>
  <c r="BZ2267" i="25"/>
  <c r="CB2267" i="25" s="1"/>
  <c r="BS2268" i="25"/>
  <c r="BT2268" i="25"/>
  <c r="BU2268" i="25"/>
  <c r="BV2268" i="25"/>
  <c r="BW2268" i="25"/>
  <c r="BX2268" i="25"/>
  <c r="BZ2268" i="25"/>
  <c r="BS2269" i="25"/>
  <c r="BT2269" i="25"/>
  <c r="BU2269" i="25"/>
  <c r="BV2269" i="25"/>
  <c r="BW2269" i="25"/>
  <c r="BX2269" i="25"/>
  <c r="BZ2269" i="25"/>
  <c r="CB2269" i="25" s="1"/>
  <c r="BS2270" i="25"/>
  <c r="BT2270" i="25"/>
  <c r="BU2270" i="25"/>
  <c r="BV2270" i="25"/>
  <c r="BW2270" i="25"/>
  <c r="BX2270" i="25"/>
  <c r="BZ2270" i="25"/>
  <c r="CB2270" i="25" s="1"/>
  <c r="BS2271" i="25"/>
  <c r="BT2271" i="25"/>
  <c r="BU2271" i="25"/>
  <c r="BV2271" i="25"/>
  <c r="BW2271" i="25"/>
  <c r="BX2271" i="25"/>
  <c r="BZ2271" i="25"/>
  <c r="BS2272" i="25"/>
  <c r="BT2272" i="25"/>
  <c r="BU2272" i="25"/>
  <c r="BV2272" i="25"/>
  <c r="BW2272" i="25"/>
  <c r="BX2272" i="25"/>
  <c r="BZ2272" i="25"/>
  <c r="BS2273" i="25"/>
  <c r="BT2273" i="25"/>
  <c r="BU2273" i="25"/>
  <c r="BV2273" i="25"/>
  <c r="BW2273" i="25"/>
  <c r="BX2273" i="25"/>
  <c r="BZ2273" i="25"/>
  <c r="CB2273" i="25" s="1"/>
  <c r="BS2274" i="25"/>
  <c r="BT2274" i="25"/>
  <c r="BU2274" i="25"/>
  <c r="BV2274" i="25"/>
  <c r="BW2274" i="25"/>
  <c r="BX2274" i="25"/>
  <c r="BZ2274" i="25"/>
  <c r="CB2274" i="25" s="1"/>
  <c r="BS2275" i="25"/>
  <c r="BT2275" i="25"/>
  <c r="BU2275" i="25"/>
  <c r="BV2275" i="25"/>
  <c r="BW2275" i="25"/>
  <c r="BX2275" i="25"/>
  <c r="BZ2275" i="25"/>
  <c r="CB2275" i="25" s="1"/>
  <c r="BS2276" i="25"/>
  <c r="BT2276" i="25"/>
  <c r="BU2276" i="25"/>
  <c r="BV2276" i="25"/>
  <c r="BW2276" i="25"/>
  <c r="BX2276" i="25"/>
  <c r="BZ2276" i="25"/>
  <c r="BS2277" i="25"/>
  <c r="BT2277" i="25"/>
  <c r="BU2277" i="25"/>
  <c r="BV2277" i="25"/>
  <c r="BW2277" i="25"/>
  <c r="BX2277" i="25"/>
  <c r="BZ2277" i="25"/>
  <c r="CB2277" i="25" s="1"/>
  <c r="BS2278" i="25"/>
  <c r="BT2278" i="25"/>
  <c r="BU2278" i="25"/>
  <c r="BV2278" i="25"/>
  <c r="BW2278" i="25"/>
  <c r="BX2278" i="25"/>
  <c r="BZ2278" i="25"/>
  <c r="BS2279" i="25"/>
  <c r="BT2279" i="25"/>
  <c r="BU2279" i="25"/>
  <c r="BV2279" i="25"/>
  <c r="BW2279" i="25"/>
  <c r="BX2279" i="25"/>
  <c r="BZ2279" i="25"/>
  <c r="CB2279" i="25" s="1"/>
  <c r="BS2280" i="25"/>
  <c r="BT2280" i="25"/>
  <c r="BU2280" i="25"/>
  <c r="BV2280" i="25"/>
  <c r="BW2280" i="25"/>
  <c r="BX2280" i="25"/>
  <c r="BZ2280" i="25"/>
  <c r="CB2280" i="25" s="1"/>
  <c r="BS2281" i="25"/>
  <c r="BT2281" i="25"/>
  <c r="BU2281" i="25"/>
  <c r="BV2281" i="25"/>
  <c r="BW2281" i="25"/>
  <c r="BX2281" i="25"/>
  <c r="BZ2281" i="25"/>
  <c r="BS2282" i="25"/>
  <c r="BT2282" i="25"/>
  <c r="BU2282" i="25"/>
  <c r="BV2282" i="25"/>
  <c r="BW2282" i="25"/>
  <c r="BX2282" i="25"/>
  <c r="BZ2282" i="25"/>
  <c r="BS2283" i="25"/>
  <c r="BT2283" i="25"/>
  <c r="BU2283" i="25"/>
  <c r="BV2283" i="25"/>
  <c r="BW2283" i="25"/>
  <c r="BX2283" i="25"/>
  <c r="BZ2283" i="25"/>
  <c r="CB2283" i="25" s="1"/>
  <c r="BS2284" i="25"/>
  <c r="BT2284" i="25"/>
  <c r="BU2284" i="25"/>
  <c r="BV2284" i="25"/>
  <c r="BW2284" i="25"/>
  <c r="BX2284" i="25"/>
  <c r="BZ2284" i="25"/>
  <c r="BS2285" i="25"/>
  <c r="BT2285" i="25"/>
  <c r="BU2285" i="25"/>
  <c r="BV2285" i="25"/>
  <c r="BW2285" i="25"/>
  <c r="BX2285" i="25"/>
  <c r="BZ2285" i="25"/>
  <c r="CB2285" i="25" s="1"/>
  <c r="BS2286" i="25"/>
  <c r="BT2286" i="25"/>
  <c r="BU2286" i="25"/>
  <c r="BV2286" i="25"/>
  <c r="BW2286" i="25"/>
  <c r="BX2286" i="25"/>
  <c r="BZ2286" i="25"/>
  <c r="CB2286" i="25" s="1"/>
  <c r="BS2287" i="25"/>
  <c r="BT2287" i="25"/>
  <c r="BU2287" i="25"/>
  <c r="BV2287" i="25"/>
  <c r="BW2287" i="25"/>
  <c r="BX2287" i="25"/>
  <c r="BZ2287" i="25"/>
  <c r="BS2288" i="25"/>
  <c r="BT2288" i="25"/>
  <c r="BU2288" i="25"/>
  <c r="BV2288" i="25"/>
  <c r="BW2288" i="25"/>
  <c r="BX2288" i="25"/>
  <c r="BZ2288" i="25"/>
  <c r="BS2289" i="25"/>
  <c r="BT2289" i="25"/>
  <c r="BU2289" i="25"/>
  <c r="BV2289" i="25"/>
  <c r="BW2289" i="25"/>
  <c r="BX2289" i="25"/>
  <c r="BZ2289" i="25"/>
  <c r="CB2289" i="25" s="1"/>
  <c r="BS2290" i="25"/>
  <c r="BT2290" i="25"/>
  <c r="BU2290" i="25"/>
  <c r="BV2290" i="25"/>
  <c r="BW2290" i="25"/>
  <c r="BX2290" i="25"/>
  <c r="BZ2290" i="25"/>
  <c r="CB2290" i="25" s="1"/>
  <c r="BS2291" i="25"/>
  <c r="BT2291" i="25"/>
  <c r="BU2291" i="25"/>
  <c r="BV2291" i="25"/>
  <c r="BW2291" i="25"/>
  <c r="BX2291" i="25"/>
  <c r="BZ2291" i="25"/>
  <c r="CB2291" i="25" s="1"/>
  <c r="BS2292" i="25"/>
  <c r="BT2292" i="25"/>
  <c r="BU2292" i="25"/>
  <c r="BV2292" i="25"/>
  <c r="BW2292" i="25"/>
  <c r="BX2292" i="25"/>
  <c r="BZ2292" i="25"/>
  <c r="BS2293" i="25"/>
  <c r="BT2293" i="25"/>
  <c r="BU2293" i="25"/>
  <c r="BV2293" i="25"/>
  <c r="BW2293" i="25"/>
  <c r="BX2293" i="25"/>
  <c r="BZ2293" i="25"/>
  <c r="CB2293" i="25" s="1"/>
  <c r="BS2294" i="25"/>
  <c r="BT2294" i="25"/>
  <c r="BU2294" i="25"/>
  <c r="BV2294" i="25"/>
  <c r="BW2294" i="25"/>
  <c r="BX2294" i="25"/>
  <c r="BZ2294" i="25"/>
  <c r="BS2295" i="25"/>
  <c r="BT2295" i="25"/>
  <c r="BU2295" i="25"/>
  <c r="BV2295" i="25"/>
  <c r="BW2295" i="25"/>
  <c r="BX2295" i="25"/>
  <c r="BZ2295" i="25"/>
  <c r="CB2295" i="25" s="1"/>
  <c r="BS2296" i="25"/>
  <c r="BT2296" i="25"/>
  <c r="BU2296" i="25"/>
  <c r="BV2296" i="25"/>
  <c r="BW2296" i="25"/>
  <c r="BX2296" i="25"/>
  <c r="BZ2296" i="25"/>
  <c r="CB2296" i="25" s="1"/>
  <c r="BS2297" i="25"/>
  <c r="BT2297" i="25"/>
  <c r="BU2297" i="25"/>
  <c r="BV2297" i="25"/>
  <c r="BW2297" i="25"/>
  <c r="BX2297" i="25"/>
  <c r="BZ2297" i="25"/>
  <c r="BS2298" i="25"/>
  <c r="BT2298" i="25"/>
  <c r="BU2298" i="25"/>
  <c r="BV2298" i="25"/>
  <c r="BW2298" i="25"/>
  <c r="BX2298" i="25"/>
  <c r="BZ2298" i="25"/>
  <c r="BS2299" i="25"/>
  <c r="BT2299" i="25"/>
  <c r="BU2299" i="25"/>
  <c r="BV2299" i="25"/>
  <c r="BW2299" i="25"/>
  <c r="BX2299" i="25"/>
  <c r="BZ2299" i="25"/>
  <c r="CB2299" i="25" s="1"/>
  <c r="BS2300" i="25"/>
  <c r="BT2300" i="25"/>
  <c r="BU2300" i="25"/>
  <c r="BV2300" i="25"/>
  <c r="BW2300" i="25"/>
  <c r="BX2300" i="25"/>
  <c r="BZ2300" i="25"/>
  <c r="BS2301" i="25"/>
  <c r="BT2301" i="25"/>
  <c r="BU2301" i="25"/>
  <c r="BV2301" i="25"/>
  <c r="BW2301" i="25"/>
  <c r="BX2301" i="25"/>
  <c r="BZ2301" i="25"/>
  <c r="CB2301" i="25" s="1"/>
  <c r="BS2302" i="25"/>
  <c r="BT2302" i="25"/>
  <c r="BU2302" i="25"/>
  <c r="BV2302" i="25"/>
  <c r="BW2302" i="25"/>
  <c r="BX2302" i="25"/>
  <c r="BZ2302" i="25"/>
  <c r="CB2302" i="25" s="1"/>
  <c r="BS2303" i="25"/>
  <c r="BT2303" i="25"/>
  <c r="BU2303" i="25"/>
  <c r="BV2303" i="25"/>
  <c r="BW2303" i="25"/>
  <c r="BX2303" i="25"/>
  <c r="BZ2303" i="25"/>
  <c r="BS2304" i="25"/>
  <c r="BT2304" i="25"/>
  <c r="BU2304" i="25"/>
  <c r="BV2304" i="25"/>
  <c r="BW2304" i="25"/>
  <c r="BX2304" i="25"/>
  <c r="BZ2304" i="25"/>
  <c r="BS2305" i="25"/>
  <c r="BT2305" i="25"/>
  <c r="BU2305" i="25"/>
  <c r="BV2305" i="25"/>
  <c r="BW2305" i="25"/>
  <c r="BX2305" i="25"/>
  <c r="BZ2305" i="25"/>
  <c r="CB2305" i="25" s="1"/>
  <c r="BS2306" i="25"/>
  <c r="BT2306" i="25"/>
  <c r="BU2306" i="25"/>
  <c r="BV2306" i="25"/>
  <c r="BW2306" i="25"/>
  <c r="BX2306" i="25"/>
  <c r="BZ2306" i="25"/>
  <c r="CB2306" i="25" s="1"/>
  <c r="BS2307" i="25"/>
  <c r="BT2307" i="25"/>
  <c r="BU2307" i="25"/>
  <c r="BV2307" i="25"/>
  <c r="BW2307" i="25"/>
  <c r="BX2307" i="25"/>
  <c r="BZ2307" i="25"/>
  <c r="CB2307" i="25" s="1"/>
  <c r="BS2308" i="25"/>
  <c r="BT2308" i="25"/>
  <c r="BU2308" i="25"/>
  <c r="BV2308" i="25"/>
  <c r="BW2308" i="25"/>
  <c r="BX2308" i="25"/>
  <c r="BZ2308" i="25"/>
  <c r="BS2309" i="25"/>
  <c r="BT2309" i="25"/>
  <c r="BU2309" i="25"/>
  <c r="BV2309" i="25"/>
  <c r="BW2309" i="25"/>
  <c r="BX2309" i="25"/>
  <c r="BZ2309" i="25"/>
  <c r="CB2309" i="25" s="1"/>
  <c r="BS2310" i="25"/>
  <c r="BT2310" i="25"/>
  <c r="BU2310" i="25"/>
  <c r="BV2310" i="25"/>
  <c r="BW2310" i="25"/>
  <c r="BX2310" i="25"/>
  <c r="BZ2310" i="25"/>
  <c r="BS2311" i="25"/>
  <c r="BT2311" i="25"/>
  <c r="BU2311" i="25"/>
  <c r="BV2311" i="25"/>
  <c r="BW2311" i="25"/>
  <c r="BX2311" i="25"/>
  <c r="BZ2311" i="25"/>
  <c r="CB2311" i="25" s="1"/>
  <c r="BS2312" i="25"/>
  <c r="BT2312" i="25"/>
  <c r="BU2312" i="25"/>
  <c r="BV2312" i="25"/>
  <c r="BW2312" i="25"/>
  <c r="BX2312" i="25"/>
  <c r="BZ2312" i="25"/>
  <c r="CB2312" i="25" s="1"/>
  <c r="BS2313" i="25"/>
  <c r="BT2313" i="25"/>
  <c r="BU2313" i="25"/>
  <c r="BV2313" i="25"/>
  <c r="BW2313" i="25"/>
  <c r="BX2313" i="25"/>
  <c r="BZ2313" i="25"/>
  <c r="BS2314" i="25"/>
  <c r="BT2314" i="25"/>
  <c r="BU2314" i="25"/>
  <c r="BV2314" i="25"/>
  <c r="BW2314" i="25"/>
  <c r="BX2314" i="25"/>
  <c r="BZ2314" i="25"/>
  <c r="BS2315" i="25"/>
  <c r="BT2315" i="25"/>
  <c r="BU2315" i="25"/>
  <c r="BV2315" i="25"/>
  <c r="BW2315" i="25"/>
  <c r="BX2315" i="25"/>
  <c r="BZ2315" i="25"/>
  <c r="CB2315" i="25" s="1"/>
  <c r="BS2316" i="25"/>
  <c r="BT2316" i="25"/>
  <c r="BU2316" i="25"/>
  <c r="BV2316" i="25"/>
  <c r="BW2316" i="25"/>
  <c r="BX2316" i="25"/>
  <c r="BZ2316" i="25"/>
  <c r="BS2317" i="25"/>
  <c r="BT2317" i="25"/>
  <c r="BU2317" i="25"/>
  <c r="BV2317" i="25"/>
  <c r="BW2317" i="25"/>
  <c r="BX2317" i="25"/>
  <c r="BZ2317" i="25"/>
  <c r="CB2317" i="25" s="1"/>
  <c r="BS2318" i="25"/>
  <c r="BT2318" i="25"/>
  <c r="BU2318" i="25"/>
  <c r="BV2318" i="25"/>
  <c r="BW2318" i="25"/>
  <c r="BX2318" i="25"/>
  <c r="BZ2318" i="25"/>
  <c r="CB2318" i="25" s="1"/>
  <c r="BS2319" i="25"/>
  <c r="BT2319" i="25"/>
  <c r="BU2319" i="25"/>
  <c r="BV2319" i="25"/>
  <c r="BW2319" i="25"/>
  <c r="BX2319" i="25"/>
  <c r="BZ2319" i="25"/>
  <c r="CB2319" i="25" s="1"/>
  <c r="BS2320" i="25"/>
  <c r="BT2320" i="25"/>
  <c r="BU2320" i="25"/>
  <c r="BV2320" i="25"/>
  <c r="BW2320" i="25"/>
  <c r="BX2320" i="25"/>
  <c r="BZ2320" i="25"/>
  <c r="BS2321" i="25"/>
  <c r="BT2321" i="25"/>
  <c r="BU2321" i="25"/>
  <c r="BV2321" i="25"/>
  <c r="BW2321" i="25"/>
  <c r="BX2321" i="25"/>
  <c r="BZ2321" i="25"/>
  <c r="CB2321" i="25" s="1"/>
  <c r="BS2322" i="25"/>
  <c r="BT2322" i="25"/>
  <c r="BU2322" i="25"/>
  <c r="BV2322" i="25"/>
  <c r="BW2322" i="25"/>
  <c r="BX2322" i="25"/>
  <c r="BZ2322" i="25"/>
  <c r="CB2322" i="25" s="1"/>
  <c r="BS2323" i="25"/>
  <c r="BT2323" i="25"/>
  <c r="BU2323" i="25"/>
  <c r="BV2323" i="25"/>
  <c r="BW2323" i="25"/>
  <c r="BX2323" i="25"/>
  <c r="BZ2323" i="25"/>
  <c r="CB2323" i="25" s="1"/>
  <c r="BS2324" i="25"/>
  <c r="BT2324" i="25"/>
  <c r="BU2324" i="25"/>
  <c r="BV2324" i="25"/>
  <c r="BW2324" i="25"/>
  <c r="BX2324" i="25"/>
  <c r="BZ2324" i="25"/>
  <c r="BS2325" i="25"/>
  <c r="BT2325" i="25"/>
  <c r="BU2325" i="25"/>
  <c r="BV2325" i="25"/>
  <c r="BW2325" i="25"/>
  <c r="BX2325" i="25"/>
  <c r="BZ2325" i="25"/>
  <c r="CB2325" i="25" s="1"/>
  <c r="BS2326" i="25"/>
  <c r="BT2326" i="25"/>
  <c r="BU2326" i="25"/>
  <c r="BV2326" i="25"/>
  <c r="BW2326" i="25"/>
  <c r="BX2326" i="25"/>
  <c r="BZ2326" i="25"/>
  <c r="BS2327" i="25"/>
  <c r="BT2327" i="25"/>
  <c r="BU2327" i="25"/>
  <c r="BV2327" i="25"/>
  <c r="BW2327" i="25"/>
  <c r="BX2327" i="25"/>
  <c r="BZ2327" i="25"/>
  <c r="CB2327" i="25" s="1"/>
  <c r="BS2328" i="25"/>
  <c r="BT2328" i="25"/>
  <c r="BU2328" i="25"/>
  <c r="BV2328" i="25"/>
  <c r="BW2328" i="25"/>
  <c r="BX2328" i="25"/>
  <c r="BZ2328" i="25"/>
  <c r="CB2328" i="25" s="1"/>
  <c r="BS2329" i="25"/>
  <c r="BT2329" i="25"/>
  <c r="BU2329" i="25"/>
  <c r="BV2329" i="25"/>
  <c r="BW2329" i="25"/>
  <c r="BX2329" i="25"/>
  <c r="BZ2329" i="25"/>
  <c r="BS2330" i="25"/>
  <c r="BT2330" i="25"/>
  <c r="BU2330" i="25"/>
  <c r="BV2330" i="25"/>
  <c r="BW2330" i="25"/>
  <c r="BX2330" i="25"/>
  <c r="BZ2330" i="25"/>
  <c r="BS2331" i="25"/>
  <c r="BT2331" i="25"/>
  <c r="BU2331" i="25"/>
  <c r="BV2331" i="25"/>
  <c r="BW2331" i="25"/>
  <c r="BX2331" i="25"/>
  <c r="BZ2331" i="25"/>
  <c r="BS2332" i="25"/>
  <c r="BT2332" i="25"/>
  <c r="BU2332" i="25"/>
  <c r="BV2332" i="25"/>
  <c r="BW2332" i="25"/>
  <c r="BX2332" i="25"/>
  <c r="BZ2332" i="25"/>
  <c r="BS2333" i="25"/>
  <c r="BT2333" i="25"/>
  <c r="BU2333" i="25"/>
  <c r="BV2333" i="25"/>
  <c r="BW2333" i="25"/>
  <c r="BX2333" i="25"/>
  <c r="BZ2333" i="25"/>
  <c r="CB2333" i="25" s="1"/>
  <c r="BS2334" i="25"/>
  <c r="BT2334" i="25"/>
  <c r="BU2334" i="25"/>
  <c r="BV2334" i="25"/>
  <c r="BW2334" i="25"/>
  <c r="BX2334" i="25"/>
  <c r="BZ2334" i="25"/>
  <c r="CB2334" i="25" s="1"/>
  <c r="BS2335" i="25"/>
  <c r="BT2335" i="25"/>
  <c r="BU2335" i="25"/>
  <c r="BV2335" i="25"/>
  <c r="BW2335" i="25"/>
  <c r="BX2335" i="25"/>
  <c r="BZ2335" i="25"/>
  <c r="CB2335" i="25" s="1"/>
  <c r="BS2336" i="25"/>
  <c r="BT2336" i="25"/>
  <c r="BU2336" i="25"/>
  <c r="BV2336" i="25"/>
  <c r="BW2336" i="25"/>
  <c r="BX2336" i="25"/>
  <c r="BZ2336" i="25"/>
  <c r="BS2337" i="25"/>
  <c r="BT2337" i="25"/>
  <c r="BU2337" i="25"/>
  <c r="BV2337" i="25"/>
  <c r="BW2337" i="25"/>
  <c r="BX2337" i="25"/>
  <c r="BZ2337" i="25"/>
  <c r="CB2337" i="25" s="1"/>
  <c r="BS2338" i="25"/>
  <c r="BT2338" i="25"/>
  <c r="BU2338" i="25"/>
  <c r="BV2338" i="25"/>
  <c r="BW2338" i="25"/>
  <c r="BX2338" i="25"/>
  <c r="BZ2338" i="25"/>
  <c r="CB2338" i="25" s="1"/>
  <c r="BS2339" i="25"/>
  <c r="BT2339" i="25"/>
  <c r="BU2339" i="25"/>
  <c r="BV2339" i="25"/>
  <c r="BW2339" i="25"/>
  <c r="BX2339" i="25"/>
  <c r="BZ2339" i="25"/>
  <c r="CB2339" i="25" s="1"/>
  <c r="BS2340" i="25"/>
  <c r="BT2340" i="25"/>
  <c r="BU2340" i="25"/>
  <c r="BV2340" i="25"/>
  <c r="BW2340" i="25"/>
  <c r="BX2340" i="25"/>
  <c r="BZ2340" i="25"/>
  <c r="BS2341" i="25"/>
  <c r="BT2341" i="25"/>
  <c r="BU2341" i="25"/>
  <c r="BV2341" i="25"/>
  <c r="BW2341" i="25"/>
  <c r="BX2341" i="25"/>
  <c r="BZ2341" i="25"/>
  <c r="CB2341" i="25" s="1"/>
  <c r="BS2342" i="25"/>
  <c r="BT2342" i="25"/>
  <c r="BU2342" i="25"/>
  <c r="BV2342" i="25"/>
  <c r="BW2342" i="25"/>
  <c r="BX2342" i="25"/>
  <c r="BZ2342" i="25"/>
  <c r="BS2343" i="25"/>
  <c r="BT2343" i="25"/>
  <c r="BU2343" i="25"/>
  <c r="BV2343" i="25"/>
  <c r="BW2343" i="25"/>
  <c r="BX2343" i="25"/>
  <c r="BZ2343" i="25"/>
  <c r="CB2343" i="25" s="1"/>
  <c r="BS2344" i="25"/>
  <c r="BT2344" i="25"/>
  <c r="BU2344" i="25"/>
  <c r="BV2344" i="25"/>
  <c r="BW2344" i="25"/>
  <c r="BX2344" i="25"/>
  <c r="BZ2344" i="25"/>
  <c r="CB2344" i="25" s="1"/>
  <c r="BS2345" i="25"/>
  <c r="BT2345" i="25"/>
  <c r="BU2345" i="25"/>
  <c r="BV2345" i="25"/>
  <c r="BW2345" i="25"/>
  <c r="BX2345" i="25"/>
  <c r="BZ2345" i="25"/>
  <c r="BS2346" i="25"/>
  <c r="BT2346" i="25"/>
  <c r="BU2346" i="25"/>
  <c r="BV2346" i="25"/>
  <c r="BW2346" i="25"/>
  <c r="BX2346" i="25"/>
  <c r="BZ2346" i="25"/>
  <c r="BS2347" i="25"/>
  <c r="BT2347" i="25"/>
  <c r="BU2347" i="25"/>
  <c r="BV2347" i="25"/>
  <c r="BW2347" i="25"/>
  <c r="BX2347" i="25"/>
  <c r="BZ2347" i="25"/>
  <c r="BS2348" i="25"/>
  <c r="BT2348" i="25"/>
  <c r="BU2348" i="25"/>
  <c r="BV2348" i="25"/>
  <c r="BW2348" i="25"/>
  <c r="BX2348" i="25"/>
  <c r="BZ2348" i="25"/>
  <c r="BS2349" i="25"/>
  <c r="BT2349" i="25"/>
  <c r="BU2349" i="25"/>
  <c r="BV2349" i="25"/>
  <c r="BW2349" i="25"/>
  <c r="BX2349" i="25"/>
  <c r="BZ2349" i="25"/>
  <c r="CB2349" i="25" s="1"/>
  <c r="BS2350" i="25"/>
  <c r="BT2350" i="25"/>
  <c r="BU2350" i="25"/>
  <c r="BV2350" i="25"/>
  <c r="BW2350" i="25"/>
  <c r="BX2350" i="25"/>
  <c r="BZ2350" i="25"/>
  <c r="CB2350" i="25" s="1"/>
  <c r="BS2351" i="25"/>
  <c r="BT2351" i="25"/>
  <c r="BU2351" i="25"/>
  <c r="BV2351" i="25"/>
  <c r="BW2351" i="25"/>
  <c r="BX2351" i="25"/>
  <c r="BZ2351" i="25"/>
  <c r="BS2352" i="25"/>
  <c r="BT2352" i="25"/>
  <c r="BU2352" i="25"/>
  <c r="BV2352" i="25"/>
  <c r="BW2352" i="25"/>
  <c r="BX2352" i="25"/>
  <c r="BZ2352" i="25"/>
  <c r="BS2353" i="25"/>
  <c r="BT2353" i="25"/>
  <c r="BU2353" i="25"/>
  <c r="BV2353" i="25"/>
  <c r="BW2353" i="25"/>
  <c r="BX2353" i="25"/>
  <c r="BZ2353" i="25"/>
  <c r="CB2353" i="25" s="1"/>
  <c r="BS2354" i="25"/>
  <c r="BT2354" i="25"/>
  <c r="BU2354" i="25"/>
  <c r="BV2354" i="25"/>
  <c r="BW2354" i="25"/>
  <c r="BX2354" i="25"/>
  <c r="BZ2354" i="25"/>
  <c r="CB2354" i="25" s="1"/>
  <c r="BS2355" i="25"/>
  <c r="BT2355" i="25"/>
  <c r="BU2355" i="25"/>
  <c r="BV2355" i="25"/>
  <c r="BW2355" i="25"/>
  <c r="BX2355" i="25"/>
  <c r="BZ2355" i="25"/>
  <c r="CB2355" i="25" s="1"/>
  <c r="BS2356" i="25"/>
  <c r="BT2356" i="25"/>
  <c r="BU2356" i="25"/>
  <c r="BV2356" i="25"/>
  <c r="BW2356" i="25"/>
  <c r="BX2356" i="25"/>
  <c r="BZ2356" i="25"/>
  <c r="BS2357" i="25"/>
  <c r="BT2357" i="25"/>
  <c r="BU2357" i="25"/>
  <c r="BV2357" i="25"/>
  <c r="BW2357" i="25"/>
  <c r="BX2357" i="25"/>
  <c r="BZ2357" i="25"/>
  <c r="CB2357" i="25" s="1"/>
  <c r="BS2358" i="25"/>
  <c r="BT2358" i="25"/>
  <c r="BU2358" i="25"/>
  <c r="BV2358" i="25"/>
  <c r="BW2358" i="25"/>
  <c r="BX2358" i="25"/>
  <c r="BZ2358" i="25"/>
  <c r="BS2359" i="25"/>
  <c r="BT2359" i="25"/>
  <c r="BU2359" i="25"/>
  <c r="BV2359" i="25"/>
  <c r="BW2359" i="25"/>
  <c r="BX2359" i="25"/>
  <c r="BZ2359" i="25"/>
  <c r="CB2359" i="25" s="1"/>
  <c r="BS2360" i="25"/>
  <c r="BT2360" i="25"/>
  <c r="BU2360" i="25"/>
  <c r="BV2360" i="25"/>
  <c r="BW2360" i="25"/>
  <c r="BX2360" i="25"/>
  <c r="BZ2360" i="25"/>
  <c r="CB2360" i="25" s="1"/>
  <c r="BS2361" i="25"/>
  <c r="BT2361" i="25"/>
  <c r="BU2361" i="25"/>
  <c r="BV2361" i="25"/>
  <c r="BW2361" i="25"/>
  <c r="BX2361" i="25"/>
  <c r="BZ2361" i="25"/>
  <c r="BS2362" i="25"/>
  <c r="BT2362" i="25"/>
  <c r="BU2362" i="25"/>
  <c r="BV2362" i="25"/>
  <c r="BW2362" i="25"/>
  <c r="BX2362" i="25"/>
  <c r="BZ2362" i="25"/>
  <c r="BS2363" i="25"/>
  <c r="BT2363" i="25"/>
  <c r="BU2363" i="25"/>
  <c r="BV2363" i="25"/>
  <c r="BW2363" i="25"/>
  <c r="BX2363" i="25"/>
  <c r="BZ2363" i="25"/>
  <c r="CB2363" i="25" s="1"/>
  <c r="BS2364" i="25"/>
  <c r="BT2364" i="25"/>
  <c r="BU2364" i="25"/>
  <c r="BV2364" i="25"/>
  <c r="BW2364" i="25"/>
  <c r="BX2364" i="25"/>
  <c r="BZ2364" i="25"/>
  <c r="BS2365" i="25"/>
  <c r="BT2365" i="25"/>
  <c r="BU2365" i="25"/>
  <c r="BV2365" i="25"/>
  <c r="BW2365" i="25"/>
  <c r="BX2365" i="25"/>
  <c r="BZ2365" i="25"/>
  <c r="CB2365" i="25" s="1"/>
  <c r="BS2366" i="25"/>
  <c r="BT2366" i="25"/>
  <c r="BU2366" i="25"/>
  <c r="BV2366" i="25"/>
  <c r="BW2366" i="25"/>
  <c r="BX2366" i="25"/>
  <c r="BZ2366" i="25"/>
  <c r="CB2366" i="25" s="1"/>
  <c r="BS2367" i="25"/>
  <c r="BT2367" i="25"/>
  <c r="BU2367" i="25"/>
  <c r="BV2367" i="25"/>
  <c r="BW2367" i="25"/>
  <c r="BX2367" i="25"/>
  <c r="BZ2367" i="25"/>
  <c r="BS2368" i="25"/>
  <c r="BT2368" i="25"/>
  <c r="BU2368" i="25"/>
  <c r="BV2368" i="25"/>
  <c r="BW2368" i="25"/>
  <c r="BX2368" i="25"/>
  <c r="BZ2368" i="25"/>
  <c r="BS2369" i="25"/>
  <c r="BT2369" i="25"/>
  <c r="BU2369" i="25"/>
  <c r="BV2369" i="25"/>
  <c r="BW2369" i="25"/>
  <c r="BX2369" i="25"/>
  <c r="BZ2369" i="25"/>
  <c r="CB2369" i="25" s="1"/>
  <c r="BS2370" i="25"/>
  <c r="BT2370" i="25"/>
  <c r="BU2370" i="25"/>
  <c r="BV2370" i="25"/>
  <c r="BW2370" i="25"/>
  <c r="BX2370" i="25"/>
  <c r="BZ2370" i="25"/>
  <c r="CB2370" i="25" s="1"/>
  <c r="BS2371" i="25"/>
  <c r="BT2371" i="25"/>
  <c r="BU2371" i="25"/>
  <c r="BV2371" i="25"/>
  <c r="BW2371" i="25"/>
  <c r="BX2371" i="25"/>
  <c r="BZ2371" i="25"/>
  <c r="CB2371" i="25" s="1"/>
  <c r="BS2372" i="25"/>
  <c r="BT2372" i="25"/>
  <c r="BU2372" i="25"/>
  <c r="BV2372" i="25"/>
  <c r="BW2372" i="25"/>
  <c r="BX2372" i="25"/>
  <c r="BZ2372" i="25"/>
  <c r="BS2373" i="25"/>
  <c r="BT2373" i="25"/>
  <c r="BU2373" i="25"/>
  <c r="BV2373" i="25"/>
  <c r="BW2373" i="25"/>
  <c r="BX2373" i="25"/>
  <c r="BZ2373" i="25"/>
  <c r="BS2374" i="25"/>
  <c r="BT2374" i="25"/>
  <c r="BU2374" i="25"/>
  <c r="BV2374" i="25"/>
  <c r="BW2374" i="25"/>
  <c r="BX2374" i="25"/>
  <c r="BZ2374" i="25"/>
  <c r="BS2375" i="25"/>
  <c r="BT2375" i="25"/>
  <c r="BU2375" i="25"/>
  <c r="BV2375" i="25"/>
  <c r="BW2375" i="25"/>
  <c r="BX2375" i="25"/>
  <c r="BZ2375" i="25"/>
  <c r="CB2375" i="25" s="1"/>
  <c r="BS2376" i="25"/>
  <c r="BT2376" i="25"/>
  <c r="BU2376" i="25"/>
  <c r="BV2376" i="25"/>
  <c r="BW2376" i="25"/>
  <c r="BX2376" i="25"/>
  <c r="BZ2376" i="25"/>
  <c r="BS2377" i="25"/>
  <c r="BT2377" i="25"/>
  <c r="BU2377" i="25"/>
  <c r="BV2377" i="25"/>
  <c r="BW2377" i="25"/>
  <c r="BX2377" i="25"/>
  <c r="BZ2377" i="25"/>
  <c r="CB2377" i="25" s="1"/>
  <c r="BS2378" i="25"/>
  <c r="BT2378" i="25"/>
  <c r="BU2378" i="25"/>
  <c r="BV2378" i="25"/>
  <c r="BW2378" i="25"/>
  <c r="BX2378" i="25"/>
  <c r="BZ2378" i="25"/>
  <c r="BS2379" i="25"/>
  <c r="BT2379" i="25"/>
  <c r="BU2379" i="25"/>
  <c r="BV2379" i="25"/>
  <c r="BW2379" i="25"/>
  <c r="BX2379" i="25"/>
  <c r="BZ2379" i="25"/>
  <c r="BS2380" i="25"/>
  <c r="BT2380" i="25"/>
  <c r="BU2380" i="25"/>
  <c r="BV2380" i="25"/>
  <c r="BW2380" i="25"/>
  <c r="BX2380" i="25"/>
  <c r="BZ2380" i="25"/>
  <c r="CB2380" i="25" s="1"/>
  <c r="BS2381" i="25"/>
  <c r="BT2381" i="25"/>
  <c r="BU2381" i="25"/>
  <c r="BV2381" i="25"/>
  <c r="BW2381" i="25"/>
  <c r="BX2381" i="25"/>
  <c r="BZ2381" i="25"/>
  <c r="BS2382" i="25"/>
  <c r="BT2382" i="25"/>
  <c r="BU2382" i="25"/>
  <c r="BV2382" i="25"/>
  <c r="BW2382" i="25"/>
  <c r="BX2382" i="25"/>
  <c r="BZ2382" i="25"/>
  <c r="CB2382" i="25" s="1"/>
  <c r="BS2383" i="25"/>
  <c r="BT2383" i="25"/>
  <c r="BU2383" i="25"/>
  <c r="BV2383" i="25"/>
  <c r="BW2383" i="25"/>
  <c r="BX2383" i="25"/>
  <c r="BZ2383" i="25"/>
  <c r="BS2384" i="25"/>
  <c r="BT2384" i="25"/>
  <c r="BU2384" i="25"/>
  <c r="BV2384" i="25"/>
  <c r="BW2384" i="25"/>
  <c r="BX2384" i="25"/>
  <c r="BZ2384" i="25"/>
  <c r="CB2384" i="25" s="1"/>
  <c r="BS2385" i="25"/>
  <c r="BT2385" i="25"/>
  <c r="BU2385" i="25"/>
  <c r="BV2385" i="25"/>
  <c r="BW2385" i="25"/>
  <c r="BX2385" i="25"/>
  <c r="BZ2385" i="25"/>
  <c r="CB2385" i="25" s="1"/>
  <c r="BS2386" i="25"/>
  <c r="BT2386" i="25"/>
  <c r="BU2386" i="25"/>
  <c r="BV2386" i="25"/>
  <c r="BW2386" i="25"/>
  <c r="BX2386" i="25"/>
  <c r="BZ2386" i="25"/>
  <c r="CB2386" i="25" s="1"/>
  <c r="BS2387" i="25"/>
  <c r="BT2387" i="25"/>
  <c r="BU2387" i="25"/>
  <c r="BV2387" i="25"/>
  <c r="BW2387" i="25"/>
  <c r="BX2387" i="25"/>
  <c r="BZ2387" i="25"/>
  <c r="CB2387" i="25" s="1"/>
  <c r="BS2388" i="25"/>
  <c r="BT2388" i="25"/>
  <c r="BU2388" i="25"/>
  <c r="BV2388" i="25"/>
  <c r="BW2388" i="25"/>
  <c r="BX2388" i="25"/>
  <c r="BZ2388" i="25"/>
  <c r="BS2389" i="25"/>
  <c r="BT2389" i="25"/>
  <c r="BU2389" i="25"/>
  <c r="BV2389" i="25"/>
  <c r="BW2389" i="25"/>
  <c r="BX2389" i="25"/>
  <c r="BZ2389" i="25"/>
  <c r="BS2390" i="25"/>
  <c r="BT2390" i="25"/>
  <c r="BU2390" i="25"/>
  <c r="BV2390" i="25"/>
  <c r="BW2390" i="25"/>
  <c r="BX2390" i="25"/>
  <c r="BZ2390" i="25"/>
  <c r="BS2391" i="25"/>
  <c r="BT2391" i="25"/>
  <c r="BU2391" i="25"/>
  <c r="BV2391" i="25"/>
  <c r="BW2391" i="25"/>
  <c r="BX2391" i="25"/>
  <c r="BZ2391" i="25"/>
  <c r="CB2391" i="25" s="1"/>
  <c r="BS2392" i="25"/>
  <c r="BT2392" i="25"/>
  <c r="BU2392" i="25"/>
  <c r="BV2392" i="25"/>
  <c r="BW2392" i="25"/>
  <c r="BX2392" i="25"/>
  <c r="BZ2392" i="25"/>
  <c r="BS2393" i="25"/>
  <c r="BT2393" i="25"/>
  <c r="BU2393" i="25"/>
  <c r="BV2393" i="25"/>
  <c r="BW2393" i="25"/>
  <c r="BX2393" i="25"/>
  <c r="BZ2393" i="25"/>
  <c r="CB2393" i="25" s="1"/>
  <c r="BS2394" i="25"/>
  <c r="BT2394" i="25"/>
  <c r="BU2394" i="25"/>
  <c r="BV2394" i="25"/>
  <c r="BW2394" i="25"/>
  <c r="BX2394" i="25"/>
  <c r="BZ2394" i="25"/>
  <c r="BS2395" i="25"/>
  <c r="BT2395" i="25"/>
  <c r="BU2395" i="25"/>
  <c r="BV2395" i="25"/>
  <c r="BW2395" i="25"/>
  <c r="BX2395" i="25"/>
  <c r="BZ2395" i="25"/>
  <c r="CB2395" i="25" s="1"/>
  <c r="BS2396" i="25"/>
  <c r="BT2396" i="25"/>
  <c r="BU2396" i="25"/>
  <c r="BV2396" i="25"/>
  <c r="BW2396" i="25"/>
  <c r="BX2396" i="25"/>
  <c r="BZ2396" i="25"/>
  <c r="CB2396" i="25" s="1"/>
  <c r="BS2397" i="25"/>
  <c r="BT2397" i="25"/>
  <c r="BU2397" i="25"/>
  <c r="BV2397" i="25"/>
  <c r="BW2397" i="25"/>
  <c r="BX2397" i="25"/>
  <c r="BZ2397" i="25"/>
  <c r="BS2398" i="25"/>
  <c r="BT2398" i="25"/>
  <c r="BU2398" i="25"/>
  <c r="BV2398" i="25"/>
  <c r="BW2398" i="25"/>
  <c r="BX2398" i="25"/>
  <c r="BZ2398" i="25"/>
  <c r="CB2398" i="25" s="1"/>
  <c r="BS2399" i="25"/>
  <c r="BT2399" i="25"/>
  <c r="BU2399" i="25"/>
  <c r="BV2399" i="25"/>
  <c r="BW2399" i="25"/>
  <c r="BX2399" i="25"/>
  <c r="BZ2399" i="25"/>
  <c r="CB2399" i="25" s="1"/>
  <c r="BS2400" i="25"/>
  <c r="BT2400" i="25"/>
  <c r="BU2400" i="25"/>
  <c r="BV2400" i="25"/>
  <c r="BW2400" i="25"/>
  <c r="BX2400" i="25"/>
  <c r="BZ2400" i="25"/>
  <c r="CB2400" i="25" s="1"/>
  <c r="BS2401" i="25"/>
  <c r="BT2401" i="25"/>
  <c r="BU2401" i="25"/>
  <c r="BV2401" i="25"/>
  <c r="BW2401" i="25"/>
  <c r="BX2401" i="25"/>
  <c r="BZ2401" i="25"/>
  <c r="CB2401" i="25" s="1"/>
  <c r="BS2402" i="25"/>
  <c r="BT2402" i="25"/>
  <c r="BU2402" i="25"/>
  <c r="BV2402" i="25"/>
  <c r="BW2402" i="25"/>
  <c r="BX2402" i="25"/>
  <c r="BZ2402" i="25"/>
  <c r="CB2402" i="25" s="1"/>
  <c r="BS2403" i="25"/>
  <c r="BT2403" i="25"/>
  <c r="BU2403" i="25"/>
  <c r="BV2403" i="25"/>
  <c r="BW2403" i="25"/>
  <c r="BX2403" i="25"/>
  <c r="BZ2403" i="25"/>
  <c r="BS2404" i="25"/>
  <c r="BT2404" i="25"/>
  <c r="BU2404" i="25"/>
  <c r="BV2404" i="25"/>
  <c r="BW2404" i="25"/>
  <c r="BX2404" i="25"/>
  <c r="BZ2404" i="25"/>
  <c r="BS2405" i="25"/>
  <c r="BT2405" i="25"/>
  <c r="BU2405" i="25"/>
  <c r="BV2405" i="25"/>
  <c r="BW2405" i="25"/>
  <c r="BX2405" i="25"/>
  <c r="BZ2405" i="25"/>
  <c r="BS2406" i="25"/>
  <c r="BT2406" i="25"/>
  <c r="BU2406" i="25"/>
  <c r="BV2406" i="25"/>
  <c r="BW2406" i="25"/>
  <c r="BX2406" i="25"/>
  <c r="BZ2406" i="25"/>
  <c r="BS2407" i="25"/>
  <c r="BT2407" i="25"/>
  <c r="BU2407" i="25"/>
  <c r="BV2407" i="25"/>
  <c r="BW2407" i="25"/>
  <c r="BX2407" i="25"/>
  <c r="BZ2407" i="25"/>
  <c r="BS2408" i="25"/>
  <c r="BT2408" i="25"/>
  <c r="BU2408" i="25"/>
  <c r="BV2408" i="25"/>
  <c r="BW2408" i="25"/>
  <c r="BX2408" i="25"/>
  <c r="BZ2408" i="25"/>
  <c r="CB2408" i="25" s="1"/>
  <c r="BS2409" i="25"/>
  <c r="BT2409" i="25"/>
  <c r="BU2409" i="25"/>
  <c r="BV2409" i="25"/>
  <c r="BW2409" i="25"/>
  <c r="BX2409" i="25"/>
  <c r="BZ2409" i="25"/>
  <c r="BS2410" i="25"/>
  <c r="BT2410" i="25"/>
  <c r="BU2410" i="25"/>
  <c r="BV2410" i="25"/>
  <c r="BW2410" i="25"/>
  <c r="BX2410" i="25"/>
  <c r="BZ2410" i="25"/>
  <c r="BS2411" i="25"/>
  <c r="BT2411" i="25"/>
  <c r="BU2411" i="25"/>
  <c r="BV2411" i="25"/>
  <c r="BW2411" i="25"/>
  <c r="BX2411" i="25"/>
  <c r="BZ2411" i="25"/>
  <c r="CB2411" i="25" s="1"/>
  <c r="BS2412" i="25"/>
  <c r="BT2412" i="25"/>
  <c r="BU2412" i="25"/>
  <c r="BV2412" i="25"/>
  <c r="BW2412" i="25"/>
  <c r="BX2412" i="25"/>
  <c r="BZ2412" i="25"/>
  <c r="CB2412" i="25" s="1"/>
  <c r="BS2413" i="25"/>
  <c r="BT2413" i="25"/>
  <c r="BU2413" i="25"/>
  <c r="BV2413" i="25"/>
  <c r="BW2413" i="25"/>
  <c r="BX2413" i="25"/>
  <c r="BZ2413" i="25"/>
  <c r="CB2413" i="25" s="1"/>
  <c r="BS2414" i="25"/>
  <c r="BT2414" i="25"/>
  <c r="BU2414" i="25"/>
  <c r="BV2414" i="25"/>
  <c r="BW2414" i="25"/>
  <c r="BX2414" i="25"/>
  <c r="BZ2414" i="25"/>
  <c r="BS2415" i="25"/>
  <c r="BT2415" i="25"/>
  <c r="BU2415" i="25"/>
  <c r="BV2415" i="25"/>
  <c r="BW2415" i="25"/>
  <c r="BX2415" i="25"/>
  <c r="BZ2415" i="25"/>
  <c r="CB2415" i="25" s="1"/>
  <c r="BS2416" i="25"/>
  <c r="BT2416" i="25"/>
  <c r="BU2416" i="25"/>
  <c r="BV2416" i="25"/>
  <c r="BW2416" i="25"/>
  <c r="BX2416" i="25"/>
  <c r="BZ2416" i="25"/>
  <c r="CB2416" i="25" s="1"/>
  <c r="BS2417" i="25"/>
  <c r="BT2417" i="25"/>
  <c r="BU2417" i="25"/>
  <c r="BV2417" i="25"/>
  <c r="BW2417" i="25"/>
  <c r="BX2417" i="25"/>
  <c r="BZ2417" i="25"/>
  <c r="CB2417" i="25" s="1"/>
  <c r="BS2418" i="25"/>
  <c r="BT2418" i="25"/>
  <c r="BU2418" i="25"/>
  <c r="BV2418" i="25"/>
  <c r="BW2418" i="25"/>
  <c r="BX2418" i="25"/>
  <c r="BZ2418" i="25"/>
  <c r="CB2418" i="25" s="1"/>
  <c r="BS2419" i="25"/>
  <c r="BT2419" i="25"/>
  <c r="BU2419" i="25"/>
  <c r="BV2419" i="25"/>
  <c r="BW2419" i="25"/>
  <c r="BX2419" i="25"/>
  <c r="BZ2419" i="25"/>
  <c r="CB2419" i="25" s="1"/>
  <c r="BS2420" i="25"/>
  <c r="BT2420" i="25"/>
  <c r="BU2420" i="25"/>
  <c r="BV2420" i="25"/>
  <c r="BW2420" i="25"/>
  <c r="BX2420" i="25"/>
  <c r="BZ2420" i="25"/>
  <c r="BS2421" i="25"/>
  <c r="BT2421" i="25"/>
  <c r="BU2421" i="25"/>
  <c r="BV2421" i="25"/>
  <c r="BW2421" i="25"/>
  <c r="BX2421" i="25"/>
  <c r="BZ2421" i="25"/>
  <c r="BS2422" i="25"/>
  <c r="BT2422" i="25"/>
  <c r="BU2422" i="25"/>
  <c r="BV2422" i="25"/>
  <c r="BW2422" i="25"/>
  <c r="BX2422" i="25"/>
  <c r="BZ2422" i="25"/>
  <c r="BS2423" i="25"/>
  <c r="BT2423" i="25"/>
  <c r="BU2423" i="25"/>
  <c r="BV2423" i="25"/>
  <c r="BW2423" i="25"/>
  <c r="BX2423" i="25"/>
  <c r="BZ2423" i="25"/>
  <c r="BS2424" i="25"/>
  <c r="BT2424" i="25"/>
  <c r="BU2424" i="25"/>
  <c r="BV2424" i="25"/>
  <c r="BW2424" i="25"/>
  <c r="BX2424" i="25"/>
  <c r="BZ2424" i="25"/>
  <c r="CB2424" i="25" s="1"/>
  <c r="BS2425" i="25"/>
  <c r="BT2425" i="25"/>
  <c r="BU2425" i="25"/>
  <c r="BV2425" i="25"/>
  <c r="BW2425" i="25"/>
  <c r="BX2425" i="25"/>
  <c r="BZ2425" i="25"/>
  <c r="BS2426" i="25"/>
  <c r="BT2426" i="25"/>
  <c r="BU2426" i="25"/>
  <c r="BV2426" i="25"/>
  <c r="BW2426" i="25"/>
  <c r="BX2426" i="25"/>
  <c r="BZ2426" i="25"/>
  <c r="BS2427" i="25"/>
  <c r="BT2427" i="25"/>
  <c r="BU2427" i="25"/>
  <c r="BV2427" i="25"/>
  <c r="BW2427" i="25"/>
  <c r="BX2427" i="25"/>
  <c r="BZ2427" i="25"/>
  <c r="CB2427" i="25" s="1"/>
  <c r="BS2428" i="25"/>
  <c r="BT2428" i="25"/>
  <c r="BU2428" i="25"/>
  <c r="BV2428" i="25"/>
  <c r="BW2428" i="25"/>
  <c r="BX2428" i="25"/>
  <c r="BZ2428" i="25"/>
  <c r="CB2428" i="25" s="1"/>
  <c r="BS2429" i="25"/>
  <c r="BT2429" i="25"/>
  <c r="BU2429" i="25"/>
  <c r="BV2429" i="25"/>
  <c r="BW2429" i="25"/>
  <c r="BX2429" i="25"/>
  <c r="BZ2429" i="25"/>
  <c r="CB2429" i="25" s="1"/>
  <c r="BS2430" i="25"/>
  <c r="BT2430" i="25"/>
  <c r="BU2430" i="25"/>
  <c r="BV2430" i="25"/>
  <c r="BW2430" i="25"/>
  <c r="BX2430" i="25"/>
  <c r="BZ2430" i="25"/>
  <c r="BS2431" i="25"/>
  <c r="BT2431" i="25"/>
  <c r="BU2431" i="25"/>
  <c r="BV2431" i="25"/>
  <c r="BW2431" i="25"/>
  <c r="BX2431" i="25"/>
  <c r="BZ2431" i="25"/>
  <c r="CB2431" i="25" s="1"/>
  <c r="BS2432" i="25"/>
  <c r="BT2432" i="25"/>
  <c r="BU2432" i="25"/>
  <c r="BV2432" i="25"/>
  <c r="BW2432" i="25"/>
  <c r="BX2432" i="25"/>
  <c r="BZ2432" i="25"/>
  <c r="CB2432" i="25" s="1"/>
  <c r="BS2433" i="25"/>
  <c r="BT2433" i="25"/>
  <c r="BU2433" i="25"/>
  <c r="BV2433" i="25"/>
  <c r="BW2433" i="25"/>
  <c r="BX2433" i="25"/>
  <c r="BZ2433" i="25"/>
  <c r="CB2433" i="25" s="1"/>
  <c r="BS2434" i="25"/>
  <c r="BT2434" i="25"/>
  <c r="BU2434" i="25"/>
  <c r="BV2434" i="25"/>
  <c r="BW2434" i="25"/>
  <c r="BX2434" i="25"/>
  <c r="BZ2434" i="25"/>
  <c r="CB2434" i="25" s="1"/>
  <c r="BS2435" i="25"/>
  <c r="BT2435" i="25"/>
  <c r="BU2435" i="25"/>
  <c r="BV2435" i="25"/>
  <c r="BW2435" i="25"/>
  <c r="BX2435" i="25"/>
  <c r="BZ2435" i="25"/>
  <c r="CB2435" i="25" s="1"/>
  <c r="BS2436" i="25"/>
  <c r="BT2436" i="25"/>
  <c r="BU2436" i="25"/>
  <c r="BV2436" i="25"/>
  <c r="BW2436" i="25"/>
  <c r="BX2436" i="25"/>
  <c r="BZ2436" i="25"/>
  <c r="BS2437" i="25"/>
  <c r="BT2437" i="25"/>
  <c r="BU2437" i="25"/>
  <c r="BV2437" i="25"/>
  <c r="BW2437" i="25"/>
  <c r="BX2437" i="25"/>
  <c r="BZ2437" i="25"/>
  <c r="BS2438" i="25"/>
  <c r="BT2438" i="25"/>
  <c r="BU2438" i="25"/>
  <c r="BV2438" i="25"/>
  <c r="BW2438" i="25"/>
  <c r="BX2438" i="25"/>
  <c r="BZ2438" i="25"/>
  <c r="BS2439" i="25"/>
  <c r="BT2439" i="25"/>
  <c r="BU2439" i="25"/>
  <c r="BV2439" i="25"/>
  <c r="BW2439" i="25"/>
  <c r="BX2439" i="25"/>
  <c r="BZ2439" i="25"/>
  <c r="BS2440" i="25"/>
  <c r="BT2440" i="25"/>
  <c r="BU2440" i="25"/>
  <c r="BV2440" i="25"/>
  <c r="BW2440" i="25"/>
  <c r="BX2440" i="25"/>
  <c r="BZ2440" i="25"/>
  <c r="BS2441" i="25"/>
  <c r="BT2441" i="25"/>
  <c r="BU2441" i="25"/>
  <c r="BV2441" i="25"/>
  <c r="BW2441" i="25"/>
  <c r="BX2441" i="25"/>
  <c r="BZ2441" i="25"/>
  <c r="CB2441" i="25" s="1"/>
  <c r="BS2442" i="25"/>
  <c r="BT2442" i="25"/>
  <c r="BU2442" i="25"/>
  <c r="BV2442" i="25"/>
  <c r="BW2442" i="25"/>
  <c r="BX2442" i="25"/>
  <c r="BZ2442" i="25"/>
  <c r="BS2443" i="25"/>
  <c r="BT2443" i="25"/>
  <c r="BU2443" i="25"/>
  <c r="BV2443" i="25"/>
  <c r="BW2443" i="25"/>
  <c r="BX2443" i="25"/>
  <c r="BZ2443" i="25"/>
  <c r="BS2444" i="25"/>
  <c r="BT2444" i="25"/>
  <c r="BU2444" i="25"/>
  <c r="BV2444" i="25"/>
  <c r="BW2444" i="25"/>
  <c r="BX2444" i="25"/>
  <c r="BZ2444" i="25"/>
  <c r="CB2444" i="25" s="1"/>
  <c r="BS2445" i="25"/>
  <c r="BT2445" i="25"/>
  <c r="BU2445" i="25"/>
  <c r="BV2445" i="25"/>
  <c r="BW2445" i="25"/>
  <c r="BX2445" i="25"/>
  <c r="BZ2445" i="25"/>
  <c r="BS2446" i="25"/>
  <c r="BT2446" i="25"/>
  <c r="BU2446" i="25"/>
  <c r="BV2446" i="25"/>
  <c r="BW2446" i="25"/>
  <c r="BX2446" i="25"/>
  <c r="BZ2446" i="25"/>
  <c r="CB2446" i="25" s="1"/>
  <c r="BS2447" i="25"/>
  <c r="BT2447" i="25"/>
  <c r="BU2447" i="25"/>
  <c r="BV2447" i="25"/>
  <c r="BW2447" i="25"/>
  <c r="BX2447" i="25"/>
  <c r="BZ2447" i="25"/>
  <c r="BS2448" i="25"/>
  <c r="BT2448" i="25"/>
  <c r="BU2448" i="25"/>
  <c r="BV2448" i="25"/>
  <c r="BW2448" i="25"/>
  <c r="BX2448" i="25"/>
  <c r="BZ2448" i="25"/>
  <c r="BS2449" i="25"/>
  <c r="BT2449" i="25"/>
  <c r="BU2449" i="25"/>
  <c r="BV2449" i="25"/>
  <c r="BW2449" i="25"/>
  <c r="BX2449" i="25"/>
  <c r="BZ2449" i="25"/>
  <c r="CB2449" i="25" s="1"/>
  <c r="BS2450" i="25"/>
  <c r="BT2450" i="25"/>
  <c r="BU2450" i="25"/>
  <c r="BV2450" i="25"/>
  <c r="BW2450" i="25"/>
  <c r="BX2450" i="25"/>
  <c r="BZ2450" i="25"/>
  <c r="CB2450" i="25" s="1"/>
  <c r="BS2451" i="25"/>
  <c r="BT2451" i="25"/>
  <c r="BU2451" i="25"/>
  <c r="BV2451" i="25"/>
  <c r="BW2451" i="25"/>
  <c r="BX2451" i="25"/>
  <c r="BZ2451" i="25"/>
  <c r="CB2451" i="25" s="1"/>
  <c r="BS2452" i="25"/>
  <c r="BT2452" i="25"/>
  <c r="BU2452" i="25"/>
  <c r="BV2452" i="25"/>
  <c r="BW2452" i="25"/>
  <c r="BX2452" i="25"/>
  <c r="BZ2452" i="25"/>
  <c r="BS2453" i="25"/>
  <c r="BT2453" i="25"/>
  <c r="BU2453" i="25"/>
  <c r="BV2453" i="25"/>
  <c r="BW2453" i="25"/>
  <c r="BX2453" i="25"/>
  <c r="BZ2453" i="25"/>
  <c r="BS2454" i="25"/>
  <c r="BT2454" i="25"/>
  <c r="BU2454" i="25"/>
  <c r="BV2454" i="25"/>
  <c r="BW2454" i="25"/>
  <c r="BX2454" i="25"/>
  <c r="BZ2454" i="25"/>
  <c r="BS2455" i="25"/>
  <c r="BT2455" i="25"/>
  <c r="BU2455" i="25"/>
  <c r="BV2455" i="25"/>
  <c r="BW2455" i="25"/>
  <c r="BX2455" i="25"/>
  <c r="BZ2455" i="25"/>
  <c r="CB2455" i="25" s="1"/>
  <c r="BS2456" i="25"/>
  <c r="BT2456" i="25"/>
  <c r="BU2456" i="25"/>
  <c r="BV2456" i="25"/>
  <c r="BW2456" i="25"/>
  <c r="BX2456" i="25"/>
  <c r="BZ2456" i="25"/>
  <c r="CB2456" i="25" s="1"/>
  <c r="BS2457" i="25"/>
  <c r="BT2457" i="25"/>
  <c r="BU2457" i="25"/>
  <c r="BV2457" i="25"/>
  <c r="BW2457" i="25"/>
  <c r="BX2457" i="25"/>
  <c r="BZ2457" i="25"/>
  <c r="CB2457" i="25" s="1"/>
  <c r="BS2458" i="25"/>
  <c r="BT2458" i="25"/>
  <c r="BU2458" i="25"/>
  <c r="BV2458" i="25"/>
  <c r="BW2458" i="25"/>
  <c r="BX2458" i="25"/>
  <c r="BZ2458" i="25"/>
  <c r="BS2459" i="25"/>
  <c r="BT2459" i="25"/>
  <c r="BU2459" i="25"/>
  <c r="BV2459" i="25"/>
  <c r="BW2459" i="25"/>
  <c r="BX2459" i="25"/>
  <c r="BZ2459" i="25"/>
  <c r="CB2459" i="25" s="1"/>
  <c r="BS2460" i="25"/>
  <c r="BT2460" i="25"/>
  <c r="BU2460" i="25"/>
  <c r="BV2460" i="25"/>
  <c r="BW2460" i="25"/>
  <c r="BX2460" i="25"/>
  <c r="BZ2460" i="25"/>
  <c r="CB2460" i="25" s="1"/>
  <c r="BS2461" i="25"/>
  <c r="BT2461" i="25"/>
  <c r="BU2461" i="25"/>
  <c r="BV2461" i="25"/>
  <c r="BW2461" i="25"/>
  <c r="BX2461" i="25"/>
  <c r="BZ2461" i="25"/>
  <c r="BS2462" i="25"/>
  <c r="BT2462" i="25"/>
  <c r="BU2462" i="25"/>
  <c r="BV2462" i="25"/>
  <c r="BW2462" i="25"/>
  <c r="BX2462" i="25"/>
  <c r="BZ2462" i="25"/>
  <c r="CB2462" i="25" s="1"/>
  <c r="BS2463" i="25"/>
  <c r="BT2463" i="25"/>
  <c r="BU2463" i="25"/>
  <c r="BV2463" i="25"/>
  <c r="BW2463" i="25"/>
  <c r="BX2463" i="25"/>
  <c r="BZ2463" i="25"/>
  <c r="CB2463" i="25" s="1"/>
  <c r="BS2464" i="25"/>
  <c r="BT2464" i="25"/>
  <c r="BU2464" i="25"/>
  <c r="BV2464" i="25"/>
  <c r="BW2464" i="25"/>
  <c r="BX2464" i="25"/>
  <c r="BZ2464" i="25"/>
  <c r="CB2464" i="25" s="1"/>
  <c r="BS2465" i="25"/>
  <c r="BT2465" i="25"/>
  <c r="BU2465" i="25"/>
  <c r="BV2465" i="25"/>
  <c r="BW2465" i="25"/>
  <c r="BX2465" i="25"/>
  <c r="BZ2465" i="25"/>
  <c r="CB2465" i="25" s="1"/>
  <c r="BS2466" i="25"/>
  <c r="BT2466" i="25"/>
  <c r="BU2466" i="25"/>
  <c r="BV2466" i="25"/>
  <c r="BW2466" i="25"/>
  <c r="BX2466" i="25"/>
  <c r="BZ2466" i="25"/>
  <c r="CB2466" i="25" s="1"/>
  <c r="BS2467" i="25"/>
  <c r="BT2467" i="25"/>
  <c r="BU2467" i="25"/>
  <c r="BV2467" i="25"/>
  <c r="BW2467" i="25"/>
  <c r="BX2467" i="25"/>
  <c r="BZ2467" i="25"/>
  <c r="BS2468" i="25"/>
  <c r="BT2468" i="25"/>
  <c r="BU2468" i="25"/>
  <c r="BV2468" i="25"/>
  <c r="BW2468" i="25"/>
  <c r="BX2468" i="25"/>
  <c r="BZ2468" i="25"/>
  <c r="BS2469" i="25"/>
  <c r="BT2469" i="25"/>
  <c r="BU2469" i="25"/>
  <c r="BV2469" i="25"/>
  <c r="BW2469" i="25"/>
  <c r="BX2469" i="25"/>
  <c r="BZ2469" i="25"/>
  <c r="BS2470" i="25"/>
  <c r="BT2470" i="25"/>
  <c r="BU2470" i="25"/>
  <c r="BV2470" i="25"/>
  <c r="BW2470" i="25"/>
  <c r="BX2470" i="25"/>
  <c r="BZ2470" i="25"/>
  <c r="BS2471" i="25"/>
  <c r="BT2471" i="25"/>
  <c r="BU2471" i="25"/>
  <c r="BV2471" i="25"/>
  <c r="BW2471" i="25"/>
  <c r="BX2471" i="25"/>
  <c r="BZ2471" i="25"/>
  <c r="CB2471" i="25" s="1"/>
  <c r="BS2472" i="25"/>
  <c r="BT2472" i="25"/>
  <c r="BU2472" i="25"/>
  <c r="BV2472" i="25"/>
  <c r="BW2472" i="25"/>
  <c r="BX2472" i="25"/>
  <c r="BZ2472" i="25"/>
  <c r="CB2472" i="25" s="1"/>
  <c r="BS2473" i="25"/>
  <c r="BT2473" i="25"/>
  <c r="BU2473" i="25"/>
  <c r="BV2473" i="25"/>
  <c r="BW2473" i="25"/>
  <c r="BX2473" i="25"/>
  <c r="BZ2473" i="25"/>
  <c r="BS2474" i="25"/>
  <c r="BT2474" i="25"/>
  <c r="BU2474" i="25"/>
  <c r="BV2474" i="25"/>
  <c r="BW2474" i="25"/>
  <c r="BX2474" i="25"/>
  <c r="BZ2474" i="25"/>
  <c r="BS2475" i="25"/>
  <c r="BT2475" i="25"/>
  <c r="BU2475" i="25"/>
  <c r="BV2475" i="25"/>
  <c r="BW2475" i="25"/>
  <c r="BX2475" i="25"/>
  <c r="BZ2475" i="25"/>
  <c r="CB2475" i="25" s="1"/>
  <c r="BS2476" i="25"/>
  <c r="BT2476" i="25"/>
  <c r="BU2476" i="25"/>
  <c r="BV2476" i="25"/>
  <c r="BW2476" i="25"/>
  <c r="BX2476" i="25"/>
  <c r="BZ2476" i="25"/>
  <c r="CB2476" i="25" s="1"/>
  <c r="BS2477" i="25"/>
  <c r="BT2477" i="25"/>
  <c r="BU2477" i="25"/>
  <c r="BV2477" i="25"/>
  <c r="BW2477" i="25"/>
  <c r="BX2477" i="25"/>
  <c r="BZ2477" i="25"/>
  <c r="CB2477" i="25" s="1"/>
  <c r="BS2478" i="25"/>
  <c r="BT2478" i="25"/>
  <c r="BU2478" i="25"/>
  <c r="BV2478" i="25"/>
  <c r="BW2478" i="25"/>
  <c r="BX2478" i="25"/>
  <c r="BZ2478" i="25"/>
  <c r="BS2479" i="25"/>
  <c r="BT2479" i="25"/>
  <c r="BU2479" i="25"/>
  <c r="BV2479" i="25"/>
  <c r="BW2479" i="25"/>
  <c r="BX2479" i="25"/>
  <c r="BZ2479" i="25"/>
  <c r="CB2479" i="25" s="1"/>
  <c r="BS2480" i="25"/>
  <c r="BT2480" i="25"/>
  <c r="BU2480" i="25"/>
  <c r="BV2480" i="25"/>
  <c r="BW2480" i="25"/>
  <c r="BX2480" i="25"/>
  <c r="BZ2480" i="25"/>
  <c r="CB2480" i="25" s="1"/>
  <c r="BS2481" i="25"/>
  <c r="BT2481" i="25"/>
  <c r="BU2481" i="25"/>
  <c r="BV2481" i="25"/>
  <c r="BW2481" i="25"/>
  <c r="BX2481" i="25"/>
  <c r="BZ2481" i="25"/>
  <c r="CB2481" i="25" s="1"/>
  <c r="BS2482" i="25"/>
  <c r="BT2482" i="25"/>
  <c r="BU2482" i="25"/>
  <c r="BV2482" i="25"/>
  <c r="BW2482" i="25"/>
  <c r="BX2482" i="25"/>
  <c r="BZ2482" i="25"/>
  <c r="CB2482" i="25" s="1"/>
  <c r="BS2483" i="25"/>
  <c r="BT2483" i="25"/>
  <c r="BU2483" i="25"/>
  <c r="BV2483" i="25"/>
  <c r="BW2483" i="25"/>
  <c r="BX2483" i="25"/>
  <c r="BZ2483" i="25"/>
  <c r="CB2483" i="25" s="1"/>
  <c r="BS2484" i="25"/>
  <c r="BT2484" i="25"/>
  <c r="BU2484" i="25"/>
  <c r="BV2484" i="25"/>
  <c r="BW2484" i="25"/>
  <c r="BX2484" i="25"/>
  <c r="BZ2484" i="25"/>
  <c r="BS2485" i="25"/>
  <c r="BT2485" i="25"/>
  <c r="BU2485" i="25"/>
  <c r="BV2485" i="25"/>
  <c r="BW2485" i="25"/>
  <c r="BX2485" i="25"/>
  <c r="BZ2485" i="25"/>
  <c r="BS2486" i="25"/>
  <c r="BT2486" i="25"/>
  <c r="BU2486" i="25"/>
  <c r="BV2486" i="25"/>
  <c r="BW2486" i="25"/>
  <c r="BX2486" i="25"/>
  <c r="BZ2486" i="25"/>
  <c r="BS2487" i="25"/>
  <c r="BT2487" i="25"/>
  <c r="BU2487" i="25"/>
  <c r="BV2487" i="25"/>
  <c r="BW2487" i="25"/>
  <c r="BX2487" i="25"/>
  <c r="BZ2487" i="25"/>
  <c r="BS2488" i="25"/>
  <c r="BT2488" i="25"/>
  <c r="BU2488" i="25"/>
  <c r="BV2488" i="25"/>
  <c r="BW2488" i="25"/>
  <c r="BX2488" i="25"/>
  <c r="BZ2488" i="25"/>
  <c r="CB2488" i="25" s="1"/>
  <c r="BS2489" i="25"/>
  <c r="BT2489" i="25"/>
  <c r="BU2489" i="25"/>
  <c r="BV2489" i="25"/>
  <c r="BW2489" i="25"/>
  <c r="BX2489" i="25"/>
  <c r="BZ2489" i="25"/>
  <c r="BS2490" i="25"/>
  <c r="BT2490" i="25"/>
  <c r="BU2490" i="25"/>
  <c r="BV2490" i="25"/>
  <c r="BW2490" i="25"/>
  <c r="BX2490" i="25"/>
  <c r="BZ2490" i="25"/>
  <c r="BS2491" i="25"/>
  <c r="BT2491" i="25"/>
  <c r="BU2491" i="25"/>
  <c r="BV2491" i="25"/>
  <c r="BW2491" i="25"/>
  <c r="BX2491" i="25"/>
  <c r="BZ2491" i="25"/>
  <c r="CB2491" i="25" s="1"/>
  <c r="BS2492" i="25"/>
  <c r="BT2492" i="25"/>
  <c r="BU2492" i="25"/>
  <c r="BV2492" i="25"/>
  <c r="BW2492" i="25"/>
  <c r="BX2492" i="25"/>
  <c r="BZ2492" i="25"/>
  <c r="CB2492" i="25" s="1"/>
  <c r="BS2493" i="25"/>
  <c r="BT2493" i="25"/>
  <c r="BU2493" i="25"/>
  <c r="BV2493" i="25"/>
  <c r="BW2493" i="25"/>
  <c r="BX2493" i="25"/>
  <c r="BZ2493" i="25"/>
  <c r="CB2493" i="25" s="1"/>
  <c r="BS2494" i="25"/>
  <c r="BT2494" i="25"/>
  <c r="BU2494" i="25"/>
  <c r="BV2494" i="25"/>
  <c r="BW2494" i="25"/>
  <c r="BX2494" i="25"/>
  <c r="BZ2494" i="25"/>
  <c r="BS2495" i="25"/>
  <c r="BT2495" i="25"/>
  <c r="BU2495" i="25"/>
  <c r="BV2495" i="25"/>
  <c r="BW2495" i="25"/>
  <c r="BX2495" i="25"/>
  <c r="BZ2495" i="25"/>
  <c r="CB2495" i="25" s="1"/>
  <c r="BS2496" i="25"/>
  <c r="BT2496" i="25"/>
  <c r="BU2496" i="25"/>
  <c r="BV2496" i="25"/>
  <c r="BW2496" i="25"/>
  <c r="BX2496" i="25"/>
  <c r="BZ2496" i="25"/>
  <c r="CB2496" i="25" s="1"/>
  <c r="BS2497" i="25"/>
  <c r="BT2497" i="25"/>
  <c r="BU2497" i="25"/>
  <c r="BV2497" i="25"/>
  <c r="BW2497" i="25"/>
  <c r="BX2497" i="25"/>
  <c r="BZ2497" i="25"/>
  <c r="CB2497" i="25" s="1"/>
  <c r="BS2498" i="25"/>
  <c r="BT2498" i="25"/>
  <c r="BU2498" i="25"/>
  <c r="BV2498" i="25"/>
  <c r="BW2498" i="25"/>
  <c r="BX2498" i="25"/>
  <c r="BZ2498" i="25"/>
  <c r="CB2498" i="25" s="1"/>
  <c r="BS2499" i="25"/>
  <c r="BT2499" i="25"/>
  <c r="BU2499" i="25"/>
  <c r="BV2499" i="25"/>
  <c r="BW2499" i="25"/>
  <c r="BX2499" i="25"/>
  <c r="BZ2499" i="25"/>
  <c r="CB2499" i="25" s="1"/>
  <c r="BS2500" i="25"/>
  <c r="BT2500" i="25"/>
  <c r="BU2500" i="25"/>
  <c r="BV2500" i="25"/>
  <c r="BW2500" i="25"/>
  <c r="BX2500" i="25"/>
  <c r="BZ2500" i="25"/>
  <c r="BS2501" i="25"/>
  <c r="BT2501" i="25"/>
  <c r="BU2501" i="25"/>
  <c r="BV2501" i="25"/>
  <c r="BW2501" i="25"/>
  <c r="BX2501" i="25"/>
  <c r="BZ2501" i="25"/>
  <c r="BS2502" i="25"/>
  <c r="BT2502" i="25"/>
  <c r="BU2502" i="25"/>
  <c r="BV2502" i="25"/>
  <c r="BW2502" i="25"/>
  <c r="BX2502" i="25"/>
  <c r="BZ2502" i="25"/>
  <c r="BS2503" i="25"/>
  <c r="BT2503" i="25"/>
  <c r="BU2503" i="25"/>
  <c r="BV2503" i="25"/>
  <c r="BW2503" i="25"/>
  <c r="BX2503" i="25"/>
  <c r="BZ2503" i="25"/>
  <c r="BS2504" i="25"/>
  <c r="BT2504" i="25"/>
  <c r="BU2504" i="25"/>
  <c r="BV2504" i="25"/>
  <c r="BW2504" i="25"/>
  <c r="BX2504" i="25"/>
  <c r="BZ2504" i="25"/>
  <c r="CB2504" i="25" s="1"/>
  <c r="BS2505" i="25"/>
  <c r="BT2505" i="25"/>
  <c r="BU2505" i="25"/>
  <c r="BV2505" i="25"/>
  <c r="BW2505" i="25"/>
  <c r="BX2505" i="25"/>
  <c r="BZ2505" i="25"/>
  <c r="BS2506" i="25"/>
  <c r="BT2506" i="25"/>
  <c r="BU2506" i="25"/>
  <c r="BV2506" i="25"/>
  <c r="BW2506" i="25"/>
  <c r="BX2506" i="25"/>
  <c r="BZ2506" i="25"/>
  <c r="BS2507" i="25"/>
  <c r="BT2507" i="25"/>
  <c r="BU2507" i="25"/>
  <c r="BV2507" i="25"/>
  <c r="BW2507" i="25"/>
  <c r="BX2507" i="25"/>
  <c r="BZ2507" i="25"/>
  <c r="CB2507" i="25" s="1"/>
  <c r="BS2508" i="25"/>
  <c r="BT2508" i="25"/>
  <c r="BU2508" i="25"/>
  <c r="BV2508" i="25"/>
  <c r="BW2508" i="25"/>
  <c r="BX2508" i="25"/>
  <c r="BZ2508" i="25"/>
  <c r="BS2509" i="25"/>
  <c r="BT2509" i="25"/>
  <c r="BU2509" i="25"/>
  <c r="BV2509" i="25"/>
  <c r="BW2509" i="25"/>
  <c r="BX2509" i="25"/>
  <c r="BZ2509" i="25"/>
  <c r="CB2509" i="25" s="1"/>
  <c r="BS2510" i="25"/>
  <c r="BT2510" i="25"/>
  <c r="BU2510" i="25"/>
  <c r="BV2510" i="25"/>
  <c r="BW2510" i="25"/>
  <c r="BX2510" i="25"/>
  <c r="BZ2510" i="25"/>
  <c r="CB2510" i="25" s="1"/>
  <c r="BS2511" i="25"/>
  <c r="BT2511" i="25"/>
  <c r="BU2511" i="25"/>
  <c r="BV2511" i="25"/>
  <c r="BW2511" i="25"/>
  <c r="BX2511" i="25"/>
  <c r="BZ2511" i="25"/>
  <c r="CB2511" i="25" s="1"/>
  <c r="BS2512" i="25"/>
  <c r="BT2512" i="25"/>
  <c r="BU2512" i="25"/>
  <c r="BV2512" i="25"/>
  <c r="BW2512" i="25"/>
  <c r="BX2512" i="25"/>
  <c r="BZ2512" i="25"/>
  <c r="BS2513" i="25"/>
  <c r="BT2513" i="25"/>
  <c r="BU2513" i="25"/>
  <c r="BV2513" i="25"/>
  <c r="BW2513" i="25"/>
  <c r="BX2513" i="25"/>
  <c r="BZ2513" i="25"/>
  <c r="CB2513" i="25" s="1"/>
  <c r="BS2514" i="25"/>
  <c r="BT2514" i="25"/>
  <c r="BU2514" i="25"/>
  <c r="BV2514" i="25"/>
  <c r="BW2514" i="25"/>
  <c r="BX2514" i="25"/>
  <c r="BZ2514" i="25"/>
  <c r="CB2514" i="25" s="1"/>
  <c r="BS2515" i="25"/>
  <c r="BT2515" i="25"/>
  <c r="BU2515" i="25"/>
  <c r="BV2515" i="25"/>
  <c r="BW2515" i="25"/>
  <c r="BX2515" i="25"/>
  <c r="BZ2515" i="25"/>
  <c r="CB2515" i="25" s="1"/>
  <c r="BS2516" i="25"/>
  <c r="BT2516" i="25"/>
  <c r="BU2516" i="25"/>
  <c r="BV2516" i="25"/>
  <c r="BW2516" i="25"/>
  <c r="BX2516" i="25"/>
  <c r="BZ2516" i="25"/>
  <c r="BS2517" i="25"/>
  <c r="BT2517" i="25"/>
  <c r="BU2517" i="25"/>
  <c r="BV2517" i="25"/>
  <c r="BW2517" i="25"/>
  <c r="BX2517" i="25"/>
  <c r="BZ2517" i="25"/>
  <c r="BS2518" i="25"/>
  <c r="BT2518" i="25"/>
  <c r="BU2518" i="25"/>
  <c r="BV2518" i="25"/>
  <c r="BW2518" i="25"/>
  <c r="BX2518" i="25"/>
  <c r="BZ2518" i="25"/>
  <c r="BS2519" i="25"/>
  <c r="BT2519" i="25"/>
  <c r="BU2519" i="25"/>
  <c r="BV2519" i="25"/>
  <c r="BW2519" i="25"/>
  <c r="BX2519" i="25"/>
  <c r="BZ2519" i="25"/>
  <c r="CB2519" i="25" s="1"/>
  <c r="BS2520" i="25"/>
  <c r="BT2520" i="25"/>
  <c r="BU2520" i="25"/>
  <c r="BV2520" i="25"/>
  <c r="BW2520" i="25"/>
  <c r="BX2520" i="25"/>
  <c r="BZ2520" i="25"/>
  <c r="BS2521" i="25"/>
  <c r="BT2521" i="25"/>
  <c r="BU2521" i="25"/>
  <c r="BV2521" i="25"/>
  <c r="BW2521" i="25"/>
  <c r="BX2521" i="25"/>
  <c r="BZ2521" i="25"/>
  <c r="CB2521" i="25" s="1"/>
  <c r="BS2522" i="25"/>
  <c r="BT2522" i="25"/>
  <c r="BU2522" i="25"/>
  <c r="BV2522" i="25"/>
  <c r="BW2522" i="25"/>
  <c r="BX2522" i="25"/>
  <c r="BZ2522" i="25"/>
  <c r="BS2523" i="25"/>
  <c r="BT2523" i="25"/>
  <c r="BU2523" i="25"/>
  <c r="BV2523" i="25"/>
  <c r="BW2523" i="25"/>
  <c r="BX2523" i="25"/>
  <c r="BZ2523" i="25"/>
  <c r="BS2524" i="25"/>
  <c r="BT2524" i="25"/>
  <c r="BU2524" i="25"/>
  <c r="BV2524" i="25"/>
  <c r="BW2524" i="25"/>
  <c r="BX2524" i="25"/>
  <c r="BZ2524" i="25"/>
  <c r="CB2524" i="25" s="1"/>
  <c r="BS2525" i="25"/>
  <c r="BT2525" i="25"/>
  <c r="BU2525" i="25"/>
  <c r="BV2525" i="25"/>
  <c r="BW2525" i="25"/>
  <c r="BX2525" i="25"/>
  <c r="BZ2525" i="25"/>
  <c r="BS2526" i="25"/>
  <c r="BT2526" i="25"/>
  <c r="BU2526" i="25"/>
  <c r="BV2526" i="25"/>
  <c r="BW2526" i="25"/>
  <c r="BX2526" i="25"/>
  <c r="BZ2526" i="25"/>
  <c r="CB2526" i="25" s="1"/>
  <c r="BS2527" i="25"/>
  <c r="BT2527" i="25"/>
  <c r="BU2527" i="25"/>
  <c r="BV2527" i="25"/>
  <c r="BW2527" i="25"/>
  <c r="BX2527" i="25"/>
  <c r="BZ2527" i="25"/>
  <c r="BS2528" i="25"/>
  <c r="BT2528" i="25"/>
  <c r="BU2528" i="25"/>
  <c r="BV2528" i="25"/>
  <c r="BW2528" i="25"/>
  <c r="BX2528" i="25"/>
  <c r="BZ2528" i="25"/>
  <c r="CB2528" i="25" s="1"/>
  <c r="BS2529" i="25"/>
  <c r="BT2529" i="25"/>
  <c r="BU2529" i="25"/>
  <c r="BV2529" i="25"/>
  <c r="BW2529" i="25"/>
  <c r="BX2529" i="25"/>
  <c r="BZ2529" i="25"/>
  <c r="CB2529" i="25" s="1"/>
  <c r="BS2530" i="25"/>
  <c r="BT2530" i="25"/>
  <c r="BU2530" i="25"/>
  <c r="BV2530" i="25"/>
  <c r="BW2530" i="25"/>
  <c r="BX2530" i="25"/>
  <c r="BZ2530" i="25"/>
  <c r="CB2530" i="25" s="1"/>
  <c r="BS2531" i="25"/>
  <c r="BT2531" i="25"/>
  <c r="BU2531" i="25"/>
  <c r="BV2531" i="25"/>
  <c r="BW2531" i="25"/>
  <c r="BX2531" i="25"/>
  <c r="BZ2531" i="25"/>
  <c r="CB2531" i="25" s="1"/>
  <c r="BS2532" i="25"/>
  <c r="BT2532" i="25"/>
  <c r="BU2532" i="25"/>
  <c r="BV2532" i="25"/>
  <c r="BW2532" i="25"/>
  <c r="BX2532" i="25"/>
  <c r="BZ2532" i="25"/>
  <c r="BS2533" i="25"/>
  <c r="BT2533" i="25"/>
  <c r="BU2533" i="25"/>
  <c r="BV2533" i="25"/>
  <c r="BW2533" i="25"/>
  <c r="BX2533" i="25"/>
  <c r="BZ2533" i="25"/>
  <c r="BS2534" i="25"/>
  <c r="BT2534" i="25"/>
  <c r="BU2534" i="25"/>
  <c r="BV2534" i="25"/>
  <c r="BW2534" i="25"/>
  <c r="BX2534" i="25"/>
  <c r="BZ2534" i="25"/>
  <c r="BS2535" i="25"/>
  <c r="BT2535" i="25"/>
  <c r="BU2535" i="25"/>
  <c r="BV2535" i="25"/>
  <c r="BW2535" i="25"/>
  <c r="BX2535" i="25"/>
  <c r="BZ2535" i="25"/>
  <c r="CB2535" i="25" s="1"/>
  <c r="BS2536" i="25"/>
  <c r="BT2536" i="25"/>
  <c r="BU2536" i="25"/>
  <c r="BV2536" i="25"/>
  <c r="BW2536" i="25"/>
  <c r="BX2536" i="25"/>
  <c r="BZ2536" i="25"/>
  <c r="CB2536" i="25" s="1"/>
  <c r="BS2537" i="25"/>
  <c r="BT2537" i="25"/>
  <c r="BU2537" i="25"/>
  <c r="BV2537" i="25"/>
  <c r="BW2537" i="25"/>
  <c r="BX2537" i="25"/>
  <c r="BZ2537" i="25"/>
  <c r="CB2537" i="25" s="1"/>
  <c r="BS2538" i="25"/>
  <c r="BT2538" i="25"/>
  <c r="BU2538" i="25"/>
  <c r="BV2538" i="25"/>
  <c r="BW2538" i="25"/>
  <c r="BX2538" i="25"/>
  <c r="BZ2538" i="25"/>
  <c r="BS2539" i="25"/>
  <c r="BT2539" i="25"/>
  <c r="BU2539" i="25"/>
  <c r="BV2539" i="25"/>
  <c r="BW2539" i="25"/>
  <c r="BX2539" i="25"/>
  <c r="BZ2539" i="25"/>
  <c r="CB2539" i="25" s="1"/>
  <c r="BS2540" i="25"/>
  <c r="BT2540" i="25"/>
  <c r="BU2540" i="25"/>
  <c r="BV2540" i="25"/>
  <c r="BW2540" i="25"/>
  <c r="BX2540" i="25"/>
  <c r="BZ2540" i="25"/>
  <c r="CB2540" i="25" s="1"/>
  <c r="BS2541" i="25"/>
  <c r="BT2541" i="25"/>
  <c r="BU2541" i="25"/>
  <c r="BV2541" i="25"/>
  <c r="BW2541" i="25"/>
  <c r="BX2541" i="25"/>
  <c r="BZ2541" i="25"/>
  <c r="BS2542" i="25"/>
  <c r="BT2542" i="25"/>
  <c r="BU2542" i="25"/>
  <c r="BV2542" i="25"/>
  <c r="BW2542" i="25"/>
  <c r="BX2542" i="25"/>
  <c r="BZ2542" i="25"/>
  <c r="CB2542" i="25" s="1"/>
  <c r="BS2543" i="25"/>
  <c r="BT2543" i="25"/>
  <c r="BU2543" i="25"/>
  <c r="BV2543" i="25"/>
  <c r="BW2543" i="25"/>
  <c r="BX2543" i="25"/>
  <c r="BZ2543" i="25"/>
  <c r="CB2543" i="25" s="1"/>
  <c r="BS2544" i="25"/>
  <c r="BT2544" i="25"/>
  <c r="BU2544" i="25"/>
  <c r="BV2544" i="25"/>
  <c r="BW2544" i="25"/>
  <c r="BX2544" i="25"/>
  <c r="BZ2544" i="25"/>
  <c r="CB2544" i="25" s="1"/>
  <c r="BS2545" i="25"/>
  <c r="BT2545" i="25"/>
  <c r="BU2545" i="25"/>
  <c r="BV2545" i="25"/>
  <c r="BW2545" i="25"/>
  <c r="BX2545" i="25"/>
  <c r="BZ2545" i="25"/>
  <c r="CB2545" i="25" s="1"/>
  <c r="BS2546" i="25"/>
  <c r="BT2546" i="25"/>
  <c r="BU2546" i="25"/>
  <c r="BV2546" i="25"/>
  <c r="BW2546" i="25"/>
  <c r="BX2546" i="25"/>
  <c r="BZ2546" i="25"/>
  <c r="CB2546" i="25" s="1"/>
  <c r="BS2547" i="25"/>
  <c r="BT2547" i="25"/>
  <c r="BU2547" i="25"/>
  <c r="BV2547" i="25"/>
  <c r="BW2547" i="25"/>
  <c r="BX2547" i="25"/>
  <c r="BZ2547" i="25"/>
  <c r="BS2548" i="25"/>
  <c r="BT2548" i="25"/>
  <c r="BU2548" i="25"/>
  <c r="BV2548" i="25"/>
  <c r="BW2548" i="25"/>
  <c r="BX2548" i="25"/>
  <c r="BZ2548" i="25"/>
  <c r="BS2549" i="25"/>
  <c r="BT2549" i="25"/>
  <c r="BU2549" i="25"/>
  <c r="BV2549" i="25"/>
  <c r="BW2549" i="25"/>
  <c r="BX2549" i="25"/>
  <c r="BZ2549" i="25"/>
  <c r="BS2550" i="25"/>
  <c r="BT2550" i="25"/>
  <c r="BU2550" i="25"/>
  <c r="BV2550" i="25"/>
  <c r="BW2550" i="25"/>
  <c r="BX2550" i="25"/>
  <c r="BZ2550" i="25"/>
  <c r="BS2551" i="25"/>
  <c r="BT2551" i="25"/>
  <c r="BU2551" i="25"/>
  <c r="BV2551" i="25"/>
  <c r="BW2551" i="25"/>
  <c r="BX2551" i="25"/>
  <c r="BZ2551" i="25"/>
  <c r="CB2551" i="25" s="1"/>
  <c r="BS2552" i="25"/>
  <c r="BT2552" i="25"/>
  <c r="BU2552" i="25"/>
  <c r="BV2552" i="25"/>
  <c r="BW2552" i="25"/>
  <c r="BX2552" i="25"/>
  <c r="BZ2552" i="25"/>
  <c r="CB2552" i="25" s="1"/>
  <c r="BS2553" i="25"/>
  <c r="BT2553" i="25"/>
  <c r="BU2553" i="25"/>
  <c r="BV2553" i="25"/>
  <c r="BW2553" i="25"/>
  <c r="BX2553" i="25"/>
  <c r="BZ2553" i="25"/>
  <c r="CB2553" i="25" s="1"/>
  <c r="BS2554" i="25"/>
  <c r="BT2554" i="25"/>
  <c r="BU2554" i="25"/>
  <c r="BV2554" i="25"/>
  <c r="BW2554" i="25"/>
  <c r="BX2554" i="25"/>
  <c r="BZ2554" i="25"/>
  <c r="BS2555" i="25"/>
  <c r="BT2555" i="25"/>
  <c r="BU2555" i="25"/>
  <c r="BV2555" i="25"/>
  <c r="BW2555" i="25"/>
  <c r="BX2555" i="25"/>
  <c r="BZ2555" i="25"/>
  <c r="CB2555" i="25" s="1"/>
  <c r="BS2556" i="25"/>
  <c r="BT2556" i="25"/>
  <c r="BU2556" i="25"/>
  <c r="BV2556" i="25"/>
  <c r="BW2556" i="25"/>
  <c r="BX2556" i="25"/>
  <c r="BZ2556" i="25"/>
  <c r="CB2556" i="25" s="1"/>
  <c r="BS2557" i="25"/>
  <c r="BT2557" i="25"/>
  <c r="BU2557" i="25"/>
  <c r="BV2557" i="25"/>
  <c r="BW2557" i="25"/>
  <c r="BX2557" i="25"/>
  <c r="BZ2557" i="25"/>
  <c r="BS2558" i="25"/>
  <c r="BT2558" i="25"/>
  <c r="BU2558" i="25"/>
  <c r="BV2558" i="25"/>
  <c r="BW2558" i="25"/>
  <c r="BX2558" i="25"/>
  <c r="BZ2558" i="25"/>
  <c r="CB2558" i="25" s="1"/>
  <c r="BS2559" i="25"/>
  <c r="BT2559" i="25"/>
  <c r="BU2559" i="25"/>
  <c r="BV2559" i="25"/>
  <c r="BW2559" i="25"/>
  <c r="BX2559" i="25"/>
  <c r="BZ2559" i="25"/>
  <c r="CB2559" i="25" s="1"/>
  <c r="BS2560" i="25"/>
  <c r="BT2560" i="25"/>
  <c r="BU2560" i="25"/>
  <c r="BV2560" i="25"/>
  <c r="BW2560" i="25"/>
  <c r="BX2560" i="25"/>
  <c r="BZ2560" i="25"/>
  <c r="CB2560" i="25" s="1"/>
  <c r="BS2561" i="25"/>
  <c r="BT2561" i="25"/>
  <c r="BU2561" i="25"/>
  <c r="BV2561" i="25"/>
  <c r="BW2561" i="25"/>
  <c r="BX2561" i="25"/>
  <c r="BZ2561" i="25"/>
  <c r="CB2561" i="25" s="1"/>
  <c r="BS2562" i="25"/>
  <c r="BT2562" i="25"/>
  <c r="BU2562" i="25"/>
  <c r="BV2562" i="25"/>
  <c r="BW2562" i="25"/>
  <c r="BX2562" i="25"/>
  <c r="BZ2562" i="25"/>
  <c r="CB2562" i="25" s="1"/>
  <c r="BS2563" i="25"/>
  <c r="BT2563" i="25"/>
  <c r="BU2563" i="25"/>
  <c r="BV2563" i="25"/>
  <c r="BW2563" i="25"/>
  <c r="BX2563" i="25"/>
  <c r="BZ2563" i="25"/>
  <c r="BS2564" i="25"/>
  <c r="BT2564" i="25"/>
  <c r="BU2564" i="25"/>
  <c r="BV2564" i="25"/>
  <c r="BW2564" i="25"/>
  <c r="BX2564" i="25"/>
  <c r="BZ2564" i="25"/>
  <c r="BS2565" i="25"/>
  <c r="BT2565" i="25"/>
  <c r="BU2565" i="25"/>
  <c r="BV2565" i="25"/>
  <c r="BW2565" i="25"/>
  <c r="BX2565" i="25"/>
  <c r="BZ2565" i="25"/>
  <c r="BS2566" i="25"/>
  <c r="BT2566" i="25"/>
  <c r="BU2566" i="25"/>
  <c r="BV2566" i="25"/>
  <c r="BW2566" i="25"/>
  <c r="BX2566" i="25"/>
  <c r="BZ2566" i="25"/>
  <c r="BS2567" i="25"/>
  <c r="BT2567" i="25"/>
  <c r="BU2567" i="25"/>
  <c r="BV2567" i="25"/>
  <c r="BW2567" i="25"/>
  <c r="BX2567" i="25"/>
  <c r="BZ2567" i="25"/>
  <c r="CB2567" i="25" s="1"/>
  <c r="BS2568" i="25"/>
  <c r="BT2568" i="25"/>
  <c r="BU2568" i="25"/>
  <c r="BV2568" i="25"/>
  <c r="BW2568" i="25"/>
  <c r="BX2568" i="25"/>
  <c r="BZ2568" i="25"/>
  <c r="CB2568" i="25" s="1"/>
  <c r="BS2569" i="25"/>
  <c r="BT2569" i="25"/>
  <c r="BU2569" i="25"/>
  <c r="BV2569" i="25"/>
  <c r="BW2569" i="25"/>
  <c r="BX2569" i="25"/>
  <c r="BZ2569" i="25"/>
  <c r="BS2570" i="25"/>
  <c r="BT2570" i="25"/>
  <c r="BU2570" i="25"/>
  <c r="BV2570" i="25"/>
  <c r="BW2570" i="25"/>
  <c r="BX2570" i="25"/>
  <c r="BZ2570" i="25"/>
  <c r="BS2571" i="25"/>
  <c r="BT2571" i="25"/>
  <c r="BU2571" i="25"/>
  <c r="BV2571" i="25"/>
  <c r="BW2571" i="25"/>
  <c r="BX2571" i="25"/>
  <c r="BZ2571" i="25"/>
  <c r="CB2571" i="25" s="1"/>
  <c r="BS2572" i="25"/>
  <c r="BT2572" i="25"/>
  <c r="BU2572" i="25"/>
  <c r="BV2572" i="25"/>
  <c r="BW2572" i="25"/>
  <c r="BX2572" i="25"/>
  <c r="BZ2572" i="25"/>
  <c r="CB2572" i="25" s="1"/>
  <c r="BS2573" i="25"/>
  <c r="BT2573" i="25"/>
  <c r="BU2573" i="25"/>
  <c r="BV2573" i="25"/>
  <c r="BW2573" i="25"/>
  <c r="BX2573" i="25"/>
  <c r="BZ2573" i="25"/>
  <c r="CB2573" i="25" s="1"/>
  <c r="BS2574" i="25"/>
  <c r="BT2574" i="25"/>
  <c r="BU2574" i="25"/>
  <c r="BV2574" i="25"/>
  <c r="BW2574" i="25"/>
  <c r="BX2574" i="25"/>
  <c r="BZ2574" i="25"/>
  <c r="BS2575" i="25"/>
  <c r="BT2575" i="25"/>
  <c r="BU2575" i="25"/>
  <c r="BV2575" i="25"/>
  <c r="BW2575" i="25"/>
  <c r="BX2575" i="25"/>
  <c r="BZ2575" i="25"/>
  <c r="CB2575" i="25" s="1"/>
  <c r="BS2576" i="25"/>
  <c r="BT2576" i="25"/>
  <c r="BU2576" i="25"/>
  <c r="BV2576" i="25"/>
  <c r="BW2576" i="25"/>
  <c r="BX2576" i="25"/>
  <c r="BZ2576" i="25"/>
  <c r="CB2576" i="25" s="1"/>
  <c r="BS2577" i="25"/>
  <c r="BT2577" i="25"/>
  <c r="BU2577" i="25"/>
  <c r="BV2577" i="25"/>
  <c r="BW2577" i="25"/>
  <c r="BX2577" i="25"/>
  <c r="BZ2577" i="25"/>
  <c r="CB2577" i="25" s="1"/>
  <c r="BS2578" i="25"/>
  <c r="BT2578" i="25"/>
  <c r="BU2578" i="25"/>
  <c r="BV2578" i="25"/>
  <c r="BW2578" i="25"/>
  <c r="BX2578" i="25"/>
  <c r="BZ2578" i="25"/>
  <c r="CB2578" i="25" s="1"/>
  <c r="BS2579" i="25"/>
  <c r="BT2579" i="25"/>
  <c r="BU2579" i="25"/>
  <c r="BV2579" i="25"/>
  <c r="BW2579" i="25"/>
  <c r="BX2579" i="25"/>
  <c r="BZ2579" i="25"/>
  <c r="CB2579" i="25" s="1"/>
  <c r="BS2580" i="25"/>
  <c r="BT2580" i="25"/>
  <c r="BU2580" i="25"/>
  <c r="BV2580" i="25"/>
  <c r="BW2580" i="25"/>
  <c r="BX2580" i="25"/>
  <c r="BZ2580" i="25"/>
  <c r="BS2581" i="25"/>
  <c r="BT2581" i="25"/>
  <c r="BU2581" i="25"/>
  <c r="BV2581" i="25"/>
  <c r="BW2581" i="25"/>
  <c r="BX2581" i="25"/>
  <c r="BZ2581" i="25"/>
  <c r="BS2582" i="25"/>
  <c r="BT2582" i="25"/>
  <c r="BU2582" i="25"/>
  <c r="BV2582" i="25"/>
  <c r="BW2582" i="25"/>
  <c r="BX2582" i="25"/>
  <c r="BZ2582" i="25"/>
  <c r="BS2583" i="25"/>
  <c r="BT2583" i="25"/>
  <c r="BU2583" i="25"/>
  <c r="BV2583" i="25"/>
  <c r="BW2583" i="25"/>
  <c r="BX2583" i="25"/>
  <c r="BZ2583" i="25"/>
  <c r="BS2584" i="25"/>
  <c r="BT2584" i="25"/>
  <c r="BU2584" i="25"/>
  <c r="BV2584" i="25"/>
  <c r="BW2584" i="25"/>
  <c r="BX2584" i="25"/>
  <c r="BZ2584" i="25"/>
  <c r="CB2584" i="25" s="1"/>
  <c r="BS2585" i="25"/>
  <c r="BT2585" i="25"/>
  <c r="BU2585" i="25"/>
  <c r="BV2585" i="25"/>
  <c r="BW2585" i="25"/>
  <c r="BX2585" i="25"/>
  <c r="BZ2585" i="25"/>
  <c r="BS2586" i="25"/>
  <c r="BT2586" i="25"/>
  <c r="BU2586" i="25"/>
  <c r="BV2586" i="25"/>
  <c r="BW2586" i="25"/>
  <c r="BX2586" i="25"/>
  <c r="BZ2586" i="25"/>
  <c r="BS2587" i="25"/>
  <c r="BT2587" i="25"/>
  <c r="BU2587" i="25"/>
  <c r="BV2587" i="25"/>
  <c r="BW2587" i="25"/>
  <c r="BX2587" i="25"/>
  <c r="BZ2587" i="25"/>
  <c r="CB2587" i="25" s="1"/>
  <c r="BS2588" i="25"/>
  <c r="BT2588" i="25"/>
  <c r="BU2588" i="25"/>
  <c r="BV2588" i="25"/>
  <c r="BW2588" i="25"/>
  <c r="BX2588" i="25"/>
  <c r="BZ2588" i="25"/>
  <c r="BS2589" i="25"/>
  <c r="BT2589" i="25"/>
  <c r="BU2589" i="25"/>
  <c r="BV2589" i="25"/>
  <c r="BW2589" i="25"/>
  <c r="BX2589" i="25"/>
  <c r="BZ2589" i="25"/>
  <c r="CB2589" i="25" s="1"/>
  <c r="BS2590" i="25"/>
  <c r="BT2590" i="25"/>
  <c r="BU2590" i="25"/>
  <c r="BV2590" i="25"/>
  <c r="BW2590" i="25"/>
  <c r="BX2590" i="25"/>
  <c r="BZ2590" i="25"/>
  <c r="CB2590" i="25" s="1"/>
  <c r="BS2591" i="25"/>
  <c r="BT2591" i="25"/>
  <c r="BU2591" i="25"/>
  <c r="BV2591" i="25"/>
  <c r="BW2591" i="25"/>
  <c r="BX2591" i="25"/>
  <c r="BZ2591" i="25"/>
  <c r="CB2591" i="25" s="1"/>
  <c r="BS2592" i="25"/>
  <c r="BT2592" i="25"/>
  <c r="BU2592" i="25"/>
  <c r="BV2592" i="25"/>
  <c r="BW2592" i="25"/>
  <c r="BX2592" i="25"/>
  <c r="BZ2592" i="25"/>
  <c r="BS2593" i="25"/>
  <c r="BT2593" i="25"/>
  <c r="BU2593" i="25"/>
  <c r="BV2593" i="25"/>
  <c r="BW2593" i="25"/>
  <c r="BX2593" i="25"/>
  <c r="BZ2593" i="25"/>
  <c r="CB2593" i="25" s="1"/>
  <c r="BS2594" i="25"/>
  <c r="BT2594" i="25"/>
  <c r="BU2594" i="25"/>
  <c r="BV2594" i="25"/>
  <c r="BW2594" i="25"/>
  <c r="BX2594" i="25"/>
  <c r="BZ2594" i="25"/>
  <c r="CB2594" i="25" s="1"/>
  <c r="BS2595" i="25"/>
  <c r="BT2595" i="25"/>
  <c r="BU2595" i="25"/>
  <c r="BV2595" i="25"/>
  <c r="BW2595" i="25"/>
  <c r="BX2595" i="25"/>
  <c r="BZ2595" i="25"/>
  <c r="CB2595" i="25" s="1"/>
  <c r="BS2596" i="25"/>
  <c r="BT2596" i="25"/>
  <c r="BU2596" i="25"/>
  <c r="BV2596" i="25"/>
  <c r="BW2596" i="25"/>
  <c r="BX2596" i="25"/>
  <c r="BZ2596" i="25"/>
  <c r="BS2597" i="25"/>
  <c r="BT2597" i="25"/>
  <c r="BU2597" i="25"/>
  <c r="BV2597" i="25"/>
  <c r="BW2597" i="25"/>
  <c r="BX2597" i="25"/>
  <c r="BZ2597" i="25"/>
  <c r="BS2598" i="25"/>
  <c r="BT2598" i="25"/>
  <c r="BU2598" i="25"/>
  <c r="BV2598" i="25"/>
  <c r="BW2598" i="25"/>
  <c r="BX2598" i="25"/>
  <c r="BZ2598" i="25"/>
  <c r="BS2599" i="25"/>
  <c r="BT2599" i="25"/>
  <c r="BU2599" i="25"/>
  <c r="BV2599" i="25"/>
  <c r="BW2599" i="25"/>
  <c r="BX2599" i="25"/>
  <c r="BZ2599" i="25"/>
  <c r="CB2599" i="25" s="1"/>
  <c r="BS2600" i="25"/>
  <c r="BT2600" i="25"/>
  <c r="BU2600" i="25"/>
  <c r="BV2600" i="25"/>
  <c r="BW2600" i="25"/>
  <c r="BX2600" i="25"/>
  <c r="BZ2600" i="25"/>
  <c r="BS2601" i="25"/>
  <c r="BT2601" i="25"/>
  <c r="BU2601" i="25"/>
  <c r="BV2601" i="25"/>
  <c r="BW2601" i="25"/>
  <c r="BX2601" i="25"/>
  <c r="BZ2601" i="25"/>
  <c r="CB2601" i="25" s="1"/>
  <c r="BS2602" i="25"/>
  <c r="BT2602" i="25"/>
  <c r="BU2602" i="25"/>
  <c r="BV2602" i="25"/>
  <c r="BW2602" i="25"/>
  <c r="BX2602" i="25"/>
  <c r="BZ2602" i="25"/>
  <c r="BS2603" i="25"/>
  <c r="BT2603" i="25"/>
  <c r="BU2603" i="25"/>
  <c r="BV2603" i="25"/>
  <c r="BW2603" i="25"/>
  <c r="BX2603" i="25"/>
  <c r="BZ2603" i="25"/>
  <c r="BS2604" i="25"/>
  <c r="BT2604" i="25"/>
  <c r="BU2604" i="25"/>
  <c r="BV2604" i="25"/>
  <c r="BW2604" i="25"/>
  <c r="BX2604" i="25"/>
  <c r="BZ2604" i="25"/>
  <c r="CB2604" i="25" s="1"/>
  <c r="BS2605" i="25"/>
  <c r="BT2605" i="25"/>
  <c r="BU2605" i="25"/>
  <c r="BV2605" i="25"/>
  <c r="BW2605" i="25"/>
  <c r="BX2605" i="25"/>
  <c r="BZ2605" i="25"/>
  <c r="BS2606" i="25"/>
  <c r="BT2606" i="25"/>
  <c r="BU2606" i="25"/>
  <c r="BV2606" i="25"/>
  <c r="BW2606" i="25"/>
  <c r="BX2606" i="25"/>
  <c r="BZ2606" i="25"/>
  <c r="CB2606" i="25" s="1"/>
  <c r="BS2607" i="25"/>
  <c r="BT2607" i="25"/>
  <c r="BU2607" i="25"/>
  <c r="BV2607" i="25"/>
  <c r="BW2607" i="25"/>
  <c r="BX2607" i="25"/>
  <c r="BZ2607" i="25"/>
  <c r="BS2608" i="25"/>
  <c r="BT2608" i="25"/>
  <c r="BU2608" i="25"/>
  <c r="BV2608" i="25"/>
  <c r="BW2608" i="25"/>
  <c r="BX2608" i="25"/>
  <c r="BZ2608" i="25"/>
  <c r="BS2609" i="25"/>
  <c r="BT2609" i="25"/>
  <c r="BU2609" i="25"/>
  <c r="BV2609" i="25"/>
  <c r="BW2609" i="25"/>
  <c r="BX2609" i="25"/>
  <c r="BZ2609" i="25"/>
  <c r="CB2609" i="25" s="1"/>
  <c r="BS2610" i="25"/>
  <c r="BT2610" i="25"/>
  <c r="BU2610" i="25"/>
  <c r="BV2610" i="25"/>
  <c r="BW2610" i="25"/>
  <c r="BX2610" i="25"/>
  <c r="BZ2610" i="25"/>
  <c r="CB2610" i="25" s="1"/>
  <c r="BS2611" i="25"/>
  <c r="BT2611" i="25"/>
  <c r="BU2611" i="25"/>
  <c r="BV2611" i="25"/>
  <c r="BW2611" i="25"/>
  <c r="BX2611" i="25"/>
  <c r="BZ2611" i="25"/>
  <c r="CB2611" i="25" s="1"/>
  <c r="BS2612" i="25"/>
  <c r="BT2612" i="25"/>
  <c r="BU2612" i="25"/>
  <c r="BV2612" i="25"/>
  <c r="BW2612" i="25"/>
  <c r="BX2612" i="25"/>
  <c r="BZ2612" i="25"/>
  <c r="BS2613" i="25"/>
  <c r="BT2613" i="25"/>
  <c r="BU2613" i="25"/>
  <c r="BV2613" i="25"/>
  <c r="BW2613" i="25"/>
  <c r="BX2613" i="25"/>
  <c r="BZ2613" i="25"/>
  <c r="BS2614" i="25"/>
  <c r="BT2614" i="25"/>
  <c r="BU2614" i="25"/>
  <c r="BV2614" i="25"/>
  <c r="BW2614" i="25"/>
  <c r="BX2614" i="25"/>
  <c r="BZ2614" i="25"/>
  <c r="BS2615" i="25"/>
  <c r="BT2615" i="25"/>
  <c r="BU2615" i="25"/>
  <c r="BV2615" i="25"/>
  <c r="BW2615" i="25"/>
  <c r="BX2615" i="25"/>
  <c r="BZ2615" i="25"/>
  <c r="CB2615" i="25" s="1"/>
  <c r="BS2616" i="25"/>
  <c r="BT2616" i="25"/>
  <c r="BU2616" i="25"/>
  <c r="BV2616" i="25"/>
  <c r="BW2616" i="25"/>
  <c r="BX2616" i="25"/>
  <c r="BZ2616" i="25"/>
  <c r="BS2617" i="25"/>
  <c r="BT2617" i="25"/>
  <c r="BU2617" i="25"/>
  <c r="BV2617" i="25"/>
  <c r="BW2617" i="25"/>
  <c r="BX2617" i="25"/>
  <c r="BZ2617" i="25"/>
  <c r="CB2617" i="25" s="1"/>
  <c r="BS2618" i="25"/>
  <c r="BT2618" i="25"/>
  <c r="BU2618" i="25"/>
  <c r="BV2618" i="25"/>
  <c r="BW2618" i="25"/>
  <c r="BX2618" i="25"/>
  <c r="BZ2618" i="25"/>
  <c r="BS2619" i="25"/>
  <c r="BT2619" i="25"/>
  <c r="BU2619" i="25"/>
  <c r="BV2619" i="25"/>
  <c r="BW2619" i="25"/>
  <c r="BX2619" i="25"/>
  <c r="BZ2619" i="25"/>
  <c r="BS2620" i="25"/>
  <c r="BT2620" i="25"/>
  <c r="BU2620" i="25"/>
  <c r="BV2620" i="25"/>
  <c r="BW2620" i="25"/>
  <c r="BX2620" i="25"/>
  <c r="BZ2620" i="25"/>
  <c r="CB2620" i="25" s="1"/>
  <c r="BS2621" i="25"/>
  <c r="BT2621" i="25"/>
  <c r="BU2621" i="25"/>
  <c r="BV2621" i="25"/>
  <c r="BW2621" i="25"/>
  <c r="BX2621" i="25"/>
  <c r="BZ2621" i="25"/>
  <c r="BS2622" i="25"/>
  <c r="BT2622" i="25"/>
  <c r="BU2622" i="25"/>
  <c r="BV2622" i="25"/>
  <c r="BW2622" i="25"/>
  <c r="BX2622" i="25"/>
  <c r="BZ2622" i="25"/>
  <c r="CB2622" i="25" s="1"/>
  <c r="BS2623" i="25"/>
  <c r="BT2623" i="25"/>
  <c r="BU2623" i="25"/>
  <c r="BV2623" i="25"/>
  <c r="BW2623" i="25"/>
  <c r="BX2623" i="25"/>
  <c r="BZ2623" i="25"/>
  <c r="BS2624" i="25"/>
  <c r="BT2624" i="25"/>
  <c r="BU2624" i="25"/>
  <c r="BV2624" i="25"/>
  <c r="BW2624" i="25"/>
  <c r="BX2624" i="25"/>
  <c r="BZ2624" i="25"/>
  <c r="CB2624" i="25" s="1"/>
  <c r="BS2625" i="25"/>
  <c r="BT2625" i="25"/>
  <c r="BU2625" i="25"/>
  <c r="BV2625" i="25"/>
  <c r="BW2625" i="25"/>
  <c r="BX2625" i="25"/>
  <c r="BZ2625" i="25"/>
  <c r="CB2625" i="25" s="1"/>
  <c r="BS2626" i="25"/>
  <c r="BT2626" i="25"/>
  <c r="BU2626" i="25"/>
  <c r="BV2626" i="25"/>
  <c r="BW2626" i="25"/>
  <c r="BX2626" i="25"/>
  <c r="BZ2626" i="25"/>
  <c r="CB2626" i="25" s="1"/>
  <c r="BS2627" i="25"/>
  <c r="BT2627" i="25"/>
  <c r="BU2627" i="25"/>
  <c r="BV2627" i="25"/>
  <c r="BW2627" i="25"/>
  <c r="BX2627" i="25"/>
  <c r="BZ2627" i="25"/>
  <c r="CB2627" i="25" s="1"/>
  <c r="BS2628" i="25"/>
  <c r="BT2628" i="25"/>
  <c r="BU2628" i="25"/>
  <c r="BV2628" i="25"/>
  <c r="BW2628" i="25"/>
  <c r="BX2628" i="25"/>
  <c r="BZ2628" i="25"/>
  <c r="BS2629" i="25"/>
  <c r="BT2629" i="25"/>
  <c r="BU2629" i="25"/>
  <c r="BV2629" i="25"/>
  <c r="BW2629" i="25"/>
  <c r="BX2629" i="25"/>
  <c r="BZ2629" i="25"/>
  <c r="BS2630" i="25"/>
  <c r="BT2630" i="25"/>
  <c r="BU2630" i="25"/>
  <c r="BV2630" i="25"/>
  <c r="BW2630" i="25"/>
  <c r="BX2630" i="25"/>
  <c r="BZ2630" i="25"/>
  <c r="BS2631" i="25"/>
  <c r="BT2631" i="25"/>
  <c r="BU2631" i="25"/>
  <c r="BV2631" i="25"/>
  <c r="BW2631" i="25"/>
  <c r="BX2631" i="25"/>
  <c r="BZ2631" i="25"/>
  <c r="CB2631" i="25" s="1"/>
  <c r="BS2632" i="25"/>
  <c r="BT2632" i="25"/>
  <c r="BU2632" i="25"/>
  <c r="BV2632" i="25"/>
  <c r="BW2632" i="25"/>
  <c r="BX2632" i="25"/>
  <c r="BZ2632" i="25"/>
  <c r="CB2632" i="25" s="1"/>
  <c r="BS2633" i="25"/>
  <c r="BT2633" i="25"/>
  <c r="BU2633" i="25"/>
  <c r="BV2633" i="25"/>
  <c r="BW2633" i="25"/>
  <c r="BX2633" i="25"/>
  <c r="BZ2633" i="25"/>
  <c r="CB2633" i="25" s="1"/>
  <c r="BS2634" i="25"/>
  <c r="BT2634" i="25"/>
  <c r="BU2634" i="25"/>
  <c r="BV2634" i="25"/>
  <c r="BW2634" i="25"/>
  <c r="BX2634" i="25"/>
  <c r="BZ2634" i="25"/>
  <c r="BS2635" i="25"/>
  <c r="BT2635" i="25"/>
  <c r="BU2635" i="25"/>
  <c r="BV2635" i="25"/>
  <c r="BW2635" i="25"/>
  <c r="BX2635" i="25"/>
  <c r="BZ2635" i="25"/>
  <c r="CB2635" i="25" s="1"/>
  <c r="BS2636" i="25"/>
  <c r="BT2636" i="25"/>
  <c r="BU2636" i="25"/>
  <c r="BV2636" i="25"/>
  <c r="BW2636" i="25"/>
  <c r="BX2636" i="25"/>
  <c r="BZ2636" i="25"/>
  <c r="CB2636" i="25" s="1"/>
  <c r="BS2637" i="25"/>
  <c r="BT2637" i="25"/>
  <c r="BU2637" i="25"/>
  <c r="BV2637" i="25"/>
  <c r="BW2637" i="25"/>
  <c r="BX2637" i="25"/>
  <c r="BZ2637" i="25"/>
  <c r="BS2638" i="25"/>
  <c r="BT2638" i="25"/>
  <c r="BU2638" i="25"/>
  <c r="BV2638" i="25"/>
  <c r="BW2638" i="25"/>
  <c r="BX2638" i="25"/>
  <c r="BZ2638" i="25"/>
  <c r="CB2638" i="25" s="1"/>
  <c r="BS2639" i="25"/>
  <c r="BT2639" i="25"/>
  <c r="BU2639" i="25"/>
  <c r="BV2639" i="25"/>
  <c r="BW2639" i="25"/>
  <c r="BX2639" i="25"/>
  <c r="BZ2639" i="25"/>
  <c r="CB2639" i="25" s="1"/>
  <c r="BS2640" i="25"/>
  <c r="BT2640" i="25"/>
  <c r="BU2640" i="25"/>
  <c r="BV2640" i="25"/>
  <c r="BW2640" i="25"/>
  <c r="BX2640" i="25"/>
  <c r="BZ2640" i="25"/>
  <c r="CB2640" i="25" s="1"/>
  <c r="BS2641" i="25"/>
  <c r="BT2641" i="25"/>
  <c r="BU2641" i="25"/>
  <c r="BV2641" i="25"/>
  <c r="BW2641" i="25"/>
  <c r="BX2641" i="25"/>
  <c r="BZ2641" i="25"/>
  <c r="CB2641" i="25" s="1"/>
  <c r="BS2642" i="25"/>
  <c r="BT2642" i="25"/>
  <c r="BU2642" i="25"/>
  <c r="BV2642" i="25"/>
  <c r="BW2642" i="25"/>
  <c r="BX2642" i="25"/>
  <c r="BZ2642" i="25"/>
  <c r="CB2642" i="25" s="1"/>
  <c r="BS2643" i="25"/>
  <c r="BT2643" i="25"/>
  <c r="BU2643" i="25"/>
  <c r="BV2643" i="25"/>
  <c r="BW2643" i="25"/>
  <c r="BX2643" i="25"/>
  <c r="BZ2643" i="25"/>
  <c r="BS2644" i="25"/>
  <c r="BT2644" i="25"/>
  <c r="BU2644" i="25"/>
  <c r="BV2644" i="25"/>
  <c r="BW2644" i="25"/>
  <c r="BX2644" i="25"/>
  <c r="BZ2644" i="25"/>
  <c r="BS2645" i="25"/>
  <c r="BT2645" i="25"/>
  <c r="BU2645" i="25"/>
  <c r="BV2645" i="25"/>
  <c r="BW2645" i="25"/>
  <c r="BX2645" i="25"/>
  <c r="BZ2645" i="25"/>
  <c r="BS2646" i="25"/>
  <c r="BT2646" i="25"/>
  <c r="BU2646" i="25"/>
  <c r="BV2646" i="25"/>
  <c r="BW2646" i="25"/>
  <c r="BX2646" i="25"/>
  <c r="BZ2646" i="25"/>
  <c r="BS2647" i="25"/>
  <c r="BT2647" i="25"/>
  <c r="BU2647" i="25"/>
  <c r="BV2647" i="25"/>
  <c r="BW2647" i="25"/>
  <c r="BX2647" i="25"/>
  <c r="BZ2647" i="25"/>
  <c r="CB2647" i="25" s="1"/>
  <c r="BS2648" i="25"/>
  <c r="BT2648" i="25"/>
  <c r="BU2648" i="25"/>
  <c r="BV2648" i="25"/>
  <c r="BW2648" i="25"/>
  <c r="BX2648" i="25"/>
  <c r="BZ2648" i="25"/>
  <c r="CB2648" i="25" s="1"/>
  <c r="BS2649" i="25"/>
  <c r="BT2649" i="25"/>
  <c r="BU2649" i="25"/>
  <c r="BV2649" i="25"/>
  <c r="BW2649" i="25"/>
  <c r="BX2649" i="25"/>
  <c r="BZ2649" i="25"/>
  <c r="BS2650" i="25"/>
  <c r="BT2650" i="25"/>
  <c r="BU2650" i="25"/>
  <c r="BV2650" i="25"/>
  <c r="BW2650" i="25"/>
  <c r="BX2650" i="25"/>
  <c r="BZ2650" i="25"/>
  <c r="BS2651" i="25"/>
  <c r="BT2651" i="25"/>
  <c r="BU2651" i="25"/>
  <c r="BV2651" i="25"/>
  <c r="BW2651" i="25"/>
  <c r="BX2651" i="25"/>
  <c r="BZ2651" i="25"/>
  <c r="CB2651" i="25" s="1"/>
  <c r="BS2652" i="25"/>
  <c r="BT2652" i="25"/>
  <c r="BU2652" i="25"/>
  <c r="BV2652" i="25"/>
  <c r="BW2652" i="25"/>
  <c r="BX2652" i="25"/>
  <c r="BZ2652" i="25"/>
  <c r="CB2652" i="25" s="1"/>
  <c r="BS2653" i="25"/>
  <c r="BT2653" i="25"/>
  <c r="BU2653" i="25"/>
  <c r="BV2653" i="25"/>
  <c r="BW2653" i="25"/>
  <c r="BX2653" i="25"/>
  <c r="BZ2653" i="25"/>
  <c r="CB2653" i="25" s="1"/>
  <c r="BS2654" i="25"/>
  <c r="BT2654" i="25"/>
  <c r="BU2654" i="25"/>
  <c r="BV2654" i="25"/>
  <c r="BW2654" i="25"/>
  <c r="BX2654" i="25"/>
  <c r="BZ2654" i="25"/>
  <c r="BS2655" i="25"/>
  <c r="BT2655" i="25"/>
  <c r="BU2655" i="25"/>
  <c r="BV2655" i="25"/>
  <c r="BW2655" i="25"/>
  <c r="BX2655" i="25"/>
  <c r="BZ2655" i="25"/>
  <c r="CB2655" i="25" s="1"/>
  <c r="BS2656" i="25"/>
  <c r="BT2656" i="25"/>
  <c r="BU2656" i="25"/>
  <c r="BV2656" i="25"/>
  <c r="BW2656" i="25"/>
  <c r="BX2656" i="25"/>
  <c r="BZ2656" i="25"/>
  <c r="CB2656" i="25" s="1"/>
  <c r="BS2657" i="25"/>
  <c r="BT2657" i="25"/>
  <c r="BU2657" i="25"/>
  <c r="BV2657" i="25"/>
  <c r="BW2657" i="25"/>
  <c r="BX2657" i="25"/>
  <c r="BZ2657" i="25"/>
  <c r="CB2657" i="25" s="1"/>
  <c r="BS2658" i="25"/>
  <c r="BT2658" i="25"/>
  <c r="BU2658" i="25"/>
  <c r="BV2658" i="25"/>
  <c r="BW2658" i="25"/>
  <c r="BX2658" i="25"/>
  <c r="BZ2658" i="25"/>
  <c r="CB2658" i="25" s="1"/>
  <c r="BS2659" i="25"/>
  <c r="BT2659" i="25"/>
  <c r="BU2659" i="25"/>
  <c r="BV2659" i="25"/>
  <c r="BW2659" i="25"/>
  <c r="BX2659" i="25"/>
  <c r="BZ2659" i="25"/>
  <c r="CB2659" i="25" s="1"/>
  <c r="BS2660" i="25"/>
  <c r="BT2660" i="25"/>
  <c r="BU2660" i="25"/>
  <c r="BV2660" i="25"/>
  <c r="BW2660" i="25"/>
  <c r="BX2660" i="25"/>
  <c r="BZ2660" i="25"/>
  <c r="BS2661" i="25"/>
  <c r="BT2661" i="25"/>
  <c r="BU2661" i="25"/>
  <c r="BV2661" i="25"/>
  <c r="BW2661" i="25"/>
  <c r="BX2661" i="25"/>
  <c r="BZ2661" i="25"/>
  <c r="BS2662" i="25"/>
  <c r="BT2662" i="25"/>
  <c r="BU2662" i="25"/>
  <c r="BV2662" i="25"/>
  <c r="BW2662" i="25"/>
  <c r="BX2662" i="25"/>
  <c r="BZ2662" i="25"/>
  <c r="BS2663" i="25"/>
  <c r="BT2663" i="25"/>
  <c r="BU2663" i="25"/>
  <c r="BV2663" i="25"/>
  <c r="BW2663" i="25"/>
  <c r="BX2663" i="25"/>
  <c r="BZ2663" i="25"/>
  <c r="BS2664" i="25"/>
  <c r="BT2664" i="25"/>
  <c r="BU2664" i="25"/>
  <c r="BV2664" i="25"/>
  <c r="BW2664" i="25"/>
  <c r="BX2664" i="25"/>
  <c r="BZ2664" i="25"/>
  <c r="CB2664" i="25" s="1"/>
  <c r="BS2665" i="25"/>
  <c r="BT2665" i="25"/>
  <c r="BU2665" i="25"/>
  <c r="BV2665" i="25"/>
  <c r="BW2665" i="25"/>
  <c r="BX2665" i="25"/>
  <c r="BZ2665" i="25"/>
  <c r="BS2666" i="25"/>
  <c r="BT2666" i="25"/>
  <c r="BU2666" i="25"/>
  <c r="BV2666" i="25"/>
  <c r="BW2666" i="25"/>
  <c r="BX2666" i="25"/>
  <c r="BZ2666" i="25"/>
  <c r="BS2667" i="25"/>
  <c r="BT2667" i="25"/>
  <c r="BU2667" i="25"/>
  <c r="BV2667" i="25"/>
  <c r="BW2667" i="25"/>
  <c r="BX2667" i="25"/>
  <c r="BZ2667" i="25"/>
  <c r="CB2667" i="25" s="1"/>
  <c r="BS2668" i="25"/>
  <c r="BT2668" i="25"/>
  <c r="BU2668" i="25"/>
  <c r="BV2668" i="25"/>
  <c r="BW2668" i="25"/>
  <c r="BX2668" i="25"/>
  <c r="BZ2668" i="25"/>
  <c r="BS2669" i="25"/>
  <c r="BT2669" i="25"/>
  <c r="BU2669" i="25"/>
  <c r="BV2669" i="25"/>
  <c r="BW2669" i="25"/>
  <c r="BX2669" i="25"/>
  <c r="BZ2669" i="25"/>
  <c r="CB2669" i="25" s="1"/>
  <c r="BS2670" i="25"/>
  <c r="BT2670" i="25"/>
  <c r="BU2670" i="25"/>
  <c r="BV2670" i="25"/>
  <c r="BW2670" i="25"/>
  <c r="BX2670" i="25"/>
  <c r="BZ2670" i="25"/>
  <c r="CB2670" i="25" s="1"/>
  <c r="BS2671" i="25"/>
  <c r="BT2671" i="25"/>
  <c r="BU2671" i="25"/>
  <c r="BV2671" i="25"/>
  <c r="BW2671" i="25"/>
  <c r="BX2671" i="25"/>
  <c r="BZ2671" i="25"/>
  <c r="CB2671" i="25" s="1"/>
  <c r="BS2672" i="25"/>
  <c r="BT2672" i="25"/>
  <c r="BU2672" i="25"/>
  <c r="BV2672" i="25"/>
  <c r="BW2672" i="25"/>
  <c r="BX2672" i="25"/>
  <c r="BZ2672" i="25"/>
  <c r="BS2673" i="25"/>
  <c r="BT2673" i="25"/>
  <c r="BU2673" i="25"/>
  <c r="BV2673" i="25"/>
  <c r="BW2673" i="25"/>
  <c r="BX2673" i="25"/>
  <c r="BZ2673" i="25"/>
  <c r="CB2673" i="25" s="1"/>
  <c r="BS2674" i="25"/>
  <c r="BT2674" i="25"/>
  <c r="BU2674" i="25"/>
  <c r="BV2674" i="25"/>
  <c r="BW2674" i="25"/>
  <c r="BX2674" i="25"/>
  <c r="BZ2674" i="25"/>
  <c r="CB2674" i="25" s="1"/>
  <c r="BS2675" i="25"/>
  <c r="BT2675" i="25"/>
  <c r="BU2675" i="25"/>
  <c r="BV2675" i="25"/>
  <c r="BW2675" i="25"/>
  <c r="BX2675" i="25"/>
  <c r="BZ2675" i="25"/>
  <c r="CB2675" i="25" s="1"/>
  <c r="BS2676" i="25"/>
  <c r="BT2676" i="25"/>
  <c r="BU2676" i="25"/>
  <c r="BV2676" i="25"/>
  <c r="BW2676" i="25"/>
  <c r="BX2676" i="25"/>
  <c r="BZ2676" i="25"/>
  <c r="BS2677" i="25"/>
  <c r="BT2677" i="25"/>
  <c r="BU2677" i="25"/>
  <c r="BV2677" i="25"/>
  <c r="BW2677" i="25"/>
  <c r="BX2677" i="25"/>
  <c r="BZ2677" i="25"/>
  <c r="BS2678" i="25"/>
  <c r="BT2678" i="25"/>
  <c r="BU2678" i="25"/>
  <c r="BV2678" i="25"/>
  <c r="BW2678" i="25"/>
  <c r="BX2678" i="25"/>
  <c r="BZ2678" i="25"/>
  <c r="BS2679" i="25"/>
  <c r="BT2679" i="25"/>
  <c r="BU2679" i="25"/>
  <c r="BV2679" i="25"/>
  <c r="BW2679" i="25"/>
  <c r="BX2679" i="25"/>
  <c r="BZ2679" i="25"/>
  <c r="CB2679" i="25" s="1"/>
  <c r="BS2680" i="25"/>
  <c r="BT2680" i="25"/>
  <c r="BU2680" i="25"/>
  <c r="BV2680" i="25"/>
  <c r="BW2680" i="25"/>
  <c r="BX2680" i="25"/>
  <c r="BZ2680" i="25"/>
  <c r="CB2680" i="25" s="1"/>
  <c r="BS2681" i="25"/>
  <c r="BT2681" i="25"/>
  <c r="BU2681" i="25"/>
  <c r="BV2681" i="25"/>
  <c r="BW2681" i="25"/>
  <c r="BX2681" i="25"/>
  <c r="BZ2681" i="25"/>
  <c r="BS2682" i="25"/>
  <c r="BT2682" i="25"/>
  <c r="BU2682" i="25"/>
  <c r="BV2682" i="25"/>
  <c r="BW2682" i="25"/>
  <c r="BX2682" i="25"/>
  <c r="BZ2682" i="25"/>
  <c r="BS2683" i="25"/>
  <c r="BT2683" i="25"/>
  <c r="BU2683" i="25"/>
  <c r="BV2683" i="25"/>
  <c r="BW2683" i="25"/>
  <c r="BX2683" i="25"/>
  <c r="BZ2683" i="25"/>
  <c r="CB2683" i="25" s="1"/>
  <c r="BS2684" i="25"/>
  <c r="BT2684" i="25"/>
  <c r="BU2684" i="25"/>
  <c r="BV2684" i="25"/>
  <c r="BW2684" i="25"/>
  <c r="BX2684" i="25"/>
  <c r="BZ2684" i="25"/>
  <c r="BS2685" i="25"/>
  <c r="BT2685" i="25"/>
  <c r="BU2685" i="25"/>
  <c r="BV2685" i="25"/>
  <c r="BW2685" i="25"/>
  <c r="BX2685" i="25"/>
  <c r="BZ2685" i="25"/>
  <c r="CB2685" i="25" s="1"/>
  <c r="BS2686" i="25"/>
  <c r="BT2686" i="25"/>
  <c r="BU2686" i="25"/>
  <c r="BV2686" i="25"/>
  <c r="BW2686" i="25"/>
  <c r="BX2686" i="25"/>
  <c r="BZ2686" i="25"/>
  <c r="CB2686" i="25" s="1"/>
  <c r="BS2687" i="25"/>
  <c r="BT2687" i="25"/>
  <c r="BU2687" i="25"/>
  <c r="BV2687" i="25"/>
  <c r="BW2687" i="25"/>
  <c r="BX2687" i="25"/>
  <c r="BZ2687" i="25"/>
  <c r="CB2687" i="25" s="1"/>
  <c r="BS2688" i="25"/>
  <c r="BT2688" i="25"/>
  <c r="BU2688" i="25"/>
  <c r="BV2688" i="25"/>
  <c r="BW2688" i="25"/>
  <c r="BX2688" i="25"/>
  <c r="BZ2688" i="25"/>
  <c r="BS2689" i="25"/>
  <c r="BT2689" i="25"/>
  <c r="BU2689" i="25"/>
  <c r="BV2689" i="25"/>
  <c r="BW2689" i="25"/>
  <c r="BX2689" i="25"/>
  <c r="BZ2689" i="25"/>
  <c r="CB2689" i="25" s="1"/>
  <c r="BS2690" i="25"/>
  <c r="BT2690" i="25"/>
  <c r="BU2690" i="25"/>
  <c r="BV2690" i="25"/>
  <c r="BW2690" i="25"/>
  <c r="BX2690" i="25"/>
  <c r="BZ2690" i="25"/>
  <c r="CB2690" i="25" s="1"/>
  <c r="BS2691" i="25"/>
  <c r="BT2691" i="25"/>
  <c r="BU2691" i="25"/>
  <c r="BV2691" i="25"/>
  <c r="BW2691" i="25"/>
  <c r="BX2691" i="25"/>
  <c r="BZ2691" i="25"/>
  <c r="CB2691" i="25" s="1"/>
  <c r="BS2692" i="25"/>
  <c r="BT2692" i="25"/>
  <c r="BU2692" i="25"/>
  <c r="BV2692" i="25"/>
  <c r="BW2692" i="25"/>
  <c r="BX2692" i="25"/>
  <c r="BZ2692" i="25"/>
  <c r="BS2693" i="25"/>
  <c r="BT2693" i="25"/>
  <c r="BU2693" i="25"/>
  <c r="BV2693" i="25"/>
  <c r="BW2693" i="25"/>
  <c r="BX2693" i="25"/>
  <c r="BZ2693" i="25"/>
  <c r="BS2694" i="25"/>
  <c r="BT2694" i="25"/>
  <c r="BU2694" i="25"/>
  <c r="BV2694" i="25"/>
  <c r="BW2694" i="25"/>
  <c r="BX2694" i="25"/>
  <c r="BZ2694" i="25"/>
  <c r="BS2695" i="25"/>
  <c r="BT2695" i="25"/>
  <c r="BU2695" i="25"/>
  <c r="BV2695" i="25"/>
  <c r="BW2695" i="25"/>
  <c r="BX2695" i="25"/>
  <c r="BZ2695" i="25"/>
  <c r="CB2695" i="25" s="1"/>
  <c r="BS2696" i="25"/>
  <c r="BT2696" i="25"/>
  <c r="BU2696" i="25"/>
  <c r="BV2696" i="25"/>
  <c r="BW2696" i="25"/>
  <c r="BX2696" i="25"/>
  <c r="BZ2696" i="25"/>
  <c r="BS2697" i="25"/>
  <c r="BT2697" i="25"/>
  <c r="BU2697" i="25"/>
  <c r="BV2697" i="25"/>
  <c r="BW2697" i="25"/>
  <c r="BX2697" i="25"/>
  <c r="BZ2697" i="25"/>
  <c r="CB2697" i="25" s="1"/>
  <c r="BS2698" i="25"/>
  <c r="BT2698" i="25"/>
  <c r="BU2698" i="25"/>
  <c r="BV2698" i="25"/>
  <c r="BW2698" i="25"/>
  <c r="BX2698" i="25"/>
  <c r="BZ2698" i="25"/>
  <c r="BS2699" i="25"/>
  <c r="BT2699" i="25"/>
  <c r="BU2699" i="25"/>
  <c r="BV2699" i="25"/>
  <c r="BW2699" i="25"/>
  <c r="BX2699" i="25"/>
  <c r="BZ2699" i="25"/>
  <c r="BS2700" i="25"/>
  <c r="BT2700" i="25"/>
  <c r="BU2700" i="25"/>
  <c r="BV2700" i="25"/>
  <c r="BW2700" i="25"/>
  <c r="BX2700" i="25"/>
  <c r="BZ2700" i="25"/>
  <c r="BS2701" i="25"/>
  <c r="BT2701" i="25"/>
  <c r="BU2701" i="25"/>
  <c r="BV2701" i="25"/>
  <c r="BW2701" i="25"/>
  <c r="BX2701" i="25"/>
  <c r="BZ2701" i="25"/>
  <c r="BS2702" i="25"/>
  <c r="BT2702" i="25"/>
  <c r="BU2702" i="25"/>
  <c r="BV2702" i="25"/>
  <c r="BW2702" i="25"/>
  <c r="BX2702" i="25"/>
  <c r="BZ2702" i="25"/>
  <c r="CB2702" i="25" s="1"/>
  <c r="BS2703" i="25"/>
  <c r="BT2703" i="25"/>
  <c r="BU2703" i="25"/>
  <c r="BV2703" i="25"/>
  <c r="BW2703" i="25"/>
  <c r="BX2703" i="25"/>
  <c r="BZ2703" i="25"/>
  <c r="BS2704" i="25"/>
  <c r="BT2704" i="25"/>
  <c r="BU2704" i="25"/>
  <c r="BV2704" i="25"/>
  <c r="BW2704" i="25"/>
  <c r="BX2704" i="25"/>
  <c r="BZ2704" i="25"/>
  <c r="CB2704" i="25" s="1"/>
  <c r="BS2705" i="25"/>
  <c r="BT2705" i="25"/>
  <c r="BU2705" i="25"/>
  <c r="BV2705" i="25"/>
  <c r="BW2705" i="25"/>
  <c r="BX2705" i="25"/>
  <c r="BZ2705" i="25"/>
  <c r="CB2705" i="25" s="1"/>
  <c r="BS2706" i="25"/>
  <c r="BT2706" i="25"/>
  <c r="BU2706" i="25"/>
  <c r="BV2706" i="25"/>
  <c r="BW2706" i="25"/>
  <c r="BX2706" i="25"/>
  <c r="BZ2706" i="25"/>
  <c r="CB2706" i="25" s="1"/>
  <c r="BS2707" i="25"/>
  <c r="BT2707" i="25"/>
  <c r="BU2707" i="25"/>
  <c r="BV2707" i="25"/>
  <c r="BW2707" i="25"/>
  <c r="BX2707" i="25"/>
  <c r="BZ2707" i="25"/>
  <c r="CB2707" i="25" s="1"/>
  <c r="BS2708" i="25"/>
  <c r="BT2708" i="25"/>
  <c r="BU2708" i="25"/>
  <c r="BV2708" i="25"/>
  <c r="BW2708" i="25"/>
  <c r="BX2708" i="25"/>
  <c r="BZ2708" i="25"/>
  <c r="BS2709" i="25"/>
  <c r="BT2709" i="25"/>
  <c r="BU2709" i="25"/>
  <c r="BV2709" i="25"/>
  <c r="BW2709" i="25"/>
  <c r="BX2709" i="25"/>
  <c r="BZ2709" i="25"/>
  <c r="BS2710" i="25"/>
  <c r="BT2710" i="25"/>
  <c r="BU2710" i="25"/>
  <c r="BV2710" i="25"/>
  <c r="BW2710" i="25"/>
  <c r="BX2710" i="25"/>
  <c r="BZ2710" i="25"/>
  <c r="BS2711" i="25"/>
  <c r="BT2711" i="25"/>
  <c r="BU2711" i="25"/>
  <c r="BV2711" i="25"/>
  <c r="BW2711" i="25"/>
  <c r="BX2711" i="25"/>
  <c r="BZ2711" i="25"/>
  <c r="CB2711" i="25" s="1"/>
  <c r="BS2712" i="25"/>
  <c r="BT2712" i="25"/>
  <c r="BU2712" i="25"/>
  <c r="BV2712" i="25"/>
  <c r="BW2712" i="25"/>
  <c r="BX2712" i="25"/>
  <c r="BZ2712" i="25"/>
  <c r="CB2712" i="25" s="1"/>
  <c r="BS2713" i="25"/>
  <c r="BT2713" i="25"/>
  <c r="BU2713" i="25"/>
  <c r="BV2713" i="25"/>
  <c r="BW2713" i="25"/>
  <c r="BX2713" i="25"/>
  <c r="BZ2713" i="25"/>
  <c r="CB2713" i="25" s="1"/>
  <c r="BS2714" i="25"/>
  <c r="BT2714" i="25"/>
  <c r="BU2714" i="25"/>
  <c r="BV2714" i="25"/>
  <c r="BW2714" i="25"/>
  <c r="BX2714" i="25"/>
  <c r="BZ2714" i="25"/>
  <c r="BS2715" i="25"/>
  <c r="BT2715" i="25"/>
  <c r="BU2715" i="25"/>
  <c r="BV2715" i="25"/>
  <c r="BW2715" i="25"/>
  <c r="BX2715" i="25"/>
  <c r="BZ2715" i="25"/>
  <c r="CB2715" i="25" s="1"/>
  <c r="BS2716" i="25"/>
  <c r="BT2716" i="25"/>
  <c r="BU2716" i="25"/>
  <c r="BV2716" i="25"/>
  <c r="BW2716" i="25"/>
  <c r="BX2716" i="25"/>
  <c r="BZ2716" i="25"/>
  <c r="CB2716" i="25" s="1"/>
  <c r="BS2717" i="25"/>
  <c r="BT2717" i="25"/>
  <c r="BU2717" i="25"/>
  <c r="BV2717" i="25"/>
  <c r="BW2717" i="25"/>
  <c r="BX2717" i="25"/>
  <c r="BZ2717" i="25"/>
  <c r="BS2718" i="25"/>
  <c r="BT2718" i="25"/>
  <c r="BU2718" i="25"/>
  <c r="BV2718" i="25"/>
  <c r="BW2718" i="25"/>
  <c r="BX2718" i="25"/>
  <c r="BZ2718" i="25"/>
  <c r="CB2718" i="25" s="1"/>
  <c r="BS2719" i="25"/>
  <c r="BT2719" i="25"/>
  <c r="BU2719" i="25"/>
  <c r="BV2719" i="25"/>
  <c r="BW2719" i="25"/>
  <c r="BX2719" i="25"/>
  <c r="BZ2719" i="25"/>
  <c r="CB2719" i="25" s="1"/>
  <c r="BS2720" i="25"/>
  <c r="BT2720" i="25"/>
  <c r="BU2720" i="25"/>
  <c r="BV2720" i="25"/>
  <c r="BW2720" i="25"/>
  <c r="BX2720" i="25"/>
  <c r="BZ2720" i="25"/>
  <c r="CB2720" i="25" s="1"/>
  <c r="BS2721" i="25"/>
  <c r="BT2721" i="25"/>
  <c r="BU2721" i="25"/>
  <c r="BV2721" i="25"/>
  <c r="BW2721" i="25"/>
  <c r="BX2721" i="25"/>
  <c r="BZ2721" i="25"/>
  <c r="CB2721" i="25" s="1"/>
  <c r="BS2722" i="25"/>
  <c r="BT2722" i="25"/>
  <c r="BU2722" i="25"/>
  <c r="BV2722" i="25"/>
  <c r="BW2722" i="25"/>
  <c r="BX2722" i="25"/>
  <c r="BZ2722" i="25"/>
  <c r="CB2722" i="25" s="1"/>
  <c r="BS2723" i="25"/>
  <c r="BT2723" i="25"/>
  <c r="BU2723" i="25"/>
  <c r="BV2723" i="25"/>
  <c r="BW2723" i="25"/>
  <c r="BX2723" i="25"/>
  <c r="BZ2723" i="25"/>
  <c r="BS2724" i="25"/>
  <c r="BT2724" i="25"/>
  <c r="BU2724" i="25"/>
  <c r="BV2724" i="25"/>
  <c r="BW2724" i="25"/>
  <c r="BX2724" i="25"/>
  <c r="BZ2724" i="25"/>
  <c r="BS2725" i="25"/>
  <c r="BT2725" i="25"/>
  <c r="BU2725" i="25"/>
  <c r="BV2725" i="25"/>
  <c r="BW2725" i="25"/>
  <c r="BX2725" i="25"/>
  <c r="BZ2725" i="25"/>
  <c r="BS2726" i="25"/>
  <c r="BT2726" i="25"/>
  <c r="BU2726" i="25"/>
  <c r="BV2726" i="25"/>
  <c r="BW2726" i="25"/>
  <c r="BX2726" i="25"/>
  <c r="BZ2726" i="25"/>
  <c r="BS2727" i="25"/>
  <c r="BT2727" i="25"/>
  <c r="BU2727" i="25"/>
  <c r="BV2727" i="25"/>
  <c r="BW2727" i="25"/>
  <c r="BX2727" i="25"/>
  <c r="BZ2727" i="25"/>
  <c r="CB2727" i="25" s="1"/>
  <c r="BS2728" i="25"/>
  <c r="BT2728" i="25"/>
  <c r="BU2728" i="25"/>
  <c r="BV2728" i="25"/>
  <c r="BW2728" i="25"/>
  <c r="BX2728" i="25"/>
  <c r="BZ2728" i="25"/>
  <c r="CB2728" i="25" s="1"/>
  <c r="BS2729" i="25"/>
  <c r="BT2729" i="25"/>
  <c r="BU2729" i="25"/>
  <c r="BV2729" i="25"/>
  <c r="BW2729" i="25"/>
  <c r="BX2729" i="25"/>
  <c r="BZ2729" i="25"/>
  <c r="BS2730" i="25"/>
  <c r="BT2730" i="25"/>
  <c r="BU2730" i="25"/>
  <c r="BV2730" i="25"/>
  <c r="BW2730" i="25"/>
  <c r="BX2730" i="25"/>
  <c r="BZ2730" i="25"/>
  <c r="BS2731" i="25"/>
  <c r="BT2731" i="25"/>
  <c r="BU2731" i="25"/>
  <c r="BV2731" i="25"/>
  <c r="BW2731" i="25"/>
  <c r="BX2731" i="25"/>
  <c r="BZ2731" i="25"/>
  <c r="CB2731" i="25" s="1"/>
  <c r="BS2732" i="25"/>
  <c r="BT2732" i="25"/>
  <c r="BU2732" i="25"/>
  <c r="BV2732" i="25"/>
  <c r="BW2732" i="25"/>
  <c r="BX2732" i="25"/>
  <c r="BZ2732" i="25"/>
  <c r="CB2732" i="25" s="1"/>
  <c r="BS2733" i="25"/>
  <c r="BT2733" i="25"/>
  <c r="BU2733" i="25"/>
  <c r="BV2733" i="25"/>
  <c r="BW2733" i="25"/>
  <c r="BX2733" i="25"/>
  <c r="BZ2733" i="25"/>
  <c r="CB2733" i="25" s="1"/>
  <c r="BS2734" i="25"/>
  <c r="BT2734" i="25"/>
  <c r="BU2734" i="25"/>
  <c r="BV2734" i="25"/>
  <c r="BW2734" i="25"/>
  <c r="BX2734" i="25"/>
  <c r="BZ2734" i="25"/>
  <c r="BS2735" i="25"/>
  <c r="BT2735" i="25"/>
  <c r="BU2735" i="25"/>
  <c r="BV2735" i="25"/>
  <c r="BW2735" i="25"/>
  <c r="BX2735" i="25"/>
  <c r="BZ2735" i="25"/>
  <c r="CB2735" i="25" s="1"/>
  <c r="BS2736" i="25"/>
  <c r="BT2736" i="25"/>
  <c r="BU2736" i="25"/>
  <c r="BV2736" i="25"/>
  <c r="BW2736" i="25"/>
  <c r="BX2736" i="25"/>
  <c r="BZ2736" i="25"/>
  <c r="CB2736" i="25" s="1"/>
  <c r="BS2737" i="25"/>
  <c r="BT2737" i="25"/>
  <c r="BU2737" i="25"/>
  <c r="BV2737" i="25"/>
  <c r="BW2737" i="25"/>
  <c r="BX2737" i="25"/>
  <c r="BZ2737" i="25"/>
  <c r="CB2737" i="25" s="1"/>
  <c r="BS2738" i="25"/>
  <c r="BT2738" i="25"/>
  <c r="BU2738" i="25"/>
  <c r="BV2738" i="25"/>
  <c r="BW2738" i="25"/>
  <c r="BX2738" i="25"/>
  <c r="BZ2738" i="25"/>
  <c r="CB2738" i="25" s="1"/>
  <c r="BS2739" i="25"/>
  <c r="BT2739" i="25"/>
  <c r="BU2739" i="25"/>
  <c r="BV2739" i="25"/>
  <c r="BW2739" i="25"/>
  <c r="BX2739" i="25"/>
  <c r="BZ2739" i="25"/>
  <c r="CB2739" i="25" s="1"/>
  <c r="BS2740" i="25"/>
  <c r="BT2740" i="25"/>
  <c r="BU2740" i="25"/>
  <c r="BV2740" i="25"/>
  <c r="BW2740" i="25"/>
  <c r="BX2740" i="25"/>
  <c r="BZ2740" i="25"/>
  <c r="BS2741" i="25"/>
  <c r="BT2741" i="25"/>
  <c r="BU2741" i="25"/>
  <c r="BV2741" i="25"/>
  <c r="BW2741" i="25"/>
  <c r="BX2741" i="25"/>
  <c r="BZ2741" i="25"/>
  <c r="BS2742" i="25"/>
  <c r="BT2742" i="25"/>
  <c r="BU2742" i="25"/>
  <c r="BV2742" i="25"/>
  <c r="BW2742" i="25"/>
  <c r="BX2742" i="25"/>
  <c r="BZ2742" i="25"/>
  <c r="BS2743" i="25"/>
  <c r="BT2743" i="25"/>
  <c r="BU2743" i="25"/>
  <c r="BV2743" i="25"/>
  <c r="BW2743" i="25"/>
  <c r="BX2743" i="25"/>
  <c r="BZ2743" i="25"/>
  <c r="BS2744" i="25"/>
  <c r="BT2744" i="25"/>
  <c r="BU2744" i="25"/>
  <c r="BV2744" i="25"/>
  <c r="BW2744" i="25"/>
  <c r="BX2744" i="25"/>
  <c r="BZ2744" i="25"/>
  <c r="CB2744" i="25" s="1"/>
  <c r="BS2745" i="25"/>
  <c r="BT2745" i="25"/>
  <c r="BU2745" i="25"/>
  <c r="BV2745" i="25"/>
  <c r="BW2745" i="25"/>
  <c r="BX2745" i="25"/>
  <c r="BZ2745" i="25"/>
  <c r="BS2746" i="25"/>
  <c r="BT2746" i="25"/>
  <c r="BU2746" i="25"/>
  <c r="BV2746" i="25"/>
  <c r="BW2746" i="25"/>
  <c r="BX2746" i="25"/>
  <c r="BZ2746" i="25"/>
  <c r="BS2747" i="25"/>
  <c r="BT2747" i="25"/>
  <c r="BU2747" i="25"/>
  <c r="BV2747" i="25"/>
  <c r="BW2747" i="25"/>
  <c r="BX2747" i="25"/>
  <c r="BZ2747" i="25"/>
  <c r="CB2747" i="25" s="1"/>
  <c r="BS2748" i="25"/>
  <c r="BT2748" i="25"/>
  <c r="BU2748" i="25"/>
  <c r="BV2748" i="25"/>
  <c r="BW2748" i="25"/>
  <c r="BX2748" i="25"/>
  <c r="BZ2748" i="25"/>
  <c r="CB2748" i="25" s="1"/>
  <c r="BS2749" i="25"/>
  <c r="BT2749" i="25"/>
  <c r="BU2749" i="25"/>
  <c r="BV2749" i="25"/>
  <c r="BW2749" i="25"/>
  <c r="BX2749" i="25"/>
  <c r="BZ2749" i="25"/>
  <c r="CB2749" i="25" s="1"/>
  <c r="BS2750" i="25"/>
  <c r="BT2750" i="25"/>
  <c r="BU2750" i="25"/>
  <c r="BV2750" i="25"/>
  <c r="BW2750" i="25"/>
  <c r="BX2750" i="25"/>
  <c r="BZ2750" i="25"/>
  <c r="BS2751" i="25"/>
  <c r="BT2751" i="25"/>
  <c r="BU2751" i="25"/>
  <c r="BV2751" i="25"/>
  <c r="BW2751" i="25"/>
  <c r="BX2751" i="25"/>
  <c r="BZ2751" i="25"/>
  <c r="CB2751" i="25" s="1"/>
  <c r="BS2752" i="25"/>
  <c r="BT2752" i="25"/>
  <c r="BU2752" i="25"/>
  <c r="BV2752" i="25"/>
  <c r="BW2752" i="25"/>
  <c r="BX2752" i="25"/>
  <c r="BZ2752" i="25"/>
  <c r="CB2752" i="25" s="1"/>
  <c r="BS2753" i="25"/>
  <c r="BT2753" i="25"/>
  <c r="BU2753" i="25"/>
  <c r="BV2753" i="25"/>
  <c r="BW2753" i="25"/>
  <c r="BX2753" i="25"/>
  <c r="BZ2753" i="25"/>
  <c r="CB2753" i="25" s="1"/>
  <c r="BS2754" i="25"/>
  <c r="BT2754" i="25"/>
  <c r="BU2754" i="25"/>
  <c r="BV2754" i="25"/>
  <c r="BW2754" i="25"/>
  <c r="BX2754" i="25"/>
  <c r="BZ2754" i="25"/>
  <c r="CB2754" i="25" s="1"/>
  <c r="BS2755" i="25"/>
  <c r="BT2755" i="25"/>
  <c r="BU2755" i="25"/>
  <c r="BV2755" i="25"/>
  <c r="BW2755" i="25"/>
  <c r="BX2755" i="25"/>
  <c r="BZ2755" i="25"/>
  <c r="CB2755" i="25" s="1"/>
  <c r="BS2756" i="25"/>
  <c r="BT2756" i="25"/>
  <c r="BU2756" i="25"/>
  <c r="BV2756" i="25"/>
  <c r="BW2756" i="25"/>
  <c r="BX2756" i="25"/>
  <c r="BZ2756" i="25"/>
  <c r="BS2757" i="25"/>
  <c r="BT2757" i="25"/>
  <c r="BU2757" i="25"/>
  <c r="BV2757" i="25"/>
  <c r="BW2757" i="25"/>
  <c r="BX2757" i="25"/>
  <c r="BZ2757" i="25"/>
  <c r="BS2758" i="25"/>
  <c r="BT2758" i="25"/>
  <c r="BU2758" i="25"/>
  <c r="BV2758" i="25"/>
  <c r="BW2758" i="25"/>
  <c r="BX2758" i="25"/>
  <c r="BZ2758" i="25"/>
  <c r="BS2759" i="25"/>
  <c r="BT2759" i="25"/>
  <c r="BU2759" i="25"/>
  <c r="BV2759" i="25"/>
  <c r="BW2759" i="25"/>
  <c r="BX2759" i="25"/>
  <c r="BZ2759" i="25"/>
  <c r="BS2760" i="25"/>
  <c r="BT2760" i="25"/>
  <c r="BU2760" i="25"/>
  <c r="BV2760" i="25"/>
  <c r="BW2760" i="25"/>
  <c r="BX2760" i="25"/>
  <c r="BZ2760" i="25"/>
  <c r="CB2760" i="25" s="1"/>
  <c r="BS2761" i="25"/>
  <c r="BT2761" i="25"/>
  <c r="BU2761" i="25"/>
  <c r="BV2761" i="25"/>
  <c r="BW2761" i="25"/>
  <c r="BX2761" i="25"/>
  <c r="BZ2761" i="25"/>
  <c r="BS2762" i="25"/>
  <c r="BT2762" i="25"/>
  <c r="BU2762" i="25"/>
  <c r="BV2762" i="25"/>
  <c r="BW2762" i="25"/>
  <c r="BX2762" i="25"/>
  <c r="BZ2762" i="25"/>
  <c r="BS2763" i="25"/>
  <c r="BT2763" i="25"/>
  <c r="BU2763" i="25"/>
  <c r="BV2763" i="25"/>
  <c r="BW2763" i="25"/>
  <c r="BX2763" i="25"/>
  <c r="BZ2763" i="25"/>
  <c r="CB2763" i="25" s="1"/>
  <c r="BS2764" i="25"/>
  <c r="BT2764" i="25"/>
  <c r="BU2764" i="25"/>
  <c r="BV2764" i="25"/>
  <c r="BW2764" i="25"/>
  <c r="BX2764" i="25"/>
  <c r="BZ2764" i="25"/>
  <c r="BS2765" i="25"/>
  <c r="BT2765" i="25"/>
  <c r="BU2765" i="25"/>
  <c r="BV2765" i="25"/>
  <c r="BW2765" i="25"/>
  <c r="BX2765" i="25"/>
  <c r="BZ2765" i="25"/>
  <c r="CB2765" i="25" s="1"/>
  <c r="BS2766" i="25"/>
  <c r="BT2766" i="25"/>
  <c r="BU2766" i="25"/>
  <c r="BV2766" i="25"/>
  <c r="BW2766" i="25"/>
  <c r="BX2766" i="25"/>
  <c r="BZ2766" i="25"/>
  <c r="CB2766" i="25" s="1"/>
  <c r="BS2767" i="25"/>
  <c r="BT2767" i="25"/>
  <c r="BU2767" i="25"/>
  <c r="BV2767" i="25"/>
  <c r="BW2767" i="25"/>
  <c r="BX2767" i="25"/>
  <c r="BZ2767" i="25"/>
  <c r="CB2767" i="25" s="1"/>
  <c r="BS2768" i="25"/>
  <c r="BT2768" i="25"/>
  <c r="BU2768" i="25"/>
  <c r="BV2768" i="25"/>
  <c r="BW2768" i="25"/>
  <c r="BX2768" i="25"/>
  <c r="BZ2768" i="25"/>
  <c r="BS2769" i="25"/>
  <c r="BT2769" i="25"/>
  <c r="BU2769" i="25"/>
  <c r="BV2769" i="25"/>
  <c r="BW2769" i="25"/>
  <c r="BX2769" i="25"/>
  <c r="BZ2769" i="25"/>
  <c r="CB2769" i="25" s="1"/>
  <c r="BS2770" i="25"/>
  <c r="BT2770" i="25"/>
  <c r="BU2770" i="25"/>
  <c r="BV2770" i="25"/>
  <c r="BW2770" i="25"/>
  <c r="BX2770" i="25"/>
  <c r="BZ2770" i="25"/>
  <c r="CB2770" i="25" s="1"/>
  <c r="BS2771" i="25"/>
  <c r="BT2771" i="25"/>
  <c r="BU2771" i="25"/>
  <c r="BV2771" i="25"/>
  <c r="BW2771" i="25"/>
  <c r="BX2771" i="25"/>
  <c r="BZ2771" i="25"/>
  <c r="CB2771" i="25" s="1"/>
  <c r="BS2772" i="25"/>
  <c r="BT2772" i="25"/>
  <c r="BU2772" i="25"/>
  <c r="BV2772" i="25"/>
  <c r="BW2772" i="25"/>
  <c r="BX2772" i="25"/>
  <c r="BZ2772" i="25"/>
  <c r="BS2773" i="25"/>
  <c r="BT2773" i="25"/>
  <c r="BU2773" i="25"/>
  <c r="BV2773" i="25"/>
  <c r="BW2773" i="25"/>
  <c r="BX2773" i="25"/>
  <c r="BZ2773" i="25"/>
  <c r="BS2774" i="25"/>
  <c r="BT2774" i="25"/>
  <c r="BU2774" i="25"/>
  <c r="BV2774" i="25"/>
  <c r="BW2774" i="25"/>
  <c r="BX2774" i="25"/>
  <c r="BZ2774" i="25"/>
  <c r="BS2775" i="25"/>
  <c r="BT2775" i="25"/>
  <c r="BU2775" i="25"/>
  <c r="BV2775" i="25"/>
  <c r="BW2775" i="25"/>
  <c r="BX2775" i="25"/>
  <c r="BZ2775" i="25"/>
  <c r="CB2775" i="25" s="1"/>
  <c r="BS2776" i="25"/>
  <c r="BT2776" i="25"/>
  <c r="BU2776" i="25"/>
  <c r="BV2776" i="25"/>
  <c r="BW2776" i="25"/>
  <c r="BX2776" i="25"/>
  <c r="BZ2776" i="25"/>
  <c r="BS2777" i="25"/>
  <c r="BT2777" i="25"/>
  <c r="BU2777" i="25"/>
  <c r="BV2777" i="25"/>
  <c r="BW2777" i="25"/>
  <c r="BX2777" i="25"/>
  <c r="BZ2777" i="25"/>
  <c r="CB2777" i="25" s="1"/>
  <c r="BS2778" i="25"/>
  <c r="BT2778" i="25"/>
  <c r="BU2778" i="25"/>
  <c r="BV2778" i="25"/>
  <c r="BW2778" i="25"/>
  <c r="BX2778" i="25"/>
  <c r="BZ2778" i="25"/>
  <c r="BS2779" i="25"/>
  <c r="BT2779" i="25"/>
  <c r="BU2779" i="25"/>
  <c r="BV2779" i="25"/>
  <c r="BW2779" i="25"/>
  <c r="BX2779" i="25"/>
  <c r="BZ2779" i="25"/>
  <c r="BS2780" i="25"/>
  <c r="BT2780" i="25"/>
  <c r="BU2780" i="25"/>
  <c r="BV2780" i="25"/>
  <c r="BW2780" i="25"/>
  <c r="BX2780" i="25"/>
  <c r="BZ2780" i="25"/>
  <c r="CB2780" i="25" s="1"/>
  <c r="BS2781" i="25"/>
  <c r="BT2781" i="25"/>
  <c r="BU2781" i="25"/>
  <c r="BV2781" i="25"/>
  <c r="BW2781" i="25"/>
  <c r="BX2781" i="25"/>
  <c r="BZ2781" i="25"/>
  <c r="BS2782" i="25"/>
  <c r="BT2782" i="25"/>
  <c r="BU2782" i="25"/>
  <c r="BV2782" i="25"/>
  <c r="BW2782" i="25"/>
  <c r="BX2782" i="25"/>
  <c r="BZ2782" i="25"/>
  <c r="CB2782" i="25" s="1"/>
  <c r="BS2783" i="25"/>
  <c r="BT2783" i="25"/>
  <c r="BU2783" i="25"/>
  <c r="BV2783" i="25"/>
  <c r="BW2783" i="25"/>
  <c r="BX2783" i="25"/>
  <c r="BZ2783" i="25"/>
  <c r="BS2784" i="25"/>
  <c r="BT2784" i="25"/>
  <c r="BU2784" i="25"/>
  <c r="BV2784" i="25"/>
  <c r="BW2784" i="25"/>
  <c r="BX2784" i="25"/>
  <c r="BZ2784" i="25"/>
  <c r="CB2784" i="25" s="1"/>
  <c r="BS2785" i="25"/>
  <c r="BT2785" i="25"/>
  <c r="BU2785" i="25"/>
  <c r="BV2785" i="25"/>
  <c r="BW2785" i="25"/>
  <c r="BX2785" i="25"/>
  <c r="BZ2785" i="25"/>
  <c r="CB2785" i="25" s="1"/>
  <c r="BS2786" i="25"/>
  <c r="BT2786" i="25"/>
  <c r="BU2786" i="25"/>
  <c r="BV2786" i="25"/>
  <c r="BW2786" i="25"/>
  <c r="BX2786" i="25"/>
  <c r="BZ2786" i="25"/>
  <c r="CB2786" i="25" s="1"/>
  <c r="BS2787" i="25"/>
  <c r="BT2787" i="25"/>
  <c r="BU2787" i="25"/>
  <c r="BV2787" i="25"/>
  <c r="BW2787" i="25"/>
  <c r="BX2787" i="25"/>
  <c r="BZ2787" i="25"/>
  <c r="CB2787" i="25" s="1"/>
  <c r="BS2788" i="25"/>
  <c r="BT2788" i="25"/>
  <c r="BU2788" i="25"/>
  <c r="BV2788" i="25"/>
  <c r="BW2788" i="25"/>
  <c r="BX2788" i="25"/>
  <c r="BZ2788" i="25"/>
  <c r="BS2789" i="25"/>
  <c r="BT2789" i="25"/>
  <c r="BU2789" i="25"/>
  <c r="BV2789" i="25"/>
  <c r="BW2789" i="25"/>
  <c r="BX2789" i="25"/>
  <c r="BZ2789" i="25"/>
  <c r="BS2790" i="25"/>
  <c r="BT2790" i="25"/>
  <c r="BU2790" i="25"/>
  <c r="BV2790" i="25"/>
  <c r="BW2790" i="25"/>
  <c r="BX2790" i="25"/>
  <c r="BZ2790" i="25"/>
  <c r="BS2791" i="25"/>
  <c r="BT2791" i="25"/>
  <c r="BU2791" i="25"/>
  <c r="BV2791" i="25"/>
  <c r="BW2791" i="25"/>
  <c r="BX2791" i="25"/>
  <c r="BZ2791" i="25"/>
  <c r="CB2791" i="25" s="1"/>
  <c r="BS2792" i="25"/>
  <c r="BT2792" i="25"/>
  <c r="BU2792" i="25"/>
  <c r="BV2792" i="25"/>
  <c r="BW2792" i="25"/>
  <c r="BX2792" i="25"/>
  <c r="BZ2792" i="25"/>
  <c r="CB2792" i="25" s="1"/>
  <c r="BS2793" i="25"/>
  <c r="BT2793" i="25"/>
  <c r="BU2793" i="25"/>
  <c r="BV2793" i="25"/>
  <c r="BW2793" i="25"/>
  <c r="BX2793" i="25"/>
  <c r="BZ2793" i="25"/>
  <c r="CB2793" i="25" s="1"/>
  <c r="BS2794" i="25"/>
  <c r="BT2794" i="25"/>
  <c r="BU2794" i="25"/>
  <c r="BV2794" i="25"/>
  <c r="BW2794" i="25"/>
  <c r="BX2794" i="25"/>
  <c r="BZ2794" i="25"/>
  <c r="BS2795" i="25"/>
  <c r="BT2795" i="25"/>
  <c r="BU2795" i="25"/>
  <c r="BV2795" i="25"/>
  <c r="BW2795" i="25"/>
  <c r="BX2795" i="25"/>
  <c r="BZ2795" i="25"/>
  <c r="CB2795" i="25" s="1"/>
  <c r="BS2796" i="25"/>
  <c r="BT2796" i="25"/>
  <c r="BU2796" i="25"/>
  <c r="BV2796" i="25"/>
  <c r="BW2796" i="25"/>
  <c r="BX2796" i="25"/>
  <c r="BZ2796" i="25"/>
  <c r="CB2796" i="25" s="1"/>
  <c r="BS2797" i="25"/>
  <c r="BT2797" i="25"/>
  <c r="BU2797" i="25"/>
  <c r="BV2797" i="25"/>
  <c r="BW2797" i="25"/>
  <c r="BX2797" i="25"/>
  <c r="BZ2797" i="25"/>
  <c r="BS2798" i="25"/>
  <c r="BT2798" i="25"/>
  <c r="BU2798" i="25"/>
  <c r="BV2798" i="25"/>
  <c r="BW2798" i="25"/>
  <c r="BX2798" i="25"/>
  <c r="BZ2798" i="25"/>
  <c r="CB2798" i="25" s="1"/>
  <c r="BS2799" i="25"/>
  <c r="BT2799" i="25"/>
  <c r="BU2799" i="25"/>
  <c r="BV2799" i="25"/>
  <c r="BW2799" i="25"/>
  <c r="BX2799" i="25"/>
  <c r="BZ2799" i="25"/>
  <c r="CB2799" i="25" s="1"/>
  <c r="BS2800" i="25"/>
  <c r="BT2800" i="25"/>
  <c r="BU2800" i="25"/>
  <c r="BV2800" i="25"/>
  <c r="BW2800" i="25"/>
  <c r="BX2800" i="25"/>
  <c r="BZ2800" i="25"/>
  <c r="CB2800" i="25" s="1"/>
  <c r="BS2801" i="25"/>
  <c r="BT2801" i="25"/>
  <c r="BU2801" i="25"/>
  <c r="BV2801" i="25"/>
  <c r="BW2801" i="25"/>
  <c r="BX2801" i="25"/>
  <c r="BZ2801" i="25"/>
  <c r="CB2801" i="25" s="1"/>
  <c r="BS2802" i="25"/>
  <c r="BT2802" i="25"/>
  <c r="BU2802" i="25"/>
  <c r="BV2802" i="25"/>
  <c r="BW2802" i="25"/>
  <c r="BX2802" i="25"/>
  <c r="BZ2802" i="25"/>
  <c r="CB2802" i="25" s="1"/>
  <c r="BS2803" i="25"/>
  <c r="BT2803" i="25"/>
  <c r="BU2803" i="25"/>
  <c r="BV2803" i="25"/>
  <c r="BW2803" i="25"/>
  <c r="BX2803" i="25"/>
  <c r="BZ2803" i="25"/>
  <c r="BS2804" i="25"/>
  <c r="BT2804" i="25"/>
  <c r="BU2804" i="25"/>
  <c r="BV2804" i="25"/>
  <c r="BW2804" i="25"/>
  <c r="BX2804" i="25"/>
  <c r="BZ2804" i="25"/>
  <c r="BS2805" i="25"/>
  <c r="BT2805" i="25"/>
  <c r="BU2805" i="25"/>
  <c r="BV2805" i="25"/>
  <c r="BW2805" i="25"/>
  <c r="BX2805" i="25"/>
  <c r="BZ2805" i="25"/>
  <c r="BS2806" i="25"/>
  <c r="BT2806" i="25"/>
  <c r="BU2806" i="25"/>
  <c r="BV2806" i="25"/>
  <c r="BW2806" i="25"/>
  <c r="BX2806" i="25"/>
  <c r="BZ2806" i="25"/>
  <c r="BS2807" i="25"/>
  <c r="BT2807" i="25"/>
  <c r="BU2807" i="25"/>
  <c r="BV2807" i="25"/>
  <c r="BW2807" i="25"/>
  <c r="BX2807" i="25"/>
  <c r="BZ2807" i="25"/>
  <c r="CB2807" i="25" s="1"/>
  <c r="BS2808" i="25"/>
  <c r="BT2808" i="25"/>
  <c r="BU2808" i="25"/>
  <c r="BV2808" i="25"/>
  <c r="BW2808" i="25"/>
  <c r="BX2808" i="25"/>
  <c r="BZ2808" i="25"/>
  <c r="CB2808" i="25" s="1"/>
  <c r="BS2809" i="25"/>
  <c r="BT2809" i="25"/>
  <c r="BU2809" i="25"/>
  <c r="BV2809" i="25"/>
  <c r="BW2809" i="25"/>
  <c r="BX2809" i="25"/>
  <c r="BZ2809" i="25"/>
  <c r="CB2809" i="25" s="1"/>
  <c r="BS2810" i="25"/>
  <c r="BT2810" i="25"/>
  <c r="BU2810" i="25"/>
  <c r="BV2810" i="25"/>
  <c r="BW2810" i="25"/>
  <c r="BX2810" i="25"/>
  <c r="BZ2810" i="25"/>
  <c r="BS2811" i="25"/>
  <c r="BT2811" i="25"/>
  <c r="BU2811" i="25"/>
  <c r="BV2811" i="25"/>
  <c r="BW2811" i="25"/>
  <c r="BX2811" i="25"/>
  <c r="BZ2811" i="25"/>
  <c r="CB2811" i="25" s="1"/>
  <c r="BS2812" i="25"/>
  <c r="BT2812" i="25"/>
  <c r="BU2812" i="25"/>
  <c r="BV2812" i="25"/>
  <c r="BW2812" i="25"/>
  <c r="BX2812" i="25"/>
  <c r="BZ2812" i="25"/>
  <c r="CB2812" i="25" s="1"/>
  <c r="BS2813" i="25"/>
  <c r="BT2813" i="25"/>
  <c r="BU2813" i="25"/>
  <c r="BV2813" i="25"/>
  <c r="BW2813" i="25"/>
  <c r="BX2813" i="25"/>
  <c r="BZ2813" i="25"/>
  <c r="BS2814" i="25"/>
  <c r="BT2814" i="25"/>
  <c r="BU2814" i="25"/>
  <c r="BV2814" i="25"/>
  <c r="BW2814" i="25"/>
  <c r="BX2814" i="25"/>
  <c r="BZ2814" i="25"/>
  <c r="CB2814" i="25" s="1"/>
  <c r="BS2815" i="25"/>
  <c r="BT2815" i="25"/>
  <c r="BU2815" i="25"/>
  <c r="BV2815" i="25"/>
  <c r="BW2815" i="25"/>
  <c r="BX2815" i="25"/>
  <c r="BZ2815" i="25"/>
  <c r="CB2815" i="25" s="1"/>
  <c r="BS2816" i="25"/>
  <c r="BT2816" i="25"/>
  <c r="BU2816" i="25"/>
  <c r="BV2816" i="25"/>
  <c r="BW2816" i="25"/>
  <c r="BX2816" i="25"/>
  <c r="BZ2816" i="25"/>
  <c r="CB2816" i="25" s="1"/>
  <c r="BS2817" i="25"/>
  <c r="BT2817" i="25"/>
  <c r="BU2817" i="25"/>
  <c r="BV2817" i="25"/>
  <c r="BW2817" i="25"/>
  <c r="BX2817" i="25"/>
  <c r="BZ2817" i="25"/>
  <c r="CB2817" i="25" s="1"/>
  <c r="BS2818" i="25"/>
  <c r="BT2818" i="25"/>
  <c r="BU2818" i="25"/>
  <c r="BV2818" i="25"/>
  <c r="BW2818" i="25"/>
  <c r="BX2818" i="25"/>
  <c r="BZ2818" i="25"/>
  <c r="CB2818" i="25" s="1"/>
  <c r="BS2819" i="25"/>
  <c r="BT2819" i="25"/>
  <c r="BU2819" i="25"/>
  <c r="BV2819" i="25"/>
  <c r="BW2819" i="25"/>
  <c r="BX2819" i="25"/>
  <c r="BZ2819" i="25"/>
  <c r="BS2820" i="25"/>
  <c r="BT2820" i="25"/>
  <c r="BU2820" i="25"/>
  <c r="BV2820" i="25"/>
  <c r="BW2820" i="25"/>
  <c r="BX2820" i="25"/>
  <c r="BZ2820" i="25"/>
  <c r="BS2821" i="25"/>
  <c r="BT2821" i="25"/>
  <c r="BU2821" i="25"/>
  <c r="BV2821" i="25"/>
  <c r="BW2821" i="25"/>
  <c r="BX2821" i="25"/>
  <c r="BZ2821" i="25"/>
  <c r="BS2822" i="25"/>
  <c r="BT2822" i="25"/>
  <c r="BU2822" i="25"/>
  <c r="BV2822" i="25"/>
  <c r="BW2822" i="25"/>
  <c r="BX2822" i="25"/>
  <c r="BZ2822" i="25"/>
  <c r="BS2823" i="25"/>
  <c r="BT2823" i="25"/>
  <c r="BU2823" i="25"/>
  <c r="BV2823" i="25"/>
  <c r="BW2823" i="25"/>
  <c r="BX2823" i="25"/>
  <c r="BZ2823" i="25"/>
  <c r="CB2823" i="25" s="1"/>
  <c r="BS2824" i="25"/>
  <c r="BT2824" i="25"/>
  <c r="BU2824" i="25"/>
  <c r="BV2824" i="25"/>
  <c r="BW2824" i="25"/>
  <c r="BX2824" i="25"/>
  <c r="BZ2824" i="25"/>
  <c r="CB2824" i="25" s="1"/>
  <c r="BS2825" i="25"/>
  <c r="BT2825" i="25"/>
  <c r="BU2825" i="25"/>
  <c r="BV2825" i="25"/>
  <c r="BW2825" i="25"/>
  <c r="BX2825" i="25"/>
  <c r="BZ2825" i="25"/>
  <c r="BS2826" i="25"/>
  <c r="BT2826" i="25"/>
  <c r="BU2826" i="25"/>
  <c r="BV2826" i="25"/>
  <c r="BW2826" i="25"/>
  <c r="BX2826" i="25"/>
  <c r="BZ2826" i="25"/>
  <c r="BS2827" i="25"/>
  <c r="BT2827" i="25"/>
  <c r="BU2827" i="25"/>
  <c r="BV2827" i="25"/>
  <c r="BW2827" i="25"/>
  <c r="BX2827" i="25"/>
  <c r="BZ2827" i="25"/>
  <c r="CB2827" i="25" s="1"/>
  <c r="BS2828" i="25"/>
  <c r="BT2828" i="25"/>
  <c r="BU2828" i="25"/>
  <c r="BV2828" i="25"/>
  <c r="BW2828" i="25"/>
  <c r="BX2828" i="25"/>
  <c r="BZ2828" i="25"/>
  <c r="CB2828" i="25" s="1"/>
  <c r="BS2829" i="25"/>
  <c r="BT2829" i="25"/>
  <c r="BU2829" i="25"/>
  <c r="BV2829" i="25"/>
  <c r="BW2829" i="25"/>
  <c r="BX2829" i="25"/>
  <c r="BZ2829" i="25"/>
  <c r="CB2829" i="25" s="1"/>
  <c r="BS2830" i="25"/>
  <c r="BT2830" i="25"/>
  <c r="BU2830" i="25"/>
  <c r="BV2830" i="25"/>
  <c r="BW2830" i="25"/>
  <c r="BX2830" i="25"/>
  <c r="BZ2830" i="25"/>
  <c r="BS2831" i="25"/>
  <c r="BT2831" i="25"/>
  <c r="BU2831" i="25"/>
  <c r="BV2831" i="25"/>
  <c r="BW2831" i="25"/>
  <c r="BX2831" i="25"/>
  <c r="BZ2831" i="25"/>
  <c r="CB2831" i="25" s="1"/>
  <c r="BS2832" i="25"/>
  <c r="BT2832" i="25"/>
  <c r="BU2832" i="25"/>
  <c r="BV2832" i="25"/>
  <c r="BW2832" i="25"/>
  <c r="BX2832" i="25"/>
  <c r="BZ2832" i="25"/>
  <c r="CB2832" i="25" s="1"/>
  <c r="BS2833" i="25"/>
  <c r="BT2833" i="25"/>
  <c r="BU2833" i="25"/>
  <c r="BV2833" i="25"/>
  <c r="BW2833" i="25"/>
  <c r="BX2833" i="25"/>
  <c r="BZ2833" i="25"/>
  <c r="CB2833" i="25" s="1"/>
  <c r="BS2834" i="25"/>
  <c r="BT2834" i="25"/>
  <c r="BU2834" i="25"/>
  <c r="BV2834" i="25"/>
  <c r="BW2834" i="25"/>
  <c r="BX2834" i="25"/>
  <c r="BZ2834" i="25"/>
  <c r="CB2834" i="25" s="1"/>
  <c r="BS2835" i="25"/>
  <c r="BT2835" i="25"/>
  <c r="BU2835" i="25"/>
  <c r="BV2835" i="25"/>
  <c r="BW2835" i="25"/>
  <c r="BX2835" i="25"/>
  <c r="BZ2835" i="25"/>
  <c r="CB2835" i="25" s="1"/>
  <c r="BS2836" i="25"/>
  <c r="BT2836" i="25"/>
  <c r="BU2836" i="25"/>
  <c r="BV2836" i="25"/>
  <c r="BW2836" i="25"/>
  <c r="BX2836" i="25"/>
  <c r="BZ2836" i="25"/>
  <c r="BS2837" i="25"/>
  <c r="BT2837" i="25"/>
  <c r="BU2837" i="25"/>
  <c r="BV2837" i="25"/>
  <c r="BW2837" i="25"/>
  <c r="BX2837" i="25"/>
  <c r="BZ2837" i="25"/>
  <c r="BS2838" i="25"/>
  <c r="BT2838" i="25"/>
  <c r="BU2838" i="25"/>
  <c r="BV2838" i="25"/>
  <c r="BW2838" i="25"/>
  <c r="BX2838" i="25"/>
  <c r="BZ2838" i="25"/>
  <c r="BS2839" i="25"/>
  <c r="BT2839" i="25"/>
  <c r="BU2839" i="25"/>
  <c r="BV2839" i="25"/>
  <c r="BW2839" i="25"/>
  <c r="BX2839" i="25"/>
  <c r="BZ2839" i="25"/>
  <c r="BS2840" i="25"/>
  <c r="BT2840" i="25"/>
  <c r="BU2840" i="25"/>
  <c r="BV2840" i="25"/>
  <c r="BW2840" i="25"/>
  <c r="BX2840" i="25"/>
  <c r="BZ2840" i="25"/>
  <c r="CB2840" i="25" s="1"/>
  <c r="BS2841" i="25"/>
  <c r="BT2841" i="25"/>
  <c r="BU2841" i="25"/>
  <c r="BV2841" i="25"/>
  <c r="BW2841" i="25"/>
  <c r="BX2841" i="25"/>
  <c r="BZ2841" i="25"/>
  <c r="BS2842" i="25"/>
  <c r="BT2842" i="25"/>
  <c r="BU2842" i="25"/>
  <c r="BV2842" i="25"/>
  <c r="BW2842" i="25"/>
  <c r="BX2842" i="25"/>
  <c r="BZ2842" i="25"/>
  <c r="BS2843" i="25"/>
  <c r="BT2843" i="25"/>
  <c r="BU2843" i="25"/>
  <c r="BV2843" i="25"/>
  <c r="BW2843" i="25"/>
  <c r="BX2843" i="25"/>
  <c r="BZ2843" i="25"/>
  <c r="CB2843" i="25" s="1"/>
  <c r="BS2844" i="25"/>
  <c r="BT2844" i="25"/>
  <c r="BU2844" i="25"/>
  <c r="BV2844" i="25"/>
  <c r="BW2844" i="25"/>
  <c r="BX2844" i="25"/>
  <c r="BZ2844" i="25"/>
  <c r="BS2845" i="25"/>
  <c r="BT2845" i="25"/>
  <c r="BU2845" i="25"/>
  <c r="BV2845" i="25"/>
  <c r="BW2845" i="25"/>
  <c r="BX2845" i="25"/>
  <c r="BZ2845" i="25"/>
  <c r="CB2845" i="25" s="1"/>
  <c r="BS2846" i="25"/>
  <c r="BT2846" i="25"/>
  <c r="BU2846" i="25"/>
  <c r="BV2846" i="25"/>
  <c r="BW2846" i="25"/>
  <c r="BX2846" i="25"/>
  <c r="BZ2846" i="25"/>
  <c r="CB2846" i="25" s="1"/>
  <c r="BS2847" i="25"/>
  <c r="BT2847" i="25"/>
  <c r="BU2847" i="25"/>
  <c r="BV2847" i="25"/>
  <c r="BW2847" i="25"/>
  <c r="BX2847" i="25"/>
  <c r="BZ2847" i="25"/>
  <c r="CB2847" i="25" s="1"/>
  <c r="BS2848" i="25"/>
  <c r="BT2848" i="25"/>
  <c r="BU2848" i="25"/>
  <c r="BV2848" i="25"/>
  <c r="BW2848" i="25"/>
  <c r="BX2848" i="25"/>
  <c r="BZ2848" i="25"/>
  <c r="BS2849" i="25"/>
  <c r="BT2849" i="25"/>
  <c r="BU2849" i="25"/>
  <c r="BV2849" i="25"/>
  <c r="BW2849" i="25"/>
  <c r="BX2849" i="25"/>
  <c r="BZ2849" i="25"/>
  <c r="CB2849" i="25" s="1"/>
  <c r="BS2850" i="25"/>
  <c r="BT2850" i="25"/>
  <c r="BU2850" i="25"/>
  <c r="BV2850" i="25"/>
  <c r="BW2850" i="25"/>
  <c r="BX2850" i="25"/>
  <c r="BZ2850" i="25"/>
  <c r="CB2850" i="25" s="1"/>
  <c r="BS2851" i="25"/>
  <c r="BT2851" i="25"/>
  <c r="BU2851" i="25"/>
  <c r="BV2851" i="25"/>
  <c r="BW2851" i="25"/>
  <c r="BX2851" i="25"/>
  <c r="BZ2851" i="25"/>
  <c r="CB2851" i="25" s="1"/>
  <c r="BS2852" i="25"/>
  <c r="BT2852" i="25"/>
  <c r="BU2852" i="25"/>
  <c r="BV2852" i="25"/>
  <c r="BW2852" i="25"/>
  <c r="BX2852" i="25"/>
  <c r="BZ2852" i="25"/>
  <c r="BS2853" i="25"/>
  <c r="BT2853" i="25"/>
  <c r="BU2853" i="25"/>
  <c r="BV2853" i="25"/>
  <c r="BW2853" i="25"/>
  <c r="BX2853" i="25"/>
  <c r="BZ2853" i="25"/>
  <c r="BS2854" i="25"/>
  <c r="BT2854" i="25"/>
  <c r="BU2854" i="25"/>
  <c r="BV2854" i="25"/>
  <c r="BW2854" i="25"/>
  <c r="BX2854" i="25"/>
  <c r="BZ2854" i="25"/>
  <c r="BS2855" i="25"/>
  <c r="BT2855" i="25"/>
  <c r="BU2855" i="25"/>
  <c r="BV2855" i="25"/>
  <c r="BW2855" i="25"/>
  <c r="BX2855" i="25"/>
  <c r="BZ2855" i="25"/>
  <c r="CB2855" i="25" s="1"/>
  <c r="BS2856" i="25"/>
  <c r="BT2856" i="25"/>
  <c r="BU2856" i="25"/>
  <c r="BV2856" i="25"/>
  <c r="BW2856" i="25"/>
  <c r="BX2856" i="25"/>
  <c r="BZ2856" i="25"/>
  <c r="BS2857" i="25"/>
  <c r="BT2857" i="25"/>
  <c r="BU2857" i="25"/>
  <c r="BV2857" i="25"/>
  <c r="BW2857" i="25"/>
  <c r="BX2857" i="25"/>
  <c r="BZ2857" i="25"/>
  <c r="CB2857" i="25" s="1"/>
  <c r="BS2858" i="25"/>
  <c r="BT2858" i="25"/>
  <c r="BU2858" i="25"/>
  <c r="BV2858" i="25"/>
  <c r="BW2858" i="25"/>
  <c r="BX2858" i="25"/>
  <c r="BZ2858" i="25"/>
  <c r="BS2859" i="25"/>
  <c r="BT2859" i="25"/>
  <c r="BU2859" i="25"/>
  <c r="BV2859" i="25"/>
  <c r="BW2859" i="25"/>
  <c r="BX2859" i="25"/>
  <c r="BZ2859" i="25"/>
  <c r="BS2860" i="25"/>
  <c r="BT2860" i="25"/>
  <c r="BU2860" i="25"/>
  <c r="BV2860" i="25"/>
  <c r="BW2860" i="25"/>
  <c r="BX2860" i="25"/>
  <c r="BZ2860" i="25"/>
  <c r="CB2860" i="25" s="1"/>
  <c r="BS2861" i="25"/>
  <c r="BT2861" i="25"/>
  <c r="BU2861" i="25"/>
  <c r="BV2861" i="25"/>
  <c r="BW2861" i="25"/>
  <c r="BX2861" i="25"/>
  <c r="BZ2861" i="25"/>
  <c r="BS2862" i="25"/>
  <c r="BT2862" i="25"/>
  <c r="BU2862" i="25"/>
  <c r="BV2862" i="25"/>
  <c r="BW2862" i="25"/>
  <c r="BX2862" i="25"/>
  <c r="BZ2862" i="25"/>
  <c r="CB2862" i="25" s="1"/>
  <c r="BS2863" i="25"/>
  <c r="BT2863" i="25"/>
  <c r="BU2863" i="25"/>
  <c r="BV2863" i="25"/>
  <c r="BW2863" i="25"/>
  <c r="BX2863" i="25"/>
  <c r="BZ2863" i="25"/>
  <c r="BS2864" i="25"/>
  <c r="BT2864" i="25"/>
  <c r="BU2864" i="25"/>
  <c r="BV2864" i="25"/>
  <c r="BW2864" i="25"/>
  <c r="BX2864" i="25"/>
  <c r="BZ2864" i="25"/>
  <c r="CB2864" i="25" s="1"/>
  <c r="BS2865" i="25"/>
  <c r="BT2865" i="25"/>
  <c r="BU2865" i="25"/>
  <c r="BV2865" i="25"/>
  <c r="BW2865" i="25"/>
  <c r="BX2865" i="25"/>
  <c r="BZ2865" i="25"/>
  <c r="CB2865" i="25" s="1"/>
  <c r="BS2866" i="25"/>
  <c r="BT2866" i="25"/>
  <c r="BU2866" i="25"/>
  <c r="BV2866" i="25"/>
  <c r="BW2866" i="25"/>
  <c r="BX2866" i="25"/>
  <c r="BZ2866" i="25"/>
  <c r="CB2866" i="25" s="1"/>
  <c r="BS2867" i="25"/>
  <c r="BT2867" i="25"/>
  <c r="BU2867" i="25"/>
  <c r="BV2867" i="25"/>
  <c r="BW2867" i="25"/>
  <c r="BX2867" i="25"/>
  <c r="BZ2867" i="25"/>
  <c r="CB2867" i="25" s="1"/>
  <c r="BS2868" i="25"/>
  <c r="BT2868" i="25"/>
  <c r="BU2868" i="25"/>
  <c r="BV2868" i="25"/>
  <c r="BW2868" i="25"/>
  <c r="BX2868" i="25"/>
  <c r="BZ2868" i="25"/>
  <c r="BS2869" i="25"/>
  <c r="BT2869" i="25"/>
  <c r="BU2869" i="25"/>
  <c r="BV2869" i="25"/>
  <c r="BW2869" i="25"/>
  <c r="BX2869" i="25"/>
  <c r="BZ2869" i="25"/>
  <c r="BS2870" i="25"/>
  <c r="BT2870" i="25"/>
  <c r="BU2870" i="25"/>
  <c r="BV2870" i="25"/>
  <c r="BW2870" i="25"/>
  <c r="BX2870" i="25"/>
  <c r="BZ2870" i="25"/>
  <c r="BS2871" i="25"/>
  <c r="BT2871" i="25"/>
  <c r="BU2871" i="25"/>
  <c r="BV2871" i="25"/>
  <c r="BW2871" i="25"/>
  <c r="BX2871" i="25"/>
  <c r="BZ2871" i="25"/>
  <c r="CB2871" i="25" s="1"/>
  <c r="BS2872" i="25"/>
  <c r="BT2872" i="25"/>
  <c r="BU2872" i="25"/>
  <c r="BV2872" i="25"/>
  <c r="BW2872" i="25"/>
  <c r="BX2872" i="25"/>
  <c r="BZ2872" i="25"/>
  <c r="BS2873" i="25"/>
  <c r="BT2873" i="25"/>
  <c r="BU2873" i="25"/>
  <c r="BV2873" i="25"/>
  <c r="BW2873" i="25"/>
  <c r="BX2873" i="25"/>
  <c r="BZ2873" i="25"/>
  <c r="CB2873" i="25" s="1"/>
  <c r="BS2874" i="25"/>
  <c r="BT2874" i="25"/>
  <c r="BU2874" i="25"/>
  <c r="BV2874" i="25"/>
  <c r="BW2874" i="25"/>
  <c r="BX2874" i="25"/>
  <c r="BZ2874" i="25"/>
  <c r="BS2875" i="25"/>
  <c r="BT2875" i="25"/>
  <c r="BU2875" i="25"/>
  <c r="BV2875" i="25"/>
  <c r="BW2875" i="25"/>
  <c r="BX2875" i="25"/>
  <c r="BZ2875" i="25"/>
  <c r="BS2876" i="25"/>
  <c r="BT2876" i="25"/>
  <c r="BU2876" i="25"/>
  <c r="BV2876" i="25"/>
  <c r="BW2876" i="25"/>
  <c r="BX2876" i="25"/>
  <c r="BZ2876" i="25"/>
  <c r="CB2876" i="25" s="1"/>
  <c r="BS2877" i="25"/>
  <c r="BT2877" i="25"/>
  <c r="BU2877" i="25"/>
  <c r="BV2877" i="25"/>
  <c r="BW2877" i="25"/>
  <c r="BX2877" i="25"/>
  <c r="BZ2877" i="25"/>
  <c r="BS2878" i="25"/>
  <c r="BT2878" i="25"/>
  <c r="BU2878" i="25"/>
  <c r="BV2878" i="25"/>
  <c r="BW2878" i="25"/>
  <c r="BX2878" i="25"/>
  <c r="BZ2878" i="25"/>
  <c r="CB2878" i="25" s="1"/>
  <c r="BS2879" i="25"/>
  <c r="BT2879" i="25"/>
  <c r="BU2879" i="25"/>
  <c r="BV2879" i="25"/>
  <c r="BW2879" i="25"/>
  <c r="BX2879" i="25"/>
  <c r="BZ2879" i="25"/>
  <c r="BS2880" i="25"/>
  <c r="BT2880" i="25"/>
  <c r="BU2880" i="25"/>
  <c r="BV2880" i="25"/>
  <c r="BW2880" i="25"/>
  <c r="BX2880" i="25"/>
  <c r="BZ2880" i="25"/>
  <c r="BS2881" i="25"/>
  <c r="BT2881" i="25"/>
  <c r="BU2881" i="25"/>
  <c r="BV2881" i="25"/>
  <c r="BW2881" i="25"/>
  <c r="BX2881" i="25"/>
  <c r="BZ2881" i="25"/>
  <c r="CB2881" i="25" s="1"/>
  <c r="BS2882" i="25"/>
  <c r="BT2882" i="25"/>
  <c r="BU2882" i="25"/>
  <c r="BV2882" i="25"/>
  <c r="BW2882" i="25"/>
  <c r="BX2882" i="25"/>
  <c r="BZ2882" i="25"/>
  <c r="CB2882" i="25" s="1"/>
  <c r="BS2883" i="25"/>
  <c r="BT2883" i="25"/>
  <c r="BU2883" i="25"/>
  <c r="BV2883" i="25"/>
  <c r="BW2883" i="25"/>
  <c r="BX2883" i="25"/>
  <c r="BZ2883" i="25"/>
  <c r="CB2883" i="25" s="1"/>
  <c r="BS2884" i="25"/>
  <c r="BT2884" i="25"/>
  <c r="BU2884" i="25"/>
  <c r="BV2884" i="25"/>
  <c r="BW2884" i="25"/>
  <c r="BX2884" i="25"/>
  <c r="BZ2884" i="25"/>
  <c r="BS2885" i="25"/>
  <c r="BT2885" i="25"/>
  <c r="BU2885" i="25"/>
  <c r="BV2885" i="25"/>
  <c r="BW2885" i="25"/>
  <c r="BX2885" i="25"/>
  <c r="BZ2885" i="25"/>
  <c r="BS2886" i="25"/>
  <c r="BT2886" i="25"/>
  <c r="BU2886" i="25"/>
  <c r="BV2886" i="25"/>
  <c r="BW2886" i="25"/>
  <c r="BX2886" i="25"/>
  <c r="BZ2886" i="25"/>
  <c r="BS2887" i="25"/>
  <c r="BT2887" i="25"/>
  <c r="BU2887" i="25"/>
  <c r="BV2887" i="25"/>
  <c r="BW2887" i="25"/>
  <c r="BX2887" i="25"/>
  <c r="BZ2887" i="25"/>
  <c r="CB2887" i="25" s="1"/>
  <c r="BS2888" i="25"/>
  <c r="BT2888" i="25"/>
  <c r="BU2888" i="25"/>
  <c r="BV2888" i="25"/>
  <c r="BW2888" i="25"/>
  <c r="BX2888" i="25"/>
  <c r="BZ2888" i="25"/>
  <c r="CB2888" i="25" s="1"/>
  <c r="BS2889" i="25"/>
  <c r="BT2889" i="25"/>
  <c r="BU2889" i="25"/>
  <c r="BV2889" i="25"/>
  <c r="BW2889" i="25"/>
  <c r="BX2889" i="25"/>
  <c r="BZ2889" i="25"/>
  <c r="CB2889" i="25" s="1"/>
  <c r="BS2890" i="25"/>
  <c r="BT2890" i="25"/>
  <c r="BU2890" i="25"/>
  <c r="BV2890" i="25"/>
  <c r="BW2890" i="25"/>
  <c r="BX2890" i="25"/>
  <c r="BZ2890" i="25"/>
  <c r="BS2891" i="25"/>
  <c r="BT2891" i="25"/>
  <c r="BU2891" i="25"/>
  <c r="BV2891" i="25"/>
  <c r="BW2891" i="25"/>
  <c r="BX2891" i="25"/>
  <c r="BZ2891" i="25"/>
  <c r="CB2891" i="25" s="1"/>
  <c r="BS2892" i="25"/>
  <c r="BT2892" i="25"/>
  <c r="BU2892" i="25"/>
  <c r="BV2892" i="25"/>
  <c r="BW2892" i="25"/>
  <c r="BX2892" i="25"/>
  <c r="BZ2892" i="25"/>
  <c r="CB2892" i="25" s="1"/>
  <c r="BS2893" i="25"/>
  <c r="BT2893" i="25"/>
  <c r="BU2893" i="25"/>
  <c r="BV2893" i="25"/>
  <c r="BW2893" i="25"/>
  <c r="BX2893" i="25"/>
  <c r="BZ2893" i="25"/>
  <c r="BS2894" i="25"/>
  <c r="BT2894" i="25"/>
  <c r="BU2894" i="25"/>
  <c r="BV2894" i="25"/>
  <c r="BW2894" i="25"/>
  <c r="BX2894" i="25"/>
  <c r="BZ2894" i="25"/>
  <c r="CB2894" i="25" s="1"/>
  <c r="BS2895" i="25"/>
  <c r="BT2895" i="25"/>
  <c r="BU2895" i="25"/>
  <c r="BV2895" i="25"/>
  <c r="BW2895" i="25"/>
  <c r="BX2895" i="25"/>
  <c r="BZ2895" i="25"/>
  <c r="CB2895" i="25" s="1"/>
  <c r="BS2896" i="25"/>
  <c r="BT2896" i="25"/>
  <c r="BU2896" i="25"/>
  <c r="BV2896" i="25"/>
  <c r="BW2896" i="25"/>
  <c r="BX2896" i="25"/>
  <c r="BZ2896" i="25"/>
  <c r="CB2896" i="25" s="1"/>
  <c r="BS2897" i="25"/>
  <c r="BT2897" i="25"/>
  <c r="BU2897" i="25"/>
  <c r="BV2897" i="25"/>
  <c r="BW2897" i="25"/>
  <c r="BX2897" i="25"/>
  <c r="BZ2897" i="25"/>
  <c r="CB2897" i="25" s="1"/>
  <c r="BS2898" i="25"/>
  <c r="BT2898" i="25"/>
  <c r="BU2898" i="25"/>
  <c r="BV2898" i="25"/>
  <c r="BW2898" i="25"/>
  <c r="BX2898" i="25"/>
  <c r="BZ2898" i="25"/>
  <c r="CB2898" i="25" s="1"/>
  <c r="BS2899" i="25"/>
  <c r="BT2899" i="25"/>
  <c r="BU2899" i="25"/>
  <c r="BV2899" i="25"/>
  <c r="BW2899" i="25"/>
  <c r="BX2899" i="25"/>
  <c r="BZ2899" i="25"/>
  <c r="BS2900" i="25"/>
  <c r="BT2900" i="25"/>
  <c r="BU2900" i="25"/>
  <c r="BV2900" i="25"/>
  <c r="BW2900" i="25"/>
  <c r="BX2900" i="25"/>
  <c r="BZ2900" i="25"/>
  <c r="BS2901" i="25"/>
  <c r="BT2901" i="25"/>
  <c r="BU2901" i="25"/>
  <c r="BV2901" i="25"/>
  <c r="BW2901" i="25"/>
  <c r="BX2901" i="25"/>
  <c r="BZ2901" i="25"/>
  <c r="BS2902" i="25"/>
  <c r="BT2902" i="25"/>
  <c r="BU2902" i="25"/>
  <c r="BV2902" i="25"/>
  <c r="BW2902" i="25"/>
  <c r="BX2902" i="25"/>
  <c r="BZ2902" i="25"/>
  <c r="BS2903" i="25"/>
  <c r="BT2903" i="25"/>
  <c r="BU2903" i="25"/>
  <c r="BV2903" i="25"/>
  <c r="BW2903" i="25"/>
  <c r="BX2903" i="25"/>
  <c r="BZ2903" i="25"/>
  <c r="CB2903" i="25" s="1"/>
  <c r="BS2904" i="25"/>
  <c r="BT2904" i="25"/>
  <c r="BU2904" i="25"/>
  <c r="BV2904" i="25"/>
  <c r="BW2904" i="25"/>
  <c r="BX2904" i="25"/>
  <c r="BZ2904" i="25"/>
  <c r="CB2904" i="25" s="1"/>
  <c r="BS2905" i="25"/>
  <c r="BT2905" i="25"/>
  <c r="BU2905" i="25"/>
  <c r="BV2905" i="25"/>
  <c r="BW2905" i="25"/>
  <c r="BX2905" i="25"/>
  <c r="BZ2905" i="25"/>
  <c r="BS2906" i="25"/>
  <c r="BT2906" i="25"/>
  <c r="BU2906" i="25"/>
  <c r="BV2906" i="25"/>
  <c r="BW2906" i="25"/>
  <c r="BX2906" i="25"/>
  <c r="BZ2906" i="25"/>
  <c r="BS2907" i="25"/>
  <c r="BT2907" i="25"/>
  <c r="BU2907" i="25"/>
  <c r="BV2907" i="25"/>
  <c r="BW2907" i="25"/>
  <c r="BX2907" i="25"/>
  <c r="BZ2907" i="25"/>
  <c r="CB2907" i="25" s="1"/>
  <c r="BS2908" i="25"/>
  <c r="BT2908" i="25"/>
  <c r="BU2908" i="25"/>
  <c r="BV2908" i="25"/>
  <c r="BW2908" i="25"/>
  <c r="BX2908" i="25"/>
  <c r="BZ2908" i="25"/>
  <c r="CB2908" i="25" s="1"/>
  <c r="BS2909" i="25"/>
  <c r="BT2909" i="25"/>
  <c r="BU2909" i="25"/>
  <c r="BV2909" i="25"/>
  <c r="BW2909" i="25"/>
  <c r="BX2909" i="25"/>
  <c r="BZ2909" i="25"/>
  <c r="CB2909" i="25" s="1"/>
  <c r="BS2910" i="25"/>
  <c r="BT2910" i="25"/>
  <c r="BU2910" i="25"/>
  <c r="BV2910" i="25"/>
  <c r="BW2910" i="25"/>
  <c r="BX2910" i="25"/>
  <c r="BZ2910" i="25"/>
  <c r="BS2911" i="25"/>
  <c r="BT2911" i="25"/>
  <c r="BU2911" i="25"/>
  <c r="BV2911" i="25"/>
  <c r="BW2911" i="25"/>
  <c r="BX2911" i="25"/>
  <c r="BZ2911" i="25"/>
  <c r="CB2911" i="25" s="1"/>
  <c r="BS2912" i="25"/>
  <c r="BT2912" i="25"/>
  <c r="BU2912" i="25"/>
  <c r="BV2912" i="25"/>
  <c r="BW2912" i="25"/>
  <c r="BX2912" i="25"/>
  <c r="BZ2912" i="25"/>
  <c r="CB2912" i="25" s="1"/>
  <c r="BS2913" i="25"/>
  <c r="BT2913" i="25"/>
  <c r="BU2913" i="25"/>
  <c r="BV2913" i="25"/>
  <c r="BW2913" i="25"/>
  <c r="BX2913" i="25"/>
  <c r="BZ2913" i="25"/>
  <c r="CB2913" i="25" s="1"/>
  <c r="BS2914" i="25"/>
  <c r="BT2914" i="25"/>
  <c r="BU2914" i="25"/>
  <c r="BV2914" i="25"/>
  <c r="BW2914" i="25"/>
  <c r="BX2914" i="25"/>
  <c r="BZ2914" i="25"/>
  <c r="CB2914" i="25" s="1"/>
  <c r="BS2915" i="25"/>
  <c r="BT2915" i="25"/>
  <c r="BU2915" i="25"/>
  <c r="BV2915" i="25"/>
  <c r="BW2915" i="25"/>
  <c r="BX2915" i="25"/>
  <c r="BZ2915" i="25"/>
  <c r="CB2915" i="25" s="1"/>
  <c r="BS2916" i="25"/>
  <c r="BT2916" i="25"/>
  <c r="BU2916" i="25"/>
  <c r="BV2916" i="25"/>
  <c r="BW2916" i="25"/>
  <c r="BX2916" i="25"/>
  <c r="BZ2916" i="25"/>
  <c r="BS2917" i="25"/>
  <c r="BT2917" i="25"/>
  <c r="BU2917" i="25"/>
  <c r="BV2917" i="25"/>
  <c r="BW2917" i="25"/>
  <c r="BX2917" i="25"/>
  <c r="BZ2917" i="25"/>
  <c r="BS2918" i="25"/>
  <c r="BT2918" i="25"/>
  <c r="BU2918" i="25"/>
  <c r="BV2918" i="25"/>
  <c r="BW2918" i="25"/>
  <c r="BX2918" i="25"/>
  <c r="BZ2918" i="25"/>
  <c r="BS2919" i="25"/>
  <c r="BT2919" i="25"/>
  <c r="BU2919" i="25"/>
  <c r="BV2919" i="25"/>
  <c r="BW2919" i="25"/>
  <c r="BX2919" i="25"/>
  <c r="BZ2919" i="25"/>
  <c r="BS2920" i="25"/>
  <c r="BT2920" i="25"/>
  <c r="BU2920" i="25"/>
  <c r="BV2920" i="25"/>
  <c r="BW2920" i="25"/>
  <c r="BX2920" i="25"/>
  <c r="BZ2920" i="25"/>
  <c r="CB2920" i="25" s="1"/>
  <c r="BS2921" i="25"/>
  <c r="BT2921" i="25"/>
  <c r="BU2921" i="25"/>
  <c r="BV2921" i="25"/>
  <c r="BW2921" i="25"/>
  <c r="BX2921" i="25"/>
  <c r="BZ2921" i="25"/>
  <c r="BS2922" i="25"/>
  <c r="BT2922" i="25"/>
  <c r="BU2922" i="25"/>
  <c r="BV2922" i="25"/>
  <c r="BW2922" i="25"/>
  <c r="BX2922" i="25"/>
  <c r="BZ2922" i="25"/>
  <c r="BS2923" i="25"/>
  <c r="BT2923" i="25"/>
  <c r="BU2923" i="25"/>
  <c r="BV2923" i="25"/>
  <c r="BW2923" i="25"/>
  <c r="BX2923" i="25"/>
  <c r="BZ2923" i="25"/>
  <c r="CB2923" i="25" s="1"/>
  <c r="BS2924" i="25"/>
  <c r="BT2924" i="25"/>
  <c r="BU2924" i="25"/>
  <c r="BV2924" i="25"/>
  <c r="BW2924" i="25"/>
  <c r="BX2924" i="25"/>
  <c r="BZ2924" i="25"/>
  <c r="BS2925" i="25"/>
  <c r="BT2925" i="25"/>
  <c r="BU2925" i="25"/>
  <c r="BV2925" i="25"/>
  <c r="BW2925" i="25"/>
  <c r="BX2925" i="25"/>
  <c r="BZ2925" i="25"/>
  <c r="CB2925" i="25" s="1"/>
  <c r="BS2926" i="25"/>
  <c r="BT2926" i="25"/>
  <c r="BU2926" i="25"/>
  <c r="BV2926" i="25"/>
  <c r="BW2926" i="25"/>
  <c r="BX2926" i="25"/>
  <c r="BZ2926" i="25"/>
  <c r="CB2926" i="25" s="1"/>
  <c r="BS2927" i="25"/>
  <c r="BT2927" i="25"/>
  <c r="BU2927" i="25"/>
  <c r="BV2927" i="25"/>
  <c r="BW2927" i="25"/>
  <c r="BX2927" i="25"/>
  <c r="BZ2927" i="25"/>
  <c r="CB2927" i="25" s="1"/>
  <c r="BS2928" i="25"/>
  <c r="BT2928" i="25"/>
  <c r="BU2928" i="25"/>
  <c r="BV2928" i="25"/>
  <c r="BW2928" i="25"/>
  <c r="BX2928" i="25"/>
  <c r="BZ2928" i="25"/>
  <c r="BS2929" i="25"/>
  <c r="BT2929" i="25"/>
  <c r="BU2929" i="25"/>
  <c r="BV2929" i="25"/>
  <c r="BW2929" i="25"/>
  <c r="BX2929" i="25"/>
  <c r="BZ2929" i="25"/>
  <c r="CB2929" i="25" s="1"/>
  <c r="BS2930" i="25"/>
  <c r="BT2930" i="25"/>
  <c r="BU2930" i="25"/>
  <c r="BV2930" i="25"/>
  <c r="BW2930" i="25"/>
  <c r="BX2930" i="25"/>
  <c r="BZ2930" i="25"/>
  <c r="CB2930" i="25" s="1"/>
  <c r="BS2931" i="25"/>
  <c r="BT2931" i="25"/>
  <c r="BU2931" i="25"/>
  <c r="BV2931" i="25"/>
  <c r="BW2931" i="25"/>
  <c r="BX2931" i="25"/>
  <c r="BZ2931" i="25"/>
  <c r="CB2931" i="25" s="1"/>
  <c r="BS2932" i="25"/>
  <c r="BT2932" i="25"/>
  <c r="BU2932" i="25"/>
  <c r="BV2932" i="25"/>
  <c r="BW2932" i="25"/>
  <c r="BX2932" i="25"/>
  <c r="BZ2932" i="25"/>
  <c r="BS2933" i="25"/>
  <c r="BT2933" i="25"/>
  <c r="BU2933" i="25"/>
  <c r="BV2933" i="25"/>
  <c r="BW2933" i="25"/>
  <c r="BX2933" i="25"/>
  <c r="BZ2933" i="25"/>
  <c r="BS2934" i="25"/>
  <c r="BT2934" i="25"/>
  <c r="BU2934" i="25"/>
  <c r="BV2934" i="25"/>
  <c r="BW2934" i="25"/>
  <c r="BX2934" i="25"/>
  <c r="BZ2934" i="25"/>
  <c r="BS2935" i="25"/>
  <c r="BT2935" i="25"/>
  <c r="BU2935" i="25"/>
  <c r="BV2935" i="25"/>
  <c r="BW2935" i="25"/>
  <c r="BX2935" i="25"/>
  <c r="BZ2935" i="25"/>
  <c r="CB2935" i="25" s="1"/>
  <c r="BS2936" i="25"/>
  <c r="BT2936" i="25"/>
  <c r="BU2936" i="25"/>
  <c r="BV2936" i="25"/>
  <c r="BW2936" i="25"/>
  <c r="BX2936" i="25"/>
  <c r="BZ2936" i="25"/>
  <c r="CB2936" i="25" s="1"/>
  <c r="BS2937" i="25"/>
  <c r="BT2937" i="25"/>
  <c r="BU2937" i="25"/>
  <c r="BV2937" i="25"/>
  <c r="BW2937" i="25"/>
  <c r="BX2937" i="25"/>
  <c r="BZ2937" i="25"/>
  <c r="BS2938" i="25"/>
  <c r="BT2938" i="25"/>
  <c r="BU2938" i="25"/>
  <c r="BV2938" i="25"/>
  <c r="BW2938" i="25"/>
  <c r="BX2938" i="25"/>
  <c r="BZ2938" i="25"/>
  <c r="BS2939" i="25"/>
  <c r="BT2939" i="25"/>
  <c r="BU2939" i="25"/>
  <c r="BV2939" i="25"/>
  <c r="BW2939" i="25"/>
  <c r="BX2939" i="25"/>
  <c r="BZ2939" i="25"/>
  <c r="CB2939" i="25" s="1"/>
  <c r="BS2940" i="25"/>
  <c r="BT2940" i="25"/>
  <c r="BU2940" i="25"/>
  <c r="BV2940" i="25"/>
  <c r="BW2940" i="25"/>
  <c r="BX2940" i="25"/>
  <c r="BZ2940" i="25"/>
  <c r="BS2941" i="25"/>
  <c r="BT2941" i="25"/>
  <c r="BU2941" i="25"/>
  <c r="BV2941" i="25"/>
  <c r="BW2941" i="25"/>
  <c r="BX2941" i="25"/>
  <c r="BZ2941" i="25"/>
  <c r="CB2941" i="25" s="1"/>
  <c r="BS2942" i="25"/>
  <c r="BT2942" i="25"/>
  <c r="BU2942" i="25"/>
  <c r="BV2942" i="25"/>
  <c r="BW2942" i="25"/>
  <c r="BX2942" i="25"/>
  <c r="BZ2942" i="25"/>
  <c r="CB2942" i="25" s="1"/>
  <c r="BS2943" i="25"/>
  <c r="BT2943" i="25"/>
  <c r="BU2943" i="25"/>
  <c r="BV2943" i="25"/>
  <c r="BW2943" i="25"/>
  <c r="BX2943" i="25"/>
  <c r="BZ2943" i="25"/>
  <c r="CB2943" i="25" s="1"/>
  <c r="BS2944" i="25"/>
  <c r="BT2944" i="25"/>
  <c r="BU2944" i="25"/>
  <c r="BV2944" i="25"/>
  <c r="BW2944" i="25"/>
  <c r="BX2944" i="25"/>
  <c r="BZ2944" i="25"/>
  <c r="BS2945" i="25"/>
  <c r="BT2945" i="25"/>
  <c r="BU2945" i="25"/>
  <c r="BV2945" i="25"/>
  <c r="BW2945" i="25"/>
  <c r="BX2945" i="25"/>
  <c r="BZ2945" i="25"/>
  <c r="CB2945" i="25" s="1"/>
  <c r="BS2946" i="25"/>
  <c r="BT2946" i="25"/>
  <c r="BU2946" i="25"/>
  <c r="BV2946" i="25"/>
  <c r="BW2946" i="25"/>
  <c r="BX2946" i="25"/>
  <c r="BZ2946" i="25"/>
  <c r="CB2946" i="25" s="1"/>
  <c r="BS2947" i="25"/>
  <c r="BT2947" i="25"/>
  <c r="BU2947" i="25"/>
  <c r="BV2947" i="25"/>
  <c r="BW2947" i="25"/>
  <c r="BX2947" i="25"/>
  <c r="BZ2947" i="25"/>
  <c r="CB2947" i="25" s="1"/>
  <c r="BS2948" i="25"/>
  <c r="BT2948" i="25"/>
  <c r="BU2948" i="25"/>
  <c r="BV2948" i="25"/>
  <c r="BW2948" i="25"/>
  <c r="BX2948" i="25"/>
  <c r="BZ2948" i="25"/>
  <c r="BS2949" i="25"/>
  <c r="BT2949" i="25"/>
  <c r="BU2949" i="25"/>
  <c r="BV2949" i="25"/>
  <c r="BW2949" i="25"/>
  <c r="BX2949" i="25"/>
  <c r="BZ2949" i="25"/>
  <c r="BS2950" i="25"/>
  <c r="BT2950" i="25"/>
  <c r="BU2950" i="25"/>
  <c r="BV2950" i="25"/>
  <c r="BW2950" i="25"/>
  <c r="BX2950" i="25"/>
  <c r="BZ2950" i="25"/>
  <c r="BS2951" i="25"/>
  <c r="BT2951" i="25"/>
  <c r="BU2951" i="25"/>
  <c r="BV2951" i="25"/>
  <c r="BW2951" i="25"/>
  <c r="BX2951" i="25"/>
  <c r="BZ2951" i="25"/>
  <c r="CB2951" i="25" s="1"/>
  <c r="BS2952" i="25"/>
  <c r="BT2952" i="25"/>
  <c r="BU2952" i="25"/>
  <c r="BV2952" i="25"/>
  <c r="BW2952" i="25"/>
  <c r="BX2952" i="25"/>
  <c r="BZ2952" i="25"/>
  <c r="BS2953" i="25"/>
  <c r="BT2953" i="25"/>
  <c r="BU2953" i="25"/>
  <c r="BV2953" i="25"/>
  <c r="BW2953" i="25"/>
  <c r="BX2953" i="25"/>
  <c r="BZ2953" i="25"/>
  <c r="CB2953" i="25" s="1"/>
  <c r="BS2954" i="25"/>
  <c r="BT2954" i="25"/>
  <c r="BU2954" i="25"/>
  <c r="BV2954" i="25"/>
  <c r="BW2954" i="25"/>
  <c r="BX2954" i="25"/>
  <c r="BZ2954" i="25"/>
  <c r="BS2955" i="25"/>
  <c r="BT2955" i="25"/>
  <c r="BU2955" i="25"/>
  <c r="BV2955" i="25"/>
  <c r="BW2955" i="25"/>
  <c r="BX2955" i="25"/>
  <c r="BZ2955" i="25"/>
  <c r="BS2956" i="25"/>
  <c r="BT2956" i="25"/>
  <c r="BU2956" i="25"/>
  <c r="BV2956" i="25"/>
  <c r="BW2956" i="25"/>
  <c r="BX2956" i="25"/>
  <c r="BZ2956" i="25"/>
  <c r="CB2956" i="25" s="1"/>
  <c r="BS2957" i="25"/>
  <c r="BT2957" i="25"/>
  <c r="BU2957" i="25"/>
  <c r="BV2957" i="25"/>
  <c r="BW2957" i="25"/>
  <c r="BX2957" i="25"/>
  <c r="BZ2957" i="25"/>
  <c r="BS2958" i="25"/>
  <c r="BT2958" i="25"/>
  <c r="BU2958" i="25"/>
  <c r="BV2958" i="25"/>
  <c r="BW2958" i="25"/>
  <c r="BX2958" i="25"/>
  <c r="BZ2958" i="25"/>
  <c r="CB2958" i="25" s="1"/>
  <c r="BS2959" i="25"/>
  <c r="BT2959" i="25"/>
  <c r="BU2959" i="25"/>
  <c r="BV2959" i="25"/>
  <c r="BW2959" i="25"/>
  <c r="BX2959" i="25"/>
  <c r="BZ2959" i="25"/>
  <c r="BS2960" i="25"/>
  <c r="BT2960" i="25"/>
  <c r="BU2960" i="25"/>
  <c r="BV2960" i="25"/>
  <c r="BW2960" i="25"/>
  <c r="BX2960" i="25"/>
  <c r="BZ2960" i="25"/>
  <c r="CB2960" i="25" s="1"/>
  <c r="BS2961" i="25"/>
  <c r="BT2961" i="25"/>
  <c r="BU2961" i="25"/>
  <c r="BV2961" i="25"/>
  <c r="BW2961" i="25"/>
  <c r="BX2961" i="25"/>
  <c r="BZ2961" i="25"/>
  <c r="CB2961" i="25" s="1"/>
  <c r="BS2962" i="25"/>
  <c r="BT2962" i="25"/>
  <c r="BU2962" i="25"/>
  <c r="BV2962" i="25"/>
  <c r="BW2962" i="25"/>
  <c r="BX2962" i="25"/>
  <c r="BZ2962" i="25"/>
  <c r="CB2962" i="25" s="1"/>
  <c r="BS2963" i="25"/>
  <c r="BT2963" i="25"/>
  <c r="BU2963" i="25"/>
  <c r="BV2963" i="25"/>
  <c r="BW2963" i="25"/>
  <c r="BX2963" i="25"/>
  <c r="BZ2963" i="25"/>
  <c r="CB2963" i="25" s="1"/>
  <c r="BS2964" i="25"/>
  <c r="BT2964" i="25"/>
  <c r="BU2964" i="25"/>
  <c r="BV2964" i="25"/>
  <c r="BW2964" i="25"/>
  <c r="BX2964" i="25"/>
  <c r="BZ2964" i="25"/>
  <c r="BS2965" i="25"/>
  <c r="BT2965" i="25"/>
  <c r="BU2965" i="25"/>
  <c r="BV2965" i="25"/>
  <c r="BW2965" i="25"/>
  <c r="BX2965" i="25"/>
  <c r="BZ2965" i="25"/>
  <c r="BS2966" i="25"/>
  <c r="BT2966" i="25"/>
  <c r="BU2966" i="25"/>
  <c r="BV2966" i="25"/>
  <c r="BW2966" i="25"/>
  <c r="BX2966" i="25"/>
  <c r="BZ2966" i="25"/>
  <c r="BS2967" i="25"/>
  <c r="BT2967" i="25"/>
  <c r="BU2967" i="25"/>
  <c r="BV2967" i="25"/>
  <c r="BW2967" i="25"/>
  <c r="BX2967" i="25"/>
  <c r="BZ2967" i="25"/>
  <c r="CB2967" i="25" s="1"/>
  <c r="BS2968" i="25"/>
  <c r="BT2968" i="25"/>
  <c r="BU2968" i="25"/>
  <c r="BV2968" i="25"/>
  <c r="BW2968" i="25"/>
  <c r="BX2968" i="25"/>
  <c r="BZ2968" i="25"/>
  <c r="CB2968" i="25" s="1"/>
  <c r="BS2969" i="25"/>
  <c r="BT2969" i="25"/>
  <c r="BU2969" i="25"/>
  <c r="BV2969" i="25"/>
  <c r="BW2969" i="25"/>
  <c r="BX2969" i="25"/>
  <c r="BZ2969" i="25"/>
  <c r="CB2969" i="25" s="1"/>
  <c r="BS2970" i="25"/>
  <c r="BT2970" i="25"/>
  <c r="BU2970" i="25"/>
  <c r="BV2970" i="25"/>
  <c r="BW2970" i="25"/>
  <c r="BX2970" i="25"/>
  <c r="BZ2970" i="25"/>
  <c r="BS2971" i="25"/>
  <c r="BT2971" i="25"/>
  <c r="BU2971" i="25"/>
  <c r="BV2971" i="25"/>
  <c r="BW2971" i="25"/>
  <c r="BX2971" i="25"/>
  <c r="BZ2971" i="25"/>
  <c r="CB2971" i="25" s="1"/>
  <c r="BS2972" i="25"/>
  <c r="BT2972" i="25"/>
  <c r="BU2972" i="25"/>
  <c r="BV2972" i="25"/>
  <c r="BW2972" i="25"/>
  <c r="BX2972" i="25"/>
  <c r="BZ2972" i="25"/>
  <c r="CB2972" i="25" s="1"/>
  <c r="BS2973" i="25"/>
  <c r="BT2973" i="25"/>
  <c r="BU2973" i="25"/>
  <c r="BV2973" i="25"/>
  <c r="BW2973" i="25"/>
  <c r="BX2973" i="25"/>
  <c r="BZ2973" i="25"/>
  <c r="BS2974" i="25"/>
  <c r="BT2974" i="25"/>
  <c r="BU2974" i="25"/>
  <c r="BV2974" i="25"/>
  <c r="BW2974" i="25"/>
  <c r="BX2974" i="25"/>
  <c r="BZ2974" i="25"/>
  <c r="CB2974" i="25" s="1"/>
  <c r="BS2975" i="25"/>
  <c r="BT2975" i="25"/>
  <c r="BU2975" i="25"/>
  <c r="BV2975" i="25"/>
  <c r="BW2975" i="25"/>
  <c r="BX2975" i="25"/>
  <c r="BZ2975" i="25"/>
  <c r="CB2975" i="25" s="1"/>
  <c r="BS2976" i="25"/>
  <c r="BT2976" i="25"/>
  <c r="BU2976" i="25"/>
  <c r="BV2976" i="25"/>
  <c r="BW2976" i="25"/>
  <c r="BX2976" i="25"/>
  <c r="BZ2976" i="25"/>
  <c r="CB2976" i="25" s="1"/>
  <c r="BS2977" i="25"/>
  <c r="BT2977" i="25"/>
  <c r="BU2977" i="25"/>
  <c r="BV2977" i="25"/>
  <c r="BW2977" i="25"/>
  <c r="BX2977" i="25"/>
  <c r="BZ2977" i="25"/>
  <c r="CB2977" i="25" s="1"/>
  <c r="BS2978" i="25"/>
  <c r="BT2978" i="25"/>
  <c r="BU2978" i="25"/>
  <c r="BV2978" i="25"/>
  <c r="BW2978" i="25"/>
  <c r="BX2978" i="25"/>
  <c r="BZ2978" i="25"/>
  <c r="CB2978" i="25" s="1"/>
  <c r="BS2979" i="25"/>
  <c r="BT2979" i="25"/>
  <c r="BU2979" i="25"/>
  <c r="BV2979" i="25"/>
  <c r="BW2979" i="25"/>
  <c r="BX2979" i="25"/>
  <c r="BZ2979" i="25"/>
  <c r="BS2980" i="25"/>
  <c r="BT2980" i="25"/>
  <c r="BU2980" i="25"/>
  <c r="BV2980" i="25"/>
  <c r="BW2980" i="25"/>
  <c r="BX2980" i="25"/>
  <c r="BZ2980" i="25"/>
  <c r="BS2981" i="25"/>
  <c r="BT2981" i="25"/>
  <c r="BU2981" i="25"/>
  <c r="BV2981" i="25"/>
  <c r="BW2981" i="25"/>
  <c r="BX2981" i="25"/>
  <c r="BZ2981" i="25"/>
  <c r="BS2982" i="25"/>
  <c r="BT2982" i="25"/>
  <c r="BU2982" i="25"/>
  <c r="BV2982" i="25"/>
  <c r="BW2982" i="25"/>
  <c r="BX2982" i="25"/>
  <c r="BZ2982" i="25"/>
  <c r="BS2983" i="25"/>
  <c r="BT2983" i="25"/>
  <c r="BU2983" i="25"/>
  <c r="BV2983" i="25"/>
  <c r="BW2983" i="25"/>
  <c r="BX2983" i="25"/>
  <c r="BZ2983" i="25"/>
  <c r="CB2983" i="25" s="1"/>
  <c r="BS2984" i="25"/>
  <c r="BT2984" i="25"/>
  <c r="BU2984" i="25"/>
  <c r="BV2984" i="25"/>
  <c r="BW2984" i="25"/>
  <c r="BX2984" i="25"/>
  <c r="BZ2984" i="25"/>
  <c r="CB2984" i="25" s="1"/>
  <c r="BS2985" i="25"/>
  <c r="BT2985" i="25"/>
  <c r="BU2985" i="25"/>
  <c r="BV2985" i="25"/>
  <c r="BW2985" i="25"/>
  <c r="BX2985" i="25"/>
  <c r="BZ2985" i="25"/>
  <c r="BS2986" i="25"/>
  <c r="BT2986" i="25"/>
  <c r="BU2986" i="25"/>
  <c r="BV2986" i="25"/>
  <c r="BW2986" i="25"/>
  <c r="BX2986" i="25"/>
  <c r="BZ2986" i="25"/>
  <c r="BS2987" i="25"/>
  <c r="BT2987" i="25"/>
  <c r="BU2987" i="25"/>
  <c r="BV2987" i="25"/>
  <c r="BW2987" i="25"/>
  <c r="BX2987" i="25"/>
  <c r="BZ2987" i="25"/>
  <c r="CB2987" i="25" s="1"/>
  <c r="BS2988" i="25"/>
  <c r="BT2988" i="25"/>
  <c r="BU2988" i="25"/>
  <c r="BV2988" i="25"/>
  <c r="BW2988" i="25"/>
  <c r="BX2988" i="25"/>
  <c r="BZ2988" i="25"/>
  <c r="CB2988" i="25" s="1"/>
  <c r="BS2989" i="25"/>
  <c r="BT2989" i="25"/>
  <c r="BU2989" i="25"/>
  <c r="BV2989" i="25"/>
  <c r="BW2989" i="25"/>
  <c r="BX2989" i="25"/>
  <c r="BZ2989" i="25"/>
  <c r="CB2989" i="25" s="1"/>
  <c r="BS2990" i="25"/>
  <c r="BT2990" i="25"/>
  <c r="BU2990" i="25"/>
  <c r="BV2990" i="25"/>
  <c r="BW2990" i="25"/>
  <c r="BX2990" i="25"/>
  <c r="BZ2990" i="25"/>
  <c r="BS2991" i="25"/>
  <c r="BT2991" i="25"/>
  <c r="BU2991" i="25"/>
  <c r="BV2991" i="25"/>
  <c r="BW2991" i="25"/>
  <c r="BX2991" i="25"/>
  <c r="BZ2991" i="25"/>
  <c r="CB2991" i="25" s="1"/>
  <c r="BS2992" i="25"/>
  <c r="BT2992" i="25"/>
  <c r="BU2992" i="25"/>
  <c r="BV2992" i="25"/>
  <c r="BW2992" i="25"/>
  <c r="BX2992" i="25"/>
  <c r="BZ2992" i="25"/>
  <c r="CB2992" i="25" s="1"/>
  <c r="BS2993" i="25"/>
  <c r="BT2993" i="25"/>
  <c r="BU2993" i="25"/>
  <c r="BV2993" i="25"/>
  <c r="BW2993" i="25"/>
  <c r="BX2993" i="25"/>
  <c r="BZ2993" i="25"/>
  <c r="CB2993" i="25" s="1"/>
  <c r="BS2994" i="25"/>
  <c r="BT2994" i="25"/>
  <c r="BU2994" i="25"/>
  <c r="BV2994" i="25"/>
  <c r="BW2994" i="25"/>
  <c r="BX2994" i="25"/>
  <c r="BZ2994" i="25"/>
  <c r="CB2994" i="25" s="1"/>
  <c r="BS2995" i="25"/>
  <c r="BT2995" i="25"/>
  <c r="BU2995" i="25"/>
  <c r="BV2995" i="25"/>
  <c r="BW2995" i="25"/>
  <c r="BX2995" i="25"/>
  <c r="BZ2995" i="25"/>
  <c r="CB2995" i="25" s="1"/>
  <c r="BS2996" i="25"/>
  <c r="BT2996" i="25"/>
  <c r="BU2996" i="25"/>
  <c r="BV2996" i="25"/>
  <c r="BW2996" i="25"/>
  <c r="BX2996" i="25"/>
  <c r="BZ2996" i="25"/>
  <c r="BS2997" i="25"/>
  <c r="BT2997" i="25"/>
  <c r="BU2997" i="25"/>
  <c r="BV2997" i="25"/>
  <c r="BW2997" i="25"/>
  <c r="BX2997" i="25"/>
  <c r="BZ2997" i="25"/>
  <c r="BS2998" i="25"/>
  <c r="BT2998" i="25"/>
  <c r="BU2998" i="25"/>
  <c r="BV2998" i="25"/>
  <c r="BW2998" i="25"/>
  <c r="BX2998" i="25"/>
  <c r="BZ2998" i="25"/>
  <c r="BS2999" i="25"/>
  <c r="BT2999" i="25"/>
  <c r="BU2999" i="25"/>
  <c r="BV2999" i="25"/>
  <c r="BW2999" i="25"/>
  <c r="BX2999" i="25"/>
  <c r="BZ2999" i="25"/>
  <c r="BS3000" i="25"/>
  <c r="BT3000" i="25"/>
  <c r="BU3000" i="25"/>
  <c r="BV3000" i="25"/>
  <c r="BW3000" i="25"/>
  <c r="BX3000" i="25"/>
  <c r="BZ3000" i="25"/>
  <c r="CB3000" i="25" s="1"/>
  <c r="BS3001" i="25"/>
  <c r="BT3001" i="25"/>
  <c r="BU3001" i="25"/>
  <c r="BV3001" i="25"/>
  <c r="BW3001" i="25"/>
  <c r="BX3001" i="25"/>
  <c r="BZ3001" i="25"/>
  <c r="BS3002" i="25"/>
  <c r="BT3002" i="25"/>
  <c r="BU3002" i="25"/>
  <c r="BV3002" i="25"/>
  <c r="BW3002" i="25"/>
  <c r="BX3002" i="25"/>
  <c r="BZ3002" i="25"/>
  <c r="BS3003" i="25"/>
  <c r="BT3003" i="25"/>
  <c r="BU3003" i="25"/>
  <c r="BV3003" i="25"/>
  <c r="BW3003" i="25"/>
  <c r="BX3003" i="25"/>
  <c r="BZ3003" i="25"/>
  <c r="CB3003" i="25" s="1"/>
  <c r="BS3004" i="25"/>
  <c r="BT3004" i="25"/>
  <c r="BU3004" i="25"/>
  <c r="BV3004" i="25"/>
  <c r="BW3004" i="25"/>
  <c r="BX3004" i="25"/>
  <c r="BZ3004" i="25"/>
  <c r="CB3004" i="25" s="1"/>
  <c r="BS3005" i="25"/>
  <c r="BT3005" i="25"/>
  <c r="BU3005" i="25"/>
  <c r="BV3005" i="25"/>
  <c r="BW3005" i="25"/>
  <c r="BX3005" i="25"/>
  <c r="BZ3005" i="25"/>
  <c r="CB3005" i="25" s="1"/>
  <c r="BS3006" i="25"/>
  <c r="BT3006" i="25"/>
  <c r="BU3006" i="25"/>
  <c r="BV3006" i="25"/>
  <c r="BW3006" i="25"/>
  <c r="BX3006" i="25"/>
  <c r="BZ3006" i="25"/>
  <c r="BS3007" i="25"/>
  <c r="BT3007" i="25"/>
  <c r="BU3007" i="25"/>
  <c r="BV3007" i="25"/>
  <c r="BW3007" i="25"/>
  <c r="BX3007" i="25"/>
  <c r="BZ3007" i="25"/>
  <c r="CB3007" i="25" s="1"/>
  <c r="BS3008" i="25"/>
  <c r="BT3008" i="25"/>
  <c r="BU3008" i="25"/>
  <c r="BV3008" i="25"/>
  <c r="BW3008" i="25"/>
  <c r="BX3008" i="25"/>
  <c r="BZ3008" i="25"/>
  <c r="CB3008" i="25" s="1"/>
  <c r="BS3009" i="25"/>
  <c r="BT3009" i="25"/>
  <c r="BU3009" i="25"/>
  <c r="BV3009" i="25"/>
  <c r="BW3009" i="25"/>
  <c r="BX3009" i="25"/>
  <c r="BZ3009" i="25"/>
  <c r="CB3009" i="25" s="1"/>
  <c r="BS3010" i="25"/>
  <c r="BT3010" i="25"/>
  <c r="BU3010" i="25"/>
  <c r="BV3010" i="25"/>
  <c r="BW3010" i="25"/>
  <c r="BX3010" i="25"/>
  <c r="BZ3010" i="25"/>
  <c r="CB3010" i="25" s="1"/>
  <c r="BS3011" i="25"/>
  <c r="BT3011" i="25"/>
  <c r="BU3011" i="25"/>
  <c r="BV3011" i="25"/>
  <c r="BW3011" i="25"/>
  <c r="BX3011" i="25"/>
  <c r="BZ3011" i="25"/>
  <c r="CB3011" i="25" s="1"/>
  <c r="BS3012" i="25"/>
  <c r="BT3012" i="25"/>
  <c r="BU3012" i="25"/>
  <c r="BV3012" i="25"/>
  <c r="BW3012" i="25"/>
  <c r="BX3012" i="25"/>
  <c r="BZ3012" i="25"/>
  <c r="BS3013" i="25"/>
  <c r="BT3013" i="25"/>
  <c r="BU3013" i="25"/>
  <c r="BV3013" i="25"/>
  <c r="BW3013" i="25"/>
  <c r="BX3013" i="25"/>
  <c r="BZ3013" i="25"/>
  <c r="BS3014" i="25"/>
  <c r="BT3014" i="25"/>
  <c r="BU3014" i="25"/>
  <c r="BV3014" i="25"/>
  <c r="BW3014" i="25"/>
  <c r="BX3014" i="25"/>
  <c r="BZ3014" i="25"/>
  <c r="BS3015" i="25"/>
  <c r="BT3015" i="25"/>
  <c r="BU3015" i="25"/>
  <c r="BV3015" i="25"/>
  <c r="BW3015" i="25"/>
  <c r="BX3015" i="25"/>
  <c r="BZ3015" i="25"/>
  <c r="BS3016" i="25"/>
  <c r="BT3016" i="25"/>
  <c r="BU3016" i="25"/>
  <c r="BV3016" i="25"/>
  <c r="BW3016" i="25"/>
  <c r="BX3016" i="25"/>
  <c r="BZ3016" i="25"/>
  <c r="CB3016" i="25" s="1"/>
  <c r="BS3017" i="25"/>
  <c r="BT3017" i="25"/>
  <c r="BU3017" i="25"/>
  <c r="BV3017" i="25"/>
  <c r="BW3017" i="25"/>
  <c r="BX3017" i="25"/>
  <c r="BZ3017" i="25"/>
  <c r="BS3018" i="25"/>
  <c r="BT3018" i="25"/>
  <c r="BU3018" i="25"/>
  <c r="BV3018" i="25"/>
  <c r="BW3018" i="25"/>
  <c r="BX3018" i="25"/>
  <c r="BZ3018" i="25"/>
  <c r="BS3019" i="25"/>
  <c r="BT3019" i="25"/>
  <c r="BU3019" i="25"/>
  <c r="BV3019" i="25"/>
  <c r="BW3019" i="25"/>
  <c r="BX3019" i="25"/>
  <c r="BZ3019" i="25"/>
  <c r="CB3019" i="25" s="1"/>
  <c r="BS3020" i="25"/>
  <c r="BT3020" i="25"/>
  <c r="BU3020" i="25"/>
  <c r="BV3020" i="25"/>
  <c r="BW3020" i="25"/>
  <c r="BX3020" i="25"/>
  <c r="BZ3020" i="25"/>
  <c r="BS3021" i="25"/>
  <c r="BT3021" i="25"/>
  <c r="BU3021" i="25"/>
  <c r="BV3021" i="25"/>
  <c r="BW3021" i="25"/>
  <c r="BX3021" i="25"/>
  <c r="BZ3021" i="25"/>
  <c r="CB3021" i="25" s="1"/>
  <c r="BS3022" i="25"/>
  <c r="BT3022" i="25"/>
  <c r="BU3022" i="25"/>
  <c r="BV3022" i="25"/>
  <c r="BW3022" i="25"/>
  <c r="BX3022" i="25"/>
  <c r="BZ3022" i="25"/>
  <c r="CB3022" i="25" s="1"/>
  <c r="BQ1022" i="25"/>
  <c r="E1022" i="25" s="1"/>
  <c r="BQ1023" i="25"/>
  <c r="E1023" i="25" s="1"/>
  <c r="BQ1024" i="25"/>
  <c r="E1024" i="25" s="1"/>
  <c r="BQ1025" i="25"/>
  <c r="E1025" i="25" s="1"/>
  <c r="BQ1026" i="25"/>
  <c r="E1026" i="25" s="1"/>
  <c r="BQ1027" i="25"/>
  <c r="E1027" i="25" s="1"/>
  <c r="BQ1028" i="25"/>
  <c r="E1028" i="25" s="1"/>
  <c r="BQ1029" i="25"/>
  <c r="E1029" i="25" s="1"/>
  <c r="BQ1030" i="25"/>
  <c r="E1030" i="25" s="1"/>
  <c r="BQ1031" i="25"/>
  <c r="E1031" i="25" s="1"/>
  <c r="BQ1032" i="25"/>
  <c r="E1032" i="25" s="1"/>
  <c r="BQ1033" i="25"/>
  <c r="E1033" i="25" s="1"/>
  <c r="BQ1034" i="25"/>
  <c r="E1034" i="25" s="1"/>
  <c r="BQ1035" i="25"/>
  <c r="E1035" i="25" s="1"/>
  <c r="BQ1036" i="25"/>
  <c r="E1036" i="25" s="1"/>
  <c r="BQ1037" i="25"/>
  <c r="E1037" i="25" s="1"/>
  <c r="BQ1038" i="25"/>
  <c r="E1038" i="25" s="1"/>
  <c r="BQ1039" i="25"/>
  <c r="E1039" i="25" s="1"/>
  <c r="BQ1040" i="25"/>
  <c r="E1040" i="25" s="1"/>
  <c r="BQ1041" i="25"/>
  <c r="E1041" i="25" s="1"/>
  <c r="BQ1042" i="25"/>
  <c r="E1042" i="25" s="1"/>
  <c r="BQ1043" i="25"/>
  <c r="E1043" i="25" s="1"/>
  <c r="BQ1044" i="25"/>
  <c r="E1044" i="25" s="1"/>
  <c r="BQ1045" i="25"/>
  <c r="E1045" i="25" s="1"/>
  <c r="BQ1046" i="25"/>
  <c r="E1046" i="25" s="1"/>
  <c r="BQ1047" i="25"/>
  <c r="E1047" i="25" s="1"/>
  <c r="BQ1048" i="25"/>
  <c r="E1048" i="25" s="1"/>
  <c r="BQ1049" i="25"/>
  <c r="E1049" i="25" s="1"/>
  <c r="BQ1050" i="25"/>
  <c r="E1050" i="25" s="1"/>
  <c r="BQ1051" i="25"/>
  <c r="E1051" i="25" s="1"/>
  <c r="BQ1052" i="25"/>
  <c r="E1052" i="25" s="1"/>
  <c r="BQ1053" i="25"/>
  <c r="E1053" i="25" s="1"/>
  <c r="BQ1054" i="25"/>
  <c r="E1054" i="25" s="1"/>
  <c r="BQ1055" i="25"/>
  <c r="E1055" i="25" s="1"/>
  <c r="BQ1056" i="25"/>
  <c r="E1056" i="25" s="1"/>
  <c r="BQ1057" i="25"/>
  <c r="E1057" i="25" s="1"/>
  <c r="BQ1058" i="25"/>
  <c r="E1058" i="25" s="1"/>
  <c r="BQ1059" i="25"/>
  <c r="E1059" i="25" s="1"/>
  <c r="BQ1060" i="25"/>
  <c r="E1060" i="25" s="1"/>
  <c r="BQ1061" i="25"/>
  <c r="E1061" i="25" s="1"/>
  <c r="BQ1062" i="25"/>
  <c r="E1062" i="25" s="1"/>
  <c r="BQ1063" i="25"/>
  <c r="E1063" i="25" s="1"/>
  <c r="BQ1064" i="25"/>
  <c r="E1064" i="25" s="1"/>
  <c r="BQ1065" i="25"/>
  <c r="E1065" i="25" s="1"/>
  <c r="BQ1066" i="25"/>
  <c r="E1066" i="25" s="1"/>
  <c r="BQ1067" i="25"/>
  <c r="E1067" i="25" s="1"/>
  <c r="BQ1068" i="25"/>
  <c r="E1068" i="25" s="1"/>
  <c r="BQ1069" i="25"/>
  <c r="E1069" i="25" s="1"/>
  <c r="BQ1070" i="25"/>
  <c r="E1070" i="25" s="1"/>
  <c r="BQ1071" i="25"/>
  <c r="E1071" i="25" s="1"/>
  <c r="BQ1072" i="25"/>
  <c r="E1072" i="25" s="1"/>
  <c r="BQ1073" i="25"/>
  <c r="E1073" i="25" s="1"/>
  <c r="BQ1074" i="25"/>
  <c r="E1074" i="25" s="1"/>
  <c r="BQ1075" i="25"/>
  <c r="E1075" i="25" s="1"/>
  <c r="BQ1076" i="25"/>
  <c r="E1076" i="25" s="1"/>
  <c r="BQ1077" i="25"/>
  <c r="E1077" i="25" s="1"/>
  <c r="BQ1078" i="25"/>
  <c r="E1078" i="25" s="1"/>
  <c r="BQ1079" i="25"/>
  <c r="E1079" i="25" s="1"/>
  <c r="BQ1080" i="25"/>
  <c r="E1080" i="25" s="1"/>
  <c r="BQ1081" i="25"/>
  <c r="E1081" i="25" s="1"/>
  <c r="BQ1082" i="25"/>
  <c r="E1082" i="25" s="1"/>
  <c r="BQ1083" i="25"/>
  <c r="E1083" i="25" s="1"/>
  <c r="BQ1084" i="25"/>
  <c r="E1084" i="25" s="1"/>
  <c r="BQ1085" i="25"/>
  <c r="E1085" i="25" s="1"/>
  <c r="BQ1086" i="25"/>
  <c r="E1086" i="25" s="1"/>
  <c r="BQ1087" i="25"/>
  <c r="E1087" i="25" s="1"/>
  <c r="BQ1088" i="25"/>
  <c r="E1088" i="25" s="1"/>
  <c r="BQ1089" i="25"/>
  <c r="E1089" i="25" s="1"/>
  <c r="BQ1090" i="25"/>
  <c r="E1090" i="25" s="1"/>
  <c r="BQ1091" i="25"/>
  <c r="E1091" i="25" s="1"/>
  <c r="BQ1092" i="25"/>
  <c r="E1092" i="25" s="1"/>
  <c r="BQ1093" i="25"/>
  <c r="E1093" i="25" s="1"/>
  <c r="BQ1094" i="25"/>
  <c r="E1094" i="25" s="1"/>
  <c r="BQ1095" i="25"/>
  <c r="E1095" i="25" s="1"/>
  <c r="BQ1096" i="25"/>
  <c r="E1096" i="25" s="1"/>
  <c r="BQ1097" i="25"/>
  <c r="E1097" i="25" s="1"/>
  <c r="BQ1098" i="25"/>
  <c r="E1098" i="25" s="1"/>
  <c r="BQ1099" i="25"/>
  <c r="E1099" i="25" s="1"/>
  <c r="BQ1100" i="25"/>
  <c r="E1100" i="25" s="1"/>
  <c r="BQ1101" i="25"/>
  <c r="E1101" i="25" s="1"/>
  <c r="BQ1102" i="25"/>
  <c r="E1102" i="25" s="1"/>
  <c r="BQ1103" i="25"/>
  <c r="E1103" i="25" s="1"/>
  <c r="BQ1104" i="25"/>
  <c r="E1104" i="25" s="1"/>
  <c r="BQ1105" i="25"/>
  <c r="E1105" i="25" s="1"/>
  <c r="BQ1106" i="25"/>
  <c r="E1106" i="25" s="1"/>
  <c r="BQ1107" i="25"/>
  <c r="E1107" i="25" s="1"/>
  <c r="BQ1108" i="25"/>
  <c r="E1108" i="25" s="1"/>
  <c r="BQ1109" i="25"/>
  <c r="E1109" i="25" s="1"/>
  <c r="BQ1110" i="25"/>
  <c r="E1110" i="25" s="1"/>
  <c r="BQ1111" i="25"/>
  <c r="E1111" i="25" s="1"/>
  <c r="BQ1112" i="25"/>
  <c r="E1112" i="25" s="1"/>
  <c r="BQ1113" i="25"/>
  <c r="E1113" i="25" s="1"/>
  <c r="BQ1114" i="25"/>
  <c r="E1114" i="25" s="1"/>
  <c r="BQ1115" i="25"/>
  <c r="E1115" i="25" s="1"/>
  <c r="BQ1116" i="25"/>
  <c r="E1116" i="25" s="1"/>
  <c r="BQ1117" i="25"/>
  <c r="E1117" i="25" s="1"/>
  <c r="BQ1118" i="25"/>
  <c r="E1118" i="25" s="1"/>
  <c r="BQ1119" i="25"/>
  <c r="E1119" i="25" s="1"/>
  <c r="BQ1120" i="25"/>
  <c r="E1120" i="25" s="1"/>
  <c r="BQ1121" i="25"/>
  <c r="E1121" i="25" s="1"/>
  <c r="BQ1122" i="25"/>
  <c r="E1122" i="25" s="1"/>
  <c r="BQ1123" i="25"/>
  <c r="E1123" i="25" s="1"/>
  <c r="BQ1124" i="25"/>
  <c r="E1124" i="25" s="1"/>
  <c r="BQ1125" i="25"/>
  <c r="E1125" i="25" s="1"/>
  <c r="BQ1126" i="25"/>
  <c r="E1126" i="25" s="1"/>
  <c r="BQ1127" i="25"/>
  <c r="E1127" i="25" s="1"/>
  <c r="BQ1128" i="25"/>
  <c r="E1128" i="25" s="1"/>
  <c r="BQ1129" i="25"/>
  <c r="E1129" i="25" s="1"/>
  <c r="BQ1130" i="25"/>
  <c r="E1130" i="25" s="1"/>
  <c r="BQ1131" i="25"/>
  <c r="E1131" i="25" s="1"/>
  <c r="BQ1132" i="25"/>
  <c r="E1132" i="25" s="1"/>
  <c r="BQ1133" i="25"/>
  <c r="E1133" i="25" s="1"/>
  <c r="BQ1134" i="25"/>
  <c r="E1134" i="25" s="1"/>
  <c r="BQ1135" i="25"/>
  <c r="E1135" i="25" s="1"/>
  <c r="BQ1136" i="25"/>
  <c r="E1136" i="25" s="1"/>
  <c r="BQ1137" i="25"/>
  <c r="E1137" i="25" s="1"/>
  <c r="BQ1138" i="25"/>
  <c r="E1138" i="25" s="1"/>
  <c r="BQ1139" i="25"/>
  <c r="E1139" i="25" s="1"/>
  <c r="BQ1140" i="25"/>
  <c r="E1140" i="25" s="1"/>
  <c r="BQ1141" i="25"/>
  <c r="E1141" i="25" s="1"/>
  <c r="BQ1142" i="25"/>
  <c r="E1142" i="25" s="1"/>
  <c r="BQ1143" i="25"/>
  <c r="E1143" i="25" s="1"/>
  <c r="BQ1144" i="25"/>
  <c r="E1144" i="25" s="1"/>
  <c r="BQ1145" i="25"/>
  <c r="E1145" i="25" s="1"/>
  <c r="BQ1146" i="25"/>
  <c r="E1146" i="25" s="1"/>
  <c r="BQ1147" i="25"/>
  <c r="E1147" i="25" s="1"/>
  <c r="BQ1148" i="25"/>
  <c r="E1148" i="25" s="1"/>
  <c r="BQ1149" i="25"/>
  <c r="E1149" i="25" s="1"/>
  <c r="BQ1150" i="25"/>
  <c r="E1150" i="25" s="1"/>
  <c r="BQ1151" i="25"/>
  <c r="E1151" i="25" s="1"/>
  <c r="BQ1152" i="25"/>
  <c r="E1152" i="25" s="1"/>
  <c r="BQ1153" i="25"/>
  <c r="E1153" i="25" s="1"/>
  <c r="BQ1154" i="25"/>
  <c r="E1154" i="25" s="1"/>
  <c r="BQ1155" i="25"/>
  <c r="E1155" i="25" s="1"/>
  <c r="BQ1156" i="25"/>
  <c r="E1156" i="25" s="1"/>
  <c r="BQ1157" i="25"/>
  <c r="E1157" i="25" s="1"/>
  <c r="BQ1158" i="25"/>
  <c r="E1158" i="25" s="1"/>
  <c r="BQ1159" i="25"/>
  <c r="E1159" i="25" s="1"/>
  <c r="BQ1160" i="25"/>
  <c r="E1160" i="25" s="1"/>
  <c r="BQ1161" i="25"/>
  <c r="E1161" i="25" s="1"/>
  <c r="BQ1162" i="25"/>
  <c r="E1162" i="25" s="1"/>
  <c r="BQ1163" i="25"/>
  <c r="E1163" i="25" s="1"/>
  <c r="BQ1164" i="25"/>
  <c r="E1164" i="25" s="1"/>
  <c r="BQ1165" i="25"/>
  <c r="E1165" i="25" s="1"/>
  <c r="BQ1166" i="25"/>
  <c r="E1166" i="25" s="1"/>
  <c r="BQ1167" i="25"/>
  <c r="E1167" i="25" s="1"/>
  <c r="BQ1168" i="25"/>
  <c r="E1168" i="25" s="1"/>
  <c r="BQ1169" i="25"/>
  <c r="E1169" i="25" s="1"/>
  <c r="BQ1170" i="25"/>
  <c r="E1170" i="25" s="1"/>
  <c r="BQ1171" i="25"/>
  <c r="E1171" i="25" s="1"/>
  <c r="BQ1172" i="25"/>
  <c r="E1172" i="25" s="1"/>
  <c r="BQ1173" i="25"/>
  <c r="E1173" i="25" s="1"/>
  <c r="BQ1174" i="25"/>
  <c r="E1174" i="25" s="1"/>
  <c r="BQ1175" i="25"/>
  <c r="E1175" i="25" s="1"/>
  <c r="BQ1176" i="25"/>
  <c r="E1176" i="25" s="1"/>
  <c r="BQ1177" i="25"/>
  <c r="E1177" i="25" s="1"/>
  <c r="BQ1178" i="25"/>
  <c r="E1178" i="25" s="1"/>
  <c r="BQ1179" i="25"/>
  <c r="E1179" i="25" s="1"/>
  <c r="BQ1180" i="25"/>
  <c r="E1180" i="25" s="1"/>
  <c r="BQ1181" i="25"/>
  <c r="E1181" i="25" s="1"/>
  <c r="BQ1182" i="25"/>
  <c r="E1182" i="25" s="1"/>
  <c r="BQ1183" i="25"/>
  <c r="E1183" i="25" s="1"/>
  <c r="BQ1184" i="25"/>
  <c r="E1184" i="25" s="1"/>
  <c r="BQ1185" i="25"/>
  <c r="E1185" i="25" s="1"/>
  <c r="BQ1186" i="25"/>
  <c r="E1186" i="25" s="1"/>
  <c r="BQ1187" i="25"/>
  <c r="E1187" i="25" s="1"/>
  <c r="BQ1188" i="25"/>
  <c r="E1188" i="25" s="1"/>
  <c r="BQ1189" i="25"/>
  <c r="E1189" i="25" s="1"/>
  <c r="BQ1190" i="25"/>
  <c r="E1190" i="25" s="1"/>
  <c r="BQ1191" i="25"/>
  <c r="E1191" i="25" s="1"/>
  <c r="BQ1192" i="25"/>
  <c r="E1192" i="25" s="1"/>
  <c r="BQ1193" i="25"/>
  <c r="E1193" i="25" s="1"/>
  <c r="BQ1194" i="25"/>
  <c r="E1194" i="25" s="1"/>
  <c r="BQ1195" i="25"/>
  <c r="E1195" i="25" s="1"/>
  <c r="BQ1196" i="25"/>
  <c r="E1196" i="25" s="1"/>
  <c r="BQ1197" i="25"/>
  <c r="E1197" i="25" s="1"/>
  <c r="BQ1198" i="25"/>
  <c r="E1198" i="25" s="1"/>
  <c r="BQ1199" i="25"/>
  <c r="E1199" i="25" s="1"/>
  <c r="BQ1200" i="25"/>
  <c r="E1200" i="25" s="1"/>
  <c r="BQ1201" i="25"/>
  <c r="E1201" i="25" s="1"/>
  <c r="BQ1202" i="25"/>
  <c r="E1202" i="25" s="1"/>
  <c r="BQ1203" i="25"/>
  <c r="E1203" i="25" s="1"/>
  <c r="BQ1204" i="25"/>
  <c r="E1204" i="25" s="1"/>
  <c r="BQ1205" i="25"/>
  <c r="E1205" i="25" s="1"/>
  <c r="BQ1206" i="25"/>
  <c r="E1206" i="25" s="1"/>
  <c r="BQ1207" i="25"/>
  <c r="E1207" i="25" s="1"/>
  <c r="BQ1208" i="25"/>
  <c r="E1208" i="25" s="1"/>
  <c r="BQ1209" i="25"/>
  <c r="E1209" i="25" s="1"/>
  <c r="BQ1210" i="25"/>
  <c r="E1210" i="25" s="1"/>
  <c r="BQ1211" i="25"/>
  <c r="E1211" i="25" s="1"/>
  <c r="BQ1212" i="25"/>
  <c r="E1212" i="25" s="1"/>
  <c r="BQ1213" i="25"/>
  <c r="E1213" i="25" s="1"/>
  <c r="BQ1214" i="25"/>
  <c r="E1214" i="25" s="1"/>
  <c r="BQ1215" i="25"/>
  <c r="E1215" i="25" s="1"/>
  <c r="BQ1216" i="25"/>
  <c r="E1216" i="25" s="1"/>
  <c r="BQ1217" i="25"/>
  <c r="E1217" i="25" s="1"/>
  <c r="BQ1218" i="25"/>
  <c r="E1218" i="25" s="1"/>
  <c r="BQ1219" i="25"/>
  <c r="E1219" i="25" s="1"/>
  <c r="BQ1220" i="25"/>
  <c r="E1220" i="25" s="1"/>
  <c r="BQ1221" i="25"/>
  <c r="E1221" i="25" s="1"/>
  <c r="BQ1222" i="25"/>
  <c r="E1222" i="25" s="1"/>
  <c r="BQ1223" i="25"/>
  <c r="E1223" i="25" s="1"/>
  <c r="BQ1224" i="25"/>
  <c r="E1224" i="25" s="1"/>
  <c r="BQ1225" i="25"/>
  <c r="E1225" i="25" s="1"/>
  <c r="BQ1226" i="25"/>
  <c r="E1226" i="25" s="1"/>
  <c r="BQ1227" i="25"/>
  <c r="E1227" i="25" s="1"/>
  <c r="BQ1228" i="25"/>
  <c r="E1228" i="25" s="1"/>
  <c r="BQ1229" i="25"/>
  <c r="E1229" i="25" s="1"/>
  <c r="BQ1230" i="25"/>
  <c r="E1230" i="25" s="1"/>
  <c r="BQ1231" i="25"/>
  <c r="E1231" i="25" s="1"/>
  <c r="BQ1232" i="25"/>
  <c r="E1232" i="25" s="1"/>
  <c r="BQ1233" i="25"/>
  <c r="E1233" i="25" s="1"/>
  <c r="BQ1234" i="25"/>
  <c r="E1234" i="25" s="1"/>
  <c r="BQ1235" i="25"/>
  <c r="E1235" i="25" s="1"/>
  <c r="BQ1236" i="25"/>
  <c r="E1236" i="25" s="1"/>
  <c r="BQ1237" i="25"/>
  <c r="E1237" i="25" s="1"/>
  <c r="BQ1238" i="25"/>
  <c r="E1238" i="25" s="1"/>
  <c r="BQ1239" i="25"/>
  <c r="E1239" i="25" s="1"/>
  <c r="BQ1240" i="25"/>
  <c r="E1240" i="25" s="1"/>
  <c r="BQ1241" i="25"/>
  <c r="E1241" i="25" s="1"/>
  <c r="BQ1242" i="25"/>
  <c r="E1242" i="25" s="1"/>
  <c r="BQ1243" i="25"/>
  <c r="E1243" i="25" s="1"/>
  <c r="BQ1244" i="25"/>
  <c r="E1244" i="25" s="1"/>
  <c r="BQ1245" i="25"/>
  <c r="E1245" i="25" s="1"/>
  <c r="BQ1246" i="25"/>
  <c r="E1246" i="25" s="1"/>
  <c r="BQ1247" i="25"/>
  <c r="E1247" i="25" s="1"/>
  <c r="BQ1248" i="25"/>
  <c r="E1248" i="25" s="1"/>
  <c r="BQ1249" i="25"/>
  <c r="E1249" i="25" s="1"/>
  <c r="BQ1250" i="25"/>
  <c r="E1250" i="25" s="1"/>
  <c r="BQ1251" i="25"/>
  <c r="E1251" i="25" s="1"/>
  <c r="BQ1252" i="25"/>
  <c r="E1252" i="25" s="1"/>
  <c r="BQ1253" i="25"/>
  <c r="E1253" i="25" s="1"/>
  <c r="BQ1254" i="25"/>
  <c r="E1254" i="25" s="1"/>
  <c r="BQ1255" i="25"/>
  <c r="E1255" i="25" s="1"/>
  <c r="BQ1256" i="25"/>
  <c r="E1256" i="25" s="1"/>
  <c r="BQ1257" i="25"/>
  <c r="E1257" i="25" s="1"/>
  <c r="BQ1258" i="25"/>
  <c r="E1258" i="25" s="1"/>
  <c r="BQ1259" i="25"/>
  <c r="E1259" i="25" s="1"/>
  <c r="BQ1260" i="25"/>
  <c r="E1260" i="25" s="1"/>
  <c r="BQ1261" i="25"/>
  <c r="E1261" i="25" s="1"/>
  <c r="BQ1262" i="25"/>
  <c r="E1262" i="25" s="1"/>
  <c r="BQ1263" i="25"/>
  <c r="E1263" i="25" s="1"/>
  <c r="BQ1264" i="25"/>
  <c r="E1264" i="25" s="1"/>
  <c r="BQ1265" i="25"/>
  <c r="E1265" i="25" s="1"/>
  <c r="BQ1266" i="25"/>
  <c r="E1266" i="25" s="1"/>
  <c r="BQ1267" i="25"/>
  <c r="E1267" i="25" s="1"/>
  <c r="BQ1268" i="25"/>
  <c r="E1268" i="25" s="1"/>
  <c r="BQ1269" i="25"/>
  <c r="E1269" i="25" s="1"/>
  <c r="BQ1270" i="25"/>
  <c r="E1270" i="25" s="1"/>
  <c r="BQ1271" i="25"/>
  <c r="E1271" i="25" s="1"/>
  <c r="BQ1272" i="25"/>
  <c r="E1272" i="25" s="1"/>
  <c r="BQ1273" i="25"/>
  <c r="E1273" i="25" s="1"/>
  <c r="BQ1274" i="25"/>
  <c r="E1274" i="25" s="1"/>
  <c r="BQ1275" i="25"/>
  <c r="E1275" i="25" s="1"/>
  <c r="BQ1276" i="25"/>
  <c r="E1276" i="25" s="1"/>
  <c r="BQ1277" i="25"/>
  <c r="E1277" i="25" s="1"/>
  <c r="BQ1278" i="25"/>
  <c r="E1278" i="25" s="1"/>
  <c r="BQ1279" i="25"/>
  <c r="E1279" i="25" s="1"/>
  <c r="BQ1280" i="25"/>
  <c r="E1280" i="25" s="1"/>
  <c r="BQ1281" i="25"/>
  <c r="E1281" i="25" s="1"/>
  <c r="BQ1282" i="25"/>
  <c r="E1282" i="25" s="1"/>
  <c r="BQ1283" i="25"/>
  <c r="E1283" i="25" s="1"/>
  <c r="BQ1284" i="25"/>
  <c r="E1284" i="25" s="1"/>
  <c r="BQ1285" i="25"/>
  <c r="E1285" i="25" s="1"/>
  <c r="BQ1286" i="25"/>
  <c r="E1286" i="25" s="1"/>
  <c r="BQ1287" i="25"/>
  <c r="E1287" i="25" s="1"/>
  <c r="BQ1288" i="25"/>
  <c r="E1288" i="25" s="1"/>
  <c r="BQ1289" i="25"/>
  <c r="E1289" i="25" s="1"/>
  <c r="BQ1290" i="25"/>
  <c r="E1290" i="25" s="1"/>
  <c r="BQ1291" i="25"/>
  <c r="E1291" i="25" s="1"/>
  <c r="BQ1292" i="25"/>
  <c r="E1292" i="25" s="1"/>
  <c r="BQ1293" i="25"/>
  <c r="E1293" i="25" s="1"/>
  <c r="BQ1294" i="25"/>
  <c r="E1294" i="25" s="1"/>
  <c r="BQ1295" i="25"/>
  <c r="E1295" i="25" s="1"/>
  <c r="BQ1296" i="25"/>
  <c r="E1296" i="25" s="1"/>
  <c r="BQ1297" i="25"/>
  <c r="E1297" i="25" s="1"/>
  <c r="BQ1298" i="25"/>
  <c r="E1298" i="25" s="1"/>
  <c r="BQ1299" i="25"/>
  <c r="E1299" i="25" s="1"/>
  <c r="BQ1300" i="25"/>
  <c r="E1300" i="25" s="1"/>
  <c r="BQ1301" i="25"/>
  <c r="E1301" i="25" s="1"/>
  <c r="BQ1302" i="25"/>
  <c r="E1302" i="25" s="1"/>
  <c r="BQ1303" i="25"/>
  <c r="E1303" i="25" s="1"/>
  <c r="BQ1304" i="25"/>
  <c r="E1304" i="25" s="1"/>
  <c r="BQ1305" i="25"/>
  <c r="E1305" i="25" s="1"/>
  <c r="BQ1306" i="25"/>
  <c r="E1306" i="25" s="1"/>
  <c r="BQ1307" i="25"/>
  <c r="E1307" i="25" s="1"/>
  <c r="BQ1308" i="25"/>
  <c r="E1308" i="25" s="1"/>
  <c r="BQ1309" i="25"/>
  <c r="E1309" i="25" s="1"/>
  <c r="BQ1310" i="25"/>
  <c r="E1310" i="25" s="1"/>
  <c r="BQ1311" i="25"/>
  <c r="E1311" i="25" s="1"/>
  <c r="BQ1312" i="25"/>
  <c r="E1312" i="25" s="1"/>
  <c r="BQ1313" i="25"/>
  <c r="E1313" i="25" s="1"/>
  <c r="BQ1314" i="25"/>
  <c r="E1314" i="25" s="1"/>
  <c r="BQ1315" i="25"/>
  <c r="E1315" i="25" s="1"/>
  <c r="BQ1316" i="25"/>
  <c r="E1316" i="25" s="1"/>
  <c r="BQ1317" i="25"/>
  <c r="E1317" i="25" s="1"/>
  <c r="BQ1318" i="25"/>
  <c r="E1318" i="25" s="1"/>
  <c r="BQ1319" i="25"/>
  <c r="E1319" i="25" s="1"/>
  <c r="BQ1320" i="25"/>
  <c r="E1320" i="25" s="1"/>
  <c r="BQ1321" i="25"/>
  <c r="E1321" i="25" s="1"/>
  <c r="BQ1322" i="25"/>
  <c r="E1322" i="25" s="1"/>
  <c r="BQ1323" i="25"/>
  <c r="E1323" i="25" s="1"/>
  <c r="BQ1324" i="25"/>
  <c r="E1324" i="25" s="1"/>
  <c r="BQ1325" i="25"/>
  <c r="E1325" i="25" s="1"/>
  <c r="BQ1326" i="25"/>
  <c r="E1326" i="25" s="1"/>
  <c r="BQ1327" i="25"/>
  <c r="E1327" i="25" s="1"/>
  <c r="BQ1328" i="25"/>
  <c r="E1328" i="25" s="1"/>
  <c r="BQ1329" i="25"/>
  <c r="E1329" i="25" s="1"/>
  <c r="BQ1330" i="25"/>
  <c r="E1330" i="25" s="1"/>
  <c r="BQ1331" i="25"/>
  <c r="E1331" i="25" s="1"/>
  <c r="BQ1332" i="25"/>
  <c r="E1332" i="25" s="1"/>
  <c r="BQ1333" i="25"/>
  <c r="E1333" i="25" s="1"/>
  <c r="BQ1334" i="25"/>
  <c r="E1334" i="25" s="1"/>
  <c r="BQ1335" i="25"/>
  <c r="E1335" i="25" s="1"/>
  <c r="BQ1336" i="25"/>
  <c r="E1336" i="25" s="1"/>
  <c r="BQ1337" i="25"/>
  <c r="E1337" i="25" s="1"/>
  <c r="BQ1338" i="25"/>
  <c r="E1338" i="25" s="1"/>
  <c r="BQ1339" i="25"/>
  <c r="E1339" i="25" s="1"/>
  <c r="BQ1340" i="25"/>
  <c r="E1340" i="25" s="1"/>
  <c r="BQ1341" i="25"/>
  <c r="E1341" i="25" s="1"/>
  <c r="BQ1342" i="25"/>
  <c r="E1342" i="25" s="1"/>
  <c r="BQ1343" i="25"/>
  <c r="E1343" i="25" s="1"/>
  <c r="BQ1344" i="25"/>
  <c r="E1344" i="25" s="1"/>
  <c r="BQ1345" i="25"/>
  <c r="E1345" i="25" s="1"/>
  <c r="BQ1346" i="25"/>
  <c r="E1346" i="25" s="1"/>
  <c r="BQ1347" i="25"/>
  <c r="E1347" i="25" s="1"/>
  <c r="BQ1348" i="25"/>
  <c r="E1348" i="25" s="1"/>
  <c r="BQ1349" i="25"/>
  <c r="E1349" i="25" s="1"/>
  <c r="BQ1350" i="25"/>
  <c r="E1350" i="25" s="1"/>
  <c r="BQ1351" i="25"/>
  <c r="E1351" i="25" s="1"/>
  <c r="BQ1352" i="25"/>
  <c r="E1352" i="25" s="1"/>
  <c r="BQ1353" i="25"/>
  <c r="E1353" i="25" s="1"/>
  <c r="BQ1354" i="25"/>
  <c r="E1354" i="25" s="1"/>
  <c r="BQ1355" i="25"/>
  <c r="E1355" i="25" s="1"/>
  <c r="BQ1356" i="25"/>
  <c r="E1356" i="25" s="1"/>
  <c r="BQ1357" i="25"/>
  <c r="E1357" i="25" s="1"/>
  <c r="BQ1358" i="25"/>
  <c r="E1358" i="25" s="1"/>
  <c r="BQ1359" i="25"/>
  <c r="E1359" i="25" s="1"/>
  <c r="BQ1360" i="25"/>
  <c r="E1360" i="25" s="1"/>
  <c r="BQ1361" i="25"/>
  <c r="E1361" i="25" s="1"/>
  <c r="BQ1362" i="25"/>
  <c r="E1362" i="25" s="1"/>
  <c r="BQ1363" i="25"/>
  <c r="E1363" i="25" s="1"/>
  <c r="BQ1364" i="25"/>
  <c r="E1364" i="25" s="1"/>
  <c r="BQ1365" i="25"/>
  <c r="E1365" i="25" s="1"/>
  <c r="BQ1366" i="25"/>
  <c r="E1366" i="25" s="1"/>
  <c r="BQ1367" i="25"/>
  <c r="E1367" i="25" s="1"/>
  <c r="BQ1368" i="25"/>
  <c r="E1368" i="25" s="1"/>
  <c r="BQ1369" i="25"/>
  <c r="E1369" i="25" s="1"/>
  <c r="BQ1370" i="25"/>
  <c r="E1370" i="25" s="1"/>
  <c r="BQ1371" i="25"/>
  <c r="E1371" i="25" s="1"/>
  <c r="BQ1372" i="25"/>
  <c r="E1372" i="25" s="1"/>
  <c r="BQ1373" i="25"/>
  <c r="E1373" i="25" s="1"/>
  <c r="BQ1374" i="25"/>
  <c r="E1374" i="25" s="1"/>
  <c r="BQ1375" i="25"/>
  <c r="E1375" i="25" s="1"/>
  <c r="BQ1376" i="25"/>
  <c r="E1376" i="25" s="1"/>
  <c r="BQ1377" i="25"/>
  <c r="E1377" i="25" s="1"/>
  <c r="BQ1378" i="25"/>
  <c r="E1378" i="25" s="1"/>
  <c r="BQ1379" i="25"/>
  <c r="E1379" i="25" s="1"/>
  <c r="BQ1380" i="25"/>
  <c r="E1380" i="25" s="1"/>
  <c r="BQ1381" i="25"/>
  <c r="E1381" i="25" s="1"/>
  <c r="BQ1382" i="25"/>
  <c r="E1382" i="25" s="1"/>
  <c r="BQ1383" i="25"/>
  <c r="E1383" i="25" s="1"/>
  <c r="BQ1384" i="25"/>
  <c r="E1384" i="25" s="1"/>
  <c r="BQ1385" i="25"/>
  <c r="E1385" i="25" s="1"/>
  <c r="BQ1386" i="25"/>
  <c r="E1386" i="25" s="1"/>
  <c r="BQ1387" i="25"/>
  <c r="E1387" i="25" s="1"/>
  <c r="BQ1388" i="25"/>
  <c r="E1388" i="25" s="1"/>
  <c r="BQ1389" i="25"/>
  <c r="E1389" i="25" s="1"/>
  <c r="BQ1390" i="25"/>
  <c r="E1390" i="25" s="1"/>
  <c r="BQ1391" i="25"/>
  <c r="E1391" i="25" s="1"/>
  <c r="BQ1392" i="25"/>
  <c r="E1392" i="25" s="1"/>
  <c r="BQ1393" i="25"/>
  <c r="E1393" i="25" s="1"/>
  <c r="BQ1394" i="25"/>
  <c r="E1394" i="25" s="1"/>
  <c r="BQ1395" i="25"/>
  <c r="E1395" i="25" s="1"/>
  <c r="BQ1396" i="25"/>
  <c r="E1396" i="25" s="1"/>
  <c r="BQ1397" i="25"/>
  <c r="E1397" i="25" s="1"/>
  <c r="BQ1398" i="25"/>
  <c r="E1398" i="25" s="1"/>
  <c r="BQ1399" i="25"/>
  <c r="E1399" i="25" s="1"/>
  <c r="BQ1400" i="25"/>
  <c r="E1400" i="25" s="1"/>
  <c r="BQ1401" i="25"/>
  <c r="E1401" i="25" s="1"/>
  <c r="BQ1402" i="25"/>
  <c r="E1402" i="25" s="1"/>
  <c r="BQ1403" i="25"/>
  <c r="E1403" i="25" s="1"/>
  <c r="BQ1404" i="25"/>
  <c r="E1404" i="25" s="1"/>
  <c r="BQ1405" i="25"/>
  <c r="E1405" i="25" s="1"/>
  <c r="BQ1406" i="25"/>
  <c r="E1406" i="25" s="1"/>
  <c r="BQ1407" i="25"/>
  <c r="E1407" i="25" s="1"/>
  <c r="BQ1408" i="25"/>
  <c r="E1408" i="25" s="1"/>
  <c r="BQ1409" i="25"/>
  <c r="E1409" i="25" s="1"/>
  <c r="BQ1410" i="25"/>
  <c r="E1410" i="25" s="1"/>
  <c r="BQ1411" i="25"/>
  <c r="E1411" i="25" s="1"/>
  <c r="BQ1412" i="25"/>
  <c r="E1412" i="25" s="1"/>
  <c r="BQ1413" i="25"/>
  <c r="E1413" i="25" s="1"/>
  <c r="BQ1414" i="25"/>
  <c r="E1414" i="25" s="1"/>
  <c r="BQ1415" i="25"/>
  <c r="E1415" i="25" s="1"/>
  <c r="BQ1416" i="25"/>
  <c r="E1416" i="25" s="1"/>
  <c r="BQ1417" i="25"/>
  <c r="E1417" i="25" s="1"/>
  <c r="BQ1418" i="25"/>
  <c r="E1418" i="25" s="1"/>
  <c r="BQ1419" i="25"/>
  <c r="E1419" i="25" s="1"/>
  <c r="BQ1420" i="25"/>
  <c r="E1420" i="25" s="1"/>
  <c r="BQ1421" i="25"/>
  <c r="E1421" i="25" s="1"/>
  <c r="BQ1422" i="25"/>
  <c r="E1422" i="25" s="1"/>
  <c r="BQ1423" i="25"/>
  <c r="E1423" i="25" s="1"/>
  <c r="BQ1424" i="25"/>
  <c r="E1424" i="25" s="1"/>
  <c r="BQ1425" i="25"/>
  <c r="E1425" i="25" s="1"/>
  <c r="BQ1426" i="25"/>
  <c r="E1426" i="25" s="1"/>
  <c r="BQ1427" i="25"/>
  <c r="E1427" i="25" s="1"/>
  <c r="BQ1428" i="25"/>
  <c r="E1428" i="25" s="1"/>
  <c r="BQ1429" i="25"/>
  <c r="E1429" i="25" s="1"/>
  <c r="BQ1430" i="25"/>
  <c r="E1430" i="25" s="1"/>
  <c r="BQ1431" i="25"/>
  <c r="E1431" i="25" s="1"/>
  <c r="BQ1432" i="25"/>
  <c r="E1432" i="25" s="1"/>
  <c r="BQ1433" i="25"/>
  <c r="E1433" i="25" s="1"/>
  <c r="BQ1434" i="25"/>
  <c r="E1434" i="25" s="1"/>
  <c r="BQ1435" i="25"/>
  <c r="E1435" i="25" s="1"/>
  <c r="BQ1436" i="25"/>
  <c r="E1436" i="25" s="1"/>
  <c r="BQ1437" i="25"/>
  <c r="E1437" i="25" s="1"/>
  <c r="BQ1438" i="25"/>
  <c r="E1438" i="25" s="1"/>
  <c r="BQ1439" i="25"/>
  <c r="E1439" i="25" s="1"/>
  <c r="BQ1440" i="25"/>
  <c r="E1440" i="25" s="1"/>
  <c r="BQ1441" i="25"/>
  <c r="E1441" i="25" s="1"/>
  <c r="BQ1442" i="25"/>
  <c r="E1442" i="25" s="1"/>
  <c r="BQ1443" i="25"/>
  <c r="E1443" i="25" s="1"/>
  <c r="BQ1444" i="25"/>
  <c r="E1444" i="25" s="1"/>
  <c r="BQ1445" i="25"/>
  <c r="E1445" i="25" s="1"/>
  <c r="BQ1446" i="25"/>
  <c r="E1446" i="25" s="1"/>
  <c r="BQ1447" i="25"/>
  <c r="E1447" i="25" s="1"/>
  <c r="BQ1448" i="25"/>
  <c r="E1448" i="25" s="1"/>
  <c r="BQ1449" i="25"/>
  <c r="E1449" i="25" s="1"/>
  <c r="BQ1450" i="25"/>
  <c r="E1450" i="25" s="1"/>
  <c r="BQ1451" i="25"/>
  <c r="E1451" i="25" s="1"/>
  <c r="BQ1452" i="25"/>
  <c r="E1452" i="25" s="1"/>
  <c r="BQ1453" i="25"/>
  <c r="E1453" i="25" s="1"/>
  <c r="BQ1454" i="25"/>
  <c r="E1454" i="25" s="1"/>
  <c r="BQ1455" i="25"/>
  <c r="E1455" i="25" s="1"/>
  <c r="BQ1456" i="25"/>
  <c r="E1456" i="25" s="1"/>
  <c r="BQ1457" i="25"/>
  <c r="E1457" i="25" s="1"/>
  <c r="BQ1458" i="25"/>
  <c r="E1458" i="25" s="1"/>
  <c r="BQ1459" i="25"/>
  <c r="E1459" i="25" s="1"/>
  <c r="BQ1460" i="25"/>
  <c r="E1460" i="25" s="1"/>
  <c r="BQ1461" i="25"/>
  <c r="E1461" i="25" s="1"/>
  <c r="BQ1462" i="25"/>
  <c r="E1462" i="25" s="1"/>
  <c r="BQ1463" i="25"/>
  <c r="E1463" i="25" s="1"/>
  <c r="BQ1464" i="25"/>
  <c r="E1464" i="25" s="1"/>
  <c r="BQ1465" i="25"/>
  <c r="E1465" i="25" s="1"/>
  <c r="BQ1466" i="25"/>
  <c r="E1466" i="25" s="1"/>
  <c r="BQ1467" i="25"/>
  <c r="E1467" i="25" s="1"/>
  <c r="BQ1468" i="25"/>
  <c r="E1468" i="25" s="1"/>
  <c r="BQ1469" i="25"/>
  <c r="E1469" i="25" s="1"/>
  <c r="BQ1470" i="25"/>
  <c r="E1470" i="25" s="1"/>
  <c r="BQ1471" i="25"/>
  <c r="E1471" i="25" s="1"/>
  <c r="BQ1472" i="25"/>
  <c r="E1472" i="25" s="1"/>
  <c r="BQ1473" i="25"/>
  <c r="E1473" i="25" s="1"/>
  <c r="BQ1474" i="25"/>
  <c r="E1474" i="25" s="1"/>
  <c r="BQ1475" i="25"/>
  <c r="E1475" i="25" s="1"/>
  <c r="BQ1476" i="25"/>
  <c r="E1476" i="25" s="1"/>
  <c r="BQ1477" i="25"/>
  <c r="E1477" i="25" s="1"/>
  <c r="BQ1478" i="25"/>
  <c r="E1478" i="25" s="1"/>
  <c r="BQ1479" i="25"/>
  <c r="E1479" i="25" s="1"/>
  <c r="BQ1480" i="25"/>
  <c r="E1480" i="25" s="1"/>
  <c r="BQ1481" i="25"/>
  <c r="E1481" i="25" s="1"/>
  <c r="BQ1482" i="25"/>
  <c r="E1482" i="25" s="1"/>
  <c r="BQ1483" i="25"/>
  <c r="E1483" i="25" s="1"/>
  <c r="BQ1484" i="25"/>
  <c r="E1484" i="25" s="1"/>
  <c r="BQ1485" i="25"/>
  <c r="E1485" i="25" s="1"/>
  <c r="BQ1486" i="25"/>
  <c r="E1486" i="25" s="1"/>
  <c r="BQ1487" i="25"/>
  <c r="E1487" i="25" s="1"/>
  <c r="BQ1488" i="25"/>
  <c r="E1488" i="25" s="1"/>
  <c r="BQ1489" i="25"/>
  <c r="E1489" i="25" s="1"/>
  <c r="BQ1490" i="25"/>
  <c r="E1490" i="25" s="1"/>
  <c r="BQ1491" i="25"/>
  <c r="E1491" i="25" s="1"/>
  <c r="BQ1492" i="25"/>
  <c r="E1492" i="25" s="1"/>
  <c r="BQ1493" i="25"/>
  <c r="E1493" i="25" s="1"/>
  <c r="BQ1494" i="25"/>
  <c r="E1494" i="25" s="1"/>
  <c r="BQ1495" i="25"/>
  <c r="E1495" i="25" s="1"/>
  <c r="BQ1496" i="25"/>
  <c r="E1496" i="25" s="1"/>
  <c r="BQ1497" i="25"/>
  <c r="E1497" i="25" s="1"/>
  <c r="BQ1498" i="25"/>
  <c r="E1498" i="25" s="1"/>
  <c r="BQ1499" i="25"/>
  <c r="E1499" i="25" s="1"/>
  <c r="BQ1500" i="25"/>
  <c r="E1500" i="25" s="1"/>
  <c r="BQ1501" i="25"/>
  <c r="E1501" i="25" s="1"/>
  <c r="BQ1502" i="25"/>
  <c r="E1502" i="25" s="1"/>
  <c r="BQ1503" i="25"/>
  <c r="E1503" i="25" s="1"/>
  <c r="BQ1504" i="25"/>
  <c r="E1504" i="25" s="1"/>
  <c r="BQ1505" i="25"/>
  <c r="E1505" i="25" s="1"/>
  <c r="BQ1506" i="25"/>
  <c r="E1506" i="25" s="1"/>
  <c r="BQ1507" i="25"/>
  <c r="E1507" i="25" s="1"/>
  <c r="BQ1508" i="25"/>
  <c r="E1508" i="25" s="1"/>
  <c r="BQ1509" i="25"/>
  <c r="E1509" i="25" s="1"/>
  <c r="BQ1510" i="25"/>
  <c r="E1510" i="25" s="1"/>
  <c r="BQ1511" i="25"/>
  <c r="E1511" i="25" s="1"/>
  <c r="BQ1512" i="25"/>
  <c r="E1512" i="25" s="1"/>
  <c r="BQ1513" i="25"/>
  <c r="E1513" i="25" s="1"/>
  <c r="BQ1514" i="25"/>
  <c r="E1514" i="25" s="1"/>
  <c r="BQ1515" i="25"/>
  <c r="E1515" i="25" s="1"/>
  <c r="BQ1516" i="25"/>
  <c r="E1516" i="25" s="1"/>
  <c r="BQ1517" i="25"/>
  <c r="E1517" i="25" s="1"/>
  <c r="BQ1518" i="25"/>
  <c r="E1518" i="25" s="1"/>
  <c r="BQ1519" i="25"/>
  <c r="E1519" i="25" s="1"/>
  <c r="BQ1520" i="25"/>
  <c r="E1520" i="25" s="1"/>
  <c r="BQ1521" i="25"/>
  <c r="E1521" i="25" s="1"/>
  <c r="BQ1522" i="25"/>
  <c r="E1522" i="25" s="1"/>
  <c r="BQ1523" i="25"/>
  <c r="E1523" i="25" s="1"/>
  <c r="BQ1524" i="25"/>
  <c r="E1524" i="25" s="1"/>
  <c r="BQ1525" i="25"/>
  <c r="E1525" i="25" s="1"/>
  <c r="BQ1526" i="25"/>
  <c r="E1526" i="25" s="1"/>
  <c r="BQ1527" i="25"/>
  <c r="E1527" i="25" s="1"/>
  <c r="BQ1528" i="25"/>
  <c r="E1528" i="25" s="1"/>
  <c r="BQ1529" i="25"/>
  <c r="E1529" i="25" s="1"/>
  <c r="BQ1530" i="25"/>
  <c r="E1530" i="25" s="1"/>
  <c r="BQ1531" i="25"/>
  <c r="E1531" i="25" s="1"/>
  <c r="BQ1532" i="25"/>
  <c r="E1532" i="25" s="1"/>
  <c r="BQ1533" i="25"/>
  <c r="E1533" i="25" s="1"/>
  <c r="BQ1534" i="25"/>
  <c r="E1534" i="25" s="1"/>
  <c r="BQ1535" i="25"/>
  <c r="E1535" i="25" s="1"/>
  <c r="BQ1536" i="25"/>
  <c r="E1536" i="25" s="1"/>
  <c r="BQ1537" i="25"/>
  <c r="E1537" i="25" s="1"/>
  <c r="BQ1538" i="25"/>
  <c r="E1538" i="25" s="1"/>
  <c r="BQ1539" i="25"/>
  <c r="E1539" i="25" s="1"/>
  <c r="BQ1540" i="25"/>
  <c r="E1540" i="25" s="1"/>
  <c r="BQ1541" i="25"/>
  <c r="E1541" i="25" s="1"/>
  <c r="BQ1542" i="25"/>
  <c r="E1542" i="25" s="1"/>
  <c r="BQ1543" i="25"/>
  <c r="E1543" i="25" s="1"/>
  <c r="BQ1544" i="25"/>
  <c r="E1544" i="25" s="1"/>
  <c r="BQ1545" i="25"/>
  <c r="E1545" i="25" s="1"/>
  <c r="BQ1546" i="25"/>
  <c r="E1546" i="25" s="1"/>
  <c r="BQ1547" i="25"/>
  <c r="E1547" i="25" s="1"/>
  <c r="BQ1548" i="25"/>
  <c r="E1548" i="25" s="1"/>
  <c r="BQ1549" i="25"/>
  <c r="E1549" i="25" s="1"/>
  <c r="BQ1550" i="25"/>
  <c r="E1550" i="25" s="1"/>
  <c r="BQ1551" i="25"/>
  <c r="E1551" i="25" s="1"/>
  <c r="BQ1552" i="25"/>
  <c r="E1552" i="25" s="1"/>
  <c r="BQ1553" i="25"/>
  <c r="E1553" i="25" s="1"/>
  <c r="BQ1554" i="25"/>
  <c r="E1554" i="25" s="1"/>
  <c r="BQ1555" i="25"/>
  <c r="E1555" i="25" s="1"/>
  <c r="BQ1556" i="25"/>
  <c r="E1556" i="25" s="1"/>
  <c r="BQ1557" i="25"/>
  <c r="E1557" i="25" s="1"/>
  <c r="BQ1558" i="25"/>
  <c r="E1558" i="25" s="1"/>
  <c r="BQ1559" i="25"/>
  <c r="E1559" i="25" s="1"/>
  <c r="BQ1560" i="25"/>
  <c r="E1560" i="25" s="1"/>
  <c r="BQ1561" i="25"/>
  <c r="E1561" i="25" s="1"/>
  <c r="BQ1562" i="25"/>
  <c r="E1562" i="25" s="1"/>
  <c r="BQ1563" i="25"/>
  <c r="E1563" i="25" s="1"/>
  <c r="BQ1564" i="25"/>
  <c r="E1564" i="25" s="1"/>
  <c r="BQ1565" i="25"/>
  <c r="E1565" i="25" s="1"/>
  <c r="BQ1566" i="25"/>
  <c r="E1566" i="25" s="1"/>
  <c r="BQ1567" i="25"/>
  <c r="E1567" i="25" s="1"/>
  <c r="BQ1568" i="25"/>
  <c r="E1568" i="25" s="1"/>
  <c r="BQ1569" i="25"/>
  <c r="E1569" i="25" s="1"/>
  <c r="BQ1570" i="25"/>
  <c r="E1570" i="25" s="1"/>
  <c r="BQ1571" i="25"/>
  <c r="E1571" i="25" s="1"/>
  <c r="BQ1572" i="25"/>
  <c r="E1572" i="25" s="1"/>
  <c r="BQ1573" i="25"/>
  <c r="E1573" i="25" s="1"/>
  <c r="BQ1574" i="25"/>
  <c r="E1574" i="25" s="1"/>
  <c r="BQ1575" i="25"/>
  <c r="E1575" i="25" s="1"/>
  <c r="BQ1576" i="25"/>
  <c r="E1576" i="25" s="1"/>
  <c r="BQ1577" i="25"/>
  <c r="E1577" i="25" s="1"/>
  <c r="BQ1578" i="25"/>
  <c r="E1578" i="25" s="1"/>
  <c r="BQ1579" i="25"/>
  <c r="E1579" i="25" s="1"/>
  <c r="BQ1580" i="25"/>
  <c r="E1580" i="25" s="1"/>
  <c r="BQ1581" i="25"/>
  <c r="E1581" i="25" s="1"/>
  <c r="BQ1582" i="25"/>
  <c r="E1582" i="25" s="1"/>
  <c r="BQ1583" i="25"/>
  <c r="E1583" i="25" s="1"/>
  <c r="BQ1584" i="25"/>
  <c r="E1584" i="25" s="1"/>
  <c r="BQ1585" i="25"/>
  <c r="E1585" i="25" s="1"/>
  <c r="BQ1586" i="25"/>
  <c r="E1586" i="25" s="1"/>
  <c r="BQ1587" i="25"/>
  <c r="E1587" i="25" s="1"/>
  <c r="BQ1588" i="25"/>
  <c r="E1588" i="25" s="1"/>
  <c r="BQ1589" i="25"/>
  <c r="E1589" i="25" s="1"/>
  <c r="BQ1590" i="25"/>
  <c r="E1590" i="25" s="1"/>
  <c r="BQ1591" i="25"/>
  <c r="E1591" i="25" s="1"/>
  <c r="BQ1592" i="25"/>
  <c r="E1592" i="25" s="1"/>
  <c r="BQ1593" i="25"/>
  <c r="E1593" i="25" s="1"/>
  <c r="BQ1594" i="25"/>
  <c r="E1594" i="25" s="1"/>
  <c r="BQ1595" i="25"/>
  <c r="E1595" i="25" s="1"/>
  <c r="BQ1596" i="25"/>
  <c r="E1596" i="25" s="1"/>
  <c r="BQ1597" i="25"/>
  <c r="E1597" i="25" s="1"/>
  <c r="BQ1598" i="25"/>
  <c r="E1598" i="25" s="1"/>
  <c r="BQ1599" i="25"/>
  <c r="E1599" i="25" s="1"/>
  <c r="BQ1600" i="25"/>
  <c r="E1600" i="25" s="1"/>
  <c r="BQ1601" i="25"/>
  <c r="E1601" i="25" s="1"/>
  <c r="BQ1602" i="25"/>
  <c r="E1602" i="25" s="1"/>
  <c r="BQ1603" i="25"/>
  <c r="E1603" i="25" s="1"/>
  <c r="BQ1604" i="25"/>
  <c r="E1604" i="25" s="1"/>
  <c r="BQ1605" i="25"/>
  <c r="E1605" i="25" s="1"/>
  <c r="BQ1606" i="25"/>
  <c r="E1606" i="25" s="1"/>
  <c r="BQ1607" i="25"/>
  <c r="E1607" i="25" s="1"/>
  <c r="BQ1608" i="25"/>
  <c r="E1608" i="25" s="1"/>
  <c r="BQ1609" i="25"/>
  <c r="E1609" i="25" s="1"/>
  <c r="BQ1610" i="25"/>
  <c r="E1610" i="25" s="1"/>
  <c r="BQ1611" i="25"/>
  <c r="E1611" i="25" s="1"/>
  <c r="BQ1612" i="25"/>
  <c r="E1612" i="25" s="1"/>
  <c r="BQ1613" i="25"/>
  <c r="E1613" i="25" s="1"/>
  <c r="BQ1614" i="25"/>
  <c r="E1614" i="25" s="1"/>
  <c r="BQ1615" i="25"/>
  <c r="E1615" i="25" s="1"/>
  <c r="BQ1616" i="25"/>
  <c r="E1616" i="25" s="1"/>
  <c r="BQ1617" i="25"/>
  <c r="E1617" i="25" s="1"/>
  <c r="BQ1618" i="25"/>
  <c r="E1618" i="25" s="1"/>
  <c r="BQ1619" i="25"/>
  <c r="E1619" i="25" s="1"/>
  <c r="BQ1620" i="25"/>
  <c r="E1620" i="25" s="1"/>
  <c r="BQ1621" i="25"/>
  <c r="E1621" i="25" s="1"/>
  <c r="BQ1622" i="25"/>
  <c r="E1622" i="25" s="1"/>
  <c r="BQ1623" i="25"/>
  <c r="E1623" i="25" s="1"/>
  <c r="BQ1624" i="25"/>
  <c r="E1624" i="25" s="1"/>
  <c r="BQ1625" i="25"/>
  <c r="E1625" i="25" s="1"/>
  <c r="BQ1626" i="25"/>
  <c r="E1626" i="25" s="1"/>
  <c r="BQ1627" i="25"/>
  <c r="E1627" i="25" s="1"/>
  <c r="BQ1628" i="25"/>
  <c r="E1628" i="25" s="1"/>
  <c r="BQ1629" i="25"/>
  <c r="E1629" i="25" s="1"/>
  <c r="BQ1630" i="25"/>
  <c r="E1630" i="25" s="1"/>
  <c r="BQ1631" i="25"/>
  <c r="E1631" i="25" s="1"/>
  <c r="BQ1632" i="25"/>
  <c r="E1632" i="25" s="1"/>
  <c r="BQ1633" i="25"/>
  <c r="E1633" i="25" s="1"/>
  <c r="BQ1634" i="25"/>
  <c r="E1634" i="25" s="1"/>
  <c r="BQ1635" i="25"/>
  <c r="E1635" i="25" s="1"/>
  <c r="BQ1636" i="25"/>
  <c r="E1636" i="25" s="1"/>
  <c r="BQ1637" i="25"/>
  <c r="E1637" i="25" s="1"/>
  <c r="BQ1638" i="25"/>
  <c r="E1638" i="25" s="1"/>
  <c r="BQ1639" i="25"/>
  <c r="E1639" i="25" s="1"/>
  <c r="BQ1640" i="25"/>
  <c r="E1640" i="25" s="1"/>
  <c r="BQ1641" i="25"/>
  <c r="E1641" i="25" s="1"/>
  <c r="BQ1642" i="25"/>
  <c r="E1642" i="25" s="1"/>
  <c r="BQ1643" i="25"/>
  <c r="E1643" i="25" s="1"/>
  <c r="BQ1644" i="25"/>
  <c r="E1644" i="25" s="1"/>
  <c r="BQ1645" i="25"/>
  <c r="E1645" i="25" s="1"/>
  <c r="BQ1646" i="25"/>
  <c r="E1646" i="25" s="1"/>
  <c r="BQ1647" i="25"/>
  <c r="E1647" i="25" s="1"/>
  <c r="BQ1648" i="25"/>
  <c r="E1648" i="25" s="1"/>
  <c r="BQ1649" i="25"/>
  <c r="E1649" i="25" s="1"/>
  <c r="BQ1650" i="25"/>
  <c r="E1650" i="25" s="1"/>
  <c r="BQ1651" i="25"/>
  <c r="E1651" i="25" s="1"/>
  <c r="BQ1652" i="25"/>
  <c r="E1652" i="25" s="1"/>
  <c r="BQ1653" i="25"/>
  <c r="E1653" i="25" s="1"/>
  <c r="BQ1654" i="25"/>
  <c r="E1654" i="25" s="1"/>
  <c r="BQ1655" i="25"/>
  <c r="E1655" i="25" s="1"/>
  <c r="BQ1656" i="25"/>
  <c r="E1656" i="25" s="1"/>
  <c r="BQ1657" i="25"/>
  <c r="E1657" i="25" s="1"/>
  <c r="BQ1658" i="25"/>
  <c r="E1658" i="25" s="1"/>
  <c r="BQ1659" i="25"/>
  <c r="E1659" i="25" s="1"/>
  <c r="BQ1660" i="25"/>
  <c r="E1660" i="25" s="1"/>
  <c r="BQ1661" i="25"/>
  <c r="E1661" i="25" s="1"/>
  <c r="BQ1662" i="25"/>
  <c r="E1662" i="25" s="1"/>
  <c r="BQ1663" i="25"/>
  <c r="E1663" i="25" s="1"/>
  <c r="BQ1664" i="25"/>
  <c r="E1664" i="25" s="1"/>
  <c r="BQ1665" i="25"/>
  <c r="E1665" i="25" s="1"/>
  <c r="BQ1666" i="25"/>
  <c r="E1666" i="25" s="1"/>
  <c r="BQ1667" i="25"/>
  <c r="E1667" i="25" s="1"/>
  <c r="BQ1668" i="25"/>
  <c r="E1668" i="25" s="1"/>
  <c r="BQ1669" i="25"/>
  <c r="E1669" i="25" s="1"/>
  <c r="BQ1670" i="25"/>
  <c r="E1670" i="25" s="1"/>
  <c r="BQ1671" i="25"/>
  <c r="E1671" i="25" s="1"/>
  <c r="BQ1672" i="25"/>
  <c r="E1672" i="25" s="1"/>
  <c r="BQ1673" i="25"/>
  <c r="E1673" i="25" s="1"/>
  <c r="BQ1674" i="25"/>
  <c r="E1674" i="25" s="1"/>
  <c r="BQ1675" i="25"/>
  <c r="E1675" i="25" s="1"/>
  <c r="BQ1676" i="25"/>
  <c r="E1676" i="25" s="1"/>
  <c r="BQ1677" i="25"/>
  <c r="E1677" i="25" s="1"/>
  <c r="BQ1678" i="25"/>
  <c r="E1678" i="25" s="1"/>
  <c r="BQ1679" i="25"/>
  <c r="E1679" i="25" s="1"/>
  <c r="BQ1680" i="25"/>
  <c r="E1680" i="25" s="1"/>
  <c r="BQ1681" i="25"/>
  <c r="E1681" i="25" s="1"/>
  <c r="BQ1682" i="25"/>
  <c r="E1682" i="25" s="1"/>
  <c r="BQ1683" i="25"/>
  <c r="E1683" i="25" s="1"/>
  <c r="BQ1684" i="25"/>
  <c r="E1684" i="25" s="1"/>
  <c r="BQ1685" i="25"/>
  <c r="E1685" i="25" s="1"/>
  <c r="BQ1686" i="25"/>
  <c r="E1686" i="25" s="1"/>
  <c r="BQ1687" i="25"/>
  <c r="E1687" i="25" s="1"/>
  <c r="BQ1688" i="25"/>
  <c r="E1688" i="25" s="1"/>
  <c r="BQ1689" i="25"/>
  <c r="E1689" i="25" s="1"/>
  <c r="BQ1690" i="25"/>
  <c r="E1690" i="25" s="1"/>
  <c r="BQ1691" i="25"/>
  <c r="E1691" i="25" s="1"/>
  <c r="BQ1692" i="25"/>
  <c r="E1692" i="25" s="1"/>
  <c r="BQ1693" i="25"/>
  <c r="E1693" i="25" s="1"/>
  <c r="BQ1694" i="25"/>
  <c r="E1694" i="25" s="1"/>
  <c r="BQ1695" i="25"/>
  <c r="E1695" i="25" s="1"/>
  <c r="BQ1696" i="25"/>
  <c r="E1696" i="25" s="1"/>
  <c r="BQ1697" i="25"/>
  <c r="E1697" i="25" s="1"/>
  <c r="BQ1698" i="25"/>
  <c r="E1698" i="25" s="1"/>
  <c r="BQ1699" i="25"/>
  <c r="E1699" i="25" s="1"/>
  <c r="BQ1700" i="25"/>
  <c r="E1700" i="25" s="1"/>
  <c r="BQ1701" i="25"/>
  <c r="E1701" i="25" s="1"/>
  <c r="BQ1702" i="25"/>
  <c r="E1702" i="25" s="1"/>
  <c r="BQ1703" i="25"/>
  <c r="E1703" i="25" s="1"/>
  <c r="BQ1704" i="25"/>
  <c r="E1704" i="25" s="1"/>
  <c r="BQ1705" i="25"/>
  <c r="E1705" i="25" s="1"/>
  <c r="BQ1706" i="25"/>
  <c r="E1706" i="25" s="1"/>
  <c r="BQ1707" i="25"/>
  <c r="E1707" i="25" s="1"/>
  <c r="BQ1708" i="25"/>
  <c r="E1708" i="25" s="1"/>
  <c r="BQ1709" i="25"/>
  <c r="E1709" i="25" s="1"/>
  <c r="BQ1710" i="25"/>
  <c r="E1710" i="25" s="1"/>
  <c r="BQ1711" i="25"/>
  <c r="E1711" i="25" s="1"/>
  <c r="BQ1712" i="25"/>
  <c r="E1712" i="25" s="1"/>
  <c r="BQ1713" i="25"/>
  <c r="E1713" i="25" s="1"/>
  <c r="BQ1714" i="25"/>
  <c r="E1714" i="25" s="1"/>
  <c r="BQ1715" i="25"/>
  <c r="E1715" i="25" s="1"/>
  <c r="BQ1716" i="25"/>
  <c r="E1716" i="25" s="1"/>
  <c r="BQ1717" i="25"/>
  <c r="E1717" i="25" s="1"/>
  <c r="BQ1718" i="25"/>
  <c r="E1718" i="25" s="1"/>
  <c r="BQ1719" i="25"/>
  <c r="E1719" i="25" s="1"/>
  <c r="BQ1720" i="25"/>
  <c r="E1720" i="25" s="1"/>
  <c r="BQ1721" i="25"/>
  <c r="E1721" i="25" s="1"/>
  <c r="BQ1722" i="25"/>
  <c r="E1722" i="25" s="1"/>
  <c r="BQ1723" i="25"/>
  <c r="E1723" i="25" s="1"/>
  <c r="BQ1724" i="25"/>
  <c r="E1724" i="25" s="1"/>
  <c r="BQ1725" i="25"/>
  <c r="E1725" i="25" s="1"/>
  <c r="BQ1726" i="25"/>
  <c r="E1726" i="25" s="1"/>
  <c r="BQ1727" i="25"/>
  <c r="E1727" i="25" s="1"/>
  <c r="BQ1728" i="25"/>
  <c r="E1728" i="25" s="1"/>
  <c r="BQ1729" i="25"/>
  <c r="E1729" i="25" s="1"/>
  <c r="BQ1730" i="25"/>
  <c r="E1730" i="25" s="1"/>
  <c r="BQ1731" i="25"/>
  <c r="E1731" i="25" s="1"/>
  <c r="BQ1732" i="25"/>
  <c r="E1732" i="25" s="1"/>
  <c r="BQ1733" i="25"/>
  <c r="E1733" i="25" s="1"/>
  <c r="BQ1734" i="25"/>
  <c r="E1734" i="25" s="1"/>
  <c r="BQ1735" i="25"/>
  <c r="E1735" i="25" s="1"/>
  <c r="BQ1736" i="25"/>
  <c r="E1736" i="25" s="1"/>
  <c r="BQ1737" i="25"/>
  <c r="E1737" i="25" s="1"/>
  <c r="BQ1738" i="25"/>
  <c r="E1738" i="25" s="1"/>
  <c r="BQ1739" i="25"/>
  <c r="E1739" i="25" s="1"/>
  <c r="BQ1740" i="25"/>
  <c r="E1740" i="25" s="1"/>
  <c r="BQ1741" i="25"/>
  <c r="E1741" i="25" s="1"/>
  <c r="BQ1742" i="25"/>
  <c r="E1742" i="25" s="1"/>
  <c r="BQ1743" i="25"/>
  <c r="E1743" i="25" s="1"/>
  <c r="BQ1744" i="25"/>
  <c r="E1744" i="25" s="1"/>
  <c r="BQ1745" i="25"/>
  <c r="E1745" i="25" s="1"/>
  <c r="BQ1746" i="25"/>
  <c r="E1746" i="25" s="1"/>
  <c r="BQ1747" i="25"/>
  <c r="E1747" i="25" s="1"/>
  <c r="BQ1748" i="25"/>
  <c r="E1748" i="25" s="1"/>
  <c r="BQ1749" i="25"/>
  <c r="E1749" i="25" s="1"/>
  <c r="BQ1750" i="25"/>
  <c r="E1750" i="25" s="1"/>
  <c r="BQ1751" i="25"/>
  <c r="E1751" i="25" s="1"/>
  <c r="BQ1752" i="25"/>
  <c r="E1752" i="25" s="1"/>
  <c r="BQ1753" i="25"/>
  <c r="E1753" i="25" s="1"/>
  <c r="BQ1754" i="25"/>
  <c r="E1754" i="25" s="1"/>
  <c r="BQ1755" i="25"/>
  <c r="E1755" i="25" s="1"/>
  <c r="BQ1756" i="25"/>
  <c r="E1756" i="25" s="1"/>
  <c r="BQ1757" i="25"/>
  <c r="E1757" i="25" s="1"/>
  <c r="BQ1758" i="25"/>
  <c r="E1758" i="25" s="1"/>
  <c r="BQ1759" i="25"/>
  <c r="E1759" i="25" s="1"/>
  <c r="BQ1760" i="25"/>
  <c r="E1760" i="25" s="1"/>
  <c r="BQ1761" i="25"/>
  <c r="E1761" i="25" s="1"/>
  <c r="BQ1762" i="25"/>
  <c r="E1762" i="25" s="1"/>
  <c r="BQ1763" i="25"/>
  <c r="E1763" i="25" s="1"/>
  <c r="BQ1764" i="25"/>
  <c r="E1764" i="25" s="1"/>
  <c r="BQ1765" i="25"/>
  <c r="E1765" i="25" s="1"/>
  <c r="BQ1766" i="25"/>
  <c r="E1766" i="25" s="1"/>
  <c r="BQ1767" i="25"/>
  <c r="E1767" i="25" s="1"/>
  <c r="BQ1768" i="25"/>
  <c r="E1768" i="25" s="1"/>
  <c r="BQ1769" i="25"/>
  <c r="E1769" i="25" s="1"/>
  <c r="BQ1770" i="25"/>
  <c r="E1770" i="25" s="1"/>
  <c r="BQ1771" i="25"/>
  <c r="E1771" i="25" s="1"/>
  <c r="BQ1772" i="25"/>
  <c r="E1772" i="25" s="1"/>
  <c r="BQ1773" i="25"/>
  <c r="E1773" i="25" s="1"/>
  <c r="BQ1774" i="25"/>
  <c r="E1774" i="25" s="1"/>
  <c r="BQ1775" i="25"/>
  <c r="E1775" i="25" s="1"/>
  <c r="BQ1776" i="25"/>
  <c r="E1776" i="25" s="1"/>
  <c r="BQ1777" i="25"/>
  <c r="E1777" i="25" s="1"/>
  <c r="BQ1778" i="25"/>
  <c r="E1778" i="25" s="1"/>
  <c r="BQ1779" i="25"/>
  <c r="E1779" i="25" s="1"/>
  <c r="BQ1780" i="25"/>
  <c r="E1780" i="25" s="1"/>
  <c r="BQ1781" i="25"/>
  <c r="E1781" i="25" s="1"/>
  <c r="BQ1782" i="25"/>
  <c r="E1782" i="25" s="1"/>
  <c r="BQ1783" i="25"/>
  <c r="E1783" i="25" s="1"/>
  <c r="BQ1784" i="25"/>
  <c r="E1784" i="25" s="1"/>
  <c r="BQ1785" i="25"/>
  <c r="E1785" i="25" s="1"/>
  <c r="BQ1786" i="25"/>
  <c r="E1786" i="25" s="1"/>
  <c r="BQ1787" i="25"/>
  <c r="E1787" i="25" s="1"/>
  <c r="BQ1788" i="25"/>
  <c r="E1788" i="25" s="1"/>
  <c r="BQ1789" i="25"/>
  <c r="E1789" i="25" s="1"/>
  <c r="BQ1790" i="25"/>
  <c r="E1790" i="25" s="1"/>
  <c r="BQ1791" i="25"/>
  <c r="E1791" i="25" s="1"/>
  <c r="BQ1792" i="25"/>
  <c r="E1792" i="25" s="1"/>
  <c r="BQ1793" i="25"/>
  <c r="E1793" i="25" s="1"/>
  <c r="BQ1794" i="25"/>
  <c r="E1794" i="25" s="1"/>
  <c r="BQ1795" i="25"/>
  <c r="E1795" i="25" s="1"/>
  <c r="BQ1796" i="25"/>
  <c r="E1796" i="25" s="1"/>
  <c r="BQ1797" i="25"/>
  <c r="E1797" i="25" s="1"/>
  <c r="BQ1798" i="25"/>
  <c r="E1798" i="25" s="1"/>
  <c r="BQ1799" i="25"/>
  <c r="E1799" i="25" s="1"/>
  <c r="BQ1800" i="25"/>
  <c r="E1800" i="25" s="1"/>
  <c r="BQ1801" i="25"/>
  <c r="E1801" i="25" s="1"/>
  <c r="BQ1802" i="25"/>
  <c r="E1802" i="25" s="1"/>
  <c r="BQ1803" i="25"/>
  <c r="E1803" i="25" s="1"/>
  <c r="BQ1804" i="25"/>
  <c r="E1804" i="25" s="1"/>
  <c r="BQ1805" i="25"/>
  <c r="E1805" i="25" s="1"/>
  <c r="BQ1806" i="25"/>
  <c r="E1806" i="25" s="1"/>
  <c r="BQ1807" i="25"/>
  <c r="E1807" i="25" s="1"/>
  <c r="BQ1808" i="25"/>
  <c r="E1808" i="25" s="1"/>
  <c r="BQ1809" i="25"/>
  <c r="E1809" i="25" s="1"/>
  <c r="BQ1810" i="25"/>
  <c r="E1810" i="25" s="1"/>
  <c r="BQ1811" i="25"/>
  <c r="E1811" i="25" s="1"/>
  <c r="BQ1812" i="25"/>
  <c r="E1812" i="25" s="1"/>
  <c r="BQ1813" i="25"/>
  <c r="E1813" i="25" s="1"/>
  <c r="BQ1814" i="25"/>
  <c r="E1814" i="25" s="1"/>
  <c r="BQ1815" i="25"/>
  <c r="E1815" i="25" s="1"/>
  <c r="BQ1816" i="25"/>
  <c r="E1816" i="25" s="1"/>
  <c r="BQ1817" i="25"/>
  <c r="E1817" i="25" s="1"/>
  <c r="BQ1818" i="25"/>
  <c r="E1818" i="25" s="1"/>
  <c r="BQ1819" i="25"/>
  <c r="E1819" i="25" s="1"/>
  <c r="BQ1820" i="25"/>
  <c r="E1820" i="25" s="1"/>
  <c r="BQ1821" i="25"/>
  <c r="E1821" i="25" s="1"/>
  <c r="BQ1822" i="25"/>
  <c r="E1822" i="25" s="1"/>
  <c r="BQ1823" i="25"/>
  <c r="E1823" i="25" s="1"/>
  <c r="BQ1824" i="25"/>
  <c r="E1824" i="25" s="1"/>
  <c r="BQ1825" i="25"/>
  <c r="E1825" i="25" s="1"/>
  <c r="BQ1826" i="25"/>
  <c r="E1826" i="25" s="1"/>
  <c r="BQ1827" i="25"/>
  <c r="E1827" i="25" s="1"/>
  <c r="BQ1828" i="25"/>
  <c r="E1828" i="25" s="1"/>
  <c r="BQ1829" i="25"/>
  <c r="E1829" i="25" s="1"/>
  <c r="BQ1830" i="25"/>
  <c r="E1830" i="25" s="1"/>
  <c r="BQ1831" i="25"/>
  <c r="E1831" i="25" s="1"/>
  <c r="BQ1832" i="25"/>
  <c r="E1832" i="25" s="1"/>
  <c r="BQ1833" i="25"/>
  <c r="E1833" i="25" s="1"/>
  <c r="BQ1834" i="25"/>
  <c r="E1834" i="25" s="1"/>
  <c r="BQ1835" i="25"/>
  <c r="E1835" i="25" s="1"/>
  <c r="BQ1836" i="25"/>
  <c r="E1836" i="25" s="1"/>
  <c r="BQ1837" i="25"/>
  <c r="E1837" i="25" s="1"/>
  <c r="BQ1838" i="25"/>
  <c r="E1838" i="25" s="1"/>
  <c r="BQ1839" i="25"/>
  <c r="E1839" i="25" s="1"/>
  <c r="BQ1840" i="25"/>
  <c r="E1840" i="25" s="1"/>
  <c r="BQ1841" i="25"/>
  <c r="E1841" i="25" s="1"/>
  <c r="BQ1842" i="25"/>
  <c r="E1842" i="25" s="1"/>
  <c r="BQ1843" i="25"/>
  <c r="E1843" i="25" s="1"/>
  <c r="BQ1844" i="25"/>
  <c r="E1844" i="25" s="1"/>
  <c r="BQ1845" i="25"/>
  <c r="E1845" i="25" s="1"/>
  <c r="BQ1846" i="25"/>
  <c r="E1846" i="25" s="1"/>
  <c r="BQ1847" i="25"/>
  <c r="E1847" i="25" s="1"/>
  <c r="BQ1848" i="25"/>
  <c r="E1848" i="25" s="1"/>
  <c r="BQ1849" i="25"/>
  <c r="E1849" i="25" s="1"/>
  <c r="BQ1850" i="25"/>
  <c r="E1850" i="25" s="1"/>
  <c r="BQ1851" i="25"/>
  <c r="E1851" i="25" s="1"/>
  <c r="BQ1852" i="25"/>
  <c r="E1852" i="25" s="1"/>
  <c r="BQ1853" i="25"/>
  <c r="E1853" i="25" s="1"/>
  <c r="BQ1854" i="25"/>
  <c r="E1854" i="25" s="1"/>
  <c r="BQ1855" i="25"/>
  <c r="E1855" i="25" s="1"/>
  <c r="BQ1856" i="25"/>
  <c r="E1856" i="25" s="1"/>
  <c r="BQ1857" i="25"/>
  <c r="E1857" i="25" s="1"/>
  <c r="BQ1858" i="25"/>
  <c r="E1858" i="25" s="1"/>
  <c r="BQ1859" i="25"/>
  <c r="E1859" i="25" s="1"/>
  <c r="BQ1860" i="25"/>
  <c r="E1860" i="25" s="1"/>
  <c r="BQ1861" i="25"/>
  <c r="E1861" i="25" s="1"/>
  <c r="BQ1862" i="25"/>
  <c r="E1862" i="25" s="1"/>
  <c r="BQ1863" i="25"/>
  <c r="E1863" i="25" s="1"/>
  <c r="BQ1864" i="25"/>
  <c r="E1864" i="25" s="1"/>
  <c r="BQ1865" i="25"/>
  <c r="E1865" i="25" s="1"/>
  <c r="BQ1866" i="25"/>
  <c r="E1866" i="25" s="1"/>
  <c r="BQ1867" i="25"/>
  <c r="E1867" i="25" s="1"/>
  <c r="BQ1868" i="25"/>
  <c r="E1868" i="25" s="1"/>
  <c r="BQ1869" i="25"/>
  <c r="E1869" i="25" s="1"/>
  <c r="BQ1870" i="25"/>
  <c r="E1870" i="25" s="1"/>
  <c r="BQ1871" i="25"/>
  <c r="E1871" i="25" s="1"/>
  <c r="BQ1872" i="25"/>
  <c r="E1872" i="25" s="1"/>
  <c r="BQ1873" i="25"/>
  <c r="E1873" i="25" s="1"/>
  <c r="BQ1874" i="25"/>
  <c r="E1874" i="25" s="1"/>
  <c r="BQ1875" i="25"/>
  <c r="E1875" i="25" s="1"/>
  <c r="BQ1876" i="25"/>
  <c r="E1876" i="25" s="1"/>
  <c r="BQ1877" i="25"/>
  <c r="E1877" i="25" s="1"/>
  <c r="BQ1878" i="25"/>
  <c r="E1878" i="25" s="1"/>
  <c r="BQ1879" i="25"/>
  <c r="E1879" i="25" s="1"/>
  <c r="BQ1880" i="25"/>
  <c r="E1880" i="25" s="1"/>
  <c r="BQ1881" i="25"/>
  <c r="E1881" i="25" s="1"/>
  <c r="BQ1882" i="25"/>
  <c r="E1882" i="25" s="1"/>
  <c r="BQ1883" i="25"/>
  <c r="E1883" i="25" s="1"/>
  <c r="BQ1884" i="25"/>
  <c r="E1884" i="25" s="1"/>
  <c r="BQ1885" i="25"/>
  <c r="E1885" i="25" s="1"/>
  <c r="BQ1886" i="25"/>
  <c r="E1886" i="25" s="1"/>
  <c r="BQ1887" i="25"/>
  <c r="E1887" i="25" s="1"/>
  <c r="BQ1888" i="25"/>
  <c r="E1888" i="25" s="1"/>
  <c r="BQ1889" i="25"/>
  <c r="E1889" i="25" s="1"/>
  <c r="BQ1890" i="25"/>
  <c r="E1890" i="25" s="1"/>
  <c r="BQ1891" i="25"/>
  <c r="E1891" i="25" s="1"/>
  <c r="BQ1892" i="25"/>
  <c r="E1892" i="25" s="1"/>
  <c r="BQ1893" i="25"/>
  <c r="E1893" i="25" s="1"/>
  <c r="BQ1894" i="25"/>
  <c r="E1894" i="25" s="1"/>
  <c r="BQ1895" i="25"/>
  <c r="E1895" i="25" s="1"/>
  <c r="BQ1896" i="25"/>
  <c r="E1896" i="25" s="1"/>
  <c r="BQ1897" i="25"/>
  <c r="E1897" i="25" s="1"/>
  <c r="BQ1898" i="25"/>
  <c r="E1898" i="25" s="1"/>
  <c r="BQ1899" i="25"/>
  <c r="E1899" i="25" s="1"/>
  <c r="BQ1900" i="25"/>
  <c r="E1900" i="25" s="1"/>
  <c r="BQ1901" i="25"/>
  <c r="E1901" i="25" s="1"/>
  <c r="BQ1902" i="25"/>
  <c r="E1902" i="25" s="1"/>
  <c r="BQ1903" i="25"/>
  <c r="E1903" i="25" s="1"/>
  <c r="BQ1904" i="25"/>
  <c r="E1904" i="25" s="1"/>
  <c r="BQ1905" i="25"/>
  <c r="E1905" i="25" s="1"/>
  <c r="BQ1906" i="25"/>
  <c r="E1906" i="25" s="1"/>
  <c r="BQ1907" i="25"/>
  <c r="E1907" i="25" s="1"/>
  <c r="BQ1908" i="25"/>
  <c r="E1908" i="25" s="1"/>
  <c r="BQ1909" i="25"/>
  <c r="E1909" i="25" s="1"/>
  <c r="BQ1910" i="25"/>
  <c r="E1910" i="25" s="1"/>
  <c r="BQ1911" i="25"/>
  <c r="E1911" i="25" s="1"/>
  <c r="BQ1912" i="25"/>
  <c r="E1912" i="25" s="1"/>
  <c r="BQ1913" i="25"/>
  <c r="E1913" i="25" s="1"/>
  <c r="BQ1914" i="25"/>
  <c r="E1914" i="25" s="1"/>
  <c r="BQ1915" i="25"/>
  <c r="E1915" i="25" s="1"/>
  <c r="BQ1916" i="25"/>
  <c r="E1916" i="25" s="1"/>
  <c r="BQ1917" i="25"/>
  <c r="E1917" i="25" s="1"/>
  <c r="BQ1918" i="25"/>
  <c r="E1918" i="25" s="1"/>
  <c r="BQ1919" i="25"/>
  <c r="E1919" i="25" s="1"/>
  <c r="BQ1920" i="25"/>
  <c r="E1920" i="25" s="1"/>
  <c r="BQ1921" i="25"/>
  <c r="E1921" i="25" s="1"/>
  <c r="BQ1922" i="25"/>
  <c r="E1922" i="25" s="1"/>
  <c r="BQ1923" i="25"/>
  <c r="E1923" i="25" s="1"/>
  <c r="BQ1924" i="25"/>
  <c r="E1924" i="25" s="1"/>
  <c r="BQ1925" i="25"/>
  <c r="E1925" i="25" s="1"/>
  <c r="BQ1926" i="25"/>
  <c r="E1926" i="25" s="1"/>
  <c r="BQ1927" i="25"/>
  <c r="E1927" i="25" s="1"/>
  <c r="BQ1928" i="25"/>
  <c r="E1928" i="25" s="1"/>
  <c r="BQ1929" i="25"/>
  <c r="E1929" i="25" s="1"/>
  <c r="BQ1930" i="25"/>
  <c r="E1930" i="25" s="1"/>
  <c r="BQ1931" i="25"/>
  <c r="E1931" i="25" s="1"/>
  <c r="BQ1932" i="25"/>
  <c r="E1932" i="25" s="1"/>
  <c r="BQ1933" i="25"/>
  <c r="E1933" i="25" s="1"/>
  <c r="BQ1934" i="25"/>
  <c r="E1934" i="25" s="1"/>
  <c r="BQ1935" i="25"/>
  <c r="E1935" i="25" s="1"/>
  <c r="BQ1936" i="25"/>
  <c r="E1936" i="25" s="1"/>
  <c r="BQ1937" i="25"/>
  <c r="E1937" i="25" s="1"/>
  <c r="BQ1938" i="25"/>
  <c r="E1938" i="25" s="1"/>
  <c r="BQ1939" i="25"/>
  <c r="E1939" i="25" s="1"/>
  <c r="BQ1940" i="25"/>
  <c r="E1940" i="25" s="1"/>
  <c r="BQ1941" i="25"/>
  <c r="E1941" i="25" s="1"/>
  <c r="BQ1942" i="25"/>
  <c r="E1942" i="25" s="1"/>
  <c r="BQ1943" i="25"/>
  <c r="E1943" i="25" s="1"/>
  <c r="BQ1944" i="25"/>
  <c r="E1944" i="25" s="1"/>
  <c r="BQ1945" i="25"/>
  <c r="E1945" i="25" s="1"/>
  <c r="BQ1946" i="25"/>
  <c r="E1946" i="25" s="1"/>
  <c r="BQ1947" i="25"/>
  <c r="E1947" i="25" s="1"/>
  <c r="BQ1948" i="25"/>
  <c r="E1948" i="25" s="1"/>
  <c r="BQ1949" i="25"/>
  <c r="E1949" i="25" s="1"/>
  <c r="BQ1950" i="25"/>
  <c r="E1950" i="25" s="1"/>
  <c r="BQ1951" i="25"/>
  <c r="E1951" i="25" s="1"/>
  <c r="BQ1952" i="25"/>
  <c r="E1952" i="25" s="1"/>
  <c r="BQ1953" i="25"/>
  <c r="E1953" i="25" s="1"/>
  <c r="BQ1954" i="25"/>
  <c r="E1954" i="25" s="1"/>
  <c r="BQ1955" i="25"/>
  <c r="E1955" i="25" s="1"/>
  <c r="BQ1956" i="25"/>
  <c r="E1956" i="25" s="1"/>
  <c r="BQ1957" i="25"/>
  <c r="E1957" i="25" s="1"/>
  <c r="BQ1958" i="25"/>
  <c r="E1958" i="25" s="1"/>
  <c r="BQ1959" i="25"/>
  <c r="E1959" i="25" s="1"/>
  <c r="BQ1960" i="25"/>
  <c r="E1960" i="25" s="1"/>
  <c r="BQ1961" i="25"/>
  <c r="E1961" i="25" s="1"/>
  <c r="BQ1962" i="25"/>
  <c r="E1962" i="25" s="1"/>
  <c r="BQ1963" i="25"/>
  <c r="E1963" i="25" s="1"/>
  <c r="BQ1964" i="25"/>
  <c r="E1964" i="25" s="1"/>
  <c r="BQ1965" i="25"/>
  <c r="E1965" i="25" s="1"/>
  <c r="BQ1966" i="25"/>
  <c r="E1966" i="25" s="1"/>
  <c r="BQ1967" i="25"/>
  <c r="E1967" i="25" s="1"/>
  <c r="BQ1968" i="25"/>
  <c r="E1968" i="25" s="1"/>
  <c r="BQ1969" i="25"/>
  <c r="E1969" i="25" s="1"/>
  <c r="BQ1970" i="25"/>
  <c r="E1970" i="25" s="1"/>
  <c r="BQ1971" i="25"/>
  <c r="E1971" i="25" s="1"/>
  <c r="BQ1972" i="25"/>
  <c r="E1972" i="25" s="1"/>
  <c r="BQ1973" i="25"/>
  <c r="E1973" i="25" s="1"/>
  <c r="BQ1974" i="25"/>
  <c r="E1974" i="25" s="1"/>
  <c r="BQ1975" i="25"/>
  <c r="E1975" i="25" s="1"/>
  <c r="BQ1976" i="25"/>
  <c r="E1976" i="25" s="1"/>
  <c r="BQ1977" i="25"/>
  <c r="E1977" i="25" s="1"/>
  <c r="BQ1978" i="25"/>
  <c r="E1978" i="25" s="1"/>
  <c r="BQ1979" i="25"/>
  <c r="E1979" i="25" s="1"/>
  <c r="BQ1980" i="25"/>
  <c r="E1980" i="25" s="1"/>
  <c r="BQ1981" i="25"/>
  <c r="E1981" i="25" s="1"/>
  <c r="BQ1982" i="25"/>
  <c r="E1982" i="25" s="1"/>
  <c r="BQ1983" i="25"/>
  <c r="E1983" i="25" s="1"/>
  <c r="BQ1984" i="25"/>
  <c r="E1984" i="25" s="1"/>
  <c r="BQ1985" i="25"/>
  <c r="E1985" i="25" s="1"/>
  <c r="BQ1986" i="25"/>
  <c r="E1986" i="25" s="1"/>
  <c r="BQ1987" i="25"/>
  <c r="E1987" i="25" s="1"/>
  <c r="BQ1988" i="25"/>
  <c r="E1988" i="25" s="1"/>
  <c r="BQ1989" i="25"/>
  <c r="E1989" i="25" s="1"/>
  <c r="BQ1990" i="25"/>
  <c r="E1990" i="25" s="1"/>
  <c r="BQ1991" i="25"/>
  <c r="E1991" i="25" s="1"/>
  <c r="BQ1992" i="25"/>
  <c r="E1992" i="25" s="1"/>
  <c r="BQ1993" i="25"/>
  <c r="E1993" i="25" s="1"/>
  <c r="BQ1994" i="25"/>
  <c r="E1994" i="25" s="1"/>
  <c r="BQ1995" i="25"/>
  <c r="E1995" i="25" s="1"/>
  <c r="BQ1996" i="25"/>
  <c r="E1996" i="25" s="1"/>
  <c r="BQ1997" i="25"/>
  <c r="E1997" i="25" s="1"/>
  <c r="BQ1998" i="25"/>
  <c r="E1998" i="25" s="1"/>
  <c r="BQ1999" i="25"/>
  <c r="E1999" i="25" s="1"/>
  <c r="BQ2000" i="25"/>
  <c r="E2000" i="25" s="1"/>
  <c r="BQ2001" i="25"/>
  <c r="E2001" i="25" s="1"/>
  <c r="BQ2002" i="25"/>
  <c r="E2002" i="25" s="1"/>
  <c r="BQ2003" i="25"/>
  <c r="E2003" i="25" s="1"/>
  <c r="BQ2004" i="25"/>
  <c r="E2004" i="25" s="1"/>
  <c r="BQ2005" i="25"/>
  <c r="E2005" i="25" s="1"/>
  <c r="BQ2006" i="25"/>
  <c r="E2006" i="25" s="1"/>
  <c r="BQ2007" i="25"/>
  <c r="E2007" i="25" s="1"/>
  <c r="BQ2008" i="25"/>
  <c r="E2008" i="25" s="1"/>
  <c r="BQ2009" i="25"/>
  <c r="E2009" i="25" s="1"/>
  <c r="BQ2010" i="25"/>
  <c r="E2010" i="25" s="1"/>
  <c r="BQ2011" i="25"/>
  <c r="E2011" i="25" s="1"/>
  <c r="BQ2012" i="25"/>
  <c r="E2012" i="25" s="1"/>
  <c r="BQ2013" i="25"/>
  <c r="E2013" i="25" s="1"/>
  <c r="BQ2014" i="25"/>
  <c r="E2014" i="25" s="1"/>
  <c r="BQ2015" i="25"/>
  <c r="E2015" i="25" s="1"/>
  <c r="BQ2016" i="25"/>
  <c r="E2016" i="25" s="1"/>
  <c r="BQ2017" i="25"/>
  <c r="E2017" i="25" s="1"/>
  <c r="BQ2018" i="25"/>
  <c r="E2018" i="25" s="1"/>
  <c r="BQ2019" i="25"/>
  <c r="E2019" i="25" s="1"/>
  <c r="BQ2020" i="25"/>
  <c r="E2020" i="25" s="1"/>
  <c r="BQ2021" i="25"/>
  <c r="E2021" i="25" s="1"/>
  <c r="BQ2022" i="25"/>
  <c r="E2022" i="25" s="1"/>
  <c r="BQ2023" i="25"/>
  <c r="E2023" i="25" s="1"/>
  <c r="BQ2024" i="25"/>
  <c r="E2024" i="25" s="1"/>
  <c r="BQ2025" i="25"/>
  <c r="E2025" i="25" s="1"/>
  <c r="BQ2026" i="25"/>
  <c r="E2026" i="25" s="1"/>
  <c r="BQ2027" i="25"/>
  <c r="E2027" i="25" s="1"/>
  <c r="BQ2028" i="25"/>
  <c r="E2028" i="25" s="1"/>
  <c r="BQ2029" i="25"/>
  <c r="E2029" i="25" s="1"/>
  <c r="BQ2030" i="25"/>
  <c r="E2030" i="25" s="1"/>
  <c r="BQ2031" i="25"/>
  <c r="E2031" i="25" s="1"/>
  <c r="BQ2032" i="25"/>
  <c r="E2032" i="25" s="1"/>
  <c r="BQ2033" i="25"/>
  <c r="E2033" i="25" s="1"/>
  <c r="BQ2034" i="25"/>
  <c r="E2034" i="25" s="1"/>
  <c r="BQ2035" i="25"/>
  <c r="E2035" i="25" s="1"/>
  <c r="BQ2036" i="25"/>
  <c r="E2036" i="25" s="1"/>
  <c r="BQ2037" i="25"/>
  <c r="E2037" i="25" s="1"/>
  <c r="BQ2038" i="25"/>
  <c r="E2038" i="25" s="1"/>
  <c r="BQ2039" i="25"/>
  <c r="E2039" i="25" s="1"/>
  <c r="BQ2040" i="25"/>
  <c r="E2040" i="25" s="1"/>
  <c r="BQ2041" i="25"/>
  <c r="E2041" i="25" s="1"/>
  <c r="BQ2042" i="25"/>
  <c r="E2042" i="25" s="1"/>
  <c r="BQ2043" i="25"/>
  <c r="E2043" i="25" s="1"/>
  <c r="BQ2044" i="25"/>
  <c r="E2044" i="25" s="1"/>
  <c r="BQ2045" i="25"/>
  <c r="E2045" i="25" s="1"/>
  <c r="BQ2046" i="25"/>
  <c r="E2046" i="25" s="1"/>
  <c r="BQ2047" i="25"/>
  <c r="E2047" i="25" s="1"/>
  <c r="BQ2048" i="25"/>
  <c r="E2048" i="25" s="1"/>
  <c r="BQ2049" i="25"/>
  <c r="E2049" i="25" s="1"/>
  <c r="BQ2050" i="25"/>
  <c r="E2050" i="25" s="1"/>
  <c r="BQ2051" i="25"/>
  <c r="E2051" i="25" s="1"/>
  <c r="BQ2052" i="25"/>
  <c r="E2052" i="25" s="1"/>
  <c r="BQ2053" i="25"/>
  <c r="E2053" i="25" s="1"/>
  <c r="BQ2054" i="25"/>
  <c r="E2054" i="25" s="1"/>
  <c r="BQ2055" i="25"/>
  <c r="E2055" i="25" s="1"/>
  <c r="BQ2056" i="25"/>
  <c r="E2056" i="25" s="1"/>
  <c r="BQ2057" i="25"/>
  <c r="E2057" i="25" s="1"/>
  <c r="BQ2058" i="25"/>
  <c r="E2058" i="25" s="1"/>
  <c r="BQ2059" i="25"/>
  <c r="E2059" i="25" s="1"/>
  <c r="BQ2060" i="25"/>
  <c r="E2060" i="25" s="1"/>
  <c r="BQ2061" i="25"/>
  <c r="E2061" i="25" s="1"/>
  <c r="BQ2062" i="25"/>
  <c r="E2062" i="25" s="1"/>
  <c r="BQ2063" i="25"/>
  <c r="E2063" i="25" s="1"/>
  <c r="BQ2064" i="25"/>
  <c r="E2064" i="25" s="1"/>
  <c r="BQ2065" i="25"/>
  <c r="E2065" i="25" s="1"/>
  <c r="BQ2066" i="25"/>
  <c r="E2066" i="25" s="1"/>
  <c r="BQ2067" i="25"/>
  <c r="E2067" i="25" s="1"/>
  <c r="BQ2068" i="25"/>
  <c r="E2068" i="25" s="1"/>
  <c r="BQ2069" i="25"/>
  <c r="E2069" i="25" s="1"/>
  <c r="BQ2070" i="25"/>
  <c r="E2070" i="25" s="1"/>
  <c r="BQ2071" i="25"/>
  <c r="E2071" i="25" s="1"/>
  <c r="BQ2072" i="25"/>
  <c r="E2072" i="25" s="1"/>
  <c r="BQ2073" i="25"/>
  <c r="E2073" i="25" s="1"/>
  <c r="BQ2074" i="25"/>
  <c r="E2074" i="25" s="1"/>
  <c r="BQ2075" i="25"/>
  <c r="E2075" i="25" s="1"/>
  <c r="BQ2076" i="25"/>
  <c r="E2076" i="25" s="1"/>
  <c r="BQ2077" i="25"/>
  <c r="E2077" i="25" s="1"/>
  <c r="BQ2078" i="25"/>
  <c r="E2078" i="25" s="1"/>
  <c r="BQ2079" i="25"/>
  <c r="E2079" i="25" s="1"/>
  <c r="BQ2080" i="25"/>
  <c r="E2080" i="25" s="1"/>
  <c r="BQ2081" i="25"/>
  <c r="E2081" i="25" s="1"/>
  <c r="BQ2082" i="25"/>
  <c r="E2082" i="25" s="1"/>
  <c r="BQ2083" i="25"/>
  <c r="E2083" i="25" s="1"/>
  <c r="BQ2084" i="25"/>
  <c r="E2084" i="25" s="1"/>
  <c r="BQ2085" i="25"/>
  <c r="E2085" i="25" s="1"/>
  <c r="BQ2086" i="25"/>
  <c r="E2086" i="25" s="1"/>
  <c r="BQ2087" i="25"/>
  <c r="E2087" i="25" s="1"/>
  <c r="BQ2088" i="25"/>
  <c r="E2088" i="25" s="1"/>
  <c r="BQ2089" i="25"/>
  <c r="E2089" i="25" s="1"/>
  <c r="BQ2090" i="25"/>
  <c r="E2090" i="25" s="1"/>
  <c r="BQ2091" i="25"/>
  <c r="E2091" i="25" s="1"/>
  <c r="BQ2092" i="25"/>
  <c r="E2092" i="25" s="1"/>
  <c r="BQ2093" i="25"/>
  <c r="E2093" i="25" s="1"/>
  <c r="BQ2094" i="25"/>
  <c r="E2094" i="25" s="1"/>
  <c r="BQ2095" i="25"/>
  <c r="E2095" i="25" s="1"/>
  <c r="BQ2096" i="25"/>
  <c r="E2096" i="25" s="1"/>
  <c r="BQ2097" i="25"/>
  <c r="E2097" i="25" s="1"/>
  <c r="BQ2098" i="25"/>
  <c r="E2098" i="25" s="1"/>
  <c r="BQ2099" i="25"/>
  <c r="E2099" i="25" s="1"/>
  <c r="BQ2100" i="25"/>
  <c r="E2100" i="25" s="1"/>
  <c r="BQ2101" i="25"/>
  <c r="E2101" i="25" s="1"/>
  <c r="BQ2102" i="25"/>
  <c r="E2102" i="25" s="1"/>
  <c r="BQ2103" i="25"/>
  <c r="E2103" i="25" s="1"/>
  <c r="BQ2104" i="25"/>
  <c r="E2104" i="25" s="1"/>
  <c r="BQ2105" i="25"/>
  <c r="E2105" i="25" s="1"/>
  <c r="BQ2106" i="25"/>
  <c r="E2106" i="25" s="1"/>
  <c r="BQ2107" i="25"/>
  <c r="E2107" i="25" s="1"/>
  <c r="BQ2108" i="25"/>
  <c r="E2108" i="25" s="1"/>
  <c r="BQ2109" i="25"/>
  <c r="E2109" i="25" s="1"/>
  <c r="BQ2110" i="25"/>
  <c r="E2110" i="25" s="1"/>
  <c r="BQ2111" i="25"/>
  <c r="E2111" i="25" s="1"/>
  <c r="BQ2112" i="25"/>
  <c r="E2112" i="25" s="1"/>
  <c r="BQ2113" i="25"/>
  <c r="E2113" i="25" s="1"/>
  <c r="BQ2114" i="25"/>
  <c r="E2114" i="25" s="1"/>
  <c r="BQ2115" i="25"/>
  <c r="E2115" i="25" s="1"/>
  <c r="BQ2116" i="25"/>
  <c r="E2116" i="25" s="1"/>
  <c r="BQ2117" i="25"/>
  <c r="E2117" i="25" s="1"/>
  <c r="BQ2118" i="25"/>
  <c r="E2118" i="25" s="1"/>
  <c r="BQ2119" i="25"/>
  <c r="E2119" i="25" s="1"/>
  <c r="BQ2120" i="25"/>
  <c r="E2120" i="25" s="1"/>
  <c r="BQ2121" i="25"/>
  <c r="E2121" i="25" s="1"/>
  <c r="BQ2122" i="25"/>
  <c r="E2122" i="25" s="1"/>
  <c r="BQ2123" i="25"/>
  <c r="E2123" i="25" s="1"/>
  <c r="BQ2124" i="25"/>
  <c r="E2124" i="25" s="1"/>
  <c r="BQ2125" i="25"/>
  <c r="E2125" i="25" s="1"/>
  <c r="BQ2126" i="25"/>
  <c r="E2126" i="25" s="1"/>
  <c r="BQ2127" i="25"/>
  <c r="E2127" i="25" s="1"/>
  <c r="BQ2128" i="25"/>
  <c r="E2128" i="25" s="1"/>
  <c r="BQ2129" i="25"/>
  <c r="E2129" i="25" s="1"/>
  <c r="BQ2130" i="25"/>
  <c r="E2130" i="25" s="1"/>
  <c r="BQ2131" i="25"/>
  <c r="E2131" i="25" s="1"/>
  <c r="BQ2132" i="25"/>
  <c r="E2132" i="25" s="1"/>
  <c r="BQ2133" i="25"/>
  <c r="E2133" i="25" s="1"/>
  <c r="BQ2134" i="25"/>
  <c r="E2134" i="25" s="1"/>
  <c r="BQ2135" i="25"/>
  <c r="E2135" i="25" s="1"/>
  <c r="BQ2136" i="25"/>
  <c r="E2136" i="25" s="1"/>
  <c r="BQ2137" i="25"/>
  <c r="E2137" i="25" s="1"/>
  <c r="BQ2138" i="25"/>
  <c r="E2138" i="25" s="1"/>
  <c r="BQ2139" i="25"/>
  <c r="E2139" i="25" s="1"/>
  <c r="BQ2140" i="25"/>
  <c r="E2140" i="25" s="1"/>
  <c r="BQ2141" i="25"/>
  <c r="E2141" i="25" s="1"/>
  <c r="BQ2142" i="25"/>
  <c r="E2142" i="25" s="1"/>
  <c r="BQ2143" i="25"/>
  <c r="E2143" i="25" s="1"/>
  <c r="BQ2144" i="25"/>
  <c r="E2144" i="25" s="1"/>
  <c r="BQ2145" i="25"/>
  <c r="E2145" i="25" s="1"/>
  <c r="BQ2146" i="25"/>
  <c r="E2146" i="25" s="1"/>
  <c r="BQ2147" i="25"/>
  <c r="E2147" i="25" s="1"/>
  <c r="BQ2148" i="25"/>
  <c r="E2148" i="25" s="1"/>
  <c r="BQ2149" i="25"/>
  <c r="E2149" i="25" s="1"/>
  <c r="BQ2150" i="25"/>
  <c r="E2150" i="25" s="1"/>
  <c r="BQ2151" i="25"/>
  <c r="E2151" i="25" s="1"/>
  <c r="BQ2152" i="25"/>
  <c r="E2152" i="25" s="1"/>
  <c r="BQ2153" i="25"/>
  <c r="E2153" i="25" s="1"/>
  <c r="BQ2154" i="25"/>
  <c r="E2154" i="25" s="1"/>
  <c r="BQ2155" i="25"/>
  <c r="E2155" i="25" s="1"/>
  <c r="BQ2156" i="25"/>
  <c r="E2156" i="25" s="1"/>
  <c r="BQ2157" i="25"/>
  <c r="E2157" i="25" s="1"/>
  <c r="BQ2158" i="25"/>
  <c r="E2158" i="25" s="1"/>
  <c r="BQ2159" i="25"/>
  <c r="E2159" i="25" s="1"/>
  <c r="BQ2160" i="25"/>
  <c r="E2160" i="25" s="1"/>
  <c r="BQ2161" i="25"/>
  <c r="E2161" i="25" s="1"/>
  <c r="BQ2162" i="25"/>
  <c r="E2162" i="25" s="1"/>
  <c r="BQ2163" i="25"/>
  <c r="E2163" i="25" s="1"/>
  <c r="BQ2164" i="25"/>
  <c r="E2164" i="25" s="1"/>
  <c r="BQ2165" i="25"/>
  <c r="E2165" i="25" s="1"/>
  <c r="BQ2166" i="25"/>
  <c r="E2166" i="25" s="1"/>
  <c r="BQ2167" i="25"/>
  <c r="E2167" i="25" s="1"/>
  <c r="BQ2168" i="25"/>
  <c r="E2168" i="25" s="1"/>
  <c r="BQ2169" i="25"/>
  <c r="E2169" i="25" s="1"/>
  <c r="BQ2170" i="25"/>
  <c r="E2170" i="25" s="1"/>
  <c r="BQ2171" i="25"/>
  <c r="E2171" i="25" s="1"/>
  <c r="BQ2172" i="25"/>
  <c r="E2172" i="25" s="1"/>
  <c r="BQ2173" i="25"/>
  <c r="E2173" i="25" s="1"/>
  <c r="BQ2174" i="25"/>
  <c r="E2174" i="25" s="1"/>
  <c r="BQ2175" i="25"/>
  <c r="E2175" i="25" s="1"/>
  <c r="BQ2176" i="25"/>
  <c r="E2176" i="25" s="1"/>
  <c r="BQ2177" i="25"/>
  <c r="E2177" i="25" s="1"/>
  <c r="BQ2178" i="25"/>
  <c r="E2178" i="25" s="1"/>
  <c r="BQ2179" i="25"/>
  <c r="E2179" i="25" s="1"/>
  <c r="BQ2180" i="25"/>
  <c r="E2180" i="25" s="1"/>
  <c r="BQ2181" i="25"/>
  <c r="E2181" i="25" s="1"/>
  <c r="BQ2182" i="25"/>
  <c r="E2182" i="25" s="1"/>
  <c r="BQ2183" i="25"/>
  <c r="E2183" i="25" s="1"/>
  <c r="BQ2184" i="25"/>
  <c r="E2184" i="25" s="1"/>
  <c r="BQ2185" i="25"/>
  <c r="E2185" i="25" s="1"/>
  <c r="BQ2186" i="25"/>
  <c r="E2186" i="25" s="1"/>
  <c r="BQ2187" i="25"/>
  <c r="E2187" i="25" s="1"/>
  <c r="BQ2188" i="25"/>
  <c r="E2188" i="25" s="1"/>
  <c r="BQ2189" i="25"/>
  <c r="E2189" i="25" s="1"/>
  <c r="BQ2190" i="25"/>
  <c r="E2190" i="25" s="1"/>
  <c r="BQ2191" i="25"/>
  <c r="E2191" i="25" s="1"/>
  <c r="BQ2192" i="25"/>
  <c r="E2192" i="25" s="1"/>
  <c r="BQ2193" i="25"/>
  <c r="E2193" i="25" s="1"/>
  <c r="BQ2194" i="25"/>
  <c r="E2194" i="25" s="1"/>
  <c r="BQ2195" i="25"/>
  <c r="E2195" i="25" s="1"/>
  <c r="BQ2196" i="25"/>
  <c r="E2196" i="25" s="1"/>
  <c r="BQ2197" i="25"/>
  <c r="E2197" i="25" s="1"/>
  <c r="BQ2198" i="25"/>
  <c r="E2198" i="25" s="1"/>
  <c r="BQ2199" i="25"/>
  <c r="E2199" i="25" s="1"/>
  <c r="BQ2200" i="25"/>
  <c r="E2200" i="25" s="1"/>
  <c r="BQ2201" i="25"/>
  <c r="E2201" i="25" s="1"/>
  <c r="BQ2202" i="25"/>
  <c r="E2202" i="25" s="1"/>
  <c r="BQ2203" i="25"/>
  <c r="E2203" i="25" s="1"/>
  <c r="BQ2204" i="25"/>
  <c r="E2204" i="25" s="1"/>
  <c r="BQ2205" i="25"/>
  <c r="E2205" i="25" s="1"/>
  <c r="BQ2206" i="25"/>
  <c r="E2206" i="25" s="1"/>
  <c r="BQ2207" i="25"/>
  <c r="E2207" i="25" s="1"/>
  <c r="BQ2208" i="25"/>
  <c r="E2208" i="25" s="1"/>
  <c r="BQ2209" i="25"/>
  <c r="E2209" i="25" s="1"/>
  <c r="BQ2210" i="25"/>
  <c r="E2210" i="25" s="1"/>
  <c r="BQ2211" i="25"/>
  <c r="E2211" i="25" s="1"/>
  <c r="BQ2212" i="25"/>
  <c r="E2212" i="25" s="1"/>
  <c r="BQ2213" i="25"/>
  <c r="E2213" i="25" s="1"/>
  <c r="BQ2214" i="25"/>
  <c r="E2214" i="25" s="1"/>
  <c r="BQ2215" i="25"/>
  <c r="E2215" i="25" s="1"/>
  <c r="BQ2216" i="25"/>
  <c r="E2216" i="25" s="1"/>
  <c r="BQ2217" i="25"/>
  <c r="E2217" i="25" s="1"/>
  <c r="BQ2218" i="25"/>
  <c r="E2218" i="25" s="1"/>
  <c r="BQ2219" i="25"/>
  <c r="E2219" i="25" s="1"/>
  <c r="BQ2220" i="25"/>
  <c r="E2220" i="25" s="1"/>
  <c r="BQ2221" i="25"/>
  <c r="E2221" i="25" s="1"/>
  <c r="BQ2222" i="25"/>
  <c r="E2222" i="25" s="1"/>
  <c r="BQ2223" i="25"/>
  <c r="E2223" i="25" s="1"/>
  <c r="BQ2224" i="25"/>
  <c r="E2224" i="25" s="1"/>
  <c r="BQ2225" i="25"/>
  <c r="E2225" i="25" s="1"/>
  <c r="BQ2226" i="25"/>
  <c r="E2226" i="25" s="1"/>
  <c r="BQ2227" i="25"/>
  <c r="E2227" i="25" s="1"/>
  <c r="BQ2228" i="25"/>
  <c r="E2228" i="25" s="1"/>
  <c r="BQ2229" i="25"/>
  <c r="E2229" i="25" s="1"/>
  <c r="BQ2230" i="25"/>
  <c r="E2230" i="25" s="1"/>
  <c r="BQ2231" i="25"/>
  <c r="E2231" i="25" s="1"/>
  <c r="BQ2232" i="25"/>
  <c r="E2232" i="25" s="1"/>
  <c r="BQ2233" i="25"/>
  <c r="E2233" i="25" s="1"/>
  <c r="BQ2234" i="25"/>
  <c r="E2234" i="25" s="1"/>
  <c r="BQ2235" i="25"/>
  <c r="E2235" i="25" s="1"/>
  <c r="BQ2236" i="25"/>
  <c r="E2236" i="25" s="1"/>
  <c r="BQ2237" i="25"/>
  <c r="E2237" i="25" s="1"/>
  <c r="BQ2238" i="25"/>
  <c r="E2238" i="25" s="1"/>
  <c r="BQ2239" i="25"/>
  <c r="E2239" i="25" s="1"/>
  <c r="BQ2240" i="25"/>
  <c r="E2240" i="25" s="1"/>
  <c r="BQ2241" i="25"/>
  <c r="E2241" i="25" s="1"/>
  <c r="BQ2242" i="25"/>
  <c r="E2242" i="25" s="1"/>
  <c r="BQ2243" i="25"/>
  <c r="E2243" i="25" s="1"/>
  <c r="BQ2244" i="25"/>
  <c r="E2244" i="25" s="1"/>
  <c r="BQ2245" i="25"/>
  <c r="E2245" i="25" s="1"/>
  <c r="BQ2246" i="25"/>
  <c r="E2246" i="25" s="1"/>
  <c r="BQ2247" i="25"/>
  <c r="E2247" i="25" s="1"/>
  <c r="BQ2248" i="25"/>
  <c r="E2248" i="25" s="1"/>
  <c r="BQ2249" i="25"/>
  <c r="E2249" i="25" s="1"/>
  <c r="BQ2250" i="25"/>
  <c r="E2250" i="25" s="1"/>
  <c r="BQ2251" i="25"/>
  <c r="E2251" i="25" s="1"/>
  <c r="BQ2252" i="25"/>
  <c r="E2252" i="25" s="1"/>
  <c r="BQ2253" i="25"/>
  <c r="E2253" i="25" s="1"/>
  <c r="BQ2254" i="25"/>
  <c r="E2254" i="25" s="1"/>
  <c r="BQ2255" i="25"/>
  <c r="E2255" i="25" s="1"/>
  <c r="BQ2256" i="25"/>
  <c r="E2256" i="25" s="1"/>
  <c r="BQ2257" i="25"/>
  <c r="E2257" i="25" s="1"/>
  <c r="BQ2258" i="25"/>
  <c r="E2258" i="25" s="1"/>
  <c r="BQ2259" i="25"/>
  <c r="E2259" i="25" s="1"/>
  <c r="BQ2260" i="25"/>
  <c r="E2260" i="25" s="1"/>
  <c r="BQ2261" i="25"/>
  <c r="E2261" i="25" s="1"/>
  <c r="BQ2262" i="25"/>
  <c r="E2262" i="25" s="1"/>
  <c r="BQ2263" i="25"/>
  <c r="E2263" i="25" s="1"/>
  <c r="BQ2264" i="25"/>
  <c r="E2264" i="25" s="1"/>
  <c r="BQ2265" i="25"/>
  <c r="E2265" i="25" s="1"/>
  <c r="BQ2266" i="25"/>
  <c r="E2266" i="25" s="1"/>
  <c r="BQ2267" i="25"/>
  <c r="E2267" i="25" s="1"/>
  <c r="BQ2268" i="25"/>
  <c r="E2268" i="25" s="1"/>
  <c r="BQ2269" i="25"/>
  <c r="E2269" i="25" s="1"/>
  <c r="BQ2270" i="25"/>
  <c r="E2270" i="25" s="1"/>
  <c r="BQ2271" i="25"/>
  <c r="E2271" i="25" s="1"/>
  <c r="BQ2272" i="25"/>
  <c r="E2272" i="25" s="1"/>
  <c r="BQ2273" i="25"/>
  <c r="E2273" i="25" s="1"/>
  <c r="BQ2274" i="25"/>
  <c r="E2274" i="25" s="1"/>
  <c r="BQ2275" i="25"/>
  <c r="E2275" i="25" s="1"/>
  <c r="BQ2276" i="25"/>
  <c r="E2276" i="25" s="1"/>
  <c r="BQ2277" i="25"/>
  <c r="E2277" i="25" s="1"/>
  <c r="BQ2278" i="25"/>
  <c r="E2278" i="25" s="1"/>
  <c r="BQ2279" i="25"/>
  <c r="E2279" i="25" s="1"/>
  <c r="BQ2280" i="25"/>
  <c r="E2280" i="25" s="1"/>
  <c r="BQ2281" i="25"/>
  <c r="E2281" i="25" s="1"/>
  <c r="BQ2282" i="25"/>
  <c r="E2282" i="25" s="1"/>
  <c r="BQ2283" i="25"/>
  <c r="E2283" i="25" s="1"/>
  <c r="BQ2284" i="25"/>
  <c r="E2284" i="25" s="1"/>
  <c r="BQ2285" i="25"/>
  <c r="E2285" i="25" s="1"/>
  <c r="BQ2286" i="25"/>
  <c r="E2286" i="25" s="1"/>
  <c r="BQ2287" i="25"/>
  <c r="E2287" i="25" s="1"/>
  <c r="BQ2288" i="25"/>
  <c r="E2288" i="25" s="1"/>
  <c r="BQ2289" i="25"/>
  <c r="E2289" i="25" s="1"/>
  <c r="BQ2290" i="25"/>
  <c r="E2290" i="25" s="1"/>
  <c r="BQ2291" i="25"/>
  <c r="E2291" i="25" s="1"/>
  <c r="BQ2292" i="25"/>
  <c r="E2292" i="25" s="1"/>
  <c r="BQ2293" i="25"/>
  <c r="E2293" i="25" s="1"/>
  <c r="BQ2294" i="25"/>
  <c r="E2294" i="25" s="1"/>
  <c r="BQ2295" i="25"/>
  <c r="E2295" i="25" s="1"/>
  <c r="BQ2296" i="25"/>
  <c r="E2296" i="25" s="1"/>
  <c r="BQ2297" i="25"/>
  <c r="E2297" i="25" s="1"/>
  <c r="BQ2298" i="25"/>
  <c r="E2298" i="25" s="1"/>
  <c r="BQ2299" i="25"/>
  <c r="E2299" i="25" s="1"/>
  <c r="BQ2300" i="25"/>
  <c r="E2300" i="25" s="1"/>
  <c r="BQ2301" i="25"/>
  <c r="E2301" i="25" s="1"/>
  <c r="BQ2302" i="25"/>
  <c r="E2302" i="25" s="1"/>
  <c r="BQ2303" i="25"/>
  <c r="E2303" i="25" s="1"/>
  <c r="BQ2304" i="25"/>
  <c r="E2304" i="25" s="1"/>
  <c r="BQ2305" i="25"/>
  <c r="E2305" i="25" s="1"/>
  <c r="BQ2306" i="25"/>
  <c r="E2306" i="25" s="1"/>
  <c r="BQ2307" i="25"/>
  <c r="E2307" i="25" s="1"/>
  <c r="BQ2308" i="25"/>
  <c r="E2308" i="25" s="1"/>
  <c r="BQ2309" i="25"/>
  <c r="E2309" i="25" s="1"/>
  <c r="BQ2310" i="25"/>
  <c r="E2310" i="25" s="1"/>
  <c r="BQ2311" i="25"/>
  <c r="E2311" i="25" s="1"/>
  <c r="BQ2312" i="25"/>
  <c r="E2312" i="25" s="1"/>
  <c r="BQ2313" i="25"/>
  <c r="E2313" i="25" s="1"/>
  <c r="BQ2314" i="25"/>
  <c r="E2314" i="25" s="1"/>
  <c r="BQ2315" i="25"/>
  <c r="E2315" i="25" s="1"/>
  <c r="BQ2316" i="25"/>
  <c r="E2316" i="25" s="1"/>
  <c r="BQ2317" i="25"/>
  <c r="E2317" i="25" s="1"/>
  <c r="BQ2318" i="25"/>
  <c r="E2318" i="25" s="1"/>
  <c r="BQ2319" i="25"/>
  <c r="E2319" i="25" s="1"/>
  <c r="BQ2320" i="25"/>
  <c r="E2320" i="25" s="1"/>
  <c r="BQ2321" i="25"/>
  <c r="E2321" i="25" s="1"/>
  <c r="BQ2322" i="25"/>
  <c r="E2322" i="25" s="1"/>
  <c r="BQ2323" i="25"/>
  <c r="E2323" i="25" s="1"/>
  <c r="BQ2324" i="25"/>
  <c r="E2324" i="25" s="1"/>
  <c r="BQ2325" i="25"/>
  <c r="E2325" i="25" s="1"/>
  <c r="BQ2326" i="25"/>
  <c r="E2326" i="25" s="1"/>
  <c r="BQ2327" i="25"/>
  <c r="E2327" i="25" s="1"/>
  <c r="BQ2328" i="25"/>
  <c r="E2328" i="25" s="1"/>
  <c r="BQ2329" i="25"/>
  <c r="E2329" i="25" s="1"/>
  <c r="BQ2330" i="25"/>
  <c r="E2330" i="25" s="1"/>
  <c r="BQ2331" i="25"/>
  <c r="E2331" i="25" s="1"/>
  <c r="BQ2332" i="25"/>
  <c r="E2332" i="25" s="1"/>
  <c r="BQ2333" i="25"/>
  <c r="E2333" i="25" s="1"/>
  <c r="BQ2334" i="25"/>
  <c r="E2334" i="25" s="1"/>
  <c r="BQ2335" i="25"/>
  <c r="E2335" i="25" s="1"/>
  <c r="BQ2336" i="25"/>
  <c r="E2336" i="25" s="1"/>
  <c r="BQ2337" i="25"/>
  <c r="E2337" i="25" s="1"/>
  <c r="BQ2338" i="25"/>
  <c r="E2338" i="25" s="1"/>
  <c r="BQ2339" i="25"/>
  <c r="E2339" i="25" s="1"/>
  <c r="BQ2340" i="25"/>
  <c r="E2340" i="25" s="1"/>
  <c r="BQ2341" i="25"/>
  <c r="E2341" i="25" s="1"/>
  <c r="BQ2342" i="25"/>
  <c r="E2342" i="25" s="1"/>
  <c r="BQ2343" i="25"/>
  <c r="E2343" i="25" s="1"/>
  <c r="BQ2344" i="25"/>
  <c r="E2344" i="25" s="1"/>
  <c r="BQ2345" i="25"/>
  <c r="E2345" i="25" s="1"/>
  <c r="BQ2346" i="25"/>
  <c r="E2346" i="25" s="1"/>
  <c r="BQ2347" i="25"/>
  <c r="E2347" i="25" s="1"/>
  <c r="BQ2348" i="25"/>
  <c r="E2348" i="25" s="1"/>
  <c r="BQ2349" i="25"/>
  <c r="E2349" i="25" s="1"/>
  <c r="BQ2350" i="25"/>
  <c r="E2350" i="25" s="1"/>
  <c r="BQ2351" i="25"/>
  <c r="E2351" i="25" s="1"/>
  <c r="BQ2352" i="25"/>
  <c r="E2352" i="25" s="1"/>
  <c r="BQ2353" i="25"/>
  <c r="E2353" i="25" s="1"/>
  <c r="BQ2354" i="25"/>
  <c r="E2354" i="25" s="1"/>
  <c r="BQ2355" i="25"/>
  <c r="E2355" i="25" s="1"/>
  <c r="BQ2356" i="25"/>
  <c r="E2356" i="25" s="1"/>
  <c r="BQ2357" i="25"/>
  <c r="E2357" i="25" s="1"/>
  <c r="BQ2358" i="25"/>
  <c r="E2358" i="25" s="1"/>
  <c r="BQ2359" i="25"/>
  <c r="E2359" i="25" s="1"/>
  <c r="BQ2360" i="25"/>
  <c r="E2360" i="25" s="1"/>
  <c r="BQ2361" i="25"/>
  <c r="E2361" i="25" s="1"/>
  <c r="BQ2362" i="25"/>
  <c r="E2362" i="25" s="1"/>
  <c r="BQ2363" i="25"/>
  <c r="E2363" i="25" s="1"/>
  <c r="BQ2364" i="25"/>
  <c r="E2364" i="25" s="1"/>
  <c r="BQ2365" i="25"/>
  <c r="E2365" i="25" s="1"/>
  <c r="BQ2366" i="25"/>
  <c r="E2366" i="25" s="1"/>
  <c r="BQ2367" i="25"/>
  <c r="E2367" i="25" s="1"/>
  <c r="BQ2368" i="25"/>
  <c r="E2368" i="25" s="1"/>
  <c r="BQ2369" i="25"/>
  <c r="E2369" i="25" s="1"/>
  <c r="BQ2370" i="25"/>
  <c r="E2370" i="25" s="1"/>
  <c r="BQ2371" i="25"/>
  <c r="E2371" i="25" s="1"/>
  <c r="BQ2372" i="25"/>
  <c r="E2372" i="25" s="1"/>
  <c r="BQ2373" i="25"/>
  <c r="E2373" i="25" s="1"/>
  <c r="BQ2374" i="25"/>
  <c r="E2374" i="25" s="1"/>
  <c r="BQ2375" i="25"/>
  <c r="E2375" i="25" s="1"/>
  <c r="BQ2376" i="25"/>
  <c r="E2376" i="25" s="1"/>
  <c r="BQ2377" i="25"/>
  <c r="E2377" i="25" s="1"/>
  <c r="BQ2378" i="25"/>
  <c r="E2378" i="25" s="1"/>
  <c r="BQ2379" i="25"/>
  <c r="E2379" i="25" s="1"/>
  <c r="BQ2380" i="25"/>
  <c r="E2380" i="25" s="1"/>
  <c r="BQ2381" i="25"/>
  <c r="E2381" i="25" s="1"/>
  <c r="BQ2382" i="25"/>
  <c r="E2382" i="25" s="1"/>
  <c r="BQ2383" i="25"/>
  <c r="E2383" i="25" s="1"/>
  <c r="BQ2384" i="25"/>
  <c r="E2384" i="25" s="1"/>
  <c r="BQ2385" i="25"/>
  <c r="E2385" i="25" s="1"/>
  <c r="BQ2386" i="25"/>
  <c r="E2386" i="25" s="1"/>
  <c r="BQ2387" i="25"/>
  <c r="E2387" i="25" s="1"/>
  <c r="BQ2388" i="25"/>
  <c r="E2388" i="25" s="1"/>
  <c r="BQ2389" i="25"/>
  <c r="E2389" i="25" s="1"/>
  <c r="BQ2390" i="25"/>
  <c r="E2390" i="25" s="1"/>
  <c r="BQ2391" i="25"/>
  <c r="E2391" i="25" s="1"/>
  <c r="BQ2392" i="25"/>
  <c r="E2392" i="25" s="1"/>
  <c r="BQ2393" i="25"/>
  <c r="E2393" i="25" s="1"/>
  <c r="BQ2394" i="25"/>
  <c r="E2394" i="25" s="1"/>
  <c r="BQ2395" i="25"/>
  <c r="E2395" i="25" s="1"/>
  <c r="BQ2396" i="25"/>
  <c r="E2396" i="25" s="1"/>
  <c r="BQ2397" i="25"/>
  <c r="E2397" i="25" s="1"/>
  <c r="BQ2398" i="25"/>
  <c r="E2398" i="25" s="1"/>
  <c r="BQ2399" i="25"/>
  <c r="E2399" i="25" s="1"/>
  <c r="BQ2400" i="25"/>
  <c r="E2400" i="25" s="1"/>
  <c r="BQ2401" i="25"/>
  <c r="E2401" i="25" s="1"/>
  <c r="BQ2402" i="25"/>
  <c r="E2402" i="25" s="1"/>
  <c r="BQ2403" i="25"/>
  <c r="E2403" i="25" s="1"/>
  <c r="BQ2404" i="25"/>
  <c r="E2404" i="25" s="1"/>
  <c r="BQ2405" i="25"/>
  <c r="E2405" i="25" s="1"/>
  <c r="BQ2406" i="25"/>
  <c r="E2406" i="25" s="1"/>
  <c r="BQ2407" i="25"/>
  <c r="E2407" i="25" s="1"/>
  <c r="BQ2408" i="25"/>
  <c r="E2408" i="25" s="1"/>
  <c r="BQ2409" i="25"/>
  <c r="E2409" i="25" s="1"/>
  <c r="BQ2410" i="25"/>
  <c r="E2410" i="25" s="1"/>
  <c r="BQ2411" i="25"/>
  <c r="E2411" i="25" s="1"/>
  <c r="BQ2412" i="25"/>
  <c r="E2412" i="25" s="1"/>
  <c r="BQ2413" i="25"/>
  <c r="E2413" i="25" s="1"/>
  <c r="BQ2414" i="25"/>
  <c r="E2414" i="25" s="1"/>
  <c r="BQ2415" i="25"/>
  <c r="E2415" i="25" s="1"/>
  <c r="BQ2416" i="25"/>
  <c r="E2416" i="25" s="1"/>
  <c r="BQ2417" i="25"/>
  <c r="E2417" i="25" s="1"/>
  <c r="BQ2418" i="25"/>
  <c r="E2418" i="25" s="1"/>
  <c r="BQ2419" i="25"/>
  <c r="E2419" i="25" s="1"/>
  <c r="BQ2420" i="25"/>
  <c r="E2420" i="25" s="1"/>
  <c r="BQ2421" i="25"/>
  <c r="E2421" i="25" s="1"/>
  <c r="BQ2422" i="25"/>
  <c r="E2422" i="25" s="1"/>
  <c r="BQ2423" i="25"/>
  <c r="E2423" i="25" s="1"/>
  <c r="BQ2424" i="25"/>
  <c r="E2424" i="25" s="1"/>
  <c r="BQ2425" i="25"/>
  <c r="E2425" i="25" s="1"/>
  <c r="BQ2426" i="25"/>
  <c r="E2426" i="25" s="1"/>
  <c r="BQ2427" i="25"/>
  <c r="E2427" i="25" s="1"/>
  <c r="BQ2428" i="25"/>
  <c r="E2428" i="25" s="1"/>
  <c r="BQ2429" i="25"/>
  <c r="E2429" i="25" s="1"/>
  <c r="BQ2430" i="25"/>
  <c r="E2430" i="25" s="1"/>
  <c r="BQ2431" i="25"/>
  <c r="E2431" i="25" s="1"/>
  <c r="BQ2432" i="25"/>
  <c r="E2432" i="25" s="1"/>
  <c r="BQ2433" i="25"/>
  <c r="E2433" i="25" s="1"/>
  <c r="BQ2434" i="25"/>
  <c r="E2434" i="25" s="1"/>
  <c r="BQ2435" i="25"/>
  <c r="E2435" i="25" s="1"/>
  <c r="BQ2436" i="25"/>
  <c r="E2436" i="25" s="1"/>
  <c r="BQ2437" i="25"/>
  <c r="E2437" i="25" s="1"/>
  <c r="BQ2438" i="25"/>
  <c r="E2438" i="25" s="1"/>
  <c r="BQ2439" i="25"/>
  <c r="E2439" i="25" s="1"/>
  <c r="BQ2440" i="25"/>
  <c r="E2440" i="25" s="1"/>
  <c r="BQ2441" i="25"/>
  <c r="E2441" i="25" s="1"/>
  <c r="BQ2442" i="25"/>
  <c r="E2442" i="25" s="1"/>
  <c r="BQ2443" i="25"/>
  <c r="E2443" i="25" s="1"/>
  <c r="BQ2444" i="25"/>
  <c r="E2444" i="25" s="1"/>
  <c r="BQ2445" i="25"/>
  <c r="E2445" i="25" s="1"/>
  <c r="BQ2446" i="25"/>
  <c r="E2446" i="25" s="1"/>
  <c r="BQ2447" i="25"/>
  <c r="E2447" i="25" s="1"/>
  <c r="BQ2448" i="25"/>
  <c r="E2448" i="25" s="1"/>
  <c r="BQ2449" i="25"/>
  <c r="E2449" i="25" s="1"/>
  <c r="BQ2450" i="25"/>
  <c r="E2450" i="25" s="1"/>
  <c r="BQ2451" i="25"/>
  <c r="E2451" i="25" s="1"/>
  <c r="BQ2452" i="25"/>
  <c r="E2452" i="25" s="1"/>
  <c r="BQ2453" i="25"/>
  <c r="E2453" i="25" s="1"/>
  <c r="BQ2454" i="25"/>
  <c r="E2454" i="25" s="1"/>
  <c r="BQ2455" i="25"/>
  <c r="E2455" i="25" s="1"/>
  <c r="BQ2456" i="25"/>
  <c r="E2456" i="25" s="1"/>
  <c r="BQ2457" i="25"/>
  <c r="E2457" i="25" s="1"/>
  <c r="BQ2458" i="25"/>
  <c r="E2458" i="25" s="1"/>
  <c r="BQ2459" i="25"/>
  <c r="E2459" i="25" s="1"/>
  <c r="BQ2460" i="25"/>
  <c r="E2460" i="25" s="1"/>
  <c r="BQ2461" i="25"/>
  <c r="E2461" i="25" s="1"/>
  <c r="BQ2462" i="25"/>
  <c r="E2462" i="25" s="1"/>
  <c r="BQ2463" i="25"/>
  <c r="E2463" i="25" s="1"/>
  <c r="BQ2464" i="25"/>
  <c r="E2464" i="25" s="1"/>
  <c r="BQ2465" i="25"/>
  <c r="E2465" i="25" s="1"/>
  <c r="BQ2466" i="25"/>
  <c r="E2466" i="25" s="1"/>
  <c r="BQ2467" i="25"/>
  <c r="E2467" i="25" s="1"/>
  <c r="BQ2468" i="25"/>
  <c r="E2468" i="25" s="1"/>
  <c r="BQ2469" i="25"/>
  <c r="E2469" i="25" s="1"/>
  <c r="BQ2470" i="25"/>
  <c r="E2470" i="25" s="1"/>
  <c r="BQ2471" i="25"/>
  <c r="E2471" i="25" s="1"/>
  <c r="BQ2472" i="25"/>
  <c r="E2472" i="25" s="1"/>
  <c r="BQ2473" i="25"/>
  <c r="E2473" i="25" s="1"/>
  <c r="BQ2474" i="25"/>
  <c r="E2474" i="25" s="1"/>
  <c r="BQ2475" i="25"/>
  <c r="E2475" i="25" s="1"/>
  <c r="BQ2476" i="25"/>
  <c r="E2476" i="25" s="1"/>
  <c r="BQ2477" i="25"/>
  <c r="E2477" i="25" s="1"/>
  <c r="BQ2478" i="25"/>
  <c r="E2478" i="25" s="1"/>
  <c r="BQ2479" i="25"/>
  <c r="E2479" i="25" s="1"/>
  <c r="BQ2480" i="25"/>
  <c r="E2480" i="25" s="1"/>
  <c r="BQ2481" i="25"/>
  <c r="E2481" i="25" s="1"/>
  <c r="BQ2482" i="25"/>
  <c r="E2482" i="25" s="1"/>
  <c r="BQ2483" i="25"/>
  <c r="E2483" i="25" s="1"/>
  <c r="BQ2484" i="25"/>
  <c r="E2484" i="25" s="1"/>
  <c r="BQ2485" i="25"/>
  <c r="E2485" i="25" s="1"/>
  <c r="BQ2486" i="25"/>
  <c r="E2486" i="25" s="1"/>
  <c r="BQ2487" i="25"/>
  <c r="E2487" i="25" s="1"/>
  <c r="BQ2488" i="25"/>
  <c r="E2488" i="25" s="1"/>
  <c r="BQ2489" i="25"/>
  <c r="E2489" i="25" s="1"/>
  <c r="BQ2490" i="25"/>
  <c r="E2490" i="25" s="1"/>
  <c r="BQ2491" i="25"/>
  <c r="E2491" i="25" s="1"/>
  <c r="BQ2492" i="25"/>
  <c r="E2492" i="25" s="1"/>
  <c r="BQ2493" i="25"/>
  <c r="E2493" i="25" s="1"/>
  <c r="BQ2494" i="25"/>
  <c r="E2494" i="25" s="1"/>
  <c r="BQ2495" i="25"/>
  <c r="E2495" i="25" s="1"/>
  <c r="BQ2496" i="25"/>
  <c r="E2496" i="25" s="1"/>
  <c r="BQ2497" i="25"/>
  <c r="E2497" i="25" s="1"/>
  <c r="BQ2498" i="25"/>
  <c r="E2498" i="25" s="1"/>
  <c r="BQ2499" i="25"/>
  <c r="E2499" i="25" s="1"/>
  <c r="BQ2500" i="25"/>
  <c r="E2500" i="25" s="1"/>
  <c r="BQ2501" i="25"/>
  <c r="E2501" i="25" s="1"/>
  <c r="BQ2502" i="25"/>
  <c r="E2502" i="25" s="1"/>
  <c r="BQ2503" i="25"/>
  <c r="E2503" i="25" s="1"/>
  <c r="BQ2504" i="25"/>
  <c r="E2504" i="25" s="1"/>
  <c r="BQ2505" i="25"/>
  <c r="E2505" i="25" s="1"/>
  <c r="BQ2506" i="25"/>
  <c r="E2506" i="25" s="1"/>
  <c r="BQ2507" i="25"/>
  <c r="E2507" i="25" s="1"/>
  <c r="BQ2508" i="25"/>
  <c r="E2508" i="25" s="1"/>
  <c r="BQ2509" i="25"/>
  <c r="E2509" i="25" s="1"/>
  <c r="BQ2510" i="25"/>
  <c r="E2510" i="25" s="1"/>
  <c r="BQ2511" i="25"/>
  <c r="E2511" i="25" s="1"/>
  <c r="BQ2512" i="25"/>
  <c r="E2512" i="25" s="1"/>
  <c r="BQ2513" i="25"/>
  <c r="E2513" i="25" s="1"/>
  <c r="BQ2514" i="25"/>
  <c r="E2514" i="25" s="1"/>
  <c r="BQ2515" i="25"/>
  <c r="E2515" i="25" s="1"/>
  <c r="BQ2516" i="25"/>
  <c r="E2516" i="25" s="1"/>
  <c r="BQ2517" i="25"/>
  <c r="E2517" i="25" s="1"/>
  <c r="BQ2518" i="25"/>
  <c r="E2518" i="25" s="1"/>
  <c r="BQ2519" i="25"/>
  <c r="E2519" i="25" s="1"/>
  <c r="BQ2520" i="25"/>
  <c r="E2520" i="25" s="1"/>
  <c r="BQ2521" i="25"/>
  <c r="E2521" i="25" s="1"/>
  <c r="BQ2522" i="25"/>
  <c r="E2522" i="25" s="1"/>
  <c r="BQ2523" i="25"/>
  <c r="E2523" i="25" s="1"/>
  <c r="BQ2524" i="25"/>
  <c r="E2524" i="25" s="1"/>
  <c r="BQ2525" i="25"/>
  <c r="E2525" i="25" s="1"/>
  <c r="BQ2526" i="25"/>
  <c r="E2526" i="25" s="1"/>
  <c r="BQ2527" i="25"/>
  <c r="E2527" i="25" s="1"/>
  <c r="BQ2528" i="25"/>
  <c r="E2528" i="25" s="1"/>
  <c r="BQ2529" i="25"/>
  <c r="E2529" i="25" s="1"/>
  <c r="BQ2530" i="25"/>
  <c r="E2530" i="25" s="1"/>
  <c r="BQ2531" i="25"/>
  <c r="E2531" i="25" s="1"/>
  <c r="BQ2532" i="25"/>
  <c r="E2532" i="25" s="1"/>
  <c r="BQ2533" i="25"/>
  <c r="E2533" i="25" s="1"/>
  <c r="BQ2534" i="25"/>
  <c r="E2534" i="25" s="1"/>
  <c r="BQ2535" i="25"/>
  <c r="E2535" i="25" s="1"/>
  <c r="BQ2536" i="25"/>
  <c r="E2536" i="25" s="1"/>
  <c r="BQ2537" i="25"/>
  <c r="E2537" i="25" s="1"/>
  <c r="BQ2538" i="25"/>
  <c r="E2538" i="25" s="1"/>
  <c r="BQ2539" i="25"/>
  <c r="E2539" i="25" s="1"/>
  <c r="BQ2540" i="25"/>
  <c r="E2540" i="25" s="1"/>
  <c r="BQ2541" i="25"/>
  <c r="E2541" i="25" s="1"/>
  <c r="BQ2542" i="25"/>
  <c r="E2542" i="25" s="1"/>
  <c r="BQ2543" i="25"/>
  <c r="E2543" i="25" s="1"/>
  <c r="BQ2544" i="25"/>
  <c r="E2544" i="25" s="1"/>
  <c r="BQ2545" i="25"/>
  <c r="E2545" i="25" s="1"/>
  <c r="BQ2546" i="25"/>
  <c r="E2546" i="25" s="1"/>
  <c r="BQ2547" i="25"/>
  <c r="E2547" i="25" s="1"/>
  <c r="BQ2548" i="25"/>
  <c r="E2548" i="25" s="1"/>
  <c r="BQ2549" i="25"/>
  <c r="E2549" i="25" s="1"/>
  <c r="BQ2550" i="25"/>
  <c r="E2550" i="25" s="1"/>
  <c r="BQ2551" i="25"/>
  <c r="E2551" i="25" s="1"/>
  <c r="BQ2552" i="25"/>
  <c r="E2552" i="25" s="1"/>
  <c r="BQ2553" i="25"/>
  <c r="E2553" i="25" s="1"/>
  <c r="BQ2554" i="25"/>
  <c r="E2554" i="25" s="1"/>
  <c r="BQ2555" i="25"/>
  <c r="E2555" i="25" s="1"/>
  <c r="BQ2556" i="25"/>
  <c r="E2556" i="25" s="1"/>
  <c r="BQ2557" i="25"/>
  <c r="E2557" i="25" s="1"/>
  <c r="BQ2558" i="25"/>
  <c r="E2558" i="25" s="1"/>
  <c r="BQ2559" i="25"/>
  <c r="E2559" i="25" s="1"/>
  <c r="BQ2560" i="25"/>
  <c r="E2560" i="25" s="1"/>
  <c r="BQ2561" i="25"/>
  <c r="E2561" i="25" s="1"/>
  <c r="BQ2562" i="25"/>
  <c r="E2562" i="25" s="1"/>
  <c r="BQ2563" i="25"/>
  <c r="E2563" i="25" s="1"/>
  <c r="BQ2564" i="25"/>
  <c r="E2564" i="25" s="1"/>
  <c r="BQ2565" i="25"/>
  <c r="E2565" i="25" s="1"/>
  <c r="BQ2566" i="25"/>
  <c r="E2566" i="25" s="1"/>
  <c r="BQ2567" i="25"/>
  <c r="E2567" i="25" s="1"/>
  <c r="BQ2568" i="25"/>
  <c r="E2568" i="25" s="1"/>
  <c r="BQ2569" i="25"/>
  <c r="E2569" i="25" s="1"/>
  <c r="BQ2570" i="25"/>
  <c r="E2570" i="25" s="1"/>
  <c r="BQ2571" i="25"/>
  <c r="E2571" i="25" s="1"/>
  <c r="BQ2572" i="25"/>
  <c r="E2572" i="25" s="1"/>
  <c r="BQ2573" i="25"/>
  <c r="E2573" i="25" s="1"/>
  <c r="BQ2574" i="25"/>
  <c r="E2574" i="25" s="1"/>
  <c r="BQ2575" i="25"/>
  <c r="E2575" i="25" s="1"/>
  <c r="BQ2576" i="25"/>
  <c r="E2576" i="25" s="1"/>
  <c r="BQ2577" i="25"/>
  <c r="E2577" i="25" s="1"/>
  <c r="BQ2578" i="25"/>
  <c r="E2578" i="25" s="1"/>
  <c r="BQ2579" i="25"/>
  <c r="E2579" i="25" s="1"/>
  <c r="BQ2580" i="25"/>
  <c r="E2580" i="25" s="1"/>
  <c r="BQ2581" i="25"/>
  <c r="E2581" i="25" s="1"/>
  <c r="BQ2582" i="25"/>
  <c r="E2582" i="25" s="1"/>
  <c r="BQ2583" i="25"/>
  <c r="E2583" i="25" s="1"/>
  <c r="BQ2584" i="25"/>
  <c r="E2584" i="25" s="1"/>
  <c r="BQ2585" i="25"/>
  <c r="E2585" i="25" s="1"/>
  <c r="BQ2586" i="25"/>
  <c r="E2586" i="25" s="1"/>
  <c r="BQ2587" i="25"/>
  <c r="E2587" i="25" s="1"/>
  <c r="BQ2588" i="25"/>
  <c r="E2588" i="25" s="1"/>
  <c r="BQ2589" i="25"/>
  <c r="E2589" i="25" s="1"/>
  <c r="BQ2590" i="25"/>
  <c r="E2590" i="25" s="1"/>
  <c r="BQ2591" i="25"/>
  <c r="E2591" i="25" s="1"/>
  <c r="BQ2592" i="25"/>
  <c r="E2592" i="25" s="1"/>
  <c r="BQ2593" i="25"/>
  <c r="E2593" i="25" s="1"/>
  <c r="BQ2594" i="25"/>
  <c r="E2594" i="25" s="1"/>
  <c r="BQ2595" i="25"/>
  <c r="E2595" i="25" s="1"/>
  <c r="BQ2596" i="25"/>
  <c r="E2596" i="25" s="1"/>
  <c r="BQ2597" i="25"/>
  <c r="E2597" i="25" s="1"/>
  <c r="BQ2598" i="25"/>
  <c r="E2598" i="25" s="1"/>
  <c r="BQ2599" i="25"/>
  <c r="E2599" i="25" s="1"/>
  <c r="BQ2600" i="25"/>
  <c r="E2600" i="25" s="1"/>
  <c r="BQ2601" i="25"/>
  <c r="E2601" i="25" s="1"/>
  <c r="BQ2602" i="25"/>
  <c r="E2602" i="25" s="1"/>
  <c r="BQ2603" i="25"/>
  <c r="E2603" i="25" s="1"/>
  <c r="BQ2604" i="25"/>
  <c r="E2604" i="25" s="1"/>
  <c r="BQ2605" i="25"/>
  <c r="E2605" i="25" s="1"/>
  <c r="BQ2606" i="25"/>
  <c r="E2606" i="25" s="1"/>
  <c r="BQ2607" i="25"/>
  <c r="E2607" i="25" s="1"/>
  <c r="BQ2608" i="25"/>
  <c r="E2608" i="25" s="1"/>
  <c r="BQ2609" i="25"/>
  <c r="E2609" i="25" s="1"/>
  <c r="BQ2610" i="25"/>
  <c r="E2610" i="25" s="1"/>
  <c r="BQ2611" i="25"/>
  <c r="E2611" i="25" s="1"/>
  <c r="BQ2612" i="25"/>
  <c r="E2612" i="25" s="1"/>
  <c r="BQ2613" i="25"/>
  <c r="E2613" i="25" s="1"/>
  <c r="BQ2614" i="25"/>
  <c r="E2614" i="25" s="1"/>
  <c r="BQ2615" i="25"/>
  <c r="E2615" i="25" s="1"/>
  <c r="BQ2616" i="25"/>
  <c r="E2616" i="25" s="1"/>
  <c r="BQ2617" i="25"/>
  <c r="E2617" i="25" s="1"/>
  <c r="BQ2618" i="25"/>
  <c r="E2618" i="25" s="1"/>
  <c r="BQ2619" i="25"/>
  <c r="E2619" i="25" s="1"/>
  <c r="BQ2620" i="25"/>
  <c r="E2620" i="25" s="1"/>
  <c r="BQ2621" i="25"/>
  <c r="E2621" i="25" s="1"/>
  <c r="BQ2622" i="25"/>
  <c r="E2622" i="25" s="1"/>
  <c r="BQ2623" i="25"/>
  <c r="E2623" i="25" s="1"/>
  <c r="BQ2624" i="25"/>
  <c r="E2624" i="25" s="1"/>
  <c r="BQ2625" i="25"/>
  <c r="E2625" i="25" s="1"/>
  <c r="BQ2626" i="25"/>
  <c r="E2626" i="25" s="1"/>
  <c r="BQ2627" i="25"/>
  <c r="E2627" i="25" s="1"/>
  <c r="BQ2628" i="25"/>
  <c r="E2628" i="25" s="1"/>
  <c r="BQ2629" i="25"/>
  <c r="E2629" i="25" s="1"/>
  <c r="BQ2630" i="25"/>
  <c r="E2630" i="25" s="1"/>
  <c r="BQ2631" i="25"/>
  <c r="E2631" i="25" s="1"/>
  <c r="BQ2632" i="25"/>
  <c r="E2632" i="25" s="1"/>
  <c r="BQ2633" i="25"/>
  <c r="E2633" i="25" s="1"/>
  <c r="BQ2634" i="25"/>
  <c r="E2634" i="25" s="1"/>
  <c r="BQ2635" i="25"/>
  <c r="E2635" i="25" s="1"/>
  <c r="BQ2636" i="25"/>
  <c r="E2636" i="25" s="1"/>
  <c r="BQ2637" i="25"/>
  <c r="E2637" i="25" s="1"/>
  <c r="BQ2638" i="25"/>
  <c r="E2638" i="25" s="1"/>
  <c r="BQ2639" i="25"/>
  <c r="E2639" i="25" s="1"/>
  <c r="BQ2640" i="25"/>
  <c r="E2640" i="25" s="1"/>
  <c r="BQ2641" i="25"/>
  <c r="E2641" i="25" s="1"/>
  <c r="BQ2642" i="25"/>
  <c r="E2642" i="25" s="1"/>
  <c r="BQ2643" i="25"/>
  <c r="E2643" i="25" s="1"/>
  <c r="BQ2644" i="25"/>
  <c r="E2644" i="25" s="1"/>
  <c r="BQ2645" i="25"/>
  <c r="E2645" i="25" s="1"/>
  <c r="BQ2646" i="25"/>
  <c r="E2646" i="25" s="1"/>
  <c r="BQ2647" i="25"/>
  <c r="E2647" i="25" s="1"/>
  <c r="BQ2648" i="25"/>
  <c r="E2648" i="25" s="1"/>
  <c r="BQ2649" i="25"/>
  <c r="E2649" i="25" s="1"/>
  <c r="BQ2650" i="25"/>
  <c r="E2650" i="25" s="1"/>
  <c r="BQ2651" i="25"/>
  <c r="E2651" i="25" s="1"/>
  <c r="BQ2652" i="25"/>
  <c r="E2652" i="25" s="1"/>
  <c r="BQ2653" i="25"/>
  <c r="E2653" i="25" s="1"/>
  <c r="BQ2654" i="25"/>
  <c r="E2654" i="25" s="1"/>
  <c r="BQ2655" i="25"/>
  <c r="E2655" i="25" s="1"/>
  <c r="BQ2656" i="25"/>
  <c r="E2656" i="25" s="1"/>
  <c r="BQ2657" i="25"/>
  <c r="E2657" i="25" s="1"/>
  <c r="BQ2658" i="25"/>
  <c r="E2658" i="25" s="1"/>
  <c r="BQ2659" i="25"/>
  <c r="E2659" i="25" s="1"/>
  <c r="BQ2660" i="25"/>
  <c r="E2660" i="25" s="1"/>
  <c r="BQ2661" i="25"/>
  <c r="E2661" i="25" s="1"/>
  <c r="BQ2662" i="25"/>
  <c r="E2662" i="25" s="1"/>
  <c r="BQ2663" i="25"/>
  <c r="E2663" i="25" s="1"/>
  <c r="BQ2664" i="25"/>
  <c r="E2664" i="25" s="1"/>
  <c r="BQ2665" i="25"/>
  <c r="E2665" i="25" s="1"/>
  <c r="BQ2666" i="25"/>
  <c r="E2666" i="25" s="1"/>
  <c r="BQ2667" i="25"/>
  <c r="E2667" i="25" s="1"/>
  <c r="BQ2668" i="25"/>
  <c r="E2668" i="25" s="1"/>
  <c r="BQ2669" i="25"/>
  <c r="E2669" i="25" s="1"/>
  <c r="BQ2670" i="25"/>
  <c r="E2670" i="25" s="1"/>
  <c r="BQ2671" i="25"/>
  <c r="E2671" i="25" s="1"/>
  <c r="BQ2672" i="25"/>
  <c r="E2672" i="25" s="1"/>
  <c r="BQ2673" i="25"/>
  <c r="E2673" i="25" s="1"/>
  <c r="BQ2674" i="25"/>
  <c r="E2674" i="25" s="1"/>
  <c r="BQ2675" i="25"/>
  <c r="E2675" i="25" s="1"/>
  <c r="BQ2676" i="25"/>
  <c r="E2676" i="25" s="1"/>
  <c r="BQ2677" i="25"/>
  <c r="E2677" i="25" s="1"/>
  <c r="BQ2678" i="25"/>
  <c r="E2678" i="25" s="1"/>
  <c r="BQ2679" i="25"/>
  <c r="E2679" i="25" s="1"/>
  <c r="BQ2680" i="25"/>
  <c r="E2680" i="25" s="1"/>
  <c r="BQ2681" i="25"/>
  <c r="E2681" i="25" s="1"/>
  <c r="BQ2682" i="25"/>
  <c r="E2682" i="25" s="1"/>
  <c r="BQ2683" i="25"/>
  <c r="E2683" i="25" s="1"/>
  <c r="BQ2684" i="25"/>
  <c r="E2684" i="25" s="1"/>
  <c r="BQ2685" i="25"/>
  <c r="E2685" i="25" s="1"/>
  <c r="BQ2686" i="25"/>
  <c r="E2686" i="25" s="1"/>
  <c r="BQ2687" i="25"/>
  <c r="E2687" i="25" s="1"/>
  <c r="BQ2688" i="25"/>
  <c r="E2688" i="25" s="1"/>
  <c r="BQ2689" i="25"/>
  <c r="E2689" i="25" s="1"/>
  <c r="BQ2690" i="25"/>
  <c r="E2690" i="25" s="1"/>
  <c r="BQ2691" i="25"/>
  <c r="E2691" i="25" s="1"/>
  <c r="BQ2692" i="25"/>
  <c r="E2692" i="25" s="1"/>
  <c r="BQ2693" i="25"/>
  <c r="E2693" i="25" s="1"/>
  <c r="BQ2694" i="25"/>
  <c r="E2694" i="25" s="1"/>
  <c r="BQ2695" i="25"/>
  <c r="E2695" i="25" s="1"/>
  <c r="BQ2696" i="25"/>
  <c r="E2696" i="25" s="1"/>
  <c r="BQ2697" i="25"/>
  <c r="E2697" i="25" s="1"/>
  <c r="BQ2698" i="25"/>
  <c r="E2698" i="25" s="1"/>
  <c r="BQ2699" i="25"/>
  <c r="E2699" i="25" s="1"/>
  <c r="BQ2700" i="25"/>
  <c r="E2700" i="25" s="1"/>
  <c r="BQ2701" i="25"/>
  <c r="E2701" i="25" s="1"/>
  <c r="BQ2702" i="25"/>
  <c r="E2702" i="25" s="1"/>
  <c r="BQ2703" i="25"/>
  <c r="E2703" i="25" s="1"/>
  <c r="BQ2704" i="25"/>
  <c r="E2704" i="25" s="1"/>
  <c r="BQ2705" i="25"/>
  <c r="E2705" i="25" s="1"/>
  <c r="BQ2706" i="25"/>
  <c r="E2706" i="25" s="1"/>
  <c r="BQ2707" i="25"/>
  <c r="E2707" i="25" s="1"/>
  <c r="BQ2708" i="25"/>
  <c r="E2708" i="25" s="1"/>
  <c r="BQ2709" i="25"/>
  <c r="E2709" i="25" s="1"/>
  <c r="BQ2710" i="25"/>
  <c r="E2710" i="25" s="1"/>
  <c r="BQ2711" i="25"/>
  <c r="E2711" i="25" s="1"/>
  <c r="BQ2712" i="25"/>
  <c r="E2712" i="25" s="1"/>
  <c r="BQ2713" i="25"/>
  <c r="E2713" i="25" s="1"/>
  <c r="BQ2714" i="25"/>
  <c r="E2714" i="25" s="1"/>
  <c r="BQ2715" i="25"/>
  <c r="E2715" i="25" s="1"/>
  <c r="BQ2716" i="25"/>
  <c r="E2716" i="25" s="1"/>
  <c r="BQ2717" i="25"/>
  <c r="E2717" i="25" s="1"/>
  <c r="BQ2718" i="25"/>
  <c r="E2718" i="25" s="1"/>
  <c r="BQ2719" i="25"/>
  <c r="E2719" i="25" s="1"/>
  <c r="BQ2720" i="25"/>
  <c r="E2720" i="25" s="1"/>
  <c r="BQ2721" i="25"/>
  <c r="E2721" i="25" s="1"/>
  <c r="BQ2722" i="25"/>
  <c r="E2722" i="25" s="1"/>
  <c r="BQ2723" i="25"/>
  <c r="E2723" i="25" s="1"/>
  <c r="BQ2724" i="25"/>
  <c r="E2724" i="25" s="1"/>
  <c r="BQ2725" i="25"/>
  <c r="E2725" i="25" s="1"/>
  <c r="BQ2726" i="25"/>
  <c r="E2726" i="25" s="1"/>
  <c r="BQ2727" i="25"/>
  <c r="E2727" i="25" s="1"/>
  <c r="BQ2728" i="25"/>
  <c r="E2728" i="25" s="1"/>
  <c r="BQ2729" i="25"/>
  <c r="E2729" i="25" s="1"/>
  <c r="BQ2730" i="25"/>
  <c r="E2730" i="25" s="1"/>
  <c r="BQ2731" i="25"/>
  <c r="E2731" i="25" s="1"/>
  <c r="BQ2732" i="25"/>
  <c r="E2732" i="25" s="1"/>
  <c r="BQ2733" i="25"/>
  <c r="E2733" i="25" s="1"/>
  <c r="BQ2734" i="25"/>
  <c r="E2734" i="25" s="1"/>
  <c r="BQ2735" i="25"/>
  <c r="E2735" i="25" s="1"/>
  <c r="BQ2736" i="25"/>
  <c r="E2736" i="25" s="1"/>
  <c r="BQ2737" i="25"/>
  <c r="E2737" i="25" s="1"/>
  <c r="BQ2738" i="25"/>
  <c r="E2738" i="25" s="1"/>
  <c r="BQ2739" i="25"/>
  <c r="E2739" i="25" s="1"/>
  <c r="BQ2740" i="25"/>
  <c r="E2740" i="25" s="1"/>
  <c r="BQ2741" i="25"/>
  <c r="E2741" i="25" s="1"/>
  <c r="BQ2742" i="25"/>
  <c r="E2742" i="25" s="1"/>
  <c r="BQ2743" i="25"/>
  <c r="E2743" i="25" s="1"/>
  <c r="BQ2744" i="25"/>
  <c r="E2744" i="25" s="1"/>
  <c r="BQ2745" i="25"/>
  <c r="E2745" i="25" s="1"/>
  <c r="BQ2746" i="25"/>
  <c r="E2746" i="25" s="1"/>
  <c r="BQ2747" i="25"/>
  <c r="E2747" i="25" s="1"/>
  <c r="BQ2748" i="25"/>
  <c r="E2748" i="25" s="1"/>
  <c r="BQ2749" i="25"/>
  <c r="E2749" i="25" s="1"/>
  <c r="BQ2750" i="25"/>
  <c r="E2750" i="25" s="1"/>
  <c r="BQ2751" i="25"/>
  <c r="E2751" i="25" s="1"/>
  <c r="BQ2752" i="25"/>
  <c r="E2752" i="25" s="1"/>
  <c r="BQ2753" i="25"/>
  <c r="E2753" i="25" s="1"/>
  <c r="BQ2754" i="25"/>
  <c r="E2754" i="25" s="1"/>
  <c r="BQ2755" i="25"/>
  <c r="E2755" i="25" s="1"/>
  <c r="BQ2756" i="25"/>
  <c r="E2756" i="25" s="1"/>
  <c r="BQ2757" i="25"/>
  <c r="E2757" i="25" s="1"/>
  <c r="BQ2758" i="25"/>
  <c r="E2758" i="25" s="1"/>
  <c r="BQ2759" i="25"/>
  <c r="E2759" i="25" s="1"/>
  <c r="BQ2760" i="25"/>
  <c r="E2760" i="25" s="1"/>
  <c r="BQ2761" i="25"/>
  <c r="E2761" i="25" s="1"/>
  <c r="BQ2762" i="25"/>
  <c r="E2762" i="25" s="1"/>
  <c r="BQ2763" i="25"/>
  <c r="E2763" i="25" s="1"/>
  <c r="BQ2764" i="25"/>
  <c r="E2764" i="25" s="1"/>
  <c r="BQ2765" i="25"/>
  <c r="E2765" i="25" s="1"/>
  <c r="BQ2766" i="25"/>
  <c r="E2766" i="25" s="1"/>
  <c r="BQ2767" i="25"/>
  <c r="E2767" i="25" s="1"/>
  <c r="BQ2768" i="25"/>
  <c r="E2768" i="25" s="1"/>
  <c r="BQ2769" i="25"/>
  <c r="E2769" i="25" s="1"/>
  <c r="BQ2770" i="25"/>
  <c r="E2770" i="25" s="1"/>
  <c r="BQ2771" i="25"/>
  <c r="E2771" i="25" s="1"/>
  <c r="BQ2772" i="25"/>
  <c r="E2772" i="25" s="1"/>
  <c r="BQ2773" i="25"/>
  <c r="E2773" i="25" s="1"/>
  <c r="BQ2774" i="25"/>
  <c r="E2774" i="25" s="1"/>
  <c r="BQ2775" i="25"/>
  <c r="E2775" i="25" s="1"/>
  <c r="BQ2776" i="25"/>
  <c r="E2776" i="25" s="1"/>
  <c r="BQ2777" i="25"/>
  <c r="E2777" i="25" s="1"/>
  <c r="BQ2778" i="25"/>
  <c r="E2778" i="25" s="1"/>
  <c r="BQ2779" i="25"/>
  <c r="E2779" i="25" s="1"/>
  <c r="BQ2780" i="25"/>
  <c r="E2780" i="25" s="1"/>
  <c r="BQ2781" i="25"/>
  <c r="E2781" i="25" s="1"/>
  <c r="BQ2782" i="25"/>
  <c r="E2782" i="25" s="1"/>
  <c r="BQ2783" i="25"/>
  <c r="E2783" i="25" s="1"/>
  <c r="BQ2784" i="25"/>
  <c r="E2784" i="25" s="1"/>
  <c r="BQ2785" i="25"/>
  <c r="E2785" i="25" s="1"/>
  <c r="BQ2786" i="25"/>
  <c r="E2786" i="25" s="1"/>
  <c r="BQ2787" i="25"/>
  <c r="E2787" i="25" s="1"/>
  <c r="BQ2788" i="25"/>
  <c r="E2788" i="25" s="1"/>
  <c r="BQ2789" i="25"/>
  <c r="E2789" i="25" s="1"/>
  <c r="BQ2790" i="25"/>
  <c r="E2790" i="25" s="1"/>
  <c r="BQ2791" i="25"/>
  <c r="E2791" i="25" s="1"/>
  <c r="BQ2792" i="25"/>
  <c r="E2792" i="25" s="1"/>
  <c r="BQ2793" i="25"/>
  <c r="E2793" i="25" s="1"/>
  <c r="BQ2794" i="25"/>
  <c r="E2794" i="25" s="1"/>
  <c r="BQ2795" i="25"/>
  <c r="E2795" i="25" s="1"/>
  <c r="BQ2796" i="25"/>
  <c r="E2796" i="25" s="1"/>
  <c r="BQ2797" i="25"/>
  <c r="E2797" i="25" s="1"/>
  <c r="BQ2798" i="25"/>
  <c r="E2798" i="25" s="1"/>
  <c r="BQ2799" i="25"/>
  <c r="E2799" i="25" s="1"/>
  <c r="BQ2800" i="25"/>
  <c r="E2800" i="25" s="1"/>
  <c r="BQ2801" i="25"/>
  <c r="E2801" i="25" s="1"/>
  <c r="BQ2802" i="25"/>
  <c r="E2802" i="25" s="1"/>
  <c r="BQ2803" i="25"/>
  <c r="E2803" i="25" s="1"/>
  <c r="BQ2804" i="25"/>
  <c r="E2804" i="25" s="1"/>
  <c r="BQ2805" i="25"/>
  <c r="E2805" i="25" s="1"/>
  <c r="BQ2806" i="25"/>
  <c r="E2806" i="25" s="1"/>
  <c r="BQ2807" i="25"/>
  <c r="E2807" i="25" s="1"/>
  <c r="BQ2808" i="25"/>
  <c r="E2808" i="25" s="1"/>
  <c r="BQ2809" i="25"/>
  <c r="E2809" i="25" s="1"/>
  <c r="BQ2810" i="25"/>
  <c r="E2810" i="25" s="1"/>
  <c r="BQ2811" i="25"/>
  <c r="E2811" i="25" s="1"/>
  <c r="BQ2812" i="25"/>
  <c r="E2812" i="25" s="1"/>
  <c r="BQ2813" i="25"/>
  <c r="E2813" i="25" s="1"/>
  <c r="BQ2814" i="25"/>
  <c r="E2814" i="25" s="1"/>
  <c r="BQ2815" i="25"/>
  <c r="E2815" i="25" s="1"/>
  <c r="BQ2816" i="25"/>
  <c r="E2816" i="25" s="1"/>
  <c r="BQ2817" i="25"/>
  <c r="E2817" i="25" s="1"/>
  <c r="BQ2818" i="25"/>
  <c r="E2818" i="25" s="1"/>
  <c r="BQ2819" i="25"/>
  <c r="E2819" i="25" s="1"/>
  <c r="BQ2820" i="25"/>
  <c r="E2820" i="25" s="1"/>
  <c r="BQ2821" i="25"/>
  <c r="E2821" i="25" s="1"/>
  <c r="BQ2822" i="25"/>
  <c r="E2822" i="25" s="1"/>
  <c r="BQ2823" i="25"/>
  <c r="E2823" i="25" s="1"/>
  <c r="BQ2824" i="25"/>
  <c r="E2824" i="25" s="1"/>
  <c r="BQ2825" i="25"/>
  <c r="E2825" i="25" s="1"/>
  <c r="BQ2826" i="25"/>
  <c r="E2826" i="25" s="1"/>
  <c r="BQ2827" i="25"/>
  <c r="E2827" i="25" s="1"/>
  <c r="BQ2828" i="25"/>
  <c r="E2828" i="25" s="1"/>
  <c r="BQ2829" i="25"/>
  <c r="E2829" i="25" s="1"/>
  <c r="BQ2830" i="25"/>
  <c r="E2830" i="25" s="1"/>
  <c r="BQ2831" i="25"/>
  <c r="E2831" i="25" s="1"/>
  <c r="BQ2832" i="25"/>
  <c r="E2832" i="25" s="1"/>
  <c r="BQ2833" i="25"/>
  <c r="E2833" i="25" s="1"/>
  <c r="BQ2834" i="25"/>
  <c r="E2834" i="25" s="1"/>
  <c r="BQ2835" i="25"/>
  <c r="E2835" i="25" s="1"/>
  <c r="BQ2836" i="25"/>
  <c r="E2836" i="25" s="1"/>
  <c r="BQ2837" i="25"/>
  <c r="E2837" i="25" s="1"/>
  <c r="BQ2838" i="25"/>
  <c r="E2838" i="25" s="1"/>
  <c r="BQ2839" i="25"/>
  <c r="E2839" i="25" s="1"/>
  <c r="BQ2840" i="25"/>
  <c r="E2840" i="25" s="1"/>
  <c r="BQ2841" i="25"/>
  <c r="E2841" i="25" s="1"/>
  <c r="BQ2842" i="25"/>
  <c r="E2842" i="25" s="1"/>
  <c r="BQ2843" i="25"/>
  <c r="E2843" i="25" s="1"/>
  <c r="BQ2844" i="25"/>
  <c r="E2844" i="25" s="1"/>
  <c r="BQ2845" i="25"/>
  <c r="E2845" i="25" s="1"/>
  <c r="BQ2846" i="25"/>
  <c r="E2846" i="25" s="1"/>
  <c r="BQ2847" i="25"/>
  <c r="E2847" i="25" s="1"/>
  <c r="BQ2848" i="25"/>
  <c r="E2848" i="25" s="1"/>
  <c r="BQ2849" i="25"/>
  <c r="E2849" i="25" s="1"/>
  <c r="BQ2850" i="25"/>
  <c r="E2850" i="25" s="1"/>
  <c r="BQ2851" i="25"/>
  <c r="E2851" i="25" s="1"/>
  <c r="BQ2852" i="25"/>
  <c r="E2852" i="25" s="1"/>
  <c r="BQ2853" i="25"/>
  <c r="E2853" i="25" s="1"/>
  <c r="BQ2854" i="25"/>
  <c r="E2854" i="25" s="1"/>
  <c r="BQ2855" i="25"/>
  <c r="E2855" i="25" s="1"/>
  <c r="BQ2856" i="25"/>
  <c r="E2856" i="25" s="1"/>
  <c r="BQ2857" i="25"/>
  <c r="E2857" i="25" s="1"/>
  <c r="BQ2858" i="25"/>
  <c r="E2858" i="25" s="1"/>
  <c r="BQ2859" i="25"/>
  <c r="E2859" i="25" s="1"/>
  <c r="BQ2860" i="25"/>
  <c r="E2860" i="25" s="1"/>
  <c r="BQ2861" i="25"/>
  <c r="E2861" i="25" s="1"/>
  <c r="BQ2862" i="25"/>
  <c r="E2862" i="25" s="1"/>
  <c r="BQ2863" i="25"/>
  <c r="E2863" i="25" s="1"/>
  <c r="BQ2864" i="25"/>
  <c r="E2864" i="25" s="1"/>
  <c r="BQ2865" i="25"/>
  <c r="E2865" i="25" s="1"/>
  <c r="BQ2866" i="25"/>
  <c r="E2866" i="25" s="1"/>
  <c r="BQ2867" i="25"/>
  <c r="E2867" i="25" s="1"/>
  <c r="BQ2868" i="25"/>
  <c r="E2868" i="25" s="1"/>
  <c r="BQ2869" i="25"/>
  <c r="E2869" i="25" s="1"/>
  <c r="BQ2870" i="25"/>
  <c r="E2870" i="25" s="1"/>
  <c r="BQ2871" i="25"/>
  <c r="E2871" i="25" s="1"/>
  <c r="BQ2872" i="25"/>
  <c r="E2872" i="25" s="1"/>
  <c r="BQ2873" i="25"/>
  <c r="E2873" i="25" s="1"/>
  <c r="BQ2874" i="25"/>
  <c r="E2874" i="25" s="1"/>
  <c r="BQ2875" i="25"/>
  <c r="E2875" i="25" s="1"/>
  <c r="BQ2876" i="25"/>
  <c r="E2876" i="25" s="1"/>
  <c r="BQ2877" i="25"/>
  <c r="E2877" i="25" s="1"/>
  <c r="BQ2878" i="25"/>
  <c r="E2878" i="25" s="1"/>
  <c r="BQ2879" i="25"/>
  <c r="E2879" i="25" s="1"/>
  <c r="BQ2880" i="25"/>
  <c r="E2880" i="25" s="1"/>
  <c r="BQ2881" i="25"/>
  <c r="E2881" i="25" s="1"/>
  <c r="BQ2882" i="25"/>
  <c r="E2882" i="25" s="1"/>
  <c r="BQ2883" i="25"/>
  <c r="E2883" i="25" s="1"/>
  <c r="BQ2884" i="25"/>
  <c r="E2884" i="25" s="1"/>
  <c r="BQ2885" i="25"/>
  <c r="E2885" i="25" s="1"/>
  <c r="BQ2886" i="25"/>
  <c r="E2886" i="25" s="1"/>
  <c r="BQ2887" i="25"/>
  <c r="E2887" i="25" s="1"/>
  <c r="BQ2888" i="25"/>
  <c r="E2888" i="25" s="1"/>
  <c r="BQ2889" i="25"/>
  <c r="E2889" i="25" s="1"/>
  <c r="BQ2890" i="25"/>
  <c r="E2890" i="25" s="1"/>
  <c r="BQ2891" i="25"/>
  <c r="E2891" i="25" s="1"/>
  <c r="BQ2892" i="25"/>
  <c r="E2892" i="25" s="1"/>
  <c r="BQ2893" i="25"/>
  <c r="E2893" i="25" s="1"/>
  <c r="BQ2894" i="25"/>
  <c r="E2894" i="25" s="1"/>
  <c r="BQ2895" i="25"/>
  <c r="E2895" i="25" s="1"/>
  <c r="BQ2896" i="25"/>
  <c r="E2896" i="25" s="1"/>
  <c r="BQ2897" i="25"/>
  <c r="E2897" i="25" s="1"/>
  <c r="BQ2898" i="25"/>
  <c r="E2898" i="25" s="1"/>
  <c r="BQ2899" i="25"/>
  <c r="E2899" i="25" s="1"/>
  <c r="BQ2900" i="25"/>
  <c r="E2900" i="25" s="1"/>
  <c r="BQ2901" i="25"/>
  <c r="E2901" i="25" s="1"/>
  <c r="BQ2902" i="25"/>
  <c r="E2902" i="25" s="1"/>
  <c r="BQ2903" i="25"/>
  <c r="E2903" i="25" s="1"/>
  <c r="BQ2904" i="25"/>
  <c r="E2904" i="25" s="1"/>
  <c r="BQ2905" i="25"/>
  <c r="E2905" i="25" s="1"/>
  <c r="BQ2906" i="25"/>
  <c r="E2906" i="25" s="1"/>
  <c r="BQ2907" i="25"/>
  <c r="E2907" i="25" s="1"/>
  <c r="BQ2908" i="25"/>
  <c r="E2908" i="25" s="1"/>
  <c r="BQ2909" i="25"/>
  <c r="E2909" i="25" s="1"/>
  <c r="BQ2910" i="25"/>
  <c r="E2910" i="25" s="1"/>
  <c r="BQ2911" i="25"/>
  <c r="E2911" i="25" s="1"/>
  <c r="BQ2912" i="25"/>
  <c r="E2912" i="25" s="1"/>
  <c r="BQ2913" i="25"/>
  <c r="E2913" i="25" s="1"/>
  <c r="BQ2914" i="25"/>
  <c r="E2914" i="25" s="1"/>
  <c r="BQ2915" i="25"/>
  <c r="E2915" i="25" s="1"/>
  <c r="BQ2916" i="25"/>
  <c r="E2916" i="25" s="1"/>
  <c r="BQ2917" i="25"/>
  <c r="E2917" i="25" s="1"/>
  <c r="BQ2918" i="25"/>
  <c r="E2918" i="25" s="1"/>
  <c r="BQ2919" i="25"/>
  <c r="E2919" i="25" s="1"/>
  <c r="BQ2920" i="25"/>
  <c r="E2920" i="25" s="1"/>
  <c r="BQ2921" i="25"/>
  <c r="E2921" i="25" s="1"/>
  <c r="BQ2922" i="25"/>
  <c r="E2922" i="25" s="1"/>
  <c r="BQ2923" i="25"/>
  <c r="E2923" i="25" s="1"/>
  <c r="BQ2924" i="25"/>
  <c r="E2924" i="25" s="1"/>
  <c r="BQ2925" i="25"/>
  <c r="E2925" i="25" s="1"/>
  <c r="BQ2926" i="25"/>
  <c r="E2926" i="25" s="1"/>
  <c r="BQ2927" i="25"/>
  <c r="E2927" i="25" s="1"/>
  <c r="BQ2928" i="25"/>
  <c r="E2928" i="25" s="1"/>
  <c r="BQ2929" i="25"/>
  <c r="E2929" i="25" s="1"/>
  <c r="BQ2930" i="25"/>
  <c r="E2930" i="25" s="1"/>
  <c r="BQ2931" i="25"/>
  <c r="E2931" i="25" s="1"/>
  <c r="BQ2932" i="25"/>
  <c r="E2932" i="25" s="1"/>
  <c r="BQ2933" i="25"/>
  <c r="E2933" i="25" s="1"/>
  <c r="BQ2934" i="25"/>
  <c r="E2934" i="25" s="1"/>
  <c r="BQ2935" i="25"/>
  <c r="E2935" i="25" s="1"/>
  <c r="BQ2936" i="25"/>
  <c r="E2936" i="25" s="1"/>
  <c r="BQ2937" i="25"/>
  <c r="E2937" i="25" s="1"/>
  <c r="BQ2938" i="25"/>
  <c r="E2938" i="25" s="1"/>
  <c r="BQ2939" i="25"/>
  <c r="E2939" i="25" s="1"/>
  <c r="BQ2940" i="25"/>
  <c r="E2940" i="25" s="1"/>
  <c r="BQ2941" i="25"/>
  <c r="E2941" i="25" s="1"/>
  <c r="BQ2942" i="25"/>
  <c r="E2942" i="25" s="1"/>
  <c r="BQ2943" i="25"/>
  <c r="E2943" i="25" s="1"/>
  <c r="BQ2944" i="25"/>
  <c r="E2944" i="25" s="1"/>
  <c r="BQ2945" i="25"/>
  <c r="E2945" i="25" s="1"/>
  <c r="BQ2946" i="25"/>
  <c r="E2946" i="25" s="1"/>
  <c r="BQ2947" i="25"/>
  <c r="E2947" i="25" s="1"/>
  <c r="BQ2948" i="25"/>
  <c r="E2948" i="25" s="1"/>
  <c r="BQ2949" i="25"/>
  <c r="E2949" i="25" s="1"/>
  <c r="BQ2950" i="25"/>
  <c r="E2950" i="25" s="1"/>
  <c r="BQ2951" i="25"/>
  <c r="E2951" i="25" s="1"/>
  <c r="BQ2952" i="25"/>
  <c r="E2952" i="25" s="1"/>
  <c r="BQ2953" i="25"/>
  <c r="E2953" i="25" s="1"/>
  <c r="BQ2954" i="25"/>
  <c r="E2954" i="25" s="1"/>
  <c r="BQ2955" i="25"/>
  <c r="E2955" i="25" s="1"/>
  <c r="BQ2956" i="25"/>
  <c r="E2956" i="25" s="1"/>
  <c r="BQ2957" i="25"/>
  <c r="E2957" i="25" s="1"/>
  <c r="BQ2958" i="25"/>
  <c r="E2958" i="25" s="1"/>
  <c r="BQ2959" i="25"/>
  <c r="E2959" i="25" s="1"/>
  <c r="BQ2960" i="25"/>
  <c r="E2960" i="25" s="1"/>
  <c r="BQ2961" i="25"/>
  <c r="E2961" i="25" s="1"/>
  <c r="BQ2962" i="25"/>
  <c r="E2962" i="25" s="1"/>
  <c r="BQ2963" i="25"/>
  <c r="E2963" i="25" s="1"/>
  <c r="BQ2964" i="25"/>
  <c r="E2964" i="25" s="1"/>
  <c r="BQ2965" i="25"/>
  <c r="E2965" i="25" s="1"/>
  <c r="BQ2966" i="25"/>
  <c r="E2966" i="25" s="1"/>
  <c r="BQ2967" i="25"/>
  <c r="E2967" i="25" s="1"/>
  <c r="BQ2968" i="25"/>
  <c r="E2968" i="25" s="1"/>
  <c r="BQ2969" i="25"/>
  <c r="E2969" i="25" s="1"/>
  <c r="BQ2970" i="25"/>
  <c r="E2970" i="25" s="1"/>
  <c r="BQ2971" i="25"/>
  <c r="E2971" i="25" s="1"/>
  <c r="BQ2972" i="25"/>
  <c r="E2972" i="25" s="1"/>
  <c r="BQ2973" i="25"/>
  <c r="E2973" i="25" s="1"/>
  <c r="BQ2974" i="25"/>
  <c r="E2974" i="25" s="1"/>
  <c r="BQ2975" i="25"/>
  <c r="E2975" i="25" s="1"/>
  <c r="BQ2976" i="25"/>
  <c r="E2976" i="25" s="1"/>
  <c r="BQ2977" i="25"/>
  <c r="E2977" i="25" s="1"/>
  <c r="BQ2978" i="25"/>
  <c r="E2978" i="25" s="1"/>
  <c r="BQ2979" i="25"/>
  <c r="E2979" i="25" s="1"/>
  <c r="BQ2980" i="25"/>
  <c r="E2980" i="25" s="1"/>
  <c r="BQ2981" i="25"/>
  <c r="E2981" i="25" s="1"/>
  <c r="BQ2982" i="25"/>
  <c r="E2982" i="25" s="1"/>
  <c r="BQ2983" i="25"/>
  <c r="E2983" i="25" s="1"/>
  <c r="BQ2984" i="25"/>
  <c r="E2984" i="25" s="1"/>
  <c r="BQ2985" i="25"/>
  <c r="E2985" i="25" s="1"/>
  <c r="BQ2986" i="25"/>
  <c r="E2986" i="25" s="1"/>
  <c r="BQ2987" i="25"/>
  <c r="E2987" i="25" s="1"/>
  <c r="BQ2988" i="25"/>
  <c r="E2988" i="25" s="1"/>
  <c r="BQ2989" i="25"/>
  <c r="E2989" i="25" s="1"/>
  <c r="BQ2990" i="25"/>
  <c r="E2990" i="25" s="1"/>
  <c r="BQ2991" i="25"/>
  <c r="E2991" i="25" s="1"/>
  <c r="BQ2992" i="25"/>
  <c r="E2992" i="25" s="1"/>
  <c r="BQ2993" i="25"/>
  <c r="E2993" i="25" s="1"/>
  <c r="BQ2994" i="25"/>
  <c r="E2994" i="25" s="1"/>
  <c r="BQ2995" i="25"/>
  <c r="E2995" i="25" s="1"/>
  <c r="BQ2996" i="25"/>
  <c r="E2996" i="25" s="1"/>
  <c r="BQ2997" i="25"/>
  <c r="E2997" i="25" s="1"/>
  <c r="BQ2998" i="25"/>
  <c r="E2998" i="25" s="1"/>
  <c r="BQ2999" i="25"/>
  <c r="E2999" i="25" s="1"/>
  <c r="BQ3000" i="25"/>
  <c r="E3000" i="25" s="1"/>
  <c r="BQ3001" i="25"/>
  <c r="E3001" i="25" s="1"/>
  <c r="BQ3002" i="25"/>
  <c r="E3002" i="25" s="1"/>
  <c r="BQ3003" i="25"/>
  <c r="E3003" i="25" s="1"/>
  <c r="BQ3004" i="25"/>
  <c r="E3004" i="25" s="1"/>
  <c r="BQ3005" i="25"/>
  <c r="E3005" i="25" s="1"/>
  <c r="BQ3006" i="25"/>
  <c r="E3006" i="25" s="1"/>
  <c r="BQ3007" i="25"/>
  <c r="E3007" i="25" s="1"/>
  <c r="BQ3008" i="25"/>
  <c r="E3008" i="25" s="1"/>
  <c r="BQ3009" i="25"/>
  <c r="E3009" i="25" s="1"/>
  <c r="BQ3010" i="25"/>
  <c r="E3010" i="25" s="1"/>
  <c r="BQ3011" i="25"/>
  <c r="E3011" i="25" s="1"/>
  <c r="BQ3012" i="25"/>
  <c r="E3012" i="25" s="1"/>
  <c r="BQ3013" i="25"/>
  <c r="E3013" i="25" s="1"/>
  <c r="BQ3014" i="25"/>
  <c r="E3014" i="25" s="1"/>
  <c r="BQ3015" i="25"/>
  <c r="E3015" i="25" s="1"/>
  <c r="BQ3016" i="25"/>
  <c r="E3016" i="25" s="1"/>
  <c r="BQ3017" i="25"/>
  <c r="E3017" i="25" s="1"/>
  <c r="BQ3018" i="25"/>
  <c r="E3018" i="25" s="1"/>
  <c r="BQ3019" i="25"/>
  <c r="E3019" i="25" s="1"/>
  <c r="BQ3020" i="25"/>
  <c r="E3020" i="25" s="1"/>
  <c r="BQ3021" i="25"/>
  <c r="E3021" i="25" s="1"/>
  <c r="BQ3022" i="25"/>
  <c r="CB2905" i="25" l="1"/>
  <c r="CB2872" i="25"/>
  <c r="CB2848" i="25"/>
  <c r="CB2759" i="25"/>
  <c r="CB2734" i="25"/>
  <c r="CB2703" i="25"/>
  <c r="CB2603" i="25"/>
  <c r="CB2569" i="25"/>
  <c r="CB2547" i="25"/>
  <c r="CB2473" i="25"/>
  <c r="CB2439" i="25"/>
  <c r="CB2425" i="25"/>
  <c r="CB2288" i="25"/>
  <c r="CB2281" i="25"/>
  <c r="CB2251" i="25"/>
  <c r="CB2216" i="25"/>
  <c r="CB1888" i="25"/>
  <c r="CB2985" i="25"/>
  <c r="CB2955" i="25"/>
  <c r="CB2844" i="25"/>
  <c r="CB2841" i="25"/>
  <c r="CB2776" i="25"/>
  <c r="CB2723" i="25"/>
  <c r="CB2649" i="25"/>
  <c r="CB2619" i="25"/>
  <c r="CB2520" i="25"/>
  <c r="CB2383" i="25"/>
  <c r="CB2381" i="25"/>
  <c r="CB2331" i="25"/>
  <c r="CB2272" i="25"/>
  <c r="CB2239" i="25"/>
  <c r="CB2142" i="25"/>
  <c r="CB1907" i="25"/>
  <c r="CB1630" i="25"/>
  <c r="CB1187" i="25"/>
  <c r="CB1028" i="25"/>
  <c r="CB3020" i="25"/>
  <c r="CB3017" i="25"/>
  <c r="CB3001" i="25"/>
  <c r="CB2944" i="25"/>
  <c r="CB2924" i="25"/>
  <c r="CB2921" i="25"/>
  <c r="CB2910" i="25"/>
  <c r="CB2893" i="25"/>
  <c r="CB2879" i="25"/>
  <c r="CB2877" i="25"/>
  <c r="CB2830" i="25"/>
  <c r="CB2813" i="25"/>
  <c r="CB2768" i="25"/>
  <c r="CB2750" i="25"/>
  <c r="CB2729" i="25"/>
  <c r="CB2699" i="25"/>
  <c r="CB2696" i="25"/>
  <c r="CB2672" i="25"/>
  <c r="CB2607" i="25"/>
  <c r="CB2605" i="25"/>
  <c r="CB2588" i="25"/>
  <c r="CB2585" i="25"/>
  <c r="CB2574" i="25"/>
  <c r="CB2557" i="25"/>
  <c r="CB2512" i="25"/>
  <c r="CB2494" i="25"/>
  <c r="CB2461" i="25"/>
  <c r="CB2447" i="25"/>
  <c r="CB2445" i="25"/>
  <c r="CB2407" i="25"/>
  <c r="CB2351" i="25"/>
  <c r="CB2348" i="25"/>
  <c r="CB2347" i="25"/>
  <c r="CB2320" i="25"/>
  <c r="CB2249" i="25"/>
  <c r="CB2184" i="25"/>
  <c r="CB2183" i="25"/>
  <c r="CB2119" i="25"/>
  <c r="CB2106" i="25"/>
  <c r="CB2104" i="25"/>
  <c r="CB2030" i="25"/>
  <c r="CB2019" i="25"/>
  <c r="CB2014" i="25"/>
  <c r="CB1904" i="25"/>
  <c r="CB1800" i="25"/>
  <c r="CB1799" i="25"/>
  <c r="CB1774" i="25"/>
  <c r="CB1743" i="25"/>
  <c r="CB1673" i="25"/>
  <c r="CB1542" i="25"/>
  <c r="CB1371" i="25"/>
  <c r="CB1298" i="25"/>
  <c r="CB1045" i="25"/>
  <c r="CB1024" i="25"/>
  <c r="CB2999" i="25"/>
  <c r="CB2979" i="25"/>
  <c r="CB2875" i="25"/>
  <c r="CB2825" i="25"/>
  <c r="CB2803" i="25"/>
  <c r="CB2717" i="25"/>
  <c r="CB2701" i="25"/>
  <c r="CB2684" i="25"/>
  <c r="CB2681" i="25"/>
  <c r="CB2663" i="25"/>
  <c r="CB2643" i="25"/>
  <c r="CB2600" i="25"/>
  <c r="CB2503" i="25"/>
  <c r="CB2443" i="25"/>
  <c r="CB2440" i="25"/>
  <c r="CB2397" i="25"/>
  <c r="CB2345" i="25"/>
  <c r="CB2287" i="25"/>
  <c r="CB2284" i="25"/>
  <c r="CB2255" i="25"/>
  <c r="CB2252" i="25"/>
  <c r="CB2199" i="25"/>
  <c r="CB2169" i="25"/>
  <c r="CB2158" i="25"/>
  <c r="CB2151" i="25"/>
  <c r="CB2095" i="25"/>
  <c r="CB1769" i="25"/>
  <c r="CB1735" i="25"/>
  <c r="CB3006" i="25"/>
  <c r="CB2952" i="25"/>
  <c r="CB2928" i="25"/>
  <c r="CB2863" i="25"/>
  <c r="CB2861" i="25"/>
  <c r="CB2779" i="25"/>
  <c r="CB2743" i="25"/>
  <c r="CB2616" i="25"/>
  <c r="CB2592" i="25"/>
  <c r="CB2523" i="25"/>
  <c r="CB2487" i="25"/>
  <c r="CB2271" i="25"/>
  <c r="CB2268" i="25"/>
  <c r="CB2265" i="25"/>
  <c r="CB2231" i="25"/>
  <c r="CB2023" i="25"/>
  <c r="CB1915" i="25"/>
  <c r="CB1875" i="25"/>
  <c r="CB1617" i="25"/>
  <c r="CB1289" i="25"/>
  <c r="CB3015" i="25"/>
  <c r="CB2990" i="25"/>
  <c r="CB2973" i="25"/>
  <c r="CB2959" i="25"/>
  <c r="CB2957" i="25"/>
  <c r="CB2940" i="25"/>
  <c r="CB2937" i="25"/>
  <c r="CB2919" i="25"/>
  <c r="CB2899" i="25"/>
  <c r="CB2880" i="25"/>
  <c r="CB2859" i="25"/>
  <c r="CB2856" i="25"/>
  <c r="CB2839" i="25"/>
  <c r="CB2819" i="25"/>
  <c r="CB2797" i="25"/>
  <c r="CB2783" i="25"/>
  <c r="CB2781" i="25"/>
  <c r="CB2764" i="25"/>
  <c r="CB2761" i="25"/>
  <c r="CB2745" i="25"/>
  <c r="CB2700" i="25"/>
  <c r="CB2688" i="25"/>
  <c r="CB2668" i="25"/>
  <c r="CB2665" i="25"/>
  <c r="CB2654" i="25"/>
  <c r="CB2637" i="25"/>
  <c r="CB2623" i="25"/>
  <c r="CB2621" i="25"/>
  <c r="CB2608" i="25"/>
  <c r="CB2583" i="25"/>
  <c r="CB2563" i="25"/>
  <c r="CB2541" i="25"/>
  <c r="CB2527" i="25"/>
  <c r="CB2525" i="25"/>
  <c r="CB2508" i="25"/>
  <c r="CB2505" i="25"/>
  <c r="CB2489" i="25"/>
  <c r="CB2478" i="25"/>
  <c r="CB2467" i="25"/>
  <c r="CB2448" i="25"/>
  <c r="CB2414" i="25"/>
  <c r="CB2392" i="25"/>
  <c r="CB2368" i="25"/>
  <c r="CB2367" i="25"/>
  <c r="CB2364" i="25"/>
  <c r="CB2361" i="25"/>
  <c r="CB2304" i="25"/>
  <c r="CB2303" i="25"/>
  <c r="CB2300" i="25"/>
  <c r="CB2297" i="25"/>
  <c r="CB2224" i="25"/>
  <c r="CB2208" i="25"/>
  <c r="CB2135" i="25"/>
  <c r="CB2091" i="25"/>
  <c r="CB2055" i="25"/>
  <c r="CB2041" i="25"/>
  <c r="CB1939" i="25"/>
  <c r="CB1855" i="25"/>
  <c r="CB1847" i="25"/>
  <c r="CB1722" i="25"/>
  <c r="CB1694" i="25"/>
  <c r="CB1689" i="25"/>
  <c r="CB1548" i="25"/>
  <c r="CB1534" i="25"/>
  <c r="CB1526" i="25"/>
  <c r="CB1342" i="25"/>
  <c r="CB1334" i="25"/>
  <c r="CB1323" i="25"/>
  <c r="CB1180" i="25"/>
  <c r="CB2423" i="25"/>
  <c r="CB2403" i="25"/>
  <c r="CB2336" i="25"/>
  <c r="CB2316" i="25"/>
  <c r="CB2313" i="25"/>
  <c r="CB2235" i="25"/>
  <c r="CB2227" i="25"/>
  <c r="CB2223" i="25"/>
  <c r="CB2155" i="25"/>
  <c r="CB2139" i="25"/>
  <c r="CB2063" i="25"/>
  <c r="CB1991" i="25"/>
  <c r="CB1978" i="25"/>
  <c r="CB1976" i="25"/>
  <c r="CB1950" i="25"/>
  <c r="CB1931" i="25"/>
  <c r="CB1867" i="25"/>
  <c r="CB1840" i="25"/>
  <c r="CB1640" i="25"/>
  <c r="CB1523" i="25"/>
  <c r="CB1382" i="25"/>
  <c r="CB2430" i="25"/>
  <c r="CB2409" i="25"/>
  <c r="CB2379" i="25"/>
  <c r="CB2376" i="25"/>
  <c r="CB2352" i="25"/>
  <c r="CB2332" i="25"/>
  <c r="CB2329" i="25"/>
  <c r="CB2256" i="25"/>
  <c r="CB2240" i="25"/>
  <c r="CB2233" i="25"/>
  <c r="CB2207" i="25"/>
  <c r="CB2200" i="25"/>
  <c r="CB2175" i="25"/>
  <c r="CB2153" i="25"/>
  <c r="CB2127" i="25"/>
  <c r="CB2090" i="25"/>
  <c r="CB2087" i="25"/>
  <c r="CB2080" i="25"/>
  <c r="CB2007" i="25"/>
  <c r="CB1961" i="25"/>
  <c r="CB1918" i="25"/>
  <c r="CB1914" i="25"/>
  <c r="CB1832" i="25"/>
  <c r="CB1815" i="25"/>
  <c r="CB1752" i="25"/>
  <c r="CB1659" i="25"/>
  <c r="CB1624" i="25"/>
  <c r="CB1478" i="25"/>
  <c r="CB1446" i="25"/>
  <c r="CB1355" i="25"/>
  <c r="CB2079" i="25"/>
  <c r="CB2072" i="25"/>
  <c r="CB2047" i="25"/>
  <c r="CB2027" i="25"/>
  <c r="CB2011" i="25"/>
  <c r="CB1966" i="25"/>
  <c r="CB1955" i="25"/>
  <c r="CB1898" i="25"/>
  <c r="CB1881" i="25"/>
  <c r="CB1870" i="25"/>
  <c r="CB1851" i="25"/>
  <c r="CB1843" i="25"/>
  <c r="CB1839" i="25"/>
  <c r="CB1785" i="25"/>
  <c r="CB1767" i="25"/>
  <c r="CB1751" i="25"/>
  <c r="CB1720" i="25"/>
  <c r="CB1705" i="25"/>
  <c r="CB1662" i="25"/>
  <c r="CB1648" i="25"/>
  <c r="CB1579" i="25"/>
  <c r="CB1550" i="25"/>
  <c r="CB2056" i="25"/>
  <c r="CB2025" i="25"/>
  <c r="CB1999" i="25"/>
  <c r="CB1945" i="25"/>
  <c r="CB1929" i="25"/>
  <c r="CB1896" i="25"/>
  <c r="CB1865" i="25"/>
  <c r="CB1859" i="25"/>
  <c r="CB1849" i="25"/>
  <c r="CB1823" i="25"/>
  <c r="CB1816" i="25"/>
  <c r="CB1791" i="25"/>
  <c r="CB1771" i="25"/>
  <c r="CB1755" i="25"/>
  <c r="CB1710" i="25"/>
  <c r="CB1699" i="25"/>
  <c r="CB1642" i="25"/>
  <c r="CB1611" i="25"/>
  <c r="CB1598" i="25"/>
  <c r="CB1537" i="25"/>
  <c r="CB1533" i="25"/>
  <c r="CB1499" i="25"/>
  <c r="CB1484" i="25"/>
  <c r="CB1303" i="25"/>
  <c r="CB1208" i="25"/>
  <c r="CB1596" i="25"/>
  <c r="CB1587" i="25"/>
  <c r="CB1571" i="25"/>
  <c r="CB1558" i="25"/>
  <c r="CB1517" i="25"/>
  <c r="CB1510" i="25"/>
  <c r="CB1452" i="25"/>
  <c r="CB1441" i="25"/>
  <c r="CB1420" i="25"/>
  <c r="CB1405" i="25"/>
  <c r="CB1374" i="25"/>
  <c r="CB1284" i="25"/>
  <c r="CB1105" i="25"/>
  <c r="CB1087" i="25"/>
  <c r="CB1627" i="25"/>
  <c r="CB1614" i="25"/>
  <c r="CB1581" i="25"/>
  <c r="CB1564" i="25"/>
  <c r="CB1553" i="25"/>
  <c r="CB1515" i="25"/>
  <c r="CB1505" i="25"/>
  <c r="CB1489" i="25"/>
  <c r="CB1470" i="25"/>
  <c r="CB1436" i="25"/>
  <c r="CB1386" i="25"/>
  <c r="CB1281" i="25"/>
  <c r="CB1486" i="25"/>
  <c r="CB1473" i="25"/>
  <c r="CB1457" i="25"/>
  <c r="CB1403" i="25"/>
  <c r="CB1388" i="25"/>
  <c r="CB1340" i="25"/>
  <c r="CB1331" i="25"/>
  <c r="CB1315" i="25"/>
  <c r="CB1249" i="25"/>
  <c r="CB1079" i="25"/>
  <c r="CB1060" i="25"/>
  <c r="CB1393" i="25"/>
  <c r="CB1325" i="25"/>
  <c r="CB1313" i="25"/>
  <c r="CB1276" i="25"/>
  <c r="CB1272" i="25"/>
  <c r="CB1162" i="25"/>
  <c r="CB1097" i="25"/>
  <c r="CB1268" i="25"/>
  <c r="CB1218" i="25"/>
  <c r="CB1204" i="25"/>
  <c r="CB1185" i="25"/>
  <c r="CB1077" i="25"/>
  <c r="CB1075" i="25"/>
  <c r="CB1066" i="25"/>
  <c r="CB1265" i="25"/>
  <c r="CB1234" i="25"/>
  <c r="CB1201" i="25"/>
  <c r="CB1176" i="25"/>
  <c r="CB1129" i="25"/>
  <c r="CB1036" i="25"/>
  <c r="CB1147" i="25"/>
  <c r="CB1121" i="25"/>
  <c r="CB1101" i="25"/>
  <c r="CB1051" i="25"/>
  <c r="CB1152" i="25"/>
  <c r="CB1137" i="25"/>
  <c r="CB1113" i="25"/>
  <c r="CB1099" i="25"/>
  <c r="CB1090" i="25"/>
  <c r="CB1062" i="25"/>
  <c r="CB1030" i="25"/>
  <c r="CB3012" i="25"/>
  <c r="CB3002" i="25"/>
  <c r="CB2965" i="25"/>
  <c r="CB2948" i="25"/>
  <c r="CB2938" i="25"/>
  <c r="CB2901" i="25"/>
  <c r="CB2884" i="25"/>
  <c r="CB2874" i="25"/>
  <c r="CB2837" i="25"/>
  <c r="CB2820" i="25"/>
  <c r="CB2810" i="25"/>
  <c r="CB2773" i="25"/>
  <c r="CB2756" i="25"/>
  <c r="CB2746" i="25"/>
  <c r="CB2709" i="25"/>
  <c r="CB2692" i="25"/>
  <c r="CB2682" i="25"/>
  <c r="CB2645" i="25"/>
  <c r="CB2628" i="25"/>
  <c r="CB2618" i="25"/>
  <c r="CB2581" i="25"/>
  <c r="CB2564" i="25"/>
  <c r="CB2554" i="25"/>
  <c r="CB2517" i="25"/>
  <c r="CB2500" i="25"/>
  <c r="CB2490" i="25"/>
  <c r="CB2453" i="25"/>
  <c r="CB2436" i="25"/>
  <c r="CB2426" i="25"/>
  <c r="CB2389" i="25"/>
  <c r="CB2372" i="25"/>
  <c r="CB3018" i="25"/>
  <c r="CB2981" i="25"/>
  <c r="CB2964" i="25"/>
  <c r="CB2954" i="25"/>
  <c r="CB2917" i="25"/>
  <c r="CB2900" i="25"/>
  <c r="CB2890" i="25"/>
  <c r="CB2853" i="25"/>
  <c r="CB2836" i="25"/>
  <c r="CB2826" i="25"/>
  <c r="CB2789" i="25"/>
  <c r="CB2772" i="25"/>
  <c r="CB2762" i="25"/>
  <c r="CB2725" i="25"/>
  <c r="CB2708" i="25"/>
  <c r="CB2698" i="25"/>
  <c r="CB2661" i="25"/>
  <c r="CB2644" i="25"/>
  <c r="CB2634" i="25"/>
  <c r="CB2597" i="25"/>
  <c r="CB2580" i="25"/>
  <c r="CB2570" i="25"/>
  <c r="CB2533" i="25"/>
  <c r="CB2516" i="25"/>
  <c r="CB2506" i="25"/>
  <c r="CB2469" i="25"/>
  <c r="CB2452" i="25"/>
  <c r="CB2442" i="25"/>
  <c r="CB2405" i="25"/>
  <c r="CB2388" i="25"/>
  <c r="CB2378" i="25"/>
  <c r="CB2997" i="25"/>
  <c r="CB2980" i="25"/>
  <c r="CB2970" i="25"/>
  <c r="CB2933" i="25"/>
  <c r="CB2916" i="25"/>
  <c r="CB2906" i="25"/>
  <c r="CB2869" i="25"/>
  <c r="CB2852" i="25"/>
  <c r="CB2842" i="25"/>
  <c r="CB2805" i="25"/>
  <c r="CB2788" i="25"/>
  <c r="CB2778" i="25"/>
  <c r="CB2741" i="25"/>
  <c r="CB2724" i="25"/>
  <c r="CB2714" i="25"/>
  <c r="CB2677" i="25"/>
  <c r="CB2660" i="25"/>
  <c r="CB2650" i="25"/>
  <c r="CB2613" i="25"/>
  <c r="CB2596" i="25"/>
  <c r="CB2586" i="25"/>
  <c r="CB2549" i="25"/>
  <c r="CB2532" i="25"/>
  <c r="CB2522" i="25"/>
  <c r="CB2485" i="25"/>
  <c r="CB2468" i="25"/>
  <c r="CB2458" i="25"/>
  <c r="CB2421" i="25"/>
  <c r="CB2404" i="25"/>
  <c r="CB2394" i="25"/>
  <c r="CB3013" i="25"/>
  <c r="CB2996" i="25"/>
  <c r="CB2986" i="25"/>
  <c r="CB2949" i="25"/>
  <c r="CB2932" i="25"/>
  <c r="CB2922" i="25"/>
  <c r="CB2885" i="25"/>
  <c r="CB2868" i="25"/>
  <c r="CB2858" i="25"/>
  <c r="CB2821" i="25"/>
  <c r="CB2804" i="25"/>
  <c r="CB2794" i="25"/>
  <c r="CB2757" i="25"/>
  <c r="CB2740" i="25"/>
  <c r="CB2730" i="25"/>
  <c r="CB2693" i="25"/>
  <c r="CB2676" i="25"/>
  <c r="CB2666" i="25"/>
  <c r="CB2629" i="25"/>
  <c r="CB2612" i="25"/>
  <c r="CB2602" i="25"/>
  <c r="CB2565" i="25"/>
  <c r="CB2548" i="25"/>
  <c r="CB2538" i="25"/>
  <c r="CB2501" i="25"/>
  <c r="CB2484" i="25"/>
  <c r="CB2474" i="25"/>
  <c r="CB2437" i="25"/>
  <c r="CB2420" i="25"/>
  <c r="CB2410" i="25"/>
  <c r="CB2373" i="25"/>
  <c r="CB2237" i="25"/>
  <c r="CB2230" i="25"/>
  <c r="CB2213" i="25"/>
  <c r="CB2209" i="25"/>
  <c r="CB2180" i="25"/>
  <c r="CB2173" i="25"/>
  <c r="CB2166" i="25"/>
  <c r="CB2149" i="25"/>
  <c r="CB2145" i="25"/>
  <c r="CB2116" i="25"/>
  <c r="CB2109" i="25"/>
  <c r="CB2102" i="25"/>
  <c r="CB2085" i="25"/>
  <c r="CB2081" i="25"/>
  <c r="CB2052" i="25"/>
  <c r="CB2045" i="25"/>
  <c r="CB2038" i="25"/>
  <c r="CB2021" i="25"/>
  <c r="CB2017" i="25"/>
  <c r="CB1988" i="25"/>
  <c r="CB1981" i="25"/>
  <c r="CB1974" i="25"/>
  <c r="CB1957" i="25"/>
  <c r="CB1953" i="25"/>
  <c r="CB1924" i="25"/>
  <c r="CB1917" i="25"/>
  <c r="CB1910" i="25"/>
  <c r="CB1893" i="25"/>
  <c r="CB1889" i="25"/>
  <c r="CB1860" i="25"/>
  <c r="CB1853" i="25"/>
  <c r="CB1846" i="25"/>
  <c r="CB1829" i="25"/>
  <c r="CB1825" i="25"/>
  <c r="CB1796" i="25"/>
  <c r="CB1789" i="25"/>
  <c r="CB1782" i="25"/>
  <c r="CB1765" i="25"/>
  <c r="CB1761" i="25"/>
  <c r="CB1732" i="25"/>
  <c r="CB1725" i="25"/>
  <c r="CB1718" i="25"/>
  <c r="CB1701" i="25"/>
  <c r="CB1697" i="25"/>
  <c r="CB1668" i="25"/>
  <c r="CB1661" i="25"/>
  <c r="CB1654" i="25"/>
  <c r="CB1637" i="25"/>
  <c r="CB1633" i="25"/>
  <c r="CB1623" i="25"/>
  <c r="CB1576" i="25"/>
  <c r="CB1572" i="25"/>
  <c r="CB1519" i="25"/>
  <c r="CB1448" i="25"/>
  <c r="CB1444" i="25"/>
  <c r="CB1391" i="25"/>
  <c r="CB1320" i="25"/>
  <c r="CB1306" i="25"/>
  <c r="CB1270" i="25"/>
  <c r="CB1261" i="25"/>
  <c r="CB1229" i="25"/>
  <c r="CB1206" i="25"/>
  <c r="CB1139" i="25"/>
  <c r="CB1132" i="25"/>
  <c r="CB1107" i="25"/>
  <c r="CB1091" i="25"/>
  <c r="CB1057" i="25"/>
  <c r="CB2229" i="25"/>
  <c r="CB2225" i="25"/>
  <c r="CB2196" i="25"/>
  <c r="CB2189" i="25"/>
  <c r="CB2182" i="25"/>
  <c r="CB2165" i="25"/>
  <c r="CB2161" i="25"/>
  <c r="CB2132" i="25"/>
  <c r="CB2125" i="25"/>
  <c r="CB2118" i="25"/>
  <c r="CB2101" i="25"/>
  <c r="CB2097" i="25"/>
  <c r="CB2068" i="25"/>
  <c r="CB2061" i="25"/>
  <c r="CB2054" i="25"/>
  <c r="CB2037" i="25"/>
  <c r="CB2033" i="25"/>
  <c r="CB2004" i="25"/>
  <c r="CB1997" i="25"/>
  <c r="CB1990" i="25"/>
  <c r="CB1973" i="25"/>
  <c r="CB1969" i="25"/>
  <c r="CB1940" i="25"/>
  <c r="CB1933" i="25"/>
  <c r="CB1926" i="25"/>
  <c r="CB1909" i="25"/>
  <c r="CB1905" i="25"/>
  <c r="CB1876" i="25"/>
  <c r="CB1869" i="25"/>
  <c r="CB1862" i="25"/>
  <c r="CB1845" i="25"/>
  <c r="CB1841" i="25"/>
  <c r="CB1812" i="25"/>
  <c r="CB1805" i="25"/>
  <c r="CB1798" i="25"/>
  <c r="CB1781" i="25"/>
  <c r="CB1777" i="25"/>
  <c r="CB1748" i="25"/>
  <c r="CB1741" i="25"/>
  <c r="CB1734" i="25"/>
  <c r="CB1717" i="25"/>
  <c r="CB1713" i="25"/>
  <c r="CB1684" i="25"/>
  <c r="CB1677" i="25"/>
  <c r="CB1670" i="25"/>
  <c r="CB1653" i="25"/>
  <c r="CB1649" i="25"/>
  <c r="CB1616" i="25"/>
  <c r="CB1607" i="25"/>
  <c r="CB1592" i="25"/>
  <c r="CB1589" i="25"/>
  <c r="CB1559" i="25"/>
  <c r="CB1552" i="25"/>
  <c r="CB1536" i="25"/>
  <c r="CB1529" i="25"/>
  <c r="CB1524" i="25"/>
  <c r="CB1485" i="25"/>
  <c r="CB1481" i="25"/>
  <c r="CB1479" i="25"/>
  <c r="CB1477" i="25"/>
  <c r="CB1475" i="25"/>
  <c r="CB1464" i="25"/>
  <c r="CB1461" i="25"/>
  <c r="CB1431" i="25"/>
  <c r="CB1424" i="25"/>
  <c r="CB1408" i="25"/>
  <c r="CB1401" i="25"/>
  <c r="CB1396" i="25"/>
  <c r="CB1357" i="25"/>
  <c r="CB1353" i="25"/>
  <c r="CB1351" i="25"/>
  <c r="CB1349" i="25"/>
  <c r="CB1347" i="25"/>
  <c r="CB1336" i="25"/>
  <c r="CB1333" i="25"/>
  <c r="CB1318" i="25"/>
  <c r="CB1290" i="25"/>
  <c r="CB1269" i="25"/>
  <c r="CB1263" i="25"/>
  <c r="CB1230" i="25"/>
  <c r="CB1179" i="25"/>
  <c r="CB1155" i="25"/>
  <c r="CB1096" i="25"/>
  <c r="CB1064" i="25"/>
  <c r="CB1054" i="25"/>
  <c r="CB2362" i="25"/>
  <c r="CB2346" i="25"/>
  <c r="CB2330" i="25"/>
  <c r="CB2314" i="25"/>
  <c r="CB2298" i="25"/>
  <c r="CB2282" i="25"/>
  <c r="CB2266" i="25"/>
  <c r="CB2250" i="25"/>
  <c r="CB2226" i="25"/>
  <c r="CB2212" i="25"/>
  <c r="CB2205" i="25"/>
  <c r="CB2198" i="25"/>
  <c r="CB2181" i="25"/>
  <c r="CB2177" i="25"/>
  <c r="CB2162" i="25"/>
  <c r="CB2148" i="25"/>
  <c r="CB2141" i="25"/>
  <c r="CB2134" i="25"/>
  <c r="CB2117" i="25"/>
  <c r="CB2113" i="25"/>
  <c r="CB2098" i="25"/>
  <c r="CB2084" i="25"/>
  <c r="CB2077" i="25"/>
  <c r="CB2070" i="25"/>
  <c r="CB2053" i="25"/>
  <c r="CB2049" i="25"/>
  <c r="CB2034" i="25"/>
  <c r="CB2020" i="25"/>
  <c r="CB2013" i="25"/>
  <c r="CB2006" i="25"/>
  <c r="CB1989" i="25"/>
  <c r="CB1985" i="25"/>
  <c r="CB1970" i="25"/>
  <c r="CB1956" i="25"/>
  <c r="CB1949" i="25"/>
  <c r="CB1942" i="25"/>
  <c r="CB1925" i="25"/>
  <c r="CB1921" i="25"/>
  <c r="CB1906" i="25"/>
  <c r="CB1892" i="25"/>
  <c r="CB1885" i="25"/>
  <c r="CB1878" i="25"/>
  <c r="CB1861" i="25"/>
  <c r="CB1857" i="25"/>
  <c r="CB1842" i="25"/>
  <c r="CB1828" i="25"/>
  <c r="CB1821" i="25"/>
  <c r="CB1814" i="25"/>
  <c r="CB1797" i="25"/>
  <c r="CB1793" i="25"/>
  <c r="CB1778" i="25"/>
  <c r="CB1764" i="25"/>
  <c r="CB1757" i="25"/>
  <c r="CB1750" i="25"/>
  <c r="CB1733" i="25"/>
  <c r="CB1729" i="25"/>
  <c r="CB1714" i="25"/>
  <c r="CB1700" i="25"/>
  <c r="CB1693" i="25"/>
  <c r="CB1686" i="25"/>
  <c r="CB1669" i="25"/>
  <c r="CB1665" i="25"/>
  <c r="CB1650" i="25"/>
  <c r="CB1636" i="25"/>
  <c r="CB1629" i="25"/>
  <c r="CB1609" i="25"/>
  <c r="CB1608" i="25"/>
  <c r="CB1603" i="25"/>
  <c r="CB1583" i="25"/>
  <c r="CB1512" i="25"/>
  <c r="CB1508" i="25"/>
  <c r="CB1455" i="25"/>
  <c r="CB1384" i="25"/>
  <c r="CB1380" i="25"/>
  <c r="CB1327" i="25"/>
  <c r="CB1311" i="25"/>
  <c r="CB1293" i="25"/>
  <c r="CB1257" i="25"/>
  <c r="CB1254" i="25"/>
  <c r="CB1246" i="25"/>
  <c r="CB1197" i="25"/>
  <c r="CB1173" i="25"/>
  <c r="CB1138" i="25"/>
  <c r="CB1111" i="25"/>
  <c r="CB1068" i="25"/>
  <c r="CB1022" i="25"/>
  <c r="CB3014" i="25"/>
  <c r="CB2998" i="25"/>
  <c r="CB2982" i="25"/>
  <c r="CB2966" i="25"/>
  <c r="CB2950" i="25"/>
  <c r="CB2934" i="25"/>
  <c r="CB2918" i="25"/>
  <c r="CB2902" i="25"/>
  <c r="CB2886" i="25"/>
  <c r="CB2870" i="25"/>
  <c r="CB2854" i="25"/>
  <c r="CB2838" i="25"/>
  <c r="CB2822" i="25"/>
  <c r="CB2806" i="25"/>
  <c r="CB2790" i="25"/>
  <c r="CB2774" i="25"/>
  <c r="CB2758" i="25"/>
  <c r="CB2742" i="25"/>
  <c r="CB2726" i="25"/>
  <c r="CB2710" i="25"/>
  <c r="CB2694" i="25"/>
  <c r="CB2678" i="25"/>
  <c r="CB2662" i="25"/>
  <c r="CB2646" i="25"/>
  <c r="CB2630" i="25"/>
  <c r="CB2614" i="25"/>
  <c r="CB2598" i="25"/>
  <c r="CB2582" i="25"/>
  <c r="CB2566" i="25"/>
  <c r="CB2550" i="25"/>
  <c r="CB2534" i="25"/>
  <c r="CB2518" i="25"/>
  <c r="CB2502" i="25"/>
  <c r="CB2486" i="25"/>
  <c r="CB2470" i="25"/>
  <c r="CB2454" i="25"/>
  <c r="CB2438" i="25"/>
  <c r="CB2422" i="25"/>
  <c r="CB2406" i="25"/>
  <c r="CB2390" i="25"/>
  <c r="CB2374" i="25"/>
  <c r="CB2358" i="25"/>
  <c r="CB2356" i="25"/>
  <c r="CB2342" i="25"/>
  <c r="CB2340" i="25"/>
  <c r="CB2326" i="25"/>
  <c r="CB2324" i="25"/>
  <c r="CB2310" i="25"/>
  <c r="CB2308" i="25"/>
  <c r="CB2294" i="25"/>
  <c r="CB2292" i="25"/>
  <c r="CB2278" i="25"/>
  <c r="CB2276" i="25"/>
  <c r="CB2262" i="25"/>
  <c r="CB2260" i="25"/>
  <c r="CB2246" i="25"/>
  <c r="CB2244" i="25"/>
  <c r="CB2228" i="25"/>
  <c r="CB2221" i="25"/>
  <c r="CB2220" i="25"/>
  <c r="CB2214" i="25"/>
  <c r="CB2197" i="25"/>
  <c r="CB2193" i="25"/>
  <c r="CB2186" i="25"/>
  <c r="CB2178" i="25"/>
  <c r="CB2176" i="25"/>
  <c r="CB2164" i="25"/>
  <c r="CB2157" i="25"/>
  <c r="CB2156" i="25"/>
  <c r="CB2150" i="25"/>
  <c r="CB2133" i="25"/>
  <c r="CB2129" i="25"/>
  <c r="CB2122" i="25"/>
  <c r="CB2114" i="25"/>
  <c r="CB2112" i="25"/>
  <c r="CB2100" i="25"/>
  <c r="CB2093" i="25"/>
  <c r="CB2092" i="25"/>
  <c r="CB2086" i="25"/>
  <c r="CB2069" i="25"/>
  <c r="CB2065" i="25"/>
  <c r="CB2058" i="25"/>
  <c r="CB2050" i="25"/>
  <c r="CB2048" i="25"/>
  <c r="CB2036" i="25"/>
  <c r="CB2029" i="25"/>
  <c r="CB2028" i="25"/>
  <c r="CB2022" i="25"/>
  <c r="CB2005" i="25"/>
  <c r="CB2001" i="25"/>
  <c r="CB1994" i="25"/>
  <c r="CB1986" i="25"/>
  <c r="CB1984" i="25"/>
  <c r="CB1972" i="25"/>
  <c r="CB1965" i="25"/>
  <c r="CB1964" i="25"/>
  <c r="CB1958" i="25"/>
  <c r="CB1941" i="25"/>
  <c r="CB1937" i="25"/>
  <c r="CB1930" i="25"/>
  <c r="CB1922" i="25"/>
  <c r="CB1920" i="25"/>
  <c r="CB1908" i="25"/>
  <c r="CB1901" i="25"/>
  <c r="CB1900" i="25"/>
  <c r="CB1894" i="25"/>
  <c r="CB1877" i="25"/>
  <c r="CB1873" i="25"/>
  <c r="CB1866" i="25"/>
  <c r="CB1858" i="25"/>
  <c r="CB1856" i="25"/>
  <c r="CB1844" i="25"/>
  <c r="CB1837" i="25"/>
  <c r="CB1836" i="25"/>
  <c r="CB1830" i="25"/>
  <c r="CB1813" i="25"/>
  <c r="CB1809" i="25"/>
  <c r="CB1802" i="25"/>
  <c r="CB1794" i="25"/>
  <c r="CB1792" i="25"/>
  <c r="CB1780" i="25"/>
  <c r="CB1773" i="25"/>
  <c r="CB1772" i="25"/>
  <c r="CB1766" i="25"/>
  <c r="CB1749" i="25"/>
  <c r="CB1745" i="25"/>
  <c r="CB1738" i="25"/>
  <c r="CB1730" i="25"/>
  <c r="CB1728" i="25"/>
  <c r="CB1716" i="25"/>
  <c r="CB1709" i="25"/>
  <c r="CB1708" i="25"/>
  <c r="CB1702" i="25"/>
  <c r="CB1685" i="25"/>
  <c r="CB1681" i="25"/>
  <c r="CB1674" i="25"/>
  <c r="CB1666" i="25"/>
  <c r="CB1664" i="25"/>
  <c r="CB1652" i="25"/>
  <c r="CB1645" i="25"/>
  <c r="CB1644" i="25"/>
  <c r="CB1638" i="25"/>
  <c r="CB1613" i="25"/>
  <c r="CB1605" i="25"/>
  <c r="CB1604" i="25"/>
  <c r="CB1600" i="25"/>
  <c r="CB1593" i="25"/>
  <c r="CB1588" i="25"/>
  <c r="CB1549" i="25"/>
  <c r="CB1545" i="25"/>
  <c r="CB1543" i="25"/>
  <c r="CB1541" i="25"/>
  <c r="CB1539" i="25"/>
  <c r="CB1528" i="25"/>
  <c r="CB1525" i="25"/>
  <c r="CB1501" i="25"/>
  <c r="CB1495" i="25"/>
  <c r="CB1488" i="25"/>
  <c r="CB1472" i="25"/>
  <c r="CB1465" i="25"/>
  <c r="CB1460" i="25"/>
  <c r="CB1421" i="25"/>
  <c r="CB1417" i="25"/>
  <c r="CB1415" i="25"/>
  <c r="CB1413" i="25"/>
  <c r="CB1411" i="25"/>
  <c r="CB1400" i="25"/>
  <c r="CB1397" i="25"/>
  <c r="CB1373" i="25"/>
  <c r="CB1367" i="25"/>
  <c r="CB1360" i="25"/>
  <c r="CB1344" i="25"/>
  <c r="CB1337" i="25"/>
  <c r="CB1332" i="25"/>
  <c r="CB1310" i="25"/>
  <c r="CB1283" i="25"/>
  <c r="CB1262" i="25"/>
  <c r="CB1253" i="25"/>
  <c r="CB1237" i="25"/>
  <c r="CB1235" i="25"/>
  <c r="CB1215" i="25"/>
  <c r="CB1213" i="25"/>
  <c r="CB1166" i="25"/>
  <c r="CB1116" i="25"/>
  <c r="CB1073" i="25"/>
  <c r="CB1047" i="25"/>
  <c r="CB1027" i="25"/>
  <c r="CB1575" i="25"/>
  <c r="CB1568" i="25"/>
  <c r="CB1561" i="25"/>
  <c r="CB1544" i="25"/>
  <c r="CB1540" i="25"/>
  <c r="CB1511" i="25"/>
  <c r="CB1504" i="25"/>
  <c r="CB1497" i="25"/>
  <c r="CB1480" i="25"/>
  <c r="CB1476" i="25"/>
  <c r="CB1447" i="25"/>
  <c r="CB1440" i="25"/>
  <c r="CB1433" i="25"/>
  <c r="CB1416" i="25"/>
  <c r="CB1412" i="25"/>
  <c r="CB1383" i="25"/>
  <c r="CB1376" i="25"/>
  <c r="CB1369" i="25"/>
  <c r="CB1352" i="25"/>
  <c r="CB1348" i="25"/>
  <c r="CB1319" i="25"/>
  <c r="CB1286" i="25"/>
  <c r="CB1267" i="25"/>
  <c r="CB1259" i="25"/>
  <c r="CB1258" i="25"/>
  <c r="CB1247" i="25"/>
  <c r="CB1242" i="25"/>
  <c r="CB1226" i="25"/>
  <c r="CB1199" i="25"/>
  <c r="CB1198" i="25"/>
  <c r="CB1193" i="25"/>
  <c r="CB1190" i="25"/>
  <c r="CB1182" i="25"/>
  <c r="CB1165" i="25"/>
  <c r="CB1160" i="25"/>
  <c r="CB1143" i="25"/>
  <c r="CB1128" i="25"/>
  <c r="CB1112" i="25"/>
  <c r="CB1108" i="25"/>
  <c r="CB1103" i="25"/>
  <c r="CB1095" i="25"/>
  <c r="CB1072" i="25"/>
  <c r="CB1038" i="25"/>
  <c r="CB1620" i="25"/>
  <c r="CB1591" i="25"/>
  <c r="CB1584" i="25"/>
  <c r="CB1577" i="25"/>
  <c r="CB1560" i="25"/>
  <c r="CB1556" i="25"/>
  <c r="CB1527" i="25"/>
  <c r="CB1520" i="25"/>
  <c r="CB1513" i="25"/>
  <c r="CB1496" i="25"/>
  <c r="CB1492" i="25"/>
  <c r="CB1463" i="25"/>
  <c r="CB1456" i="25"/>
  <c r="CB1449" i="25"/>
  <c r="CB1432" i="25"/>
  <c r="CB1428" i="25"/>
  <c r="CB1399" i="25"/>
  <c r="CB1392" i="25"/>
  <c r="CB1385" i="25"/>
  <c r="CB1368" i="25"/>
  <c r="CB1364" i="25"/>
  <c r="CB1335" i="25"/>
  <c r="CB1328" i="25"/>
  <c r="CB1321" i="25"/>
  <c r="CB1301" i="25"/>
  <c r="CB1294" i="25"/>
  <c r="CB1279" i="25"/>
  <c r="CB1277" i="25"/>
  <c r="CB1222" i="25"/>
  <c r="CB1203" i="25"/>
  <c r="CB1195" i="25"/>
  <c r="CB1194" i="25"/>
  <c r="CB1183" i="25"/>
  <c r="CB1178" i="25"/>
  <c r="CB1150" i="25"/>
  <c r="CB1135" i="25"/>
  <c r="CB1126" i="25"/>
  <c r="CB1124" i="25"/>
  <c r="CB1106" i="25"/>
  <c r="CB1088" i="25"/>
  <c r="CB1309" i="25"/>
  <c r="CB1302" i="25"/>
  <c r="CB1295" i="25"/>
  <c r="CB1278" i="25"/>
  <c r="CB1274" i="25"/>
  <c r="CB1245" i="25"/>
  <c r="CB1238" i="25"/>
  <c r="CB1231" i="25"/>
  <c r="CB1214" i="25"/>
  <c r="CB1210" i="25"/>
  <c r="CB1181" i="25"/>
  <c r="CB1174" i="25"/>
  <c r="CB1167" i="25"/>
  <c r="CB1159" i="25"/>
  <c r="CB1142" i="25"/>
  <c r="CB1119" i="25"/>
  <c r="CB1110" i="25"/>
  <c r="CB1081" i="25"/>
  <c r="CB1074" i="25"/>
  <c r="CB1065" i="25"/>
  <c r="CB1042" i="25"/>
  <c r="CB1037" i="25"/>
  <c r="CB1158" i="25"/>
  <c r="CB1151" i="25"/>
  <c r="CB1144" i="25"/>
  <c r="CB1127" i="25"/>
  <c r="CB1123" i="25"/>
  <c r="CB1094" i="25"/>
  <c r="CB1078" i="25"/>
  <c r="CB1070" i="25"/>
  <c r="CB1069" i="25"/>
  <c r="CB1058" i="25"/>
  <c r="CB1053" i="25"/>
  <c r="CB1043" i="25"/>
  <c r="CB1039" i="25"/>
  <c r="CB1034" i="25"/>
  <c r="CB1026" i="25"/>
  <c r="CB1089" i="25"/>
  <c r="CB1085" i="25"/>
  <c r="CB1056" i="25"/>
  <c r="CB1050" i="25"/>
  <c r="CB1041" i="25"/>
  <c r="CB1025" i="25"/>
  <c r="BN3" i="25"/>
  <c r="BZ1021" i="25"/>
  <c r="CB1021" i="25" s="1"/>
  <c r="BZ1020" i="25"/>
  <c r="BZ1019" i="25"/>
  <c r="BZ1018" i="25"/>
  <c r="BZ1017" i="25"/>
  <c r="CB1017" i="25" s="1"/>
  <c r="BZ1016" i="25"/>
  <c r="BZ1015" i="25"/>
  <c r="BZ1014" i="25"/>
  <c r="BZ1013" i="25"/>
  <c r="CB1013" i="25" s="1"/>
  <c r="BZ1012" i="25"/>
  <c r="BZ1011" i="25"/>
  <c r="BZ1010" i="25"/>
  <c r="BZ1009" i="25"/>
  <c r="CB1009" i="25" s="1"/>
  <c r="BZ1008" i="25"/>
  <c r="BZ1007" i="25"/>
  <c r="BZ1006" i="25"/>
  <c r="BZ1005" i="25"/>
  <c r="CB1005" i="25" s="1"/>
  <c r="BZ1004" i="25"/>
  <c r="BZ1003" i="25"/>
  <c r="CB1003" i="25" s="1"/>
  <c r="BZ1002" i="25"/>
  <c r="BZ1001" i="25"/>
  <c r="CB1001" i="25" s="1"/>
  <c r="BZ1000" i="25"/>
  <c r="CB1000" i="25" s="1"/>
  <c r="BZ999" i="25"/>
  <c r="CB999" i="25" s="1"/>
  <c r="BZ998" i="25"/>
  <c r="BZ997" i="25"/>
  <c r="CB997" i="25" s="1"/>
  <c r="BZ996" i="25"/>
  <c r="BZ995" i="25"/>
  <c r="CB995" i="25" s="1"/>
  <c r="BZ994" i="25"/>
  <c r="BZ993" i="25"/>
  <c r="CB993" i="25" s="1"/>
  <c r="BZ992" i="25"/>
  <c r="BZ991" i="25"/>
  <c r="BZ990" i="25"/>
  <c r="BZ989" i="25"/>
  <c r="CB989" i="25" s="1"/>
  <c r="BZ988" i="25"/>
  <c r="BZ987" i="25"/>
  <c r="BZ986" i="25"/>
  <c r="BZ985" i="25"/>
  <c r="CB985" i="25" s="1"/>
  <c r="BZ984" i="25"/>
  <c r="BZ983" i="25"/>
  <c r="BZ982" i="25"/>
  <c r="BZ981" i="25"/>
  <c r="CB981" i="25" s="1"/>
  <c r="BZ980" i="25"/>
  <c r="CB980" i="25" s="1"/>
  <c r="BZ979" i="25"/>
  <c r="BZ978" i="25"/>
  <c r="BZ977" i="25"/>
  <c r="CB977" i="25" s="1"/>
  <c r="BZ976" i="25"/>
  <c r="BZ975" i="25"/>
  <c r="BZ974" i="25"/>
  <c r="BZ973" i="25"/>
  <c r="BZ972" i="25"/>
  <c r="BZ971" i="25"/>
  <c r="BZ970" i="25"/>
  <c r="BZ969" i="25"/>
  <c r="CB969" i="25" s="1"/>
  <c r="BZ968" i="25"/>
  <c r="BZ967" i="25"/>
  <c r="CB967" i="25" s="1"/>
  <c r="BZ966" i="25"/>
  <c r="BZ965" i="25"/>
  <c r="CB965" i="25" s="1"/>
  <c r="BZ964" i="25"/>
  <c r="BZ963" i="25"/>
  <c r="CB963" i="25" s="1"/>
  <c r="BZ962" i="25"/>
  <c r="BZ961" i="25"/>
  <c r="CB961" i="25" s="1"/>
  <c r="BZ960" i="25"/>
  <c r="CB960" i="25" s="1"/>
  <c r="BZ959" i="25"/>
  <c r="BZ958" i="25"/>
  <c r="BZ957" i="25"/>
  <c r="CB957" i="25" s="1"/>
  <c r="BZ956" i="25"/>
  <c r="BZ955" i="25"/>
  <c r="BZ954" i="25"/>
  <c r="BZ953" i="25"/>
  <c r="CB953" i="25" s="1"/>
  <c r="BZ952" i="25"/>
  <c r="BZ951" i="25"/>
  <c r="BZ950" i="25"/>
  <c r="BZ949" i="25"/>
  <c r="CB949" i="25" s="1"/>
  <c r="BZ948" i="25"/>
  <c r="BZ947" i="25"/>
  <c r="BZ946" i="25"/>
  <c r="BZ945" i="25"/>
  <c r="CB945" i="25" s="1"/>
  <c r="BZ944" i="25"/>
  <c r="BZ943" i="25"/>
  <c r="BZ942" i="25"/>
  <c r="BZ941" i="25"/>
  <c r="CB941" i="25" s="1"/>
  <c r="BZ940" i="25"/>
  <c r="BZ939" i="25"/>
  <c r="BZ938" i="25"/>
  <c r="BZ937" i="25"/>
  <c r="CB937" i="25" s="1"/>
  <c r="BZ936" i="25"/>
  <c r="BZ935" i="25"/>
  <c r="CB935" i="25" s="1"/>
  <c r="BZ934" i="25"/>
  <c r="BZ933" i="25"/>
  <c r="CB933" i="25" s="1"/>
  <c r="BZ932" i="25"/>
  <c r="BZ931" i="25"/>
  <c r="CB931" i="25" s="1"/>
  <c r="BZ930" i="25"/>
  <c r="BZ929" i="25"/>
  <c r="CB929" i="25" s="1"/>
  <c r="BZ928" i="25"/>
  <c r="BZ927" i="25"/>
  <c r="BZ926" i="25"/>
  <c r="BZ925" i="25"/>
  <c r="CB925" i="25" s="1"/>
  <c r="BZ924" i="25"/>
  <c r="BZ923" i="25"/>
  <c r="BZ922" i="25"/>
  <c r="BZ921" i="25"/>
  <c r="BZ920" i="25"/>
  <c r="BZ919" i="25"/>
  <c r="BZ918" i="25"/>
  <c r="BZ917" i="25"/>
  <c r="BZ916" i="25"/>
  <c r="BZ915" i="25"/>
  <c r="BZ914" i="25"/>
  <c r="BZ913" i="25"/>
  <c r="CB913" i="25" s="1"/>
  <c r="BZ912" i="25"/>
  <c r="BZ911" i="25"/>
  <c r="BZ910" i="25"/>
  <c r="BZ909" i="25"/>
  <c r="CB909" i="25" s="1"/>
  <c r="BZ908" i="25"/>
  <c r="BZ907" i="25"/>
  <c r="CB907" i="25" s="1"/>
  <c r="BZ906" i="25"/>
  <c r="BZ905" i="25"/>
  <c r="CB905" i="25" s="1"/>
  <c r="BZ904" i="25"/>
  <c r="BZ903" i="25"/>
  <c r="CB903" i="25" s="1"/>
  <c r="BZ902" i="25"/>
  <c r="BZ901" i="25"/>
  <c r="CB901" i="25" s="1"/>
  <c r="BZ900" i="25"/>
  <c r="BZ899" i="25"/>
  <c r="CB899" i="25" s="1"/>
  <c r="BZ898" i="25"/>
  <c r="BZ897" i="25"/>
  <c r="CB897" i="25" s="1"/>
  <c r="BZ896" i="25"/>
  <c r="BZ895" i="25"/>
  <c r="BZ894" i="25"/>
  <c r="BZ893" i="25"/>
  <c r="CB893" i="25" s="1"/>
  <c r="BZ892" i="25"/>
  <c r="BZ891" i="25"/>
  <c r="BZ890" i="25"/>
  <c r="BZ889" i="25"/>
  <c r="BZ888" i="25"/>
  <c r="BZ887" i="25"/>
  <c r="BZ886" i="25"/>
  <c r="BZ885" i="25"/>
  <c r="CB885" i="25" s="1"/>
  <c r="BZ884" i="25"/>
  <c r="BZ883" i="25"/>
  <c r="BZ882" i="25"/>
  <c r="BZ881" i="25"/>
  <c r="CB881" i="25" s="1"/>
  <c r="BZ880" i="25"/>
  <c r="BZ879" i="25"/>
  <c r="BZ878" i="25"/>
  <c r="BZ877" i="25"/>
  <c r="CB877" i="25" s="1"/>
  <c r="BZ876" i="25"/>
  <c r="BZ875" i="25"/>
  <c r="CB875" i="25" s="1"/>
  <c r="BZ874" i="25"/>
  <c r="BZ873" i="25"/>
  <c r="CB873" i="25" s="1"/>
  <c r="BZ872" i="25"/>
  <c r="CB872" i="25" s="1"/>
  <c r="BZ871" i="25"/>
  <c r="CB871" i="25" s="1"/>
  <c r="BZ870" i="25"/>
  <c r="BZ869" i="25"/>
  <c r="CB869" i="25" s="1"/>
  <c r="BZ868" i="25"/>
  <c r="BZ867" i="25"/>
  <c r="CB867" i="25" s="1"/>
  <c r="BZ866" i="25"/>
  <c r="BZ865" i="25"/>
  <c r="CB865" i="25" s="1"/>
  <c r="BZ864" i="25"/>
  <c r="BZ863" i="25"/>
  <c r="BZ862" i="25"/>
  <c r="BZ861" i="25"/>
  <c r="CB861" i="25" s="1"/>
  <c r="BZ860" i="25"/>
  <c r="BZ859" i="25"/>
  <c r="BZ858" i="25"/>
  <c r="BZ857" i="25"/>
  <c r="CB857" i="25" s="1"/>
  <c r="BZ856" i="25"/>
  <c r="BZ855" i="25"/>
  <c r="BZ854" i="25"/>
  <c r="BZ853" i="25"/>
  <c r="CB853" i="25" s="1"/>
  <c r="BZ852" i="25"/>
  <c r="CB852" i="25" s="1"/>
  <c r="BZ851" i="25"/>
  <c r="CB851" i="25" s="1"/>
  <c r="BZ850" i="25"/>
  <c r="BZ849" i="25"/>
  <c r="CB849" i="25" s="1"/>
  <c r="BZ848" i="25"/>
  <c r="BZ847" i="25"/>
  <c r="BZ846" i="25"/>
  <c r="BZ845" i="25"/>
  <c r="CB845" i="25" s="1"/>
  <c r="BZ844" i="25"/>
  <c r="BZ843" i="25"/>
  <c r="BZ842" i="25"/>
  <c r="BZ841" i="25"/>
  <c r="CB841" i="25" s="1"/>
  <c r="BZ840" i="25"/>
  <c r="BZ839" i="25"/>
  <c r="CB839" i="25" s="1"/>
  <c r="BZ838" i="25"/>
  <c r="BZ837" i="25"/>
  <c r="CB837" i="25" s="1"/>
  <c r="BZ836" i="25"/>
  <c r="BZ835" i="25"/>
  <c r="CB835" i="25" s="1"/>
  <c r="BZ834" i="25"/>
  <c r="BZ833" i="25"/>
  <c r="BZ832" i="25"/>
  <c r="BZ831" i="25"/>
  <c r="BZ830" i="25"/>
  <c r="BZ829" i="25"/>
  <c r="CB829" i="25" s="1"/>
  <c r="BZ828" i="25"/>
  <c r="BZ827" i="25"/>
  <c r="BZ826" i="25"/>
  <c r="BZ825" i="25"/>
  <c r="CB825" i="25" s="1"/>
  <c r="BZ824" i="25"/>
  <c r="BZ823" i="25"/>
  <c r="BZ822" i="25"/>
  <c r="BZ821" i="25"/>
  <c r="CB821" i="25" s="1"/>
  <c r="BZ820" i="25"/>
  <c r="BZ819" i="25"/>
  <c r="BZ818" i="25"/>
  <c r="BZ817" i="25"/>
  <c r="CB817" i="25" s="1"/>
  <c r="BZ816" i="25"/>
  <c r="BZ815" i="25"/>
  <c r="BZ814" i="25"/>
  <c r="BZ813" i="25"/>
  <c r="CB813" i="25" s="1"/>
  <c r="BZ812" i="25"/>
  <c r="BZ811" i="25"/>
  <c r="CB811" i="25" s="1"/>
  <c r="BZ810" i="25"/>
  <c r="BZ809" i="25"/>
  <c r="CB809" i="25" s="1"/>
  <c r="BZ808" i="25"/>
  <c r="BZ807" i="25"/>
  <c r="CB807" i="25" s="1"/>
  <c r="BZ806" i="25"/>
  <c r="BZ805" i="25"/>
  <c r="CB805" i="25" s="1"/>
  <c r="BZ804" i="25"/>
  <c r="BZ803" i="25"/>
  <c r="BZ802" i="25"/>
  <c r="BZ801" i="25"/>
  <c r="CB801" i="25" s="1"/>
  <c r="BZ800" i="25"/>
  <c r="BZ799" i="25"/>
  <c r="BZ798" i="25"/>
  <c r="BZ797" i="25"/>
  <c r="CB797" i="25" s="1"/>
  <c r="BZ796" i="25"/>
  <c r="BZ795" i="25"/>
  <c r="CB795" i="25" s="1"/>
  <c r="BZ794" i="25"/>
  <c r="BZ793" i="25"/>
  <c r="CB793" i="25" s="1"/>
  <c r="BZ792" i="25"/>
  <c r="BZ791" i="25"/>
  <c r="BZ790" i="25"/>
  <c r="BZ789" i="25"/>
  <c r="CB789" i="25" s="1"/>
  <c r="BZ788" i="25"/>
  <c r="BZ787" i="25"/>
  <c r="BZ786" i="25"/>
  <c r="BZ785" i="25"/>
  <c r="CB785" i="25" s="1"/>
  <c r="BZ784" i="25"/>
  <c r="BZ783" i="25"/>
  <c r="BZ782" i="25"/>
  <c r="BZ781" i="25"/>
  <c r="CB781" i="25" s="1"/>
  <c r="BZ780" i="25"/>
  <c r="BZ779" i="25"/>
  <c r="BZ778" i="25"/>
  <c r="BZ777" i="25"/>
  <c r="CB777" i="25" s="1"/>
  <c r="BZ776" i="25"/>
  <c r="BZ775" i="25"/>
  <c r="CB775" i="25" s="1"/>
  <c r="BZ774" i="25"/>
  <c r="BZ773" i="25"/>
  <c r="CB773" i="25" s="1"/>
  <c r="BZ772" i="25"/>
  <c r="BZ771" i="25"/>
  <c r="BZ770" i="25"/>
  <c r="BZ769" i="25"/>
  <c r="CB769" i="25" s="1"/>
  <c r="BZ768" i="25"/>
  <c r="BZ767" i="25"/>
  <c r="CB767" i="25" s="1"/>
  <c r="BZ766" i="25"/>
  <c r="CB766" i="25" s="1"/>
  <c r="BZ765" i="25"/>
  <c r="CB765" i="25" s="1"/>
  <c r="BZ764" i="25"/>
  <c r="BZ763" i="25"/>
  <c r="CB763" i="25" s="1"/>
  <c r="BZ762" i="25"/>
  <c r="BZ761" i="25"/>
  <c r="CB761" i="25" s="1"/>
  <c r="BZ760" i="25"/>
  <c r="BZ759" i="25"/>
  <c r="BZ758" i="25"/>
  <c r="BZ757" i="25"/>
  <c r="CB757" i="25" s="1"/>
  <c r="BZ756" i="25"/>
  <c r="CB756" i="25" s="1"/>
  <c r="BZ755" i="25"/>
  <c r="BZ754" i="25"/>
  <c r="BZ753" i="25"/>
  <c r="CB753" i="25" s="1"/>
  <c r="BZ752" i="25"/>
  <c r="BZ751" i="25"/>
  <c r="BZ750" i="25"/>
  <c r="BZ749" i="25"/>
  <c r="CB749" i="25" s="1"/>
  <c r="BZ748" i="25"/>
  <c r="BZ747" i="25"/>
  <c r="CB747" i="25" s="1"/>
  <c r="BZ746" i="25"/>
  <c r="CB746" i="25" s="1"/>
  <c r="BZ745" i="25"/>
  <c r="CB745" i="25" s="1"/>
  <c r="BZ744" i="25"/>
  <c r="BZ743" i="25"/>
  <c r="CB743" i="25" s="1"/>
  <c r="BZ742" i="25"/>
  <c r="BZ741" i="25"/>
  <c r="CB741" i="25" s="1"/>
  <c r="BZ740" i="25"/>
  <c r="BZ739" i="25"/>
  <c r="BZ738" i="25"/>
  <c r="BZ737" i="25"/>
  <c r="CB737" i="25" s="1"/>
  <c r="BZ736" i="25"/>
  <c r="BZ735" i="25"/>
  <c r="BZ734" i="25"/>
  <c r="CB734" i="25" s="1"/>
  <c r="BZ733" i="25"/>
  <c r="CB733" i="25" s="1"/>
  <c r="BZ732" i="25"/>
  <c r="BZ731" i="25"/>
  <c r="BZ730" i="25"/>
  <c r="CB730" i="25" s="1"/>
  <c r="BZ729" i="25"/>
  <c r="CB729" i="25" s="1"/>
  <c r="BZ728" i="25"/>
  <c r="BZ727" i="25"/>
  <c r="BZ726" i="25"/>
  <c r="BZ725" i="25"/>
  <c r="CB725" i="25" s="1"/>
  <c r="BZ724" i="25"/>
  <c r="BZ723" i="25"/>
  <c r="CB723" i="25" s="1"/>
  <c r="BZ722" i="25"/>
  <c r="BZ721" i="25"/>
  <c r="CB721" i="25" s="1"/>
  <c r="BZ720" i="25"/>
  <c r="BZ719" i="25"/>
  <c r="BZ718" i="25"/>
  <c r="BZ717" i="25"/>
  <c r="CB717" i="25" s="1"/>
  <c r="BZ716" i="25"/>
  <c r="BZ715" i="25"/>
  <c r="BZ714" i="25"/>
  <c r="BZ713" i="25"/>
  <c r="CB713" i="25" s="1"/>
  <c r="BZ712" i="25"/>
  <c r="BZ711" i="25"/>
  <c r="CB711" i="25" s="1"/>
  <c r="BZ710" i="25"/>
  <c r="BZ709" i="25"/>
  <c r="BZ708" i="25"/>
  <c r="CB708" i="25" s="1"/>
  <c r="BZ707" i="25"/>
  <c r="BZ706" i="25"/>
  <c r="BZ705" i="25"/>
  <c r="CB705" i="25" s="1"/>
  <c r="BZ704" i="25"/>
  <c r="BZ703" i="25"/>
  <c r="BZ702" i="25"/>
  <c r="CB702" i="25" s="1"/>
  <c r="BZ701" i="25"/>
  <c r="CB701" i="25" s="1"/>
  <c r="BZ700" i="25"/>
  <c r="BZ699" i="25"/>
  <c r="BZ698" i="25"/>
  <c r="BZ697" i="25"/>
  <c r="CB697" i="25" s="1"/>
  <c r="BZ696" i="25"/>
  <c r="BZ695" i="25"/>
  <c r="BZ694" i="25"/>
  <c r="BZ693" i="25"/>
  <c r="CB693" i="25" s="1"/>
  <c r="BZ692" i="25"/>
  <c r="BZ691" i="25"/>
  <c r="CB691" i="25" s="1"/>
  <c r="BZ690" i="25"/>
  <c r="BZ689" i="25"/>
  <c r="CB689" i="25" s="1"/>
  <c r="BZ688" i="25"/>
  <c r="BZ687" i="25"/>
  <c r="BZ686" i="25"/>
  <c r="BZ685" i="25"/>
  <c r="CB685" i="25" s="1"/>
  <c r="BZ684" i="25"/>
  <c r="BZ683" i="25"/>
  <c r="BZ682" i="25"/>
  <c r="BZ681" i="25"/>
  <c r="CB681" i="25" s="1"/>
  <c r="BZ680" i="25"/>
  <c r="BZ679" i="25"/>
  <c r="BZ678" i="25"/>
  <c r="BZ677" i="25"/>
  <c r="CB677" i="25" s="1"/>
  <c r="BZ676" i="25"/>
  <c r="BZ675" i="25"/>
  <c r="BZ674" i="25"/>
  <c r="BZ673" i="25"/>
  <c r="CB673" i="25" s="1"/>
  <c r="BZ672" i="25"/>
  <c r="BZ671" i="25"/>
  <c r="BZ670" i="25"/>
  <c r="BZ669" i="25"/>
  <c r="CB669" i="25" s="1"/>
  <c r="BZ668" i="25"/>
  <c r="BZ667" i="25"/>
  <c r="BZ666" i="25"/>
  <c r="BZ665" i="25"/>
  <c r="CB665" i="25" s="1"/>
  <c r="BZ664" i="25"/>
  <c r="BZ663" i="25"/>
  <c r="BZ662" i="25"/>
  <c r="BZ661" i="25"/>
  <c r="CB661" i="25" s="1"/>
  <c r="BZ660" i="25"/>
  <c r="BZ659" i="25"/>
  <c r="BZ658" i="25"/>
  <c r="BZ657" i="25"/>
  <c r="CB657" i="25" s="1"/>
  <c r="BZ656" i="25"/>
  <c r="BZ655" i="25"/>
  <c r="BZ654" i="25"/>
  <c r="BZ653" i="25"/>
  <c r="BZ652" i="25"/>
  <c r="BZ651" i="25"/>
  <c r="CB651" i="25" s="1"/>
  <c r="BZ650" i="25"/>
  <c r="BZ649" i="25"/>
  <c r="BZ648" i="25"/>
  <c r="BZ647" i="25"/>
  <c r="CB647" i="25" s="1"/>
  <c r="BZ646" i="25"/>
  <c r="BZ645" i="25"/>
  <c r="CB645" i="25" s="1"/>
  <c r="BZ644" i="25"/>
  <c r="CB644" i="25" s="1"/>
  <c r="BZ643" i="25"/>
  <c r="BZ642" i="25"/>
  <c r="BZ641" i="25"/>
  <c r="CB641" i="25" s="1"/>
  <c r="BZ640" i="25"/>
  <c r="BZ639" i="25"/>
  <c r="CB639" i="25" s="1"/>
  <c r="BZ638" i="25"/>
  <c r="BZ637" i="25"/>
  <c r="CB637" i="25" s="1"/>
  <c r="BZ636" i="25"/>
  <c r="BZ635" i="25"/>
  <c r="BZ634" i="25"/>
  <c r="BZ633" i="25"/>
  <c r="CB633" i="25" s="1"/>
  <c r="BZ632" i="25"/>
  <c r="BZ631" i="25"/>
  <c r="BZ630" i="25"/>
  <c r="CB630" i="25" s="1"/>
  <c r="BZ629" i="25"/>
  <c r="CB629" i="25" s="1"/>
  <c r="BZ628" i="25"/>
  <c r="BZ627" i="25"/>
  <c r="BZ626" i="25"/>
  <c r="BZ625" i="25"/>
  <c r="BZ624" i="25"/>
  <c r="BZ623" i="25"/>
  <c r="BZ622" i="25"/>
  <c r="BZ621" i="25"/>
  <c r="CB621" i="25" s="1"/>
  <c r="BZ620" i="25"/>
  <c r="BZ619" i="25"/>
  <c r="CB619" i="25" s="1"/>
  <c r="BZ618" i="25"/>
  <c r="BZ617" i="25"/>
  <c r="CB617" i="25" s="1"/>
  <c r="BZ616" i="25"/>
  <c r="BZ615" i="25"/>
  <c r="CB615" i="25" s="1"/>
  <c r="BZ614" i="25"/>
  <c r="BZ613" i="25"/>
  <c r="CB613" i="25" s="1"/>
  <c r="BZ612" i="25"/>
  <c r="CB612" i="25" s="1"/>
  <c r="BZ611" i="25"/>
  <c r="BZ610" i="25"/>
  <c r="BZ609" i="25"/>
  <c r="CB609" i="25" s="1"/>
  <c r="BZ608" i="25"/>
  <c r="BZ607" i="25"/>
  <c r="CB607" i="25" s="1"/>
  <c r="BZ606" i="25"/>
  <c r="BZ605" i="25"/>
  <c r="CB605" i="25" s="1"/>
  <c r="BZ604" i="25"/>
  <c r="BZ603" i="25"/>
  <c r="BZ602" i="25"/>
  <c r="BZ601" i="25"/>
  <c r="CB601" i="25" s="1"/>
  <c r="BZ600" i="25"/>
  <c r="BZ599" i="25"/>
  <c r="BZ598" i="25"/>
  <c r="CB598" i="25" s="1"/>
  <c r="BZ597" i="25"/>
  <c r="CB597" i="25" s="1"/>
  <c r="BZ596" i="25"/>
  <c r="BZ595" i="25"/>
  <c r="BZ594" i="25"/>
  <c r="BZ593" i="25"/>
  <c r="BZ592" i="25"/>
  <c r="BZ591" i="25"/>
  <c r="BZ590" i="25"/>
  <c r="BZ589" i="25"/>
  <c r="CB589" i="25" s="1"/>
  <c r="BZ588" i="25"/>
  <c r="BZ587" i="25"/>
  <c r="CB587" i="25" s="1"/>
  <c r="BZ586" i="25"/>
  <c r="BZ585" i="25"/>
  <c r="CB585" i="25" s="1"/>
  <c r="BZ584" i="25"/>
  <c r="BZ583" i="25"/>
  <c r="CB583" i="25" s="1"/>
  <c r="BZ582" i="25"/>
  <c r="BZ581" i="25"/>
  <c r="CB581" i="25" s="1"/>
  <c r="BZ580" i="25"/>
  <c r="CB580" i="25" s="1"/>
  <c r="BZ579" i="25"/>
  <c r="BZ578" i="25"/>
  <c r="BZ577" i="25"/>
  <c r="CB577" i="25" s="1"/>
  <c r="BZ576" i="25"/>
  <c r="BZ575" i="25"/>
  <c r="BZ574" i="25"/>
  <c r="BZ573" i="25"/>
  <c r="CB573" i="25" s="1"/>
  <c r="BZ572" i="25"/>
  <c r="BZ571" i="25"/>
  <c r="BZ570" i="25"/>
  <c r="BZ569" i="25"/>
  <c r="CB569" i="25" s="1"/>
  <c r="BZ568" i="25"/>
  <c r="BZ567" i="25"/>
  <c r="BZ566" i="25"/>
  <c r="CB566" i="25" s="1"/>
  <c r="BZ565" i="25"/>
  <c r="CB565" i="25" s="1"/>
  <c r="BZ564" i="25"/>
  <c r="BZ563" i="25"/>
  <c r="BZ562" i="25"/>
  <c r="BZ561" i="25"/>
  <c r="CB561" i="25" s="1"/>
  <c r="BZ560" i="25"/>
  <c r="BZ559" i="25"/>
  <c r="BZ558" i="25"/>
  <c r="BZ557" i="25"/>
  <c r="CB557" i="25" s="1"/>
  <c r="BZ556" i="25"/>
  <c r="CB556" i="25" s="1"/>
  <c r="BZ555" i="25"/>
  <c r="BZ554" i="25"/>
  <c r="BZ553" i="25"/>
  <c r="CB553" i="25" s="1"/>
  <c r="BZ552" i="25"/>
  <c r="BZ551" i="25"/>
  <c r="CB551" i="25" s="1"/>
  <c r="BZ550" i="25"/>
  <c r="BZ549" i="25"/>
  <c r="CB549" i="25" s="1"/>
  <c r="BZ548" i="25"/>
  <c r="CB548" i="25" s="1"/>
  <c r="BZ547" i="25"/>
  <c r="BZ546" i="25"/>
  <c r="BZ545" i="25"/>
  <c r="CB545" i="25" s="1"/>
  <c r="BZ544" i="25"/>
  <c r="BZ543" i="25"/>
  <c r="BZ542" i="25"/>
  <c r="BZ541" i="25"/>
  <c r="CB541" i="25" s="1"/>
  <c r="BZ540" i="25"/>
  <c r="BZ539" i="25"/>
  <c r="BZ538" i="25"/>
  <c r="BZ537" i="25"/>
  <c r="CB537" i="25" s="1"/>
  <c r="BZ536" i="25"/>
  <c r="BZ535" i="25"/>
  <c r="BZ534" i="25"/>
  <c r="BZ533" i="25"/>
  <c r="CB533" i="25" s="1"/>
  <c r="BZ532" i="25"/>
  <c r="BZ531" i="25"/>
  <c r="CB531" i="25" s="1"/>
  <c r="BZ530" i="25"/>
  <c r="BZ529" i="25"/>
  <c r="CB529" i="25" s="1"/>
  <c r="BZ528" i="25"/>
  <c r="BZ527" i="25"/>
  <c r="BZ526" i="25"/>
  <c r="BZ525" i="25"/>
  <c r="CB525" i="25" s="1"/>
  <c r="BZ524" i="25"/>
  <c r="BZ523" i="25"/>
  <c r="BZ522" i="25"/>
  <c r="BZ521" i="25"/>
  <c r="CB521" i="25" s="1"/>
  <c r="BZ520" i="25"/>
  <c r="BZ519" i="25"/>
  <c r="BZ518" i="25"/>
  <c r="BZ517" i="25"/>
  <c r="CB517" i="25" s="1"/>
  <c r="BZ516" i="25"/>
  <c r="BZ515" i="25"/>
  <c r="BZ514" i="25"/>
  <c r="BZ513" i="25"/>
  <c r="CB513" i="25" s="1"/>
  <c r="BZ512" i="25"/>
  <c r="BZ511" i="25"/>
  <c r="CB511" i="25" s="1"/>
  <c r="BZ510" i="25"/>
  <c r="BZ509" i="25"/>
  <c r="BZ508" i="25"/>
  <c r="BZ507" i="25"/>
  <c r="BZ506" i="25"/>
  <c r="BZ505" i="25"/>
  <c r="CB505" i="25" s="1"/>
  <c r="BZ504" i="25"/>
  <c r="BZ503" i="25"/>
  <c r="BZ502" i="25"/>
  <c r="BZ501" i="25"/>
  <c r="CB501" i="25" s="1"/>
  <c r="BZ500" i="25"/>
  <c r="BZ499" i="25"/>
  <c r="CB499" i="25" s="1"/>
  <c r="BZ498" i="25"/>
  <c r="BZ497" i="25"/>
  <c r="CB497" i="25" s="1"/>
  <c r="BZ496" i="25"/>
  <c r="BZ495" i="25"/>
  <c r="BZ494" i="25"/>
  <c r="BZ493" i="25"/>
  <c r="CB493" i="25" s="1"/>
  <c r="BZ492" i="25"/>
  <c r="BZ491" i="25"/>
  <c r="BZ490" i="25"/>
  <c r="CB490" i="25" s="1"/>
  <c r="BZ489" i="25"/>
  <c r="CB489" i="25" s="1"/>
  <c r="BZ488" i="25"/>
  <c r="BZ487" i="25"/>
  <c r="BZ486" i="25"/>
  <c r="BZ485" i="25"/>
  <c r="CB485" i="25" s="1"/>
  <c r="BZ484" i="25"/>
  <c r="BZ483" i="25"/>
  <c r="BZ482" i="25"/>
  <c r="BZ481" i="25"/>
  <c r="BZ480" i="25"/>
  <c r="BZ479" i="25"/>
  <c r="CB479" i="25" s="1"/>
  <c r="BZ478" i="25"/>
  <c r="BZ477" i="25"/>
  <c r="CB477" i="25" s="1"/>
  <c r="BZ476" i="25"/>
  <c r="BZ475" i="25"/>
  <c r="BZ474" i="25"/>
  <c r="BZ473" i="25"/>
  <c r="CB473" i="25" s="1"/>
  <c r="BZ472" i="25"/>
  <c r="BZ471" i="25"/>
  <c r="CB471" i="25" s="1"/>
  <c r="BZ470" i="25"/>
  <c r="BZ469" i="25"/>
  <c r="CB469" i="25" s="1"/>
  <c r="BZ468" i="25"/>
  <c r="BZ467" i="25"/>
  <c r="CB467" i="25" s="1"/>
  <c r="BZ466" i="25"/>
  <c r="BZ465" i="25"/>
  <c r="CB465" i="25" s="1"/>
  <c r="BZ464" i="25"/>
  <c r="BZ463" i="25"/>
  <c r="BZ462" i="25"/>
  <c r="CB462" i="25" s="1"/>
  <c r="BZ461" i="25"/>
  <c r="CB461" i="25" s="1"/>
  <c r="BZ460" i="25"/>
  <c r="BZ459" i="25"/>
  <c r="BZ458" i="25"/>
  <c r="CB458" i="25" s="1"/>
  <c r="BZ457" i="25"/>
  <c r="CB457" i="25" s="1"/>
  <c r="BZ456" i="25"/>
  <c r="BZ455" i="25"/>
  <c r="BZ454" i="25"/>
  <c r="BZ453" i="25"/>
  <c r="CB453" i="25" s="1"/>
  <c r="BZ452" i="25"/>
  <c r="BZ451" i="25"/>
  <c r="BZ450" i="25"/>
  <c r="CB450" i="25" s="1"/>
  <c r="BZ449" i="25"/>
  <c r="CB449" i="25" s="1"/>
  <c r="BZ448" i="25"/>
  <c r="BZ447" i="25"/>
  <c r="CB447" i="25" s="1"/>
  <c r="BZ446" i="25"/>
  <c r="BZ445" i="25"/>
  <c r="CB445" i="25" s="1"/>
  <c r="BZ444" i="25"/>
  <c r="BZ443" i="25"/>
  <c r="BZ442" i="25"/>
  <c r="CB442" i="25" s="1"/>
  <c r="BZ441" i="25"/>
  <c r="BZ440" i="25"/>
  <c r="BZ439" i="25"/>
  <c r="BZ438" i="25"/>
  <c r="BZ437" i="25"/>
  <c r="CB437" i="25" s="1"/>
  <c r="BZ436" i="25"/>
  <c r="BZ435" i="25"/>
  <c r="CB435" i="25" s="1"/>
  <c r="BZ434" i="25"/>
  <c r="CB434" i="25" s="1"/>
  <c r="BZ433" i="25"/>
  <c r="CB433" i="25" s="1"/>
  <c r="BZ432" i="25"/>
  <c r="BZ431" i="25"/>
  <c r="BZ430" i="25"/>
  <c r="CB430" i="25" s="1"/>
  <c r="BZ429" i="25"/>
  <c r="CB429" i="25" s="1"/>
  <c r="BZ428" i="25"/>
  <c r="BZ427" i="25"/>
  <c r="BZ426" i="25"/>
  <c r="BZ425" i="25"/>
  <c r="CB425" i="25" s="1"/>
  <c r="BZ424" i="25"/>
  <c r="CB424" i="25" s="1"/>
  <c r="BZ423" i="25"/>
  <c r="BZ422" i="25"/>
  <c r="BZ421" i="25"/>
  <c r="CB421" i="25" s="1"/>
  <c r="BZ420" i="25"/>
  <c r="BZ419" i="25"/>
  <c r="BZ418" i="25"/>
  <c r="BZ417" i="25"/>
  <c r="CB417" i="25" s="1"/>
  <c r="BZ416" i="25"/>
  <c r="BZ415" i="25"/>
  <c r="BZ414" i="25"/>
  <c r="BZ413" i="25"/>
  <c r="CB413" i="25" s="1"/>
  <c r="BZ412" i="25"/>
  <c r="BZ411" i="25"/>
  <c r="BZ410" i="25"/>
  <c r="BZ409" i="25"/>
  <c r="CB409" i="25" s="1"/>
  <c r="BZ408" i="25"/>
  <c r="BZ407" i="25"/>
  <c r="CB407" i="25" s="1"/>
  <c r="BZ406" i="25"/>
  <c r="CB406" i="25" s="1"/>
  <c r="BZ405" i="25"/>
  <c r="CB405" i="25" s="1"/>
  <c r="BZ404" i="25"/>
  <c r="BZ403" i="25"/>
  <c r="CB403" i="25" s="1"/>
  <c r="BZ402" i="25"/>
  <c r="BZ401" i="25"/>
  <c r="CB401" i="25" s="1"/>
  <c r="BZ400" i="25"/>
  <c r="BZ399" i="25"/>
  <c r="BZ398" i="25"/>
  <c r="CB398" i="25" s="1"/>
  <c r="BZ397" i="25"/>
  <c r="CB397" i="25" s="1"/>
  <c r="BZ396" i="25"/>
  <c r="BZ395" i="25"/>
  <c r="CB395" i="25" s="1"/>
  <c r="BZ394" i="25"/>
  <c r="BZ393" i="25"/>
  <c r="CB393" i="25" s="1"/>
  <c r="BZ392" i="25"/>
  <c r="BZ391" i="25"/>
  <c r="BZ390" i="25"/>
  <c r="BZ389" i="25"/>
  <c r="CB389" i="25" s="1"/>
  <c r="BZ388" i="25"/>
  <c r="BZ387" i="25"/>
  <c r="CB387" i="25" s="1"/>
  <c r="BZ386" i="25"/>
  <c r="CB386" i="25" s="1"/>
  <c r="BZ385" i="25"/>
  <c r="CB385" i="25" s="1"/>
  <c r="BZ384" i="25"/>
  <c r="BZ383" i="25"/>
  <c r="BZ382" i="25"/>
  <c r="BZ381" i="25"/>
  <c r="CB381" i="25" s="1"/>
  <c r="BZ380" i="25"/>
  <c r="BZ379" i="25"/>
  <c r="CB379" i="25" s="1"/>
  <c r="BZ378" i="25"/>
  <c r="CB378" i="25" s="1"/>
  <c r="BZ377" i="25"/>
  <c r="CB377" i="25" s="1"/>
  <c r="BZ376" i="25"/>
  <c r="BZ375" i="25"/>
  <c r="BZ374" i="25"/>
  <c r="BZ373" i="25"/>
  <c r="CB373" i="25" s="1"/>
  <c r="BZ372" i="25"/>
  <c r="BZ371" i="25"/>
  <c r="BZ370" i="25"/>
  <c r="CB370" i="25" s="1"/>
  <c r="BZ369" i="25"/>
  <c r="CB369" i="25" s="1"/>
  <c r="BZ368" i="25"/>
  <c r="BZ367" i="25"/>
  <c r="CB367" i="25" s="1"/>
  <c r="BZ366" i="25"/>
  <c r="CB366" i="25" s="1"/>
  <c r="BZ365" i="25"/>
  <c r="CB365" i="25" s="1"/>
  <c r="BZ364" i="25"/>
  <c r="BZ363" i="25"/>
  <c r="BZ362" i="25"/>
  <c r="BZ361" i="25"/>
  <c r="CB361" i="25" s="1"/>
  <c r="BZ360" i="25"/>
  <c r="BZ359" i="25"/>
  <c r="BZ358" i="25"/>
  <c r="CB358" i="25" s="1"/>
  <c r="BZ357" i="25"/>
  <c r="CB357" i="25" s="1"/>
  <c r="BZ356" i="25"/>
  <c r="BZ355" i="25"/>
  <c r="BZ354" i="25"/>
  <c r="BZ353" i="25"/>
  <c r="CB353" i="25" s="1"/>
  <c r="BZ352" i="25"/>
  <c r="BZ351" i="25"/>
  <c r="CB351" i="25" s="1"/>
  <c r="BZ350" i="25"/>
  <c r="CB350" i="25" s="1"/>
  <c r="BZ349" i="25"/>
  <c r="CB349" i="25" s="1"/>
  <c r="BZ348" i="25"/>
  <c r="BZ347" i="25"/>
  <c r="BZ346" i="25"/>
  <c r="BZ345" i="25"/>
  <c r="CB345" i="25" s="1"/>
  <c r="BZ344" i="25"/>
  <c r="BZ343" i="25"/>
  <c r="CB343" i="25" s="1"/>
  <c r="BZ342" i="25"/>
  <c r="CB342" i="25" s="1"/>
  <c r="BZ341" i="25"/>
  <c r="CB341" i="25" s="1"/>
  <c r="BZ340" i="25"/>
  <c r="BZ339" i="25"/>
  <c r="BZ338" i="25"/>
  <c r="CB338" i="25" s="1"/>
  <c r="BZ337" i="25"/>
  <c r="CB337" i="25" s="1"/>
  <c r="BZ336" i="25"/>
  <c r="BZ335" i="25"/>
  <c r="CB335" i="25" s="1"/>
  <c r="BZ334" i="25"/>
  <c r="BZ333" i="25"/>
  <c r="CB333" i="25" s="1"/>
  <c r="BZ332" i="25"/>
  <c r="BZ331" i="25"/>
  <c r="CB331" i="25" s="1"/>
  <c r="BZ330" i="25"/>
  <c r="BZ329" i="25"/>
  <c r="CB329" i="25" s="1"/>
  <c r="BZ328" i="25"/>
  <c r="BZ327" i="25"/>
  <c r="CB327" i="25" s="1"/>
  <c r="BZ326" i="25"/>
  <c r="BZ325" i="25"/>
  <c r="CB325" i="25" s="1"/>
  <c r="BZ324" i="25"/>
  <c r="BZ323" i="25"/>
  <c r="BZ322" i="25"/>
  <c r="CB322" i="25" s="1"/>
  <c r="BZ321" i="25"/>
  <c r="CB321" i="25" s="1"/>
  <c r="BZ320" i="25"/>
  <c r="BZ319" i="25"/>
  <c r="CB319" i="25" s="1"/>
  <c r="BZ318" i="25"/>
  <c r="BZ317" i="25"/>
  <c r="CB317" i="25" s="1"/>
  <c r="BZ316" i="25"/>
  <c r="BZ315" i="25"/>
  <c r="CB315" i="25" s="1"/>
  <c r="BZ314" i="25"/>
  <c r="BZ313" i="25"/>
  <c r="CB313" i="25" s="1"/>
  <c r="BZ312" i="25"/>
  <c r="BZ311" i="25"/>
  <c r="BZ310" i="25"/>
  <c r="BZ309" i="25"/>
  <c r="CB309" i="25" s="1"/>
  <c r="BZ308" i="25"/>
  <c r="BZ307" i="25"/>
  <c r="CB307" i="25" s="1"/>
  <c r="BZ306" i="25"/>
  <c r="BZ305" i="25"/>
  <c r="CB305" i="25" s="1"/>
  <c r="BZ304" i="25"/>
  <c r="BZ303" i="25"/>
  <c r="BZ302" i="25"/>
  <c r="CB302" i="25" s="1"/>
  <c r="BZ301" i="25"/>
  <c r="BZ300" i="25"/>
  <c r="BZ299" i="25"/>
  <c r="BZ298" i="25"/>
  <c r="BZ297" i="25"/>
  <c r="CB297" i="25" s="1"/>
  <c r="BZ296" i="25"/>
  <c r="BZ295" i="25"/>
  <c r="BZ294" i="25"/>
  <c r="CB294" i="25" s="1"/>
  <c r="BZ293" i="25"/>
  <c r="CB293" i="25" s="1"/>
  <c r="BZ292" i="25"/>
  <c r="BZ291" i="25"/>
  <c r="CB291" i="25" s="1"/>
  <c r="BZ290" i="25"/>
  <c r="BZ289" i="25"/>
  <c r="CB289" i="25" s="1"/>
  <c r="BZ288" i="25"/>
  <c r="BZ287" i="25"/>
  <c r="BZ286" i="25"/>
  <c r="BZ285" i="25"/>
  <c r="CB285" i="25" s="1"/>
  <c r="BZ284" i="25"/>
  <c r="BZ283" i="25"/>
  <c r="BZ282" i="25"/>
  <c r="CB282" i="25" s="1"/>
  <c r="BZ281" i="25"/>
  <c r="BZ280" i="25"/>
  <c r="BZ279" i="25"/>
  <c r="BZ278" i="25"/>
  <c r="BZ277" i="25"/>
  <c r="CB277" i="25" s="1"/>
  <c r="BZ276" i="25"/>
  <c r="BZ275" i="25"/>
  <c r="BZ274" i="25"/>
  <c r="CB274" i="25" s="1"/>
  <c r="BZ273" i="25"/>
  <c r="CB273" i="25" s="1"/>
  <c r="BZ272" i="25"/>
  <c r="BZ271" i="25"/>
  <c r="BZ270" i="25"/>
  <c r="BZ269" i="25"/>
  <c r="CB269" i="25" s="1"/>
  <c r="BZ268" i="25"/>
  <c r="BZ267" i="25"/>
  <c r="BZ266" i="25"/>
  <c r="CB266" i="25" s="1"/>
  <c r="BZ265" i="25"/>
  <c r="BZ264" i="25"/>
  <c r="BZ263" i="25"/>
  <c r="BZ262" i="25"/>
  <c r="CB262" i="25" s="1"/>
  <c r="BZ261" i="25"/>
  <c r="CB261" i="25" s="1"/>
  <c r="BZ260" i="25"/>
  <c r="BZ259" i="25"/>
  <c r="CB259" i="25" s="1"/>
  <c r="BZ258" i="25"/>
  <c r="BZ257" i="25"/>
  <c r="CB257" i="25" s="1"/>
  <c r="BZ256" i="25"/>
  <c r="BZ255" i="25"/>
  <c r="BZ254" i="25"/>
  <c r="BZ253" i="25"/>
  <c r="CB253" i="25" s="1"/>
  <c r="BZ252" i="25"/>
  <c r="BZ251" i="25"/>
  <c r="CB251" i="25" s="1"/>
  <c r="BZ250" i="25"/>
  <c r="CB250" i="25" s="1"/>
  <c r="BZ249" i="25"/>
  <c r="CB249" i="25" s="1"/>
  <c r="BZ248" i="25"/>
  <c r="BZ247" i="25"/>
  <c r="BZ246" i="25"/>
  <c r="BZ245" i="25"/>
  <c r="CB245" i="25" s="1"/>
  <c r="BZ244" i="25"/>
  <c r="BZ243" i="25"/>
  <c r="CB243" i="25" s="1"/>
  <c r="BZ242" i="25"/>
  <c r="BZ241" i="25"/>
  <c r="CB241" i="25" s="1"/>
  <c r="BZ240" i="25"/>
  <c r="BZ239" i="25"/>
  <c r="BZ238" i="25"/>
  <c r="CB238" i="25" s="1"/>
  <c r="BZ237" i="25"/>
  <c r="CB237" i="25" s="1"/>
  <c r="BZ236" i="25"/>
  <c r="BZ235" i="25"/>
  <c r="BZ234" i="25"/>
  <c r="BZ233" i="25"/>
  <c r="CB233" i="25" s="1"/>
  <c r="BZ232" i="25"/>
  <c r="BZ231" i="25"/>
  <c r="BZ230" i="25"/>
  <c r="CB230" i="25" s="1"/>
  <c r="BZ229" i="25"/>
  <c r="CB229" i="25" s="1"/>
  <c r="BZ228" i="25"/>
  <c r="BZ227" i="25"/>
  <c r="CB227" i="25" s="1"/>
  <c r="BZ226" i="25"/>
  <c r="BZ225" i="25"/>
  <c r="CB225" i="25" s="1"/>
  <c r="BZ224" i="25"/>
  <c r="BZ223" i="25"/>
  <c r="BZ222" i="25"/>
  <c r="BZ221" i="25"/>
  <c r="CB221" i="25" s="1"/>
  <c r="BZ220" i="25"/>
  <c r="BZ219" i="25"/>
  <c r="BZ218" i="25"/>
  <c r="BZ217" i="25"/>
  <c r="CB217" i="25" s="1"/>
  <c r="BZ216" i="25"/>
  <c r="BZ215" i="25"/>
  <c r="BZ214" i="25"/>
  <c r="CB214" i="25" s="1"/>
  <c r="BZ213" i="25"/>
  <c r="CB213" i="25" s="1"/>
  <c r="BZ212" i="25"/>
  <c r="CB212" i="25" s="1"/>
  <c r="BZ211" i="25"/>
  <c r="BZ210" i="25"/>
  <c r="BZ209" i="25"/>
  <c r="CB209" i="25" s="1"/>
  <c r="BZ208" i="25"/>
  <c r="BZ207" i="25"/>
  <c r="BZ206" i="25"/>
  <c r="BZ205" i="25"/>
  <c r="BZ204" i="25"/>
  <c r="BZ203" i="25"/>
  <c r="BZ202" i="25"/>
  <c r="BZ201" i="25"/>
  <c r="CB201" i="25" s="1"/>
  <c r="BZ200" i="25"/>
  <c r="BZ199" i="25"/>
  <c r="BZ198" i="25"/>
  <c r="BZ197" i="25"/>
  <c r="CB197" i="25" s="1"/>
  <c r="BZ196" i="25"/>
  <c r="BZ195" i="25"/>
  <c r="CB195" i="25" s="1"/>
  <c r="BZ194" i="25"/>
  <c r="BZ193" i="25"/>
  <c r="CB193" i="25" s="1"/>
  <c r="BZ192" i="25"/>
  <c r="BZ191" i="25"/>
  <c r="BZ190" i="25"/>
  <c r="BZ189" i="25"/>
  <c r="CB189" i="25" s="1"/>
  <c r="BZ188" i="25"/>
  <c r="BZ187" i="25"/>
  <c r="CB187" i="25" s="1"/>
  <c r="BZ186" i="25"/>
  <c r="BZ185" i="25"/>
  <c r="BZ184" i="25"/>
  <c r="BZ183" i="25"/>
  <c r="BZ182" i="25"/>
  <c r="CB182" i="25" s="1"/>
  <c r="BZ181" i="25"/>
  <c r="CB181" i="25" s="1"/>
  <c r="BZ180" i="25"/>
  <c r="BZ179" i="25"/>
  <c r="BZ178" i="25"/>
  <c r="CB178" i="25" s="1"/>
  <c r="BZ177" i="25"/>
  <c r="CB177" i="25" s="1"/>
  <c r="BZ176" i="25"/>
  <c r="BZ175" i="25"/>
  <c r="BZ174" i="25"/>
  <c r="CB174" i="25" s="1"/>
  <c r="BZ173" i="25"/>
  <c r="CB173" i="25" s="1"/>
  <c r="BZ172" i="25"/>
  <c r="BZ171" i="25"/>
  <c r="CB171" i="25" s="1"/>
  <c r="BZ170" i="25"/>
  <c r="BZ169" i="25"/>
  <c r="CB169" i="25" s="1"/>
  <c r="BZ168" i="25"/>
  <c r="BZ167" i="25"/>
  <c r="BZ166" i="25"/>
  <c r="CB166" i="25" s="1"/>
  <c r="BZ165" i="25"/>
  <c r="CB165" i="25" s="1"/>
  <c r="BZ164" i="25"/>
  <c r="BZ163" i="25"/>
  <c r="CB163" i="25" s="1"/>
  <c r="BZ162" i="25"/>
  <c r="BZ161" i="25"/>
  <c r="CB161" i="25" s="1"/>
  <c r="BZ160" i="25"/>
  <c r="BZ159" i="25"/>
  <c r="BZ158" i="25"/>
  <c r="CB158" i="25" s="1"/>
  <c r="BZ157" i="25"/>
  <c r="CB157" i="25" s="1"/>
  <c r="BZ156" i="25"/>
  <c r="BZ155" i="25"/>
  <c r="BZ154" i="25"/>
  <c r="CB154" i="25" s="1"/>
  <c r="BZ153" i="25"/>
  <c r="CB153" i="25" s="1"/>
  <c r="BZ152" i="25"/>
  <c r="BZ151" i="25"/>
  <c r="CB151" i="25" s="1"/>
  <c r="BZ150" i="25"/>
  <c r="BZ149" i="25"/>
  <c r="CB149" i="25" s="1"/>
  <c r="BZ148" i="25"/>
  <c r="BZ147" i="25"/>
  <c r="CB147" i="25" s="1"/>
  <c r="BZ146" i="25"/>
  <c r="BZ145" i="25"/>
  <c r="CB145" i="25" s="1"/>
  <c r="BZ144" i="25"/>
  <c r="BZ143" i="25"/>
  <c r="CB143" i="25" s="1"/>
  <c r="BZ142" i="25"/>
  <c r="BZ141" i="25"/>
  <c r="CB141" i="25" s="1"/>
  <c r="BZ140" i="25"/>
  <c r="BZ139" i="25"/>
  <c r="CB139" i="25" s="1"/>
  <c r="BZ138" i="25"/>
  <c r="BZ137" i="25"/>
  <c r="CB137" i="25" s="1"/>
  <c r="BZ136" i="25"/>
  <c r="BZ135" i="25"/>
  <c r="CB135" i="25" s="1"/>
  <c r="BZ134" i="25"/>
  <c r="BZ133" i="25"/>
  <c r="CB133" i="25" s="1"/>
  <c r="BZ132" i="25"/>
  <c r="BZ131" i="25"/>
  <c r="BZ130" i="25"/>
  <c r="BZ129" i="25"/>
  <c r="CB129" i="25" s="1"/>
  <c r="BZ128" i="25"/>
  <c r="BZ127" i="25"/>
  <c r="CB127" i="25" s="1"/>
  <c r="BZ126" i="25"/>
  <c r="BZ125" i="25"/>
  <c r="CB125" i="25" s="1"/>
  <c r="BZ124" i="25"/>
  <c r="BZ123" i="25"/>
  <c r="BZ122" i="25"/>
  <c r="CB122" i="25" s="1"/>
  <c r="BZ121" i="25"/>
  <c r="CB121" i="25" s="1"/>
  <c r="BZ120" i="25"/>
  <c r="BZ119" i="25"/>
  <c r="BZ118" i="25"/>
  <c r="BZ117" i="25"/>
  <c r="CB117" i="25" s="1"/>
  <c r="BZ116" i="25"/>
  <c r="BZ115" i="25"/>
  <c r="BZ114" i="25"/>
  <c r="BZ113" i="25"/>
  <c r="CB113" i="25" s="1"/>
  <c r="BZ112" i="25"/>
  <c r="BZ111" i="25"/>
  <c r="CB111" i="25" s="1"/>
  <c r="BZ110" i="25"/>
  <c r="BZ109" i="25"/>
  <c r="CB109" i="25" s="1"/>
  <c r="BZ108" i="25"/>
  <c r="BZ107" i="25"/>
  <c r="BZ106" i="25"/>
  <c r="CB106" i="25" s="1"/>
  <c r="BZ105" i="25"/>
  <c r="CB105" i="25" s="1"/>
  <c r="BZ104" i="25"/>
  <c r="BZ103" i="25"/>
  <c r="BZ102" i="25"/>
  <c r="BZ101" i="25"/>
  <c r="CB101" i="25" s="1"/>
  <c r="BZ100" i="25"/>
  <c r="BZ99" i="25"/>
  <c r="BZ98" i="25"/>
  <c r="CB98" i="25" s="1"/>
  <c r="BZ97" i="25"/>
  <c r="CB97" i="25" s="1"/>
  <c r="BZ96" i="25"/>
  <c r="BZ95" i="25"/>
  <c r="CB95" i="25" s="1"/>
  <c r="BZ94" i="25"/>
  <c r="BZ93" i="25"/>
  <c r="CB93" i="25" s="1"/>
  <c r="BZ92" i="25"/>
  <c r="BZ91" i="25"/>
  <c r="BZ90" i="25"/>
  <c r="CB90" i="25" s="1"/>
  <c r="BZ89" i="25"/>
  <c r="CB89" i="25" s="1"/>
  <c r="BZ88" i="25"/>
  <c r="BZ87" i="25"/>
  <c r="CB87" i="25" s="1"/>
  <c r="BZ86" i="25"/>
  <c r="BZ85" i="25"/>
  <c r="CB85" i="25" s="1"/>
  <c r="BZ84" i="25"/>
  <c r="BZ83" i="25"/>
  <c r="BZ82" i="25"/>
  <c r="BZ81" i="25"/>
  <c r="CB81" i="25" s="1"/>
  <c r="BZ80" i="25"/>
  <c r="BZ79" i="25"/>
  <c r="CB79" i="25" s="1"/>
  <c r="BZ78" i="25"/>
  <c r="BZ77" i="25"/>
  <c r="CB77" i="25" s="1"/>
  <c r="BZ76" i="25"/>
  <c r="BZ75" i="25"/>
  <c r="CB75" i="25" s="1"/>
  <c r="BZ74" i="25"/>
  <c r="CB74" i="25" s="1"/>
  <c r="BZ73" i="25"/>
  <c r="CB73" i="25" s="1"/>
  <c r="BZ72" i="25"/>
  <c r="BZ71" i="25"/>
  <c r="CB71" i="25" s="1"/>
  <c r="BZ70" i="25"/>
  <c r="BZ69" i="25"/>
  <c r="CB69" i="25" s="1"/>
  <c r="BZ68" i="25"/>
  <c r="BZ67" i="25"/>
  <c r="BZ66" i="25"/>
  <c r="CB66" i="25" s="1"/>
  <c r="BZ65" i="25"/>
  <c r="CB65" i="25" s="1"/>
  <c r="BZ64" i="25"/>
  <c r="BZ63" i="25"/>
  <c r="CB63" i="25" s="1"/>
  <c r="BZ62" i="25"/>
  <c r="BZ61" i="25"/>
  <c r="CB61" i="25" s="1"/>
  <c r="BZ60" i="25"/>
  <c r="BZ59" i="25"/>
  <c r="BZ58" i="25"/>
  <c r="BZ57" i="25"/>
  <c r="CB57" i="25" s="1"/>
  <c r="BZ56" i="25"/>
  <c r="BZ55" i="25"/>
  <c r="BZ54" i="25"/>
  <c r="BZ53" i="25"/>
  <c r="CB53" i="25" s="1"/>
  <c r="BZ52" i="25"/>
  <c r="BZ51" i="25"/>
  <c r="CB51" i="25" s="1"/>
  <c r="BZ50" i="25"/>
  <c r="BZ49" i="25"/>
  <c r="CB49" i="25" s="1"/>
  <c r="BZ48" i="25"/>
  <c r="BZ47" i="25"/>
  <c r="BZ46" i="25"/>
  <c r="BZ45" i="25"/>
  <c r="BZ44" i="25"/>
  <c r="BZ43" i="25"/>
  <c r="BZ42" i="25"/>
  <c r="BZ41" i="25"/>
  <c r="CB41" i="25" s="1"/>
  <c r="BZ40" i="25"/>
  <c r="BZ39" i="25"/>
  <c r="BZ38" i="25"/>
  <c r="CB38" i="25" s="1"/>
  <c r="BZ37" i="25"/>
  <c r="CB37" i="25" s="1"/>
  <c r="BZ36" i="25"/>
  <c r="BZ35" i="25"/>
  <c r="CB35" i="25" s="1"/>
  <c r="BZ34" i="25"/>
  <c r="BZ33" i="25"/>
  <c r="BZ32" i="25"/>
  <c r="BZ31" i="25"/>
  <c r="CB31" i="25" s="1"/>
  <c r="BZ30" i="25"/>
  <c r="BZ29" i="25"/>
  <c r="CB29" i="25" s="1"/>
  <c r="BZ28" i="25"/>
  <c r="BZ27" i="25"/>
  <c r="CB27" i="25" s="1"/>
  <c r="BZ26" i="25"/>
  <c r="CB26" i="25" s="1"/>
  <c r="BZ25" i="25"/>
  <c r="CB25" i="25" s="1"/>
  <c r="BZ24" i="25"/>
  <c r="BZ23" i="25"/>
  <c r="AY3118" i="25"/>
  <c r="BL3118" i="25"/>
  <c r="AW3118" i="25" s="1"/>
  <c r="BL3121" i="25"/>
  <c r="BL3120" i="25"/>
  <c r="CH21" i="25" s="1"/>
  <c r="BL3119" i="25"/>
  <c r="CG21" i="25" s="1"/>
  <c r="L165" i="8"/>
  <c r="E167" i="8" s="1"/>
  <c r="AE3147" i="25" s="1"/>
  <c r="E3022" i="25"/>
  <c r="BQ1021" i="25"/>
  <c r="E1021" i="25" s="1"/>
  <c r="BQ1020" i="25"/>
  <c r="E1020" i="25" s="1"/>
  <c r="BQ1019" i="25"/>
  <c r="E1019" i="25" s="1"/>
  <c r="BQ1018" i="25"/>
  <c r="E1018" i="25" s="1"/>
  <c r="BQ1017" i="25"/>
  <c r="E1017" i="25" s="1"/>
  <c r="BQ1016" i="25"/>
  <c r="E1016" i="25" s="1"/>
  <c r="BQ1015" i="25"/>
  <c r="E1015" i="25" s="1"/>
  <c r="BQ1014" i="25"/>
  <c r="E1014" i="25" s="1"/>
  <c r="BQ1013" i="25"/>
  <c r="E1013" i="25" s="1"/>
  <c r="BQ1012" i="25"/>
  <c r="E1012" i="25" s="1"/>
  <c r="BQ1011" i="25"/>
  <c r="E1011" i="25" s="1"/>
  <c r="BQ1010" i="25"/>
  <c r="E1010" i="25" s="1"/>
  <c r="BQ1009" i="25"/>
  <c r="E1009" i="25" s="1"/>
  <c r="BQ1008" i="25"/>
  <c r="E1008" i="25" s="1"/>
  <c r="BQ1007" i="25"/>
  <c r="E1007" i="25" s="1"/>
  <c r="BQ1006" i="25"/>
  <c r="E1006" i="25" s="1"/>
  <c r="BQ1005" i="25"/>
  <c r="E1005" i="25" s="1"/>
  <c r="BQ1004" i="25"/>
  <c r="E1004" i="25" s="1"/>
  <c r="BQ1003" i="25"/>
  <c r="E1003" i="25" s="1"/>
  <c r="BQ1002" i="25"/>
  <c r="E1002" i="25" s="1"/>
  <c r="BQ1001" i="25"/>
  <c r="E1001" i="25" s="1"/>
  <c r="BQ1000" i="25"/>
  <c r="E1000" i="25" s="1"/>
  <c r="BQ999" i="25"/>
  <c r="E999" i="25" s="1"/>
  <c r="BQ998" i="25"/>
  <c r="E998" i="25" s="1"/>
  <c r="BQ997" i="25"/>
  <c r="E997" i="25" s="1"/>
  <c r="BQ996" i="25"/>
  <c r="E996" i="25" s="1"/>
  <c r="BQ995" i="25"/>
  <c r="E995" i="25" s="1"/>
  <c r="BQ994" i="25"/>
  <c r="E994" i="25" s="1"/>
  <c r="BQ993" i="25"/>
  <c r="E993" i="25" s="1"/>
  <c r="BQ992" i="25"/>
  <c r="E992" i="25" s="1"/>
  <c r="BQ991" i="25"/>
  <c r="E991" i="25" s="1"/>
  <c r="BQ990" i="25"/>
  <c r="E990" i="25" s="1"/>
  <c r="BQ989" i="25"/>
  <c r="E989" i="25" s="1"/>
  <c r="BQ988" i="25"/>
  <c r="E988" i="25" s="1"/>
  <c r="BQ987" i="25"/>
  <c r="E987" i="25" s="1"/>
  <c r="BQ986" i="25"/>
  <c r="E986" i="25" s="1"/>
  <c r="BQ985" i="25"/>
  <c r="E985" i="25" s="1"/>
  <c r="BQ984" i="25"/>
  <c r="E984" i="25" s="1"/>
  <c r="BQ983" i="25"/>
  <c r="E983" i="25" s="1"/>
  <c r="BQ982" i="25"/>
  <c r="E982" i="25" s="1"/>
  <c r="BQ981" i="25"/>
  <c r="E981" i="25" s="1"/>
  <c r="BQ980" i="25"/>
  <c r="E980" i="25" s="1"/>
  <c r="BQ979" i="25"/>
  <c r="E979" i="25" s="1"/>
  <c r="BQ978" i="25"/>
  <c r="E978" i="25" s="1"/>
  <c r="BQ977" i="25"/>
  <c r="E977" i="25" s="1"/>
  <c r="BQ976" i="25"/>
  <c r="E976" i="25" s="1"/>
  <c r="BQ975" i="25"/>
  <c r="E975" i="25" s="1"/>
  <c r="BQ974" i="25"/>
  <c r="E974" i="25" s="1"/>
  <c r="BQ973" i="25"/>
  <c r="E973" i="25" s="1"/>
  <c r="BQ972" i="25"/>
  <c r="E972" i="25" s="1"/>
  <c r="BQ971" i="25"/>
  <c r="E971" i="25" s="1"/>
  <c r="BQ970" i="25"/>
  <c r="E970" i="25" s="1"/>
  <c r="BQ969" i="25"/>
  <c r="E969" i="25" s="1"/>
  <c r="BQ968" i="25"/>
  <c r="E968" i="25" s="1"/>
  <c r="BQ967" i="25"/>
  <c r="E967" i="25" s="1"/>
  <c r="BQ966" i="25"/>
  <c r="E966" i="25" s="1"/>
  <c r="BQ965" i="25"/>
  <c r="E965" i="25" s="1"/>
  <c r="BQ964" i="25"/>
  <c r="E964" i="25" s="1"/>
  <c r="BQ963" i="25"/>
  <c r="E963" i="25" s="1"/>
  <c r="BQ962" i="25"/>
  <c r="E962" i="25" s="1"/>
  <c r="BQ961" i="25"/>
  <c r="E961" i="25" s="1"/>
  <c r="BQ960" i="25"/>
  <c r="E960" i="25" s="1"/>
  <c r="BQ959" i="25"/>
  <c r="E959" i="25" s="1"/>
  <c r="BQ958" i="25"/>
  <c r="E958" i="25" s="1"/>
  <c r="BQ957" i="25"/>
  <c r="E957" i="25" s="1"/>
  <c r="BQ956" i="25"/>
  <c r="E956" i="25" s="1"/>
  <c r="BQ955" i="25"/>
  <c r="E955" i="25" s="1"/>
  <c r="BQ954" i="25"/>
  <c r="E954" i="25" s="1"/>
  <c r="BQ953" i="25"/>
  <c r="E953" i="25" s="1"/>
  <c r="BQ952" i="25"/>
  <c r="E952" i="25" s="1"/>
  <c r="BQ951" i="25"/>
  <c r="E951" i="25" s="1"/>
  <c r="BQ950" i="25"/>
  <c r="E950" i="25" s="1"/>
  <c r="BQ949" i="25"/>
  <c r="E949" i="25" s="1"/>
  <c r="BQ948" i="25"/>
  <c r="E948" i="25" s="1"/>
  <c r="BQ947" i="25"/>
  <c r="E947" i="25" s="1"/>
  <c r="BQ946" i="25"/>
  <c r="E946" i="25" s="1"/>
  <c r="BQ945" i="25"/>
  <c r="E945" i="25" s="1"/>
  <c r="BQ944" i="25"/>
  <c r="E944" i="25" s="1"/>
  <c r="BQ943" i="25"/>
  <c r="E943" i="25" s="1"/>
  <c r="BQ942" i="25"/>
  <c r="E942" i="25" s="1"/>
  <c r="BQ941" i="25"/>
  <c r="E941" i="25" s="1"/>
  <c r="BQ940" i="25"/>
  <c r="E940" i="25" s="1"/>
  <c r="BQ939" i="25"/>
  <c r="E939" i="25" s="1"/>
  <c r="BQ938" i="25"/>
  <c r="E938" i="25" s="1"/>
  <c r="BQ937" i="25"/>
  <c r="E937" i="25" s="1"/>
  <c r="BQ936" i="25"/>
  <c r="E936" i="25" s="1"/>
  <c r="BQ935" i="25"/>
  <c r="E935" i="25" s="1"/>
  <c r="BQ934" i="25"/>
  <c r="E934" i="25" s="1"/>
  <c r="BQ933" i="25"/>
  <c r="E933" i="25" s="1"/>
  <c r="BQ932" i="25"/>
  <c r="E932" i="25" s="1"/>
  <c r="BQ931" i="25"/>
  <c r="E931" i="25" s="1"/>
  <c r="BQ930" i="25"/>
  <c r="E930" i="25" s="1"/>
  <c r="BQ929" i="25"/>
  <c r="E929" i="25" s="1"/>
  <c r="BQ928" i="25"/>
  <c r="E928" i="25" s="1"/>
  <c r="BQ927" i="25"/>
  <c r="E927" i="25" s="1"/>
  <c r="BQ926" i="25"/>
  <c r="E926" i="25" s="1"/>
  <c r="BQ925" i="25"/>
  <c r="E925" i="25" s="1"/>
  <c r="BQ924" i="25"/>
  <c r="E924" i="25" s="1"/>
  <c r="BQ923" i="25"/>
  <c r="E923" i="25" s="1"/>
  <c r="BQ922" i="25"/>
  <c r="E922" i="25" s="1"/>
  <c r="BQ921" i="25"/>
  <c r="E921" i="25" s="1"/>
  <c r="BQ920" i="25"/>
  <c r="E920" i="25" s="1"/>
  <c r="BQ919" i="25"/>
  <c r="E919" i="25" s="1"/>
  <c r="BQ918" i="25"/>
  <c r="E918" i="25" s="1"/>
  <c r="BQ917" i="25"/>
  <c r="E917" i="25" s="1"/>
  <c r="BQ916" i="25"/>
  <c r="E916" i="25" s="1"/>
  <c r="BQ915" i="25"/>
  <c r="E915" i="25" s="1"/>
  <c r="BQ914" i="25"/>
  <c r="E914" i="25" s="1"/>
  <c r="BQ913" i="25"/>
  <c r="E913" i="25" s="1"/>
  <c r="BQ912" i="25"/>
  <c r="E912" i="25" s="1"/>
  <c r="BQ911" i="25"/>
  <c r="E911" i="25" s="1"/>
  <c r="BQ910" i="25"/>
  <c r="E910" i="25" s="1"/>
  <c r="BQ909" i="25"/>
  <c r="E909" i="25" s="1"/>
  <c r="BQ908" i="25"/>
  <c r="E908" i="25" s="1"/>
  <c r="BQ907" i="25"/>
  <c r="E907" i="25" s="1"/>
  <c r="BQ906" i="25"/>
  <c r="E906" i="25" s="1"/>
  <c r="BQ905" i="25"/>
  <c r="E905" i="25" s="1"/>
  <c r="BQ904" i="25"/>
  <c r="E904" i="25" s="1"/>
  <c r="BQ903" i="25"/>
  <c r="E903" i="25" s="1"/>
  <c r="BQ902" i="25"/>
  <c r="E902" i="25" s="1"/>
  <c r="BQ901" i="25"/>
  <c r="E901" i="25" s="1"/>
  <c r="BQ900" i="25"/>
  <c r="E900" i="25" s="1"/>
  <c r="BQ899" i="25"/>
  <c r="E899" i="25" s="1"/>
  <c r="BQ898" i="25"/>
  <c r="E898" i="25" s="1"/>
  <c r="BQ897" i="25"/>
  <c r="E897" i="25" s="1"/>
  <c r="BQ896" i="25"/>
  <c r="E896" i="25" s="1"/>
  <c r="BQ895" i="25"/>
  <c r="E895" i="25" s="1"/>
  <c r="BQ894" i="25"/>
  <c r="E894" i="25" s="1"/>
  <c r="BQ893" i="25"/>
  <c r="E893" i="25" s="1"/>
  <c r="BQ892" i="25"/>
  <c r="E892" i="25" s="1"/>
  <c r="BQ891" i="25"/>
  <c r="E891" i="25" s="1"/>
  <c r="BQ890" i="25"/>
  <c r="E890" i="25" s="1"/>
  <c r="BQ889" i="25"/>
  <c r="E889" i="25" s="1"/>
  <c r="BQ888" i="25"/>
  <c r="E888" i="25" s="1"/>
  <c r="BQ887" i="25"/>
  <c r="E887" i="25" s="1"/>
  <c r="BQ886" i="25"/>
  <c r="E886" i="25" s="1"/>
  <c r="BQ885" i="25"/>
  <c r="E885" i="25" s="1"/>
  <c r="BQ884" i="25"/>
  <c r="E884" i="25" s="1"/>
  <c r="BQ883" i="25"/>
  <c r="E883" i="25" s="1"/>
  <c r="BQ882" i="25"/>
  <c r="E882" i="25" s="1"/>
  <c r="BQ881" i="25"/>
  <c r="E881" i="25" s="1"/>
  <c r="BQ880" i="25"/>
  <c r="E880" i="25" s="1"/>
  <c r="BQ879" i="25"/>
  <c r="E879" i="25" s="1"/>
  <c r="BQ878" i="25"/>
  <c r="E878" i="25" s="1"/>
  <c r="BQ877" i="25"/>
  <c r="E877" i="25" s="1"/>
  <c r="BQ876" i="25"/>
  <c r="E876" i="25" s="1"/>
  <c r="BQ875" i="25"/>
  <c r="E875" i="25" s="1"/>
  <c r="BQ874" i="25"/>
  <c r="E874" i="25" s="1"/>
  <c r="BQ873" i="25"/>
  <c r="E873" i="25" s="1"/>
  <c r="BQ872" i="25"/>
  <c r="E872" i="25" s="1"/>
  <c r="BQ871" i="25"/>
  <c r="E871" i="25" s="1"/>
  <c r="BQ870" i="25"/>
  <c r="E870" i="25" s="1"/>
  <c r="BQ869" i="25"/>
  <c r="E869" i="25" s="1"/>
  <c r="BQ868" i="25"/>
  <c r="E868" i="25" s="1"/>
  <c r="BQ867" i="25"/>
  <c r="E867" i="25" s="1"/>
  <c r="BQ866" i="25"/>
  <c r="E866" i="25" s="1"/>
  <c r="BQ865" i="25"/>
  <c r="E865" i="25" s="1"/>
  <c r="BQ864" i="25"/>
  <c r="E864" i="25" s="1"/>
  <c r="BQ863" i="25"/>
  <c r="E863" i="25" s="1"/>
  <c r="BQ862" i="25"/>
  <c r="E862" i="25" s="1"/>
  <c r="BQ861" i="25"/>
  <c r="E861" i="25" s="1"/>
  <c r="BQ860" i="25"/>
  <c r="E860" i="25" s="1"/>
  <c r="BQ859" i="25"/>
  <c r="E859" i="25" s="1"/>
  <c r="BQ858" i="25"/>
  <c r="E858" i="25" s="1"/>
  <c r="BQ857" i="25"/>
  <c r="E857" i="25" s="1"/>
  <c r="BQ856" i="25"/>
  <c r="E856" i="25" s="1"/>
  <c r="BQ855" i="25"/>
  <c r="E855" i="25" s="1"/>
  <c r="BQ854" i="25"/>
  <c r="E854" i="25" s="1"/>
  <c r="BQ853" i="25"/>
  <c r="E853" i="25" s="1"/>
  <c r="BQ852" i="25"/>
  <c r="E852" i="25" s="1"/>
  <c r="BQ851" i="25"/>
  <c r="E851" i="25" s="1"/>
  <c r="BQ850" i="25"/>
  <c r="E850" i="25" s="1"/>
  <c r="BQ849" i="25"/>
  <c r="E849" i="25" s="1"/>
  <c r="BQ848" i="25"/>
  <c r="E848" i="25" s="1"/>
  <c r="BQ847" i="25"/>
  <c r="E847" i="25" s="1"/>
  <c r="BQ846" i="25"/>
  <c r="E846" i="25" s="1"/>
  <c r="BQ845" i="25"/>
  <c r="E845" i="25" s="1"/>
  <c r="BQ844" i="25"/>
  <c r="E844" i="25" s="1"/>
  <c r="BQ843" i="25"/>
  <c r="E843" i="25" s="1"/>
  <c r="BQ842" i="25"/>
  <c r="E842" i="25" s="1"/>
  <c r="BQ841" i="25"/>
  <c r="E841" i="25" s="1"/>
  <c r="BQ840" i="25"/>
  <c r="E840" i="25" s="1"/>
  <c r="BQ839" i="25"/>
  <c r="E839" i="25" s="1"/>
  <c r="BQ838" i="25"/>
  <c r="E838" i="25" s="1"/>
  <c r="BQ837" i="25"/>
  <c r="E837" i="25" s="1"/>
  <c r="BQ836" i="25"/>
  <c r="E836" i="25" s="1"/>
  <c r="BQ835" i="25"/>
  <c r="E835" i="25" s="1"/>
  <c r="BQ834" i="25"/>
  <c r="E834" i="25" s="1"/>
  <c r="BQ833" i="25"/>
  <c r="E833" i="25" s="1"/>
  <c r="BQ832" i="25"/>
  <c r="E832" i="25" s="1"/>
  <c r="BQ831" i="25"/>
  <c r="E831" i="25" s="1"/>
  <c r="BQ830" i="25"/>
  <c r="E830" i="25" s="1"/>
  <c r="BQ829" i="25"/>
  <c r="E829" i="25" s="1"/>
  <c r="BQ828" i="25"/>
  <c r="E828" i="25" s="1"/>
  <c r="BQ827" i="25"/>
  <c r="E827" i="25" s="1"/>
  <c r="BQ826" i="25"/>
  <c r="E826" i="25" s="1"/>
  <c r="BQ825" i="25"/>
  <c r="E825" i="25" s="1"/>
  <c r="BQ824" i="25"/>
  <c r="E824" i="25" s="1"/>
  <c r="BQ823" i="25"/>
  <c r="E823" i="25" s="1"/>
  <c r="BQ822" i="25"/>
  <c r="E822" i="25" s="1"/>
  <c r="BQ821" i="25"/>
  <c r="E821" i="25" s="1"/>
  <c r="BQ820" i="25"/>
  <c r="E820" i="25" s="1"/>
  <c r="BQ819" i="25"/>
  <c r="E819" i="25" s="1"/>
  <c r="BQ818" i="25"/>
  <c r="E818" i="25" s="1"/>
  <c r="BQ817" i="25"/>
  <c r="E817" i="25" s="1"/>
  <c r="BQ816" i="25"/>
  <c r="E816" i="25" s="1"/>
  <c r="BQ815" i="25"/>
  <c r="E815" i="25" s="1"/>
  <c r="BQ814" i="25"/>
  <c r="E814" i="25" s="1"/>
  <c r="BQ813" i="25"/>
  <c r="E813" i="25" s="1"/>
  <c r="BQ812" i="25"/>
  <c r="E812" i="25" s="1"/>
  <c r="BQ811" i="25"/>
  <c r="E811" i="25" s="1"/>
  <c r="BQ810" i="25"/>
  <c r="E810" i="25" s="1"/>
  <c r="BQ809" i="25"/>
  <c r="E809" i="25" s="1"/>
  <c r="BQ808" i="25"/>
  <c r="E808" i="25" s="1"/>
  <c r="BQ807" i="25"/>
  <c r="E807" i="25" s="1"/>
  <c r="BQ806" i="25"/>
  <c r="E806" i="25" s="1"/>
  <c r="BQ805" i="25"/>
  <c r="E805" i="25" s="1"/>
  <c r="BQ804" i="25"/>
  <c r="E804" i="25" s="1"/>
  <c r="BQ803" i="25"/>
  <c r="E803" i="25" s="1"/>
  <c r="BQ802" i="25"/>
  <c r="E802" i="25" s="1"/>
  <c r="BQ801" i="25"/>
  <c r="E801" i="25" s="1"/>
  <c r="BQ800" i="25"/>
  <c r="E800" i="25" s="1"/>
  <c r="BQ799" i="25"/>
  <c r="E799" i="25" s="1"/>
  <c r="BQ798" i="25"/>
  <c r="E798" i="25" s="1"/>
  <c r="BQ797" i="25"/>
  <c r="E797" i="25" s="1"/>
  <c r="BQ796" i="25"/>
  <c r="E796" i="25" s="1"/>
  <c r="BQ795" i="25"/>
  <c r="E795" i="25" s="1"/>
  <c r="BQ794" i="25"/>
  <c r="E794" i="25" s="1"/>
  <c r="BQ793" i="25"/>
  <c r="E793" i="25" s="1"/>
  <c r="BQ792" i="25"/>
  <c r="E792" i="25" s="1"/>
  <c r="BQ791" i="25"/>
  <c r="E791" i="25" s="1"/>
  <c r="BQ790" i="25"/>
  <c r="E790" i="25" s="1"/>
  <c r="BQ789" i="25"/>
  <c r="E789" i="25" s="1"/>
  <c r="BQ788" i="25"/>
  <c r="E788" i="25" s="1"/>
  <c r="BQ787" i="25"/>
  <c r="E787" i="25" s="1"/>
  <c r="BQ786" i="25"/>
  <c r="E786" i="25" s="1"/>
  <c r="BQ785" i="25"/>
  <c r="E785" i="25" s="1"/>
  <c r="BQ784" i="25"/>
  <c r="E784" i="25" s="1"/>
  <c r="BQ783" i="25"/>
  <c r="E783" i="25" s="1"/>
  <c r="BQ782" i="25"/>
  <c r="E782" i="25" s="1"/>
  <c r="BQ781" i="25"/>
  <c r="E781" i="25" s="1"/>
  <c r="BQ780" i="25"/>
  <c r="E780" i="25" s="1"/>
  <c r="BQ779" i="25"/>
  <c r="E779" i="25" s="1"/>
  <c r="BQ778" i="25"/>
  <c r="E778" i="25" s="1"/>
  <c r="BQ777" i="25"/>
  <c r="E777" i="25" s="1"/>
  <c r="BQ776" i="25"/>
  <c r="E776" i="25" s="1"/>
  <c r="BQ775" i="25"/>
  <c r="E775" i="25" s="1"/>
  <c r="BQ774" i="25"/>
  <c r="E774" i="25" s="1"/>
  <c r="BQ773" i="25"/>
  <c r="E773" i="25" s="1"/>
  <c r="BQ772" i="25"/>
  <c r="E772" i="25" s="1"/>
  <c r="BQ771" i="25"/>
  <c r="E771" i="25" s="1"/>
  <c r="BQ770" i="25"/>
  <c r="E770" i="25" s="1"/>
  <c r="BQ769" i="25"/>
  <c r="E769" i="25" s="1"/>
  <c r="BQ768" i="25"/>
  <c r="E768" i="25" s="1"/>
  <c r="BQ767" i="25"/>
  <c r="E767" i="25" s="1"/>
  <c r="BQ766" i="25"/>
  <c r="E766" i="25" s="1"/>
  <c r="BQ765" i="25"/>
  <c r="E765" i="25" s="1"/>
  <c r="BQ764" i="25"/>
  <c r="E764" i="25" s="1"/>
  <c r="BQ763" i="25"/>
  <c r="E763" i="25" s="1"/>
  <c r="BQ762" i="25"/>
  <c r="E762" i="25" s="1"/>
  <c r="BQ761" i="25"/>
  <c r="E761" i="25" s="1"/>
  <c r="BQ760" i="25"/>
  <c r="E760" i="25" s="1"/>
  <c r="BQ759" i="25"/>
  <c r="E759" i="25" s="1"/>
  <c r="BQ758" i="25"/>
  <c r="E758" i="25" s="1"/>
  <c r="BQ757" i="25"/>
  <c r="E757" i="25" s="1"/>
  <c r="BQ756" i="25"/>
  <c r="E756" i="25" s="1"/>
  <c r="BQ755" i="25"/>
  <c r="E755" i="25" s="1"/>
  <c r="BQ754" i="25"/>
  <c r="E754" i="25" s="1"/>
  <c r="BQ753" i="25"/>
  <c r="E753" i="25" s="1"/>
  <c r="BQ752" i="25"/>
  <c r="E752" i="25" s="1"/>
  <c r="BQ751" i="25"/>
  <c r="E751" i="25" s="1"/>
  <c r="BQ750" i="25"/>
  <c r="E750" i="25" s="1"/>
  <c r="BQ749" i="25"/>
  <c r="E749" i="25" s="1"/>
  <c r="BQ748" i="25"/>
  <c r="E748" i="25" s="1"/>
  <c r="BQ747" i="25"/>
  <c r="E747" i="25" s="1"/>
  <c r="BQ746" i="25"/>
  <c r="E746" i="25" s="1"/>
  <c r="BQ745" i="25"/>
  <c r="E745" i="25" s="1"/>
  <c r="BQ744" i="25"/>
  <c r="E744" i="25" s="1"/>
  <c r="BQ743" i="25"/>
  <c r="E743" i="25" s="1"/>
  <c r="BQ742" i="25"/>
  <c r="E742" i="25" s="1"/>
  <c r="BQ741" i="25"/>
  <c r="E741" i="25" s="1"/>
  <c r="BQ740" i="25"/>
  <c r="E740" i="25" s="1"/>
  <c r="BQ739" i="25"/>
  <c r="E739" i="25" s="1"/>
  <c r="BQ738" i="25"/>
  <c r="E738" i="25" s="1"/>
  <c r="BQ737" i="25"/>
  <c r="E737" i="25" s="1"/>
  <c r="BQ736" i="25"/>
  <c r="E736" i="25" s="1"/>
  <c r="BQ735" i="25"/>
  <c r="E735" i="25" s="1"/>
  <c r="BQ734" i="25"/>
  <c r="E734" i="25" s="1"/>
  <c r="BQ733" i="25"/>
  <c r="E733" i="25" s="1"/>
  <c r="BQ732" i="25"/>
  <c r="E732" i="25" s="1"/>
  <c r="BQ731" i="25"/>
  <c r="E731" i="25" s="1"/>
  <c r="BQ730" i="25"/>
  <c r="E730" i="25" s="1"/>
  <c r="BQ729" i="25"/>
  <c r="E729" i="25" s="1"/>
  <c r="BQ728" i="25"/>
  <c r="E728" i="25" s="1"/>
  <c r="BQ727" i="25"/>
  <c r="E727" i="25" s="1"/>
  <c r="BQ726" i="25"/>
  <c r="E726" i="25" s="1"/>
  <c r="BQ725" i="25"/>
  <c r="E725" i="25" s="1"/>
  <c r="BQ724" i="25"/>
  <c r="E724" i="25" s="1"/>
  <c r="BQ723" i="25"/>
  <c r="E723" i="25" s="1"/>
  <c r="BQ722" i="25"/>
  <c r="E722" i="25" s="1"/>
  <c r="BQ721" i="25"/>
  <c r="E721" i="25" s="1"/>
  <c r="BQ720" i="25"/>
  <c r="E720" i="25" s="1"/>
  <c r="BQ719" i="25"/>
  <c r="E719" i="25" s="1"/>
  <c r="BQ718" i="25"/>
  <c r="E718" i="25" s="1"/>
  <c r="BQ717" i="25"/>
  <c r="E717" i="25" s="1"/>
  <c r="BQ716" i="25"/>
  <c r="E716" i="25" s="1"/>
  <c r="BQ715" i="25"/>
  <c r="E715" i="25" s="1"/>
  <c r="BQ714" i="25"/>
  <c r="E714" i="25" s="1"/>
  <c r="BQ713" i="25"/>
  <c r="E713" i="25" s="1"/>
  <c r="BQ712" i="25"/>
  <c r="E712" i="25" s="1"/>
  <c r="BQ711" i="25"/>
  <c r="E711" i="25" s="1"/>
  <c r="BQ710" i="25"/>
  <c r="E710" i="25" s="1"/>
  <c r="BQ709" i="25"/>
  <c r="E709" i="25" s="1"/>
  <c r="BQ708" i="25"/>
  <c r="E708" i="25" s="1"/>
  <c r="BQ707" i="25"/>
  <c r="E707" i="25" s="1"/>
  <c r="BQ706" i="25"/>
  <c r="E706" i="25" s="1"/>
  <c r="BQ705" i="25"/>
  <c r="E705" i="25" s="1"/>
  <c r="BQ704" i="25"/>
  <c r="E704" i="25" s="1"/>
  <c r="BQ703" i="25"/>
  <c r="E703" i="25" s="1"/>
  <c r="BQ702" i="25"/>
  <c r="E702" i="25" s="1"/>
  <c r="BQ701" i="25"/>
  <c r="E701" i="25" s="1"/>
  <c r="BQ700" i="25"/>
  <c r="E700" i="25" s="1"/>
  <c r="BQ699" i="25"/>
  <c r="E699" i="25" s="1"/>
  <c r="BQ698" i="25"/>
  <c r="E698" i="25" s="1"/>
  <c r="BQ697" i="25"/>
  <c r="E697" i="25" s="1"/>
  <c r="BQ696" i="25"/>
  <c r="E696" i="25" s="1"/>
  <c r="BQ695" i="25"/>
  <c r="E695" i="25" s="1"/>
  <c r="BQ694" i="25"/>
  <c r="E694" i="25" s="1"/>
  <c r="BQ693" i="25"/>
  <c r="E693" i="25" s="1"/>
  <c r="BQ692" i="25"/>
  <c r="E692" i="25" s="1"/>
  <c r="BQ691" i="25"/>
  <c r="E691" i="25" s="1"/>
  <c r="BQ690" i="25"/>
  <c r="E690" i="25" s="1"/>
  <c r="BQ689" i="25"/>
  <c r="E689" i="25" s="1"/>
  <c r="BQ688" i="25"/>
  <c r="E688" i="25" s="1"/>
  <c r="BQ687" i="25"/>
  <c r="E687" i="25" s="1"/>
  <c r="BQ686" i="25"/>
  <c r="E686" i="25" s="1"/>
  <c r="BQ685" i="25"/>
  <c r="E685" i="25" s="1"/>
  <c r="BQ684" i="25"/>
  <c r="E684" i="25" s="1"/>
  <c r="BQ683" i="25"/>
  <c r="E683" i="25" s="1"/>
  <c r="BQ682" i="25"/>
  <c r="E682" i="25" s="1"/>
  <c r="BQ681" i="25"/>
  <c r="E681" i="25" s="1"/>
  <c r="BQ680" i="25"/>
  <c r="E680" i="25" s="1"/>
  <c r="BQ679" i="25"/>
  <c r="E679" i="25" s="1"/>
  <c r="BQ678" i="25"/>
  <c r="E678" i="25" s="1"/>
  <c r="BQ677" i="25"/>
  <c r="E677" i="25" s="1"/>
  <c r="BQ676" i="25"/>
  <c r="E676" i="25" s="1"/>
  <c r="BQ675" i="25"/>
  <c r="E675" i="25" s="1"/>
  <c r="BQ674" i="25"/>
  <c r="E674" i="25" s="1"/>
  <c r="BQ673" i="25"/>
  <c r="E673" i="25" s="1"/>
  <c r="BQ672" i="25"/>
  <c r="E672" i="25" s="1"/>
  <c r="BQ671" i="25"/>
  <c r="E671" i="25" s="1"/>
  <c r="BQ670" i="25"/>
  <c r="E670" i="25" s="1"/>
  <c r="BQ669" i="25"/>
  <c r="E669" i="25" s="1"/>
  <c r="BQ668" i="25"/>
  <c r="E668" i="25" s="1"/>
  <c r="BQ667" i="25"/>
  <c r="E667" i="25" s="1"/>
  <c r="BQ666" i="25"/>
  <c r="E666" i="25" s="1"/>
  <c r="BQ665" i="25"/>
  <c r="E665" i="25" s="1"/>
  <c r="BQ664" i="25"/>
  <c r="E664" i="25" s="1"/>
  <c r="BQ663" i="25"/>
  <c r="E663" i="25" s="1"/>
  <c r="BQ662" i="25"/>
  <c r="E662" i="25" s="1"/>
  <c r="BQ661" i="25"/>
  <c r="E661" i="25" s="1"/>
  <c r="BQ660" i="25"/>
  <c r="E660" i="25" s="1"/>
  <c r="BQ659" i="25"/>
  <c r="E659" i="25" s="1"/>
  <c r="BQ658" i="25"/>
  <c r="E658" i="25" s="1"/>
  <c r="BQ657" i="25"/>
  <c r="E657" i="25" s="1"/>
  <c r="BQ656" i="25"/>
  <c r="E656" i="25" s="1"/>
  <c r="BQ655" i="25"/>
  <c r="E655" i="25" s="1"/>
  <c r="BQ654" i="25"/>
  <c r="E654" i="25" s="1"/>
  <c r="BQ653" i="25"/>
  <c r="E653" i="25" s="1"/>
  <c r="BQ652" i="25"/>
  <c r="E652" i="25" s="1"/>
  <c r="BQ651" i="25"/>
  <c r="E651" i="25" s="1"/>
  <c r="BQ650" i="25"/>
  <c r="E650" i="25" s="1"/>
  <c r="BQ649" i="25"/>
  <c r="E649" i="25" s="1"/>
  <c r="BQ648" i="25"/>
  <c r="E648" i="25" s="1"/>
  <c r="BQ647" i="25"/>
  <c r="E647" i="25" s="1"/>
  <c r="BQ646" i="25"/>
  <c r="E646" i="25" s="1"/>
  <c r="BQ645" i="25"/>
  <c r="E645" i="25" s="1"/>
  <c r="BQ644" i="25"/>
  <c r="E644" i="25" s="1"/>
  <c r="BQ643" i="25"/>
  <c r="E643" i="25" s="1"/>
  <c r="BQ642" i="25"/>
  <c r="E642" i="25" s="1"/>
  <c r="BQ641" i="25"/>
  <c r="E641" i="25" s="1"/>
  <c r="BQ640" i="25"/>
  <c r="E640" i="25" s="1"/>
  <c r="BQ639" i="25"/>
  <c r="E639" i="25" s="1"/>
  <c r="BQ638" i="25"/>
  <c r="E638" i="25" s="1"/>
  <c r="BQ637" i="25"/>
  <c r="E637" i="25" s="1"/>
  <c r="BQ636" i="25"/>
  <c r="E636" i="25" s="1"/>
  <c r="BQ635" i="25"/>
  <c r="E635" i="25" s="1"/>
  <c r="BQ634" i="25"/>
  <c r="E634" i="25" s="1"/>
  <c r="BQ633" i="25"/>
  <c r="E633" i="25" s="1"/>
  <c r="BQ632" i="25"/>
  <c r="E632" i="25" s="1"/>
  <c r="BQ631" i="25"/>
  <c r="E631" i="25" s="1"/>
  <c r="BQ630" i="25"/>
  <c r="E630" i="25" s="1"/>
  <c r="BQ629" i="25"/>
  <c r="E629" i="25" s="1"/>
  <c r="BQ628" i="25"/>
  <c r="E628" i="25" s="1"/>
  <c r="BQ627" i="25"/>
  <c r="E627" i="25" s="1"/>
  <c r="BQ626" i="25"/>
  <c r="E626" i="25" s="1"/>
  <c r="BQ625" i="25"/>
  <c r="E625" i="25" s="1"/>
  <c r="BQ624" i="25"/>
  <c r="E624" i="25" s="1"/>
  <c r="BQ623" i="25"/>
  <c r="E623" i="25" s="1"/>
  <c r="BQ622" i="25"/>
  <c r="E622" i="25" s="1"/>
  <c r="BQ621" i="25"/>
  <c r="E621" i="25" s="1"/>
  <c r="BQ620" i="25"/>
  <c r="E620" i="25" s="1"/>
  <c r="BQ619" i="25"/>
  <c r="E619" i="25" s="1"/>
  <c r="BQ618" i="25"/>
  <c r="E618" i="25" s="1"/>
  <c r="BQ617" i="25"/>
  <c r="E617" i="25" s="1"/>
  <c r="BQ616" i="25"/>
  <c r="E616" i="25" s="1"/>
  <c r="BQ615" i="25"/>
  <c r="E615" i="25" s="1"/>
  <c r="BQ614" i="25"/>
  <c r="E614" i="25" s="1"/>
  <c r="BQ613" i="25"/>
  <c r="E613" i="25" s="1"/>
  <c r="BQ612" i="25"/>
  <c r="E612" i="25" s="1"/>
  <c r="BQ611" i="25"/>
  <c r="E611" i="25" s="1"/>
  <c r="BQ610" i="25"/>
  <c r="E610" i="25" s="1"/>
  <c r="BQ609" i="25"/>
  <c r="E609" i="25" s="1"/>
  <c r="BQ608" i="25"/>
  <c r="E608" i="25" s="1"/>
  <c r="BQ607" i="25"/>
  <c r="E607" i="25" s="1"/>
  <c r="BQ606" i="25"/>
  <c r="E606" i="25" s="1"/>
  <c r="BQ605" i="25"/>
  <c r="E605" i="25" s="1"/>
  <c r="BQ604" i="25"/>
  <c r="E604" i="25" s="1"/>
  <c r="BQ603" i="25"/>
  <c r="E603" i="25" s="1"/>
  <c r="BQ602" i="25"/>
  <c r="E602" i="25" s="1"/>
  <c r="BQ601" i="25"/>
  <c r="E601" i="25" s="1"/>
  <c r="BQ600" i="25"/>
  <c r="E600" i="25" s="1"/>
  <c r="BQ599" i="25"/>
  <c r="E599" i="25" s="1"/>
  <c r="BQ598" i="25"/>
  <c r="E598" i="25" s="1"/>
  <c r="BQ597" i="25"/>
  <c r="E597" i="25" s="1"/>
  <c r="BQ596" i="25"/>
  <c r="E596" i="25" s="1"/>
  <c r="BQ595" i="25"/>
  <c r="E595" i="25" s="1"/>
  <c r="BQ594" i="25"/>
  <c r="E594" i="25" s="1"/>
  <c r="BQ593" i="25"/>
  <c r="E593" i="25" s="1"/>
  <c r="BQ592" i="25"/>
  <c r="E592" i="25" s="1"/>
  <c r="BQ591" i="25"/>
  <c r="E591" i="25" s="1"/>
  <c r="BQ590" i="25"/>
  <c r="E590" i="25" s="1"/>
  <c r="BQ589" i="25"/>
  <c r="E589" i="25" s="1"/>
  <c r="BQ588" i="25"/>
  <c r="E588" i="25" s="1"/>
  <c r="BQ587" i="25"/>
  <c r="E587" i="25" s="1"/>
  <c r="BQ586" i="25"/>
  <c r="E586" i="25" s="1"/>
  <c r="BQ585" i="25"/>
  <c r="E585" i="25" s="1"/>
  <c r="BQ584" i="25"/>
  <c r="E584" i="25" s="1"/>
  <c r="BQ583" i="25"/>
  <c r="E583" i="25" s="1"/>
  <c r="BQ582" i="25"/>
  <c r="E582" i="25" s="1"/>
  <c r="BQ581" i="25"/>
  <c r="E581" i="25" s="1"/>
  <c r="BQ580" i="25"/>
  <c r="E580" i="25" s="1"/>
  <c r="BQ579" i="25"/>
  <c r="E579" i="25" s="1"/>
  <c r="BQ578" i="25"/>
  <c r="E578" i="25" s="1"/>
  <c r="BQ577" i="25"/>
  <c r="E577" i="25" s="1"/>
  <c r="BQ576" i="25"/>
  <c r="E576" i="25" s="1"/>
  <c r="BQ575" i="25"/>
  <c r="E575" i="25" s="1"/>
  <c r="BQ574" i="25"/>
  <c r="E574" i="25" s="1"/>
  <c r="BQ573" i="25"/>
  <c r="E573" i="25" s="1"/>
  <c r="BQ572" i="25"/>
  <c r="E572" i="25" s="1"/>
  <c r="BQ571" i="25"/>
  <c r="E571" i="25" s="1"/>
  <c r="BQ570" i="25"/>
  <c r="E570" i="25" s="1"/>
  <c r="BQ569" i="25"/>
  <c r="E569" i="25" s="1"/>
  <c r="BQ568" i="25"/>
  <c r="E568" i="25" s="1"/>
  <c r="BQ567" i="25"/>
  <c r="E567" i="25" s="1"/>
  <c r="BQ566" i="25"/>
  <c r="E566" i="25" s="1"/>
  <c r="BQ565" i="25"/>
  <c r="E565" i="25" s="1"/>
  <c r="BQ564" i="25"/>
  <c r="E564" i="25" s="1"/>
  <c r="BQ563" i="25"/>
  <c r="E563" i="25" s="1"/>
  <c r="BQ562" i="25"/>
  <c r="E562" i="25" s="1"/>
  <c r="BQ561" i="25"/>
  <c r="E561" i="25" s="1"/>
  <c r="BQ560" i="25"/>
  <c r="E560" i="25" s="1"/>
  <c r="BQ559" i="25"/>
  <c r="E559" i="25" s="1"/>
  <c r="BQ558" i="25"/>
  <c r="E558" i="25" s="1"/>
  <c r="BQ557" i="25"/>
  <c r="E557" i="25" s="1"/>
  <c r="BQ556" i="25"/>
  <c r="E556" i="25" s="1"/>
  <c r="BQ555" i="25"/>
  <c r="E555" i="25" s="1"/>
  <c r="BQ554" i="25"/>
  <c r="E554" i="25" s="1"/>
  <c r="BQ553" i="25"/>
  <c r="E553" i="25" s="1"/>
  <c r="BQ552" i="25"/>
  <c r="E552" i="25" s="1"/>
  <c r="BQ551" i="25"/>
  <c r="E551" i="25" s="1"/>
  <c r="BQ550" i="25"/>
  <c r="E550" i="25" s="1"/>
  <c r="BQ549" i="25"/>
  <c r="E549" i="25" s="1"/>
  <c r="BQ548" i="25"/>
  <c r="E548" i="25" s="1"/>
  <c r="BQ547" i="25"/>
  <c r="E547" i="25" s="1"/>
  <c r="BQ546" i="25"/>
  <c r="E546" i="25" s="1"/>
  <c r="BQ545" i="25"/>
  <c r="E545" i="25" s="1"/>
  <c r="BQ544" i="25"/>
  <c r="E544" i="25" s="1"/>
  <c r="BQ543" i="25"/>
  <c r="E543" i="25" s="1"/>
  <c r="BQ542" i="25"/>
  <c r="E542" i="25" s="1"/>
  <c r="BQ541" i="25"/>
  <c r="E541" i="25" s="1"/>
  <c r="BQ540" i="25"/>
  <c r="E540" i="25" s="1"/>
  <c r="BQ539" i="25"/>
  <c r="E539" i="25" s="1"/>
  <c r="BQ538" i="25"/>
  <c r="E538" i="25" s="1"/>
  <c r="BQ537" i="25"/>
  <c r="E537" i="25" s="1"/>
  <c r="BQ536" i="25"/>
  <c r="E536" i="25" s="1"/>
  <c r="BQ535" i="25"/>
  <c r="E535" i="25" s="1"/>
  <c r="BQ534" i="25"/>
  <c r="E534" i="25" s="1"/>
  <c r="BQ533" i="25"/>
  <c r="E533" i="25" s="1"/>
  <c r="BQ532" i="25"/>
  <c r="E532" i="25" s="1"/>
  <c r="BQ531" i="25"/>
  <c r="E531" i="25" s="1"/>
  <c r="BQ530" i="25"/>
  <c r="E530" i="25" s="1"/>
  <c r="BQ529" i="25"/>
  <c r="E529" i="25" s="1"/>
  <c r="BQ528" i="25"/>
  <c r="E528" i="25" s="1"/>
  <c r="BQ527" i="25"/>
  <c r="E527" i="25" s="1"/>
  <c r="BQ526" i="25"/>
  <c r="E526" i="25" s="1"/>
  <c r="BQ525" i="25"/>
  <c r="E525" i="25" s="1"/>
  <c r="BQ524" i="25"/>
  <c r="E524" i="25" s="1"/>
  <c r="BQ523" i="25"/>
  <c r="E523" i="25" s="1"/>
  <c r="BQ522" i="25"/>
  <c r="E522" i="25" s="1"/>
  <c r="BQ521" i="25"/>
  <c r="E521" i="25" s="1"/>
  <c r="BQ520" i="25"/>
  <c r="E520" i="25" s="1"/>
  <c r="BQ519" i="25"/>
  <c r="E519" i="25" s="1"/>
  <c r="BQ518" i="25"/>
  <c r="E518" i="25" s="1"/>
  <c r="BQ517" i="25"/>
  <c r="E517" i="25" s="1"/>
  <c r="BQ516" i="25"/>
  <c r="E516" i="25" s="1"/>
  <c r="BQ515" i="25"/>
  <c r="E515" i="25" s="1"/>
  <c r="BQ514" i="25"/>
  <c r="E514" i="25" s="1"/>
  <c r="BQ513" i="25"/>
  <c r="E513" i="25" s="1"/>
  <c r="BQ512" i="25"/>
  <c r="E512" i="25" s="1"/>
  <c r="BQ511" i="25"/>
  <c r="E511" i="25" s="1"/>
  <c r="BQ510" i="25"/>
  <c r="E510" i="25" s="1"/>
  <c r="BQ509" i="25"/>
  <c r="E509" i="25" s="1"/>
  <c r="BQ508" i="25"/>
  <c r="E508" i="25" s="1"/>
  <c r="BQ507" i="25"/>
  <c r="E507" i="25" s="1"/>
  <c r="BQ506" i="25"/>
  <c r="E506" i="25" s="1"/>
  <c r="BQ505" i="25"/>
  <c r="E505" i="25" s="1"/>
  <c r="BQ504" i="25"/>
  <c r="E504" i="25" s="1"/>
  <c r="BQ503" i="25"/>
  <c r="E503" i="25" s="1"/>
  <c r="BQ502" i="25"/>
  <c r="E502" i="25" s="1"/>
  <c r="BQ501" i="25"/>
  <c r="E501" i="25" s="1"/>
  <c r="BQ500" i="25"/>
  <c r="E500" i="25" s="1"/>
  <c r="BQ499" i="25"/>
  <c r="E499" i="25" s="1"/>
  <c r="BQ498" i="25"/>
  <c r="E498" i="25" s="1"/>
  <c r="BQ497" i="25"/>
  <c r="E497" i="25" s="1"/>
  <c r="BQ496" i="25"/>
  <c r="E496" i="25" s="1"/>
  <c r="BQ495" i="25"/>
  <c r="E495" i="25" s="1"/>
  <c r="BQ494" i="25"/>
  <c r="E494" i="25" s="1"/>
  <c r="BQ493" i="25"/>
  <c r="E493" i="25" s="1"/>
  <c r="BQ492" i="25"/>
  <c r="E492" i="25" s="1"/>
  <c r="BQ491" i="25"/>
  <c r="E491" i="25" s="1"/>
  <c r="BQ490" i="25"/>
  <c r="E490" i="25" s="1"/>
  <c r="BQ489" i="25"/>
  <c r="E489" i="25" s="1"/>
  <c r="BQ488" i="25"/>
  <c r="E488" i="25" s="1"/>
  <c r="BQ487" i="25"/>
  <c r="E487" i="25" s="1"/>
  <c r="BQ486" i="25"/>
  <c r="E486" i="25" s="1"/>
  <c r="BQ485" i="25"/>
  <c r="E485" i="25" s="1"/>
  <c r="BQ484" i="25"/>
  <c r="E484" i="25" s="1"/>
  <c r="BQ483" i="25"/>
  <c r="E483" i="25" s="1"/>
  <c r="BQ482" i="25"/>
  <c r="E482" i="25" s="1"/>
  <c r="BQ481" i="25"/>
  <c r="E481" i="25" s="1"/>
  <c r="BQ480" i="25"/>
  <c r="E480" i="25" s="1"/>
  <c r="BQ479" i="25"/>
  <c r="E479" i="25" s="1"/>
  <c r="BQ478" i="25"/>
  <c r="E478" i="25" s="1"/>
  <c r="BQ477" i="25"/>
  <c r="E477" i="25" s="1"/>
  <c r="BQ476" i="25"/>
  <c r="E476" i="25" s="1"/>
  <c r="BQ475" i="25"/>
  <c r="E475" i="25" s="1"/>
  <c r="BQ474" i="25"/>
  <c r="E474" i="25" s="1"/>
  <c r="BQ473" i="25"/>
  <c r="E473" i="25" s="1"/>
  <c r="BQ472" i="25"/>
  <c r="E472" i="25" s="1"/>
  <c r="BQ471" i="25"/>
  <c r="E471" i="25" s="1"/>
  <c r="BQ470" i="25"/>
  <c r="E470" i="25" s="1"/>
  <c r="BQ469" i="25"/>
  <c r="E469" i="25" s="1"/>
  <c r="BQ468" i="25"/>
  <c r="E468" i="25" s="1"/>
  <c r="BQ467" i="25"/>
  <c r="E467" i="25" s="1"/>
  <c r="BQ466" i="25"/>
  <c r="E466" i="25" s="1"/>
  <c r="BQ465" i="25"/>
  <c r="E465" i="25" s="1"/>
  <c r="BQ464" i="25"/>
  <c r="E464" i="25" s="1"/>
  <c r="BQ463" i="25"/>
  <c r="E463" i="25" s="1"/>
  <c r="BQ462" i="25"/>
  <c r="E462" i="25" s="1"/>
  <c r="BQ461" i="25"/>
  <c r="E461" i="25" s="1"/>
  <c r="BQ460" i="25"/>
  <c r="E460" i="25" s="1"/>
  <c r="BQ459" i="25"/>
  <c r="E459" i="25" s="1"/>
  <c r="BQ458" i="25"/>
  <c r="E458" i="25" s="1"/>
  <c r="BQ457" i="25"/>
  <c r="E457" i="25" s="1"/>
  <c r="BQ456" i="25"/>
  <c r="E456" i="25" s="1"/>
  <c r="BQ455" i="25"/>
  <c r="E455" i="25" s="1"/>
  <c r="BQ454" i="25"/>
  <c r="E454" i="25" s="1"/>
  <c r="BQ453" i="25"/>
  <c r="E453" i="25" s="1"/>
  <c r="BQ452" i="25"/>
  <c r="E452" i="25" s="1"/>
  <c r="BQ451" i="25"/>
  <c r="E451" i="25" s="1"/>
  <c r="BQ450" i="25"/>
  <c r="E450" i="25" s="1"/>
  <c r="BQ449" i="25"/>
  <c r="E449" i="25" s="1"/>
  <c r="BQ448" i="25"/>
  <c r="E448" i="25" s="1"/>
  <c r="BQ447" i="25"/>
  <c r="E447" i="25" s="1"/>
  <c r="BQ446" i="25"/>
  <c r="E446" i="25" s="1"/>
  <c r="BQ445" i="25"/>
  <c r="E445" i="25" s="1"/>
  <c r="BQ444" i="25"/>
  <c r="E444" i="25" s="1"/>
  <c r="BQ443" i="25"/>
  <c r="E443" i="25" s="1"/>
  <c r="BQ442" i="25"/>
  <c r="E442" i="25" s="1"/>
  <c r="BQ441" i="25"/>
  <c r="E441" i="25" s="1"/>
  <c r="BQ440" i="25"/>
  <c r="E440" i="25" s="1"/>
  <c r="BQ439" i="25"/>
  <c r="E439" i="25" s="1"/>
  <c r="BQ438" i="25"/>
  <c r="E438" i="25" s="1"/>
  <c r="BQ437" i="25"/>
  <c r="E437" i="25" s="1"/>
  <c r="BQ436" i="25"/>
  <c r="E436" i="25" s="1"/>
  <c r="BQ435" i="25"/>
  <c r="E435" i="25" s="1"/>
  <c r="BQ434" i="25"/>
  <c r="E434" i="25" s="1"/>
  <c r="BQ433" i="25"/>
  <c r="E433" i="25" s="1"/>
  <c r="BQ432" i="25"/>
  <c r="E432" i="25" s="1"/>
  <c r="BQ431" i="25"/>
  <c r="E431" i="25" s="1"/>
  <c r="BQ430" i="25"/>
  <c r="E430" i="25" s="1"/>
  <c r="BQ429" i="25"/>
  <c r="E429" i="25" s="1"/>
  <c r="BQ428" i="25"/>
  <c r="E428" i="25" s="1"/>
  <c r="BQ427" i="25"/>
  <c r="E427" i="25" s="1"/>
  <c r="BQ426" i="25"/>
  <c r="E426" i="25" s="1"/>
  <c r="BQ425" i="25"/>
  <c r="E425" i="25" s="1"/>
  <c r="BQ424" i="25"/>
  <c r="E424" i="25" s="1"/>
  <c r="BQ423" i="25"/>
  <c r="E423" i="25" s="1"/>
  <c r="BQ422" i="25"/>
  <c r="E422" i="25" s="1"/>
  <c r="BQ421" i="25"/>
  <c r="E421" i="25" s="1"/>
  <c r="BQ420" i="25"/>
  <c r="E420" i="25" s="1"/>
  <c r="BQ419" i="25"/>
  <c r="E419" i="25" s="1"/>
  <c r="BQ418" i="25"/>
  <c r="E418" i="25" s="1"/>
  <c r="BQ417" i="25"/>
  <c r="E417" i="25" s="1"/>
  <c r="BQ416" i="25"/>
  <c r="E416" i="25" s="1"/>
  <c r="BQ415" i="25"/>
  <c r="E415" i="25" s="1"/>
  <c r="BQ414" i="25"/>
  <c r="E414" i="25" s="1"/>
  <c r="BQ413" i="25"/>
  <c r="E413" i="25" s="1"/>
  <c r="BQ412" i="25"/>
  <c r="E412" i="25" s="1"/>
  <c r="BQ411" i="25"/>
  <c r="E411" i="25" s="1"/>
  <c r="BQ410" i="25"/>
  <c r="E410" i="25" s="1"/>
  <c r="BQ409" i="25"/>
  <c r="E409" i="25" s="1"/>
  <c r="BQ408" i="25"/>
  <c r="E408" i="25" s="1"/>
  <c r="BQ407" i="25"/>
  <c r="E407" i="25" s="1"/>
  <c r="BQ406" i="25"/>
  <c r="E406" i="25" s="1"/>
  <c r="BQ405" i="25"/>
  <c r="E405" i="25" s="1"/>
  <c r="BQ404" i="25"/>
  <c r="E404" i="25" s="1"/>
  <c r="BQ403" i="25"/>
  <c r="E403" i="25" s="1"/>
  <c r="BQ402" i="25"/>
  <c r="E402" i="25" s="1"/>
  <c r="BQ401" i="25"/>
  <c r="E401" i="25" s="1"/>
  <c r="BQ400" i="25"/>
  <c r="E400" i="25" s="1"/>
  <c r="BQ399" i="25"/>
  <c r="E399" i="25" s="1"/>
  <c r="BQ398" i="25"/>
  <c r="E398" i="25" s="1"/>
  <c r="BQ397" i="25"/>
  <c r="E397" i="25" s="1"/>
  <c r="BQ396" i="25"/>
  <c r="E396" i="25" s="1"/>
  <c r="BQ395" i="25"/>
  <c r="E395" i="25" s="1"/>
  <c r="BQ394" i="25"/>
  <c r="E394" i="25" s="1"/>
  <c r="BQ393" i="25"/>
  <c r="E393" i="25" s="1"/>
  <c r="BQ392" i="25"/>
  <c r="E392" i="25" s="1"/>
  <c r="BQ391" i="25"/>
  <c r="E391" i="25" s="1"/>
  <c r="BQ390" i="25"/>
  <c r="E390" i="25" s="1"/>
  <c r="BQ389" i="25"/>
  <c r="E389" i="25" s="1"/>
  <c r="BQ388" i="25"/>
  <c r="E388" i="25" s="1"/>
  <c r="BQ387" i="25"/>
  <c r="E387" i="25" s="1"/>
  <c r="BQ386" i="25"/>
  <c r="E386" i="25" s="1"/>
  <c r="BQ385" i="25"/>
  <c r="E385" i="25" s="1"/>
  <c r="BQ384" i="25"/>
  <c r="E384" i="25" s="1"/>
  <c r="BQ383" i="25"/>
  <c r="E383" i="25" s="1"/>
  <c r="BQ382" i="25"/>
  <c r="E382" i="25" s="1"/>
  <c r="BQ381" i="25"/>
  <c r="E381" i="25" s="1"/>
  <c r="BQ380" i="25"/>
  <c r="E380" i="25" s="1"/>
  <c r="BQ379" i="25"/>
  <c r="E379" i="25" s="1"/>
  <c r="BQ378" i="25"/>
  <c r="E378" i="25" s="1"/>
  <c r="BQ377" i="25"/>
  <c r="E377" i="25" s="1"/>
  <c r="BQ376" i="25"/>
  <c r="E376" i="25" s="1"/>
  <c r="BQ375" i="25"/>
  <c r="E375" i="25" s="1"/>
  <c r="BQ374" i="25"/>
  <c r="E374" i="25" s="1"/>
  <c r="BQ373" i="25"/>
  <c r="E373" i="25" s="1"/>
  <c r="BQ372" i="25"/>
  <c r="E372" i="25" s="1"/>
  <c r="BQ371" i="25"/>
  <c r="E371" i="25" s="1"/>
  <c r="BQ370" i="25"/>
  <c r="E370" i="25" s="1"/>
  <c r="BQ369" i="25"/>
  <c r="E369" i="25" s="1"/>
  <c r="BQ368" i="25"/>
  <c r="E368" i="25" s="1"/>
  <c r="BQ367" i="25"/>
  <c r="E367" i="25" s="1"/>
  <c r="BQ366" i="25"/>
  <c r="E366" i="25" s="1"/>
  <c r="BQ365" i="25"/>
  <c r="E365" i="25" s="1"/>
  <c r="BQ364" i="25"/>
  <c r="E364" i="25" s="1"/>
  <c r="BQ363" i="25"/>
  <c r="E363" i="25" s="1"/>
  <c r="BQ362" i="25"/>
  <c r="E362" i="25" s="1"/>
  <c r="BQ361" i="25"/>
  <c r="E361" i="25" s="1"/>
  <c r="BQ360" i="25"/>
  <c r="E360" i="25" s="1"/>
  <c r="BQ359" i="25"/>
  <c r="E359" i="25" s="1"/>
  <c r="BQ358" i="25"/>
  <c r="E358" i="25" s="1"/>
  <c r="BQ357" i="25"/>
  <c r="E357" i="25" s="1"/>
  <c r="BQ356" i="25"/>
  <c r="E356" i="25" s="1"/>
  <c r="BQ355" i="25"/>
  <c r="E355" i="25" s="1"/>
  <c r="BQ354" i="25"/>
  <c r="E354" i="25" s="1"/>
  <c r="BQ353" i="25"/>
  <c r="E353" i="25" s="1"/>
  <c r="BQ352" i="25"/>
  <c r="E352" i="25" s="1"/>
  <c r="BQ351" i="25"/>
  <c r="E351" i="25" s="1"/>
  <c r="BQ350" i="25"/>
  <c r="E350" i="25" s="1"/>
  <c r="BQ349" i="25"/>
  <c r="E349" i="25" s="1"/>
  <c r="BQ348" i="25"/>
  <c r="E348" i="25" s="1"/>
  <c r="BQ347" i="25"/>
  <c r="E347" i="25" s="1"/>
  <c r="BQ346" i="25"/>
  <c r="E346" i="25" s="1"/>
  <c r="BQ345" i="25"/>
  <c r="E345" i="25" s="1"/>
  <c r="BQ344" i="25"/>
  <c r="E344" i="25" s="1"/>
  <c r="BQ343" i="25"/>
  <c r="E343" i="25" s="1"/>
  <c r="BQ342" i="25"/>
  <c r="E342" i="25" s="1"/>
  <c r="BQ341" i="25"/>
  <c r="E341" i="25" s="1"/>
  <c r="BQ340" i="25"/>
  <c r="E340" i="25" s="1"/>
  <c r="BQ339" i="25"/>
  <c r="E339" i="25" s="1"/>
  <c r="BQ338" i="25"/>
  <c r="E338" i="25" s="1"/>
  <c r="BQ337" i="25"/>
  <c r="E337" i="25" s="1"/>
  <c r="BQ336" i="25"/>
  <c r="E336" i="25" s="1"/>
  <c r="BQ335" i="25"/>
  <c r="E335" i="25" s="1"/>
  <c r="BQ334" i="25"/>
  <c r="E334" i="25" s="1"/>
  <c r="BQ333" i="25"/>
  <c r="E333" i="25" s="1"/>
  <c r="BQ332" i="25"/>
  <c r="E332" i="25" s="1"/>
  <c r="BQ331" i="25"/>
  <c r="E331" i="25" s="1"/>
  <c r="BQ330" i="25"/>
  <c r="E330" i="25" s="1"/>
  <c r="BQ329" i="25"/>
  <c r="E329" i="25" s="1"/>
  <c r="BQ328" i="25"/>
  <c r="E328" i="25" s="1"/>
  <c r="BQ327" i="25"/>
  <c r="E327" i="25" s="1"/>
  <c r="BQ326" i="25"/>
  <c r="E326" i="25" s="1"/>
  <c r="BQ325" i="25"/>
  <c r="E325" i="25" s="1"/>
  <c r="BQ324" i="25"/>
  <c r="E324" i="25" s="1"/>
  <c r="BQ323" i="25"/>
  <c r="E323" i="25" s="1"/>
  <c r="BQ322" i="25"/>
  <c r="E322" i="25" s="1"/>
  <c r="BQ321" i="25"/>
  <c r="E321" i="25" s="1"/>
  <c r="BQ320" i="25"/>
  <c r="E320" i="25" s="1"/>
  <c r="BQ319" i="25"/>
  <c r="E319" i="25" s="1"/>
  <c r="BQ318" i="25"/>
  <c r="E318" i="25" s="1"/>
  <c r="BQ317" i="25"/>
  <c r="E317" i="25" s="1"/>
  <c r="BQ316" i="25"/>
  <c r="E316" i="25" s="1"/>
  <c r="BQ315" i="25"/>
  <c r="E315" i="25" s="1"/>
  <c r="BQ314" i="25"/>
  <c r="E314" i="25" s="1"/>
  <c r="BQ313" i="25"/>
  <c r="E313" i="25" s="1"/>
  <c r="BQ312" i="25"/>
  <c r="E312" i="25" s="1"/>
  <c r="BQ311" i="25"/>
  <c r="E311" i="25" s="1"/>
  <c r="BQ310" i="25"/>
  <c r="E310" i="25" s="1"/>
  <c r="BQ309" i="25"/>
  <c r="E309" i="25" s="1"/>
  <c r="BQ308" i="25"/>
  <c r="E308" i="25" s="1"/>
  <c r="BQ307" i="25"/>
  <c r="E307" i="25" s="1"/>
  <c r="BQ306" i="25"/>
  <c r="E306" i="25" s="1"/>
  <c r="BQ305" i="25"/>
  <c r="E305" i="25" s="1"/>
  <c r="BQ304" i="25"/>
  <c r="E304" i="25" s="1"/>
  <c r="BQ303" i="25"/>
  <c r="E303" i="25" s="1"/>
  <c r="BQ302" i="25"/>
  <c r="E302" i="25" s="1"/>
  <c r="BQ301" i="25"/>
  <c r="E301" i="25" s="1"/>
  <c r="BQ300" i="25"/>
  <c r="E300" i="25" s="1"/>
  <c r="BQ299" i="25"/>
  <c r="E299" i="25" s="1"/>
  <c r="BQ298" i="25"/>
  <c r="E298" i="25" s="1"/>
  <c r="BQ297" i="25"/>
  <c r="E297" i="25" s="1"/>
  <c r="BQ296" i="25"/>
  <c r="E296" i="25" s="1"/>
  <c r="BQ295" i="25"/>
  <c r="E295" i="25" s="1"/>
  <c r="BQ294" i="25"/>
  <c r="E294" i="25" s="1"/>
  <c r="BQ293" i="25"/>
  <c r="E293" i="25" s="1"/>
  <c r="BQ292" i="25"/>
  <c r="E292" i="25" s="1"/>
  <c r="BQ291" i="25"/>
  <c r="E291" i="25" s="1"/>
  <c r="BQ290" i="25"/>
  <c r="E290" i="25" s="1"/>
  <c r="BQ289" i="25"/>
  <c r="E289" i="25" s="1"/>
  <c r="BQ288" i="25"/>
  <c r="E288" i="25" s="1"/>
  <c r="BQ287" i="25"/>
  <c r="E287" i="25" s="1"/>
  <c r="BQ286" i="25"/>
  <c r="E286" i="25" s="1"/>
  <c r="BQ285" i="25"/>
  <c r="E285" i="25" s="1"/>
  <c r="BQ284" i="25"/>
  <c r="E284" i="25" s="1"/>
  <c r="BQ283" i="25"/>
  <c r="E283" i="25" s="1"/>
  <c r="BQ282" i="25"/>
  <c r="E282" i="25" s="1"/>
  <c r="BQ281" i="25"/>
  <c r="E281" i="25" s="1"/>
  <c r="BQ280" i="25"/>
  <c r="E280" i="25" s="1"/>
  <c r="BQ279" i="25"/>
  <c r="E279" i="25" s="1"/>
  <c r="BQ278" i="25"/>
  <c r="E278" i="25" s="1"/>
  <c r="BQ277" i="25"/>
  <c r="E277" i="25" s="1"/>
  <c r="BQ276" i="25"/>
  <c r="E276" i="25" s="1"/>
  <c r="BQ275" i="25"/>
  <c r="E275" i="25" s="1"/>
  <c r="BQ274" i="25"/>
  <c r="E274" i="25" s="1"/>
  <c r="BQ273" i="25"/>
  <c r="E273" i="25" s="1"/>
  <c r="BQ272" i="25"/>
  <c r="E272" i="25" s="1"/>
  <c r="BQ271" i="25"/>
  <c r="E271" i="25" s="1"/>
  <c r="BQ270" i="25"/>
  <c r="E270" i="25" s="1"/>
  <c r="BQ269" i="25"/>
  <c r="E269" i="25" s="1"/>
  <c r="BQ268" i="25"/>
  <c r="E268" i="25" s="1"/>
  <c r="BQ267" i="25"/>
  <c r="E267" i="25" s="1"/>
  <c r="BQ266" i="25"/>
  <c r="E266" i="25" s="1"/>
  <c r="BQ265" i="25"/>
  <c r="E265" i="25" s="1"/>
  <c r="BQ264" i="25"/>
  <c r="E264" i="25" s="1"/>
  <c r="BQ263" i="25"/>
  <c r="E263" i="25" s="1"/>
  <c r="BQ262" i="25"/>
  <c r="E262" i="25" s="1"/>
  <c r="BQ261" i="25"/>
  <c r="E261" i="25" s="1"/>
  <c r="BQ260" i="25"/>
  <c r="E260" i="25" s="1"/>
  <c r="BQ259" i="25"/>
  <c r="E259" i="25" s="1"/>
  <c r="BQ258" i="25"/>
  <c r="E258" i="25" s="1"/>
  <c r="BQ257" i="25"/>
  <c r="E257" i="25" s="1"/>
  <c r="BQ256" i="25"/>
  <c r="E256" i="25" s="1"/>
  <c r="BQ255" i="25"/>
  <c r="E255" i="25" s="1"/>
  <c r="BQ254" i="25"/>
  <c r="E254" i="25" s="1"/>
  <c r="BQ253" i="25"/>
  <c r="E253" i="25" s="1"/>
  <c r="BQ252" i="25"/>
  <c r="E252" i="25" s="1"/>
  <c r="BQ251" i="25"/>
  <c r="E251" i="25" s="1"/>
  <c r="BQ250" i="25"/>
  <c r="E250" i="25" s="1"/>
  <c r="BQ249" i="25"/>
  <c r="E249" i="25" s="1"/>
  <c r="BQ248" i="25"/>
  <c r="E248" i="25" s="1"/>
  <c r="BQ247" i="25"/>
  <c r="E247" i="25" s="1"/>
  <c r="BQ246" i="25"/>
  <c r="E246" i="25" s="1"/>
  <c r="BQ245" i="25"/>
  <c r="E245" i="25" s="1"/>
  <c r="BQ244" i="25"/>
  <c r="E244" i="25" s="1"/>
  <c r="BQ243" i="25"/>
  <c r="E243" i="25" s="1"/>
  <c r="BQ242" i="25"/>
  <c r="E242" i="25" s="1"/>
  <c r="BQ241" i="25"/>
  <c r="E241" i="25" s="1"/>
  <c r="BQ240" i="25"/>
  <c r="E240" i="25" s="1"/>
  <c r="BQ239" i="25"/>
  <c r="E239" i="25" s="1"/>
  <c r="BQ238" i="25"/>
  <c r="E238" i="25" s="1"/>
  <c r="BQ237" i="25"/>
  <c r="E237" i="25" s="1"/>
  <c r="BQ236" i="25"/>
  <c r="E236" i="25" s="1"/>
  <c r="BQ235" i="25"/>
  <c r="E235" i="25" s="1"/>
  <c r="BQ234" i="25"/>
  <c r="E234" i="25" s="1"/>
  <c r="BQ233" i="25"/>
  <c r="E233" i="25" s="1"/>
  <c r="BQ232" i="25"/>
  <c r="E232" i="25" s="1"/>
  <c r="BQ231" i="25"/>
  <c r="E231" i="25" s="1"/>
  <c r="BQ230" i="25"/>
  <c r="E230" i="25" s="1"/>
  <c r="BQ229" i="25"/>
  <c r="E229" i="25" s="1"/>
  <c r="BQ228" i="25"/>
  <c r="E228" i="25" s="1"/>
  <c r="BQ227" i="25"/>
  <c r="E227" i="25" s="1"/>
  <c r="BQ226" i="25"/>
  <c r="E226" i="25" s="1"/>
  <c r="BQ225" i="25"/>
  <c r="E225" i="25" s="1"/>
  <c r="BQ224" i="25"/>
  <c r="E224" i="25" s="1"/>
  <c r="BQ223" i="25"/>
  <c r="E223" i="25" s="1"/>
  <c r="BQ222" i="25"/>
  <c r="E222" i="25" s="1"/>
  <c r="BQ221" i="25"/>
  <c r="E221" i="25" s="1"/>
  <c r="BQ220" i="25"/>
  <c r="E220" i="25" s="1"/>
  <c r="BQ219" i="25"/>
  <c r="E219" i="25" s="1"/>
  <c r="BQ218" i="25"/>
  <c r="E218" i="25" s="1"/>
  <c r="BQ217" i="25"/>
  <c r="E217" i="25" s="1"/>
  <c r="BQ216" i="25"/>
  <c r="E216" i="25" s="1"/>
  <c r="BQ215" i="25"/>
  <c r="E215" i="25" s="1"/>
  <c r="BQ214" i="25"/>
  <c r="E214" i="25" s="1"/>
  <c r="BQ213" i="25"/>
  <c r="E213" i="25" s="1"/>
  <c r="BQ212" i="25"/>
  <c r="E212" i="25" s="1"/>
  <c r="BQ211" i="25"/>
  <c r="E211" i="25" s="1"/>
  <c r="BQ210" i="25"/>
  <c r="E210" i="25" s="1"/>
  <c r="BQ209" i="25"/>
  <c r="E209" i="25" s="1"/>
  <c r="BQ208" i="25"/>
  <c r="E208" i="25" s="1"/>
  <c r="BQ207" i="25"/>
  <c r="E207" i="25" s="1"/>
  <c r="BQ206" i="25"/>
  <c r="E206" i="25" s="1"/>
  <c r="BQ205" i="25"/>
  <c r="E205" i="25" s="1"/>
  <c r="BQ204" i="25"/>
  <c r="E204" i="25" s="1"/>
  <c r="BQ203" i="25"/>
  <c r="E203" i="25" s="1"/>
  <c r="BQ202" i="25"/>
  <c r="E202" i="25" s="1"/>
  <c r="BQ201" i="25"/>
  <c r="E201" i="25" s="1"/>
  <c r="BQ200" i="25"/>
  <c r="E200" i="25" s="1"/>
  <c r="BQ199" i="25"/>
  <c r="E199" i="25" s="1"/>
  <c r="BQ198" i="25"/>
  <c r="E198" i="25" s="1"/>
  <c r="BQ197" i="25"/>
  <c r="E197" i="25" s="1"/>
  <c r="BQ196" i="25"/>
  <c r="E196" i="25" s="1"/>
  <c r="BQ195" i="25"/>
  <c r="E195" i="25" s="1"/>
  <c r="BQ194" i="25"/>
  <c r="E194" i="25" s="1"/>
  <c r="BQ193" i="25"/>
  <c r="E193" i="25" s="1"/>
  <c r="BQ192" i="25"/>
  <c r="E192" i="25" s="1"/>
  <c r="BQ191" i="25"/>
  <c r="E191" i="25" s="1"/>
  <c r="BQ190" i="25"/>
  <c r="E190" i="25" s="1"/>
  <c r="BQ189" i="25"/>
  <c r="E189" i="25" s="1"/>
  <c r="BQ188" i="25"/>
  <c r="E188" i="25" s="1"/>
  <c r="BQ187" i="25"/>
  <c r="E187" i="25" s="1"/>
  <c r="BQ186" i="25"/>
  <c r="E186" i="25" s="1"/>
  <c r="BQ185" i="25"/>
  <c r="E185" i="25" s="1"/>
  <c r="BQ184" i="25"/>
  <c r="E184" i="25" s="1"/>
  <c r="BQ183" i="25"/>
  <c r="E183" i="25" s="1"/>
  <c r="BQ182" i="25"/>
  <c r="E182" i="25" s="1"/>
  <c r="BQ181" i="25"/>
  <c r="E181" i="25" s="1"/>
  <c r="BQ180" i="25"/>
  <c r="E180" i="25" s="1"/>
  <c r="BQ179" i="25"/>
  <c r="E179" i="25" s="1"/>
  <c r="BQ178" i="25"/>
  <c r="E178" i="25" s="1"/>
  <c r="BQ177" i="25"/>
  <c r="E177" i="25" s="1"/>
  <c r="BQ176" i="25"/>
  <c r="E176" i="25" s="1"/>
  <c r="BQ175" i="25"/>
  <c r="E175" i="25" s="1"/>
  <c r="BQ174" i="25"/>
  <c r="E174" i="25" s="1"/>
  <c r="BQ173" i="25"/>
  <c r="E173" i="25" s="1"/>
  <c r="BQ172" i="25"/>
  <c r="E172" i="25" s="1"/>
  <c r="BQ171" i="25"/>
  <c r="E171" i="25" s="1"/>
  <c r="BQ170" i="25"/>
  <c r="E170" i="25" s="1"/>
  <c r="BQ169" i="25"/>
  <c r="E169" i="25" s="1"/>
  <c r="BQ168" i="25"/>
  <c r="E168" i="25" s="1"/>
  <c r="BQ167" i="25"/>
  <c r="E167" i="25" s="1"/>
  <c r="BQ166" i="25"/>
  <c r="E166" i="25" s="1"/>
  <c r="BQ165" i="25"/>
  <c r="E165" i="25" s="1"/>
  <c r="BQ164" i="25"/>
  <c r="E164" i="25" s="1"/>
  <c r="BQ163" i="25"/>
  <c r="E163" i="25" s="1"/>
  <c r="BQ162" i="25"/>
  <c r="E162" i="25" s="1"/>
  <c r="BQ161" i="25"/>
  <c r="E161" i="25" s="1"/>
  <c r="BQ160" i="25"/>
  <c r="E160" i="25" s="1"/>
  <c r="BQ159" i="25"/>
  <c r="E159" i="25" s="1"/>
  <c r="BQ158" i="25"/>
  <c r="E158" i="25" s="1"/>
  <c r="BQ157" i="25"/>
  <c r="E157" i="25" s="1"/>
  <c r="BQ156" i="25"/>
  <c r="E156" i="25" s="1"/>
  <c r="BQ155" i="25"/>
  <c r="E155" i="25" s="1"/>
  <c r="BQ154" i="25"/>
  <c r="E154" i="25" s="1"/>
  <c r="BQ153" i="25"/>
  <c r="E153" i="25" s="1"/>
  <c r="BQ152" i="25"/>
  <c r="E152" i="25" s="1"/>
  <c r="BQ151" i="25"/>
  <c r="E151" i="25" s="1"/>
  <c r="BQ150" i="25"/>
  <c r="E150" i="25" s="1"/>
  <c r="BQ149" i="25"/>
  <c r="E149" i="25" s="1"/>
  <c r="BQ148" i="25"/>
  <c r="E148" i="25" s="1"/>
  <c r="BQ147" i="25"/>
  <c r="E147" i="25" s="1"/>
  <c r="BQ146" i="25"/>
  <c r="E146" i="25" s="1"/>
  <c r="BQ145" i="25"/>
  <c r="E145" i="25" s="1"/>
  <c r="BQ144" i="25"/>
  <c r="E144" i="25" s="1"/>
  <c r="BQ143" i="25"/>
  <c r="E143" i="25" s="1"/>
  <c r="BQ142" i="25"/>
  <c r="E142" i="25" s="1"/>
  <c r="BQ141" i="25"/>
  <c r="E141" i="25" s="1"/>
  <c r="BQ140" i="25"/>
  <c r="E140" i="25" s="1"/>
  <c r="BQ139" i="25"/>
  <c r="E139" i="25" s="1"/>
  <c r="BQ138" i="25"/>
  <c r="E138" i="25" s="1"/>
  <c r="BQ137" i="25"/>
  <c r="E137" i="25" s="1"/>
  <c r="BQ136" i="25"/>
  <c r="E136" i="25" s="1"/>
  <c r="BQ135" i="25"/>
  <c r="E135" i="25" s="1"/>
  <c r="BQ134" i="25"/>
  <c r="E134" i="25" s="1"/>
  <c r="BQ133" i="25"/>
  <c r="E133" i="25" s="1"/>
  <c r="BQ132" i="25"/>
  <c r="E132" i="25" s="1"/>
  <c r="BQ131" i="25"/>
  <c r="E131" i="25" s="1"/>
  <c r="BQ130" i="25"/>
  <c r="E130" i="25" s="1"/>
  <c r="BQ129" i="25"/>
  <c r="E129" i="25" s="1"/>
  <c r="BQ128" i="25"/>
  <c r="E128" i="25" s="1"/>
  <c r="BQ127" i="25"/>
  <c r="E127" i="25" s="1"/>
  <c r="BQ126" i="25"/>
  <c r="E126" i="25" s="1"/>
  <c r="BQ125" i="25"/>
  <c r="E125" i="25" s="1"/>
  <c r="BQ124" i="25"/>
  <c r="E124" i="25" s="1"/>
  <c r="BQ123" i="25"/>
  <c r="E123" i="25" s="1"/>
  <c r="BQ122" i="25"/>
  <c r="E122" i="25" s="1"/>
  <c r="BQ121" i="25"/>
  <c r="E121" i="25" s="1"/>
  <c r="BQ120" i="25"/>
  <c r="E120" i="25" s="1"/>
  <c r="BQ119" i="25"/>
  <c r="E119" i="25" s="1"/>
  <c r="BQ118" i="25"/>
  <c r="E118" i="25" s="1"/>
  <c r="BQ117" i="25"/>
  <c r="E117" i="25" s="1"/>
  <c r="BQ116" i="25"/>
  <c r="E116" i="25" s="1"/>
  <c r="BQ115" i="25"/>
  <c r="E115" i="25" s="1"/>
  <c r="BQ114" i="25"/>
  <c r="E114" i="25" s="1"/>
  <c r="BQ113" i="25"/>
  <c r="E113" i="25" s="1"/>
  <c r="BQ112" i="25"/>
  <c r="E112" i="25" s="1"/>
  <c r="BQ111" i="25"/>
  <c r="E111" i="25" s="1"/>
  <c r="BQ110" i="25"/>
  <c r="E110" i="25" s="1"/>
  <c r="BQ109" i="25"/>
  <c r="E109" i="25" s="1"/>
  <c r="BQ108" i="25"/>
  <c r="E108" i="25" s="1"/>
  <c r="BQ107" i="25"/>
  <c r="E107" i="25" s="1"/>
  <c r="BQ106" i="25"/>
  <c r="E106" i="25" s="1"/>
  <c r="BQ105" i="25"/>
  <c r="E105" i="25" s="1"/>
  <c r="BQ104" i="25"/>
  <c r="E104" i="25" s="1"/>
  <c r="BQ103" i="25"/>
  <c r="E103" i="25" s="1"/>
  <c r="BQ102" i="25"/>
  <c r="E102" i="25" s="1"/>
  <c r="BQ101" i="25"/>
  <c r="E101" i="25" s="1"/>
  <c r="BQ100" i="25"/>
  <c r="E100" i="25" s="1"/>
  <c r="BQ99" i="25"/>
  <c r="E99" i="25" s="1"/>
  <c r="BQ98" i="25"/>
  <c r="E98" i="25" s="1"/>
  <c r="BQ97" i="25"/>
  <c r="E97" i="25" s="1"/>
  <c r="BQ96" i="25"/>
  <c r="E96" i="25" s="1"/>
  <c r="BQ95" i="25"/>
  <c r="E95" i="25" s="1"/>
  <c r="BQ94" i="25"/>
  <c r="E94" i="25" s="1"/>
  <c r="BQ93" i="25"/>
  <c r="E93" i="25" s="1"/>
  <c r="BQ92" i="25"/>
  <c r="E92" i="25" s="1"/>
  <c r="BQ91" i="25"/>
  <c r="E91" i="25" s="1"/>
  <c r="BQ90" i="25"/>
  <c r="E90" i="25" s="1"/>
  <c r="BQ89" i="25"/>
  <c r="E89" i="25" s="1"/>
  <c r="BQ88" i="25"/>
  <c r="E88" i="25" s="1"/>
  <c r="BQ87" i="25"/>
  <c r="E87" i="25" s="1"/>
  <c r="BQ86" i="25"/>
  <c r="E86" i="25" s="1"/>
  <c r="BQ85" i="25"/>
  <c r="E85" i="25" s="1"/>
  <c r="BQ84" i="25"/>
  <c r="E84" i="25" s="1"/>
  <c r="BQ83" i="25"/>
  <c r="E83" i="25" s="1"/>
  <c r="BQ82" i="25"/>
  <c r="E82" i="25" s="1"/>
  <c r="BQ81" i="25"/>
  <c r="E81" i="25" s="1"/>
  <c r="BQ80" i="25"/>
  <c r="E80" i="25" s="1"/>
  <c r="BQ79" i="25"/>
  <c r="E79" i="25" s="1"/>
  <c r="BQ78" i="25"/>
  <c r="E78" i="25" s="1"/>
  <c r="BQ77" i="25"/>
  <c r="E77" i="25" s="1"/>
  <c r="BQ76" i="25"/>
  <c r="E76" i="25" s="1"/>
  <c r="BQ75" i="25"/>
  <c r="E75" i="25" s="1"/>
  <c r="BQ74" i="25"/>
  <c r="E74" i="25" s="1"/>
  <c r="BQ73" i="25"/>
  <c r="E73" i="25" s="1"/>
  <c r="BQ72" i="25"/>
  <c r="E72" i="25" s="1"/>
  <c r="BQ71" i="25"/>
  <c r="E71" i="25" s="1"/>
  <c r="BQ70" i="25"/>
  <c r="E70" i="25" s="1"/>
  <c r="BQ69" i="25"/>
  <c r="E69" i="25" s="1"/>
  <c r="BQ68" i="25"/>
  <c r="E68" i="25" s="1"/>
  <c r="BQ67" i="25"/>
  <c r="E67" i="25" s="1"/>
  <c r="BQ66" i="25"/>
  <c r="E66" i="25" s="1"/>
  <c r="BQ65" i="25"/>
  <c r="E65" i="25" s="1"/>
  <c r="BQ64" i="25"/>
  <c r="E64" i="25" s="1"/>
  <c r="BQ63" i="25"/>
  <c r="E63" i="25" s="1"/>
  <c r="BQ62" i="25"/>
  <c r="E62" i="25" s="1"/>
  <c r="BQ61" i="25"/>
  <c r="E61" i="25" s="1"/>
  <c r="BQ60" i="25"/>
  <c r="E60" i="25" s="1"/>
  <c r="BQ59" i="25"/>
  <c r="E59" i="25" s="1"/>
  <c r="BQ58" i="25"/>
  <c r="E58" i="25" s="1"/>
  <c r="BQ57" i="25"/>
  <c r="E57" i="25" s="1"/>
  <c r="BQ56" i="25"/>
  <c r="E56" i="25" s="1"/>
  <c r="BQ55" i="25"/>
  <c r="E55" i="25" s="1"/>
  <c r="BQ54" i="25"/>
  <c r="E54" i="25" s="1"/>
  <c r="BQ53" i="25"/>
  <c r="E53" i="25" s="1"/>
  <c r="BQ52" i="25"/>
  <c r="E52" i="25" s="1"/>
  <c r="BQ51" i="25"/>
  <c r="E51" i="25" s="1"/>
  <c r="BQ50" i="25"/>
  <c r="E50" i="25" s="1"/>
  <c r="BQ49" i="25"/>
  <c r="E49" i="25" s="1"/>
  <c r="BQ48" i="25"/>
  <c r="E48" i="25" s="1"/>
  <c r="BQ47" i="25"/>
  <c r="E47" i="25" s="1"/>
  <c r="BQ46" i="25"/>
  <c r="E46" i="25" s="1"/>
  <c r="BQ45" i="25"/>
  <c r="E45" i="25" s="1"/>
  <c r="BQ44" i="25"/>
  <c r="E44" i="25" s="1"/>
  <c r="BQ43" i="25"/>
  <c r="E43" i="25" s="1"/>
  <c r="BQ42" i="25"/>
  <c r="E42" i="25" s="1"/>
  <c r="BQ41" i="25"/>
  <c r="E41" i="25" s="1"/>
  <c r="BQ40" i="25"/>
  <c r="E40" i="25" s="1"/>
  <c r="BQ23" i="25"/>
  <c r="M167" i="8"/>
  <c r="B172" i="8"/>
  <c r="AB172" i="8" s="1"/>
  <c r="AB175" i="8" s="1"/>
  <c r="AE170" i="8"/>
  <c r="G172" i="8"/>
  <c r="D178" i="8"/>
  <c r="B181" i="8" s="1"/>
  <c r="D179" i="8"/>
  <c r="B182" i="8" s="1"/>
  <c r="B149" i="8"/>
  <c r="C149" i="8" s="1"/>
  <c r="C7" i="25" s="1"/>
  <c r="B3049" i="25" s="1"/>
  <c r="B4" i="25"/>
  <c r="M149" i="8"/>
  <c r="C17" i="25" s="1"/>
  <c r="B3059" i="25" s="1"/>
  <c r="BX1021" i="25"/>
  <c r="BX1020" i="25"/>
  <c r="BX1019" i="25"/>
  <c r="BX1018" i="25"/>
  <c r="BX1017" i="25"/>
  <c r="BX1016" i="25"/>
  <c r="BX1015" i="25"/>
  <c r="BX1014" i="25"/>
  <c r="BX1013" i="25"/>
  <c r="BX1012" i="25"/>
  <c r="BX1011" i="25"/>
  <c r="BX1010" i="25"/>
  <c r="BX1009" i="25"/>
  <c r="BX1008" i="25"/>
  <c r="BX1007" i="25"/>
  <c r="BX1006" i="25"/>
  <c r="BX1005" i="25"/>
  <c r="BX1004" i="25"/>
  <c r="BX1003" i="25"/>
  <c r="BX1002" i="25"/>
  <c r="BX1001" i="25"/>
  <c r="BX1000" i="25"/>
  <c r="BX999" i="25"/>
  <c r="BX998" i="25"/>
  <c r="BX997" i="25"/>
  <c r="BX996" i="25"/>
  <c r="BX995" i="25"/>
  <c r="BX994" i="25"/>
  <c r="BX993" i="25"/>
  <c r="BX992" i="25"/>
  <c r="BX991" i="25"/>
  <c r="BX990" i="25"/>
  <c r="BX989" i="25"/>
  <c r="BX988" i="25"/>
  <c r="BX987" i="25"/>
  <c r="BX986" i="25"/>
  <c r="BX985" i="25"/>
  <c r="BX984" i="25"/>
  <c r="BX983" i="25"/>
  <c r="BX982" i="25"/>
  <c r="BX981" i="25"/>
  <c r="BX980" i="25"/>
  <c r="BX979" i="25"/>
  <c r="BX978" i="25"/>
  <c r="BX977" i="25"/>
  <c r="BX976" i="25"/>
  <c r="BX975" i="25"/>
  <c r="BX974" i="25"/>
  <c r="BX973" i="25"/>
  <c r="BX972" i="25"/>
  <c r="BX971" i="25"/>
  <c r="BX970" i="25"/>
  <c r="BX969" i="25"/>
  <c r="BX968" i="25"/>
  <c r="BX967" i="25"/>
  <c r="BX966" i="25"/>
  <c r="BX965" i="25"/>
  <c r="BX964" i="25"/>
  <c r="BX963" i="25"/>
  <c r="BX962" i="25"/>
  <c r="BX961" i="25"/>
  <c r="BX960" i="25"/>
  <c r="BX959" i="25"/>
  <c r="BX958" i="25"/>
  <c r="BX957" i="25"/>
  <c r="BX956" i="25"/>
  <c r="BX955" i="25"/>
  <c r="BX954" i="25"/>
  <c r="BX953" i="25"/>
  <c r="BX952" i="25"/>
  <c r="BX951" i="25"/>
  <c r="BX950" i="25"/>
  <c r="BX949" i="25"/>
  <c r="BX948" i="25"/>
  <c r="BX947" i="25"/>
  <c r="BX946" i="25"/>
  <c r="BX945" i="25"/>
  <c r="BX944" i="25"/>
  <c r="BX943" i="25"/>
  <c r="BX942" i="25"/>
  <c r="BX941" i="25"/>
  <c r="BX940" i="25"/>
  <c r="BX939" i="25"/>
  <c r="BX938" i="25"/>
  <c r="BX937" i="25"/>
  <c r="BX936" i="25"/>
  <c r="BX935" i="25"/>
  <c r="BX934" i="25"/>
  <c r="BX933" i="25"/>
  <c r="BX932" i="25"/>
  <c r="BX931" i="25"/>
  <c r="BX930" i="25"/>
  <c r="BX929" i="25"/>
  <c r="BX928" i="25"/>
  <c r="BX927" i="25"/>
  <c r="BX926" i="25"/>
  <c r="BX925" i="25"/>
  <c r="BX924" i="25"/>
  <c r="BX923" i="25"/>
  <c r="BX922" i="25"/>
  <c r="BX921" i="25"/>
  <c r="BX920" i="25"/>
  <c r="BX919" i="25"/>
  <c r="BX918" i="25"/>
  <c r="BX917" i="25"/>
  <c r="BX916" i="25"/>
  <c r="BX915" i="25"/>
  <c r="BX914" i="25"/>
  <c r="BX913" i="25"/>
  <c r="BX912" i="25"/>
  <c r="BX911" i="25"/>
  <c r="BX910" i="25"/>
  <c r="BX909" i="25"/>
  <c r="BX908" i="25"/>
  <c r="BX907" i="25"/>
  <c r="BX906" i="25"/>
  <c r="BX905" i="25"/>
  <c r="BX904" i="25"/>
  <c r="BX903" i="25"/>
  <c r="BX902" i="25"/>
  <c r="BX901" i="25"/>
  <c r="BX900" i="25"/>
  <c r="BX899" i="25"/>
  <c r="BX898" i="25"/>
  <c r="BX897" i="25"/>
  <c r="BX896" i="25"/>
  <c r="BX895" i="25"/>
  <c r="BX894" i="25"/>
  <c r="BX893" i="25"/>
  <c r="BX892" i="25"/>
  <c r="BX891" i="25"/>
  <c r="BX890" i="25"/>
  <c r="BX889" i="25"/>
  <c r="BX888" i="25"/>
  <c r="BX887" i="25"/>
  <c r="BX886" i="25"/>
  <c r="BX885" i="25"/>
  <c r="BX884" i="25"/>
  <c r="BX883" i="25"/>
  <c r="BX882" i="25"/>
  <c r="BX881" i="25"/>
  <c r="BX880" i="25"/>
  <c r="BX879" i="25"/>
  <c r="BX878" i="25"/>
  <c r="BX877" i="25"/>
  <c r="BX876" i="25"/>
  <c r="BX875" i="25"/>
  <c r="BX874" i="25"/>
  <c r="BX873" i="25"/>
  <c r="BX872" i="25"/>
  <c r="BX871" i="25"/>
  <c r="BX870" i="25"/>
  <c r="BX869" i="25"/>
  <c r="BX868" i="25"/>
  <c r="BX867" i="25"/>
  <c r="BX866" i="25"/>
  <c r="BX865" i="25"/>
  <c r="BX864" i="25"/>
  <c r="BX863" i="25"/>
  <c r="BX862" i="25"/>
  <c r="BX861" i="25"/>
  <c r="BX860" i="25"/>
  <c r="BX859" i="25"/>
  <c r="BX858" i="25"/>
  <c r="BX857" i="25"/>
  <c r="BX856" i="25"/>
  <c r="BX855" i="25"/>
  <c r="BX854" i="25"/>
  <c r="BX853" i="25"/>
  <c r="BX852" i="25"/>
  <c r="BX851" i="25"/>
  <c r="BX850" i="25"/>
  <c r="BX849" i="25"/>
  <c r="BX848" i="25"/>
  <c r="BX847" i="25"/>
  <c r="BX846" i="25"/>
  <c r="BX845" i="25"/>
  <c r="BX844" i="25"/>
  <c r="BX843" i="25"/>
  <c r="BX842" i="25"/>
  <c r="BX841" i="25"/>
  <c r="BX840" i="25"/>
  <c r="BX839" i="25"/>
  <c r="BX838" i="25"/>
  <c r="BX837" i="25"/>
  <c r="BX836" i="25"/>
  <c r="BX835" i="25"/>
  <c r="BX834" i="25"/>
  <c r="BX833" i="25"/>
  <c r="BX832" i="25"/>
  <c r="BX831" i="25"/>
  <c r="BX830" i="25"/>
  <c r="BX829" i="25"/>
  <c r="BX828" i="25"/>
  <c r="BX827" i="25"/>
  <c r="BX826" i="25"/>
  <c r="BX825" i="25"/>
  <c r="BX824" i="25"/>
  <c r="BX823" i="25"/>
  <c r="BX822" i="25"/>
  <c r="BX821" i="25"/>
  <c r="BX820" i="25"/>
  <c r="BX819" i="25"/>
  <c r="BX818" i="25"/>
  <c r="BX817" i="25"/>
  <c r="BX816" i="25"/>
  <c r="BX815" i="25"/>
  <c r="BX814" i="25"/>
  <c r="BX813" i="25"/>
  <c r="BX812" i="25"/>
  <c r="BX811" i="25"/>
  <c r="BX810" i="25"/>
  <c r="BX809" i="25"/>
  <c r="BX808" i="25"/>
  <c r="BX807" i="25"/>
  <c r="BX806" i="25"/>
  <c r="BX805" i="25"/>
  <c r="BX804" i="25"/>
  <c r="BX803" i="25"/>
  <c r="BX802" i="25"/>
  <c r="BX801" i="25"/>
  <c r="BX800" i="25"/>
  <c r="BX799" i="25"/>
  <c r="BX798" i="25"/>
  <c r="BX797" i="25"/>
  <c r="BX796" i="25"/>
  <c r="BX795" i="25"/>
  <c r="BX794" i="25"/>
  <c r="BX793" i="25"/>
  <c r="BX792" i="25"/>
  <c r="BX791" i="25"/>
  <c r="BX790" i="25"/>
  <c r="BX789" i="25"/>
  <c r="BX788" i="25"/>
  <c r="BX787" i="25"/>
  <c r="BX786" i="25"/>
  <c r="BX785" i="25"/>
  <c r="BX784" i="25"/>
  <c r="BX783" i="25"/>
  <c r="BX782" i="25"/>
  <c r="BX781" i="25"/>
  <c r="BX780" i="25"/>
  <c r="BX779" i="25"/>
  <c r="BX778" i="25"/>
  <c r="BX777" i="25"/>
  <c r="BX776" i="25"/>
  <c r="BX775" i="25"/>
  <c r="BX774" i="25"/>
  <c r="BX773" i="25"/>
  <c r="BX772" i="25"/>
  <c r="BX771" i="25"/>
  <c r="BX770" i="25"/>
  <c r="BX769" i="25"/>
  <c r="BX768" i="25"/>
  <c r="BX767" i="25"/>
  <c r="BX766" i="25"/>
  <c r="BX765" i="25"/>
  <c r="BX764" i="25"/>
  <c r="BX763" i="25"/>
  <c r="BX762" i="25"/>
  <c r="BX761" i="25"/>
  <c r="BX760" i="25"/>
  <c r="BX759" i="25"/>
  <c r="BX758" i="25"/>
  <c r="BX757" i="25"/>
  <c r="BX756" i="25"/>
  <c r="BX755" i="25"/>
  <c r="BX754" i="25"/>
  <c r="BX753" i="25"/>
  <c r="BX752" i="25"/>
  <c r="BX751" i="25"/>
  <c r="BX750" i="25"/>
  <c r="BX749" i="25"/>
  <c r="BX748" i="25"/>
  <c r="BX747" i="25"/>
  <c r="BX746" i="25"/>
  <c r="BX745" i="25"/>
  <c r="BX744" i="25"/>
  <c r="BX743" i="25"/>
  <c r="BX742" i="25"/>
  <c r="BX741" i="25"/>
  <c r="BX740" i="25"/>
  <c r="BX739" i="25"/>
  <c r="BX738" i="25"/>
  <c r="BX737" i="25"/>
  <c r="BX736" i="25"/>
  <c r="BX735" i="25"/>
  <c r="BX734" i="25"/>
  <c r="BX733" i="25"/>
  <c r="BX732" i="25"/>
  <c r="BX731" i="25"/>
  <c r="BX730" i="25"/>
  <c r="BX729" i="25"/>
  <c r="BX728" i="25"/>
  <c r="BX727" i="25"/>
  <c r="BX726" i="25"/>
  <c r="BX725" i="25"/>
  <c r="BX724" i="25"/>
  <c r="BX723" i="25"/>
  <c r="BX722" i="25"/>
  <c r="BX721" i="25"/>
  <c r="BX720" i="25"/>
  <c r="BX719" i="25"/>
  <c r="BX718" i="25"/>
  <c r="BX717" i="25"/>
  <c r="BX716" i="25"/>
  <c r="BX715" i="25"/>
  <c r="BX714" i="25"/>
  <c r="BX713" i="25"/>
  <c r="BX712" i="25"/>
  <c r="BX711" i="25"/>
  <c r="BX710" i="25"/>
  <c r="BX709" i="25"/>
  <c r="BX708" i="25"/>
  <c r="BX707" i="25"/>
  <c r="BX706" i="25"/>
  <c r="BX705" i="25"/>
  <c r="BX704" i="25"/>
  <c r="BX703" i="25"/>
  <c r="BX702" i="25"/>
  <c r="BX701" i="25"/>
  <c r="BX700" i="25"/>
  <c r="BX699" i="25"/>
  <c r="BX698" i="25"/>
  <c r="BX697" i="25"/>
  <c r="BX696" i="25"/>
  <c r="BX695" i="25"/>
  <c r="BX694" i="25"/>
  <c r="BX693" i="25"/>
  <c r="BX692" i="25"/>
  <c r="BX691" i="25"/>
  <c r="BX690" i="25"/>
  <c r="BX689" i="25"/>
  <c r="BX688" i="25"/>
  <c r="BX687" i="25"/>
  <c r="BX686" i="25"/>
  <c r="BX685" i="25"/>
  <c r="BX684" i="25"/>
  <c r="BX683" i="25"/>
  <c r="BX682" i="25"/>
  <c r="BX681" i="25"/>
  <c r="BX680" i="25"/>
  <c r="BX679" i="25"/>
  <c r="BX678" i="25"/>
  <c r="BX677" i="25"/>
  <c r="BX676" i="25"/>
  <c r="BX675" i="25"/>
  <c r="BX674" i="25"/>
  <c r="BX673" i="25"/>
  <c r="BX672" i="25"/>
  <c r="BX671" i="25"/>
  <c r="BX670" i="25"/>
  <c r="BX669" i="25"/>
  <c r="BX668" i="25"/>
  <c r="BX667" i="25"/>
  <c r="BX666" i="25"/>
  <c r="BX665" i="25"/>
  <c r="BX664" i="25"/>
  <c r="BX663" i="25"/>
  <c r="BX662" i="25"/>
  <c r="BX661" i="25"/>
  <c r="BX660" i="25"/>
  <c r="BX659" i="25"/>
  <c r="BX658" i="25"/>
  <c r="BX657" i="25"/>
  <c r="BX656" i="25"/>
  <c r="BX655" i="25"/>
  <c r="BX654" i="25"/>
  <c r="BX653" i="25"/>
  <c r="BX652" i="25"/>
  <c r="BX651" i="25"/>
  <c r="BX650" i="25"/>
  <c r="BX649" i="25"/>
  <c r="BX648" i="25"/>
  <c r="BX647" i="25"/>
  <c r="BX646" i="25"/>
  <c r="BX645" i="25"/>
  <c r="BX644" i="25"/>
  <c r="BX643" i="25"/>
  <c r="BX642" i="25"/>
  <c r="BX641" i="25"/>
  <c r="BX640" i="25"/>
  <c r="BX639" i="25"/>
  <c r="BX638" i="25"/>
  <c r="BX637" i="25"/>
  <c r="BX636" i="25"/>
  <c r="BX635" i="25"/>
  <c r="BX634" i="25"/>
  <c r="BX633" i="25"/>
  <c r="BX632" i="25"/>
  <c r="BX631" i="25"/>
  <c r="BX630" i="25"/>
  <c r="BX629" i="25"/>
  <c r="BX628" i="25"/>
  <c r="BX627" i="25"/>
  <c r="BX626" i="25"/>
  <c r="BX625" i="25"/>
  <c r="BX624" i="25"/>
  <c r="BX623" i="25"/>
  <c r="BX622" i="25"/>
  <c r="BX621" i="25"/>
  <c r="BX620" i="25"/>
  <c r="BX619" i="25"/>
  <c r="BX618" i="25"/>
  <c r="BX617" i="25"/>
  <c r="BX616" i="25"/>
  <c r="BX615" i="25"/>
  <c r="BX614" i="25"/>
  <c r="BX613" i="25"/>
  <c r="BX612" i="25"/>
  <c r="BX611" i="25"/>
  <c r="BX610" i="25"/>
  <c r="BX609" i="25"/>
  <c r="BX608" i="25"/>
  <c r="BX607" i="25"/>
  <c r="BX606" i="25"/>
  <c r="BX605" i="25"/>
  <c r="BX604" i="25"/>
  <c r="BX603" i="25"/>
  <c r="BX602" i="25"/>
  <c r="BX601" i="25"/>
  <c r="BX600" i="25"/>
  <c r="BX599" i="25"/>
  <c r="BX598" i="25"/>
  <c r="BX597" i="25"/>
  <c r="BX596" i="25"/>
  <c r="BX595" i="25"/>
  <c r="BX594" i="25"/>
  <c r="BX593" i="25"/>
  <c r="BX592" i="25"/>
  <c r="BX591" i="25"/>
  <c r="BX590" i="25"/>
  <c r="BX589" i="25"/>
  <c r="BX588" i="25"/>
  <c r="BX587" i="25"/>
  <c r="BX586" i="25"/>
  <c r="BX585" i="25"/>
  <c r="BX584" i="25"/>
  <c r="BX583" i="25"/>
  <c r="BX582" i="25"/>
  <c r="BX581" i="25"/>
  <c r="BX580" i="25"/>
  <c r="BX579" i="25"/>
  <c r="BX578" i="25"/>
  <c r="BX577" i="25"/>
  <c r="BX576" i="25"/>
  <c r="BX575" i="25"/>
  <c r="BX574" i="25"/>
  <c r="BX573" i="25"/>
  <c r="BX572" i="25"/>
  <c r="BX571" i="25"/>
  <c r="BX570" i="25"/>
  <c r="BX569" i="25"/>
  <c r="BX568" i="25"/>
  <c r="BX567" i="25"/>
  <c r="BX566" i="25"/>
  <c r="BX565" i="25"/>
  <c r="BX564" i="25"/>
  <c r="BX563" i="25"/>
  <c r="BX562" i="25"/>
  <c r="BX561" i="25"/>
  <c r="BX560" i="25"/>
  <c r="BX559" i="25"/>
  <c r="BX558" i="25"/>
  <c r="BX557" i="25"/>
  <c r="BX556" i="25"/>
  <c r="BX555" i="25"/>
  <c r="BX554" i="25"/>
  <c r="BX553" i="25"/>
  <c r="BX552" i="25"/>
  <c r="BX551" i="25"/>
  <c r="BX550" i="25"/>
  <c r="BX549" i="25"/>
  <c r="BX548" i="25"/>
  <c r="BX547" i="25"/>
  <c r="BX546" i="25"/>
  <c r="BX545" i="25"/>
  <c r="BX544" i="25"/>
  <c r="BX543" i="25"/>
  <c r="BX542" i="25"/>
  <c r="BX541" i="25"/>
  <c r="BX540" i="25"/>
  <c r="BX539" i="25"/>
  <c r="BX538" i="25"/>
  <c r="BX537" i="25"/>
  <c r="BX536" i="25"/>
  <c r="BX535" i="25"/>
  <c r="BX534" i="25"/>
  <c r="BX533" i="25"/>
  <c r="BX532" i="25"/>
  <c r="BX531" i="25"/>
  <c r="BX530" i="25"/>
  <c r="BX529" i="25"/>
  <c r="BX528" i="25"/>
  <c r="BX527" i="25"/>
  <c r="BX526" i="25"/>
  <c r="BX525" i="25"/>
  <c r="BX524" i="25"/>
  <c r="BX523" i="25"/>
  <c r="BX522" i="25"/>
  <c r="BX521" i="25"/>
  <c r="BX520" i="25"/>
  <c r="BX519" i="25"/>
  <c r="BX518" i="25"/>
  <c r="BX517" i="25"/>
  <c r="BX516" i="25"/>
  <c r="BX515" i="25"/>
  <c r="BX514" i="25"/>
  <c r="BX513" i="25"/>
  <c r="BX512" i="25"/>
  <c r="BX511" i="25"/>
  <c r="BX510" i="25"/>
  <c r="BX509" i="25"/>
  <c r="BX508" i="25"/>
  <c r="BX507" i="25"/>
  <c r="BX506" i="25"/>
  <c r="BX505" i="25"/>
  <c r="BX504" i="25"/>
  <c r="BX503" i="25"/>
  <c r="BX502" i="25"/>
  <c r="BX501" i="25"/>
  <c r="BX500" i="25"/>
  <c r="BX499" i="25"/>
  <c r="BX498" i="25"/>
  <c r="BX497" i="25"/>
  <c r="BX496" i="25"/>
  <c r="BX495" i="25"/>
  <c r="BX494" i="25"/>
  <c r="BX493" i="25"/>
  <c r="BX492" i="25"/>
  <c r="BX491" i="25"/>
  <c r="BX490" i="25"/>
  <c r="BX489" i="25"/>
  <c r="BX488" i="25"/>
  <c r="BX487" i="25"/>
  <c r="BX486" i="25"/>
  <c r="BX485" i="25"/>
  <c r="BX484" i="25"/>
  <c r="BX483" i="25"/>
  <c r="BX482" i="25"/>
  <c r="BX481" i="25"/>
  <c r="BX480" i="25"/>
  <c r="BX479" i="25"/>
  <c r="BX478" i="25"/>
  <c r="BX477" i="25"/>
  <c r="BX476" i="25"/>
  <c r="BX475" i="25"/>
  <c r="BX474" i="25"/>
  <c r="BX473" i="25"/>
  <c r="BX472" i="25"/>
  <c r="BX471" i="25"/>
  <c r="BX470" i="25"/>
  <c r="BX469" i="25"/>
  <c r="BX468" i="25"/>
  <c r="BX467" i="25"/>
  <c r="BX466" i="25"/>
  <c r="BX465" i="25"/>
  <c r="BX464" i="25"/>
  <c r="BX463" i="25"/>
  <c r="BX462" i="25"/>
  <c r="BX461" i="25"/>
  <c r="BX460" i="25"/>
  <c r="BX459" i="25"/>
  <c r="BX458" i="25"/>
  <c r="BX457" i="25"/>
  <c r="BX456" i="25"/>
  <c r="BX455" i="25"/>
  <c r="BX454" i="25"/>
  <c r="BX453" i="25"/>
  <c r="BX452" i="25"/>
  <c r="BX451" i="25"/>
  <c r="BX450" i="25"/>
  <c r="BX449" i="25"/>
  <c r="BX448" i="25"/>
  <c r="BX447" i="25"/>
  <c r="BX446" i="25"/>
  <c r="BX445" i="25"/>
  <c r="BX444" i="25"/>
  <c r="BX443" i="25"/>
  <c r="BX442" i="25"/>
  <c r="BX441" i="25"/>
  <c r="BX440" i="25"/>
  <c r="BX439" i="25"/>
  <c r="BX438" i="25"/>
  <c r="BX437" i="25"/>
  <c r="BX436" i="25"/>
  <c r="BX435" i="25"/>
  <c r="BX434" i="25"/>
  <c r="BX433" i="25"/>
  <c r="BX432" i="25"/>
  <c r="BX431" i="25"/>
  <c r="BX430" i="25"/>
  <c r="BX429" i="25"/>
  <c r="BX428" i="25"/>
  <c r="BX427" i="25"/>
  <c r="BX426" i="25"/>
  <c r="BX425" i="25"/>
  <c r="BX424" i="25"/>
  <c r="BX423" i="25"/>
  <c r="BX422" i="25"/>
  <c r="BX421" i="25"/>
  <c r="BX420" i="25"/>
  <c r="BX419" i="25"/>
  <c r="BX418" i="25"/>
  <c r="BX417" i="25"/>
  <c r="BX416" i="25"/>
  <c r="BX415" i="25"/>
  <c r="BX414" i="25"/>
  <c r="BX413" i="25"/>
  <c r="BX412" i="25"/>
  <c r="BX411" i="25"/>
  <c r="BX410" i="25"/>
  <c r="BX409" i="25"/>
  <c r="BX408" i="25"/>
  <c r="BX407" i="25"/>
  <c r="BX406" i="25"/>
  <c r="BX405" i="25"/>
  <c r="BX404" i="25"/>
  <c r="BX403" i="25"/>
  <c r="BX402" i="25"/>
  <c r="BX401" i="25"/>
  <c r="BX400" i="25"/>
  <c r="BX399" i="25"/>
  <c r="BX398" i="25"/>
  <c r="BX397" i="25"/>
  <c r="BX396" i="25"/>
  <c r="BX395" i="25"/>
  <c r="BX394" i="25"/>
  <c r="BX393" i="25"/>
  <c r="BX392" i="25"/>
  <c r="BX391" i="25"/>
  <c r="BX390" i="25"/>
  <c r="BX389" i="25"/>
  <c r="BX388" i="25"/>
  <c r="BX387" i="25"/>
  <c r="BX386" i="25"/>
  <c r="BX385" i="25"/>
  <c r="BX384" i="25"/>
  <c r="BX383" i="25"/>
  <c r="BX382" i="25"/>
  <c r="BX381" i="25"/>
  <c r="BX380" i="25"/>
  <c r="BX379" i="25"/>
  <c r="BX378" i="25"/>
  <c r="BX377" i="25"/>
  <c r="BX376" i="25"/>
  <c r="BX375" i="25"/>
  <c r="BX374" i="25"/>
  <c r="BX373" i="25"/>
  <c r="BX372" i="25"/>
  <c r="BX371" i="25"/>
  <c r="BX370" i="25"/>
  <c r="BX369" i="25"/>
  <c r="BX368" i="25"/>
  <c r="BX367" i="25"/>
  <c r="BX366" i="25"/>
  <c r="BX365" i="25"/>
  <c r="BX364" i="25"/>
  <c r="BX363" i="25"/>
  <c r="BX362" i="25"/>
  <c r="BX361" i="25"/>
  <c r="BX360" i="25"/>
  <c r="BX359" i="25"/>
  <c r="BX358" i="25"/>
  <c r="BX357" i="25"/>
  <c r="BX356" i="25"/>
  <c r="BX355" i="25"/>
  <c r="BX354" i="25"/>
  <c r="BX353" i="25"/>
  <c r="BX352" i="25"/>
  <c r="BX351" i="25"/>
  <c r="BX350" i="25"/>
  <c r="BX349" i="25"/>
  <c r="BX348" i="25"/>
  <c r="BX347" i="25"/>
  <c r="BX346" i="25"/>
  <c r="BX345" i="25"/>
  <c r="BX344" i="25"/>
  <c r="BX343" i="25"/>
  <c r="BX342" i="25"/>
  <c r="BX341" i="25"/>
  <c r="BX340" i="25"/>
  <c r="BX339" i="25"/>
  <c r="BX338" i="25"/>
  <c r="BX337" i="25"/>
  <c r="BX336" i="25"/>
  <c r="BX335" i="25"/>
  <c r="BX334" i="25"/>
  <c r="BX333" i="25"/>
  <c r="BX332" i="25"/>
  <c r="BX331" i="25"/>
  <c r="BX330" i="25"/>
  <c r="BX329" i="25"/>
  <c r="BX328" i="25"/>
  <c r="BX327" i="25"/>
  <c r="BX326" i="25"/>
  <c r="BX325" i="25"/>
  <c r="BX324" i="25"/>
  <c r="BX323" i="25"/>
  <c r="BX322" i="25"/>
  <c r="BX321" i="25"/>
  <c r="BX320" i="25"/>
  <c r="BX319" i="25"/>
  <c r="BX318" i="25"/>
  <c r="BX317" i="25"/>
  <c r="BX316" i="25"/>
  <c r="BX315" i="25"/>
  <c r="BX314" i="25"/>
  <c r="BX313" i="25"/>
  <c r="BX312" i="25"/>
  <c r="BX311" i="25"/>
  <c r="BX310" i="25"/>
  <c r="BX309" i="25"/>
  <c r="BX308" i="25"/>
  <c r="BX307" i="25"/>
  <c r="BX306" i="25"/>
  <c r="BX305" i="25"/>
  <c r="BX304" i="25"/>
  <c r="BX303" i="25"/>
  <c r="BX302" i="25"/>
  <c r="BX301" i="25"/>
  <c r="BX300" i="25"/>
  <c r="BX299" i="25"/>
  <c r="BX298" i="25"/>
  <c r="BX297" i="25"/>
  <c r="BX296" i="25"/>
  <c r="BX295" i="25"/>
  <c r="BX294" i="25"/>
  <c r="BX293" i="25"/>
  <c r="BX292" i="25"/>
  <c r="BX291" i="25"/>
  <c r="BX290" i="25"/>
  <c r="BX289" i="25"/>
  <c r="BX288" i="25"/>
  <c r="BX287" i="25"/>
  <c r="BX286" i="25"/>
  <c r="BX285" i="25"/>
  <c r="BX284" i="25"/>
  <c r="BX283" i="25"/>
  <c r="BX282" i="25"/>
  <c r="BX281" i="25"/>
  <c r="BX280" i="25"/>
  <c r="BX279" i="25"/>
  <c r="BX278" i="25"/>
  <c r="BX277" i="25"/>
  <c r="BX276" i="25"/>
  <c r="BX275" i="25"/>
  <c r="BX274" i="25"/>
  <c r="BX273" i="25"/>
  <c r="BX272" i="25"/>
  <c r="BX271" i="25"/>
  <c r="BX270" i="25"/>
  <c r="BX269" i="25"/>
  <c r="BX268" i="25"/>
  <c r="BX267" i="25"/>
  <c r="BX266" i="25"/>
  <c r="BX265" i="25"/>
  <c r="BX264" i="25"/>
  <c r="BX263" i="25"/>
  <c r="BX262" i="25"/>
  <c r="BX261" i="25"/>
  <c r="BX260" i="25"/>
  <c r="BX259" i="25"/>
  <c r="BX258" i="25"/>
  <c r="BX257" i="25"/>
  <c r="BX256" i="25"/>
  <c r="BX255" i="25"/>
  <c r="BX254" i="25"/>
  <c r="BX253" i="25"/>
  <c r="BX252" i="25"/>
  <c r="BX251" i="25"/>
  <c r="BX250" i="25"/>
  <c r="BX249" i="25"/>
  <c r="BX248" i="25"/>
  <c r="BX247" i="25"/>
  <c r="BX246" i="25"/>
  <c r="BX245" i="25"/>
  <c r="BX244" i="25"/>
  <c r="BX243" i="25"/>
  <c r="BX242" i="25"/>
  <c r="BX241" i="25"/>
  <c r="BX240" i="25"/>
  <c r="BX239" i="25"/>
  <c r="BX238" i="25"/>
  <c r="BX237" i="25"/>
  <c r="BX236" i="25"/>
  <c r="BX235" i="25"/>
  <c r="BX234" i="25"/>
  <c r="BX233" i="25"/>
  <c r="BX232" i="25"/>
  <c r="BX231" i="25"/>
  <c r="BX230" i="25"/>
  <c r="BX229" i="25"/>
  <c r="BX228" i="25"/>
  <c r="BX227" i="25"/>
  <c r="BX226" i="25"/>
  <c r="BX225" i="25"/>
  <c r="BX224" i="25"/>
  <c r="BX223" i="25"/>
  <c r="BX222" i="25"/>
  <c r="BX221" i="25"/>
  <c r="BX220" i="25"/>
  <c r="BX219" i="25"/>
  <c r="BX218" i="25"/>
  <c r="BX217" i="25"/>
  <c r="BX216" i="25"/>
  <c r="BX215" i="25"/>
  <c r="BX214" i="25"/>
  <c r="BX213" i="25"/>
  <c r="BX212" i="25"/>
  <c r="BX211" i="25"/>
  <c r="BX210" i="25"/>
  <c r="BX209" i="25"/>
  <c r="BX208" i="25"/>
  <c r="BX207" i="25"/>
  <c r="BX206" i="25"/>
  <c r="BX205" i="25"/>
  <c r="BX204" i="25"/>
  <c r="BX203" i="25"/>
  <c r="BX202" i="25"/>
  <c r="BX201" i="25"/>
  <c r="BX200" i="25"/>
  <c r="BX199" i="25"/>
  <c r="BX198" i="25"/>
  <c r="BX197" i="25"/>
  <c r="BX196" i="25"/>
  <c r="BX195" i="25"/>
  <c r="BX194" i="25"/>
  <c r="BX193" i="25"/>
  <c r="BX192" i="25"/>
  <c r="BX191" i="25"/>
  <c r="BX190" i="25"/>
  <c r="BX189" i="25"/>
  <c r="BX188" i="25"/>
  <c r="BX187" i="25"/>
  <c r="BX186" i="25"/>
  <c r="BX185" i="25"/>
  <c r="BX184" i="25"/>
  <c r="BX183" i="25"/>
  <c r="BX182" i="25"/>
  <c r="BX181" i="25"/>
  <c r="BX180" i="25"/>
  <c r="BX179" i="25"/>
  <c r="BX178" i="25"/>
  <c r="BX177" i="25"/>
  <c r="BX176" i="25"/>
  <c r="BX175" i="25"/>
  <c r="BX174" i="25"/>
  <c r="BX173" i="25"/>
  <c r="BX172" i="25"/>
  <c r="BX171" i="25"/>
  <c r="BX170" i="25"/>
  <c r="BX169" i="25"/>
  <c r="BX168" i="25"/>
  <c r="BX167" i="25"/>
  <c r="BX166" i="25"/>
  <c r="BX165" i="25"/>
  <c r="BX164" i="25"/>
  <c r="BX163" i="25"/>
  <c r="BX162" i="25"/>
  <c r="BX161" i="25"/>
  <c r="BX160" i="25"/>
  <c r="BX159" i="25"/>
  <c r="BX158" i="25"/>
  <c r="BX157" i="25"/>
  <c r="BX156" i="25"/>
  <c r="BX155" i="25"/>
  <c r="BX154" i="25"/>
  <c r="BX153" i="25"/>
  <c r="BX152" i="25"/>
  <c r="BX151" i="25"/>
  <c r="BX150" i="25"/>
  <c r="BX149" i="25"/>
  <c r="BX148" i="25"/>
  <c r="BX147" i="25"/>
  <c r="BX146" i="25"/>
  <c r="BX145" i="25"/>
  <c r="BX144" i="25"/>
  <c r="BX143" i="25"/>
  <c r="BX142" i="25"/>
  <c r="BX141" i="25"/>
  <c r="BX140" i="25"/>
  <c r="BX139" i="25"/>
  <c r="BX138" i="25"/>
  <c r="BX137" i="25"/>
  <c r="BX136" i="25"/>
  <c r="BX135" i="25"/>
  <c r="BX134" i="25"/>
  <c r="BX133" i="25"/>
  <c r="BX132" i="25"/>
  <c r="BX131" i="25"/>
  <c r="BX130" i="25"/>
  <c r="BX129" i="25"/>
  <c r="BX128" i="25"/>
  <c r="BX127" i="25"/>
  <c r="BX126" i="25"/>
  <c r="BX125" i="25"/>
  <c r="BX124" i="25"/>
  <c r="BX123" i="25"/>
  <c r="BX122" i="25"/>
  <c r="BX121" i="25"/>
  <c r="BX120" i="25"/>
  <c r="BX119" i="25"/>
  <c r="BX118" i="25"/>
  <c r="BX117" i="25"/>
  <c r="BX116" i="25"/>
  <c r="BX115" i="25"/>
  <c r="BX114" i="25"/>
  <c r="BX113" i="25"/>
  <c r="BX112" i="25"/>
  <c r="BX111" i="25"/>
  <c r="BX110" i="25"/>
  <c r="BX109" i="25"/>
  <c r="BX108" i="25"/>
  <c r="BX107" i="25"/>
  <c r="BX106" i="25"/>
  <c r="BX105" i="25"/>
  <c r="BX104" i="25"/>
  <c r="BX103" i="25"/>
  <c r="BX102" i="25"/>
  <c r="BX101" i="25"/>
  <c r="BX100" i="25"/>
  <c r="BX99" i="25"/>
  <c r="BX98" i="25"/>
  <c r="BX97" i="25"/>
  <c r="BX96" i="25"/>
  <c r="BX95" i="25"/>
  <c r="BX94" i="25"/>
  <c r="BX93" i="25"/>
  <c r="BX92" i="25"/>
  <c r="BX91" i="25"/>
  <c r="BX90" i="25"/>
  <c r="BX89" i="25"/>
  <c r="BX88" i="25"/>
  <c r="BX87" i="25"/>
  <c r="BX86" i="25"/>
  <c r="BX85" i="25"/>
  <c r="BX84" i="25"/>
  <c r="BX83" i="25"/>
  <c r="BX82" i="25"/>
  <c r="BX81" i="25"/>
  <c r="BX80" i="25"/>
  <c r="BX79" i="25"/>
  <c r="BX78" i="25"/>
  <c r="BX77" i="25"/>
  <c r="BX76" i="25"/>
  <c r="BX75" i="25"/>
  <c r="BX74" i="25"/>
  <c r="BX73" i="25"/>
  <c r="BX72" i="25"/>
  <c r="BX71" i="25"/>
  <c r="BX70" i="25"/>
  <c r="BX69" i="25"/>
  <c r="BX68" i="25"/>
  <c r="BX67" i="25"/>
  <c r="BX66" i="25"/>
  <c r="BX65" i="25"/>
  <c r="BX64" i="25"/>
  <c r="BX63" i="25"/>
  <c r="BX62" i="25"/>
  <c r="BX61" i="25"/>
  <c r="BX60" i="25"/>
  <c r="BX59" i="25"/>
  <c r="BX58" i="25"/>
  <c r="BX57" i="25"/>
  <c r="BX56" i="25"/>
  <c r="BX55" i="25"/>
  <c r="BX54" i="25"/>
  <c r="BX53" i="25"/>
  <c r="BX52" i="25"/>
  <c r="BX51" i="25"/>
  <c r="BX50" i="25"/>
  <c r="BX49" i="25"/>
  <c r="BX48" i="25"/>
  <c r="BX47" i="25"/>
  <c r="BX46" i="25"/>
  <c r="BX45" i="25"/>
  <c r="BX44" i="25"/>
  <c r="BX43" i="25"/>
  <c r="BX42" i="25"/>
  <c r="BX41" i="25"/>
  <c r="BX40" i="25"/>
  <c r="D6" i="23"/>
  <c r="D7" i="23" s="1"/>
  <c r="B26" i="23" s="1"/>
  <c r="AY3109" i="25"/>
  <c r="BX23" i="25" s="1"/>
  <c r="AY3119" i="25"/>
  <c r="AY3120" i="25"/>
  <c r="AY3121" i="25"/>
  <c r="BW1021" i="25"/>
  <c r="AY3110" i="25"/>
  <c r="AY3111" i="25"/>
  <c r="AY3112" i="25"/>
  <c r="AY3113" i="25"/>
  <c r="AY3114" i="25"/>
  <c r="AY3115" i="25"/>
  <c r="AY3116" i="25"/>
  <c r="D12" i="23"/>
  <c r="D11" i="23"/>
  <c r="B30" i="23" s="1"/>
  <c r="D8" i="23"/>
  <c r="B27" i="23"/>
  <c r="B46" i="23" s="1"/>
  <c r="B58" i="23" s="1"/>
  <c r="B70" i="23" s="1"/>
  <c r="B31" i="23"/>
  <c r="BV1021" i="25"/>
  <c r="BU1021" i="25"/>
  <c r="BT1021" i="25"/>
  <c r="BS1021" i="25"/>
  <c r="BW1020" i="25"/>
  <c r="BV1020" i="25"/>
  <c r="BU1020" i="25"/>
  <c r="BT1020" i="25"/>
  <c r="BS1020" i="25"/>
  <c r="BW1019" i="25"/>
  <c r="BV1019" i="25"/>
  <c r="BU1019" i="25"/>
  <c r="BT1019" i="25"/>
  <c r="BS1019" i="25"/>
  <c r="BW1018" i="25"/>
  <c r="BV1018" i="25"/>
  <c r="BU1018" i="25"/>
  <c r="BT1018" i="25"/>
  <c r="BS1018" i="25"/>
  <c r="BW1017" i="25"/>
  <c r="BV1017" i="25"/>
  <c r="BU1017" i="25"/>
  <c r="BT1017" i="25"/>
  <c r="BS1017" i="25"/>
  <c r="BW1016" i="25"/>
  <c r="BV1016" i="25"/>
  <c r="BU1016" i="25"/>
  <c r="BT1016" i="25"/>
  <c r="BS1016" i="25"/>
  <c r="BW1015" i="25"/>
  <c r="BV1015" i="25"/>
  <c r="BU1015" i="25"/>
  <c r="BT1015" i="25"/>
  <c r="BS1015" i="25"/>
  <c r="BW1014" i="25"/>
  <c r="BV1014" i="25"/>
  <c r="BU1014" i="25"/>
  <c r="BT1014" i="25"/>
  <c r="BS1014" i="25"/>
  <c r="BW1013" i="25"/>
  <c r="BV1013" i="25"/>
  <c r="BU1013" i="25"/>
  <c r="BT1013" i="25"/>
  <c r="BS1013" i="25"/>
  <c r="BW1012" i="25"/>
  <c r="BV1012" i="25"/>
  <c r="BU1012" i="25"/>
  <c r="BT1012" i="25"/>
  <c r="BS1012" i="25"/>
  <c r="BW1011" i="25"/>
  <c r="BV1011" i="25"/>
  <c r="BU1011" i="25"/>
  <c r="BT1011" i="25"/>
  <c r="BS1011" i="25"/>
  <c r="BW1010" i="25"/>
  <c r="BV1010" i="25"/>
  <c r="BU1010" i="25"/>
  <c r="BT1010" i="25"/>
  <c r="BS1010" i="25"/>
  <c r="BW1009" i="25"/>
  <c r="BV1009" i="25"/>
  <c r="BU1009" i="25"/>
  <c r="BT1009" i="25"/>
  <c r="BS1009" i="25"/>
  <c r="BW1008" i="25"/>
  <c r="BV1008" i="25"/>
  <c r="BU1008" i="25"/>
  <c r="BT1008" i="25"/>
  <c r="BS1008" i="25"/>
  <c r="BW1007" i="25"/>
  <c r="BV1007" i="25"/>
  <c r="BU1007" i="25"/>
  <c r="BT1007" i="25"/>
  <c r="BS1007" i="25"/>
  <c r="BW1006" i="25"/>
  <c r="BV1006" i="25"/>
  <c r="BU1006" i="25"/>
  <c r="BT1006" i="25"/>
  <c r="BS1006" i="25"/>
  <c r="BW1005" i="25"/>
  <c r="BV1005" i="25"/>
  <c r="BU1005" i="25"/>
  <c r="BT1005" i="25"/>
  <c r="BS1005" i="25"/>
  <c r="BW1004" i="25"/>
  <c r="BV1004" i="25"/>
  <c r="BU1004" i="25"/>
  <c r="BT1004" i="25"/>
  <c r="BS1004" i="25"/>
  <c r="BW1003" i="25"/>
  <c r="BV1003" i="25"/>
  <c r="BU1003" i="25"/>
  <c r="BT1003" i="25"/>
  <c r="BS1003" i="25"/>
  <c r="BW1002" i="25"/>
  <c r="BV1002" i="25"/>
  <c r="BU1002" i="25"/>
  <c r="BT1002" i="25"/>
  <c r="BS1002" i="25"/>
  <c r="BW1001" i="25"/>
  <c r="BV1001" i="25"/>
  <c r="BU1001" i="25"/>
  <c r="BT1001" i="25"/>
  <c r="BS1001" i="25"/>
  <c r="BW1000" i="25"/>
  <c r="BV1000" i="25"/>
  <c r="BU1000" i="25"/>
  <c r="BT1000" i="25"/>
  <c r="BS1000" i="25"/>
  <c r="BW999" i="25"/>
  <c r="BV999" i="25"/>
  <c r="BU999" i="25"/>
  <c r="BT999" i="25"/>
  <c r="BS999" i="25"/>
  <c r="BW998" i="25"/>
  <c r="BV998" i="25"/>
  <c r="BU998" i="25"/>
  <c r="BT998" i="25"/>
  <c r="BS998" i="25"/>
  <c r="BW997" i="25"/>
  <c r="BV997" i="25"/>
  <c r="BU997" i="25"/>
  <c r="BT997" i="25"/>
  <c r="BS997" i="25"/>
  <c r="BW996" i="25"/>
  <c r="BV996" i="25"/>
  <c r="BU996" i="25"/>
  <c r="BT996" i="25"/>
  <c r="BS996" i="25"/>
  <c r="BW995" i="25"/>
  <c r="BV995" i="25"/>
  <c r="BU995" i="25"/>
  <c r="BT995" i="25"/>
  <c r="BS995" i="25"/>
  <c r="BW994" i="25"/>
  <c r="BV994" i="25"/>
  <c r="BU994" i="25"/>
  <c r="BT994" i="25"/>
  <c r="BS994" i="25"/>
  <c r="BW993" i="25"/>
  <c r="BV993" i="25"/>
  <c r="BU993" i="25"/>
  <c r="BT993" i="25"/>
  <c r="BS993" i="25"/>
  <c r="BW992" i="25"/>
  <c r="BV992" i="25"/>
  <c r="BU992" i="25"/>
  <c r="BT992" i="25"/>
  <c r="BS992" i="25"/>
  <c r="BW991" i="25"/>
  <c r="BV991" i="25"/>
  <c r="BU991" i="25"/>
  <c r="BT991" i="25"/>
  <c r="BS991" i="25"/>
  <c r="BW990" i="25"/>
  <c r="BV990" i="25"/>
  <c r="BU990" i="25"/>
  <c r="BT990" i="25"/>
  <c r="BS990" i="25"/>
  <c r="BW989" i="25"/>
  <c r="BV989" i="25"/>
  <c r="BU989" i="25"/>
  <c r="BT989" i="25"/>
  <c r="BS989" i="25"/>
  <c r="BW988" i="25"/>
  <c r="BV988" i="25"/>
  <c r="BU988" i="25"/>
  <c r="BT988" i="25"/>
  <c r="BS988" i="25"/>
  <c r="BW987" i="25"/>
  <c r="BV987" i="25"/>
  <c r="BU987" i="25"/>
  <c r="BT987" i="25"/>
  <c r="BS987" i="25"/>
  <c r="BW986" i="25"/>
  <c r="BV986" i="25"/>
  <c r="BU986" i="25"/>
  <c r="BT986" i="25"/>
  <c r="BS986" i="25"/>
  <c r="BW985" i="25"/>
  <c r="BV985" i="25"/>
  <c r="BU985" i="25"/>
  <c r="BT985" i="25"/>
  <c r="BS985" i="25"/>
  <c r="BW984" i="25"/>
  <c r="BV984" i="25"/>
  <c r="BU984" i="25"/>
  <c r="BT984" i="25"/>
  <c r="BS984" i="25"/>
  <c r="BW983" i="25"/>
  <c r="BV983" i="25"/>
  <c r="BU983" i="25"/>
  <c r="BT983" i="25"/>
  <c r="BS983" i="25"/>
  <c r="BW982" i="25"/>
  <c r="BV982" i="25"/>
  <c r="BU982" i="25"/>
  <c r="BT982" i="25"/>
  <c r="BS982" i="25"/>
  <c r="BW981" i="25"/>
  <c r="BV981" i="25"/>
  <c r="BU981" i="25"/>
  <c r="BT981" i="25"/>
  <c r="BS981" i="25"/>
  <c r="BW980" i="25"/>
  <c r="BV980" i="25"/>
  <c r="BU980" i="25"/>
  <c r="BT980" i="25"/>
  <c r="BS980" i="25"/>
  <c r="BW979" i="25"/>
  <c r="BV979" i="25"/>
  <c r="BU979" i="25"/>
  <c r="BT979" i="25"/>
  <c r="BS979" i="25"/>
  <c r="BW978" i="25"/>
  <c r="BV978" i="25"/>
  <c r="BU978" i="25"/>
  <c r="BT978" i="25"/>
  <c r="BS978" i="25"/>
  <c r="BW977" i="25"/>
  <c r="BV977" i="25"/>
  <c r="BU977" i="25"/>
  <c r="BT977" i="25"/>
  <c r="BS977" i="25"/>
  <c r="BW976" i="25"/>
  <c r="BV976" i="25"/>
  <c r="BU976" i="25"/>
  <c r="BT976" i="25"/>
  <c r="BS976" i="25"/>
  <c r="BW975" i="25"/>
  <c r="BV975" i="25"/>
  <c r="BU975" i="25"/>
  <c r="BT975" i="25"/>
  <c r="BS975" i="25"/>
  <c r="BW974" i="25"/>
  <c r="BV974" i="25"/>
  <c r="BU974" i="25"/>
  <c r="BT974" i="25"/>
  <c r="BS974" i="25"/>
  <c r="BW973" i="25"/>
  <c r="BV973" i="25"/>
  <c r="BU973" i="25"/>
  <c r="BT973" i="25"/>
  <c r="BS973" i="25"/>
  <c r="BW972" i="25"/>
  <c r="BV972" i="25"/>
  <c r="BU972" i="25"/>
  <c r="BT972" i="25"/>
  <c r="BS972" i="25"/>
  <c r="BW971" i="25"/>
  <c r="BV971" i="25"/>
  <c r="BU971" i="25"/>
  <c r="BT971" i="25"/>
  <c r="BS971" i="25"/>
  <c r="BW970" i="25"/>
  <c r="BV970" i="25"/>
  <c r="BU970" i="25"/>
  <c r="BT970" i="25"/>
  <c r="BS970" i="25"/>
  <c r="BW969" i="25"/>
  <c r="BV969" i="25"/>
  <c r="BU969" i="25"/>
  <c r="BT969" i="25"/>
  <c r="BS969" i="25"/>
  <c r="BW968" i="25"/>
  <c r="BV968" i="25"/>
  <c r="BU968" i="25"/>
  <c r="BT968" i="25"/>
  <c r="BS968" i="25"/>
  <c r="BW967" i="25"/>
  <c r="BV967" i="25"/>
  <c r="BU967" i="25"/>
  <c r="BT967" i="25"/>
  <c r="BS967" i="25"/>
  <c r="BW966" i="25"/>
  <c r="BV966" i="25"/>
  <c r="BU966" i="25"/>
  <c r="BT966" i="25"/>
  <c r="BS966" i="25"/>
  <c r="BW965" i="25"/>
  <c r="BV965" i="25"/>
  <c r="BU965" i="25"/>
  <c r="BT965" i="25"/>
  <c r="BS965" i="25"/>
  <c r="BW964" i="25"/>
  <c r="BV964" i="25"/>
  <c r="BU964" i="25"/>
  <c r="BT964" i="25"/>
  <c r="BS964" i="25"/>
  <c r="BW963" i="25"/>
  <c r="BV963" i="25"/>
  <c r="BU963" i="25"/>
  <c r="BT963" i="25"/>
  <c r="BS963" i="25"/>
  <c r="BW962" i="25"/>
  <c r="BV962" i="25"/>
  <c r="BU962" i="25"/>
  <c r="BT962" i="25"/>
  <c r="BS962" i="25"/>
  <c r="BW961" i="25"/>
  <c r="BV961" i="25"/>
  <c r="BU961" i="25"/>
  <c r="BT961" i="25"/>
  <c r="BS961" i="25"/>
  <c r="BW960" i="25"/>
  <c r="BV960" i="25"/>
  <c r="BU960" i="25"/>
  <c r="BT960" i="25"/>
  <c r="BS960" i="25"/>
  <c r="BW959" i="25"/>
  <c r="BV959" i="25"/>
  <c r="BU959" i="25"/>
  <c r="BT959" i="25"/>
  <c r="BS959" i="25"/>
  <c r="BW958" i="25"/>
  <c r="BV958" i="25"/>
  <c r="BU958" i="25"/>
  <c r="BT958" i="25"/>
  <c r="BS958" i="25"/>
  <c r="BW957" i="25"/>
  <c r="BV957" i="25"/>
  <c r="BU957" i="25"/>
  <c r="BT957" i="25"/>
  <c r="BS957" i="25"/>
  <c r="BW956" i="25"/>
  <c r="BV956" i="25"/>
  <c r="BU956" i="25"/>
  <c r="BT956" i="25"/>
  <c r="BS956" i="25"/>
  <c r="BW955" i="25"/>
  <c r="BV955" i="25"/>
  <c r="BU955" i="25"/>
  <c r="BT955" i="25"/>
  <c r="BS955" i="25"/>
  <c r="BW954" i="25"/>
  <c r="BV954" i="25"/>
  <c r="BU954" i="25"/>
  <c r="BT954" i="25"/>
  <c r="BS954" i="25"/>
  <c r="BW953" i="25"/>
  <c r="BV953" i="25"/>
  <c r="BU953" i="25"/>
  <c r="BT953" i="25"/>
  <c r="BS953" i="25"/>
  <c r="BW952" i="25"/>
  <c r="BV952" i="25"/>
  <c r="BU952" i="25"/>
  <c r="BT952" i="25"/>
  <c r="BS952" i="25"/>
  <c r="BW951" i="25"/>
  <c r="BV951" i="25"/>
  <c r="BU951" i="25"/>
  <c r="BT951" i="25"/>
  <c r="BS951" i="25"/>
  <c r="BW950" i="25"/>
  <c r="BV950" i="25"/>
  <c r="BU950" i="25"/>
  <c r="BT950" i="25"/>
  <c r="BS950" i="25"/>
  <c r="BW949" i="25"/>
  <c r="BV949" i="25"/>
  <c r="BU949" i="25"/>
  <c r="BT949" i="25"/>
  <c r="BS949" i="25"/>
  <c r="BW948" i="25"/>
  <c r="BV948" i="25"/>
  <c r="BU948" i="25"/>
  <c r="BT948" i="25"/>
  <c r="BS948" i="25"/>
  <c r="BW947" i="25"/>
  <c r="BV947" i="25"/>
  <c r="BU947" i="25"/>
  <c r="BT947" i="25"/>
  <c r="BS947" i="25"/>
  <c r="BW946" i="25"/>
  <c r="BV946" i="25"/>
  <c r="BU946" i="25"/>
  <c r="BT946" i="25"/>
  <c r="BS946" i="25"/>
  <c r="BW945" i="25"/>
  <c r="BV945" i="25"/>
  <c r="BU945" i="25"/>
  <c r="BT945" i="25"/>
  <c r="BS945" i="25"/>
  <c r="BW944" i="25"/>
  <c r="BV944" i="25"/>
  <c r="BU944" i="25"/>
  <c r="BT944" i="25"/>
  <c r="BS944" i="25"/>
  <c r="BW943" i="25"/>
  <c r="BV943" i="25"/>
  <c r="BU943" i="25"/>
  <c r="BT943" i="25"/>
  <c r="BS943" i="25"/>
  <c r="BW942" i="25"/>
  <c r="BV942" i="25"/>
  <c r="BU942" i="25"/>
  <c r="BT942" i="25"/>
  <c r="BS942" i="25"/>
  <c r="BW941" i="25"/>
  <c r="BV941" i="25"/>
  <c r="BU941" i="25"/>
  <c r="BT941" i="25"/>
  <c r="BS941" i="25"/>
  <c r="BW940" i="25"/>
  <c r="BV940" i="25"/>
  <c r="BU940" i="25"/>
  <c r="BT940" i="25"/>
  <c r="BS940" i="25"/>
  <c r="BW939" i="25"/>
  <c r="BV939" i="25"/>
  <c r="BU939" i="25"/>
  <c r="BT939" i="25"/>
  <c r="BS939" i="25"/>
  <c r="BW938" i="25"/>
  <c r="BV938" i="25"/>
  <c r="BU938" i="25"/>
  <c r="BT938" i="25"/>
  <c r="BS938" i="25"/>
  <c r="BW937" i="25"/>
  <c r="BV937" i="25"/>
  <c r="BU937" i="25"/>
  <c r="BT937" i="25"/>
  <c r="BS937" i="25"/>
  <c r="BW936" i="25"/>
  <c r="BV936" i="25"/>
  <c r="BU936" i="25"/>
  <c r="BT936" i="25"/>
  <c r="BS936" i="25"/>
  <c r="BW935" i="25"/>
  <c r="BV935" i="25"/>
  <c r="BU935" i="25"/>
  <c r="BT935" i="25"/>
  <c r="BS935" i="25"/>
  <c r="BW934" i="25"/>
  <c r="BV934" i="25"/>
  <c r="BU934" i="25"/>
  <c r="BT934" i="25"/>
  <c r="BS934" i="25"/>
  <c r="BW933" i="25"/>
  <c r="BV933" i="25"/>
  <c r="BU933" i="25"/>
  <c r="BT933" i="25"/>
  <c r="BS933" i="25"/>
  <c r="BW932" i="25"/>
  <c r="BV932" i="25"/>
  <c r="BU932" i="25"/>
  <c r="BT932" i="25"/>
  <c r="BS932" i="25"/>
  <c r="BW931" i="25"/>
  <c r="BV931" i="25"/>
  <c r="BU931" i="25"/>
  <c r="BT931" i="25"/>
  <c r="BS931" i="25"/>
  <c r="BW930" i="25"/>
  <c r="BV930" i="25"/>
  <c r="BU930" i="25"/>
  <c r="BT930" i="25"/>
  <c r="BS930" i="25"/>
  <c r="BW929" i="25"/>
  <c r="BV929" i="25"/>
  <c r="BU929" i="25"/>
  <c r="BT929" i="25"/>
  <c r="BS929" i="25"/>
  <c r="BW928" i="25"/>
  <c r="BV928" i="25"/>
  <c r="BU928" i="25"/>
  <c r="BT928" i="25"/>
  <c r="BS928" i="25"/>
  <c r="BW927" i="25"/>
  <c r="BV927" i="25"/>
  <c r="BU927" i="25"/>
  <c r="BT927" i="25"/>
  <c r="BS927" i="25"/>
  <c r="BW926" i="25"/>
  <c r="BV926" i="25"/>
  <c r="BU926" i="25"/>
  <c r="BT926" i="25"/>
  <c r="BS926" i="25"/>
  <c r="BW925" i="25"/>
  <c r="BV925" i="25"/>
  <c r="BU925" i="25"/>
  <c r="BT925" i="25"/>
  <c r="BS925" i="25"/>
  <c r="BW924" i="25"/>
  <c r="BV924" i="25"/>
  <c r="BU924" i="25"/>
  <c r="BT924" i="25"/>
  <c r="BS924" i="25"/>
  <c r="BW923" i="25"/>
  <c r="BV923" i="25"/>
  <c r="BU923" i="25"/>
  <c r="BT923" i="25"/>
  <c r="BS923" i="25"/>
  <c r="BW922" i="25"/>
  <c r="BV922" i="25"/>
  <c r="BU922" i="25"/>
  <c r="BT922" i="25"/>
  <c r="BS922" i="25"/>
  <c r="BW921" i="25"/>
  <c r="BV921" i="25"/>
  <c r="BU921" i="25"/>
  <c r="BT921" i="25"/>
  <c r="BS921" i="25"/>
  <c r="BW920" i="25"/>
  <c r="BV920" i="25"/>
  <c r="BU920" i="25"/>
  <c r="BT920" i="25"/>
  <c r="BS920" i="25"/>
  <c r="BW919" i="25"/>
  <c r="BV919" i="25"/>
  <c r="BU919" i="25"/>
  <c r="BT919" i="25"/>
  <c r="BS919" i="25"/>
  <c r="BW918" i="25"/>
  <c r="BV918" i="25"/>
  <c r="BU918" i="25"/>
  <c r="BT918" i="25"/>
  <c r="BS918" i="25"/>
  <c r="BW917" i="25"/>
  <c r="BV917" i="25"/>
  <c r="BU917" i="25"/>
  <c r="BT917" i="25"/>
  <c r="BS917" i="25"/>
  <c r="BW916" i="25"/>
  <c r="BV916" i="25"/>
  <c r="BU916" i="25"/>
  <c r="BT916" i="25"/>
  <c r="BS916" i="25"/>
  <c r="BW915" i="25"/>
  <c r="BV915" i="25"/>
  <c r="BU915" i="25"/>
  <c r="BT915" i="25"/>
  <c r="BS915" i="25"/>
  <c r="BW914" i="25"/>
  <c r="BV914" i="25"/>
  <c r="BU914" i="25"/>
  <c r="BT914" i="25"/>
  <c r="BS914" i="25"/>
  <c r="BW913" i="25"/>
  <c r="BV913" i="25"/>
  <c r="BU913" i="25"/>
  <c r="BT913" i="25"/>
  <c r="BS913" i="25"/>
  <c r="BW912" i="25"/>
  <c r="BV912" i="25"/>
  <c r="BU912" i="25"/>
  <c r="BT912" i="25"/>
  <c r="BS912" i="25"/>
  <c r="BW911" i="25"/>
  <c r="BV911" i="25"/>
  <c r="BU911" i="25"/>
  <c r="BT911" i="25"/>
  <c r="BS911" i="25"/>
  <c r="BW910" i="25"/>
  <c r="BV910" i="25"/>
  <c r="BU910" i="25"/>
  <c r="BT910" i="25"/>
  <c r="BS910" i="25"/>
  <c r="BW909" i="25"/>
  <c r="BV909" i="25"/>
  <c r="BU909" i="25"/>
  <c r="BT909" i="25"/>
  <c r="BS909" i="25"/>
  <c r="BW908" i="25"/>
  <c r="BV908" i="25"/>
  <c r="BU908" i="25"/>
  <c r="BT908" i="25"/>
  <c r="BS908" i="25"/>
  <c r="BW907" i="25"/>
  <c r="BV907" i="25"/>
  <c r="BU907" i="25"/>
  <c r="BT907" i="25"/>
  <c r="BS907" i="25"/>
  <c r="BW906" i="25"/>
  <c r="BV906" i="25"/>
  <c r="BU906" i="25"/>
  <c r="BT906" i="25"/>
  <c r="BS906" i="25"/>
  <c r="BW905" i="25"/>
  <c r="BV905" i="25"/>
  <c r="BU905" i="25"/>
  <c r="BT905" i="25"/>
  <c r="BS905" i="25"/>
  <c r="BW904" i="25"/>
  <c r="BV904" i="25"/>
  <c r="BU904" i="25"/>
  <c r="BT904" i="25"/>
  <c r="BS904" i="25"/>
  <c r="BW903" i="25"/>
  <c r="BV903" i="25"/>
  <c r="BU903" i="25"/>
  <c r="BT903" i="25"/>
  <c r="BS903" i="25"/>
  <c r="BW902" i="25"/>
  <c r="BV902" i="25"/>
  <c r="BU902" i="25"/>
  <c r="BT902" i="25"/>
  <c r="BS902" i="25"/>
  <c r="BW901" i="25"/>
  <c r="BV901" i="25"/>
  <c r="BU901" i="25"/>
  <c r="BT901" i="25"/>
  <c r="BS901" i="25"/>
  <c r="BW900" i="25"/>
  <c r="BV900" i="25"/>
  <c r="BU900" i="25"/>
  <c r="BT900" i="25"/>
  <c r="BS900" i="25"/>
  <c r="BW899" i="25"/>
  <c r="BV899" i="25"/>
  <c r="BU899" i="25"/>
  <c r="BT899" i="25"/>
  <c r="BS899" i="25"/>
  <c r="BW898" i="25"/>
  <c r="BV898" i="25"/>
  <c r="BU898" i="25"/>
  <c r="BT898" i="25"/>
  <c r="BS898" i="25"/>
  <c r="BW897" i="25"/>
  <c r="BV897" i="25"/>
  <c r="BU897" i="25"/>
  <c r="BT897" i="25"/>
  <c r="BS897" i="25"/>
  <c r="BW896" i="25"/>
  <c r="BV896" i="25"/>
  <c r="BU896" i="25"/>
  <c r="BT896" i="25"/>
  <c r="BS896" i="25"/>
  <c r="BW895" i="25"/>
  <c r="BV895" i="25"/>
  <c r="BU895" i="25"/>
  <c r="BT895" i="25"/>
  <c r="BS895" i="25"/>
  <c r="BW894" i="25"/>
  <c r="BV894" i="25"/>
  <c r="BU894" i="25"/>
  <c r="BT894" i="25"/>
  <c r="BS894" i="25"/>
  <c r="BW893" i="25"/>
  <c r="BV893" i="25"/>
  <c r="BU893" i="25"/>
  <c r="BT893" i="25"/>
  <c r="BS893" i="25"/>
  <c r="BW892" i="25"/>
  <c r="BV892" i="25"/>
  <c r="BU892" i="25"/>
  <c r="BT892" i="25"/>
  <c r="BS892" i="25"/>
  <c r="BW891" i="25"/>
  <c r="BV891" i="25"/>
  <c r="BU891" i="25"/>
  <c r="BT891" i="25"/>
  <c r="BS891" i="25"/>
  <c r="BW890" i="25"/>
  <c r="BV890" i="25"/>
  <c r="BU890" i="25"/>
  <c r="BT890" i="25"/>
  <c r="BS890" i="25"/>
  <c r="BW889" i="25"/>
  <c r="BV889" i="25"/>
  <c r="BU889" i="25"/>
  <c r="BT889" i="25"/>
  <c r="BS889" i="25"/>
  <c r="BW888" i="25"/>
  <c r="BV888" i="25"/>
  <c r="BU888" i="25"/>
  <c r="BT888" i="25"/>
  <c r="BS888" i="25"/>
  <c r="BW887" i="25"/>
  <c r="BV887" i="25"/>
  <c r="BU887" i="25"/>
  <c r="BT887" i="25"/>
  <c r="BS887" i="25"/>
  <c r="BW886" i="25"/>
  <c r="BV886" i="25"/>
  <c r="BU886" i="25"/>
  <c r="BT886" i="25"/>
  <c r="BS886" i="25"/>
  <c r="BW885" i="25"/>
  <c r="BV885" i="25"/>
  <c r="BU885" i="25"/>
  <c r="BT885" i="25"/>
  <c r="BS885" i="25"/>
  <c r="BW884" i="25"/>
  <c r="BV884" i="25"/>
  <c r="BU884" i="25"/>
  <c r="BT884" i="25"/>
  <c r="BS884" i="25"/>
  <c r="BW883" i="25"/>
  <c r="BV883" i="25"/>
  <c r="BU883" i="25"/>
  <c r="BT883" i="25"/>
  <c r="BS883" i="25"/>
  <c r="BW882" i="25"/>
  <c r="BV882" i="25"/>
  <c r="BU882" i="25"/>
  <c r="BT882" i="25"/>
  <c r="BS882" i="25"/>
  <c r="BW881" i="25"/>
  <c r="BV881" i="25"/>
  <c r="BU881" i="25"/>
  <c r="BT881" i="25"/>
  <c r="BS881" i="25"/>
  <c r="BW880" i="25"/>
  <c r="BV880" i="25"/>
  <c r="BU880" i="25"/>
  <c r="BT880" i="25"/>
  <c r="BS880" i="25"/>
  <c r="BW879" i="25"/>
  <c r="BV879" i="25"/>
  <c r="BU879" i="25"/>
  <c r="BT879" i="25"/>
  <c r="BS879" i="25"/>
  <c r="BW878" i="25"/>
  <c r="BV878" i="25"/>
  <c r="BU878" i="25"/>
  <c r="BT878" i="25"/>
  <c r="BS878" i="25"/>
  <c r="BW877" i="25"/>
  <c r="BV877" i="25"/>
  <c r="BU877" i="25"/>
  <c r="BT877" i="25"/>
  <c r="BS877" i="25"/>
  <c r="BW876" i="25"/>
  <c r="BV876" i="25"/>
  <c r="BU876" i="25"/>
  <c r="BT876" i="25"/>
  <c r="BS876" i="25"/>
  <c r="BW875" i="25"/>
  <c r="BV875" i="25"/>
  <c r="BU875" i="25"/>
  <c r="BT875" i="25"/>
  <c r="BS875" i="25"/>
  <c r="BW874" i="25"/>
  <c r="BV874" i="25"/>
  <c r="BU874" i="25"/>
  <c r="BT874" i="25"/>
  <c r="BS874" i="25"/>
  <c r="BW873" i="25"/>
  <c r="BV873" i="25"/>
  <c r="BU873" i="25"/>
  <c r="BT873" i="25"/>
  <c r="BS873" i="25"/>
  <c r="BW872" i="25"/>
  <c r="BV872" i="25"/>
  <c r="BU872" i="25"/>
  <c r="BT872" i="25"/>
  <c r="BS872" i="25"/>
  <c r="BW871" i="25"/>
  <c r="BV871" i="25"/>
  <c r="BU871" i="25"/>
  <c r="BT871" i="25"/>
  <c r="BS871" i="25"/>
  <c r="BW870" i="25"/>
  <c r="BV870" i="25"/>
  <c r="BU870" i="25"/>
  <c r="BT870" i="25"/>
  <c r="BS870" i="25"/>
  <c r="BW869" i="25"/>
  <c r="BV869" i="25"/>
  <c r="BU869" i="25"/>
  <c r="BT869" i="25"/>
  <c r="BS869" i="25"/>
  <c r="BW868" i="25"/>
  <c r="BV868" i="25"/>
  <c r="BU868" i="25"/>
  <c r="BT868" i="25"/>
  <c r="BS868" i="25"/>
  <c r="BW867" i="25"/>
  <c r="BV867" i="25"/>
  <c r="BU867" i="25"/>
  <c r="BT867" i="25"/>
  <c r="BS867" i="25"/>
  <c r="BW866" i="25"/>
  <c r="BV866" i="25"/>
  <c r="BU866" i="25"/>
  <c r="BT866" i="25"/>
  <c r="BS866" i="25"/>
  <c r="BW865" i="25"/>
  <c r="BV865" i="25"/>
  <c r="BU865" i="25"/>
  <c r="BT865" i="25"/>
  <c r="BS865" i="25"/>
  <c r="BW864" i="25"/>
  <c r="BV864" i="25"/>
  <c r="BU864" i="25"/>
  <c r="BT864" i="25"/>
  <c r="BS864" i="25"/>
  <c r="BW863" i="25"/>
  <c r="BV863" i="25"/>
  <c r="BU863" i="25"/>
  <c r="BT863" i="25"/>
  <c r="BS863" i="25"/>
  <c r="BW862" i="25"/>
  <c r="BV862" i="25"/>
  <c r="BU862" i="25"/>
  <c r="BT862" i="25"/>
  <c r="BS862" i="25"/>
  <c r="BW861" i="25"/>
  <c r="BV861" i="25"/>
  <c r="BU861" i="25"/>
  <c r="BT861" i="25"/>
  <c r="BS861" i="25"/>
  <c r="BW860" i="25"/>
  <c r="BV860" i="25"/>
  <c r="BU860" i="25"/>
  <c r="BT860" i="25"/>
  <c r="BS860" i="25"/>
  <c r="BW859" i="25"/>
  <c r="BV859" i="25"/>
  <c r="BU859" i="25"/>
  <c r="BT859" i="25"/>
  <c r="BS859" i="25"/>
  <c r="BW858" i="25"/>
  <c r="BV858" i="25"/>
  <c r="BU858" i="25"/>
  <c r="BT858" i="25"/>
  <c r="BS858" i="25"/>
  <c r="BW857" i="25"/>
  <c r="BV857" i="25"/>
  <c r="BU857" i="25"/>
  <c r="BT857" i="25"/>
  <c r="BS857" i="25"/>
  <c r="BW856" i="25"/>
  <c r="BV856" i="25"/>
  <c r="BU856" i="25"/>
  <c r="BT856" i="25"/>
  <c r="BS856" i="25"/>
  <c r="BW855" i="25"/>
  <c r="BV855" i="25"/>
  <c r="BU855" i="25"/>
  <c r="BT855" i="25"/>
  <c r="BS855" i="25"/>
  <c r="BW854" i="25"/>
  <c r="BV854" i="25"/>
  <c r="BU854" i="25"/>
  <c r="BT854" i="25"/>
  <c r="BS854" i="25"/>
  <c r="BW853" i="25"/>
  <c r="BV853" i="25"/>
  <c r="BU853" i="25"/>
  <c r="BT853" i="25"/>
  <c r="BS853" i="25"/>
  <c r="BW852" i="25"/>
  <c r="BV852" i="25"/>
  <c r="BU852" i="25"/>
  <c r="BT852" i="25"/>
  <c r="BS852" i="25"/>
  <c r="BW851" i="25"/>
  <c r="BV851" i="25"/>
  <c r="BU851" i="25"/>
  <c r="BT851" i="25"/>
  <c r="BS851" i="25"/>
  <c r="BW850" i="25"/>
  <c r="BV850" i="25"/>
  <c r="BU850" i="25"/>
  <c r="BT850" i="25"/>
  <c r="BS850" i="25"/>
  <c r="BW849" i="25"/>
  <c r="BV849" i="25"/>
  <c r="BU849" i="25"/>
  <c r="BT849" i="25"/>
  <c r="BS849" i="25"/>
  <c r="BW848" i="25"/>
  <c r="BV848" i="25"/>
  <c r="BU848" i="25"/>
  <c r="BT848" i="25"/>
  <c r="BS848" i="25"/>
  <c r="BW847" i="25"/>
  <c r="BV847" i="25"/>
  <c r="BU847" i="25"/>
  <c r="BT847" i="25"/>
  <c r="BS847" i="25"/>
  <c r="BW846" i="25"/>
  <c r="BV846" i="25"/>
  <c r="BU846" i="25"/>
  <c r="BT846" i="25"/>
  <c r="BS846" i="25"/>
  <c r="BW845" i="25"/>
  <c r="BV845" i="25"/>
  <c r="BU845" i="25"/>
  <c r="BT845" i="25"/>
  <c r="BS845" i="25"/>
  <c r="BW844" i="25"/>
  <c r="BV844" i="25"/>
  <c r="BU844" i="25"/>
  <c r="BT844" i="25"/>
  <c r="BS844" i="25"/>
  <c r="BW843" i="25"/>
  <c r="BV843" i="25"/>
  <c r="BU843" i="25"/>
  <c r="BT843" i="25"/>
  <c r="BS843" i="25"/>
  <c r="BW842" i="25"/>
  <c r="BV842" i="25"/>
  <c r="BU842" i="25"/>
  <c r="BT842" i="25"/>
  <c r="BS842" i="25"/>
  <c r="BW841" i="25"/>
  <c r="BV841" i="25"/>
  <c r="BU841" i="25"/>
  <c r="BT841" i="25"/>
  <c r="BS841" i="25"/>
  <c r="BW840" i="25"/>
  <c r="BV840" i="25"/>
  <c r="BU840" i="25"/>
  <c r="BT840" i="25"/>
  <c r="BS840" i="25"/>
  <c r="BW839" i="25"/>
  <c r="BV839" i="25"/>
  <c r="BU839" i="25"/>
  <c r="BT839" i="25"/>
  <c r="BS839" i="25"/>
  <c r="BW838" i="25"/>
  <c r="BV838" i="25"/>
  <c r="BU838" i="25"/>
  <c r="BT838" i="25"/>
  <c r="BS838" i="25"/>
  <c r="BW837" i="25"/>
  <c r="BV837" i="25"/>
  <c r="BU837" i="25"/>
  <c r="BT837" i="25"/>
  <c r="BS837" i="25"/>
  <c r="BW836" i="25"/>
  <c r="BV836" i="25"/>
  <c r="BU836" i="25"/>
  <c r="BT836" i="25"/>
  <c r="BS836" i="25"/>
  <c r="BW835" i="25"/>
  <c r="BV835" i="25"/>
  <c r="BU835" i="25"/>
  <c r="BT835" i="25"/>
  <c r="BS835" i="25"/>
  <c r="BW834" i="25"/>
  <c r="BV834" i="25"/>
  <c r="BU834" i="25"/>
  <c r="BT834" i="25"/>
  <c r="BS834" i="25"/>
  <c r="BW833" i="25"/>
  <c r="BV833" i="25"/>
  <c r="BU833" i="25"/>
  <c r="BT833" i="25"/>
  <c r="BS833" i="25"/>
  <c r="BW832" i="25"/>
  <c r="BV832" i="25"/>
  <c r="BU832" i="25"/>
  <c r="BT832" i="25"/>
  <c r="BS832" i="25"/>
  <c r="BW831" i="25"/>
  <c r="BV831" i="25"/>
  <c r="BU831" i="25"/>
  <c r="BT831" i="25"/>
  <c r="BS831" i="25"/>
  <c r="BW830" i="25"/>
  <c r="BV830" i="25"/>
  <c r="BU830" i="25"/>
  <c r="BT830" i="25"/>
  <c r="BS830" i="25"/>
  <c r="BW829" i="25"/>
  <c r="BV829" i="25"/>
  <c r="BU829" i="25"/>
  <c r="BT829" i="25"/>
  <c r="BS829" i="25"/>
  <c r="BW828" i="25"/>
  <c r="BV828" i="25"/>
  <c r="BU828" i="25"/>
  <c r="BT828" i="25"/>
  <c r="BS828" i="25"/>
  <c r="BW827" i="25"/>
  <c r="BV827" i="25"/>
  <c r="BU827" i="25"/>
  <c r="BT827" i="25"/>
  <c r="BS827" i="25"/>
  <c r="BW826" i="25"/>
  <c r="BV826" i="25"/>
  <c r="BU826" i="25"/>
  <c r="BT826" i="25"/>
  <c r="BS826" i="25"/>
  <c r="BW825" i="25"/>
  <c r="BV825" i="25"/>
  <c r="BU825" i="25"/>
  <c r="BT825" i="25"/>
  <c r="BS825" i="25"/>
  <c r="BW824" i="25"/>
  <c r="BV824" i="25"/>
  <c r="BU824" i="25"/>
  <c r="BT824" i="25"/>
  <c r="BS824" i="25"/>
  <c r="BW823" i="25"/>
  <c r="BV823" i="25"/>
  <c r="BU823" i="25"/>
  <c r="BT823" i="25"/>
  <c r="BS823" i="25"/>
  <c r="BW822" i="25"/>
  <c r="BV822" i="25"/>
  <c r="BU822" i="25"/>
  <c r="BT822" i="25"/>
  <c r="BS822" i="25"/>
  <c r="BW821" i="25"/>
  <c r="BV821" i="25"/>
  <c r="BU821" i="25"/>
  <c r="BT821" i="25"/>
  <c r="BS821" i="25"/>
  <c r="BW820" i="25"/>
  <c r="BV820" i="25"/>
  <c r="BU820" i="25"/>
  <c r="BT820" i="25"/>
  <c r="BS820" i="25"/>
  <c r="BW819" i="25"/>
  <c r="BV819" i="25"/>
  <c r="BU819" i="25"/>
  <c r="BT819" i="25"/>
  <c r="BS819" i="25"/>
  <c r="BW818" i="25"/>
  <c r="BV818" i="25"/>
  <c r="BU818" i="25"/>
  <c r="BT818" i="25"/>
  <c r="BS818" i="25"/>
  <c r="BW817" i="25"/>
  <c r="BV817" i="25"/>
  <c r="BU817" i="25"/>
  <c r="BT817" i="25"/>
  <c r="BS817" i="25"/>
  <c r="BW816" i="25"/>
  <c r="BV816" i="25"/>
  <c r="BU816" i="25"/>
  <c r="BT816" i="25"/>
  <c r="BS816" i="25"/>
  <c r="BW815" i="25"/>
  <c r="BV815" i="25"/>
  <c r="BU815" i="25"/>
  <c r="BT815" i="25"/>
  <c r="BS815" i="25"/>
  <c r="BW814" i="25"/>
  <c r="BV814" i="25"/>
  <c r="BU814" i="25"/>
  <c r="BT814" i="25"/>
  <c r="BS814" i="25"/>
  <c r="BW813" i="25"/>
  <c r="BV813" i="25"/>
  <c r="BU813" i="25"/>
  <c r="BT813" i="25"/>
  <c r="BS813" i="25"/>
  <c r="BW812" i="25"/>
  <c r="BV812" i="25"/>
  <c r="BU812" i="25"/>
  <c r="BT812" i="25"/>
  <c r="BS812" i="25"/>
  <c r="BW811" i="25"/>
  <c r="BV811" i="25"/>
  <c r="BU811" i="25"/>
  <c r="BT811" i="25"/>
  <c r="BS811" i="25"/>
  <c r="BW810" i="25"/>
  <c r="BV810" i="25"/>
  <c r="BU810" i="25"/>
  <c r="BT810" i="25"/>
  <c r="BS810" i="25"/>
  <c r="BW809" i="25"/>
  <c r="BV809" i="25"/>
  <c r="BU809" i="25"/>
  <c r="BT809" i="25"/>
  <c r="BS809" i="25"/>
  <c r="BW808" i="25"/>
  <c r="BV808" i="25"/>
  <c r="BU808" i="25"/>
  <c r="BT808" i="25"/>
  <c r="BS808" i="25"/>
  <c r="BW807" i="25"/>
  <c r="BV807" i="25"/>
  <c r="BU807" i="25"/>
  <c r="BT807" i="25"/>
  <c r="BS807" i="25"/>
  <c r="BW806" i="25"/>
  <c r="BV806" i="25"/>
  <c r="BU806" i="25"/>
  <c r="BT806" i="25"/>
  <c r="BS806" i="25"/>
  <c r="BW805" i="25"/>
  <c r="BV805" i="25"/>
  <c r="BU805" i="25"/>
  <c r="BT805" i="25"/>
  <c r="BS805" i="25"/>
  <c r="BW804" i="25"/>
  <c r="BV804" i="25"/>
  <c r="BU804" i="25"/>
  <c r="BT804" i="25"/>
  <c r="BS804" i="25"/>
  <c r="BW803" i="25"/>
  <c r="BV803" i="25"/>
  <c r="BU803" i="25"/>
  <c r="BT803" i="25"/>
  <c r="BS803" i="25"/>
  <c r="BW802" i="25"/>
  <c r="BV802" i="25"/>
  <c r="BU802" i="25"/>
  <c r="BT802" i="25"/>
  <c r="BS802" i="25"/>
  <c r="BW801" i="25"/>
  <c r="BV801" i="25"/>
  <c r="BU801" i="25"/>
  <c r="BT801" i="25"/>
  <c r="BS801" i="25"/>
  <c r="BW800" i="25"/>
  <c r="BV800" i="25"/>
  <c r="BU800" i="25"/>
  <c r="BT800" i="25"/>
  <c r="BS800" i="25"/>
  <c r="BW799" i="25"/>
  <c r="BV799" i="25"/>
  <c r="BU799" i="25"/>
  <c r="BT799" i="25"/>
  <c r="BS799" i="25"/>
  <c r="BW798" i="25"/>
  <c r="BV798" i="25"/>
  <c r="BU798" i="25"/>
  <c r="BT798" i="25"/>
  <c r="BS798" i="25"/>
  <c r="BW797" i="25"/>
  <c r="BV797" i="25"/>
  <c r="BU797" i="25"/>
  <c r="BT797" i="25"/>
  <c r="BS797" i="25"/>
  <c r="BW796" i="25"/>
  <c r="BV796" i="25"/>
  <c r="BU796" i="25"/>
  <c r="BT796" i="25"/>
  <c r="BS796" i="25"/>
  <c r="BW795" i="25"/>
  <c r="BV795" i="25"/>
  <c r="BU795" i="25"/>
  <c r="BT795" i="25"/>
  <c r="BS795" i="25"/>
  <c r="BW794" i="25"/>
  <c r="BV794" i="25"/>
  <c r="BU794" i="25"/>
  <c r="BT794" i="25"/>
  <c r="BS794" i="25"/>
  <c r="BW793" i="25"/>
  <c r="BV793" i="25"/>
  <c r="BU793" i="25"/>
  <c r="BT793" i="25"/>
  <c r="BS793" i="25"/>
  <c r="BW792" i="25"/>
  <c r="BV792" i="25"/>
  <c r="BU792" i="25"/>
  <c r="BT792" i="25"/>
  <c r="BS792" i="25"/>
  <c r="BW791" i="25"/>
  <c r="BV791" i="25"/>
  <c r="BU791" i="25"/>
  <c r="BT791" i="25"/>
  <c r="BS791" i="25"/>
  <c r="BW790" i="25"/>
  <c r="BV790" i="25"/>
  <c r="BU790" i="25"/>
  <c r="BT790" i="25"/>
  <c r="BS790" i="25"/>
  <c r="BW789" i="25"/>
  <c r="BV789" i="25"/>
  <c r="BU789" i="25"/>
  <c r="BT789" i="25"/>
  <c r="BS789" i="25"/>
  <c r="BW788" i="25"/>
  <c r="BV788" i="25"/>
  <c r="BU788" i="25"/>
  <c r="BT788" i="25"/>
  <c r="BS788" i="25"/>
  <c r="BW787" i="25"/>
  <c r="BV787" i="25"/>
  <c r="BU787" i="25"/>
  <c r="BT787" i="25"/>
  <c r="BS787" i="25"/>
  <c r="BW786" i="25"/>
  <c r="BV786" i="25"/>
  <c r="BU786" i="25"/>
  <c r="BT786" i="25"/>
  <c r="BS786" i="25"/>
  <c r="BW785" i="25"/>
  <c r="BV785" i="25"/>
  <c r="BU785" i="25"/>
  <c r="BT785" i="25"/>
  <c r="BS785" i="25"/>
  <c r="BW784" i="25"/>
  <c r="BV784" i="25"/>
  <c r="BU784" i="25"/>
  <c r="BT784" i="25"/>
  <c r="BS784" i="25"/>
  <c r="BW783" i="25"/>
  <c r="BV783" i="25"/>
  <c r="BU783" i="25"/>
  <c r="BT783" i="25"/>
  <c r="BS783" i="25"/>
  <c r="BW782" i="25"/>
  <c r="BV782" i="25"/>
  <c r="BU782" i="25"/>
  <c r="BT782" i="25"/>
  <c r="BS782" i="25"/>
  <c r="BW781" i="25"/>
  <c r="BV781" i="25"/>
  <c r="BU781" i="25"/>
  <c r="BT781" i="25"/>
  <c r="BS781" i="25"/>
  <c r="BW780" i="25"/>
  <c r="BV780" i="25"/>
  <c r="BU780" i="25"/>
  <c r="BT780" i="25"/>
  <c r="BS780" i="25"/>
  <c r="BW779" i="25"/>
  <c r="BV779" i="25"/>
  <c r="BU779" i="25"/>
  <c r="BT779" i="25"/>
  <c r="BS779" i="25"/>
  <c r="BW778" i="25"/>
  <c r="BV778" i="25"/>
  <c r="BU778" i="25"/>
  <c r="BT778" i="25"/>
  <c r="BS778" i="25"/>
  <c r="BW777" i="25"/>
  <c r="BV777" i="25"/>
  <c r="BU777" i="25"/>
  <c r="BT777" i="25"/>
  <c r="BS777" i="25"/>
  <c r="BW776" i="25"/>
  <c r="BV776" i="25"/>
  <c r="BU776" i="25"/>
  <c r="BT776" i="25"/>
  <c r="BS776" i="25"/>
  <c r="BW775" i="25"/>
  <c r="BV775" i="25"/>
  <c r="BU775" i="25"/>
  <c r="BT775" i="25"/>
  <c r="BS775" i="25"/>
  <c r="BW774" i="25"/>
  <c r="BV774" i="25"/>
  <c r="BU774" i="25"/>
  <c r="BT774" i="25"/>
  <c r="BS774" i="25"/>
  <c r="BW773" i="25"/>
  <c r="BV773" i="25"/>
  <c r="BU773" i="25"/>
  <c r="BT773" i="25"/>
  <c r="BS773" i="25"/>
  <c r="BW772" i="25"/>
  <c r="BV772" i="25"/>
  <c r="BU772" i="25"/>
  <c r="BT772" i="25"/>
  <c r="BS772" i="25"/>
  <c r="BW771" i="25"/>
  <c r="BV771" i="25"/>
  <c r="BU771" i="25"/>
  <c r="BT771" i="25"/>
  <c r="BS771" i="25"/>
  <c r="BW770" i="25"/>
  <c r="BV770" i="25"/>
  <c r="BU770" i="25"/>
  <c r="BT770" i="25"/>
  <c r="BS770" i="25"/>
  <c r="BW769" i="25"/>
  <c r="BV769" i="25"/>
  <c r="BU769" i="25"/>
  <c r="BT769" i="25"/>
  <c r="BS769" i="25"/>
  <c r="BW768" i="25"/>
  <c r="BV768" i="25"/>
  <c r="BU768" i="25"/>
  <c r="BT768" i="25"/>
  <c r="BS768" i="25"/>
  <c r="BW767" i="25"/>
  <c r="BV767" i="25"/>
  <c r="BU767" i="25"/>
  <c r="BT767" i="25"/>
  <c r="BS767" i="25"/>
  <c r="BW766" i="25"/>
  <c r="BV766" i="25"/>
  <c r="BU766" i="25"/>
  <c r="BT766" i="25"/>
  <c r="BS766" i="25"/>
  <c r="BW765" i="25"/>
  <c r="BV765" i="25"/>
  <c r="BU765" i="25"/>
  <c r="BT765" i="25"/>
  <c r="BS765" i="25"/>
  <c r="BW764" i="25"/>
  <c r="BV764" i="25"/>
  <c r="BU764" i="25"/>
  <c r="BT764" i="25"/>
  <c r="BS764" i="25"/>
  <c r="BW763" i="25"/>
  <c r="BV763" i="25"/>
  <c r="BU763" i="25"/>
  <c r="BT763" i="25"/>
  <c r="BS763" i="25"/>
  <c r="BW762" i="25"/>
  <c r="BV762" i="25"/>
  <c r="BU762" i="25"/>
  <c r="BT762" i="25"/>
  <c r="BS762" i="25"/>
  <c r="BW761" i="25"/>
  <c r="BV761" i="25"/>
  <c r="BU761" i="25"/>
  <c r="BT761" i="25"/>
  <c r="BS761" i="25"/>
  <c r="BW760" i="25"/>
  <c r="BV760" i="25"/>
  <c r="BU760" i="25"/>
  <c r="BT760" i="25"/>
  <c r="BS760" i="25"/>
  <c r="BW759" i="25"/>
  <c r="BV759" i="25"/>
  <c r="BU759" i="25"/>
  <c r="BT759" i="25"/>
  <c r="BS759" i="25"/>
  <c r="BW758" i="25"/>
  <c r="BV758" i="25"/>
  <c r="BU758" i="25"/>
  <c r="BT758" i="25"/>
  <c r="BS758" i="25"/>
  <c r="BW757" i="25"/>
  <c r="BV757" i="25"/>
  <c r="BU757" i="25"/>
  <c r="BT757" i="25"/>
  <c r="BS757" i="25"/>
  <c r="BW756" i="25"/>
  <c r="BV756" i="25"/>
  <c r="BU756" i="25"/>
  <c r="BT756" i="25"/>
  <c r="BS756" i="25"/>
  <c r="BW755" i="25"/>
  <c r="BV755" i="25"/>
  <c r="BU755" i="25"/>
  <c r="BT755" i="25"/>
  <c r="BS755" i="25"/>
  <c r="BW754" i="25"/>
  <c r="BV754" i="25"/>
  <c r="BU754" i="25"/>
  <c r="BT754" i="25"/>
  <c r="BS754" i="25"/>
  <c r="BW753" i="25"/>
  <c r="BV753" i="25"/>
  <c r="BU753" i="25"/>
  <c r="BT753" i="25"/>
  <c r="BS753" i="25"/>
  <c r="BW752" i="25"/>
  <c r="BV752" i="25"/>
  <c r="BU752" i="25"/>
  <c r="BT752" i="25"/>
  <c r="BS752" i="25"/>
  <c r="BW751" i="25"/>
  <c r="BV751" i="25"/>
  <c r="BU751" i="25"/>
  <c r="BT751" i="25"/>
  <c r="BS751" i="25"/>
  <c r="BW750" i="25"/>
  <c r="BV750" i="25"/>
  <c r="BU750" i="25"/>
  <c r="BT750" i="25"/>
  <c r="BS750" i="25"/>
  <c r="BW749" i="25"/>
  <c r="BV749" i="25"/>
  <c r="BU749" i="25"/>
  <c r="BT749" i="25"/>
  <c r="BS749" i="25"/>
  <c r="BW748" i="25"/>
  <c r="BV748" i="25"/>
  <c r="BU748" i="25"/>
  <c r="BT748" i="25"/>
  <c r="BS748" i="25"/>
  <c r="BW747" i="25"/>
  <c r="BV747" i="25"/>
  <c r="BU747" i="25"/>
  <c r="BT747" i="25"/>
  <c r="BS747" i="25"/>
  <c r="BW746" i="25"/>
  <c r="BV746" i="25"/>
  <c r="BU746" i="25"/>
  <c r="BT746" i="25"/>
  <c r="BS746" i="25"/>
  <c r="BW745" i="25"/>
  <c r="BV745" i="25"/>
  <c r="BU745" i="25"/>
  <c r="BT745" i="25"/>
  <c r="BS745" i="25"/>
  <c r="BW744" i="25"/>
  <c r="BV744" i="25"/>
  <c r="BU744" i="25"/>
  <c r="BT744" i="25"/>
  <c r="BS744" i="25"/>
  <c r="BW743" i="25"/>
  <c r="BV743" i="25"/>
  <c r="BU743" i="25"/>
  <c r="BT743" i="25"/>
  <c r="BS743" i="25"/>
  <c r="BW742" i="25"/>
  <c r="BV742" i="25"/>
  <c r="BU742" i="25"/>
  <c r="BT742" i="25"/>
  <c r="BS742" i="25"/>
  <c r="BW741" i="25"/>
  <c r="BV741" i="25"/>
  <c r="BU741" i="25"/>
  <c r="BT741" i="25"/>
  <c r="BS741" i="25"/>
  <c r="BW740" i="25"/>
  <c r="BV740" i="25"/>
  <c r="BU740" i="25"/>
  <c r="BT740" i="25"/>
  <c r="BS740" i="25"/>
  <c r="BW739" i="25"/>
  <c r="BV739" i="25"/>
  <c r="BU739" i="25"/>
  <c r="BT739" i="25"/>
  <c r="BS739" i="25"/>
  <c r="BW738" i="25"/>
  <c r="BV738" i="25"/>
  <c r="BU738" i="25"/>
  <c r="BT738" i="25"/>
  <c r="BS738" i="25"/>
  <c r="BW737" i="25"/>
  <c r="BV737" i="25"/>
  <c r="BU737" i="25"/>
  <c r="BT737" i="25"/>
  <c r="BS737" i="25"/>
  <c r="BW736" i="25"/>
  <c r="BV736" i="25"/>
  <c r="BU736" i="25"/>
  <c r="BT736" i="25"/>
  <c r="BS736" i="25"/>
  <c r="BW735" i="25"/>
  <c r="BV735" i="25"/>
  <c r="BU735" i="25"/>
  <c r="BT735" i="25"/>
  <c r="BS735" i="25"/>
  <c r="BW734" i="25"/>
  <c r="BV734" i="25"/>
  <c r="BU734" i="25"/>
  <c r="BT734" i="25"/>
  <c r="BS734" i="25"/>
  <c r="BW733" i="25"/>
  <c r="BV733" i="25"/>
  <c r="BU733" i="25"/>
  <c r="BT733" i="25"/>
  <c r="BS733" i="25"/>
  <c r="BW732" i="25"/>
  <c r="BV732" i="25"/>
  <c r="BU732" i="25"/>
  <c r="BT732" i="25"/>
  <c r="BS732" i="25"/>
  <c r="BW731" i="25"/>
  <c r="BV731" i="25"/>
  <c r="BU731" i="25"/>
  <c r="BT731" i="25"/>
  <c r="BS731" i="25"/>
  <c r="BW730" i="25"/>
  <c r="BV730" i="25"/>
  <c r="BU730" i="25"/>
  <c r="BT730" i="25"/>
  <c r="BS730" i="25"/>
  <c r="BW729" i="25"/>
  <c r="BV729" i="25"/>
  <c r="BU729" i="25"/>
  <c r="BT729" i="25"/>
  <c r="BS729" i="25"/>
  <c r="BW728" i="25"/>
  <c r="BV728" i="25"/>
  <c r="BU728" i="25"/>
  <c r="BT728" i="25"/>
  <c r="BS728" i="25"/>
  <c r="BW727" i="25"/>
  <c r="BV727" i="25"/>
  <c r="BU727" i="25"/>
  <c r="BT727" i="25"/>
  <c r="BS727" i="25"/>
  <c r="BW726" i="25"/>
  <c r="BV726" i="25"/>
  <c r="BU726" i="25"/>
  <c r="BT726" i="25"/>
  <c r="BS726" i="25"/>
  <c r="BW725" i="25"/>
  <c r="BV725" i="25"/>
  <c r="BU725" i="25"/>
  <c r="BT725" i="25"/>
  <c r="BS725" i="25"/>
  <c r="BW724" i="25"/>
  <c r="BV724" i="25"/>
  <c r="BU724" i="25"/>
  <c r="BT724" i="25"/>
  <c r="BS724" i="25"/>
  <c r="BW723" i="25"/>
  <c r="BV723" i="25"/>
  <c r="BU723" i="25"/>
  <c r="BT723" i="25"/>
  <c r="BS723" i="25"/>
  <c r="BW722" i="25"/>
  <c r="BV722" i="25"/>
  <c r="BU722" i="25"/>
  <c r="BT722" i="25"/>
  <c r="BS722" i="25"/>
  <c r="BW721" i="25"/>
  <c r="BV721" i="25"/>
  <c r="BU721" i="25"/>
  <c r="BT721" i="25"/>
  <c r="BS721" i="25"/>
  <c r="BW720" i="25"/>
  <c r="BV720" i="25"/>
  <c r="BU720" i="25"/>
  <c r="BT720" i="25"/>
  <c r="BS720" i="25"/>
  <c r="BW719" i="25"/>
  <c r="BV719" i="25"/>
  <c r="BU719" i="25"/>
  <c r="BT719" i="25"/>
  <c r="BS719" i="25"/>
  <c r="BW718" i="25"/>
  <c r="BV718" i="25"/>
  <c r="BU718" i="25"/>
  <c r="BT718" i="25"/>
  <c r="BS718" i="25"/>
  <c r="BW717" i="25"/>
  <c r="BV717" i="25"/>
  <c r="BU717" i="25"/>
  <c r="BT717" i="25"/>
  <c r="BS717" i="25"/>
  <c r="BW716" i="25"/>
  <c r="BV716" i="25"/>
  <c r="BU716" i="25"/>
  <c r="BT716" i="25"/>
  <c r="BS716" i="25"/>
  <c r="BW715" i="25"/>
  <c r="BV715" i="25"/>
  <c r="BU715" i="25"/>
  <c r="BT715" i="25"/>
  <c r="BS715" i="25"/>
  <c r="BW714" i="25"/>
  <c r="BV714" i="25"/>
  <c r="BU714" i="25"/>
  <c r="BT714" i="25"/>
  <c r="BS714" i="25"/>
  <c r="BW713" i="25"/>
  <c r="BV713" i="25"/>
  <c r="BU713" i="25"/>
  <c r="BT713" i="25"/>
  <c r="BS713" i="25"/>
  <c r="BW712" i="25"/>
  <c r="BV712" i="25"/>
  <c r="BU712" i="25"/>
  <c r="BT712" i="25"/>
  <c r="BS712" i="25"/>
  <c r="BW711" i="25"/>
  <c r="BV711" i="25"/>
  <c r="BU711" i="25"/>
  <c r="BT711" i="25"/>
  <c r="BS711" i="25"/>
  <c r="BW710" i="25"/>
  <c r="BV710" i="25"/>
  <c r="BU710" i="25"/>
  <c r="BT710" i="25"/>
  <c r="BS710" i="25"/>
  <c r="BW709" i="25"/>
  <c r="BV709" i="25"/>
  <c r="BU709" i="25"/>
  <c r="BT709" i="25"/>
  <c r="BS709" i="25"/>
  <c r="BW708" i="25"/>
  <c r="BV708" i="25"/>
  <c r="BU708" i="25"/>
  <c r="BT708" i="25"/>
  <c r="BS708" i="25"/>
  <c r="BW707" i="25"/>
  <c r="BV707" i="25"/>
  <c r="BU707" i="25"/>
  <c r="BT707" i="25"/>
  <c r="BS707" i="25"/>
  <c r="BW706" i="25"/>
  <c r="BV706" i="25"/>
  <c r="BU706" i="25"/>
  <c r="BT706" i="25"/>
  <c r="BS706" i="25"/>
  <c r="BW705" i="25"/>
  <c r="BV705" i="25"/>
  <c r="BU705" i="25"/>
  <c r="BT705" i="25"/>
  <c r="BS705" i="25"/>
  <c r="BW704" i="25"/>
  <c r="BV704" i="25"/>
  <c r="BU704" i="25"/>
  <c r="BT704" i="25"/>
  <c r="BS704" i="25"/>
  <c r="BW703" i="25"/>
  <c r="BV703" i="25"/>
  <c r="BU703" i="25"/>
  <c r="BT703" i="25"/>
  <c r="BS703" i="25"/>
  <c r="BW702" i="25"/>
  <c r="BV702" i="25"/>
  <c r="BU702" i="25"/>
  <c r="BT702" i="25"/>
  <c r="BS702" i="25"/>
  <c r="BW701" i="25"/>
  <c r="BV701" i="25"/>
  <c r="BU701" i="25"/>
  <c r="BT701" i="25"/>
  <c r="BS701" i="25"/>
  <c r="BW700" i="25"/>
  <c r="BV700" i="25"/>
  <c r="BU700" i="25"/>
  <c r="BT700" i="25"/>
  <c r="BS700" i="25"/>
  <c r="BW699" i="25"/>
  <c r="BV699" i="25"/>
  <c r="BU699" i="25"/>
  <c r="BT699" i="25"/>
  <c r="BS699" i="25"/>
  <c r="BW698" i="25"/>
  <c r="BV698" i="25"/>
  <c r="BU698" i="25"/>
  <c r="BT698" i="25"/>
  <c r="BS698" i="25"/>
  <c r="BW697" i="25"/>
  <c r="BV697" i="25"/>
  <c r="BU697" i="25"/>
  <c r="BT697" i="25"/>
  <c r="BS697" i="25"/>
  <c r="BW696" i="25"/>
  <c r="BV696" i="25"/>
  <c r="BU696" i="25"/>
  <c r="BT696" i="25"/>
  <c r="BS696" i="25"/>
  <c r="BW695" i="25"/>
  <c r="BV695" i="25"/>
  <c r="BU695" i="25"/>
  <c r="BT695" i="25"/>
  <c r="BS695" i="25"/>
  <c r="BW694" i="25"/>
  <c r="BV694" i="25"/>
  <c r="BU694" i="25"/>
  <c r="BT694" i="25"/>
  <c r="BS694" i="25"/>
  <c r="BW693" i="25"/>
  <c r="BV693" i="25"/>
  <c r="BU693" i="25"/>
  <c r="BT693" i="25"/>
  <c r="BS693" i="25"/>
  <c r="BW692" i="25"/>
  <c r="BV692" i="25"/>
  <c r="BU692" i="25"/>
  <c r="BT692" i="25"/>
  <c r="BS692" i="25"/>
  <c r="BW691" i="25"/>
  <c r="BV691" i="25"/>
  <c r="BU691" i="25"/>
  <c r="BT691" i="25"/>
  <c r="BS691" i="25"/>
  <c r="BW690" i="25"/>
  <c r="BV690" i="25"/>
  <c r="BU690" i="25"/>
  <c r="BT690" i="25"/>
  <c r="BS690" i="25"/>
  <c r="BW689" i="25"/>
  <c r="BV689" i="25"/>
  <c r="BU689" i="25"/>
  <c r="BT689" i="25"/>
  <c r="BS689" i="25"/>
  <c r="BW688" i="25"/>
  <c r="BV688" i="25"/>
  <c r="BU688" i="25"/>
  <c r="BT688" i="25"/>
  <c r="BS688" i="25"/>
  <c r="BW687" i="25"/>
  <c r="BV687" i="25"/>
  <c r="BU687" i="25"/>
  <c r="BT687" i="25"/>
  <c r="BS687" i="25"/>
  <c r="BW686" i="25"/>
  <c r="BV686" i="25"/>
  <c r="BU686" i="25"/>
  <c r="BT686" i="25"/>
  <c r="BS686" i="25"/>
  <c r="BW685" i="25"/>
  <c r="BV685" i="25"/>
  <c r="BU685" i="25"/>
  <c r="BT685" i="25"/>
  <c r="BS685" i="25"/>
  <c r="BW684" i="25"/>
  <c r="BV684" i="25"/>
  <c r="BU684" i="25"/>
  <c r="BT684" i="25"/>
  <c r="BS684" i="25"/>
  <c r="BW683" i="25"/>
  <c r="BV683" i="25"/>
  <c r="BU683" i="25"/>
  <c r="BT683" i="25"/>
  <c r="BS683" i="25"/>
  <c r="BW682" i="25"/>
  <c r="BV682" i="25"/>
  <c r="BU682" i="25"/>
  <c r="BT682" i="25"/>
  <c r="BS682" i="25"/>
  <c r="BW681" i="25"/>
  <c r="BV681" i="25"/>
  <c r="BU681" i="25"/>
  <c r="BT681" i="25"/>
  <c r="BS681" i="25"/>
  <c r="BW680" i="25"/>
  <c r="BV680" i="25"/>
  <c r="BU680" i="25"/>
  <c r="BT680" i="25"/>
  <c r="BS680" i="25"/>
  <c r="BW679" i="25"/>
  <c r="BV679" i="25"/>
  <c r="BU679" i="25"/>
  <c r="BT679" i="25"/>
  <c r="BS679" i="25"/>
  <c r="BW678" i="25"/>
  <c r="BV678" i="25"/>
  <c r="BU678" i="25"/>
  <c r="BT678" i="25"/>
  <c r="BS678" i="25"/>
  <c r="BW677" i="25"/>
  <c r="BV677" i="25"/>
  <c r="BU677" i="25"/>
  <c r="BT677" i="25"/>
  <c r="BS677" i="25"/>
  <c r="BW676" i="25"/>
  <c r="BV676" i="25"/>
  <c r="BU676" i="25"/>
  <c r="BT676" i="25"/>
  <c r="BS676" i="25"/>
  <c r="BW675" i="25"/>
  <c r="BV675" i="25"/>
  <c r="BU675" i="25"/>
  <c r="BT675" i="25"/>
  <c r="BS675" i="25"/>
  <c r="BW674" i="25"/>
  <c r="BV674" i="25"/>
  <c r="BU674" i="25"/>
  <c r="BT674" i="25"/>
  <c r="BS674" i="25"/>
  <c r="BW673" i="25"/>
  <c r="BV673" i="25"/>
  <c r="BU673" i="25"/>
  <c r="BT673" i="25"/>
  <c r="BS673" i="25"/>
  <c r="BW672" i="25"/>
  <c r="BV672" i="25"/>
  <c r="BU672" i="25"/>
  <c r="BT672" i="25"/>
  <c r="BS672" i="25"/>
  <c r="BW671" i="25"/>
  <c r="BV671" i="25"/>
  <c r="BU671" i="25"/>
  <c r="BT671" i="25"/>
  <c r="BS671" i="25"/>
  <c r="BW670" i="25"/>
  <c r="BV670" i="25"/>
  <c r="BU670" i="25"/>
  <c r="BT670" i="25"/>
  <c r="BS670" i="25"/>
  <c r="BW669" i="25"/>
  <c r="BV669" i="25"/>
  <c r="BU669" i="25"/>
  <c r="BT669" i="25"/>
  <c r="BS669" i="25"/>
  <c r="BW668" i="25"/>
  <c r="BV668" i="25"/>
  <c r="BU668" i="25"/>
  <c r="BT668" i="25"/>
  <c r="BS668" i="25"/>
  <c r="BW667" i="25"/>
  <c r="BV667" i="25"/>
  <c r="BU667" i="25"/>
  <c r="BT667" i="25"/>
  <c r="BS667" i="25"/>
  <c r="BW666" i="25"/>
  <c r="BV666" i="25"/>
  <c r="BU666" i="25"/>
  <c r="BT666" i="25"/>
  <c r="BS666" i="25"/>
  <c r="BW665" i="25"/>
  <c r="BV665" i="25"/>
  <c r="BU665" i="25"/>
  <c r="BT665" i="25"/>
  <c r="BS665" i="25"/>
  <c r="BW664" i="25"/>
  <c r="BV664" i="25"/>
  <c r="BU664" i="25"/>
  <c r="BT664" i="25"/>
  <c r="BS664" i="25"/>
  <c r="BW663" i="25"/>
  <c r="BV663" i="25"/>
  <c r="BU663" i="25"/>
  <c r="BT663" i="25"/>
  <c r="BS663" i="25"/>
  <c r="BW662" i="25"/>
  <c r="BV662" i="25"/>
  <c r="BU662" i="25"/>
  <c r="BT662" i="25"/>
  <c r="BS662" i="25"/>
  <c r="BW661" i="25"/>
  <c r="BV661" i="25"/>
  <c r="BU661" i="25"/>
  <c r="BT661" i="25"/>
  <c r="BS661" i="25"/>
  <c r="BW660" i="25"/>
  <c r="BV660" i="25"/>
  <c r="BU660" i="25"/>
  <c r="BT660" i="25"/>
  <c r="BS660" i="25"/>
  <c r="BW659" i="25"/>
  <c r="BV659" i="25"/>
  <c r="BU659" i="25"/>
  <c r="BT659" i="25"/>
  <c r="BS659" i="25"/>
  <c r="BW658" i="25"/>
  <c r="BV658" i="25"/>
  <c r="BU658" i="25"/>
  <c r="BT658" i="25"/>
  <c r="BS658" i="25"/>
  <c r="BW657" i="25"/>
  <c r="BV657" i="25"/>
  <c r="BU657" i="25"/>
  <c r="BT657" i="25"/>
  <c r="BS657" i="25"/>
  <c r="BW656" i="25"/>
  <c r="BV656" i="25"/>
  <c r="BU656" i="25"/>
  <c r="BT656" i="25"/>
  <c r="BS656" i="25"/>
  <c r="BW655" i="25"/>
  <c r="BV655" i="25"/>
  <c r="BU655" i="25"/>
  <c r="BT655" i="25"/>
  <c r="BS655" i="25"/>
  <c r="BW654" i="25"/>
  <c r="BV654" i="25"/>
  <c r="BU654" i="25"/>
  <c r="BT654" i="25"/>
  <c r="BS654" i="25"/>
  <c r="BW653" i="25"/>
  <c r="BV653" i="25"/>
  <c r="BU653" i="25"/>
  <c r="BT653" i="25"/>
  <c r="BS653" i="25"/>
  <c r="BW652" i="25"/>
  <c r="BV652" i="25"/>
  <c r="BU652" i="25"/>
  <c r="BT652" i="25"/>
  <c r="BS652" i="25"/>
  <c r="BW651" i="25"/>
  <c r="BV651" i="25"/>
  <c r="BU651" i="25"/>
  <c r="BT651" i="25"/>
  <c r="BS651" i="25"/>
  <c r="BW650" i="25"/>
  <c r="BV650" i="25"/>
  <c r="BU650" i="25"/>
  <c r="BT650" i="25"/>
  <c r="BS650" i="25"/>
  <c r="BW649" i="25"/>
  <c r="BV649" i="25"/>
  <c r="BU649" i="25"/>
  <c r="BT649" i="25"/>
  <c r="BS649" i="25"/>
  <c r="BW648" i="25"/>
  <c r="BV648" i="25"/>
  <c r="BU648" i="25"/>
  <c r="BT648" i="25"/>
  <c r="BS648" i="25"/>
  <c r="BW647" i="25"/>
  <c r="BV647" i="25"/>
  <c r="BU647" i="25"/>
  <c r="BT647" i="25"/>
  <c r="BS647" i="25"/>
  <c r="BW646" i="25"/>
  <c r="BV646" i="25"/>
  <c r="BU646" i="25"/>
  <c r="BT646" i="25"/>
  <c r="BS646" i="25"/>
  <c r="BW645" i="25"/>
  <c r="BV645" i="25"/>
  <c r="BU645" i="25"/>
  <c r="BT645" i="25"/>
  <c r="BS645" i="25"/>
  <c r="BW644" i="25"/>
  <c r="BV644" i="25"/>
  <c r="BU644" i="25"/>
  <c r="BT644" i="25"/>
  <c r="BS644" i="25"/>
  <c r="BW643" i="25"/>
  <c r="BV643" i="25"/>
  <c r="BU643" i="25"/>
  <c r="BT643" i="25"/>
  <c r="BS643" i="25"/>
  <c r="BW642" i="25"/>
  <c r="BV642" i="25"/>
  <c r="BU642" i="25"/>
  <c r="BT642" i="25"/>
  <c r="BS642" i="25"/>
  <c r="BW641" i="25"/>
  <c r="BV641" i="25"/>
  <c r="BU641" i="25"/>
  <c r="BT641" i="25"/>
  <c r="BS641" i="25"/>
  <c r="BW640" i="25"/>
  <c r="BV640" i="25"/>
  <c r="BU640" i="25"/>
  <c r="BT640" i="25"/>
  <c r="BS640" i="25"/>
  <c r="BW639" i="25"/>
  <c r="BV639" i="25"/>
  <c r="BU639" i="25"/>
  <c r="BT639" i="25"/>
  <c r="BS639" i="25"/>
  <c r="BW638" i="25"/>
  <c r="BV638" i="25"/>
  <c r="BU638" i="25"/>
  <c r="BT638" i="25"/>
  <c r="BS638" i="25"/>
  <c r="BW637" i="25"/>
  <c r="BV637" i="25"/>
  <c r="BU637" i="25"/>
  <c r="BT637" i="25"/>
  <c r="BS637" i="25"/>
  <c r="BW636" i="25"/>
  <c r="BV636" i="25"/>
  <c r="BU636" i="25"/>
  <c r="BT636" i="25"/>
  <c r="BS636" i="25"/>
  <c r="BW635" i="25"/>
  <c r="BV635" i="25"/>
  <c r="BU635" i="25"/>
  <c r="BT635" i="25"/>
  <c r="BS635" i="25"/>
  <c r="BW634" i="25"/>
  <c r="BV634" i="25"/>
  <c r="BU634" i="25"/>
  <c r="BT634" i="25"/>
  <c r="BS634" i="25"/>
  <c r="BW633" i="25"/>
  <c r="BV633" i="25"/>
  <c r="BU633" i="25"/>
  <c r="BT633" i="25"/>
  <c r="BS633" i="25"/>
  <c r="BW632" i="25"/>
  <c r="BV632" i="25"/>
  <c r="BU632" i="25"/>
  <c r="BT632" i="25"/>
  <c r="BS632" i="25"/>
  <c r="BW631" i="25"/>
  <c r="BV631" i="25"/>
  <c r="BU631" i="25"/>
  <c r="BT631" i="25"/>
  <c r="BS631" i="25"/>
  <c r="BW630" i="25"/>
  <c r="BV630" i="25"/>
  <c r="BU630" i="25"/>
  <c r="BT630" i="25"/>
  <c r="BS630" i="25"/>
  <c r="BW629" i="25"/>
  <c r="BV629" i="25"/>
  <c r="BU629" i="25"/>
  <c r="BT629" i="25"/>
  <c r="BS629" i="25"/>
  <c r="BW628" i="25"/>
  <c r="BV628" i="25"/>
  <c r="BU628" i="25"/>
  <c r="BT628" i="25"/>
  <c r="BS628" i="25"/>
  <c r="BW627" i="25"/>
  <c r="BV627" i="25"/>
  <c r="BU627" i="25"/>
  <c r="BT627" i="25"/>
  <c r="BS627" i="25"/>
  <c r="BW626" i="25"/>
  <c r="BV626" i="25"/>
  <c r="BU626" i="25"/>
  <c r="BT626" i="25"/>
  <c r="BS626" i="25"/>
  <c r="BW625" i="25"/>
  <c r="BV625" i="25"/>
  <c r="BU625" i="25"/>
  <c r="BT625" i="25"/>
  <c r="BS625" i="25"/>
  <c r="BW624" i="25"/>
  <c r="BV624" i="25"/>
  <c r="BU624" i="25"/>
  <c r="BT624" i="25"/>
  <c r="BS624" i="25"/>
  <c r="BW623" i="25"/>
  <c r="BV623" i="25"/>
  <c r="BU623" i="25"/>
  <c r="BT623" i="25"/>
  <c r="BS623" i="25"/>
  <c r="BW622" i="25"/>
  <c r="BV622" i="25"/>
  <c r="BU622" i="25"/>
  <c r="BT622" i="25"/>
  <c r="BS622" i="25"/>
  <c r="BW621" i="25"/>
  <c r="BV621" i="25"/>
  <c r="BU621" i="25"/>
  <c r="BT621" i="25"/>
  <c r="BS621" i="25"/>
  <c r="BW620" i="25"/>
  <c r="BV620" i="25"/>
  <c r="BU620" i="25"/>
  <c r="BT620" i="25"/>
  <c r="BS620" i="25"/>
  <c r="BW619" i="25"/>
  <c r="BV619" i="25"/>
  <c r="BU619" i="25"/>
  <c r="BT619" i="25"/>
  <c r="BS619" i="25"/>
  <c r="BW618" i="25"/>
  <c r="BV618" i="25"/>
  <c r="BU618" i="25"/>
  <c r="BT618" i="25"/>
  <c r="BS618" i="25"/>
  <c r="BW617" i="25"/>
  <c r="BV617" i="25"/>
  <c r="BU617" i="25"/>
  <c r="BT617" i="25"/>
  <c r="BS617" i="25"/>
  <c r="BW616" i="25"/>
  <c r="BV616" i="25"/>
  <c r="BU616" i="25"/>
  <c r="BT616" i="25"/>
  <c r="BS616" i="25"/>
  <c r="BW615" i="25"/>
  <c r="BV615" i="25"/>
  <c r="BU615" i="25"/>
  <c r="BT615" i="25"/>
  <c r="BS615" i="25"/>
  <c r="BW614" i="25"/>
  <c r="BV614" i="25"/>
  <c r="BU614" i="25"/>
  <c r="BT614" i="25"/>
  <c r="BS614" i="25"/>
  <c r="BW613" i="25"/>
  <c r="BV613" i="25"/>
  <c r="BU613" i="25"/>
  <c r="BT613" i="25"/>
  <c r="BS613" i="25"/>
  <c r="BW612" i="25"/>
  <c r="BV612" i="25"/>
  <c r="BU612" i="25"/>
  <c r="BT612" i="25"/>
  <c r="BS612" i="25"/>
  <c r="BW611" i="25"/>
  <c r="BV611" i="25"/>
  <c r="BU611" i="25"/>
  <c r="BT611" i="25"/>
  <c r="BS611" i="25"/>
  <c r="BW610" i="25"/>
  <c r="BV610" i="25"/>
  <c r="BU610" i="25"/>
  <c r="BT610" i="25"/>
  <c r="BS610" i="25"/>
  <c r="BW609" i="25"/>
  <c r="BV609" i="25"/>
  <c r="BU609" i="25"/>
  <c r="BT609" i="25"/>
  <c r="BS609" i="25"/>
  <c r="BW608" i="25"/>
  <c r="BV608" i="25"/>
  <c r="BU608" i="25"/>
  <c r="BT608" i="25"/>
  <c r="BS608" i="25"/>
  <c r="BW607" i="25"/>
  <c r="BV607" i="25"/>
  <c r="BU607" i="25"/>
  <c r="BT607" i="25"/>
  <c r="BS607" i="25"/>
  <c r="BW606" i="25"/>
  <c r="BV606" i="25"/>
  <c r="BU606" i="25"/>
  <c r="BT606" i="25"/>
  <c r="BS606" i="25"/>
  <c r="BW605" i="25"/>
  <c r="BV605" i="25"/>
  <c r="BU605" i="25"/>
  <c r="BT605" i="25"/>
  <c r="BS605" i="25"/>
  <c r="BW604" i="25"/>
  <c r="BV604" i="25"/>
  <c r="BU604" i="25"/>
  <c r="BT604" i="25"/>
  <c r="BS604" i="25"/>
  <c r="BW603" i="25"/>
  <c r="BV603" i="25"/>
  <c r="BU603" i="25"/>
  <c r="BT603" i="25"/>
  <c r="BS603" i="25"/>
  <c r="BW602" i="25"/>
  <c r="BV602" i="25"/>
  <c r="BU602" i="25"/>
  <c r="BT602" i="25"/>
  <c r="BS602" i="25"/>
  <c r="BW601" i="25"/>
  <c r="BV601" i="25"/>
  <c r="BU601" i="25"/>
  <c r="BT601" i="25"/>
  <c r="BS601" i="25"/>
  <c r="BW600" i="25"/>
  <c r="BV600" i="25"/>
  <c r="BU600" i="25"/>
  <c r="BT600" i="25"/>
  <c r="BS600" i="25"/>
  <c r="BW599" i="25"/>
  <c r="BV599" i="25"/>
  <c r="BU599" i="25"/>
  <c r="BT599" i="25"/>
  <c r="BS599" i="25"/>
  <c r="BW598" i="25"/>
  <c r="BV598" i="25"/>
  <c r="BU598" i="25"/>
  <c r="BT598" i="25"/>
  <c r="BS598" i="25"/>
  <c r="BW597" i="25"/>
  <c r="BV597" i="25"/>
  <c r="BU597" i="25"/>
  <c r="BT597" i="25"/>
  <c r="BS597" i="25"/>
  <c r="BW596" i="25"/>
  <c r="BV596" i="25"/>
  <c r="BU596" i="25"/>
  <c r="BT596" i="25"/>
  <c r="BS596" i="25"/>
  <c r="BW595" i="25"/>
  <c r="BV595" i="25"/>
  <c r="BU595" i="25"/>
  <c r="BT595" i="25"/>
  <c r="BS595" i="25"/>
  <c r="BW594" i="25"/>
  <c r="BV594" i="25"/>
  <c r="BU594" i="25"/>
  <c r="BT594" i="25"/>
  <c r="BS594" i="25"/>
  <c r="BW593" i="25"/>
  <c r="BV593" i="25"/>
  <c r="BU593" i="25"/>
  <c r="BT593" i="25"/>
  <c r="BS593" i="25"/>
  <c r="BW592" i="25"/>
  <c r="BV592" i="25"/>
  <c r="BU592" i="25"/>
  <c r="BT592" i="25"/>
  <c r="BS592" i="25"/>
  <c r="BW591" i="25"/>
  <c r="BV591" i="25"/>
  <c r="BU591" i="25"/>
  <c r="BT591" i="25"/>
  <c r="BS591" i="25"/>
  <c r="BW590" i="25"/>
  <c r="BV590" i="25"/>
  <c r="BU590" i="25"/>
  <c r="BT590" i="25"/>
  <c r="BS590" i="25"/>
  <c r="BW589" i="25"/>
  <c r="BV589" i="25"/>
  <c r="BU589" i="25"/>
  <c r="BT589" i="25"/>
  <c r="BS589" i="25"/>
  <c r="BW588" i="25"/>
  <c r="BV588" i="25"/>
  <c r="BU588" i="25"/>
  <c r="BT588" i="25"/>
  <c r="BS588" i="25"/>
  <c r="BW587" i="25"/>
  <c r="BV587" i="25"/>
  <c r="BU587" i="25"/>
  <c r="BT587" i="25"/>
  <c r="BS587" i="25"/>
  <c r="BW586" i="25"/>
  <c r="BV586" i="25"/>
  <c r="BU586" i="25"/>
  <c r="BT586" i="25"/>
  <c r="BS586" i="25"/>
  <c r="BW585" i="25"/>
  <c r="BV585" i="25"/>
  <c r="BU585" i="25"/>
  <c r="BT585" i="25"/>
  <c r="BS585" i="25"/>
  <c r="BW584" i="25"/>
  <c r="BV584" i="25"/>
  <c r="BU584" i="25"/>
  <c r="BT584" i="25"/>
  <c r="BS584" i="25"/>
  <c r="BW583" i="25"/>
  <c r="BV583" i="25"/>
  <c r="BU583" i="25"/>
  <c r="BT583" i="25"/>
  <c r="BS583" i="25"/>
  <c r="BW582" i="25"/>
  <c r="BV582" i="25"/>
  <c r="BU582" i="25"/>
  <c r="BT582" i="25"/>
  <c r="BS582" i="25"/>
  <c r="BW581" i="25"/>
  <c r="BV581" i="25"/>
  <c r="BU581" i="25"/>
  <c r="BT581" i="25"/>
  <c r="BS581" i="25"/>
  <c r="BW580" i="25"/>
  <c r="BV580" i="25"/>
  <c r="BU580" i="25"/>
  <c r="BT580" i="25"/>
  <c r="BS580" i="25"/>
  <c r="BW579" i="25"/>
  <c r="BV579" i="25"/>
  <c r="BU579" i="25"/>
  <c r="BT579" i="25"/>
  <c r="BS579" i="25"/>
  <c r="BW578" i="25"/>
  <c r="BV578" i="25"/>
  <c r="BU578" i="25"/>
  <c r="BT578" i="25"/>
  <c r="BS578" i="25"/>
  <c r="BW577" i="25"/>
  <c r="BV577" i="25"/>
  <c r="BU577" i="25"/>
  <c r="BT577" i="25"/>
  <c r="BS577" i="25"/>
  <c r="BW576" i="25"/>
  <c r="BV576" i="25"/>
  <c r="BU576" i="25"/>
  <c r="BT576" i="25"/>
  <c r="BS576" i="25"/>
  <c r="BW575" i="25"/>
  <c r="BV575" i="25"/>
  <c r="BU575" i="25"/>
  <c r="BT575" i="25"/>
  <c r="BS575" i="25"/>
  <c r="BW574" i="25"/>
  <c r="BV574" i="25"/>
  <c r="BU574" i="25"/>
  <c r="BT574" i="25"/>
  <c r="BS574" i="25"/>
  <c r="BW573" i="25"/>
  <c r="BV573" i="25"/>
  <c r="BU573" i="25"/>
  <c r="BT573" i="25"/>
  <c r="BS573" i="25"/>
  <c r="BW572" i="25"/>
  <c r="BV572" i="25"/>
  <c r="BU572" i="25"/>
  <c r="BT572" i="25"/>
  <c r="BS572" i="25"/>
  <c r="BW571" i="25"/>
  <c r="BV571" i="25"/>
  <c r="BU571" i="25"/>
  <c r="BT571" i="25"/>
  <c r="BS571" i="25"/>
  <c r="BW570" i="25"/>
  <c r="BV570" i="25"/>
  <c r="BU570" i="25"/>
  <c r="BT570" i="25"/>
  <c r="BS570" i="25"/>
  <c r="BW569" i="25"/>
  <c r="BV569" i="25"/>
  <c r="BU569" i="25"/>
  <c r="BT569" i="25"/>
  <c r="BS569" i="25"/>
  <c r="BW568" i="25"/>
  <c r="BV568" i="25"/>
  <c r="BU568" i="25"/>
  <c r="BT568" i="25"/>
  <c r="BS568" i="25"/>
  <c r="BW567" i="25"/>
  <c r="BV567" i="25"/>
  <c r="BU567" i="25"/>
  <c r="BT567" i="25"/>
  <c r="BS567" i="25"/>
  <c r="BW566" i="25"/>
  <c r="BV566" i="25"/>
  <c r="BU566" i="25"/>
  <c r="BT566" i="25"/>
  <c r="BS566" i="25"/>
  <c r="BW565" i="25"/>
  <c r="BV565" i="25"/>
  <c r="BU565" i="25"/>
  <c r="BT565" i="25"/>
  <c r="BS565" i="25"/>
  <c r="BW564" i="25"/>
  <c r="BV564" i="25"/>
  <c r="BU564" i="25"/>
  <c r="BT564" i="25"/>
  <c r="BS564" i="25"/>
  <c r="BW563" i="25"/>
  <c r="BV563" i="25"/>
  <c r="BU563" i="25"/>
  <c r="BT563" i="25"/>
  <c r="BS563" i="25"/>
  <c r="BW562" i="25"/>
  <c r="BV562" i="25"/>
  <c r="BU562" i="25"/>
  <c r="BT562" i="25"/>
  <c r="BS562" i="25"/>
  <c r="BW561" i="25"/>
  <c r="BV561" i="25"/>
  <c r="BU561" i="25"/>
  <c r="BT561" i="25"/>
  <c r="BS561" i="25"/>
  <c r="BW560" i="25"/>
  <c r="BV560" i="25"/>
  <c r="BU560" i="25"/>
  <c r="BT560" i="25"/>
  <c r="BS560" i="25"/>
  <c r="BW559" i="25"/>
  <c r="BV559" i="25"/>
  <c r="BU559" i="25"/>
  <c r="BT559" i="25"/>
  <c r="BS559" i="25"/>
  <c r="BW558" i="25"/>
  <c r="BV558" i="25"/>
  <c r="BU558" i="25"/>
  <c r="BT558" i="25"/>
  <c r="BS558" i="25"/>
  <c r="BW557" i="25"/>
  <c r="BV557" i="25"/>
  <c r="BU557" i="25"/>
  <c r="BT557" i="25"/>
  <c r="BS557" i="25"/>
  <c r="BW556" i="25"/>
  <c r="BV556" i="25"/>
  <c r="BU556" i="25"/>
  <c r="BT556" i="25"/>
  <c r="BS556" i="25"/>
  <c r="BW555" i="25"/>
  <c r="BV555" i="25"/>
  <c r="BU555" i="25"/>
  <c r="BT555" i="25"/>
  <c r="BS555" i="25"/>
  <c r="BW554" i="25"/>
  <c r="BV554" i="25"/>
  <c r="BU554" i="25"/>
  <c r="BT554" i="25"/>
  <c r="BS554" i="25"/>
  <c r="BW553" i="25"/>
  <c r="BV553" i="25"/>
  <c r="BU553" i="25"/>
  <c r="BT553" i="25"/>
  <c r="BS553" i="25"/>
  <c r="BW552" i="25"/>
  <c r="BV552" i="25"/>
  <c r="BU552" i="25"/>
  <c r="BT552" i="25"/>
  <c r="BS552" i="25"/>
  <c r="BW551" i="25"/>
  <c r="BV551" i="25"/>
  <c r="BU551" i="25"/>
  <c r="BT551" i="25"/>
  <c r="BS551" i="25"/>
  <c r="BW550" i="25"/>
  <c r="BV550" i="25"/>
  <c r="BU550" i="25"/>
  <c r="BT550" i="25"/>
  <c r="BS550" i="25"/>
  <c r="BW549" i="25"/>
  <c r="BV549" i="25"/>
  <c r="BU549" i="25"/>
  <c r="BT549" i="25"/>
  <c r="BS549" i="25"/>
  <c r="BW548" i="25"/>
  <c r="BV548" i="25"/>
  <c r="BU548" i="25"/>
  <c r="BT548" i="25"/>
  <c r="BS548" i="25"/>
  <c r="BW547" i="25"/>
  <c r="BV547" i="25"/>
  <c r="BU547" i="25"/>
  <c r="BT547" i="25"/>
  <c r="BS547" i="25"/>
  <c r="BW546" i="25"/>
  <c r="BV546" i="25"/>
  <c r="BU546" i="25"/>
  <c r="BT546" i="25"/>
  <c r="BS546" i="25"/>
  <c r="BW545" i="25"/>
  <c r="BV545" i="25"/>
  <c r="BU545" i="25"/>
  <c r="BT545" i="25"/>
  <c r="BS545" i="25"/>
  <c r="BW544" i="25"/>
  <c r="BV544" i="25"/>
  <c r="BU544" i="25"/>
  <c r="BT544" i="25"/>
  <c r="BS544" i="25"/>
  <c r="BW543" i="25"/>
  <c r="BV543" i="25"/>
  <c r="BU543" i="25"/>
  <c r="BT543" i="25"/>
  <c r="BS543" i="25"/>
  <c r="BW542" i="25"/>
  <c r="BV542" i="25"/>
  <c r="BU542" i="25"/>
  <c r="BT542" i="25"/>
  <c r="BS542" i="25"/>
  <c r="BW541" i="25"/>
  <c r="BV541" i="25"/>
  <c r="BU541" i="25"/>
  <c r="BT541" i="25"/>
  <c r="BS541" i="25"/>
  <c r="BW540" i="25"/>
  <c r="BV540" i="25"/>
  <c r="BU540" i="25"/>
  <c r="BT540" i="25"/>
  <c r="BS540" i="25"/>
  <c r="BW539" i="25"/>
  <c r="BV539" i="25"/>
  <c r="BU539" i="25"/>
  <c r="BT539" i="25"/>
  <c r="BS539" i="25"/>
  <c r="BW538" i="25"/>
  <c r="BV538" i="25"/>
  <c r="BU538" i="25"/>
  <c r="BT538" i="25"/>
  <c r="BS538" i="25"/>
  <c r="BW537" i="25"/>
  <c r="BV537" i="25"/>
  <c r="BU537" i="25"/>
  <c r="BT537" i="25"/>
  <c r="BS537" i="25"/>
  <c r="BW536" i="25"/>
  <c r="BV536" i="25"/>
  <c r="BU536" i="25"/>
  <c r="BT536" i="25"/>
  <c r="BS536" i="25"/>
  <c r="BW535" i="25"/>
  <c r="BV535" i="25"/>
  <c r="BU535" i="25"/>
  <c r="BT535" i="25"/>
  <c r="BS535" i="25"/>
  <c r="BW534" i="25"/>
  <c r="BV534" i="25"/>
  <c r="BU534" i="25"/>
  <c r="BT534" i="25"/>
  <c r="BS534" i="25"/>
  <c r="BW533" i="25"/>
  <c r="BV533" i="25"/>
  <c r="BU533" i="25"/>
  <c r="BT533" i="25"/>
  <c r="BS533" i="25"/>
  <c r="BW532" i="25"/>
  <c r="BV532" i="25"/>
  <c r="BU532" i="25"/>
  <c r="BT532" i="25"/>
  <c r="BS532" i="25"/>
  <c r="BW531" i="25"/>
  <c r="BV531" i="25"/>
  <c r="BU531" i="25"/>
  <c r="BT531" i="25"/>
  <c r="BS531" i="25"/>
  <c r="BW530" i="25"/>
  <c r="BV530" i="25"/>
  <c r="BU530" i="25"/>
  <c r="BT530" i="25"/>
  <c r="BS530" i="25"/>
  <c r="BW529" i="25"/>
  <c r="BV529" i="25"/>
  <c r="BU529" i="25"/>
  <c r="BT529" i="25"/>
  <c r="BS529" i="25"/>
  <c r="BW528" i="25"/>
  <c r="BV528" i="25"/>
  <c r="BU528" i="25"/>
  <c r="BT528" i="25"/>
  <c r="BS528" i="25"/>
  <c r="BW527" i="25"/>
  <c r="BV527" i="25"/>
  <c r="BU527" i="25"/>
  <c r="BT527" i="25"/>
  <c r="BS527" i="25"/>
  <c r="BW526" i="25"/>
  <c r="BV526" i="25"/>
  <c r="BU526" i="25"/>
  <c r="BT526" i="25"/>
  <c r="BS526" i="25"/>
  <c r="BW525" i="25"/>
  <c r="BV525" i="25"/>
  <c r="BU525" i="25"/>
  <c r="BT525" i="25"/>
  <c r="BS525" i="25"/>
  <c r="BW524" i="25"/>
  <c r="BV524" i="25"/>
  <c r="BU524" i="25"/>
  <c r="BT524" i="25"/>
  <c r="BS524" i="25"/>
  <c r="BW523" i="25"/>
  <c r="BV523" i="25"/>
  <c r="BU523" i="25"/>
  <c r="BT523" i="25"/>
  <c r="BS523" i="25"/>
  <c r="BW522" i="25"/>
  <c r="BV522" i="25"/>
  <c r="BU522" i="25"/>
  <c r="BT522" i="25"/>
  <c r="BS522" i="25"/>
  <c r="BW521" i="25"/>
  <c r="BV521" i="25"/>
  <c r="BU521" i="25"/>
  <c r="BT521" i="25"/>
  <c r="BS521" i="25"/>
  <c r="BW520" i="25"/>
  <c r="BV520" i="25"/>
  <c r="BU520" i="25"/>
  <c r="BT520" i="25"/>
  <c r="BS520" i="25"/>
  <c r="BW519" i="25"/>
  <c r="BV519" i="25"/>
  <c r="BU519" i="25"/>
  <c r="BT519" i="25"/>
  <c r="BS519" i="25"/>
  <c r="BW518" i="25"/>
  <c r="BV518" i="25"/>
  <c r="BU518" i="25"/>
  <c r="BT518" i="25"/>
  <c r="BS518" i="25"/>
  <c r="BW517" i="25"/>
  <c r="BV517" i="25"/>
  <c r="BU517" i="25"/>
  <c r="BT517" i="25"/>
  <c r="BS517" i="25"/>
  <c r="BW516" i="25"/>
  <c r="BV516" i="25"/>
  <c r="BU516" i="25"/>
  <c r="BT516" i="25"/>
  <c r="BS516" i="25"/>
  <c r="BW515" i="25"/>
  <c r="BV515" i="25"/>
  <c r="BU515" i="25"/>
  <c r="BT515" i="25"/>
  <c r="BS515" i="25"/>
  <c r="BW514" i="25"/>
  <c r="BV514" i="25"/>
  <c r="BU514" i="25"/>
  <c r="BT514" i="25"/>
  <c r="BS514" i="25"/>
  <c r="BW513" i="25"/>
  <c r="BV513" i="25"/>
  <c r="BU513" i="25"/>
  <c r="BT513" i="25"/>
  <c r="BS513" i="25"/>
  <c r="BW512" i="25"/>
  <c r="BV512" i="25"/>
  <c r="BU512" i="25"/>
  <c r="BT512" i="25"/>
  <c r="BS512" i="25"/>
  <c r="BW511" i="25"/>
  <c r="BV511" i="25"/>
  <c r="BU511" i="25"/>
  <c r="BT511" i="25"/>
  <c r="BS511" i="25"/>
  <c r="BW510" i="25"/>
  <c r="BV510" i="25"/>
  <c r="BU510" i="25"/>
  <c r="BT510" i="25"/>
  <c r="BS510" i="25"/>
  <c r="BW509" i="25"/>
  <c r="BV509" i="25"/>
  <c r="BU509" i="25"/>
  <c r="BT509" i="25"/>
  <c r="BS509" i="25"/>
  <c r="BW508" i="25"/>
  <c r="BV508" i="25"/>
  <c r="BU508" i="25"/>
  <c r="BT508" i="25"/>
  <c r="BS508" i="25"/>
  <c r="BW507" i="25"/>
  <c r="BV507" i="25"/>
  <c r="BU507" i="25"/>
  <c r="BT507" i="25"/>
  <c r="BS507" i="25"/>
  <c r="BW506" i="25"/>
  <c r="BV506" i="25"/>
  <c r="BU506" i="25"/>
  <c r="BT506" i="25"/>
  <c r="BS506" i="25"/>
  <c r="BW505" i="25"/>
  <c r="BV505" i="25"/>
  <c r="BU505" i="25"/>
  <c r="BT505" i="25"/>
  <c r="BS505" i="25"/>
  <c r="BW504" i="25"/>
  <c r="BV504" i="25"/>
  <c r="BU504" i="25"/>
  <c r="BT504" i="25"/>
  <c r="BS504" i="25"/>
  <c r="BW503" i="25"/>
  <c r="BV503" i="25"/>
  <c r="BU503" i="25"/>
  <c r="BT503" i="25"/>
  <c r="BS503" i="25"/>
  <c r="BW502" i="25"/>
  <c r="BV502" i="25"/>
  <c r="BU502" i="25"/>
  <c r="BT502" i="25"/>
  <c r="BS502" i="25"/>
  <c r="BW501" i="25"/>
  <c r="BV501" i="25"/>
  <c r="BU501" i="25"/>
  <c r="BT501" i="25"/>
  <c r="BS501" i="25"/>
  <c r="BW500" i="25"/>
  <c r="BV500" i="25"/>
  <c r="BU500" i="25"/>
  <c r="BT500" i="25"/>
  <c r="BS500" i="25"/>
  <c r="BW499" i="25"/>
  <c r="BV499" i="25"/>
  <c r="BU499" i="25"/>
  <c r="BT499" i="25"/>
  <c r="BS499" i="25"/>
  <c r="BW498" i="25"/>
  <c r="BV498" i="25"/>
  <c r="BU498" i="25"/>
  <c r="BT498" i="25"/>
  <c r="BS498" i="25"/>
  <c r="BW497" i="25"/>
  <c r="BV497" i="25"/>
  <c r="BU497" i="25"/>
  <c r="BT497" i="25"/>
  <c r="BS497" i="25"/>
  <c r="BW496" i="25"/>
  <c r="BV496" i="25"/>
  <c r="BU496" i="25"/>
  <c r="BT496" i="25"/>
  <c r="BS496" i="25"/>
  <c r="BW495" i="25"/>
  <c r="BV495" i="25"/>
  <c r="BU495" i="25"/>
  <c r="BT495" i="25"/>
  <c r="BS495" i="25"/>
  <c r="BW494" i="25"/>
  <c r="BV494" i="25"/>
  <c r="BU494" i="25"/>
  <c r="BT494" i="25"/>
  <c r="BS494" i="25"/>
  <c r="BW493" i="25"/>
  <c r="BV493" i="25"/>
  <c r="BU493" i="25"/>
  <c r="BT493" i="25"/>
  <c r="BS493" i="25"/>
  <c r="BW492" i="25"/>
  <c r="BV492" i="25"/>
  <c r="BU492" i="25"/>
  <c r="BT492" i="25"/>
  <c r="BS492" i="25"/>
  <c r="BW491" i="25"/>
  <c r="BV491" i="25"/>
  <c r="BU491" i="25"/>
  <c r="BT491" i="25"/>
  <c r="BS491" i="25"/>
  <c r="BW490" i="25"/>
  <c r="BV490" i="25"/>
  <c r="BU490" i="25"/>
  <c r="BT490" i="25"/>
  <c r="BS490" i="25"/>
  <c r="BW489" i="25"/>
  <c r="BV489" i="25"/>
  <c r="BU489" i="25"/>
  <c r="BT489" i="25"/>
  <c r="BS489" i="25"/>
  <c r="BW488" i="25"/>
  <c r="BV488" i="25"/>
  <c r="BU488" i="25"/>
  <c r="BT488" i="25"/>
  <c r="BS488" i="25"/>
  <c r="BW487" i="25"/>
  <c r="BV487" i="25"/>
  <c r="BU487" i="25"/>
  <c r="BT487" i="25"/>
  <c r="BS487" i="25"/>
  <c r="BW486" i="25"/>
  <c r="BV486" i="25"/>
  <c r="BU486" i="25"/>
  <c r="BT486" i="25"/>
  <c r="BS486" i="25"/>
  <c r="BW485" i="25"/>
  <c r="BV485" i="25"/>
  <c r="BU485" i="25"/>
  <c r="BT485" i="25"/>
  <c r="BS485" i="25"/>
  <c r="BW484" i="25"/>
  <c r="BV484" i="25"/>
  <c r="BU484" i="25"/>
  <c r="BT484" i="25"/>
  <c r="BS484" i="25"/>
  <c r="BW483" i="25"/>
  <c r="BV483" i="25"/>
  <c r="BU483" i="25"/>
  <c r="BT483" i="25"/>
  <c r="BS483" i="25"/>
  <c r="BW482" i="25"/>
  <c r="BV482" i="25"/>
  <c r="BU482" i="25"/>
  <c r="BT482" i="25"/>
  <c r="BS482" i="25"/>
  <c r="BW481" i="25"/>
  <c r="BV481" i="25"/>
  <c r="BU481" i="25"/>
  <c r="BT481" i="25"/>
  <c r="BS481" i="25"/>
  <c r="BW480" i="25"/>
  <c r="BV480" i="25"/>
  <c r="BU480" i="25"/>
  <c r="BT480" i="25"/>
  <c r="BS480" i="25"/>
  <c r="BW479" i="25"/>
  <c r="BV479" i="25"/>
  <c r="BU479" i="25"/>
  <c r="BT479" i="25"/>
  <c r="BS479" i="25"/>
  <c r="BW478" i="25"/>
  <c r="BV478" i="25"/>
  <c r="BU478" i="25"/>
  <c r="BT478" i="25"/>
  <c r="BS478" i="25"/>
  <c r="BW477" i="25"/>
  <c r="BV477" i="25"/>
  <c r="BU477" i="25"/>
  <c r="BT477" i="25"/>
  <c r="BS477" i="25"/>
  <c r="BW476" i="25"/>
  <c r="BV476" i="25"/>
  <c r="BU476" i="25"/>
  <c r="BT476" i="25"/>
  <c r="BS476" i="25"/>
  <c r="BW475" i="25"/>
  <c r="BV475" i="25"/>
  <c r="BU475" i="25"/>
  <c r="BT475" i="25"/>
  <c r="BS475" i="25"/>
  <c r="BW474" i="25"/>
  <c r="BV474" i="25"/>
  <c r="BU474" i="25"/>
  <c r="BT474" i="25"/>
  <c r="BS474" i="25"/>
  <c r="BW473" i="25"/>
  <c r="BV473" i="25"/>
  <c r="BU473" i="25"/>
  <c r="BT473" i="25"/>
  <c r="BS473" i="25"/>
  <c r="BW472" i="25"/>
  <c r="BV472" i="25"/>
  <c r="BU472" i="25"/>
  <c r="BT472" i="25"/>
  <c r="BS472" i="25"/>
  <c r="BW471" i="25"/>
  <c r="BV471" i="25"/>
  <c r="BU471" i="25"/>
  <c r="BT471" i="25"/>
  <c r="BS471" i="25"/>
  <c r="BW470" i="25"/>
  <c r="BV470" i="25"/>
  <c r="BU470" i="25"/>
  <c r="BT470" i="25"/>
  <c r="BS470" i="25"/>
  <c r="BW469" i="25"/>
  <c r="BV469" i="25"/>
  <c r="BU469" i="25"/>
  <c r="BT469" i="25"/>
  <c r="BS469" i="25"/>
  <c r="BW468" i="25"/>
  <c r="BV468" i="25"/>
  <c r="BU468" i="25"/>
  <c r="BT468" i="25"/>
  <c r="BS468" i="25"/>
  <c r="BW467" i="25"/>
  <c r="BV467" i="25"/>
  <c r="BU467" i="25"/>
  <c r="BT467" i="25"/>
  <c r="BS467" i="25"/>
  <c r="BW466" i="25"/>
  <c r="BV466" i="25"/>
  <c r="BU466" i="25"/>
  <c r="BT466" i="25"/>
  <c r="BS466" i="25"/>
  <c r="BW465" i="25"/>
  <c r="BV465" i="25"/>
  <c r="BU465" i="25"/>
  <c r="BT465" i="25"/>
  <c r="BS465" i="25"/>
  <c r="BW464" i="25"/>
  <c r="BV464" i="25"/>
  <c r="BU464" i="25"/>
  <c r="BT464" i="25"/>
  <c r="BS464" i="25"/>
  <c r="BW463" i="25"/>
  <c r="BV463" i="25"/>
  <c r="BU463" i="25"/>
  <c r="BT463" i="25"/>
  <c r="BS463" i="25"/>
  <c r="BW462" i="25"/>
  <c r="BV462" i="25"/>
  <c r="BU462" i="25"/>
  <c r="BT462" i="25"/>
  <c r="BS462" i="25"/>
  <c r="BW461" i="25"/>
  <c r="BV461" i="25"/>
  <c r="BU461" i="25"/>
  <c r="BT461" i="25"/>
  <c r="BS461" i="25"/>
  <c r="BW460" i="25"/>
  <c r="BV460" i="25"/>
  <c r="BU460" i="25"/>
  <c r="BT460" i="25"/>
  <c r="BS460" i="25"/>
  <c r="BW459" i="25"/>
  <c r="BV459" i="25"/>
  <c r="BU459" i="25"/>
  <c r="BT459" i="25"/>
  <c r="BS459" i="25"/>
  <c r="BW458" i="25"/>
  <c r="BV458" i="25"/>
  <c r="BU458" i="25"/>
  <c r="BT458" i="25"/>
  <c r="BS458" i="25"/>
  <c r="BW457" i="25"/>
  <c r="BV457" i="25"/>
  <c r="BU457" i="25"/>
  <c r="BT457" i="25"/>
  <c r="BS457" i="25"/>
  <c r="BW456" i="25"/>
  <c r="BV456" i="25"/>
  <c r="BU456" i="25"/>
  <c r="BT456" i="25"/>
  <c r="BS456" i="25"/>
  <c r="BW455" i="25"/>
  <c r="BV455" i="25"/>
  <c r="BU455" i="25"/>
  <c r="BT455" i="25"/>
  <c r="BS455" i="25"/>
  <c r="BW454" i="25"/>
  <c r="BV454" i="25"/>
  <c r="BU454" i="25"/>
  <c r="BT454" i="25"/>
  <c r="BS454" i="25"/>
  <c r="BW453" i="25"/>
  <c r="BV453" i="25"/>
  <c r="BU453" i="25"/>
  <c r="BT453" i="25"/>
  <c r="BS453" i="25"/>
  <c r="BW452" i="25"/>
  <c r="BV452" i="25"/>
  <c r="BU452" i="25"/>
  <c r="BT452" i="25"/>
  <c r="BS452" i="25"/>
  <c r="BW451" i="25"/>
  <c r="BV451" i="25"/>
  <c r="BU451" i="25"/>
  <c r="BT451" i="25"/>
  <c r="BS451" i="25"/>
  <c r="BW450" i="25"/>
  <c r="BV450" i="25"/>
  <c r="BU450" i="25"/>
  <c r="BT450" i="25"/>
  <c r="BS450" i="25"/>
  <c r="BW449" i="25"/>
  <c r="BV449" i="25"/>
  <c r="BU449" i="25"/>
  <c r="BT449" i="25"/>
  <c r="BS449" i="25"/>
  <c r="BW448" i="25"/>
  <c r="BV448" i="25"/>
  <c r="BU448" i="25"/>
  <c r="BT448" i="25"/>
  <c r="BS448" i="25"/>
  <c r="BW447" i="25"/>
  <c r="BV447" i="25"/>
  <c r="BU447" i="25"/>
  <c r="BT447" i="25"/>
  <c r="BS447" i="25"/>
  <c r="BW446" i="25"/>
  <c r="BV446" i="25"/>
  <c r="BU446" i="25"/>
  <c r="BT446" i="25"/>
  <c r="BS446" i="25"/>
  <c r="BW445" i="25"/>
  <c r="BV445" i="25"/>
  <c r="BU445" i="25"/>
  <c r="BT445" i="25"/>
  <c r="BS445" i="25"/>
  <c r="BW444" i="25"/>
  <c r="BV444" i="25"/>
  <c r="BU444" i="25"/>
  <c r="BT444" i="25"/>
  <c r="BS444" i="25"/>
  <c r="BW443" i="25"/>
  <c r="BV443" i="25"/>
  <c r="BU443" i="25"/>
  <c r="BT443" i="25"/>
  <c r="BS443" i="25"/>
  <c r="BW442" i="25"/>
  <c r="BV442" i="25"/>
  <c r="BU442" i="25"/>
  <c r="BT442" i="25"/>
  <c r="BS442" i="25"/>
  <c r="BW441" i="25"/>
  <c r="BV441" i="25"/>
  <c r="BU441" i="25"/>
  <c r="BT441" i="25"/>
  <c r="BS441" i="25"/>
  <c r="BW440" i="25"/>
  <c r="BV440" i="25"/>
  <c r="BU440" i="25"/>
  <c r="BT440" i="25"/>
  <c r="BS440" i="25"/>
  <c r="BW439" i="25"/>
  <c r="BV439" i="25"/>
  <c r="BU439" i="25"/>
  <c r="BT439" i="25"/>
  <c r="BS439" i="25"/>
  <c r="BW438" i="25"/>
  <c r="BV438" i="25"/>
  <c r="BU438" i="25"/>
  <c r="BT438" i="25"/>
  <c r="BS438" i="25"/>
  <c r="BW437" i="25"/>
  <c r="BV437" i="25"/>
  <c r="BU437" i="25"/>
  <c r="BT437" i="25"/>
  <c r="BS437" i="25"/>
  <c r="BW436" i="25"/>
  <c r="BV436" i="25"/>
  <c r="BU436" i="25"/>
  <c r="BT436" i="25"/>
  <c r="BS436" i="25"/>
  <c r="BW435" i="25"/>
  <c r="BV435" i="25"/>
  <c r="BU435" i="25"/>
  <c r="BT435" i="25"/>
  <c r="BS435" i="25"/>
  <c r="BW434" i="25"/>
  <c r="BV434" i="25"/>
  <c r="BU434" i="25"/>
  <c r="BT434" i="25"/>
  <c r="BS434" i="25"/>
  <c r="BW433" i="25"/>
  <c r="BV433" i="25"/>
  <c r="BU433" i="25"/>
  <c r="BT433" i="25"/>
  <c r="BS433" i="25"/>
  <c r="BW432" i="25"/>
  <c r="BV432" i="25"/>
  <c r="BU432" i="25"/>
  <c r="BT432" i="25"/>
  <c r="BS432" i="25"/>
  <c r="BW431" i="25"/>
  <c r="BV431" i="25"/>
  <c r="BU431" i="25"/>
  <c r="BT431" i="25"/>
  <c r="BS431" i="25"/>
  <c r="BW430" i="25"/>
  <c r="BV430" i="25"/>
  <c r="BU430" i="25"/>
  <c r="BT430" i="25"/>
  <c r="BS430" i="25"/>
  <c r="BW429" i="25"/>
  <c r="BV429" i="25"/>
  <c r="BU429" i="25"/>
  <c r="BT429" i="25"/>
  <c r="BS429" i="25"/>
  <c r="BW428" i="25"/>
  <c r="BV428" i="25"/>
  <c r="BU428" i="25"/>
  <c r="BT428" i="25"/>
  <c r="BS428" i="25"/>
  <c r="BW427" i="25"/>
  <c r="BV427" i="25"/>
  <c r="BU427" i="25"/>
  <c r="BT427" i="25"/>
  <c r="BS427" i="25"/>
  <c r="BW426" i="25"/>
  <c r="BV426" i="25"/>
  <c r="BU426" i="25"/>
  <c r="BT426" i="25"/>
  <c r="BS426" i="25"/>
  <c r="BW425" i="25"/>
  <c r="BV425" i="25"/>
  <c r="BU425" i="25"/>
  <c r="BT425" i="25"/>
  <c r="BS425" i="25"/>
  <c r="BW424" i="25"/>
  <c r="BV424" i="25"/>
  <c r="BU424" i="25"/>
  <c r="BT424" i="25"/>
  <c r="BS424" i="25"/>
  <c r="BW423" i="25"/>
  <c r="BV423" i="25"/>
  <c r="BU423" i="25"/>
  <c r="BT423" i="25"/>
  <c r="BS423" i="25"/>
  <c r="BW422" i="25"/>
  <c r="BV422" i="25"/>
  <c r="BU422" i="25"/>
  <c r="BT422" i="25"/>
  <c r="BS422" i="25"/>
  <c r="BW421" i="25"/>
  <c r="BV421" i="25"/>
  <c r="BU421" i="25"/>
  <c r="BT421" i="25"/>
  <c r="BS421" i="25"/>
  <c r="BW420" i="25"/>
  <c r="BV420" i="25"/>
  <c r="BU420" i="25"/>
  <c r="BT420" i="25"/>
  <c r="BS420" i="25"/>
  <c r="BW419" i="25"/>
  <c r="BV419" i="25"/>
  <c r="BU419" i="25"/>
  <c r="BT419" i="25"/>
  <c r="BS419" i="25"/>
  <c r="BW418" i="25"/>
  <c r="BV418" i="25"/>
  <c r="BU418" i="25"/>
  <c r="BT418" i="25"/>
  <c r="BS418" i="25"/>
  <c r="BW417" i="25"/>
  <c r="BV417" i="25"/>
  <c r="BU417" i="25"/>
  <c r="BT417" i="25"/>
  <c r="BS417" i="25"/>
  <c r="BW416" i="25"/>
  <c r="BV416" i="25"/>
  <c r="BU416" i="25"/>
  <c r="BT416" i="25"/>
  <c r="BS416" i="25"/>
  <c r="BW415" i="25"/>
  <c r="BV415" i="25"/>
  <c r="BU415" i="25"/>
  <c r="BT415" i="25"/>
  <c r="BS415" i="25"/>
  <c r="BW414" i="25"/>
  <c r="BV414" i="25"/>
  <c r="BU414" i="25"/>
  <c r="BT414" i="25"/>
  <c r="BS414" i="25"/>
  <c r="BW413" i="25"/>
  <c r="BV413" i="25"/>
  <c r="BU413" i="25"/>
  <c r="BT413" i="25"/>
  <c r="BS413" i="25"/>
  <c r="BW412" i="25"/>
  <c r="BV412" i="25"/>
  <c r="BU412" i="25"/>
  <c r="BT412" i="25"/>
  <c r="BS412" i="25"/>
  <c r="BW411" i="25"/>
  <c r="BV411" i="25"/>
  <c r="BU411" i="25"/>
  <c r="BT411" i="25"/>
  <c r="BS411" i="25"/>
  <c r="BW410" i="25"/>
  <c r="BV410" i="25"/>
  <c r="BU410" i="25"/>
  <c r="BT410" i="25"/>
  <c r="BS410" i="25"/>
  <c r="BW409" i="25"/>
  <c r="BV409" i="25"/>
  <c r="BU409" i="25"/>
  <c r="BT409" i="25"/>
  <c r="BS409" i="25"/>
  <c r="BW408" i="25"/>
  <c r="BV408" i="25"/>
  <c r="BU408" i="25"/>
  <c r="BT408" i="25"/>
  <c r="BS408" i="25"/>
  <c r="BW407" i="25"/>
  <c r="BV407" i="25"/>
  <c r="BU407" i="25"/>
  <c r="BT407" i="25"/>
  <c r="BS407" i="25"/>
  <c r="BW406" i="25"/>
  <c r="BV406" i="25"/>
  <c r="BU406" i="25"/>
  <c r="BT406" i="25"/>
  <c r="BS406" i="25"/>
  <c r="BW405" i="25"/>
  <c r="BV405" i="25"/>
  <c r="BU405" i="25"/>
  <c r="BT405" i="25"/>
  <c r="BS405" i="25"/>
  <c r="BW404" i="25"/>
  <c r="BV404" i="25"/>
  <c r="BU404" i="25"/>
  <c r="BT404" i="25"/>
  <c r="BS404" i="25"/>
  <c r="BW403" i="25"/>
  <c r="BV403" i="25"/>
  <c r="BU403" i="25"/>
  <c r="BT403" i="25"/>
  <c r="BS403" i="25"/>
  <c r="BW402" i="25"/>
  <c r="BV402" i="25"/>
  <c r="BU402" i="25"/>
  <c r="BT402" i="25"/>
  <c r="BS402" i="25"/>
  <c r="BW401" i="25"/>
  <c r="BV401" i="25"/>
  <c r="BU401" i="25"/>
  <c r="BT401" i="25"/>
  <c r="BS401" i="25"/>
  <c r="BW400" i="25"/>
  <c r="BV400" i="25"/>
  <c r="BU400" i="25"/>
  <c r="BT400" i="25"/>
  <c r="BS400" i="25"/>
  <c r="BW399" i="25"/>
  <c r="BV399" i="25"/>
  <c r="BU399" i="25"/>
  <c r="BT399" i="25"/>
  <c r="BS399" i="25"/>
  <c r="BW398" i="25"/>
  <c r="BV398" i="25"/>
  <c r="BU398" i="25"/>
  <c r="BT398" i="25"/>
  <c r="BS398" i="25"/>
  <c r="BW397" i="25"/>
  <c r="BV397" i="25"/>
  <c r="BU397" i="25"/>
  <c r="BT397" i="25"/>
  <c r="BS397" i="25"/>
  <c r="BW396" i="25"/>
  <c r="BV396" i="25"/>
  <c r="BU396" i="25"/>
  <c r="BT396" i="25"/>
  <c r="BS396" i="25"/>
  <c r="BW395" i="25"/>
  <c r="BV395" i="25"/>
  <c r="BU395" i="25"/>
  <c r="BT395" i="25"/>
  <c r="BS395" i="25"/>
  <c r="BW394" i="25"/>
  <c r="BV394" i="25"/>
  <c r="BU394" i="25"/>
  <c r="BT394" i="25"/>
  <c r="BS394" i="25"/>
  <c r="BW393" i="25"/>
  <c r="BV393" i="25"/>
  <c r="BU393" i="25"/>
  <c r="BT393" i="25"/>
  <c r="BS393" i="25"/>
  <c r="BW392" i="25"/>
  <c r="BV392" i="25"/>
  <c r="BU392" i="25"/>
  <c r="BT392" i="25"/>
  <c r="BS392" i="25"/>
  <c r="BW391" i="25"/>
  <c r="BV391" i="25"/>
  <c r="BU391" i="25"/>
  <c r="BT391" i="25"/>
  <c r="BS391" i="25"/>
  <c r="BW390" i="25"/>
  <c r="BV390" i="25"/>
  <c r="BU390" i="25"/>
  <c r="BT390" i="25"/>
  <c r="BS390" i="25"/>
  <c r="BW389" i="25"/>
  <c r="BV389" i="25"/>
  <c r="BU389" i="25"/>
  <c r="BT389" i="25"/>
  <c r="BS389" i="25"/>
  <c r="BW388" i="25"/>
  <c r="BV388" i="25"/>
  <c r="BU388" i="25"/>
  <c r="BT388" i="25"/>
  <c r="BS388" i="25"/>
  <c r="BW387" i="25"/>
  <c r="BV387" i="25"/>
  <c r="BU387" i="25"/>
  <c r="BT387" i="25"/>
  <c r="BS387" i="25"/>
  <c r="BW386" i="25"/>
  <c r="BV386" i="25"/>
  <c r="BU386" i="25"/>
  <c r="BT386" i="25"/>
  <c r="BS386" i="25"/>
  <c r="BW385" i="25"/>
  <c r="BV385" i="25"/>
  <c r="BU385" i="25"/>
  <c r="BT385" i="25"/>
  <c r="BS385" i="25"/>
  <c r="BW384" i="25"/>
  <c r="BV384" i="25"/>
  <c r="BU384" i="25"/>
  <c r="BT384" i="25"/>
  <c r="BS384" i="25"/>
  <c r="BW383" i="25"/>
  <c r="BV383" i="25"/>
  <c r="BU383" i="25"/>
  <c r="BT383" i="25"/>
  <c r="BS383" i="25"/>
  <c r="BW382" i="25"/>
  <c r="BV382" i="25"/>
  <c r="BU382" i="25"/>
  <c r="BT382" i="25"/>
  <c r="BS382" i="25"/>
  <c r="BW381" i="25"/>
  <c r="BV381" i="25"/>
  <c r="BU381" i="25"/>
  <c r="BT381" i="25"/>
  <c r="BS381" i="25"/>
  <c r="BW380" i="25"/>
  <c r="BV380" i="25"/>
  <c r="BU380" i="25"/>
  <c r="BT380" i="25"/>
  <c r="BS380" i="25"/>
  <c r="BW379" i="25"/>
  <c r="BV379" i="25"/>
  <c r="BU379" i="25"/>
  <c r="BT379" i="25"/>
  <c r="BS379" i="25"/>
  <c r="BW378" i="25"/>
  <c r="BV378" i="25"/>
  <c r="BU378" i="25"/>
  <c r="BT378" i="25"/>
  <c r="BS378" i="25"/>
  <c r="BW377" i="25"/>
  <c r="BV377" i="25"/>
  <c r="BU377" i="25"/>
  <c r="BT377" i="25"/>
  <c r="BS377" i="25"/>
  <c r="BW376" i="25"/>
  <c r="BV376" i="25"/>
  <c r="BU376" i="25"/>
  <c r="BT376" i="25"/>
  <c r="BS376" i="25"/>
  <c r="BW375" i="25"/>
  <c r="BV375" i="25"/>
  <c r="BU375" i="25"/>
  <c r="BT375" i="25"/>
  <c r="BS375" i="25"/>
  <c r="BW374" i="25"/>
  <c r="BV374" i="25"/>
  <c r="BU374" i="25"/>
  <c r="BT374" i="25"/>
  <c r="BS374" i="25"/>
  <c r="BW373" i="25"/>
  <c r="BV373" i="25"/>
  <c r="BU373" i="25"/>
  <c r="BT373" i="25"/>
  <c r="BS373" i="25"/>
  <c r="BW372" i="25"/>
  <c r="BV372" i="25"/>
  <c r="BU372" i="25"/>
  <c r="BT372" i="25"/>
  <c r="BS372" i="25"/>
  <c r="BW371" i="25"/>
  <c r="BV371" i="25"/>
  <c r="BU371" i="25"/>
  <c r="BT371" i="25"/>
  <c r="BS371" i="25"/>
  <c r="BW370" i="25"/>
  <c r="BV370" i="25"/>
  <c r="BU370" i="25"/>
  <c r="BT370" i="25"/>
  <c r="BS370" i="25"/>
  <c r="BW369" i="25"/>
  <c r="BV369" i="25"/>
  <c r="BU369" i="25"/>
  <c r="BT369" i="25"/>
  <c r="BS369" i="25"/>
  <c r="BW368" i="25"/>
  <c r="BV368" i="25"/>
  <c r="BU368" i="25"/>
  <c r="BT368" i="25"/>
  <c r="BS368" i="25"/>
  <c r="BW367" i="25"/>
  <c r="BV367" i="25"/>
  <c r="BU367" i="25"/>
  <c r="BT367" i="25"/>
  <c r="BS367" i="25"/>
  <c r="BW366" i="25"/>
  <c r="BV366" i="25"/>
  <c r="BU366" i="25"/>
  <c r="BT366" i="25"/>
  <c r="BS366" i="25"/>
  <c r="BW365" i="25"/>
  <c r="BV365" i="25"/>
  <c r="BU365" i="25"/>
  <c r="BT365" i="25"/>
  <c r="BS365" i="25"/>
  <c r="BW364" i="25"/>
  <c r="BV364" i="25"/>
  <c r="BU364" i="25"/>
  <c r="BT364" i="25"/>
  <c r="BS364" i="25"/>
  <c r="BW363" i="25"/>
  <c r="BV363" i="25"/>
  <c r="BU363" i="25"/>
  <c r="BT363" i="25"/>
  <c r="BS363" i="25"/>
  <c r="BW362" i="25"/>
  <c r="BV362" i="25"/>
  <c r="BU362" i="25"/>
  <c r="BT362" i="25"/>
  <c r="BS362" i="25"/>
  <c r="BW361" i="25"/>
  <c r="BV361" i="25"/>
  <c r="BU361" i="25"/>
  <c r="BT361" i="25"/>
  <c r="BS361" i="25"/>
  <c r="BW360" i="25"/>
  <c r="BV360" i="25"/>
  <c r="BU360" i="25"/>
  <c r="BT360" i="25"/>
  <c r="BS360" i="25"/>
  <c r="BW359" i="25"/>
  <c r="BV359" i="25"/>
  <c r="BU359" i="25"/>
  <c r="BT359" i="25"/>
  <c r="BS359" i="25"/>
  <c r="BW358" i="25"/>
  <c r="BV358" i="25"/>
  <c r="BU358" i="25"/>
  <c r="BT358" i="25"/>
  <c r="BS358" i="25"/>
  <c r="BW357" i="25"/>
  <c r="BV357" i="25"/>
  <c r="BU357" i="25"/>
  <c r="BT357" i="25"/>
  <c r="BS357" i="25"/>
  <c r="BW356" i="25"/>
  <c r="BV356" i="25"/>
  <c r="BU356" i="25"/>
  <c r="BT356" i="25"/>
  <c r="BS356" i="25"/>
  <c r="BW355" i="25"/>
  <c r="BV355" i="25"/>
  <c r="BU355" i="25"/>
  <c r="BT355" i="25"/>
  <c r="BS355" i="25"/>
  <c r="BW354" i="25"/>
  <c r="BV354" i="25"/>
  <c r="BU354" i="25"/>
  <c r="BT354" i="25"/>
  <c r="BS354" i="25"/>
  <c r="BW353" i="25"/>
  <c r="BV353" i="25"/>
  <c r="BU353" i="25"/>
  <c r="BT353" i="25"/>
  <c r="BS353" i="25"/>
  <c r="BW352" i="25"/>
  <c r="BV352" i="25"/>
  <c r="BU352" i="25"/>
  <c r="BT352" i="25"/>
  <c r="BS352" i="25"/>
  <c r="BW351" i="25"/>
  <c r="BV351" i="25"/>
  <c r="BU351" i="25"/>
  <c r="BT351" i="25"/>
  <c r="BS351" i="25"/>
  <c r="BW350" i="25"/>
  <c r="BV350" i="25"/>
  <c r="BU350" i="25"/>
  <c r="BT350" i="25"/>
  <c r="BS350" i="25"/>
  <c r="BW349" i="25"/>
  <c r="BV349" i="25"/>
  <c r="BU349" i="25"/>
  <c r="BT349" i="25"/>
  <c r="BS349" i="25"/>
  <c r="BW348" i="25"/>
  <c r="BV348" i="25"/>
  <c r="BU348" i="25"/>
  <c r="BT348" i="25"/>
  <c r="BS348" i="25"/>
  <c r="BW347" i="25"/>
  <c r="BV347" i="25"/>
  <c r="BU347" i="25"/>
  <c r="BT347" i="25"/>
  <c r="BS347" i="25"/>
  <c r="BW346" i="25"/>
  <c r="BV346" i="25"/>
  <c r="BU346" i="25"/>
  <c r="BT346" i="25"/>
  <c r="BS346" i="25"/>
  <c r="BW345" i="25"/>
  <c r="BV345" i="25"/>
  <c r="BU345" i="25"/>
  <c r="BT345" i="25"/>
  <c r="BS345" i="25"/>
  <c r="BW344" i="25"/>
  <c r="BV344" i="25"/>
  <c r="BU344" i="25"/>
  <c r="BT344" i="25"/>
  <c r="BS344" i="25"/>
  <c r="BW343" i="25"/>
  <c r="BV343" i="25"/>
  <c r="BU343" i="25"/>
  <c r="BT343" i="25"/>
  <c r="BS343" i="25"/>
  <c r="BW342" i="25"/>
  <c r="BV342" i="25"/>
  <c r="BU342" i="25"/>
  <c r="BT342" i="25"/>
  <c r="BS342" i="25"/>
  <c r="BW341" i="25"/>
  <c r="BV341" i="25"/>
  <c r="BU341" i="25"/>
  <c r="BT341" i="25"/>
  <c r="BS341" i="25"/>
  <c r="BW340" i="25"/>
  <c r="BV340" i="25"/>
  <c r="BU340" i="25"/>
  <c r="BT340" i="25"/>
  <c r="BS340" i="25"/>
  <c r="BW339" i="25"/>
  <c r="BV339" i="25"/>
  <c r="BU339" i="25"/>
  <c r="BT339" i="25"/>
  <c r="BS339" i="25"/>
  <c r="BW338" i="25"/>
  <c r="BV338" i="25"/>
  <c r="BU338" i="25"/>
  <c r="BT338" i="25"/>
  <c r="BS338" i="25"/>
  <c r="BW337" i="25"/>
  <c r="BV337" i="25"/>
  <c r="BU337" i="25"/>
  <c r="BT337" i="25"/>
  <c r="BS337" i="25"/>
  <c r="BW336" i="25"/>
  <c r="BV336" i="25"/>
  <c r="BU336" i="25"/>
  <c r="BT336" i="25"/>
  <c r="BS336" i="25"/>
  <c r="BW335" i="25"/>
  <c r="BV335" i="25"/>
  <c r="BU335" i="25"/>
  <c r="BT335" i="25"/>
  <c r="BS335" i="25"/>
  <c r="BW334" i="25"/>
  <c r="BV334" i="25"/>
  <c r="BU334" i="25"/>
  <c r="BT334" i="25"/>
  <c r="BS334" i="25"/>
  <c r="BW333" i="25"/>
  <c r="BV333" i="25"/>
  <c r="BU333" i="25"/>
  <c r="BT333" i="25"/>
  <c r="BS333" i="25"/>
  <c r="BW332" i="25"/>
  <c r="BV332" i="25"/>
  <c r="BU332" i="25"/>
  <c r="BT332" i="25"/>
  <c r="BS332" i="25"/>
  <c r="BW331" i="25"/>
  <c r="BV331" i="25"/>
  <c r="BU331" i="25"/>
  <c r="BT331" i="25"/>
  <c r="BS331" i="25"/>
  <c r="BW330" i="25"/>
  <c r="BV330" i="25"/>
  <c r="BU330" i="25"/>
  <c r="BT330" i="25"/>
  <c r="BS330" i="25"/>
  <c r="BW329" i="25"/>
  <c r="BV329" i="25"/>
  <c r="BU329" i="25"/>
  <c r="BT329" i="25"/>
  <c r="BS329" i="25"/>
  <c r="BW328" i="25"/>
  <c r="BV328" i="25"/>
  <c r="BU328" i="25"/>
  <c r="BT328" i="25"/>
  <c r="BS328" i="25"/>
  <c r="BW327" i="25"/>
  <c r="BV327" i="25"/>
  <c r="BU327" i="25"/>
  <c r="BT327" i="25"/>
  <c r="BS327" i="25"/>
  <c r="BW326" i="25"/>
  <c r="BV326" i="25"/>
  <c r="BU326" i="25"/>
  <c r="BT326" i="25"/>
  <c r="BS326" i="25"/>
  <c r="BW325" i="25"/>
  <c r="BV325" i="25"/>
  <c r="BU325" i="25"/>
  <c r="BT325" i="25"/>
  <c r="BS325" i="25"/>
  <c r="BW324" i="25"/>
  <c r="BV324" i="25"/>
  <c r="BU324" i="25"/>
  <c r="BT324" i="25"/>
  <c r="BS324" i="25"/>
  <c r="BW323" i="25"/>
  <c r="BV323" i="25"/>
  <c r="BU323" i="25"/>
  <c r="BT323" i="25"/>
  <c r="BS323" i="25"/>
  <c r="BW322" i="25"/>
  <c r="BV322" i="25"/>
  <c r="BU322" i="25"/>
  <c r="BT322" i="25"/>
  <c r="BS322" i="25"/>
  <c r="BW321" i="25"/>
  <c r="BV321" i="25"/>
  <c r="BU321" i="25"/>
  <c r="BT321" i="25"/>
  <c r="BS321" i="25"/>
  <c r="BW320" i="25"/>
  <c r="BV320" i="25"/>
  <c r="BU320" i="25"/>
  <c r="BT320" i="25"/>
  <c r="BS320" i="25"/>
  <c r="BW319" i="25"/>
  <c r="BV319" i="25"/>
  <c r="BU319" i="25"/>
  <c r="BT319" i="25"/>
  <c r="BS319" i="25"/>
  <c r="BW318" i="25"/>
  <c r="BV318" i="25"/>
  <c r="BU318" i="25"/>
  <c r="BT318" i="25"/>
  <c r="BS318" i="25"/>
  <c r="BW317" i="25"/>
  <c r="BV317" i="25"/>
  <c r="BU317" i="25"/>
  <c r="BT317" i="25"/>
  <c r="BS317" i="25"/>
  <c r="BW316" i="25"/>
  <c r="BV316" i="25"/>
  <c r="BU316" i="25"/>
  <c r="BT316" i="25"/>
  <c r="BS316" i="25"/>
  <c r="BW315" i="25"/>
  <c r="BV315" i="25"/>
  <c r="BU315" i="25"/>
  <c r="BT315" i="25"/>
  <c r="BS315" i="25"/>
  <c r="BW314" i="25"/>
  <c r="BV314" i="25"/>
  <c r="BU314" i="25"/>
  <c r="BT314" i="25"/>
  <c r="BS314" i="25"/>
  <c r="BW313" i="25"/>
  <c r="BV313" i="25"/>
  <c r="BU313" i="25"/>
  <c r="BT313" i="25"/>
  <c r="BS313" i="25"/>
  <c r="BW312" i="25"/>
  <c r="BV312" i="25"/>
  <c r="BU312" i="25"/>
  <c r="BT312" i="25"/>
  <c r="BS312" i="25"/>
  <c r="BW311" i="25"/>
  <c r="BV311" i="25"/>
  <c r="BU311" i="25"/>
  <c r="BT311" i="25"/>
  <c r="BS311" i="25"/>
  <c r="BW310" i="25"/>
  <c r="BV310" i="25"/>
  <c r="BU310" i="25"/>
  <c r="BT310" i="25"/>
  <c r="BS310" i="25"/>
  <c r="BW309" i="25"/>
  <c r="BV309" i="25"/>
  <c r="BU309" i="25"/>
  <c r="BT309" i="25"/>
  <c r="BS309" i="25"/>
  <c r="BW308" i="25"/>
  <c r="BV308" i="25"/>
  <c r="BU308" i="25"/>
  <c r="BT308" i="25"/>
  <c r="BS308" i="25"/>
  <c r="BW307" i="25"/>
  <c r="BV307" i="25"/>
  <c r="BU307" i="25"/>
  <c r="BT307" i="25"/>
  <c r="BS307" i="25"/>
  <c r="BW306" i="25"/>
  <c r="BV306" i="25"/>
  <c r="BU306" i="25"/>
  <c r="BT306" i="25"/>
  <c r="BS306" i="25"/>
  <c r="BW305" i="25"/>
  <c r="BV305" i="25"/>
  <c r="BU305" i="25"/>
  <c r="BT305" i="25"/>
  <c r="BS305" i="25"/>
  <c r="BW304" i="25"/>
  <c r="BV304" i="25"/>
  <c r="BU304" i="25"/>
  <c r="BT304" i="25"/>
  <c r="BS304" i="25"/>
  <c r="BW303" i="25"/>
  <c r="BV303" i="25"/>
  <c r="BU303" i="25"/>
  <c r="BT303" i="25"/>
  <c r="BS303" i="25"/>
  <c r="BW302" i="25"/>
  <c r="BV302" i="25"/>
  <c r="BU302" i="25"/>
  <c r="BT302" i="25"/>
  <c r="BS302" i="25"/>
  <c r="BW301" i="25"/>
  <c r="BV301" i="25"/>
  <c r="BU301" i="25"/>
  <c r="BT301" i="25"/>
  <c r="BS301" i="25"/>
  <c r="BW300" i="25"/>
  <c r="BV300" i="25"/>
  <c r="BU300" i="25"/>
  <c r="BT300" i="25"/>
  <c r="BS300" i="25"/>
  <c r="BW299" i="25"/>
  <c r="BV299" i="25"/>
  <c r="BU299" i="25"/>
  <c r="BT299" i="25"/>
  <c r="BS299" i="25"/>
  <c r="BW298" i="25"/>
  <c r="BV298" i="25"/>
  <c r="BU298" i="25"/>
  <c r="BT298" i="25"/>
  <c r="BS298" i="25"/>
  <c r="BW297" i="25"/>
  <c r="BV297" i="25"/>
  <c r="BU297" i="25"/>
  <c r="BT297" i="25"/>
  <c r="BS297" i="25"/>
  <c r="BW296" i="25"/>
  <c r="BV296" i="25"/>
  <c r="BU296" i="25"/>
  <c r="BT296" i="25"/>
  <c r="BS296" i="25"/>
  <c r="BW295" i="25"/>
  <c r="BV295" i="25"/>
  <c r="BU295" i="25"/>
  <c r="BT295" i="25"/>
  <c r="BS295" i="25"/>
  <c r="BW294" i="25"/>
  <c r="BV294" i="25"/>
  <c r="BU294" i="25"/>
  <c r="BT294" i="25"/>
  <c r="BS294" i="25"/>
  <c r="BW293" i="25"/>
  <c r="BV293" i="25"/>
  <c r="BU293" i="25"/>
  <c r="BT293" i="25"/>
  <c r="BS293" i="25"/>
  <c r="BW292" i="25"/>
  <c r="BV292" i="25"/>
  <c r="BU292" i="25"/>
  <c r="BT292" i="25"/>
  <c r="BS292" i="25"/>
  <c r="BW291" i="25"/>
  <c r="BV291" i="25"/>
  <c r="BU291" i="25"/>
  <c r="BT291" i="25"/>
  <c r="BS291" i="25"/>
  <c r="BW290" i="25"/>
  <c r="BV290" i="25"/>
  <c r="BU290" i="25"/>
  <c r="BT290" i="25"/>
  <c r="BS290" i="25"/>
  <c r="BW289" i="25"/>
  <c r="BV289" i="25"/>
  <c r="BU289" i="25"/>
  <c r="BT289" i="25"/>
  <c r="BS289" i="25"/>
  <c r="BW288" i="25"/>
  <c r="BV288" i="25"/>
  <c r="BU288" i="25"/>
  <c r="BT288" i="25"/>
  <c r="BS288" i="25"/>
  <c r="BW287" i="25"/>
  <c r="BV287" i="25"/>
  <c r="BU287" i="25"/>
  <c r="BT287" i="25"/>
  <c r="BS287" i="25"/>
  <c r="BW286" i="25"/>
  <c r="BV286" i="25"/>
  <c r="BU286" i="25"/>
  <c r="BT286" i="25"/>
  <c r="BS286" i="25"/>
  <c r="BW285" i="25"/>
  <c r="BV285" i="25"/>
  <c r="BU285" i="25"/>
  <c r="BT285" i="25"/>
  <c r="BS285" i="25"/>
  <c r="BW284" i="25"/>
  <c r="BV284" i="25"/>
  <c r="BU284" i="25"/>
  <c r="BT284" i="25"/>
  <c r="BS284" i="25"/>
  <c r="BW283" i="25"/>
  <c r="BV283" i="25"/>
  <c r="BU283" i="25"/>
  <c r="BT283" i="25"/>
  <c r="BS283" i="25"/>
  <c r="BW282" i="25"/>
  <c r="BV282" i="25"/>
  <c r="BU282" i="25"/>
  <c r="BT282" i="25"/>
  <c r="BS282" i="25"/>
  <c r="BW281" i="25"/>
  <c r="BV281" i="25"/>
  <c r="BU281" i="25"/>
  <c r="BT281" i="25"/>
  <c r="BS281" i="25"/>
  <c r="BW280" i="25"/>
  <c r="BV280" i="25"/>
  <c r="BU280" i="25"/>
  <c r="BT280" i="25"/>
  <c r="BS280" i="25"/>
  <c r="BW279" i="25"/>
  <c r="BV279" i="25"/>
  <c r="BU279" i="25"/>
  <c r="BT279" i="25"/>
  <c r="BS279" i="25"/>
  <c r="BW278" i="25"/>
  <c r="BV278" i="25"/>
  <c r="BU278" i="25"/>
  <c r="BT278" i="25"/>
  <c r="BS278" i="25"/>
  <c r="BW277" i="25"/>
  <c r="BV277" i="25"/>
  <c r="BU277" i="25"/>
  <c r="BT277" i="25"/>
  <c r="BS277" i="25"/>
  <c r="BW276" i="25"/>
  <c r="BV276" i="25"/>
  <c r="BU276" i="25"/>
  <c r="BT276" i="25"/>
  <c r="BS276" i="25"/>
  <c r="BW275" i="25"/>
  <c r="BV275" i="25"/>
  <c r="BU275" i="25"/>
  <c r="BT275" i="25"/>
  <c r="BS275" i="25"/>
  <c r="BW274" i="25"/>
  <c r="BV274" i="25"/>
  <c r="BU274" i="25"/>
  <c r="BT274" i="25"/>
  <c r="BS274" i="25"/>
  <c r="BW273" i="25"/>
  <c r="BV273" i="25"/>
  <c r="BU273" i="25"/>
  <c r="BT273" i="25"/>
  <c r="BS273" i="25"/>
  <c r="BW272" i="25"/>
  <c r="BV272" i="25"/>
  <c r="BU272" i="25"/>
  <c r="BT272" i="25"/>
  <c r="BS272" i="25"/>
  <c r="BW271" i="25"/>
  <c r="BV271" i="25"/>
  <c r="BU271" i="25"/>
  <c r="BT271" i="25"/>
  <c r="BS271" i="25"/>
  <c r="BW270" i="25"/>
  <c r="BV270" i="25"/>
  <c r="BU270" i="25"/>
  <c r="BT270" i="25"/>
  <c r="BS270" i="25"/>
  <c r="BW269" i="25"/>
  <c r="BV269" i="25"/>
  <c r="BU269" i="25"/>
  <c r="BT269" i="25"/>
  <c r="BS269" i="25"/>
  <c r="BW268" i="25"/>
  <c r="BV268" i="25"/>
  <c r="BU268" i="25"/>
  <c r="BT268" i="25"/>
  <c r="BS268" i="25"/>
  <c r="BW267" i="25"/>
  <c r="BV267" i="25"/>
  <c r="BU267" i="25"/>
  <c r="BT267" i="25"/>
  <c r="BS267" i="25"/>
  <c r="BW266" i="25"/>
  <c r="BV266" i="25"/>
  <c r="BU266" i="25"/>
  <c r="BT266" i="25"/>
  <c r="BS266" i="25"/>
  <c r="BW265" i="25"/>
  <c r="BV265" i="25"/>
  <c r="BU265" i="25"/>
  <c r="BT265" i="25"/>
  <c r="BS265" i="25"/>
  <c r="BW264" i="25"/>
  <c r="BV264" i="25"/>
  <c r="BU264" i="25"/>
  <c r="BT264" i="25"/>
  <c r="BS264" i="25"/>
  <c r="BW263" i="25"/>
  <c r="BV263" i="25"/>
  <c r="BU263" i="25"/>
  <c r="BT263" i="25"/>
  <c r="BS263" i="25"/>
  <c r="BW262" i="25"/>
  <c r="BV262" i="25"/>
  <c r="BU262" i="25"/>
  <c r="BT262" i="25"/>
  <c r="BS262" i="25"/>
  <c r="BW261" i="25"/>
  <c r="BV261" i="25"/>
  <c r="BU261" i="25"/>
  <c r="BT261" i="25"/>
  <c r="BS261" i="25"/>
  <c r="BW260" i="25"/>
  <c r="BV260" i="25"/>
  <c r="BU260" i="25"/>
  <c r="BT260" i="25"/>
  <c r="BS260" i="25"/>
  <c r="BW259" i="25"/>
  <c r="BV259" i="25"/>
  <c r="BU259" i="25"/>
  <c r="BT259" i="25"/>
  <c r="BS259" i="25"/>
  <c r="BW258" i="25"/>
  <c r="BV258" i="25"/>
  <c r="BU258" i="25"/>
  <c r="BT258" i="25"/>
  <c r="BS258" i="25"/>
  <c r="BW257" i="25"/>
  <c r="BV257" i="25"/>
  <c r="BU257" i="25"/>
  <c r="BT257" i="25"/>
  <c r="BS257" i="25"/>
  <c r="BW256" i="25"/>
  <c r="BV256" i="25"/>
  <c r="BU256" i="25"/>
  <c r="BT256" i="25"/>
  <c r="BS256" i="25"/>
  <c r="BW255" i="25"/>
  <c r="BV255" i="25"/>
  <c r="BU255" i="25"/>
  <c r="BT255" i="25"/>
  <c r="BS255" i="25"/>
  <c r="BW254" i="25"/>
  <c r="BV254" i="25"/>
  <c r="BU254" i="25"/>
  <c r="BT254" i="25"/>
  <c r="BS254" i="25"/>
  <c r="BW253" i="25"/>
  <c r="BV253" i="25"/>
  <c r="BU253" i="25"/>
  <c r="BT253" i="25"/>
  <c r="BS253" i="25"/>
  <c r="BW252" i="25"/>
  <c r="BV252" i="25"/>
  <c r="BU252" i="25"/>
  <c r="BT252" i="25"/>
  <c r="BS252" i="25"/>
  <c r="BW251" i="25"/>
  <c r="BV251" i="25"/>
  <c r="BU251" i="25"/>
  <c r="BT251" i="25"/>
  <c r="BS251" i="25"/>
  <c r="BW250" i="25"/>
  <c r="BV250" i="25"/>
  <c r="BU250" i="25"/>
  <c r="BT250" i="25"/>
  <c r="BS250" i="25"/>
  <c r="BW249" i="25"/>
  <c r="BV249" i="25"/>
  <c r="BU249" i="25"/>
  <c r="BT249" i="25"/>
  <c r="BS249" i="25"/>
  <c r="BW248" i="25"/>
  <c r="BV248" i="25"/>
  <c r="BU248" i="25"/>
  <c r="BT248" i="25"/>
  <c r="BS248" i="25"/>
  <c r="BW247" i="25"/>
  <c r="BV247" i="25"/>
  <c r="BU247" i="25"/>
  <c r="BT247" i="25"/>
  <c r="BS247" i="25"/>
  <c r="BW246" i="25"/>
  <c r="BV246" i="25"/>
  <c r="BU246" i="25"/>
  <c r="BT246" i="25"/>
  <c r="BS246" i="25"/>
  <c r="BW245" i="25"/>
  <c r="BV245" i="25"/>
  <c r="BU245" i="25"/>
  <c r="BT245" i="25"/>
  <c r="BS245" i="25"/>
  <c r="BW244" i="25"/>
  <c r="BV244" i="25"/>
  <c r="BU244" i="25"/>
  <c r="BT244" i="25"/>
  <c r="BS244" i="25"/>
  <c r="BW243" i="25"/>
  <c r="BV243" i="25"/>
  <c r="BU243" i="25"/>
  <c r="BT243" i="25"/>
  <c r="BS243" i="25"/>
  <c r="BW242" i="25"/>
  <c r="BV242" i="25"/>
  <c r="BU242" i="25"/>
  <c r="BT242" i="25"/>
  <c r="BS242" i="25"/>
  <c r="BW241" i="25"/>
  <c r="BV241" i="25"/>
  <c r="BU241" i="25"/>
  <c r="BT241" i="25"/>
  <c r="BS241" i="25"/>
  <c r="BW240" i="25"/>
  <c r="BV240" i="25"/>
  <c r="BU240" i="25"/>
  <c r="BT240" i="25"/>
  <c r="BS240" i="25"/>
  <c r="BW239" i="25"/>
  <c r="BV239" i="25"/>
  <c r="BU239" i="25"/>
  <c r="BT239" i="25"/>
  <c r="BS239" i="25"/>
  <c r="BW238" i="25"/>
  <c r="BV238" i="25"/>
  <c r="BU238" i="25"/>
  <c r="BT238" i="25"/>
  <c r="BS238" i="25"/>
  <c r="BW237" i="25"/>
  <c r="BV237" i="25"/>
  <c r="BU237" i="25"/>
  <c r="BT237" i="25"/>
  <c r="BS237" i="25"/>
  <c r="BW236" i="25"/>
  <c r="BV236" i="25"/>
  <c r="BU236" i="25"/>
  <c r="BT236" i="25"/>
  <c r="BS236" i="25"/>
  <c r="BW235" i="25"/>
  <c r="BV235" i="25"/>
  <c r="BU235" i="25"/>
  <c r="BT235" i="25"/>
  <c r="BS235" i="25"/>
  <c r="BW234" i="25"/>
  <c r="BV234" i="25"/>
  <c r="BU234" i="25"/>
  <c r="BT234" i="25"/>
  <c r="BS234" i="25"/>
  <c r="BW233" i="25"/>
  <c r="BV233" i="25"/>
  <c r="BU233" i="25"/>
  <c r="BT233" i="25"/>
  <c r="BS233" i="25"/>
  <c r="BW232" i="25"/>
  <c r="BV232" i="25"/>
  <c r="BU232" i="25"/>
  <c r="BT232" i="25"/>
  <c r="BS232" i="25"/>
  <c r="BW231" i="25"/>
  <c r="BV231" i="25"/>
  <c r="BU231" i="25"/>
  <c r="BT231" i="25"/>
  <c r="BS231" i="25"/>
  <c r="BW230" i="25"/>
  <c r="BV230" i="25"/>
  <c r="BU230" i="25"/>
  <c r="BT230" i="25"/>
  <c r="BS230" i="25"/>
  <c r="BW229" i="25"/>
  <c r="BV229" i="25"/>
  <c r="BU229" i="25"/>
  <c r="BT229" i="25"/>
  <c r="BS229" i="25"/>
  <c r="BW228" i="25"/>
  <c r="BV228" i="25"/>
  <c r="BU228" i="25"/>
  <c r="BT228" i="25"/>
  <c r="BS228" i="25"/>
  <c r="BW227" i="25"/>
  <c r="BV227" i="25"/>
  <c r="BU227" i="25"/>
  <c r="BT227" i="25"/>
  <c r="BS227" i="25"/>
  <c r="BW226" i="25"/>
  <c r="BV226" i="25"/>
  <c r="BU226" i="25"/>
  <c r="BT226" i="25"/>
  <c r="BS226" i="25"/>
  <c r="BW225" i="25"/>
  <c r="BV225" i="25"/>
  <c r="BU225" i="25"/>
  <c r="BT225" i="25"/>
  <c r="BS225" i="25"/>
  <c r="BW224" i="25"/>
  <c r="BV224" i="25"/>
  <c r="BU224" i="25"/>
  <c r="BT224" i="25"/>
  <c r="BS224" i="25"/>
  <c r="BW223" i="25"/>
  <c r="BV223" i="25"/>
  <c r="BU223" i="25"/>
  <c r="BT223" i="25"/>
  <c r="BS223" i="25"/>
  <c r="BW222" i="25"/>
  <c r="BV222" i="25"/>
  <c r="BU222" i="25"/>
  <c r="BT222" i="25"/>
  <c r="BS222" i="25"/>
  <c r="BW221" i="25"/>
  <c r="BV221" i="25"/>
  <c r="BU221" i="25"/>
  <c r="BT221" i="25"/>
  <c r="BS221" i="25"/>
  <c r="BW220" i="25"/>
  <c r="BV220" i="25"/>
  <c r="BU220" i="25"/>
  <c r="BT220" i="25"/>
  <c r="BS220" i="25"/>
  <c r="BW219" i="25"/>
  <c r="BV219" i="25"/>
  <c r="BU219" i="25"/>
  <c r="BT219" i="25"/>
  <c r="BS219" i="25"/>
  <c r="BW218" i="25"/>
  <c r="BV218" i="25"/>
  <c r="BU218" i="25"/>
  <c r="BT218" i="25"/>
  <c r="BS218" i="25"/>
  <c r="BW217" i="25"/>
  <c r="BV217" i="25"/>
  <c r="BU217" i="25"/>
  <c r="BT217" i="25"/>
  <c r="BS217" i="25"/>
  <c r="BW216" i="25"/>
  <c r="BV216" i="25"/>
  <c r="BU216" i="25"/>
  <c r="BT216" i="25"/>
  <c r="BS216" i="25"/>
  <c r="BW215" i="25"/>
  <c r="BV215" i="25"/>
  <c r="BU215" i="25"/>
  <c r="BT215" i="25"/>
  <c r="BS215" i="25"/>
  <c r="BW214" i="25"/>
  <c r="BV214" i="25"/>
  <c r="BU214" i="25"/>
  <c r="BT214" i="25"/>
  <c r="BS214" i="25"/>
  <c r="BW213" i="25"/>
  <c r="BV213" i="25"/>
  <c r="BU213" i="25"/>
  <c r="BT213" i="25"/>
  <c r="BS213" i="25"/>
  <c r="BW212" i="25"/>
  <c r="BV212" i="25"/>
  <c r="BU212" i="25"/>
  <c r="BT212" i="25"/>
  <c r="BS212" i="25"/>
  <c r="BW211" i="25"/>
  <c r="BV211" i="25"/>
  <c r="BU211" i="25"/>
  <c r="BT211" i="25"/>
  <c r="BS211" i="25"/>
  <c r="BW210" i="25"/>
  <c r="BV210" i="25"/>
  <c r="BU210" i="25"/>
  <c r="BT210" i="25"/>
  <c r="BS210" i="25"/>
  <c r="BW209" i="25"/>
  <c r="BV209" i="25"/>
  <c r="BU209" i="25"/>
  <c r="BT209" i="25"/>
  <c r="BS209" i="25"/>
  <c r="BW208" i="25"/>
  <c r="BV208" i="25"/>
  <c r="BU208" i="25"/>
  <c r="BT208" i="25"/>
  <c r="BS208" i="25"/>
  <c r="BW207" i="25"/>
  <c r="BV207" i="25"/>
  <c r="BU207" i="25"/>
  <c r="BT207" i="25"/>
  <c r="BS207" i="25"/>
  <c r="BW206" i="25"/>
  <c r="BV206" i="25"/>
  <c r="BU206" i="25"/>
  <c r="BT206" i="25"/>
  <c r="BS206" i="25"/>
  <c r="BW205" i="25"/>
  <c r="BV205" i="25"/>
  <c r="BU205" i="25"/>
  <c r="BT205" i="25"/>
  <c r="BS205" i="25"/>
  <c r="BW204" i="25"/>
  <c r="BV204" i="25"/>
  <c r="BU204" i="25"/>
  <c r="BT204" i="25"/>
  <c r="BS204" i="25"/>
  <c r="BW203" i="25"/>
  <c r="BV203" i="25"/>
  <c r="BU203" i="25"/>
  <c r="BT203" i="25"/>
  <c r="BS203" i="25"/>
  <c r="BW202" i="25"/>
  <c r="BV202" i="25"/>
  <c r="BU202" i="25"/>
  <c r="BT202" i="25"/>
  <c r="BS202" i="25"/>
  <c r="BW201" i="25"/>
  <c r="BV201" i="25"/>
  <c r="BU201" i="25"/>
  <c r="BT201" i="25"/>
  <c r="BS201" i="25"/>
  <c r="BW200" i="25"/>
  <c r="BV200" i="25"/>
  <c r="BU200" i="25"/>
  <c r="BT200" i="25"/>
  <c r="BS200" i="25"/>
  <c r="BW199" i="25"/>
  <c r="BV199" i="25"/>
  <c r="BU199" i="25"/>
  <c r="BT199" i="25"/>
  <c r="BS199" i="25"/>
  <c r="BW198" i="25"/>
  <c r="BV198" i="25"/>
  <c r="BU198" i="25"/>
  <c r="BT198" i="25"/>
  <c r="BS198" i="25"/>
  <c r="BW197" i="25"/>
  <c r="BV197" i="25"/>
  <c r="BU197" i="25"/>
  <c r="BT197" i="25"/>
  <c r="BS197" i="25"/>
  <c r="BW196" i="25"/>
  <c r="BV196" i="25"/>
  <c r="BU196" i="25"/>
  <c r="BT196" i="25"/>
  <c r="BS196" i="25"/>
  <c r="BW195" i="25"/>
  <c r="BV195" i="25"/>
  <c r="BU195" i="25"/>
  <c r="BT195" i="25"/>
  <c r="BS195" i="25"/>
  <c r="BW194" i="25"/>
  <c r="BV194" i="25"/>
  <c r="BU194" i="25"/>
  <c r="BT194" i="25"/>
  <c r="BS194" i="25"/>
  <c r="BW193" i="25"/>
  <c r="BV193" i="25"/>
  <c r="BU193" i="25"/>
  <c r="BT193" i="25"/>
  <c r="BS193" i="25"/>
  <c r="BW192" i="25"/>
  <c r="BV192" i="25"/>
  <c r="BU192" i="25"/>
  <c r="BT192" i="25"/>
  <c r="BS192" i="25"/>
  <c r="BW191" i="25"/>
  <c r="BV191" i="25"/>
  <c r="BU191" i="25"/>
  <c r="BT191" i="25"/>
  <c r="BS191" i="25"/>
  <c r="BW190" i="25"/>
  <c r="BV190" i="25"/>
  <c r="BU190" i="25"/>
  <c r="BT190" i="25"/>
  <c r="BS190" i="25"/>
  <c r="BW189" i="25"/>
  <c r="BV189" i="25"/>
  <c r="BU189" i="25"/>
  <c r="BT189" i="25"/>
  <c r="BS189" i="25"/>
  <c r="BW188" i="25"/>
  <c r="BV188" i="25"/>
  <c r="BU188" i="25"/>
  <c r="BT188" i="25"/>
  <c r="BS188" i="25"/>
  <c r="BW187" i="25"/>
  <c r="BV187" i="25"/>
  <c r="BU187" i="25"/>
  <c r="BT187" i="25"/>
  <c r="BS187" i="25"/>
  <c r="BW186" i="25"/>
  <c r="BV186" i="25"/>
  <c r="BU186" i="25"/>
  <c r="BT186" i="25"/>
  <c r="BS186" i="25"/>
  <c r="BW185" i="25"/>
  <c r="BV185" i="25"/>
  <c r="BU185" i="25"/>
  <c r="BT185" i="25"/>
  <c r="BS185" i="25"/>
  <c r="BW184" i="25"/>
  <c r="BV184" i="25"/>
  <c r="BU184" i="25"/>
  <c r="BT184" i="25"/>
  <c r="BS184" i="25"/>
  <c r="BW183" i="25"/>
  <c r="BV183" i="25"/>
  <c r="BU183" i="25"/>
  <c r="BT183" i="25"/>
  <c r="BS183" i="25"/>
  <c r="BW182" i="25"/>
  <c r="BV182" i="25"/>
  <c r="BU182" i="25"/>
  <c r="BT182" i="25"/>
  <c r="BS182" i="25"/>
  <c r="BW181" i="25"/>
  <c r="BV181" i="25"/>
  <c r="BU181" i="25"/>
  <c r="BT181" i="25"/>
  <c r="BS181" i="25"/>
  <c r="BW180" i="25"/>
  <c r="BV180" i="25"/>
  <c r="BU180" i="25"/>
  <c r="BT180" i="25"/>
  <c r="BS180" i="25"/>
  <c r="BW179" i="25"/>
  <c r="BV179" i="25"/>
  <c r="BU179" i="25"/>
  <c r="BT179" i="25"/>
  <c r="BS179" i="25"/>
  <c r="BW178" i="25"/>
  <c r="BV178" i="25"/>
  <c r="BU178" i="25"/>
  <c r="BT178" i="25"/>
  <c r="BS178" i="25"/>
  <c r="BW177" i="25"/>
  <c r="BV177" i="25"/>
  <c r="BU177" i="25"/>
  <c r="BT177" i="25"/>
  <c r="BS177" i="25"/>
  <c r="BW176" i="25"/>
  <c r="BV176" i="25"/>
  <c r="BU176" i="25"/>
  <c r="BT176" i="25"/>
  <c r="BS176" i="25"/>
  <c r="BW175" i="25"/>
  <c r="BV175" i="25"/>
  <c r="BU175" i="25"/>
  <c r="BT175" i="25"/>
  <c r="BS175" i="25"/>
  <c r="BW174" i="25"/>
  <c r="BV174" i="25"/>
  <c r="BU174" i="25"/>
  <c r="BT174" i="25"/>
  <c r="BS174" i="25"/>
  <c r="BW173" i="25"/>
  <c r="BV173" i="25"/>
  <c r="BU173" i="25"/>
  <c r="BT173" i="25"/>
  <c r="BS173" i="25"/>
  <c r="BW172" i="25"/>
  <c r="BV172" i="25"/>
  <c r="BU172" i="25"/>
  <c r="BT172" i="25"/>
  <c r="BS172" i="25"/>
  <c r="BW171" i="25"/>
  <c r="BV171" i="25"/>
  <c r="BU171" i="25"/>
  <c r="BT171" i="25"/>
  <c r="BS171" i="25"/>
  <c r="BW170" i="25"/>
  <c r="BV170" i="25"/>
  <c r="BU170" i="25"/>
  <c r="BT170" i="25"/>
  <c r="BS170" i="25"/>
  <c r="BW169" i="25"/>
  <c r="BV169" i="25"/>
  <c r="BU169" i="25"/>
  <c r="BT169" i="25"/>
  <c r="BS169" i="25"/>
  <c r="BW168" i="25"/>
  <c r="BV168" i="25"/>
  <c r="BU168" i="25"/>
  <c r="BT168" i="25"/>
  <c r="BS168" i="25"/>
  <c r="BW167" i="25"/>
  <c r="BV167" i="25"/>
  <c r="BU167" i="25"/>
  <c r="BT167" i="25"/>
  <c r="BS167" i="25"/>
  <c r="BW166" i="25"/>
  <c r="BV166" i="25"/>
  <c r="BU166" i="25"/>
  <c r="BT166" i="25"/>
  <c r="BS166" i="25"/>
  <c r="BW165" i="25"/>
  <c r="BV165" i="25"/>
  <c r="BU165" i="25"/>
  <c r="BT165" i="25"/>
  <c r="BS165" i="25"/>
  <c r="BW164" i="25"/>
  <c r="BV164" i="25"/>
  <c r="BU164" i="25"/>
  <c r="BT164" i="25"/>
  <c r="BS164" i="25"/>
  <c r="BW163" i="25"/>
  <c r="BV163" i="25"/>
  <c r="BU163" i="25"/>
  <c r="BT163" i="25"/>
  <c r="BS163" i="25"/>
  <c r="BW162" i="25"/>
  <c r="BV162" i="25"/>
  <c r="BU162" i="25"/>
  <c r="BT162" i="25"/>
  <c r="BS162" i="25"/>
  <c r="BW161" i="25"/>
  <c r="BV161" i="25"/>
  <c r="BU161" i="25"/>
  <c r="BT161" i="25"/>
  <c r="BS161" i="25"/>
  <c r="BW160" i="25"/>
  <c r="BV160" i="25"/>
  <c r="BU160" i="25"/>
  <c r="BT160" i="25"/>
  <c r="BS160" i="25"/>
  <c r="BW159" i="25"/>
  <c r="BV159" i="25"/>
  <c r="BU159" i="25"/>
  <c r="BT159" i="25"/>
  <c r="BS159" i="25"/>
  <c r="BW158" i="25"/>
  <c r="BV158" i="25"/>
  <c r="BU158" i="25"/>
  <c r="BT158" i="25"/>
  <c r="BS158" i="25"/>
  <c r="BW157" i="25"/>
  <c r="BV157" i="25"/>
  <c r="BU157" i="25"/>
  <c r="BT157" i="25"/>
  <c r="BS157" i="25"/>
  <c r="BW156" i="25"/>
  <c r="BV156" i="25"/>
  <c r="BU156" i="25"/>
  <c r="BT156" i="25"/>
  <c r="BS156" i="25"/>
  <c r="BW155" i="25"/>
  <c r="BV155" i="25"/>
  <c r="BU155" i="25"/>
  <c r="BT155" i="25"/>
  <c r="BS155" i="25"/>
  <c r="BW154" i="25"/>
  <c r="BV154" i="25"/>
  <c r="BU154" i="25"/>
  <c r="BT154" i="25"/>
  <c r="BS154" i="25"/>
  <c r="BW153" i="25"/>
  <c r="BV153" i="25"/>
  <c r="BU153" i="25"/>
  <c r="BT153" i="25"/>
  <c r="BS153" i="25"/>
  <c r="BW152" i="25"/>
  <c r="BV152" i="25"/>
  <c r="BU152" i="25"/>
  <c r="BT152" i="25"/>
  <c r="BS152" i="25"/>
  <c r="BW151" i="25"/>
  <c r="BV151" i="25"/>
  <c r="BU151" i="25"/>
  <c r="BT151" i="25"/>
  <c r="BS151" i="25"/>
  <c r="BW150" i="25"/>
  <c r="BV150" i="25"/>
  <c r="BU150" i="25"/>
  <c r="BT150" i="25"/>
  <c r="BS150" i="25"/>
  <c r="BW149" i="25"/>
  <c r="BV149" i="25"/>
  <c r="BU149" i="25"/>
  <c r="BT149" i="25"/>
  <c r="BS149" i="25"/>
  <c r="BW148" i="25"/>
  <c r="BV148" i="25"/>
  <c r="BU148" i="25"/>
  <c r="BT148" i="25"/>
  <c r="BS148" i="25"/>
  <c r="BW147" i="25"/>
  <c r="BV147" i="25"/>
  <c r="BU147" i="25"/>
  <c r="BT147" i="25"/>
  <c r="BS147" i="25"/>
  <c r="BW146" i="25"/>
  <c r="BV146" i="25"/>
  <c r="BU146" i="25"/>
  <c r="BT146" i="25"/>
  <c r="BS146" i="25"/>
  <c r="BW145" i="25"/>
  <c r="BV145" i="25"/>
  <c r="BU145" i="25"/>
  <c r="BT145" i="25"/>
  <c r="BS145" i="25"/>
  <c r="BW144" i="25"/>
  <c r="BV144" i="25"/>
  <c r="BU144" i="25"/>
  <c r="BT144" i="25"/>
  <c r="BS144" i="25"/>
  <c r="BW143" i="25"/>
  <c r="BV143" i="25"/>
  <c r="BU143" i="25"/>
  <c r="BT143" i="25"/>
  <c r="BS143" i="25"/>
  <c r="BW142" i="25"/>
  <c r="BV142" i="25"/>
  <c r="BU142" i="25"/>
  <c r="BT142" i="25"/>
  <c r="BS142" i="25"/>
  <c r="BW141" i="25"/>
  <c r="BV141" i="25"/>
  <c r="BU141" i="25"/>
  <c r="BT141" i="25"/>
  <c r="BS141" i="25"/>
  <c r="BW140" i="25"/>
  <c r="BV140" i="25"/>
  <c r="BU140" i="25"/>
  <c r="BT140" i="25"/>
  <c r="BS140" i="25"/>
  <c r="BW139" i="25"/>
  <c r="BV139" i="25"/>
  <c r="BU139" i="25"/>
  <c r="BT139" i="25"/>
  <c r="BS139" i="25"/>
  <c r="BW138" i="25"/>
  <c r="BV138" i="25"/>
  <c r="BU138" i="25"/>
  <c r="BT138" i="25"/>
  <c r="BS138" i="25"/>
  <c r="BW137" i="25"/>
  <c r="BV137" i="25"/>
  <c r="BU137" i="25"/>
  <c r="BT137" i="25"/>
  <c r="BS137" i="25"/>
  <c r="BW136" i="25"/>
  <c r="BV136" i="25"/>
  <c r="BU136" i="25"/>
  <c r="BT136" i="25"/>
  <c r="BS136" i="25"/>
  <c r="BW135" i="25"/>
  <c r="BV135" i="25"/>
  <c r="BU135" i="25"/>
  <c r="BT135" i="25"/>
  <c r="BS135" i="25"/>
  <c r="BW134" i="25"/>
  <c r="BV134" i="25"/>
  <c r="BU134" i="25"/>
  <c r="BT134" i="25"/>
  <c r="BS134" i="25"/>
  <c r="BW133" i="25"/>
  <c r="BV133" i="25"/>
  <c r="BU133" i="25"/>
  <c r="BT133" i="25"/>
  <c r="BS133" i="25"/>
  <c r="BW132" i="25"/>
  <c r="BV132" i="25"/>
  <c r="BU132" i="25"/>
  <c r="BT132" i="25"/>
  <c r="BS132" i="25"/>
  <c r="BW131" i="25"/>
  <c r="BV131" i="25"/>
  <c r="BU131" i="25"/>
  <c r="BT131" i="25"/>
  <c r="BS131" i="25"/>
  <c r="BW130" i="25"/>
  <c r="BV130" i="25"/>
  <c r="BU130" i="25"/>
  <c r="BT130" i="25"/>
  <c r="BS130" i="25"/>
  <c r="BW129" i="25"/>
  <c r="BV129" i="25"/>
  <c r="BU129" i="25"/>
  <c r="BT129" i="25"/>
  <c r="BS129" i="25"/>
  <c r="BW128" i="25"/>
  <c r="BV128" i="25"/>
  <c r="BU128" i="25"/>
  <c r="BT128" i="25"/>
  <c r="BS128" i="25"/>
  <c r="BW127" i="25"/>
  <c r="BV127" i="25"/>
  <c r="BU127" i="25"/>
  <c r="BT127" i="25"/>
  <c r="BS127" i="25"/>
  <c r="BW126" i="25"/>
  <c r="BV126" i="25"/>
  <c r="BU126" i="25"/>
  <c r="BT126" i="25"/>
  <c r="BS126" i="25"/>
  <c r="BW125" i="25"/>
  <c r="BV125" i="25"/>
  <c r="BU125" i="25"/>
  <c r="BT125" i="25"/>
  <c r="BS125" i="25"/>
  <c r="BW124" i="25"/>
  <c r="BV124" i="25"/>
  <c r="BU124" i="25"/>
  <c r="BT124" i="25"/>
  <c r="BS124" i="25"/>
  <c r="BW123" i="25"/>
  <c r="BV123" i="25"/>
  <c r="BU123" i="25"/>
  <c r="BT123" i="25"/>
  <c r="BS123" i="25"/>
  <c r="BW122" i="25"/>
  <c r="BV122" i="25"/>
  <c r="BU122" i="25"/>
  <c r="BT122" i="25"/>
  <c r="BS122" i="25"/>
  <c r="BW121" i="25"/>
  <c r="BV121" i="25"/>
  <c r="BU121" i="25"/>
  <c r="BT121" i="25"/>
  <c r="BS121" i="25"/>
  <c r="BW120" i="25"/>
  <c r="BV120" i="25"/>
  <c r="BU120" i="25"/>
  <c r="BT120" i="25"/>
  <c r="BS120" i="25"/>
  <c r="BW119" i="25"/>
  <c r="BV119" i="25"/>
  <c r="BU119" i="25"/>
  <c r="BT119" i="25"/>
  <c r="BS119" i="25"/>
  <c r="BW118" i="25"/>
  <c r="BV118" i="25"/>
  <c r="BU118" i="25"/>
  <c r="BT118" i="25"/>
  <c r="BS118" i="25"/>
  <c r="BW117" i="25"/>
  <c r="BV117" i="25"/>
  <c r="BU117" i="25"/>
  <c r="BT117" i="25"/>
  <c r="BS117" i="25"/>
  <c r="BW116" i="25"/>
  <c r="BV116" i="25"/>
  <c r="BU116" i="25"/>
  <c r="BT116" i="25"/>
  <c r="BS116" i="25"/>
  <c r="BW115" i="25"/>
  <c r="BV115" i="25"/>
  <c r="BU115" i="25"/>
  <c r="BT115" i="25"/>
  <c r="BS115" i="25"/>
  <c r="BW114" i="25"/>
  <c r="BV114" i="25"/>
  <c r="BU114" i="25"/>
  <c r="BT114" i="25"/>
  <c r="BS114" i="25"/>
  <c r="BW113" i="25"/>
  <c r="BV113" i="25"/>
  <c r="BU113" i="25"/>
  <c r="BT113" i="25"/>
  <c r="BS113" i="25"/>
  <c r="BW112" i="25"/>
  <c r="BV112" i="25"/>
  <c r="BU112" i="25"/>
  <c r="BT112" i="25"/>
  <c r="BS112" i="25"/>
  <c r="BW111" i="25"/>
  <c r="BV111" i="25"/>
  <c r="BU111" i="25"/>
  <c r="BT111" i="25"/>
  <c r="BS111" i="25"/>
  <c r="BW110" i="25"/>
  <c r="BV110" i="25"/>
  <c r="BU110" i="25"/>
  <c r="BT110" i="25"/>
  <c r="BS110" i="25"/>
  <c r="BW109" i="25"/>
  <c r="BV109" i="25"/>
  <c r="BU109" i="25"/>
  <c r="BT109" i="25"/>
  <c r="BS109" i="25"/>
  <c r="BW108" i="25"/>
  <c r="BV108" i="25"/>
  <c r="BU108" i="25"/>
  <c r="BT108" i="25"/>
  <c r="BS108" i="25"/>
  <c r="BW107" i="25"/>
  <c r="BV107" i="25"/>
  <c r="BU107" i="25"/>
  <c r="BT107" i="25"/>
  <c r="BS107" i="25"/>
  <c r="BW106" i="25"/>
  <c r="BV106" i="25"/>
  <c r="BU106" i="25"/>
  <c r="BT106" i="25"/>
  <c r="BS106" i="25"/>
  <c r="BW105" i="25"/>
  <c r="BV105" i="25"/>
  <c r="BU105" i="25"/>
  <c r="BT105" i="25"/>
  <c r="BS105" i="25"/>
  <c r="BW104" i="25"/>
  <c r="BV104" i="25"/>
  <c r="BU104" i="25"/>
  <c r="BT104" i="25"/>
  <c r="BS104" i="25"/>
  <c r="BW103" i="25"/>
  <c r="BV103" i="25"/>
  <c r="BU103" i="25"/>
  <c r="BT103" i="25"/>
  <c r="BS103" i="25"/>
  <c r="BW102" i="25"/>
  <c r="BV102" i="25"/>
  <c r="BU102" i="25"/>
  <c r="BT102" i="25"/>
  <c r="BS102" i="25"/>
  <c r="BW101" i="25"/>
  <c r="BV101" i="25"/>
  <c r="BU101" i="25"/>
  <c r="BT101" i="25"/>
  <c r="BS101" i="25"/>
  <c r="BW100" i="25"/>
  <c r="BV100" i="25"/>
  <c r="BU100" i="25"/>
  <c r="BT100" i="25"/>
  <c r="BS100" i="25"/>
  <c r="BW99" i="25"/>
  <c r="BV99" i="25"/>
  <c r="BU99" i="25"/>
  <c r="BT99" i="25"/>
  <c r="BS99" i="25"/>
  <c r="BW98" i="25"/>
  <c r="BV98" i="25"/>
  <c r="BU98" i="25"/>
  <c r="BT98" i="25"/>
  <c r="BS98" i="25"/>
  <c r="BW97" i="25"/>
  <c r="BV97" i="25"/>
  <c r="BU97" i="25"/>
  <c r="BT97" i="25"/>
  <c r="BS97" i="25"/>
  <c r="BW96" i="25"/>
  <c r="BV96" i="25"/>
  <c r="BU96" i="25"/>
  <c r="BT96" i="25"/>
  <c r="BS96" i="25"/>
  <c r="BW95" i="25"/>
  <c r="BV95" i="25"/>
  <c r="BU95" i="25"/>
  <c r="BT95" i="25"/>
  <c r="BS95" i="25"/>
  <c r="BW94" i="25"/>
  <c r="BV94" i="25"/>
  <c r="BU94" i="25"/>
  <c r="BT94" i="25"/>
  <c r="BS94" i="25"/>
  <c r="BW93" i="25"/>
  <c r="BV93" i="25"/>
  <c r="BU93" i="25"/>
  <c r="BT93" i="25"/>
  <c r="BS93" i="25"/>
  <c r="BW92" i="25"/>
  <c r="BV92" i="25"/>
  <c r="BU92" i="25"/>
  <c r="BT92" i="25"/>
  <c r="BS92" i="25"/>
  <c r="BW91" i="25"/>
  <c r="BV91" i="25"/>
  <c r="BU91" i="25"/>
  <c r="BT91" i="25"/>
  <c r="BS91" i="25"/>
  <c r="BW90" i="25"/>
  <c r="BV90" i="25"/>
  <c r="BU90" i="25"/>
  <c r="BT90" i="25"/>
  <c r="BS90" i="25"/>
  <c r="BW89" i="25"/>
  <c r="BV89" i="25"/>
  <c r="BU89" i="25"/>
  <c r="BT89" i="25"/>
  <c r="BS89" i="25"/>
  <c r="BW88" i="25"/>
  <c r="BV88" i="25"/>
  <c r="BU88" i="25"/>
  <c r="BT88" i="25"/>
  <c r="BS88" i="25"/>
  <c r="BW87" i="25"/>
  <c r="BV87" i="25"/>
  <c r="BU87" i="25"/>
  <c r="BT87" i="25"/>
  <c r="BS87" i="25"/>
  <c r="BW86" i="25"/>
  <c r="BV86" i="25"/>
  <c r="BU86" i="25"/>
  <c r="BT86" i="25"/>
  <c r="BS86" i="25"/>
  <c r="BW85" i="25"/>
  <c r="BV85" i="25"/>
  <c r="BU85" i="25"/>
  <c r="BT85" i="25"/>
  <c r="BS85" i="25"/>
  <c r="BW84" i="25"/>
  <c r="BV84" i="25"/>
  <c r="BU84" i="25"/>
  <c r="BT84" i="25"/>
  <c r="BS84" i="25"/>
  <c r="BW83" i="25"/>
  <c r="BV83" i="25"/>
  <c r="BU83" i="25"/>
  <c r="BT83" i="25"/>
  <c r="BS83" i="25"/>
  <c r="BW82" i="25"/>
  <c r="BV82" i="25"/>
  <c r="BU82" i="25"/>
  <c r="BT82" i="25"/>
  <c r="BS82" i="25"/>
  <c r="BW81" i="25"/>
  <c r="BV81" i="25"/>
  <c r="BU81" i="25"/>
  <c r="BT81" i="25"/>
  <c r="BS81" i="25"/>
  <c r="BW80" i="25"/>
  <c r="BV80" i="25"/>
  <c r="BU80" i="25"/>
  <c r="BT80" i="25"/>
  <c r="BS80" i="25"/>
  <c r="BW79" i="25"/>
  <c r="BV79" i="25"/>
  <c r="BU79" i="25"/>
  <c r="BT79" i="25"/>
  <c r="BS79" i="25"/>
  <c r="BW78" i="25"/>
  <c r="BV78" i="25"/>
  <c r="BU78" i="25"/>
  <c r="BT78" i="25"/>
  <c r="BS78" i="25"/>
  <c r="BW77" i="25"/>
  <c r="BV77" i="25"/>
  <c r="BU77" i="25"/>
  <c r="BT77" i="25"/>
  <c r="BS77" i="25"/>
  <c r="BW76" i="25"/>
  <c r="BV76" i="25"/>
  <c r="BU76" i="25"/>
  <c r="BT76" i="25"/>
  <c r="BS76" i="25"/>
  <c r="BW75" i="25"/>
  <c r="BV75" i="25"/>
  <c r="BU75" i="25"/>
  <c r="BT75" i="25"/>
  <c r="BS75" i="25"/>
  <c r="BW74" i="25"/>
  <c r="BV74" i="25"/>
  <c r="BU74" i="25"/>
  <c r="BT74" i="25"/>
  <c r="BS74" i="25"/>
  <c r="BW73" i="25"/>
  <c r="BV73" i="25"/>
  <c r="BU73" i="25"/>
  <c r="BT73" i="25"/>
  <c r="BS73" i="25"/>
  <c r="BW72" i="25"/>
  <c r="BV72" i="25"/>
  <c r="BU72" i="25"/>
  <c r="BT72" i="25"/>
  <c r="BS72" i="25"/>
  <c r="BW71" i="25"/>
  <c r="BV71" i="25"/>
  <c r="BU71" i="25"/>
  <c r="BT71" i="25"/>
  <c r="BS71" i="25"/>
  <c r="BW70" i="25"/>
  <c r="BV70" i="25"/>
  <c r="BU70" i="25"/>
  <c r="BT70" i="25"/>
  <c r="BS70" i="25"/>
  <c r="BW69" i="25"/>
  <c r="BV69" i="25"/>
  <c r="BU69" i="25"/>
  <c r="BT69" i="25"/>
  <c r="BS69" i="25"/>
  <c r="BW68" i="25"/>
  <c r="BV68" i="25"/>
  <c r="BU68" i="25"/>
  <c r="BT68" i="25"/>
  <c r="BS68" i="25"/>
  <c r="BW67" i="25"/>
  <c r="BV67" i="25"/>
  <c r="BU67" i="25"/>
  <c r="BT67" i="25"/>
  <c r="BS67" i="25"/>
  <c r="BW66" i="25"/>
  <c r="BV66" i="25"/>
  <c r="BU66" i="25"/>
  <c r="BT66" i="25"/>
  <c r="BS66" i="25"/>
  <c r="BW65" i="25"/>
  <c r="BV65" i="25"/>
  <c r="BU65" i="25"/>
  <c r="BT65" i="25"/>
  <c r="BS65" i="25"/>
  <c r="BW64" i="25"/>
  <c r="BV64" i="25"/>
  <c r="BU64" i="25"/>
  <c r="BT64" i="25"/>
  <c r="BS64" i="25"/>
  <c r="BW63" i="25"/>
  <c r="BV63" i="25"/>
  <c r="BU63" i="25"/>
  <c r="BT63" i="25"/>
  <c r="BS63" i="25"/>
  <c r="BW62" i="25"/>
  <c r="BV62" i="25"/>
  <c r="BU62" i="25"/>
  <c r="BT62" i="25"/>
  <c r="BS62" i="25"/>
  <c r="BW61" i="25"/>
  <c r="BV61" i="25"/>
  <c r="BU61" i="25"/>
  <c r="BT61" i="25"/>
  <c r="BS61" i="25"/>
  <c r="BW60" i="25"/>
  <c r="BV60" i="25"/>
  <c r="BU60" i="25"/>
  <c r="BT60" i="25"/>
  <c r="BS60" i="25"/>
  <c r="BW59" i="25"/>
  <c r="BV59" i="25"/>
  <c r="BU59" i="25"/>
  <c r="BT59" i="25"/>
  <c r="BS59" i="25"/>
  <c r="BW58" i="25"/>
  <c r="BV58" i="25"/>
  <c r="BU58" i="25"/>
  <c r="BT58" i="25"/>
  <c r="BS58" i="25"/>
  <c r="BW57" i="25"/>
  <c r="BV57" i="25"/>
  <c r="BU57" i="25"/>
  <c r="BT57" i="25"/>
  <c r="BS57" i="25"/>
  <c r="BW56" i="25"/>
  <c r="BV56" i="25"/>
  <c r="BU56" i="25"/>
  <c r="BT56" i="25"/>
  <c r="BS56" i="25"/>
  <c r="BW55" i="25"/>
  <c r="BV55" i="25"/>
  <c r="BU55" i="25"/>
  <c r="BT55" i="25"/>
  <c r="BS55" i="25"/>
  <c r="BW54" i="25"/>
  <c r="BV54" i="25"/>
  <c r="BU54" i="25"/>
  <c r="BT54" i="25"/>
  <c r="BS54" i="25"/>
  <c r="BW53" i="25"/>
  <c r="BV53" i="25"/>
  <c r="BU53" i="25"/>
  <c r="BT53" i="25"/>
  <c r="BS53" i="25"/>
  <c r="BW52" i="25"/>
  <c r="BV52" i="25"/>
  <c r="BU52" i="25"/>
  <c r="BT52" i="25"/>
  <c r="BS52" i="25"/>
  <c r="BW51" i="25"/>
  <c r="BV51" i="25"/>
  <c r="BU51" i="25"/>
  <c r="BT51" i="25"/>
  <c r="BS51" i="25"/>
  <c r="BW50" i="25"/>
  <c r="BV50" i="25"/>
  <c r="BU50" i="25"/>
  <c r="BT50" i="25"/>
  <c r="BS50" i="25"/>
  <c r="BW49" i="25"/>
  <c r="BV49" i="25"/>
  <c r="BU49" i="25"/>
  <c r="BT49" i="25"/>
  <c r="BS49" i="25"/>
  <c r="BW48" i="25"/>
  <c r="BV48" i="25"/>
  <c r="BU48" i="25"/>
  <c r="BT48" i="25"/>
  <c r="BS48" i="25"/>
  <c r="BW47" i="25"/>
  <c r="BV47" i="25"/>
  <c r="BU47" i="25"/>
  <c r="BT47" i="25"/>
  <c r="BS47" i="25"/>
  <c r="BW46" i="25"/>
  <c r="BV46" i="25"/>
  <c r="BU46" i="25"/>
  <c r="BT46" i="25"/>
  <c r="BS46" i="25"/>
  <c r="BW45" i="25"/>
  <c r="BV45" i="25"/>
  <c r="BU45" i="25"/>
  <c r="BT45" i="25"/>
  <c r="BS45" i="25"/>
  <c r="BW44" i="25"/>
  <c r="BV44" i="25"/>
  <c r="BU44" i="25"/>
  <c r="BT44" i="25"/>
  <c r="BS44" i="25"/>
  <c r="BW43" i="25"/>
  <c r="BV43" i="25"/>
  <c r="BU43" i="25"/>
  <c r="BT43" i="25"/>
  <c r="BS43" i="25"/>
  <c r="BW42" i="25"/>
  <c r="BV42" i="25"/>
  <c r="BU42" i="25"/>
  <c r="BT42" i="25"/>
  <c r="BS42" i="25"/>
  <c r="BW41" i="25"/>
  <c r="BV41" i="25"/>
  <c r="BU41" i="25"/>
  <c r="BT41" i="25"/>
  <c r="BS41" i="25"/>
  <c r="BW40" i="25"/>
  <c r="BV40" i="25"/>
  <c r="BU40" i="25"/>
  <c r="BT40" i="25"/>
  <c r="BS40" i="25"/>
  <c r="BV39" i="25"/>
  <c r="BU39" i="25"/>
  <c r="BT39" i="25"/>
  <c r="BS39" i="25"/>
  <c r="BW39" i="25" s="1"/>
  <c r="BV38" i="25"/>
  <c r="BU38" i="25"/>
  <c r="BT38" i="25"/>
  <c r="BS38" i="25"/>
  <c r="BW38" i="25" s="1"/>
  <c r="BV37" i="25"/>
  <c r="BU37" i="25"/>
  <c r="BT37" i="25"/>
  <c r="BS37" i="25"/>
  <c r="BW37" i="25" s="1"/>
  <c r="I7" i="23"/>
  <c r="BS26" i="25"/>
  <c r="BT26" i="25"/>
  <c r="BU26" i="25"/>
  <c r="BS27" i="25"/>
  <c r="BW27" i="25" s="1"/>
  <c r="BT27" i="25"/>
  <c r="BS28" i="25"/>
  <c r="BT28" i="25"/>
  <c r="BU28" i="25"/>
  <c r="BS29" i="25"/>
  <c r="BT29" i="25"/>
  <c r="BU29" i="25"/>
  <c r="BS30" i="25"/>
  <c r="BT30" i="25"/>
  <c r="BU30" i="25"/>
  <c r="BV30" i="25"/>
  <c r="BS32" i="25"/>
  <c r="BT32" i="25"/>
  <c r="BU32" i="25"/>
  <c r="BV32" i="25"/>
  <c r="BS33" i="25"/>
  <c r="BT33" i="25"/>
  <c r="BU33" i="25"/>
  <c r="BV33" i="25"/>
  <c r="BS35" i="25"/>
  <c r="BW35" i="25" s="1"/>
  <c r="BV26" i="25"/>
  <c r="BV28" i="25"/>
  <c r="BV29" i="25"/>
  <c r="BR7" i="25"/>
  <c r="BU27" i="25"/>
  <c r="BV27" i="25"/>
  <c r="C132" i="8"/>
  <c r="E132" i="8" s="1"/>
  <c r="K49" i="8"/>
  <c r="I8" i="23"/>
  <c r="I12" i="23"/>
  <c r="E67" i="8"/>
  <c r="B24" i="23"/>
  <c r="B55" i="23"/>
  <c r="O24" i="23"/>
  <c r="O26" i="23"/>
  <c r="O27" i="23"/>
  <c r="O28" i="23"/>
  <c r="O29" i="23"/>
  <c r="O30" i="23"/>
  <c r="O31" i="23"/>
  <c r="O32" i="23"/>
  <c r="O25" i="23"/>
  <c r="H116" i="23"/>
  <c r="AB116" i="23" s="1"/>
  <c r="AF116" i="23"/>
  <c r="G116" i="23"/>
  <c r="AE116" i="23"/>
  <c r="AA116" i="23"/>
  <c r="F116" i="23"/>
  <c r="E116" i="23"/>
  <c r="Q116" i="23" s="1"/>
  <c r="AC117" i="23"/>
  <c r="AE117" i="23" s="1"/>
  <c r="AE112" i="23" s="1"/>
  <c r="Y117" i="23"/>
  <c r="F115" i="23"/>
  <c r="G115" i="23"/>
  <c r="H115" i="23" s="1"/>
  <c r="I115" i="23" s="1"/>
  <c r="J115" i="23" s="1"/>
  <c r="K115" i="23"/>
  <c r="L115" i="23" s="1"/>
  <c r="M115" i="23" s="1"/>
  <c r="N115" i="23" s="1"/>
  <c r="O115" i="23" s="1"/>
  <c r="P115" i="23" s="1"/>
  <c r="Q115" i="23" s="1"/>
  <c r="V115" i="23"/>
  <c r="W115" i="23" s="1"/>
  <c r="X115" i="23"/>
  <c r="Y115" i="23" s="1"/>
  <c r="Z115" i="23" s="1"/>
  <c r="AA115" i="23" s="1"/>
  <c r="AB115" i="23" s="1"/>
  <c r="AC115" i="23" s="1"/>
  <c r="AD115" i="23" s="1"/>
  <c r="AE115" i="23" s="1"/>
  <c r="AF115" i="23" s="1"/>
  <c r="AG115" i="23" s="1"/>
  <c r="AH115" i="23" s="1"/>
  <c r="AI115" i="23" s="1"/>
  <c r="AJ115" i="23" s="1"/>
  <c r="AF117" i="23"/>
  <c r="AF111" i="23" s="1"/>
  <c r="AC114" i="23"/>
  <c r="B49" i="23"/>
  <c r="B61" i="23" s="1"/>
  <c r="B73" i="23" s="1"/>
  <c r="B85" i="23" s="1"/>
  <c r="B50" i="23"/>
  <c r="B62" i="23" s="1"/>
  <c r="B74" i="23" s="1"/>
  <c r="B86" i="23" s="1"/>
  <c r="BN3115" i="25"/>
  <c r="BN3114" i="25"/>
  <c r="BN3111" i="25"/>
  <c r="BN3109" i="25"/>
  <c r="BN3110" i="25"/>
  <c r="E117" i="23"/>
  <c r="G117" i="23" s="1"/>
  <c r="G112" i="23" s="1"/>
  <c r="I117" i="23"/>
  <c r="M117" i="23"/>
  <c r="X117" i="23"/>
  <c r="X111" i="23" s="1"/>
  <c r="E106" i="23"/>
  <c r="W117" i="23"/>
  <c r="W112" i="23" s="1"/>
  <c r="K116" i="23"/>
  <c r="E105" i="23"/>
  <c r="F117" i="23"/>
  <c r="F113" i="23" s="1"/>
  <c r="V117" i="23"/>
  <c r="V113" i="23" s="1"/>
  <c r="E104" i="23"/>
  <c r="AJ116" i="23"/>
  <c r="AI116" i="23"/>
  <c r="O116" i="23"/>
  <c r="E103" i="23"/>
  <c r="M116" i="23"/>
  <c r="BS36" i="25"/>
  <c r="BW36" i="25" s="1"/>
  <c r="BT36" i="25"/>
  <c r="BU36" i="25"/>
  <c r="BV36" i="25"/>
  <c r="BS34" i="25"/>
  <c r="BT34" i="25"/>
  <c r="BU34" i="25"/>
  <c r="BV34" i="25"/>
  <c r="BS31" i="25"/>
  <c r="BW31" i="25" s="1"/>
  <c r="BT31" i="25"/>
  <c r="BU31" i="25"/>
  <c r="BV31" i="25"/>
  <c r="BH3025" i="25"/>
  <c r="W116" i="23"/>
  <c r="BM3" i="25"/>
  <c r="BT35" i="25"/>
  <c r="BU35" i="25"/>
  <c r="BV35" i="25"/>
  <c r="G3143" i="25"/>
  <c r="J3143" i="25" s="1"/>
  <c r="AR3063" i="25" s="1"/>
  <c r="G3142" i="25"/>
  <c r="Y3142" i="25" s="1"/>
  <c r="G3141" i="25"/>
  <c r="J3141" i="25" s="1"/>
  <c r="AR3046" i="25" s="1"/>
  <c r="G3140" i="25"/>
  <c r="J3140" i="25" s="1"/>
  <c r="K3046" i="25" s="1"/>
  <c r="B45" i="23"/>
  <c r="B57" i="23" s="1"/>
  <c r="B69" i="23" s="1"/>
  <c r="L114" i="8"/>
  <c r="B145" i="8"/>
  <c r="C139" i="8"/>
  <c r="E139" i="8" s="1"/>
  <c r="I108" i="23"/>
  <c r="B95" i="8"/>
  <c r="B100" i="23"/>
  <c r="C140" i="8"/>
  <c r="E140" i="8" s="1"/>
  <c r="B3091" i="25"/>
  <c r="C134" i="8"/>
  <c r="E134" i="8" s="1"/>
  <c r="C67" i="8"/>
  <c r="C136" i="8"/>
  <c r="E136" i="8" s="1"/>
  <c r="C137" i="8"/>
  <c r="E137" i="8" s="1"/>
  <c r="B127" i="8"/>
  <c r="B37" i="23"/>
  <c r="B75" i="8"/>
  <c r="B43" i="8"/>
  <c r="M69" i="8"/>
  <c r="M70" i="8"/>
  <c r="C131" i="8"/>
  <c r="E131" i="8" s="1"/>
  <c r="C133" i="8"/>
  <c r="E133" i="8" s="1"/>
  <c r="C135" i="8"/>
  <c r="E135" i="8" s="1"/>
  <c r="C138" i="8"/>
  <c r="E138" i="8" s="1"/>
  <c r="C141" i="8"/>
  <c r="E141" i="8" s="1"/>
  <c r="C142" i="8"/>
  <c r="E142" i="8" s="1"/>
  <c r="E178" i="8" l="1"/>
  <c r="BX39" i="25"/>
  <c r="BX38" i="25"/>
  <c r="H3063" i="25"/>
  <c r="BX30" i="25"/>
  <c r="J3142" i="25"/>
  <c r="K3063" i="25" s="1"/>
  <c r="BW34" i="25"/>
  <c r="BW33" i="25"/>
  <c r="BW32" i="25"/>
  <c r="BX34" i="25"/>
  <c r="BW30" i="25"/>
  <c r="BW28" i="25"/>
  <c r="BX26" i="25"/>
  <c r="BW29" i="25"/>
  <c r="AO3063" i="25"/>
  <c r="Y3143" i="25"/>
  <c r="BX29" i="25"/>
  <c r="BX33" i="25"/>
  <c r="BX37" i="25"/>
  <c r="Y3140" i="25"/>
  <c r="BX27" i="25"/>
  <c r="BX31" i="25"/>
  <c r="BX35" i="25"/>
  <c r="BX28" i="25"/>
  <c r="BX32" i="25"/>
  <c r="BX36" i="25"/>
  <c r="H3046" i="25"/>
  <c r="CD1599" i="25"/>
  <c r="BW26" i="25"/>
  <c r="CD1043" i="25"/>
  <c r="CD1456" i="25"/>
  <c r="CD2242" i="25"/>
  <c r="CD2754" i="25"/>
  <c r="CD2678" i="25"/>
  <c r="CD1034" i="25"/>
  <c r="CD2333" i="25"/>
  <c r="CD2658" i="25"/>
  <c r="CD2422" i="25"/>
  <c r="CD2838" i="25"/>
  <c r="CD87" i="25"/>
  <c r="CD1049" i="25"/>
  <c r="CD1160" i="25"/>
  <c r="CD2946" i="25"/>
  <c r="CD1825" i="25"/>
  <c r="CD1860" i="25"/>
  <c r="CD1889" i="25"/>
  <c r="CD1924" i="25"/>
  <c r="CD2002" i="25"/>
  <c r="CD2454" i="25"/>
  <c r="CD2934" i="25"/>
  <c r="CD2068" i="25"/>
  <c r="CD2093" i="25"/>
  <c r="CD2786" i="25"/>
  <c r="CD2614" i="25"/>
  <c r="CD1213" i="25"/>
  <c r="CD2004" i="25"/>
  <c r="CD2029" i="25"/>
  <c r="CD2269" i="25"/>
  <c r="CD2466" i="25"/>
  <c r="CD2626" i="25"/>
  <c r="CD2722" i="25"/>
  <c r="CD2058" i="25"/>
  <c r="CD2085" i="25"/>
  <c r="CD2124" i="25"/>
  <c r="CD2149" i="25"/>
  <c r="CD2188" i="25"/>
  <c r="CD2486" i="25"/>
  <c r="CD2742" i="25"/>
  <c r="CD2976" i="25"/>
  <c r="CD1230" i="25"/>
  <c r="CD2330" i="25"/>
  <c r="CD1102" i="25"/>
  <c r="CD2229" i="25"/>
  <c r="CD2370" i="25"/>
  <c r="CD2530" i="25"/>
  <c r="CD2882" i="25"/>
  <c r="CD1746" i="25"/>
  <c r="CD2048" i="25"/>
  <c r="CD2582" i="25"/>
  <c r="CD2806" i="25"/>
  <c r="CD3014" i="25"/>
  <c r="CD1219" i="25"/>
  <c r="CD2402" i="25"/>
  <c r="CD2498" i="25"/>
  <c r="CD2594" i="25"/>
  <c r="CD2818" i="25"/>
  <c r="CD2914" i="25"/>
  <c r="CD3010" i="25"/>
  <c r="CD2550" i="25"/>
  <c r="CD2710" i="25"/>
  <c r="CD2870" i="25"/>
  <c r="CD1805" i="25"/>
  <c r="CD1375" i="25"/>
  <c r="CD1038" i="25"/>
  <c r="CD1116" i="25"/>
  <c r="CD1781" i="25"/>
  <c r="CD2306" i="25"/>
  <c r="CD2434" i="25"/>
  <c r="CD2562" i="25"/>
  <c r="CD2690" i="25"/>
  <c r="CD2850" i="25"/>
  <c r="CD2978" i="25"/>
  <c r="CD1668" i="25"/>
  <c r="CD2321" i="25"/>
  <c r="CD2390" i="25"/>
  <c r="CD2518" i="25"/>
  <c r="CD2646" i="25"/>
  <c r="CD2774" i="25"/>
  <c r="CD2902" i="25"/>
  <c r="CD1475" i="25"/>
  <c r="CD1477" i="25"/>
  <c r="CD1063" i="25"/>
  <c r="CD1083" i="25"/>
  <c r="CD1117" i="25"/>
  <c r="CD1133" i="25"/>
  <c r="CD1145" i="25"/>
  <c r="CD1153" i="25"/>
  <c r="CD1032" i="25"/>
  <c r="CD1041" i="25"/>
  <c r="CD1042" i="25"/>
  <c r="CD1048" i="25"/>
  <c r="CD1058" i="25"/>
  <c r="CD1110" i="25"/>
  <c r="CD1172" i="25"/>
  <c r="CD1046" i="25"/>
  <c r="CD1059" i="25"/>
  <c r="CD1067" i="25"/>
  <c r="CD1071" i="25"/>
  <c r="CD1076" i="25"/>
  <c r="CD1123" i="25"/>
  <c r="CD1128" i="25"/>
  <c r="CD1161" i="25"/>
  <c r="CD1175" i="25"/>
  <c r="CD1188" i="25"/>
  <c r="CD1216" i="25"/>
  <c r="CD1220" i="25"/>
  <c r="CD1223" i="25"/>
  <c r="CD1236" i="25"/>
  <c r="CD1029" i="25"/>
  <c r="CD1031" i="25"/>
  <c r="CD1056" i="25"/>
  <c r="CD1136" i="25"/>
  <c r="CD1157" i="25"/>
  <c r="CD1158" i="25"/>
  <c r="CD1183" i="25"/>
  <c r="CD1197" i="25"/>
  <c r="CD1198" i="25"/>
  <c r="CD1232" i="25"/>
  <c r="CD1240" i="25"/>
  <c r="CD1247" i="25"/>
  <c r="CD1044" i="25"/>
  <c r="CD1101" i="25"/>
  <c r="CD1154" i="25"/>
  <c r="CD1214" i="25"/>
  <c r="CD1228" i="25"/>
  <c r="CD1248" i="25"/>
  <c r="CD1296" i="25"/>
  <c r="CD1304" i="25"/>
  <c r="CD1316" i="25"/>
  <c r="CD1326" i="25"/>
  <c r="CD1394" i="25"/>
  <c r="CD1406" i="25"/>
  <c r="CD1435" i="25"/>
  <c r="CD1442" i="25"/>
  <c r="CD1450" i="25"/>
  <c r="CD1458" i="25"/>
  <c r="CD1482" i="25"/>
  <c r="CD1498" i="25"/>
  <c r="CD1035" i="25"/>
  <c r="CD1052" i="25"/>
  <c r="CD1127" i="25"/>
  <c r="CD1131" i="25"/>
  <c r="CD1165" i="25"/>
  <c r="CD1166" i="25"/>
  <c r="CD1168" i="25"/>
  <c r="CD1201" i="25"/>
  <c r="CD1210" i="25"/>
  <c r="CD1212" i="25"/>
  <c r="CD1234" i="25"/>
  <c r="CD1244" i="25"/>
  <c r="CD1245" i="25"/>
  <c r="CD1250" i="25"/>
  <c r="CD1256" i="25"/>
  <c r="CD1257" i="25"/>
  <c r="CD1264" i="25"/>
  <c r="CD1265" i="25"/>
  <c r="CD1290" i="25"/>
  <c r="CD1300" i="25"/>
  <c r="CD1358" i="25"/>
  <c r="CD1378" i="25"/>
  <c r="CD1390" i="25"/>
  <c r="CD1418" i="25"/>
  <c r="CD1434" i="25"/>
  <c r="CD1438" i="25"/>
  <c r="CD1454" i="25"/>
  <c r="CD1480" i="25"/>
  <c r="CD1100" i="25"/>
  <c r="CD1113" i="25"/>
  <c r="CD1120" i="25"/>
  <c r="CD1125" i="25"/>
  <c r="CD1137" i="25"/>
  <c r="CD1202" i="25"/>
  <c r="CD1203" i="25"/>
  <c r="CD1231" i="25"/>
  <c r="CD1252" i="25"/>
  <c r="CD1258" i="25"/>
  <c r="CD1260" i="25"/>
  <c r="CD1274" i="25"/>
  <c r="CD1280" i="25"/>
  <c r="CD1297" i="25"/>
  <c r="CD1311" i="25"/>
  <c r="CD1322" i="25"/>
  <c r="CD1348" i="25"/>
  <c r="CD1356" i="25"/>
  <c r="CD1379" i="25"/>
  <c r="CD1383" i="25"/>
  <c r="CD1443" i="25"/>
  <c r="CD1451" i="25"/>
  <c r="CD1453" i="25"/>
  <c r="CD1506" i="25"/>
  <c r="CD1514" i="25"/>
  <c r="CD1516" i="25"/>
  <c r="CD1518" i="25"/>
  <c r="CD1521" i="25"/>
  <c r="CD1546" i="25"/>
  <c r="CD1562" i="25"/>
  <c r="CD1566" i="25"/>
  <c r="CD1569" i="25"/>
  <c r="CD1574" i="25"/>
  <c r="CD1580" i="25"/>
  <c r="CD1582" i="25"/>
  <c r="CD1585" i="25"/>
  <c r="CD1595" i="25"/>
  <c r="CD1601" i="25"/>
  <c r="CD1622" i="25"/>
  <c r="CD1115" i="25"/>
  <c r="CD1204" i="25"/>
  <c r="CD1224" i="25"/>
  <c r="CD1266" i="25"/>
  <c r="CD1267" i="25"/>
  <c r="CD1271" i="25"/>
  <c r="CD1299" i="25"/>
  <c r="CD1305" i="25"/>
  <c r="CD1308" i="25"/>
  <c r="CD1416" i="25"/>
  <c r="CD1433" i="25"/>
  <c r="CD1490" i="25"/>
  <c r="CD1502" i="25"/>
  <c r="CD1631" i="25"/>
  <c r="CD1093" i="25"/>
  <c r="CD1094" i="25"/>
  <c r="CD1335" i="25"/>
  <c r="CD1466" i="25"/>
  <c r="CD1474" i="25"/>
  <c r="CD1476" i="25"/>
  <c r="CD1527" i="25"/>
  <c r="CD1532" i="25"/>
  <c r="CD1538" i="25"/>
  <c r="CD1540" i="25"/>
  <c r="CD1547" i="25"/>
  <c r="CD1578" i="25"/>
  <c r="CD1610" i="25"/>
  <c r="CD1618" i="25"/>
  <c r="CD1643" i="25"/>
  <c r="CD1695" i="25"/>
  <c r="CD1711" i="25"/>
  <c r="CD1723" i="25"/>
  <c r="CD1727" i="25"/>
  <c r="CD1739" i="25"/>
  <c r="CD1848" i="25"/>
  <c r="CD1863" i="25"/>
  <c r="CD1879" i="25"/>
  <c r="CD1883" i="25"/>
  <c r="CD1886" i="25"/>
  <c r="CD1891" i="25"/>
  <c r="CD1897" i="25"/>
  <c r="CD1899" i="25"/>
  <c r="CD1902" i="25"/>
  <c r="CD1951" i="25"/>
  <c r="CD1967" i="25"/>
  <c r="CD1979" i="25"/>
  <c r="CD1983" i="25"/>
  <c r="CD1995" i="25"/>
  <c r="CD1082" i="25"/>
  <c r="CD1225" i="25"/>
  <c r="CD1226" i="25"/>
  <c r="CD1268" i="25"/>
  <c r="CD1385" i="25"/>
  <c r="CD1387" i="25"/>
  <c r="CD1402" i="25"/>
  <c r="CD1403" i="25"/>
  <c r="CD1409" i="25"/>
  <c r="CD1422" i="25"/>
  <c r="CD1459" i="25"/>
  <c r="CD1462" i="25"/>
  <c r="CD1463" i="25"/>
  <c r="CD1468" i="25"/>
  <c r="CD1515" i="25"/>
  <c r="CD1563" i="25"/>
  <c r="CD1594" i="25"/>
  <c r="CD1602" i="25"/>
  <c r="CD1612" i="25"/>
  <c r="CD1613" i="25"/>
  <c r="CD1625" i="25"/>
  <c r="CD1671" i="25"/>
  <c r="CD1687" i="25"/>
  <c r="CD1691" i="25"/>
  <c r="CD1700" i="25"/>
  <c r="CD1707" i="25"/>
  <c r="CD1759" i="25"/>
  <c r="CD1775" i="25"/>
  <c r="CD1787" i="25"/>
  <c r="CD1803" i="25"/>
  <c r="CD1861" i="25"/>
  <c r="CD1927" i="25"/>
  <c r="CD1941" i="25"/>
  <c r="CD1943" i="25"/>
  <c r="CD1947" i="25"/>
  <c r="CD1956" i="25"/>
  <c r="CD1963" i="25"/>
  <c r="CD2015" i="25"/>
  <c r="CD2031" i="25"/>
  <c r="CD2043" i="25"/>
  <c r="CD2059" i="25"/>
  <c r="CD1146" i="25"/>
  <c r="CD1170" i="25"/>
  <c r="CD1181" i="25"/>
  <c r="CD1217" i="25"/>
  <c r="CD1241" i="25"/>
  <c r="CD1341" i="25"/>
  <c r="CD1354" i="25"/>
  <c r="CD1364" i="25"/>
  <c r="CD1366" i="25"/>
  <c r="CD1370" i="25"/>
  <c r="CD1507" i="25"/>
  <c r="CD1530" i="25"/>
  <c r="CD1596" i="25"/>
  <c r="CD1603" i="25"/>
  <c r="CD1606" i="25"/>
  <c r="CD1639" i="25"/>
  <c r="CD1731" i="25"/>
  <c r="CD1742" i="25"/>
  <c r="CD1908" i="25"/>
  <c r="CD1913" i="25"/>
  <c r="CD1919" i="25"/>
  <c r="CD1962" i="25"/>
  <c r="CD1968" i="25"/>
  <c r="CD1971" i="25"/>
  <c r="CD2042" i="25"/>
  <c r="CD2083" i="25"/>
  <c r="CD2086" i="25"/>
  <c r="CD2089" i="25"/>
  <c r="CD2094" i="25"/>
  <c r="CD2105" i="25"/>
  <c r="CD2107" i="25"/>
  <c r="CD2111" i="25"/>
  <c r="CD2123" i="25"/>
  <c r="CD2152" i="25"/>
  <c r="CD2232" i="25"/>
  <c r="CD2254" i="25"/>
  <c r="CD2270" i="25"/>
  <c r="CD2302" i="25"/>
  <c r="CD2318" i="25"/>
  <c r="CD2327" i="25"/>
  <c r="CD2334" i="25"/>
  <c r="CD2343" i="25"/>
  <c r="CD2350" i="25"/>
  <c r="CD2359" i="25"/>
  <c r="CD2366" i="25"/>
  <c r="CD2375" i="25"/>
  <c r="CD2377" i="25"/>
  <c r="CD2411" i="25"/>
  <c r="CD2415" i="25"/>
  <c r="CD2427" i="25"/>
  <c r="CD2431" i="25"/>
  <c r="CD2435" i="25"/>
  <c r="CD1428" i="25"/>
  <c r="CD1483" i="25"/>
  <c r="CD1486" i="25"/>
  <c r="CD1500" i="25"/>
  <c r="CD1554" i="25"/>
  <c r="CD1586" i="25"/>
  <c r="CD1597" i="25"/>
  <c r="CD1632" i="25"/>
  <c r="CD1669" i="25"/>
  <c r="CD1686" i="25"/>
  <c r="CD1696" i="25"/>
  <c r="CD1737" i="25"/>
  <c r="CD1749" i="25"/>
  <c r="CD1753" i="25"/>
  <c r="CD1766" i="25"/>
  <c r="CD1770" i="25"/>
  <c r="CD1790" i="25"/>
  <c r="CD1793" i="25"/>
  <c r="CD1801" i="25"/>
  <c r="CD1822" i="25"/>
  <c r="CD1833" i="25"/>
  <c r="CD1857" i="25"/>
  <c r="CD1864" i="25"/>
  <c r="CD1895" i="25"/>
  <c r="CD1987" i="25"/>
  <c r="CD1998" i="25"/>
  <c r="CD2143" i="25"/>
  <c r="CD2159" i="25"/>
  <c r="CD2171" i="25"/>
  <c r="CD2187" i="25"/>
  <c r="CD2395" i="25"/>
  <c r="CD2399" i="25"/>
  <c r="CD1184" i="25"/>
  <c r="CD1185" i="25"/>
  <c r="CD1368" i="25"/>
  <c r="CD1395" i="25"/>
  <c r="CD1398" i="25"/>
  <c r="CD1399" i="25"/>
  <c r="CD1663" i="25"/>
  <c r="CD1681" i="25"/>
  <c r="CD1750" i="25"/>
  <c r="CD1763" i="25"/>
  <c r="CD1764" i="25"/>
  <c r="CD1784" i="25"/>
  <c r="CD1823" i="25"/>
  <c r="CD1850" i="25"/>
  <c r="CD1880" i="25"/>
  <c r="CD1911" i="25"/>
  <c r="CD1934" i="25"/>
  <c r="CD2005" i="25"/>
  <c r="CD2009" i="25"/>
  <c r="CD2016" i="25"/>
  <c r="CD2020" i="25"/>
  <c r="CD2026" i="25"/>
  <c r="CD2040" i="25"/>
  <c r="CD2071" i="25"/>
  <c r="CD2072" i="25"/>
  <c r="CD2078" i="25"/>
  <c r="CD2088" i="25"/>
  <c r="CD2099" i="25"/>
  <c r="CD2248" i="25"/>
  <c r="CD2339" i="25"/>
  <c r="CD2344" i="25"/>
  <c r="CD2391" i="25"/>
  <c r="CD2441" i="25"/>
  <c r="CD2472" i="25"/>
  <c r="CD2475" i="25"/>
  <c r="CD2479" i="25"/>
  <c r="CD2483" i="25"/>
  <c r="CD2488" i="25"/>
  <c r="CD2491" i="25"/>
  <c r="CD2495" i="25"/>
  <c r="CD2499" i="25"/>
  <c r="CD2510" i="25"/>
  <c r="CD2519" i="25"/>
  <c r="CD2521" i="25"/>
  <c r="CD2571" i="25"/>
  <c r="CD2575" i="25"/>
  <c r="CD2579" i="25"/>
  <c r="CD2590" i="25"/>
  <c r="CD2651" i="25"/>
  <c r="CD2655" i="25"/>
  <c r="CD2670" i="25"/>
  <c r="CD2686" i="25"/>
  <c r="CD2695" i="25"/>
  <c r="CD2731" i="25"/>
  <c r="CD2735" i="25"/>
  <c r="CD2739" i="25"/>
  <c r="CD2744" i="25"/>
  <c r="CD2747" i="25"/>
  <c r="CD2751" i="25"/>
  <c r="CD2755" i="25"/>
  <c r="CD2766" i="25"/>
  <c r="CD2775" i="25"/>
  <c r="CD2777" i="25"/>
  <c r="CD2827" i="25"/>
  <c r="CD2831" i="25"/>
  <c r="CD2907" i="25"/>
  <c r="CD2911" i="25"/>
  <c r="CD2926" i="25"/>
  <c r="CD2935" i="25"/>
  <c r="CD2942" i="25"/>
  <c r="CD2951" i="25"/>
  <c r="CD2953" i="25"/>
  <c r="CD2987" i="25"/>
  <c r="CD2991" i="25"/>
  <c r="CD2995" i="25"/>
  <c r="CD3003" i="25"/>
  <c r="CD3007" i="25"/>
  <c r="CD3011" i="25"/>
  <c r="CD3022" i="25"/>
  <c r="CD1149" i="25"/>
  <c r="CD1389" i="25"/>
  <c r="CD1570" i="25"/>
  <c r="CD1647" i="25"/>
  <c r="CD1657" i="25"/>
  <c r="CD1751" i="25"/>
  <c r="CD1760" i="25"/>
  <c r="CD1786" i="25"/>
  <c r="CD1827" i="25"/>
  <c r="CD1830" i="25"/>
  <c r="CD1838" i="25"/>
  <c r="CD1851" i="25"/>
  <c r="CD1937" i="25"/>
  <c r="CD1942" i="25"/>
  <c r="CD1960" i="25"/>
  <c r="CD2001" i="25"/>
  <c r="CD2003" i="25"/>
  <c r="CD2006" i="25"/>
  <c r="CD2011" i="25"/>
  <c r="CD2027" i="25"/>
  <c r="CD2032" i="25"/>
  <c r="CD2046" i="25"/>
  <c r="CD2049" i="25"/>
  <c r="CD2057" i="25"/>
  <c r="CD2075" i="25"/>
  <c r="CD2079" i="25"/>
  <c r="CD2115" i="25"/>
  <c r="CD2126" i="25"/>
  <c r="CD2174" i="25"/>
  <c r="CD2177" i="25"/>
  <c r="CD2185" i="25"/>
  <c r="CD2206" i="25"/>
  <c r="CD2217" i="25"/>
  <c r="CD2323" i="25"/>
  <c r="CD2328" i="25"/>
  <c r="CD2393" i="25"/>
  <c r="CD2459" i="25"/>
  <c r="CD2463" i="25"/>
  <c r="CD2539" i="25"/>
  <c r="CD2543" i="25"/>
  <c r="CD2555" i="25"/>
  <c r="CD2559" i="25"/>
  <c r="CD2635" i="25"/>
  <c r="CD2639" i="25"/>
  <c r="CD2715" i="25"/>
  <c r="CD2719" i="25"/>
  <c r="CD2795" i="25"/>
  <c r="CD2799" i="25"/>
  <c r="CD2811" i="25"/>
  <c r="CD2815" i="25"/>
  <c r="CD2891" i="25"/>
  <c r="CD2895" i="25"/>
  <c r="CD2971" i="25"/>
  <c r="CD2975" i="25"/>
  <c r="CD1330" i="25"/>
  <c r="CD1522" i="25"/>
  <c r="CD1704" i="25"/>
  <c r="CD1719" i="25"/>
  <c r="CD1720" i="25"/>
  <c r="CD1887" i="25"/>
  <c r="CD1923" i="25"/>
  <c r="CD1975" i="25"/>
  <c r="CD1976" i="25"/>
  <c r="CD1993" i="25"/>
  <c r="CD2133" i="25"/>
  <c r="CD2137" i="25"/>
  <c r="CD2144" i="25"/>
  <c r="CD2148" i="25"/>
  <c r="CD2154" i="25"/>
  <c r="CD2168" i="25"/>
  <c r="CD2170" i="25"/>
  <c r="CD2211" i="25"/>
  <c r="CD2214" i="25"/>
  <c r="CD2222" i="25"/>
  <c r="CD2235" i="25"/>
  <c r="CD2243" i="25"/>
  <c r="CD2280" i="25"/>
  <c r="CD2283" i="25"/>
  <c r="CD2312" i="25"/>
  <c r="CD2335" i="25"/>
  <c r="CD2457" i="25"/>
  <c r="CD2515" i="25"/>
  <c r="CD2553" i="25"/>
  <c r="CD2675" i="25"/>
  <c r="CD2680" i="25"/>
  <c r="CD2702" i="25"/>
  <c r="CD2771" i="25"/>
  <c r="CD2809" i="25"/>
  <c r="CD2871" i="25"/>
  <c r="CD2889" i="25"/>
  <c r="CD2947" i="25"/>
  <c r="CD1430" i="25"/>
  <c r="CD1652" i="25"/>
  <c r="CD1776" i="25"/>
  <c r="CD1903" i="25"/>
  <c r="CD2104" i="25"/>
  <c r="CD2121" i="25"/>
  <c r="CD2291" i="25"/>
  <c r="CD2319" i="25"/>
  <c r="CD2379" i="25"/>
  <c r="CD2446" i="25"/>
  <c r="CD2511" i="25"/>
  <c r="CD2527" i="25"/>
  <c r="CD2551" i="25"/>
  <c r="CD2558" i="25"/>
  <c r="CD2584" i="25"/>
  <c r="CD2587" i="25"/>
  <c r="CD2623" i="25"/>
  <c r="CD2631" i="25"/>
  <c r="CD2647" i="25"/>
  <c r="CD2767" i="25"/>
  <c r="CD2807" i="25"/>
  <c r="CD2814" i="25"/>
  <c r="CD2851" i="25"/>
  <c r="CD2859" i="25"/>
  <c r="CD2878" i="25"/>
  <c r="CD2894" i="25"/>
  <c r="CD2923" i="25"/>
  <c r="CD2943" i="25"/>
  <c r="CD2959" i="25"/>
  <c r="CD2967" i="25"/>
  <c r="CD3019" i="25"/>
  <c r="CD1771" i="25"/>
  <c r="CD1839" i="25"/>
  <c r="CD1925" i="25"/>
  <c r="CD2022" i="25"/>
  <c r="CD2110" i="25"/>
  <c r="CD2150" i="25"/>
  <c r="CD2207" i="25"/>
  <c r="CD2234" i="25"/>
  <c r="CD2267" i="25"/>
  <c r="CD2315" i="25"/>
  <c r="CD2355" i="25"/>
  <c r="CD2520" i="25"/>
  <c r="CD2531" i="25"/>
  <c r="CD2537" i="25"/>
  <c r="CD2567" i="25"/>
  <c r="CD2607" i="25"/>
  <c r="CD2616" i="25"/>
  <c r="CD2627" i="25"/>
  <c r="CD2691" i="25"/>
  <c r="CD2699" i="25"/>
  <c r="CD2776" i="25"/>
  <c r="CD2787" i="25"/>
  <c r="CD2840" i="25"/>
  <c r="CD2879" i="25"/>
  <c r="CD2887" i="25"/>
  <c r="CD2952" i="25"/>
  <c r="CD2969" i="25"/>
  <c r="CD2985" i="25"/>
  <c r="CD1191" i="25"/>
  <c r="CD1340" i="25"/>
  <c r="CD1590" i="25"/>
  <c r="CD1591" i="25"/>
  <c r="CD1614" i="25"/>
  <c r="CD1627" i="25"/>
  <c r="CD1675" i="25"/>
  <c r="CD1706" i="25"/>
  <c r="CD1712" i="25"/>
  <c r="CD1715" i="25"/>
  <c r="CD1716" i="25"/>
  <c r="CD1745" i="25"/>
  <c r="CD1747" i="25"/>
  <c r="CD1835" i="25"/>
  <c r="CD1952" i="25"/>
  <c r="CD1982" i="25"/>
  <c r="CD2129" i="25"/>
  <c r="CD2131" i="25"/>
  <c r="CD2134" i="25"/>
  <c r="CD2139" i="25"/>
  <c r="CD2155" i="25"/>
  <c r="CD2160" i="25"/>
  <c r="CD2203" i="25"/>
  <c r="CD2219" i="25"/>
  <c r="CD2223" i="25"/>
  <c r="CD2259" i="25"/>
  <c r="CD2275" i="25"/>
  <c r="CD2296" i="25"/>
  <c r="CD2299" i="25"/>
  <c r="CD2360" i="25"/>
  <c r="CD2363" i="25"/>
  <c r="CD2504" i="25"/>
  <c r="CD2526" i="25"/>
  <c r="CD2595" i="25"/>
  <c r="CD2622" i="25"/>
  <c r="CD2664" i="25"/>
  <c r="CD2711" i="25"/>
  <c r="CD2760" i="25"/>
  <c r="CD2782" i="25"/>
  <c r="CD2931" i="25"/>
  <c r="CD2936" i="25"/>
  <c r="CD2958" i="25"/>
  <c r="CD1287" i="25"/>
  <c r="CD1651" i="25"/>
  <c r="CD1755" i="25"/>
  <c r="CD1807" i="25"/>
  <c r="CD1819" i="25"/>
  <c r="CD2103" i="25"/>
  <c r="CD2462" i="25"/>
  <c r="CD2535" i="25"/>
  <c r="CD2606" i="25"/>
  <c r="CD2671" i="25"/>
  <c r="CD2696" i="25"/>
  <c r="CD2707" i="25"/>
  <c r="CD2713" i="25"/>
  <c r="CD2729" i="25"/>
  <c r="CD2783" i="25"/>
  <c r="CD2791" i="25"/>
  <c r="CD2920" i="25"/>
  <c r="CD2983" i="25"/>
  <c r="CD3001" i="25"/>
  <c r="CD3016" i="25"/>
  <c r="CD1362" i="25"/>
  <c r="CD1758" i="25"/>
  <c r="CD1871" i="25"/>
  <c r="CD2264" i="25"/>
  <c r="CD2307" i="25"/>
  <c r="CD2371" i="25"/>
  <c r="CD2382" i="25"/>
  <c r="CD2447" i="25"/>
  <c r="CD2455" i="25"/>
  <c r="CD2471" i="25"/>
  <c r="CD2591" i="25"/>
  <c r="CD2615" i="25"/>
  <c r="CD2633" i="25"/>
  <c r="CD2649" i="25"/>
  <c r="CD2793" i="25"/>
  <c r="CD2823" i="25"/>
  <c r="CD2843" i="25"/>
  <c r="CD2862" i="25"/>
  <c r="CD2903" i="25"/>
  <c r="CD2927" i="25"/>
  <c r="CD2963" i="25"/>
  <c r="CD2856" i="25"/>
  <c r="CD2759" i="25"/>
  <c r="CD2439" i="25"/>
  <c r="CD2425" i="25"/>
  <c r="CD2216" i="25"/>
  <c r="CD2117" i="25"/>
  <c r="CD1888" i="25"/>
  <c r="CD1702" i="25"/>
  <c r="CD2233" i="25"/>
  <c r="CD2142" i="25"/>
  <c r="CD1703" i="25"/>
  <c r="CD1187" i="25"/>
  <c r="CD2974" i="25"/>
  <c r="CD2846" i="25"/>
  <c r="CD2750" i="25"/>
  <c r="CD2679" i="25"/>
  <c r="CD2667" i="25"/>
  <c r="CD2603" i="25"/>
  <c r="CD2542" i="25"/>
  <c r="CD2191" i="25"/>
  <c r="CD2184" i="25"/>
  <c r="CD2106" i="25"/>
  <c r="CD2019" i="25"/>
  <c r="CD1972" i="25"/>
  <c r="CD1904" i="25"/>
  <c r="CD1800" i="25"/>
  <c r="CD1774" i="25"/>
  <c r="CD1321" i="25"/>
  <c r="CD1025" i="25"/>
  <c r="CD2999" i="25"/>
  <c r="CD2681" i="25"/>
  <c r="CD2643" i="25"/>
  <c r="CD2419" i="25"/>
  <c r="CD2287" i="25"/>
  <c r="CD2158" i="25"/>
  <c r="CD1854" i="25"/>
  <c r="CD1769" i="25"/>
  <c r="CD2743" i="25"/>
  <c r="CD2456" i="25"/>
  <c r="CD2265" i="25"/>
  <c r="CD1958" i="25"/>
  <c r="CD2919" i="25"/>
  <c r="CD2883" i="25"/>
  <c r="CD2863" i="25"/>
  <c r="CD2839" i="25"/>
  <c r="CD2761" i="25"/>
  <c r="CD2489" i="25"/>
  <c r="CD2212" i="25"/>
  <c r="CD2734" i="25"/>
  <c r="CD2311" i="25"/>
  <c r="CD2193" i="25"/>
  <c r="CD1828" i="25"/>
  <c r="CD2599" i="25"/>
  <c r="CD2295" i="25"/>
  <c r="CD1907" i="25"/>
  <c r="CD1630" i="25"/>
  <c r="CD1028" i="25"/>
  <c r="CD2921" i="25"/>
  <c r="CD2792" i="25"/>
  <c r="CD2763" i="25"/>
  <c r="CD2351" i="25"/>
  <c r="CD2279" i="25"/>
  <c r="CD2238" i="25"/>
  <c r="CD2183" i="25"/>
  <c r="CD2119" i="25"/>
  <c r="CD2025" i="25"/>
  <c r="CD2014" i="25"/>
  <c r="CD1921" i="25"/>
  <c r="CD1799" i="25"/>
  <c r="CD1743" i="25"/>
  <c r="CD1312" i="25"/>
  <c r="CD1207" i="25"/>
  <c r="CD1024" i="25"/>
  <c r="CD2979" i="25"/>
  <c r="CD2663" i="25"/>
  <c r="CD2345" i="25"/>
  <c r="CD2255" i="25"/>
  <c r="CD2199" i="25"/>
  <c r="CD2169" i="25"/>
  <c r="CD2151" i="25"/>
  <c r="CD2095" i="25"/>
  <c r="CD3006" i="25"/>
  <c r="CD2271" i="25"/>
  <c r="CD2231" i="25"/>
  <c r="CD2023" i="25"/>
  <c r="CD1813" i="25"/>
  <c r="CD1617" i="25"/>
  <c r="CD2376" i="25"/>
  <c r="CD2281" i="25"/>
  <c r="CD1849" i="25"/>
  <c r="CD2200" i="25"/>
  <c r="CD2910" i="25"/>
  <c r="CD2830" i="25"/>
  <c r="CD2632" i="25"/>
  <c r="CD2574" i="25"/>
  <c r="CD2536" i="25"/>
  <c r="CD2494" i="25"/>
  <c r="CD2347" i="25"/>
  <c r="CD2197" i="25"/>
  <c r="CD1989" i="25"/>
  <c r="CD1313" i="25"/>
  <c r="CD2503" i="25"/>
  <c r="CD2808" i="25"/>
  <c r="CD2552" i="25"/>
  <c r="CD2487" i="25"/>
  <c r="CD1289" i="25"/>
  <c r="CD2990" i="25"/>
  <c r="CD2937" i="25"/>
  <c r="CD2899" i="25"/>
  <c r="CD2779" i="25"/>
  <c r="CD2718" i="25"/>
  <c r="CD2654" i="25"/>
  <c r="CD2569" i="25"/>
  <c r="CD2440" i="25"/>
  <c r="CD2398" i="25"/>
  <c r="CD2367" i="25"/>
  <c r="CD2055" i="25"/>
  <c r="CD1855" i="25"/>
  <c r="CD1694" i="25"/>
  <c r="CD1635" i="25"/>
  <c r="CD1334" i="25"/>
  <c r="CD1180" i="25"/>
  <c r="CD2403" i="25"/>
  <c r="CD2227" i="25"/>
  <c r="CD1831" i="25"/>
  <c r="CD1683" i="25"/>
  <c r="CD1523" i="25"/>
  <c r="CD2857" i="25"/>
  <c r="CD2824" i="25"/>
  <c r="CD2648" i="25"/>
  <c r="CD2218" i="25"/>
  <c r="CD2179" i="25"/>
  <c r="CD1914" i="25"/>
  <c r="CD1912" i="25"/>
  <c r="CD1832" i="25"/>
  <c r="CD1294" i="25"/>
  <c r="CD1966" i="25"/>
  <c r="CD1935" i="25"/>
  <c r="CD1892" i="25"/>
  <c r="CD1877" i="25"/>
  <c r="CD1843" i="25"/>
  <c r="CD1785" i="25"/>
  <c r="CD1705" i="25"/>
  <c r="CD1665" i="25"/>
  <c r="CD1648" i="25"/>
  <c r="CD1577" i="25"/>
  <c r="CD1513" i="25"/>
  <c r="CD2067" i="25"/>
  <c r="CD1999" i="25"/>
  <c r="CD1865" i="25"/>
  <c r="CD1791" i="25"/>
  <c r="CD1736" i="25"/>
  <c r="CD1544" i="25"/>
  <c r="CD2443" i="25"/>
  <c r="CD2547" i="25"/>
  <c r="CD2251" i="25"/>
  <c r="CD2100" i="25"/>
  <c r="CD2723" i="25"/>
  <c r="CD2383" i="25"/>
  <c r="CD2915" i="25"/>
  <c r="CD2835" i="25"/>
  <c r="CD2798" i="25"/>
  <c r="CD2703" i="25"/>
  <c r="CD2687" i="25"/>
  <c r="CD2638" i="25"/>
  <c r="CD2585" i="25"/>
  <c r="CD2507" i="25"/>
  <c r="CD1298" i="25"/>
  <c r="CD2855" i="25"/>
  <c r="CD2803" i="25"/>
  <c r="CD2084" i="25"/>
  <c r="CD1447" i="25"/>
  <c r="CD3015" i="25"/>
  <c r="CD2955" i="25"/>
  <c r="CD2905" i="25"/>
  <c r="CD2872" i="25"/>
  <c r="CD2712" i="25"/>
  <c r="CD2683" i="25"/>
  <c r="CD2659" i="25"/>
  <c r="CD2619" i="25"/>
  <c r="CD2563" i="25"/>
  <c r="CD2505" i="25"/>
  <c r="CD2478" i="25"/>
  <c r="CD2451" i="25"/>
  <c r="CD2414" i="25"/>
  <c r="CD2361" i="25"/>
  <c r="CD2164" i="25"/>
  <c r="CD2135" i="25"/>
  <c r="CD1939" i="25"/>
  <c r="CD1847" i="25"/>
  <c r="CD1548" i="25"/>
  <c r="CD1342" i="25"/>
  <c r="CD1309" i="25"/>
  <c r="CD2423" i="25"/>
  <c r="CD2286" i="25"/>
  <c r="CD2228" i="25"/>
  <c r="CD2163" i="25"/>
  <c r="CD2113" i="25"/>
  <c r="CD2056" i="25"/>
  <c r="CD1950" i="25"/>
  <c r="CD1894" i="25"/>
  <c r="CD1840" i="25"/>
  <c r="CD1783" i="25"/>
  <c r="CD1638" i="25"/>
  <c r="CD1382" i="25"/>
  <c r="CD3000" i="25"/>
  <c r="CD2904" i="25"/>
  <c r="CD2728" i="25"/>
  <c r="CD2601" i="25"/>
  <c r="CD2568" i="25"/>
  <c r="CD2247" i="25"/>
  <c r="CD2175" i="25"/>
  <c r="CD2096" i="25"/>
  <c r="CD2087" i="25"/>
  <c r="CD2036" i="25"/>
  <c r="CD1824" i="25"/>
  <c r="CD1809" i="25"/>
  <c r="CD1752" i="25"/>
  <c r="CD1658" i="25"/>
  <c r="CD1624" i="25"/>
  <c r="CD2053" i="25"/>
  <c r="CD2035" i="25"/>
  <c r="CD1985" i="25"/>
  <c r="CD1955" i="25"/>
  <c r="CD1844" i="25"/>
  <c r="CD1726" i="25"/>
  <c r="CD1678" i="25"/>
  <c r="CD1662" i="25"/>
  <c r="CD1655" i="25"/>
  <c r="CD1620" i="25"/>
  <c r="CD2424" i="25"/>
  <c r="CD2201" i="25"/>
  <c r="CD2008" i="25"/>
  <c r="CD1878" i="25"/>
  <c r="CD1859" i="25"/>
  <c r="CD1834" i="25"/>
  <c r="CD1795" i="25"/>
  <c r="CD1642" i="25"/>
  <c r="CD1598" i="25"/>
  <c r="CD1537" i="25"/>
  <c r="CD1352" i="25"/>
  <c r="CD2875" i="25"/>
  <c r="CD2331" i="25"/>
  <c r="CD2867" i="25"/>
  <c r="CD2249" i="25"/>
  <c r="CD1959" i="25"/>
  <c r="CD1733" i="25"/>
  <c r="CD1542" i="25"/>
  <c r="CD1193" i="25"/>
  <c r="CD2665" i="25"/>
  <c r="CD2600" i="25"/>
  <c r="CD2523" i="25"/>
  <c r="CD2409" i="25"/>
  <c r="CD2224" i="25"/>
  <c r="CD2198" i="25"/>
  <c r="CD2063" i="25"/>
  <c r="CD1945" i="25"/>
  <c r="CD1867" i="25"/>
  <c r="CD2984" i="25"/>
  <c r="CD2617" i="25"/>
  <c r="CD1896" i="25"/>
  <c r="CD1815" i="25"/>
  <c r="CD1446" i="25"/>
  <c r="CD2047" i="25"/>
  <c r="CD1992" i="25"/>
  <c r="CD1881" i="25"/>
  <c r="CD1780" i="25"/>
  <c r="CD1636" i="25"/>
  <c r="CD1499" i="25"/>
  <c r="CD1303" i="25"/>
  <c r="CD1604" i="25"/>
  <c r="CD1587" i="25"/>
  <c r="CD1558" i="25"/>
  <c r="CD1452" i="25"/>
  <c r="CD1420" i="25"/>
  <c r="CD1087" i="25"/>
  <c r="CD1977" i="25"/>
  <c r="CD1768" i="25"/>
  <c r="CD1672" i="25"/>
  <c r="CD1581" i="25"/>
  <c r="CD1564" i="25"/>
  <c r="CD1553" i="25"/>
  <c r="CD1489" i="25"/>
  <c r="CD1386" i="25"/>
  <c r="CD1473" i="25"/>
  <c r="CD1425" i="25"/>
  <c r="CD1346" i="25"/>
  <c r="CD1315" i="25"/>
  <c r="CD1239" i="25"/>
  <c r="CD1492" i="25"/>
  <c r="CD1393" i="25"/>
  <c r="CD1292" i="25"/>
  <c r="CD1272" i="25"/>
  <c r="CD1278" i="25"/>
  <c r="CD1194" i="25"/>
  <c r="CD1169" i="25"/>
  <c r="CD1066" i="25"/>
  <c r="CD1419" i="25"/>
  <c r="CD1339" i="25"/>
  <c r="CD1282" i="25"/>
  <c r="CD1177" i="25"/>
  <c r="CD1147" i="25"/>
  <c r="CD1130" i="25"/>
  <c r="CD1186" i="25"/>
  <c r="CD1141" i="25"/>
  <c r="CD1090" i="25"/>
  <c r="CD3012" i="25"/>
  <c r="CD2810" i="25"/>
  <c r="CD2773" i="25"/>
  <c r="CD2756" i="25"/>
  <c r="CD2554" i="25"/>
  <c r="CD2517" i="25"/>
  <c r="CD2500" i="25"/>
  <c r="CD2964" i="25"/>
  <c r="CD2516" i="25"/>
  <c r="CD2405" i="25"/>
  <c r="CD2388" i="25"/>
  <c r="CD2916" i="25"/>
  <c r="CD2906" i="25"/>
  <c r="CD2842" i="25"/>
  <c r="CD2805" i="25"/>
  <c r="CD2788" i="25"/>
  <c r="CD2741" i="25"/>
  <c r="CD2986" i="25"/>
  <c r="CD2949" i="25"/>
  <c r="CD2885" i="25"/>
  <c r="CD2740" i="25"/>
  <c r="CD2730" i="25"/>
  <c r="CD2676" i="25"/>
  <c r="CD2666" i="25"/>
  <c r="CD2612" i="25"/>
  <c r="CD2602" i="25"/>
  <c r="CD2565" i="25"/>
  <c r="CD2548" i="25"/>
  <c r="CD2501" i="25"/>
  <c r="CD2484" i="25"/>
  <c r="CD2474" i="25"/>
  <c r="CD2420" i="25"/>
  <c r="CD2410" i="25"/>
  <c r="CD2162" i="25"/>
  <c r="CD2109" i="25"/>
  <c r="CD2092" i="25"/>
  <c r="CD2034" i="25"/>
  <c r="CD1981" i="25"/>
  <c r="CD1964" i="25"/>
  <c r="CD1842" i="25"/>
  <c r="CD1789" i="25"/>
  <c r="CD1772" i="25"/>
  <c r="CD1650" i="25"/>
  <c r="CD1623" i="25"/>
  <c r="CD1576" i="25"/>
  <c r="CD1501" i="25"/>
  <c r="CD1448" i="25"/>
  <c r="CD1261" i="25"/>
  <c r="CD2356" i="25"/>
  <c r="CD2340" i="25"/>
  <c r="CD2324" i="25"/>
  <c r="CD2308" i="25"/>
  <c r="CD2292" i="25"/>
  <c r="CD2276" i="25"/>
  <c r="CD2260" i="25"/>
  <c r="CD2244" i="25"/>
  <c r="CD2172" i="25"/>
  <c r="CD1933" i="25"/>
  <c r="CD1922" i="25"/>
  <c r="CD2888" i="25"/>
  <c r="CD3017" i="25"/>
  <c r="CD1673" i="25"/>
  <c r="CD1371" i="25"/>
  <c r="CD1045" i="25"/>
  <c r="CD2208" i="25"/>
  <c r="CD2611" i="25"/>
  <c r="CD2583" i="25"/>
  <c r="CD2392" i="25"/>
  <c r="CD2297" i="25"/>
  <c r="CD2215" i="25"/>
  <c r="CD1689" i="25"/>
  <c r="CD2069" i="25"/>
  <c r="CD1931" i="25"/>
  <c r="CD1814" i="25"/>
  <c r="CD1640" i="25"/>
  <c r="CD2263" i="25"/>
  <c r="CD2090" i="25"/>
  <c r="CD1646" i="25"/>
  <c r="CD1478" i="25"/>
  <c r="CD1355" i="25"/>
  <c r="CD2051" i="25"/>
  <c r="CD1898" i="25"/>
  <c r="CD1767" i="25"/>
  <c r="CD1685" i="25"/>
  <c r="CD1656" i="25"/>
  <c r="CD1497" i="25"/>
  <c r="CD2408" i="25"/>
  <c r="CD2065" i="25"/>
  <c r="CD1929" i="25"/>
  <c r="CD1679" i="25"/>
  <c r="CD1611" i="25"/>
  <c r="CD1531" i="25"/>
  <c r="CD1484" i="25"/>
  <c r="CD1208" i="25"/>
  <c r="CD1571" i="25"/>
  <c r="CD1517" i="25"/>
  <c r="CD1441" i="25"/>
  <c r="CD1405" i="25"/>
  <c r="CD1374" i="25"/>
  <c r="CD1284" i="25"/>
  <c r="CD1105" i="25"/>
  <c r="CD1944" i="25"/>
  <c r="CD1817" i="25"/>
  <c r="CD1608" i="25"/>
  <c r="CD1556" i="25"/>
  <c r="CD1505" i="25"/>
  <c r="CD1470" i="25"/>
  <c r="CD1436" i="25"/>
  <c r="CD1345" i="25"/>
  <c r="CD1281" i="25"/>
  <c r="CD1449" i="25"/>
  <c r="CD1412" i="25"/>
  <c r="CD1377" i="25"/>
  <c r="CD1249" i="25"/>
  <c r="CD1079" i="25"/>
  <c r="CD1496" i="25"/>
  <c r="CD1319" i="25"/>
  <c r="CD1276" i="25"/>
  <c r="CD1200" i="25"/>
  <c r="CD1162" i="25"/>
  <c r="CD1068" i="25"/>
  <c r="CD1314" i="25"/>
  <c r="CD1176" i="25"/>
  <c r="CD1078" i="25"/>
  <c r="CD1036" i="25"/>
  <c r="CD1164" i="25"/>
  <c r="CD1121" i="25"/>
  <c r="CD1085" i="25"/>
  <c r="CD1233" i="25"/>
  <c r="CD1152" i="25"/>
  <c r="CD1062" i="25"/>
  <c r="CD2938" i="25"/>
  <c r="CD2901" i="25"/>
  <c r="CD2884" i="25"/>
  <c r="CD2682" i="25"/>
  <c r="CD2645" i="25"/>
  <c r="CD2628" i="25"/>
  <c r="CD2426" i="25"/>
  <c r="CD2389" i="25"/>
  <c r="CD2372" i="25"/>
  <c r="CD2900" i="25"/>
  <c r="CD2890" i="25"/>
  <c r="CD2826" i="25"/>
  <c r="CD2789" i="25"/>
  <c r="CD2772" i="25"/>
  <c r="CD2725" i="25"/>
  <c r="CD2661" i="25"/>
  <c r="CD2644" i="25"/>
  <c r="CD2597" i="25"/>
  <c r="CD2980" i="25"/>
  <c r="CD2714" i="25"/>
  <c r="CD2677" i="25"/>
  <c r="CD2613" i="25"/>
  <c r="CD2596" i="25"/>
  <c r="CD2549" i="25"/>
  <c r="CD2485" i="25"/>
  <c r="CD2858" i="25"/>
  <c r="CD2821" i="25"/>
  <c r="CD2804" i="25"/>
  <c r="CD2156" i="25"/>
  <c r="CD2098" i="25"/>
  <c r="CD2045" i="25"/>
  <c r="CD2028" i="25"/>
  <c r="CD1970" i="25"/>
  <c r="CD1917" i="25"/>
  <c r="CD1836" i="25"/>
  <c r="CD1778" i="25"/>
  <c r="CD1725" i="25"/>
  <c r="CD1644" i="25"/>
  <c r="CD1373" i="25"/>
  <c r="CD1320" i="25"/>
  <c r="CD1306" i="25"/>
  <c r="CD1107" i="25"/>
  <c r="CD2236" i="25"/>
  <c r="CD2189" i="25"/>
  <c r="CD2178" i="25"/>
  <c r="CD1916" i="25"/>
  <c r="CD1616" i="25"/>
  <c r="CD1592" i="25"/>
  <c r="CD1552" i="25"/>
  <c r="CD1481" i="25"/>
  <c r="CD1471" i="25"/>
  <c r="CD1461" i="25"/>
  <c r="CD1396" i="25"/>
  <c r="CD1363" i="25"/>
  <c r="CD1349" i="25"/>
  <c r="CD1347" i="25"/>
  <c r="CD1333" i="25"/>
  <c r="CD1318" i="25"/>
  <c r="CD1263" i="25"/>
  <c r="CD1155" i="25"/>
  <c r="CD1096" i="25"/>
  <c r="CD1054" i="25"/>
  <c r="CD2745" i="25"/>
  <c r="CD2939" i="25"/>
  <c r="CD1816" i="25"/>
  <c r="CD1735" i="25"/>
  <c r="CD2467" i="25"/>
  <c r="CD2147" i="25"/>
  <c r="CD2091" i="25"/>
  <c r="CD2041" i="25"/>
  <c r="CD2313" i="25"/>
  <c r="CD2873" i="25"/>
  <c r="CD2127" i="25"/>
  <c r="CD1659" i="25"/>
  <c r="CD1806" i="25"/>
  <c r="CD1579" i="25"/>
  <c r="CD2070" i="25"/>
  <c r="CD1710" i="25"/>
  <c r="CD1533" i="25"/>
  <c r="CD2024" i="25"/>
  <c r="CD1560" i="25"/>
  <c r="CD1410" i="25"/>
  <c r="CD1369" i="25"/>
  <c r="CD1331" i="25"/>
  <c r="CD1426" i="25"/>
  <c r="CD1218" i="25"/>
  <c r="CD1372" i="25"/>
  <c r="CD1142" i="25"/>
  <c r="CD1089" i="25"/>
  <c r="CD1061" i="25"/>
  <c r="CD2874" i="25"/>
  <c r="CD2618" i="25"/>
  <c r="CD3018" i="25"/>
  <c r="CD2917" i="25"/>
  <c r="CD2708" i="25"/>
  <c r="CD2580" i="25"/>
  <c r="CD2442" i="25"/>
  <c r="CD2378" i="25"/>
  <c r="CD2933" i="25"/>
  <c r="CD2724" i="25"/>
  <c r="CD2421" i="25"/>
  <c r="CD2932" i="25"/>
  <c r="CD2868" i="25"/>
  <c r="CD2757" i="25"/>
  <c r="CD2373" i="25"/>
  <c r="CD2226" i="25"/>
  <c r="CD1906" i="25"/>
  <c r="CD1714" i="25"/>
  <c r="CD1519" i="25"/>
  <c r="CD1283" i="25"/>
  <c r="CD1139" i="25"/>
  <c r="CD2357" i="25"/>
  <c r="CD2325" i="25"/>
  <c r="CD2293" i="25"/>
  <c r="CD2261" i="25"/>
  <c r="CD2108" i="25"/>
  <c r="CD2050" i="25"/>
  <c r="CD1986" i="25"/>
  <c r="CD1858" i="25"/>
  <c r="CD1677" i="25"/>
  <c r="CD1660" i="25"/>
  <c r="CD1589" i="25"/>
  <c r="CD1559" i="25"/>
  <c r="CD1524" i="25"/>
  <c r="CD1491" i="25"/>
  <c r="CD1479" i="25"/>
  <c r="CD1424" i="25"/>
  <c r="CD1401" i="25"/>
  <c r="CD1357" i="25"/>
  <c r="CD1343" i="25"/>
  <c r="CD1336" i="25"/>
  <c r="CD1269" i="25"/>
  <c r="CD3009" i="25"/>
  <c r="CD2992" i="25"/>
  <c r="CD2966" i="25"/>
  <c r="CD2358" i="25"/>
  <c r="CD2352" i="25"/>
  <c r="CD2326" i="25"/>
  <c r="CD2320" i="25"/>
  <c r="CD2294" i="25"/>
  <c r="CD2288" i="25"/>
  <c r="CD2262" i="25"/>
  <c r="CD2257" i="25"/>
  <c r="CD2230" i="25"/>
  <c r="CD2213" i="25"/>
  <c r="CD2209" i="25"/>
  <c r="CD2176" i="25"/>
  <c r="CD2112" i="25"/>
  <c r="CD2077" i="25"/>
  <c r="CD2066" i="25"/>
  <c r="CD2021" i="25"/>
  <c r="CD2017" i="25"/>
  <c r="CD1984" i="25"/>
  <c r="CD1930" i="25"/>
  <c r="CD1910" i="25"/>
  <c r="CD1866" i="25"/>
  <c r="CD1804" i="25"/>
  <c r="CD1796" i="25"/>
  <c r="CD1782" i="25"/>
  <c r="CD1738" i="25"/>
  <c r="CD1701" i="25"/>
  <c r="CD1697" i="25"/>
  <c r="CD1664" i="25"/>
  <c r="CD1380" i="25"/>
  <c r="CD1327" i="25"/>
  <c r="CD1254" i="25"/>
  <c r="CD1246" i="25"/>
  <c r="CD1022" i="25"/>
  <c r="CD2994" i="25"/>
  <c r="CD2989" i="25"/>
  <c r="CD2972" i="25"/>
  <c r="CD2930" i="25"/>
  <c r="CD2925" i="25"/>
  <c r="CD2908" i="25"/>
  <c r="CD2866" i="25"/>
  <c r="CD2861" i="25"/>
  <c r="CD2844" i="25"/>
  <c r="CD2802" i="25"/>
  <c r="CD2797" i="25"/>
  <c r="CD2780" i="25"/>
  <c r="CD2738" i="25"/>
  <c r="CD2733" i="25"/>
  <c r="CD2716" i="25"/>
  <c r="CD2674" i="25"/>
  <c r="CD2669" i="25"/>
  <c r="CD2652" i="25"/>
  <c r="CD2610" i="25"/>
  <c r="CD2605" i="25"/>
  <c r="CD2588" i="25"/>
  <c r="CD2546" i="25"/>
  <c r="CD2541" i="25"/>
  <c r="CD2524" i="25"/>
  <c r="CD2482" i="25"/>
  <c r="CD2477" i="25"/>
  <c r="CD2460" i="25"/>
  <c r="CD2418" i="25"/>
  <c r="CD2413" i="25"/>
  <c r="CD2396" i="25"/>
  <c r="CD2348" i="25"/>
  <c r="CD2316" i="25"/>
  <c r="CD2284" i="25"/>
  <c r="CD2252" i="25"/>
  <c r="CD2165" i="25"/>
  <c r="CD2157" i="25"/>
  <c r="CD2140" i="25"/>
  <c r="CD2132" i="25"/>
  <c r="CD2064" i="25"/>
  <c r="CD2054" i="25"/>
  <c r="CD2018" i="25"/>
  <c r="CD2010" i="25"/>
  <c r="CD1905" i="25"/>
  <c r="CD1884" i="25"/>
  <c r="CD1876" i="25"/>
  <c r="CD1744" i="25"/>
  <c r="CD1734" i="25"/>
  <c r="CD1717" i="25"/>
  <c r="CD1709" i="25"/>
  <c r="CD1680" i="25"/>
  <c r="CD1670" i="25"/>
  <c r="CD1649" i="25"/>
  <c r="CD1628" i="25"/>
  <c r="CD1619" i="25"/>
  <c r="CD1593" i="25"/>
  <c r="CD1555" i="25"/>
  <c r="CD1549" i="25"/>
  <c r="CD1541" i="25"/>
  <c r="CD1539" i="25"/>
  <c r="CD1415" i="25"/>
  <c r="CD1407" i="25"/>
  <c r="CD1400" i="25"/>
  <c r="CD1337" i="25"/>
  <c r="CD1253" i="25"/>
  <c r="CD1237" i="25"/>
  <c r="CD1047" i="25"/>
  <c r="CD1027" i="25"/>
  <c r="CD1551" i="25"/>
  <c r="CD1487" i="25"/>
  <c r="CD1423" i="25"/>
  <c r="CD1359" i="25"/>
  <c r="CD1273" i="25"/>
  <c r="CD1259" i="25"/>
  <c r="CD1242" i="25"/>
  <c r="CD1199" i="25"/>
  <c r="CD1122" i="25"/>
  <c r="CD1103" i="25"/>
  <c r="CD1072" i="25"/>
  <c r="CD1584" i="25"/>
  <c r="CD1573" i="25"/>
  <c r="CD1328" i="25"/>
  <c r="CD1317" i="25"/>
  <c r="CD1209" i="25"/>
  <c r="CD1195" i="25"/>
  <c r="CD1106" i="25"/>
  <c r="CD1080" i="25"/>
  <c r="CD1238" i="25"/>
  <c r="CD1227" i="25"/>
  <c r="CD1174" i="25"/>
  <c r="CD1118" i="25"/>
  <c r="CD1053" i="25"/>
  <c r="CD1023" i="25"/>
  <c r="CD1811" i="25"/>
  <c r="CD2239" i="25"/>
  <c r="CD2167" i="25"/>
  <c r="CD2030" i="25"/>
  <c r="CD1875" i="25"/>
  <c r="CD2847" i="25"/>
  <c r="CD2819" i="25"/>
  <c r="CD1526" i="25"/>
  <c r="CD2120" i="25"/>
  <c r="CD1991" i="25"/>
  <c r="CD2430" i="25"/>
  <c r="CD2062" i="25"/>
  <c r="CD1961" i="25"/>
  <c r="CD1873" i="25"/>
  <c r="CD1779" i="25"/>
  <c r="CD1511" i="25"/>
  <c r="CD1721" i="25"/>
  <c r="CD1575" i="25"/>
  <c r="CD1457" i="25"/>
  <c r="CD1060" i="25"/>
  <c r="CD1325" i="25"/>
  <c r="CD1295" i="25"/>
  <c r="CD1114" i="25"/>
  <c r="CD1077" i="25"/>
  <c r="CD1040" i="25"/>
  <c r="CD1324" i="25"/>
  <c r="CD1251" i="25"/>
  <c r="CD1196" i="25"/>
  <c r="CD1129" i="25"/>
  <c r="CD1055" i="25"/>
  <c r="CD1030" i="25"/>
  <c r="CD2965" i="25"/>
  <c r="CD2820" i="25"/>
  <c r="CD2709" i="25"/>
  <c r="CD2564" i="25"/>
  <c r="CD2453" i="25"/>
  <c r="CD2836" i="25"/>
  <c r="CD2533" i="25"/>
  <c r="CD2506" i="25"/>
  <c r="CD2452" i="25"/>
  <c r="CD2852" i="25"/>
  <c r="CD2394" i="25"/>
  <c r="CD2996" i="25"/>
  <c r="CD2437" i="25"/>
  <c r="CD2220" i="25"/>
  <c r="CD2173" i="25"/>
  <c r="CD1900" i="25"/>
  <c r="CD1853" i="25"/>
  <c r="CD1708" i="25"/>
  <c r="CD1661" i="25"/>
  <c r="CD1206" i="25"/>
  <c r="CD1132" i="25"/>
  <c r="CD2346" i="25"/>
  <c r="CD2314" i="25"/>
  <c r="CD2282" i="25"/>
  <c r="CD2250" i="25"/>
  <c r="CD2125" i="25"/>
  <c r="CD2044" i="25"/>
  <c r="CD1980" i="25"/>
  <c r="CD1852" i="25"/>
  <c r="CD2841" i="25"/>
  <c r="CD2968" i="25"/>
  <c r="CD2407" i="25"/>
  <c r="CD2473" i="25"/>
  <c r="CD2303" i="25"/>
  <c r="CD1722" i="25"/>
  <c r="CD2387" i="25"/>
  <c r="CD2190" i="25"/>
  <c r="CD2136" i="25"/>
  <c r="CD1667" i="25"/>
  <c r="CD1550" i="25"/>
  <c r="CD1729" i="25"/>
  <c r="CD1699" i="25"/>
  <c r="CD1561" i="25"/>
  <c r="CD1928" i="25"/>
  <c r="CD1688" i="25"/>
  <c r="CD1432" i="25"/>
  <c r="CD1338" i="25"/>
  <c r="CD1288" i="25"/>
  <c r="CD1069" i="25"/>
  <c r="CD1167" i="25"/>
  <c r="CD1143" i="25"/>
  <c r="CD1163" i="25"/>
  <c r="CD3002" i="25"/>
  <c r="CD2746" i="25"/>
  <c r="CD2490" i="25"/>
  <c r="CD2981" i="25"/>
  <c r="CD2954" i="25"/>
  <c r="CD2997" i="25"/>
  <c r="CD2970" i="25"/>
  <c r="CD2650" i="25"/>
  <c r="CD2586" i="25"/>
  <c r="CD2522" i="25"/>
  <c r="CD2458" i="25"/>
  <c r="CD2404" i="25"/>
  <c r="CD2794" i="25"/>
  <c r="CD2629" i="25"/>
  <c r="CD2538" i="25"/>
  <c r="CD2237" i="25"/>
  <c r="CD1444" i="25"/>
  <c r="CD1270" i="25"/>
  <c r="CD1091" i="25"/>
  <c r="CD1057" i="25"/>
  <c r="CD2341" i="25"/>
  <c r="CD2309" i="25"/>
  <c r="CD2277" i="25"/>
  <c r="CD2245" i="25"/>
  <c r="CD2061" i="25"/>
  <c r="CD1997" i="25"/>
  <c r="CD1869" i="25"/>
  <c r="CD1788" i="25"/>
  <c r="CD1724" i="25"/>
  <c r="CD1536" i="25"/>
  <c r="CD1529" i="25"/>
  <c r="CD1431" i="25"/>
  <c r="CD1353" i="25"/>
  <c r="CD1351" i="25"/>
  <c r="CD1064" i="25"/>
  <c r="CD2998" i="25"/>
  <c r="CD2977" i="25"/>
  <c r="CD2960" i="25"/>
  <c r="CD2944" i="25"/>
  <c r="CD2928" i="25"/>
  <c r="CD2912" i="25"/>
  <c r="CD2896" i="25"/>
  <c r="CD2880" i="25"/>
  <c r="CD2864" i="25"/>
  <c r="CD2848" i="25"/>
  <c r="CD2832" i="25"/>
  <c r="CD2816" i="25"/>
  <c r="CD2800" i="25"/>
  <c r="CD2784" i="25"/>
  <c r="CD2768" i="25"/>
  <c r="CD2752" i="25"/>
  <c r="CD2736" i="25"/>
  <c r="CD2720" i="25"/>
  <c r="CD2704" i="25"/>
  <c r="CD2688" i="25"/>
  <c r="CD2672" i="25"/>
  <c r="CD2656" i="25"/>
  <c r="CD2640" i="25"/>
  <c r="CD2624" i="25"/>
  <c r="CD2608" i="25"/>
  <c r="CD2592" i="25"/>
  <c r="CD2576" i="25"/>
  <c r="CD2560" i="25"/>
  <c r="CD2544" i="25"/>
  <c r="CD2528" i="25"/>
  <c r="CD2512" i="25"/>
  <c r="CD2496" i="25"/>
  <c r="CD2480" i="25"/>
  <c r="CD2464" i="25"/>
  <c r="CD2448" i="25"/>
  <c r="CD2432" i="25"/>
  <c r="CD2416" i="25"/>
  <c r="CD2400" i="25"/>
  <c r="CD2384" i="25"/>
  <c r="CD2368" i="25"/>
  <c r="CD2342" i="25"/>
  <c r="CD2336" i="25"/>
  <c r="CD2310" i="25"/>
  <c r="CD2304" i="25"/>
  <c r="CD2278" i="25"/>
  <c r="CD2272" i="25"/>
  <c r="CD2241" i="25"/>
  <c r="CD2186" i="25"/>
  <c r="CD2166" i="25"/>
  <c r="CD2122" i="25"/>
  <c r="CD2060" i="25"/>
  <c r="CD2052" i="25"/>
  <c r="CD1994" i="25"/>
  <c r="CD1957" i="25"/>
  <c r="CD1953" i="25"/>
  <c r="CD1920" i="25"/>
  <c r="CD1856" i="25"/>
  <c r="CD1821" i="25"/>
  <c r="CD1810" i="25"/>
  <c r="CD1728" i="25"/>
  <c r="CD1674" i="25"/>
  <c r="CD1637" i="25"/>
  <c r="CD1633" i="25"/>
  <c r="CD1629" i="25"/>
  <c r="CD1609" i="25"/>
  <c r="CD1583" i="25"/>
  <c r="CD1512" i="25"/>
  <c r="CD1508" i="25"/>
  <c r="CD1455" i="25"/>
  <c r="CD1205" i="25"/>
  <c r="CD1173" i="25"/>
  <c r="CD1111" i="25"/>
  <c r="CD3021" i="25"/>
  <c r="CD3004" i="25"/>
  <c r="CD2962" i="25"/>
  <c r="CD2957" i="25"/>
  <c r="CD2940" i="25"/>
  <c r="CD2898" i="25"/>
  <c r="CD2893" i="25"/>
  <c r="CD2876" i="25"/>
  <c r="CD2834" i="25"/>
  <c r="CD2829" i="25"/>
  <c r="CD2812" i="25"/>
  <c r="CD2770" i="25"/>
  <c r="CD2765" i="25"/>
  <c r="CD2748" i="25"/>
  <c r="CD2706" i="25"/>
  <c r="CD2701" i="25"/>
  <c r="CD2684" i="25"/>
  <c r="CD2642" i="25"/>
  <c r="CD2637" i="25"/>
  <c r="CD2620" i="25"/>
  <c r="CD2578" i="25"/>
  <c r="CD2573" i="25"/>
  <c r="CD2556" i="25"/>
  <c r="CD2514" i="25"/>
  <c r="CD2509" i="25"/>
  <c r="CD2492" i="25"/>
  <c r="CD2450" i="25"/>
  <c r="CD2445" i="25"/>
  <c r="CD2428" i="25"/>
  <c r="CD2386" i="25"/>
  <c r="CD2381" i="25"/>
  <c r="CD2364" i="25"/>
  <c r="CD2332" i="25"/>
  <c r="CD2300" i="25"/>
  <c r="CD2268" i="25"/>
  <c r="CD2225" i="25"/>
  <c r="CD2221" i="25"/>
  <c r="CD2204" i="25"/>
  <c r="CD2196" i="25"/>
  <c r="CD2097" i="25"/>
  <c r="CD2082" i="25"/>
  <c r="CD2074" i="25"/>
  <c r="CD2037" i="25"/>
  <c r="CD2000" i="25"/>
  <c r="CD1990" i="25"/>
  <c r="CD1969" i="25"/>
  <c r="CD1965" i="25"/>
  <c r="CD1948" i="25"/>
  <c r="CD1940" i="25"/>
  <c r="CD1845" i="25"/>
  <c r="CD1837" i="25"/>
  <c r="CD1820" i="25"/>
  <c r="CD1812" i="25"/>
  <c r="CD1777" i="25"/>
  <c r="CD1762" i="25"/>
  <c r="CD1754" i="25"/>
  <c r="CD1698" i="25"/>
  <c r="CD1690" i="25"/>
  <c r="CD1605" i="25"/>
  <c r="CD1543" i="25"/>
  <c r="CD1535" i="25"/>
  <c r="CD1528" i="25"/>
  <c r="CD1465" i="25"/>
  <c r="CD1427" i="25"/>
  <c r="CD1421" i="25"/>
  <c r="CD1413" i="25"/>
  <c r="CD1411" i="25"/>
  <c r="CD1310" i="25"/>
  <c r="CD1262" i="25"/>
  <c r="CD1215" i="25"/>
  <c r="CD1568" i="25"/>
  <c r="CD1557" i="25"/>
  <c r="CD1504" i="25"/>
  <c r="CD1493" i="25"/>
  <c r="CD1440" i="25"/>
  <c r="CD1429" i="25"/>
  <c r="CD1376" i="25"/>
  <c r="CD1365" i="25"/>
  <c r="CD1190" i="25"/>
  <c r="CD1182" i="25"/>
  <c r="CD1112" i="25"/>
  <c r="CD1567" i="25"/>
  <c r="CD1301" i="25"/>
  <c r="CD1222" i="25"/>
  <c r="CD1150" i="25"/>
  <c r="CD1221" i="25"/>
  <c r="CD1037" i="25"/>
  <c r="CD1084" i="25"/>
  <c r="CD1039" i="25"/>
  <c r="CD1026" i="25"/>
  <c r="CD1050" i="25"/>
  <c r="CD2153" i="25"/>
  <c r="CD2727" i="25"/>
  <c r="CD2195" i="25"/>
  <c r="CD1915" i="25"/>
  <c r="CD2825" i="25"/>
  <c r="CD1534" i="25"/>
  <c r="CD1323" i="25"/>
  <c r="CD2039" i="25"/>
  <c r="CD1978" i="25"/>
  <c r="CD2697" i="25"/>
  <c r="CD2329" i="25"/>
  <c r="CD2181" i="25"/>
  <c r="CD2080" i="25"/>
  <c r="CD2007" i="25"/>
  <c r="CD1918" i="25"/>
  <c r="CD1870" i="25"/>
  <c r="CD1329" i="25"/>
  <c r="CD1797" i="25"/>
  <c r="CD1144" i="25"/>
  <c r="CD1607" i="25"/>
  <c r="CD1510" i="25"/>
  <c r="CD1109" i="25"/>
  <c r="CD2073" i="25"/>
  <c r="CD1641" i="25"/>
  <c r="CD1469" i="25"/>
  <c r="CD1350" i="25"/>
  <c r="CD1099" i="25"/>
  <c r="CD1467" i="25"/>
  <c r="CD1414" i="25"/>
  <c r="CD1388" i="25"/>
  <c r="CD1255" i="25"/>
  <c r="CD1494" i="25"/>
  <c r="CD1361" i="25"/>
  <c r="CD1097" i="25"/>
  <c r="CD1192" i="25"/>
  <c r="CD1104" i="25"/>
  <c r="CD1075" i="25"/>
  <c r="CD1404" i="25"/>
  <c r="CD1279" i="25"/>
  <c r="CD1051" i="25"/>
  <c r="CD1098" i="25"/>
  <c r="CD2948" i="25"/>
  <c r="CD2837" i="25"/>
  <c r="CD2692" i="25"/>
  <c r="CD2581" i="25"/>
  <c r="CD2436" i="25"/>
  <c r="CD2853" i="25"/>
  <c r="CD2762" i="25"/>
  <c r="CD2698" i="25"/>
  <c r="CD2634" i="25"/>
  <c r="CD2570" i="25"/>
  <c r="CD2469" i="25"/>
  <c r="CD2869" i="25"/>
  <c r="CD2778" i="25"/>
  <c r="CD2660" i="25"/>
  <c r="CD2532" i="25"/>
  <c r="CD2468" i="25"/>
  <c r="CD3013" i="25"/>
  <c r="CD2922" i="25"/>
  <c r="CD2693" i="25"/>
  <c r="CB207" i="25"/>
  <c r="CD207" i="25"/>
  <c r="CB979" i="25"/>
  <c r="CD979" i="25"/>
  <c r="CD1033" i="25"/>
  <c r="CD1151" i="25"/>
  <c r="CD1065" i="25"/>
  <c r="CD1159" i="25"/>
  <c r="CD1302" i="25"/>
  <c r="CD1211" i="25"/>
  <c r="CD1243" i="25"/>
  <c r="CD1381" i="25"/>
  <c r="CD1439" i="25"/>
  <c r="CD1520" i="25"/>
  <c r="CD1092" i="25"/>
  <c r="CD1189" i="25"/>
  <c r="CD1367" i="25"/>
  <c r="CD1495" i="25"/>
  <c r="CD1621" i="25"/>
  <c r="CD1634" i="25"/>
  <c r="CD1684" i="25"/>
  <c r="CD1713" i="25"/>
  <c r="CD1756" i="25"/>
  <c r="CD1798" i="25"/>
  <c r="CD1826" i="25"/>
  <c r="CD1841" i="25"/>
  <c r="CD1862" i="25"/>
  <c r="CD1890" i="25"/>
  <c r="CD1936" i="25"/>
  <c r="CD1946" i="25"/>
  <c r="CD2101" i="25"/>
  <c r="CD2118" i="25"/>
  <c r="CD2146" i="25"/>
  <c r="CD2161" i="25"/>
  <c r="CD2182" i="25"/>
  <c r="CD2210" i="25"/>
  <c r="CD2253" i="25"/>
  <c r="CD2290" i="25"/>
  <c r="CD2317" i="25"/>
  <c r="CD2354" i="25"/>
  <c r="CD1565" i="25"/>
  <c r="CD1654" i="25"/>
  <c r="CD1693" i="25"/>
  <c r="CD1732" i="25"/>
  <c r="CD1761" i="25"/>
  <c r="CD1846" i="25"/>
  <c r="CD1885" i="25"/>
  <c r="CD1949" i="25"/>
  <c r="CD1988" i="25"/>
  <c r="CD2130" i="25"/>
  <c r="CD2194" i="25"/>
  <c r="CD2246" i="25"/>
  <c r="CD2305" i="25"/>
  <c r="CD2369" i="25"/>
  <c r="CD2401" i="25"/>
  <c r="CD2433" i="25"/>
  <c r="CD2465" i="25"/>
  <c r="CD2497" i="25"/>
  <c r="CD2529" i="25"/>
  <c r="CD2561" i="25"/>
  <c r="CD2593" i="25"/>
  <c r="CD2625" i="25"/>
  <c r="CD2657" i="25"/>
  <c r="CD2689" i="25"/>
  <c r="CD2721" i="25"/>
  <c r="CD2753" i="25"/>
  <c r="CD2785" i="25"/>
  <c r="CD2817" i="25"/>
  <c r="CD2849" i="25"/>
  <c r="CD2881" i="25"/>
  <c r="CD2913" i="25"/>
  <c r="CD2945" i="25"/>
  <c r="CD2982" i="25"/>
  <c r="CD1666" i="25"/>
  <c r="CD1730" i="25"/>
  <c r="CD2362" i="25"/>
  <c r="CD1391" i="25"/>
  <c r="CD1572" i="25"/>
  <c r="AW3120" i="25"/>
  <c r="CD395" i="25"/>
  <c r="CD1070" i="25"/>
  <c r="CD1086" i="25"/>
  <c r="CD1134" i="25"/>
  <c r="CD1081" i="25"/>
  <c r="CD1119" i="25"/>
  <c r="CD1285" i="25"/>
  <c r="CD1124" i="25"/>
  <c r="CD1135" i="25"/>
  <c r="CD1156" i="25"/>
  <c r="CD1445" i="25"/>
  <c r="CD1503" i="25"/>
  <c r="CD1095" i="25"/>
  <c r="CD1275" i="25"/>
  <c r="CD1307" i="25"/>
  <c r="CD1073" i="25"/>
  <c r="CD1171" i="25"/>
  <c r="CD1235" i="25"/>
  <c r="CD1332" i="25"/>
  <c r="CD1397" i="25"/>
  <c r="CD1460" i="25"/>
  <c r="CD1525" i="25"/>
  <c r="CD1588" i="25"/>
  <c r="CD1645" i="25"/>
  <c r="CD1901" i="25"/>
  <c r="CD1973" i="25"/>
  <c r="CD2012" i="25"/>
  <c r="CD2076" i="25"/>
  <c r="CD2274" i="25"/>
  <c r="CD2301" i="25"/>
  <c r="CD2338" i="25"/>
  <c r="CD2365" i="25"/>
  <c r="CD2380" i="25"/>
  <c r="CD2397" i="25"/>
  <c r="CD2412" i="25"/>
  <c r="CD2429" i="25"/>
  <c r="CD2444" i="25"/>
  <c r="CD2461" i="25"/>
  <c r="CD2476" i="25"/>
  <c r="CD2493" i="25"/>
  <c r="CD2508" i="25"/>
  <c r="CD2525" i="25"/>
  <c r="CD2540" i="25"/>
  <c r="CD2557" i="25"/>
  <c r="CD2572" i="25"/>
  <c r="CD2589" i="25"/>
  <c r="CD2604" i="25"/>
  <c r="CD2621" i="25"/>
  <c r="CD2636" i="25"/>
  <c r="CD2653" i="25"/>
  <c r="CD2668" i="25"/>
  <c r="CD2685" i="25"/>
  <c r="CD2700" i="25"/>
  <c r="CD2717" i="25"/>
  <c r="CD2732" i="25"/>
  <c r="CD2749" i="25"/>
  <c r="CD2764" i="25"/>
  <c r="CD2781" i="25"/>
  <c r="CD2796" i="25"/>
  <c r="CD2813" i="25"/>
  <c r="CD2828" i="25"/>
  <c r="CD2845" i="25"/>
  <c r="CD2860" i="25"/>
  <c r="CD2877" i="25"/>
  <c r="CD2892" i="25"/>
  <c r="CD2909" i="25"/>
  <c r="CD2924" i="25"/>
  <c r="CD2941" i="25"/>
  <c r="CD2956" i="25"/>
  <c r="CD2973" i="25"/>
  <c r="CD2988" i="25"/>
  <c r="CD3005" i="25"/>
  <c r="CD3020" i="25"/>
  <c r="CD1293" i="25"/>
  <c r="CD1676" i="25"/>
  <c r="CD1718" i="25"/>
  <c r="CD1757" i="25"/>
  <c r="CD1792" i="25"/>
  <c r="CD1802" i="25"/>
  <c r="CD1829" i="25"/>
  <c r="CD1868" i="25"/>
  <c r="CD1893" i="25"/>
  <c r="CD1932" i="25"/>
  <c r="CD1974" i="25"/>
  <c r="CD2013" i="25"/>
  <c r="CD2081" i="25"/>
  <c r="CD2116" i="25"/>
  <c r="CD2145" i="25"/>
  <c r="CD2180" i="25"/>
  <c r="CD2289" i="25"/>
  <c r="CD2353" i="25"/>
  <c r="CD2374" i="25"/>
  <c r="CD2406" i="25"/>
  <c r="CD2438" i="25"/>
  <c r="CD2470" i="25"/>
  <c r="CD2502" i="25"/>
  <c r="CD2534" i="25"/>
  <c r="CD2566" i="25"/>
  <c r="CD2598" i="25"/>
  <c r="CD2630" i="25"/>
  <c r="CD2662" i="25"/>
  <c r="CD2694" i="25"/>
  <c r="CD2726" i="25"/>
  <c r="CD2758" i="25"/>
  <c r="CD2790" i="25"/>
  <c r="CD2822" i="25"/>
  <c r="CD2854" i="25"/>
  <c r="CD2886" i="25"/>
  <c r="CD2918" i="25"/>
  <c r="CD2950" i="25"/>
  <c r="CD2993" i="25"/>
  <c r="CD1464" i="25"/>
  <c r="CD1794" i="25"/>
  <c r="CD2114" i="25"/>
  <c r="CD2266" i="25"/>
  <c r="CB23" i="25"/>
  <c r="CD1140" i="25"/>
  <c r="CD1074" i="25"/>
  <c r="CD1291" i="25"/>
  <c r="CD1088" i="25"/>
  <c r="CD1126" i="25"/>
  <c r="CD1178" i="25"/>
  <c r="CD1277" i="25"/>
  <c r="CD1392" i="25"/>
  <c r="CD1509" i="25"/>
  <c r="CD1108" i="25"/>
  <c r="CD1286" i="25"/>
  <c r="CD1344" i="25"/>
  <c r="CD1360" i="25"/>
  <c r="CD1417" i="25"/>
  <c r="CD1472" i="25"/>
  <c r="CD1488" i="25"/>
  <c r="CD1545" i="25"/>
  <c r="CD1600" i="25"/>
  <c r="CD1626" i="25"/>
  <c r="CD1653" i="25"/>
  <c r="CD1692" i="25"/>
  <c r="CD1748" i="25"/>
  <c r="CD1773" i="25"/>
  <c r="CD1808" i="25"/>
  <c r="CD1818" i="25"/>
  <c r="CD1872" i="25"/>
  <c r="CD1882" i="25"/>
  <c r="CD1909" i="25"/>
  <c r="CD1926" i="25"/>
  <c r="CD1954" i="25"/>
  <c r="CD2033" i="25"/>
  <c r="CD2128" i="25"/>
  <c r="CD2138" i="25"/>
  <c r="CD2192" i="25"/>
  <c r="CD2202" i="25"/>
  <c r="CD2258" i="25"/>
  <c r="CD2285" i="25"/>
  <c r="CD2322" i="25"/>
  <c r="CD2349" i="25"/>
  <c r="CD1138" i="25"/>
  <c r="CD1384" i="25"/>
  <c r="CD1437" i="25"/>
  <c r="CD1682" i="25"/>
  <c r="CD1740" i="25"/>
  <c r="CD1765" i="25"/>
  <c r="CD1874" i="25"/>
  <c r="CD1938" i="25"/>
  <c r="CD1996" i="25"/>
  <c r="CD2038" i="25"/>
  <c r="CD2102" i="25"/>
  <c r="CD2141" i="25"/>
  <c r="CD2205" i="25"/>
  <c r="CD2240" i="25"/>
  <c r="CD2256" i="25"/>
  <c r="CD2273" i="25"/>
  <c r="CD2337" i="25"/>
  <c r="CD2385" i="25"/>
  <c r="CD2417" i="25"/>
  <c r="CD2449" i="25"/>
  <c r="CD2481" i="25"/>
  <c r="CD2513" i="25"/>
  <c r="CD2545" i="25"/>
  <c r="CD2577" i="25"/>
  <c r="CD2609" i="25"/>
  <c r="CD2641" i="25"/>
  <c r="CD2673" i="25"/>
  <c r="CD2705" i="25"/>
  <c r="CD2737" i="25"/>
  <c r="CD2769" i="25"/>
  <c r="CD2801" i="25"/>
  <c r="CD2833" i="25"/>
  <c r="CD2865" i="25"/>
  <c r="CD2897" i="25"/>
  <c r="CD2929" i="25"/>
  <c r="CD2961" i="25"/>
  <c r="CD3008" i="25"/>
  <c r="CD1148" i="25"/>
  <c r="CD1179" i="25"/>
  <c r="CD1408" i="25"/>
  <c r="CD1485" i="25"/>
  <c r="CD1615" i="25"/>
  <c r="CD1741" i="25"/>
  <c r="CD2298" i="25"/>
  <c r="CD1229" i="25"/>
  <c r="CD479" i="25"/>
  <c r="BX24" i="25"/>
  <c r="Y3141" i="25"/>
  <c r="AO3046" i="25"/>
  <c r="CD621" i="25"/>
  <c r="CD251" i="25"/>
  <c r="CD835" i="25"/>
  <c r="CB24" i="25"/>
  <c r="CD30" i="25"/>
  <c r="CD34" i="25"/>
  <c r="CD42" i="25"/>
  <c r="CD46" i="25"/>
  <c r="CD54" i="25"/>
  <c r="CD135" i="25"/>
  <c r="E179" i="8"/>
  <c r="M151" i="8"/>
  <c r="D3041" i="25" s="1"/>
  <c r="B151" i="8"/>
  <c r="D3030" i="25" s="1"/>
  <c r="C6" i="25"/>
  <c r="B3048" i="25" s="1"/>
  <c r="AI3065" i="25" s="1"/>
  <c r="C181" i="8"/>
  <c r="I109" i="23"/>
  <c r="C56" i="8"/>
  <c r="B67" i="8"/>
  <c r="I11" i="23"/>
  <c r="CF21" i="25"/>
  <c r="CD746" i="25"/>
  <c r="CD805" i="25"/>
  <c r="CD377" i="25"/>
  <c r="CD117" i="25"/>
  <c r="CD1005" i="25"/>
  <c r="CD893" i="25"/>
  <c r="CD157" i="25"/>
  <c r="CB47" i="25"/>
  <c r="CD47" i="25"/>
  <c r="CD59" i="25"/>
  <c r="CB103" i="25"/>
  <c r="CD103" i="25"/>
  <c r="CD171" i="25"/>
  <c r="CB223" i="25"/>
  <c r="CD223" i="25"/>
  <c r="CD235" i="25"/>
  <c r="CB359" i="25"/>
  <c r="CD359" i="25"/>
  <c r="CB419" i="25"/>
  <c r="CD419" i="25"/>
  <c r="CB423" i="25"/>
  <c r="CD423" i="25"/>
  <c r="CB535" i="25"/>
  <c r="CD535" i="25"/>
  <c r="CB567" i="25"/>
  <c r="CD567" i="25"/>
  <c r="CD679" i="25"/>
  <c r="CB679" i="25"/>
  <c r="CB703" i="25"/>
  <c r="CD703" i="25"/>
  <c r="CB779" i="25"/>
  <c r="CD779" i="25"/>
  <c r="CB947" i="25"/>
  <c r="CD947" i="25"/>
  <c r="CB59" i="25"/>
  <c r="CB235" i="25"/>
  <c r="CD31" i="25"/>
  <c r="CD139" i="25"/>
  <c r="CD285" i="25"/>
  <c r="CD511" i="25"/>
  <c r="CD747" i="25"/>
  <c r="CD1003" i="25"/>
  <c r="CD75" i="25"/>
  <c r="CD187" i="25"/>
  <c r="CD379" i="25"/>
  <c r="CD597" i="25"/>
  <c r="CD811" i="25"/>
  <c r="CD250" i="25"/>
  <c r="CD74" i="25"/>
  <c r="CD338" i="25"/>
  <c r="CD33" i="25"/>
  <c r="CD45" i="25"/>
  <c r="CD61" i="25"/>
  <c r="CD173" i="25"/>
  <c r="CD185" i="25"/>
  <c r="CD205" i="25"/>
  <c r="CD265" i="25"/>
  <c r="CD281" i="25"/>
  <c r="CD301" i="25"/>
  <c r="CD481" i="25"/>
  <c r="CD565" i="25"/>
  <c r="CD593" i="25"/>
  <c r="CD625" i="25"/>
  <c r="CD649" i="25"/>
  <c r="CD781" i="25"/>
  <c r="CD861" i="25"/>
  <c r="CD917" i="25"/>
  <c r="CD973" i="25"/>
  <c r="CD62" i="25"/>
  <c r="CD70" i="25"/>
  <c r="CD82" i="25"/>
  <c r="CD98" i="25"/>
  <c r="CD106" i="25"/>
  <c r="CD110" i="25"/>
  <c r="CD118" i="25"/>
  <c r="CD126" i="25"/>
  <c r="CD134" i="25"/>
  <c r="CD146" i="25"/>
  <c r="CD162" i="25"/>
  <c r="CD170" i="25"/>
  <c r="CD174" i="25"/>
  <c r="CD182" i="25"/>
  <c r="CD190" i="25"/>
  <c r="CD198" i="25"/>
  <c r="CD210" i="25"/>
  <c r="CD218" i="25"/>
  <c r="CD226" i="25"/>
  <c r="CD234" i="25"/>
  <c r="CD246" i="25"/>
  <c r="CD254" i="25"/>
  <c r="CD262" i="25"/>
  <c r="CD274" i="25"/>
  <c r="CD282" i="25"/>
  <c r="CD290" i="25"/>
  <c r="CD298" i="25"/>
  <c r="CD310" i="25"/>
  <c r="CD318" i="25"/>
  <c r="CD326" i="25"/>
  <c r="CD346" i="25"/>
  <c r="CD362" i="25"/>
  <c r="CD378" i="25"/>
  <c r="CD386" i="25"/>
  <c r="CD390" i="25"/>
  <c r="CD414" i="25"/>
  <c r="CD426" i="25"/>
  <c r="CD458" i="25"/>
  <c r="CD474" i="25"/>
  <c r="CD490" i="25"/>
  <c r="CD502" i="25"/>
  <c r="CD506" i="25"/>
  <c r="CD518" i="25"/>
  <c r="CD522" i="25"/>
  <c r="CD534" i="25"/>
  <c r="CD538" i="25"/>
  <c r="CD550" i="25"/>
  <c r="CD554" i="25"/>
  <c r="CD566" i="25"/>
  <c r="CD582" i="25"/>
  <c r="CD598" i="25"/>
  <c r="CD614" i="25"/>
  <c r="CD630" i="25"/>
  <c r="CD646" i="25"/>
  <c r="CD686" i="25"/>
  <c r="CD690" i="25"/>
  <c r="CD702" i="25"/>
  <c r="CD706" i="25"/>
  <c r="CD718" i="25"/>
  <c r="CD722" i="25"/>
  <c r="CD734" i="25"/>
  <c r="CD738" i="25"/>
  <c r="CD750" i="25"/>
  <c r="CD754" i="25"/>
  <c r="CD766" i="25"/>
  <c r="CD770" i="25"/>
  <c r="CD782" i="25"/>
  <c r="CD786" i="25"/>
  <c r="CD802" i="25"/>
  <c r="CD814" i="25"/>
  <c r="CD818" i="25"/>
  <c r="CD834" i="25"/>
  <c r="CD846" i="25"/>
  <c r="CD850" i="25"/>
  <c r="CD866" i="25"/>
  <c r="CD882" i="25"/>
  <c r="CD898" i="25"/>
  <c r="CD914" i="25"/>
  <c r="CD930" i="25"/>
  <c r="CD946" i="25"/>
  <c r="CD962" i="25"/>
  <c r="CD978" i="25"/>
  <c r="CD994" i="25"/>
  <c r="CD1010" i="25"/>
  <c r="E23" i="25"/>
  <c r="BQ24" i="25"/>
  <c r="CB441" i="25"/>
  <c r="CD441" i="25"/>
  <c r="CB509" i="25"/>
  <c r="CD509" i="25"/>
  <c r="CD653" i="25"/>
  <c r="CB653" i="25"/>
  <c r="CB709" i="25"/>
  <c r="CD709" i="25"/>
  <c r="CD833" i="25"/>
  <c r="CB833" i="25"/>
  <c r="CD889" i="25"/>
  <c r="CB889" i="25"/>
  <c r="CB921" i="25"/>
  <c r="CD921" i="25"/>
  <c r="CB45" i="25"/>
  <c r="CB205" i="25"/>
  <c r="CB265" i="25"/>
  <c r="CB301" i="25"/>
  <c r="CB649" i="25"/>
  <c r="CB917" i="25"/>
  <c r="CB973" i="25"/>
  <c r="CD321" i="25"/>
  <c r="CD541" i="25"/>
  <c r="CD677" i="25"/>
  <c r="CD949" i="25"/>
  <c r="CB33" i="25"/>
  <c r="CB185" i="25"/>
  <c r="CB281" i="25"/>
  <c r="CB481" i="25"/>
  <c r="CB593" i="25"/>
  <c r="CB625" i="25"/>
  <c r="CD865" i="25"/>
  <c r="CB102" i="25"/>
  <c r="CD102" i="25"/>
  <c r="CB222" i="25"/>
  <c r="CD222" i="25"/>
  <c r="CD662" i="25"/>
  <c r="CB662" i="25"/>
  <c r="CD798" i="25"/>
  <c r="CB798" i="25"/>
  <c r="CD830" i="25"/>
  <c r="CB830" i="25"/>
  <c r="CB42" i="25"/>
  <c r="CB254" i="25"/>
  <c r="CB426" i="25"/>
  <c r="CD358" i="25"/>
  <c r="CD39" i="25"/>
  <c r="CD127" i="25"/>
  <c r="CD163" i="25"/>
  <c r="CD179" i="25"/>
  <c r="CD243" i="25"/>
  <c r="CD407" i="25"/>
  <c r="CD451" i="25"/>
  <c r="CD583" i="25"/>
  <c r="CD663" i="25"/>
  <c r="CD791" i="25"/>
  <c r="CD823" i="25"/>
  <c r="CD931" i="25"/>
  <c r="CD963" i="25"/>
  <c r="CD50" i="25"/>
  <c r="CB50" i="25"/>
  <c r="CD58" i="25"/>
  <c r="CB58" i="25"/>
  <c r="CD78" i="25"/>
  <c r="CB78" i="25"/>
  <c r="CD86" i="25"/>
  <c r="CB86" i="25"/>
  <c r="CD94" i="25"/>
  <c r="CB94" i="25"/>
  <c r="CD114" i="25"/>
  <c r="CB114" i="25"/>
  <c r="CD130" i="25"/>
  <c r="CB130" i="25"/>
  <c r="CD138" i="25"/>
  <c r="CB138" i="25"/>
  <c r="CD142" i="25"/>
  <c r="CB142" i="25"/>
  <c r="CD150" i="25"/>
  <c r="CB150" i="25"/>
  <c r="CD186" i="25"/>
  <c r="CB186" i="25"/>
  <c r="CD194" i="25"/>
  <c r="CB194" i="25"/>
  <c r="CD202" i="25"/>
  <c r="CB202" i="25"/>
  <c r="CD206" i="25"/>
  <c r="CB206" i="25"/>
  <c r="CD242" i="25"/>
  <c r="CB242" i="25"/>
  <c r="CD258" i="25"/>
  <c r="CB258" i="25"/>
  <c r="CD270" i="25"/>
  <c r="CB270" i="25"/>
  <c r="CD278" i="25"/>
  <c r="CB278" i="25"/>
  <c r="CB286" i="25"/>
  <c r="CD286" i="25"/>
  <c r="CD306" i="25"/>
  <c r="CB306" i="25"/>
  <c r="CD314" i="25"/>
  <c r="CB314" i="25"/>
  <c r="CD330" i="25"/>
  <c r="CB330" i="25"/>
  <c r="CD334" i="25"/>
  <c r="CB334" i="25"/>
  <c r="CD354" i="25"/>
  <c r="CB354" i="25"/>
  <c r="CB374" i="25"/>
  <c r="CD374" i="25"/>
  <c r="CD382" i="25"/>
  <c r="CB382" i="25"/>
  <c r="CD394" i="25"/>
  <c r="CB394" i="25"/>
  <c r="CB402" i="25"/>
  <c r="CD402" i="25"/>
  <c r="CD410" i="25"/>
  <c r="CB410" i="25"/>
  <c r="CD418" i="25"/>
  <c r="CB418" i="25"/>
  <c r="CD422" i="25"/>
  <c r="CB422" i="25"/>
  <c r="CD438" i="25"/>
  <c r="CB438" i="25"/>
  <c r="CD446" i="25"/>
  <c r="CB446" i="25"/>
  <c r="CD454" i="25"/>
  <c r="CB454" i="25"/>
  <c r="CD466" i="25"/>
  <c r="CB466" i="25"/>
  <c r="CD470" i="25"/>
  <c r="CB470" i="25"/>
  <c r="CD478" i="25"/>
  <c r="CB478" i="25"/>
  <c r="CD482" i="25"/>
  <c r="CB482" i="25"/>
  <c r="CD486" i="25"/>
  <c r="CB486" i="25"/>
  <c r="CD494" i="25"/>
  <c r="CB494" i="25"/>
  <c r="CD498" i="25"/>
  <c r="CB498" i="25"/>
  <c r="CD510" i="25"/>
  <c r="CB510" i="25"/>
  <c r="CD514" i="25"/>
  <c r="CB514" i="25"/>
  <c r="CD526" i="25"/>
  <c r="CB526" i="25"/>
  <c r="CD530" i="25"/>
  <c r="CB530" i="25"/>
  <c r="CD542" i="25"/>
  <c r="CB542" i="25"/>
  <c r="CD546" i="25"/>
  <c r="CB546" i="25"/>
  <c r="CD558" i="25"/>
  <c r="CB558" i="25"/>
  <c r="CD562" i="25"/>
  <c r="CB562" i="25"/>
  <c r="CD570" i="25"/>
  <c r="CB570" i="25"/>
  <c r="CD574" i="25"/>
  <c r="CB574" i="25"/>
  <c r="CD578" i="25"/>
  <c r="CB578" i="25"/>
  <c r="CD586" i="25"/>
  <c r="CB586" i="25"/>
  <c r="CD590" i="25"/>
  <c r="CB590" i="25"/>
  <c r="CD594" i="25"/>
  <c r="CB594" i="25"/>
  <c r="CD602" i="25"/>
  <c r="CB602" i="25"/>
  <c r="CD606" i="25"/>
  <c r="CB606" i="25"/>
  <c r="CD610" i="25"/>
  <c r="CB610" i="25"/>
  <c r="CD618" i="25"/>
  <c r="CB618" i="25"/>
  <c r="CD622" i="25"/>
  <c r="CB622" i="25"/>
  <c r="CD626" i="25"/>
  <c r="CB626" i="25"/>
  <c r="CD634" i="25"/>
  <c r="CB634" i="25"/>
  <c r="CD638" i="25"/>
  <c r="CB638" i="25"/>
  <c r="CD642" i="25"/>
  <c r="CB642" i="25"/>
  <c r="CD650" i="25"/>
  <c r="CB650" i="25"/>
  <c r="CD654" i="25"/>
  <c r="CB654" i="25"/>
  <c r="CD658" i="25"/>
  <c r="CB658" i="25"/>
  <c r="CD666" i="25"/>
  <c r="CB666" i="25"/>
  <c r="CD670" i="25"/>
  <c r="CB670" i="25"/>
  <c r="CD674" i="25"/>
  <c r="CB674" i="25"/>
  <c r="CD678" i="25"/>
  <c r="CB678" i="25"/>
  <c r="CD682" i="25"/>
  <c r="CB682" i="25"/>
  <c r="CD694" i="25"/>
  <c r="CB694" i="25"/>
  <c r="CD698" i="25"/>
  <c r="CB698" i="25"/>
  <c r="CD710" i="25"/>
  <c r="CB710" i="25"/>
  <c r="CD714" i="25"/>
  <c r="CB714" i="25"/>
  <c r="CD726" i="25"/>
  <c r="CB726" i="25"/>
  <c r="CD742" i="25"/>
  <c r="CB742" i="25"/>
  <c r="CD758" i="25"/>
  <c r="CB758" i="25"/>
  <c r="CD762" i="25"/>
  <c r="CB762" i="25"/>
  <c r="CD774" i="25"/>
  <c r="CB774" i="25"/>
  <c r="CD778" i="25"/>
  <c r="CB778" i="25"/>
  <c r="CD790" i="25"/>
  <c r="CB790" i="25"/>
  <c r="CD794" i="25"/>
  <c r="CB794" i="25"/>
  <c r="CD806" i="25"/>
  <c r="CB806" i="25"/>
  <c r="CD810" i="25"/>
  <c r="CB810" i="25"/>
  <c r="CD822" i="25"/>
  <c r="CB822" i="25"/>
  <c r="CD826" i="25"/>
  <c r="CB826" i="25"/>
  <c r="CD838" i="25"/>
  <c r="CB838" i="25"/>
  <c r="CD842" i="25"/>
  <c r="CB842" i="25"/>
  <c r="CD854" i="25"/>
  <c r="CB854" i="25"/>
  <c r="CD858" i="25"/>
  <c r="CB858" i="25"/>
  <c r="CD862" i="25"/>
  <c r="CB862" i="25"/>
  <c r="CD870" i="25"/>
  <c r="CB870" i="25"/>
  <c r="CD874" i="25"/>
  <c r="CB874" i="25"/>
  <c r="CD878" i="25"/>
  <c r="CB878" i="25"/>
  <c r="CD886" i="25"/>
  <c r="CB886" i="25"/>
  <c r="CD890" i="25"/>
  <c r="CB890" i="25"/>
  <c r="CD894" i="25"/>
  <c r="CB894" i="25"/>
  <c r="CD902" i="25"/>
  <c r="CB902" i="25"/>
  <c r="CD906" i="25"/>
  <c r="CB906" i="25"/>
  <c r="CD910" i="25"/>
  <c r="CB910" i="25"/>
  <c r="CD918" i="25"/>
  <c r="CB918" i="25"/>
  <c r="CD922" i="25"/>
  <c r="CB922" i="25"/>
  <c r="CD926" i="25"/>
  <c r="CB926" i="25"/>
  <c r="CD934" i="25"/>
  <c r="CB934" i="25"/>
  <c r="CD938" i="25"/>
  <c r="CB938" i="25"/>
  <c r="CD942" i="25"/>
  <c r="CB942" i="25"/>
  <c r="CD950" i="25"/>
  <c r="CB950" i="25"/>
  <c r="CD954" i="25"/>
  <c r="CB954" i="25"/>
  <c r="CD958" i="25"/>
  <c r="CB958" i="25"/>
  <c r="CD966" i="25"/>
  <c r="CB966" i="25"/>
  <c r="CD970" i="25"/>
  <c r="CB970" i="25"/>
  <c r="CD974" i="25"/>
  <c r="CB974" i="25"/>
  <c r="CD982" i="25"/>
  <c r="CB982" i="25"/>
  <c r="CD986" i="25"/>
  <c r="CB986" i="25"/>
  <c r="CD990" i="25"/>
  <c r="CB990" i="25"/>
  <c r="CD998" i="25"/>
  <c r="CB998" i="25"/>
  <c r="CD1002" i="25"/>
  <c r="CB1002" i="25"/>
  <c r="CD1006" i="25"/>
  <c r="CB1006" i="25"/>
  <c r="CD1014" i="25"/>
  <c r="CB1014" i="25"/>
  <c r="CD1018" i="25"/>
  <c r="CB1018" i="25"/>
  <c r="CB110" i="25"/>
  <c r="CB118" i="25"/>
  <c r="CB190" i="25"/>
  <c r="CB198" i="25"/>
  <c r="CB210" i="25"/>
  <c r="CB218" i="25"/>
  <c r="CB290" i="25"/>
  <c r="CB298" i="25"/>
  <c r="CB518" i="25"/>
  <c r="CB522" i="25"/>
  <c r="CB550" i="25"/>
  <c r="CB554" i="25"/>
  <c r="CB690" i="25"/>
  <c r="CB722" i="25"/>
  <c r="CB754" i="25"/>
  <c r="CB786" i="25"/>
  <c r="CB818" i="25"/>
  <c r="CB850" i="25"/>
  <c r="CB882" i="25"/>
  <c r="CB914" i="25"/>
  <c r="CB946" i="25"/>
  <c r="CB978" i="25"/>
  <c r="CB1010" i="25"/>
  <c r="CD90" i="25"/>
  <c r="CD158" i="25"/>
  <c r="CD238" i="25"/>
  <c r="CD266" i="25"/>
  <c r="CD302" i="25"/>
  <c r="CD322" i="25"/>
  <c r="CD342" i="25"/>
  <c r="CD398" i="25"/>
  <c r="CD442" i="25"/>
  <c r="CD462" i="25"/>
  <c r="CD825" i="25"/>
  <c r="CD817" i="25"/>
  <c r="CD809" i="25"/>
  <c r="CD801" i="25"/>
  <c r="CD793" i="25"/>
  <c r="CD785" i="25"/>
  <c r="CD777" i="25"/>
  <c r="CD769" i="25"/>
  <c r="CD761" i="25"/>
  <c r="CD705" i="25"/>
  <c r="CD697" i="25"/>
  <c r="CD689" i="25"/>
  <c r="CD681" i="25"/>
  <c r="CD465" i="25"/>
  <c r="CD449" i="25"/>
  <c r="CD433" i="25"/>
  <c r="CD421" i="25"/>
  <c r="CD413" i="25"/>
  <c r="CD405" i="25"/>
  <c r="CD389" i="25"/>
  <c r="CD373" i="25"/>
  <c r="CD357" i="25"/>
  <c r="CD341" i="25"/>
  <c r="CD325" i="25"/>
  <c r="CD309" i="25"/>
  <c r="CD293" i="25"/>
  <c r="CD277" i="25"/>
  <c r="CD1009" i="25"/>
  <c r="CD997" i="25"/>
  <c r="CD977" i="25"/>
  <c r="CD965" i="25"/>
  <c r="CD945" i="25"/>
  <c r="CD933" i="25"/>
  <c r="CD913" i="25"/>
  <c r="CD901" i="25"/>
  <c r="CD881" i="25"/>
  <c r="CD869" i="25"/>
  <c r="CD849" i="25"/>
  <c r="CD837" i="25"/>
  <c r="CD829" i="25"/>
  <c r="CD797" i="25"/>
  <c r="CD765" i="25"/>
  <c r="CD685" i="25"/>
  <c r="CD665" i="25"/>
  <c r="CD645" i="25"/>
  <c r="CD633" i="25"/>
  <c r="CD613" i="25"/>
  <c r="CD601" i="25"/>
  <c r="CD581" i="25"/>
  <c r="CD569" i="25"/>
  <c r="CD549" i="25"/>
  <c r="CD537" i="25"/>
  <c r="CD517" i="25"/>
  <c r="CD505" i="25"/>
  <c r="CD485" i="25"/>
  <c r="CD461" i="25"/>
  <c r="CD453" i="25"/>
  <c r="CD425" i="25"/>
  <c r="CD397" i="25"/>
  <c r="CD369" i="25"/>
  <c r="CD361" i="25"/>
  <c r="CD333" i="25"/>
  <c r="CD305" i="25"/>
  <c r="CD297" i="25"/>
  <c r="CD269" i="25"/>
  <c r="CD253" i="25"/>
  <c r="CD237" i="25"/>
  <c r="CD221" i="25"/>
  <c r="CD209" i="25"/>
  <c r="CD201" i="25"/>
  <c r="CD193" i="25"/>
  <c r="CD181" i="25"/>
  <c r="CD165" i="25"/>
  <c r="CD153" i="25"/>
  <c r="CD145" i="25"/>
  <c r="CD137" i="25"/>
  <c r="CD129" i="25"/>
  <c r="CD121" i="25"/>
  <c r="CD105" i="25"/>
  <c r="CD89" i="25"/>
  <c r="CD73" i="25"/>
  <c r="CD57" i="25"/>
  <c r="CD41" i="25"/>
  <c r="CD25" i="25"/>
  <c r="CD1013" i="25"/>
  <c r="CD1001" i="25"/>
  <c r="CD985" i="25"/>
  <c r="CD957" i="25"/>
  <c r="CD941" i="25"/>
  <c r="CD929" i="25"/>
  <c r="CD885" i="25"/>
  <c r="CD873" i="25"/>
  <c r="CD857" i="25"/>
  <c r="CD789" i="25"/>
  <c r="CD773" i="25"/>
  <c r="CD701" i="25"/>
  <c r="CD673" i="25"/>
  <c r="CD661" i="25"/>
  <c r="CD617" i="25"/>
  <c r="CD605" i="25"/>
  <c r="CD589" i="25"/>
  <c r="CD561" i="25"/>
  <c r="CD545" i="25"/>
  <c r="CD533" i="25"/>
  <c r="CD489" i="25"/>
  <c r="CD477" i="25"/>
  <c r="CD457" i="25"/>
  <c r="CD437" i="25"/>
  <c r="CD429" i="25"/>
  <c r="CD417" i="25"/>
  <c r="CD393" i="25"/>
  <c r="CD385" i="25"/>
  <c r="CD365" i="25"/>
  <c r="CD345" i="25"/>
  <c r="CD337" i="25"/>
  <c r="CD317" i="25"/>
  <c r="CD289" i="25"/>
  <c r="CD249" i="25"/>
  <c r="CD241" i="25"/>
  <c r="CD213" i="25"/>
  <c r="CD177" i="25"/>
  <c r="CD169" i="25"/>
  <c r="CD133" i="25"/>
  <c r="CD101" i="25"/>
  <c r="CD93" i="25"/>
  <c r="CD65" i="25"/>
  <c r="CD37" i="25"/>
  <c r="CD29" i="25"/>
  <c r="CD981" i="25"/>
  <c r="CD969" i="25"/>
  <c r="CD953" i="25"/>
  <c r="CD925" i="25"/>
  <c r="CD909" i="25"/>
  <c r="CD897" i="25"/>
  <c r="CD853" i="25"/>
  <c r="CD841" i="25"/>
  <c r="CD813" i="25"/>
  <c r="CD757" i="25"/>
  <c r="CD657" i="25"/>
  <c r="CD641" i="25"/>
  <c r="CD629" i="25"/>
  <c r="CD585" i="25"/>
  <c r="CD573" i="25"/>
  <c r="CD557" i="25"/>
  <c r="CD529" i="25"/>
  <c r="CD513" i="25"/>
  <c r="CD501" i="25"/>
  <c r="CD473" i="25"/>
  <c r="CD445" i="25"/>
  <c r="CD401" i="25"/>
  <c r="CD381" i="25"/>
  <c r="CD353" i="25"/>
  <c r="CD261" i="25"/>
  <c r="CD233" i="25"/>
  <c r="CD225" i="25"/>
  <c r="CD189" i="25"/>
  <c r="CD161" i="25"/>
  <c r="CD141" i="25"/>
  <c r="CD113" i="25"/>
  <c r="CD85" i="25"/>
  <c r="CD77" i="25"/>
  <c r="CD49" i="25"/>
  <c r="CD27" i="25"/>
  <c r="CD35" i="25"/>
  <c r="CD43" i="25"/>
  <c r="CD51" i="25"/>
  <c r="CB55" i="25"/>
  <c r="CD55" i="25"/>
  <c r="CD63" i="25"/>
  <c r="CD67" i="25"/>
  <c r="CB67" i="25"/>
  <c r="CD71" i="25"/>
  <c r="CD79" i="25"/>
  <c r="CD83" i="25"/>
  <c r="CB83" i="25"/>
  <c r="CB91" i="25"/>
  <c r="CD91" i="25"/>
  <c r="CD99" i="25"/>
  <c r="CD107" i="25"/>
  <c r="CD115" i="25"/>
  <c r="CB119" i="25"/>
  <c r="CD119" i="25"/>
  <c r="CD123" i="25"/>
  <c r="CD131" i="25"/>
  <c r="CB131" i="25"/>
  <c r="CD143" i="25"/>
  <c r="CD151" i="25"/>
  <c r="CD155" i="25"/>
  <c r="CB155" i="25"/>
  <c r="CD159" i="25"/>
  <c r="CB159" i="25"/>
  <c r="CD167" i="25"/>
  <c r="CB167" i="25"/>
  <c r="CD175" i="25"/>
  <c r="CB175" i="25"/>
  <c r="CD183" i="25"/>
  <c r="CB183" i="25"/>
  <c r="CD191" i="25"/>
  <c r="CD199" i="25"/>
  <c r="CD203" i="25"/>
  <c r="CB203" i="25"/>
  <c r="CB211" i="25"/>
  <c r="CD211" i="25"/>
  <c r="CD215" i="25"/>
  <c r="CD219" i="25"/>
  <c r="CB219" i="25"/>
  <c r="CD227" i="25"/>
  <c r="CD231" i="25"/>
  <c r="CB231" i="25"/>
  <c r="CB239" i="25"/>
  <c r="CD239" i="25"/>
  <c r="CD247" i="25"/>
  <c r="CB247" i="25"/>
  <c r="CD255" i="25"/>
  <c r="CD263" i="25"/>
  <c r="CD267" i="25"/>
  <c r="CB267" i="25"/>
  <c r="CD271" i="25"/>
  <c r="CD275" i="25"/>
  <c r="CB275" i="25"/>
  <c r="CD279" i="25"/>
  <c r="CD283" i="25"/>
  <c r="CB283" i="25"/>
  <c r="CD287" i="25"/>
  <c r="CB287" i="25"/>
  <c r="CD295" i="25"/>
  <c r="CB295" i="25"/>
  <c r="CD299" i="25"/>
  <c r="CD303" i="25"/>
  <c r="CB303" i="25"/>
  <c r="CD307" i="25"/>
  <c r="CD311" i="25"/>
  <c r="CB311" i="25"/>
  <c r="CD315" i="25"/>
  <c r="CD319" i="25"/>
  <c r="CD323" i="25"/>
  <c r="CB323" i="25"/>
  <c r="CD327" i="25"/>
  <c r="CD335" i="25"/>
  <c r="CD339" i="25"/>
  <c r="CB339" i="25"/>
  <c r="CD343" i="25"/>
  <c r="CD347" i="25"/>
  <c r="CB347" i="25"/>
  <c r="CD351" i="25"/>
  <c r="CB355" i="25"/>
  <c r="CD355" i="25"/>
  <c r="CB363" i="25"/>
  <c r="CD363" i="25"/>
  <c r="CD367" i="25"/>
  <c r="CD371" i="25"/>
  <c r="CB371" i="25"/>
  <c r="CD375" i="25"/>
  <c r="CB375" i="25"/>
  <c r="CD383" i="25"/>
  <c r="CB383" i="25"/>
  <c r="CB391" i="25"/>
  <c r="CD391" i="25"/>
  <c r="CD399" i="25"/>
  <c r="CB399" i="25"/>
  <c r="CD403" i="25"/>
  <c r="CD411" i="25"/>
  <c r="CB411" i="25"/>
  <c r="CD415" i="25"/>
  <c r="CB415" i="25"/>
  <c r="CD427" i="25"/>
  <c r="CB427" i="25"/>
  <c r="CD431" i="25"/>
  <c r="CD435" i="25"/>
  <c r="CD439" i="25"/>
  <c r="CB439" i="25"/>
  <c r="CD443" i="25"/>
  <c r="CB443" i="25"/>
  <c r="CD447" i="25"/>
  <c r="CD455" i="25"/>
  <c r="CB455" i="25"/>
  <c r="CD459" i="25"/>
  <c r="CB459" i="25"/>
  <c r="CD463" i="25"/>
  <c r="CD467" i="25"/>
  <c r="CD475" i="25"/>
  <c r="CB475" i="25"/>
  <c r="CD483" i="25"/>
  <c r="CD487" i="25"/>
  <c r="CB487" i="25"/>
  <c r="CD491" i="25"/>
  <c r="CB491" i="25"/>
  <c r="CD495" i="25"/>
  <c r="CB495" i="25"/>
  <c r="CD499" i="25"/>
  <c r="CB503" i="25"/>
  <c r="CD503" i="25"/>
  <c r="CD507" i="25"/>
  <c r="CB507" i="25"/>
  <c r="CD515" i="25"/>
  <c r="CB519" i="25"/>
  <c r="CD519" i="25"/>
  <c r="CD523" i="25"/>
  <c r="CB523" i="25"/>
  <c r="CD527" i="25"/>
  <c r="CB527" i="25"/>
  <c r="CD531" i="25"/>
  <c r="CD539" i="25"/>
  <c r="CB539" i="25"/>
  <c r="CB543" i="25"/>
  <c r="CD543" i="25"/>
  <c r="CD547" i="25"/>
  <c r="CD555" i="25"/>
  <c r="CB555" i="25"/>
  <c r="CD559" i="25"/>
  <c r="CB559" i="25"/>
  <c r="CD563" i="25"/>
  <c r="CB563" i="25"/>
  <c r="CD571" i="25"/>
  <c r="CD575" i="25"/>
  <c r="CB575" i="25"/>
  <c r="CD579" i="25"/>
  <c r="CB579" i="25"/>
  <c r="CD587" i="25"/>
  <c r="CD591" i="25"/>
  <c r="CB591" i="25"/>
  <c r="CD595" i="25"/>
  <c r="CB595" i="25"/>
  <c r="CD599" i="25"/>
  <c r="CD603" i="25"/>
  <c r="CD611" i="25"/>
  <c r="CB611" i="25"/>
  <c r="CD615" i="25"/>
  <c r="CD619" i="25"/>
  <c r="CD623" i="25"/>
  <c r="CB623" i="25"/>
  <c r="CD627" i="25"/>
  <c r="CB627" i="25"/>
  <c r="CD631" i="25"/>
  <c r="CD635" i="25"/>
  <c r="CD643" i="25"/>
  <c r="CB643" i="25"/>
  <c r="CD647" i="25"/>
  <c r="CD651" i="25"/>
  <c r="CD655" i="25"/>
  <c r="CB655" i="25"/>
  <c r="CD659" i="25"/>
  <c r="CB659" i="25"/>
  <c r="CD667" i="25"/>
  <c r="CD671" i="25"/>
  <c r="CB671" i="25"/>
  <c r="CD675" i="25"/>
  <c r="CB675" i="25"/>
  <c r="CB683" i="25"/>
  <c r="CD683" i="25"/>
  <c r="CD687" i="25"/>
  <c r="CB687" i="25"/>
  <c r="CD695" i="25"/>
  <c r="CB699" i="25"/>
  <c r="CD699" i="25"/>
  <c r="CD707" i="25"/>
  <c r="CB707" i="25"/>
  <c r="CD711" i="25"/>
  <c r="CB715" i="25"/>
  <c r="CD715" i="25"/>
  <c r="CD719" i="25"/>
  <c r="CB719" i="25"/>
  <c r="CD727" i="25"/>
  <c r="CB731" i="25"/>
  <c r="CD731" i="25"/>
  <c r="CD735" i="25"/>
  <c r="CB735" i="25"/>
  <c r="CD739" i="25"/>
  <c r="CB739" i="25"/>
  <c r="CD743" i="25"/>
  <c r="CD751" i="25"/>
  <c r="CB751" i="25"/>
  <c r="CD755" i="25"/>
  <c r="CB755" i="25"/>
  <c r="CD759" i="25"/>
  <c r="CB771" i="25"/>
  <c r="CD771" i="25"/>
  <c r="CD775" i="25"/>
  <c r="CD783" i="25"/>
  <c r="CB783" i="25"/>
  <c r="CD787" i="25"/>
  <c r="CB787" i="25"/>
  <c r="CD799" i="25"/>
  <c r="CB799" i="25"/>
  <c r="CB803" i="25"/>
  <c r="CD803" i="25"/>
  <c r="CD807" i="25"/>
  <c r="CD815" i="25"/>
  <c r="CB815" i="25"/>
  <c r="CD819" i="25"/>
  <c r="CB819" i="25"/>
  <c r="CB827" i="25"/>
  <c r="CD827" i="25"/>
  <c r="CD831" i="25"/>
  <c r="CB831" i="25"/>
  <c r="CD839" i="25"/>
  <c r="CB843" i="25"/>
  <c r="CD843" i="25"/>
  <c r="CD847" i="25"/>
  <c r="CB847" i="25"/>
  <c r="CD855" i="25"/>
  <c r="CD859" i="25"/>
  <c r="CB859" i="25"/>
  <c r="CD863" i="25"/>
  <c r="CB863" i="25"/>
  <c r="CD867" i="25"/>
  <c r="CD871" i="25"/>
  <c r="CD879" i="25"/>
  <c r="CB879" i="25"/>
  <c r="CD883" i="25"/>
  <c r="CD887" i="25"/>
  <c r="CD891" i="25"/>
  <c r="CB891" i="25"/>
  <c r="CD895" i="25"/>
  <c r="CB895" i="25"/>
  <c r="CD899" i="25"/>
  <c r="CD903" i="25"/>
  <c r="CD911" i="25"/>
  <c r="CB911" i="25"/>
  <c r="CD915" i="25"/>
  <c r="CD919" i="25"/>
  <c r="CD923" i="25"/>
  <c r="CB923" i="25"/>
  <c r="CD927" i="25"/>
  <c r="CB927" i="25"/>
  <c r="CD935" i="25"/>
  <c r="CD939" i="25"/>
  <c r="CB939" i="25"/>
  <c r="CD943" i="25"/>
  <c r="CB943" i="25"/>
  <c r="CD951" i="25"/>
  <c r="CD955" i="25"/>
  <c r="CB955" i="25"/>
  <c r="CD959" i="25"/>
  <c r="CB959" i="25"/>
  <c r="CD967" i="25"/>
  <c r="CD971" i="25"/>
  <c r="CB971" i="25"/>
  <c r="CD975" i="25"/>
  <c r="CB975" i="25"/>
  <c r="CD983" i="25"/>
  <c r="CD987" i="25"/>
  <c r="CB987" i="25"/>
  <c r="CD991" i="25"/>
  <c r="CB991" i="25"/>
  <c r="CD995" i="25"/>
  <c r="CD999" i="25"/>
  <c r="CD1007" i="25"/>
  <c r="CB1007" i="25"/>
  <c r="CD1011" i="25"/>
  <c r="CD1015" i="25"/>
  <c r="CD1019" i="25"/>
  <c r="CB1019" i="25"/>
  <c r="AW3119" i="25"/>
  <c r="CB39" i="25"/>
  <c r="CB46" i="25"/>
  <c r="CB54" i="25"/>
  <c r="CB99" i="25"/>
  <c r="CB107" i="25"/>
  <c r="CB126" i="25"/>
  <c r="CB134" i="25"/>
  <c r="CB146" i="25"/>
  <c r="CB179" i="25"/>
  <c r="CB226" i="25"/>
  <c r="CB234" i="25"/>
  <c r="CB255" i="25"/>
  <c r="CB263" i="25"/>
  <c r="CB271" i="25"/>
  <c r="CB279" i="25"/>
  <c r="CB310" i="25"/>
  <c r="CB362" i="25"/>
  <c r="CB414" i="25"/>
  <c r="CB431" i="25"/>
  <c r="CB463" i="25"/>
  <c r="CB474" i="25"/>
  <c r="CB571" i="25"/>
  <c r="CB582" i="25"/>
  <c r="CB599" i="25"/>
  <c r="CB603" i="25"/>
  <c r="CB614" i="25"/>
  <c r="CB631" i="25"/>
  <c r="CB635" i="25"/>
  <c r="CB646" i="25"/>
  <c r="CB663" i="25"/>
  <c r="CB667" i="25"/>
  <c r="CB686" i="25"/>
  <c r="CB695" i="25"/>
  <c r="CB718" i="25"/>
  <c r="CB727" i="25"/>
  <c r="CB750" i="25"/>
  <c r="CB759" i="25"/>
  <c r="CB782" i="25"/>
  <c r="CB791" i="25"/>
  <c r="CB814" i="25"/>
  <c r="CB823" i="25"/>
  <c r="CB846" i="25"/>
  <c r="CD23" i="25"/>
  <c r="CD38" i="25"/>
  <c r="CD53" i="25"/>
  <c r="CD66" i="25"/>
  <c r="CD81" i="25"/>
  <c r="CD95" i="25"/>
  <c r="CD109" i="25"/>
  <c r="CD125" i="25"/>
  <c r="CD147" i="25"/>
  <c r="CD178" i="25"/>
  <c r="CD195" i="25"/>
  <c r="CD214" i="25"/>
  <c r="CD229" i="25"/>
  <c r="CD257" i="25"/>
  <c r="CD273" i="25"/>
  <c r="CD291" i="25"/>
  <c r="CD329" i="25"/>
  <c r="CD349" i="25"/>
  <c r="CD366" i="25"/>
  <c r="CD430" i="25"/>
  <c r="CD450" i="25"/>
  <c r="CD469" i="25"/>
  <c r="CD493" i="25"/>
  <c r="CD521" i="25"/>
  <c r="CD551" i="25"/>
  <c r="CD577" i="25"/>
  <c r="CD607" i="25"/>
  <c r="CD637" i="25"/>
  <c r="CD691" i="25"/>
  <c r="CD723" i="25"/>
  <c r="CD763" i="25"/>
  <c r="CD821" i="25"/>
  <c r="CD845" i="25"/>
  <c r="CD875" i="25"/>
  <c r="CD905" i="25"/>
  <c r="CD961" i="25"/>
  <c r="CD989" i="25"/>
  <c r="CD1017" i="25"/>
  <c r="CB34" i="25"/>
  <c r="CB30" i="25"/>
  <c r="CB43" i="25"/>
  <c r="CB62" i="25"/>
  <c r="CB70" i="25"/>
  <c r="CB82" i="25"/>
  <c r="CB115" i="25"/>
  <c r="CB123" i="25"/>
  <c r="CB162" i="25"/>
  <c r="CB170" i="25"/>
  <c r="CB191" i="25"/>
  <c r="CB199" i="25"/>
  <c r="CB215" i="25"/>
  <c r="CB246" i="25"/>
  <c r="CB299" i="25"/>
  <c r="CB318" i="25"/>
  <c r="CB326" i="25"/>
  <c r="CB346" i="25"/>
  <c r="CB390" i="25"/>
  <c r="CB451" i="25"/>
  <c r="CB483" i="25"/>
  <c r="CB502" i="25"/>
  <c r="CB506" i="25"/>
  <c r="CB515" i="25"/>
  <c r="CB534" i="25"/>
  <c r="CB538" i="25"/>
  <c r="CB547" i="25"/>
  <c r="CB706" i="25"/>
  <c r="CB738" i="25"/>
  <c r="CB770" i="25"/>
  <c r="CB802" i="25"/>
  <c r="CB834" i="25"/>
  <c r="CB855" i="25"/>
  <c r="CB866" i="25"/>
  <c r="CB883" i="25"/>
  <c r="CB887" i="25"/>
  <c r="CB898" i="25"/>
  <c r="CB915" i="25"/>
  <c r="CB919" i="25"/>
  <c r="CB930" i="25"/>
  <c r="CB951" i="25"/>
  <c r="CB962" i="25"/>
  <c r="CB983" i="25"/>
  <c r="CB994" i="25"/>
  <c r="CB1011" i="25"/>
  <c r="CB1015" i="25"/>
  <c r="CD26" i="25"/>
  <c r="CD69" i="25"/>
  <c r="CD97" i="25"/>
  <c r="CD111" i="25"/>
  <c r="CD149" i="25"/>
  <c r="CD166" i="25"/>
  <c r="CD197" i="25"/>
  <c r="CD217" i="25"/>
  <c r="CD230" i="25"/>
  <c r="CD245" i="25"/>
  <c r="CD259" i="25"/>
  <c r="CD294" i="25"/>
  <c r="CD313" i="25"/>
  <c r="CD331" i="25"/>
  <c r="CD350" i="25"/>
  <c r="CD370" i="25"/>
  <c r="CD387" i="25"/>
  <c r="CD409" i="25"/>
  <c r="CD434" i="25"/>
  <c r="CD471" i="25"/>
  <c r="CD497" i="25"/>
  <c r="CD525" i="25"/>
  <c r="CD553" i="25"/>
  <c r="CD609" i="25"/>
  <c r="CD639" i="25"/>
  <c r="CD669" i="25"/>
  <c r="CD693" i="25"/>
  <c r="CD730" i="25"/>
  <c r="CD767" i="25"/>
  <c r="CD795" i="25"/>
  <c r="CD851" i="25"/>
  <c r="CD877" i="25"/>
  <c r="CD907" i="25"/>
  <c r="CD937" i="25"/>
  <c r="CD993" i="25"/>
  <c r="CD1021" i="25"/>
  <c r="CD24" i="25"/>
  <c r="CD28" i="25"/>
  <c r="CD444" i="25"/>
  <c r="CD460" i="25"/>
  <c r="CD476" i="25"/>
  <c r="CD492" i="25"/>
  <c r="CB492" i="25"/>
  <c r="CD508" i="25"/>
  <c r="CD524" i="25"/>
  <c r="CD540" i="25"/>
  <c r="CD556" i="25"/>
  <c r="CB676" i="25"/>
  <c r="CD676" i="25"/>
  <c r="CB832" i="25"/>
  <c r="CD832" i="25"/>
  <c r="CD713" i="25"/>
  <c r="CD717" i="25"/>
  <c r="CD721" i="25"/>
  <c r="CD725" i="25"/>
  <c r="CD729" i="25"/>
  <c r="CD733" i="25"/>
  <c r="CD737" i="25"/>
  <c r="CD741" i="25"/>
  <c r="CD745" i="25"/>
  <c r="CD749" i="25"/>
  <c r="CD753" i="25"/>
  <c r="AD116" i="23"/>
  <c r="Z116" i="23"/>
  <c r="AH116" i="23"/>
  <c r="CD36" i="25"/>
  <c r="CB36" i="25"/>
  <c r="CD52" i="25"/>
  <c r="CB52" i="25"/>
  <c r="CD68" i="25"/>
  <c r="CB68" i="25"/>
  <c r="CD84" i="25"/>
  <c r="CB84" i="25"/>
  <c r="CD92" i="25"/>
  <c r="CB92" i="25"/>
  <c r="CD104" i="25"/>
  <c r="CB104" i="25"/>
  <c r="CD116" i="25"/>
  <c r="CB116" i="25"/>
  <c r="CD132" i="25"/>
  <c r="CB132" i="25"/>
  <c r="CD140" i="25"/>
  <c r="CB140" i="25"/>
  <c r="CD152" i="25"/>
  <c r="CB152" i="25"/>
  <c r="CD164" i="25"/>
  <c r="CB164" i="25"/>
  <c r="CD176" i="25"/>
  <c r="CB176" i="25"/>
  <c r="CD184" i="25"/>
  <c r="CB184" i="25"/>
  <c r="CD196" i="25"/>
  <c r="CB196" i="25"/>
  <c r="CD204" i="25"/>
  <c r="CB204" i="25"/>
  <c r="CD216" i="25"/>
  <c r="CB216" i="25"/>
  <c r="CD228" i="25"/>
  <c r="CB228" i="25"/>
  <c r="CD240" i="25"/>
  <c r="CB240" i="25"/>
  <c r="CD252" i="25"/>
  <c r="CB252" i="25"/>
  <c r="CD260" i="25"/>
  <c r="CB260" i="25"/>
  <c r="CD272" i="25"/>
  <c r="CB272" i="25"/>
  <c r="CD280" i="25"/>
  <c r="CB280" i="25"/>
  <c r="CD292" i="25"/>
  <c r="CB292" i="25"/>
  <c r="CD304" i="25"/>
  <c r="CB304" i="25"/>
  <c r="CD312" i="25"/>
  <c r="CB312" i="25"/>
  <c r="CD316" i="25"/>
  <c r="CB316" i="25"/>
  <c r="CD328" i="25"/>
  <c r="CB328" i="25"/>
  <c r="CD336" i="25"/>
  <c r="CB336" i="25"/>
  <c r="CD344" i="25"/>
  <c r="CB344" i="25"/>
  <c r="CD356" i="25"/>
  <c r="CB356" i="25"/>
  <c r="CD364" i="25"/>
  <c r="CB364" i="25"/>
  <c r="CD380" i="25"/>
  <c r="CB380" i="25"/>
  <c r="CD396" i="25"/>
  <c r="CB396" i="25"/>
  <c r="CD432" i="25"/>
  <c r="CB432" i="25"/>
  <c r="CD440" i="25"/>
  <c r="CB440" i="25"/>
  <c r="CD448" i="25"/>
  <c r="CB448" i="25"/>
  <c r="CD456" i="25"/>
  <c r="CB456" i="25"/>
  <c r="CD484" i="25"/>
  <c r="CB484" i="25"/>
  <c r="CD488" i="25"/>
  <c r="CB488" i="25"/>
  <c r="CD496" i="25"/>
  <c r="CB496" i="25"/>
  <c r="CD504" i="25"/>
  <c r="CB504" i="25"/>
  <c r="CD512" i="25"/>
  <c r="CB512" i="25"/>
  <c r="CD528" i="25"/>
  <c r="CB528" i="25"/>
  <c r="CB1012" i="25"/>
  <c r="CD1012" i="25"/>
  <c r="Z117" i="23"/>
  <c r="Z113" i="23" s="1"/>
  <c r="AB117" i="23"/>
  <c r="AB111" i="23" s="1"/>
  <c r="AA117" i="23"/>
  <c r="AA112" i="23" s="1"/>
  <c r="CB444" i="25"/>
  <c r="CB508" i="25"/>
  <c r="CI21" i="25"/>
  <c r="AW3121" i="25"/>
  <c r="CD32" i="25"/>
  <c r="CB32" i="25"/>
  <c r="CD48" i="25"/>
  <c r="CB48" i="25"/>
  <c r="CD64" i="25"/>
  <c r="CB64" i="25"/>
  <c r="CD76" i="25"/>
  <c r="CB76" i="25"/>
  <c r="CD96" i="25"/>
  <c r="CB96" i="25"/>
  <c r="CD112" i="25"/>
  <c r="CB112" i="25"/>
  <c r="CD128" i="25"/>
  <c r="CB128" i="25"/>
  <c r="CD144" i="25"/>
  <c r="CB144" i="25"/>
  <c r="CD160" i="25"/>
  <c r="CB160" i="25"/>
  <c r="CD172" i="25"/>
  <c r="CB172" i="25"/>
  <c r="CD188" i="25"/>
  <c r="CB188" i="25"/>
  <c r="CD232" i="25"/>
  <c r="CB232" i="25"/>
  <c r="CD248" i="25"/>
  <c r="CB248" i="25"/>
  <c r="CD264" i="25"/>
  <c r="CB264" i="25"/>
  <c r="CD276" i="25"/>
  <c r="CB276" i="25"/>
  <c r="CD288" i="25"/>
  <c r="CB288" i="25"/>
  <c r="CD300" i="25"/>
  <c r="CB300" i="25"/>
  <c r="CD308" i="25"/>
  <c r="CB308" i="25"/>
  <c r="CD324" i="25"/>
  <c r="CB324" i="25"/>
  <c r="CD332" i="25"/>
  <c r="CB332" i="25"/>
  <c r="CD348" i="25"/>
  <c r="CB348" i="25"/>
  <c r="CD368" i="25"/>
  <c r="CB368" i="25"/>
  <c r="CD384" i="25"/>
  <c r="CB384" i="25"/>
  <c r="CD400" i="25"/>
  <c r="CB400" i="25"/>
  <c r="CD408" i="25"/>
  <c r="CB408" i="25"/>
  <c r="CD412" i="25"/>
  <c r="CB412" i="25"/>
  <c r="CD420" i="25"/>
  <c r="CB420" i="25"/>
  <c r="CD428" i="25"/>
  <c r="CB428" i="25"/>
  <c r="CD436" i="25"/>
  <c r="CB436" i="25"/>
  <c r="CD452" i="25"/>
  <c r="CB452" i="25"/>
  <c r="CD464" i="25"/>
  <c r="CB464" i="25"/>
  <c r="CD500" i="25"/>
  <c r="CB500" i="25"/>
  <c r="CD544" i="25"/>
  <c r="CB544" i="25"/>
  <c r="CD552" i="25"/>
  <c r="CB552" i="25"/>
  <c r="CB460" i="25"/>
  <c r="CB524" i="25"/>
  <c r="CD548" i="25"/>
  <c r="CD40" i="25"/>
  <c r="CB40" i="25"/>
  <c r="CD44" i="25"/>
  <c r="CB44" i="25"/>
  <c r="CD56" i="25"/>
  <c r="CB56" i="25"/>
  <c r="CD60" i="25"/>
  <c r="CB60" i="25"/>
  <c r="CD72" i="25"/>
  <c r="CB72" i="25"/>
  <c r="CD80" i="25"/>
  <c r="CB80" i="25"/>
  <c r="CD88" i="25"/>
  <c r="CB88" i="25"/>
  <c r="CD100" i="25"/>
  <c r="CB100" i="25"/>
  <c r="CD108" i="25"/>
  <c r="CB108" i="25"/>
  <c r="CD120" i="25"/>
  <c r="CB120" i="25"/>
  <c r="CD124" i="25"/>
  <c r="CB124" i="25"/>
  <c r="CD136" i="25"/>
  <c r="CB136" i="25"/>
  <c r="CD148" i="25"/>
  <c r="CB148" i="25"/>
  <c r="CD156" i="25"/>
  <c r="CB156" i="25"/>
  <c r="CD168" i="25"/>
  <c r="CB168" i="25"/>
  <c r="CD180" i="25"/>
  <c r="CB180" i="25"/>
  <c r="CD192" i="25"/>
  <c r="CB192" i="25"/>
  <c r="CD200" i="25"/>
  <c r="CB200" i="25"/>
  <c r="CD208" i="25"/>
  <c r="CB208" i="25"/>
  <c r="CD220" i="25"/>
  <c r="CB220" i="25"/>
  <c r="CD224" i="25"/>
  <c r="CB224" i="25"/>
  <c r="CD236" i="25"/>
  <c r="CB236" i="25"/>
  <c r="CD244" i="25"/>
  <c r="CB244" i="25"/>
  <c r="CD256" i="25"/>
  <c r="CB256" i="25"/>
  <c r="CD268" i="25"/>
  <c r="CB268" i="25"/>
  <c r="CD284" i="25"/>
  <c r="CB284" i="25"/>
  <c r="CD296" i="25"/>
  <c r="CB296" i="25"/>
  <c r="CD320" i="25"/>
  <c r="CB320" i="25"/>
  <c r="CD340" i="25"/>
  <c r="CB340" i="25"/>
  <c r="CD352" i="25"/>
  <c r="CB352" i="25"/>
  <c r="CD360" i="25"/>
  <c r="CB360" i="25"/>
  <c r="CD372" i="25"/>
  <c r="CB372" i="25"/>
  <c r="CD376" i="25"/>
  <c r="CB376" i="25"/>
  <c r="CD388" i="25"/>
  <c r="CB388" i="25"/>
  <c r="CD392" i="25"/>
  <c r="CB392" i="25"/>
  <c r="CD404" i="25"/>
  <c r="CB404" i="25"/>
  <c r="CD416" i="25"/>
  <c r="CB416" i="25"/>
  <c r="CD468" i="25"/>
  <c r="CB468" i="25"/>
  <c r="CD472" i="25"/>
  <c r="CB472" i="25"/>
  <c r="CD480" i="25"/>
  <c r="CB480" i="25"/>
  <c r="CD516" i="25"/>
  <c r="CB516" i="25"/>
  <c r="CD520" i="25"/>
  <c r="CB520" i="25"/>
  <c r="CD532" i="25"/>
  <c r="CB532" i="25"/>
  <c r="CD536" i="25"/>
  <c r="CB536" i="25"/>
  <c r="L117" i="23"/>
  <c r="L111" i="23" s="1"/>
  <c r="K117" i="23"/>
  <c r="K112" i="23" s="1"/>
  <c r="I114" i="23"/>
  <c r="J117" i="23"/>
  <c r="J113" i="23" s="1"/>
  <c r="CB28" i="25"/>
  <c r="CB476" i="25"/>
  <c r="CB540" i="25"/>
  <c r="CB564" i="25"/>
  <c r="CD564" i="25"/>
  <c r="CD576" i="25"/>
  <c r="CB576" i="25"/>
  <c r="CD584" i="25"/>
  <c r="CB584" i="25"/>
  <c r="CB596" i="25"/>
  <c r="CD596" i="25"/>
  <c r="CD608" i="25"/>
  <c r="CB608" i="25"/>
  <c r="CB620" i="25"/>
  <c r="CD620" i="25"/>
  <c r="CD632" i="25"/>
  <c r="CB632" i="25"/>
  <c r="CD640" i="25"/>
  <c r="CB640" i="25"/>
  <c r="CB652" i="25"/>
  <c r="CD652" i="25"/>
  <c r="CD664" i="25"/>
  <c r="CB664" i="25"/>
  <c r="CD672" i="25"/>
  <c r="CB672" i="25"/>
  <c r="CB684" i="25"/>
  <c r="CD684" i="25"/>
  <c r="CD696" i="25"/>
  <c r="CB696" i="25"/>
  <c r="CD704" i="25"/>
  <c r="CB704" i="25"/>
  <c r="CB716" i="25"/>
  <c r="CD716" i="25"/>
  <c r="CD728" i="25"/>
  <c r="CB728" i="25"/>
  <c r="CD740" i="25"/>
  <c r="CB740" i="25"/>
  <c r="CD752" i="25"/>
  <c r="CB752" i="25"/>
  <c r="CD760" i="25"/>
  <c r="CB760" i="25"/>
  <c r="CD772" i="25"/>
  <c r="CB772" i="25"/>
  <c r="CB788" i="25"/>
  <c r="CD788" i="25"/>
  <c r="CB800" i="25"/>
  <c r="CD800" i="25"/>
  <c r="CB808" i="25"/>
  <c r="CD808" i="25"/>
  <c r="CD816" i="25"/>
  <c r="CB816" i="25"/>
  <c r="CB820" i="25"/>
  <c r="CD820" i="25"/>
  <c r="CD824" i="25"/>
  <c r="CB824" i="25"/>
  <c r="CD828" i="25"/>
  <c r="CB828" i="25"/>
  <c r="CD836" i="25"/>
  <c r="CB836" i="25"/>
  <c r="CB840" i="25"/>
  <c r="CD840" i="25"/>
  <c r="CD844" i="25"/>
  <c r="CB844" i="25"/>
  <c r="CD848" i="25"/>
  <c r="CB848" i="25"/>
  <c r="CD856" i="25"/>
  <c r="CB856" i="25"/>
  <c r="CD860" i="25"/>
  <c r="CB860" i="25"/>
  <c r="CB864" i="25"/>
  <c r="CD864" i="25"/>
  <c r="CD868" i="25"/>
  <c r="CB868" i="25"/>
  <c r="CD876" i="25"/>
  <c r="CB876" i="25"/>
  <c r="CD880" i="25"/>
  <c r="CB880" i="25"/>
  <c r="CB884" i="25"/>
  <c r="CD884" i="25"/>
  <c r="CD888" i="25"/>
  <c r="CB888" i="25"/>
  <c r="CD892" i="25"/>
  <c r="CB892" i="25"/>
  <c r="CB896" i="25"/>
  <c r="CD896" i="25"/>
  <c r="CD900" i="25"/>
  <c r="CB900" i="25"/>
  <c r="CB904" i="25"/>
  <c r="CD904" i="25"/>
  <c r="CD908" i="25"/>
  <c r="CB908" i="25"/>
  <c r="CD912" i="25"/>
  <c r="CB912" i="25"/>
  <c r="CB916" i="25"/>
  <c r="CD916" i="25"/>
  <c r="CD920" i="25"/>
  <c r="CB920" i="25"/>
  <c r="CD924" i="25"/>
  <c r="CB924" i="25"/>
  <c r="CB928" i="25"/>
  <c r="CD928" i="25"/>
  <c r="CD932" i="25"/>
  <c r="CB932" i="25"/>
  <c r="CB936" i="25"/>
  <c r="CD936" i="25"/>
  <c r="CD940" i="25"/>
  <c r="CB940" i="25"/>
  <c r="CD944" i="25"/>
  <c r="CB944" i="25"/>
  <c r="CB948" i="25"/>
  <c r="CD948" i="25"/>
  <c r="CD952" i="25"/>
  <c r="CB952" i="25"/>
  <c r="CD956" i="25"/>
  <c r="CB956" i="25"/>
  <c r="CD964" i="25"/>
  <c r="CB964" i="25"/>
  <c r="CB968" i="25"/>
  <c r="CD968" i="25"/>
  <c r="CD972" i="25"/>
  <c r="CB972" i="25"/>
  <c r="CD976" i="25"/>
  <c r="CB976" i="25"/>
  <c r="CD984" i="25"/>
  <c r="CB984" i="25"/>
  <c r="CD988" i="25"/>
  <c r="CB988" i="25"/>
  <c r="CB992" i="25"/>
  <c r="CD992" i="25"/>
  <c r="CD996" i="25"/>
  <c r="CB996" i="25"/>
  <c r="CD1004" i="25"/>
  <c r="CB1004" i="25"/>
  <c r="CD1008" i="25"/>
  <c r="CB1008" i="25"/>
  <c r="CD1020" i="25"/>
  <c r="CB1020" i="25"/>
  <c r="X116" i="23"/>
  <c r="P116" i="23"/>
  <c r="L116" i="23"/>
  <c r="CD580" i="25"/>
  <c r="CD708" i="25"/>
  <c r="CD1000" i="25"/>
  <c r="CD612" i="25"/>
  <c r="CD872" i="25"/>
  <c r="CD980" i="25"/>
  <c r="CD560" i="25"/>
  <c r="CB560" i="25"/>
  <c r="CD568" i="25"/>
  <c r="CB568" i="25"/>
  <c r="CB572" i="25"/>
  <c r="CD572" i="25"/>
  <c r="CB588" i="25"/>
  <c r="CD588" i="25"/>
  <c r="CD592" i="25"/>
  <c r="CB592" i="25"/>
  <c r="CD600" i="25"/>
  <c r="CB600" i="25"/>
  <c r="CB604" i="25"/>
  <c r="CD604" i="25"/>
  <c r="CD616" i="25"/>
  <c r="CB616" i="25"/>
  <c r="CD624" i="25"/>
  <c r="CB624" i="25"/>
  <c r="CB628" i="25"/>
  <c r="CD628" i="25"/>
  <c r="CB636" i="25"/>
  <c r="CD636" i="25"/>
  <c r="CD648" i="25"/>
  <c r="CB648" i="25"/>
  <c r="CD656" i="25"/>
  <c r="CB656" i="25"/>
  <c r="CB660" i="25"/>
  <c r="CD660" i="25"/>
  <c r="CB668" i="25"/>
  <c r="CD668" i="25"/>
  <c r="CD680" i="25"/>
  <c r="CB680" i="25"/>
  <c r="CD688" i="25"/>
  <c r="CB688" i="25"/>
  <c r="CB692" i="25"/>
  <c r="CD692" i="25"/>
  <c r="CB700" i="25"/>
  <c r="CD700" i="25"/>
  <c r="CD712" i="25"/>
  <c r="CB712" i="25"/>
  <c r="CD720" i="25"/>
  <c r="CB720" i="25"/>
  <c r="CD724" i="25"/>
  <c r="CB724" i="25"/>
  <c r="CB732" i="25"/>
  <c r="CD732" i="25"/>
  <c r="CD736" i="25"/>
  <c r="CB736" i="25"/>
  <c r="CD744" i="25"/>
  <c r="CB744" i="25"/>
  <c r="CB748" i="25"/>
  <c r="CD748" i="25"/>
  <c r="CD764" i="25"/>
  <c r="CB764" i="25"/>
  <c r="CB768" i="25"/>
  <c r="CD768" i="25"/>
  <c r="CB776" i="25"/>
  <c r="CD776" i="25"/>
  <c r="CD780" i="25"/>
  <c r="CB780" i="25"/>
  <c r="CD784" i="25"/>
  <c r="CB784" i="25"/>
  <c r="CD792" i="25"/>
  <c r="CB792" i="25"/>
  <c r="CD796" i="25"/>
  <c r="CB796" i="25"/>
  <c r="CD804" i="25"/>
  <c r="CB804" i="25"/>
  <c r="CD812" i="25"/>
  <c r="CB812" i="25"/>
  <c r="CD1016" i="25"/>
  <c r="CB1016" i="25"/>
  <c r="E114" i="23"/>
  <c r="CD644" i="25"/>
  <c r="CD852" i="25"/>
  <c r="CD960" i="25"/>
  <c r="C151" i="8"/>
  <c r="D3031" i="25" s="1"/>
  <c r="D149" i="8"/>
  <c r="AE172" i="8"/>
  <c r="AE176" i="8" s="1"/>
  <c r="AH170" i="8"/>
  <c r="AK170" i="8" s="1"/>
  <c r="H173" i="8"/>
  <c r="B82" i="23"/>
  <c r="A70" i="23"/>
  <c r="B3066" i="25"/>
  <c r="AI3049" i="25"/>
  <c r="AI3059" i="25"/>
  <c r="B3076" i="25"/>
  <c r="AI3076" i="25"/>
  <c r="B81" i="23"/>
  <c r="AI3066" i="25"/>
  <c r="P117" i="23"/>
  <c r="P111" i="23" s="1"/>
  <c r="O117" i="23"/>
  <c r="O112" i="23" s="1"/>
  <c r="M114" i="23"/>
  <c r="N117" i="23"/>
  <c r="N113" i="23" s="1"/>
  <c r="Y116" i="23"/>
  <c r="I116" i="23"/>
  <c r="AG116" i="23"/>
  <c r="V116" i="23"/>
  <c r="Y114" i="23"/>
  <c r="B79" i="23"/>
  <c r="B67" i="23"/>
  <c r="B43" i="23"/>
  <c r="N116" i="23"/>
  <c r="J116" i="23"/>
  <c r="H117" i="23"/>
  <c r="H111" i="23" s="1"/>
  <c r="AD117" i="23"/>
  <c r="AD113" i="23" s="1"/>
  <c r="AC116" i="23"/>
  <c r="B25" i="23"/>
  <c r="BV25" i="25" s="1"/>
  <c r="D9" i="23"/>
  <c r="I6" i="23"/>
  <c r="BX25" i="25"/>
  <c r="CD122" i="25"/>
  <c r="CD212" i="25"/>
  <c r="CD406" i="25"/>
  <c r="CD154" i="25"/>
  <c r="CD424" i="25"/>
  <c r="CD756" i="25"/>
  <c r="E24" i="25" l="1"/>
  <c r="AI3048" i="25"/>
  <c r="B3065" i="25"/>
  <c r="Q172" i="8"/>
  <c r="Q175" i="8" s="1"/>
  <c r="M172" i="8"/>
  <c r="M175" i="8" s="1"/>
  <c r="AH172" i="8"/>
  <c r="AH175" i="8" s="1"/>
  <c r="B71" i="8"/>
  <c r="J157" i="8"/>
  <c r="BQ25" i="25"/>
  <c r="E25" i="25" s="1"/>
  <c r="S172" i="8"/>
  <c r="V172" i="8"/>
  <c r="W172" i="8"/>
  <c r="BD170" i="8" s="1"/>
  <c r="R172" i="8"/>
  <c r="O172" i="8"/>
  <c r="AF170" i="8" s="1"/>
  <c r="U172" i="8"/>
  <c r="AX170" i="8" s="1"/>
  <c r="P172" i="8"/>
  <c r="AI170" i="8" s="1"/>
  <c r="T172" i="8"/>
  <c r="AU170" i="8" s="1"/>
  <c r="N172" i="8"/>
  <c r="E149" i="8"/>
  <c r="D151" i="8"/>
  <c r="D3032" i="25" s="1"/>
  <c r="C8" i="25"/>
  <c r="B3050" i="25" s="1"/>
  <c r="O175" i="8"/>
  <c r="BU23" i="25"/>
  <c r="BS23" i="25"/>
  <c r="BW23" i="25" s="1"/>
  <c r="BT23" i="25"/>
  <c r="BV23" i="25"/>
  <c r="AN170" i="8"/>
  <c r="AK172" i="8"/>
  <c r="BT24" i="25"/>
  <c r="BS24" i="25"/>
  <c r="BV24" i="25"/>
  <c r="BU25" i="25"/>
  <c r="BU24" i="25"/>
  <c r="B44" i="23"/>
  <c r="B56" i="23" s="1"/>
  <c r="B68" i="23" s="1"/>
  <c r="BT25" i="25"/>
  <c r="W175" i="8"/>
  <c r="B28" i="23"/>
  <c r="B47" i="23" s="1"/>
  <c r="B59" i="23" s="1"/>
  <c r="B71" i="23" s="1"/>
  <c r="I9" i="23"/>
  <c r="BN3112" i="25"/>
  <c r="Q117" i="23"/>
  <c r="Q114" i="23" s="1"/>
  <c r="D10" i="23"/>
  <c r="BS25" i="25"/>
  <c r="BW25" i="25" l="1"/>
  <c r="BW24" i="25"/>
  <c r="BQ26" i="25"/>
  <c r="AL170" i="8"/>
  <c r="P176" i="8"/>
  <c r="P178" i="8" s="1"/>
  <c r="P179" i="8" s="1"/>
  <c r="T176" i="8"/>
  <c r="T178" i="8" s="1"/>
  <c r="Q177" i="8"/>
  <c r="Q179" i="8" s="1"/>
  <c r="W177" i="8"/>
  <c r="W179" i="8" s="1"/>
  <c r="Z170" i="8"/>
  <c r="Z172" i="8" s="1"/>
  <c r="O177" i="8"/>
  <c r="O179" i="8" s="1"/>
  <c r="U175" i="8"/>
  <c r="U177" i="8" s="1"/>
  <c r="M177" i="8"/>
  <c r="M179" i="8" s="1"/>
  <c r="AI3067" i="25"/>
  <c r="AI3050" i="25"/>
  <c r="B3067" i="25"/>
  <c r="AO170" i="8"/>
  <c r="R176" i="8"/>
  <c r="R178" i="8" s="1"/>
  <c r="F149" i="8"/>
  <c r="E151" i="8"/>
  <c r="D3033" i="25" s="1"/>
  <c r="C9" i="25"/>
  <c r="B3051" i="25" s="1"/>
  <c r="V176" i="8"/>
  <c r="BA170" i="8"/>
  <c r="AY170" i="8" s="1"/>
  <c r="AY172" i="8" s="1"/>
  <c r="AC170" i="8"/>
  <c r="AA170" i="8" s="1"/>
  <c r="AA172" i="8" s="1"/>
  <c r="N176" i="8"/>
  <c r="N178" i="8" s="1"/>
  <c r="AR170" i="8"/>
  <c r="AR172" i="8" s="1"/>
  <c r="AR175" i="8" s="1"/>
  <c r="S175" i="8"/>
  <c r="S177" i="8" s="1"/>
  <c r="S179" i="8" s="1"/>
  <c r="AQ170" i="8"/>
  <c r="AN172" i="8"/>
  <c r="AL172" i="8"/>
  <c r="B80" i="23"/>
  <c r="A68" i="23"/>
  <c r="A69" i="23" s="1"/>
  <c r="B83" i="23"/>
  <c r="A71" i="23"/>
  <c r="AG170" i="8"/>
  <c r="AG172" i="8" s="1"/>
  <c r="AH177" i="8" s="1"/>
  <c r="AH179" i="8" s="1"/>
  <c r="AF172" i="8"/>
  <c r="I10" i="23"/>
  <c r="BN3113" i="25"/>
  <c r="B29" i="23"/>
  <c r="B48" i="23" s="1"/>
  <c r="B60" i="23" s="1"/>
  <c r="B72" i="23" s="1"/>
  <c r="AI172" i="8"/>
  <c r="AJ170" i="8"/>
  <c r="AJ172" i="8" s="1"/>
  <c r="AX172" i="8"/>
  <c r="D13" i="23"/>
  <c r="BE170" i="8"/>
  <c r="BE172" i="8" s="1"/>
  <c r="BD172" i="8"/>
  <c r="AK176" i="8"/>
  <c r="AK178" i="8" s="1"/>
  <c r="AU172" i="8"/>
  <c r="AV170" i="8"/>
  <c r="AV172" i="8" s="1"/>
  <c r="U179" i="8"/>
  <c r="E26" i="25" l="1"/>
  <c r="BQ27" i="25"/>
  <c r="N179" i="8"/>
  <c r="T179" i="8"/>
  <c r="X177" i="8"/>
  <c r="X174" i="8" s="1"/>
  <c r="AS170" i="8"/>
  <c r="AS172" i="8" s="1"/>
  <c r="AK179" i="8"/>
  <c r="V178" i="8"/>
  <c r="X178" i="8" s="1"/>
  <c r="AO172" i="8"/>
  <c r="AP170" i="8"/>
  <c r="AP172" i="8" s="1"/>
  <c r="AM170" i="8"/>
  <c r="AM172" i="8" s="1"/>
  <c r="AD170" i="8"/>
  <c r="AD172" i="8" s="1"/>
  <c r="AD175" i="8" s="1"/>
  <c r="AC172" i="8"/>
  <c r="AC176" i="8" s="1"/>
  <c r="AC178" i="8" s="1"/>
  <c r="AI3051" i="25"/>
  <c r="B3068" i="25"/>
  <c r="AI3068" i="25"/>
  <c r="R179" i="8"/>
  <c r="BA172" i="8"/>
  <c r="BA176" i="8" s="1"/>
  <c r="BB170" i="8"/>
  <c r="BB172" i="8" s="1"/>
  <c r="G149" i="8"/>
  <c r="F151" i="8"/>
  <c r="D3034" i="25" s="1"/>
  <c r="C10" i="25"/>
  <c r="B3052" i="25" s="1"/>
  <c r="AU176" i="8"/>
  <c r="AU178" i="8" s="1"/>
  <c r="Z175" i="8"/>
  <c r="AY176" i="8"/>
  <c r="AF175" i="8"/>
  <c r="AF177" i="8" s="1"/>
  <c r="AE178" i="8"/>
  <c r="AE179" i="8" s="1"/>
  <c r="AN175" i="8"/>
  <c r="BE176" i="8"/>
  <c r="AA176" i="8"/>
  <c r="AA178" i="8" s="1"/>
  <c r="AB177" i="8"/>
  <c r="AB179" i="8" s="1"/>
  <c r="AX175" i="8"/>
  <c r="B84" i="23"/>
  <c r="A72" i="23"/>
  <c r="AG176" i="8"/>
  <c r="AG178" i="8" s="1"/>
  <c r="AQ172" i="8"/>
  <c r="AT170" i="8"/>
  <c r="BD175" i="8"/>
  <c r="AS176" i="8"/>
  <c r="AJ175" i="8"/>
  <c r="AJ177" i="8" s="1"/>
  <c r="AM176" i="8"/>
  <c r="AM178" i="8" s="1"/>
  <c r="AV175" i="8"/>
  <c r="AV177" i="8" s="1"/>
  <c r="I13" i="23"/>
  <c r="B32" i="23"/>
  <c r="B51" i="23" s="1"/>
  <c r="B63" i="23" s="1"/>
  <c r="B75" i="23" s="1"/>
  <c r="BN3116" i="25"/>
  <c r="I3060" i="25" s="1"/>
  <c r="AG117" i="23"/>
  <c r="AI176" i="8"/>
  <c r="AI178" i="8" s="1"/>
  <c r="AL175" i="8"/>
  <c r="AL177" i="8" s="1"/>
  <c r="AP3060" i="25" l="1"/>
  <c r="I3077" i="25"/>
  <c r="AP3077" i="25"/>
  <c r="E27" i="25"/>
  <c r="BQ28" i="25"/>
  <c r="AL179" i="8"/>
  <c r="AN177" i="8"/>
  <c r="BA178" i="8"/>
  <c r="BA179" i="8" s="1"/>
  <c r="AU179" i="8"/>
  <c r="AG179" i="8"/>
  <c r="V179" i="8"/>
  <c r="X179" i="8" s="1"/>
  <c r="X176" i="8" s="1"/>
  <c r="AC179" i="8"/>
  <c r="X175" i="8"/>
  <c r="H149" i="8"/>
  <c r="G151" i="8"/>
  <c r="D3035" i="25" s="1"/>
  <c r="C11" i="25"/>
  <c r="B3053" i="25" s="1"/>
  <c r="AO176" i="8"/>
  <c r="AO178" i="8" s="1"/>
  <c r="AI179" i="8"/>
  <c r="BB175" i="8"/>
  <c r="BB177" i="8" s="1"/>
  <c r="AD177" i="8"/>
  <c r="AD179" i="8" s="1"/>
  <c r="AI3069" i="25"/>
  <c r="AI3052" i="25"/>
  <c r="B3069" i="25"/>
  <c r="AA179" i="8"/>
  <c r="AN179" i="8"/>
  <c r="AP175" i="8"/>
  <c r="AP177" i="8" s="1"/>
  <c r="AI117" i="23"/>
  <c r="AI112" i="23" s="1"/>
  <c r="AG114" i="23"/>
  <c r="AJ117" i="23"/>
  <c r="AJ111" i="23" s="1"/>
  <c r="AH117" i="23"/>
  <c r="AH113" i="23" s="1"/>
  <c r="AV179" i="8"/>
  <c r="AJ179" i="8"/>
  <c r="AF179" i="8"/>
  <c r="AW170" i="8"/>
  <c r="AT172" i="8"/>
  <c r="B87" i="23"/>
  <c r="A75" i="23"/>
  <c r="AM179" i="8"/>
  <c r="AQ176" i="8"/>
  <c r="AQ178" i="8" s="1"/>
  <c r="AR177" i="8"/>
  <c r="AR179" i="8" s="1"/>
  <c r="E28" i="25" l="1"/>
  <c r="BQ29" i="25"/>
  <c r="W181" i="8"/>
  <c r="X181" i="8" s="1"/>
  <c r="BB179" i="8"/>
  <c r="AQ179" i="8"/>
  <c r="AO179" i="8"/>
  <c r="M181" i="8"/>
  <c r="Q181" i="8" s="1"/>
  <c r="AI3070" i="25"/>
  <c r="B3070" i="25"/>
  <c r="AI3053" i="25"/>
  <c r="I149" i="8"/>
  <c r="H151" i="8"/>
  <c r="D3036" i="25" s="1"/>
  <c r="C12" i="25"/>
  <c r="B3054" i="25" s="1"/>
  <c r="AP179" i="8"/>
  <c r="AT175" i="8"/>
  <c r="AT177" i="8" s="1"/>
  <c r="AZ170" i="8"/>
  <c r="AW172" i="8"/>
  <c r="AS178" i="8"/>
  <c r="E29" i="25" l="1"/>
  <c r="BQ30" i="25"/>
  <c r="J149" i="8"/>
  <c r="I151" i="8"/>
  <c r="D3037" i="25" s="1"/>
  <c r="C13" i="25"/>
  <c r="B3055" i="25" s="1"/>
  <c r="AI3071" i="25"/>
  <c r="AI3054" i="25"/>
  <c r="B3071" i="25"/>
  <c r="BC170" i="8"/>
  <c r="AZ172" i="8"/>
  <c r="AS179" i="8"/>
  <c r="AT179" i="8"/>
  <c r="AW176" i="8"/>
  <c r="AW178" i="8" s="1"/>
  <c r="AX177" i="8"/>
  <c r="AX179" i="8" s="1"/>
  <c r="E30" i="25" l="1"/>
  <c r="BQ31" i="25"/>
  <c r="AI3072" i="25"/>
  <c r="AI3055" i="25"/>
  <c r="B3072" i="25"/>
  <c r="AW179" i="8"/>
  <c r="K149" i="8"/>
  <c r="J151" i="8"/>
  <c r="D3038" i="25" s="1"/>
  <c r="C14" i="25"/>
  <c r="B3056" i="25" s="1"/>
  <c r="AZ175" i="8"/>
  <c r="AZ177" i="8" s="1"/>
  <c r="AY178" i="8"/>
  <c r="BC172" i="8"/>
  <c r="BF170" i="8"/>
  <c r="CX173" i="8" s="1"/>
  <c r="E31" i="25" l="1"/>
  <c r="BQ32" i="25"/>
  <c r="CW173" i="8"/>
  <c r="AI3073" i="25"/>
  <c r="B3073" i="25"/>
  <c r="AI3056" i="25"/>
  <c r="L149" i="8"/>
  <c r="K151" i="8"/>
  <c r="D3039" i="25" s="1"/>
  <c r="C15" i="25"/>
  <c r="B3057" i="25" s="1"/>
  <c r="AY179" i="8"/>
  <c r="BC176" i="8"/>
  <c r="BC178" i="8" s="1"/>
  <c r="BD177" i="8"/>
  <c r="BD179" i="8" s="1"/>
  <c r="BF172" i="8"/>
  <c r="DB173" i="8"/>
  <c r="DB174" i="8"/>
  <c r="DB175" i="8" s="1"/>
  <c r="DB178" i="8" s="1"/>
  <c r="CS174" i="8"/>
  <c r="CS175" i="8" s="1"/>
  <c r="CS178" i="8" s="1"/>
  <c r="CZ173" i="8"/>
  <c r="CV173" i="8"/>
  <c r="CU173" i="8"/>
  <c r="CY173" i="8"/>
  <c r="CT173" i="8"/>
  <c r="CS173" i="8"/>
  <c r="DA173" i="8"/>
  <c r="AZ179" i="8"/>
  <c r="BQ33" i="25" l="1"/>
  <c r="E32" i="25"/>
  <c r="L151" i="8"/>
  <c r="D3040" i="25" s="1"/>
  <c r="C16" i="25"/>
  <c r="B3058" i="25" s="1"/>
  <c r="AI3074" i="25"/>
  <c r="B3074" i="25"/>
  <c r="AI3057" i="25"/>
  <c r="BC179" i="8"/>
  <c r="BF175" i="8"/>
  <c r="BF177" i="8" s="1"/>
  <c r="BE178" i="8"/>
  <c r="Z177" i="8"/>
  <c r="CU174" i="8"/>
  <c r="CU175" i="8" s="1"/>
  <c r="CU178" i="8" s="1"/>
  <c r="DA174" i="8"/>
  <c r="DA175" i="8" s="1"/>
  <c r="DA178" i="8" s="1"/>
  <c r="CV174" i="8"/>
  <c r="CV175" i="8" s="1"/>
  <c r="CV178" i="8" s="1"/>
  <c r="CT174" i="8"/>
  <c r="CT175" i="8" s="1"/>
  <c r="CT178" i="8" s="1"/>
  <c r="CY174" i="8"/>
  <c r="CY175" i="8" s="1"/>
  <c r="CY178" i="8" s="1"/>
  <c r="CX174" i="8"/>
  <c r="CX175" i="8" s="1"/>
  <c r="CX178" i="8" s="1"/>
  <c r="CW174" i="8"/>
  <c r="CW175" i="8" s="1"/>
  <c r="CW178" i="8" s="1"/>
  <c r="S181" i="8" s="1"/>
  <c r="CZ174" i="8"/>
  <c r="CZ175" i="8" s="1"/>
  <c r="CZ178" i="8" s="1"/>
  <c r="E33" i="25" l="1"/>
  <c r="BQ34" i="25"/>
  <c r="AI3075" i="25"/>
  <c r="B3075" i="25"/>
  <c r="AI3058" i="25"/>
  <c r="U181" i="8"/>
  <c r="T181" i="8"/>
  <c r="BG177" i="8"/>
  <c r="Z179" i="8"/>
  <c r="BE179" i="8"/>
  <c r="BG178" i="8"/>
  <c r="BG175" i="8" s="1"/>
  <c r="V181" i="8"/>
  <c r="R181" i="8"/>
  <c r="BF179" i="8"/>
  <c r="E34" i="25" l="1"/>
  <c r="BQ35" i="25"/>
  <c r="BG179" i="8"/>
  <c r="BG176" i="8" s="1"/>
  <c r="J177" i="8"/>
  <c r="BG174" i="8"/>
  <c r="AK181" i="8" s="1"/>
  <c r="BG181" i="8" s="1"/>
  <c r="E35" i="25" l="1"/>
  <c r="BQ36" i="25"/>
  <c r="Z181" i="8"/>
  <c r="AD181" i="8" s="1"/>
  <c r="AE181" i="8" s="1"/>
  <c r="E36" i="25" l="1"/>
  <c r="BQ37" i="25"/>
  <c r="AI181" i="8"/>
  <c r="AJ181" i="8"/>
  <c r="AF181" i="8"/>
  <c r="AG181" i="8"/>
  <c r="AH181" i="8"/>
  <c r="E37" i="25" l="1"/>
  <c r="BQ38" i="25"/>
  <c r="J176" i="8"/>
  <c r="J178" i="8"/>
  <c r="J172" i="8" s="1"/>
  <c r="H71" i="8" s="1"/>
  <c r="E38" i="25" l="1"/>
  <c r="BQ39" i="25"/>
  <c r="E39" i="25" s="1"/>
  <c r="B7" i="8"/>
  <c r="C163" i="8"/>
  <c r="H167" i="8"/>
  <c r="B72" i="8"/>
  <c r="F37" i="23"/>
  <c r="F100" i="23" s="1"/>
  <c r="R3091" i="25" s="1"/>
  <c r="O109" i="23" l="1"/>
  <c r="E3" i="8"/>
  <c r="L8" i="23" s="1"/>
  <c r="J8" i="23" s="1"/>
  <c r="AR3147" i="25"/>
  <c r="F3" i="8"/>
  <c r="F36" i="23" s="1"/>
  <c r="L6" i="23"/>
  <c r="J6" i="23" s="1"/>
  <c r="AX3" i="25" s="1"/>
  <c r="L7" i="23"/>
  <c r="J7" i="23" s="1"/>
  <c r="L13" i="23"/>
  <c r="J13" i="23" s="1"/>
  <c r="L12" i="23"/>
  <c r="J12" i="23" s="1"/>
  <c r="AY3147" i="25"/>
  <c r="N69" i="8"/>
  <c r="B144" i="8"/>
  <c r="CA1165" i="25" l="1"/>
  <c r="CA1205" i="25"/>
  <c r="CA1465" i="25"/>
  <c r="CA1642" i="25"/>
  <c r="CA1876" i="25"/>
  <c r="CA1368" i="25"/>
  <c r="CA1262" i="25"/>
  <c r="CA2309" i="25"/>
  <c r="CA1054" i="25"/>
  <c r="CA2116" i="25"/>
  <c r="CA2660" i="25"/>
  <c r="CA2698" i="25"/>
  <c r="CA2056" i="25"/>
  <c r="CA1761" i="25"/>
  <c r="CA1866" i="25"/>
  <c r="CA1496" i="25"/>
  <c r="CA1325" i="25"/>
  <c r="CA1535" i="25"/>
  <c r="CA1914" i="25"/>
  <c r="CA1311" i="25"/>
  <c r="CA1318" i="25"/>
  <c r="CA2068" i="25"/>
  <c r="CA2048" i="25"/>
  <c r="CA1864" i="25"/>
  <c r="CA2260" i="25"/>
  <c r="CA1080" i="25"/>
  <c r="CA1267" i="25"/>
  <c r="CA1786" i="25"/>
  <c r="CA2266" i="25"/>
  <c r="CA1603" i="25"/>
  <c r="CA1924" i="25"/>
  <c r="CA2884" i="25"/>
  <c r="CA2864" i="25"/>
  <c r="CA1294" i="25"/>
  <c r="CA1193" i="25"/>
  <c r="CA1166" i="25"/>
  <c r="CA1628" i="25"/>
  <c r="CA1813" i="25"/>
  <c r="CA2038" i="25"/>
  <c r="CA2204" i="25"/>
  <c r="CA2261" i="25"/>
  <c r="CA1068" i="25"/>
  <c r="CA1508" i="25"/>
  <c r="CA2053" i="25"/>
  <c r="CA1796" i="25"/>
  <c r="CA2548" i="25"/>
  <c r="CA2628" i="25"/>
  <c r="CA2376" i="25"/>
  <c r="CA1089" i="25"/>
  <c r="CA1221" i="25"/>
  <c r="CA1317" i="25"/>
  <c r="CA1463" i="25"/>
  <c r="CA1190" i="25"/>
  <c r="CA1400" i="25"/>
  <c r="CA1877" i="25"/>
  <c r="CA2045" i="25"/>
  <c r="CA2226" i="25"/>
  <c r="CA2314" i="25"/>
  <c r="CA1583" i="25"/>
  <c r="CA1956" i="25"/>
  <c r="CA1363" i="25"/>
  <c r="CA1536" i="25"/>
  <c r="CA1270" i="25"/>
  <c r="CA2112" i="25"/>
  <c r="CA2778" i="25"/>
  <c r="CA1162" i="25"/>
  <c r="CA2584" i="25"/>
  <c r="CA2392" i="25"/>
  <c r="CA1033" i="25"/>
  <c r="CA1134" i="25"/>
  <c r="CA1142" i="25"/>
  <c r="CA1183" i="25"/>
  <c r="CA1341" i="25"/>
  <c r="CA1587" i="25"/>
  <c r="CA1226" i="25"/>
  <c r="CA1383" i="25"/>
  <c r="CA1511" i="25"/>
  <c r="CA1107" i="25"/>
  <c r="CA1472" i="25"/>
  <c r="CA1619" i="25"/>
  <c r="CA1722" i="25"/>
  <c r="CA1889" i="25"/>
  <c r="CA2012" i="25"/>
  <c r="CA2145" i="25"/>
  <c r="CA2700" i="25"/>
  <c r="CA1253" i="25"/>
  <c r="CA2488" i="25"/>
  <c r="CA1778" i="25"/>
  <c r="CA2213" i="25"/>
  <c r="CA1182" i="25"/>
  <c r="CA1697" i="25"/>
  <c r="CA1962" i="25"/>
  <c r="CA1336" i="25"/>
  <c r="CA2468" i="25"/>
  <c r="CA2506" i="25"/>
  <c r="CA2762" i="25"/>
  <c r="CA1789" i="25"/>
  <c r="CA2293" i="25"/>
  <c r="CA2632" i="25"/>
  <c r="CA1567" i="25"/>
  <c r="CA1776" i="25"/>
  <c r="CA2250" i="25"/>
  <c r="CA1380" i="25"/>
  <c r="CA1973" i="25"/>
  <c r="CA1110" i="25"/>
  <c r="CA1103" i="25"/>
  <c r="CA1551" i="25"/>
  <c r="CA1613" i="25"/>
  <c r="CA2098" i="25"/>
  <c r="CA1797" i="25"/>
  <c r="CA1475" i="25"/>
  <c r="CA2196" i="25"/>
  <c r="CA2949" i="25"/>
  <c r="CA1848" i="25"/>
  <c r="CA2268" i="25"/>
  <c r="CA1299" i="25"/>
  <c r="CA1116" i="25"/>
  <c r="CA1844" i="25"/>
  <c r="CA2282" i="25"/>
  <c r="CA1632" i="25"/>
  <c r="CA1351" i="25"/>
  <c r="CA1845" i="25"/>
  <c r="CA2484" i="25"/>
  <c r="CA1960" i="25"/>
  <c r="CA2288" i="25"/>
  <c r="CA1301" i="25"/>
  <c r="CA1487" i="25"/>
  <c r="CA1213" i="25"/>
  <c r="CA1648" i="25"/>
  <c r="CA1846" i="25"/>
  <c r="CA2081" i="25"/>
  <c r="CA2224" i="25"/>
  <c r="CA2298" i="25"/>
  <c r="CA1173" i="25"/>
  <c r="CA1706" i="25"/>
  <c r="CA2212" i="25"/>
  <c r="CA1893" i="25"/>
  <c r="CA2629" i="25"/>
  <c r="CA2756" i="25"/>
  <c r="CA2476" i="25"/>
  <c r="CA1026" i="25"/>
  <c r="CA1315" i="25"/>
  <c r="CA1335" i="25"/>
  <c r="CA1289" i="25"/>
  <c r="CA1215" i="25"/>
  <c r="CA1593" i="25"/>
  <c r="CA1906" i="25"/>
  <c r="CA2096" i="25"/>
  <c r="CA2237" i="25"/>
  <c r="CA2330" i="25"/>
  <c r="CA1636" i="25"/>
  <c r="CA2016" i="25"/>
  <c r="CA1155" i="25"/>
  <c r="CA1626" i="25"/>
  <c r="CA1674" i="25"/>
  <c r="CA2186" i="25"/>
  <c r="CA2372" i="25"/>
  <c r="CA2344" i="25"/>
  <c r="CA2276" i="25"/>
  <c r="CA2524" i="25"/>
  <c r="CA1056" i="25"/>
  <c r="CA1310" i="25"/>
  <c r="CA2346" i="25"/>
  <c r="CA1684" i="25"/>
  <c r="CA1277" i="25"/>
  <c r="CA1389" i="25"/>
  <c r="CA2140" i="25"/>
  <c r="CA2208" i="25"/>
  <c r="CA1984" i="25"/>
  <c r="CA2596" i="25"/>
  <c r="CA2634" i="25"/>
  <c r="CA1203" i="25"/>
  <c r="CA1023" i="25"/>
  <c r="CA1528" i="25"/>
  <c r="CA1968" i="25"/>
  <c r="CA1700" i="25"/>
  <c r="CA1728" i="25"/>
  <c r="CA1106" i="25"/>
  <c r="CA1247" i="25"/>
  <c r="CA1237" i="25"/>
  <c r="CA1820" i="25"/>
  <c r="CA1254" i="25"/>
  <c r="CA2060" i="25"/>
  <c r="CA1607" i="25"/>
  <c r="CA1792" i="25"/>
  <c r="CA1233" i="25"/>
  <c r="CA3000" i="25"/>
  <c r="CA1118" i="25"/>
  <c r="CA1658" i="25"/>
  <c r="CA2036" i="25"/>
  <c r="CA2362" i="25"/>
  <c r="CA1512" i="25"/>
  <c r="CA1754" i="25"/>
  <c r="CA2128" i="25"/>
  <c r="CA2805" i="25"/>
  <c r="CA2920" i="25"/>
  <c r="CA1278" i="25"/>
  <c r="CA1072" i="25"/>
  <c r="CA1027" i="25"/>
  <c r="CA1495" i="25"/>
  <c r="CA1718" i="25"/>
  <c r="CA1941" i="25"/>
  <c r="CA2164" i="25"/>
  <c r="CA2245" i="25"/>
  <c r="CA2357" i="25"/>
  <c r="CA1384" i="25"/>
  <c r="CA2026" i="25"/>
  <c r="CA1744" i="25"/>
  <c r="CA2052" i="25"/>
  <c r="CA2789" i="25"/>
  <c r="CA2168" i="25"/>
  <c r="CA2648" i="25"/>
  <c r="CA1127" i="25"/>
  <c r="CA1150" i="25"/>
  <c r="CA1399" i="25"/>
  <c r="CA1143" i="25"/>
  <c r="CA1453" i="25"/>
  <c r="CA1337" i="25"/>
  <c r="CA2017" i="25"/>
  <c r="CA2166" i="25"/>
  <c r="CA1327" i="25"/>
  <c r="CA1696" i="25"/>
  <c r="CA1343" i="25"/>
  <c r="CA1485" i="25"/>
  <c r="CA2138" i="25"/>
  <c r="CA1988" i="25"/>
  <c r="CA2394" i="25"/>
  <c r="CA1339" i="25"/>
  <c r="CA1992" i="25"/>
  <c r="CA2364" i="25"/>
  <c r="CA1100" i="25"/>
  <c r="CA2373" i="25"/>
  <c r="CA2236" i="25"/>
  <c r="CA1529" i="25"/>
  <c r="CA1591" i="25"/>
  <c r="CA1701" i="25"/>
  <c r="CA1716" i="25"/>
  <c r="CA1229" i="25"/>
  <c r="CA1432" i="25"/>
  <c r="CA2325" i="25"/>
  <c r="CA1241" i="25"/>
  <c r="CA1661" i="25"/>
  <c r="CA2341" i="25"/>
  <c r="CA1920" i="25"/>
  <c r="CA1058" i="25"/>
  <c r="CA1112" i="25"/>
  <c r="CA1650" i="25"/>
  <c r="CA2277" i="25"/>
  <c r="CA2218" i="25"/>
  <c r="CA2922" i="25"/>
  <c r="CA2184" i="25"/>
  <c r="CA1970" i="25"/>
  <c r="CA1359" i="25"/>
  <c r="CA2532" i="25"/>
  <c r="CA1948" i="25"/>
  <c r="CA1187" i="25"/>
  <c r="CA2197" i="25"/>
  <c r="CA3012" i="25"/>
  <c r="CA1916" i="25"/>
  <c r="CA1527" i="25"/>
  <c r="CA1904" i="25"/>
  <c r="CA1246" i="25"/>
  <c r="CA2388" i="25"/>
  <c r="CA1088" i="25"/>
  <c r="CA1423" i="25"/>
  <c r="CA2500" i="25"/>
  <c r="CA1034" i="25"/>
  <c r="CA1102" i="25"/>
  <c r="CA1209" i="25"/>
  <c r="CA1459" i="25"/>
  <c r="CA1198" i="25"/>
  <c r="CA1416" i="25"/>
  <c r="CA1575" i="25"/>
  <c r="CA1415" i="25"/>
  <c r="CA1633" i="25"/>
  <c r="CA1842" i="25"/>
  <c r="CA2005" i="25"/>
  <c r="CA2160" i="25"/>
  <c r="CA1733" i="25"/>
  <c r="CA1834" i="25"/>
  <c r="CA1892" i="25"/>
  <c r="CA2084" i="25"/>
  <c r="CA1333" i="25"/>
  <c r="CA1471" i="25"/>
  <c r="CA1940" i="25"/>
  <c r="CA1373" i="25"/>
  <c r="CA2932" i="25"/>
  <c r="CA2378" i="25"/>
  <c r="CA2708" i="25"/>
  <c r="CA2581" i="25"/>
  <c r="CA1297" i="25"/>
  <c r="CA1467" i="25"/>
  <c r="CA2424" i="25"/>
  <c r="CA2560" i="25"/>
  <c r="CA2684" i="25"/>
  <c r="CA1055" i="25"/>
  <c r="CA1082" i="25"/>
  <c r="CA1099" i="25"/>
  <c r="CA1144" i="25"/>
  <c r="CA1178" i="25"/>
  <c r="CA1063" i="25"/>
  <c r="CA1117" i="25"/>
  <c r="CA1133" i="25"/>
  <c r="CA1153" i="25"/>
  <c r="CA1174" i="25"/>
  <c r="CA1039" i="25"/>
  <c r="CA1077" i="25"/>
  <c r="CA1176" i="25"/>
  <c r="CA1208" i="25"/>
  <c r="CA1238" i="25"/>
  <c r="CA1256" i="25"/>
  <c r="CA1050" i="25"/>
  <c r="CA1151" i="25"/>
  <c r="CA1195" i="25"/>
  <c r="CA1220" i="25"/>
  <c r="CA1236" i="25"/>
  <c r="CA1264" i="25"/>
  <c r="CA1046" i="25"/>
  <c r="CA1200" i="25"/>
  <c r="CA1328" i="25"/>
  <c r="CA1340" i="25"/>
  <c r="CA1362" i="25"/>
  <c r="CA1382" i="25"/>
  <c r="CA1420" i="25"/>
  <c r="CA1430" i="25"/>
  <c r="CA1497" i="25"/>
  <c r="CA1167" i="25"/>
  <c r="CA1258" i="25"/>
  <c r="CA1296" i="25"/>
  <c r="CA1316" i="25"/>
  <c r="CA1348" i="25"/>
  <c r="CA1394" i="25"/>
  <c r="CA1428" i="25"/>
  <c r="CA1456" i="25"/>
  <c r="CA1468" i="25"/>
  <c r="CA1490" i="25"/>
  <c r="CA1347" i="25"/>
  <c r="CA1245" i="25"/>
  <c r="CA2020" i="25"/>
  <c r="CA1126" i="25"/>
  <c r="CA1581" i="25"/>
  <c r="CA1589" i="25"/>
  <c r="CA2104" i="25"/>
  <c r="CA1981" i="25"/>
  <c r="CA1197" i="25"/>
  <c r="CA1592" i="25"/>
  <c r="CA2232" i="25"/>
  <c r="CA1407" i="25"/>
  <c r="CA2234" i="25"/>
  <c r="CA1269" i="25"/>
  <c r="CA3016" i="25"/>
  <c r="CA1235" i="25"/>
  <c r="CA2133" i="25"/>
  <c r="CA1290" i="25"/>
  <c r="CA1732" i="25"/>
  <c r="CA2816" i="25"/>
  <c r="CA1884" i="25"/>
  <c r="CA1952" i="25"/>
  <c r="CA2106" i="25"/>
  <c r="CA1720" i="25"/>
  <c r="CA1062" i="25"/>
  <c r="CA1177" i="25"/>
  <c r="CA1331" i="25"/>
  <c r="CA1160" i="25"/>
  <c r="CA1447" i="25"/>
  <c r="CA1189" i="25"/>
  <c r="CA1555" i="25"/>
  <c r="CA1853" i="25"/>
  <c r="CA2100" i="25"/>
  <c r="CA1437" i="25"/>
  <c r="CA1861" i="25"/>
  <c r="CA1932" i="25"/>
  <c r="CA1148" i="25"/>
  <c r="CA1479" i="25"/>
  <c r="CA2101" i="25"/>
  <c r="CA2868" i="25"/>
  <c r="CA2442" i="25"/>
  <c r="CA2853" i="25"/>
  <c r="CA2874" i="25"/>
  <c r="CA1688" i="25"/>
  <c r="CA2748" i="25"/>
  <c r="CA2960" i="25"/>
  <c r="CA1070" i="25"/>
  <c r="CA1093" i="25"/>
  <c r="CA1125" i="25"/>
  <c r="CA1035" i="25"/>
  <c r="CA1071" i="25"/>
  <c r="CA1131" i="25"/>
  <c r="CA1157" i="25"/>
  <c r="CA1028" i="25"/>
  <c r="CA1069" i="25"/>
  <c r="CA1180" i="25"/>
  <c r="CA1224" i="25"/>
  <c r="CA1252" i="25"/>
  <c r="CA1113" i="25"/>
  <c r="CA1184" i="25"/>
  <c r="CA1216" i="25"/>
  <c r="CA1248" i="25"/>
  <c r="CA1274" i="25"/>
  <c r="CA1109" i="25"/>
  <c r="CA1330" i="25"/>
  <c r="CA1353" i="25"/>
  <c r="CA1377" i="25"/>
  <c r="CA1422" i="25"/>
  <c r="CA1449" i="25"/>
  <c r="CA1128" i="25"/>
  <c r="CA1266" i="25"/>
  <c r="CA1304" i="25"/>
  <c r="CA1332" i="25"/>
  <c r="CA1398" i="25"/>
  <c r="CA1442" i="25"/>
  <c r="CA1466" i="25"/>
  <c r="CA1493" i="25"/>
  <c r="CA1101" i="25"/>
  <c r="CA1259" i="25"/>
  <c r="CA1298" i="25"/>
  <c r="CA1345" i="25"/>
  <c r="CA1438" i="25"/>
  <c r="CA1488" i="25"/>
  <c r="CA1522" i="25"/>
  <c r="CA1556" i="25"/>
  <c r="CA1584" i="25"/>
  <c r="CA1596" i="25"/>
  <c r="CA1630" i="25"/>
  <c r="CA1240" i="25"/>
  <c r="CA1292" i="25"/>
  <c r="CA1360" i="25"/>
  <c r="CA1393" i="25"/>
  <c r="CA1434" i="25"/>
  <c r="CA1506" i="25"/>
  <c r="CA1532" i="25"/>
  <c r="CA1554" i="25"/>
  <c r="CA1578" i="25"/>
  <c r="CA1610" i="25"/>
  <c r="CA1303" i="25"/>
  <c r="CA1478" i="25"/>
  <c r="CA1542" i="25"/>
  <c r="CA1580" i="25"/>
  <c r="CA1620" i="25"/>
  <c r="CA1651" i="25"/>
  <c r="CA1667" i="25"/>
  <c r="CA1678" i="25"/>
  <c r="CA1726" i="25"/>
  <c r="CA1763" i="25"/>
  <c r="CA1799" i="25"/>
  <c r="CA1821" i="25"/>
  <c r="CA1849" i="25"/>
  <c r="CA1887" i="25"/>
  <c r="CA1907" i="25"/>
  <c r="CA1923" i="25"/>
  <c r="CA1934" i="25"/>
  <c r="CA1982" i="25"/>
  <c r="CA2019" i="25"/>
  <c r="CA2055" i="25"/>
  <c r="CA2077" i="25"/>
  <c r="CA1083" i="25"/>
  <c r="CA1388" i="25"/>
  <c r="CA1440" i="25"/>
  <c r="CA1516" i="25"/>
  <c r="CA1557" i="25"/>
  <c r="CA1634" i="25"/>
  <c r="CA1657" i="25"/>
  <c r="CA1695" i="25"/>
  <c r="CA1715" i="25"/>
  <c r="CA1731" i="25"/>
  <c r="CA1742" i="25"/>
  <c r="CA1790" i="25"/>
  <c r="CA1827" i="25"/>
  <c r="CA1863" i="25"/>
  <c r="CA1885" i="25"/>
  <c r="CA1913" i="25"/>
  <c r="CA1951" i="25"/>
  <c r="CA1971" i="25"/>
  <c r="CA1987" i="25"/>
  <c r="CA1998" i="25"/>
  <c r="CA2046" i="25"/>
  <c r="CA2083" i="25"/>
  <c r="CA1218" i="25"/>
  <c r="CA1372" i="25"/>
  <c r="CA1510" i="25"/>
  <c r="CA1641" i="25"/>
  <c r="CA1801" i="25"/>
  <c r="CA1814" i="25"/>
  <c r="CA1938" i="25"/>
  <c r="CA1969" i="25"/>
  <c r="CA2015" i="25"/>
  <c r="CA2095" i="25"/>
  <c r="CA2142" i="25"/>
  <c r="CA2182" i="25"/>
  <c r="CA2203" i="25"/>
  <c r="CA2225" i="25"/>
  <c r="CA2242" i="25"/>
  <c r="CA2258" i="25"/>
  <c r="CA2274" i="25"/>
  <c r="CA2290" i="25"/>
  <c r="CA2306" i="25"/>
  <c r="CA2322" i="25"/>
  <c r="CA2338" i="25"/>
  <c r="CA2354" i="25"/>
  <c r="CA2370" i="25"/>
  <c r="CA2406" i="25"/>
  <c r="CA1473" i="25"/>
  <c r="CA1670" i="25"/>
  <c r="CA1699" i="25"/>
  <c r="CA1750" i="25"/>
  <c r="CA1779" i="25"/>
  <c r="CA1817" i="25"/>
  <c r="CA1859" i="25"/>
  <c r="CA1897" i="25"/>
  <c r="CA2057" i="25"/>
  <c r="CA2070" i="25"/>
  <c r="CA2107" i="25"/>
  <c r="CA2123" i="25"/>
  <c r="CA2137" i="25"/>
  <c r="CA2194" i="25"/>
  <c r="CA2222" i="25"/>
  <c r="CA2269" i="25"/>
  <c r="CA2301" i="25"/>
  <c r="CA2333" i="25"/>
  <c r="CA2365" i="25"/>
  <c r="CA2391" i="25"/>
  <c r="CA2417" i="25"/>
  <c r="CA2433" i="25"/>
  <c r="CA1396" i="25"/>
  <c r="CA1629" i="25"/>
  <c r="CA1734" i="25"/>
  <c r="CA2570" i="25"/>
  <c r="CA1455" i="25"/>
  <c r="CA2828" i="25"/>
  <c r="CA1804" i="25"/>
  <c r="CA1094" i="25"/>
  <c r="CA1251" i="25"/>
  <c r="CA1439" i="25"/>
  <c r="CA1273" i="25"/>
  <c r="CA1480" i="25"/>
  <c r="CA1397" i="25"/>
  <c r="CA1654" i="25"/>
  <c r="CA1910" i="25"/>
  <c r="CA2109" i="25"/>
  <c r="CA1740" i="25"/>
  <c r="CA1868" i="25"/>
  <c r="CA2080" i="25"/>
  <c r="CA1357" i="25"/>
  <c r="CA1653" i="25"/>
  <c r="CA2172" i="25"/>
  <c r="CA2724" i="25"/>
  <c r="CA2580" i="25"/>
  <c r="CA3018" i="25"/>
  <c r="CA1451" i="25"/>
  <c r="CA1531" i="25"/>
  <c r="CA2992" i="25"/>
  <c r="CA2536" i="25"/>
  <c r="CA1079" i="25"/>
  <c r="CA1097" i="25"/>
  <c r="CA1149" i="25"/>
  <c r="CA1052" i="25"/>
  <c r="CA1115" i="25"/>
  <c r="CA1135" i="25"/>
  <c r="CA1161" i="25"/>
  <c r="CA1038" i="25"/>
  <c r="CA1129" i="25"/>
  <c r="CA1191" i="25"/>
  <c r="CA1234" i="25"/>
  <c r="CA1260" i="25"/>
  <c r="CA1137" i="25"/>
  <c r="CA1188" i="25"/>
  <c r="CA1222" i="25"/>
  <c r="CA1250" i="25"/>
  <c r="CA1280" i="25"/>
  <c r="CA1210" i="25"/>
  <c r="CA1334" i="25"/>
  <c r="CA1354" i="25"/>
  <c r="CA1409" i="25"/>
  <c r="CA1424" i="25"/>
  <c r="CA1470" i="25"/>
  <c r="CA1196" i="25"/>
  <c r="CA1279" i="25"/>
  <c r="CA1308" i="25"/>
  <c r="CA1366" i="25"/>
  <c r="CA1402" i="25"/>
  <c r="CA1445" i="25"/>
  <c r="CA1474" i="25"/>
  <c r="CA1498" i="25"/>
  <c r="CA1121" i="25"/>
  <c r="CA1275" i="25"/>
  <c r="CA1312" i="25"/>
  <c r="CA1349" i="25"/>
  <c r="CA1446" i="25"/>
  <c r="CA1489" i="25"/>
  <c r="CA1526" i="25"/>
  <c r="CA1561" i="25"/>
  <c r="CA1586" i="25"/>
  <c r="CA1602" i="25"/>
  <c r="CA1048" i="25"/>
  <c r="CA1268" i="25"/>
  <c r="CA1295" i="25"/>
  <c r="CA1361" i="25"/>
  <c r="CA1417" i="25"/>
  <c r="CA1492" i="25"/>
  <c r="CA1509" i="25"/>
  <c r="CA1538" i="25"/>
  <c r="CA1562" i="25"/>
  <c r="CA1582" i="25"/>
  <c r="CA1618" i="25"/>
  <c r="CA1321" i="25"/>
  <c r="CA1504" i="25"/>
  <c r="CA1548" i="25"/>
  <c r="CA1585" i="25"/>
  <c r="CA1622" i="25"/>
  <c r="CA1655" i="25"/>
  <c r="CA1673" i="25"/>
  <c r="CA1683" i="25"/>
  <c r="CA1729" i="25"/>
  <c r="CA1769" i="25"/>
  <c r="CA1807" i="25"/>
  <c r="CA1831" i="25"/>
  <c r="CA1855" i="25"/>
  <c r="CA1890" i="25"/>
  <c r="CA1911" i="25"/>
  <c r="CA1929" i="25"/>
  <c r="CA1939" i="25"/>
  <c r="CA1985" i="25"/>
  <c r="CA2025" i="25"/>
  <c r="CA2063" i="25"/>
  <c r="CA2087" i="25"/>
  <c r="CA1086" i="25"/>
  <c r="CA1404" i="25"/>
  <c r="CA1450" i="25"/>
  <c r="CA1521" i="25"/>
  <c r="CA1564" i="25"/>
  <c r="CA1639" i="25"/>
  <c r="CA1663" i="25"/>
  <c r="CA1698" i="25"/>
  <c r="CA1719" i="25"/>
  <c r="CA1737" i="25"/>
  <c r="CA1747" i="25"/>
  <c r="CA1793" i="25"/>
  <c r="CA1833" i="25"/>
  <c r="CA1871" i="25"/>
  <c r="CA1895" i="25"/>
  <c r="CA1919" i="25"/>
  <c r="CA1954" i="25"/>
  <c r="CA1975" i="25"/>
  <c r="CA1993" i="25"/>
  <c r="CA2003" i="25"/>
  <c r="CA2049" i="25"/>
  <c r="CA1147" i="25"/>
  <c r="CA1242" i="25"/>
  <c r="CA1476" i="25"/>
  <c r="CA1540" i="25"/>
  <c r="CA1646" i="25"/>
  <c r="CA1803" i="25"/>
  <c r="CA1857" i="25"/>
  <c r="CA1950" i="25"/>
  <c r="CA1990" i="25"/>
  <c r="CA2031" i="25"/>
  <c r="CA2110" i="25"/>
  <c r="CA2147" i="25"/>
  <c r="CA2183" i="25"/>
  <c r="CA2205" i="25"/>
  <c r="CA2233" i="25"/>
  <c r="CA2251" i="25"/>
  <c r="CA2267" i="25"/>
  <c r="CA2283" i="25"/>
  <c r="CA2299" i="25"/>
  <c r="CA2315" i="25"/>
  <c r="CA2331" i="25"/>
  <c r="CA2347" i="25"/>
  <c r="CA2363" i="25"/>
  <c r="CA2381" i="25"/>
  <c r="CA2407" i="25"/>
  <c r="CA1484" i="25"/>
  <c r="CA1671" i="25"/>
  <c r="CA1710" i="25"/>
  <c r="CA1755" i="25"/>
  <c r="CA1791" i="25"/>
  <c r="CA1823" i="25"/>
  <c r="CA1865" i="25"/>
  <c r="CA1902" i="25"/>
  <c r="CA2059" i="25"/>
  <c r="CA2093" i="25"/>
  <c r="CA2114" i="25"/>
  <c r="CA2125" i="25"/>
  <c r="CA2150" i="25"/>
  <c r="CA2206" i="25"/>
  <c r="CA2243" i="25"/>
  <c r="CA2275" i="25"/>
  <c r="CA2307" i="25"/>
  <c r="CA2339" i="25"/>
  <c r="CA2371" i="25"/>
  <c r="CA2393" i="25"/>
  <c r="CA2418" i="25"/>
  <c r="CA2434" i="25"/>
  <c r="CA1577" i="25"/>
  <c r="CA1631" i="25"/>
  <c r="CA1735" i="25"/>
  <c r="CA1031" i="25"/>
  <c r="CA1122" i="25"/>
  <c r="CA1367" i="25"/>
  <c r="CA1517" i="25"/>
  <c r="CA1978" i="25"/>
  <c r="CA2037" i="25"/>
  <c r="CA1309" i="25"/>
  <c r="CA1319" i="25"/>
  <c r="CA1539" i="25"/>
  <c r="CA1972" i="25"/>
  <c r="CA1760" i="25"/>
  <c r="CA2154" i="25"/>
  <c r="CA1812" i="25"/>
  <c r="CA2788" i="25"/>
  <c r="CA2618" i="25"/>
  <c r="CA2280" i="25"/>
  <c r="CA1044" i="25"/>
  <c r="CA1105" i="25"/>
  <c r="CA1059" i="25"/>
  <c r="CA1136" i="25"/>
  <c r="CA1040" i="25"/>
  <c r="CA1194" i="25"/>
  <c r="CA1030" i="25"/>
  <c r="CA1199" i="25"/>
  <c r="CA1263" i="25"/>
  <c r="CA1255" i="25"/>
  <c r="CA1365" i="25"/>
  <c r="CA1425" i="25"/>
  <c r="CA1202" i="25"/>
  <c r="CA1322" i="25"/>
  <c r="CA1406" i="25"/>
  <c r="CA1481" i="25"/>
  <c r="CA1204" i="25"/>
  <c r="CA1324" i="25"/>
  <c r="CA1452" i="25"/>
  <c r="CA1530" i="25"/>
  <c r="CA1590" i="25"/>
  <c r="CA1066" i="25"/>
  <c r="CA1300" i="25"/>
  <c r="CA1418" i="25"/>
  <c r="CA1518" i="25"/>
  <c r="CA1566" i="25"/>
  <c r="CA1621" i="25"/>
  <c r="CA1514" i="25"/>
  <c r="CA1601" i="25"/>
  <c r="CA1659" i="25"/>
  <c r="CA1689" i="25"/>
  <c r="CA1774" i="25"/>
  <c r="CA1835" i="25"/>
  <c r="CA1901" i="25"/>
  <c r="CA1931" i="25"/>
  <c r="CA2002" i="25"/>
  <c r="CA2071" i="25"/>
  <c r="CA1104" i="25"/>
  <c r="CA1460" i="25"/>
  <c r="CA1614" i="25"/>
  <c r="CA1681" i="25"/>
  <c r="CA1723" i="25"/>
  <c r="CA1753" i="25"/>
  <c r="CA1838" i="25"/>
  <c r="CA1899" i="25"/>
  <c r="CA1965" i="25"/>
  <c r="CA1995" i="25"/>
  <c r="CA2066" i="25"/>
  <c r="CA1342" i="25"/>
  <c r="CA1604" i="25"/>
  <c r="CA1809" i="25"/>
  <c r="CA1959" i="25"/>
  <c r="CA2039" i="25"/>
  <c r="CA2153" i="25"/>
  <c r="CA2215" i="25"/>
  <c r="CA2255" i="25"/>
  <c r="CA2287" i="25"/>
  <c r="CA2319" i="25"/>
  <c r="CA2351" i="25"/>
  <c r="CA2387" i="25"/>
  <c r="CA1537" i="25"/>
  <c r="CA1727" i="25"/>
  <c r="CA1794" i="25"/>
  <c r="CA1886" i="25"/>
  <c r="CA2065" i="25"/>
  <c r="CA2115" i="25"/>
  <c r="CA2174" i="25"/>
  <c r="CA2253" i="25"/>
  <c r="CA1896" i="25"/>
  <c r="CA1042" i="25"/>
  <c r="CA1597" i="25"/>
  <c r="CA1047" i="25"/>
  <c r="CA1780" i="25"/>
  <c r="CA2228" i="25"/>
  <c r="CA1925" i="25"/>
  <c r="CA1461" i="25"/>
  <c r="CA2693" i="25"/>
  <c r="CA2772" i="25"/>
  <c r="CA1547" i="25"/>
  <c r="CA2764" i="25"/>
  <c r="CA1085" i="25"/>
  <c r="CA1168" i="25"/>
  <c r="CA1120" i="25"/>
  <c r="CA1175" i="25"/>
  <c r="CA1163" i="25"/>
  <c r="CA1244" i="25"/>
  <c r="CA1152" i="25"/>
  <c r="CA1231" i="25"/>
  <c r="CA1108" i="25"/>
  <c r="CA1346" i="25"/>
  <c r="CA1414" i="25"/>
  <c r="CA1074" i="25"/>
  <c r="CA1302" i="25"/>
  <c r="CA1392" i="25"/>
  <c r="CA1462" i="25"/>
  <c r="CA1087" i="25"/>
  <c r="CA1284" i="25"/>
  <c r="CA1386" i="25"/>
  <c r="CA1520" i="25"/>
  <c r="CA1573" i="25"/>
  <c r="CA1609" i="25"/>
  <c r="CA1276" i="25"/>
  <c r="CA1378" i="25"/>
  <c r="CA1500" i="25"/>
  <c r="CA1546" i="25"/>
  <c r="CA1606" i="25"/>
  <c r="CA1477" i="25"/>
  <c r="CA1574" i="25"/>
  <c r="CA1647" i="25"/>
  <c r="CA1677" i="25"/>
  <c r="CA1758" i="25"/>
  <c r="CA1819" i="25"/>
  <c r="CA1878" i="25"/>
  <c r="CA1922" i="25"/>
  <c r="CA1958" i="25"/>
  <c r="CA2054" i="25"/>
  <c r="CA2097" i="25"/>
  <c r="CA1412" i="25"/>
  <c r="CA1553" i="25"/>
  <c r="CA1649" i="25"/>
  <c r="CA1711" i="25"/>
  <c r="CA1741" i="25"/>
  <c r="CA1822" i="25"/>
  <c r="CA1883" i="25"/>
  <c r="CA1942" i="25"/>
  <c r="CA1986" i="25"/>
  <c r="CA2022" i="25"/>
  <c r="CA1207" i="25"/>
  <c r="CA1502" i="25"/>
  <c r="CA1743" i="25"/>
  <c r="CA1894" i="25"/>
  <c r="CA2013" i="25"/>
  <c r="CA2130" i="25"/>
  <c r="CA2199" i="25"/>
  <c r="CA2241" i="25"/>
  <c r="CA2273" i="25"/>
  <c r="CA2305" i="25"/>
  <c r="CA2337" i="25"/>
  <c r="CA2369" i="25"/>
  <c r="CA2425" i="25"/>
  <c r="CA1687" i="25"/>
  <c r="CA1771" i="25"/>
  <c r="CA1858" i="25"/>
  <c r="CA1999" i="25"/>
  <c r="CA2103" i="25"/>
  <c r="CA2131" i="25"/>
  <c r="CA2217" i="25"/>
  <c r="CA2291" i="25"/>
  <c r="CA2355" i="25"/>
  <c r="CA2415" i="25"/>
  <c r="CA1369" i="25"/>
  <c r="CA1703" i="25"/>
  <c r="CA1826" i="25"/>
  <c r="CA1154" i="25"/>
  <c r="CA1544" i="25"/>
  <c r="CA2170" i="25"/>
  <c r="CA1408" i="25"/>
  <c r="CA2644" i="25"/>
  <c r="CA2904" i="25"/>
  <c r="CA1164" i="25"/>
  <c r="CA1170" i="25"/>
  <c r="CA1239" i="25"/>
  <c r="CA1228" i="25"/>
  <c r="CA1338" i="25"/>
  <c r="CA1036" i="25"/>
  <c r="CA1385" i="25"/>
  <c r="CA1075" i="25"/>
  <c r="CA1350" i="25"/>
  <c r="CA1570" i="25"/>
  <c r="CA1272" i="25"/>
  <c r="CA1494" i="25"/>
  <c r="CA1588" i="25"/>
  <c r="CA1569" i="25"/>
  <c r="CA1675" i="25"/>
  <c r="CA1815" i="25"/>
  <c r="CA1915" i="25"/>
  <c r="CA2030" i="25"/>
  <c r="CA1410" i="25"/>
  <c r="CA1643" i="25"/>
  <c r="CA1739" i="25"/>
  <c r="CA1879" i="25"/>
  <c r="CA1979" i="25"/>
  <c r="CA1172" i="25"/>
  <c r="CA1691" i="25"/>
  <c r="CA1991" i="25"/>
  <c r="CA2191" i="25"/>
  <c r="CA2271" i="25"/>
  <c r="CA2335" i="25"/>
  <c r="CA2409" i="25"/>
  <c r="CA1762" i="25"/>
  <c r="CA1947" i="25"/>
  <c r="CA2126" i="25"/>
  <c r="CA2285" i="25"/>
  <c r="CA2382" i="25"/>
  <c r="CA2431" i="25"/>
  <c r="CA1694" i="25"/>
  <c r="CA1830" i="25"/>
  <c r="CA1921" i="25"/>
  <c r="CA2011" i="25"/>
  <c r="CA2035" i="25"/>
  <c r="CA2089" i="25"/>
  <c r="CA2143" i="25"/>
  <c r="CA2187" i="25"/>
  <c r="CA2249" i="25"/>
  <c r="CA2295" i="25"/>
  <c r="CA2345" i="25"/>
  <c r="CA2429" i="25"/>
  <c r="CA2462" i="25"/>
  <c r="CA2489" i="25"/>
  <c r="CA2514" i="25"/>
  <c r="CA2550" i="25"/>
  <c r="CA2567" i="25"/>
  <c r="CA2593" i="25"/>
  <c r="CA2621" i="25"/>
  <c r="CA2647" i="25"/>
  <c r="CA2673" i="25"/>
  <c r="CA2689" i="25"/>
  <c r="CA2718" i="25"/>
  <c r="CA2745" i="25"/>
  <c r="CA2770" i="25"/>
  <c r="CA2806" i="25"/>
  <c r="CA2823" i="25"/>
  <c r="CA2849" i="25"/>
  <c r="CA2877" i="25"/>
  <c r="CA2903" i="25"/>
  <c r="CA2929" i="25"/>
  <c r="CA2945" i="25"/>
  <c r="CA2974" i="25"/>
  <c r="CA3001" i="25"/>
  <c r="CA1390" i="25"/>
  <c r="CA1787" i="25"/>
  <c r="CA1918" i="25"/>
  <c r="CA2007" i="25"/>
  <c r="CA2051" i="25"/>
  <c r="CA2127" i="25"/>
  <c r="CA2201" i="25"/>
  <c r="CA2247" i="25"/>
  <c r="CA2329" i="25"/>
  <c r="CA2379" i="25"/>
  <c r="CA2402" i="25"/>
  <c r="CA2455" i="25"/>
  <c r="CA2481" i="25"/>
  <c r="CA2497" i="25"/>
  <c r="CA2526" i="25"/>
  <c r="CA2553" i="25"/>
  <c r="CA2578" i="25"/>
  <c r="CA2614" i="25"/>
  <c r="CA2631" i="25"/>
  <c r="CA2657" i="25"/>
  <c r="CA2685" i="25"/>
  <c r="CA2711" i="25"/>
  <c r="CA2737" i="25"/>
  <c r="CA2753" i="25"/>
  <c r="CA2782" i="25"/>
  <c r="CA2809" i="25"/>
  <c r="CA2834" i="25"/>
  <c r="CA2870" i="25"/>
  <c r="CA2887" i="25"/>
  <c r="CA2913" i="25"/>
  <c r="CA2941" i="25"/>
  <c r="CA2967" i="25"/>
  <c r="CA2993" i="25"/>
  <c r="CA3009" i="25"/>
  <c r="CA1705" i="25"/>
  <c r="CA1854" i="25"/>
  <c r="CA2134" i="25"/>
  <c r="CA2157" i="25"/>
  <c r="CA2189" i="25"/>
  <c r="CA2302" i="25"/>
  <c r="CA2399" i="25"/>
  <c r="CA2438" i="25"/>
  <c r="CA2449" i="25"/>
  <c r="CA2477" i="25"/>
  <c r="CA2510" i="25"/>
  <c r="CA2601" i="25"/>
  <c r="CA2643" i="25"/>
  <c r="CA2670" i="25"/>
  <c r="CA2719" i="25"/>
  <c r="CA2759" i="25"/>
  <c r="CA2818" i="25"/>
  <c r="CA2875" i="25"/>
  <c r="CA2898" i="25"/>
  <c r="CA2998" i="25"/>
  <c r="CA1288" i="25"/>
  <c r="CA1869" i="25"/>
  <c r="CA2518" i="25"/>
  <c r="CA2607" i="25"/>
  <c r="CA2706" i="25"/>
  <c r="CA2830" i="25"/>
  <c r="CA2950" i="25"/>
  <c r="CA1364" i="25"/>
  <c r="CA1927" i="25"/>
  <c r="CA2231" i="25"/>
  <c r="CA2422" i="25"/>
  <c r="CA2529" i="25"/>
  <c r="CA2619" i="25"/>
  <c r="CA2779" i="25"/>
  <c r="CA2891" i="25"/>
  <c r="CA2962" i="25"/>
  <c r="CA1693" i="25"/>
  <c r="CA1955" i="25"/>
  <c r="CA2161" i="25"/>
  <c r="CA2350" i="25"/>
  <c r="CA2478" i="25"/>
  <c r="CA2527" i="25"/>
  <c r="CA2573" i="25"/>
  <c r="CA2623" i="25"/>
  <c r="CA2659" i="25"/>
  <c r="CA2715" i="25"/>
  <c r="CA2783" i="25"/>
  <c r="CA2829" i="25"/>
  <c r="CA2859" i="25"/>
  <c r="CA2909" i="25"/>
  <c r="CA2937" i="25"/>
  <c r="CA2990" i="25"/>
  <c r="CA3022" i="25"/>
  <c r="CA1870" i="25"/>
  <c r="CA2270" i="25"/>
  <c r="CA2559" i="25"/>
  <c r="CA2679" i="25"/>
  <c r="CA2795" i="25"/>
  <c r="CA2879" i="25"/>
  <c r="CA2951" i="25"/>
  <c r="CA1469" i="25"/>
  <c r="CA1712" i="25"/>
  <c r="CA1888" i="25"/>
  <c r="CA1501" i="25"/>
  <c r="CA1313" i="25"/>
  <c r="CA1081" i="25"/>
  <c r="CA1119" i="25"/>
  <c r="CA1145" i="25"/>
  <c r="CA1141" i="25"/>
  <c r="CA1051" i="25"/>
  <c r="CA1413" i="25"/>
  <c r="CA1291" i="25"/>
  <c r="CA1458" i="25"/>
  <c r="CA1282" i="25"/>
  <c r="CA1513" i="25"/>
  <c r="CA1605" i="25"/>
  <c r="CA1376" i="25"/>
  <c r="CA1545" i="25"/>
  <c r="CA1457" i="25"/>
  <c r="CA1645" i="25"/>
  <c r="CA1746" i="25"/>
  <c r="CA1873" i="25"/>
  <c r="CA1945" i="25"/>
  <c r="CA2091" i="25"/>
  <c r="CA1552" i="25"/>
  <c r="CA1709" i="25"/>
  <c r="CA1810" i="25"/>
  <c r="CA1937" i="25"/>
  <c r="CA2009" i="25"/>
  <c r="CA1486" i="25"/>
  <c r="CA1867" i="25"/>
  <c r="CA2113" i="25"/>
  <c r="CA2239" i="25"/>
  <c r="CA2303" i="25"/>
  <c r="CA2367" i="25"/>
  <c r="CA1679" i="25"/>
  <c r="CA1837" i="25"/>
  <c r="CA2099" i="25"/>
  <c r="CA2211" i="25"/>
  <c r="CA2323" i="25"/>
  <c r="CA2411" i="25"/>
  <c r="CA1616" i="25"/>
  <c r="CA1775" i="25"/>
  <c r="CA1851" i="25"/>
  <c r="CA2001" i="25"/>
  <c r="CA2027" i="25"/>
  <c r="CA2073" i="25"/>
  <c r="CA2119" i="25"/>
  <c r="CA2167" i="25"/>
  <c r="CA2195" i="25"/>
  <c r="CA2279" i="25"/>
  <c r="CA2311" i="25"/>
  <c r="CA2375" i="25"/>
  <c r="CA2445" i="25"/>
  <c r="CA2471" i="25"/>
  <c r="CA2511" i="25"/>
  <c r="CA2531" i="25"/>
  <c r="CA2558" i="25"/>
  <c r="CA2587" i="25"/>
  <c r="CA2605" i="25"/>
  <c r="CA2638" i="25"/>
  <c r="CA2667" i="25"/>
  <c r="CA2683" i="25"/>
  <c r="CA2701" i="25"/>
  <c r="CA2727" i="25"/>
  <c r="CA2767" i="25"/>
  <c r="CA2787" i="25"/>
  <c r="CA2814" i="25"/>
  <c r="CA2843" i="25"/>
  <c r="CA2861" i="25"/>
  <c r="CA2894" i="25"/>
  <c r="CA2923" i="25"/>
  <c r="CA2939" i="25"/>
  <c r="CA2957" i="25"/>
  <c r="CA2983" i="25"/>
  <c r="CA1374" i="25"/>
  <c r="CA1558" i="25"/>
  <c r="CA1806" i="25"/>
  <c r="CA1961" i="25"/>
  <c r="CA2047" i="25"/>
  <c r="CA2062" i="25"/>
  <c r="CA2178" i="25"/>
  <c r="CA2221" i="25"/>
  <c r="CA2263" i="25"/>
  <c r="CA2359" i="25"/>
  <c r="CA2386" i="25"/>
  <c r="CA2446" i="25"/>
  <c r="CA2475" i="25"/>
  <c r="CA2491" i="25"/>
  <c r="CA2509" i="25"/>
  <c r="CA2535" i="25"/>
  <c r="CA2575" i="25"/>
  <c r="CA2595" i="25"/>
  <c r="CA2622" i="25"/>
  <c r="CA2651" i="25"/>
  <c r="CA1243" i="25"/>
  <c r="CA1764" i="25"/>
  <c r="CA2837" i="25"/>
  <c r="CA1067" i="25"/>
  <c r="CA1032" i="25"/>
  <c r="CA1370" i="25"/>
  <c r="CA1433" i="25"/>
  <c r="CA1454" i="25"/>
  <c r="CA1314" i="25"/>
  <c r="CA1625" i="25"/>
  <c r="CA1702" i="25"/>
  <c r="CA1933" i="25"/>
  <c r="CA1505" i="25"/>
  <c r="CA1766" i="25"/>
  <c r="CA1997" i="25"/>
  <c r="CA1811" i="25"/>
  <c r="CA2219" i="25"/>
  <c r="CA2353" i="25"/>
  <c r="CA1795" i="25"/>
  <c r="CA2177" i="25"/>
  <c r="CA2390" i="25"/>
  <c r="CA1751" i="25"/>
  <c r="CA1935" i="25"/>
  <c r="CA2041" i="25"/>
  <c r="CA2159" i="25"/>
  <c r="CA2278" i="25"/>
  <c r="CA2374" i="25"/>
  <c r="CA2470" i="25"/>
  <c r="CA2525" i="25"/>
  <c r="CA2569" i="25"/>
  <c r="CA2627" i="25"/>
  <c r="CA2674" i="25"/>
  <c r="CA2726" i="25"/>
  <c r="CA2781" i="25"/>
  <c r="CA2825" i="25"/>
  <c r="CA2883" i="25"/>
  <c r="CA2930" i="25"/>
  <c r="CA2982" i="25"/>
  <c r="CA1550" i="25"/>
  <c r="CA1943" i="25"/>
  <c r="CA2061" i="25"/>
  <c r="CA2207" i="25"/>
  <c r="CA2358" i="25"/>
  <c r="CA2430" i="25"/>
  <c r="CA2482" i="25"/>
  <c r="CA2534" i="25"/>
  <c r="CA2589" i="25"/>
  <c r="CA2633" i="25"/>
  <c r="CA2675" i="25"/>
  <c r="CA2713" i="25"/>
  <c r="CA2747" i="25"/>
  <c r="CA2771" i="25"/>
  <c r="CA2827" i="25"/>
  <c r="CA2851" i="25"/>
  <c r="CA2886" i="25"/>
  <c r="CA2914" i="25"/>
  <c r="CA2958" i="25"/>
  <c r="CA2991" i="25"/>
  <c r="CA3010" i="25"/>
  <c r="CA1767" i="25"/>
  <c r="CA2129" i="25"/>
  <c r="CA2163" i="25"/>
  <c r="CA2223" i="25"/>
  <c r="CA2397" i="25"/>
  <c r="CA2439" i="25"/>
  <c r="CA2465" i="25"/>
  <c r="CA2503" i="25"/>
  <c r="CA2603" i="25"/>
  <c r="CA2662" i="25"/>
  <c r="CA2717" i="25"/>
  <c r="CA2766" i="25"/>
  <c r="CA2855" i="25"/>
  <c r="CA2897" i="25"/>
  <c r="CA2999" i="25"/>
  <c r="CA1773" i="25"/>
  <c r="CA2494" i="25"/>
  <c r="CA2678" i="25"/>
  <c r="CA2722" i="25"/>
  <c r="CA2921" i="25"/>
  <c r="CA1662" i="25"/>
  <c r="CA2210" i="25"/>
  <c r="CA2383" i="25"/>
  <c r="CA2545" i="25"/>
  <c r="CA2723" i="25"/>
  <c r="CA2863" i="25"/>
  <c r="CA2977" i="25"/>
  <c r="CA1713" i="25"/>
  <c r="CA2135" i="25"/>
  <c r="CA2361" i="25"/>
  <c r="CA2499" i="25"/>
  <c r="CA2563" i="25"/>
  <c r="CA2637" i="25"/>
  <c r="CA2694" i="25"/>
  <c r="CA2761" i="25"/>
  <c r="CA2838" i="25"/>
  <c r="CA2866" i="25"/>
  <c r="CA2926" i="25"/>
  <c r="CA2995" i="25"/>
  <c r="CA1441" i="25"/>
  <c r="CA2238" i="25"/>
  <c r="CA2574" i="25"/>
  <c r="CA2750" i="25"/>
  <c r="CA2835" i="25"/>
  <c r="CA3005" i="25"/>
  <c r="CA1926" i="25"/>
  <c r="CA2286" i="25"/>
  <c r="CA2487" i="25"/>
  <c r="CA2598" i="25"/>
  <c r="CA2642" i="25"/>
  <c r="CA2777" i="25"/>
  <c r="CA2841" i="25"/>
  <c r="CA2860" i="25"/>
  <c r="CA2924" i="25"/>
  <c r="CA2512" i="25"/>
  <c r="CA1045" i="25"/>
  <c r="CA2712" i="25"/>
  <c r="CA2844" i="25"/>
  <c r="CA2244" i="25"/>
  <c r="CA2608" i="25"/>
  <c r="CA2768" i="25"/>
  <c r="CA2956" i="25"/>
  <c r="CA2300" i="25"/>
  <c r="CA2716" i="25"/>
  <c r="CA2308" i="25"/>
  <c r="CA2736" i="25"/>
  <c r="CA2384" i="25"/>
  <c r="CA1752" i="25"/>
  <c r="CA1579" i="25"/>
  <c r="CA2264" i="25"/>
  <c r="CA2848" i="25"/>
  <c r="CA2440" i="25"/>
  <c r="CA2896" i="25"/>
  <c r="CA2556" i="25"/>
  <c r="CA1640" i="25"/>
  <c r="CA2656" i="25"/>
  <c r="CA1912" i="25"/>
  <c r="CA2072" i="25"/>
  <c r="CA1736" i="25"/>
  <c r="CA2668" i="25"/>
  <c r="CA2800" i="25"/>
  <c r="CA2840" i="25"/>
  <c r="CA2400" i="25"/>
  <c r="CA2024" i="25"/>
  <c r="CA1403" i="25"/>
  <c r="CA1201" i="25"/>
  <c r="CA2938" i="25"/>
  <c r="CA2645" i="25"/>
  <c r="CA2981" i="25"/>
  <c r="CA2826" i="25"/>
  <c r="CA2533" i="25"/>
  <c r="CA2714" i="25"/>
  <c r="CA2421" i="25"/>
  <c r="CA2180" i="25"/>
  <c r="CA1930" i="25"/>
  <c r="CA1668" i="25"/>
  <c r="CA1320" i="25"/>
  <c r="CA2229" i="25"/>
  <c r="CA1980" i="25"/>
  <c r="CA1852" i="25"/>
  <c r="CA2672" i="25"/>
  <c r="CA2892" i="25"/>
  <c r="CA3004" i="25"/>
  <c r="CA2572" i="25"/>
  <c r="CA1672" i="25"/>
  <c r="CA1419" i="25"/>
  <c r="CA1387" i="25"/>
  <c r="CA1076" i="25"/>
  <c r="CA2564" i="25"/>
  <c r="CA2917" i="25"/>
  <c r="CA2997" i="25"/>
  <c r="CA2842" i="25"/>
  <c r="CA1549" i="25"/>
  <c r="CA2010" i="25"/>
  <c r="CA1053" i="25"/>
  <c r="CA1061" i="25"/>
  <c r="CA1271" i="25"/>
  <c r="CA1223" i="25"/>
  <c r="CA1232" i="25"/>
  <c r="CA1594" i="25"/>
  <c r="CA1524" i="25"/>
  <c r="CA1612" i="25"/>
  <c r="CA1841" i="25"/>
  <c r="CA2075" i="25"/>
  <c r="CA1686" i="25"/>
  <c r="CA1905" i="25"/>
  <c r="CA1356" i="25"/>
  <c r="CA2043" i="25"/>
  <c r="CA2289" i="25"/>
  <c r="CA1598" i="25"/>
  <c r="CA2067" i="25"/>
  <c r="CA2317" i="25"/>
  <c r="CA1186" i="25"/>
  <c r="CA1847" i="25"/>
  <c r="CA2023" i="25"/>
  <c r="CA2118" i="25"/>
  <c r="CA2193" i="25"/>
  <c r="CA2310" i="25"/>
  <c r="CA2435" i="25"/>
  <c r="CA2507" i="25"/>
  <c r="CA2551" i="25"/>
  <c r="CA2594" i="25"/>
  <c r="CA2649" i="25"/>
  <c r="CA2690" i="25"/>
  <c r="CA2763" i="25"/>
  <c r="CA2807" i="25"/>
  <c r="CA2850" i="25"/>
  <c r="CA2905" i="25"/>
  <c r="CA2946" i="25"/>
  <c r="CA3019" i="25"/>
  <c r="CA1805" i="25"/>
  <c r="CA2033" i="25"/>
  <c r="CA2175" i="25"/>
  <c r="CA2262" i="25"/>
  <c r="CA2385" i="25"/>
  <c r="CA2457" i="25"/>
  <c r="CA2498" i="25"/>
  <c r="CA2571" i="25"/>
  <c r="CA2615" i="25"/>
  <c r="CA2658" i="25"/>
  <c r="CA2702" i="25"/>
  <c r="CA2735" i="25"/>
  <c r="CA2754" i="25"/>
  <c r="CA2791" i="25"/>
  <c r="CA2833" i="25"/>
  <c r="CA2871" i="25"/>
  <c r="CA2907" i="25"/>
  <c r="CA2931" i="25"/>
  <c r="CA2969" i="25"/>
  <c r="CA3003" i="25"/>
  <c r="CA1022" i="25"/>
  <c r="CA1977" i="25"/>
  <c r="CA2151" i="25"/>
  <c r="CA2171" i="25"/>
  <c r="CA2313" i="25"/>
  <c r="CA2413" i="25"/>
  <c r="CA2443" i="25"/>
  <c r="CA2483" i="25"/>
  <c r="CA2561" i="25"/>
  <c r="CA2610" i="25"/>
  <c r="CA2681" i="25"/>
  <c r="CA2739" i="25"/>
  <c r="CA2817" i="25"/>
  <c r="CA2881" i="25"/>
  <c r="CA2979" i="25"/>
  <c r="CA1286" i="25"/>
  <c r="CA1874" i="25"/>
  <c r="CA2539" i="25"/>
  <c r="CA2705" i="25"/>
  <c r="CA2846" i="25"/>
  <c r="CA3017" i="25"/>
  <c r="CA1759" i="25"/>
  <c r="CA2254" i="25"/>
  <c r="CA2459" i="25"/>
  <c r="CA2599" i="25"/>
  <c r="CA2785" i="25"/>
  <c r="CA2955" i="25"/>
  <c r="CA1192" i="25"/>
  <c r="CA1983" i="25"/>
  <c r="CA2326" i="25"/>
  <c r="CA2467" i="25"/>
  <c r="CA2541" i="25"/>
  <c r="CA2583" i="25"/>
  <c r="CA2654" i="25"/>
  <c r="CA2749" i="25"/>
  <c r="CA2799" i="25"/>
  <c r="CA2857" i="25"/>
  <c r="CA2918" i="25"/>
  <c r="CA2973" i="25"/>
  <c r="CA3015" i="25"/>
  <c r="CA2105" i="25"/>
  <c r="CA2461" i="25"/>
  <c r="CA2635" i="25"/>
  <c r="CA2813" i="25"/>
  <c r="CA2895" i="25"/>
  <c r="CA1638" i="25"/>
  <c r="CA2146" i="25"/>
  <c r="CA2343" i="25"/>
  <c r="CA2530" i="25"/>
  <c r="CA2625" i="25"/>
  <c r="CA2733" i="25"/>
  <c r="CA2801" i="25"/>
  <c r="CA2953" i="25"/>
  <c r="CA2380" i="25"/>
  <c r="CA2704" i="25"/>
  <c r="CA2320" i="25"/>
  <c r="CA2784" i="25"/>
  <c r="CA2872" i="25"/>
  <c r="CA2604" i="25"/>
  <c r="CA2456" i="25"/>
  <c r="CA2272" i="25"/>
  <c r="CA2600" i="25"/>
  <c r="CA2508" i="25"/>
  <c r="CA2824" i="25"/>
  <c r="CA2540" i="25"/>
  <c r="CA2988" i="25"/>
  <c r="CA2576" i="25"/>
  <c r="CA2256" i="25"/>
  <c r="CA1355" i="25"/>
  <c r="CA2412" i="25"/>
  <c r="CA1611" i="25"/>
  <c r="CA2968" i="25"/>
  <c r="CA1323" i="25"/>
  <c r="CA2728" i="25"/>
  <c r="CA2336" i="25"/>
  <c r="CA2832" i="25"/>
  <c r="CA2352" i="25"/>
  <c r="CA2408" i="25"/>
  <c r="CA2296" i="25"/>
  <c r="CA2592" i="25"/>
  <c r="CA2340" i="25"/>
  <c r="CA2464" i="25"/>
  <c r="CA2492" i="25"/>
  <c r="CA2312" i="25"/>
  <c r="CA1880" i="25"/>
  <c r="CA1060" i="25"/>
  <c r="CA1029" i="25"/>
  <c r="CA2692" i="25"/>
  <c r="CA2426" i="25"/>
  <c r="CA2890" i="25"/>
  <c r="CA2661" i="25"/>
  <c r="CA2980" i="25"/>
  <c r="CA2549" i="25"/>
  <c r="CA2858" i="25"/>
  <c r="CA2058" i="25"/>
  <c r="CA1829" i="25"/>
  <c r="CA1519" i="25"/>
  <c r="CA1139" i="25"/>
  <c r="CA2192" i="25"/>
  <c r="CA1882" i="25"/>
  <c r="CA2528" i="25"/>
  <c r="CA2624" i="25"/>
  <c r="CA2544" i="25"/>
  <c r="CA2760" i="25"/>
  <c r="CA2248" i="25"/>
  <c r="CA1704" i="25"/>
  <c r="CA1169" i="25"/>
  <c r="CA1130" i="25"/>
  <c r="CA2810" i="25"/>
  <c r="CA2517" i="25"/>
  <c r="CA2469" i="25"/>
  <c r="CA2906" i="25"/>
  <c r="CA2869" i="25"/>
  <c r="CA1211" i="25"/>
  <c r="CA1326" i="25"/>
  <c r="CA1123" i="25"/>
  <c r="CA1666" i="25"/>
  <c r="CA1227" i="25"/>
  <c r="CA1967" i="25"/>
  <c r="CA2158" i="25"/>
  <c r="CA1745" i="25"/>
  <c r="CA2349" i="25"/>
  <c r="CA1881" i="25"/>
  <c r="CA2141" i="25"/>
  <c r="CA2334" i="25"/>
  <c r="CA2513" i="25"/>
  <c r="CA2611" i="25"/>
  <c r="CA2707" i="25"/>
  <c r="CA2822" i="25"/>
  <c r="CA2927" i="25"/>
  <c r="CA1381" i="25"/>
  <c r="CA2050" i="25"/>
  <c r="CA2318" i="25"/>
  <c r="CA2479" i="25"/>
  <c r="CA2577" i="25"/>
  <c r="CA2669" i="25"/>
  <c r="CA2738" i="25"/>
  <c r="CA2793" i="25"/>
  <c r="CA2878" i="25"/>
  <c r="CA2947" i="25"/>
  <c r="CA3007" i="25"/>
  <c r="CA2082" i="25"/>
  <c r="CA2190" i="25"/>
  <c r="CA2419" i="25"/>
  <c r="CA2502" i="25"/>
  <c r="CA2653" i="25"/>
  <c r="CA2758" i="25"/>
  <c r="CA2882" i="25"/>
  <c r="CA1665" i="25"/>
  <c r="CA2579" i="25"/>
  <c r="CA2915" i="25"/>
  <c r="CA2111" i="25"/>
  <c r="CA2523" i="25"/>
  <c r="CA2811" i="25"/>
  <c r="CA1707" i="25"/>
  <c r="CA2327" i="25"/>
  <c r="CA2543" i="25"/>
  <c r="CA2665" i="25"/>
  <c r="CA2819" i="25"/>
  <c r="CA2919" i="25"/>
  <c r="CA1429" i="25"/>
  <c r="CA2557" i="25"/>
  <c r="CA2815" i="25"/>
  <c r="CA1875" i="25"/>
  <c r="CA2486" i="25"/>
  <c r="CA2641" i="25"/>
  <c r="CA2802" i="25"/>
  <c r="CA2944" i="25"/>
  <c r="CA1371" i="25"/>
  <c r="CA2216" i="25"/>
  <c r="CA2880" i="25"/>
  <c r="CA2252" i="25"/>
  <c r="CA2796" i="25"/>
  <c r="CA2912" i="25"/>
  <c r="CA2200" i="25"/>
  <c r="CA2328" i="25"/>
  <c r="CA2588" i="25"/>
  <c r="CA2640" i="25"/>
  <c r="CA2752" i="25"/>
  <c r="CA2152" i="25"/>
  <c r="CA2780" i="25"/>
  <c r="CA2120" i="25"/>
  <c r="CA2088" i="25"/>
  <c r="CA1563" i="25"/>
  <c r="CA2682" i="25"/>
  <c r="CA2836" i="25"/>
  <c r="CA2933" i="25"/>
  <c r="CA2757" i="25"/>
  <c r="CA1738" i="25"/>
  <c r="CA1091" i="25"/>
  <c r="CA1872" i="25"/>
  <c r="CA2552" i="25"/>
  <c r="CA2664" i="25"/>
  <c r="CA1515" i="25"/>
  <c r="CA1098" i="25"/>
  <c r="CA2964" i="25"/>
  <c r="CA2852" i="25"/>
  <c r="CA2986" i="25"/>
  <c r="CA2676" i="25"/>
  <c r="CA2501" i="25"/>
  <c r="CA2220" i="25"/>
  <c r="CA1994" i="25"/>
  <c r="CA1802" i="25"/>
  <c r="CA1623" i="25"/>
  <c r="CA1444" i="25"/>
  <c r="CA2165" i="25"/>
  <c r="CA2044" i="25"/>
  <c r="CA1818" i="25"/>
  <c r="CA1690" i="25"/>
  <c r="CA1559" i="25"/>
  <c r="CA1064" i="25"/>
  <c r="CA1043" i="25"/>
  <c r="CA1158" i="25"/>
  <c r="CA1181" i="25"/>
  <c r="CA1156" i="25"/>
  <c r="CA1405" i="25"/>
  <c r="CA1560" i="25"/>
  <c r="CA1307" i="25"/>
  <c r="CA1571" i="25"/>
  <c r="CA1306" i="25"/>
  <c r="CA1427" i="25"/>
  <c r="CA1652" i="25"/>
  <c r="CA1725" i="25"/>
  <c r="CA1825" i="25"/>
  <c r="CA1917" i="25"/>
  <c r="CA2042" i="25"/>
  <c r="CA2162" i="25"/>
  <c r="CA1111" i="25"/>
  <c r="CA1565" i="25"/>
  <c r="CA1770" i="25"/>
  <c r="CA1989" i="25"/>
  <c r="CA2124" i="25"/>
  <c r="CA2188" i="25"/>
  <c r="CA1615" i="25"/>
  <c r="CA1644" i="25"/>
  <c r="CA2028" i="25"/>
  <c r="CA2538" i="25"/>
  <c r="CA2458" i="25"/>
  <c r="CA2677" i="25"/>
  <c r="CA2490" i="25"/>
  <c r="CA3002" i="25"/>
  <c r="CA1281" i="25"/>
  <c r="CA1656" i="25"/>
  <c r="CA2808" i="25"/>
  <c r="CA2804" i="25"/>
  <c r="CA1839" i="25"/>
  <c r="CA2876" i="25"/>
  <c r="CA1976" i="25"/>
  <c r="CA2976" i="25"/>
  <c r="CA1595" i="25"/>
  <c r="CA2389" i="25"/>
  <c r="CA2485" i="25"/>
  <c r="CA1391" i="25"/>
  <c r="CA3020" i="25"/>
  <c r="CA1928" i="25"/>
  <c r="CA2773" i="25"/>
  <c r="CA2404" i="25"/>
  <c r="CA2612" i="25"/>
  <c r="CA2122" i="25"/>
  <c r="CA1708" i="25"/>
  <c r="CA1132" i="25"/>
  <c r="CA1946" i="25"/>
  <c r="CA1660" i="25"/>
  <c r="CA1041" i="25"/>
  <c r="CA1065" i="25"/>
  <c r="CA1375" i="25"/>
  <c r="CA1095" i="25"/>
  <c r="CA1171" i="25"/>
  <c r="CA1543" i="25"/>
  <c r="CA1756" i="25"/>
  <c r="CA1974" i="25"/>
  <c r="CA2209" i="25"/>
  <c r="CA1669" i="25"/>
  <c r="CA2090" i="25"/>
  <c r="CA1431" i="25"/>
  <c r="CA1836" i="25"/>
  <c r="CA2794" i="25"/>
  <c r="CA2954" i="25"/>
  <c r="CA1435" i="25"/>
  <c r="CA2316" i="25"/>
  <c r="CA1352" i="25"/>
  <c r="CA2504" i="25"/>
  <c r="CA1212" i="25"/>
  <c r="CA1482" i="25"/>
  <c r="CA1426" i="25"/>
  <c r="CA1798" i="25"/>
  <c r="CA1627" i="25"/>
  <c r="CA2078" i="25"/>
  <c r="CA2257" i="25"/>
  <c r="CA1891" i="25"/>
  <c r="CA2427" i="25"/>
  <c r="CA2006" i="25"/>
  <c r="CA2185" i="25"/>
  <c r="CA2395" i="25"/>
  <c r="CA2542" i="25"/>
  <c r="CA2646" i="25"/>
  <c r="CA2729" i="25"/>
  <c r="CA2847" i="25"/>
  <c r="CA2943" i="25"/>
  <c r="CA1682" i="25"/>
  <c r="CA2086" i="25"/>
  <c r="CA2377" i="25"/>
  <c r="CA2495" i="25"/>
  <c r="CA2606" i="25"/>
  <c r="CA2691" i="25"/>
  <c r="CA2751" i="25"/>
  <c r="CA2831" i="25"/>
  <c r="CA2889" i="25"/>
  <c r="CA2966" i="25"/>
  <c r="CA3021" i="25"/>
  <c r="CA2139" i="25"/>
  <c r="CA2281" i="25"/>
  <c r="CA2441" i="25"/>
  <c r="CA2547" i="25"/>
  <c r="CA2663" i="25"/>
  <c r="CA2803" i="25"/>
  <c r="CA2942" i="25"/>
  <c r="CA1783" i="25"/>
  <c r="CA2697" i="25"/>
  <c r="CA2971" i="25"/>
  <c r="CA2214" i="25"/>
  <c r="CA2546" i="25"/>
  <c r="CA2934" i="25"/>
  <c r="CA1949" i="25"/>
  <c r="CA2414" i="25"/>
  <c r="CA2582" i="25"/>
  <c r="CA2695" i="25"/>
  <c r="CA2839" i="25"/>
  <c r="CA2959" i="25"/>
  <c r="CA1777" i="25"/>
  <c r="CA2585" i="25"/>
  <c r="CA2893" i="25"/>
  <c r="CA2094" i="25"/>
  <c r="CA2521" i="25"/>
  <c r="CA2686" i="25"/>
  <c r="CA2935" i="25"/>
  <c r="CA2792" i="25"/>
  <c r="CA2952" i="25"/>
  <c r="CA2356" i="25"/>
  <c r="CA2888" i="25"/>
  <c r="CA2620" i="25"/>
  <c r="CA2568" i="25"/>
  <c r="CA2680" i="25"/>
  <c r="CA1624" i="25"/>
  <c r="CA2008" i="25"/>
  <c r="CA2856" i="25"/>
  <c r="CA2472" i="25"/>
  <c r="CA2480" i="25"/>
  <c r="CA2360" i="25"/>
  <c r="CA2368" i="25"/>
  <c r="CA2732" i="25"/>
  <c r="CA1768" i="25"/>
  <c r="CA1146" i="25"/>
  <c r="CA2436" i="25"/>
  <c r="CA2725" i="25"/>
  <c r="CA2613" i="25"/>
  <c r="CA2149" i="25"/>
  <c r="CA1637" i="25"/>
  <c r="CA2202" i="25"/>
  <c r="CA1724" i="25"/>
  <c r="CA2720" i="25"/>
  <c r="CA2136" i="25"/>
  <c r="CA1185" i="25"/>
  <c r="CA2820" i="25"/>
  <c r="CA2516" i="25"/>
  <c r="CA2741" i="25"/>
  <c r="CA2885" i="25"/>
  <c r="CA2666" i="25"/>
  <c r="CA2474" i="25"/>
  <c r="CA2176" i="25"/>
  <c r="CA1957" i="25"/>
  <c r="CA1765" i="25"/>
  <c r="CA1576" i="25"/>
  <c r="CA1261" i="25"/>
  <c r="CA2132" i="25"/>
  <c r="CA2004" i="25"/>
  <c r="CA1808" i="25"/>
  <c r="CA1680" i="25"/>
  <c r="CA1491" i="25"/>
  <c r="CA1025" i="25"/>
  <c r="CA1078" i="25"/>
  <c r="CA1037" i="25"/>
  <c r="CA1214" i="25"/>
  <c r="CA1225" i="25"/>
  <c r="CA1503" i="25"/>
  <c r="CA1092" i="25"/>
  <c r="CA1379" i="25"/>
  <c r="CA1073" i="25"/>
  <c r="CA1344" i="25"/>
  <c r="CA1525" i="25"/>
  <c r="CA1685" i="25"/>
  <c r="CA1749" i="25"/>
  <c r="CA1840" i="25"/>
  <c r="CA1953" i="25"/>
  <c r="CA2069" i="25"/>
  <c r="CA2173" i="25"/>
  <c r="CA1138" i="25"/>
  <c r="CA1608" i="25"/>
  <c r="CA1824" i="25"/>
  <c r="CA1996" i="25"/>
  <c r="CA2144" i="25"/>
  <c r="CA1179" i="25"/>
  <c r="CA1717" i="25"/>
  <c r="CA1772" i="25"/>
  <c r="CA2092" i="25"/>
  <c r="CA2565" i="25"/>
  <c r="CA2522" i="25"/>
  <c r="CA2970" i="25"/>
  <c r="CA2709" i="25"/>
  <c r="CA1217" i="25"/>
  <c r="CA1784" i="25"/>
  <c r="CA2652" i="25"/>
  <c r="CA2928" i="25"/>
  <c r="CA2034" i="25"/>
  <c r="CA1124" i="25"/>
  <c r="CA1287" i="25"/>
  <c r="CA1329" i="25"/>
  <c r="CA1568" i="25"/>
  <c r="CA1903" i="25"/>
  <c r="CA1730" i="25"/>
  <c r="CA1635" i="25"/>
  <c r="CA2321" i="25"/>
  <c r="CA2121" i="25"/>
  <c r="CA1617" i="25"/>
  <c r="CA2029" i="25"/>
  <c r="CA2198" i="25"/>
  <c r="CA2451" i="25"/>
  <c r="CA2566" i="25"/>
  <c r="CA2671" i="25"/>
  <c r="CA2769" i="25"/>
  <c r="CA2867" i="25"/>
  <c r="CA2963" i="25"/>
  <c r="CA2179" i="25"/>
  <c r="CA2401" i="25"/>
  <c r="CA2515" i="25"/>
  <c r="CA2630" i="25"/>
  <c r="CA2710" i="25"/>
  <c r="CA2765" i="25"/>
  <c r="CA2845" i="25"/>
  <c r="CA2911" i="25"/>
  <c r="CA2987" i="25"/>
  <c r="CA1721" i="25"/>
  <c r="CA2155" i="25"/>
  <c r="CA2366" i="25"/>
  <c r="CA2450" i="25"/>
  <c r="CA2562" i="25"/>
  <c r="CA2703" i="25"/>
  <c r="CA2854" i="25"/>
  <c r="CA2989" i="25"/>
  <c r="CA2463" i="25"/>
  <c r="CA2721" i="25"/>
  <c r="CA1358" i="25"/>
  <c r="CA2265" i="25"/>
  <c r="CA2626" i="25"/>
  <c r="CA2961" i="25"/>
  <c r="CA2018" i="25"/>
  <c r="CA2493" i="25"/>
  <c r="CA2590" i="25"/>
  <c r="CA2755" i="25"/>
  <c r="CA2865" i="25"/>
  <c r="CA2975" i="25"/>
  <c r="CA2227" i="25"/>
  <c r="CA2699" i="25"/>
  <c r="CA2910" i="25"/>
  <c r="CA2235" i="25"/>
  <c r="CA2555" i="25"/>
  <c r="CA2742" i="25"/>
  <c r="CA2978" i="25"/>
  <c r="CA2696" i="25"/>
  <c r="CA2940" i="25"/>
  <c r="CA2448" i="25"/>
  <c r="CA2304" i="25"/>
  <c r="CA2460" i="25"/>
  <c r="CA2496" i="25"/>
  <c r="CA2396" i="25"/>
  <c r="CA1499" i="25"/>
  <c r="CA2984" i="25"/>
  <c r="CA2324" i="25"/>
  <c r="CA1816" i="25"/>
  <c r="CA2240" i="25"/>
  <c r="CA2948" i="25"/>
  <c r="CA2597" i="25"/>
  <c r="CA2021" i="25"/>
  <c r="CA2108" i="25"/>
  <c r="CA2292" i="25"/>
  <c r="CA1483" i="25"/>
  <c r="CA2405" i="25"/>
  <c r="CA2740" i="25"/>
  <c r="CA2420" i="25"/>
  <c r="CA1900" i="25"/>
  <c r="CA1572" i="25"/>
  <c r="CA2074" i="25"/>
  <c r="CA1788" i="25"/>
  <c r="CA1401" i="25"/>
  <c r="CA1084" i="25"/>
  <c r="CA1285" i="25"/>
  <c r="CA1523" i="25"/>
  <c r="CA1443" i="25"/>
  <c r="CA1411" i="25"/>
  <c r="CA1692" i="25"/>
  <c r="CA1850" i="25"/>
  <c r="CA2076" i="25"/>
  <c r="CA1257" i="25"/>
  <c r="CA1828" i="25"/>
  <c r="CA2148" i="25"/>
  <c r="CA1781" i="25"/>
  <c r="CA2156" i="25"/>
  <c r="CA2586" i="25"/>
  <c r="CA2746" i="25"/>
  <c r="CA1944" i="25"/>
  <c r="CA1096" i="25"/>
  <c r="CA1140" i="25"/>
  <c r="CA1436" i="25"/>
  <c r="CA1534" i="25"/>
  <c r="CA1541" i="25"/>
  <c r="CA2014" i="25"/>
  <c r="CA1862" i="25"/>
  <c r="CA1963" i="25"/>
  <c r="CA2398" i="25"/>
  <c r="CA2259" i="25"/>
  <c r="CA1785" i="25"/>
  <c r="CA2079" i="25"/>
  <c r="CA2294" i="25"/>
  <c r="CA2473" i="25"/>
  <c r="CA2591" i="25"/>
  <c r="CA2687" i="25"/>
  <c r="CA2798" i="25"/>
  <c r="CA2902" i="25"/>
  <c r="CA2985" i="25"/>
  <c r="CA1966" i="25"/>
  <c r="CA2246" i="25"/>
  <c r="CA2454" i="25"/>
  <c r="CA2537" i="25"/>
  <c r="CA2655" i="25"/>
  <c r="CA2731" i="25"/>
  <c r="CA2790" i="25"/>
  <c r="CA2862" i="25"/>
  <c r="CA2925" i="25"/>
  <c r="CA2994" i="25"/>
  <c r="CA1843" i="25"/>
  <c r="CA2169" i="25"/>
  <c r="CA2403" i="25"/>
  <c r="CA2466" i="25"/>
  <c r="CA2609" i="25"/>
  <c r="CA2734" i="25"/>
  <c r="CA2873" i="25"/>
  <c r="CA1024" i="25"/>
  <c r="CA2519" i="25"/>
  <c r="CA2774" i="25"/>
  <c r="CA1757" i="25"/>
  <c r="CA2423" i="25"/>
  <c r="CA2743" i="25"/>
  <c r="CA3006" i="25"/>
  <c r="CA2297" i="25"/>
  <c r="CA2505" i="25"/>
  <c r="CA2639" i="25"/>
  <c r="CA2797" i="25"/>
  <c r="CA2899" i="25"/>
  <c r="CA3014" i="25"/>
  <c r="CA2447" i="25"/>
  <c r="CA2775" i="25"/>
  <c r="CA3011" i="25"/>
  <c r="CA2342" i="25"/>
  <c r="CA2617" i="25"/>
  <c r="CA2786" i="25"/>
  <c r="CA2520" i="25"/>
  <c r="CA2444" i="25"/>
  <c r="CA2688" i="25"/>
  <c r="CA2616" i="25"/>
  <c r="CA2348" i="25"/>
  <c r="CA2972" i="25"/>
  <c r="CA3008" i="25"/>
  <c r="CA2332" i="25"/>
  <c r="CA2432" i="25"/>
  <c r="CA2776" i="25"/>
  <c r="CA2812" i="25"/>
  <c r="CA2936" i="25"/>
  <c r="CA1832" i="25"/>
  <c r="CA2284" i="25"/>
  <c r="CA2636" i="25"/>
  <c r="CA2428" i="25"/>
  <c r="CA1249" i="25"/>
  <c r="CA2901" i="25"/>
  <c r="CA2900" i="25"/>
  <c r="CA2452" i="25"/>
  <c r="CA3013" i="25"/>
  <c r="CA1860" i="25"/>
  <c r="CA1283" i="25"/>
  <c r="CA1909" i="25"/>
  <c r="CA1800" i="25"/>
  <c r="CA2908" i="25"/>
  <c r="CA2040" i="25"/>
  <c r="CA1265" i="25"/>
  <c r="CA2554" i="25"/>
  <c r="CA2916" i="25"/>
  <c r="CA2996" i="25"/>
  <c r="CA2730" i="25"/>
  <c r="CA2602" i="25"/>
  <c r="CA2410" i="25"/>
  <c r="CA2085" i="25"/>
  <c r="CA1856" i="25"/>
  <c r="CA1664" i="25"/>
  <c r="CA1448" i="25"/>
  <c r="CA1057" i="25"/>
  <c r="CA2064" i="25"/>
  <c r="CA1936" i="25"/>
  <c r="CA1748" i="25"/>
  <c r="CA1599" i="25"/>
  <c r="CA1230" i="25"/>
  <c r="CA1049" i="25"/>
  <c r="CA1090" i="25"/>
  <c r="CA1159" i="25"/>
  <c r="CA1305" i="25"/>
  <c r="CA1395" i="25"/>
  <c r="CA1533" i="25"/>
  <c r="CA1219" i="25"/>
  <c r="CA1507" i="25"/>
  <c r="CA1206" i="25"/>
  <c r="CA1421" i="25"/>
  <c r="CA1600" i="25"/>
  <c r="CA1714" i="25"/>
  <c r="CA1782" i="25"/>
  <c r="CA1908" i="25"/>
  <c r="CA2032" i="25"/>
  <c r="CA2102" i="25"/>
  <c r="CA2230" i="25"/>
  <c r="CA1293" i="25"/>
  <c r="CA1676" i="25"/>
  <c r="CA1898" i="25"/>
  <c r="CA2117" i="25"/>
  <c r="CA2181" i="25"/>
  <c r="CA1464" i="25"/>
  <c r="CA2000" i="25"/>
  <c r="CA1964" i="25"/>
  <c r="CA2437" i="25"/>
  <c r="CA2821" i="25"/>
  <c r="CA2650" i="25"/>
  <c r="CA2453" i="25"/>
  <c r="CA2965" i="25"/>
  <c r="CA1114" i="25"/>
  <c r="CA2416" i="25"/>
  <c r="CA2744" i="25"/>
  <c r="L11" i="23"/>
  <c r="J11" i="23" s="1"/>
  <c r="L9" i="23"/>
  <c r="J9" i="23" s="1"/>
  <c r="F165" i="8"/>
  <c r="B88" i="8" s="1"/>
  <c r="L10" i="23"/>
  <c r="J10" i="23" s="1"/>
  <c r="H165" i="8"/>
  <c r="AL3147" i="25" s="1"/>
  <c r="R3090" i="25"/>
  <c r="D152" i="8"/>
  <c r="BP8" i="25" s="1"/>
  <c r="B3111" i="25" s="1"/>
  <c r="F99" i="23"/>
  <c r="B152" i="8"/>
  <c r="B153" i="8" s="1"/>
  <c r="CA1016" i="25"/>
  <c r="CA1008" i="25"/>
  <c r="CA1000" i="25"/>
  <c r="CA992" i="25"/>
  <c r="CA984" i="25"/>
  <c r="CA976" i="25"/>
  <c r="CA968" i="25"/>
  <c r="CA960" i="25"/>
  <c r="CA952" i="25"/>
  <c r="CA944" i="25"/>
  <c r="CA936" i="25"/>
  <c r="CA928" i="25"/>
  <c r="CA920" i="25"/>
  <c r="CA912" i="25"/>
  <c r="CA904" i="25"/>
  <c r="CA896" i="25"/>
  <c r="CA888" i="25"/>
  <c r="CA880" i="25"/>
  <c r="CA872" i="25"/>
  <c r="CA864" i="25"/>
  <c r="CA856" i="25"/>
  <c r="CA848" i="25"/>
  <c r="CA348" i="25"/>
  <c r="CA346" i="25"/>
  <c r="CA344" i="25"/>
  <c r="CA342" i="25"/>
  <c r="CA340" i="25"/>
  <c r="CA338" i="25"/>
  <c r="CA336" i="25"/>
  <c r="CA334" i="25"/>
  <c r="CA332" i="25"/>
  <c r="CA330" i="25"/>
  <c r="CA328" i="25"/>
  <c r="CA326" i="25"/>
  <c r="CA324" i="25"/>
  <c r="CA322" i="25"/>
  <c r="CA320" i="25"/>
  <c r="CA318" i="25"/>
  <c r="CA316" i="25"/>
  <c r="CA314" i="25"/>
  <c r="CA312" i="25"/>
  <c r="CA310" i="25"/>
  <c r="CA308" i="25"/>
  <c r="CA306" i="25"/>
  <c r="CA304" i="25"/>
  <c r="CA302" i="25"/>
  <c r="CA300" i="25"/>
  <c r="CA298" i="25"/>
  <c r="CA296" i="25"/>
  <c r="CA294" i="25"/>
  <c r="CA292" i="25"/>
  <c r="CA290" i="25"/>
  <c r="CA288" i="25"/>
  <c r="CA286" i="25"/>
  <c r="CA284" i="25"/>
  <c r="CA282" i="25"/>
  <c r="CA280" i="25"/>
  <c r="CA278" i="25"/>
  <c r="CA276" i="25"/>
  <c r="CA274" i="25"/>
  <c r="CA272" i="25"/>
  <c r="CA270" i="25"/>
  <c r="CA268" i="25"/>
  <c r="CA266" i="25"/>
  <c r="CA264" i="25"/>
  <c r="CA262" i="25"/>
  <c r="CA260" i="25"/>
  <c r="CA258" i="25"/>
  <c r="CA256" i="25"/>
  <c r="CA254" i="25"/>
  <c r="CA252" i="25"/>
  <c r="CA250" i="25"/>
  <c r="CA248" i="25"/>
  <c r="CA246" i="25"/>
  <c r="CA244" i="25"/>
  <c r="CA242" i="25"/>
  <c r="CA240" i="25"/>
  <c r="CA238" i="25"/>
  <c r="CA236" i="25"/>
  <c r="CA234" i="25"/>
  <c r="CA232" i="25"/>
  <c r="CA230" i="25"/>
  <c r="CA228" i="25"/>
  <c r="CA226" i="25"/>
  <c r="CA224" i="25"/>
  <c r="CA222" i="25"/>
  <c r="CA220" i="25"/>
  <c r="CA218" i="25"/>
  <c r="CA216" i="25"/>
  <c r="CA214" i="25"/>
  <c r="CA212" i="25"/>
  <c r="CA210" i="25"/>
  <c r="CA208" i="25"/>
  <c r="CA206" i="25"/>
  <c r="CA204" i="25"/>
  <c r="CA202" i="25"/>
  <c r="CA200" i="25"/>
  <c r="CA198" i="25"/>
  <c r="CA196" i="25"/>
  <c r="CA194" i="25"/>
  <c r="CA192" i="25"/>
  <c r="CA190" i="25"/>
  <c r="CA188" i="25"/>
  <c r="CA186" i="25"/>
  <c r="CA184" i="25"/>
  <c r="CA182" i="25"/>
  <c r="CA180" i="25"/>
  <c r="CA178" i="25"/>
  <c r="CA176" i="25"/>
  <c r="CA174" i="25"/>
  <c r="CA172" i="25"/>
  <c r="CA1014" i="25"/>
  <c r="CA998" i="25"/>
  <c r="CA982" i="25"/>
  <c r="CA966" i="25"/>
  <c r="CA950" i="25"/>
  <c r="CA934" i="25"/>
  <c r="CA918" i="25"/>
  <c r="CA902" i="25"/>
  <c r="CA886" i="25"/>
  <c r="CA870" i="25"/>
  <c r="CA854" i="25"/>
  <c r="CA830" i="25"/>
  <c r="CA824" i="25"/>
  <c r="CA818" i="25"/>
  <c r="CA798" i="25"/>
  <c r="CA792" i="25"/>
  <c r="CA786" i="25"/>
  <c r="CA766" i="25"/>
  <c r="CA760" i="25"/>
  <c r="CA754" i="25"/>
  <c r="CA734" i="25"/>
  <c r="CA728" i="25"/>
  <c r="CA722" i="25"/>
  <c r="CA702" i="25"/>
  <c r="CA696" i="25"/>
  <c r="CA690" i="25"/>
  <c r="CA679" i="25"/>
  <c r="CA671" i="25"/>
  <c r="CA663" i="25"/>
  <c r="CA655" i="25"/>
  <c r="CA647" i="25"/>
  <c r="CA639" i="25"/>
  <c r="CA631" i="25"/>
  <c r="CA623" i="25"/>
  <c r="CA615" i="25"/>
  <c r="CA607" i="25"/>
  <c r="CA599" i="25"/>
  <c r="CA591" i="25"/>
  <c r="CA583" i="25"/>
  <c r="CA575" i="25"/>
  <c r="CA567" i="25"/>
  <c r="CA559" i="25"/>
  <c r="CA551" i="25"/>
  <c r="CA543" i="25"/>
  <c r="CA535" i="25"/>
  <c r="CA527" i="25"/>
  <c r="CA519" i="25"/>
  <c r="CA511" i="25"/>
  <c r="CA503" i="25"/>
  <c r="CA495" i="25"/>
  <c r="CA487" i="25"/>
  <c r="CA479" i="25"/>
  <c r="CA471" i="25"/>
  <c r="CA463" i="25"/>
  <c r="CA455" i="25"/>
  <c r="CA447" i="25"/>
  <c r="CA439" i="25"/>
  <c r="CA431" i="25"/>
  <c r="CA423" i="25"/>
  <c r="CA415" i="25"/>
  <c r="CA407" i="25"/>
  <c r="CA399" i="25"/>
  <c r="CA391" i="25"/>
  <c r="CA383" i="25"/>
  <c r="CA375" i="25"/>
  <c r="CA367" i="25"/>
  <c r="CA359" i="25"/>
  <c r="CA351" i="25"/>
  <c r="CA343" i="25"/>
  <c r="CA335" i="25"/>
  <c r="CA327" i="25"/>
  <c r="CA319" i="25"/>
  <c r="CA311" i="25"/>
  <c r="CA303" i="25"/>
  <c r="CA295" i="25"/>
  <c r="CA287" i="25"/>
  <c r="CA279" i="25"/>
  <c r="CA271" i="25"/>
  <c r="CA263" i="25"/>
  <c r="CA1006" i="25"/>
  <c r="CA990" i="25"/>
  <c r="CA974" i="25"/>
  <c r="CA958" i="25"/>
  <c r="CA942" i="25"/>
  <c r="CA926" i="25"/>
  <c r="CA910" i="25"/>
  <c r="CA894" i="25"/>
  <c r="CA878" i="25"/>
  <c r="CA862" i="25"/>
  <c r="CA846" i="25"/>
  <c r="CA840" i="25"/>
  <c r="CA834" i="25"/>
  <c r="CA814" i="25"/>
  <c r="CA808" i="25"/>
  <c r="CA802" i="25"/>
  <c r="CA782" i="25"/>
  <c r="CA776" i="25"/>
  <c r="CA770" i="25"/>
  <c r="CA750" i="25"/>
  <c r="CA744" i="25"/>
  <c r="CA738" i="25"/>
  <c r="CA718" i="25"/>
  <c r="CA712" i="25"/>
  <c r="CA706" i="25"/>
  <c r="CA686" i="25"/>
  <c r="CA683" i="25"/>
  <c r="CA675" i="25"/>
  <c r="CA667" i="25"/>
  <c r="CA659" i="25"/>
  <c r="CA651" i="25"/>
  <c r="CA643" i="25"/>
  <c r="CA635" i="25"/>
  <c r="CA627" i="25"/>
  <c r="CA619" i="25"/>
  <c r="CA611" i="25"/>
  <c r="CA603" i="25"/>
  <c r="CA595" i="25"/>
  <c r="CA587" i="25"/>
  <c r="CA579" i="25"/>
  <c r="CA571" i="25"/>
  <c r="CA563" i="25"/>
  <c r="CA555" i="25"/>
  <c r="CA547" i="25"/>
  <c r="CA539" i="25"/>
  <c r="CA531" i="25"/>
  <c r="CA523" i="25"/>
  <c r="CA515" i="25"/>
  <c r="CA507" i="25"/>
  <c r="CA499" i="25"/>
  <c r="CA491" i="25"/>
  <c r="CA483" i="25"/>
  <c r="CA475" i="25"/>
  <c r="CA1002" i="25"/>
  <c r="CA970" i="25"/>
  <c r="CA938" i="25"/>
  <c r="CA906" i="25"/>
  <c r="CA874" i="25"/>
  <c r="CA842" i="25"/>
  <c r="CA832" i="25"/>
  <c r="CA822" i="25"/>
  <c r="CA778" i="25"/>
  <c r="CA768" i="25"/>
  <c r="CA758" i="25"/>
  <c r="CA714" i="25"/>
  <c r="CA704" i="25"/>
  <c r="CA694" i="25"/>
  <c r="CA677" i="25"/>
  <c r="CA661" i="25"/>
  <c r="CA645" i="25"/>
  <c r="CA629" i="25"/>
  <c r="CA613" i="25"/>
  <c r="CA597" i="25"/>
  <c r="CA581" i="25"/>
  <c r="CA565" i="25"/>
  <c r="CA549" i="25"/>
  <c r="CA533" i="25"/>
  <c r="CA517" i="25"/>
  <c r="CA501" i="25"/>
  <c r="CA485" i="25"/>
  <c r="CA469" i="25"/>
  <c r="CA449" i="25"/>
  <c r="CA443" i="25"/>
  <c r="CA437" i="25"/>
  <c r="CA417" i="25"/>
  <c r="CA411" i="25"/>
  <c r="CA405" i="25"/>
  <c r="CA385" i="25"/>
  <c r="CA379" i="25"/>
  <c r="CA373" i="25"/>
  <c r="CA353" i="25"/>
  <c r="CA347" i="25"/>
  <c r="CA341" i="25"/>
  <c r="CA321" i="25"/>
  <c r="CA315" i="25"/>
  <c r="CA309" i="25"/>
  <c r="CA289" i="25"/>
  <c r="CA283" i="25"/>
  <c r="CA277" i="25"/>
  <c r="CA257" i="25"/>
  <c r="CA249" i="25"/>
  <c r="CA241" i="25"/>
  <c r="CA233" i="25"/>
  <c r="CA225" i="25"/>
  <c r="CA994" i="25"/>
  <c r="CA962" i="25"/>
  <c r="CA930" i="25"/>
  <c r="CA898" i="25"/>
  <c r="CA866" i="25"/>
  <c r="CA838" i="25"/>
  <c r="CA794" i="25"/>
  <c r="CA784" i="25"/>
  <c r="CA774" i="25"/>
  <c r="CA730" i="25"/>
  <c r="CA720" i="25"/>
  <c r="CA710" i="25"/>
  <c r="CA673" i="25"/>
  <c r="CA657" i="25"/>
  <c r="CA641" i="25"/>
  <c r="CA625" i="25"/>
  <c r="CA609" i="25"/>
  <c r="CA593" i="25"/>
  <c r="CA577" i="25"/>
  <c r="CA561" i="25"/>
  <c r="CA545" i="25"/>
  <c r="CA529" i="25"/>
  <c r="CA513" i="25"/>
  <c r="CA497" i="25"/>
  <c r="CA481" i="25"/>
  <c r="CA457" i="25"/>
  <c r="CA451" i="25"/>
  <c r="CA445" i="25"/>
  <c r="CA425" i="25"/>
  <c r="CA419" i="25"/>
  <c r="CA413" i="25"/>
  <c r="CA393" i="25"/>
  <c r="CA387" i="25"/>
  <c r="CA381" i="25"/>
  <c r="CA361" i="25"/>
  <c r="CA355" i="25"/>
  <c r="CA349" i="25"/>
  <c r="CA329" i="25"/>
  <c r="CA323" i="25"/>
  <c r="CA317" i="25"/>
  <c r="CA297" i="25"/>
  <c r="CA291" i="25"/>
  <c r="CA285" i="25"/>
  <c r="CA265" i="25"/>
  <c r="CA259" i="25"/>
  <c r="CA251" i="25"/>
  <c r="CA243" i="25"/>
  <c r="CA235" i="25"/>
  <c r="CA227" i="25"/>
  <c r="CA219" i="25"/>
  <c r="CA211" i="25"/>
  <c r="CA203" i="25"/>
  <c r="CA195" i="25"/>
  <c r="CA187" i="25"/>
  <c r="CA179" i="25"/>
  <c r="CA171" i="25"/>
  <c r="CA169" i="25"/>
  <c r="CA167" i="25"/>
  <c r="CA165" i="25"/>
  <c r="CA163" i="25"/>
  <c r="CA161" i="25"/>
  <c r="CA159" i="25"/>
  <c r="CA157" i="25"/>
  <c r="CA155" i="25"/>
  <c r="CA153" i="25"/>
  <c r="CA151" i="25"/>
  <c r="CA149" i="25"/>
  <c r="CA147" i="25"/>
  <c r="CA145" i="25"/>
  <c r="CA143" i="25"/>
  <c r="CA141" i="25"/>
  <c r="CA139" i="25"/>
  <c r="CA137" i="25"/>
  <c r="CA135" i="25"/>
  <c r="CA133" i="25"/>
  <c r="CA131" i="25"/>
  <c r="CA129" i="25"/>
  <c r="CA127" i="25"/>
  <c r="CA125" i="25"/>
  <c r="CA123" i="25"/>
  <c r="CA121" i="25"/>
  <c r="CA986" i="25"/>
  <c r="CA922" i="25"/>
  <c r="CA858" i="25"/>
  <c r="CA810" i="25"/>
  <c r="CA800" i="25"/>
  <c r="CA762" i="25"/>
  <c r="CA653" i="25"/>
  <c r="CA621" i="25"/>
  <c r="CA589" i="25"/>
  <c r="CA557" i="25"/>
  <c r="CA525" i="25"/>
  <c r="CA493" i="25"/>
  <c r="CA453" i="25"/>
  <c r="CA435" i="25"/>
  <c r="CA429" i="25"/>
  <c r="CA389" i="25"/>
  <c r="CA371" i="25"/>
  <c r="CA365" i="25"/>
  <c r="CA325" i="25"/>
  <c r="CA307" i="25"/>
  <c r="CA301" i="25"/>
  <c r="CA261" i="25"/>
  <c r="CA245" i="25"/>
  <c r="CA229" i="25"/>
  <c r="CA205" i="25"/>
  <c r="CA199" i="25"/>
  <c r="CA193" i="25"/>
  <c r="CA173" i="25"/>
  <c r="CA170" i="25"/>
  <c r="CA162" i="25"/>
  <c r="CA154" i="25"/>
  <c r="CA146" i="25"/>
  <c r="CA138" i="25"/>
  <c r="CA130" i="25"/>
  <c r="CA122" i="25"/>
  <c r="AV3110" i="25"/>
  <c r="AZ3028" i="25" s="1"/>
  <c r="CA978" i="25"/>
  <c r="CA914" i="25"/>
  <c r="CA850" i="25"/>
  <c r="CA816" i="25"/>
  <c r="CA806" i="25"/>
  <c r="CA726" i="25"/>
  <c r="CA688" i="25"/>
  <c r="CA681" i="25"/>
  <c r="CA649" i="25"/>
  <c r="CA617" i="25"/>
  <c r="CA585" i="25"/>
  <c r="CA553" i="25"/>
  <c r="CA521" i="25"/>
  <c r="CA489" i="25"/>
  <c r="CA465" i="25"/>
  <c r="CA459" i="25"/>
  <c r="CA441" i="25"/>
  <c r="CA401" i="25"/>
  <c r="CA395" i="25"/>
  <c r="CA377" i="25"/>
  <c r="CA337" i="25"/>
  <c r="CA331" i="25"/>
  <c r="CA313" i="25"/>
  <c r="CA273" i="25"/>
  <c r="CA267" i="25"/>
  <c r="CA247" i="25"/>
  <c r="CA231" i="25"/>
  <c r="CA213" i="25"/>
  <c r="CA207" i="25"/>
  <c r="CA201" i="25"/>
  <c r="CA181" i="25"/>
  <c r="CA175" i="25"/>
  <c r="CA164" i="25"/>
  <c r="CA156" i="25"/>
  <c r="CA148" i="25"/>
  <c r="CA140" i="25"/>
  <c r="CA132" i="25"/>
  <c r="CA124" i="25"/>
  <c r="CA119" i="25"/>
  <c r="CA117" i="25"/>
  <c r="CA115" i="25"/>
  <c r="CA113" i="25"/>
  <c r="CA111" i="25"/>
  <c r="CA109" i="25"/>
  <c r="CA107" i="25"/>
  <c r="CA105" i="25"/>
  <c r="CA103" i="25"/>
  <c r="CA101" i="25"/>
  <c r="CA99" i="25"/>
  <c r="CA97" i="25"/>
  <c r="CA95" i="25"/>
  <c r="CA93" i="25"/>
  <c r="CA91" i="25"/>
  <c r="CA89" i="25"/>
  <c r="CA87" i="25"/>
  <c r="CA85" i="25"/>
  <c r="CA83" i="25"/>
  <c r="CA81" i="25"/>
  <c r="CA79" i="25"/>
  <c r="CA77" i="25"/>
  <c r="CA75" i="25"/>
  <c r="CA73" i="25"/>
  <c r="CA71" i="25"/>
  <c r="CA69" i="25"/>
  <c r="CA67" i="25"/>
  <c r="CA65" i="25"/>
  <c r="CA63" i="25"/>
  <c r="CA61" i="25"/>
  <c r="CA59" i="25"/>
  <c r="CA57" i="25"/>
  <c r="CA55" i="25"/>
  <c r="CA53" i="25"/>
  <c r="CA51" i="25"/>
  <c r="CA49" i="25"/>
  <c r="CA47" i="25"/>
  <c r="CA45" i="25"/>
  <c r="CA43" i="25"/>
  <c r="CA41" i="25"/>
  <c r="CA39" i="25"/>
  <c r="CA37" i="25"/>
  <c r="CA35" i="25"/>
  <c r="CA33" i="25"/>
  <c r="CA31" i="25"/>
  <c r="CA29" i="25"/>
  <c r="CA27" i="25"/>
  <c r="CA25" i="25"/>
  <c r="AY19" i="25"/>
  <c r="W19" i="25"/>
  <c r="AV3109" i="25"/>
  <c r="AX3028" i="25" s="1"/>
  <c r="CA954" i="25"/>
  <c r="CA826" i="25"/>
  <c r="CA752" i="25"/>
  <c r="CA742" i="25"/>
  <c r="CA669" i="25"/>
  <c r="CA605" i="25"/>
  <c r="CA541" i="25"/>
  <c r="CA477" i="25"/>
  <c r="CA467" i="25"/>
  <c r="CA433" i="25"/>
  <c r="CA357" i="25"/>
  <c r="CA339" i="25"/>
  <c r="CA305" i="25"/>
  <c r="CA255" i="25"/>
  <c r="CA223" i="25"/>
  <c r="CA217" i="25"/>
  <c r="CA177" i="25"/>
  <c r="CA160" i="25"/>
  <c r="CA144" i="25"/>
  <c r="CA128" i="25"/>
  <c r="CA116" i="25"/>
  <c r="CA108" i="25"/>
  <c r="CA100" i="25"/>
  <c r="CA92" i="25"/>
  <c r="CA84" i="25"/>
  <c r="CA76" i="25"/>
  <c r="CA68" i="25"/>
  <c r="CA60" i="25"/>
  <c r="CA52" i="25"/>
  <c r="CA44" i="25"/>
  <c r="CA36" i="25"/>
  <c r="CA28" i="25"/>
  <c r="AV3112" i="25"/>
  <c r="BE3028" i="25" s="1"/>
  <c r="CA946" i="25"/>
  <c r="CA790" i="25"/>
  <c r="CA665" i="25"/>
  <c r="CA601" i="25"/>
  <c r="CA537" i="25"/>
  <c r="CA473" i="25"/>
  <c r="CA397" i="25"/>
  <c r="CA363" i="25"/>
  <c r="CA345" i="25"/>
  <c r="CA269" i="25"/>
  <c r="CA237" i="25"/>
  <c r="CA189" i="25"/>
  <c r="CA183" i="25"/>
  <c r="CA166" i="25"/>
  <c r="CA150" i="25"/>
  <c r="CA134" i="25"/>
  <c r="CA118" i="25"/>
  <c r="CA110" i="25"/>
  <c r="CA102" i="25"/>
  <c r="CA94" i="25"/>
  <c r="CA86" i="25"/>
  <c r="CA78" i="25"/>
  <c r="CA70" i="25"/>
  <c r="CA62" i="25"/>
  <c r="CA54" i="25"/>
  <c r="CA46" i="25"/>
  <c r="CA38" i="25"/>
  <c r="CA30" i="25"/>
  <c r="AK19" i="25"/>
  <c r="CA890" i="25"/>
  <c r="CA698" i="25"/>
  <c r="CA573" i="25"/>
  <c r="CA461" i="25"/>
  <c r="CA293" i="25"/>
  <c r="CA275" i="25"/>
  <c r="CA215" i="25"/>
  <c r="CA197" i="25"/>
  <c r="CA168" i="25"/>
  <c r="CA136" i="25"/>
  <c r="CA112" i="25"/>
  <c r="CA96" i="25"/>
  <c r="CA80" i="25"/>
  <c r="CA64" i="25"/>
  <c r="CA48" i="25"/>
  <c r="CA32" i="25"/>
  <c r="CA882" i="25"/>
  <c r="CA736" i="25"/>
  <c r="CA569" i="25"/>
  <c r="CA369" i="25"/>
  <c r="CA299" i="25"/>
  <c r="CA281" i="25"/>
  <c r="CA221" i="25"/>
  <c r="CA142" i="25"/>
  <c r="CA114" i="25"/>
  <c r="CA98" i="25"/>
  <c r="CA82" i="25"/>
  <c r="CA66" i="25"/>
  <c r="CA50" i="25"/>
  <c r="CA34" i="25"/>
  <c r="CA746" i="25"/>
  <c r="CA509" i="25"/>
  <c r="CA427" i="25"/>
  <c r="CA409" i="25"/>
  <c r="CA191" i="25"/>
  <c r="CA120" i="25"/>
  <c r="CA88" i="25"/>
  <c r="CA56" i="25"/>
  <c r="CA24" i="25"/>
  <c r="CA23" i="25"/>
  <c r="I19" i="25"/>
  <c r="CA1018" i="25"/>
  <c r="CA637" i="25"/>
  <c r="CA333" i="25"/>
  <c r="CA239" i="25"/>
  <c r="CA152" i="25"/>
  <c r="CA104" i="25"/>
  <c r="CA72" i="25"/>
  <c r="CA40" i="25"/>
  <c r="CA633" i="25"/>
  <c r="CA253" i="25"/>
  <c r="CA106" i="25"/>
  <c r="CA42" i="25"/>
  <c r="CA1010" i="25"/>
  <c r="CA421" i="25"/>
  <c r="CA185" i="25"/>
  <c r="CA158" i="25"/>
  <c r="CA74" i="25"/>
  <c r="CA26" i="25"/>
  <c r="CA403" i="25"/>
  <c r="CA90" i="25"/>
  <c r="CA209" i="25"/>
  <c r="CA126" i="25"/>
  <c r="CA58" i="25"/>
  <c r="CA505" i="25"/>
  <c r="CA350" i="25"/>
  <c r="CA358" i="25"/>
  <c r="CA366" i="25"/>
  <c r="CA374" i="25"/>
  <c r="CA382" i="25"/>
  <c r="CA390" i="25"/>
  <c r="CA398" i="25"/>
  <c r="CA406" i="25"/>
  <c r="CA414" i="25"/>
  <c r="CA422" i="25"/>
  <c r="CA430" i="25"/>
  <c r="CA438" i="25"/>
  <c r="CA446" i="25"/>
  <c r="CA454" i="25"/>
  <c r="CA462" i="25"/>
  <c r="CA470" i="25"/>
  <c r="CA478" i="25"/>
  <c r="CA486" i="25"/>
  <c r="CA494" i="25"/>
  <c r="CA502" i="25"/>
  <c r="CA510" i="25"/>
  <c r="CA518" i="25"/>
  <c r="CA526" i="25"/>
  <c r="CA534" i="25"/>
  <c r="CA542" i="25"/>
  <c r="CA550" i="25"/>
  <c r="CA558" i="25"/>
  <c r="CA566" i="25"/>
  <c r="CA574" i="25"/>
  <c r="CA582" i="25"/>
  <c r="CA590" i="25"/>
  <c r="CA598" i="25"/>
  <c r="CA606" i="25"/>
  <c r="CA614" i="25"/>
  <c r="CA622" i="25"/>
  <c r="CA630" i="25"/>
  <c r="CA638" i="25"/>
  <c r="CA646" i="25"/>
  <c r="CA654" i="25"/>
  <c r="CA662" i="25"/>
  <c r="CA670" i="25"/>
  <c r="CA678" i="25"/>
  <c r="CA692" i="25"/>
  <c r="CA708" i="25"/>
  <c r="CA724" i="25"/>
  <c r="CA740" i="25"/>
  <c r="CA756" i="25"/>
  <c r="CA772" i="25"/>
  <c r="CA788" i="25"/>
  <c r="CA804" i="25"/>
  <c r="CA820" i="25"/>
  <c r="CA836" i="25"/>
  <c r="CA852" i="25"/>
  <c r="CA868" i="25"/>
  <c r="CA884" i="25"/>
  <c r="CA900" i="25"/>
  <c r="CA916" i="25"/>
  <c r="CA932" i="25"/>
  <c r="CA948" i="25"/>
  <c r="CA964" i="25"/>
  <c r="CA980" i="25"/>
  <c r="CA996" i="25"/>
  <c r="CA1012" i="25"/>
  <c r="AV3111" i="25"/>
  <c r="BC3028" i="25" s="1"/>
  <c r="CA1015" i="25"/>
  <c r="CA1007" i="25"/>
  <c r="CA999" i="25"/>
  <c r="CA991" i="25"/>
  <c r="CA983" i="25"/>
  <c r="CA975" i="25"/>
  <c r="CA967" i="25"/>
  <c r="CA959" i="25"/>
  <c r="CA951" i="25"/>
  <c r="CA943" i="25"/>
  <c r="CA935" i="25"/>
  <c r="CA927" i="25"/>
  <c r="CA919" i="25"/>
  <c r="CA911" i="25"/>
  <c r="CA903" i="25"/>
  <c r="CA895" i="25"/>
  <c r="CA887" i="25"/>
  <c r="CA879" i="25"/>
  <c r="CA871" i="25"/>
  <c r="CA863" i="25"/>
  <c r="CA855" i="25"/>
  <c r="CA847" i="25"/>
  <c r="CA839" i="25"/>
  <c r="CA831" i="25"/>
  <c r="CA823" i="25"/>
  <c r="CA815" i="25"/>
  <c r="CA807" i="25"/>
  <c r="CA799" i="25"/>
  <c r="CA791" i="25"/>
  <c r="CA783" i="25"/>
  <c r="CA775" i="25"/>
  <c r="CA767" i="25"/>
  <c r="CA759" i="25"/>
  <c r="CA751" i="25"/>
  <c r="CA743" i="25"/>
  <c r="CA735" i="25"/>
  <c r="CA727" i="25"/>
  <c r="CA719" i="25"/>
  <c r="CA711" i="25"/>
  <c r="CA703" i="25"/>
  <c r="CA695" i="25"/>
  <c r="CA687" i="25"/>
  <c r="CA757" i="25"/>
  <c r="CA741" i="25"/>
  <c r="CA725" i="25"/>
  <c r="CA709" i="25"/>
  <c r="CA693" i="25"/>
  <c r="CA685" i="25"/>
  <c r="CA354" i="25"/>
  <c r="CA370" i="25"/>
  <c r="CA378" i="25"/>
  <c r="CA386" i="25"/>
  <c r="CA394" i="25"/>
  <c r="CA402" i="25"/>
  <c r="CA410" i="25"/>
  <c r="CA418" i="25"/>
  <c r="CA426" i="25"/>
  <c r="CA434" i="25"/>
  <c r="CA442" i="25"/>
  <c r="CA450" i="25"/>
  <c r="CA466" i="25"/>
  <c r="CA474" i="25"/>
  <c r="CA482" i="25"/>
  <c r="CA490" i="25"/>
  <c r="CA498" i="25"/>
  <c r="CA514" i="25"/>
  <c r="CA522" i="25"/>
  <c r="CA538" i="25"/>
  <c r="CA554" i="25"/>
  <c r="CA570" i="25"/>
  <c r="CA586" i="25"/>
  <c r="CA602" i="25"/>
  <c r="CA618" i="25"/>
  <c r="CA634" i="25"/>
  <c r="CA650" i="25"/>
  <c r="CA666" i="25"/>
  <c r="CA682" i="25"/>
  <c r="CA716" i="25"/>
  <c r="CA748" i="25"/>
  <c r="CA780" i="25"/>
  <c r="CA812" i="25"/>
  <c r="CA844" i="25"/>
  <c r="CA876" i="25"/>
  <c r="CA908" i="25"/>
  <c r="CA924" i="25"/>
  <c r="CA956" i="25"/>
  <c r="CA988" i="25"/>
  <c r="CA1019" i="25"/>
  <c r="CA1011" i="25"/>
  <c r="CA995" i="25"/>
  <c r="CA979" i="25"/>
  <c r="CA963" i="25"/>
  <c r="CA947" i="25"/>
  <c r="CA931" i="25"/>
  <c r="CA915" i="25"/>
  <c r="CA899" i="25"/>
  <c r="CA883" i="25"/>
  <c r="CA867" i="25"/>
  <c r="CA851" i="25"/>
  <c r="CA835" i="25"/>
  <c r="CA819" i="25"/>
  <c r="CA803" i="25"/>
  <c r="CA787" i="25"/>
  <c r="CA771" i="25"/>
  <c r="CA755" i="25"/>
  <c r="CA739" i="25"/>
  <c r="CA723" i="25"/>
  <c r="CA707" i="25"/>
  <c r="CA691" i="25"/>
  <c r="CA356" i="25"/>
  <c r="CA372" i="25"/>
  <c r="CA388" i="25"/>
  <c r="CA404" i="25"/>
  <c r="CA420" i="25"/>
  <c r="CA436" i="25"/>
  <c r="CA452" i="25"/>
  <c r="CA468" i="25"/>
  <c r="CA484" i="25"/>
  <c r="CA500" i="25"/>
  <c r="CA516" i="25"/>
  <c r="CA532" i="25"/>
  <c r="CA548" i="25"/>
  <c r="CA564" i="25"/>
  <c r="CA580" i="25"/>
  <c r="CA596" i="25"/>
  <c r="CA612" i="25"/>
  <c r="CA628" i="25"/>
  <c r="CA644" i="25"/>
  <c r="CA660" i="25"/>
  <c r="CA676" i="25"/>
  <c r="CA1009" i="25"/>
  <c r="CA993" i="25"/>
  <c r="CA977" i="25"/>
  <c r="CA961" i="25"/>
  <c r="CA945" i="25"/>
  <c r="CA929" i="25"/>
  <c r="CA913" i="25"/>
  <c r="CA897" i="25"/>
  <c r="CA881" i="25"/>
  <c r="CA865" i="25"/>
  <c r="CA849" i="25"/>
  <c r="CA833" i="25"/>
  <c r="CA817" i="25"/>
  <c r="CA801" i="25"/>
  <c r="CA785" i="25"/>
  <c r="CA769" i="25"/>
  <c r="CA753" i="25"/>
  <c r="CA737" i="25"/>
  <c r="CA721" i="25"/>
  <c r="CA705" i="25"/>
  <c r="CA689" i="25"/>
  <c r="CA352" i="25"/>
  <c r="CA360" i="25"/>
  <c r="CA368" i="25"/>
  <c r="CA376" i="25"/>
  <c r="CA384" i="25"/>
  <c r="CA392" i="25"/>
  <c r="CA400" i="25"/>
  <c r="CA408" i="25"/>
  <c r="CA416" i="25"/>
  <c r="CA424" i="25"/>
  <c r="CA432" i="25"/>
  <c r="CA440" i="25"/>
  <c r="CA448" i="25"/>
  <c r="CA456" i="25"/>
  <c r="CA464" i="25"/>
  <c r="CA472" i="25"/>
  <c r="CA480" i="25"/>
  <c r="CA488" i="25"/>
  <c r="CA496" i="25"/>
  <c r="CA504" i="25"/>
  <c r="CA512" i="25"/>
  <c r="CA520" i="25"/>
  <c r="CA528" i="25"/>
  <c r="CA536" i="25"/>
  <c r="CA544" i="25"/>
  <c r="CA552" i="25"/>
  <c r="CA560" i="25"/>
  <c r="CA568" i="25"/>
  <c r="CA576" i="25"/>
  <c r="CA584" i="25"/>
  <c r="CA592" i="25"/>
  <c r="CA600" i="25"/>
  <c r="CA608" i="25"/>
  <c r="CA616" i="25"/>
  <c r="CA624" i="25"/>
  <c r="CA632" i="25"/>
  <c r="CA640" i="25"/>
  <c r="CA648" i="25"/>
  <c r="CA656" i="25"/>
  <c r="CA664" i="25"/>
  <c r="CA672" i="25"/>
  <c r="CA680" i="25"/>
  <c r="CA1021" i="25"/>
  <c r="CA1013" i="25"/>
  <c r="CA1005" i="25"/>
  <c r="CA997" i="25"/>
  <c r="CA989" i="25"/>
  <c r="CA981" i="25"/>
  <c r="CA973" i="25"/>
  <c r="CA965" i="25"/>
  <c r="CA957" i="25"/>
  <c r="CA949" i="25"/>
  <c r="CA941" i="25"/>
  <c r="CA933" i="25"/>
  <c r="CA925" i="25"/>
  <c r="CA917" i="25"/>
  <c r="CA909" i="25"/>
  <c r="CA901" i="25"/>
  <c r="CA893" i="25"/>
  <c r="CA885" i="25"/>
  <c r="CA877" i="25"/>
  <c r="CA869" i="25"/>
  <c r="CA861" i="25"/>
  <c r="CA853" i="25"/>
  <c r="CA845" i="25"/>
  <c r="CA837" i="25"/>
  <c r="CA829" i="25"/>
  <c r="CA821" i="25"/>
  <c r="CA813" i="25"/>
  <c r="CA805" i="25"/>
  <c r="CA797" i="25"/>
  <c r="CA789" i="25"/>
  <c r="CA781" i="25"/>
  <c r="CA773" i="25"/>
  <c r="CA765" i="25"/>
  <c r="CA749" i="25"/>
  <c r="CA733" i="25"/>
  <c r="CA717" i="25"/>
  <c r="CA701" i="25"/>
  <c r="CA362" i="25"/>
  <c r="CA458" i="25"/>
  <c r="CA506" i="25"/>
  <c r="CA530" i="25"/>
  <c r="CA546" i="25"/>
  <c r="CA562" i="25"/>
  <c r="CA578" i="25"/>
  <c r="CA594" i="25"/>
  <c r="CA610" i="25"/>
  <c r="CA626" i="25"/>
  <c r="CA642" i="25"/>
  <c r="CA658" i="25"/>
  <c r="CA674" i="25"/>
  <c r="CA700" i="25"/>
  <c r="CA732" i="25"/>
  <c r="CA764" i="25"/>
  <c r="CA796" i="25"/>
  <c r="CA828" i="25"/>
  <c r="CA860" i="25"/>
  <c r="CA892" i="25"/>
  <c r="CA940" i="25"/>
  <c r="CA972" i="25"/>
  <c r="CA1004" i="25"/>
  <c r="CA1003" i="25"/>
  <c r="CA987" i="25"/>
  <c r="CA971" i="25"/>
  <c r="CA955" i="25"/>
  <c r="CA939" i="25"/>
  <c r="CA923" i="25"/>
  <c r="CA907" i="25"/>
  <c r="CA891" i="25"/>
  <c r="CA875" i="25"/>
  <c r="CA859" i="25"/>
  <c r="CA843" i="25"/>
  <c r="CA827" i="25"/>
  <c r="CA811" i="25"/>
  <c r="CA795" i="25"/>
  <c r="CA779" i="25"/>
  <c r="CA763" i="25"/>
  <c r="CA747" i="25"/>
  <c r="CA731" i="25"/>
  <c r="CA715" i="25"/>
  <c r="CA699" i="25"/>
  <c r="CA1020" i="25"/>
  <c r="CA364" i="25"/>
  <c r="CA380" i="25"/>
  <c r="CA396" i="25"/>
  <c r="CA412" i="25"/>
  <c r="CA428" i="25"/>
  <c r="CA444" i="25"/>
  <c r="CA460" i="25"/>
  <c r="CA476" i="25"/>
  <c r="CA492" i="25"/>
  <c r="CA508" i="25"/>
  <c r="CA524" i="25"/>
  <c r="CA540" i="25"/>
  <c r="CA556" i="25"/>
  <c r="CA572" i="25"/>
  <c r="CA588" i="25"/>
  <c r="CA604" i="25"/>
  <c r="CA620" i="25"/>
  <c r="CA636" i="25"/>
  <c r="CA652" i="25"/>
  <c r="CA668" i="25"/>
  <c r="CA684" i="25"/>
  <c r="CA1017" i="25"/>
  <c r="CA1001" i="25"/>
  <c r="CA985" i="25"/>
  <c r="CA969" i="25"/>
  <c r="CA953" i="25"/>
  <c r="CA937" i="25"/>
  <c r="CA921" i="25"/>
  <c r="CA905" i="25"/>
  <c r="CA889" i="25"/>
  <c r="CA873" i="25"/>
  <c r="CA857" i="25"/>
  <c r="CA841" i="25"/>
  <c r="CA825" i="25"/>
  <c r="CA809" i="25"/>
  <c r="CA793" i="25"/>
  <c r="CA777" i="25"/>
  <c r="CA761" i="25"/>
  <c r="CA745" i="25"/>
  <c r="CA729" i="25"/>
  <c r="CA713" i="25"/>
  <c r="CA697" i="25"/>
  <c r="CC1114" i="25" l="1"/>
  <c r="CE1114" i="25"/>
  <c r="CE1464" i="25"/>
  <c r="CC1464" i="25"/>
  <c r="CE2032" i="25"/>
  <c r="CC2032" i="25"/>
  <c r="CC1159" i="25"/>
  <c r="CE1159" i="25"/>
  <c r="CE1057" i="25"/>
  <c r="CC1057" i="25"/>
  <c r="CC2996" i="25"/>
  <c r="CE2996" i="25"/>
  <c r="CE1283" i="25"/>
  <c r="CC1283" i="25"/>
  <c r="CE2636" i="25"/>
  <c r="CC2636" i="25"/>
  <c r="CE3008" i="25"/>
  <c r="CC3008" i="25"/>
  <c r="CE2688" i="25"/>
  <c r="CC2688" i="25"/>
  <c r="CE2447" i="25"/>
  <c r="CC2447" i="25"/>
  <c r="CE2639" i="25"/>
  <c r="CC2639" i="25"/>
  <c r="CC2519" i="25"/>
  <c r="CE2519" i="25"/>
  <c r="CE2609" i="25"/>
  <c r="CC2609" i="25"/>
  <c r="CE2790" i="25"/>
  <c r="CC2790" i="25"/>
  <c r="CC2454" i="25"/>
  <c r="CE2454" i="25"/>
  <c r="CC2259" i="25"/>
  <c r="CE2259" i="25"/>
  <c r="CE2014" i="25"/>
  <c r="CC2014" i="25"/>
  <c r="CE2586" i="25"/>
  <c r="CC2586" i="25"/>
  <c r="CE1828" i="25"/>
  <c r="CC1828" i="25"/>
  <c r="CE1285" i="25"/>
  <c r="CC1285" i="25"/>
  <c r="CE2074" i="25"/>
  <c r="CC2074" i="25"/>
  <c r="CE2108" i="25"/>
  <c r="CC2108" i="25"/>
  <c r="CC1499" i="25"/>
  <c r="CE1499" i="25"/>
  <c r="CC2304" i="25"/>
  <c r="CE2304" i="25"/>
  <c r="CE2910" i="25"/>
  <c r="CC2910" i="25"/>
  <c r="CC2018" i="25"/>
  <c r="CE2018" i="25"/>
  <c r="CE1358" i="25"/>
  <c r="CC1358" i="25"/>
  <c r="CC2366" i="25"/>
  <c r="CE2366" i="25"/>
  <c r="CC2630" i="25"/>
  <c r="CE2630" i="25"/>
  <c r="CC2566" i="25"/>
  <c r="CE2566" i="25"/>
  <c r="CE1617" i="25"/>
  <c r="CC1617" i="25"/>
  <c r="CC1287" i="25"/>
  <c r="CE1287" i="25"/>
  <c r="CE2970" i="25"/>
  <c r="CC2970" i="25"/>
  <c r="CE2173" i="25"/>
  <c r="CC2173" i="25"/>
  <c r="CE2004" i="25"/>
  <c r="CC2004" i="25"/>
  <c r="CE2839" i="25"/>
  <c r="CC2839" i="25"/>
  <c r="CC2971" i="25"/>
  <c r="CE2971" i="25"/>
  <c r="CE2281" i="25"/>
  <c r="CC2281" i="25"/>
  <c r="CE2606" i="25"/>
  <c r="CC2606" i="25"/>
  <c r="CE1682" i="25"/>
  <c r="CC1682" i="25"/>
  <c r="CE2078" i="25"/>
  <c r="CC2078" i="25"/>
  <c r="CC1482" i="25"/>
  <c r="CE1482" i="25"/>
  <c r="CE2209" i="25"/>
  <c r="CC2209" i="25"/>
  <c r="CE1171" i="25"/>
  <c r="CC1171" i="25"/>
  <c r="CC2773" i="25"/>
  <c r="CE2773" i="25"/>
  <c r="CC1976" i="25"/>
  <c r="CE1976" i="25"/>
  <c r="CE2490" i="25"/>
  <c r="CC2490" i="25"/>
  <c r="CE1111" i="25"/>
  <c r="CC1111" i="25"/>
  <c r="CC1825" i="25"/>
  <c r="CE1825" i="25"/>
  <c r="CE1043" i="25"/>
  <c r="CC1043" i="25"/>
  <c r="CE1818" i="25"/>
  <c r="CC1818" i="25"/>
  <c r="CE2501" i="25"/>
  <c r="CC2501" i="25"/>
  <c r="CE2552" i="25"/>
  <c r="CC2552" i="25"/>
  <c r="CE2757" i="25"/>
  <c r="CC2757" i="25"/>
  <c r="CC2328" i="25"/>
  <c r="CE2328" i="25"/>
  <c r="CC2252" i="25"/>
  <c r="CE2252" i="25"/>
  <c r="CC2919" i="25"/>
  <c r="CE2919" i="25"/>
  <c r="CC2111" i="25"/>
  <c r="CE2111" i="25"/>
  <c r="CE2419" i="25"/>
  <c r="CC2419" i="25"/>
  <c r="CE2669" i="25"/>
  <c r="CC2669" i="25"/>
  <c r="CC2707" i="25"/>
  <c r="CE2707" i="25"/>
  <c r="CE1123" i="25"/>
  <c r="CC1123" i="25"/>
  <c r="CE2906" i="25"/>
  <c r="CC2906" i="25"/>
  <c r="CE1882" i="25"/>
  <c r="CC1882" i="25"/>
  <c r="CC1829" i="25"/>
  <c r="CE1829" i="25"/>
  <c r="CC2312" i="25"/>
  <c r="CE2312" i="25"/>
  <c r="CC2592" i="25"/>
  <c r="CE2592" i="25"/>
  <c r="CC2968" i="25"/>
  <c r="CE2968" i="25"/>
  <c r="CC2824" i="25"/>
  <c r="CE2824" i="25"/>
  <c r="CC2320" i="25"/>
  <c r="CE2320" i="25"/>
  <c r="CE2343" i="25"/>
  <c r="CC2343" i="25"/>
  <c r="CC3015" i="25"/>
  <c r="CE3015" i="25"/>
  <c r="CC2541" i="25"/>
  <c r="CE2541" i="25"/>
  <c r="CC1192" i="25"/>
  <c r="CE1192" i="25"/>
  <c r="CE1286" i="25"/>
  <c r="CC1286" i="25"/>
  <c r="CE2739" i="25"/>
  <c r="CC2739" i="25"/>
  <c r="CC3003" i="25"/>
  <c r="CE3003" i="25"/>
  <c r="CC2871" i="25"/>
  <c r="CE2871" i="25"/>
  <c r="CE2571" i="25"/>
  <c r="CC2571" i="25"/>
  <c r="CC3019" i="25"/>
  <c r="CE3019" i="25"/>
  <c r="CC2594" i="25"/>
  <c r="CE2594" i="25"/>
  <c r="CC1847" i="25"/>
  <c r="CE1847" i="25"/>
  <c r="CE1598" i="25"/>
  <c r="CC1598" i="25"/>
  <c r="CC1223" i="25"/>
  <c r="CE1223" i="25"/>
  <c r="CC2010" i="25"/>
  <c r="CE2010" i="25"/>
  <c r="CE2892" i="25"/>
  <c r="CC2892" i="25"/>
  <c r="CE2229" i="25"/>
  <c r="CC2229" i="25"/>
  <c r="CE1201" i="25"/>
  <c r="CC1201" i="25"/>
  <c r="CE2840" i="25"/>
  <c r="CC2840" i="25"/>
  <c r="CE2264" i="25"/>
  <c r="CC2264" i="25"/>
  <c r="CE2736" i="25"/>
  <c r="CC2736" i="25"/>
  <c r="CE2924" i="25"/>
  <c r="CC2924" i="25"/>
  <c r="CE2642" i="25"/>
  <c r="CC2642" i="25"/>
  <c r="CC2926" i="25"/>
  <c r="CE2926" i="25"/>
  <c r="CC2694" i="25"/>
  <c r="CE2694" i="25"/>
  <c r="CC2863" i="25"/>
  <c r="CE2863" i="25"/>
  <c r="CC2678" i="25"/>
  <c r="CE2678" i="25"/>
  <c r="CC2662" i="25"/>
  <c r="CE2662" i="25"/>
  <c r="CE2129" i="25"/>
  <c r="CC2129" i="25"/>
  <c r="CC2675" i="25"/>
  <c r="CE2675" i="25"/>
  <c r="CE2482" i="25"/>
  <c r="CC2482" i="25"/>
  <c r="CE2930" i="25"/>
  <c r="CC2930" i="25"/>
  <c r="CE2525" i="25"/>
  <c r="CC2525" i="25"/>
  <c r="CE2219" i="25"/>
  <c r="CC2219" i="25"/>
  <c r="CE1505" i="25"/>
  <c r="CC1505" i="25"/>
  <c r="CE1243" i="25"/>
  <c r="CC1243" i="25"/>
  <c r="CC2575" i="25"/>
  <c r="CE2575" i="25"/>
  <c r="CE2263" i="25"/>
  <c r="CC2263" i="25"/>
  <c r="CC1374" i="25"/>
  <c r="CE1374" i="25"/>
  <c r="CE2923" i="25"/>
  <c r="CC2923" i="25"/>
  <c r="CC2605" i="25"/>
  <c r="CE2605" i="25"/>
  <c r="CE2511" i="25"/>
  <c r="CC2511" i="25"/>
  <c r="CC1851" i="25"/>
  <c r="CE1851" i="25"/>
  <c r="CE1679" i="25"/>
  <c r="CC1679" i="25"/>
  <c r="CE1937" i="25"/>
  <c r="CC1937" i="25"/>
  <c r="CE1605" i="25"/>
  <c r="CC1605" i="25"/>
  <c r="CC1291" i="25"/>
  <c r="CE1291" i="25"/>
  <c r="CC2951" i="25"/>
  <c r="CE2951" i="25"/>
  <c r="CC2559" i="25"/>
  <c r="CE2559" i="25"/>
  <c r="CC2623" i="25"/>
  <c r="CE2623" i="25"/>
  <c r="CE2350" i="25"/>
  <c r="CC2350" i="25"/>
  <c r="CE1364" i="25"/>
  <c r="CC1364" i="25"/>
  <c r="CC2607" i="25"/>
  <c r="CE2607" i="25"/>
  <c r="CC2601" i="25"/>
  <c r="CE2601" i="25"/>
  <c r="CC2438" i="25"/>
  <c r="CE2438" i="25"/>
  <c r="CC2913" i="25"/>
  <c r="CE2913" i="25"/>
  <c r="CC2809" i="25"/>
  <c r="CE2809" i="25"/>
  <c r="CC2497" i="25"/>
  <c r="CE2497" i="25"/>
  <c r="CC1787" i="25"/>
  <c r="CE1787" i="25"/>
  <c r="CC2187" i="25"/>
  <c r="CE2187" i="25"/>
  <c r="CE1547" i="25"/>
  <c r="CC1547" i="25"/>
  <c r="CC2660" i="25"/>
  <c r="CE2660" i="25"/>
  <c r="CC2416" i="25"/>
  <c r="CE2416" i="25"/>
  <c r="CE2650" i="25"/>
  <c r="CC2650" i="25"/>
  <c r="CC2000" i="25"/>
  <c r="CE2000" i="25"/>
  <c r="CE1898" i="25"/>
  <c r="CC1898" i="25"/>
  <c r="CE2102" i="25"/>
  <c r="CC2102" i="25"/>
  <c r="CC1714" i="25"/>
  <c r="CE1714" i="25"/>
  <c r="CE1507" i="25"/>
  <c r="CC1507" i="25"/>
  <c r="CE1305" i="25"/>
  <c r="CC1305" i="25"/>
  <c r="CE1230" i="25"/>
  <c r="CC1230" i="25"/>
  <c r="CC2064" i="25"/>
  <c r="CE2064" i="25"/>
  <c r="CC1856" i="25"/>
  <c r="CE1856" i="25"/>
  <c r="CC2730" i="25"/>
  <c r="CE2730" i="25"/>
  <c r="CC1265" i="25"/>
  <c r="CE1265" i="25"/>
  <c r="CE1909" i="25"/>
  <c r="CC1909" i="25"/>
  <c r="CC2452" i="25"/>
  <c r="CE2452" i="25"/>
  <c r="CE2428" i="25"/>
  <c r="CC2428" i="25"/>
  <c r="CE2936" i="25"/>
  <c r="CC2936" i="25"/>
  <c r="CE2332" i="25"/>
  <c r="CC2332" i="25"/>
  <c r="CE2616" i="25"/>
  <c r="CC2616" i="25"/>
  <c r="CE2786" i="25"/>
  <c r="CC2786" i="25"/>
  <c r="CE2775" i="25"/>
  <c r="CC2775" i="25"/>
  <c r="CE2797" i="25"/>
  <c r="CC2797" i="25"/>
  <c r="CE3006" i="25"/>
  <c r="CC3006" i="25"/>
  <c r="CC2774" i="25"/>
  <c r="CE2774" i="25"/>
  <c r="CE2734" i="25"/>
  <c r="CC2734" i="25"/>
  <c r="CE2169" i="25"/>
  <c r="CC2169" i="25"/>
  <c r="CE2862" i="25"/>
  <c r="CC2862" i="25"/>
  <c r="CC2537" i="25"/>
  <c r="CE2537" i="25"/>
  <c r="CC2985" i="25"/>
  <c r="CE2985" i="25"/>
  <c r="CE2591" i="25"/>
  <c r="CC2591" i="25"/>
  <c r="CC1785" i="25"/>
  <c r="CE1785" i="25"/>
  <c r="CE1862" i="25"/>
  <c r="CC1862" i="25"/>
  <c r="CC1436" i="25"/>
  <c r="CE1436" i="25"/>
  <c r="CC2746" i="25"/>
  <c r="CE2746" i="25"/>
  <c r="CE2148" i="25"/>
  <c r="CC2148" i="25"/>
  <c r="CC1850" i="25"/>
  <c r="CE1850" i="25"/>
  <c r="CC1523" i="25"/>
  <c r="CE1523" i="25"/>
  <c r="CE1788" i="25"/>
  <c r="CC1788" i="25"/>
  <c r="CC2420" i="25"/>
  <c r="CE2420" i="25"/>
  <c r="CE2292" i="25"/>
  <c r="CC2292" i="25"/>
  <c r="CE2948" i="25"/>
  <c r="CC2948" i="25"/>
  <c r="CE2984" i="25"/>
  <c r="CC2984" i="25"/>
  <c r="CE2460" i="25"/>
  <c r="CC2460" i="25"/>
  <c r="CC2696" i="25"/>
  <c r="CE2696" i="25"/>
  <c r="CC2235" i="25"/>
  <c r="CE2235" i="25"/>
  <c r="CE2975" i="25"/>
  <c r="CC2975" i="25"/>
  <c r="CE2493" i="25"/>
  <c r="CC2493" i="25"/>
  <c r="CC2265" i="25"/>
  <c r="CE2265" i="25"/>
  <c r="CC2989" i="25"/>
  <c r="CE2989" i="25"/>
  <c r="CE2450" i="25"/>
  <c r="CC2450" i="25"/>
  <c r="CC2987" i="25"/>
  <c r="CE2987" i="25"/>
  <c r="CE2710" i="25"/>
  <c r="CC2710" i="25"/>
  <c r="CC2179" i="25"/>
  <c r="CE2179" i="25"/>
  <c r="CC2671" i="25"/>
  <c r="CE2671" i="25"/>
  <c r="CE2029" i="25"/>
  <c r="CC2029" i="25"/>
  <c r="CC1635" i="25"/>
  <c r="CE1635" i="25"/>
  <c r="CE1329" i="25"/>
  <c r="CC1329" i="25"/>
  <c r="CE2928" i="25"/>
  <c r="CC2928" i="25"/>
  <c r="CE2709" i="25"/>
  <c r="CC2709" i="25"/>
  <c r="CE2092" i="25"/>
  <c r="CC2092" i="25"/>
  <c r="CC2144" i="25"/>
  <c r="CE2144" i="25"/>
  <c r="CE1138" i="25"/>
  <c r="CC1138" i="25"/>
  <c r="CE1840" i="25"/>
  <c r="CC1840" i="25"/>
  <c r="CC1344" i="25"/>
  <c r="CE1344" i="25"/>
  <c r="CE1503" i="25"/>
  <c r="CC1503" i="25"/>
  <c r="CE1078" i="25"/>
  <c r="CC1078" i="25"/>
  <c r="CC1808" i="25"/>
  <c r="CE1808" i="25"/>
  <c r="CE1576" i="25"/>
  <c r="CC1576" i="25"/>
  <c r="CE2474" i="25"/>
  <c r="CC2474" i="25"/>
  <c r="CE2516" i="25"/>
  <c r="CC2516" i="25"/>
  <c r="CE2720" i="25"/>
  <c r="CC2720" i="25"/>
  <c r="CE2149" i="25"/>
  <c r="CC2149" i="25"/>
  <c r="CC1146" i="25"/>
  <c r="CE1146" i="25"/>
  <c r="CC2360" i="25"/>
  <c r="CE2360" i="25"/>
  <c r="CC2008" i="25"/>
  <c r="CE2008" i="25"/>
  <c r="CC2620" i="25"/>
  <c r="CE2620" i="25"/>
  <c r="CC2792" i="25"/>
  <c r="CE2792" i="25"/>
  <c r="CC2094" i="25"/>
  <c r="CE2094" i="25"/>
  <c r="CE2959" i="25"/>
  <c r="CC2959" i="25"/>
  <c r="CC2414" i="25"/>
  <c r="CE2414" i="25"/>
  <c r="CC2214" i="25"/>
  <c r="CE2214" i="25"/>
  <c r="CE2942" i="25"/>
  <c r="CC2942" i="25"/>
  <c r="CC2441" i="25"/>
  <c r="CE2441" i="25"/>
  <c r="CE2966" i="25"/>
  <c r="CC2966" i="25"/>
  <c r="CC2691" i="25"/>
  <c r="CE2691" i="25"/>
  <c r="CE2086" i="25"/>
  <c r="CC2086" i="25"/>
  <c r="CE2729" i="25"/>
  <c r="CC2729" i="25"/>
  <c r="CE2185" i="25"/>
  <c r="CC2185" i="25"/>
  <c r="CE2257" i="25"/>
  <c r="CC2257" i="25"/>
  <c r="CC1426" i="25"/>
  <c r="CE1426" i="25"/>
  <c r="CC1352" i="25"/>
  <c r="CE1352" i="25"/>
  <c r="CC2794" i="25"/>
  <c r="CE2794" i="25"/>
  <c r="CC1669" i="25"/>
  <c r="CE1669" i="25"/>
  <c r="CE1543" i="25"/>
  <c r="CC1543" i="25"/>
  <c r="CC1065" i="25"/>
  <c r="CE1065" i="25"/>
  <c r="CE1132" i="25"/>
  <c r="CC1132" i="25"/>
  <c r="CC2404" i="25"/>
  <c r="CE2404" i="25"/>
  <c r="CC1391" i="25"/>
  <c r="CE1391" i="25"/>
  <c r="CC2976" i="25"/>
  <c r="CE2976" i="25"/>
  <c r="CE2804" i="25"/>
  <c r="CC2804" i="25"/>
  <c r="CE3002" i="25"/>
  <c r="CC3002" i="25"/>
  <c r="CE2538" i="25"/>
  <c r="CC2538" i="25"/>
  <c r="CE2188" i="25"/>
  <c r="CC2188" i="25"/>
  <c r="CC1565" i="25"/>
  <c r="CE1565" i="25"/>
  <c r="CE1917" i="25"/>
  <c r="CC1917" i="25"/>
  <c r="CC1427" i="25"/>
  <c r="CE1427" i="25"/>
  <c r="CC1560" i="25"/>
  <c r="CE1560" i="25"/>
  <c r="CE1158" i="25"/>
  <c r="CC1158" i="25"/>
  <c r="CE1690" i="25"/>
  <c r="CC1690" i="25"/>
  <c r="CE1444" i="25"/>
  <c r="CC1444" i="25"/>
  <c r="CE2220" i="25"/>
  <c r="CC2220" i="25"/>
  <c r="CC2852" i="25"/>
  <c r="CE2852" i="25"/>
  <c r="CC2664" i="25"/>
  <c r="CE2664" i="25"/>
  <c r="CC1738" i="25"/>
  <c r="CE1738" i="25"/>
  <c r="CE2682" i="25"/>
  <c r="CC2682" i="25"/>
  <c r="CE2780" i="25"/>
  <c r="CC2780" i="25"/>
  <c r="CE2588" i="25"/>
  <c r="CC2588" i="25"/>
  <c r="CE2796" i="25"/>
  <c r="CC2796" i="25"/>
  <c r="CE1371" i="25"/>
  <c r="CC1371" i="25"/>
  <c r="CE2486" i="25"/>
  <c r="CC2486" i="25"/>
  <c r="CE1429" i="25"/>
  <c r="CC1429" i="25"/>
  <c r="CC2543" i="25"/>
  <c r="CE2543" i="25"/>
  <c r="CE2523" i="25"/>
  <c r="CC2523" i="25"/>
  <c r="CE1665" i="25"/>
  <c r="CC1665" i="25"/>
  <c r="CE2502" i="25"/>
  <c r="CC2502" i="25"/>
  <c r="CC3007" i="25"/>
  <c r="CE3007" i="25"/>
  <c r="CE2738" i="25"/>
  <c r="CC2738" i="25"/>
  <c r="CC2318" i="25"/>
  <c r="CE2318" i="25"/>
  <c r="CC2822" i="25"/>
  <c r="CE2822" i="25"/>
  <c r="CC2334" i="25"/>
  <c r="CE2334" i="25"/>
  <c r="CE1745" i="25"/>
  <c r="CC1745" i="25"/>
  <c r="CE1666" i="25"/>
  <c r="CC1666" i="25"/>
  <c r="CE2869" i="25"/>
  <c r="CC2869" i="25"/>
  <c r="CE2810" i="25"/>
  <c r="CC2810" i="25"/>
  <c r="CC2248" i="25"/>
  <c r="CE2248" i="25"/>
  <c r="CC2528" i="25"/>
  <c r="CE2528" i="25"/>
  <c r="CE1519" i="25"/>
  <c r="CC1519" i="25"/>
  <c r="CE2549" i="25"/>
  <c r="CC2549" i="25"/>
  <c r="CE2426" i="25"/>
  <c r="CC2426" i="25"/>
  <c r="CE1880" i="25"/>
  <c r="CC1880" i="25"/>
  <c r="CE2340" i="25"/>
  <c r="CC2340" i="25"/>
  <c r="CE2352" i="25"/>
  <c r="CC2352" i="25"/>
  <c r="CE1323" i="25"/>
  <c r="CC1323" i="25"/>
  <c r="CE1355" i="25"/>
  <c r="CC1355" i="25"/>
  <c r="CE2540" i="25"/>
  <c r="CC2540" i="25"/>
  <c r="CE2272" i="25"/>
  <c r="CC2272" i="25"/>
  <c r="CE2784" i="25"/>
  <c r="CC2784" i="25"/>
  <c r="CE2953" i="25"/>
  <c r="CC2953" i="25"/>
  <c r="CE2530" i="25"/>
  <c r="CC2530" i="25"/>
  <c r="CC2895" i="25"/>
  <c r="CE2895" i="25"/>
  <c r="CC2105" i="25"/>
  <c r="CE2105" i="25"/>
  <c r="CE2857" i="25"/>
  <c r="CC2857" i="25"/>
  <c r="CE2583" i="25"/>
  <c r="CC2583" i="25"/>
  <c r="CC1983" i="25"/>
  <c r="CE1983" i="25"/>
  <c r="CC2599" i="25"/>
  <c r="CE2599" i="25"/>
  <c r="CC3017" i="25"/>
  <c r="CE3017" i="25"/>
  <c r="CE1874" i="25"/>
  <c r="CC1874" i="25"/>
  <c r="CC2817" i="25"/>
  <c r="CE2817" i="25"/>
  <c r="CC2561" i="25"/>
  <c r="CE2561" i="25"/>
  <c r="CE2313" i="25"/>
  <c r="CC2313" i="25"/>
  <c r="CC1022" i="25"/>
  <c r="CE1022" i="25"/>
  <c r="CC2907" i="25"/>
  <c r="CE2907" i="25"/>
  <c r="CC2754" i="25"/>
  <c r="CE2754" i="25"/>
  <c r="CC2615" i="25"/>
  <c r="CE2615" i="25"/>
  <c r="CC2385" i="25"/>
  <c r="CE2385" i="25"/>
  <c r="CE1805" i="25"/>
  <c r="CC1805" i="25"/>
  <c r="CC2850" i="25"/>
  <c r="CE2850" i="25"/>
  <c r="CE2649" i="25"/>
  <c r="CC2649" i="25"/>
  <c r="CE2435" i="25"/>
  <c r="CC2435" i="25"/>
  <c r="CC2023" i="25"/>
  <c r="CE2023" i="25"/>
  <c r="CC2067" i="25"/>
  <c r="CE2067" i="25"/>
  <c r="CC1356" i="25"/>
  <c r="CE1356" i="25"/>
  <c r="CE1841" i="25"/>
  <c r="CC1841" i="25"/>
  <c r="CC1232" i="25"/>
  <c r="CE1232" i="25"/>
  <c r="CE1053" i="25"/>
  <c r="CC1053" i="25"/>
  <c r="CC2997" i="25"/>
  <c r="CE2997" i="25"/>
  <c r="CE1387" i="25"/>
  <c r="CC1387" i="25"/>
  <c r="CE3004" i="25"/>
  <c r="CC3004" i="25"/>
  <c r="CE1980" i="25"/>
  <c r="CC1980" i="25"/>
  <c r="CE1930" i="25"/>
  <c r="CC1930" i="25"/>
  <c r="CC2533" i="25"/>
  <c r="CE2533" i="25"/>
  <c r="CE2938" i="25"/>
  <c r="CC2938" i="25"/>
  <c r="CE2400" i="25"/>
  <c r="CC2400" i="25"/>
  <c r="CC1736" i="25"/>
  <c r="CE1736" i="25"/>
  <c r="CC1640" i="25"/>
  <c r="CE1640" i="25"/>
  <c r="CE2848" i="25"/>
  <c r="CC2848" i="25"/>
  <c r="CE2384" i="25"/>
  <c r="CC2384" i="25"/>
  <c r="CC2300" i="25"/>
  <c r="CE2300" i="25"/>
  <c r="CE2244" i="25"/>
  <c r="CC2244" i="25"/>
  <c r="CE2512" i="25"/>
  <c r="CC2512" i="25"/>
  <c r="CE2777" i="25"/>
  <c r="CC2777" i="25"/>
  <c r="CE2286" i="25"/>
  <c r="CC2286" i="25"/>
  <c r="CC2750" i="25"/>
  <c r="CE2750" i="25"/>
  <c r="CC2995" i="25"/>
  <c r="CE2995" i="25"/>
  <c r="CC2761" i="25"/>
  <c r="CE2761" i="25"/>
  <c r="CE2499" i="25"/>
  <c r="CC2499" i="25"/>
  <c r="CC2977" i="25"/>
  <c r="CE2977" i="25"/>
  <c r="CC2383" i="25"/>
  <c r="CE2383" i="25"/>
  <c r="CC2722" i="25"/>
  <c r="CE2722" i="25"/>
  <c r="CE2999" i="25"/>
  <c r="CC2999" i="25"/>
  <c r="CE2717" i="25"/>
  <c r="CC2717" i="25"/>
  <c r="CC2465" i="25"/>
  <c r="CE2465" i="25"/>
  <c r="CC2163" i="25"/>
  <c r="CE2163" i="25"/>
  <c r="CE2991" i="25"/>
  <c r="CC2991" i="25"/>
  <c r="CE2851" i="25"/>
  <c r="CC2851" i="25"/>
  <c r="CE2713" i="25"/>
  <c r="CC2713" i="25"/>
  <c r="CE2534" i="25"/>
  <c r="CC2534" i="25"/>
  <c r="CE2207" i="25"/>
  <c r="CC2207" i="25"/>
  <c r="CE2982" i="25"/>
  <c r="CC2982" i="25"/>
  <c r="CE2781" i="25"/>
  <c r="CC2781" i="25"/>
  <c r="CE2569" i="25"/>
  <c r="CC2569" i="25"/>
  <c r="CE2278" i="25"/>
  <c r="CC2278" i="25"/>
  <c r="CE1751" i="25"/>
  <c r="CC1751" i="25"/>
  <c r="CE2353" i="25"/>
  <c r="CC2353" i="25"/>
  <c r="CE1766" i="25"/>
  <c r="CC1766" i="25"/>
  <c r="CE1625" i="25"/>
  <c r="CC1625" i="25"/>
  <c r="CC1370" i="25"/>
  <c r="CE1370" i="25"/>
  <c r="CC1764" i="25"/>
  <c r="CE1764" i="25"/>
  <c r="CE2595" i="25"/>
  <c r="CC2595" i="25"/>
  <c r="CC2491" i="25"/>
  <c r="CE2491" i="25"/>
  <c r="CE2359" i="25"/>
  <c r="CC2359" i="25"/>
  <c r="CC2062" i="25"/>
  <c r="CE2062" i="25"/>
  <c r="CE1558" i="25"/>
  <c r="CC1558" i="25"/>
  <c r="CC2939" i="25"/>
  <c r="CE2939" i="25"/>
  <c r="CC2843" i="25"/>
  <c r="CE2843" i="25"/>
  <c r="CE2727" i="25"/>
  <c r="CC2727" i="25"/>
  <c r="CC2638" i="25"/>
  <c r="CE2638" i="25"/>
  <c r="CE2531" i="25"/>
  <c r="CC2531" i="25"/>
  <c r="CE2375" i="25"/>
  <c r="CC2375" i="25"/>
  <c r="CE2167" i="25"/>
  <c r="CC2167" i="25"/>
  <c r="CC2001" i="25"/>
  <c r="CE2001" i="25"/>
  <c r="CC2411" i="25"/>
  <c r="CE2411" i="25"/>
  <c r="CC1837" i="25"/>
  <c r="CE1837" i="25"/>
  <c r="CC2239" i="25"/>
  <c r="CE2239" i="25"/>
  <c r="CE2009" i="25"/>
  <c r="CC2009" i="25"/>
  <c r="CE1552" i="25"/>
  <c r="CC1552" i="25"/>
  <c r="CE1746" i="25"/>
  <c r="CC1746" i="25"/>
  <c r="CE1376" i="25"/>
  <c r="CC1376" i="25"/>
  <c r="CC1458" i="25"/>
  <c r="CE1458" i="25"/>
  <c r="CE1141" i="25"/>
  <c r="CC1141" i="25"/>
  <c r="CE1313" i="25"/>
  <c r="CC1313" i="25"/>
  <c r="CE1469" i="25"/>
  <c r="CC1469" i="25"/>
  <c r="CE2679" i="25"/>
  <c r="CC2679" i="25"/>
  <c r="CE3022" i="25"/>
  <c r="CC3022" i="25"/>
  <c r="CE2859" i="25"/>
  <c r="CC2859" i="25"/>
  <c r="CC2659" i="25"/>
  <c r="CE2659" i="25"/>
  <c r="CC2478" i="25"/>
  <c r="CE2478" i="25"/>
  <c r="CC1693" i="25"/>
  <c r="CE1693" i="25"/>
  <c r="CC2619" i="25"/>
  <c r="CE2619" i="25"/>
  <c r="CC1927" i="25"/>
  <c r="CE1927" i="25"/>
  <c r="CE2706" i="25"/>
  <c r="CC2706" i="25"/>
  <c r="CC1288" i="25"/>
  <c r="CE1288" i="25"/>
  <c r="CE2818" i="25"/>
  <c r="CC2818" i="25"/>
  <c r="CC2643" i="25"/>
  <c r="CE2643" i="25"/>
  <c r="CE2449" i="25"/>
  <c r="CC2449" i="25"/>
  <c r="CE2189" i="25"/>
  <c r="CC2189" i="25"/>
  <c r="CC1705" i="25"/>
  <c r="CE1705" i="25"/>
  <c r="CE2941" i="25"/>
  <c r="CC2941" i="25"/>
  <c r="CE2834" i="25"/>
  <c r="CC2834" i="25"/>
  <c r="CE2737" i="25"/>
  <c r="CC2737" i="25"/>
  <c r="CC2631" i="25"/>
  <c r="CE2631" i="25"/>
  <c r="CE2526" i="25"/>
  <c r="CC2526" i="25"/>
  <c r="CE2402" i="25"/>
  <c r="CC2402" i="25"/>
  <c r="CE2201" i="25"/>
  <c r="CC2201" i="25"/>
  <c r="CE1918" i="25"/>
  <c r="CC1918" i="25"/>
  <c r="CE2974" i="25"/>
  <c r="CC2974" i="25"/>
  <c r="CE2877" i="25"/>
  <c r="CC2877" i="25"/>
  <c r="CE2770" i="25"/>
  <c r="CC2770" i="25"/>
  <c r="CE2673" i="25"/>
  <c r="CC2673" i="25"/>
  <c r="CC2567" i="25"/>
  <c r="CE2567" i="25"/>
  <c r="CE2462" i="25"/>
  <c r="CC2462" i="25"/>
  <c r="CE2249" i="25"/>
  <c r="CC2249" i="25"/>
  <c r="CC2035" i="25"/>
  <c r="CE2035" i="25"/>
  <c r="CC1694" i="25"/>
  <c r="CE1694" i="25"/>
  <c r="CC2126" i="25"/>
  <c r="CE2126" i="25"/>
  <c r="CE2335" i="25"/>
  <c r="CC2335" i="25"/>
  <c r="CC1691" i="25"/>
  <c r="CE1691" i="25"/>
  <c r="CC1739" i="25"/>
  <c r="CE1739" i="25"/>
  <c r="CC1915" i="25"/>
  <c r="CE1915" i="25"/>
  <c r="CE1588" i="25"/>
  <c r="CC1588" i="25"/>
  <c r="CC1350" i="25"/>
  <c r="CE1350" i="25"/>
  <c r="CE1338" i="25"/>
  <c r="CC1338" i="25"/>
  <c r="CE1164" i="25"/>
  <c r="CC1164" i="25"/>
  <c r="CE2170" i="25"/>
  <c r="CC2170" i="25"/>
  <c r="CE1703" i="25"/>
  <c r="CC1703" i="25"/>
  <c r="CC2291" i="25"/>
  <c r="CE2291" i="25"/>
  <c r="CC1999" i="25"/>
  <c r="CE1999" i="25"/>
  <c r="CE2425" i="25"/>
  <c r="CC2425" i="25"/>
  <c r="CC2273" i="25"/>
  <c r="CE2273" i="25"/>
  <c r="CE2013" i="25"/>
  <c r="CC2013" i="25"/>
  <c r="CC1207" i="25"/>
  <c r="CE1207" i="25"/>
  <c r="CE1883" i="25"/>
  <c r="CC1883" i="25"/>
  <c r="CE1649" i="25"/>
  <c r="CC1649" i="25"/>
  <c r="CE2054" i="25"/>
  <c r="CC2054" i="25"/>
  <c r="CC1819" i="25"/>
  <c r="CE1819" i="25"/>
  <c r="CC1574" i="25"/>
  <c r="CE1574" i="25"/>
  <c r="CC1500" i="25"/>
  <c r="CE1500" i="25"/>
  <c r="CE1573" i="25"/>
  <c r="CC1573" i="25"/>
  <c r="CC1087" i="25"/>
  <c r="CE1087" i="25"/>
  <c r="CC1074" i="25"/>
  <c r="CE1074" i="25"/>
  <c r="CC1231" i="25"/>
  <c r="CE1231" i="25"/>
  <c r="CE1175" i="25"/>
  <c r="CC1175" i="25"/>
  <c r="CE2764" i="25"/>
  <c r="CC2764" i="25"/>
  <c r="CE1461" i="25"/>
  <c r="CC1461" i="25"/>
  <c r="CE1047" i="25"/>
  <c r="CC1047" i="25"/>
  <c r="CC2253" i="25"/>
  <c r="CE2253" i="25"/>
  <c r="CE1886" i="25"/>
  <c r="CC1886" i="25"/>
  <c r="CC2387" i="25"/>
  <c r="CE2387" i="25"/>
  <c r="CE2255" i="25"/>
  <c r="CC2255" i="25"/>
  <c r="CE1959" i="25"/>
  <c r="CC1959" i="25"/>
  <c r="CC2066" i="25"/>
  <c r="CE2066" i="25"/>
  <c r="CC1838" i="25"/>
  <c r="CE1838" i="25"/>
  <c r="CC1614" i="25"/>
  <c r="CE1614" i="25"/>
  <c r="CC2002" i="25"/>
  <c r="CE2002" i="25"/>
  <c r="CC1774" i="25"/>
  <c r="CE1774" i="25"/>
  <c r="CE1514" i="25"/>
  <c r="CC1514" i="25"/>
  <c r="CC1418" i="25"/>
  <c r="CE1418" i="25"/>
  <c r="CE1530" i="25"/>
  <c r="CC1530" i="25"/>
  <c r="CE1481" i="25"/>
  <c r="CC1481" i="25"/>
  <c r="CC1425" i="25"/>
  <c r="CE1425" i="25"/>
  <c r="CC1199" i="25"/>
  <c r="CE1199" i="25"/>
  <c r="CC1136" i="25"/>
  <c r="CE1136" i="25"/>
  <c r="CE2280" i="25"/>
  <c r="CC2280" i="25"/>
  <c r="CE2154" i="25"/>
  <c r="CC2154" i="25"/>
  <c r="CE1319" i="25"/>
  <c r="CC1319" i="25"/>
  <c r="CE1517" i="25"/>
  <c r="CC1517" i="25"/>
  <c r="CE1735" i="25"/>
  <c r="CC1735" i="25"/>
  <c r="CE2418" i="25"/>
  <c r="CC2418" i="25"/>
  <c r="CE2307" i="25"/>
  <c r="CC2307" i="25"/>
  <c r="CE2150" i="25"/>
  <c r="CC2150" i="25"/>
  <c r="CC2059" i="25"/>
  <c r="CE2059" i="25"/>
  <c r="CE1791" i="25"/>
  <c r="CC1791" i="25"/>
  <c r="CE1484" i="25"/>
  <c r="CC1484" i="25"/>
  <c r="CE2347" i="25"/>
  <c r="CC2347" i="25"/>
  <c r="CC2283" i="25"/>
  <c r="CE2283" i="25"/>
  <c r="CC2205" i="25"/>
  <c r="CE2205" i="25"/>
  <c r="CC2031" i="25"/>
  <c r="CE2031" i="25"/>
  <c r="CE1803" i="25"/>
  <c r="CC1803" i="25"/>
  <c r="CE1242" i="25"/>
  <c r="CC1242" i="25"/>
  <c r="CE1993" i="25"/>
  <c r="CC1993" i="25"/>
  <c r="CE1895" i="25"/>
  <c r="CC1895" i="25"/>
  <c r="CE1747" i="25"/>
  <c r="CC1747" i="25"/>
  <c r="CC1663" i="25"/>
  <c r="CE1663" i="25"/>
  <c r="CE1450" i="25"/>
  <c r="CC1450" i="25"/>
  <c r="CE2063" i="25"/>
  <c r="CC2063" i="25"/>
  <c r="CC1929" i="25"/>
  <c r="CE1929" i="25"/>
  <c r="CE1831" i="25"/>
  <c r="CC1831" i="25"/>
  <c r="CE1683" i="25"/>
  <c r="CC1683" i="25"/>
  <c r="CC1585" i="25"/>
  <c r="CE1585" i="25"/>
  <c r="CE1618" i="25"/>
  <c r="CC1618" i="25"/>
  <c r="CC1509" i="25"/>
  <c r="CE1509" i="25"/>
  <c r="CC1295" i="25"/>
  <c r="CE1295" i="25"/>
  <c r="CC1586" i="25"/>
  <c r="CE1586" i="25"/>
  <c r="CE1446" i="25"/>
  <c r="CC1446" i="25"/>
  <c r="CE1121" i="25"/>
  <c r="CC1121" i="25"/>
  <c r="CC1402" i="25"/>
  <c r="CE1402" i="25"/>
  <c r="CC1196" i="25"/>
  <c r="CE1196" i="25"/>
  <c r="CE1354" i="25"/>
  <c r="CC1354" i="25"/>
  <c r="CC1250" i="25"/>
  <c r="CE1250" i="25"/>
  <c r="CC1260" i="25"/>
  <c r="CE1260" i="25"/>
  <c r="CE1038" i="25"/>
  <c r="CC1038" i="25"/>
  <c r="CE1052" i="25"/>
  <c r="CC1052" i="25"/>
  <c r="CE2536" i="25"/>
  <c r="CC2536" i="25"/>
  <c r="CE3018" i="25"/>
  <c r="CC3018" i="25"/>
  <c r="CC1653" i="25"/>
  <c r="CE1653" i="25"/>
  <c r="CC1740" i="25"/>
  <c r="CE1740" i="25"/>
  <c r="CC1397" i="25"/>
  <c r="CE1397" i="25"/>
  <c r="CE1251" i="25"/>
  <c r="CC1251" i="25"/>
  <c r="CE1455" i="25"/>
  <c r="CC1455" i="25"/>
  <c r="CE1396" i="25"/>
  <c r="CC1396" i="25"/>
  <c r="CC2365" i="25"/>
  <c r="CE2365" i="25"/>
  <c r="CE2222" i="25"/>
  <c r="CC2222" i="25"/>
  <c r="CC2107" i="25"/>
  <c r="CE2107" i="25"/>
  <c r="CC1859" i="25"/>
  <c r="CE1859" i="25"/>
  <c r="CE1699" i="25"/>
  <c r="CC1699" i="25"/>
  <c r="CE2370" i="25"/>
  <c r="CC2370" i="25"/>
  <c r="CC2306" i="25"/>
  <c r="CE2306" i="25"/>
  <c r="CE2242" i="25"/>
  <c r="CC2242" i="25"/>
  <c r="CC2142" i="25"/>
  <c r="CE2142" i="25"/>
  <c r="CE1938" i="25"/>
  <c r="CC1938" i="25"/>
  <c r="CC1510" i="25"/>
  <c r="CE1510" i="25"/>
  <c r="CE2046" i="25"/>
  <c r="CC2046" i="25"/>
  <c r="CC1951" i="25"/>
  <c r="CE1951" i="25"/>
  <c r="CC1827" i="25"/>
  <c r="CE1827" i="25"/>
  <c r="CE1715" i="25"/>
  <c r="CC1715" i="25"/>
  <c r="CE1557" i="25"/>
  <c r="CC1557" i="25"/>
  <c r="CE1083" i="25"/>
  <c r="CC1083" i="25"/>
  <c r="CE1982" i="25"/>
  <c r="CC1982" i="25"/>
  <c r="CC1887" i="25"/>
  <c r="CE1887" i="25"/>
  <c r="CC1763" i="25"/>
  <c r="CE1763" i="25"/>
  <c r="CE1651" i="25"/>
  <c r="CC1651" i="25"/>
  <c r="CC1478" i="25"/>
  <c r="CE1478" i="25"/>
  <c r="CE1554" i="25"/>
  <c r="CC1554" i="25"/>
  <c r="CE1393" i="25"/>
  <c r="CC1393" i="25"/>
  <c r="CC1630" i="25"/>
  <c r="CE1630" i="25"/>
  <c r="CE1522" i="25"/>
  <c r="CC1522" i="25"/>
  <c r="CC1298" i="25"/>
  <c r="CE1298" i="25"/>
  <c r="CC1466" i="25"/>
  <c r="CE1466" i="25"/>
  <c r="CC1304" i="25"/>
  <c r="CE1304" i="25"/>
  <c r="CC1422" i="25"/>
  <c r="CE1422" i="25"/>
  <c r="CC1109" i="25"/>
  <c r="CE1109" i="25"/>
  <c r="CC1184" i="25"/>
  <c r="CE1184" i="25"/>
  <c r="CC1180" i="25"/>
  <c r="CE1180" i="25"/>
  <c r="CC1131" i="25"/>
  <c r="CE1131" i="25"/>
  <c r="CE1093" i="25"/>
  <c r="CC1093" i="25"/>
  <c r="CC1688" i="25"/>
  <c r="CE1688" i="25"/>
  <c r="CC2868" i="25"/>
  <c r="CE2868" i="25"/>
  <c r="CC1932" i="25"/>
  <c r="CE1932" i="25"/>
  <c r="CC1853" i="25"/>
  <c r="CE1853" i="25"/>
  <c r="CC1160" i="25"/>
  <c r="CE1160" i="25"/>
  <c r="CE1720" i="25"/>
  <c r="CC1720" i="25"/>
  <c r="CC2816" i="25"/>
  <c r="CE2816" i="25"/>
  <c r="CC1235" i="25"/>
  <c r="CE1235" i="25"/>
  <c r="CE1407" i="25"/>
  <c r="CC1407" i="25"/>
  <c r="CC1981" i="25"/>
  <c r="CE1981" i="25"/>
  <c r="CE1126" i="25"/>
  <c r="CC1126" i="25"/>
  <c r="CC1490" i="25"/>
  <c r="CE1490" i="25"/>
  <c r="CE1394" i="25"/>
  <c r="CC1394" i="25"/>
  <c r="CE1258" i="25"/>
  <c r="CC1258" i="25"/>
  <c r="CC1420" i="25"/>
  <c r="CE1420" i="25"/>
  <c r="CE1328" i="25"/>
  <c r="CC1328" i="25"/>
  <c r="CE1236" i="25"/>
  <c r="CC1236" i="25"/>
  <c r="CE1050" i="25"/>
  <c r="CC1050" i="25"/>
  <c r="CE1176" i="25"/>
  <c r="CC1176" i="25"/>
  <c r="CE1153" i="25"/>
  <c r="CC1153" i="25"/>
  <c r="CE1178" i="25"/>
  <c r="CC1178" i="25"/>
  <c r="CC1055" i="25"/>
  <c r="CE1055" i="25"/>
  <c r="CC1467" i="25"/>
  <c r="CE1467" i="25"/>
  <c r="CC2378" i="25"/>
  <c r="CE2378" i="25"/>
  <c r="CE1471" i="25"/>
  <c r="CC1471" i="25"/>
  <c r="CE1834" i="25"/>
  <c r="CC1834" i="25"/>
  <c r="CE1842" i="25"/>
  <c r="CC1842" i="25"/>
  <c r="CC1416" i="25"/>
  <c r="CE1416" i="25"/>
  <c r="CC1102" i="25"/>
  <c r="CE1102" i="25"/>
  <c r="CC1088" i="25"/>
  <c r="CE1088" i="25"/>
  <c r="CE1527" i="25"/>
  <c r="CC1527" i="25"/>
  <c r="CE1187" i="25"/>
  <c r="CC1187" i="25"/>
  <c r="CE1970" i="25"/>
  <c r="CC1970" i="25"/>
  <c r="CE2277" i="25"/>
  <c r="CC2277" i="25"/>
  <c r="CC1920" i="25"/>
  <c r="CE1920" i="25"/>
  <c r="CE2325" i="25"/>
  <c r="CC2325" i="25"/>
  <c r="CE1701" i="25"/>
  <c r="CC1701" i="25"/>
  <c r="CE2373" i="25"/>
  <c r="CC2373" i="25"/>
  <c r="CE1339" i="25"/>
  <c r="CC1339" i="25"/>
  <c r="CE1485" i="25"/>
  <c r="CC1485" i="25"/>
  <c r="CE2166" i="25"/>
  <c r="CC2166" i="25"/>
  <c r="CC1143" i="25"/>
  <c r="CE1143" i="25"/>
  <c r="CE2648" i="25"/>
  <c r="CC2648" i="25"/>
  <c r="CC1744" i="25"/>
  <c r="CE1744" i="25"/>
  <c r="CC2245" i="25"/>
  <c r="CE2245" i="25"/>
  <c r="CE1495" i="25"/>
  <c r="CC1495" i="25"/>
  <c r="CE2920" i="25"/>
  <c r="CC2920" i="25"/>
  <c r="CE1512" i="25"/>
  <c r="CC1512" i="25"/>
  <c r="CC1118" i="25"/>
  <c r="CE1118" i="25"/>
  <c r="CE1607" i="25"/>
  <c r="CC1607" i="25"/>
  <c r="CE1237" i="25"/>
  <c r="CC1237" i="25"/>
  <c r="CC1700" i="25"/>
  <c r="CE1700" i="25"/>
  <c r="CE1203" i="25"/>
  <c r="CC1203" i="25"/>
  <c r="CE2208" i="25"/>
  <c r="CC2208" i="25"/>
  <c r="CC1684" i="25"/>
  <c r="CE1684" i="25"/>
  <c r="CE2524" i="25"/>
  <c r="CC2524" i="25"/>
  <c r="CE2186" i="25"/>
  <c r="CC2186" i="25"/>
  <c r="CC2016" i="25"/>
  <c r="CE2016" i="25"/>
  <c r="CC2096" i="25"/>
  <c r="CE2096" i="25"/>
  <c r="CE1289" i="25"/>
  <c r="CC1289" i="25"/>
  <c r="CC2476" i="25"/>
  <c r="CE2476" i="25"/>
  <c r="CC2212" i="25"/>
  <c r="CE2212" i="25"/>
  <c r="CE2224" i="25"/>
  <c r="CC2224" i="25"/>
  <c r="CE1213" i="25"/>
  <c r="CC1213" i="25"/>
  <c r="CE1960" i="25"/>
  <c r="CC1960" i="25"/>
  <c r="CE1632" i="25"/>
  <c r="CC1632" i="25"/>
  <c r="CC1299" i="25"/>
  <c r="CE1299" i="25"/>
  <c r="CC2196" i="25"/>
  <c r="CE2196" i="25"/>
  <c r="CE1613" i="25"/>
  <c r="CC1613" i="25"/>
  <c r="CC1973" i="25"/>
  <c r="CE1973" i="25"/>
  <c r="CE1567" i="25"/>
  <c r="CC1567" i="25"/>
  <c r="CE2762" i="25"/>
  <c r="CC2762" i="25"/>
  <c r="CC1962" i="25"/>
  <c r="CE1962" i="25"/>
  <c r="CC1778" i="25"/>
  <c r="CE1778" i="25"/>
  <c r="CE2145" i="25"/>
  <c r="CC2145" i="25"/>
  <c r="CC1619" i="25"/>
  <c r="CE1619" i="25"/>
  <c r="CC1383" i="25"/>
  <c r="CE1383" i="25"/>
  <c r="CC1183" i="25"/>
  <c r="CE1183" i="25"/>
  <c r="CC2392" i="25"/>
  <c r="CE2392" i="25"/>
  <c r="CE2112" i="25"/>
  <c r="CC2112" i="25"/>
  <c r="CE1956" i="25"/>
  <c r="CC1956" i="25"/>
  <c r="CC2045" i="25"/>
  <c r="CE2045" i="25"/>
  <c r="CE1463" i="25"/>
  <c r="CC1463" i="25"/>
  <c r="CE2376" i="25"/>
  <c r="CC2376" i="25"/>
  <c r="CC2053" i="25"/>
  <c r="CE2053" i="25"/>
  <c r="CE2204" i="25"/>
  <c r="CC2204" i="25"/>
  <c r="CE1166" i="25"/>
  <c r="CC1166" i="25"/>
  <c r="CC2884" i="25"/>
  <c r="CE2884" i="25"/>
  <c r="CE1786" i="25"/>
  <c r="CC1786" i="25"/>
  <c r="CE1864" i="25"/>
  <c r="CC1864" i="25"/>
  <c r="CE1311" i="25"/>
  <c r="CC1311" i="25"/>
  <c r="CC1496" i="25"/>
  <c r="CE1496" i="25"/>
  <c r="CC2698" i="25"/>
  <c r="CE2698" i="25"/>
  <c r="CE2309" i="25"/>
  <c r="CC2309" i="25"/>
  <c r="CC1642" i="25"/>
  <c r="CE1642" i="25"/>
  <c r="CE2893" i="25"/>
  <c r="CC2893" i="25"/>
  <c r="CC1465" i="25"/>
  <c r="CE1465" i="25"/>
  <c r="CC1676" i="25"/>
  <c r="CE1676" i="25"/>
  <c r="CC1219" i="25"/>
  <c r="CE1219" i="25"/>
  <c r="CE2085" i="25"/>
  <c r="CC2085" i="25"/>
  <c r="CC2900" i="25"/>
  <c r="CE2900" i="25"/>
  <c r="CE2473" i="25"/>
  <c r="CC2473" i="25"/>
  <c r="CE2889" i="25"/>
  <c r="CC2889" i="25"/>
  <c r="CC2006" i="25"/>
  <c r="CE2006" i="25"/>
  <c r="CC1836" i="25"/>
  <c r="CE1836" i="25"/>
  <c r="CC1708" i="25"/>
  <c r="CE1708" i="25"/>
  <c r="CE2808" i="25"/>
  <c r="CC2808" i="25"/>
  <c r="CC2124" i="25"/>
  <c r="CE2124" i="25"/>
  <c r="CC1405" i="25"/>
  <c r="CE1405" i="25"/>
  <c r="CE2964" i="25"/>
  <c r="CC2964" i="25"/>
  <c r="CC2152" i="25"/>
  <c r="CE2152" i="25"/>
  <c r="CE1875" i="25"/>
  <c r="CC1875" i="25"/>
  <c r="CE2882" i="25"/>
  <c r="CC2882" i="25"/>
  <c r="CE2050" i="25"/>
  <c r="CC2050" i="25"/>
  <c r="CE2158" i="25"/>
  <c r="CC2158" i="25"/>
  <c r="CE2760" i="25"/>
  <c r="CC2760" i="25"/>
  <c r="CC2692" i="25"/>
  <c r="CE2692" i="25"/>
  <c r="CC2256" i="25"/>
  <c r="CE2256" i="25"/>
  <c r="CC2801" i="25"/>
  <c r="CE2801" i="25"/>
  <c r="CC2799" i="25"/>
  <c r="CE2799" i="25"/>
  <c r="CE2846" i="25"/>
  <c r="CC2846" i="25"/>
  <c r="CC2171" i="25"/>
  <c r="CE2171" i="25"/>
  <c r="CE2262" i="25"/>
  <c r="CC2262" i="25"/>
  <c r="CE2310" i="25"/>
  <c r="CC2310" i="25"/>
  <c r="CE1612" i="25"/>
  <c r="CC1612" i="25"/>
  <c r="CE1419" i="25"/>
  <c r="CC1419" i="25"/>
  <c r="CE2826" i="25"/>
  <c r="CC2826" i="25"/>
  <c r="CE2556" i="25"/>
  <c r="CC2556" i="25"/>
  <c r="CE2844" i="25"/>
  <c r="CC2844" i="25"/>
  <c r="CE2574" i="25"/>
  <c r="CC2574" i="25"/>
  <c r="CC2210" i="25"/>
  <c r="CE2210" i="25"/>
  <c r="CE2439" i="25"/>
  <c r="CC2439" i="25"/>
  <c r="CE2827" i="25"/>
  <c r="CC2827" i="25"/>
  <c r="CE2726" i="25"/>
  <c r="CC2726" i="25"/>
  <c r="CE2390" i="25"/>
  <c r="CC2390" i="25"/>
  <c r="CE1032" i="25"/>
  <c r="CC1032" i="25"/>
  <c r="CC2047" i="25"/>
  <c r="CE2047" i="25"/>
  <c r="CE2701" i="25"/>
  <c r="CC2701" i="25"/>
  <c r="CE2119" i="25"/>
  <c r="CC2119" i="25"/>
  <c r="CC2113" i="25"/>
  <c r="CE2113" i="25"/>
  <c r="CE1645" i="25"/>
  <c r="CC1645" i="25"/>
  <c r="CE1145" i="25"/>
  <c r="CC1145" i="25"/>
  <c r="CC2990" i="25"/>
  <c r="CE2990" i="25"/>
  <c r="CE2962" i="25"/>
  <c r="CC2962" i="25"/>
  <c r="CC2998" i="25"/>
  <c r="CE2998" i="25"/>
  <c r="CC2157" i="25"/>
  <c r="CE2157" i="25"/>
  <c r="CE2711" i="25"/>
  <c r="CC2711" i="25"/>
  <c r="CC2379" i="25"/>
  <c r="CE2379" i="25"/>
  <c r="CC2945" i="25"/>
  <c r="CE2945" i="25"/>
  <c r="CC2745" i="25"/>
  <c r="CE2745" i="25"/>
  <c r="CC2550" i="25"/>
  <c r="CE2550" i="25"/>
  <c r="CE2431" i="25"/>
  <c r="CC2431" i="25"/>
  <c r="CE2271" i="25"/>
  <c r="CC2271" i="25"/>
  <c r="CC1643" i="25"/>
  <c r="CE1643" i="25"/>
  <c r="CE1494" i="25"/>
  <c r="CC1494" i="25"/>
  <c r="CE1228" i="25"/>
  <c r="CC1228" i="25"/>
  <c r="CC1544" i="25"/>
  <c r="CE1544" i="25"/>
  <c r="CE2217" i="25"/>
  <c r="CC2217" i="25"/>
  <c r="CC2369" i="25"/>
  <c r="CE2369" i="25"/>
  <c r="CC1894" i="25"/>
  <c r="CE1894" i="25"/>
  <c r="CE1822" i="25"/>
  <c r="CC1822" i="25"/>
  <c r="CC1958" i="25"/>
  <c r="CE1958" i="25"/>
  <c r="CC1477" i="25"/>
  <c r="CE1477" i="25"/>
  <c r="CC1520" i="25"/>
  <c r="CE1520" i="25"/>
  <c r="CC1414" i="25"/>
  <c r="CE1414" i="25"/>
  <c r="CE1152" i="25"/>
  <c r="CC1152" i="25"/>
  <c r="CC1925" i="25"/>
  <c r="CE1925" i="25"/>
  <c r="CE2174" i="25"/>
  <c r="CC2174" i="25"/>
  <c r="CC2351" i="25"/>
  <c r="CE2351" i="25"/>
  <c r="CE1809" i="25"/>
  <c r="CC1809" i="25"/>
  <c r="CE1753" i="25"/>
  <c r="CC1753" i="25"/>
  <c r="CE1689" i="25"/>
  <c r="CC1689" i="25"/>
  <c r="CE1300" i="25"/>
  <c r="CC1300" i="25"/>
  <c r="CC1406" i="25"/>
  <c r="CE1406" i="25"/>
  <c r="CC1030" i="25"/>
  <c r="CE1030" i="25"/>
  <c r="CE2618" i="25"/>
  <c r="CC2618" i="25"/>
  <c r="CE1309" i="25"/>
  <c r="CC1309" i="25"/>
  <c r="CC1631" i="25"/>
  <c r="CE1631" i="25"/>
  <c r="CE2275" i="25"/>
  <c r="CC2275" i="25"/>
  <c r="CC1902" i="25"/>
  <c r="CE1902" i="25"/>
  <c r="CE2407" i="25"/>
  <c r="CC2407" i="25"/>
  <c r="CC2267" i="25"/>
  <c r="CE2267" i="25"/>
  <c r="CC1990" i="25"/>
  <c r="CE1990" i="25"/>
  <c r="CC1147" i="25"/>
  <c r="CE1147" i="25"/>
  <c r="CC1871" i="25"/>
  <c r="CE1871" i="25"/>
  <c r="CC1639" i="25"/>
  <c r="CE1639" i="25"/>
  <c r="CC2025" i="25"/>
  <c r="CE2025" i="25"/>
  <c r="CC1807" i="25"/>
  <c r="CE1807" i="25"/>
  <c r="CE1548" i="25"/>
  <c r="CC1548" i="25"/>
  <c r="CE1492" i="25"/>
  <c r="CC1492" i="25"/>
  <c r="CE1561" i="25"/>
  <c r="CC1561" i="25"/>
  <c r="CE1498" i="25"/>
  <c r="CC1498" i="25"/>
  <c r="CE1470" i="25"/>
  <c r="CC1470" i="25"/>
  <c r="CC1222" i="25"/>
  <c r="CE1222" i="25"/>
  <c r="CE1161" i="25"/>
  <c r="CC1161" i="25"/>
  <c r="CC1149" i="25"/>
  <c r="CE1149" i="25"/>
  <c r="CE2580" i="25"/>
  <c r="CC2580" i="25"/>
  <c r="CE2109" i="25"/>
  <c r="CC2109" i="25"/>
  <c r="CC1094" i="25"/>
  <c r="CE1094" i="25"/>
  <c r="CC2433" i="25"/>
  <c r="CE2433" i="25"/>
  <c r="CC2194" i="25"/>
  <c r="CE2194" i="25"/>
  <c r="CC1817" i="25"/>
  <c r="CE1817" i="25"/>
  <c r="CC2354" i="25"/>
  <c r="CE2354" i="25"/>
  <c r="CC2225" i="25"/>
  <c r="CE2225" i="25"/>
  <c r="CC1814" i="25"/>
  <c r="CE1814" i="25"/>
  <c r="CC1998" i="25"/>
  <c r="CE1998" i="25"/>
  <c r="CC1790" i="25"/>
  <c r="CE1790" i="25"/>
  <c r="CC1516" i="25"/>
  <c r="CE1516" i="25"/>
  <c r="CC1934" i="25"/>
  <c r="CE1934" i="25"/>
  <c r="CC1726" i="25"/>
  <c r="CE1726" i="25"/>
  <c r="CC1303" i="25"/>
  <c r="CE1303" i="25"/>
  <c r="CC1360" i="25"/>
  <c r="CE1360" i="25"/>
  <c r="CC1488" i="25"/>
  <c r="CE1488" i="25"/>
  <c r="CC1442" i="25"/>
  <c r="CE1442" i="25"/>
  <c r="CE1377" i="25"/>
  <c r="CC1377" i="25"/>
  <c r="CC1113" i="25"/>
  <c r="CE1113" i="25"/>
  <c r="CE1071" i="25"/>
  <c r="CC1071" i="25"/>
  <c r="CE2874" i="25"/>
  <c r="CC2874" i="25"/>
  <c r="CE1861" i="25"/>
  <c r="CC1861" i="25"/>
  <c r="CE1331" i="25"/>
  <c r="CC1331" i="25"/>
  <c r="CE1732" i="25"/>
  <c r="CC1732" i="25"/>
  <c r="CC2232" i="25"/>
  <c r="CE2232" i="25"/>
  <c r="CC2020" i="25"/>
  <c r="CE2020" i="25"/>
  <c r="CC1348" i="25"/>
  <c r="CE1348" i="25"/>
  <c r="CE1382" i="25"/>
  <c r="CC1382" i="25"/>
  <c r="CE1220" i="25"/>
  <c r="CC1220" i="25"/>
  <c r="CC1077" i="25"/>
  <c r="CE1077" i="25"/>
  <c r="CE1144" i="25"/>
  <c r="CC1144" i="25"/>
  <c r="CC1297" i="25"/>
  <c r="CE1297" i="25"/>
  <c r="CC1333" i="25"/>
  <c r="CE1333" i="25"/>
  <c r="CE1633" i="25"/>
  <c r="CC1633" i="25"/>
  <c r="CC1034" i="25"/>
  <c r="CE1034" i="25"/>
  <c r="CC1916" i="25"/>
  <c r="CE1916" i="25"/>
  <c r="CC2184" i="25"/>
  <c r="CE2184" i="25"/>
  <c r="CC2341" i="25"/>
  <c r="CE2341" i="25"/>
  <c r="CC1591" i="25"/>
  <c r="CE1591" i="25"/>
  <c r="CC2394" i="25"/>
  <c r="CE2394" i="25"/>
  <c r="CE2017" i="25"/>
  <c r="CC2017" i="25"/>
  <c r="CC2168" i="25"/>
  <c r="CE2168" i="25"/>
  <c r="CC2164" i="25"/>
  <c r="CE2164" i="25"/>
  <c r="CC2805" i="25"/>
  <c r="CE2805" i="25"/>
  <c r="CC3000" i="25"/>
  <c r="CE3000" i="25"/>
  <c r="CC1247" i="25"/>
  <c r="CE1247" i="25"/>
  <c r="CE2634" i="25"/>
  <c r="CC2634" i="25"/>
  <c r="CE2346" i="25"/>
  <c r="CC2346" i="25"/>
  <c r="CC2276" i="25"/>
  <c r="CE2276" i="25"/>
  <c r="CC1636" i="25"/>
  <c r="CE1636" i="25"/>
  <c r="CC1335" i="25"/>
  <c r="CE1335" i="25"/>
  <c r="CE2756" i="25"/>
  <c r="CC2756" i="25"/>
  <c r="CE1706" i="25"/>
  <c r="CC1706" i="25"/>
  <c r="CE1487" i="25"/>
  <c r="CC1487" i="25"/>
  <c r="CC2484" i="25"/>
  <c r="CE2484" i="25"/>
  <c r="CC2282" i="25"/>
  <c r="CE2282" i="25"/>
  <c r="CE2268" i="25"/>
  <c r="CC2268" i="25"/>
  <c r="CC1475" i="25"/>
  <c r="CE1475" i="25"/>
  <c r="CC1551" i="25"/>
  <c r="CE1551" i="25"/>
  <c r="CC1380" i="25"/>
  <c r="CE1380" i="25"/>
  <c r="CC2632" i="25"/>
  <c r="CE2632" i="25"/>
  <c r="CC2506" i="25"/>
  <c r="CE2506" i="25"/>
  <c r="CE1697" i="25"/>
  <c r="CC1697" i="25"/>
  <c r="CE2488" i="25"/>
  <c r="CC2488" i="25"/>
  <c r="CE2012" i="25"/>
  <c r="CC2012" i="25"/>
  <c r="CE1472" i="25"/>
  <c r="CC1472" i="25"/>
  <c r="CE1226" i="25"/>
  <c r="CC1226" i="25"/>
  <c r="CC1142" i="25"/>
  <c r="CE1142" i="25"/>
  <c r="CE2584" i="25"/>
  <c r="CC2584" i="25"/>
  <c r="CC1270" i="25"/>
  <c r="CE1270" i="25"/>
  <c r="CE1583" i="25"/>
  <c r="CC1583" i="25"/>
  <c r="CC1877" i="25"/>
  <c r="CE1877" i="25"/>
  <c r="CE1317" i="25"/>
  <c r="CC1317" i="25"/>
  <c r="CC2628" i="25"/>
  <c r="CE2628" i="25"/>
  <c r="CC1508" i="25"/>
  <c r="CE1508" i="25"/>
  <c r="CE2038" i="25"/>
  <c r="CC2038" i="25"/>
  <c r="CE1193" i="25"/>
  <c r="CC1193" i="25"/>
  <c r="CE1924" i="25"/>
  <c r="CC1924" i="25"/>
  <c r="CC1267" i="25"/>
  <c r="CE1267" i="25"/>
  <c r="CC2048" i="25"/>
  <c r="CE2048" i="25"/>
  <c r="CC1914" i="25"/>
  <c r="CE1914" i="25"/>
  <c r="CE1866" i="25"/>
  <c r="CC1866" i="25"/>
  <c r="CC2965" i="25"/>
  <c r="CE2965" i="25"/>
  <c r="CC2437" i="25"/>
  <c r="CE2437" i="25"/>
  <c r="CC2181" i="25"/>
  <c r="CE2181" i="25"/>
  <c r="CC1293" i="25"/>
  <c r="CE1293" i="25"/>
  <c r="CE1908" i="25"/>
  <c r="CC1908" i="25"/>
  <c r="CE1421" i="25"/>
  <c r="CC1421" i="25"/>
  <c r="CC1533" i="25"/>
  <c r="CE1533" i="25"/>
  <c r="CC1090" i="25"/>
  <c r="CE1090" i="25"/>
  <c r="CE1748" i="25"/>
  <c r="CC1748" i="25"/>
  <c r="CE1448" i="25"/>
  <c r="CC1448" i="25"/>
  <c r="CC2410" i="25"/>
  <c r="CE2410" i="25"/>
  <c r="CC2916" i="25"/>
  <c r="CE2916" i="25"/>
  <c r="CC2908" i="25"/>
  <c r="CE2908" i="25"/>
  <c r="CC1860" i="25"/>
  <c r="CE1860" i="25"/>
  <c r="CE2901" i="25"/>
  <c r="CC2901" i="25"/>
  <c r="CE2284" i="25"/>
  <c r="CC2284" i="25"/>
  <c r="CE2776" i="25"/>
  <c r="CC2776" i="25"/>
  <c r="CE2972" i="25"/>
  <c r="CC2972" i="25"/>
  <c r="CE2444" i="25"/>
  <c r="CC2444" i="25"/>
  <c r="CE2342" i="25"/>
  <c r="CC2342" i="25"/>
  <c r="CE3014" i="25"/>
  <c r="CC3014" i="25"/>
  <c r="CC2505" i="25"/>
  <c r="CE2505" i="25"/>
  <c r="CC2423" i="25"/>
  <c r="CE2423" i="25"/>
  <c r="CC1024" i="25"/>
  <c r="CE1024" i="25"/>
  <c r="CE2466" i="25"/>
  <c r="CC2466" i="25"/>
  <c r="CE2994" i="25"/>
  <c r="CC2994" i="25"/>
  <c r="CE2731" i="25"/>
  <c r="CC2731" i="25"/>
  <c r="CC2246" i="25"/>
  <c r="CE2246" i="25"/>
  <c r="CC2798" i="25"/>
  <c r="CE2798" i="25"/>
  <c r="CC2294" i="25"/>
  <c r="CE2294" i="25"/>
  <c r="CE2398" i="25"/>
  <c r="CC2398" i="25"/>
  <c r="CE1541" i="25"/>
  <c r="CC1541" i="25"/>
  <c r="CE1096" i="25"/>
  <c r="CC1096" i="25"/>
  <c r="CE2156" i="25"/>
  <c r="CC2156" i="25"/>
  <c r="CE1257" i="25"/>
  <c r="CC1257" i="25"/>
  <c r="CE1411" i="25"/>
  <c r="CC1411" i="25"/>
  <c r="CE1084" i="25"/>
  <c r="CC1084" i="25"/>
  <c r="CE1572" i="25"/>
  <c r="CC1572" i="25"/>
  <c r="CE2405" i="25"/>
  <c r="CC2405" i="25"/>
  <c r="CE2021" i="25"/>
  <c r="CC2021" i="25"/>
  <c r="CC1816" i="25"/>
  <c r="CE1816" i="25"/>
  <c r="CE2396" i="25"/>
  <c r="CC2396" i="25"/>
  <c r="CC2448" i="25"/>
  <c r="CE2448" i="25"/>
  <c r="CC2742" i="25"/>
  <c r="CE2742" i="25"/>
  <c r="CE2699" i="25"/>
  <c r="CC2699" i="25"/>
  <c r="CE2755" i="25"/>
  <c r="CC2755" i="25"/>
  <c r="CE2961" i="25"/>
  <c r="CC2961" i="25"/>
  <c r="CE2721" i="25"/>
  <c r="CC2721" i="25"/>
  <c r="CC2703" i="25"/>
  <c r="CE2703" i="25"/>
  <c r="CE2155" i="25"/>
  <c r="CC2155" i="25"/>
  <c r="CE2845" i="25"/>
  <c r="CC2845" i="25"/>
  <c r="CC2515" i="25"/>
  <c r="CE2515" i="25"/>
  <c r="CC2867" i="25"/>
  <c r="CE2867" i="25"/>
  <c r="CE2451" i="25"/>
  <c r="CC2451" i="25"/>
  <c r="CE2121" i="25"/>
  <c r="CC2121" i="25"/>
  <c r="CE1903" i="25"/>
  <c r="CC1903" i="25"/>
  <c r="CE1124" i="25"/>
  <c r="CC1124" i="25"/>
  <c r="CE1784" i="25"/>
  <c r="CC1784" i="25"/>
  <c r="CC2522" i="25"/>
  <c r="CE2522" i="25"/>
  <c r="CC1717" i="25"/>
  <c r="CE1717" i="25"/>
  <c r="CC1824" i="25"/>
  <c r="CE1824" i="25"/>
  <c r="CC2069" i="25"/>
  <c r="CE2069" i="25"/>
  <c r="CC1685" i="25"/>
  <c r="CE1685" i="25"/>
  <c r="CE1379" i="25"/>
  <c r="CC1379" i="25"/>
  <c r="CE1214" i="25"/>
  <c r="CC1214" i="25"/>
  <c r="CC1491" i="25"/>
  <c r="CE1491" i="25"/>
  <c r="CC2132" i="25"/>
  <c r="CE2132" i="25"/>
  <c r="CE1957" i="25"/>
  <c r="CC1957" i="25"/>
  <c r="CE2885" i="25"/>
  <c r="CC2885" i="25"/>
  <c r="CE1185" i="25"/>
  <c r="CC1185" i="25"/>
  <c r="CC2202" i="25"/>
  <c r="CE2202" i="25"/>
  <c r="CE2725" i="25"/>
  <c r="CC2725" i="25"/>
  <c r="CC2732" i="25"/>
  <c r="CE2732" i="25"/>
  <c r="CC2472" i="25"/>
  <c r="CE2472" i="25"/>
  <c r="CC2680" i="25"/>
  <c r="CE2680" i="25"/>
  <c r="CC2356" i="25"/>
  <c r="CE2356" i="25"/>
  <c r="CC2686" i="25"/>
  <c r="CE2686" i="25"/>
  <c r="CE2585" i="25"/>
  <c r="CC2585" i="25"/>
  <c r="CE2695" i="25"/>
  <c r="CC2695" i="25"/>
  <c r="CE2934" i="25"/>
  <c r="CC2934" i="25"/>
  <c r="CC2697" i="25"/>
  <c r="CE2697" i="25"/>
  <c r="CC2663" i="25"/>
  <c r="CE2663" i="25"/>
  <c r="CE2139" i="25"/>
  <c r="CC2139" i="25"/>
  <c r="CC2831" i="25"/>
  <c r="CE2831" i="25"/>
  <c r="CE2495" i="25"/>
  <c r="CC2495" i="25"/>
  <c r="CE2943" i="25"/>
  <c r="CC2943" i="25"/>
  <c r="CC2542" i="25"/>
  <c r="CE2542" i="25"/>
  <c r="CE2427" i="25"/>
  <c r="CC2427" i="25"/>
  <c r="CE1627" i="25"/>
  <c r="CC1627" i="25"/>
  <c r="CC1212" i="25"/>
  <c r="CE1212" i="25"/>
  <c r="CC1435" i="25"/>
  <c r="CE1435" i="25"/>
  <c r="CE1431" i="25"/>
  <c r="CC1431" i="25"/>
  <c r="CC1974" i="25"/>
  <c r="CE1974" i="25"/>
  <c r="CE1095" i="25"/>
  <c r="CC1095" i="25"/>
  <c r="CC1660" i="25"/>
  <c r="CE1660" i="25"/>
  <c r="CE2122" i="25"/>
  <c r="CC2122" i="25"/>
  <c r="CC1928" i="25"/>
  <c r="CE1928" i="25"/>
  <c r="CC2389" i="25"/>
  <c r="CE2389" i="25"/>
  <c r="CE2876" i="25"/>
  <c r="CC2876" i="25"/>
  <c r="CC1656" i="25"/>
  <c r="CE1656" i="25"/>
  <c r="CC2677" i="25"/>
  <c r="CE2677" i="25"/>
  <c r="CE1644" i="25"/>
  <c r="CC1644" i="25"/>
  <c r="CE1989" i="25"/>
  <c r="CC1989" i="25"/>
  <c r="CE2162" i="25"/>
  <c r="CC2162" i="25"/>
  <c r="CC1725" i="25"/>
  <c r="CE1725" i="25"/>
  <c r="CE1571" i="25"/>
  <c r="CC1571" i="25"/>
  <c r="CE1156" i="25"/>
  <c r="CC1156" i="25"/>
  <c r="CE1064" i="25"/>
  <c r="CC1064" i="25"/>
  <c r="CE2044" i="25"/>
  <c r="CC2044" i="25"/>
  <c r="CE1802" i="25"/>
  <c r="CC1802" i="25"/>
  <c r="CE2676" i="25"/>
  <c r="CC2676" i="25"/>
  <c r="CC1098" i="25"/>
  <c r="CE1098" i="25"/>
  <c r="CC1872" i="25"/>
  <c r="CE1872" i="25"/>
  <c r="CE2933" i="25"/>
  <c r="CC2933" i="25"/>
  <c r="CC2088" i="25"/>
  <c r="CE2088" i="25"/>
  <c r="CE2752" i="25"/>
  <c r="CC2752" i="25"/>
  <c r="CE2200" i="25"/>
  <c r="CC2200" i="25"/>
  <c r="CE2880" i="25"/>
  <c r="CC2880" i="25"/>
  <c r="CE2802" i="25"/>
  <c r="CC2802" i="25"/>
  <c r="CE2815" i="25"/>
  <c r="CC2815" i="25"/>
  <c r="CC2819" i="25"/>
  <c r="CE2819" i="25"/>
  <c r="CE1707" i="25"/>
  <c r="CC1707" i="25"/>
  <c r="CC2915" i="25"/>
  <c r="CE2915" i="25"/>
  <c r="CC2758" i="25"/>
  <c r="CE2758" i="25"/>
  <c r="CE2190" i="25"/>
  <c r="CC2190" i="25"/>
  <c r="CE2878" i="25"/>
  <c r="CC2878" i="25"/>
  <c r="CC2577" i="25"/>
  <c r="CE2577" i="25"/>
  <c r="CC1381" i="25"/>
  <c r="CE1381" i="25"/>
  <c r="CE2611" i="25"/>
  <c r="CC2611" i="25"/>
  <c r="CC1881" i="25"/>
  <c r="CE1881" i="25"/>
  <c r="CE1967" i="25"/>
  <c r="CC1967" i="25"/>
  <c r="CC1326" i="25"/>
  <c r="CE1326" i="25"/>
  <c r="CE2469" i="25"/>
  <c r="CC2469" i="25"/>
  <c r="CC1169" i="25"/>
  <c r="CE1169" i="25"/>
  <c r="CC2544" i="25"/>
  <c r="CE2544" i="25"/>
  <c r="CE2192" i="25"/>
  <c r="CC2192" i="25"/>
  <c r="CE2058" i="25"/>
  <c r="CC2058" i="25"/>
  <c r="CC2661" i="25"/>
  <c r="CE2661" i="25"/>
  <c r="CE1029" i="25"/>
  <c r="CC1029" i="25"/>
  <c r="CE2492" i="25"/>
  <c r="CC2492" i="25"/>
  <c r="CE2296" i="25"/>
  <c r="CC2296" i="25"/>
  <c r="CE2336" i="25"/>
  <c r="CC2336" i="25"/>
  <c r="CE1611" i="25"/>
  <c r="CC1611" i="25"/>
  <c r="CE2576" i="25"/>
  <c r="CC2576" i="25"/>
  <c r="CE2508" i="25"/>
  <c r="CC2508" i="25"/>
  <c r="CE2604" i="25"/>
  <c r="CC2604" i="25"/>
  <c r="CE2704" i="25"/>
  <c r="CC2704" i="25"/>
  <c r="CE2733" i="25"/>
  <c r="CC2733" i="25"/>
  <c r="CE2146" i="25"/>
  <c r="CC2146" i="25"/>
  <c r="CE2635" i="25"/>
  <c r="CC2635" i="25"/>
  <c r="CC2973" i="25"/>
  <c r="CE2973" i="25"/>
  <c r="CE2749" i="25"/>
  <c r="CC2749" i="25"/>
  <c r="CC2467" i="25"/>
  <c r="CE2467" i="25"/>
  <c r="CC2955" i="25"/>
  <c r="CE2955" i="25"/>
  <c r="CC2254" i="25"/>
  <c r="CE2254" i="25"/>
  <c r="CE2705" i="25"/>
  <c r="CC2705" i="25"/>
  <c r="CE2979" i="25"/>
  <c r="CC2979" i="25"/>
  <c r="CC2681" i="25"/>
  <c r="CE2681" i="25"/>
  <c r="CC2443" i="25"/>
  <c r="CE2443" i="25"/>
  <c r="CE2151" i="25"/>
  <c r="CC2151" i="25"/>
  <c r="CE2969" i="25"/>
  <c r="CC2969" i="25"/>
  <c r="CC2833" i="25"/>
  <c r="CE2833" i="25"/>
  <c r="CC2702" i="25"/>
  <c r="CE2702" i="25"/>
  <c r="CC2498" i="25"/>
  <c r="CE2498" i="25"/>
  <c r="CC2175" i="25"/>
  <c r="CE2175" i="25"/>
  <c r="CE2946" i="25"/>
  <c r="CC2946" i="25"/>
  <c r="CE2763" i="25"/>
  <c r="CC2763" i="25"/>
  <c r="CC2551" i="25"/>
  <c r="CE2551" i="25"/>
  <c r="CC2193" i="25"/>
  <c r="CE2193" i="25"/>
  <c r="CE1186" i="25"/>
  <c r="CC1186" i="25"/>
  <c r="CE2289" i="25"/>
  <c r="CC2289" i="25"/>
  <c r="CE1686" i="25"/>
  <c r="CC1686" i="25"/>
  <c r="CE1524" i="25"/>
  <c r="CC1524" i="25"/>
  <c r="CC1271" i="25"/>
  <c r="CE1271" i="25"/>
  <c r="CE1549" i="25"/>
  <c r="CC1549" i="25"/>
  <c r="CE2564" i="25"/>
  <c r="CC2564" i="25"/>
  <c r="CE1672" i="25"/>
  <c r="CC1672" i="25"/>
  <c r="CE2672" i="25"/>
  <c r="CC2672" i="25"/>
  <c r="CE1320" i="25"/>
  <c r="CC1320" i="25"/>
  <c r="CC2421" i="25"/>
  <c r="CE2421" i="25"/>
  <c r="CE2981" i="25"/>
  <c r="CC2981" i="25"/>
  <c r="CE1403" i="25"/>
  <c r="CC1403" i="25"/>
  <c r="CE2800" i="25"/>
  <c r="CC2800" i="25"/>
  <c r="CE1912" i="25"/>
  <c r="CC1912" i="25"/>
  <c r="CE2896" i="25"/>
  <c r="CC2896" i="25"/>
  <c r="CC1579" i="25"/>
  <c r="CE1579" i="25"/>
  <c r="CE2308" i="25"/>
  <c r="CC2308" i="25"/>
  <c r="CE2768" i="25"/>
  <c r="CC2768" i="25"/>
  <c r="CC2712" i="25"/>
  <c r="CE2712" i="25"/>
  <c r="CE2860" i="25"/>
  <c r="CC2860" i="25"/>
  <c r="CC2598" i="25"/>
  <c r="CE2598" i="25"/>
  <c r="CE3005" i="25"/>
  <c r="CC3005" i="25"/>
  <c r="CE2238" i="25"/>
  <c r="CC2238" i="25"/>
  <c r="CC2866" i="25"/>
  <c r="CE2866" i="25"/>
  <c r="CE2637" i="25"/>
  <c r="CC2637" i="25"/>
  <c r="CC2135" i="25"/>
  <c r="CE2135" i="25"/>
  <c r="CE2723" i="25"/>
  <c r="CC2723" i="25"/>
  <c r="CE1662" i="25"/>
  <c r="CC1662" i="25"/>
  <c r="CE2494" i="25"/>
  <c r="CC2494" i="25"/>
  <c r="CE2855" i="25"/>
  <c r="CC2855" i="25"/>
  <c r="CE2603" i="25"/>
  <c r="CC2603" i="25"/>
  <c r="CE2397" i="25"/>
  <c r="CC2397" i="25"/>
  <c r="CE1767" i="25"/>
  <c r="CC1767" i="25"/>
  <c r="CC2914" i="25"/>
  <c r="CE2914" i="25"/>
  <c r="CC2771" i="25"/>
  <c r="CE2771" i="25"/>
  <c r="CE2633" i="25"/>
  <c r="CC2633" i="25"/>
  <c r="CE2430" i="25"/>
  <c r="CC2430" i="25"/>
  <c r="CE1943" i="25"/>
  <c r="CC1943" i="25"/>
  <c r="CC2883" i="25"/>
  <c r="CE2883" i="25"/>
  <c r="CE2674" i="25"/>
  <c r="CC2674" i="25"/>
  <c r="CE2470" i="25"/>
  <c r="CC2470" i="25"/>
  <c r="CE2041" i="25"/>
  <c r="CC2041" i="25"/>
  <c r="CE2177" i="25"/>
  <c r="CC2177" i="25"/>
  <c r="CC1811" i="25"/>
  <c r="CE1811" i="25"/>
  <c r="CE1933" i="25"/>
  <c r="CC1933" i="25"/>
  <c r="CE1454" i="25"/>
  <c r="CC1454" i="25"/>
  <c r="CE1067" i="25"/>
  <c r="CC1067" i="25"/>
  <c r="CC2651" i="25"/>
  <c r="CE2651" i="25"/>
  <c r="CE2535" i="25"/>
  <c r="CC2535" i="25"/>
  <c r="CC2446" i="25"/>
  <c r="CE2446" i="25"/>
  <c r="CC2221" i="25"/>
  <c r="CE2221" i="25"/>
  <c r="CC1961" i="25"/>
  <c r="CE1961" i="25"/>
  <c r="CE2983" i="25"/>
  <c r="CC2983" i="25"/>
  <c r="CC2894" i="25"/>
  <c r="CE2894" i="25"/>
  <c r="CE2787" i="25"/>
  <c r="CC2787" i="25"/>
  <c r="CC2683" i="25"/>
  <c r="CE2683" i="25"/>
  <c r="CC2587" i="25"/>
  <c r="CE2587" i="25"/>
  <c r="CE2471" i="25"/>
  <c r="CC2471" i="25"/>
  <c r="CE2279" i="25"/>
  <c r="CC2279" i="25"/>
  <c r="CC2073" i="25"/>
  <c r="CE2073" i="25"/>
  <c r="CE1775" i="25"/>
  <c r="CC1775" i="25"/>
  <c r="CC2211" i="25"/>
  <c r="CE2211" i="25"/>
  <c r="CC2367" i="25"/>
  <c r="CE2367" i="25"/>
  <c r="CE1867" i="25"/>
  <c r="CC1867" i="25"/>
  <c r="CE1810" i="25"/>
  <c r="CC1810" i="25"/>
  <c r="CE1945" i="25"/>
  <c r="CC1945" i="25"/>
  <c r="CE1457" i="25"/>
  <c r="CC1457" i="25"/>
  <c r="CE1513" i="25"/>
  <c r="CC1513" i="25"/>
  <c r="CE1413" i="25"/>
  <c r="CC1413" i="25"/>
  <c r="CC1119" i="25"/>
  <c r="CE1119" i="25"/>
  <c r="CE1888" i="25"/>
  <c r="CC1888" i="25"/>
  <c r="CE2879" i="25"/>
  <c r="CC2879" i="25"/>
  <c r="CC2270" i="25"/>
  <c r="CE2270" i="25"/>
  <c r="CC2937" i="25"/>
  <c r="CE2937" i="25"/>
  <c r="CC2783" i="25"/>
  <c r="CE2783" i="25"/>
  <c r="CC2573" i="25"/>
  <c r="CE2573" i="25"/>
  <c r="CE2161" i="25"/>
  <c r="CC2161" i="25"/>
  <c r="CC2891" i="25"/>
  <c r="CE2891" i="25"/>
  <c r="CE2422" i="25"/>
  <c r="CC2422" i="25"/>
  <c r="CC2950" i="25"/>
  <c r="CE2950" i="25"/>
  <c r="CC2518" i="25"/>
  <c r="CE2518" i="25"/>
  <c r="CC2898" i="25"/>
  <c r="CE2898" i="25"/>
  <c r="CC2719" i="25"/>
  <c r="CE2719" i="25"/>
  <c r="CC2510" i="25"/>
  <c r="CE2510" i="25"/>
  <c r="CC2399" i="25"/>
  <c r="CE2399" i="25"/>
  <c r="CC2134" i="25"/>
  <c r="CE2134" i="25"/>
  <c r="CE2993" i="25"/>
  <c r="CC2993" i="25"/>
  <c r="CE2887" i="25"/>
  <c r="CC2887" i="25"/>
  <c r="CC2782" i="25"/>
  <c r="CE2782" i="25"/>
  <c r="CC2685" i="25"/>
  <c r="CE2685" i="25"/>
  <c r="CC2578" i="25"/>
  <c r="CE2578" i="25"/>
  <c r="CC2481" i="25"/>
  <c r="CE2481" i="25"/>
  <c r="CC2329" i="25"/>
  <c r="CE2329" i="25"/>
  <c r="CE2051" i="25"/>
  <c r="CC2051" i="25"/>
  <c r="CC1390" i="25"/>
  <c r="CE1390" i="25"/>
  <c r="CC2929" i="25"/>
  <c r="CE2929" i="25"/>
  <c r="CE2823" i="25"/>
  <c r="CC2823" i="25"/>
  <c r="CC2718" i="25"/>
  <c r="CE2718" i="25"/>
  <c r="CC2621" i="25"/>
  <c r="CE2621" i="25"/>
  <c r="CC2514" i="25"/>
  <c r="CE2514" i="25"/>
  <c r="CC2345" i="25"/>
  <c r="CE2345" i="25"/>
  <c r="CE2143" i="25"/>
  <c r="CC2143" i="25"/>
  <c r="CC1921" i="25"/>
  <c r="CE1921" i="25"/>
  <c r="CC2382" i="25"/>
  <c r="CE2382" i="25"/>
  <c r="CE1762" i="25"/>
  <c r="CC1762" i="25"/>
  <c r="CC2191" i="25"/>
  <c r="CE2191" i="25"/>
  <c r="CC1979" i="25"/>
  <c r="CE1979" i="25"/>
  <c r="CE1410" i="25"/>
  <c r="CC1410" i="25"/>
  <c r="CC1675" i="25"/>
  <c r="CE1675" i="25"/>
  <c r="CE1272" i="25"/>
  <c r="CC1272" i="25"/>
  <c r="CC1385" i="25"/>
  <c r="CE1385" i="25"/>
  <c r="CC1239" i="25"/>
  <c r="CE1239" i="25"/>
  <c r="CE2644" i="25"/>
  <c r="CC2644" i="25"/>
  <c r="CC1154" i="25"/>
  <c r="CE1154" i="25"/>
  <c r="CE2415" i="25"/>
  <c r="CC2415" i="25"/>
  <c r="CE2131" i="25"/>
  <c r="CC2131" i="25"/>
  <c r="CE1771" i="25"/>
  <c r="CC1771" i="25"/>
  <c r="CE2337" i="25"/>
  <c r="CC2337" i="25"/>
  <c r="CC2199" i="25"/>
  <c r="CE2199" i="25"/>
  <c r="CC1743" i="25"/>
  <c r="CE1743" i="25"/>
  <c r="CE1986" i="25"/>
  <c r="CC1986" i="25"/>
  <c r="CC1741" i="25"/>
  <c r="CE1741" i="25"/>
  <c r="CE1412" i="25"/>
  <c r="CC1412" i="25"/>
  <c r="CE1922" i="25"/>
  <c r="CC1922" i="25"/>
  <c r="CE1677" i="25"/>
  <c r="CC1677" i="25"/>
  <c r="CC1606" i="25"/>
  <c r="CE1606" i="25"/>
  <c r="CE1276" i="25"/>
  <c r="CC1276" i="25"/>
  <c r="CC1386" i="25"/>
  <c r="CE1386" i="25"/>
  <c r="CE1392" i="25"/>
  <c r="CC1392" i="25"/>
  <c r="CC1346" i="25"/>
  <c r="CE1346" i="25"/>
  <c r="CE1244" i="25"/>
  <c r="CC1244" i="25"/>
  <c r="CE1168" i="25"/>
  <c r="CC1168" i="25"/>
  <c r="CC2772" i="25"/>
  <c r="CE2772" i="25"/>
  <c r="CC2228" i="25"/>
  <c r="CE2228" i="25"/>
  <c r="CE1042" i="25"/>
  <c r="CC1042" i="25"/>
  <c r="CC2115" i="25"/>
  <c r="CE2115" i="25"/>
  <c r="CC1727" i="25"/>
  <c r="CE1727" i="25"/>
  <c r="CE2319" i="25"/>
  <c r="CC2319" i="25"/>
  <c r="CE2153" i="25"/>
  <c r="CC2153" i="25"/>
  <c r="CE1604" i="25"/>
  <c r="CC1604" i="25"/>
  <c r="CE1965" i="25"/>
  <c r="CC1965" i="25"/>
  <c r="CE1723" i="25"/>
  <c r="CC1723" i="25"/>
  <c r="CC1104" i="25"/>
  <c r="CE1104" i="25"/>
  <c r="CE1901" i="25"/>
  <c r="CC1901" i="25"/>
  <c r="CC1659" i="25"/>
  <c r="CE1659" i="25"/>
  <c r="CC1566" i="25"/>
  <c r="CE1566" i="25"/>
  <c r="CC1066" i="25"/>
  <c r="CE1066" i="25"/>
  <c r="CC1324" i="25"/>
  <c r="CE1324" i="25"/>
  <c r="CE1322" i="25"/>
  <c r="CC1322" i="25"/>
  <c r="CE1255" i="25"/>
  <c r="CC1255" i="25"/>
  <c r="CC1194" i="25"/>
  <c r="CE1194" i="25"/>
  <c r="CC1105" i="25"/>
  <c r="CE1105" i="25"/>
  <c r="CC2788" i="25"/>
  <c r="CE2788" i="25"/>
  <c r="CE1972" i="25"/>
  <c r="CC1972" i="25"/>
  <c r="CE2037" i="25"/>
  <c r="CC2037" i="25"/>
  <c r="CE1122" i="25"/>
  <c r="CC1122" i="25"/>
  <c r="CC1577" i="25"/>
  <c r="CE1577" i="25"/>
  <c r="CC2371" i="25"/>
  <c r="CE2371" i="25"/>
  <c r="CC2243" i="25"/>
  <c r="CE2243" i="25"/>
  <c r="CE2114" i="25"/>
  <c r="CC2114" i="25"/>
  <c r="CE1865" i="25"/>
  <c r="CC1865" i="25"/>
  <c r="CE1710" i="25"/>
  <c r="CC1710" i="25"/>
  <c r="CE2381" i="25"/>
  <c r="CC2381" i="25"/>
  <c r="CE2315" i="25"/>
  <c r="CC2315" i="25"/>
  <c r="CE2251" i="25"/>
  <c r="CC2251" i="25"/>
  <c r="CC2147" i="25"/>
  <c r="CE2147" i="25"/>
  <c r="CC1950" i="25"/>
  <c r="CE1950" i="25"/>
  <c r="CE1540" i="25"/>
  <c r="CC1540" i="25"/>
  <c r="CC2049" i="25"/>
  <c r="CE2049" i="25"/>
  <c r="CC1954" i="25"/>
  <c r="CE1954" i="25"/>
  <c r="CC1833" i="25"/>
  <c r="CE1833" i="25"/>
  <c r="CC1719" i="25"/>
  <c r="CE1719" i="25"/>
  <c r="CC1564" i="25"/>
  <c r="CE1564" i="25"/>
  <c r="CE1086" i="25"/>
  <c r="CC1086" i="25"/>
  <c r="CE1985" i="25"/>
  <c r="CC1985" i="25"/>
  <c r="CE1890" i="25"/>
  <c r="CC1890" i="25"/>
  <c r="CE1769" i="25"/>
  <c r="CC1769" i="25"/>
  <c r="CE1655" i="25"/>
  <c r="CC1655" i="25"/>
  <c r="CE1504" i="25"/>
  <c r="CC1504" i="25"/>
  <c r="CE1562" i="25"/>
  <c r="CC1562" i="25"/>
  <c r="CE1417" i="25"/>
  <c r="CC1417" i="25"/>
  <c r="CC1048" i="25"/>
  <c r="CE1048" i="25"/>
  <c r="CC1526" i="25"/>
  <c r="CE1526" i="25"/>
  <c r="CE1312" i="25"/>
  <c r="CC1312" i="25"/>
  <c r="CC1474" i="25"/>
  <c r="CE1474" i="25"/>
  <c r="CC1308" i="25"/>
  <c r="CE1308" i="25"/>
  <c r="CC1424" i="25"/>
  <c r="CE1424" i="25"/>
  <c r="CE1210" i="25"/>
  <c r="CC1210" i="25"/>
  <c r="CE1188" i="25"/>
  <c r="CC1188" i="25"/>
  <c r="CC1191" i="25"/>
  <c r="CE1191" i="25"/>
  <c r="CE1135" i="25"/>
  <c r="CC1135" i="25"/>
  <c r="CE1097" i="25"/>
  <c r="CC1097" i="25"/>
  <c r="CC1531" i="25"/>
  <c r="CE1531" i="25"/>
  <c r="CC2724" i="25"/>
  <c r="CE2724" i="25"/>
  <c r="CE2080" i="25"/>
  <c r="CC2080" i="25"/>
  <c r="CE1910" i="25"/>
  <c r="CC1910" i="25"/>
  <c r="CC1273" i="25"/>
  <c r="CE1273" i="25"/>
  <c r="CC1804" i="25"/>
  <c r="CE1804" i="25"/>
  <c r="CE1734" i="25"/>
  <c r="CC1734" i="25"/>
  <c r="CC2417" i="25"/>
  <c r="CE2417" i="25"/>
  <c r="CE2301" i="25"/>
  <c r="CC2301" i="25"/>
  <c r="CC2137" i="25"/>
  <c r="CE2137" i="25"/>
  <c r="CE2057" i="25"/>
  <c r="CC2057" i="25"/>
  <c r="CE1779" i="25"/>
  <c r="CC1779" i="25"/>
  <c r="CE1473" i="25"/>
  <c r="CC1473" i="25"/>
  <c r="CC2338" i="25"/>
  <c r="CE2338" i="25"/>
  <c r="CE2274" i="25"/>
  <c r="CC2274" i="25"/>
  <c r="CC2203" i="25"/>
  <c r="CE2203" i="25"/>
  <c r="CE2015" i="25"/>
  <c r="CC2015" i="25"/>
  <c r="CC1801" i="25"/>
  <c r="CE1801" i="25"/>
  <c r="CE1218" i="25"/>
  <c r="CC1218" i="25"/>
  <c r="CE1987" i="25"/>
  <c r="CC1987" i="25"/>
  <c r="CE1885" i="25"/>
  <c r="CC1885" i="25"/>
  <c r="CC1742" i="25"/>
  <c r="CE1742" i="25"/>
  <c r="CE1657" i="25"/>
  <c r="CC1657" i="25"/>
  <c r="CC1440" i="25"/>
  <c r="CE1440" i="25"/>
  <c r="CE2055" i="25"/>
  <c r="CC2055" i="25"/>
  <c r="CE1923" i="25"/>
  <c r="CC1923" i="25"/>
  <c r="CE1821" i="25"/>
  <c r="CC1821" i="25"/>
  <c r="CC1678" i="25"/>
  <c r="CE1678" i="25"/>
  <c r="CE1580" i="25"/>
  <c r="CC1580" i="25"/>
  <c r="CE1610" i="25"/>
  <c r="CC1610" i="25"/>
  <c r="CE1506" i="25"/>
  <c r="CC1506" i="25"/>
  <c r="CC1292" i="25"/>
  <c r="CE1292" i="25"/>
  <c r="CE1584" i="25"/>
  <c r="CC1584" i="25"/>
  <c r="CE1438" i="25"/>
  <c r="CC1438" i="25"/>
  <c r="CE1101" i="25"/>
  <c r="CC1101" i="25"/>
  <c r="CE1398" i="25"/>
  <c r="CC1398" i="25"/>
  <c r="CE1128" i="25"/>
  <c r="CC1128" i="25"/>
  <c r="CC1353" i="25"/>
  <c r="CE1353" i="25"/>
  <c r="CE1248" i="25"/>
  <c r="CC1248" i="25"/>
  <c r="CE1252" i="25"/>
  <c r="CC1252" i="25"/>
  <c r="CC1028" i="25"/>
  <c r="CE1028" i="25"/>
  <c r="CC1035" i="25"/>
  <c r="CE1035" i="25"/>
  <c r="CC2960" i="25"/>
  <c r="CE2960" i="25"/>
  <c r="CE2853" i="25"/>
  <c r="CC2853" i="25"/>
  <c r="CC1479" i="25"/>
  <c r="CE1479" i="25"/>
  <c r="CE1437" i="25"/>
  <c r="CC1437" i="25"/>
  <c r="CE1189" i="25"/>
  <c r="CC1189" i="25"/>
  <c r="CE1177" i="25"/>
  <c r="CC1177" i="25"/>
  <c r="CE1952" i="25"/>
  <c r="CC1952" i="25"/>
  <c r="CC1290" i="25"/>
  <c r="CE1290" i="25"/>
  <c r="CE1269" i="25"/>
  <c r="CC1269" i="25"/>
  <c r="CC1592" i="25"/>
  <c r="CE1592" i="25"/>
  <c r="CC1589" i="25"/>
  <c r="CE1589" i="25"/>
  <c r="CC1245" i="25"/>
  <c r="CE1245" i="25"/>
  <c r="CC1456" i="25"/>
  <c r="CE1456" i="25"/>
  <c r="CE1316" i="25"/>
  <c r="CC1316" i="25"/>
  <c r="CE1497" i="25"/>
  <c r="CC1497" i="25"/>
  <c r="CC1362" i="25"/>
  <c r="CE1362" i="25"/>
  <c r="CE1046" i="25"/>
  <c r="CC1046" i="25"/>
  <c r="CE1195" i="25"/>
  <c r="CC1195" i="25"/>
  <c r="CE1238" i="25"/>
  <c r="CC1238" i="25"/>
  <c r="CE1039" i="25"/>
  <c r="CC1039" i="25"/>
  <c r="CE1117" i="25"/>
  <c r="CC1117" i="25"/>
  <c r="CE1099" i="25"/>
  <c r="CC1099" i="25"/>
  <c r="CC2560" i="25"/>
  <c r="CE2560" i="25"/>
  <c r="CC2581" i="25"/>
  <c r="CE2581" i="25"/>
  <c r="CE1373" i="25"/>
  <c r="CC1373" i="25"/>
  <c r="CE2084" i="25"/>
  <c r="CC2084" i="25"/>
  <c r="CE2160" i="25"/>
  <c r="CC2160" i="25"/>
  <c r="CC1415" i="25"/>
  <c r="CE1415" i="25"/>
  <c r="CC1459" i="25"/>
  <c r="CE1459" i="25"/>
  <c r="CC2500" i="25"/>
  <c r="CE2500" i="25"/>
  <c r="CC1246" i="25"/>
  <c r="CE1246" i="25"/>
  <c r="CE3012" i="25"/>
  <c r="CC3012" i="25"/>
  <c r="CC2532" i="25"/>
  <c r="CE2532" i="25"/>
  <c r="CE2922" i="25"/>
  <c r="CC2922" i="25"/>
  <c r="CE1112" i="25"/>
  <c r="CC1112" i="25"/>
  <c r="CE1661" i="25"/>
  <c r="CC1661" i="25"/>
  <c r="CE1229" i="25"/>
  <c r="CC1229" i="25"/>
  <c r="CC1529" i="25"/>
  <c r="CE1529" i="25"/>
  <c r="CC2364" i="25"/>
  <c r="CE2364" i="25"/>
  <c r="CE1988" i="25"/>
  <c r="CC1988" i="25"/>
  <c r="CC1696" i="25"/>
  <c r="CE1696" i="25"/>
  <c r="CC1337" i="25"/>
  <c r="CE1337" i="25"/>
  <c r="CC1150" i="25"/>
  <c r="CE1150" i="25"/>
  <c r="CE2789" i="25"/>
  <c r="CC2789" i="25"/>
  <c r="CC1384" i="25"/>
  <c r="CE1384" i="25"/>
  <c r="CE1941" i="25"/>
  <c r="CC1941" i="25"/>
  <c r="CC1072" i="25"/>
  <c r="CE1072" i="25"/>
  <c r="CC2128" i="25"/>
  <c r="CE2128" i="25"/>
  <c r="CE2036" i="25"/>
  <c r="CC2036" i="25"/>
  <c r="CE1233" i="25"/>
  <c r="CC1233" i="25"/>
  <c r="CC1254" i="25"/>
  <c r="CE1254" i="25"/>
  <c r="CC1106" i="25"/>
  <c r="CE1106" i="25"/>
  <c r="CC1528" i="25"/>
  <c r="CE1528" i="25"/>
  <c r="CE2596" i="25"/>
  <c r="CC2596" i="25"/>
  <c r="CC1389" i="25"/>
  <c r="CE1389" i="25"/>
  <c r="CC1310" i="25"/>
  <c r="CE1310" i="25"/>
  <c r="CC2344" i="25"/>
  <c r="CE2344" i="25"/>
  <c r="CE1626" i="25"/>
  <c r="CC1626" i="25"/>
  <c r="CE2330" i="25"/>
  <c r="CC2330" i="25"/>
  <c r="CC1593" i="25"/>
  <c r="CE1593" i="25"/>
  <c r="CE1315" i="25"/>
  <c r="CC1315" i="25"/>
  <c r="CE2629" i="25"/>
  <c r="CC2629" i="25"/>
  <c r="CC1173" i="25"/>
  <c r="CE1173" i="25"/>
  <c r="CC1846" i="25"/>
  <c r="CE1846" i="25"/>
  <c r="CC1301" i="25"/>
  <c r="CE1301" i="25"/>
  <c r="CC1845" i="25"/>
  <c r="CE1845" i="25"/>
  <c r="CE1844" i="25"/>
  <c r="CC1844" i="25"/>
  <c r="CE1848" i="25"/>
  <c r="CC1848" i="25"/>
  <c r="CC1797" i="25"/>
  <c r="CE1797" i="25"/>
  <c r="CE1103" i="25"/>
  <c r="CC1103" i="25"/>
  <c r="CE2250" i="25"/>
  <c r="CC2250" i="25"/>
  <c r="CC2293" i="25"/>
  <c r="CE2293" i="25"/>
  <c r="CE2468" i="25"/>
  <c r="CC2468" i="25"/>
  <c r="CC1182" i="25"/>
  <c r="CE1182" i="25"/>
  <c r="CC1253" i="25"/>
  <c r="CE1253" i="25"/>
  <c r="CE1889" i="25"/>
  <c r="CC1889" i="25"/>
  <c r="CC1107" i="25"/>
  <c r="CE1107" i="25"/>
  <c r="CC1587" i="25"/>
  <c r="CE1587" i="25"/>
  <c r="CE1134" i="25"/>
  <c r="CC1134" i="25"/>
  <c r="CE1162" i="25"/>
  <c r="CC1162" i="25"/>
  <c r="CC1536" i="25"/>
  <c r="CE1536" i="25"/>
  <c r="CC2314" i="25"/>
  <c r="CE2314" i="25"/>
  <c r="CE1400" i="25"/>
  <c r="CC1400" i="25"/>
  <c r="CC1221" i="25"/>
  <c r="CE1221" i="25"/>
  <c r="CC2548" i="25"/>
  <c r="CE2548" i="25"/>
  <c r="CE1068" i="25"/>
  <c r="CC1068" i="25"/>
  <c r="CC1813" i="25"/>
  <c r="CE1813" i="25"/>
  <c r="CC1294" i="25"/>
  <c r="CE1294" i="25"/>
  <c r="CC1603" i="25"/>
  <c r="CE1603" i="25"/>
  <c r="CE1080" i="25"/>
  <c r="CC1080" i="25"/>
  <c r="CC2068" i="25"/>
  <c r="CE2068" i="25"/>
  <c r="CE1535" i="25"/>
  <c r="CC1535" i="25"/>
  <c r="CE1761" i="25"/>
  <c r="CC1761" i="25"/>
  <c r="CC2116" i="25"/>
  <c r="CE2116" i="25"/>
  <c r="CC1368" i="25"/>
  <c r="CE1368" i="25"/>
  <c r="CE1205" i="25"/>
  <c r="CC1205" i="25"/>
  <c r="CC2821" i="25"/>
  <c r="CE2821" i="25"/>
  <c r="CC1600" i="25"/>
  <c r="CE1600" i="25"/>
  <c r="CE1599" i="25"/>
  <c r="CC1599" i="25"/>
  <c r="CC2040" i="25"/>
  <c r="CE2040" i="25"/>
  <c r="CE2812" i="25"/>
  <c r="CC2812" i="25"/>
  <c r="CE2617" i="25"/>
  <c r="CC2617" i="25"/>
  <c r="CE2743" i="25"/>
  <c r="CC2743" i="25"/>
  <c r="CC1843" i="25"/>
  <c r="CE1843" i="25"/>
  <c r="CC2902" i="25"/>
  <c r="CE2902" i="25"/>
  <c r="CC1140" i="25"/>
  <c r="CE1140" i="25"/>
  <c r="CC1692" i="25"/>
  <c r="CE1692" i="25"/>
  <c r="CC2740" i="25"/>
  <c r="CE2740" i="25"/>
  <c r="CE2240" i="25"/>
  <c r="CC2240" i="25"/>
  <c r="CE2978" i="25"/>
  <c r="CC2978" i="25"/>
  <c r="CE2865" i="25"/>
  <c r="CC2865" i="25"/>
  <c r="CE2854" i="25"/>
  <c r="CC2854" i="25"/>
  <c r="CC2911" i="25"/>
  <c r="CE2911" i="25"/>
  <c r="CC2963" i="25"/>
  <c r="CE2963" i="25"/>
  <c r="CE1730" i="25"/>
  <c r="CC1730" i="25"/>
  <c r="CC2652" i="25"/>
  <c r="CE2652" i="25"/>
  <c r="CC1772" i="25"/>
  <c r="CE1772" i="25"/>
  <c r="CC1996" i="25"/>
  <c r="CE1996" i="25"/>
  <c r="CC1749" i="25"/>
  <c r="CE1749" i="25"/>
  <c r="CE1073" i="25"/>
  <c r="CC1073" i="25"/>
  <c r="CE1225" i="25"/>
  <c r="CC1225" i="25"/>
  <c r="CE1025" i="25"/>
  <c r="CC1025" i="25"/>
  <c r="CC1765" i="25"/>
  <c r="CE1765" i="25"/>
  <c r="CC2666" i="25"/>
  <c r="CE2666" i="25"/>
  <c r="CE2820" i="25"/>
  <c r="CC2820" i="25"/>
  <c r="CE1724" i="25"/>
  <c r="CC1724" i="25"/>
  <c r="CE2613" i="25"/>
  <c r="CC2613" i="25"/>
  <c r="CC1768" i="25"/>
  <c r="CE1768" i="25"/>
  <c r="CC2480" i="25"/>
  <c r="CE2480" i="25"/>
  <c r="CC1624" i="25"/>
  <c r="CE1624" i="25"/>
  <c r="CC2888" i="25"/>
  <c r="CE2888" i="25"/>
  <c r="CE2935" i="25"/>
  <c r="CC2935" i="25"/>
  <c r="CE1949" i="25"/>
  <c r="CC1949" i="25"/>
  <c r="CE2803" i="25"/>
  <c r="CC2803" i="25"/>
  <c r="CC2646" i="25"/>
  <c r="CE2646" i="25"/>
  <c r="CC2316" i="25"/>
  <c r="CE2316" i="25"/>
  <c r="CC1041" i="25"/>
  <c r="CE1041" i="25"/>
  <c r="CC2485" i="25"/>
  <c r="CE2485" i="25"/>
  <c r="CE2028" i="25"/>
  <c r="CC2028" i="25"/>
  <c r="CC1306" i="25"/>
  <c r="CE1306" i="25"/>
  <c r="CC1623" i="25"/>
  <c r="CE1623" i="25"/>
  <c r="CC1563" i="25"/>
  <c r="CE1563" i="25"/>
  <c r="CC2944" i="25"/>
  <c r="CE2944" i="25"/>
  <c r="CC2327" i="25"/>
  <c r="CE2327" i="25"/>
  <c r="CC2947" i="25"/>
  <c r="CE2947" i="25"/>
  <c r="CE2141" i="25"/>
  <c r="CC2141" i="25"/>
  <c r="CE1130" i="25"/>
  <c r="CC1130" i="25"/>
  <c r="CE2980" i="25"/>
  <c r="CC2980" i="25"/>
  <c r="CC2832" i="25"/>
  <c r="CE2832" i="25"/>
  <c r="CC2456" i="25"/>
  <c r="CE2456" i="25"/>
  <c r="CC2813" i="25"/>
  <c r="CE2813" i="25"/>
  <c r="CE2459" i="25"/>
  <c r="CC2459" i="25"/>
  <c r="CC2483" i="25"/>
  <c r="CE2483" i="25"/>
  <c r="CC2735" i="25"/>
  <c r="CE2735" i="25"/>
  <c r="CC2807" i="25"/>
  <c r="CE2807" i="25"/>
  <c r="CE1905" i="25"/>
  <c r="CC1905" i="25"/>
  <c r="CC2917" i="25"/>
  <c r="CE2917" i="25"/>
  <c r="CC2180" i="25"/>
  <c r="CE2180" i="25"/>
  <c r="CE2072" i="25"/>
  <c r="CC2072" i="25"/>
  <c r="CE2956" i="25"/>
  <c r="CC2956" i="25"/>
  <c r="CE1926" i="25"/>
  <c r="CC1926" i="25"/>
  <c r="CE2361" i="25"/>
  <c r="CC2361" i="25"/>
  <c r="CE2897" i="25"/>
  <c r="CC2897" i="25"/>
  <c r="CC2958" i="25"/>
  <c r="CE2958" i="25"/>
  <c r="CE2061" i="25"/>
  <c r="CC2061" i="25"/>
  <c r="CE2159" i="25"/>
  <c r="CC2159" i="25"/>
  <c r="CE1314" i="25"/>
  <c r="CC1314" i="25"/>
  <c r="CE2475" i="25"/>
  <c r="CC2475" i="25"/>
  <c r="CC2814" i="25"/>
  <c r="CE2814" i="25"/>
  <c r="CE2311" i="25"/>
  <c r="CC2311" i="25"/>
  <c r="CC2323" i="25"/>
  <c r="CE2323" i="25"/>
  <c r="CE2091" i="25"/>
  <c r="CC2091" i="25"/>
  <c r="CE1501" i="25"/>
  <c r="CC1501" i="25"/>
  <c r="CC2829" i="25"/>
  <c r="CE2829" i="25"/>
  <c r="CE2529" i="25"/>
  <c r="CC2529" i="25"/>
  <c r="CE2759" i="25"/>
  <c r="CC2759" i="25"/>
  <c r="CE3009" i="25"/>
  <c r="CC3009" i="25"/>
  <c r="CC2614" i="25"/>
  <c r="CE2614" i="25"/>
  <c r="CE2127" i="25"/>
  <c r="CC2127" i="25"/>
  <c r="CC2849" i="25"/>
  <c r="CE2849" i="25"/>
  <c r="CE2647" i="25"/>
  <c r="CC2647" i="25"/>
  <c r="CC2429" i="25"/>
  <c r="CE2429" i="25"/>
  <c r="CE2011" i="25"/>
  <c r="CC2011" i="25"/>
  <c r="CC1947" i="25"/>
  <c r="CE1947" i="25"/>
  <c r="CC1172" i="25"/>
  <c r="CE1172" i="25"/>
  <c r="CC1815" i="25"/>
  <c r="CE1815" i="25"/>
  <c r="CE1075" i="25"/>
  <c r="CC1075" i="25"/>
  <c r="CC2904" i="25"/>
  <c r="CE2904" i="25"/>
  <c r="CE1369" i="25"/>
  <c r="CC1369" i="25"/>
  <c r="CC1858" i="25"/>
  <c r="CE1858" i="25"/>
  <c r="CE2241" i="25"/>
  <c r="CC2241" i="25"/>
  <c r="CE2022" i="25"/>
  <c r="CC2022" i="25"/>
  <c r="CC1553" i="25"/>
  <c r="CE1553" i="25"/>
  <c r="CE1758" i="25"/>
  <c r="CC1758" i="25"/>
  <c r="CE1378" i="25"/>
  <c r="CC1378" i="25"/>
  <c r="CE1462" i="25"/>
  <c r="CC1462" i="25"/>
  <c r="CE1120" i="25"/>
  <c r="CC1120" i="25"/>
  <c r="CE1597" i="25"/>
  <c r="CC1597" i="25"/>
  <c r="CC1794" i="25"/>
  <c r="CE1794" i="25"/>
  <c r="CE2215" i="25"/>
  <c r="CC2215" i="25"/>
  <c r="CE1995" i="25"/>
  <c r="CC1995" i="25"/>
  <c r="CE1460" i="25"/>
  <c r="CC1460" i="25"/>
  <c r="CE1931" i="25"/>
  <c r="CC1931" i="25"/>
  <c r="CE1621" i="25"/>
  <c r="CC1621" i="25"/>
  <c r="CE1452" i="25"/>
  <c r="CC1452" i="25"/>
  <c r="CC1365" i="25"/>
  <c r="CE1365" i="25"/>
  <c r="CE1059" i="25"/>
  <c r="CC1059" i="25"/>
  <c r="CC1760" i="25"/>
  <c r="CE1760" i="25"/>
  <c r="CC1367" i="25"/>
  <c r="CE1367" i="25"/>
  <c r="CC2393" i="25"/>
  <c r="CE2393" i="25"/>
  <c r="CC2125" i="25"/>
  <c r="CE2125" i="25"/>
  <c r="CC1755" i="25"/>
  <c r="CE1755" i="25"/>
  <c r="CC2331" i="25"/>
  <c r="CE2331" i="25"/>
  <c r="CC2183" i="25"/>
  <c r="CE2183" i="25"/>
  <c r="CE1646" i="25"/>
  <c r="CC1646" i="25"/>
  <c r="CC1975" i="25"/>
  <c r="CE1975" i="25"/>
  <c r="CC1737" i="25"/>
  <c r="CE1737" i="25"/>
  <c r="CC1404" i="25"/>
  <c r="CE1404" i="25"/>
  <c r="CE1911" i="25"/>
  <c r="CC1911" i="25"/>
  <c r="CC1673" i="25"/>
  <c r="CE1673" i="25"/>
  <c r="CE1582" i="25"/>
  <c r="CC1582" i="25"/>
  <c r="CE1268" i="25"/>
  <c r="CC1268" i="25"/>
  <c r="CE1349" i="25"/>
  <c r="CC1349" i="25"/>
  <c r="CE1366" i="25"/>
  <c r="CC1366" i="25"/>
  <c r="CC1334" i="25"/>
  <c r="CE1334" i="25"/>
  <c r="CE1234" i="25"/>
  <c r="CC1234" i="25"/>
  <c r="CE2992" i="25"/>
  <c r="CC2992" i="25"/>
  <c r="CE1357" i="25"/>
  <c r="CC1357" i="25"/>
  <c r="CE1480" i="25"/>
  <c r="CC1480" i="25"/>
  <c r="CE2570" i="25"/>
  <c r="CC2570" i="25"/>
  <c r="CC2333" i="25"/>
  <c r="CE2333" i="25"/>
  <c r="CC2070" i="25"/>
  <c r="CE2070" i="25"/>
  <c r="CC1670" i="25"/>
  <c r="CE1670" i="25"/>
  <c r="CC2290" i="25"/>
  <c r="CE2290" i="25"/>
  <c r="CC2095" i="25"/>
  <c r="CE2095" i="25"/>
  <c r="CC1372" i="25"/>
  <c r="CE1372" i="25"/>
  <c r="CC1913" i="25"/>
  <c r="CE1913" i="25"/>
  <c r="CC1695" i="25"/>
  <c r="CE1695" i="25"/>
  <c r="CC2077" i="25"/>
  <c r="CE2077" i="25"/>
  <c r="CC1849" i="25"/>
  <c r="CE1849" i="25"/>
  <c r="CC1620" i="25"/>
  <c r="CE1620" i="25"/>
  <c r="CC1532" i="25"/>
  <c r="CE1532" i="25"/>
  <c r="CC1596" i="25"/>
  <c r="CE1596" i="25"/>
  <c r="CC1259" i="25"/>
  <c r="CE1259" i="25"/>
  <c r="CC1266" i="25"/>
  <c r="CE1266" i="25"/>
  <c r="CC1274" i="25"/>
  <c r="CE1274" i="25"/>
  <c r="CE1069" i="25"/>
  <c r="CC1069" i="25"/>
  <c r="CC1070" i="25"/>
  <c r="CE1070" i="25"/>
  <c r="CC2101" i="25"/>
  <c r="CE2101" i="25"/>
  <c r="CC1555" i="25"/>
  <c r="CE1555" i="25"/>
  <c r="CE2106" i="25"/>
  <c r="CC2106" i="25"/>
  <c r="CE3016" i="25"/>
  <c r="CC3016" i="25"/>
  <c r="CC2104" i="25"/>
  <c r="CE2104" i="25"/>
  <c r="CE1468" i="25"/>
  <c r="CC1468" i="25"/>
  <c r="CC1167" i="25"/>
  <c r="CE1167" i="25"/>
  <c r="CC1200" i="25"/>
  <c r="CE1200" i="25"/>
  <c r="CC1256" i="25"/>
  <c r="CE1256" i="25"/>
  <c r="CE1133" i="25"/>
  <c r="CC1133" i="25"/>
  <c r="CE2684" i="25"/>
  <c r="CC2684" i="25"/>
  <c r="CC2932" i="25"/>
  <c r="CE2932" i="25"/>
  <c r="CC1733" i="25"/>
  <c r="CE1733" i="25"/>
  <c r="CC1198" i="25"/>
  <c r="CE1198" i="25"/>
  <c r="CC2388" i="25"/>
  <c r="CE2388" i="25"/>
  <c r="CC1948" i="25"/>
  <c r="CE1948" i="25"/>
  <c r="CC1650" i="25"/>
  <c r="CE1650" i="25"/>
  <c r="CC1432" i="25"/>
  <c r="CE1432" i="25"/>
  <c r="CC1100" i="25"/>
  <c r="CE1100" i="25"/>
  <c r="CC1343" i="25"/>
  <c r="CE1343" i="25"/>
  <c r="CE1399" i="25"/>
  <c r="CC1399" i="25"/>
  <c r="CE2026" i="25"/>
  <c r="CC2026" i="25"/>
  <c r="CC1027" i="25"/>
  <c r="CE1027" i="25"/>
  <c r="CE2362" i="25"/>
  <c r="CC2362" i="25"/>
  <c r="CE2060" i="25"/>
  <c r="CC2060" i="25"/>
  <c r="CC1968" i="25"/>
  <c r="CE1968" i="25"/>
  <c r="CC2140" i="25"/>
  <c r="CE2140" i="25"/>
  <c r="CE1674" i="25"/>
  <c r="CC1674" i="25"/>
  <c r="CC1906" i="25"/>
  <c r="CE1906" i="25"/>
  <c r="CC2081" i="25"/>
  <c r="CE2081" i="25"/>
  <c r="CE1262" i="25"/>
  <c r="CC1262" i="25"/>
  <c r="CE2744" i="25"/>
  <c r="CC2744" i="25"/>
  <c r="CE2453" i="25"/>
  <c r="CC2453" i="25"/>
  <c r="CC1964" i="25"/>
  <c r="CE1964" i="25"/>
  <c r="CE2117" i="25"/>
  <c r="CC2117" i="25"/>
  <c r="CC2230" i="25"/>
  <c r="CE2230" i="25"/>
  <c r="CE1782" i="25"/>
  <c r="CC1782" i="25"/>
  <c r="CE1206" i="25"/>
  <c r="CC1206" i="25"/>
  <c r="CC1395" i="25"/>
  <c r="CE1395" i="25"/>
  <c r="CE1049" i="25"/>
  <c r="CC1049" i="25"/>
  <c r="CC1936" i="25"/>
  <c r="CE1936" i="25"/>
  <c r="CC1664" i="25"/>
  <c r="CE1664" i="25"/>
  <c r="CE2602" i="25"/>
  <c r="CC2602" i="25"/>
  <c r="CC2554" i="25"/>
  <c r="CE2554" i="25"/>
  <c r="CC1800" i="25"/>
  <c r="CE1800" i="25"/>
  <c r="CE3013" i="25"/>
  <c r="CC3013" i="25"/>
  <c r="CE1249" i="25"/>
  <c r="CC1249" i="25"/>
  <c r="CE1832" i="25"/>
  <c r="CC1832" i="25"/>
  <c r="CE2432" i="25"/>
  <c r="CC2432" i="25"/>
  <c r="CE2348" i="25"/>
  <c r="CC2348" i="25"/>
  <c r="CE2520" i="25"/>
  <c r="CC2520" i="25"/>
  <c r="CC3011" i="25"/>
  <c r="CE3011" i="25"/>
  <c r="CE2899" i="25"/>
  <c r="CC2899" i="25"/>
  <c r="CE2297" i="25"/>
  <c r="CC2297" i="25"/>
  <c r="CE1757" i="25"/>
  <c r="CC1757" i="25"/>
  <c r="CE2873" i="25"/>
  <c r="CC2873" i="25"/>
  <c r="CC2403" i="25"/>
  <c r="CE2403" i="25"/>
  <c r="CE2925" i="25"/>
  <c r="CC2925" i="25"/>
  <c r="CE2655" i="25"/>
  <c r="CC2655" i="25"/>
  <c r="CC1966" i="25"/>
  <c r="CE1966" i="25"/>
  <c r="CE2687" i="25"/>
  <c r="CC2687" i="25"/>
  <c r="CC2079" i="25"/>
  <c r="CE2079" i="25"/>
  <c r="CE1963" i="25"/>
  <c r="CC1963" i="25"/>
  <c r="CE1534" i="25"/>
  <c r="CC1534" i="25"/>
  <c r="CE1944" i="25"/>
  <c r="CC1944" i="25"/>
  <c r="CE1781" i="25"/>
  <c r="CC1781" i="25"/>
  <c r="CE2076" i="25"/>
  <c r="CC2076" i="25"/>
  <c r="CE1443" i="25"/>
  <c r="CC1443" i="25"/>
  <c r="CE1401" i="25"/>
  <c r="CC1401" i="25"/>
  <c r="CE1900" i="25"/>
  <c r="CC1900" i="25"/>
  <c r="CE1483" i="25"/>
  <c r="CC1483" i="25"/>
  <c r="CE2597" i="25"/>
  <c r="CC2597" i="25"/>
  <c r="CE2324" i="25"/>
  <c r="CC2324" i="25"/>
  <c r="CC2496" i="25"/>
  <c r="CE2496" i="25"/>
  <c r="CE2940" i="25"/>
  <c r="CC2940" i="25"/>
  <c r="CC2555" i="25"/>
  <c r="CE2555" i="25"/>
  <c r="CC2227" i="25"/>
  <c r="CE2227" i="25"/>
  <c r="CE2590" i="25"/>
  <c r="CC2590" i="25"/>
  <c r="CE2626" i="25"/>
  <c r="CC2626" i="25"/>
  <c r="CE2463" i="25"/>
  <c r="CC2463" i="25"/>
  <c r="CC2562" i="25"/>
  <c r="CE2562" i="25"/>
  <c r="CE1721" i="25"/>
  <c r="CC1721" i="25"/>
  <c r="CC2765" i="25"/>
  <c r="CE2765" i="25"/>
  <c r="CE2401" i="25"/>
  <c r="CC2401" i="25"/>
  <c r="CE2769" i="25"/>
  <c r="CC2769" i="25"/>
  <c r="CE2198" i="25"/>
  <c r="CC2198" i="25"/>
  <c r="CE2321" i="25"/>
  <c r="CC2321" i="25"/>
  <c r="CE1568" i="25"/>
  <c r="CC1568" i="25"/>
  <c r="CE2034" i="25"/>
  <c r="CC2034" i="25"/>
  <c r="CC1217" i="25"/>
  <c r="CE1217" i="25"/>
  <c r="CC2565" i="25"/>
  <c r="CE2565" i="25"/>
  <c r="CE1179" i="25"/>
  <c r="CC1179" i="25"/>
  <c r="CE1608" i="25"/>
  <c r="CC1608" i="25"/>
  <c r="CC1953" i="25"/>
  <c r="CE1953" i="25"/>
  <c r="CC1525" i="25"/>
  <c r="CE1525" i="25"/>
  <c r="CE1092" i="25"/>
  <c r="CC1092" i="25"/>
  <c r="CC1037" i="25"/>
  <c r="CE1037" i="25"/>
  <c r="CE1680" i="25"/>
  <c r="CC1680" i="25"/>
  <c r="CC1261" i="25"/>
  <c r="CE1261" i="25"/>
  <c r="CC2176" i="25"/>
  <c r="CE2176" i="25"/>
  <c r="CC2741" i="25"/>
  <c r="CE2741" i="25"/>
  <c r="CE2136" i="25"/>
  <c r="CC2136" i="25"/>
  <c r="CC1637" i="25"/>
  <c r="CE1637" i="25"/>
  <c r="CC2436" i="25"/>
  <c r="CE2436" i="25"/>
  <c r="CC2368" i="25"/>
  <c r="CE2368" i="25"/>
  <c r="CC2856" i="25"/>
  <c r="CE2856" i="25"/>
  <c r="CC2568" i="25"/>
  <c r="CE2568" i="25"/>
  <c r="CC2952" i="25"/>
  <c r="CE2952" i="25"/>
  <c r="CC2521" i="25"/>
  <c r="CE2521" i="25"/>
  <c r="CC1777" i="25"/>
  <c r="CE1777" i="25"/>
  <c r="CE2582" i="25"/>
  <c r="CC2582" i="25"/>
  <c r="CC2546" i="25"/>
  <c r="CE2546" i="25"/>
  <c r="CC1783" i="25"/>
  <c r="CE1783" i="25"/>
  <c r="CC2547" i="25"/>
  <c r="CE2547" i="25"/>
  <c r="CC3021" i="25"/>
  <c r="CE3021" i="25"/>
  <c r="CE2751" i="25"/>
  <c r="CC2751" i="25"/>
  <c r="CE2377" i="25"/>
  <c r="CC2377" i="25"/>
  <c r="CE2847" i="25"/>
  <c r="CC2847" i="25"/>
  <c r="CC2395" i="25"/>
  <c r="CE2395" i="25"/>
  <c r="CC1891" i="25"/>
  <c r="CE1891" i="25"/>
  <c r="CE1798" i="25"/>
  <c r="CC1798" i="25"/>
  <c r="CC2504" i="25"/>
  <c r="CE2504" i="25"/>
  <c r="CE2954" i="25"/>
  <c r="CC2954" i="25"/>
  <c r="CE2090" i="25"/>
  <c r="CC2090" i="25"/>
  <c r="CC1756" i="25"/>
  <c r="CE1756" i="25"/>
  <c r="CC1375" i="25"/>
  <c r="CE1375" i="25"/>
  <c r="CE1946" i="25"/>
  <c r="CC1946" i="25"/>
  <c r="CC2612" i="25"/>
  <c r="CE2612" i="25"/>
  <c r="CC3020" i="25"/>
  <c r="CE3020" i="25"/>
  <c r="CC1595" i="25"/>
  <c r="CE1595" i="25"/>
  <c r="CE1839" i="25"/>
  <c r="CC1839" i="25"/>
  <c r="CE1281" i="25"/>
  <c r="CC1281" i="25"/>
  <c r="CC2458" i="25"/>
  <c r="CE2458" i="25"/>
  <c r="CE1615" i="25"/>
  <c r="CC1615" i="25"/>
  <c r="CC1770" i="25"/>
  <c r="CE1770" i="25"/>
  <c r="CE2042" i="25"/>
  <c r="CC2042" i="25"/>
  <c r="CE1652" i="25"/>
  <c r="CC1652" i="25"/>
  <c r="CE1307" i="25"/>
  <c r="CC1307" i="25"/>
  <c r="CE1181" i="25"/>
  <c r="CC1181" i="25"/>
  <c r="CE1559" i="25"/>
  <c r="CC1559" i="25"/>
  <c r="CE2165" i="25"/>
  <c r="CC2165" i="25"/>
  <c r="CC1994" i="25"/>
  <c r="CE1994" i="25"/>
  <c r="CE2986" i="25"/>
  <c r="CC2986" i="25"/>
  <c r="CE1515" i="25"/>
  <c r="CC1515" i="25"/>
  <c r="CE1091" i="25"/>
  <c r="CC1091" i="25"/>
  <c r="CC2836" i="25"/>
  <c r="CE2836" i="25"/>
  <c r="CE2120" i="25"/>
  <c r="CC2120" i="25"/>
  <c r="CC2640" i="25"/>
  <c r="CE2640" i="25"/>
  <c r="CC2912" i="25"/>
  <c r="CE2912" i="25"/>
  <c r="CC2216" i="25"/>
  <c r="CE2216" i="25"/>
  <c r="CC2641" i="25"/>
  <c r="CE2641" i="25"/>
  <c r="CE2557" i="25"/>
  <c r="CC2557" i="25"/>
  <c r="CE2665" i="25"/>
  <c r="CC2665" i="25"/>
  <c r="CE2811" i="25"/>
  <c r="CC2811" i="25"/>
  <c r="CE2579" i="25"/>
  <c r="CC2579" i="25"/>
  <c r="CE2653" i="25"/>
  <c r="CC2653" i="25"/>
  <c r="CE2082" i="25"/>
  <c r="CC2082" i="25"/>
  <c r="CC2793" i="25"/>
  <c r="CE2793" i="25"/>
  <c r="CC2479" i="25"/>
  <c r="CE2479" i="25"/>
  <c r="CC2927" i="25"/>
  <c r="CE2927" i="25"/>
  <c r="CE2513" i="25"/>
  <c r="CC2513" i="25"/>
  <c r="CE2349" i="25"/>
  <c r="CC2349" i="25"/>
  <c r="CE1227" i="25"/>
  <c r="CC1227" i="25"/>
  <c r="CC1211" i="25"/>
  <c r="CE1211" i="25"/>
  <c r="CC2517" i="25"/>
  <c r="CE2517" i="25"/>
  <c r="CE1704" i="25"/>
  <c r="CC1704" i="25"/>
  <c r="CE2624" i="25"/>
  <c r="CC2624" i="25"/>
  <c r="CC1139" i="25"/>
  <c r="CE1139" i="25"/>
  <c r="CC2858" i="25"/>
  <c r="CE2858" i="25"/>
  <c r="CE2890" i="25"/>
  <c r="CC2890" i="25"/>
  <c r="CC1060" i="25"/>
  <c r="CE1060" i="25"/>
  <c r="CC2464" i="25"/>
  <c r="CE2464" i="25"/>
  <c r="CC2408" i="25"/>
  <c r="CE2408" i="25"/>
  <c r="CC2728" i="25"/>
  <c r="CE2728" i="25"/>
  <c r="CC2412" i="25"/>
  <c r="CE2412" i="25"/>
  <c r="CC2988" i="25"/>
  <c r="CE2988" i="25"/>
  <c r="CC2600" i="25"/>
  <c r="CE2600" i="25"/>
  <c r="CC2872" i="25"/>
  <c r="CE2872" i="25"/>
  <c r="CC2380" i="25"/>
  <c r="CE2380" i="25"/>
  <c r="CC2625" i="25"/>
  <c r="CE2625" i="25"/>
  <c r="CC1638" i="25"/>
  <c r="CE1638" i="25"/>
  <c r="CC2461" i="25"/>
  <c r="CE2461" i="25"/>
  <c r="CE2918" i="25"/>
  <c r="CC2918" i="25"/>
  <c r="CE2654" i="25"/>
  <c r="CC2654" i="25"/>
  <c r="CC2326" i="25"/>
  <c r="CE2326" i="25"/>
  <c r="CE2785" i="25"/>
  <c r="CC2785" i="25"/>
  <c r="CE1759" i="25"/>
  <c r="CC1759" i="25"/>
  <c r="CE2539" i="25"/>
  <c r="CC2539" i="25"/>
  <c r="CE2881" i="25"/>
  <c r="CC2881" i="25"/>
  <c r="CC2610" i="25"/>
  <c r="CE2610" i="25"/>
  <c r="CC2413" i="25"/>
  <c r="CE2413" i="25"/>
  <c r="CC1977" i="25"/>
  <c r="CE1977" i="25"/>
  <c r="CE2931" i="25"/>
  <c r="CC2931" i="25"/>
  <c r="CE2791" i="25"/>
  <c r="CC2791" i="25"/>
  <c r="CC2658" i="25"/>
  <c r="CE2658" i="25"/>
  <c r="CE2457" i="25"/>
  <c r="CC2457" i="25"/>
  <c r="CC2033" i="25"/>
  <c r="CE2033" i="25"/>
  <c r="CE2905" i="25"/>
  <c r="CC2905" i="25"/>
  <c r="CC2690" i="25"/>
  <c r="CE2690" i="25"/>
  <c r="CE2507" i="25"/>
  <c r="CC2507" i="25"/>
  <c r="CE2118" i="25"/>
  <c r="CC2118" i="25"/>
  <c r="CE2317" i="25"/>
  <c r="CC2317" i="25"/>
  <c r="CE2043" i="25"/>
  <c r="CC2043" i="25"/>
  <c r="CE2075" i="25"/>
  <c r="CC2075" i="25"/>
  <c r="CC1594" i="25"/>
  <c r="CE1594" i="25"/>
  <c r="CE1061" i="25"/>
  <c r="CC1061" i="25"/>
  <c r="CE2842" i="25"/>
  <c r="CC2842" i="25"/>
  <c r="CE1076" i="25"/>
  <c r="CC1076" i="25"/>
  <c r="CE2572" i="25"/>
  <c r="CC2572" i="25"/>
  <c r="CE1852" i="25"/>
  <c r="CC1852" i="25"/>
  <c r="CC1668" i="25"/>
  <c r="CE1668" i="25"/>
  <c r="CE2714" i="25"/>
  <c r="CC2714" i="25"/>
  <c r="CC2645" i="25"/>
  <c r="CE2645" i="25"/>
  <c r="CE2024" i="25"/>
  <c r="CC2024" i="25"/>
  <c r="CE2668" i="25"/>
  <c r="CC2668" i="25"/>
  <c r="CE2656" i="25"/>
  <c r="CC2656" i="25"/>
  <c r="CE2440" i="25"/>
  <c r="CC2440" i="25"/>
  <c r="CE1752" i="25"/>
  <c r="CC1752" i="25"/>
  <c r="CE2716" i="25"/>
  <c r="CC2716" i="25"/>
  <c r="CE2608" i="25"/>
  <c r="CC2608" i="25"/>
  <c r="CE1045" i="25"/>
  <c r="CC1045" i="25"/>
  <c r="CE2841" i="25"/>
  <c r="CC2841" i="25"/>
  <c r="CC2487" i="25"/>
  <c r="CE2487" i="25"/>
  <c r="CE2835" i="25"/>
  <c r="CC2835" i="25"/>
  <c r="CC1441" i="25"/>
  <c r="CE1441" i="25"/>
  <c r="CC2838" i="25"/>
  <c r="CE2838" i="25"/>
  <c r="CE2563" i="25"/>
  <c r="CC2563" i="25"/>
  <c r="CC1713" i="25"/>
  <c r="CE1713" i="25"/>
  <c r="CE2545" i="25"/>
  <c r="CC2545" i="25"/>
  <c r="CC2921" i="25"/>
  <c r="CE2921" i="25"/>
  <c r="CC1773" i="25"/>
  <c r="CE1773" i="25"/>
  <c r="CE2766" i="25"/>
  <c r="CC2766" i="25"/>
  <c r="CC2503" i="25"/>
  <c r="CE2503" i="25"/>
  <c r="CC2223" i="25"/>
  <c r="CE2223" i="25"/>
  <c r="CE3010" i="25"/>
  <c r="CC3010" i="25"/>
  <c r="CE2886" i="25"/>
  <c r="CC2886" i="25"/>
  <c r="CC2747" i="25"/>
  <c r="CE2747" i="25"/>
  <c r="CE2589" i="25"/>
  <c r="CC2589" i="25"/>
  <c r="CE2358" i="25"/>
  <c r="CC2358" i="25"/>
  <c r="CE1550" i="25"/>
  <c r="CC1550" i="25"/>
  <c r="CE2825" i="25"/>
  <c r="CC2825" i="25"/>
  <c r="CC2627" i="25"/>
  <c r="CE2627" i="25"/>
  <c r="CE2374" i="25"/>
  <c r="CC2374" i="25"/>
  <c r="CC1935" i="25"/>
  <c r="CE1935" i="25"/>
  <c r="CC1795" i="25"/>
  <c r="CE1795" i="25"/>
  <c r="CE1997" i="25"/>
  <c r="CC1997" i="25"/>
  <c r="CE1702" i="25"/>
  <c r="CC1702" i="25"/>
  <c r="CC1433" i="25"/>
  <c r="CE1433" i="25"/>
  <c r="CC2837" i="25"/>
  <c r="CE2837" i="25"/>
  <c r="CC2622" i="25"/>
  <c r="CE2622" i="25"/>
  <c r="CE2509" i="25"/>
  <c r="CC2509" i="25"/>
  <c r="CC2386" i="25"/>
  <c r="CE2386" i="25"/>
  <c r="CE2178" i="25"/>
  <c r="CC2178" i="25"/>
  <c r="CC1806" i="25"/>
  <c r="CE1806" i="25"/>
  <c r="CE2957" i="25"/>
  <c r="CC2957" i="25"/>
  <c r="CC2861" i="25"/>
  <c r="CE2861" i="25"/>
  <c r="CE2767" i="25"/>
  <c r="CC2767" i="25"/>
  <c r="CC2667" i="25"/>
  <c r="CE2667" i="25"/>
  <c r="CE2558" i="25"/>
  <c r="CC2558" i="25"/>
  <c r="CC2445" i="25"/>
  <c r="CE2445" i="25"/>
  <c r="CC2195" i="25"/>
  <c r="CE2195" i="25"/>
  <c r="CC2027" i="25"/>
  <c r="CE2027" i="25"/>
  <c r="CC1616" i="25"/>
  <c r="CE1616" i="25"/>
  <c r="CC2099" i="25"/>
  <c r="CE2099" i="25"/>
  <c r="CE2303" i="25"/>
  <c r="CC2303" i="25"/>
  <c r="CE1486" i="25"/>
  <c r="CC1486" i="25"/>
  <c r="CC1709" i="25"/>
  <c r="CE1709" i="25"/>
  <c r="CE1873" i="25"/>
  <c r="CC1873" i="25"/>
  <c r="CE1545" i="25"/>
  <c r="CC1545" i="25"/>
  <c r="CE1282" i="25"/>
  <c r="CC1282" i="25"/>
  <c r="CC1051" i="25"/>
  <c r="CE1051" i="25"/>
  <c r="CC1081" i="25"/>
  <c r="CE1081" i="25"/>
  <c r="CE1712" i="25"/>
  <c r="CC1712" i="25"/>
  <c r="CE2795" i="25"/>
  <c r="CC2795" i="25"/>
  <c r="CE1870" i="25"/>
  <c r="CC1870" i="25"/>
  <c r="CE2909" i="25"/>
  <c r="CC2909" i="25"/>
  <c r="CC2715" i="25"/>
  <c r="CE2715" i="25"/>
  <c r="CE2527" i="25"/>
  <c r="CC2527" i="25"/>
  <c r="CE1955" i="25"/>
  <c r="CC1955" i="25"/>
  <c r="CC2779" i="25"/>
  <c r="CE2779" i="25"/>
  <c r="CE2231" i="25"/>
  <c r="CC2231" i="25"/>
  <c r="CE2830" i="25"/>
  <c r="CC2830" i="25"/>
  <c r="CE1869" i="25"/>
  <c r="CC1869" i="25"/>
  <c r="CE2875" i="25"/>
  <c r="CC2875" i="25"/>
  <c r="CE2670" i="25"/>
  <c r="CC2670" i="25"/>
  <c r="CE2477" i="25"/>
  <c r="CC2477" i="25"/>
  <c r="CE2302" i="25"/>
  <c r="CC2302" i="25"/>
  <c r="CE1854" i="25"/>
  <c r="CC1854" i="25"/>
  <c r="CE2967" i="25"/>
  <c r="CC2967" i="25"/>
  <c r="CE2870" i="25"/>
  <c r="CC2870" i="25"/>
  <c r="CE2753" i="25"/>
  <c r="CC2753" i="25"/>
  <c r="CE2657" i="25"/>
  <c r="CC2657" i="25"/>
  <c r="CE2553" i="25"/>
  <c r="CC2553" i="25"/>
  <c r="CC2455" i="25"/>
  <c r="CE2455" i="25"/>
  <c r="CC2247" i="25"/>
  <c r="CE2247" i="25"/>
  <c r="CE2007" i="25"/>
  <c r="CC2007" i="25"/>
  <c r="CE3001" i="25"/>
  <c r="CC3001" i="25"/>
  <c r="CC2903" i="25"/>
  <c r="CE2903" i="25"/>
  <c r="CE2806" i="25"/>
  <c r="CC2806" i="25"/>
  <c r="CE2689" i="25"/>
  <c r="CC2689" i="25"/>
  <c r="CE2593" i="25"/>
  <c r="CC2593" i="25"/>
  <c r="CE2489" i="25"/>
  <c r="CC2489" i="25"/>
  <c r="CC2295" i="25"/>
  <c r="CE2295" i="25"/>
  <c r="CE2089" i="25"/>
  <c r="CC2089" i="25"/>
  <c r="CE1830" i="25"/>
  <c r="CC1830" i="25"/>
  <c r="CC2285" i="25"/>
  <c r="CE2285" i="25"/>
  <c r="CE2409" i="25"/>
  <c r="CC2409" i="25"/>
  <c r="CE1991" i="25"/>
  <c r="CC1991" i="25"/>
  <c r="CC1879" i="25"/>
  <c r="CE1879" i="25"/>
  <c r="CC2030" i="25"/>
  <c r="CE2030" i="25"/>
  <c r="CC1569" i="25"/>
  <c r="CE1569" i="25"/>
  <c r="CC1570" i="25"/>
  <c r="CE1570" i="25"/>
  <c r="CC1036" i="25"/>
  <c r="CE1036" i="25"/>
  <c r="CC1170" i="25"/>
  <c r="CE1170" i="25"/>
  <c r="CC1408" i="25"/>
  <c r="CE1408" i="25"/>
  <c r="CC1826" i="25"/>
  <c r="CE1826" i="25"/>
  <c r="CE2355" i="25"/>
  <c r="CC2355" i="25"/>
  <c r="CC2103" i="25"/>
  <c r="CE2103" i="25"/>
  <c r="CE1687" i="25"/>
  <c r="CC1687" i="25"/>
  <c r="CE2305" i="25"/>
  <c r="CC2305" i="25"/>
  <c r="CE2130" i="25"/>
  <c r="CC2130" i="25"/>
  <c r="CC1502" i="25"/>
  <c r="CE1502" i="25"/>
  <c r="CC1942" i="25"/>
  <c r="CE1942" i="25"/>
  <c r="CE1711" i="25"/>
  <c r="CC1711" i="25"/>
  <c r="CE2097" i="25"/>
  <c r="CC2097" i="25"/>
  <c r="CE1878" i="25"/>
  <c r="CC1878" i="25"/>
  <c r="CC1647" i="25"/>
  <c r="CE1647" i="25"/>
  <c r="CE1546" i="25"/>
  <c r="CC1546" i="25"/>
  <c r="CC1609" i="25"/>
  <c r="CE1609" i="25"/>
  <c r="CE1284" i="25"/>
  <c r="CC1284" i="25"/>
  <c r="CE1302" i="25"/>
  <c r="CC1302" i="25"/>
  <c r="CC1108" i="25"/>
  <c r="CE1108" i="25"/>
  <c r="CE1163" i="25"/>
  <c r="CC1163" i="25"/>
  <c r="CE1085" i="25"/>
  <c r="CC1085" i="25"/>
  <c r="CE2693" i="25"/>
  <c r="CC2693" i="25"/>
  <c r="CE1780" i="25"/>
  <c r="CC1780" i="25"/>
  <c r="CE1896" i="25"/>
  <c r="CC1896" i="25"/>
  <c r="CE2065" i="25"/>
  <c r="CC2065" i="25"/>
  <c r="CC1537" i="25"/>
  <c r="CE1537" i="25"/>
  <c r="CC2287" i="25"/>
  <c r="CE2287" i="25"/>
  <c r="CE2039" i="25"/>
  <c r="CC2039" i="25"/>
  <c r="CE1342" i="25"/>
  <c r="CC1342" i="25"/>
  <c r="CE1899" i="25"/>
  <c r="CC1899" i="25"/>
  <c r="CE1681" i="25"/>
  <c r="CC1681" i="25"/>
  <c r="CE2071" i="25"/>
  <c r="CC2071" i="25"/>
  <c r="CE1835" i="25"/>
  <c r="CC1835" i="25"/>
  <c r="CE1601" i="25"/>
  <c r="CC1601" i="25"/>
  <c r="CE1518" i="25"/>
  <c r="CC1518" i="25"/>
  <c r="CC1590" i="25"/>
  <c r="CE1590" i="25"/>
  <c r="CE1204" i="25"/>
  <c r="CC1204" i="25"/>
  <c r="CE1202" i="25"/>
  <c r="CC1202" i="25"/>
  <c r="CC1263" i="25"/>
  <c r="CE1263" i="25"/>
  <c r="CE1040" i="25"/>
  <c r="CC1040" i="25"/>
  <c r="CC1044" i="25"/>
  <c r="CE1044" i="25"/>
  <c r="CE1812" i="25"/>
  <c r="CC1812" i="25"/>
  <c r="CE1539" i="25"/>
  <c r="CC1539" i="25"/>
  <c r="CC1978" i="25"/>
  <c r="CE1978" i="25"/>
  <c r="CC1031" i="25"/>
  <c r="CE1031" i="25"/>
  <c r="CC2434" i="25"/>
  <c r="CE2434" i="25"/>
  <c r="CC2339" i="25"/>
  <c r="CE2339" i="25"/>
  <c r="CC2206" i="25"/>
  <c r="CE2206" i="25"/>
  <c r="CE2093" i="25"/>
  <c r="CC2093" i="25"/>
  <c r="CE1823" i="25"/>
  <c r="CC1823" i="25"/>
  <c r="CE1671" i="25"/>
  <c r="CC1671" i="25"/>
  <c r="CC2363" i="25"/>
  <c r="CE2363" i="25"/>
  <c r="CE2299" i="25"/>
  <c r="CC2299" i="25"/>
  <c r="CE2233" i="25"/>
  <c r="CC2233" i="25"/>
  <c r="CE2110" i="25"/>
  <c r="CC2110" i="25"/>
  <c r="CC1857" i="25"/>
  <c r="CE1857" i="25"/>
  <c r="CC1476" i="25"/>
  <c r="CE1476" i="25"/>
  <c r="CE2003" i="25"/>
  <c r="CC2003" i="25"/>
  <c r="CE1919" i="25"/>
  <c r="CC1919" i="25"/>
  <c r="CE1793" i="25"/>
  <c r="CC1793" i="25"/>
  <c r="CE1698" i="25"/>
  <c r="CC1698" i="25"/>
  <c r="CE1521" i="25"/>
  <c r="CC1521" i="25"/>
  <c r="CE2087" i="25"/>
  <c r="CC2087" i="25"/>
  <c r="CC1939" i="25"/>
  <c r="CE1939" i="25"/>
  <c r="CC1855" i="25"/>
  <c r="CE1855" i="25"/>
  <c r="CE1729" i="25"/>
  <c r="CC1729" i="25"/>
  <c r="CC1622" i="25"/>
  <c r="CE1622" i="25"/>
  <c r="CC1321" i="25"/>
  <c r="CE1321" i="25"/>
  <c r="CE1538" i="25"/>
  <c r="CC1538" i="25"/>
  <c r="CC1361" i="25"/>
  <c r="CE1361" i="25"/>
  <c r="CE1602" i="25"/>
  <c r="CC1602" i="25"/>
  <c r="CC1489" i="25"/>
  <c r="CE1489" i="25"/>
  <c r="CC1275" i="25"/>
  <c r="CE1275" i="25"/>
  <c r="CE1445" i="25"/>
  <c r="CC1445" i="25"/>
  <c r="CE1279" i="25"/>
  <c r="CC1279" i="25"/>
  <c r="CC1409" i="25"/>
  <c r="CE1409" i="25"/>
  <c r="CE1280" i="25"/>
  <c r="CC1280" i="25"/>
  <c r="CC1137" i="25"/>
  <c r="CE1137" i="25"/>
  <c r="CC1129" i="25"/>
  <c r="CE1129" i="25"/>
  <c r="CC1115" i="25"/>
  <c r="CE1115" i="25"/>
  <c r="CC1079" i="25"/>
  <c r="CE1079" i="25"/>
  <c r="CE1451" i="25"/>
  <c r="CC1451" i="25"/>
  <c r="CC2172" i="25"/>
  <c r="CE2172" i="25"/>
  <c r="CC1868" i="25"/>
  <c r="CE1868" i="25"/>
  <c r="CE1654" i="25"/>
  <c r="CC1654" i="25"/>
  <c r="CC1439" i="25"/>
  <c r="CE1439" i="25"/>
  <c r="CC2828" i="25"/>
  <c r="CE2828" i="25"/>
  <c r="CC1629" i="25"/>
  <c r="CE1629" i="25"/>
  <c r="CE2391" i="25"/>
  <c r="CC2391" i="25"/>
  <c r="CC2269" i="25"/>
  <c r="CE2269" i="25"/>
  <c r="CC2123" i="25"/>
  <c r="CE2123" i="25"/>
  <c r="CC1897" i="25"/>
  <c r="CE1897" i="25"/>
  <c r="CC1750" i="25"/>
  <c r="CE1750" i="25"/>
  <c r="CC2406" i="25"/>
  <c r="CE2406" i="25"/>
  <c r="CC2322" i="25"/>
  <c r="CE2322" i="25"/>
  <c r="CC2258" i="25"/>
  <c r="CE2258" i="25"/>
  <c r="CC2182" i="25"/>
  <c r="CE2182" i="25"/>
  <c r="CC1969" i="25"/>
  <c r="CE1969" i="25"/>
  <c r="CC1641" i="25"/>
  <c r="CE1641" i="25"/>
  <c r="CE2083" i="25"/>
  <c r="CC2083" i="25"/>
  <c r="CE1971" i="25"/>
  <c r="CC1971" i="25"/>
  <c r="CC1863" i="25"/>
  <c r="CE1863" i="25"/>
  <c r="CE1731" i="25"/>
  <c r="CC1731" i="25"/>
  <c r="CC1634" i="25"/>
  <c r="CE1634" i="25"/>
  <c r="CC1388" i="25"/>
  <c r="CE1388" i="25"/>
  <c r="CE2019" i="25"/>
  <c r="CC2019" i="25"/>
  <c r="CE1907" i="25"/>
  <c r="CC1907" i="25"/>
  <c r="CC1799" i="25"/>
  <c r="CE1799" i="25"/>
  <c r="CE1667" i="25"/>
  <c r="CC1667" i="25"/>
  <c r="CE1542" i="25"/>
  <c r="CC1542" i="25"/>
  <c r="CE1578" i="25"/>
  <c r="CC1578" i="25"/>
  <c r="CE1434" i="25"/>
  <c r="CC1434" i="25"/>
  <c r="CC1240" i="25"/>
  <c r="CE1240" i="25"/>
  <c r="CC1556" i="25"/>
  <c r="CE1556" i="25"/>
  <c r="CC1345" i="25"/>
  <c r="CE1345" i="25"/>
  <c r="CC1493" i="25"/>
  <c r="CE1493" i="25"/>
  <c r="CE1332" i="25"/>
  <c r="CC1332" i="25"/>
  <c r="CC1449" i="25"/>
  <c r="CE1449" i="25"/>
  <c r="CC1330" i="25"/>
  <c r="CE1330" i="25"/>
  <c r="CE1216" i="25"/>
  <c r="CC1216" i="25"/>
  <c r="CC1224" i="25"/>
  <c r="CE1224" i="25"/>
  <c r="CE1157" i="25"/>
  <c r="CC1157" i="25"/>
  <c r="CC1125" i="25"/>
  <c r="CE1125" i="25"/>
  <c r="CE2748" i="25"/>
  <c r="CC2748" i="25"/>
  <c r="CE2442" i="25"/>
  <c r="CC2442" i="25"/>
  <c r="CC1148" i="25"/>
  <c r="CE1148" i="25"/>
  <c r="CC2100" i="25"/>
  <c r="CE2100" i="25"/>
  <c r="CE1447" i="25"/>
  <c r="CC1447" i="25"/>
  <c r="CE1062" i="25"/>
  <c r="CC1062" i="25"/>
  <c r="CC1884" i="25"/>
  <c r="CE1884" i="25"/>
  <c r="CC2133" i="25"/>
  <c r="CE2133" i="25"/>
  <c r="CC2234" i="25"/>
  <c r="CE2234" i="25"/>
  <c r="CE1197" i="25"/>
  <c r="CC1197" i="25"/>
  <c r="CC1581" i="25"/>
  <c r="CE1581" i="25"/>
  <c r="CC1347" i="25"/>
  <c r="CE1347" i="25"/>
  <c r="CE1428" i="25"/>
  <c r="CC1428" i="25"/>
  <c r="CE1296" i="25"/>
  <c r="CC1296" i="25"/>
  <c r="CC1430" i="25"/>
  <c r="CE1430" i="25"/>
  <c r="CC1340" i="25"/>
  <c r="CE1340" i="25"/>
  <c r="CE1264" i="25"/>
  <c r="CC1264" i="25"/>
  <c r="CC1151" i="25"/>
  <c r="CE1151" i="25"/>
  <c r="CE1208" i="25"/>
  <c r="CC1208" i="25"/>
  <c r="CE1174" i="25"/>
  <c r="CC1174" i="25"/>
  <c r="CC1063" i="25"/>
  <c r="CE1063" i="25"/>
  <c r="CE1082" i="25"/>
  <c r="CC1082" i="25"/>
  <c r="CC2424" i="25"/>
  <c r="CE2424" i="25"/>
  <c r="CC2708" i="25"/>
  <c r="CE2708" i="25"/>
  <c r="CE1940" i="25"/>
  <c r="CC1940" i="25"/>
  <c r="CE1892" i="25"/>
  <c r="CC1892" i="25"/>
  <c r="CC2005" i="25"/>
  <c r="CE2005" i="25"/>
  <c r="CC1575" i="25"/>
  <c r="CE1575" i="25"/>
  <c r="CE1209" i="25"/>
  <c r="CC1209" i="25"/>
  <c r="CC1423" i="25"/>
  <c r="CE1423" i="25"/>
  <c r="CC1904" i="25"/>
  <c r="CE1904" i="25"/>
  <c r="CC2197" i="25"/>
  <c r="CE2197" i="25"/>
  <c r="CC1359" i="25"/>
  <c r="CE1359" i="25"/>
  <c r="CC2218" i="25"/>
  <c r="CE2218" i="25"/>
  <c r="CE1058" i="25"/>
  <c r="CC1058" i="25"/>
  <c r="CE1241" i="25"/>
  <c r="CC1241" i="25"/>
  <c r="CE1716" i="25"/>
  <c r="CC1716" i="25"/>
  <c r="CE2236" i="25"/>
  <c r="CC2236" i="25"/>
  <c r="CE1992" i="25"/>
  <c r="CC1992" i="25"/>
  <c r="CE2138" i="25"/>
  <c r="CC2138" i="25"/>
  <c r="CE1327" i="25"/>
  <c r="CC1327" i="25"/>
  <c r="CC1453" i="25"/>
  <c r="CE1453" i="25"/>
  <c r="CC1127" i="25"/>
  <c r="CE1127" i="25"/>
  <c r="CC2052" i="25"/>
  <c r="CE2052" i="25"/>
  <c r="CE2357" i="25"/>
  <c r="CC2357" i="25"/>
  <c r="CC1718" i="25"/>
  <c r="CE1718" i="25"/>
  <c r="CC1278" i="25"/>
  <c r="CE1278" i="25"/>
  <c r="CC1754" i="25"/>
  <c r="CE1754" i="25"/>
  <c r="CC1658" i="25"/>
  <c r="CE1658" i="25"/>
  <c r="CE1792" i="25"/>
  <c r="CC1792" i="25"/>
  <c r="CE1820" i="25"/>
  <c r="CC1820" i="25"/>
  <c r="CC1728" i="25"/>
  <c r="CE1728" i="25"/>
  <c r="CE1023" i="25"/>
  <c r="CC1023" i="25"/>
  <c r="CC1984" i="25"/>
  <c r="CE1984" i="25"/>
  <c r="CC1277" i="25"/>
  <c r="CE1277" i="25"/>
  <c r="CC1056" i="25"/>
  <c r="CE1056" i="25"/>
  <c r="CC2372" i="25"/>
  <c r="CE2372" i="25"/>
  <c r="CC1155" i="25"/>
  <c r="CE1155" i="25"/>
  <c r="CC2237" i="25"/>
  <c r="CE2237" i="25"/>
  <c r="CE1215" i="25"/>
  <c r="CC1215" i="25"/>
  <c r="CC1026" i="25"/>
  <c r="CE1026" i="25"/>
  <c r="CC1893" i="25"/>
  <c r="CE1893" i="25"/>
  <c r="CE2298" i="25"/>
  <c r="CC2298" i="25"/>
  <c r="CE1648" i="25"/>
  <c r="CC1648" i="25"/>
  <c r="CE2288" i="25"/>
  <c r="CC2288" i="25"/>
  <c r="CC1351" i="25"/>
  <c r="CE1351" i="25"/>
  <c r="CC1116" i="25"/>
  <c r="CE1116" i="25"/>
  <c r="CE2949" i="25"/>
  <c r="CC2949" i="25"/>
  <c r="CC2098" i="25"/>
  <c r="CE2098" i="25"/>
  <c r="CC1110" i="25"/>
  <c r="CE1110" i="25"/>
  <c r="CC1776" i="25"/>
  <c r="CE1776" i="25"/>
  <c r="CC1789" i="25"/>
  <c r="CE1789" i="25"/>
  <c r="CC1336" i="25"/>
  <c r="CE1336" i="25"/>
  <c r="CC2213" i="25"/>
  <c r="CE2213" i="25"/>
  <c r="CC2700" i="25"/>
  <c r="CE2700" i="25"/>
  <c r="CC1722" i="25"/>
  <c r="CE1722" i="25"/>
  <c r="CC1511" i="25"/>
  <c r="CE1511" i="25"/>
  <c r="CC1341" i="25"/>
  <c r="CE1341" i="25"/>
  <c r="CC1033" i="25"/>
  <c r="CE1033" i="25"/>
  <c r="CC2778" i="25"/>
  <c r="CE2778" i="25"/>
  <c r="CC1363" i="25"/>
  <c r="CE1363" i="25"/>
  <c r="CC2226" i="25"/>
  <c r="CE2226" i="25"/>
  <c r="CC1190" i="25"/>
  <c r="CE1190" i="25"/>
  <c r="CC1089" i="25"/>
  <c r="CE1089" i="25"/>
  <c r="CC1796" i="25"/>
  <c r="CE1796" i="25"/>
  <c r="CE2261" i="25"/>
  <c r="CC2261" i="25"/>
  <c r="CC1628" i="25"/>
  <c r="CE1628" i="25"/>
  <c r="CE2864" i="25"/>
  <c r="CC2864" i="25"/>
  <c r="CE2266" i="25"/>
  <c r="CC2266" i="25"/>
  <c r="CC2260" i="25"/>
  <c r="CE2260" i="25"/>
  <c r="CE1318" i="25"/>
  <c r="CC1318" i="25"/>
  <c r="CC1325" i="25"/>
  <c r="CE1325" i="25"/>
  <c r="CE2056" i="25"/>
  <c r="CC2056" i="25"/>
  <c r="CC1054" i="25"/>
  <c r="CE1054" i="25"/>
  <c r="CC1876" i="25"/>
  <c r="CE1876" i="25"/>
  <c r="CC1165" i="25"/>
  <c r="CE1165" i="25"/>
  <c r="L152" i="8"/>
  <c r="BP16" i="25" s="1"/>
  <c r="B3119" i="25" s="1"/>
  <c r="AG3119" i="25" s="1"/>
  <c r="L109" i="23"/>
  <c r="H152" i="8"/>
  <c r="BP12" i="25" s="1"/>
  <c r="B3115" i="25" s="1"/>
  <c r="AG3115" i="25" s="1"/>
  <c r="J152" i="8"/>
  <c r="BP14" i="25" s="1"/>
  <c r="B3117" i="25" s="1"/>
  <c r="B3132" i="25" s="1"/>
  <c r="K152" i="8"/>
  <c r="K148" i="8" s="1"/>
  <c r="G152" i="8"/>
  <c r="D148" i="8"/>
  <c r="BP6" i="25"/>
  <c r="F6" i="25" s="1"/>
  <c r="L148" i="8"/>
  <c r="M152" i="8"/>
  <c r="E152" i="8"/>
  <c r="F152" i="8"/>
  <c r="C152" i="8"/>
  <c r="I152" i="8"/>
  <c r="B148" i="8"/>
  <c r="CC745" i="25"/>
  <c r="CE745" i="25"/>
  <c r="CC873" i="25"/>
  <c r="CE873" i="25"/>
  <c r="CC937" i="25"/>
  <c r="CE937" i="25"/>
  <c r="CC652" i="25"/>
  <c r="CE652" i="25"/>
  <c r="CC524" i="25"/>
  <c r="CE524" i="25"/>
  <c r="CC396" i="25"/>
  <c r="CE396" i="25"/>
  <c r="CC699" i="25"/>
  <c r="CE699" i="25"/>
  <c r="CC827" i="25"/>
  <c r="CE827" i="25"/>
  <c r="CC955" i="25"/>
  <c r="CE955" i="25"/>
  <c r="CC860" i="25"/>
  <c r="CE860" i="25"/>
  <c r="CC732" i="25"/>
  <c r="CE732" i="25"/>
  <c r="CC578" i="25"/>
  <c r="CE578" i="25"/>
  <c r="CC717" i="25"/>
  <c r="CE717" i="25"/>
  <c r="CC805" i="25"/>
  <c r="CE805" i="25"/>
  <c r="CC869" i="25"/>
  <c r="CE869" i="25"/>
  <c r="CC933" i="25"/>
  <c r="CE933" i="25"/>
  <c r="CC997" i="25"/>
  <c r="CE997" i="25"/>
  <c r="CC680" i="25"/>
  <c r="CE680" i="25"/>
  <c r="CC616" i="25"/>
  <c r="CE616" i="25"/>
  <c r="CC552" i="25"/>
  <c r="CE552" i="25"/>
  <c r="CC520" i="25"/>
  <c r="CE520" i="25"/>
  <c r="CC456" i="25"/>
  <c r="CE456" i="25"/>
  <c r="CE424" i="25"/>
  <c r="CC424" i="25"/>
  <c r="CC360" i="25"/>
  <c r="CE360" i="25"/>
  <c r="CC785" i="25"/>
  <c r="CE785" i="25"/>
  <c r="CC849" i="25"/>
  <c r="CE849" i="25"/>
  <c r="CC977" i="25"/>
  <c r="CE977" i="25"/>
  <c r="CC596" i="25"/>
  <c r="CE596" i="25"/>
  <c r="CC468" i="25"/>
  <c r="CE468" i="25"/>
  <c r="CC691" i="25"/>
  <c r="CE691" i="25"/>
  <c r="CC819" i="25"/>
  <c r="CE819" i="25"/>
  <c r="CC883" i="25"/>
  <c r="CE883" i="25"/>
  <c r="CC1011" i="25"/>
  <c r="CE1011" i="25"/>
  <c r="CC812" i="25"/>
  <c r="CE812" i="25"/>
  <c r="CC618" i="25"/>
  <c r="CE618" i="25"/>
  <c r="CC695" i="25"/>
  <c r="CE695" i="25"/>
  <c r="CC713" i="25"/>
  <c r="CE713" i="25"/>
  <c r="CC777" i="25"/>
  <c r="CE777" i="25"/>
  <c r="CC841" i="25"/>
  <c r="CE841" i="25"/>
  <c r="CC905" i="25"/>
  <c r="CE905" i="25"/>
  <c r="CC969" i="25"/>
  <c r="CE969" i="25"/>
  <c r="CC684" i="25"/>
  <c r="CE684" i="25"/>
  <c r="CC620" i="25"/>
  <c r="CE620" i="25"/>
  <c r="CC556" i="25"/>
  <c r="CE556" i="25"/>
  <c r="CC492" i="25"/>
  <c r="CE492" i="25"/>
  <c r="CC428" i="25"/>
  <c r="CE428" i="25"/>
  <c r="CC364" i="25"/>
  <c r="CE364" i="25"/>
  <c r="CC731" i="25"/>
  <c r="CE731" i="25"/>
  <c r="CC795" i="25"/>
  <c r="CE795" i="25"/>
  <c r="CC859" i="25"/>
  <c r="CE859" i="25"/>
  <c r="CC923" i="25"/>
  <c r="CE923" i="25"/>
  <c r="CC987" i="25"/>
  <c r="CE987" i="25"/>
  <c r="CC940" i="25"/>
  <c r="CE940" i="25"/>
  <c r="CC796" i="25"/>
  <c r="CE796" i="25"/>
  <c r="CC674" i="25"/>
  <c r="CE674" i="25"/>
  <c r="CC610" i="25"/>
  <c r="CE610" i="25"/>
  <c r="CC546" i="25"/>
  <c r="CE546" i="25"/>
  <c r="CC362" i="25"/>
  <c r="CE362" i="25"/>
  <c r="CC749" i="25"/>
  <c r="CE749" i="25"/>
  <c r="CC789" i="25"/>
  <c r="CE789" i="25"/>
  <c r="CC821" i="25"/>
  <c r="CE821" i="25"/>
  <c r="CC853" i="25"/>
  <c r="CE853" i="25"/>
  <c r="CC885" i="25"/>
  <c r="CE885" i="25"/>
  <c r="CC917" i="25"/>
  <c r="CE917" i="25"/>
  <c r="CC949" i="25"/>
  <c r="CE949" i="25"/>
  <c r="CC981" i="25"/>
  <c r="CE981" i="25"/>
  <c r="CC1013" i="25"/>
  <c r="CE1013" i="25"/>
  <c r="CC664" i="25"/>
  <c r="CE664" i="25"/>
  <c r="CC632" i="25"/>
  <c r="CE632" i="25"/>
  <c r="CC600" i="25"/>
  <c r="CE600" i="25"/>
  <c r="CC568" i="25"/>
  <c r="CE568" i="25"/>
  <c r="CC536" i="25"/>
  <c r="CE536" i="25"/>
  <c r="CC504" i="25"/>
  <c r="CE504" i="25"/>
  <c r="CC472" i="25"/>
  <c r="CE472" i="25"/>
  <c r="CC440" i="25"/>
  <c r="CE440" i="25"/>
  <c r="CC408" i="25"/>
  <c r="CE408" i="25"/>
  <c r="CC376" i="25"/>
  <c r="CE376" i="25"/>
  <c r="CC689" i="25"/>
  <c r="CE689" i="25"/>
  <c r="CC753" i="25"/>
  <c r="CE753" i="25"/>
  <c r="CC817" i="25"/>
  <c r="CE817" i="25"/>
  <c r="CC881" i="25"/>
  <c r="CE881" i="25"/>
  <c r="CC945" i="25"/>
  <c r="CE945" i="25"/>
  <c r="CC1009" i="25"/>
  <c r="CE1009" i="25"/>
  <c r="CC628" i="25"/>
  <c r="CE628" i="25"/>
  <c r="CC564" i="25"/>
  <c r="CE564" i="25"/>
  <c r="CC500" i="25"/>
  <c r="CE500" i="25"/>
  <c r="CC436" i="25"/>
  <c r="CE436" i="25"/>
  <c r="CC372" i="25"/>
  <c r="CE372" i="25"/>
  <c r="CC723" i="25"/>
  <c r="CE723" i="25"/>
  <c r="CE787" i="25"/>
  <c r="CC787" i="25"/>
  <c r="CC851" i="25"/>
  <c r="CE851" i="25"/>
  <c r="CE915" i="25"/>
  <c r="CC915" i="25"/>
  <c r="CC979" i="25"/>
  <c r="CE979" i="25"/>
  <c r="CC988" i="25"/>
  <c r="CE988" i="25"/>
  <c r="CC876" i="25"/>
  <c r="CE876" i="25"/>
  <c r="CC748" i="25"/>
  <c r="CE748" i="25"/>
  <c r="CC650" i="25"/>
  <c r="CE650" i="25"/>
  <c r="CC586" i="25"/>
  <c r="CE586" i="25"/>
  <c r="CC522" i="25"/>
  <c r="CE522" i="25"/>
  <c r="CC482" i="25"/>
  <c r="CE482" i="25"/>
  <c r="CC442" i="25"/>
  <c r="CE442" i="25"/>
  <c r="CC410" i="25"/>
  <c r="CE410" i="25"/>
  <c r="CC378" i="25"/>
  <c r="CE378" i="25"/>
  <c r="CC693" i="25"/>
  <c r="CE693" i="25"/>
  <c r="CC757" i="25"/>
  <c r="CE757" i="25"/>
  <c r="CC711" i="25"/>
  <c r="CE711" i="25"/>
  <c r="CC743" i="25"/>
  <c r="CE743" i="25"/>
  <c r="CC775" i="25"/>
  <c r="CE775" i="25"/>
  <c r="CC807" i="25"/>
  <c r="CE807" i="25"/>
  <c r="CC839" i="25"/>
  <c r="CE839" i="25"/>
  <c r="CC871" i="25"/>
  <c r="CE871" i="25"/>
  <c r="CC903" i="25"/>
  <c r="CE903" i="25"/>
  <c r="CC935" i="25"/>
  <c r="CE935" i="25"/>
  <c r="CC967" i="25"/>
  <c r="CE967" i="25"/>
  <c r="CC999" i="25"/>
  <c r="CE999" i="25"/>
  <c r="CC1012" i="25"/>
  <c r="CE1012" i="25"/>
  <c r="CC948" i="25"/>
  <c r="CE948" i="25"/>
  <c r="CC884" i="25"/>
  <c r="CE884" i="25"/>
  <c r="CC820" i="25"/>
  <c r="CE820" i="25"/>
  <c r="CE756" i="25"/>
  <c r="CC756" i="25"/>
  <c r="CC692" i="25"/>
  <c r="CE692" i="25"/>
  <c r="CC654" i="25"/>
  <c r="CE654" i="25"/>
  <c r="CC622" i="25"/>
  <c r="CE622" i="25"/>
  <c r="CC590" i="25"/>
  <c r="CE590" i="25"/>
  <c r="CC558" i="25"/>
  <c r="CE558" i="25"/>
  <c r="CC526" i="25"/>
  <c r="CE526" i="25"/>
  <c r="CC494" i="25"/>
  <c r="CE494" i="25"/>
  <c r="CC462" i="25"/>
  <c r="CE462" i="25"/>
  <c r="CC430" i="25"/>
  <c r="CE430" i="25"/>
  <c r="CC398" i="25"/>
  <c r="CE398" i="25"/>
  <c r="CC366" i="25"/>
  <c r="CE366" i="25"/>
  <c r="CC209" i="25"/>
  <c r="CE209" i="25"/>
  <c r="CC403" i="25"/>
  <c r="CE403" i="25"/>
  <c r="CE26" i="25"/>
  <c r="CC26" i="25"/>
  <c r="CE74" i="25"/>
  <c r="CC74" i="25"/>
  <c r="CE1010" i="25"/>
  <c r="CC1010" i="25"/>
  <c r="CE106" i="25"/>
  <c r="CC106" i="25"/>
  <c r="CE40" i="25"/>
  <c r="CC40" i="25"/>
  <c r="CC239" i="25"/>
  <c r="CE239" i="25"/>
  <c r="CC23" i="25"/>
  <c r="CE23" i="25"/>
  <c r="CE120" i="25"/>
  <c r="CC120" i="25"/>
  <c r="CC509" i="25"/>
  <c r="CE509" i="25"/>
  <c r="CC66" i="25"/>
  <c r="CE66" i="25"/>
  <c r="CC142" i="25"/>
  <c r="CE142" i="25"/>
  <c r="CC369" i="25"/>
  <c r="CE369" i="25"/>
  <c r="CC32" i="25"/>
  <c r="CE32" i="25"/>
  <c r="CC96" i="25"/>
  <c r="CE96" i="25"/>
  <c r="CC197" i="25"/>
  <c r="CE197" i="25"/>
  <c r="CC461" i="25"/>
  <c r="CE461" i="25"/>
  <c r="Z3028" i="25"/>
  <c r="AM19" i="25"/>
  <c r="Z3029" i="25" s="1"/>
  <c r="CC54" i="25"/>
  <c r="CE54" i="25"/>
  <c r="CC86" i="25"/>
  <c r="CE86" i="25"/>
  <c r="CC118" i="25"/>
  <c r="CE118" i="25"/>
  <c r="CC183" i="25"/>
  <c r="CE183" i="25"/>
  <c r="CC345" i="25"/>
  <c r="CE345" i="25"/>
  <c r="CC537" i="25"/>
  <c r="CE537" i="25"/>
  <c r="CE946" i="25"/>
  <c r="CC946" i="25"/>
  <c r="CC44" i="25"/>
  <c r="CE44" i="25"/>
  <c r="CC76" i="25"/>
  <c r="CE76" i="25"/>
  <c r="CC108" i="25"/>
  <c r="CE108" i="25"/>
  <c r="CC160" i="25"/>
  <c r="CE160" i="25"/>
  <c r="CC255" i="25"/>
  <c r="CE255" i="25"/>
  <c r="CC433" i="25"/>
  <c r="CE433" i="25"/>
  <c r="CC605" i="25"/>
  <c r="CE605" i="25"/>
  <c r="CE826" i="25"/>
  <c r="CC826" i="25"/>
  <c r="AH3028" i="25"/>
  <c r="BA19" i="25"/>
  <c r="AH3029" i="25" s="1"/>
  <c r="CC31" i="25"/>
  <c r="CE31" i="25"/>
  <c r="CC39" i="25"/>
  <c r="CE39" i="25"/>
  <c r="CC47" i="25"/>
  <c r="CE47" i="25"/>
  <c r="CC55" i="25"/>
  <c r="CE55" i="25"/>
  <c r="CC63" i="25"/>
  <c r="CE63" i="25"/>
  <c r="CC71" i="25"/>
  <c r="CE71" i="25"/>
  <c r="CC79" i="25"/>
  <c r="CE79" i="25"/>
  <c r="CC87" i="25"/>
  <c r="CE87" i="25"/>
  <c r="CC95" i="25"/>
  <c r="CE95" i="25"/>
  <c r="CC103" i="25"/>
  <c r="CE103" i="25"/>
  <c r="CC111" i="25"/>
  <c r="CE111" i="25"/>
  <c r="CC119" i="25"/>
  <c r="CE119" i="25"/>
  <c r="CC148" i="25"/>
  <c r="CE148" i="25"/>
  <c r="CC181" i="25"/>
  <c r="CE181" i="25"/>
  <c r="CC231" i="25"/>
  <c r="CE231" i="25"/>
  <c r="CC313" i="25"/>
  <c r="CE313" i="25"/>
  <c r="CC395" i="25"/>
  <c r="CE395" i="25"/>
  <c r="CC465" i="25"/>
  <c r="CE465" i="25"/>
  <c r="CC585" i="25"/>
  <c r="CE585" i="25"/>
  <c r="CC688" i="25"/>
  <c r="CE688" i="25"/>
  <c r="CE850" i="25"/>
  <c r="CC850" i="25"/>
  <c r="CE122" i="25"/>
  <c r="CC122" i="25"/>
  <c r="CE154" i="25"/>
  <c r="CC154" i="25"/>
  <c r="CC193" i="25"/>
  <c r="CE193" i="25"/>
  <c r="CC245" i="25"/>
  <c r="CE245" i="25"/>
  <c r="CC325" i="25"/>
  <c r="CE325" i="25"/>
  <c r="CC429" i="25"/>
  <c r="CE429" i="25"/>
  <c r="CC525" i="25"/>
  <c r="CE525" i="25"/>
  <c r="CC653" i="25"/>
  <c r="CE653" i="25"/>
  <c r="CE858" i="25"/>
  <c r="CC858" i="25"/>
  <c r="CC123" i="25"/>
  <c r="CE123" i="25"/>
  <c r="CC131" i="25"/>
  <c r="CE131" i="25"/>
  <c r="CC139" i="25"/>
  <c r="CE139" i="25"/>
  <c r="CC147" i="25"/>
  <c r="CE147" i="25"/>
  <c r="CC155" i="25"/>
  <c r="CE155" i="25"/>
  <c r="CC163" i="25"/>
  <c r="CE163" i="25"/>
  <c r="CC171" i="25"/>
  <c r="CE171" i="25"/>
  <c r="CC203" i="25"/>
  <c r="CE203" i="25"/>
  <c r="CC235" i="25"/>
  <c r="CE235" i="25"/>
  <c r="CC265" i="25"/>
  <c r="CE265" i="25"/>
  <c r="CC317" i="25"/>
  <c r="CE317" i="25"/>
  <c r="CC355" i="25"/>
  <c r="CE355" i="25"/>
  <c r="CC393" i="25"/>
  <c r="CE393" i="25"/>
  <c r="CC445" i="25"/>
  <c r="CE445" i="25"/>
  <c r="CC497" i="25"/>
  <c r="CE497" i="25"/>
  <c r="CC561" i="25"/>
  <c r="CE561" i="25"/>
  <c r="CC625" i="25"/>
  <c r="CE625" i="25"/>
  <c r="CE710" i="25"/>
  <c r="CC710" i="25"/>
  <c r="CC784" i="25"/>
  <c r="CE784" i="25"/>
  <c r="CE898" i="25"/>
  <c r="CC898" i="25"/>
  <c r="CC225" i="25"/>
  <c r="CE225" i="25"/>
  <c r="CC257" i="25"/>
  <c r="CE257" i="25"/>
  <c r="CC309" i="25"/>
  <c r="CE309" i="25"/>
  <c r="CC347" i="25"/>
  <c r="CE347" i="25"/>
  <c r="CC385" i="25"/>
  <c r="CE385" i="25"/>
  <c r="CC437" i="25"/>
  <c r="CE437" i="25"/>
  <c r="CC485" i="25"/>
  <c r="CE485" i="25"/>
  <c r="CC549" i="25"/>
  <c r="CE549" i="25"/>
  <c r="CC613" i="25"/>
  <c r="CE613" i="25"/>
  <c r="CC677" i="25"/>
  <c r="CE677" i="25"/>
  <c r="CE758" i="25"/>
  <c r="CC758" i="25"/>
  <c r="CC832" i="25"/>
  <c r="CE832" i="25"/>
  <c r="CE938" i="25"/>
  <c r="CC938" i="25"/>
  <c r="CC483" i="25"/>
  <c r="CE483" i="25"/>
  <c r="CC515" i="25"/>
  <c r="CE515" i="25"/>
  <c r="CC547" i="25"/>
  <c r="CE547" i="25"/>
  <c r="CC579" i="25"/>
  <c r="CE579" i="25"/>
  <c r="CC611" i="25"/>
  <c r="CE611" i="25"/>
  <c r="CC643" i="25"/>
  <c r="CE643" i="25"/>
  <c r="CC675" i="25"/>
  <c r="CE675" i="25"/>
  <c r="CC712" i="25"/>
  <c r="CE712" i="25"/>
  <c r="CE750" i="25"/>
  <c r="CC750" i="25"/>
  <c r="CE802" i="25"/>
  <c r="CC802" i="25"/>
  <c r="CC840" i="25"/>
  <c r="CE840" i="25"/>
  <c r="CE894" i="25"/>
  <c r="CC894" i="25"/>
  <c r="CE958" i="25"/>
  <c r="CC958" i="25"/>
  <c r="CC287" i="25"/>
  <c r="CE287" i="25"/>
  <c r="CC319" i="25"/>
  <c r="CE319" i="25"/>
  <c r="CC351" i="25"/>
  <c r="CE351" i="25"/>
  <c r="CC383" i="25"/>
  <c r="CE383" i="25"/>
  <c r="CC415" i="25"/>
  <c r="CE415" i="25"/>
  <c r="CC447" i="25"/>
  <c r="CE447" i="25"/>
  <c r="CC479" i="25"/>
  <c r="CE479" i="25"/>
  <c r="CC511" i="25"/>
  <c r="CE511" i="25"/>
  <c r="CC543" i="25"/>
  <c r="CE543" i="25"/>
  <c r="CC575" i="25"/>
  <c r="CE575" i="25"/>
  <c r="CC607" i="25"/>
  <c r="CE607" i="25"/>
  <c r="CC639" i="25"/>
  <c r="CE639" i="25"/>
  <c r="CC671" i="25"/>
  <c r="CE671" i="25"/>
  <c r="CE702" i="25"/>
  <c r="CC702" i="25"/>
  <c r="CE754" i="25"/>
  <c r="CC754" i="25"/>
  <c r="CC792" i="25"/>
  <c r="CE792" i="25"/>
  <c r="CE830" i="25"/>
  <c r="CC830" i="25"/>
  <c r="CE902" i="25"/>
  <c r="CC902" i="25"/>
  <c r="CE966" i="25"/>
  <c r="CC966" i="25"/>
  <c r="CC172" i="25"/>
  <c r="CE172" i="25"/>
  <c r="CC180" i="25"/>
  <c r="CE180" i="25"/>
  <c r="CC188" i="25"/>
  <c r="CE188" i="25"/>
  <c r="CC196" i="25"/>
  <c r="CE196" i="25"/>
  <c r="CE204" i="25"/>
  <c r="CC204" i="25"/>
  <c r="CE212" i="25"/>
  <c r="CC212" i="25"/>
  <c r="CC220" i="25"/>
  <c r="CE220" i="25"/>
  <c r="CC228" i="25"/>
  <c r="CE228" i="25"/>
  <c r="CC236" i="25"/>
  <c r="CE236" i="25"/>
  <c r="CC244" i="25"/>
  <c r="CE244" i="25"/>
  <c r="CE252" i="25"/>
  <c r="CC252" i="25"/>
  <c r="CC260" i="25"/>
  <c r="CE260" i="25"/>
  <c r="CC268" i="25"/>
  <c r="CE268" i="25"/>
  <c r="CC276" i="25"/>
  <c r="CE276" i="25"/>
  <c r="CE284" i="25"/>
  <c r="CC284" i="25"/>
  <c r="CC292" i="25"/>
  <c r="CE292" i="25"/>
  <c r="CC300" i="25"/>
  <c r="CE300" i="25"/>
  <c r="CC308" i="25"/>
  <c r="CE308" i="25"/>
  <c r="CC316" i="25"/>
  <c r="CE316" i="25"/>
  <c r="CC324" i="25"/>
  <c r="CE324" i="25"/>
  <c r="CC332" i="25"/>
  <c r="CE332" i="25"/>
  <c r="CC340" i="25"/>
  <c r="CE340" i="25"/>
  <c r="CE348" i="25"/>
  <c r="CC348" i="25"/>
  <c r="CE872" i="25"/>
  <c r="CC872" i="25"/>
  <c r="CC904" i="25"/>
  <c r="CE904" i="25"/>
  <c r="CE936" i="25"/>
  <c r="CC936" i="25"/>
  <c r="CC968" i="25"/>
  <c r="CE968" i="25"/>
  <c r="CE1000" i="25"/>
  <c r="CC1000" i="25"/>
  <c r="CC729" i="25"/>
  <c r="CE729" i="25"/>
  <c r="CC793" i="25"/>
  <c r="CE793" i="25"/>
  <c r="CC857" i="25"/>
  <c r="CE857" i="25"/>
  <c r="CC921" i="25"/>
  <c r="CE921" i="25"/>
  <c r="CC985" i="25"/>
  <c r="CE985" i="25"/>
  <c r="CC668" i="25"/>
  <c r="CE668" i="25"/>
  <c r="CC604" i="25"/>
  <c r="CE604" i="25"/>
  <c r="CE540" i="25"/>
  <c r="CC540" i="25"/>
  <c r="CE476" i="25"/>
  <c r="CC476" i="25"/>
  <c r="CE412" i="25"/>
  <c r="CC412" i="25"/>
  <c r="CC1020" i="25"/>
  <c r="CE1020" i="25"/>
  <c r="CC747" i="25"/>
  <c r="CE747" i="25"/>
  <c r="CC811" i="25"/>
  <c r="CE811" i="25"/>
  <c r="CC875" i="25"/>
  <c r="CE875" i="25"/>
  <c r="CC939" i="25"/>
  <c r="CE939" i="25"/>
  <c r="CC1003" i="25"/>
  <c r="CE1003" i="25"/>
  <c r="CC892" i="25"/>
  <c r="CE892" i="25"/>
  <c r="CC764" i="25"/>
  <c r="CE764" i="25"/>
  <c r="CE658" i="25"/>
  <c r="CC658" i="25"/>
  <c r="CE594" i="25"/>
  <c r="CC594" i="25"/>
  <c r="CC530" i="25"/>
  <c r="CE530" i="25"/>
  <c r="CC701" i="25"/>
  <c r="CE701" i="25"/>
  <c r="CC765" i="25"/>
  <c r="CE765" i="25"/>
  <c r="CC797" i="25"/>
  <c r="CE797" i="25"/>
  <c r="CE829" i="25"/>
  <c r="CC829" i="25"/>
  <c r="CC861" i="25"/>
  <c r="CE861" i="25"/>
  <c r="CC893" i="25"/>
  <c r="CE893" i="25"/>
  <c r="CC925" i="25"/>
  <c r="CE925" i="25"/>
  <c r="CE957" i="25"/>
  <c r="CC957" i="25"/>
  <c r="CC989" i="25"/>
  <c r="CE989" i="25"/>
  <c r="CC1021" i="25"/>
  <c r="CE1021" i="25"/>
  <c r="CC656" i="25"/>
  <c r="CE656" i="25"/>
  <c r="CC624" i="25"/>
  <c r="CE624" i="25"/>
  <c r="CC592" i="25"/>
  <c r="CE592" i="25"/>
  <c r="CC560" i="25"/>
  <c r="CE560" i="25"/>
  <c r="CC528" i="25"/>
  <c r="CE528" i="25"/>
  <c r="CC496" i="25"/>
  <c r="CE496" i="25"/>
  <c r="CC464" i="25"/>
  <c r="CE464" i="25"/>
  <c r="CC432" i="25"/>
  <c r="CE432" i="25"/>
  <c r="CC400" i="25"/>
  <c r="CE400" i="25"/>
  <c r="CC368" i="25"/>
  <c r="CE368" i="25"/>
  <c r="CC705" i="25"/>
  <c r="CE705" i="25"/>
  <c r="CC769" i="25"/>
  <c r="CE769" i="25"/>
  <c r="CC833" i="25"/>
  <c r="CE833" i="25"/>
  <c r="CC897" i="25"/>
  <c r="CE897" i="25"/>
  <c r="CC961" i="25"/>
  <c r="CE961" i="25"/>
  <c r="CC676" i="25"/>
  <c r="CE676" i="25"/>
  <c r="CC612" i="25"/>
  <c r="CE612" i="25"/>
  <c r="CC548" i="25"/>
  <c r="CE548" i="25"/>
  <c r="CC484" i="25"/>
  <c r="CE484" i="25"/>
  <c r="CC420" i="25"/>
  <c r="CE420" i="25"/>
  <c r="CC356" i="25"/>
  <c r="CE356" i="25"/>
  <c r="CC739" i="25"/>
  <c r="CE739" i="25"/>
  <c r="CC803" i="25"/>
  <c r="CE803" i="25"/>
  <c r="CC867" i="25"/>
  <c r="CE867" i="25"/>
  <c r="CC931" i="25"/>
  <c r="CE931" i="25"/>
  <c r="CC995" i="25"/>
  <c r="CE995" i="25"/>
  <c r="CC956" i="25"/>
  <c r="CE956" i="25"/>
  <c r="CC844" i="25"/>
  <c r="CE844" i="25"/>
  <c r="CC716" i="25"/>
  <c r="CE716" i="25"/>
  <c r="CC634" i="25"/>
  <c r="CE634" i="25"/>
  <c r="CC570" i="25"/>
  <c r="CE570" i="25"/>
  <c r="CC514" i="25"/>
  <c r="CE514" i="25"/>
  <c r="CC474" i="25"/>
  <c r="CE474" i="25"/>
  <c r="CC434" i="25"/>
  <c r="CE434" i="25"/>
  <c r="CC402" i="25"/>
  <c r="CE402" i="25"/>
  <c r="CC370" i="25"/>
  <c r="CE370" i="25"/>
  <c r="CC709" i="25"/>
  <c r="CE709" i="25"/>
  <c r="CC687" i="25"/>
  <c r="CE687" i="25"/>
  <c r="CC719" i="25"/>
  <c r="CE719" i="25"/>
  <c r="CC751" i="25"/>
  <c r="CE751" i="25"/>
  <c r="CC783" i="25"/>
  <c r="CE783" i="25"/>
  <c r="CC815" i="25"/>
  <c r="CE815" i="25"/>
  <c r="CC847" i="25"/>
  <c r="CE847" i="25"/>
  <c r="CC879" i="25"/>
  <c r="CE879" i="25"/>
  <c r="CC911" i="25"/>
  <c r="CE911" i="25"/>
  <c r="CC943" i="25"/>
  <c r="CE943" i="25"/>
  <c r="CC975" i="25"/>
  <c r="CE975" i="25"/>
  <c r="CC1007" i="25"/>
  <c r="CE1007" i="25"/>
  <c r="CC996" i="25"/>
  <c r="CE996" i="25"/>
  <c r="CC932" i="25"/>
  <c r="CE932" i="25"/>
  <c r="CC868" i="25"/>
  <c r="CE868" i="25"/>
  <c r="CC804" i="25"/>
  <c r="CE804" i="25"/>
  <c r="CC740" i="25"/>
  <c r="CE740" i="25"/>
  <c r="CC678" i="25"/>
  <c r="CE678" i="25"/>
  <c r="CC646" i="25"/>
  <c r="CE646" i="25"/>
  <c r="CC614" i="25"/>
  <c r="CE614" i="25"/>
  <c r="CC582" i="25"/>
  <c r="CE582" i="25"/>
  <c r="CC550" i="25"/>
  <c r="CE550" i="25"/>
  <c r="CC518" i="25"/>
  <c r="CE518" i="25"/>
  <c r="CC486" i="25"/>
  <c r="CE486" i="25"/>
  <c r="CC454" i="25"/>
  <c r="CE454" i="25"/>
  <c r="CC422" i="25"/>
  <c r="CE422" i="25"/>
  <c r="CC390" i="25"/>
  <c r="CE390" i="25"/>
  <c r="CC358" i="25"/>
  <c r="CE358" i="25"/>
  <c r="CE58" i="25"/>
  <c r="CC58" i="25"/>
  <c r="CC158" i="25"/>
  <c r="CE158" i="25"/>
  <c r="CC253" i="25"/>
  <c r="CE253" i="25"/>
  <c r="CE72" i="25"/>
  <c r="CC72" i="25"/>
  <c r="CC333" i="25"/>
  <c r="CE333" i="25"/>
  <c r="CC24" i="25"/>
  <c r="CE24" i="25"/>
  <c r="CC191" i="25"/>
  <c r="CE191" i="25"/>
  <c r="CE746" i="25"/>
  <c r="CC746" i="25"/>
  <c r="CC82" i="25"/>
  <c r="CE82" i="25"/>
  <c r="CC221" i="25"/>
  <c r="CE221" i="25"/>
  <c r="CC569" i="25"/>
  <c r="CE569" i="25"/>
  <c r="CE48" i="25"/>
  <c r="CC48" i="25"/>
  <c r="CE112" i="25"/>
  <c r="CC112" i="25"/>
  <c r="CC215" i="25"/>
  <c r="CE215" i="25"/>
  <c r="CC573" i="25"/>
  <c r="CE573" i="25"/>
  <c r="CC30" i="25"/>
  <c r="CE30" i="25"/>
  <c r="CC62" i="25"/>
  <c r="CE62" i="25"/>
  <c r="CC94" i="25"/>
  <c r="CE94" i="25"/>
  <c r="CC134" i="25"/>
  <c r="CE134" i="25"/>
  <c r="CC189" i="25"/>
  <c r="CE189" i="25"/>
  <c r="CC363" i="25"/>
  <c r="CE363" i="25"/>
  <c r="CC601" i="25"/>
  <c r="CE601" i="25"/>
  <c r="CC52" i="25"/>
  <c r="CE52" i="25"/>
  <c r="CC84" i="25"/>
  <c r="CE84" i="25"/>
  <c r="CC116" i="25"/>
  <c r="CE116" i="25"/>
  <c r="CC177" i="25"/>
  <c r="CE177" i="25"/>
  <c r="CC305" i="25"/>
  <c r="CE305" i="25"/>
  <c r="CC467" i="25"/>
  <c r="CE467" i="25"/>
  <c r="CC669" i="25"/>
  <c r="CE669" i="25"/>
  <c r="CE954" i="25"/>
  <c r="CC954" i="25"/>
  <c r="CC25" i="25"/>
  <c r="CE25" i="25"/>
  <c r="CC33" i="25"/>
  <c r="CE33" i="25"/>
  <c r="CC41" i="25"/>
  <c r="CE41" i="25"/>
  <c r="CC49" i="25"/>
  <c r="CE49" i="25"/>
  <c r="CC57" i="25"/>
  <c r="CE57" i="25"/>
  <c r="CC65" i="25"/>
  <c r="CE65" i="25"/>
  <c r="CC73" i="25"/>
  <c r="CE73" i="25"/>
  <c r="CC81" i="25"/>
  <c r="CE81" i="25"/>
  <c r="CC89" i="25"/>
  <c r="CE89" i="25"/>
  <c r="CC97" i="25"/>
  <c r="CE97" i="25"/>
  <c r="CC105" i="25"/>
  <c r="CE105" i="25"/>
  <c r="CC113" i="25"/>
  <c r="CE113" i="25"/>
  <c r="CC124" i="25"/>
  <c r="CE124" i="25"/>
  <c r="CC156" i="25"/>
  <c r="CE156" i="25"/>
  <c r="CC201" i="25"/>
  <c r="CE201" i="25"/>
  <c r="CC247" i="25"/>
  <c r="CE247" i="25"/>
  <c r="CC331" i="25"/>
  <c r="CE331" i="25"/>
  <c r="CC401" i="25"/>
  <c r="CE401" i="25"/>
  <c r="CC489" i="25"/>
  <c r="CE489" i="25"/>
  <c r="CC617" i="25"/>
  <c r="CE617" i="25"/>
  <c r="CE726" i="25"/>
  <c r="CC726" i="25"/>
  <c r="CE914" i="25"/>
  <c r="CC914" i="25"/>
  <c r="CC130" i="25"/>
  <c r="CE130" i="25"/>
  <c r="CC162" i="25"/>
  <c r="CE162" i="25"/>
  <c r="CC199" i="25"/>
  <c r="CE199" i="25"/>
  <c r="CC261" i="25"/>
  <c r="CE261" i="25"/>
  <c r="CC365" i="25"/>
  <c r="CE365" i="25"/>
  <c r="CC435" i="25"/>
  <c r="CE435" i="25"/>
  <c r="CC557" i="25"/>
  <c r="CE557" i="25"/>
  <c r="CE762" i="25"/>
  <c r="CC762" i="25"/>
  <c r="CE922" i="25"/>
  <c r="CC922" i="25"/>
  <c r="CC125" i="25"/>
  <c r="CE125" i="25"/>
  <c r="CC133" i="25"/>
  <c r="CE133" i="25"/>
  <c r="CC141" i="25"/>
  <c r="CE141" i="25"/>
  <c r="CC149" i="25"/>
  <c r="CE149" i="25"/>
  <c r="CC157" i="25"/>
  <c r="CE157" i="25"/>
  <c r="CC165" i="25"/>
  <c r="CE165" i="25"/>
  <c r="CC179" i="25"/>
  <c r="CE179" i="25"/>
  <c r="CC211" i="25"/>
  <c r="CE211" i="25"/>
  <c r="CC243" i="25"/>
  <c r="CE243" i="25"/>
  <c r="CC285" i="25"/>
  <c r="CE285" i="25"/>
  <c r="CC323" i="25"/>
  <c r="CE323" i="25"/>
  <c r="CC361" i="25"/>
  <c r="CE361" i="25"/>
  <c r="CC413" i="25"/>
  <c r="CE413" i="25"/>
  <c r="CC451" i="25"/>
  <c r="CE451" i="25"/>
  <c r="CC513" i="25"/>
  <c r="CE513" i="25"/>
  <c r="CC577" i="25"/>
  <c r="CE577" i="25"/>
  <c r="CC641" i="25"/>
  <c r="CE641" i="25"/>
  <c r="CC720" i="25"/>
  <c r="CE720" i="25"/>
  <c r="CE794" i="25"/>
  <c r="CC794" i="25"/>
  <c r="CE930" i="25"/>
  <c r="CC930" i="25"/>
  <c r="CC233" i="25"/>
  <c r="CE233" i="25"/>
  <c r="CC277" i="25"/>
  <c r="CE277" i="25"/>
  <c r="CC315" i="25"/>
  <c r="CE315" i="25"/>
  <c r="CC353" i="25"/>
  <c r="CE353" i="25"/>
  <c r="CC405" i="25"/>
  <c r="CE405" i="25"/>
  <c r="CC443" i="25"/>
  <c r="CE443" i="25"/>
  <c r="CC501" i="25"/>
  <c r="CE501" i="25"/>
  <c r="CC565" i="25"/>
  <c r="CE565" i="25"/>
  <c r="CC629" i="25"/>
  <c r="CE629" i="25"/>
  <c r="CE694" i="25"/>
  <c r="CC694" i="25"/>
  <c r="CC768" i="25"/>
  <c r="CE768" i="25"/>
  <c r="CE842" i="25"/>
  <c r="CC842" i="25"/>
  <c r="CE970" i="25"/>
  <c r="CC970" i="25"/>
  <c r="CC491" i="25"/>
  <c r="CE491" i="25"/>
  <c r="CC523" i="25"/>
  <c r="CE523" i="25"/>
  <c r="CC555" i="25"/>
  <c r="CE555" i="25"/>
  <c r="CC587" i="25"/>
  <c r="CE587" i="25"/>
  <c r="CC619" i="25"/>
  <c r="CE619" i="25"/>
  <c r="CC651" i="25"/>
  <c r="CE651" i="25"/>
  <c r="CC683" i="25"/>
  <c r="CE683" i="25"/>
  <c r="CE718" i="25"/>
  <c r="CC718" i="25"/>
  <c r="CE770" i="25"/>
  <c r="CC770" i="25"/>
  <c r="CC808" i="25"/>
  <c r="CE808" i="25"/>
  <c r="CE846" i="25"/>
  <c r="CC846" i="25"/>
  <c r="CE910" i="25"/>
  <c r="CC910" i="25"/>
  <c r="CE974" i="25"/>
  <c r="CC974" i="25"/>
  <c r="CC263" i="25"/>
  <c r="CE263" i="25"/>
  <c r="CC295" i="25"/>
  <c r="CE295" i="25"/>
  <c r="CC327" i="25"/>
  <c r="CE327" i="25"/>
  <c r="CC359" i="25"/>
  <c r="CE359" i="25"/>
  <c r="CC391" i="25"/>
  <c r="CE391" i="25"/>
  <c r="CC423" i="25"/>
  <c r="CE423" i="25"/>
  <c r="CC455" i="25"/>
  <c r="CE455" i="25"/>
  <c r="CC487" i="25"/>
  <c r="CE487" i="25"/>
  <c r="CC519" i="25"/>
  <c r="CE519" i="25"/>
  <c r="CC551" i="25"/>
  <c r="CE551" i="25"/>
  <c r="CC583" i="25"/>
  <c r="CE583" i="25"/>
  <c r="CC615" i="25"/>
  <c r="CE615" i="25"/>
  <c r="CC647" i="25"/>
  <c r="CE647" i="25"/>
  <c r="CC679" i="25"/>
  <c r="CE679" i="25"/>
  <c r="CE722" i="25"/>
  <c r="CC722" i="25"/>
  <c r="CC760" i="25"/>
  <c r="CE760" i="25"/>
  <c r="CE798" i="25"/>
  <c r="CC798" i="25"/>
  <c r="CE854" i="25"/>
  <c r="CC854" i="25"/>
  <c r="CE918" i="25"/>
  <c r="CC918" i="25"/>
  <c r="CE982" i="25"/>
  <c r="CC982" i="25"/>
  <c r="CC174" i="25"/>
  <c r="CE174" i="25"/>
  <c r="CC182" i="25"/>
  <c r="CE182" i="25"/>
  <c r="CC190" i="25"/>
  <c r="CE190" i="25"/>
  <c r="CC198" i="25"/>
  <c r="CE198" i="25"/>
  <c r="CC206" i="25"/>
  <c r="CE206" i="25"/>
  <c r="CC214" i="25"/>
  <c r="CE214" i="25"/>
  <c r="CC222" i="25"/>
  <c r="CE222" i="25"/>
  <c r="CC230" i="25"/>
  <c r="CE230" i="25"/>
  <c r="CC238" i="25"/>
  <c r="CE238" i="25"/>
  <c r="CC246" i="25"/>
  <c r="CE246" i="25"/>
  <c r="CC254" i="25"/>
  <c r="CE254" i="25"/>
  <c r="CC262" i="25"/>
  <c r="CE262" i="25"/>
  <c r="CC270" i="25"/>
  <c r="CE270" i="25"/>
  <c r="CE278" i="25"/>
  <c r="CC278" i="25"/>
  <c r="CC286" i="25"/>
  <c r="CE286" i="25"/>
  <c r="CC294" i="25"/>
  <c r="CE294" i="25"/>
  <c r="CC302" i="25"/>
  <c r="CE302" i="25"/>
  <c r="CC310" i="25"/>
  <c r="CE310" i="25"/>
  <c r="CE318" i="25"/>
  <c r="CC318" i="25"/>
  <c r="CC326" i="25"/>
  <c r="CE326" i="25"/>
  <c r="CC334" i="25"/>
  <c r="CE334" i="25"/>
  <c r="CC342" i="25"/>
  <c r="CE342" i="25"/>
  <c r="CC848" i="25"/>
  <c r="CE848" i="25"/>
  <c r="CC880" i="25"/>
  <c r="CE880" i="25"/>
  <c r="CC912" i="25"/>
  <c r="CE912" i="25"/>
  <c r="CC944" i="25"/>
  <c r="CE944" i="25"/>
  <c r="CC976" i="25"/>
  <c r="CE976" i="25"/>
  <c r="CC1008" i="25"/>
  <c r="CE1008" i="25"/>
  <c r="AG3111" i="25"/>
  <c r="AH3111" i="25"/>
  <c r="AF3111" i="25"/>
  <c r="B3126" i="25"/>
  <c r="CC809" i="25"/>
  <c r="CE809" i="25"/>
  <c r="CC1001" i="25"/>
  <c r="CE1001" i="25"/>
  <c r="CC588" i="25"/>
  <c r="CE588" i="25"/>
  <c r="CC460" i="25"/>
  <c r="CE460" i="25"/>
  <c r="CC763" i="25"/>
  <c r="CE763" i="25"/>
  <c r="CC891" i="25"/>
  <c r="CE891" i="25"/>
  <c r="CC1004" i="25"/>
  <c r="CE1004" i="25"/>
  <c r="CC642" i="25"/>
  <c r="CE642" i="25"/>
  <c r="CC506" i="25"/>
  <c r="CE506" i="25"/>
  <c r="CC773" i="25"/>
  <c r="CE773" i="25"/>
  <c r="CC837" i="25"/>
  <c r="CE837" i="25"/>
  <c r="CC901" i="25"/>
  <c r="CE901" i="25"/>
  <c r="CC965" i="25"/>
  <c r="CE965" i="25"/>
  <c r="CC648" i="25"/>
  <c r="CE648" i="25"/>
  <c r="CC584" i="25"/>
  <c r="CE584" i="25"/>
  <c r="CC488" i="25"/>
  <c r="CE488" i="25"/>
  <c r="CC392" i="25"/>
  <c r="CE392" i="25"/>
  <c r="CC721" i="25"/>
  <c r="CE721" i="25"/>
  <c r="CC913" i="25"/>
  <c r="CE913" i="25"/>
  <c r="CC660" i="25"/>
  <c r="CE660" i="25"/>
  <c r="CC532" i="25"/>
  <c r="CE532" i="25"/>
  <c r="CC404" i="25"/>
  <c r="CE404" i="25"/>
  <c r="CC755" i="25"/>
  <c r="CE755" i="25"/>
  <c r="CC947" i="25"/>
  <c r="CE947" i="25"/>
  <c r="CC924" i="25"/>
  <c r="CE924" i="25"/>
  <c r="CC682" i="25"/>
  <c r="CE682" i="25"/>
  <c r="CC554" i="25"/>
  <c r="CE554" i="25"/>
  <c r="CE498" i="25"/>
  <c r="CC498" i="25"/>
  <c r="CC466" i="25"/>
  <c r="CE466" i="25"/>
  <c r="CC426" i="25"/>
  <c r="CE426" i="25"/>
  <c r="CC394" i="25"/>
  <c r="CE394" i="25"/>
  <c r="CC354" i="25"/>
  <c r="CE354" i="25"/>
  <c r="CC725" i="25"/>
  <c r="CE725" i="25"/>
  <c r="CC727" i="25"/>
  <c r="CE727" i="25"/>
  <c r="CC759" i="25"/>
  <c r="CE759" i="25"/>
  <c r="CC791" i="25"/>
  <c r="CE791" i="25"/>
  <c r="CC823" i="25"/>
  <c r="CE823" i="25"/>
  <c r="CC855" i="25"/>
  <c r="CE855" i="25"/>
  <c r="CC887" i="25"/>
  <c r="CE887" i="25"/>
  <c r="CC919" i="25"/>
  <c r="CE919" i="25"/>
  <c r="CC951" i="25"/>
  <c r="CE951" i="25"/>
  <c r="CC983" i="25"/>
  <c r="CE983" i="25"/>
  <c r="CC1015" i="25"/>
  <c r="CE1015" i="25"/>
  <c r="CC980" i="25"/>
  <c r="CE980" i="25"/>
  <c r="CC916" i="25"/>
  <c r="CE916" i="25"/>
  <c r="CC852" i="25"/>
  <c r="CE852" i="25"/>
  <c r="CC788" i="25"/>
  <c r="CE788" i="25"/>
  <c r="CC724" i="25"/>
  <c r="CE724" i="25"/>
  <c r="CC670" i="25"/>
  <c r="CE670" i="25"/>
  <c r="CC638" i="25"/>
  <c r="CE638" i="25"/>
  <c r="CC606" i="25"/>
  <c r="CE606" i="25"/>
  <c r="CC574" i="25"/>
  <c r="CE574" i="25"/>
  <c r="CC542" i="25"/>
  <c r="CE542" i="25"/>
  <c r="CC510" i="25"/>
  <c r="CE510" i="25"/>
  <c r="CC478" i="25"/>
  <c r="CE478" i="25"/>
  <c r="CE446" i="25"/>
  <c r="CC446" i="25"/>
  <c r="CC414" i="25"/>
  <c r="CE414" i="25"/>
  <c r="CC382" i="25"/>
  <c r="CE382" i="25"/>
  <c r="CC350" i="25"/>
  <c r="CE350" i="25"/>
  <c r="CC185" i="25"/>
  <c r="CE185" i="25"/>
  <c r="CC633" i="25"/>
  <c r="CE633" i="25"/>
  <c r="CE104" i="25"/>
  <c r="CC104" i="25"/>
  <c r="CC637" i="25"/>
  <c r="CE637" i="25"/>
  <c r="CE56" i="25"/>
  <c r="CC56" i="25"/>
  <c r="CC409" i="25"/>
  <c r="CE409" i="25"/>
  <c r="CC34" i="25"/>
  <c r="CE34" i="25"/>
  <c r="CC98" i="25"/>
  <c r="CE98" i="25"/>
  <c r="CC281" i="25"/>
  <c r="CE281" i="25"/>
  <c r="CC736" i="25"/>
  <c r="CE736" i="25"/>
  <c r="CC64" i="25"/>
  <c r="CE64" i="25"/>
  <c r="CE136" i="25"/>
  <c r="CC136" i="25"/>
  <c r="CC275" i="25"/>
  <c r="CE275" i="25"/>
  <c r="CE698" i="25"/>
  <c r="CC698" i="25"/>
  <c r="CC38" i="25"/>
  <c r="CE38" i="25"/>
  <c r="CC70" i="25"/>
  <c r="CE70" i="25"/>
  <c r="CC102" i="25"/>
  <c r="CE102" i="25"/>
  <c r="CC150" i="25"/>
  <c r="CE150" i="25"/>
  <c r="CC237" i="25"/>
  <c r="CE237" i="25"/>
  <c r="CC397" i="25"/>
  <c r="CE397" i="25"/>
  <c r="CC665" i="25"/>
  <c r="CE665" i="25"/>
  <c r="CC28" i="25"/>
  <c r="CE28" i="25"/>
  <c r="CC60" i="25"/>
  <c r="CE60" i="25"/>
  <c r="CC92" i="25"/>
  <c r="CE92" i="25"/>
  <c r="CE128" i="25"/>
  <c r="CC128" i="25"/>
  <c r="CC217" i="25"/>
  <c r="CE217" i="25"/>
  <c r="CC339" i="25"/>
  <c r="CE339" i="25"/>
  <c r="CC477" i="25"/>
  <c r="CE477" i="25"/>
  <c r="CE742" i="25"/>
  <c r="CC742" i="25"/>
  <c r="CC27" i="25"/>
  <c r="CE27" i="25"/>
  <c r="CC35" i="25"/>
  <c r="CE35" i="25"/>
  <c r="CC43" i="25"/>
  <c r="CE43" i="25"/>
  <c r="CC51" i="25"/>
  <c r="CE51" i="25"/>
  <c r="CC59" i="25"/>
  <c r="CE59" i="25"/>
  <c r="CC67" i="25"/>
  <c r="CE67" i="25"/>
  <c r="CC75" i="25"/>
  <c r="CE75" i="25"/>
  <c r="CC83" i="25"/>
  <c r="CE83" i="25"/>
  <c r="CC91" i="25"/>
  <c r="CE91" i="25"/>
  <c r="CC99" i="25"/>
  <c r="CE99" i="25"/>
  <c r="CC107" i="25"/>
  <c r="CE107" i="25"/>
  <c r="CC115" i="25"/>
  <c r="CE115" i="25"/>
  <c r="CC132" i="25"/>
  <c r="CE132" i="25"/>
  <c r="CC164" i="25"/>
  <c r="CE164" i="25"/>
  <c r="CC207" i="25"/>
  <c r="CE207" i="25"/>
  <c r="CC267" i="25"/>
  <c r="CE267" i="25"/>
  <c r="CC337" i="25"/>
  <c r="CE337" i="25"/>
  <c r="CC441" i="25"/>
  <c r="CE441" i="25"/>
  <c r="CC521" i="25"/>
  <c r="CE521" i="25"/>
  <c r="CC649" i="25"/>
  <c r="CE649" i="25"/>
  <c r="CE806" i="25"/>
  <c r="CC806" i="25"/>
  <c r="CE978" i="25"/>
  <c r="CC978" i="25"/>
  <c r="CC138" i="25"/>
  <c r="CE138" i="25"/>
  <c r="CC170" i="25"/>
  <c r="CE170" i="25"/>
  <c r="CC205" i="25"/>
  <c r="CE205" i="25"/>
  <c r="CC301" i="25"/>
  <c r="CE301" i="25"/>
  <c r="CC371" i="25"/>
  <c r="CE371" i="25"/>
  <c r="CC453" i="25"/>
  <c r="CE453" i="25"/>
  <c r="CC589" i="25"/>
  <c r="CE589" i="25"/>
  <c r="CC800" i="25"/>
  <c r="CE800" i="25"/>
  <c r="CE986" i="25"/>
  <c r="CC986" i="25"/>
  <c r="CC127" i="25"/>
  <c r="CE127" i="25"/>
  <c r="CC135" i="25"/>
  <c r="CE135" i="25"/>
  <c r="CC143" i="25"/>
  <c r="CE143" i="25"/>
  <c r="CC151" i="25"/>
  <c r="CE151" i="25"/>
  <c r="CC159" i="25"/>
  <c r="CE159" i="25"/>
  <c r="CC167" i="25"/>
  <c r="CE167" i="25"/>
  <c r="CC187" i="25"/>
  <c r="CE187" i="25"/>
  <c r="CC219" i="25"/>
  <c r="CE219" i="25"/>
  <c r="CC251" i="25"/>
  <c r="CE251" i="25"/>
  <c r="CC291" i="25"/>
  <c r="CE291" i="25"/>
  <c r="CC329" i="25"/>
  <c r="CE329" i="25"/>
  <c r="CC381" i="25"/>
  <c r="CE381" i="25"/>
  <c r="CC419" i="25"/>
  <c r="CE419" i="25"/>
  <c r="CC457" i="25"/>
  <c r="CE457" i="25"/>
  <c r="CC529" i="25"/>
  <c r="CE529" i="25"/>
  <c r="CC593" i="25"/>
  <c r="CE593" i="25"/>
  <c r="CC657" i="25"/>
  <c r="CE657" i="25"/>
  <c r="CE730" i="25"/>
  <c r="CC730" i="25"/>
  <c r="CE838" i="25"/>
  <c r="CC838" i="25"/>
  <c r="CE962" i="25"/>
  <c r="CC962" i="25"/>
  <c r="CC241" i="25"/>
  <c r="CE241" i="25"/>
  <c r="CC283" i="25"/>
  <c r="CE283" i="25"/>
  <c r="CC321" i="25"/>
  <c r="CE321" i="25"/>
  <c r="CC373" i="25"/>
  <c r="CE373" i="25"/>
  <c r="CC411" i="25"/>
  <c r="CE411" i="25"/>
  <c r="CC449" i="25"/>
  <c r="CE449" i="25"/>
  <c r="CC517" i="25"/>
  <c r="CE517" i="25"/>
  <c r="CC581" i="25"/>
  <c r="CE581" i="25"/>
  <c r="CC645" i="25"/>
  <c r="CE645" i="25"/>
  <c r="CC704" i="25"/>
  <c r="CE704" i="25"/>
  <c r="CE778" i="25"/>
  <c r="CC778" i="25"/>
  <c r="CE874" i="25"/>
  <c r="CC874" i="25"/>
  <c r="CE1002" i="25"/>
  <c r="CC1002" i="25"/>
  <c r="CC499" i="25"/>
  <c r="CE499" i="25"/>
  <c r="CC531" i="25"/>
  <c r="CE531" i="25"/>
  <c r="CC563" i="25"/>
  <c r="CE563" i="25"/>
  <c r="CC595" i="25"/>
  <c r="CE595" i="25"/>
  <c r="CC627" i="25"/>
  <c r="CE627" i="25"/>
  <c r="CC659" i="25"/>
  <c r="CE659" i="25"/>
  <c r="CC686" i="25"/>
  <c r="CE686" i="25"/>
  <c r="CE738" i="25"/>
  <c r="CC738" i="25"/>
  <c r="CC776" i="25"/>
  <c r="CE776" i="25"/>
  <c r="CE814" i="25"/>
  <c r="CC814" i="25"/>
  <c r="CE862" i="25"/>
  <c r="CC862" i="25"/>
  <c r="CE926" i="25"/>
  <c r="CC926" i="25"/>
  <c r="CE990" i="25"/>
  <c r="CC990" i="25"/>
  <c r="CC271" i="25"/>
  <c r="CE271" i="25"/>
  <c r="CC303" i="25"/>
  <c r="CE303" i="25"/>
  <c r="CC335" i="25"/>
  <c r="CE335" i="25"/>
  <c r="CC367" i="25"/>
  <c r="CE367" i="25"/>
  <c r="CC399" i="25"/>
  <c r="CE399" i="25"/>
  <c r="CC431" i="25"/>
  <c r="CE431" i="25"/>
  <c r="CC463" i="25"/>
  <c r="CE463" i="25"/>
  <c r="CC495" i="25"/>
  <c r="CE495" i="25"/>
  <c r="CC527" i="25"/>
  <c r="CE527" i="25"/>
  <c r="CC559" i="25"/>
  <c r="CE559" i="25"/>
  <c r="CC591" i="25"/>
  <c r="CE591" i="25"/>
  <c r="CC623" i="25"/>
  <c r="CE623" i="25"/>
  <c r="CC655" i="25"/>
  <c r="CE655" i="25"/>
  <c r="CC690" i="25"/>
  <c r="CE690" i="25"/>
  <c r="CE728" i="25"/>
  <c r="CC728" i="25"/>
  <c r="CE766" i="25"/>
  <c r="CC766" i="25"/>
  <c r="CE818" i="25"/>
  <c r="CC818" i="25"/>
  <c r="CE870" i="25"/>
  <c r="CC870" i="25"/>
  <c r="CE934" i="25"/>
  <c r="CC934" i="25"/>
  <c r="CE998" i="25"/>
  <c r="CC998" i="25"/>
  <c r="CC176" i="25"/>
  <c r="CE176" i="25"/>
  <c r="CC184" i="25"/>
  <c r="CE184" i="25"/>
  <c r="CE192" i="25"/>
  <c r="CC192" i="25"/>
  <c r="CE200" i="25"/>
  <c r="CC200" i="25"/>
  <c r="CE208" i="25"/>
  <c r="CC208" i="25"/>
  <c r="CC216" i="25"/>
  <c r="CE216" i="25"/>
  <c r="CC224" i="25"/>
  <c r="CE224" i="25"/>
  <c r="CE232" i="25"/>
  <c r="CC232" i="25"/>
  <c r="CC240" i="25"/>
  <c r="CE240" i="25"/>
  <c r="CC248" i="25"/>
  <c r="CE248" i="25"/>
  <c r="CC256" i="25"/>
  <c r="CE256" i="25"/>
  <c r="CC264" i="25"/>
  <c r="CE264" i="25"/>
  <c r="CC272" i="25"/>
  <c r="CE272" i="25"/>
  <c r="CC280" i="25"/>
  <c r="CE280" i="25"/>
  <c r="CC288" i="25"/>
  <c r="CE288" i="25"/>
  <c r="CC296" i="25"/>
  <c r="CE296" i="25"/>
  <c r="CC304" i="25"/>
  <c r="CE304" i="25"/>
  <c r="CC312" i="25"/>
  <c r="CE312" i="25"/>
  <c r="CC320" i="25"/>
  <c r="CE320" i="25"/>
  <c r="CC328" i="25"/>
  <c r="CE328" i="25"/>
  <c r="CE336" i="25"/>
  <c r="CC336" i="25"/>
  <c r="CC344" i="25"/>
  <c r="CE344" i="25"/>
  <c r="CC856" i="25"/>
  <c r="CE856" i="25"/>
  <c r="CC888" i="25"/>
  <c r="CE888" i="25"/>
  <c r="CC920" i="25"/>
  <c r="CE920" i="25"/>
  <c r="CC952" i="25"/>
  <c r="CE952" i="25"/>
  <c r="CC984" i="25"/>
  <c r="CE984" i="25"/>
  <c r="CC1016" i="25"/>
  <c r="CE1016" i="25"/>
  <c r="CC697" i="25"/>
  <c r="CE697" i="25"/>
  <c r="CC761" i="25"/>
  <c r="CE761" i="25"/>
  <c r="CC825" i="25"/>
  <c r="CE825" i="25"/>
  <c r="CC889" i="25"/>
  <c r="CE889" i="25"/>
  <c r="CC953" i="25"/>
  <c r="CE953" i="25"/>
  <c r="CC1017" i="25"/>
  <c r="CE1017" i="25"/>
  <c r="CC636" i="25"/>
  <c r="CE636" i="25"/>
  <c r="CC572" i="25"/>
  <c r="CE572" i="25"/>
  <c r="CE508" i="25"/>
  <c r="CC508" i="25"/>
  <c r="CC444" i="25"/>
  <c r="CE444" i="25"/>
  <c r="CE380" i="25"/>
  <c r="CC380" i="25"/>
  <c r="CC715" i="25"/>
  <c r="CE715" i="25"/>
  <c r="CC779" i="25"/>
  <c r="CE779" i="25"/>
  <c r="CC843" i="25"/>
  <c r="CE843" i="25"/>
  <c r="CC907" i="25"/>
  <c r="CE907" i="25"/>
  <c r="CC971" i="25"/>
  <c r="CE971" i="25"/>
  <c r="CC972" i="25"/>
  <c r="CE972" i="25"/>
  <c r="CC828" i="25"/>
  <c r="CE828" i="25"/>
  <c r="CC700" i="25"/>
  <c r="CE700" i="25"/>
  <c r="CE626" i="25"/>
  <c r="CC626" i="25"/>
  <c r="CE562" i="25"/>
  <c r="CC562" i="25"/>
  <c r="CE458" i="25"/>
  <c r="CC458" i="25"/>
  <c r="CC733" i="25"/>
  <c r="CE733" i="25"/>
  <c r="CC781" i="25"/>
  <c r="CE781" i="25"/>
  <c r="CC813" i="25"/>
  <c r="CE813" i="25"/>
  <c r="CC845" i="25"/>
  <c r="CE845" i="25"/>
  <c r="CC877" i="25"/>
  <c r="CE877" i="25"/>
  <c r="CC909" i="25"/>
  <c r="CE909" i="25"/>
  <c r="CC941" i="25"/>
  <c r="CE941" i="25"/>
  <c r="CC973" i="25"/>
  <c r="CE973" i="25"/>
  <c r="CC1005" i="25"/>
  <c r="CE1005" i="25"/>
  <c r="CC672" i="25"/>
  <c r="CE672" i="25"/>
  <c r="CC640" i="25"/>
  <c r="CE640" i="25"/>
  <c r="CC608" i="25"/>
  <c r="CE608" i="25"/>
  <c r="CC576" i="25"/>
  <c r="CE576" i="25"/>
  <c r="CC544" i="25"/>
  <c r="CE544" i="25"/>
  <c r="CC512" i="25"/>
  <c r="CE512" i="25"/>
  <c r="CC480" i="25"/>
  <c r="CE480" i="25"/>
  <c r="CC448" i="25"/>
  <c r="CE448" i="25"/>
  <c r="CC416" i="25"/>
  <c r="CE416" i="25"/>
  <c r="CC384" i="25"/>
  <c r="CE384" i="25"/>
  <c r="CC352" i="25"/>
  <c r="CE352" i="25"/>
  <c r="CC737" i="25"/>
  <c r="CE737" i="25"/>
  <c r="CC801" i="25"/>
  <c r="CE801" i="25"/>
  <c r="CC865" i="25"/>
  <c r="CE865" i="25"/>
  <c r="CC929" i="25"/>
  <c r="CE929" i="25"/>
  <c r="CC993" i="25"/>
  <c r="CE993" i="25"/>
  <c r="CC644" i="25"/>
  <c r="CE644" i="25"/>
  <c r="CC580" i="25"/>
  <c r="CE580" i="25"/>
  <c r="CC516" i="25"/>
  <c r="CE516" i="25"/>
  <c r="CC452" i="25"/>
  <c r="CE452" i="25"/>
  <c r="CC388" i="25"/>
  <c r="CE388" i="25"/>
  <c r="CC707" i="25"/>
  <c r="CE707" i="25"/>
  <c r="CC771" i="25"/>
  <c r="CE771" i="25"/>
  <c r="CC835" i="25"/>
  <c r="CE835" i="25"/>
  <c r="CC899" i="25"/>
  <c r="CE899" i="25"/>
  <c r="CC963" i="25"/>
  <c r="CE963" i="25"/>
  <c r="CC1019" i="25"/>
  <c r="CE1019" i="25"/>
  <c r="CC908" i="25"/>
  <c r="CE908" i="25"/>
  <c r="CC780" i="25"/>
  <c r="CE780" i="25"/>
  <c r="CC666" i="25"/>
  <c r="CE666" i="25"/>
  <c r="CC602" i="25"/>
  <c r="CE602" i="25"/>
  <c r="CC538" i="25"/>
  <c r="CE538" i="25"/>
  <c r="CC490" i="25"/>
  <c r="CE490" i="25"/>
  <c r="CE450" i="25"/>
  <c r="CC450" i="25"/>
  <c r="CC418" i="25"/>
  <c r="CE418" i="25"/>
  <c r="CC386" i="25"/>
  <c r="CE386" i="25"/>
  <c r="CC685" i="25"/>
  <c r="CE685" i="25"/>
  <c r="CC741" i="25"/>
  <c r="CE741" i="25"/>
  <c r="CC703" i="25"/>
  <c r="CE703" i="25"/>
  <c r="CC735" i="25"/>
  <c r="CE735" i="25"/>
  <c r="CC767" i="25"/>
  <c r="CE767" i="25"/>
  <c r="CC799" i="25"/>
  <c r="CE799" i="25"/>
  <c r="CC831" i="25"/>
  <c r="CE831" i="25"/>
  <c r="CC863" i="25"/>
  <c r="CE863" i="25"/>
  <c r="CC895" i="25"/>
  <c r="CE895" i="25"/>
  <c r="CC927" i="25"/>
  <c r="CE927" i="25"/>
  <c r="CC959" i="25"/>
  <c r="CE959" i="25"/>
  <c r="CC991" i="25"/>
  <c r="CE991" i="25"/>
  <c r="CC964" i="25"/>
  <c r="CE964" i="25"/>
  <c r="CC900" i="25"/>
  <c r="CE900" i="25"/>
  <c r="CC836" i="25"/>
  <c r="CE836" i="25"/>
  <c r="CC772" i="25"/>
  <c r="CE772" i="25"/>
  <c r="CC708" i="25"/>
  <c r="CE708" i="25"/>
  <c r="CE662" i="25"/>
  <c r="CC662" i="25"/>
  <c r="CE630" i="25"/>
  <c r="CC630" i="25"/>
  <c r="CE598" i="25"/>
  <c r="CC598" i="25"/>
  <c r="CE566" i="25"/>
  <c r="CC566" i="25"/>
  <c r="CC534" i="25"/>
  <c r="CE534" i="25"/>
  <c r="CE502" i="25"/>
  <c r="CC502" i="25"/>
  <c r="CC470" i="25"/>
  <c r="CE470" i="25"/>
  <c r="CC438" i="25"/>
  <c r="CE438" i="25"/>
  <c r="CE406" i="25"/>
  <c r="CC406" i="25"/>
  <c r="CC374" i="25"/>
  <c r="CE374" i="25"/>
  <c r="CC505" i="25"/>
  <c r="CE505" i="25"/>
  <c r="CC126" i="25"/>
  <c r="CE126" i="25"/>
  <c r="CE90" i="25"/>
  <c r="CC90" i="25"/>
  <c r="CC421" i="25"/>
  <c r="CE421" i="25"/>
  <c r="CE42" i="25"/>
  <c r="CC42" i="25"/>
  <c r="CE152" i="25"/>
  <c r="CC152" i="25"/>
  <c r="CE1018" i="25"/>
  <c r="CC1018" i="25"/>
  <c r="J3028" i="25"/>
  <c r="K19" i="25"/>
  <c r="J3029" i="25" s="1"/>
  <c r="CE88" i="25"/>
  <c r="CC88" i="25"/>
  <c r="CC427" i="25"/>
  <c r="CE427" i="25"/>
  <c r="CC50" i="25"/>
  <c r="CE50" i="25"/>
  <c r="CC114" i="25"/>
  <c r="CE114" i="25"/>
  <c r="CC299" i="25"/>
  <c r="CE299" i="25"/>
  <c r="CE882" i="25"/>
  <c r="CC882" i="25"/>
  <c r="CE80" i="25"/>
  <c r="CC80" i="25"/>
  <c r="CC168" i="25"/>
  <c r="CE168" i="25"/>
  <c r="CC293" i="25"/>
  <c r="CE293" i="25"/>
  <c r="CE890" i="25"/>
  <c r="CC890" i="25"/>
  <c r="CC46" i="25"/>
  <c r="CE46" i="25"/>
  <c r="CC78" i="25"/>
  <c r="CE78" i="25"/>
  <c r="CC110" i="25"/>
  <c r="CE110" i="25"/>
  <c r="CC166" i="25"/>
  <c r="CE166" i="25"/>
  <c r="CC269" i="25"/>
  <c r="CE269" i="25"/>
  <c r="CC473" i="25"/>
  <c r="CE473" i="25"/>
  <c r="CE790" i="25"/>
  <c r="CC790" i="25"/>
  <c r="CC36" i="25"/>
  <c r="CE36" i="25"/>
  <c r="CC68" i="25"/>
  <c r="CE68" i="25"/>
  <c r="CC100" i="25"/>
  <c r="CE100" i="25"/>
  <c r="CE144" i="25"/>
  <c r="CC144" i="25"/>
  <c r="CC223" i="25"/>
  <c r="CE223" i="25"/>
  <c r="CC357" i="25"/>
  <c r="CE357" i="25"/>
  <c r="CC541" i="25"/>
  <c r="CE541" i="25"/>
  <c r="CC752" i="25"/>
  <c r="CE752" i="25"/>
  <c r="R3028" i="25"/>
  <c r="Y19" i="25"/>
  <c r="R3029" i="25" s="1"/>
  <c r="CC29" i="25"/>
  <c r="CE29" i="25"/>
  <c r="CC37" i="25"/>
  <c r="CE37" i="25"/>
  <c r="CC45" i="25"/>
  <c r="CE45" i="25"/>
  <c r="CC53" i="25"/>
  <c r="CE53" i="25"/>
  <c r="CC61" i="25"/>
  <c r="CE61" i="25"/>
  <c r="CC69" i="25"/>
  <c r="CE69" i="25"/>
  <c r="CC77" i="25"/>
  <c r="CE77" i="25"/>
  <c r="CC85" i="25"/>
  <c r="CE85" i="25"/>
  <c r="CC93" i="25"/>
  <c r="CE93" i="25"/>
  <c r="CC101" i="25"/>
  <c r="CE101" i="25"/>
  <c r="CC109" i="25"/>
  <c r="CE109" i="25"/>
  <c r="CC117" i="25"/>
  <c r="CE117" i="25"/>
  <c r="CC140" i="25"/>
  <c r="CE140" i="25"/>
  <c r="CC175" i="25"/>
  <c r="CE175" i="25"/>
  <c r="CC213" i="25"/>
  <c r="CE213" i="25"/>
  <c r="CC273" i="25"/>
  <c r="CE273" i="25"/>
  <c r="CC377" i="25"/>
  <c r="CE377" i="25"/>
  <c r="CC459" i="25"/>
  <c r="CE459" i="25"/>
  <c r="CC553" i="25"/>
  <c r="CE553" i="25"/>
  <c r="CC681" i="25"/>
  <c r="CE681" i="25"/>
  <c r="CC816" i="25"/>
  <c r="CE816" i="25"/>
  <c r="CC146" i="25"/>
  <c r="CE146" i="25"/>
  <c r="CC173" i="25"/>
  <c r="CE173" i="25"/>
  <c r="CC229" i="25"/>
  <c r="CE229" i="25"/>
  <c r="CC307" i="25"/>
  <c r="CE307" i="25"/>
  <c r="CC389" i="25"/>
  <c r="CE389" i="25"/>
  <c r="CC493" i="25"/>
  <c r="CE493" i="25"/>
  <c r="CC621" i="25"/>
  <c r="CE621" i="25"/>
  <c r="CE810" i="25"/>
  <c r="CC810" i="25"/>
  <c r="CC121" i="25"/>
  <c r="CE121" i="25"/>
  <c r="CC129" i="25"/>
  <c r="CE129" i="25"/>
  <c r="CC137" i="25"/>
  <c r="CE137" i="25"/>
  <c r="CC145" i="25"/>
  <c r="CE145" i="25"/>
  <c r="CC153" i="25"/>
  <c r="CE153" i="25"/>
  <c r="CC161" i="25"/>
  <c r="CE161" i="25"/>
  <c r="CC169" i="25"/>
  <c r="CE169" i="25"/>
  <c r="CC195" i="25"/>
  <c r="CE195" i="25"/>
  <c r="CC227" i="25"/>
  <c r="CE227" i="25"/>
  <c r="CC259" i="25"/>
  <c r="CE259" i="25"/>
  <c r="CC297" i="25"/>
  <c r="CE297" i="25"/>
  <c r="CC349" i="25"/>
  <c r="CE349" i="25"/>
  <c r="CC387" i="25"/>
  <c r="CE387" i="25"/>
  <c r="CC425" i="25"/>
  <c r="CE425" i="25"/>
  <c r="CC481" i="25"/>
  <c r="CE481" i="25"/>
  <c r="CC545" i="25"/>
  <c r="CE545" i="25"/>
  <c r="CC609" i="25"/>
  <c r="CE609" i="25"/>
  <c r="CC673" i="25"/>
  <c r="CE673" i="25"/>
  <c r="CE774" i="25"/>
  <c r="CC774" i="25"/>
  <c r="CE866" i="25"/>
  <c r="CC866" i="25"/>
  <c r="CE994" i="25"/>
  <c r="CC994" i="25"/>
  <c r="CC249" i="25"/>
  <c r="CE249" i="25"/>
  <c r="CC289" i="25"/>
  <c r="CE289" i="25"/>
  <c r="CC341" i="25"/>
  <c r="CE341" i="25"/>
  <c r="CC379" i="25"/>
  <c r="CE379" i="25"/>
  <c r="CC417" i="25"/>
  <c r="CE417" i="25"/>
  <c r="CC469" i="25"/>
  <c r="CE469" i="25"/>
  <c r="CC533" i="25"/>
  <c r="CE533" i="25"/>
  <c r="CC597" i="25"/>
  <c r="CE597" i="25"/>
  <c r="CC661" i="25"/>
  <c r="CE661" i="25"/>
  <c r="CE714" i="25"/>
  <c r="CC714" i="25"/>
  <c r="CE822" i="25"/>
  <c r="CC822" i="25"/>
  <c r="CE906" i="25"/>
  <c r="CC906" i="25"/>
  <c r="CC475" i="25"/>
  <c r="CE475" i="25"/>
  <c r="CC507" i="25"/>
  <c r="CE507" i="25"/>
  <c r="CC539" i="25"/>
  <c r="CE539" i="25"/>
  <c r="CC571" i="25"/>
  <c r="CE571" i="25"/>
  <c r="CC603" i="25"/>
  <c r="CE603" i="25"/>
  <c r="CC635" i="25"/>
  <c r="CE635" i="25"/>
  <c r="CC667" i="25"/>
  <c r="CE667" i="25"/>
  <c r="CE706" i="25"/>
  <c r="CC706" i="25"/>
  <c r="CE744" i="25"/>
  <c r="CC744" i="25"/>
  <c r="CE782" i="25"/>
  <c r="CC782" i="25"/>
  <c r="CE834" i="25"/>
  <c r="CC834" i="25"/>
  <c r="CE878" i="25"/>
  <c r="CC878" i="25"/>
  <c r="CE942" i="25"/>
  <c r="CC942" i="25"/>
  <c r="CE1006" i="25"/>
  <c r="CC1006" i="25"/>
  <c r="CC279" i="25"/>
  <c r="CE279" i="25"/>
  <c r="CC311" i="25"/>
  <c r="CE311" i="25"/>
  <c r="CC343" i="25"/>
  <c r="CE343" i="25"/>
  <c r="CC375" i="25"/>
  <c r="CE375" i="25"/>
  <c r="CC407" i="25"/>
  <c r="CE407" i="25"/>
  <c r="CC439" i="25"/>
  <c r="CE439" i="25"/>
  <c r="CC471" i="25"/>
  <c r="CE471" i="25"/>
  <c r="CC503" i="25"/>
  <c r="CE503" i="25"/>
  <c r="CC535" i="25"/>
  <c r="CE535" i="25"/>
  <c r="CC567" i="25"/>
  <c r="CE567" i="25"/>
  <c r="CC599" i="25"/>
  <c r="CE599" i="25"/>
  <c r="CC631" i="25"/>
  <c r="CE631" i="25"/>
  <c r="CC663" i="25"/>
  <c r="CE663" i="25"/>
  <c r="CC696" i="25"/>
  <c r="CE696" i="25"/>
  <c r="CE734" i="25"/>
  <c r="CC734" i="25"/>
  <c r="CE786" i="25"/>
  <c r="CC786" i="25"/>
  <c r="CC824" i="25"/>
  <c r="CE824" i="25"/>
  <c r="CE886" i="25"/>
  <c r="CC886" i="25"/>
  <c r="CE950" i="25"/>
  <c r="CC950" i="25"/>
  <c r="CE1014" i="25"/>
  <c r="CC1014" i="25"/>
  <c r="CC178" i="25"/>
  <c r="CE178" i="25"/>
  <c r="CC186" i="25"/>
  <c r="CE186" i="25"/>
  <c r="CE194" i="25"/>
  <c r="CC194" i="25"/>
  <c r="CC202" i="25"/>
  <c r="CE202" i="25"/>
  <c r="CC210" i="25"/>
  <c r="CE210" i="25"/>
  <c r="CC218" i="25"/>
  <c r="CE218" i="25"/>
  <c r="CC226" i="25"/>
  <c r="CE226" i="25"/>
  <c r="CC234" i="25"/>
  <c r="CE234" i="25"/>
  <c r="CE242" i="25"/>
  <c r="CC242" i="25"/>
  <c r="CC250" i="25"/>
  <c r="CE250" i="25"/>
  <c r="CC258" i="25"/>
  <c r="CE258" i="25"/>
  <c r="CC266" i="25"/>
  <c r="CE266" i="25"/>
  <c r="CC274" i="25"/>
  <c r="CE274" i="25"/>
  <c r="CC282" i="25"/>
  <c r="CE282" i="25"/>
  <c r="CC290" i="25"/>
  <c r="CE290" i="25"/>
  <c r="CC298" i="25"/>
  <c r="CE298" i="25"/>
  <c r="CC306" i="25"/>
  <c r="CE306" i="25"/>
  <c r="CC314" i="25"/>
  <c r="CE314" i="25"/>
  <c r="CE322" i="25"/>
  <c r="CC322" i="25"/>
  <c r="CE330" i="25"/>
  <c r="CC330" i="25"/>
  <c r="CC338" i="25"/>
  <c r="CE338" i="25"/>
  <c r="CC346" i="25"/>
  <c r="CE346" i="25"/>
  <c r="CC864" i="25"/>
  <c r="CE864" i="25"/>
  <c r="CE896" i="25"/>
  <c r="CC896" i="25"/>
  <c r="CC928" i="25"/>
  <c r="CE928" i="25"/>
  <c r="CE960" i="25"/>
  <c r="CC960" i="25"/>
  <c r="CC992" i="25"/>
  <c r="CE992" i="25"/>
  <c r="C119" i="23"/>
  <c r="M153" i="8"/>
  <c r="BO18" i="25" s="1"/>
  <c r="C118" i="23"/>
  <c r="B3134" i="25" l="1"/>
  <c r="AF3119" i="25"/>
  <c r="AH3119" i="25"/>
  <c r="AH3058" i="25" s="1"/>
  <c r="AF3115" i="25"/>
  <c r="AH3117" i="25"/>
  <c r="BO3056" i="25" s="1"/>
  <c r="B3130" i="25"/>
  <c r="AH3115" i="25"/>
  <c r="H148" i="8"/>
  <c r="CH1024" i="25"/>
  <c r="CH1028" i="25"/>
  <c r="CH1032" i="25"/>
  <c r="CH1036" i="25"/>
  <c r="CH1040" i="25"/>
  <c r="CH1044" i="25"/>
  <c r="CH1048" i="25"/>
  <c r="CH1052" i="25"/>
  <c r="CG1024" i="25"/>
  <c r="CF1028" i="25"/>
  <c r="CI1036" i="25"/>
  <c r="CG1040" i="25"/>
  <c r="CF1044" i="25"/>
  <c r="CI1052" i="25"/>
  <c r="CH1055" i="25"/>
  <c r="CH1059" i="25"/>
  <c r="CH1063" i="25"/>
  <c r="CH1067" i="25"/>
  <c r="CH1071" i="25"/>
  <c r="CH1075" i="25"/>
  <c r="CH1079" i="25"/>
  <c r="CH1083" i="25"/>
  <c r="CH1087" i="25"/>
  <c r="CI1028" i="25"/>
  <c r="CF1032" i="25"/>
  <c r="CF1036" i="25"/>
  <c r="CF1040" i="25"/>
  <c r="CG1048" i="25"/>
  <c r="CG1052" i="25"/>
  <c r="CG1055" i="25"/>
  <c r="CF1059" i="25"/>
  <c r="CI1067" i="25"/>
  <c r="CG1071" i="25"/>
  <c r="CF1075" i="25"/>
  <c r="CI1083" i="25"/>
  <c r="CG1087" i="25"/>
  <c r="CH1093" i="25"/>
  <c r="CH1097" i="25"/>
  <c r="CH1101" i="25"/>
  <c r="CH1105" i="25"/>
  <c r="CH1109" i="25"/>
  <c r="CH1113" i="25"/>
  <c r="CH1117" i="25"/>
  <c r="CH1121" i="25"/>
  <c r="CH1125" i="25"/>
  <c r="CH1129" i="25"/>
  <c r="CH1133" i="25"/>
  <c r="CH1137" i="25"/>
  <c r="CH1141" i="25"/>
  <c r="CH1145" i="25"/>
  <c r="CH1149" i="25"/>
  <c r="CH1153" i="25"/>
  <c r="CH1157" i="25"/>
  <c r="CH1161" i="25"/>
  <c r="CF1024" i="25"/>
  <c r="CI1032" i="25"/>
  <c r="CI1048" i="25"/>
  <c r="CF1052" i="25"/>
  <c r="CI1059" i="25"/>
  <c r="CF1063" i="25"/>
  <c r="CF1067" i="25"/>
  <c r="CF1071" i="25"/>
  <c r="CG1079" i="25"/>
  <c r="CG1083" i="25"/>
  <c r="CI1087" i="25"/>
  <c r="CG1093" i="25"/>
  <c r="CF1097" i="25"/>
  <c r="CI1105" i="25"/>
  <c r="CG1109" i="25"/>
  <c r="CF1113" i="25"/>
  <c r="CI1121" i="25"/>
  <c r="CG1125" i="25"/>
  <c r="CF1129" i="25"/>
  <c r="CI1137" i="25"/>
  <c r="CG1141" i="25"/>
  <c r="CF1145" i="25"/>
  <c r="CI1153" i="25"/>
  <c r="CG1157" i="25"/>
  <c r="CF1161" i="25"/>
  <c r="CH1164" i="25"/>
  <c r="CH1168" i="25"/>
  <c r="CH1172" i="25"/>
  <c r="CH1176" i="25"/>
  <c r="CH1180" i="25"/>
  <c r="CH1184" i="25"/>
  <c r="CH1188" i="25"/>
  <c r="CH1192" i="25"/>
  <c r="CH1196" i="25"/>
  <c r="CH1200" i="25"/>
  <c r="CH1204" i="25"/>
  <c r="CH1208" i="25"/>
  <c r="CH1212" i="25"/>
  <c r="CH1216" i="25"/>
  <c r="CH1220" i="25"/>
  <c r="CH1224" i="25"/>
  <c r="CH1228" i="25"/>
  <c r="CH1232" i="25"/>
  <c r="CH1236" i="25"/>
  <c r="CH1240" i="25"/>
  <c r="CH1244" i="25"/>
  <c r="CH1248" i="25"/>
  <c r="CH1252" i="25"/>
  <c r="CH1256" i="25"/>
  <c r="CH1260" i="25"/>
  <c r="CH1264" i="25"/>
  <c r="CH1268" i="25"/>
  <c r="CH1272" i="25"/>
  <c r="CH1276" i="25"/>
  <c r="CH1280" i="25"/>
  <c r="CH1284" i="25"/>
  <c r="CH1288" i="25"/>
  <c r="CH1292" i="25"/>
  <c r="CH1296" i="25"/>
  <c r="CH1300" i="25"/>
  <c r="CH1304" i="25"/>
  <c r="CH1308" i="25"/>
  <c r="CH1312" i="25"/>
  <c r="CH1316" i="25"/>
  <c r="CG1059" i="25"/>
  <c r="CG1060" i="25"/>
  <c r="CI1071" i="25"/>
  <c r="CI1075" i="25"/>
  <c r="CI1097" i="25"/>
  <c r="CF1101" i="25"/>
  <c r="CF1105" i="25"/>
  <c r="CF1109" i="25"/>
  <c r="CG1117" i="25"/>
  <c r="CG1121" i="25"/>
  <c r="CI1125" i="25"/>
  <c r="CI1133" i="25"/>
  <c r="CG1145" i="25"/>
  <c r="CI1161" i="25"/>
  <c r="CG1164" i="25"/>
  <c r="CF1168" i="25"/>
  <c r="CI1176" i="25"/>
  <c r="CG1180" i="25"/>
  <c r="CF1184" i="25"/>
  <c r="CI1192" i="25"/>
  <c r="CG1196" i="25"/>
  <c r="CF1200" i="25"/>
  <c r="CI1208" i="25"/>
  <c r="CG1212" i="25"/>
  <c r="CF1216" i="25"/>
  <c r="CI1224" i="25"/>
  <c r="CG1228" i="25"/>
  <c r="CF1232" i="25"/>
  <c r="CI1240" i="25"/>
  <c r="CG1244" i="25"/>
  <c r="CF1248" i="25"/>
  <c r="CI1256" i="25"/>
  <c r="CG1260" i="25"/>
  <c r="CF1264" i="25"/>
  <c r="CI1272" i="25"/>
  <c r="CG1276" i="25"/>
  <c r="CF1280" i="25"/>
  <c r="CI1288" i="25"/>
  <c r="CG1292" i="25"/>
  <c r="CF1296" i="25"/>
  <c r="CI1304" i="25"/>
  <c r="CG1308" i="25"/>
  <c r="CF1312" i="25"/>
  <c r="CH1322" i="25"/>
  <c r="CH1326" i="25"/>
  <c r="CH1330" i="25"/>
  <c r="CH1334" i="25"/>
  <c r="CH1338" i="25"/>
  <c r="CH1342" i="25"/>
  <c r="CH1346" i="25"/>
  <c r="CH1350" i="25"/>
  <c r="CH1354" i="25"/>
  <c r="CH1358" i="25"/>
  <c r="CH1362" i="25"/>
  <c r="CH1366" i="25"/>
  <c r="CH1370" i="25"/>
  <c r="CH1374" i="25"/>
  <c r="CH1378" i="25"/>
  <c r="CH1382" i="25"/>
  <c r="CH1386" i="25"/>
  <c r="CH1390" i="25"/>
  <c r="CH1394" i="25"/>
  <c r="CH1398" i="25"/>
  <c r="CH1402" i="25"/>
  <c r="CH1406" i="25"/>
  <c r="CH1410" i="25"/>
  <c r="CH1414" i="25"/>
  <c r="CH1418" i="25"/>
  <c r="CH1422" i="25"/>
  <c r="CH1426" i="25"/>
  <c r="CH1430" i="25"/>
  <c r="CH1434" i="25"/>
  <c r="CH1438" i="25"/>
  <c r="CH1442" i="25"/>
  <c r="CH1446" i="25"/>
  <c r="CH1450" i="25"/>
  <c r="CH1454" i="25"/>
  <c r="CH1458" i="25"/>
  <c r="CH1462" i="25"/>
  <c r="CH1466" i="25"/>
  <c r="CH1470" i="25"/>
  <c r="CH1474" i="25"/>
  <c r="CH1478" i="25"/>
  <c r="CH1482" i="25"/>
  <c r="CH1486" i="25"/>
  <c r="CH1490" i="25"/>
  <c r="CH1494" i="25"/>
  <c r="CH1498" i="25"/>
  <c r="CH1502" i="25"/>
  <c r="CH1506" i="25"/>
  <c r="CH1510" i="25"/>
  <c r="CH1514" i="25"/>
  <c r="CH1518" i="25"/>
  <c r="CH1522" i="25"/>
  <c r="CH1526" i="25"/>
  <c r="CH1530" i="25"/>
  <c r="CH1534" i="25"/>
  <c r="CH1538" i="25"/>
  <c r="CH1542" i="25"/>
  <c r="CH1546" i="25"/>
  <c r="CH1550" i="25"/>
  <c r="CH1554" i="25"/>
  <c r="CH1558" i="25"/>
  <c r="CH1562" i="25"/>
  <c r="CH1566" i="25"/>
  <c r="CH1570" i="25"/>
  <c r="CH1574" i="25"/>
  <c r="CH1578" i="25"/>
  <c r="CH1582" i="25"/>
  <c r="CH1586" i="25"/>
  <c r="CH1590" i="25"/>
  <c r="CH1594" i="25"/>
  <c r="CH1598" i="25"/>
  <c r="CH1602" i="25"/>
  <c r="CH1606" i="25"/>
  <c r="CH1610" i="25"/>
  <c r="CH1614" i="25"/>
  <c r="CH1618" i="25"/>
  <c r="CH1622" i="25"/>
  <c r="CF1025" i="25"/>
  <c r="CG1028" i="25"/>
  <c r="CG1029" i="25"/>
  <c r="CG1032" i="25"/>
  <c r="CF1079" i="25"/>
  <c r="CF1093" i="25"/>
  <c r="CI1101" i="25"/>
  <c r="CI1117" i="25"/>
  <c r="CF1121" i="25"/>
  <c r="CG1129" i="25"/>
  <c r="CI1131" i="25"/>
  <c r="CI1141" i="25"/>
  <c r="CF1149" i="25"/>
  <c r="CF1152" i="25"/>
  <c r="CF1153" i="25"/>
  <c r="CH1162" i="25"/>
  <c r="CG1168" i="25"/>
  <c r="CI1184" i="25"/>
  <c r="CF1188" i="25"/>
  <c r="CF1192" i="25"/>
  <c r="CF1196" i="25"/>
  <c r="CG1204" i="25"/>
  <c r="CG1208" i="25"/>
  <c r="CI1212" i="25"/>
  <c r="CI1220" i="25"/>
  <c r="CG1232" i="25"/>
  <c r="CI1248" i="25"/>
  <c r="CF1252" i="25"/>
  <c r="CF1256" i="25"/>
  <c r="CF1260" i="25"/>
  <c r="CG1268" i="25"/>
  <c r="CG1272" i="25"/>
  <c r="CI1276" i="25"/>
  <c r="CI1284" i="25"/>
  <c r="CG1296" i="25"/>
  <c r="CI1312" i="25"/>
  <c r="CF1316" i="25"/>
  <c r="CF1322" i="25"/>
  <c r="CI1330" i="25"/>
  <c r="CG1334" i="25"/>
  <c r="CF1338" i="25"/>
  <c r="CI1346" i="25"/>
  <c r="CG1350" i="25"/>
  <c r="CF1354" i="25"/>
  <c r="CI1362" i="25"/>
  <c r="CG1366" i="25"/>
  <c r="CF1370" i="25"/>
  <c r="CI1378" i="25"/>
  <c r="CG1382" i="25"/>
  <c r="CF1386" i="25"/>
  <c r="CI1394" i="25"/>
  <c r="CG1398" i="25"/>
  <c r="CF1402" i="25"/>
  <c r="CI1410" i="25"/>
  <c r="CG1414" i="25"/>
  <c r="CF1418" i="25"/>
  <c r="CI1426" i="25"/>
  <c r="CG1430" i="25"/>
  <c r="CF1434" i="25"/>
  <c r="CI1442" i="25"/>
  <c r="CG1446" i="25"/>
  <c r="CF1450" i="25"/>
  <c r="CI1458" i="25"/>
  <c r="CG1462" i="25"/>
  <c r="CF1466" i="25"/>
  <c r="CI1474" i="25"/>
  <c r="CG1478" i="25"/>
  <c r="CF1482" i="25"/>
  <c r="CI1490" i="25"/>
  <c r="CG1494" i="25"/>
  <c r="CF1498" i="25"/>
  <c r="CI1506" i="25"/>
  <c r="CG1510" i="25"/>
  <c r="CF1514" i="25"/>
  <c r="CI1522" i="25"/>
  <c r="CG1526" i="25"/>
  <c r="CF1530" i="25"/>
  <c r="CI1538" i="25"/>
  <c r="CG1542" i="25"/>
  <c r="CF1546" i="25"/>
  <c r="CI1554" i="25"/>
  <c r="CG1558" i="25"/>
  <c r="CF1562" i="25"/>
  <c r="CI1570" i="25"/>
  <c r="CG1574" i="25"/>
  <c r="CF1578" i="25"/>
  <c r="CI1586" i="25"/>
  <c r="CG1590" i="25"/>
  <c r="CF1594" i="25"/>
  <c r="CI1602" i="25"/>
  <c r="CG1606" i="25"/>
  <c r="CF1610" i="25"/>
  <c r="CI1618" i="25"/>
  <c r="CG1622" i="25"/>
  <c r="CH1627" i="25"/>
  <c r="CH1631" i="25"/>
  <c r="CH1635" i="25"/>
  <c r="CH1639" i="25"/>
  <c r="CH1643" i="25"/>
  <c r="CH1647" i="25"/>
  <c r="CH1651" i="25"/>
  <c r="CH1655" i="25"/>
  <c r="CH1659" i="25"/>
  <c r="CH1663" i="25"/>
  <c r="CH1667" i="25"/>
  <c r="CH1671" i="25"/>
  <c r="CH1675" i="25"/>
  <c r="CH1679" i="25"/>
  <c r="CH1683" i="25"/>
  <c r="CH1687" i="25"/>
  <c r="CH1691" i="25"/>
  <c r="CH1695" i="25"/>
  <c r="CH1699" i="25"/>
  <c r="CH1703" i="25"/>
  <c r="CH1707" i="25"/>
  <c r="CH1711" i="25"/>
  <c r="CH1715" i="25"/>
  <c r="CH1719" i="25"/>
  <c r="CH1723" i="25"/>
  <c r="CH1727" i="25"/>
  <c r="CH1731" i="25"/>
  <c r="CH1735" i="25"/>
  <c r="CH1739" i="25"/>
  <c r="CH1743" i="25"/>
  <c r="CH1747" i="25"/>
  <c r="CH1751" i="25"/>
  <c r="CH1755" i="25"/>
  <c r="CH1759" i="25"/>
  <c r="CH1763" i="25"/>
  <c r="CH1767" i="25"/>
  <c r="CH1771" i="25"/>
  <c r="CH1775" i="25"/>
  <c r="CH1779" i="25"/>
  <c r="CH1783" i="25"/>
  <c r="CH1787" i="25"/>
  <c r="CH1791" i="25"/>
  <c r="CH1795" i="25"/>
  <c r="CH1799" i="25"/>
  <c r="CH1803" i="25"/>
  <c r="CH1807" i="25"/>
  <c r="CH1811" i="25"/>
  <c r="CH1815" i="25"/>
  <c r="CH1819" i="25"/>
  <c r="CH1823" i="25"/>
  <c r="CH1827" i="25"/>
  <c r="CH1831" i="25"/>
  <c r="CH1835" i="25"/>
  <c r="CH1839" i="25"/>
  <c r="CH1843" i="25"/>
  <c r="CH1847" i="25"/>
  <c r="CH1851" i="25"/>
  <c r="CH1855" i="25"/>
  <c r="CH1859" i="25"/>
  <c r="CH1863" i="25"/>
  <c r="CH1867" i="25"/>
  <c r="CH1871" i="25"/>
  <c r="CH1875" i="25"/>
  <c r="CH1879" i="25"/>
  <c r="CH1883" i="25"/>
  <c r="CH1887" i="25"/>
  <c r="CH1891" i="25"/>
  <c r="CH1895" i="25"/>
  <c r="CH1899" i="25"/>
  <c r="CH1903" i="25"/>
  <c r="CH1907" i="25"/>
  <c r="CH1911" i="25"/>
  <c r="CH1915" i="25"/>
  <c r="CH1919" i="25"/>
  <c r="CH1923" i="25"/>
  <c r="CH1927" i="25"/>
  <c r="CH1931" i="25"/>
  <c r="CH1935" i="25"/>
  <c r="CH1939" i="25"/>
  <c r="CH1943" i="25"/>
  <c r="CH1947" i="25"/>
  <c r="CH1951" i="25"/>
  <c r="CH1955" i="25"/>
  <c r="CH1959" i="25"/>
  <c r="CH1963" i="25"/>
  <c r="CH1967" i="25"/>
  <c r="CH1971" i="25"/>
  <c r="CH1975" i="25"/>
  <c r="CH1979" i="25"/>
  <c r="CH1983" i="25"/>
  <c r="CH1987" i="25"/>
  <c r="CH1991" i="25"/>
  <c r="CH1995" i="25"/>
  <c r="CH1999" i="25"/>
  <c r="CH2003" i="25"/>
  <c r="CH2007" i="25"/>
  <c r="CH2011" i="25"/>
  <c r="CH2015" i="25"/>
  <c r="CH2019" i="25"/>
  <c r="CH2023" i="25"/>
  <c r="CH2027" i="25"/>
  <c r="CH2031" i="25"/>
  <c r="CH2035" i="25"/>
  <c r="CH2039" i="25"/>
  <c r="CH2043" i="25"/>
  <c r="CH2047" i="25"/>
  <c r="CH2051" i="25"/>
  <c r="CH2055" i="25"/>
  <c r="CH2059" i="25"/>
  <c r="CH2063" i="25"/>
  <c r="CH2067" i="25"/>
  <c r="CH2071" i="25"/>
  <c r="CH2075" i="25"/>
  <c r="CH2079" i="25"/>
  <c r="CH2083" i="25"/>
  <c r="CH2087" i="25"/>
  <c r="CH2091" i="25"/>
  <c r="CH2095" i="25"/>
  <c r="CH2099" i="25"/>
  <c r="CH2103" i="25"/>
  <c r="CH2107" i="25"/>
  <c r="CH2111" i="25"/>
  <c r="CH2115" i="25"/>
  <c r="CH2119" i="25"/>
  <c r="CH2123" i="25"/>
  <c r="CH2127" i="25"/>
  <c r="CH2131" i="25"/>
  <c r="CH2135" i="25"/>
  <c r="CH2139" i="25"/>
  <c r="CH2143" i="25"/>
  <c r="CH2147" i="25"/>
  <c r="CH2151" i="25"/>
  <c r="CH2155" i="25"/>
  <c r="CH2159" i="25"/>
  <c r="CH2163" i="25"/>
  <c r="CH2167" i="25"/>
  <c r="CH2171" i="25"/>
  <c r="CH2175" i="25"/>
  <c r="CH2179" i="25"/>
  <c r="CH2183" i="25"/>
  <c r="CH2187" i="25"/>
  <c r="CH2191" i="25"/>
  <c r="CH2195" i="25"/>
  <c r="CH2199" i="25"/>
  <c r="CH2203" i="25"/>
  <c r="CH2207" i="25"/>
  <c r="CH2211" i="25"/>
  <c r="CH2215" i="25"/>
  <c r="CH2219" i="25"/>
  <c r="CH2223" i="25"/>
  <c r="CH2227" i="25"/>
  <c r="CH2231" i="25"/>
  <c r="CH2235" i="25"/>
  <c r="CI1024" i="25"/>
  <c r="CI1044" i="25"/>
  <c r="CF1048" i="25"/>
  <c r="CI1055" i="25"/>
  <c r="CI1079" i="25"/>
  <c r="CF1082" i="25"/>
  <c r="CI1109" i="25"/>
  <c r="CI1123" i="25"/>
  <c r="CF1125" i="25"/>
  <c r="CH1131" i="25"/>
  <c r="CF1133" i="25"/>
  <c r="CG1149" i="25"/>
  <c r="CG1153" i="25"/>
  <c r="CF1154" i="25"/>
  <c r="CG1161" i="25"/>
  <c r="CI1163" i="25"/>
  <c r="CF1164" i="25"/>
  <c r="CI1168" i="25"/>
  <c r="CG1184" i="25"/>
  <c r="CG1185" i="25"/>
  <c r="CI1196" i="25"/>
  <c r="CI1200" i="25"/>
  <c r="CG1218" i="25"/>
  <c r="CG1220" i="25"/>
  <c r="CG1224" i="25"/>
  <c r="CI1236" i="25"/>
  <c r="CI1239" i="25"/>
  <c r="CI1244" i="25"/>
  <c r="CG1256" i="25"/>
  <c r="CG1264" i="25"/>
  <c r="CI1280" i="25"/>
  <c r="CF1284" i="25"/>
  <c r="CF1288" i="25"/>
  <c r="CG1300" i="25"/>
  <c r="CH1303" i="25"/>
  <c r="CG1304" i="25"/>
  <c r="CF1308" i="25"/>
  <c r="CI1316" i="25"/>
  <c r="CG1322" i="25"/>
  <c r="CI1338" i="25"/>
  <c r="CF1342" i="25"/>
  <c r="CF1346" i="25"/>
  <c r="CF1350" i="25"/>
  <c r="CG1358" i="25"/>
  <c r="CG1362" i="25"/>
  <c r="CI1366" i="25"/>
  <c r="CI1374" i="25"/>
  <c r="CG1386" i="25"/>
  <c r="CI1402" i="25"/>
  <c r="CF1406" i="25"/>
  <c r="CF1410" i="25"/>
  <c r="CF1414" i="25"/>
  <c r="CG1422" i="25"/>
  <c r="CG1426" i="25"/>
  <c r="CI1430" i="25"/>
  <c r="CI1438" i="25"/>
  <c r="CG1450" i="25"/>
  <c r="CI1466" i="25"/>
  <c r="CF1470" i="25"/>
  <c r="CF1474" i="25"/>
  <c r="CF1478" i="25"/>
  <c r="CG1486" i="25"/>
  <c r="CG1490" i="25"/>
  <c r="CI1494" i="25"/>
  <c r="CI1502" i="25"/>
  <c r="CG1514" i="25"/>
  <c r="CI1530" i="25"/>
  <c r="CF1534" i="25"/>
  <c r="CF1538" i="25"/>
  <c r="CF1542" i="25"/>
  <c r="CG1550" i="25"/>
  <c r="CG1554" i="25"/>
  <c r="CI1558" i="25"/>
  <c r="CI1566" i="25"/>
  <c r="CG1578" i="25"/>
  <c r="CI1594" i="25"/>
  <c r="CF1598" i="25"/>
  <c r="CF1602" i="25"/>
  <c r="CF1606" i="25"/>
  <c r="CG1614" i="25"/>
  <c r="CG1618" i="25"/>
  <c r="CI1622" i="25"/>
  <c r="CI1631" i="25"/>
  <c r="CG1635" i="25"/>
  <c r="CF1639" i="25"/>
  <c r="CI1647" i="25"/>
  <c r="CG1651" i="25"/>
  <c r="CF1655" i="25"/>
  <c r="CI1663" i="25"/>
  <c r="CG1667" i="25"/>
  <c r="CF1671" i="25"/>
  <c r="CI1679" i="25"/>
  <c r="CG1683" i="25"/>
  <c r="CF1687" i="25"/>
  <c r="CI1695" i="25"/>
  <c r="CG1699" i="25"/>
  <c r="CF1703" i="25"/>
  <c r="CI1711" i="25"/>
  <c r="CG1715" i="25"/>
  <c r="CF1719" i="25"/>
  <c r="CI1727" i="25"/>
  <c r="CG1731" i="25"/>
  <c r="CF1735" i="25"/>
  <c r="CI1743" i="25"/>
  <c r="CG1747" i="25"/>
  <c r="CF1751" i="25"/>
  <c r="CI1759" i="25"/>
  <c r="CG1763" i="25"/>
  <c r="CF1767" i="25"/>
  <c r="CI1775" i="25"/>
  <c r="CG1779" i="25"/>
  <c r="CF1783" i="25"/>
  <c r="CI1791" i="25"/>
  <c r="CG1795" i="25"/>
  <c r="CF1799" i="25"/>
  <c r="CI1807" i="25"/>
  <c r="CG1811" i="25"/>
  <c r="CF1815" i="25"/>
  <c r="CI1823" i="25"/>
  <c r="CG1827" i="25"/>
  <c r="CF1831" i="25"/>
  <c r="CI1839" i="25"/>
  <c r="CG1843" i="25"/>
  <c r="CF1847" i="25"/>
  <c r="CI1855" i="25"/>
  <c r="CG1859" i="25"/>
  <c r="CF1863" i="25"/>
  <c r="CI1871" i="25"/>
  <c r="CG1875" i="25"/>
  <c r="CF1879" i="25"/>
  <c r="CI1887" i="25"/>
  <c r="CG1891" i="25"/>
  <c r="CF1895" i="25"/>
  <c r="CI1903" i="25"/>
  <c r="CG1907" i="25"/>
  <c r="CF1911" i="25"/>
  <c r="CI1919" i="25"/>
  <c r="CG1923" i="25"/>
  <c r="CF1927" i="25"/>
  <c r="CI1935" i="25"/>
  <c r="CG1939" i="25"/>
  <c r="CF1943" i="25"/>
  <c r="CI1951" i="25"/>
  <c r="CG1955" i="25"/>
  <c r="CF1959" i="25"/>
  <c r="CI1967" i="25"/>
  <c r="CG1971" i="25"/>
  <c r="CF1975" i="25"/>
  <c r="CI1983" i="25"/>
  <c r="CG1987" i="25"/>
  <c r="CF1991" i="25"/>
  <c r="CI1999" i="25"/>
  <c r="CG2003" i="25"/>
  <c r="CF2007" i="25"/>
  <c r="CI2015" i="25"/>
  <c r="CG2019" i="25"/>
  <c r="CF2023" i="25"/>
  <c r="CI2031" i="25"/>
  <c r="CG2035" i="25"/>
  <c r="CF2039" i="25"/>
  <c r="CI2047" i="25"/>
  <c r="CG2051" i="25"/>
  <c r="CF2055" i="25"/>
  <c r="CI2063" i="25"/>
  <c r="CG2067" i="25"/>
  <c r="CF2071" i="25"/>
  <c r="CI2079" i="25"/>
  <c r="CG2083" i="25"/>
  <c r="CF2087" i="25"/>
  <c r="CI2095" i="25"/>
  <c r="CG2099" i="25"/>
  <c r="CF2103" i="25"/>
  <c r="CI2111" i="25"/>
  <c r="CG2115" i="25"/>
  <c r="CF2119" i="25"/>
  <c r="CI2127" i="25"/>
  <c r="CG2131" i="25"/>
  <c r="CF2135" i="25"/>
  <c r="CI2143" i="25"/>
  <c r="CG2147" i="25"/>
  <c r="CF2151" i="25"/>
  <c r="CI2159" i="25"/>
  <c r="CG2163" i="25"/>
  <c r="CF2167" i="25"/>
  <c r="CI2175" i="25"/>
  <c r="CG2179" i="25"/>
  <c r="CF2183" i="25"/>
  <c r="CI2191" i="25"/>
  <c r="CG2195" i="25"/>
  <c r="CF2199" i="25"/>
  <c r="CI2207" i="25"/>
  <c r="CG2211" i="25"/>
  <c r="CF2215" i="25"/>
  <c r="CI2223" i="25"/>
  <c r="CG2227" i="25"/>
  <c r="CF2231" i="25"/>
  <c r="CH2239" i="25"/>
  <c r="CH2243" i="25"/>
  <c r="CH2247" i="25"/>
  <c r="CH2251" i="25"/>
  <c r="CH2255" i="25"/>
  <c r="CH2259" i="25"/>
  <c r="CH2263" i="25"/>
  <c r="CH2267" i="25"/>
  <c r="CH2271" i="25"/>
  <c r="CH2275" i="25"/>
  <c r="CH2279" i="25"/>
  <c r="CH2283" i="25"/>
  <c r="CH2287" i="25"/>
  <c r="CH2291" i="25"/>
  <c r="CH2295" i="25"/>
  <c r="CH2299" i="25"/>
  <c r="CH2303" i="25"/>
  <c r="CH2307" i="25"/>
  <c r="CH2311" i="25"/>
  <c r="CH2315" i="25"/>
  <c r="CH2319" i="25"/>
  <c r="CH2323" i="25"/>
  <c r="CH2327" i="25"/>
  <c r="CH2331" i="25"/>
  <c r="CH2335" i="25"/>
  <c r="CH2339" i="25"/>
  <c r="CH2343" i="25"/>
  <c r="CH2347" i="25"/>
  <c r="CH2351" i="25"/>
  <c r="CH2355" i="25"/>
  <c r="CH2359" i="25"/>
  <c r="CH2363" i="25"/>
  <c r="CH2367" i="25"/>
  <c r="CH2371" i="25"/>
  <c r="CH2375" i="25"/>
  <c r="CH2379" i="25"/>
  <c r="CH2383" i="25"/>
  <c r="CH2387" i="25"/>
  <c r="CH2391" i="25"/>
  <c r="CH2395" i="25"/>
  <c r="CH2399" i="25"/>
  <c r="CH2403" i="25"/>
  <c r="CH2407" i="25"/>
  <c r="CH2411" i="25"/>
  <c r="CH2415" i="25"/>
  <c r="CH2419" i="25"/>
  <c r="CH2423" i="25"/>
  <c r="CH2427" i="25"/>
  <c r="CH2431" i="25"/>
  <c r="CH2435" i="25"/>
  <c r="CH2439" i="25"/>
  <c r="CH2443" i="25"/>
  <c r="CH2447" i="25"/>
  <c r="CH2451" i="25"/>
  <c r="CH2455" i="25"/>
  <c r="CH2459" i="25"/>
  <c r="CH2463" i="25"/>
  <c r="CH2467" i="25"/>
  <c r="CH2471" i="25"/>
  <c r="CH2475" i="25"/>
  <c r="CH2479" i="25"/>
  <c r="CH2483" i="25"/>
  <c r="CH2487" i="25"/>
  <c r="CH2491" i="25"/>
  <c r="CH2495" i="25"/>
  <c r="CH2499" i="25"/>
  <c r="CH2503" i="25"/>
  <c r="CH2507" i="25"/>
  <c r="CH2511" i="25"/>
  <c r="CH2515" i="25"/>
  <c r="CH2519" i="25"/>
  <c r="CH2523" i="25"/>
  <c r="CH2527" i="25"/>
  <c r="CH2531" i="25"/>
  <c r="CH2535" i="25"/>
  <c r="CH2539" i="25"/>
  <c r="CH2543" i="25"/>
  <c r="CH2547" i="25"/>
  <c r="CH2551" i="25"/>
  <c r="CH2555" i="25"/>
  <c r="CH2559" i="25"/>
  <c r="CH2563" i="25"/>
  <c r="CH2567" i="25"/>
  <c r="CH2571" i="25"/>
  <c r="CH2575" i="25"/>
  <c r="CH2579" i="25"/>
  <c r="CH2583" i="25"/>
  <c r="CH2587" i="25"/>
  <c r="CH2591" i="25"/>
  <c r="CH2595" i="25"/>
  <c r="CH2599" i="25"/>
  <c r="CH2603" i="25"/>
  <c r="CH2607" i="25"/>
  <c r="CH2611" i="25"/>
  <c r="CH2615" i="25"/>
  <c r="CH2619" i="25"/>
  <c r="CH2623" i="25"/>
  <c r="CH2627" i="25"/>
  <c r="CH2631" i="25"/>
  <c r="CH2635" i="25"/>
  <c r="CH2639" i="25"/>
  <c r="CH2643" i="25"/>
  <c r="CH2647" i="25"/>
  <c r="CH2651" i="25"/>
  <c r="CH2655" i="25"/>
  <c r="CH2659" i="25"/>
  <c r="CH2663" i="25"/>
  <c r="CH2667" i="25"/>
  <c r="CH2671" i="25"/>
  <c r="CH2675" i="25"/>
  <c r="CH2679" i="25"/>
  <c r="CH2683" i="25"/>
  <c r="CH2687" i="25"/>
  <c r="CH2691" i="25"/>
  <c r="CH2695" i="25"/>
  <c r="CH2699" i="25"/>
  <c r="CH2703" i="25"/>
  <c r="CH2707" i="25"/>
  <c r="CH2711" i="25"/>
  <c r="CH2715" i="25"/>
  <c r="CH2719" i="25"/>
  <c r="CH2723" i="25"/>
  <c r="CH2727" i="25"/>
  <c r="CH2731" i="25"/>
  <c r="CH2735" i="25"/>
  <c r="CH2739" i="25"/>
  <c r="CH2743" i="25"/>
  <c r="CH2747" i="25"/>
  <c r="CH2751" i="25"/>
  <c r="CH2755" i="25"/>
  <c r="CH2759" i="25"/>
  <c r="CH2763" i="25"/>
  <c r="CH2767" i="25"/>
  <c r="CH2771" i="25"/>
  <c r="CH2775" i="25"/>
  <c r="CH2779" i="25"/>
  <c r="CH2783" i="25"/>
  <c r="CH2787" i="25"/>
  <c r="CH2791" i="25"/>
  <c r="CH2795" i="25"/>
  <c r="CH2799" i="25"/>
  <c r="CH2803" i="25"/>
  <c r="CH2807" i="25"/>
  <c r="CH2811" i="25"/>
  <c r="CH2815" i="25"/>
  <c r="CH2819" i="25"/>
  <c r="CH2823" i="25"/>
  <c r="CH2827" i="25"/>
  <c r="CH2831" i="25"/>
  <c r="CH2835" i="25"/>
  <c r="CH2839" i="25"/>
  <c r="CH2843" i="25"/>
  <c r="CH2847" i="25"/>
  <c r="CH2851" i="25"/>
  <c r="CH2855" i="25"/>
  <c r="CH2859" i="25"/>
  <c r="CH2863" i="25"/>
  <c r="CH2867" i="25"/>
  <c r="CH2871" i="25"/>
  <c r="CH2875" i="25"/>
  <c r="CH2879" i="25"/>
  <c r="CH2883" i="25"/>
  <c r="CH2887" i="25"/>
  <c r="CH2891" i="25"/>
  <c r="CH2895" i="25"/>
  <c r="CH2899" i="25"/>
  <c r="CH2903" i="25"/>
  <c r="CH2907" i="25"/>
  <c r="CH2911" i="25"/>
  <c r="CH2915" i="25"/>
  <c r="CH2919" i="25"/>
  <c r="CH2923" i="25"/>
  <c r="CH2927" i="25"/>
  <c r="CH2931" i="25"/>
  <c r="CH2935" i="25"/>
  <c r="CH2939" i="25"/>
  <c r="CH2943" i="25"/>
  <c r="CH2947" i="25"/>
  <c r="CH2951" i="25"/>
  <c r="CH2955" i="25"/>
  <c r="CH2959" i="25"/>
  <c r="CH2963" i="25"/>
  <c r="CH2967" i="25"/>
  <c r="CH2971" i="25"/>
  <c r="CH2975" i="25"/>
  <c r="CH2979" i="25"/>
  <c r="CH2983" i="25"/>
  <c r="CH2987" i="25"/>
  <c r="CH2991" i="25"/>
  <c r="CH2995" i="25"/>
  <c r="CH2999" i="25"/>
  <c r="CH3003" i="25"/>
  <c r="CH3007" i="25"/>
  <c r="CH3011" i="25"/>
  <c r="CH3015" i="25"/>
  <c r="CH3019" i="25"/>
  <c r="CI1030" i="25"/>
  <c r="CH1035" i="25"/>
  <c r="CI1040" i="25"/>
  <c r="CH1077" i="25"/>
  <c r="CI1082" i="25"/>
  <c r="CF1083" i="25"/>
  <c r="CI1127" i="25"/>
  <c r="CG1133" i="25"/>
  <c r="CH1142" i="25"/>
  <c r="CI1149" i="25"/>
  <c r="CH1152" i="25"/>
  <c r="CI1164" i="25"/>
  <c r="CG1169" i="25"/>
  <c r="CF1172" i="25"/>
  <c r="CF1175" i="25"/>
  <c r="CF1176" i="25"/>
  <c r="CH1185" i="25"/>
  <c r="CG1188" i="25"/>
  <c r="CF1204" i="25"/>
  <c r="CF1207" i="25"/>
  <c r="CF1212" i="25"/>
  <c r="CH1218" i="25"/>
  <c r="CF1228" i="25"/>
  <c r="CI1232" i="25"/>
  <c r="CG1248" i="25"/>
  <c r="CG1249" i="25"/>
  <c r="CH1255" i="25"/>
  <c r="CI1260" i="25"/>
  <c r="CI1264" i="25"/>
  <c r="CH1265" i="25"/>
  <c r="CG1266" i="25"/>
  <c r="CG1281" i="25"/>
  <c r="CG1282" i="25"/>
  <c r="CG1284" i="25"/>
  <c r="CF1287" i="25"/>
  <c r="CG1288" i="25"/>
  <c r="CI1300" i="25"/>
  <c r="CI1303" i="25"/>
  <c r="CI1308" i="25"/>
  <c r="CF1309" i="25"/>
  <c r="CI1322" i="25"/>
  <c r="CF1326" i="25"/>
  <c r="CF1329" i="25"/>
  <c r="CF1330" i="25"/>
  <c r="CF1334" i="25"/>
  <c r="CG1339" i="25"/>
  <c r="CG1342" i="25"/>
  <c r="CG1346" i="25"/>
  <c r="CI1350" i="25"/>
  <c r="CI1358" i="25"/>
  <c r="CG1370" i="25"/>
  <c r="CG1372" i="25"/>
  <c r="CI1386" i="25"/>
  <c r="CF1390" i="25"/>
  <c r="CF1393" i="25"/>
  <c r="CF1394" i="25"/>
  <c r="CF1398" i="25"/>
  <c r="CG1403" i="25"/>
  <c r="CG1406" i="25"/>
  <c r="CG1410" i="25"/>
  <c r="CI1414" i="25"/>
  <c r="CI1422" i="25"/>
  <c r="CG1434" i="25"/>
  <c r="CG1436" i="25"/>
  <c r="CI1450" i="25"/>
  <c r="CF1454" i="25"/>
  <c r="CF1457" i="25"/>
  <c r="CF1458" i="25"/>
  <c r="CF1462" i="25"/>
  <c r="CG1467" i="25"/>
  <c r="CG1470" i="25"/>
  <c r="CG1474" i="25"/>
  <c r="CI1478" i="25"/>
  <c r="CI1486" i="25"/>
  <c r="CG1498" i="25"/>
  <c r="CG1500" i="25"/>
  <c r="CI1514" i="25"/>
  <c r="CF1518" i="25"/>
  <c r="CF1521" i="25"/>
  <c r="CF1522" i="25"/>
  <c r="CF1526" i="25"/>
  <c r="CG1531" i="25"/>
  <c r="CG1534" i="25"/>
  <c r="CG1538" i="25"/>
  <c r="CI1542" i="25"/>
  <c r="CI1550" i="25"/>
  <c r="CG1562" i="25"/>
  <c r="CG1564" i="25"/>
  <c r="CI1578" i="25"/>
  <c r="CF1582" i="25"/>
  <c r="CF1585" i="25"/>
  <c r="CF1586" i="25"/>
  <c r="CF1590" i="25"/>
  <c r="CG1595" i="25"/>
  <c r="CG1598" i="25"/>
  <c r="CF1056" i="25"/>
  <c r="CH1060" i="25"/>
  <c r="CI1062" i="25"/>
  <c r="CG1069" i="25"/>
  <c r="CI1093" i="25"/>
  <c r="CG1131" i="25"/>
  <c r="CI1145" i="25"/>
  <c r="CF1157" i="25"/>
  <c r="CG1162" i="25"/>
  <c r="CH1170" i="25"/>
  <c r="CH1175" i="25"/>
  <c r="CI1180" i="25"/>
  <c r="CI1188" i="25"/>
  <c r="CH1203" i="25"/>
  <c r="CI1207" i="25"/>
  <c r="CG1216" i="25"/>
  <c r="CG1233" i="25"/>
  <c r="CF1236" i="25"/>
  <c r="CH1239" i="25"/>
  <c r="CF1244" i="25"/>
  <c r="CG1252" i="25"/>
  <c r="CH1266" i="25"/>
  <c r="CF1271" i="25"/>
  <c r="CI1282" i="25"/>
  <c r="CH1323" i="25"/>
  <c r="CG1330" i="25"/>
  <c r="CI1354" i="25"/>
  <c r="CF1366" i="25"/>
  <c r="CI1372" i="25"/>
  <c r="CF1374" i="25"/>
  <c r="CI1390" i="25"/>
  <c r="CI1393" i="25"/>
  <c r="CG1402" i="25"/>
  <c r="CI1406" i="25"/>
  <c r="CG1420" i="25"/>
  <c r="CF1426" i="25"/>
  <c r="CF1441" i="25"/>
  <c r="CG1442" i="25"/>
  <c r="CI1446" i="25"/>
  <c r="CH1451" i="25"/>
  <c r="CG1458" i="25"/>
  <c r="CI1482" i="25"/>
  <c r="CF1494" i="25"/>
  <c r="CI1500" i="25"/>
  <c r="CF1502" i="25"/>
  <c r="CI1518" i="25"/>
  <c r="CI1521" i="25"/>
  <c r="CG1530" i="25"/>
  <c r="CI1534" i="25"/>
  <c r="CG1548" i="25"/>
  <c r="CF1554" i="25"/>
  <c r="CF1569" i="25"/>
  <c r="CG1570" i="25"/>
  <c r="CI1574" i="25"/>
  <c r="CH1579" i="25"/>
  <c r="CG1586" i="25"/>
  <c r="CI1606" i="25"/>
  <c r="CI1610" i="25"/>
  <c r="CI1627" i="25"/>
  <c r="CG1639" i="25"/>
  <c r="CI1655" i="25"/>
  <c r="CF1659" i="25"/>
  <c r="CF1663" i="25"/>
  <c r="CF1667" i="25"/>
  <c r="CG1675" i="25"/>
  <c r="CG1679" i="25"/>
  <c r="CI1683" i="25"/>
  <c r="CI1691" i="25"/>
  <c r="CG1703" i="25"/>
  <c r="CI1719" i="25"/>
  <c r="CF1723" i="25"/>
  <c r="CF1727" i="25"/>
  <c r="CF1731" i="25"/>
  <c r="CG1739" i="25"/>
  <c r="CG1743" i="25"/>
  <c r="CI1747" i="25"/>
  <c r="CI1755" i="25"/>
  <c r="CG1767" i="25"/>
  <c r="CI1783" i="25"/>
  <c r="CF1787" i="25"/>
  <c r="CF1791" i="25"/>
  <c r="CF1795" i="25"/>
  <c r="CG1803" i="25"/>
  <c r="CG1807" i="25"/>
  <c r="CI1811" i="25"/>
  <c r="CI1819" i="25"/>
  <c r="CG1831" i="25"/>
  <c r="CI1847" i="25"/>
  <c r="CF1851" i="25"/>
  <c r="CF1855" i="25"/>
  <c r="CF1859" i="25"/>
  <c r="CG1867" i="25"/>
  <c r="CG1871" i="25"/>
  <c r="CI1875" i="25"/>
  <c r="CI1883" i="25"/>
  <c r="CG1895" i="25"/>
  <c r="CI1911" i="25"/>
  <c r="CF1915" i="25"/>
  <c r="CF1919" i="25"/>
  <c r="CF1923" i="25"/>
  <c r="CG1931" i="25"/>
  <c r="CG1935" i="25"/>
  <c r="CI1939" i="25"/>
  <c r="CI1947" i="25"/>
  <c r="CG1959" i="25"/>
  <c r="CI1975" i="25"/>
  <c r="CF1979" i="25"/>
  <c r="CF1983" i="25"/>
  <c r="CF1987" i="25"/>
  <c r="CG1995" i="25"/>
  <c r="CG1999" i="25"/>
  <c r="CI2003" i="25"/>
  <c r="CI2011" i="25"/>
  <c r="CG2023" i="25"/>
  <c r="CI2039" i="25"/>
  <c r="CF2043" i="25"/>
  <c r="CF2047" i="25"/>
  <c r="CF2051" i="25"/>
  <c r="CG2059" i="25"/>
  <c r="CG2063" i="25"/>
  <c r="CI2067" i="25"/>
  <c r="CI2075" i="25"/>
  <c r="CG2087" i="25"/>
  <c r="CI2103" i="25"/>
  <c r="CF2107" i="25"/>
  <c r="CF2111" i="25"/>
  <c r="CF2115" i="25"/>
  <c r="CG2123" i="25"/>
  <c r="CG2127" i="25"/>
  <c r="CI2131" i="25"/>
  <c r="CI2139" i="25"/>
  <c r="CG2151" i="25"/>
  <c r="CI2167" i="25"/>
  <c r="CF2171" i="25"/>
  <c r="CF2175" i="25"/>
  <c r="CF2179" i="25"/>
  <c r="CG2187" i="25"/>
  <c r="CG2191" i="25"/>
  <c r="CI2195" i="25"/>
  <c r="CI2203" i="25"/>
  <c r="CG2215" i="25"/>
  <c r="CI2231" i="25"/>
  <c r="CF2235" i="25"/>
  <c r="CI2239" i="25"/>
  <c r="CG2243" i="25"/>
  <c r="CF2247" i="25"/>
  <c r="CI2255" i="25"/>
  <c r="CG2259" i="25"/>
  <c r="CF2263" i="25"/>
  <c r="CI2271" i="25"/>
  <c r="CG2275" i="25"/>
  <c r="CF2279" i="25"/>
  <c r="CI2287" i="25"/>
  <c r="CG2291" i="25"/>
  <c r="CF2295" i="25"/>
  <c r="CI2303" i="25"/>
  <c r="CG2307" i="25"/>
  <c r="CF2311" i="25"/>
  <c r="CI2319" i="25"/>
  <c r="CG2323" i="25"/>
  <c r="CF2327" i="25"/>
  <c r="CI2335" i="25"/>
  <c r="CG2339" i="25"/>
  <c r="CF2343" i="25"/>
  <c r="CI2351" i="25"/>
  <c r="CG2355" i="25"/>
  <c r="CF2359" i="25"/>
  <c r="CI2367" i="25"/>
  <c r="CG2371" i="25"/>
  <c r="CF2375" i="25"/>
  <c r="CI2383" i="25"/>
  <c r="CG2387" i="25"/>
  <c r="CF2391" i="25"/>
  <c r="CI2399" i="25"/>
  <c r="CG2403" i="25"/>
  <c r="CF2407" i="25"/>
  <c r="CI2415" i="25"/>
  <c r="CG2419" i="25"/>
  <c r="CF2423" i="25"/>
  <c r="CI2431" i="25"/>
  <c r="CG2435" i="25"/>
  <c r="CF2439" i="25"/>
  <c r="CI2447" i="25"/>
  <c r="CG2451" i="25"/>
  <c r="CF2455" i="25"/>
  <c r="CI2463" i="25"/>
  <c r="CG2467" i="25"/>
  <c r="CF2471" i="25"/>
  <c r="CI2479" i="25"/>
  <c r="CG2483" i="25"/>
  <c r="CF2487" i="25"/>
  <c r="CI2495" i="25"/>
  <c r="CG2499" i="25"/>
  <c r="CF2503" i="25"/>
  <c r="CI2511" i="25"/>
  <c r="CG2515" i="25"/>
  <c r="CF2519" i="25"/>
  <c r="CI2527" i="25"/>
  <c r="CG2531" i="25"/>
  <c r="CF2535" i="25"/>
  <c r="CI2543" i="25"/>
  <c r="CG2547" i="25"/>
  <c r="CF2551" i="25"/>
  <c r="CI2559" i="25"/>
  <c r="CG2563" i="25"/>
  <c r="CF2567" i="25"/>
  <c r="CI2575" i="25"/>
  <c r="CG2579" i="25"/>
  <c r="CF2583" i="25"/>
  <c r="CI2591" i="25"/>
  <c r="CG2595" i="25"/>
  <c r="CF2599" i="25"/>
  <c r="CI2607" i="25"/>
  <c r="CG2611" i="25"/>
  <c r="CF2615" i="25"/>
  <c r="CI2623" i="25"/>
  <c r="CG2627" i="25"/>
  <c r="CF2631" i="25"/>
  <c r="CI2639" i="25"/>
  <c r="CG2643" i="25"/>
  <c r="CF2647" i="25"/>
  <c r="CI2655" i="25"/>
  <c r="CG2659" i="25"/>
  <c r="CF2663" i="25"/>
  <c r="CI2671" i="25"/>
  <c r="CG2675" i="25"/>
  <c r="CF2679" i="25"/>
  <c r="CI2687" i="25"/>
  <c r="CG2691" i="25"/>
  <c r="CF2695" i="25"/>
  <c r="CI2703" i="25"/>
  <c r="CG2707" i="25"/>
  <c r="CF2711" i="25"/>
  <c r="CI2719" i="25"/>
  <c r="CG2723" i="25"/>
  <c r="CF2727" i="25"/>
  <c r="CI2735" i="25"/>
  <c r="CG2739" i="25"/>
  <c r="CF2743" i="25"/>
  <c r="CI2751" i="25"/>
  <c r="CG2755" i="25"/>
  <c r="CF2759" i="25"/>
  <c r="CI2767" i="25"/>
  <c r="CG2771" i="25"/>
  <c r="CF2775" i="25"/>
  <c r="CI2783" i="25"/>
  <c r="CG2787" i="25"/>
  <c r="CF2791" i="25"/>
  <c r="CI2799" i="25"/>
  <c r="CG2803" i="25"/>
  <c r="CF2807" i="25"/>
  <c r="CI2815" i="25"/>
  <c r="CG2819" i="25"/>
  <c r="CF2823" i="25"/>
  <c r="CI2831" i="25"/>
  <c r="CG2835" i="25"/>
  <c r="CF2839" i="25"/>
  <c r="CI2847" i="25"/>
  <c r="CG2851" i="25"/>
  <c r="CF2855" i="25"/>
  <c r="CI2863" i="25"/>
  <c r="CG2867" i="25"/>
  <c r="CF2871" i="25"/>
  <c r="CI2879" i="25"/>
  <c r="CG2883" i="25"/>
  <c r="CF2887" i="25"/>
  <c r="CI2895" i="25"/>
  <c r="CG2899" i="25"/>
  <c r="CF2903" i="25"/>
  <c r="CI2911" i="25"/>
  <c r="CG2915" i="25"/>
  <c r="CF2919" i="25"/>
  <c r="CI2927" i="25"/>
  <c r="CG2931" i="25"/>
  <c r="CF2935" i="25"/>
  <c r="CI2943" i="25"/>
  <c r="CG2947" i="25"/>
  <c r="CF2951" i="25"/>
  <c r="CI2959" i="25"/>
  <c r="CG2963" i="25"/>
  <c r="CF2967" i="25"/>
  <c r="CI2975" i="25"/>
  <c r="CG2979" i="25"/>
  <c r="CF2983" i="25"/>
  <c r="CI2991" i="25"/>
  <c r="CG2995" i="25"/>
  <c r="CF2999" i="25"/>
  <c r="CI3007" i="25"/>
  <c r="CG3011" i="25"/>
  <c r="CF3015" i="25"/>
  <c r="CG1036" i="25"/>
  <c r="CG1046" i="25"/>
  <c r="CF1058" i="25"/>
  <c r="CG1061" i="25"/>
  <c r="CG1067" i="25"/>
  <c r="CG1105" i="25"/>
  <c r="CG1113" i="25"/>
  <c r="CG1115" i="25"/>
  <c r="CF1137" i="25"/>
  <c r="CF1141" i="25"/>
  <c r="CJ1141" i="25" s="1"/>
  <c r="CK1141" i="25" s="1"/>
  <c r="CI1152" i="25"/>
  <c r="CI1157" i="25"/>
  <c r="CI1170" i="25"/>
  <c r="CG1172" i="25"/>
  <c r="CI1175" i="25"/>
  <c r="CF1183" i="25"/>
  <c r="CI1187" i="25"/>
  <c r="CG1192" i="25"/>
  <c r="CI1204" i="25"/>
  <c r="CI1214" i="25"/>
  <c r="CI1216" i="25"/>
  <c r="CF1220" i="25"/>
  <c r="CG1225" i="25"/>
  <c r="CH1233" i="25"/>
  <c r="CH1234" i="25"/>
  <c r="CG1236" i="25"/>
  <c r="CI1252" i="25"/>
  <c r="CI1271" i="25"/>
  <c r="CF1272" i="25"/>
  <c r="CF1276" i="25"/>
  <c r="CG1280" i="25"/>
  <c r="CH1287" i="25"/>
  <c r="CF1292" i="25"/>
  <c r="CI1295" i="25"/>
  <c r="CH1299" i="25"/>
  <c r="CF1303" i="25"/>
  <c r="CG1316" i="25"/>
  <c r="CG1326" i="25"/>
  <c r="CH1329" i="25"/>
  <c r="CH1339" i="25"/>
  <c r="CI1345" i="25"/>
  <c r="CF1358" i="25"/>
  <c r="CG1374" i="25"/>
  <c r="CF1378" i="25"/>
  <c r="CF1382" i="25"/>
  <c r="CG1387" i="25"/>
  <c r="CI1398" i="25"/>
  <c r="CG1418" i="25"/>
  <c r="CH1420" i="25"/>
  <c r="CI1434" i="25"/>
  <c r="CH1436" i="25"/>
  <c r="CH1441" i="25"/>
  <c r="CG1454" i="25"/>
  <c r="CH1457" i="25"/>
  <c r="CH1467" i="25"/>
  <c r="CI1473" i="25"/>
  <c r="CF1486" i="25"/>
  <c r="CG1502" i="25"/>
  <c r="CF1506" i="25"/>
  <c r="CF1510" i="25"/>
  <c r="CG1515" i="25"/>
  <c r="CI1526" i="25"/>
  <c r="CG1546" i="25"/>
  <c r="CH1548" i="25"/>
  <c r="CI1562" i="25"/>
  <c r="CH1564" i="25"/>
  <c r="CH1569" i="25"/>
  <c r="CG1582" i="25"/>
  <c r="CH1585" i="25"/>
  <c r="CH1595" i="25"/>
  <c r="CI1601" i="25"/>
  <c r="CF1614" i="25"/>
  <c r="CF1617" i="25"/>
  <c r="CF1622" i="25"/>
  <c r="CG1625" i="25"/>
  <c r="CI1639" i="25"/>
  <c r="CF1643" i="25"/>
  <c r="CF1646" i="25"/>
  <c r="CF1647" i="25"/>
  <c r="CF1651" i="25"/>
  <c r="CG1656" i="25"/>
  <c r="CG1659" i="25"/>
  <c r="CG1663" i="25"/>
  <c r="CI1667" i="25"/>
  <c r="CI1675" i="25"/>
  <c r="CG1687" i="25"/>
  <c r="CG1689" i="25"/>
  <c r="CI1703" i="25"/>
  <c r="CF1707" i="25"/>
  <c r="CF1710" i="25"/>
  <c r="CF1711" i="25"/>
  <c r="CF1715" i="25"/>
  <c r="CG1720" i="25"/>
  <c r="CG1723" i="25"/>
  <c r="CG1727" i="25"/>
  <c r="CI1731" i="25"/>
  <c r="CI1739" i="25"/>
  <c r="CG1751" i="25"/>
  <c r="CG1753" i="25"/>
  <c r="CI1767" i="25"/>
  <c r="CF1771" i="25"/>
  <c r="CF1774" i="25"/>
  <c r="CF1775" i="25"/>
  <c r="CF1779" i="25"/>
  <c r="CG1784" i="25"/>
  <c r="CG1787" i="25"/>
  <c r="CG1791" i="25"/>
  <c r="CI1795" i="25"/>
  <c r="CI1803" i="25"/>
  <c r="CG1815" i="25"/>
  <c r="CG1817" i="25"/>
  <c r="CI1831" i="25"/>
  <c r="CF1835" i="25"/>
  <c r="CF1838" i="25"/>
  <c r="CF1839" i="25"/>
  <c r="CF1843" i="25"/>
  <c r="CG1848" i="25"/>
  <c r="CG1851" i="25"/>
  <c r="CG1855" i="25"/>
  <c r="CI1859" i="25"/>
  <c r="CI1867" i="25"/>
  <c r="CG1879" i="25"/>
  <c r="CG1881" i="25"/>
  <c r="CI1895" i="25"/>
  <c r="CF1899" i="25"/>
  <c r="CF1902" i="25"/>
  <c r="CF1903" i="25"/>
  <c r="CF1907" i="25"/>
  <c r="CG1912" i="25"/>
  <c r="CG1915" i="25"/>
  <c r="CG1919" i="25"/>
  <c r="CI1923" i="25"/>
  <c r="CI1931" i="25"/>
  <c r="CG1943" i="25"/>
  <c r="CG1945" i="25"/>
  <c r="CI1959" i="25"/>
  <c r="CF1963" i="25"/>
  <c r="CF1966" i="25"/>
  <c r="CF1967" i="25"/>
  <c r="CF1971" i="25"/>
  <c r="CG1976" i="25"/>
  <c r="CG1979" i="25"/>
  <c r="CG1983" i="25"/>
  <c r="CI1987" i="25"/>
  <c r="CI1995" i="25"/>
  <c r="CG2007" i="25"/>
  <c r="CG2009" i="25"/>
  <c r="CI2023" i="25"/>
  <c r="CF2027" i="25"/>
  <c r="CF2030" i="25"/>
  <c r="CF2031" i="25"/>
  <c r="CF2035" i="25"/>
  <c r="CG2040" i="25"/>
  <c r="CG2043" i="25"/>
  <c r="CG2047" i="25"/>
  <c r="CI2051" i="25"/>
  <c r="CI2059" i="25"/>
  <c r="CG2071" i="25"/>
  <c r="CG2073" i="25"/>
  <c r="CI2087" i="25"/>
  <c r="CF2091" i="25"/>
  <c r="CF2094" i="25"/>
  <c r="CF2095" i="25"/>
  <c r="CF2099" i="25"/>
  <c r="CG2104" i="25"/>
  <c r="CG2107" i="25"/>
  <c r="CG2111" i="25"/>
  <c r="CI2115" i="25"/>
  <c r="CI2123" i="25"/>
  <c r="CG2135" i="25"/>
  <c r="CG2137" i="25"/>
  <c r="CI2151" i="25"/>
  <c r="CF2155" i="25"/>
  <c r="CF2158" i="25"/>
  <c r="CF2159" i="25"/>
  <c r="CF2163" i="25"/>
  <c r="CG2168" i="25"/>
  <c r="CG2171" i="25"/>
  <c r="CG2175" i="25"/>
  <c r="CI2179" i="25"/>
  <c r="CI2187" i="25"/>
  <c r="CG2199" i="25"/>
  <c r="CG2201" i="25"/>
  <c r="CI2215" i="25"/>
  <c r="CF2219" i="25"/>
  <c r="CF2222" i="25"/>
  <c r="CF2223" i="25"/>
  <c r="CF2227" i="25"/>
  <c r="CG2232" i="25"/>
  <c r="CG2235" i="25"/>
  <c r="CI2243" i="25"/>
  <c r="CG2247" i="25"/>
  <c r="CF2251" i="25"/>
  <c r="CI2259" i="25"/>
  <c r="CG2263" i="25"/>
  <c r="CF2267" i="25"/>
  <c r="CI2275" i="25"/>
  <c r="CG2279" i="25"/>
  <c r="CF2283" i="25"/>
  <c r="CI2291" i="25"/>
  <c r="CG2295" i="25"/>
  <c r="CF2299" i="25"/>
  <c r="CI2307" i="25"/>
  <c r="CG2311" i="25"/>
  <c r="CF2315" i="25"/>
  <c r="CI2323" i="25"/>
  <c r="CG2327" i="25"/>
  <c r="CF2331" i="25"/>
  <c r="CI2339" i="25"/>
  <c r="CG2343" i="25"/>
  <c r="CF2347" i="25"/>
  <c r="CI2355" i="25"/>
  <c r="CG2359" i="25"/>
  <c r="CF2363" i="25"/>
  <c r="CI2371" i="25"/>
  <c r="CG2375" i="25"/>
  <c r="CF2379" i="25"/>
  <c r="CI2387" i="25"/>
  <c r="CG2391" i="25"/>
  <c r="CF2395" i="25"/>
  <c r="CI2403" i="25"/>
  <c r="CG2407" i="25"/>
  <c r="CF2411" i="25"/>
  <c r="CI2419" i="25"/>
  <c r="CG2423" i="25"/>
  <c r="CF2427" i="25"/>
  <c r="CI2435" i="25"/>
  <c r="CG2439" i="25"/>
  <c r="CF2443" i="25"/>
  <c r="CI2451" i="25"/>
  <c r="CG2455" i="25"/>
  <c r="CF2459" i="25"/>
  <c r="CI2467" i="25"/>
  <c r="CG2471" i="25"/>
  <c r="CF2475" i="25"/>
  <c r="CI2483" i="25"/>
  <c r="CG2487" i="25"/>
  <c r="CF2491" i="25"/>
  <c r="CI2499" i="25"/>
  <c r="CG2503" i="25"/>
  <c r="CF2507" i="25"/>
  <c r="CI2515" i="25"/>
  <c r="CG2519" i="25"/>
  <c r="CF2523" i="25"/>
  <c r="CI2531" i="25"/>
  <c r="CG2535" i="25"/>
  <c r="CF2539" i="25"/>
  <c r="CI2547" i="25"/>
  <c r="CG2551" i="25"/>
  <c r="CF2555" i="25"/>
  <c r="CI2563" i="25"/>
  <c r="CG2567" i="25"/>
  <c r="CF2571" i="25"/>
  <c r="CI2579" i="25"/>
  <c r="CG2583" i="25"/>
  <c r="CF2587" i="25"/>
  <c r="CI2595" i="25"/>
  <c r="CG2599" i="25"/>
  <c r="CF2603" i="25"/>
  <c r="CI2611" i="25"/>
  <c r="CG2615" i="25"/>
  <c r="CF2619" i="25"/>
  <c r="CI2627" i="25"/>
  <c r="CG2631" i="25"/>
  <c r="CF2635" i="25"/>
  <c r="CI2643" i="25"/>
  <c r="CG2647" i="25"/>
  <c r="CF2651" i="25"/>
  <c r="CI2659" i="25"/>
  <c r="CG2663" i="25"/>
  <c r="CF2667" i="25"/>
  <c r="CI2675" i="25"/>
  <c r="CG2679" i="25"/>
  <c r="CF2683" i="25"/>
  <c r="CI2691" i="25"/>
  <c r="CG2695" i="25"/>
  <c r="CF2699" i="25"/>
  <c r="CI2707" i="25"/>
  <c r="CG2711" i="25"/>
  <c r="CF2715" i="25"/>
  <c r="CI2723" i="25"/>
  <c r="CG2727" i="25"/>
  <c r="CF2731" i="25"/>
  <c r="CI2739" i="25"/>
  <c r="CG2743" i="25"/>
  <c r="CF2747" i="25"/>
  <c r="CI2755" i="25"/>
  <c r="CG2759" i="25"/>
  <c r="CF2763" i="25"/>
  <c r="CI2771" i="25"/>
  <c r="CG2775" i="25"/>
  <c r="CF2779" i="25"/>
  <c r="CI2787" i="25"/>
  <c r="CG2791" i="25"/>
  <c r="CF2795" i="25"/>
  <c r="CI2803" i="25"/>
  <c r="CG2807" i="25"/>
  <c r="CF2811" i="25"/>
  <c r="CI2819" i="25"/>
  <c r="CG2823" i="25"/>
  <c r="CF2827" i="25"/>
  <c r="CI2835" i="25"/>
  <c r="CG2839" i="25"/>
  <c r="CF2843" i="25"/>
  <c r="CI2851" i="25"/>
  <c r="CG2855" i="25"/>
  <c r="CF2859" i="25"/>
  <c r="CI2867" i="25"/>
  <c r="CG2871" i="25"/>
  <c r="CF2875" i="25"/>
  <c r="CI2883" i="25"/>
  <c r="CG2887" i="25"/>
  <c r="CF2891" i="25"/>
  <c r="CI2899" i="25"/>
  <c r="CG2903" i="25"/>
  <c r="CF2907" i="25"/>
  <c r="CI2915" i="25"/>
  <c r="CG2919" i="25"/>
  <c r="CF2923" i="25"/>
  <c r="CI2931" i="25"/>
  <c r="CG2935" i="25"/>
  <c r="CF2939" i="25"/>
  <c r="CI2947" i="25"/>
  <c r="CG2951" i="25"/>
  <c r="CF2955" i="25"/>
  <c r="CI2963" i="25"/>
  <c r="CG2967" i="25"/>
  <c r="CF2971" i="25"/>
  <c r="CI2979" i="25"/>
  <c r="CG2983" i="25"/>
  <c r="CF2987" i="25"/>
  <c r="CI2995" i="25"/>
  <c r="CG2999" i="25"/>
  <c r="CF3003" i="25"/>
  <c r="CI3011" i="25"/>
  <c r="CG3015" i="25"/>
  <c r="CF3019" i="25"/>
  <c r="CH1029" i="25"/>
  <c r="CF1051" i="25"/>
  <c r="CF1055" i="25"/>
  <c r="CG1063" i="25"/>
  <c r="CI1066" i="25"/>
  <c r="CH1078" i="25"/>
  <c r="CF1087" i="25"/>
  <c r="CF1094" i="25"/>
  <c r="CG1097" i="25"/>
  <c r="CG1098" i="25"/>
  <c r="CG1101" i="25"/>
  <c r="CF1110" i="25"/>
  <c r="CI1113" i="25"/>
  <c r="CH1114" i="25"/>
  <c r="CF1117" i="25"/>
  <c r="CG1137" i="25"/>
  <c r="CH1147" i="25"/>
  <c r="CH1169" i="25"/>
  <c r="CI1172" i="25"/>
  <c r="CF1181" i="25"/>
  <c r="CG1186" i="25"/>
  <c r="CF1193" i="25"/>
  <c r="CG1200" i="25"/>
  <c r="CI1231" i="25"/>
  <c r="CF1240" i="25"/>
  <c r="CF1241" i="25"/>
  <c r="CH1249" i="25"/>
  <c r="CI1251" i="25"/>
  <c r="CI1255" i="25"/>
  <c r="CF1268" i="25"/>
  <c r="CI1292" i="25"/>
  <c r="CH1294" i="25"/>
  <c r="CF1300" i="25"/>
  <c r="CF1304" i="25"/>
  <c r="CG1312" i="25"/>
  <c r="CG1313" i="25"/>
  <c r="CI1325" i="25"/>
  <c r="CI1326" i="25"/>
  <c r="CI1329" i="25"/>
  <c r="CF1335" i="25"/>
  <c r="CG1338" i="25"/>
  <c r="CG1340" i="25"/>
  <c r="CI1342" i="25"/>
  <c r="CI1348" i="25"/>
  <c r="CI1352" i="25"/>
  <c r="CG1356" i="25"/>
  <c r="CF1361" i="25"/>
  <c r="CF1362" i="25"/>
  <c r="CF1377" i="25"/>
  <c r="CG1378" i="25"/>
  <c r="CI1382" i="25"/>
  <c r="CH1387" i="25"/>
  <c r="CI1388" i="25"/>
  <c r="CG1394" i="25"/>
  <c r="CF1395" i="25"/>
  <c r="CI1418" i="25"/>
  <c r="CF1430" i="25"/>
  <c r="CJ1430" i="25" s="1"/>
  <c r="CK1430" i="25" s="1"/>
  <c r="CI1433" i="25"/>
  <c r="CG1435" i="25"/>
  <c r="CI1436" i="25"/>
  <c r="CF1438" i="25"/>
  <c r="CI1453" i="25"/>
  <c r="CI1454" i="25"/>
  <c r="CI1457" i="25"/>
  <c r="CF1463" i="25"/>
  <c r="CG1466" i="25"/>
  <c r="CG1468" i="25"/>
  <c r="CI1470" i="25"/>
  <c r="CI1476" i="25"/>
  <c r="CI1480" i="25"/>
  <c r="CG1484" i="25"/>
  <c r="CF1489" i="25"/>
  <c r="CF1490" i="25"/>
  <c r="CF1505" i="25"/>
  <c r="CG1506" i="25"/>
  <c r="CI1510" i="25"/>
  <c r="CH1515" i="25"/>
  <c r="CI1516" i="25"/>
  <c r="CG1522" i="25"/>
  <c r="CF1523" i="25"/>
  <c r="CI1546" i="25"/>
  <c r="CF1558" i="25"/>
  <c r="CI1561" i="25"/>
  <c r="CG1563" i="25"/>
  <c r="CI1564" i="25"/>
  <c r="CF1566" i="25"/>
  <c r="CI1581" i="25"/>
  <c r="CI1582" i="25"/>
  <c r="CI1585" i="25"/>
  <c r="CF1591" i="25"/>
  <c r="CG1594" i="25"/>
  <c r="CG1596" i="25"/>
  <c r="CI1598" i="25"/>
  <c r="CI1614" i="25"/>
  <c r="CI1617" i="25"/>
  <c r="CF1618" i="25"/>
  <c r="CH1625" i="25"/>
  <c r="CF1627" i="25"/>
  <c r="CF1630" i="25"/>
  <c r="CF1631" i="25"/>
  <c r="CF1635" i="25"/>
  <c r="CG1640" i="25"/>
  <c r="CG1643" i="25"/>
  <c r="CH1646" i="25"/>
  <c r="CG1647" i="25"/>
  <c r="CI1651" i="25"/>
  <c r="CH1656" i="25"/>
  <c r="CI1659" i="25"/>
  <c r="CG1671" i="25"/>
  <c r="CG1673" i="25"/>
  <c r="CI1687" i="25"/>
  <c r="CH1689" i="25"/>
  <c r="CF1691" i="25"/>
  <c r="CF1694" i="25"/>
  <c r="CF1695" i="25"/>
  <c r="CF1699" i="25"/>
  <c r="CG1704" i="25"/>
  <c r="CG1707" i="25"/>
  <c r="CH1710" i="25"/>
  <c r="CG1711" i="25"/>
  <c r="CI1715" i="25"/>
  <c r="CH1720" i="25"/>
  <c r="CI1723" i="25"/>
  <c r="CG1735" i="25"/>
  <c r="CG1737" i="25"/>
  <c r="CI1751" i="25"/>
  <c r="CH1753" i="25"/>
  <c r="CF1755" i="25"/>
  <c r="CF1758" i="25"/>
  <c r="CF1759" i="25"/>
  <c r="CF1763" i="25"/>
  <c r="CG1768" i="25"/>
  <c r="CG1771" i="25"/>
  <c r="CH1774" i="25"/>
  <c r="CG1775" i="25"/>
  <c r="CI1779" i="25"/>
  <c r="CH1784" i="25"/>
  <c r="CI1787" i="25"/>
  <c r="CG1799" i="25"/>
  <c r="CG1801" i="25"/>
  <c r="CI1815" i="25"/>
  <c r="CH1817" i="25"/>
  <c r="CF1819" i="25"/>
  <c r="CF1822" i="25"/>
  <c r="CF1823" i="25"/>
  <c r="CF1827" i="25"/>
  <c r="CG1832" i="25"/>
  <c r="CG1835" i="25"/>
  <c r="CH1838" i="25"/>
  <c r="CG1839" i="25"/>
  <c r="CI1843" i="25"/>
  <c r="CH1848" i="25"/>
  <c r="CI1851" i="25"/>
  <c r="CG1863" i="25"/>
  <c r="CG1865" i="25"/>
  <c r="CI1879" i="25"/>
  <c r="CH1881" i="25"/>
  <c r="CF1883" i="25"/>
  <c r="CF1886" i="25"/>
  <c r="CF1887" i="25"/>
  <c r="CF1891" i="25"/>
  <c r="CG1896" i="25"/>
  <c r="CG1899" i="25"/>
  <c r="CH1902" i="25"/>
  <c r="CG1903" i="25"/>
  <c r="CI1907" i="25"/>
  <c r="CH1912" i="25"/>
  <c r="CI1915" i="25"/>
  <c r="CG1927" i="25"/>
  <c r="CG1929" i="25"/>
  <c r="CI1943" i="25"/>
  <c r="CH1945" i="25"/>
  <c r="CF1947" i="25"/>
  <c r="CF1950" i="25"/>
  <c r="CF1951" i="25"/>
  <c r="CF1955" i="25"/>
  <c r="CG1960" i="25"/>
  <c r="CG1963" i="25"/>
  <c r="CH1966" i="25"/>
  <c r="CG1967" i="25"/>
  <c r="CI1971" i="25"/>
  <c r="CH1976" i="25"/>
  <c r="CI1979" i="25"/>
  <c r="CG1991" i="25"/>
  <c r="CG1993" i="25"/>
  <c r="CI2007" i="25"/>
  <c r="CH2009" i="25"/>
  <c r="CF2011" i="25"/>
  <c r="CF2014" i="25"/>
  <c r="CF2015" i="25"/>
  <c r="CF2019" i="25"/>
  <c r="CG2024" i="25"/>
  <c r="CG2027" i="25"/>
  <c r="CH2030" i="25"/>
  <c r="CG2031" i="25"/>
  <c r="CI2035" i="25"/>
  <c r="CH2040" i="25"/>
  <c r="CI2043" i="25"/>
  <c r="CG2055" i="25"/>
  <c r="CG2057" i="25"/>
  <c r="CI2071" i="25"/>
  <c r="CH2073" i="25"/>
  <c r="CF2075" i="25"/>
  <c r="CF2078" i="25"/>
  <c r="CF2079" i="25"/>
  <c r="CF2083" i="25"/>
  <c r="CG2088" i="25"/>
  <c r="CG2091" i="25"/>
  <c r="CH2094" i="25"/>
  <c r="CG2095" i="25"/>
  <c r="CI2099" i="25"/>
  <c r="CH2104" i="25"/>
  <c r="CI2107" i="25"/>
  <c r="CG2119" i="25"/>
  <c r="CG2121" i="25"/>
  <c r="CI2135" i="25"/>
  <c r="CH2137" i="25"/>
  <c r="CF2139" i="25"/>
  <c r="CF2142" i="25"/>
  <c r="CF2143" i="25"/>
  <c r="CF2147" i="25"/>
  <c r="CG2152" i="25"/>
  <c r="CG2155" i="25"/>
  <c r="CH2158" i="25"/>
  <c r="CG2159" i="25"/>
  <c r="CI2163" i="25"/>
  <c r="CH2168" i="25"/>
  <c r="CI2171" i="25"/>
  <c r="CG2183" i="25"/>
  <c r="CG2185" i="25"/>
  <c r="CI2199" i="25"/>
  <c r="CH2201" i="25"/>
  <c r="CF2203" i="25"/>
  <c r="CF2206" i="25"/>
  <c r="CF2207" i="25"/>
  <c r="CF2211" i="25"/>
  <c r="CG2216" i="25"/>
  <c r="CG2219" i="25"/>
  <c r="CH2222" i="25"/>
  <c r="CG2223" i="25"/>
  <c r="CI2227" i="25"/>
  <c r="CH2232" i="25"/>
  <c r="CI2235" i="25"/>
  <c r="CF2239" i="25"/>
  <c r="CI2247" i="25"/>
  <c r="CG2251" i="25"/>
  <c r="CF2255" i="25"/>
  <c r="CI2263" i="25"/>
  <c r="CG2267" i="25"/>
  <c r="CF2271" i="25"/>
  <c r="CI2279" i="25"/>
  <c r="CG2283" i="25"/>
  <c r="CF2287" i="25"/>
  <c r="CI2295" i="25"/>
  <c r="CG2299" i="25"/>
  <c r="CF2303" i="25"/>
  <c r="CI2311" i="25"/>
  <c r="CG2315" i="25"/>
  <c r="CF2319" i="25"/>
  <c r="CI2327" i="25"/>
  <c r="CG2331" i="25"/>
  <c r="CF2335" i="25"/>
  <c r="CI2343" i="25"/>
  <c r="CG2347" i="25"/>
  <c r="CF2351" i="25"/>
  <c r="CI2359" i="25"/>
  <c r="CG2363" i="25"/>
  <c r="CF2367" i="25"/>
  <c r="CI2375" i="25"/>
  <c r="CG2379" i="25"/>
  <c r="CF2383" i="25"/>
  <c r="CI2391" i="25"/>
  <c r="CG2395" i="25"/>
  <c r="CF2399" i="25"/>
  <c r="CI2407" i="25"/>
  <c r="CG2411" i="25"/>
  <c r="CF2415" i="25"/>
  <c r="CI2423" i="25"/>
  <c r="CG2427" i="25"/>
  <c r="CF2431" i="25"/>
  <c r="CI2439" i="25"/>
  <c r="CG2443" i="25"/>
  <c r="CF2447" i="25"/>
  <c r="CI2455" i="25"/>
  <c r="CG2459" i="25"/>
  <c r="CF2463" i="25"/>
  <c r="CI2471" i="25"/>
  <c r="CG2475" i="25"/>
  <c r="CF2479" i="25"/>
  <c r="CI2487" i="25"/>
  <c r="CG2491" i="25"/>
  <c r="CF2495" i="25"/>
  <c r="CI2503" i="25"/>
  <c r="CG2507" i="25"/>
  <c r="CF2511" i="25"/>
  <c r="CI2519" i="25"/>
  <c r="CG2523" i="25"/>
  <c r="CF2527" i="25"/>
  <c r="CI2535" i="25"/>
  <c r="CG2539" i="25"/>
  <c r="CF2543" i="25"/>
  <c r="CI2551" i="25"/>
  <c r="CG2555" i="25"/>
  <c r="CF2559" i="25"/>
  <c r="CI2567" i="25"/>
  <c r="CG2571" i="25"/>
  <c r="CF2575" i="25"/>
  <c r="CI2583" i="25"/>
  <c r="CG2587" i="25"/>
  <c r="CF2591" i="25"/>
  <c r="CI2599" i="25"/>
  <c r="CG2603" i="25"/>
  <c r="CF2607" i="25"/>
  <c r="CI2615" i="25"/>
  <c r="CG2619" i="25"/>
  <c r="CF2623" i="25"/>
  <c r="CI2631" i="25"/>
  <c r="CG2635" i="25"/>
  <c r="CF2639" i="25"/>
  <c r="CI2647" i="25"/>
  <c r="CG2651" i="25"/>
  <c r="CF2655" i="25"/>
  <c r="CI2663" i="25"/>
  <c r="CG2667" i="25"/>
  <c r="CF2671" i="25"/>
  <c r="CI2679" i="25"/>
  <c r="CG2683" i="25"/>
  <c r="CF2687" i="25"/>
  <c r="CI2695" i="25"/>
  <c r="CG2699" i="25"/>
  <c r="CF2703" i="25"/>
  <c r="CI2711" i="25"/>
  <c r="CG2715" i="25"/>
  <c r="CF2719" i="25"/>
  <c r="CI2727" i="25"/>
  <c r="CG2731" i="25"/>
  <c r="CF2735" i="25"/>
  <c r="CI2743" i="25"/>
  <c r="CG2747" i="25"/>
  <c r="CF2751" i="25"/>
  <c r="CI2759" i="25"/>
  <c r="CG2763" i="25"/>
  <c r="CF2767" i="25"/>
  <c r="CI2775" i="25"/>
  <c r="CG2779" i="25"/>
  <c r="CF2783" i="25"/>
  <c r="CI2791" i="25"/>
  <c r="CG2795" i="25"/>
  <c r="CF2799" i="25"/>
  <c r="CI2807" i="25"/>
  <c r="CG2811" i="25"/>
  <c r="CF2815" i="25"/>
  <c r="CI2823" i="25"/>
  <c r="CG2827" i="25"/>
  <c r="CF2831" i="25"/>
  <c r="CI2839" i="25"/>
  <c r="CG2843" i="25"/>
  <c r="CF2847" i="25"/>
  <c r="CI2855" i="25"/>
  <c r="CG2859" i="25"/>
  <c r="CF2863" i="25"/>
  <c r="CI2871" i="25"/>
  <c r="CG2875" i="25"/>
  <c r="CF2879" i="25"/>
  <c r="CI2887" i="25"/>
  <c r="CG2891" i="25"/>
  <c r="CF2895" i="25"/>
  <c r="CI2903" i="25"/>
  <c r="CG2907" i="25"/>
  <c r="CF2911" i="25"/>
  <c r="CI2919" i="25"/>
  <c r="CG2923" i="25"/>
  <c r="CF2927" i="25"/>
  <c r="CI2935" i="25"/>
  <c r="CG2939" i="25"/>
  <c r="CF2943" i="25"/>
  <c r="CI2951" i="25"/>
  <c r="CG2955" i="25"/>
  <c r="CF2959" i="25"/>
  <c r="CI2967" i="25"/>
  <c r="CG2971" i="25"/>
  <c r="CF2975" i="25"/>
  <c r="CI2983" i="25"/>
  <c r="CG2987" i="25"/>
  <c r="CF2991" i="25"/>
  <c r="CI2999" i="25"/>
  <c r="CG3003" i="25"/>
  <c r="CF3007" i="25"/>
  <c r="CI3015" i="25"/>
  <c r="CG3019" i="25"/>
  <c r="CH1041" i="25"/>
  <c r="CG1044" i="25"/>
  <c r="CI1063" i="25"/>
  <c r="CG1075" i="25"/>
  <c r="CH1098" i="25"/>
  <c r="CI1099" i="25"/>
  <c r="CH1104" i="25"/>
  <c r="CI1129" i="25"/>
  <c r="CF1136" i="25"/>
  <c r="CI1147" i="25"/>
  <c r="CF1158" i="25"/>
  <c r="CG1163" i="25"/>
  <c r="CG1176" i="25"/>
  <c r="CF1177" i="25"/>
  <c r="CF1180" i="25"/>
  <c r="CI1186" i="25"/>
  <c r="CF1208" i="25"/>
  <c r="CI1218" i="25"/>
  <c r="CF1224" i="25"/>
  <c r="CI1228" i="25"/>
  <c r="CF1239" i="25"/>
  <c r="CG1240" i="25"/>
  <c r="CG1250" i="25"/>
  <c r="CI1268" i="25"/>
  <c r="CH1282" i="25"/>
  <c r="CI1296" i="25"/>
  <c r="CH1313" i="25"/>
  <c r="CG1323" i="25"/>
  <c r="CI1334" i="25"/>
  <c r="CG1354" i="25"/>
  <c r="CH1356" i="25"/>
  <c r="CI1370" i="25"/>
  <c r="CH1372" i="25"/>
  <c r="CH1377" i="25"/>
  <c r="CG1390" i="25"/>
  <c r="CH1393" i="25"/>
  <c r="CH1403" i="25"/>
  <c r="CI1409" i="25"/>
  <c r="CF1422" i="25"/>
  <c r="CG1438" i="25"/>
  <c r="CF1442" i="25"/>
  <c r="CF1446" i="25"/>
  <c r="CJ1446" i="25" s="1"/>
  <c r="CK1446" i="25" s="1"/>
  <c r="CG1451" i="25"/>
  <c r="CI1462" i="25"/>
  <c r="CG1482" i="25"/>
  <c r="CH1484" i="25"/>
  <c r="CI1498" i="25"/>
  <c r="CH1500" i="25"/>
  <c r="CH1505" i="25"/>
  <c r="CG1518" i="25"/>
  <c r="CH1521" i="25"/>
  <c r="CH1531" i="25"/>
  <c r="CI1537" i="25"/>
  <c r="CF1550" i="25"/>
  <c r="CG1566" i="25"/>
  <c r="CF1570" i="25"/>
  <c r="CJ1570" i="25" s="1"/>
  <c r="CK1570" i="25" s="1"/>
  <c r="CF1574" i="25"/>
  <c r="CG1579" i="25"/>
  <c r="CI1590" i="25"/>
  <c r="CG1602" i="25"/>
  <c r="CF1603" i="25"/>
  <c r="CG1604" i="25"/>
  <c r="CG1610" i="25"/>
  <c r="CH1613" i="25"/>
  <c r="CG1624" i="25"/>
  <c r="CI1625" i="25"/>
  <c r="CG1627" i="25"/>
  <c r="CH1630" i="25"/>
  <c r="CG1631" i="25"/>
  <c r="CI1635" i="25"/>
  <c r="CH1640" i="25"/>
  <c r="CI1643" i="25"/>
  <c r="CI1646" i="25"/>
  <c r="CF1648" i="25"/>
  <c r="CF1652" i="25"/>
  <c r="CG1655" i="25"/>
  <c r="CG1657" i="25"/>
  <c r="CI1671" i="25"/>
  <c r="CH1673" i="25"/>
  <c r="CF1675" i="25"/>
  <c r="CF1678" i="25"/>
  <c r="CF1679" i="25"/>
  <c r="CF1683" i="25"/>
  <c r="CG1688" i="25"/>
  <c r="CI1689" i="25"/>
  <c r="CG1691" i="25"/>
  <c r="CH1694" i="25"/>
  <c r="CG1695" i="25"/>
  <c r="CI1699" i="25"/>
  <c r="CH1704" i="25"/>
  <c r="CI1707" i="25"/>
  <c r="CI1710" i="25"/>
  <c r="CF1712" i="25"/>
  <c r="CF1716" i="25"/>
  <c r="CG1719" i="25"/>
  <c r="CG1721" i="25"/>
  <c r="CI1735" i="25"/>
  <c r="CH1737" i="25"/>
  <c r="CF1739" i="25"/>
  <c r="CF1742" i="25"/>
  <c r="CF1743" i="25"/>
  <c r="CF1747" i="25"/>
  <c r="CG1752" i="25"/>
  <c r="CI1753" i="25"/>
  <c r="CG1755" i="25"/>
  <c r="CH1758" i="25"/>
  <c r="CG1759" i="25"/>
  <c r="CI1763" i="25"/>
  <c r="CH1768" i="25"/>
  <c r="CI1771" i="25"/>
  <c r="CI1774" i="25"/>
  <c r="CF1776" i="25"/>
  <c r="CF1780" i="25"/>
  <c r="CG1783" i="25"/>
  <c r="CG1785" i="25"/>
  <c r="CI1799" i="25"/>
  <c r="CH1801" i="25"/>
  <c r="CF1803" i="25"/>
  <c r="CF1806" i="25"/>
  <c r="CF1807" i="25"/>
  <c r="CF1811" i="25"/>
  <c r="CG1816" i="25"/>
  <c r="CI1817" i="25"/>
  <c r="CG1819" i="25"/>
  <c r="CH1822" i="25"/>
  <c r="CG1823" i="25"/>
  <c r="CI1827" i="25"/>
  <c r="CH1832" i="25"/>
  <c r="CI1835" i="25"/>
  <c r="CI1838" i="25"/>
  <c r="CF1840" i="25"/>
  <c r="CF1844" i="25"/>
  <c r="CG1847" i="25"/>
  <c r="CG1849" i="25"/>
  <c r="CI1863" i="25"/>
  <c r="CH1865" i="25"/>
  <c r="CF1867" i="25"/>
  <c r="CF1870" i="25"/>
  <c r="CF1871" i="25"/>
  <c r="CF1875" i="25"/>
  <c r="CG1880" i="25"/>
  <c r="CI1881" i="25"/>
  <c r="CG1883" i="25"/>
  <c r="CH1886" i="25"/>
  <c r="CG1887" i="25"/>
  <c r="CI1891" i="25"/>
  <c r="CH1896" i="25"/>
  <c r="CI1899" i="25"/>
  <c r="CI1902" i="25"/>
  <c r="CF1904" i="25"/>
  <c r="CF1908" i="25"/>
  <c r="CG1911" i="25"/>
  <c r="CG1913" i="25"/>
  <c r="CI1927" i="25"/>
  <c r="CH1929" i="25"/>
  <c r="CF1931" i="25"/>
  <c r="CF1934" i="25"/>
  <c r="CF1935" i="25"/>
  <c r="CF1939" i="25"/>
  <c r="CG1944" i="25"/>
  <c r="CI1945" i="25"/>
  <c r="CG1947" i="25"/>
  <c r="CH1950" i="25"/>
  <c r="CG1951" i="25"/>
  <c r="CI1955" i="25"/>
  <c r="CH1960" i="25"/>
  <c r="CI1963" i="25"/>
  <c r="CI1966" i="25"/>
  <c r="CF1968" i="25"/>
  <c r="CF1972" i="25"/>
  <c r="CG1975" i="25"/>
  <c r="CG1977" i="25"/>
  <c r="CI1991" i="25"/>
  <c r="CH1993" i="25"/>
  <c r="CF1995" i="25"/>
  <c r="CF1998" i="25"/>
  <c r="CF1999" i="25"/>
  <c r="CF2003" i="25"/>
  <c r="CG2008" i="25"/>
  <c r="CI2009" i="25"/>
  <c r="CG2011" i="25"/>
  <c r="CH2014" i="25"/>
  <c r="CG2015" i="25"/>
  <c r="CI2019" i="25"/>
  <c r="CH2024" i="25"/>
  <c r="CI2027" i="25"/>
  <c r="CI2030" i="25"/>
  <c r="CF2032" i="25"/>
  <c r="CF2036" i="25"/>
  <c r="CG2039" i="25"/>
  <c r="CG2041" i="25"/>
  <c r="CI2055" i="25"/>
  <c r="CH2057" i="25"/>
  <c r="CF2059" i="25"/>
  <c r="CF2062" i="25"/>
  <c r="CF2063" i="25"/>
  <c r="CF2067" i="25"/>
  <c r="CG2072" i="25"/>
  <c r="CI2073" i="25"/>
  <c r="CG2075" i="25"/>
  <c r="CH2078" i="25"/>
  <c r="CG2079" i="25"/>
  <c r="CI2083" i="25"/>
  <c r="CH2088" i="25"/>
  <c r="CI2091" i="25"/>
  <c r="CI2094" i="25"/>
  <c r="CF2096" i="25"/>
  <c r="CF2100" i="25"/>
  <c r="CG2103" i="25"/>
  <c r="CG2105" i="25"/>
  <c r="CI2119" i="25"/>
  <c r="CH2121" i="25"/>
  <c r="CF2123" i="25"/>
  <c r="CF2126" i="25"/>
  <c r="CF2127" i="25"/>
  <c r="CF2131" i="25"/>
  <c r="CG2136" i="25"/>
  <c r="CI2137" i="25"/>
  <c r="CG2139" i="25"/>
  <c r="CH2142" i="25"/>
  <c r="CG2143" i="25"/>
  <c r="CI2147" i="25"/>
  <c r="CH2152" i="25"/>
  <c r="CI2155" i="25"/>
  <c r="CI2158" i="25"/>
  <c r="CF2160" i="25"/>
  <c r="CF2164" i="25"/>
  <c r="CG2167" i="25"/>
  <c r="CG2169" i="25"/>
  <c r="CI2183" i="25"/>
  <c r="CH2185" i="25"/>
  <c r="CF2187" i="25"/>
  <c r="CF2190" i="25"/>
  <c r="CF2191" i="25"/>
  <c r="CF2195" i="25"/>
  <c r="CG2200" i="25"/>
  <c r="CI2201" i="25"/>
  <c r="CG2203" i="25"/>
  <c r="CH2206" i="25"/>
  <c r="CG2207" i="25"/>
  <c r="CI2211" i="25"/>
  <c r="CH2216" i="25"/>
  <c r="CI2219" i="25"/>
  <c r="CI2222" i="25"/>
  <c r="CF2224" i="25"/>
  <c r="CF2228" i="25"/>
  <c r="CG2231" i="25"/>
  <c r="CG2233" i="25"/>
  <c r="CI2238" i="25"/>
  <c r="CG2239" i="25"/>
  <c r="CF2243" i="25"/>
  <c r="CI2249" i="25"/>
  <c r="CI2251" i="25"/>
  <c r="CI2254" i="25"/>
  <c r="CG2255" i="25"/>
  <c r="CF2259" i="25"/>
  <c r="CI2265" i="25"/>
  <c r="CI2267" i="25"/>
  <c r="CI2270" i="25"/>
  <c r="CG2271" i="25"/>
  <c r="CF2275" i="25"/>
  <c r="CI2281" i="25"/>
  <c r="CI2283" i="25"/>
  <c r="CI2286" i="25"/>
  <c r="CG2287" i="25"/>
  <c r="CF2291" i="25"/>
  <c r="CI2297" i="25"/>
  <c r="CI2299" i="25"/>
  <c r="CI2302" i="25"/>
  <c r="CG2303" i="25"/>
  <c r="CF2307" i="25"/>
  <c r="CI2313" i="25"/>
  <c r="CI2315" i="25"/>
  <c r="CI2318" i="25"/>
  <c r="CG2319" i="25"/>
  <c r="CF2323" i="25"/>
  <c r="CI2329" i="25"/>
  <c r="CI2331" i="25"/>
  <c r="CI2334" i="25"/>
  <c r="CG2335" i="25"/>
  <c r="CF2339" i="25"/>
  <c r="CI2345" i="25"/>
  <c r="CI2347" i="25"/>
  <c r="CI2350" i="25"/>
  <c r="CG2351" i="25"/>
  <c r="CF2355" i="25"/>
  <c r="CI2361" i="25"/>
  <c r="CI2363" i="25"/>
  <c r="CI2366" i="25"/>
  <c r="CG2367" i="25"/>
  <c r="CI2395" i="25"/>
  <c r="CG2415" i="25"/>
  <c r="CF2419" i="25"/>
  <c r="CI2459" i="25"/>
  <c r="CG2479" i="25"/>
  <c r="CF2483" i="25"/>
  <c r="CI2523" i="25"/>
  <c r="CG2543" i="25"/>
  <c r="CF2547" i="25"/>
  <c r="CI2587" i="25"/>
  <c r="CG2607" i="25"/>
  <c r="CF2611" i="25"/>
  <c r="CI2651" i="25"/>
  <c r="CG2671" i="25"/>
  <c r="CF2675" i="25"/>
  <c r="CI2715" i="25"/>
  <c r="CG2735" i="25"/>
  <c r="CF2739" i="25"/>
  <c r="CI2779" i="25"/>
  <c r="CG2799" i="25"/>
  <c r="CF2803" i="25"/>
  <c r="CI2843" i="25"/>
  <c r="CG2863" i="25"/>
  <c r="CF2867" i="25"/>
  <c r="CI2907" i="25"/>
  <c r="CG2927" i="25"/>
  <c r="CF2931" i="25"/>
  <c r="CI2971" i="25"/>
  <c r="CG2991" i="25"/>
  <c r="CF2995" i="25"/>
  <c r="CI2379" i="25"/>
  <c r="CG2399" i="25"/>
  <c r="CF2403" i="25"/>
  <c r="CI2409" i="25"/>
  <c r="CI2430" i="25"/>
  <c r="CI2443" i="25"/>
  <c r="CG2463" i="25"/>
  <c r="CF2467" i="25"/>
  <c r="CI2473" i="25"/>
  <c r="CI2494" i="25"/>
  <c r="CI2507" i="25"/>
  <c r="CG2527" i="25"/>
  <c r="CF2531" i="25"/>
  <c r="CI2537" i="25"/>
  <c r="CI2558" i="25"/>
  <c r="CI2571" i="25"/>
  <c r="CG2591" i="25"/>
  <c r="CF2595" i="25"/>
  <c r="CJ2595" i="25" s="1"/>
  <c r="CK2595" i="25" s="1"/>
  <c r="CI2601" i="25"/>
  <c r="CI2622" i="25"/>
  <c r="CI2635" i="25"/>
  <c r="CG2655" i="25"/>
  <c r="CF2659" i="25"/>
  <c r="CI2665" i="25"/>
  <c r="CI2686" i="25"/>
  <c r="CI2699" i="25"/>
  <c r="CG2719" i="25"/>
  <c r="CF2723" i="25"/>
  <c r="CI2729" i="25"/>
  <c r="CI2750" i="25"/>
  <c r="CI2763" i="25"/>
  <c r="CG2783" i="25"/>
  <c r="CF2787" i="25"/>
  <c r="CI2793" i="25"/>
  <c r="CI2814" i="25"/>
  <c r="CI2827" i="25"/>
  <c r="CG2847" i="25"/>
  <c r="CF2851" i="25"/>
  <c r="CJ2851" i="25" s="1"/>
  <c r="CK2851" i="25" s="1"/>
  <c r="CI2857" i="25"/>
  <c r="CI2878" i="25"/>
  <c r="CI2891" i="25"/>
  <c r="CG2911" i="25"/>
  <c r="CF2915" i="25"/>
  <c r="CI2921" i="25"/>
  <c r="CI2942" i="25"/>
  <c r="CI2955" i="25"/>
  <c r="CG2975" i="25"/>
  <c r="CF2979" i="25"/>
  <c r="CI2985" i="25"/>
  <c r="CI3006" i="25"/>
  <c r="CI3019" i="25"/>
  <c r="CG2383" i="25"/>
  <c r="CF2387" i="25"/>
  <c r="CI2393" i="25"/>
  <c r="CI2414" i="25"/>
  <c r="CI2427" i="25"/>
  <c r="CG2447" i="25"/>
  <c r="CF2451" i="25"/>
  <c r="CI2457" i="25"/>
  <c r="CI2478" i="25"/>
  <c r="CI2491" i="25"/>
  <c r="CG2511" i="25"/>
  <c r="CF2515" i="25"/>
  <c r="CI2521" i="25"/>
  <c r="CI2542" i="25"/>
  <c r="CI2555" i="25"/>
  <c r="CG2575" i="25"/>
  <c r="CF2579" i="25"/>
  <c r="CI2585" i="25"/>
  <c r="CI2606" i="25"/>
  <c r="CI2619" i="25"/>
  <c r="CG2639" i="25"/>
  <c r="CF2643" i="25"/>
  <c r="CI2649" i="25"/>
  <c r="CI2670" i="25"/>
  <c r="CI2683" i="25"/>
  <c r="CG2703" i="25"/>
  <c r="CF2707" i="25"/>
  <c r="CI2713" i="25"/>
  <c r="CI2734" i="25"/>
  <c r="CI2747" i="25"/>
  <c r="CG2767" i="25"/>
  <c r="CF2771" i="25"/>
  <c r="CI2777" i="25"/>
  <c r="CI2798" i="25"/>
  <c r="CI2811" i="25"/>
  <c r="CG2831" i="25"/>
  <c r="CF2835" i="25"/>
  <c r="CI2841" i="25"/>
  <c r="CI2862" i="25"/>
  <c r="CI2875" i="25"/>
  <c r="CG2895" i="25"/>
  <c r="CF2899" i="25"/>
  <c r="CI2905" i="25"/>
  <c r="CI2926" i="25"/>
  <c r="CI2939" i="25"/>
  <c r="CG2959" i="25"/>
  <c r="CF2963" i="25"/>
  <c r="CI2969" i="25"/>
  <c r="CI2990" i="25"/>
  <c r="CI3003" i="25"/>
  <c r="CF2371" i="25"/>
  <c r="CI2377" i="25"/>
  <c r="CI2398" i="25"/>
  <c r="CI2411" i="25"/>
  <c r="CG2431" i="25"/>
  <c r="CF2435" i="25"/>
  <c r="CI2441" i="25"/>
  <c r="CI2462" i="25"/>
  <c r="CI2475" i="25"/>
  <c r="CG2495" i="25"/>
  <c r="CF2499" i="25"/>
  <c r="CI2505" i="25"/>
  <c r="CI2526" i="25"/>
  <c r="CI2539" i="25"/>
  <c r="CG2559" i="25"/>
  <c r="CF2563" i="25"/>
  <c r="CI2569" i="25"/>
  <c r="CI2590" i="25"/>
  <c r="CI2603" i="25"/>
  <c r="CG2623" i="25"/>
  <c r="CF2627" i="25"/>
  <c r="CI2633" i="25"/>
  <c r="CI2654" i="25"/>
  <c r="CI2667" i="25"/>
  <c r="CG2687" i="25"/>
  <c r="CF2691" i="25"/>
  <c r="CI2697" i="25"/>
  <c r="CI2718" i="25"/>
  <c r="CI2731" i="25"/>
  <c r="CG2751" i="25"/>
  <c r="CF2755" i="25"/>
  <c r="CI2761" i="25"/>
  <c r="CI2782" i="25"/>
  <c r="CI2795" i="25"/>
  <c r="CG2815" i="25"/>
  <c r="CF2819" i="25"/>
  <c r="CI2825" i="25"/>
  <c r="CI2846" i="25"/>
  <c r="CI2859" i="25"/>
  <c r="CG2879" i="25"/>
  <c r="CF2883" i="25"/>
  <c r="CI2889" i="25"/>
  <c r="CI2910" i="25"/>
  <c r="CI2923" i="25"/>
  <c r="CG2943" i="25"/>
  <c r="CF2947" i="25"/>
  <c r="CI2953" i="25"/>
  <c r="CI2974" i="25"/>
  <c r="CI2987" i="25"/>
  <c r="CG3007" i="25"/>
  <c r="CF3011" i="25"/>
  <c r="CI3017" i="25"/>
  <c r="CG3022" i="25"/>
  <c r="CF3001" i="25"/>
  <c r="CF3000" i="25"/>
  <c r="CG2958" i="25"/>
  <c r="CF2937" i="25"/>
  <c r="CF2936" i="25"/>
  <c r="CG2894" i="25"/>
  <c r="CF2873" i="25"/>
  <c r="CF2872" i="25"/>
  <c r="CG2830" i="25"/>
  <c r="CF2809" i="25"/>
  <c r="CF2808" i="25"/>
  <c r="CG2766" i="25"/>
  <c r="CF2745" i="25"/>
  <c r="CF2744" i="25"/>
  <c r="CG2702" i="25"/>
  <c r="CF2681" i="25"/>
  <c r="CF2680" i="25"/>
  <c r="CG2638" i="25"/>
  <c r="CF2617" i="25"/>
  <c r="CF2616" i="25"/>
  <c r="CG2574" i="25"/>
  <c r="CF2553" i="25"/>
  <c r="CF2552" i="25"/>
  <c r="CG2510" i="25"/>
  <c r="CF2489" i="25"/>
  <c r="CF2488" i="25"/>
  <c r="CG2446" i="25"/>
  <c r="CF2425" i="25"/>
  <c r="CF2424" i="25"/>
  <c r="CG2382" i="25"/>
  <c r="CI3016" i="25"/>
  <c r="CH2974" i="25"/>
  <c r="CH2953" i="25"/>
  <c r="CH2952" i="25"/>
  <c r="CF2910" i="25"/>
  <c r="CG2889" i="25"/>
  <c r="CG2888" i="25"/>
  <c r="CG2846" i="25"/>
  <c r="CF2825" i="25"/>
  <c r="CF2824" i="25"/>
  <c r="CI2760" i="25"/>
  <c r="CH2718" i="25"/>
  <c r="CF3022" i="25"/>
  <c r="CI3000" i="25"/>
  <c r="CH2958" i="25"/>
  <c r="CG2936" i="25"/>
  <c r="CG2873" i="25"/>
  <c r="CH2872" i="25"/>
  <c r="CH2809" i="25"/>
  <c r="CF2766" i="25"/>
  <c r="CI2744" i="25"/>
  <c r="CH2702" i="25"/>
  <c r="CG2680" i="25"/>
  <c r="CG2617" i="25"/>
  <c r="CH2616" i="25"/>
  <c r="CH2553" i="25"/>
  <c r="CF2510" i="25"/>
  <c r="CI2488" i="25"/>
  <c r="CH2446" i="25"/>
  <c r="CG2424" i="25"/>
  <c r="CF3017" i="25"/>
  <c r="CG3016" i="25"/>
  <c r="CF2974" i="25"/>
  <c r="CF2952" i="25"/>
  <c r="CF2888" i="25"/>
  <c r="CH2846" i="25"/>
  <c r="CG2824" i="25"/>
  <c r="CH2782" i="25"/>
  <c r="CF2760" i="25"/>
  <c r="CG2718" i="25"/>
  <c r="CG2697" i="25"/>
  <c r="CG2696" i="25"/>
  <c r="CG2654" i="25"/>
  <c r="CF2633" i="25"/>
  <c r="CF2632" i="25"/>
  <c r="CI2568" i="25"/>
  <c r="CH2526" i="25"/>
  <c r="CH2505" i="25"/>
  <c r="CH2504" i="25"/>
  <c r="CF2462" i="25"/>
  <c r="CG2441" i="25"/>
  <c r="CG2440" i="25"/>
  <c r="CG2398" i="25"/>
  <c r="CF2377" i="25"/>
  <c r="CF2376" i="25"/>
  <c r="CH2990" i="25"/>
  <c r="CH2969" i="25"/>
  <c r="CH2968" i="25"/>
  <c r="CF2926" i="25"/>
  <c r="CG2905" i="25"/>
  <c r="CG2904" i="25"/>
  <c r="CG2862" i="25"/>
  <c r="CF2841" i="25"/>
  <c r="CF2840" i="25"/>
  <c r="CI2776" i="25"/>
  <c r="CH2734" i="25"/>
  <c r="CH2713" i="25"/>
  <c r="CH2712" i="25"/>
  <c r="CF2670" i="25"/>
  <c r="CG2649" i="25"/>
  <c r="CG2648" i="25"/>
  <c r="CG2606" i="25"/>
  <c r="CF2585" i="25"/>
  <c r="CF2584" i="25"/>
  <c r="CI2520" i="25"/>
  <c r="CH2478" i="25"/>
  <c r="CH2457" i="25"/>
  <c r="CH2456" i="25"/>
  <c r="CF2414" i="25"/>
  <c r="CG2393" i="25"/>
  <c r="CG2392" i="25"/>
  <c r="CF3006" i="25"/>
  <c r="CF2985" i="25"/>
  <c r="CF2984" i="25"/>
  <c r="CH2942" i="25"/>
  <c r="CG2921" i="25"/>
  <c r="CG2920" i="25"/>
  <c r="CH3022" i="25"/>
  <c r="CH3000" i="25"/>
  <c r="CF2958" i="25"/>
  <c r="CH2936" i="25"/>
  <c r="CF2894" i="25"/>
  <c r="CH2830" i="25"/>
  <c r="CH2808" i="25"/>
  <c r="CH2766" i="25"/>
  <c r="CH2744" i="25"/>
  <c r="CF2702" i="25"/>
  <c r="CH2680" i="25"/>
  <c r="CF2638" i="25"/>
  <c r="CH2574" i="25"/>
  <c r="CH2552" i="25"/>
  <c r="CH2510" i="25"/>
  <c r="CH2488" i="25"/>
  <c r="CF2446" i="25"/>
  <c r="CH2424" i="25"/>
  <c r="CF2382" i="25"/>
  <c r="CF3016" i="25"/>
  <c r="CI2952" i="25"/>
  <c r="CH2889" i="25"/>
  <c r="CG2825" i="25"/>
  <c r="CF2761" i="25"/>
  <c r="CH2760" i="25"/>
  <c r="CH2697" i="25"/>
  <c r="CH2633" i="25"/>
  <c r="CG2590" i="25"/>
  <c r="CG2569" i="25"/>
  <c r="CH2568" i="25"/>
  <c r="CF2505" i="25"/>
  <c r="CG2504" i="25"/>
  <c r="CF2441" i="25"/>
  <c r="CH2440" i="25"/>
  <c r="CG2377" i="25"/>
  <c r="CH2376" i="25"/>
  <c r="CF2990" i="25"/>
  <c r="CF2968" i="25"/>
  <c r="CF2904" i="25"/>
  <c r="CH2862" i="25"/>
  <c r="CG2840" i="25"/>
  <c r="CH2798" i="25"/>
  <c r="CF2776" i="25"/>
  <c r="CG2734" i="25"/>
  <c r="CI2712" i="25"/>
  <c r="CH2670" i="25"/>
  <c r="CI2648" i="25"/>
  <c r="CF2606" i="25"/>
  <c r="CI2584" i="25"/>
  <c r="CF2542" i="25"/>
  <c r="CH2521" i="25"/>
  <c r="CG2457" i="25"/>
  <c r="CG2414" i="25"/>
  <c r="CH2393" i="25"/>
  <c r="CI3022" i="25"/>
  <c r="CG2984" i="25"/>
  <c r="CI2958" i="25"/>
  <c r="CF2942" i="25"/>
  <c r="CH2921" i="25"/>
  <c r="CI2873" i="25"/>
  <c r="CI2856" i="25"/>
  <c r="CF2814" i="25"/>
  <c r="CF2793" i="25"/>
  <c r="CF2792" i="25"/>
  <c r="CH2750" i="25"/>
  <c r="CG2729" i="25"/>
  <c r="CG2728" i="25"/>
  <c r="CH2665" i="25"/>
  <c r="CH2664" i="25"/>
  <c r="CI2638" i="25"/>
  <c r="CG2622" i="25"/>
  <c r="CI2617" i="25"/>
  <c r="CI2600" i="25"/>
  <c r="CF2558" i="25"/>
  <c r="CF2537" i="25"/>
  <c r="CF2536" i="25"/>
  <c r="CH2494" i="25"/>
  <c r="CG2473" i="25"/>
  <c r="CG2472" i="25"/>
  <c r="CH2409" i="25"/>
  <c r="CH2408" i="25"/>
  <c r="CI2382" i="25"/>
  <c r="CG2366" i="25"/>
  <c r="CI2344" i="25"/>
  <c r="CF2329" i="25"/>
  <c r="CG2302" i="25"/>
  <c r="CI2280" i="25"/>
  <c r="CF2265" i="25"/>
  <c r="CG2238" i="25"/>
  <c r="CI2212" i="25"/>
  <c r="CF2181" i="25"/>
  <c r="CF2177" i="25"/>
  <c r="CG2174" i="25"/>
  <c r="CI2148" i="25"/>
  <c r="CF2117" i="25"/>
  <c r="CF2113" i="25"/>
  <c r="CG2110" i="25"/>
  <c r="CI2084" i="25"/>
  <c r="CF2053" i="25"/>
  <c r="CF2049" i="25"/>
  <c r="CG2046" i="25"/>
  <c r="CI2020" i="25"/>
  <c r="CF1989" i="25"/>
  <c r="CF1985" i="25"/>
  <c r="CG1982" i="25"/>
  <c r="CI1956" i="25"/>
  <c r="CF1925" i="25"/>
  <c r="CF1921" i="25"/>
  <c r="CG1918" i="25"/>
  <c r="CI1892" i="25"/>
  <c r="CF1861" i="25"/>
  <c r="CF1857" i="25"/>
  <c r="CG1854" i="25"/>
  <c r="CI1828" i="25"/>
  <c r="CF1797" i="25"/>
  <c r="CF1793" i="25"/>
  <c r="CG1790" i="25"/>
  <c r="CI1764" i="25"/>
  <c r="CF1733" i="25"/>
  <c r="CF1729" i="25"/>
  <c r="CG1726" i="25"/>
  <c r="CI1700" i="25"/>
  <c r="CF1669" i="25"/>
  <c r="CF1665" i="25"/>
  <c r="CG1662" i="25"/>
  <c r="CI1636" i="25"/>
  <c r="CI1611" i="25"/>
  <c r="CG1608" i="25"/>
  <c r="CG1597" i="25"/>
  <c r="CG1587" i="25"/>
  <c r="CH1580" i="25"/>
  <c r="CH1553" i="25"/>
  <c r="CG1544" i="25"/>
  <c r="CG1540" i="25"/>
  <c r="CI1532" i="25"/>
  <c r="CF1511" i="25"/>
  <c r="CH1507" i="25"/>
  <c r="CF1499" i="25"/>
  <c r="CF1497" i="25"/>
  <c r="CI1492" i="25"/>
  <c r="CG1483" i="25"/>
  <c r="CF1469" i="25"/>
  <c r="CI1425" i="25"/>
  <c r="CH1416" i="25"/>
  <c r="CI1399" i="25"/>
  <c r="CG1389" i="25"/>
  <c r="CH1383" i="25"/>
  <c r="CF1379" i="25"/>
  <c r="CH1371" i="25"/>
  <c r="CF1364" i="25"/>
  <c r="CH1355" i="25"/>
  <c r="CH1341" i="25"/>
  <c r="CI1331" i="25"/>
  <c r="CF1324" i="25"/>
  <c r="CG1315" i="25"/>
  <c r="CH1305" i="25"/>
  <c r="CI1298" i="25"/>
  <c r="CG1290" i="25"/>
  <c r="CF1274" i="25"/>
  <c r="CI1247" i="25"/>
  <c r="CG1223" i="25"/>
  <c r="CH1194" i="25"/>
  <c r="CI1167" i="25"/>
  <c r="CF1146" i="25"/>
  <c r="CG1085" i="25"/>
  <c r="CG1042" i="25"/>
  <c r="CF2234" i="25"/>
  <c r="CG2214" i="25"/>
  <c r="CF2197" i="25"/>
  <c r="CG3001" i="25"/>
  <c r="CI2936" i="25"/>
  <c r="CH2894" i="25"/>
  <c r="CH2873" i="25"/>
  <c r="CG2808" i="25"/>
  <c r="CG2745" i="25"/>
  <c r="CI2680" i="25"/>
  <c r="CH2638" i="25"/>
  <c r="CH2617" i="25"/>
  <c r="CG2552" i="25"/>
  <c r="CG2489" i="25"/>
  <c r="CI2424" i="25"/>
  <c r="CH2382" i="25"/>
  <c r="CG3017" i="25"/>
  <c r="CG2974" i="25"/>
  <c r="CI2888" i="25"/>
  <c r="CH2761" i="25"/>
  <c r="CI2696" i="25"/>
  <c r="CH2654" i="25"/>
  <c r="CH2632" i="25"/>
  <c r="CH2569" i="25"/>
  <c r="CF2526" i="25"/>
  <c r="CI2504" i="25"/>
  <c r="CG2462" i="25"/>
  <c r="CI2440" i="25"/>
  <c r="CI2376" i="25"/>
  <c r="CI2968" i="25"/>
  <c r="CH2905" i="25"/>
  <c r="CG2841" i="25"/>
  <c r="CF2777" i="25"/>
  <c r="CH2776" i="25"/>
  <c r="CF2712" i="25"/>
  <c r="CF2648" i="25"/>
  <c r="CH2585" i="25"/>
  <c r="CG2521" i="25"/>
  <c r="CG2478" i="25"/>
  <c r="CF2456" i="25"/>
  <c r="CF2393" i="25"/>
  <c r="CH3006" i="25"/>
  <c r="CH2984" i="25"/>
  <c r="CG2942" i="25"/>
  <c r="CI2920" i="25"/>
  <c r="CF2878" i="25"/>
  <c r="CH2857" i="25"/>
  <c r="CI2809" i="25"/>
  <c r="CG2793" i="25"/>
  <c r="CH2792" i="25"/>
  <c r="CI2728" i="25"/>
  <c r="CG2686" i="25"/>
  <c r="CG2665" i="25"/>
  <c r="CF2600" i="25"/>
  <c r="CG2558" i="25"/>
  <c r="CH2537" i="25"/>
  <c r="CI2489" i="25"/>
  <c r="CF2472" i="25"/>
  <c r="CI2446" i="25"/>
  <c r="CF2430" i="25"/>
  <c r="CI2408" i="25"/>
  <c r="CF2313" i="25"/>
  <c r="CF2297" i="25"/>
  <c r="CF2281" i="25"/>
  <c r="CI2264" i="25"/>
  <c r="CI2248" i="25"/>
  <c r="CF2218" i="25"/>
  <c r="CG2212" i="25"/>
  <c r="CH2208" i="25"/>
  <c r="CG2181" i="25"/>
  <c r="CF2154" i="25"/>
  <c r="CG2148" i="25"/>
  <c r="CH2144" i="25"/>
  <c r="CG2117" i="25"/>
  <c r="CF2090" i="25"/>
  <c r="CG2084" i="25"/>
  <c r="CH2080" i="25"/>
  <c r="CG2053" i="25"/>
  <c r="CF2026" i="25"/>
  <c r="CG2020" i="25"/>
  <c r="CH2016" i="25"/>
  <c r="CG1989" i="25"/>
  <c r="CF1962" i="25"/>
  <c r="CG1956" i="25"/>
  <c r="CH1952" i="25"/>
  <c r="CG1925" i="25"/>
  <c r="CF1898" i="25"/>
  <c r="CG1892" i="25"/>
  <c r="CH1888" i="25"/>
  <c r="CG1861" i="25"/>
  <c r="CF1834" i="25"/>
  <c r="CG1828" i="25"/>
  <c r="CH1824" i="25"/>
  <c r="CG1797" i="25"/>
  <c r="CF1770" i="25"/>
  <c r="CG1764" i="25"/>
  <c r="CH1760" i="25"/>
  <c r="CG1733" i="25"/>
  <c r="CF1706" i="25"/>
  <c r="CG1700" i="25"/>
  <c r="CH1696" i="25"/>
  <c r="CG1669" i="25"/>
  <c r="CF1642" i="25"/>
  <c r="CG1636" i="25"/>
  <c r="CH1632" i="25"/>
  <c r="CF1611" i="25"/>
  <c r="CG1607" i="25"/>
  <c r="CI1597" i="25"/>
  <c r="CF1544" i="25"/>
  <c r="CG1527" i="25"/>
  <c r="CH1499" i="25"/>
  <c r="CH1492" i="25"/>
  <c r="CF1483" i="25"/>
  <c r="CH1469" i="25"/>
  <c r="CH1459" i="25"/>
  <c r="CH1452" i="25"/>
  <c r="CH1412" i="25"/>
  <c r="CI1404" i="25"/>
  <c r="CF1389" i="25"/>
  <c r="CG1383" i="25"/>
  <c r="CH1379" i="25"/>
  <c r="CG1369" i="25"/>
  <c r="CG1364" i="25"/>
  <c r="CG1355" i="25"/>
  <c r="CI1341" i="25"/>
  <c r="CG1331" i="25"/>
  <c r="CF1305" i="25"/>
  <c r="CH1298" i="25"/>
  <c r="CF1290" i="25"/>
  <c r="CI1279" i="25"/>
  <c r="CG1247" i="25"/>
  <c r="CH1085" i="25"/>
  <c r="CI1042" i="25"/>
  <c r="CH2366" i="25"/>
  <c r="CH2329" i="25"/>
  <c r="CH2312" i="25"/>
  <c r="CH2302" i="25"/>
  <c r="CH2265" i="25"/>
  <c r="CH2248" i="25"/>
  <c r="CH2238" i="25"/>
  <c r="CI2228" i="25"/>
  <c r="CI2218" i="25"/>
  <c r="CI2198" i="25"/>
  <c r="CG2190" i="25"/>
  <c r="CI2177" i="25"/>
  <c r="CF2169" i="25"/>
  <c r="CG2164" i="25"/>
  <c r="CI2160" i="25"/>
  <c r="CI2154" i="25"/>
  <c r="CF2136" i="25"/>
  <c r="CH2129" i="25"/>
  <c r="CI2117" i="25"/>
  <c r="CI2110" i="25"/>
  <c r="CG2106" i="25"/>
  <c r="CH2096" i="25"/>
  <c r="CI2089" i="25"/>
  <c r="CI2070" i="25"/>
  <c r="CF2042" i="25"/>
  <c r="CG2022" i="25"/>
  <c r="CF2005" i="25"/>
  <c r="CI1972" i="25"/>
  <c r="CH1958" i="25"/>
  <c r="CI1944" i="25"/>
  <c r="CG1941" i="25"/>
  <c r="CF1937" i="25"/>
  <c r="CG1934" i="25"/>
  <c r="CI1921" i="25"/>
  <c r="CF1913" i="25"/>
  <c r="CG1908" i="25"/>
  <c r="CI1904" i="25"/>
  <c r="CI1898" i="25"/>
  <c r="CF1880" i="25"/>
  <c r="CH1873" i="25"/>
  <c r="CI1861" i="25"/>
  <c r="CI1854" i="25"/>
  <c r="CG1850" i="25"/>
  <c r="CH1840" i="25"/>
  <c r="CI1833" i="25"/>
  <c r="CI1814" i="25"/>
  <c r="CF1786" i="25"/>
  <c r="CG1766" i="25"/>
  <c r="CF1749" i="25"/>
  <c r="CI1716" i="25"/>
  <c r="CH1702" i="25"/>
  <c r="CI1688" i="25"/>
  <c r="CG1685" i="25"/>
  <c r="CF1681" i="25"/>
  <c r="CG1678" i="25"/>
  <c r="CI1665" i="25"/>
  <c r="CF1657" i="25"/>
  <c r="CG1652" i="25"/>
  <c r="CI1648" i="25"/>
  <c r="CI1642" i="25"/>
  <c r="CF1624" i="25"/>
  <c r="CG1620" i="25"/>
  <c r="CI1603" i="25"/>
  <c r="CI1577" i="25"/>
  <c r="CG1560" i="25"/>
  <c r="CG1537" i="25"/>
  <c r="CF1449" i="25"/>
  <c r="CF1432" i="25"/>
  <c r="CH1321" i="25"/>
  <c r="CF1314" i="25"/>
  <c r="CG1311" i="25"/>
  <c r="CF1289" i="25"/>
  <c r="CF1257" i="25"/>
  <c r="CI1250" i="25"/>
  <c r="CF1202" i="25"/>
  <c r="CH1197" i="25"/>
  <c r="CI1136" i="25"/>
  <c r="CH1130" i="25"/>
  <c r="CF1128" i="25"/>
  <c r="CI1120" i="25"/>
  <c r="CI1104" i="25"/>
  <c r="CI1076" i="25"/>
  <c r="CF1068" i="25"/>
  <c r="CF1045" i="25"/>
  <c r="CG1041" i="25"/>
  <c r="CG2329" i="25"/>
  <c r="CF2318" i="25"/>
  <c r="CG2312" i="25"/>
  <c r="CG2265" i="25"/>
  <c r="CF2254" i="25"/>
  <c r="CG2248" i="25"/>
  <c r="CI2233" i="25"/>
  <c r="CH2217" i="25"/>
  <c r="CF2198" i="25"/>
  <c r="CG2177" i="25"/>
  <c r="CH2174" i="25"/>
  <c r="CI2170" i="25"/>
  <c r="CI2150" i="25"/>
  <c r="CI2133" i="25"/>
  <c r="CI2126" i="25"/>
  <c r="CH2117" i="25"/>
  <c r="CF2088" i="25"/>
  <c r="CG2080" i="25"/>
  <c r="CI2065" i="25"/>
  <c r="CH2056" i="25"/>
  <c r="CH2026" i="25"/>
  <c r="CI2024" i="25"/>
  <c r="CH2020" i="25"/>
  <c r="CG2014" i="25"/>
  <c r="CF1993" i="25"/>
  <c r="CI1977" i="25"/>
  <c r="CH1961" i="25"/>
  <c r="CF1942" i="25"/>
  <c r="CG1921" i="25"/>
  <c r="CH1918" i="25"/>
  <c r="CI1914" i="25"/>
  <c r="CI1894" i="25"/>
  <c r="CI1877" i="25"/>
  <c r="CI1870" i="25"/>
  <c r="CH1861" i="25"/>
  <c r="CF1832" i="25"/>
  <c r="CG1824" i="25"/>
  <c r="CI1809" i="25"/>
  <c r="CH1800" i="25"/>
  <c r="CH1770" i="25"/>
  <c r="CI1768" i="25"/>
  <c r="CH1764" i="25"/>
  <c r="CG1758" i="25"/>
  <c r="CF1737" i="25"/>
  <c r="CI1721" i="25"/>
  <c r="CH1705" i="25"/>
  <c r="CF1686" i="25"/>
  <c r="CG1665" i="25"/>
  <c r="CH1662" i="25"/>
  <c r="CI1658" i="25"/>
  <c r="CI1638" i="25"/>
  <c r="CI1613" i="25"/>
  <c r="CH1607" i="25"/>
  <c r="CF1575" i="25"/>
  <c r="CH1571" i="25"/>
  <c r="CF1563" i="25"/>
  <c r="CF1561" i="25"/>
  <c r="CG1556" i="25"/>
  <c r="CF1547" i="25"/>
  <c r="CG1533" i="25"/>
  <c r="CG1523" i="25"/>
  <c r="CH1516" i="25"/>
  <c r="CF1476" i="25"/>
  <c r="CF1468" i="25"/>
  <c r="CI1463" i="25"/>
  <c r="CG1453" i="25"/>
  <c r="CH1447" i="25"/>
  <c r="CF1443" i="25"/>
  <c r="CH1435" i="25"/>
  <c r="CI1428" i="25"/>
  <c r="CG1419" i="25"/>
  <c r="CF1405" i="25"/>
  <c r="CG1361" i="25"/>
  <c r="CF1352" i="25"/>
  <c r="CH1348" i="25"/>
  <c r="CH1340" i="25"/>
  <c r="CG1335" i="25"/>
  <c r="CF1325" i="25"/>
  <c r="CI1319" i="25"/>
  <c r="CG1278" i="25"/>
  <c r="CH1245" i="25"/>
  <c r="CG1241" i="25"/>
  <c r="CI1226" i="25"/>
  <c r="CH1210" i="25"/>
  <c r="CH1201" i="25"/>
  <c r="CG1191" i="25"/>
  <c r="CI1181" i="25"/>
  <c r="CG1166" i="25"/>
  <c r="CI1114" i="25"/>
  <c r="CG1110" i="25"/>
  <c r="CG1031" i="25"/>
  <c r="CF2360" i="25"/>
  <c r="CF2344" i="25"/>
  <c r="CF2328" i="25"/>
  <c r="CF2312" i="25"/>
  <c r="CF2296" i="25"/>
  <c r="CF2280" i="25"/>
  <c r="CF2264" i="25"/>
  <c r="CF2248" i="25"/>
  <c r="CF2232" i="25"/>
  <c r="CG2222" i="25"/>
  <c r="CG2217" i="25"/>
  <c r="CF2201" i="25"/>
  <c r="CI2185" i="25"/>
  <c r="CF2174" i="25"/>
  <c r="CF2168" i="25"/>
  <c r="CG2158" i="25"/>
  <c r="CG2153" i="25"/>
  <c r="CF2137" i="25"/>
  <c r="CI2121" i="25"/>
  <c r="CF2110" i="25"/>
  <c r="CF2104" i="25"/>
  <c r="CG2094" i="25"/>
  <c r="CG2089" i="25"/>
  <c r="CF2073" i="25"/>
  <c r="CI2057" i="25"/>
  <c r="CF2046" i="25"/>
  <c r="CF2040" i="25"/>
  <c r="CG2030" i="25"/>
  <c r="CG2025" i="25"/>
  <c r="CF2009" i="25"/>
  <c r="CI1993" i="25"/>
  <c r="CF1982" i="25"/>
  <c r="CF1976" i="25"/>
  <c r="CG1966" i="25"/>
  <c r="CG1961" i="25"/>
  <c r="CF1945" i="25"/>
  <c r="CI1929" i="25"/>
  <c r="CF1918" i="25"/>
  <c r="CF1912" i="25"/>
  <c r="CG3000" i="25"/>
  <c r="CH2937" i="25"/>
  <c r="CG2872" i="25"/>
  <c r="CI2808" i="25"/>
  <c r="CG2744" i="25"/>
  <c r="CH2681" i="25"/>
  <c r="CG2616" i="25"/>
  <c r="CI2552" i="25"/>
  <c r="CG2488" i="25"/>
  <c r="CH2425" i="25"/>
  <c r="CH3016" i="25"/>
  <c r="CH2888" i="25"/>
  <c r="CI2824" i="25"/>
  <c r="CG2782" i="25"/>
  <c r="CF2696" i="25"/>
  <c r="CG2632" i="25"/>
  <c r="CF2590" i="25"/>
  <c r="CG2568" i="25"/>
  <c r="CF2440" i="25"/>
  <c r="CF2398" i="25"/>
  <c r="CG2990" i="25"/>
  <c r="CI2904" i="25"/>
  <c r="CH2777" i="25"/>
  <c r="CG2712" i="25"/>
  <c r="CH2649" i="25"/>
  <c r="CH2584" i="25"/>
  <c r="CH2542" i="25"/>
  <c r="CF2521" i="25"/>
  <c r="CF2478" i="25"/>
  <c r="CH2985" i="25"/>
  <c r="CF2920" i="25"/>
  <c r="CF2856" i="25"/>
  <c r="CH2793" i="25"/>
  <c r="CF2750" i="25"/>
  <c r="CH2728" i="25"/>
  <c r="CI2664" i="25"/>
  <c r="CF2622" i="25"/>
  <c r="CH2601" i="25"/>
  <c r="CH2536" i="25"/>
  <c r="CF2473" i="25"/>
  <c r="CG2430" i="25"/>
  <c r="CF2408" i="25"/>
  <c r="CF2361" i="25"/>
  <c r="CG2318" i="25"/>
  <c r="CI2296" i="25"/>
  <c r="CG2270" i="25"/>
  <c r="CF2249" i="25"/>
  <c r="CI2184" i="25"/>
  <c r="CH2177" i="25"/>
  <c r="CI2144" i="25"/>
  <c r="CF2089" i="25"/>
  <c r="CH2070" i="25"/>
  <c r="CG2026" i="25"/>
  <c r="CG2006" i="25"/>
  <c r="CF1992" i="25"/>
  <c r="CI1928" i="25"/>
  <c r="CH1921" i="25"/>
  <c r="CI1888" i="25"/>
  <c r="CF1833" i="25"/>
  <c r="CH1814" i="25"/>
  <c r="CG1770" i="25"/>
  <c r="CG1750" i="25"/>
  <c r="CF1736" i="25"/>
  <c r="CI1672" i="25"/>
  <c r="CH1665" i="25"/>
  <c r="CI1632" i="25"/>
  <c r="CG1611" i="25"/>
  <c r="CF1597" i="25"/>
  <c r="CH1587" i="25"/>
  <c r="CI1553" i="25"/>
  <c r="CH1540" i="25"/>
  <c r="CH1527" i="25"/>
  <c r="CG1517" i="25"/>
  <c r="CG1511" i="25"/>
  <c r="CG1507" i="25"/>
  <c r="CG1497" i="25"/>
  <c r="CG1469" i="25"/>
  <c r="CG1459" i="25"/>
  <c r="CG1425" i="25"/>
  <c r="CF1412" i="25"/>
  <c r="CG1399" i="25"/>
  <c r="CI1379" i="25"/>
  <c r="CH1369" i="25"/>
  <c r="CI1355" i="25"/>
  <c r="CF1341" i="25"/>
  <c r="CH1315" i="25"/>
  <c r="CG1305" i="25"/>
  <c r="CI1297" i="25"/>
  <c r="CI1290" i="25"/>
  <c r="CG1279" i="25"/>
  <c r="CI1274" i="25"/>
  <c r="CF1247" i="25"/>
  <c r="CI1194" i="25"/>
  <c r="CF1167" i="25"/>
  <c r="CH2360" i="25"/>
  <c r="CH2350" i="25"/>
  <c r="CH2297" i="25"/>
  <c r="CH2280" i="25"/>
  <c r="CH2270" i="25"/>
  <c r="CH2249" i="25"/>
  <c r="CG2197" i="25"/>
  <c r="CF2193" i="25"/>
  <c r="CH2150" i="25"/>
  <c r="CI2134" i="25"/>
  <c r="CI2113" i="25"/>
  <c r="CF2106" i="25"/>
  <c r="CI2090" i="25"/>
  <c r="CG2069" i="25"/>
  <c r="CF2065" i="25"/>
  <c r="CG2062" i="25"/>
  <c r="CI2049" i="25"/>
  <c r="CG2042" i="25"/>
  <c r="CF2008" i="25"/>
  <c r="CF1977" i="25"/>
  <c r="CH1968" i="25"/>
  <c r="CG1958" i="25"/>
  <c r="CF1944" i="25"/>
  <c r="CI1918" i="25"/>
  <c r="CG1914" i="25"/>
  <c r="CI1897" i="25"/>
  <c r="CG1877" i="25"/>
  <c r="CF1873" i="25"/>
  <c r="CF1849" i="25"/>
  <c r="CG1844" i="25"/>
  <c r="CH1830" i="25"/>
  <c r="CF1816" i="25"/>
  <c r="CF1785" i="25"/>
  <c r="CG1780" i="25"/>
  <c r="CI1776" i="25"/>
  <c r="CI1769" i="25"/>
  <c r="CG1749" i="25"/>
  <c r="CF1745" i="25"/>
  <c r="CI1733" i="25"/>
  <c r="CI1726" i="25"/>
  <c r="CG1722" i="25"/>
  <c r="CI1706" i="25"/>
  <c r="CF1685" i="25"/>
  <c r="CH1681" i="25"/>
  <c r="CH1638" i="25"/>
  <c r="CF1577" i="25"/>
  <c r="CH1560" i="25"/>
  <c r="CH1537" i="25"/>
  <c r="CI1432" i="25"/>
  <c r="CH1409" i="25"/>
  <c r="CF1321" i="25"/>
  <c r="CG1314" i="25"/>
  <c r="CF1311" i="25"/>
  <c r="CH1257" i="25"/>
  <c r="CG1202" i="25"/>
  <c r="CF1197" i="25"/>
  <c r="CH1136" i="25"/>
  <c r="CG1128" i="25"/>
  <c r="CH1120" i="25"/>
  <c r="CF1099" i="25"/>
  <c r="CH1076" i="25"/>
  <c r="CG1068" i="25"/>
  <c r="CG1045" i="25"/>
  <c r="CG2345" i="25"/>
  <c r="CG2280" i="25"/>
  <c r="CI2234" i="25"/>
  <c r="CI2216" i="25"/>
  <c r="CH2212" i="25"/>
  <c r="CI2197" i="25"/>
  <c r="CI2190" i="25"/>
  <c r="CF2185" i="25"/>
  <c r="CH2153" i="25"/>
  <c r="CH2148" i="25"/>
  <c r="CG2142" i="25"/>
  <c r="CI2129" i="25"/>
  <c r="CH2090" i="25"/>
  <c r="CI2086" i="25"/>
  <c r="CF2070" i="25"/>
  <c r="CF2057" i="25"/>
  <c r="CI2001" i="25"/>
  <c r="CH1989" i="25"/>
  <c r="CI1978" i="25"/>
  <c r="CI1960" i="25"/>
  <c r="CH1956" i="25"/>
  <c r="CI1941" i="25"/>
  <c r="CI1934" i="25"/>
  <c r="CF1929" i="25"/>
  <c r="CH1897" i="25"/>
  <c r="CH1892" i="25"/>
  <c r="CG1886" i="25"/>
  <c r="CI1873" i="25"/>
  <c r="CH1834" i="25"/>
  <c r="CI1830" i="25"/>
  <c r="CF1814" i="25"/>
  <c r="CF1801" i="25"/>
  <c r="CI1745" i="25"/>
  <c r="CH1733" i="25"/>
  <c r="CI1722" i="25"/>
  <c r="CI1704" i="25"/>
  <c r="CH1700" i="25"/>
  <c r="CI1685" i="25"/>
  <c r="CI1678" i="25"/>
  <c r="CF1673" i="25"/>
  <c r="CH1641" i="25"/>
  <c r="CH1636" i="25"/>
  <c r="CG1630" i="25"/>
  <c r="CG1613" i="25"/>
  <c r="CF1581" i="25"/>
  <c r="CG1575" i="25"/>
  <c r="CF1571" i="25"/>
  <c r="CH1561" i="25"/>
  <c r="CI1556" i="25"/>
  <c r="CH1547" i="25"/>
  <c r="CI1533" i="25"/>
  <c r="CI1489" i="25"/>
  <c r="CH1476" i="25"/>
  <c r="CI1468" i="25"/>
  <c r="CI1447" i="25"/>
  <c r="CI1443" i="25"/>
  <c r="CF1435" i="25"/>
  <c r="CF1388" i="25"/>
  <c r="CI1361" i="25"/>
  <c r="CF1348" i="25"/>
  <c r="CI1340" i="25"/>
  <c r="CI1241" i="25"/>
  <c r="CH1226" i="25"/>
  <c r="CG1210" i="25"/>
  <c r="CI1201" i="25"/>
  <c r="CG1193" i="25"/>
  <c r="CG1181" i="25"/>
  <c r="CH1166" i="25"/>
  <c r="CH1110" i="25"/>
  <c r="CH1031" i="25"/>
  <c r="CF2212" i="25"/>
  <c r="CF2208" i="25"/>
  <c r="CH2197" i="25"/>
  <c r="CH2169" i="25"/>
  <c r="CH2164" i="25"/>
  <c r="CF2150" i="25"/>
  <c r="CI2142" i="25"/>
  <c r="CG2129" i="25"/>
  <c r="CH2126" i="25"/>
  <c r="CI2104" i="25"/>
  <c r="CH2042" i="25"/>
  <c r="CG2032" i="25"/>
  <c r="CH2008" i="25"/>
  <c r="CG1992" i="25"/>
  <c r="CF1956" i="25"/>
  <c r="CF1952" i="25"/>
  <c r="CH1941" i="25"/>
  <c r="CH1913" i="25"/>
  <c r="CH1908" i="25"/>
  <c r="CG1873" i="25"/>
  <c r="CH1870" i="25"/>
  <c r="CH1850" i="25"/>
  <c r="CI1848" i="25"/>
  <c r="CH1844" i="25"/>
  <c r="CG1809" i="25"/>
  <c r="CH1806" i="25"/>
  <c r="CH1786" i="25"/>
  <c r="CI1784" i="25"/>
  <c r="CH1780" i="25"/>
  <c r="CG1745" i="25"/>
  <c r="CH1742" i="25"/>
  <c r="CH1722" i="25"/>
  <c r="CI1720" i="25"/>
  <c r="CH1716" i="25"/>
  <c r="CG1681" i="25"/>
  <c r="CH1678" i="25"/>
  <c r="CH1658" i="25"/>
  <c r="CI1656" i="25"/>
  <c r="CH1652" i="25"/>
  <c r="CH1617" i="25"/>
  <c r="CF1607" i="25"/>
  <c r="CI1604" i="25"/>
  <c r="CG1601" i="25"/>
  <c r="CF1513" i="25"/>
  <c r="CG1496" i="25"/>
  <c r="CG1473" i="25"/>
  <c r="CF1385" i="25"/>
  <c r="CG1368" i="25"/>
  <c r="CG1345" i="25"/>
  <c r="CI1299" i="25"/>
  <c r="CG1267" i="25"/>
  <c r="CH1258" i="25"/>
  <c r="CI1234" i="25"/>
  <c r="CF1225" i="25"/>
  <c r="CF1217" i="25"/>
  <c r="CH1198" i="25"/>
  <c r="CF1165" i="25"/>
  <c r="CH1146" i="25"/>
  <c r="CH1143" i="25"/>
  <c r="CF1089" i="25"/>
  <c r="CH1061" i="25"/>
  <c r="CH1046" i="25"/>
  <c r="CF1579" i="25"/>
  <c r="CF1548" i="25"/>
  <c r="CF1515" i="25"/>
  <c r="CF1484" i="25"/>
  <c r="CF1451" i="25"/>
  <c r="CF1420" i="25"/>
  <c r="CF1387" i="25"/>
  <c r="CF1356" i="25"/>
  <c r="CF1323" i="25"/>
  <c r="CG1295" i="25"/>
  <c r="CG1294" i="25"/>
  <c r="CH1271" i="25"/>
  <c r="CH1214" i="25"/>
  <c r="CG1183" i="25"/>
  <c r="CH1177" i="25"/>
  <c r="CG1170" i="25"/>
  <c r="CI1158" i="25"/>
  <c r="CH1144" i="25"/>
  <c r="CI1090" i="25"/>
  <c r="CI1569" i="25"/>
  <c r="CG1521" i="25"/>
  <c r="CF1500" i="25"/>
  <c r="CI1484" i="25"/>
  <c r="CI1467" i="25"/>
  <c r="CF1403" i="25"/>
  <c r="CG1287" i="25"/>
  <c r="CF1281" i="25"/>
  <c r="CF1265" i="25"/>
  <c r="CF1231" i="25"/>
  <c r="CG1207" i="25"/>
  <c r="CH1187" i="25"/>
  <c r="CI1142" i="25"/>
  <c r="CG1127" i="25"/>
  <c r="CG1100" i="25"/>
  <c r="CG1035" i="25"/>
  <c r="CG1303" i="25"/>
  <c r="CG1239" i="25"/>
  <c r="CG1175" i="25"/>
  <c r="CI1154" i="25"/>
  <c r="CF1147" i="25"/>
  <c r="CG1077" i="25"/>
  <c r="CH1058" i="25"/>
  <c r="CH1056" i="25"/>
  <c r="CH1030" i="25"/>
  <c r="CG1082" i="25"/>
  <c r="CH1062" i="25"/>
  <c r="CG1025" i="25"/>
  <c r="CF1029" i="25"/>
  <c r="CF2953" i="25"/>
  <c r="CG2910" i="25"/>
  <c r="CH2824" i="25"/>
  <c r="CF2782" i="25"/>
  <c r="CG2761" i="25"/>
  <c r="CF2718" i="25"/>
  <c r="CH2696" i="25"/>
  <c r="CF2654" i="25"/>
  <c r="CH2590" i="25"/>
  <c r="CH2462" i="25"/>
  <c r="CH2398" i="25"/>
  <c r="CH2377" i="25"/>
  <c r="CF2969" i="25"/>
  <c r="CG2926" i="25"/>
  <c r="CH2904" i="25"/>
  <c r="CF2862" i="25"/>
  <c r="CH2841" i="25"/>
  <c r="CG2776" i="25"/>
  <c r="CF2734" i="25"/>
  <c r="CH2648" i="25"/>
  <c r="CH2606" i="25"/>
  <c r="CF2520" i="25"/>
  <c r="CF2457" i="25"/>
  <c r="CI2392" i="25"/>
  <c r="CI2984" i="25"/>
  <c r="CH2920" i="25"/>
  <c r="CG2878" i="25"/>
  <c r="CG2856" i="25"/>
  <c r="CI2792" i="25"/>
  <c r="CI2766" i="25"/>
  <c r="CI2745" i="25"/>
  <c r="CF2729" i="25"/>
  <c r="CF2686" i="25"/>
  <c r="CF2664" i="25"/>
  <c r="CH2622" i="25"/>
  <c r="CG2600" i="25"/>
  <c r="CI2574" i="25"/>
  <c r="CI2553" i="25"/>
  <c r="CG2537" i="25"/>
  <c r="CG2494" i="25"/>
  <c r="CH2473" i="25"/>
  <c r="CH2430" i="25"/>
  <c r="CG2408" i="25"/>
  <c r="CI2360" i="25"/>
  <c r="CG2334" i="25"/>
  <c r="CI2312" i="25"/>
  <c r="CG2286" i="25"/>
  <c r="CG2218" i="25"/>
  <c r="CG2198" i="25"/>
  <c r="CF2184" i="25"/>
  <c r="CI2120" i="25"/>
  <c r="CH2113" i="25"/>
  <c r="CI2080" i="25"/>
  <c r="CF2025" i="25"/>
  <c r="CH2006" i="25"/>
  <c r="CG1962" i="25"/>
  <c r="CG1942" i="25"/>
  <c r="CF1928" i="25"/>
  <c r="CI1864" i="25"/>
  <c r="CH1857" i="25"/>
  <c r="CI1824" i="25"/>
  <c r="CF1769" i="25"/>
  <c r="CH1750" i="25"/>
  <c r="CG1706" i="25"/>
  <c r="CG1686" i="25"/>
  <c r="CF1672" i="25"/>
  <c r="CF1608" i="25"/>
  <c r="CH1597" i="25"/>
  <c r="CF1580" i="25"/>
  <c r="CF1532" i="25"/>
  <c r="CF1517" i="25"/>
  <c r="CH1511" i="25"/>
  <c r="CH1497" i="25"/>
  <c r="CI1483" i="25"/>
  <c r="CI1469" i="25"/>
  <c r="CF1452" i="25"/>
  <c r="CH1425" i="25"/>
  <c r="CG1412" i="25"/>
  <c r="CH1399" i="25"/>
  <c r="CI1383" i="25"/>
  <c r="CG1379" i="25"/>
  <c r="CF1369" i="25"/>
  <c r="CF1355" i="25"/>
  <c r="CG1324" i="25"/>
  <c r="CI1315" i="25"/>
  <c r="CF1297" i="25"/>
  <c r="CH1279" i="25"/>
  <c r="CI1223" i="25"/>
  <c r="CF1085" i="25"/>
  <c r="CF1042" i="25"/>
  <c r="CH2328" i="25"/>
  <c r="CH2318" i="25"/>
  <c r="CH2296" i="25"/>
  <c r="CH2286" i="25"/>
  <c r="CI2217" i="25"/>
  <c r="CH2193" i="25"/>
  <c r="CF2133" i="25"/>
  <c r="CG2126" i="25"/>
  <c r="CI2100" i="25"/>
  <c r="CI2096" i="25"/>
  <c r="CG2086" i="25"/>
  <c r="CI2072" i="25"/>
  <c r="CH2065" i="25"/>
  <c r="CI2053" i="25"/>
  <c r="CI2046" i="25"/>
  <c r="CI2036" i="25"/>
  <c r="CI2026" i="25"/>
  <c r="CI2006" i="25"/>
  <c r="CG1998" i="25"/>
  <c r="CI1985" i="25"/>
  <c r="CI1942" i="25"/>
  <c r="CI1925" i="25"/>
  <c r="CF1914" i="25"/>
  <c r="CI1908" i="25"/>
  <c r="CH1904" i="25"/>
  <c r="CG1894" i="25"/>
  <c r="CI1880" i="25"/>
  <c r="CF1813" i="25"/>
  <c r="CH1776" i="25"/>
  <c r="CH1766" i="25"/>
  <c r="CI1752" i="25"/>
  <c r="CH1745" i="25"/>
  <c r="CF1722" i="25"/>
  <c r="CG1716" i="25"/>
  <c r="CI1712" i="25"/>
  <c r="CI1705" i="25"/>
  <c r="CF1620" i="25"/>
  <c r="CH1603" i="25"/>
  <c r="CI1560" i="25"/>
  <c r="CG1449" i="25"/>
  <c r="CI1321" i="25"/>
  <c r="CI1314" i="25"/>
  <c r="CI1289" i="25"/>
  <c r="CG1257" i="25"/>
  <c r="CH1202" i="25"/>
  <c r="CI1130" i="25"/>
  <c r="CH1128" i="25"/>
  <c r="CF1120" i="25"/>
  <c r="CH1099" i="25"/>
  <c r="CH1045" i="25"/>
  <c r="CG2344" i="25"/>
  <c r="CG2297" i="25"/>
  <c r="CF2286" i="25"/>
  <c r="CG2264" i="25"/>
  <c r="CF2238" i="25"/>
  <c r="CH2218" i="25"/>
  <c r="CF2216" i="25"/>
  <c r="CG2208" i="25"/>
  <c r="CH2184" i="25"/>
  <c r="CI2169" i="25"/>
  <c r="CH2154" i="25"/>
  <c r="CI2152" i="25"/>
  <c r="CG2144" i="25"/>
  <c r="CG2078" i="25"/>
  <c r="CH2053" i="25"/>
  <c r="CI2042" i="25"/>
  <c r="CH2025" i="25"/>
  <c r="CG2016" i="25"/>
  <c r="CI2005" i="25"/>
  <c r="CI1998" i="25"/>
  <c r="CG1985" i="25"/>
  <c r="CH1982" i="25"/>
  <c r="CH1962" i="25"/>
  <c r="CF1960" i="25"/>
  <c r="CG1952" i="25"/>
  <c r="CH1928" i="25"/>
  <c r="CI1913" i="25"/>
  <c r="CH1898" i="25"/>
  <c r="CI1896" i="25"/>
  <c r="CG1888" i="25"/>
  <c r="CG1822" i="25"/>
  <c r="CH1797" i="25"/>
  <c r="CI1786" i="25"/>
  <c r="CH1769" i="25"/>
  <c r="CG1760" i="25"/>
  <c r="CI1749" i="25"/>
  <c r="CI1742" i="25"/>
  <c r="CG1729" i="25"/>
  <c r="CH1726" i="25"/>
  <c r="CH1706" i="25"/>
  <c r="CF1704" i="25"/>
  <c r="CG1696" i="25"/>
  <c r="CH1672" i="25"/>
  <c r="CI1657" i="25"/>
  <c r="CH1642" i="25"/>
  <c r="CI1640" i="25"/>
  <c r="CG1632" i="25"/>
  <c r="CF1613" i="25"/>
  <c r="CF1596" i="25"/>
  <c r="CI1591" i="25"/>
  <c r="CH1581" i="25"/>
  <c r="CH1575" i="25"/>
  <c r="CG1571" i="25"/>
  <c r="CI1563" i="25"/>
  <c r="CF1516" i="25"/>
  <c r="CF1480" i="25"/>
  <c r="CG1476" i="25"/>
  <c r="CF1453" i="25"/>
  <c r="CG1447" i="25"/>
  <c r="CH1443" i="25"/>
  <c r="CG1433" i="25"/>
  <c r="CF1428" i="25"/>
  <c r="CI1419" i="25"/>
  <c r="CG1405" i="25"/>
  <c r="CI1395" i="25"/>
  <c r="CG1388" i="25"/>
  <c r="CG1348" i="25"/>
  <c r="CG1325" i="25"/>
  <c r="CG1319" i="25"/>
  <c r="CF1278" i="25"/>
  <c r="CI1245" i="25"/>
  <c r="CH1241" i="25"/>
  <c r="CG1226" i="25"/>
  <c r="CI1210" i="25"/>
  <c r="CF1201" i="25"/>
  <c r="CF1191" i="25"/>
  <c r="CH1181" i="25"/>
  <c r="CF1114" i="25"/>
  <c r="CI1031" i="25"/>
  <c r="CH2233" i="25"/>
  <c r="CH2228" i="25"/>
  <c r="CF2214" i="25"/>
  <c r="CI2206" i="25"/>
  <c r="CG2193" i="25"/>
  <c r="CH2190" i="25"/>
  <c r="CI2168" i="25"/>
  <c r="CH2106" i="25"/>
  <c r="CG2096" i="25"/>
  <c r="CH2072" i="25"/>
  <c r="CG2056" i="25"/>
  <c r="CF2020" i="25"/>
  <c r="CF2016" i="25"/>
  <c r="CH2005" i="25"/>
  <c r="CH1977" i="25"/>
  <c r="CH1972" i="25"/>
  <c r="CF1958" i="25"/>
  <c r="CI1950" i="25"/>
  <c r="CG1937" i="25"/>
  <c r="CH1934" i="25"/>
  <c r="CI1912" i="25"/>
  <c r="CG1902" i="25"/>
  <c r="CG1897" i="25"/>
  <c r="CF1881" i="25"/>
  <c r="CI1865" i="25"/>
  <c r="CF1854" i="25"/>
  <c r="CF1848" i="25"/>
  <c r="CG1838" i="25"/>
  <c r="CG1833" i="25"/>
  <c r="CF1817" i="25"/>
  <c r="CI1801" i="25"/>
  <c r="CF1790" i="25"/>
  <c r="CF1784" i="25"/>
  <c r="CG1774" i="25"/>
  <c r="CG1769" i="25"/>
  <c r="CF1753" i="25"/>
  <c r="CI1737" i="25"/>
  <c r="CF1726" i="25"/>
  <c r="CF1720" i="25"/>
  <c r="CG1710" i="25"/>
  <c r="CG1705" i="25"/>
  <c r="CF1689" i="25"/>
  <c r="CI1673" i="25"/>
  <c r="CF1662" i="25"/>
  <c r="CF1656" i="25"/>
  <c r="CG1646" i="25"/>
  <c r="CG1641" i="25"/>
  <c r="CF1625" i="25"/>
  <c r="CG1612" i="25"/>
  <c r="CF1601" i="25"/>
  <c r="CF1553" i="25"/>
  <c r="CI1517" i="25"/>
  <c r="CI1513" i="25"/>
  <c r="CG1499" i="25"/>
  <c r="CH1496" i="25"/>
  <c r="CF1473" i="25"/>
  <c r="CF1425" i="25"/>
  <c r="CI1389" i="25"/>
  <c r="CI1385" i="25"/>
  <c r="CG1371" i="25"/>
  <c r="CH1368" i="25"/>
  <c r="CF1345" i="25"/>
  <c r="CF1267" i="25"/>
  <c r="CG1258" i="25"/>
  <c r="CH1217" i="25"/>
  <c r="CI1198" i="25"/>
  <c r="CH1165" i="25"/>
  <c r="CF1143" i="25"/>
  <c r="CF1115" i="25"/>
  <c r="CG1089" i="25"/>
  <c r="CI1061" i="25"/>
  <c r="CG1569" i="25"/>
  <c r="CG1505" i="25"/>
  <c r="CG1441" i="25"/>
  <c r="CG1377" i="25"/>
  <c r="CH1295" i="25"/>
  <c r="CI1294" i="25"/>
  <c r="CG1251" i="25"/>
  <c r="CI1233" i="25"/>
  <c r="CG1203" i="25"/>
  <c r="CF1186" i="25"/>
  <c r="CH1183" i="25"/>
  <c r="CG1177" i="25"/>
  <c r="CG1158" i="25"/>
  <c r="CF1144" i="25"/>
  <c r="CH1090" i="25"/>
  <c r="CG1078" i="25"/>
  <c r="CF1069" i="25"/>
  <c r="CG1066" i="25"/>
  <c r="CG1585" i="25"/>
  <c r="CF1564" i="25"/>
  <c r="CI1548" i="25"/>
  <c r="CI1531" i="25"/>
  <c r="CF1467" i="25"/>
  <c r="CI1377" i="25"/>
  <c r="CG1329" i="25"/>
  <c r="CI1309" i="25"/>
  <c r="CI1287" i="25"/>
  <c r="CH1281" i="25"/>
  <c r="CF1266" i="25"/>
  <c r="CG1265" i="25"/>
  <c r="CH1207" i="25"/>
  <c r="CG1142" i="25"/>
  <c r="CH1127" i="25"/>
  <c r="CF1100" i="25"/>
  <c r="CF1035" i="25"/>
  <c r="CF1163" i="25"/>
  <c r="CH1154" i="25"/>
  <c r="CG1147" i="25"/>
  <c r="CF1123" i="25"/>
  <c r="CI1094" i="25"/>
  <c r="CI1058" i="25"/>
  <c r="CG1051" i="25"/>
  <c r="CG1030" i="25"/>
  <c r="CI1162" i="25"/>
  <c r="CI1098" i="25"/>
  <c r="CH1082" i="25"/>
  <c r="CH1025" i="25"/>
  <c r="CF2830" i="25"/>
  <c r="CF2574" i="25"/>
  <c r="CG2953" i="25"/>
  <c r="CH2910" i="25"/>
  <c r="CG2760" i="25"/>
  <c r="CG2633" i="25"/>
  <c r="CF2569" i="25"/>
  <c r="CG2505" i="25"/>
  <c r="CG2376" i="25"/>
  <c r="CG2969" i="25"/>
  <c r="CH2926" i="25"/>
  <c r="CI2840" i="25"/>
  <c r="CG2798" i="25"/>
  <c r="CF2713" i="25"/>
  <c r="CG2670" i="25"/>
  <c r="CG2585" i="25"/>
  <c r="CG2520" i="25"/>
  <c r="CI2456" i="25"/>
  <c r="CF2392" i="25"/>
  <c r="CG3006" i="25"/>
  <c r="CI2937" i="25"/>
  <c r="CG2937" i="25"/>
  <c r="CG2681" i="25"/>
  <c r="CG2425" i="25"/>
  <c r="CH3017" i="25"/>
  <c r="CI2632" i="25"/>
  <c r="CH2840" i="25"/>
  <c r="CI3001" i="25"/>
  <c r="CG2985" i="25"/>
  <c r="CH2878" i="25"/>
  <c r="CF2857" i="25"/>
  <c r="CI2830" i="25"/>
  <c r="CG2814" i="25"/>
  <c r="CF2728" i="25"/>
  <c r="CH2686" i="25"/>
  <c r="CI2328" i="25"/>
  <c r="CG2154" i="25"/>
  <c r="CI1992" i="25"/>
  <c r="CF1961" i="25"/>
  <c r="CI1952" i="25"/>
  <c r="CG1878" i="25"/>
  <c r="CF1800" i="25"/>
  <c r="CH1686" i="25"/>
  <c r="CI1607" i="25"/>
  <c r="CG1580" i="25"/>
  <c r="CH1532" i="25"/>
  <c r="CF1507" i="25"/>
  <c r="CF1492" i="25"/>
  <c r="CG1416" i="25"/>
  <c r="CH1389" i="25"/>
  <c r="CF1371" i="25"/>
  <c r="CG1341" i="25"/>
  <c r="CF1315" i="25"/>
  <c r="CH1297" i="25"/>
  <c r="CH1223" i="25"/>
  <c r="CF1194" i="25"/>
  <c r="CG1146" i="25"/>
  <c r="CH1042" i="25"/>
  <c r="CH3001" i="25"/>
  <c r="CH2745" i="25"/>
  <c r="CH2489" i="25"/>
  <c r="CG2952" i="25"/>
  <c r="CF2889" i="25"/>
  <c r="CG2526" i="25"/>
  <c r="CH2441" i="25"/>
  <c r="CF2649" i="25"/>
  <c r="CG2542" i="25"/>
  <c r="CH2520" i="25"/>
  <c r="CH2392" i="25"/>
  <c r="CI2894" i="25"/>
  <c r="CG2750" i="25"/>
  <c r="CH2729" i="25"/>
  <c r="CH2600" i="25"/>
  <c r="CG2536" i="25"/>
  <c r="CF2494" i="25"/>
  <c r="CG2409" i="25"/>
  <c r="CF2345" i="25"/>
  <c r="CG2254" i="25"/>
  <c r="CH2198" i="25"/>
  <c r="CH2134" i="25"/>
  <c r="CG2070" i="25"/>
  <c r="CH1985" i="25"/>
  <c r="CF1897" i="25"/>
  <c r="CF1864" i="25"/>
  <c r="CG1834" i="25"/>
  <c r="CI1800" i="25"/>
  <c r="CH1793" i="25"/>
  <c r="CI1760" i="25"/>
  <c r="CF1705" i="25"/>
  <c r="CI1696" i="25"/>
  <c r="CI1612" i="25"/>
  <c r="CI1587" i="25"/>
  <c r="CF1540" i="25"/>
  <c r="CI1507" i="25"/>
  <c r="CI1499" i="25"/>
  <c r="CF1416" i="25"/>
  <c r="CI1371" i="25"/>
  <c r="CH1324" i="25"/>
  <c r="CG1298" i="25"/>
  <c r="CH1247" i="25"/>
  <c r="CF1223" i="25"/>
  <c r="CI1146" i="25"/>
  <c r="CH2345" i="25"/>
  <c r="CH2281" i="25"/>
  <c r="CG2234" i="25"/>
  <c r="CG2228" i="25"/>
  <c r="CI2224" i="25"/>
  <c r="CI2181" i="25"/>
  <c r="CF2170" i="25"/>
  <c r="CG2150" i="25"/>
  <c r="CG2100" i="25"/>
  <c r="CF2072" i="25"/>
  <c r="CF2798" i="25"/>
  <c r="CG2777" i="25"/>
  <c r="CG2713" i="25"/>
  <c r="CH2414" i="25"/>
  <c r="CH2814" i="25"/>
  <c r="CG2792" i="25"/>
  <c r="CG2664" i="25"/>
  <c r="CF2217" i="25"/>
  <c r="CI2208" i="25"/>
  <c r="CG1814" i="25"/>
  <c r="CI1736" i="25"/>
  <c r="CG1642" i="25"/>
  <c r="CH1544" i="25"/>
  <c r="CG1452" i="25"/>
  <c r="CH1364" i="25"/>
  <c r="CI1305" i="25"/>
  <c r="CI1085" i="25"/>
  <c r="CH2344" i="25"/>
  <c r="CH2334" i="25"/>
  <c r="CH2224" i="25"/>
  <c r="CG2170" i="25"/>
  <c r="CF2105" i="25"/>
  <c r="CI2025" i="25"/>
  <c r="CI2008" i="25"/>
  <c r="CI1989" i="25"/>
  <c r="CF1978" i="25"/>
  <c r="CI1961" i="25"/>
  <c r="CI1878" i="25"/>
  <c r="CG1742" i="25"/>
  <c r="CH1712" i="25"/>
  <c r="CI1669" i="25"/>
  <c r="CF1658" i="25"/>
  <c r="CG1638" i="25"/>
  <c r="CH1577" i="25"/>
  <c r="CF1537" i="25"/>
  <c r="CH1432" i="25"/>
  <c r="CH1314" i="25"/>
  <c r="CG1289" i="25"/>
  <c r="CF1250" i="25"/>
  <c r="CG1197" i="25"/>
  <c r="CG1130" i="25"/>
  <c r="CF1104" i="25"/>
  <c r="CI1068" i="25"/>
  <c r="CI1041" i="25"/>
  <c r="CG2360" i="25"/>
  <c r="CF2270" i="25"/>
  <c r="CF2152" i="25"/>
  <c r="CI2106" i="25"/>
  <c r="CI2088" i="25"/>
  <c r="CI2069" i="25"/>
  <c r="CG2049" i="25"/>
  <c r="CH2046" i="25"/>
  <c r="CF2024" i="25"/>
  <c r="CI1958" i="25"/>
  <c r="CH1864" i="25"/>
  <c r="CG1857" i="25"/>
  <c r="CH1854" i="25"/>
  <c r="CH1833" i="25"/>
  <c r="CI1806" i="25"/>
  <c r="CF1750" i="25"/>
  <c r="CG1694" i="25"/>
  <c r="CI1596" i="25"/>
  <c r="CG1561" i="25"/>
  <c r="CI1547" i="25"/>
  <c r="CI1523" i="25"/>
  <c r="CH1480" i="25"/>
  <c r="CG1463" i="25"/>
  <c r="CF1447" i="25"/>
  <c r="CH1433" i="25"/>
  <c r="CG1428" i="25"/>
  <c r="CI1405" i="25"/>
  <c r="CH1335" i="25"/>
  <c r="CH1325" i="25"/>
  <c r="CH1278" i="25"/>
  <c r="CG1245" i="25"/>
  <c r="CG1201" i="25"/>
  <c r="CI1193" i="25"/>
  <c r="CI1166" i="25"/>
  <c r="CG1114" i="25"/>
  <c r="CH2100" i="25"/>
  <c r="CG2065" i="25"/>
  <c r="CH2062" i="25"/>
  <c r="CI2040" i="25"/>
  <c r="CI2014" i="25"/>
  <c r="CG2809" i="25"/>
  <c r="CG2553" i="25"/>
  <c r="CF2568" i="25"/>
  <c r="CG2968" i="25"/>
  <c r="CF2905" i="25"/>
  <c r="CG2456" i="25"/>
  <c r="CH2856" i="25"/>
  <c r="CI2681" i="25"/>
  <c r="CF2665" i="25"/>
  <c r="CG2601" i="25"/>
  <c r="CH2472" i="25"/>
  <c r="CF2120" i="25"/>
  <c r="CG2090" i="25"/>
  <c r="CH1878" i="25"/>
  <c r="CH1729" i="25"/>
  <c r="CG1553" i="25"/>
  <c r="CI1459" i="25"/>
  <c r="CF1383" i="25"/>
  <c r="CH1331" i="25"/>
  <c r="CG1274" i="25"/>
  <c r="CH2361" i="25"/>
  <c r="CH2264" i="25"/>
  <c r="CH2254" i="25"/>
  <c r="CI2164" i="25"/>
  <c r="CI2153" i="25"/>
  <c r="CF2041" i="25"/>
  <c r="CH2032" i="25"/>
  <c r="CI1982" i="25"/>
  <c r="CG1978" i="25"/>
  <c r="CG1972" i="25"/>
  <c r="CI1962" i="25"/>
  <c r="CF1941" i="25"/>
  <c r="CH1937" i="25"/>
  <c r="CG1870" i="25"/>
  <c r="CG1830" i="25"/>
  <c r="CH1809" i="25"/>
  <c r="CI1797" i="25"/>
  <c r="CI1790" i="25"/>
  <c r="CI1750" i="25"/>
  <c r="CI1729" i="25"/>
  <c r="CI1662" i="25"/>
  <c r="CG1658" i="25"/>
  <c r="CI1652" i="25"/>
  <c r="CI1641" i="25"/>
  <c r="CH1620" i="25"/>
  <c r="CG1577" i="25"/>
  <c r="CG1432" i="25"/>
  <c r="CF1409" i="25"/>
  <c r="CH1289" i="25"/>
  <c r="CI1257" i="25"/>
  <c r="CI1197" i="25"/>
  <c r="CF1130" i="25"/>
  <c r="CG1104" i="25"/>
  <c r="CI1045" i="25"/>
  <c r="CG2361" i="25"/>
  <c r="CG2328" i="25"/>
  <c r="CG2313" i="25"/>
  <c r="CG2296" i="25"/>
  <c r="CI2214" i="25"/>
  <c r="CH2120" i="25"/>
  <c r="CG2113" i="25"/>
  <c r="CH2110" i="25"/>
  <c r="CH2089" i="25"/>
  <c r="CI2062" i="25"/>
  <c r="CF2006" i="25"/>
  <c r="CG1950" i="25"/>
  <c r="CF1878" i="25"/>
  <c r="CF1865" i="25"/>
  <c r="CH1828" i="25"/>
  <c r="CI1785" i="25"/>
  <c r="CI1681" i="25"/>
  <c r="CH1669" i="25"/>
  <c r="CH1596" i="25"/>
  <c r="CH1591" i="25"/>
  <c r="CG1581" i="25"/>
  <c r="CI1571" i="25"/>
  <c r="CH1563" i="25"/>
  <c r="CH1556" i="25"/>
  <c r="CH1533" i="25"/>
  <c r="CG1480" i="25"/>
  <c r="CI1435" i="25"/>
  <c r="CH1428" i="25"/>
  <c r="CH1405" i="25"/>
  <c r="CH1388" i="25"/>
  <c r="CH1352" i="25"/>
  <c r="CI1335" i="25"/>
  <c r="CH1319" i="25"/>
  <c r="CF1226" i="25"/>
  <c r="CI1191" i="25"/>
  <c r="CF1166" i="25"/>
  <c r="CF1031" i="25"/>
  <c r="CI2232" i="25"/>
  <c r="CG2224" i="25"/>
  <c r="CH2200" i="25"/>
  <c r="CG2120" i="25"/>
  <c r="CF2086" i="25"/>
  <c r="CI2078" i="25"/>
  <c r="CH2069" i="25"/>
  <c r="CH2041" i="25"/>
  <c r="CH2036" i="25"/>
  <c r="CH1978" i="25"/>
  <c r="CG1904" i="25"/>
  <c r="CI2616" i="25"/>
  <c r="CF2846" i="25"/>
  <c r="CH2825" i="25"/>
  <c r="CF2697" i="25"/>
  <c r="CG2584" i="25"/>
  <c r="CF2921" i="25"/>
  <c r="CG2857" i="25"/>
  <c r="CI2472" i="25"/>
  <c r="CF1641" i="25"/>
  <c r="CI1527" i="25"/>
  <c r="CH1517" i="25"/>
  <c r="CG1492" i="25"/>
  <c r="CF1298" i="25"/>
  <c r="CF2200" i="25"/>
  <c r="CI2136" i="25"/>
  <c r="CH2086" i="25"/>
  <c r="CI1968" i="25"/>
  <c r="CH1894" i="25"/>
  <c r="CI1840" i="25"/>
  <c r="CG1813" i="25"/>
  <c r="CF1809" i="25"/>
  <c r="CI1780" i="25"/>
  <c r="CI1770" i="25"/>
  <c r="CF1721" i="25"/>
  <c r="CH1648" i="25"/>
  <c r="CF1604" i="25"/>
  <c r="CI1449" i="25"/>
  <c r="CG1099" i="25"/>
  <c r="CF1076" i="25"/>
  <c r="CF2350" i="25"/>
  <c r="CG2206" i="25"/>
  <c r="CH2084" i="25"/>
  <c r="CI2022" i="25"/>
  <c r="CH1992" i="25"/>
  <c r="CI1813" i="25"/>
  <c r="CF1640" i="25"/>
  <c r="CG1547" i="25"/>
  <c r="CH1468" i="25"/>
  <c r="CH1419" i="25"/>
  <c r="CH1361" i="25"/>
  <c r="CF1319" i="25"/>
  <c r="CI1278" i="25"/>
  <c r="CH1191" i="25"/>
  <c r="CH2234" i="25"/>
  <c r="CH2170" i="25"/>
  <c r="CF2148" i="25"/>
  <c r="CF2144" i="25"/>
  <c r="CH2136" i="25"/>
  <c r="CI1886" i="25"/>
  <c r="CH1880" i="25"/>
  <c r="CG1800" i="25"/>
  <c r="CG1736" i="25"/>
  <c r="CH1685" i="25"/>
  <c r="CI1620" i="25"/>
  <c r="CG1617" i="25"/>
  <c r="CG1603" i="25"/>
  <c r="CI1544" i="25"/>
  <c r="CH1513" i="25"/>
  <c r="CI1497" i="25"/>
  <c r="CH1473" i="25"/>
  <c r="CF1459" i="25"/>
  <c r="CF1368" i="25"/>
  <c r="CI1324" i="25"/>
  <c r="CF1299" i="25"/>
  <c r="CH1267" i="25"/>
  <c r="CF1258" i="25"/>
  <c r="CI1217" i="25"/>
  <c r="CI1089" i="25"/>
  <c r="CF1061" i="25"/>
  <c r="CI1451" i="25"/>
  <c r="CG1271" i="25"/>
  <c r="CF1251" i="25"/>
  <c r="CF1203" i="25"/>
  <c r="CI1177" i="25"/>
  <c r="CF1078" i="25"/>
  <c r="CF1066" i="25"/>
  <c r="CF1595" i="25"/>
  <c r="CI1403" i="25"/>
  <c r="CF1372" i="25"/>
  <c r="CI1339" i="25"/>
  <c r="CG1309" i="25"/>
  <c r="CG1255" i="25"/>
  <c r="CH1231" i="25"/>
  <c r="CG1187" i="25"/>
  <c r="CI1169" i="25"/>
  <c r="CI1313" i="25"/>
  <c r="CF1282" i="25"/>
  <c r="CH1163" i="25"/>
  <c r="CH1123" i="25"/>
  <c r="CH1094" i="25"/>
  <c r="CG1058" i="25"/>
  <c r="CI1051" i="25"/>
  <c r="CF1062" i="25"/>
  <c r="CI1029" i="25"/>
  <c r="CI2702" i="25"/>
  <c r="CH2558" i="25"/>
  <c r="CI2536" i="25"/>
  <c r="CG2350" i="25"/>
  <c r="CF2153" i="25"/>
  <c r="CG2134" i="25"/>
  <c r="CI2056" i="25"/>
  <c r="CH2049" i="25"/>
  <c r="CI2016" i="25"/>
  <c r="CH1942" i="25"/>
  <c r="CI1511" i="25"/>
  <c r="CH1483" i="25"/>
  <c r="CF1404" i="25"/>
  <c r="CH1290" i="25"/>
  <c r="CH1274" i="25"/>
  <c r="CF2233" i="25"/>
  <c r="CG2133" i="25"/>
  <c r="CF2129" i="25"/>
  <c r="CI2032" i="25"/>
  <c r="CG2005" i="25"/>
  <c r="CF2001" i="25"/>
  <c r="CI1844" i="25"/>
  <c r="CI1834" i="25"/>
  <c r="CG1786" i="25"/>
  <c r="CF1688" i="25"/>
  <c r="CH1604" i="25"/>
  <c r="CG1321" i="25"/>
  <c r="CG1136" i="25"/>
  <c r="CG1076" i="25"/>
  <c r="CF1041" i="25"/>
  <c r="CF2366" i="25"/>
  <c r="CF2302" i="25"/>
  <c r="CG2281" i="25"/>
  <c r="CI1937" i="25"/>
  <c r="CH1925" i="25"/>
  <c r="CI1832" i="25"/>
  <c r="CI1702" i="25"/>
  <c r="CF1533" i="25"/>
  <c r="CG1489" i="25"/>
  <c r="CG1443" i="25"/>
  <c r="CF1433" i="25"/>
  <c r="CH1395" i="25"/>
  <c r="CG1352" i="25"/>
  <c r="CF1210" i="25"/>
  <c r="CG2184" i="25"/>
  <c r="CG2160" i="25"/>
  <c r="CH2133" i="25"/>
  <c r="CH2105" i="25"/>
  <c r="CG2001" i="25"/>
  <c r="CH1998" i="25"/>
  <c r="CG1928" i="25"/>
  <c r="CH1877" i="25"/>
  <c r="CG1864" i="25"/>
  <c r="CH1849" i="25"/>
  <c r="CG1840" i="25"/>
  <c r="CF1828" i="25"/>
  <c r="CF1824" i="25"/>
  <c r="CH1785" i="25"/>
  <c r="CG1776" i="25"/>
  <c r="CF1764" i="25"/>
  <c r="CF1760" i="25"/>
  <c r="CH1721" i="25"/>
  <c r="CG1712" i="25"/>
  <c r="CG1672" i="25"/>
  <c r="CH1657" i="25"/>
  <c r="CG1648" i="25"/>
  <c r="CH1611" i="25"/>
  <c r="CH1601" i="25"/>
  <c r="CF1587" i="25"/>
  <c r="CF1496" i="25"/>
  <c r="CI1452" i="25"/>
  <c r="CI1368" i="25"/>
  <c r="CG1297" i="25"/>
  <c r="CF1279" i="25"/>
  <c r="CI1258" i="25"/>
  <c r="CI1225" i="25"/>
  <c r="CG1217" i="25"/>
  <c r="CF1198" i="25"/>
  <c r="CI1165" i="25"/>
  <c r="CG1143" i="25"/>
  <c r="CF1046" i="25"/>
  <c r="CI1387" i="25"/>
  <c r="CF1295" i="25"/>
  <c r="CH1251" i="25"/>
  <c r="CI1203" i="25"/>
  <c r="CH1186" i="25"/>
  <c r="CH1158" i="25"/>
  <c r="CI1078" i="25"/>
  <c r="CH1066" i="25"/>
  <c r="CI1356" i="25"/>
  <c r="CF1255" i="25"/>
  <c r="CF1187" i="25"/>
  <c r="CF1169" i="25"/>
  <c r="CI1249" i="25"/>
  <c r="CF1218" i="25"/>
  <c r="CG1123" i="25"/>
  <c r="CF1077" i="25"/>
  <c r="CI2872" i="25"/>
  <c r="CF2601" i="25"/>
  <c r="CF2056" i="25"/>
  <c r="CG1898" i="25"/>
  <c r="CH1404" i="25"/>
  <c r="CI1364" i="25"/>
  <c r="CG1167" i="25"/>
  <c r="CH2160" i="25"/>
  <c r="CF2069" i="25"/>
  <c r="CJ2069" i="25" s="1"/>
  <c r="CK2069" i="25" s="1"/>
  <c r="CG2036" i="25"/>
  <c r="CH2022" i="25"/>
  <c r="CH2001" i="25"/>
  <c r="CF1850" i="25"/>
  <c r="CI1793" i="25"/>
  <c r="CI1686" i="25"/>
  <c r="CI1624" i="25"/>
  <c r="CG1409" i="25"/>
  <c r="CH1311" i="25"/>
  <c r="CH1250" i="25"/>
  <c r="CI1128" i="25"/>
  <c r="CI2041" i="25"/>
  <c r="CI1850" i="25"/>
  <c r="CF1768" i="25"/>
  <c r="CH1736" i="25"/>
  <c r="CI1575" i="25"/>
  <c r="CH1463" i="25"/>
  <c r="CF1340" i="25"/>
  <c r="CH1944" i="25"/>
  <c r="CH1914" i="25"/>
  <c r="CH1816" i="25"/>
  <c r="CF1766" i="25"/>
  <c r="CI1758" i="25"/>
  <c r="CF1700" i="25"/>
  <c r="CF1638" i="25"/>
  <c r="CF1632" i="25"/>
  <c r="CH1608" i="25"/>
  <c r="CI1580" i="25"/>
  <c r="CG1385" i="25"/>
  <c r="CF1234" i="25"/>
  <c r="CG1198" i="25"/>
  <c r="CG1165" i="25"/>
  <c r="CI1115" i="25"/>
  <c r="CI1046" i="25"/>
  <c r="CI1579" i="25"/>
  <c r="CF1294" i="25"/>
  <c r="CH1069" i="25"/>
  <c r="CI1441" i="25"/>
  <c r="CI1420" i="25"/>
  <c r="CG1393" i="25"/>
  <c r="CI1266" i="25"/>
  <c r="CF1142" i="25"/>
  <c r="CH1100" i="25"/>
  <c r="CG1154" i="25"/>
  <c r="CI1077" i="25"/>
  <c r="CI1060" i="25"/>
  <c r="CF2504" i="25"/>
  <c r="CI2510" i="25"/>
  <c r="CI2425" i="25"/>
  <c r="CF2409" i="25"/>
  <c r="CF1612" i="25"/>
  <c r="CH1167" i="25"/>
  <c r="CH2313" i="25"/>
  <c r="CH2214" i="25"/>
  <c r="CI2200" i="25"/>
  <c r="CI2174" i="25"/>
  <c r="CF1877" i="25"/>
  <c r="CI1857" i="25"/>
  <c r="CI1816" i="25"/>
  <c r="CG1806" i="25"/>
  <c r="CF1752" i="25"/>
  <c r="CG1702" i="25"/>
  <c r="CF1560" i="25"/>
  <c r="CH1449" i="25"/>
  <c r="CI1311" i="25"/>
  <c r="CI1202" i="25"/>
  <c r="CG1120" i="25"/>
  <c r="CH1068" i="25"/>
  <c r="CF2334" i="25"/>
  <c r="CG2249" i="25"/>
  <c r="CI2193" i="25"/>
  <c r="CH2181" i="25"/>
  <c r="CF2134" i="25"/>
  <c r="CF2121" i="25"/>
  <c r="CF1896" i="25"/>
  <c r="CI1849" i="25"/>
  <c r="CG1793" i="25"/>
  <c r="CH1790" i="25"/>
  <c r="CI1766" i="25"/>
  <c r="CH1612" i="25"/>
  <c r="CI1608" i="25"/>
  <c r="CF1556" i="25"/>
  <c r="CG1516" i="25"/>
  <c r="CH1453" i="25"/>
  <c r="CF1419" i="25"/>
  <c r="CF1245" i="25"/>
  <c r="CH1193" i="25"/>
  <c r="CI1110" i="25"/>
  <c r="CF2084" i="25"/>
  <c r="CF2080" i="25"/>
  <c r="CF2022" i="25"/>
  <c r="CI1976" i="25"/>
  <c r="CG1968" i="25"/>
  <c r="CF1894" i="25"/>
  <c r="CF1892" i="25"/>
  <c r="CF1888" i="25"/>
  <c r="CH1813" i="25"/>
  <c r="CH1749" i="25"/>
  <c r="CI1694" i="25"/>
  <c r="CH1688" i="25"/>
  <c r="CI1630" i="25"/>
  <c r="CH1624" i="25"/>
  <c r="CI1540" i="25"/>
  <c r="CG1532" i="25"/>
  <c r="CF1527" i="25"/>
  <c r="CG1513" i="25"/>
  <c r="CI1416" i="25"/>
  <c r="CH1385" i="25"/>
  <c r="CI1369" i="25"/>
  <c r="CH1345" i="25"/>
  <c r="CF1331" i="25"/>
  <c r="CG1299" i="25"/>
  <c r="CI1267" i="25"/>
  <c r="CG1234" i="25"/>
  <c r="CG1194" i="25"/>
  <c r="CH1115" i="25"/>
  <c r="CH1089" i="25"/>
  <c r="CI1515" i="25"/>
  <c r="CF1233" i="25"/>
  <c r="CJ1233" i="25" s="1"/>
  <c r="CK1233" i="25" s="1"/>
  <c r="CG1214" i="25"/>
  <c r="CI1183" i="25"/>
  <c r="CI1144" i="25"/>
  <c r="CF1090" i="25"/>
  <c r="CI1069" i="25"/>
  <c r="CI1595" i="25"/>
  <c r="CG1457" i="25"/>
  <c r="CF1436" i="25"/>
  <c r="CI1281" i="25"/>
  <c r="CI1265" i="25"/>
  <c r="CG1231" i="25"/>
  <c r="CF1127" i="25"/>
  <c r="CI1100" i="25"/>
  <c r="CI1035" i="25"/>
  <c r="CF1185" i="25"/>
  <c r="CG1094" i="25"/>
  <c r="CH1051" i="25"/>
  <c r="CF1030" i="25"/>
  <c r="CG1152" i="25"/>
  <c r="CG1062" i="25"/>
  <c r="CF1060" i="25"/>
  <c r="CF1531" i="25"/>
  <c r="CI1505" i="25"/>
  <c r="CF1339" i="25"/>
  <c r="CH1309" i="25"/>
  <c r="CF1313" i="25"/>
  <c r="CI1056" i="25"/>
  <c r="CF1131" i="25"/>
  <c r="CF1098" i="25"/>
  <c r="CI1025" i="25"/>
  <c r="CI2105" i="25"/>
  <c r="CG1591" i="25"/>
  <c r="CH1523" i="25"/>
  <c r="CH1489" i="25"/>
  <c r="CG1395" i="25"/>
  <c r="CF1830" i="25"/>
  <c r="CI1822" i="25"/>
  <c r="CH1752" i="25"/>
  <c r="CF1702" i="25"/>
  <c r="CF1696" i="25"/>
  <c r="CF1636" i="25"/>
  <c r="CI1496" i="25"/>
  <c r="CI1412" i="25"/>
  <c r="CG1404" i="25"/>
  <c r="CF1399" i="25"/>
  <c r="CH1225" i="25"/>
  <c r="CI1143" i="25"/>
  <c r="CI1323" i="25"/>
  <c r="CF1214" i="25"/>
  <c r="CF1170" i="25"/>
  <c r="CJ1170" i="25" s="1"/>
  <c r="CK1170" i="25" s="1"/>
  <c r="CG1144" i="25"/>
  <c r="CG1090" i="25"/>
  <c r="CF1249" i="25"/>
  <c r="CI1185" i="25"/>
  <c r="CG1056" i="25"/>
  <c r="CF1162" i="25"/>
  <c r="CJ1162" i="25" s="1"/>
  <c r="CK1162" i="25" s="1"/>
  <c r="CF1242" i="25"/>
  <c r="CG1365" i="25"/>
  <c r="CF1376" i="25"/>
  <c r="CG1487" i="25"/>
  <c r="CG1332" i="25"/>
  <c r="CI1415" i="25"/>
  <c r="CF1528" i="25"/>
  <c r="CI1539" i="25"/>
  <c r="CG1626" i="25"/>
  <c r="CI1744" i="25"/>
  <c r="CI1808" i="25"/>
  <c r="CI1812" i="25"/>
  <c r="CG2074" i="25"/>
  <c r="CI2196" i="25"/>
  <c r="CI2300" i="25"/>
  <c r="CF2317" i="25"/>
  <c r="CG2380" i="25"/>
  <c r="CG2397" i="25"/>
  <c r="CF2466" i="25"/>
  <c r="CG2508" i="25"/>
  <c r="CG2525" i="25"/>
  <c r="CF2594" i="25"/>
  <c r="CG2636" i="25"/>
  <c r="CG2653" i="25"/>
  <c r="CF2722" i="25"/>
  <c r="CG2781" i="25"/>
  <c r="CG2828" i="25"/>
  <c r="CG2845" i="25"/>
  <c r="CG2892" i="25"/>
  <c r="CG2909" i="25"/>
  <c r="CG2973" i="25"/>
  <c r="CG1106" i="25"/>
  <c r="CG1050" i="25"/>
  <c r="CF1070" i="25"/>
  <c r="CF1291" i="25"/>
  <c r="CG1302" i="25"/>
  <c r="CH1156" i="25"/>
  <c r="CF1209" i="25"/>
  <c r="CH1317" i="25"/>
  <c r="CI1328" i="25"/>
  <c r="CF1503" i="25"/>
  <c r="CH1190" i="25"/>
  <c r="CI1273" i="25"/>
  <c r="CG1423" i="25"/>
  <c r="CF1557" i="25"/>
  <c r="CG1568" i="25"/>
  <c r="CH1073" i="25"/>
  <c r="CH1262" i="25"/>
  <c r="CI1337" i="25"/>
  <c r="CG1421" i="25"/>
  <c r="CF1460" i="25"/>
  <c r="CG1488" i="25"/>
  <c r="CI1543" i="25"/>
  <c r="CI1619" i="25"/>
  <c r="CG1621" i="25"/>
  <c r="CF1653" i="25"/>
  <c r="CI1680" i="25"/>
  <c r="CI1684" i="25"/>
  <c r="CF1717" i="25"/>
  <c r="CF1781" i="25"/>
  <c r="CF1845" i="25"/>
  <c r="CG1882" i="25"/>
  <c r="CG1965" i="25"/>
  <c r="CF2018" i="25"/>
  <c r="CF1293" i="25"/>
  <c r="CI1508" i="25"/>
  <c r="CI1512" i="25"/>
  <c r="CI1654" i="25"/>
  <c r="CG1676" i="25"/>
  <c r="CG2077" i="25"/>
  <c r="CF2130" i="25"/>
  <c r="CF2241" i="25"/>
  <c r="CF2401" i="25"/>
  <c r="CF2417" i="25"/>
  <c r="CF2433" i="25"/>
  <c r="CI2512" i="25"/>
  <c r="CG2534" i="25"/>
  <c r="CF2753" i="25"/>
  <c r="CI2864" i="25"/>
  <c r="CG2886" i="25"/>
  <c r="CG1724" i="25"/>
  <c r="CG2044" i="25"/>
  <c r="CG2298" i="25"/>
  <c r="CH1049" i="25"/>
  <c r="CI1084" i="25"/>
  <c r="CI1037" i="25"/>
  <c r="CI1102" i="25"/>
  <c r="CI1150" i="25"/>
  <c r="CF1573" i="25"/>
  <c r="CG1584" i="25"/>
  <c r="CI1095" i="25"/>
  <c r="CI1189" i="25"/>
  <c r="CG1360" i="25"/>
  <c r="CG1690" i="25"/>
  <c r="CF1748" i="25"/>
  <c r="CG2322" i="25"/>
  <c r="CG2402" i="25"/>
  <c r="CI2444" i="25"/>
  <c r="CF2461" i="25"/>
  <c r="CG2530" i="25"/>
  <c r="CI2572" i="25"/>
  <c r="CF2589" i="25"/>
  <c r="CG2658" i="25"/>
  <c r="CI2700" i="25"/>
  <c r="CF2717" i="25"/>
  <c r="CI2764" i="25"/>
  <c r="CG2786" i="25"/>
  <c r="CG2850" i="25"/>
  <c r="CG2914" i="25"/>
  <c r="CI2956" i="25"/>
  <c r="CG2978" i="25"/>
  <c r="CI3020" i="25"/>
  <c r="CI1868" i="25"/>
  <c r="CF2116" i="25"/>
  <c r="CI2149" i="25"/>
  <c r="CF2624" i="25"/>
  <c r="CI2646" i="25"/>
  <c r="CF2960" i="25"/>
  <c r="CI2982" i="25"/>
  <c r="CI2276" i="25"/>
  <c r="CI2308" i="25"/>
  <c r="CG2314" i="25"/>
  <c r="CG2362" i="25"/>
  <c r="CH2162" i="25"/>
  <c r="CF2437" i="25"/>
  <c r="CF1174" i="25"/>
  <c r="CG1243" i="25"/>
  <c r="CF1072" i="25"/>
  <c r="CG1429" i="25"/>
  <c r="CF1440" i="25"/>
  <c r="CG1551" i="25"/>
  <c r="CF1171" i="25"/>
  <c r="CG1215" i="25"/>
  <c r="CF1400" i="25"/>
  <c r="CI1411" i="25"/>
  <c r="CG1593" i="25"/>
  <c r="CI1628" i="25"/>
  <c r="CI1692" i="25"/>
  <c r="CG1754" i="25"/>
  <c r="CG1818" i="25"/>
  <c r="CF1901" i="25"/>
  <c r="CF1909" i="25"/>
  <c r="CI1940" i="25"/>
  <c r="CI2054" i="25"/>
  <c r="CF2076" i="25"/>
  <c r="CH2252" i="25"/>
  <c r="CH2269" i="25"/>
  <c r="CH2274" i="25"/>
  <c r="CG1138" i="25"/>
  <c r="CI1682" i="25"/>
  <c r="CG1732" i="25"/>
  <c r="CI1821" i="25"/>
  <c r="CH2374" i="25"/>
  <c r="CH2593" i="25"/>
  <c r="CH2609" i="25"/>
  <c r="CH2688" i="25"/>
  <c r="CH2710" i="25"/>
  <c r="CH2913" i="25"/>
  <c r="CH2929" i="25"/>
  <c r="CH2945" i="25"/>
  <c r="CH1263" i="25"/>
  <c r="CI1333" i="25"/>
  <c r="CI1524" i="25"/>
  <c r="CG1997" i="25"/>
  <c r="CI2356" i="25"/>
  <c r="CG1650" i="25"/>
  <c r="CF2028" i="25"/>
  <c r="CH2045" i="25"/>
  <c r="CF1034" i="25"/>
  <c r="CF1159" i="25"/>
  <c r="CG1227" i="25"/>
  <c r="CF1238" i="25"/>
  <c r="CG1124" i="25"/>
  <c r="CH1195" i="25"/>
  <c r="CG1277" i="25"/>
  <c r="CG1509" i="25"/>
  <c r="CF1520" i="25"/>
  <c r="CI1567" i="25"/>
  <c r="CI1038" i="25"/>
  <c r="CH1092" i="25"/>
  <c r="CG1160" i="25"/>
  <c r="CH1199" i="25"/>
  <c r="CI1275" i="25"/>
  <c r="CI1359" i="25"/>
  <c r="CG1493" i="25"/>
  <c r="CF1504" i="25"/>
  <c r="CF1237" i="25"/>
  <c r="CG1253" i="25"/>
  <c r="CH1310" i="25"/>
  <c r="CI1465" i="25"/>
  <c r="CG1549" i="25"/>
  <c r="CF1588" i="25"/>
  <c r="CH1605" i="25"/>
  <c r="CG1645" i="25"/>
  <c r="CF1709" i="25"/>
  <c r="CH1756" i="25"/>
  <c r="CG1773" i="25"/>
  <c r="CI1820" i="25"/>
  <c r="CF1837" i="25"/>
  <c r="CF1872" i="25"/>
  <c r="CF1876" i="25"/>
  <c r="CG1954" i="25"/>
  <c r="CF2128" i="25"/>
  <c r="CF2132" i="25"/>
  <c r="CG2157" i="25"/>
  <c r="CG1437" i="25"/>
  <c r="CI1674" i="25"/>
  <c r="CG1893" i="25"/>
  <c r="CF1930" i="25"/>
  <c r="CI1938" i="25"/>
  <c r="CG2081" i="25"/>
  <c r="CI2246" i="25"/>
  <c r="CI2257" i="25"/>
  <c r="CI2262" i="25"/>
  <c r="CF2448" i="25"/>
  <c r="CI2470" i="25"/>
  <c r="CF2800" i="25"/>
  <c r="CI2822" i="25"/>
  <c r="CH1347" i="25"/>
  <c r="CI1349" i="25"/>
  <c r="CF1408" i="25"/>
  <c r="CF1922" i="25"/>
  <c r="CG1933" i="25"/>
  <c r="CF2114" i="25"/>
  <c r="CG2125" i="25"/>
  <c r="CF2357" i="25"/>
  <c r="CH2789" i="25"/>
  <c r="CH1884" i="25"/>
  <c r="CF2064" i="25"/>
  <c r="CH2101" i="25"/>
  <c r="CI2140" i="25"/>
  <c r="CF2221" i="25"/>
  <c r="CI2316" i="25"/>
  <c r="CF2333" i="25"/>
  <c r="CG2338" i="25"/>
  <c r="CF1455" i="25"/>
  <c r="CI1637" i="25"/>
  <c r="CI1825" i="25"/>
  <c r="CF1860" i="25"/>
  <c r="CF1874" i="25"/>
  <c r="CI2058" i="25"/>
  <c r="CI2166" i="25"/>
  <c r="CG2188" i="25"/>
  <c r="CF2256" i="25"/>
  <c r="CI2321" i="25"/>
  <c r="CF2432" i="25"/>
  <c r="CI2454" i="25"/>
  <c r="CF2608" i="25"/>
  <c r="CI2630" i="25"/>
  <c r="CF2768" i="25"/>
  <c r="CI2790" i="25"/>
  <c r="CF2944" i="25"/>
  <c r="CI2966" i="25"/>
  <c r="CI1230" i="25"/>
  <c r="CF1431" i="25"/>
  <c r="CI1485" i="25"/>
  <c r="CF1491" i="25"/>
  <c r="CF1552" i="25"/>
  <c r="CH1592" i="25"/>
  <c r="CH2244" i="25"/>
  <c r="CH1725" i="25"/>
  <c r="CI1836" i="25"/>
  <c r="CG1970" i="25"/>
  <c r="CG2237" i="25"/>
  <c r="CF2564" i="25"/>
  <c r="CF2820" i="25"/>
  <c r="CI2010" i="25"/>
  <c r="CH2118" i="25"/>
  <c r="CG2165" i="25"/>
  <c r="CI2210" i="25"/>
  <c r="CH2253" i="25"/>
  <c r="CH2258" i="25"/>
  <c r="CH2364" i="25"/>
  <c r="CH2381" i="25"/>
  <c r="CH2386" i="25"/>
  <c r="CH2428" i="25"/>
  <c r="CH2445" i="25"/>
  <c r="CH2450" i="25"/>
  <c r="CH2492" i="25"/>
  <c r="CH2509" i="25"/>
  <c r="CH2514" i="25"/>
  <c r="CH2556" i="25"/>
  <c r="CH2573" i="25"/>
  <c r="CH2578" i="25"/>
  <c r="CH2620" i="25"/>
  <c r="CH2637" i="25"/>
  <c r="CH2642" i="25"/>
  <c r="CH2684" i="25"/>
  <c r="CH2701" i="25"/>
  <c r="CH2706" i="25"/>
  <c r="CH2748" i="25"/>
  <c r="CH2765" i="25"/>
  <c r="CH2770" i="25"/>
  <c r="CH2812" i="25"/>
  <c r="CH2829" i="25"/>
  <c r="CH2834" i="25"/>
  <c r="CH2876" i="25"/>
  <c r="CH2893" i="25"/>
  <c r="CH2898" i="25"/>
  <c r="CH2940" i="25"/>
  <c r="CH2957" i="25"/>
  <c r="CH2962" i="25"/>
  <c r="CH3004" i="25"/>
  <c r="CH3021" i="25"/>
  <c r="CI1111" i="25"/>
  <c r="CF1802" i="25"/>
  <c r="CH1910" i="25"/>
  <c r="CF1932" i="25"/>
  <c r="CG1988" i="25"/>
  <c r="CI2124" i="25"/>
  <c r="CG2186" i="25"/>
  <c r="CG2194" i="25"/>
  <c r="CG2326" i="25"/>
  <c r="CG2342" i="25"/>
  <c r="CI2368" i="25"/>
  <c r="CG2390" i="25"/>
  <c r="CF2497" i="25"/>
  <c r="CI2544" i="25"/>
  <c r="CG2566" i="25"/>
  <c r="CF2657" i="25"/>
  <c r="CF2673" i="25"/>
  <c r="CF2689" i="25"/>
  <c r="CI2704" i="25"/>
  <c r="CG2726" i="25"/>
  <c r="CF2849" i="25"/>
  <c r="CF2865" i="25"/>
  <c r="CI2880" i="25"/>
  <c r="CG2902" i="25"/>
  <c r="CF3009" i="25"/>
  <c r="CG1396" i="25"/>
  <c r="CH1589" i="25"/>
  <c r="CG1599" i="25"/>
  <c r="CG1615" i="25"/>
  <c r="CG2050" i="25"/>
  <c r="CH2250" i="25"/>
  <c r="CH2293" i="25"/>
  <c r="CG1501" i="25"/>
  <c r="CG2108" i="25"/>
  <c r="CF2245" i="25"/>
  <c r="CF2325" i="25"/>
  <c r="CI2340" i="25"/>
  <c r="CI1320" i="25"/>
  <c r="CF1519" i="25"/>
  <c r="CF1772" i="25"/>
  <c r="CH1789" i="25"/>
  <c r="CH1906" i="25"/>
  <c r="CF1981" i="25"/>
  <c r="CH2226" i="25"/>
  <c r="CF1139" i="25"/>
  <c r="CF1270" i="25"/>
  <c r="CG1283" i="25"/>
  <c r="CF1306" i="25"/>
  <c r="CG1714" i="25"/>
  <c r="CF2092" i="25"/>
  <c r="CG2666" i="25"/>
  <c r="CI2676" i="25"/>
  <c r="CG2794" i="25"/>
  <c r="CG2922" i="25"/>
  <c r="CI2932" i="25"/>
  <c r="CI2996" i="25"/>
  <c r="CH2869" i="25"/>
  <c r="CI2436" i="25"/>
  <c r="CI2692" i="25"/>
  <c r="CI2948" i="25"/>
  <c r="CH2549" i="25"/>
  <c r="CH2596" i="25"/>
  <c r="CH2650" i="25"/>
  <c r="CH2660" i="25"/>
  <c r="CG2442" i="25"/>
  <c r="CI2452" i="25"/>
  <c r="CI2516" i="25"/>
  <c r="CI2644" i="25"/>
  <c r="CG2698" i="25"/>
  <c r="CI2708" i="25"/>
  <c r="CF2853" i="25"/>
  <c r="CH2517" i="25"/>
  <c r="CH2773" i="25"/>
  <c r="CI1033" i="25"/>
  <c r="CG1023" i="25"/>
  <c r="CF1026" i="25"/>
  <c r="CG1140" i="25"/>
  <c r="CF1151" i="25"/>
  <c r="CF1074" i="25"/>
  <c r="CH1119" i="25"/>
  <c r="CH1221" i="25"/>
  <c r="CI1285" i="25"/>
  <c r="CI1080" i="25"/>
  <c r="CI1088" i="25"/>
  <c r="CF1222" i="25"/>
  <c r="CI1301" i="25"/>
  <c r="CI1439" i="25"/>
  <c r="CG1445" i="25"/>
  <c r="CF1456" i="25"/>
  <c r="CH1108" i="25"/>
  <c r="CI1112" i="25"/>
  <c r="CF1122" i="25"/>
  <c r="CF1182" i="25"/>
  <c r="CG1219" i="25"/>
  <c r="CG1259" i="25"/>
  <c r="CF1286" i="25"/>
  <c r="CI1027" i="25"/>
  <c r="CI1047" i="25"/>
  <c r="CF1213" i="25"/>
  <c r="CH1235" i="25"/>
  <c r="CI1367" i="25"/>
  <c r="CG1397" i="25"/>
  <c r="CG1407" i="25"/>
  <c r="CF1417" i="25"/>
  <c r="CF1495" i="25"/>
  <c r="CH1525" i="25"/>
  <c r="CI1535" i="25"/>
  <c r="CG1545" i="25"/>
  <c r="CF1649" i="25"/>
  <c r="CF1713" i="25"/>
  <c r="CF1777" i="25"/>
  <c r="CF1841" i="25"/>
  <c r="CF1905" i="25"/>
  <c r="CH1946" i="25"/>
  <c r="CG1990" i="25"/>
  <c r="CI2000" i="25"/>
  <c r="CI2012" i="25"/>
  <c r="CF2037" i="25"/>
  <c r="CF2068" i="25"/>
  <c r="CG2093" i="25"/>
  <c r="CG2146" i="25"/>
  <c r="CG2202" i="25"/>
  <c r="CF2242" i="25"/>
  <c r="CI2284" i="25"/>
  <c r="CF2301" i="25"/>
  <c r="CG2306" i="25"/>
  <c r="CI2348" i="25"/>
  <c r="CF2365" i="25"/>
  <c r="CG2370" i="25"/>
  <c r="CI2412" i="25"/>
  <c r="CF2429" i="25"/>
  <c r="CG2434" i="25"/>
  <c r="CI2476" i="25"/>
  <c r="CF2493" i="25"/>
  <c r="CG2498" i="25"/>
  <c r="CI2540" i="25"/>
  <c r="CF2557" i="25"/>
  <c r="CG2562" i="25"/>
  <c r="CI2604" i="25"/>
  <c r="CF2621" i="25"/>
  <c r="CG2626" i="25"/>
  <c r="CI2668" i="25"/>
  <c r="CF2685" i="25"/>
  <c r="CG2690" i="25"/>
  <c r="CI2732" i="25"/>
  <c r="CF2749" i="25"/>
  <c r="CG2754" i="25"/>
  <c r="CI2796" i="25"/>
  <c r="CF2813" i="25"/>
  <c r="CG2818" i="25"/>
  <c r="CI2860" i="25"/>
  <c r="CF2877" i="25"/>
  <c r="CG2882" i="25"/>
  <c r="CI2924" i="25"/>
  <c r="CF2941" i="25"/>
  <c r="CG2946" i="25"/>
  <c r="CI2988" i="25"/>
  <c r="CF3005" i="25"/>
  <c r="CG3010" i="25"/>
  <c r="CF1583" i="25"/>
  <c r="CI1664" i="25"/>
  <c r="CI1668" i="25"/>
  <c r="CG1693" i="25"/>
  <c r="CG1718" i="25"/>
  <c r="CG1738" i="25"/>
  <c r="CF1757" i="25"/>
  <c r="CF1792" i="25"/>
  <c r="CF1810" i="25"/>
  <c r="CI1829" i="25"/>
  <c r="CI1920" i="25"/>
  <c r="CI1924" i="25"/>
  <c r="CG1949" i="25"/>
  <c r="CG1974" i="25"/>
  <c r="CG1994" i="25"/>
  <c r="CF2013" i="25"/>
  <c r="CF2048" i="25"/>
  <c r="CF2066" i="25"/>
  <c r="CI2085" i="25"/>
  <c r="CI2176" i="25"/>
  <c r="CI2180" i="25"/>
  <c r="CG2205" i="25"/>
  <c r="CG2230" i="25"/>
  <c r="CG2278" i="25"/>
  <c r="CI2304" i="25"/>
  <c r="CF2337" i="25"/>
  <c r="CI2352" i="25"/>
  <c r="CF2369" i="25"/>
  <c r="CI2384" i="25"/>
  <c r="CG2406" i="25"/>
  <c r="CI2480" i="25"/>
  <c r="CG2502" i="25"/>
  <c r="CF2529" i="25"/>
  <c r="CF2545" i="25"/>
  <c r="CI2560" i="25"/>
  <c r="CG2582" i="25"/>
  <c r="CF2625" i="25"/>
  <c r="CI2640" i="25"/>
  <c r="CG2662" i="25"/>
  <c r="CI2736" i="25"/>
  <c r="CG2758" i="25"/>
  <c r="CF2785" i="25"/>
  <c r="CF2801" i="25"/>
  <c r="CI2816" i="25"/>
  <c r="CG2838" i="25"/>
  <c r="CF2881" i="25"/>
  <c r="CI2896" i="25"/>
  <c r="CG2918" i="25"/>
  <c r="CI2992" i="25"/>
  <c r="CG3014" i="25"/>
  <c r="CG1096" i="25"/>
  <c r="CF1336" i="25"/>
  <c r="CI1343" i="25"/>
  <c r="CI1363" i="25"/>
  <c r="CG1461" i="25"/>
  <c r="CI1479" i="25"/>
  <c r="CG1481" i="25"/>
  <c r="CF1666" i="25"/>
  <c r="CF1741" i="25"/>
  <c r="CG1788" i="25"/>
  <c r="CF1794" i="25"/>
  <c r="CG1852" i="25"/>
  <c r="CF1858" i="25"/>
  <c r="CG1869" i="25"/>
  <c r="CG1980" i="25"/>
  <c r="CG2236" i="25"/>
  <c r="CH2266" i="25"/>
  <c r="CH2309" i="25"/>
  <c r="CG1091" i="25"/>
  <c r="CG1206" i="25"/>
  <c r="CH1373" i="25"/>
  <c r="CF1644" i="25"/>
  <c r="CH1778" i="25"/>
  <c r="CF1853" i="25"/>
  <c r="CI1900" i="25"/>
  <c r="CI2034" i="25"/>
  <c r="CG2109" i="25"/>
  <c r="CH2156" i="25"/>
  <c r="CI2373" i="25"/>
  <c r="CI2410" i="25"/>
  <c r="CF2420" i="25"/>
  <c r="CF2548" i="25"/>
  <c r="CI2565" i="25"/>
  <c r="CG2821" i="25"/>
  <c r="CF2586" i="25"/>
  <c r="CG2677" i="25"/>
  <c r="CF2714" i="25"/>
  <c r="CG2724" i="25"/>
  <c r="CG2805" i="25"/>
  <c r="CG2506" i="25"/>
  <c r="CG1039" i="25"/>
  <c r="CG1043" i="25"/>
  <c r="CF1053" i="25"/>
  <c r="CG1086" i="25"/>
  <c r="CH1134" i="25"/>
  <c r="CH1065" i="25"/>
  <c r="CG1081" i="25"/>
  <c r="CH1118" i="25"/>
  <c r="CG1126" i="25"/>
  <c r="CI1135" i="25"/>
  <c r="CH1178" i="25"/>
  <c r="CI1211" i="25"/>
  <c r="CI1375" i="25"/>
  <c r="CG1381" i="25"/>
  <c r="CF1392" i="25"/>
  <c r="CG1103" i="25"/>
  <c r="CF1307" i="25"/>
  <c r="CF1116" i="25"/>
  <c r="CH1344" i="25"/>
  <c r="CF1413" i="25"/>
  <c r="CF1427" i="25"/>
  <c r="CH1472" i="25"/>
  <c r="CF1541" i="25"/>
  <c r="CF1555" i="25"/>
  <c r="CH1600" i="25"/>
  <c r="CF1634" i="25"/>
  <c r="CF1670" i="25"/>
  <c r="CF1698" i="25"/>
  <c r="CF1734" i="25"/>
  <c r="CF1762" i="25"/>
  <c r="CF1798" i="25"/>
  <c r="CF1826" i="25"/>
  <c r="CF1862" i="25"/>
  <c r="CF1890" i="25"/>
  <c r="CF1926" i="25"/>
  <c r="CF1936" i="25"/>
  <c r="CH1948" i="25"/>
  <c r="CH1973" i="25"/>
  <c r="CI2004" i="25"/>
  <c r="CF2029" i="25"/>
  <c r="CF2082" i="25"/>
  <c r="CH2138" i="25"/>
  <c r="CF2182" i="25"/>
  <c r="CF2192" i="25"/>
  <c r="CH2204" i="25"/>
  <c r="CH2229" i="25"/>
  <c r="CG2268" i="25"/>
  <c r="CG2285" i="25"/>
  <c r="CF2290" i="25"/>
  <c r="CI2332" i="25"/>
  <c r="CF2349" i="25"/>
  <c r="CG2354" i="25"/>
  <c r="CI2396" i="25"/>
  <c r="CF2413" i="25"/>
  <c r="CG2418" i="25"/>
  <c r="CI2460" i="25"/>
  <c r="CF2477" i="25"/>
  <c r="CG2482" i="25"/>
  <c r="CI2524" i="25"/>
  <c r="CF2541" i="25"/>
  <c r="CG2546" i="25"/>
  <c r="CI2588" i="25"/>
  <c r="CF2605" i="25"/>
  <c r="CG2610" i="25"/>
  <c r="CI2652" i="25"/>
  <c r="CF2669" i="25"/>
  <c r="CG2674" i="25"/>
  <c r="CI2716" i="25"/>
  <c r="CF2733" i="25"/>
  <c r="CG2738" i="25"/>
  <c r="CI2780" i="25"/>
  <c r="CF2797" i="25"/>
  <c r="CG2802" i="25"/>
  <c r="CI2844" i="25"/>
  <c r="CF2861" i="25"/>
  <c r="CG2866" i="25"/>
  <c r="CI2908" i="25"/>
  <c r="CF2925" i="25"/>
  <c r="CG2930" i="25"/>
  <c r="CI2972" i="25"/>
  <c r="CF2989" i="25"/>
  <c r="CG2994" i="25"/>
  <c r="CF1022" i="25"/>
  <c r="CG1205" i="25"/>
  <c r="CH1246" i="25"/>
  <c r="CH1565" i="25"/>
  <c r="CG1633" i="25"/>
  <c r="CH1697" i="25"/>
  <c r="CH1728" i="25"/>
  <c r="CF1740" i="25"/>
  <c r="CG1765" i="25"/>
  <c r="CF1846" i="25"/>
  <c r="CG1889" i="25"/>
  <c r="CH1953" i="25"/>
  <c r="CH1984" i="25"/>
  <c r="CF1996" i="25"/>
  <c r="CG2021" i="25"/>
  <c r="CF2102" i="25"/>
  <c r="CG2145" i="25"/>
  <c r="CH2209" i="25"/>
  <c r="CH2240" i="25"/>
  <c r="CH2273" i="25"/>
  <c r="CH2288" i="25"/>
  <c r="CH2305" i="25"/>
  <c r="CH2310" i="25"/>
  <c r="CH2320" i="25"/>
  <c r="CI2416" i="25"/>
  <c r="CG2438" i="25"/>
  <c r="CF2465" i="25"/>
  <c r="CF2481" i="25"/>
  <c r="CI2496" i="25"/>
  <c r="CG2518" i="25"/>
  <c r="CF2561" i="25"/>
  <c r="CI2576" i="25"/>
  <c r="CG2598" i="25"/>
  <c r="CI2672" i="25"/>
  <c r="CG2694" i="25"/>
  <c r="CF2721" i="25"/>
  <c r="CF2737" i="25"/>
  <c r="CI2752" i="25"/>
  <c r="CG2774" i="25"/>
  <c r="CF2817" i="25"/>
  <c r="CI2832" i="25"/>
  <c r="CG2854" i="25"/>
  <c r="CI2928" i="25"/>
  <c r="CG2950" i="25"/>
  <c r="CF2977" i="25"/>
  <c r="CF2993" i="25"/>
  <c r="CI3008" i="25"/>
  <c r="CH1269" i="25"/>
  <c r="CH1318" i="25"/>
  <c r="CH1351" i="25"/>
  <c r="CF1353" i="25"/>
  <c r="CG1475" i="25"/>
  <c r="CG1529" i="25"/>
  <c r="CI1559" i="25"/>
  <c r="CF1616" i="25"/>
  <c r="CF1677" i="25"/>
  <c r="CI2189" i="25"/>
  <c r="CG2261" i="25"/>
  <c r="CG2292" i="25"/>
  <c r="CF2330" i="25"/>
  <c r="CH1107" i="25"/>
  <c r="CH1229" i="25"/>
  <c r="CH1261" i="25"/>
  <c r="CG1391" i="25"/>
  <c r="CF1661" i="25"/>
  <c r="CI1708" i="25"/>
  <c r="CF1842" i="25"/>
  <c r="CI1917" i="25"/>
  <c r="CG1964" i="25"/>
  <c r="CI2098" i="25"/>
  <c r="CG2173" i="25"/>
  <c r="CH2220" i="25"/>
  <c r="CF2538" i="25"/>
  <c r="CI2693" i="25"/>
  <c r="CI2730" i="25"/>
  <c r="CF2740" i="25"/>
  <c r="CI2394" i="25"/>
  <c r="CF2404" i="25"/>
  <c r="CF2458" i="25"/>
  <c r="CG2468" i="25"/>
  <c r="CF2378" i="25"/>
  <c r="CG2469" i="25"/>
  <c r="CF2661" i="25"/>
  <c r="CG1969" i="25"/>
  <c r="CG2033" i="25"/>
  <c r="CG2097" i="25"/>
  <c r="CG2161" i="25"/>
  <c r="CG2225" i="25"/>
  <c r="CI1173" i="25"/>
  <c r="CH1254" i="25"/>
  <c r="CF1327" i="25"/>
  <c r="CI1380" i="25"/>
  <c r="CI1384" i="25"/>
  <c r="CF1609" i="25"/>
  <c r="CG1629" i="25"/>
  <c r="CI1701" i="25"/>
  <c r="CF1746" i="25"/>
  <c r="CI1761" i="25"/>
  <c r="CI1782" i="25"/>
  <c r="CF1796" i="25"/>
  <c r="CG1804" i="25"/>
  <c r="CI1856" i="25"/>
  <c r="CG1866" i="25"/>
  <c r="CF1885" i="25"/>
  <c r="CF1957" i="25"/>
  <c r="CG2002" i="25"/>
  <c r="CF2017" i="25"/>
  <c r="CG2038" i="25"/>
  <c r="CI2052" i="25"/>
  <c r="CI2060" i="25"/>
  <c r="CF2112" i="25"/>
  <c r="CI2122" i="25"/>
  <c r="CG2141" i="25"/>
  <c r="CI2213" i="25"/>
  <c r="CF2272" i="25"/>
  <c r="CI2289" i="25"/>
  <c r="CI2294" i="25"/>
  <c r="CF2336" i="25"/>
  <c r="CI2353" i="25"/>
  <c r="CI2358" i="25"/>
  <c r="CI2385" i="25"/>
  <c r="CF2400" i="25"/>
  <c r="CI2422" i="25"/>
  <c r="CI2449" i="25"/>
  <c r="CF2464" i="25"/>
  <c r="CI2486" i="25"/>
  <c r="CI2513" i="25"/>
  <c r="CF2528" i="25"/>
  <c r="CI2550" i="25"/>
  <c r="CI2577" i="25"/>
  <c r="CF2592" i="25"/>
  <c r="CI2614" i="25"/>
  <c r="CI2641" i="25"/>
  <c r="CF2656" i="25"/>
  <c r="CI2678" i="25"/>
  <c r="CI2705" i="25"/>
  <c r="CF2720" i="25"/>
  <c r="CI2742" i="25"/>
  <c r="CI2769" i="25"/>
  <c r="CF2784" i="25"/>
  <c r="CI2806" i="25"/>
  <c r="CI2833" i="25"/>
  <c r="CF2848" i="25"/>
  <c r="CI2870" i="25"/>
  <c r="CI2897" i="25"/>
  <c r="CF2912" i="25"/>
  <c r="CI2934" i="25"/>
  <c r="CI2961" i="25"/>
  <c r="CF2976" i="25"/>
  <c r="CI2998" i="25"/>
  <c r="CH1054" i="25"/>
  <c r="CG1064" i="25"/>
  <c r="CH1148" i="25"/>
  <c r="CG1155" i="25"/>
  <c r="CH1179" i="25"/>
  <c r="CG1357" i="25"/>
  <c r="CG1401" i="25"/>
  <c r="CF1424" i="25"/>
  <c r="CH1464" i="25"/>
  <c r="CG1471" i="25"/>
  <c r="CF1477" i="25"/>
  <c r="CH1536" i="25"/>
  <c r="CG1660" i="25"/>
  <c r="CF1730" i="25"/>
  <c r="CF1805" i="25"/>
  <c r="CG1916" i="25"/>
  <c r="CF1986" i="25"/>
  <c r="CF2061" i="25"/>
  <c r="CG2172" i="25"/>
  <c r="CH2260" i="25"/>
  <c r="CH2277" i="25"/>
  <c r="CH2282" i="25"/>
  <c r="CH2324" i="25"/>
  <c r="CH2341" i="25"/>
  <c r="CH2346" i="25"/>
  <c r="CI1444" i="25"/>
  <c r="CI1448" i="25"/>
  <c r="CF1623" i="25"/>
  <c r="CH2474" i="25"/>
  <c r="CH2484" i="25"/>
  <c r="CF2629" i="25"/>
  <c r="CH2804" i="25"/>
  <c r="CF2421" i="25"/>
  <c r="CF2613" i="25"/>
  <c r="CH2852" i="25"/>
  <c r="CH2597" i="25"/>
  <c r="CH2634" i="25"/>
  <c r="CF2453" i="25"/>
  <c r="CI2500" i="25"/>
  <c r="CF2581" i="25"/>
  <c r="CF2709" i="25"/>
  <c r="CI2756" i="25"/>
  <c r="CF2837" i="25"/>
  <c r="CF2965" i="25"/>
  <c r="CI3012" i="25"/>
  <c r="CG2178" i="25"/>
  <c r="CH1057" i="25"/>
  <c r="CH1132" i="25"/>
  <c r="CI1572" i="25"/>
  <c r="CI1576" i="25"/>
  <c r="CH2501" i="25"/>
  <c r="CH2602" i="25"/>
  <c r="CH2612" i="25"/>
  <c r="CH2757" i="25"/>
  <c r="CH2858" i="25"/>
  <c r="CH2868" i="25"/>
  <c r="CH2885" i="25"/>
  <c r="CH2986" i="25"/>
  <c r="CH3013" i="25"/>
  <c r="CH2842" i="25"/>
  <c r="CH2906" i="25"/>
  <c r="CH2916" i="25"/>
  <c r="CH2933" i="25"/>
  <c r="CH2970" i="25"/>
  <c r="CH2980" i="25"/>
  <c r="CH2388" i="25"/>
  <c r="CH2405" i="25"/>
  <c r="CH2836" i="25"/>
  <c r="CH2490" i="25"/>
  <c r="CH2554" i="25"/>
  <c r="CH2618" i="25"/>
  <c r="CH2746" i="25"/>
  <c r="CH2810" i="25"/>
  <c r="CH2874" i="25"/>
  <c r="CH3002" i="25"/>
  <c r="CH2949" i="25"/>
  <c r="CH2485" i="25"/>
  <c r="CH2522" i="25"/>
  <c r="CH2532" i="25"/>
  <c r="CH2741" i="25"/>
  <c r="CH2778" i="25"/>
  <c r="CH2788" i="25"/>
  <c r="CH2997" i="25"/>
  <c r="CH2533" i="25"/>
  <c r="CH2570" i="25"/>
  <c r="CH2580" i="25"/>
  <c r="CH2826" i="25"/>
  <c r="CH2890" i="25"/>
  <c r="CH2900" i="25"/>
  <c r="CH2917" i="25"/>
  <c r="CH2954" i="25"/>
  <c r="CH2964" i="25"/>
  <c r="CH2372" i="25"/>
  <c r="CH2389" i="25"/>
  <c r="CH2426" i="25"/>
  <c r="CI2628" i="25"/>
  <c r="CF2645" i="25"/>
  <c r="CG2682" i="25"/>
  <c r="CH2884" i="25"/>
  <c r="CH2901" i="25"/>
  <c r="CH2938" i="25"/>
  <c r="CH2725" i="25"/>
  <c r="CH2762" i="25"/>
  <c r="CH2772" i="25"/>
  <c r="CH2981" i="25"/>
  <c r="CH3018" i="25"/>
  <c r="CF2658" i="25"/>
  <c r="CH1988" i="25"/>
  <c r="CI2902" i="25"/>
  <c r="CI1599" i="25"/>
  <c r="CG2250" i="25"/>
  <c r="CH1501" i="25"/>
  <c r="CI2108" i="25"/>
  <c r="CH2325" i="25"/>
  <c r="CF1320" i="25"/>
  <c r="CI1772" i="25"/>
  <c r="CG1906" i="25"/>
  <c r="CI1139" i="25"/>
  <c r="CH1283" i="25"/>
  <c r="CH1714" i="25"/>
  <c r="CH2676" i="25"/>
  <c r="CH2794" i="25"/>
  <c r="CH2932" i="25"/>
  <c r="CF2869" i="25"/>
  <c r="CH2436" i="25"/>
  <c r="CH2948" i="25"/>
  <c r="CI2596" i="25"/>
  <c r="CI2660" i="25"/>
  <c r="CH2442" i="25"/>
  <c r="CH2516" i="25"/>
  <c r="CH2698" i="25"/>
  <c r="CH2853" i="25"/>
  <c r="CF2773" i="25"/>
  <c r="CG1074" i="25"/>
  <c r="CF1285" i="25"/>
  <c r="CH1080" i="25"/>
  <c r="CH1222" i="25"/>
  <c r="CF1301" i="25"/>
  <c r="CH1439" i="25"/>
  <c r="CG1456" i="25"/>
  <c r="CG1112" i="25"/>
  <c r="CH1182" i="25"/>
  <c r="CF1259" i="25"/>
  <c r="CG1027" i="25"/>
  <c r="CI1213" i="25"/>
  <c r="CH1397" i="25"/>
  <c r="CG1417" i="25"/>
  <c r="CG1525" i="25"/>
  <c r="CF1545" i="25"/>
  <c r="CG1649" i="25"/>
  <c r="CG1713" i="25"/>
  <c r="CG1777" i="25"/>
  <c r="CG1841" i="25"/>
  <c r="CG1946" i="25"/>
  <c r="CF1990" i="25"/>
  <c r="CH2012" i="25"/>
  <c r="CI2068" i="25"/>
  <c r="CF2146" i="25"/>
  <c r="CG2242" i="25"/>
  <c r="CG2301" i="25"/>
  <c r="CG2348" i="25"/>
  <c r="CF2370" i="25"/>
  <c r="CG2429" i="25"/>
  <c r="CG2476" i="25"/>
  <c r="CF2498" i="25"/>
  <c r="CG2557" i="25"/>
  <c r="CG2604" i="25"/>
  <c r="CF2626" i="25"/>
  <c r="CG2685" i="25"/>
  <c r="CG2732" i="25"/>
  <c r="CF2754" i="25"/>
  <c r="CG2796" i="25"/>
  <c r="CF2818" i="25"/>
  <c r="CG2877" i="25"/>
  <c r="CG2924" i="25"/>
  <c r="CF2946" i="25"/>
  <c r="CG3005" i="25"/>
  <c r="CF1664" i="25"/>
  <c r="CF1693" i="25"/>
  <c r="CI1718" i="25"/>
  <c r="CG1757" i="25"/>
  <c r="CG1810" i="25"/>
  <c r="CF1924" i="25"/>
  <c r="CI1974" i="25"/>
  <c r="CG2013" i="25"/>
  <c r="CG2066" i="25"/>
  <c r="CF2176" i="25"/>
  <c r="CF2205" i="25"/>
  <c r="CI2230" i="25"/>
  <c r="CF2304" i="25"/>
  <c r="CI2337" i="25"/>
  <c r="CI2369" i="25"/>
  <c r="CI2406" i="25"/>
  <c r="CI2502" i="25"/>
  <c r="CI2545" i="25"/>
  <c r="CI2582" i="25"/>
  <c r="CF2640" i="25"/>
  <c r="CF2736" i="25"/>
  <c r="CI2785" i="25"/>
  <c r="CF2816" i="25"/>
  <c r="CI2881" i="25"/>
  <c r="CI2918" i="25"/>
  <c r="CI3014" i="25"/>
  <c r="CH1336" i="25"/>
  <c r="CF1363" i="25"/>
  <c r="CH1479" i="25"/>
  <c r="CG1666" i="25"/>
  <c r="CG1741" i="25"/>
  <c r="CG1794" i="25"/>
  <c r="CG1858" i="25"/>
  <c r="CI1980" i="25"/>
  <c r="CI2236" i="25"/>
  <c r="CF2309" i="25"/>
  <c r="CF1206" i="25"/>
  <c r="CG1778" i="25"/>
  <c r="CH1853" i="25"/>
  <c r="CI2109" i="25"/>
  <c r="CG2156" i="25"/>
  <c r="CF2410" i="25"/>
  <c r="CG2548" i="25"/>
  <c r="CI2586" i="25"/>
  <c r="CI2714" i="25"/>
  <c r="CI2805" i="25"/>
  <c r="CI1043" i="25"/>
  <c r="CH1086" i="25"/>
  <c r="CF1065" i="25"/>
  <c r="CI1118" i="25"/>
  <c r="CF1126" i="25"/>
  <c r="CG1135" i="25"/>
  <c r="CF1211" i="25"/>
  <c r="CG1392" i="25"/>
  <c r="CI1103" i="25"/>
  <c r="CF1344" i="25"/>
  <c r="CI1427" i="25"/>
  <c r="CG1541" i="25"/>
  <c r="CF1600" i="25"/>
  <c r="CG1634" i="25"/>
  <c r="CG1698" i="25"/>
  <c r="CG1762" i="25"/>
  <c r="CG1826" i="25"/>
  <c r="CG1890" i="25"/>
  <c r="CI1936" i="25"/>
  <c r="CF1973" i="25"/>
  <c r="CF2004" i="25"/>
  <c r="CG2082" i="25"/>
  <c r="CG2182" i="25"/>
  <c r="CI2204" i="25"/>
  <c r="CI2268" i="25"/>
  <c r="CG2290" i="25"/>
  <c r="CG2349" i="25"/>
  <c r="CG2396" i="25"/>
  <c r="CF2418" i="25"/>
  <c r="CG2477" i="25"/>
  <c r="CF2482" i="25"/>
  <c r="CG2541" i="25"/>
  <c r="CG2588" i="25"/>
  <c r="CF2610" i="25"/>
  <c r="CG2669" i="25"/>
  <c r="CG2716" i="25"/>
  <c r="CF2738" i="25"/>
  <c r="CG2797" i="25"/>
  <c r="CG2861" i="25"/>
  <c r="CG2908" i="25"/>
  <c r="CF2930" i="25"/>
  <c r="CG2989" i="25"/>
  <c r="CG1022" i="25"/>
  <c r="CF1246" i="25"/>
  <c r="CF1565" i="25"/>
  <c r="CH1633" i="25"/>
  <c r="CG1697" i="25"/>
  <c r="CH1740" i="25"/>
  <c r="CH1846" i="25"/>
  <c r="CG1984" i="25"/>
  <c r="CH1996" i="25"/>
  <c r="CH2102" i="25"/>
  <c r="CG2273" i="25"/>
  <c r="CG2305" i="25"/>
  <c r="CG2320" i="25"/>
  <c r="CF2416" i="25"/>
  <c r="CI2465" i="25"/>
  <c r="CF2496" i="25"/>
  <c r="CI2561" i="25"/>
  <c r="CF2672" i="25"/>
  <c r="CI2721" i="25"/>
  <c r="CI2774" i="25"/>
  <c r="CF2832" i="25"/>
  <c r="CI2950" i="25"/>
  <c r="CF3008" i="25"/>
  <c r="CI1351" i="25"/>
  <c r="CI1475" i="25"/>
  <c r="CG1609" i="25"/>
  <c r="CF1629" i="25"/>
  <c r="CG1746" i="25"/>
  <c r="CG1782" i="25"/>
  <c r="CI1796" i="25"/>
  <c r="CI1866" i="25"/>
  <c r="CI1957" i="25"/>
  <c r="CI2017" i="25"/>
  <c r="CF2052" i="25"/>
  <c r="CI2112" i="25"/>
  <c r="CF2141" i="25"/>
  <c r="CI2272" i="25"/>
  <c r="CG2294" i="25"/>
  <c r="CF2353" i="25"/>
  <c r="CF2385" i="25"/>
  <c r="CG2422" i="25"/>
  <c r="CI2464" i="25"/>
  <c r="CF2513" i="25"/>
  <c r="CG2550" i="25"/>
  <c r="CI2592" i="25"/>
  <c r="CG2614" i="25"/>
  <c r="CI2656" i="25"/>
  <c r="CF2705" i="25"/>
  <c r="CG2742" i="25"/>
  <c r="CI2784" i="25"/>
  <c r="CF2833" i="25"/>
  <c r="CG2870" i="25"/>
  <c r="CI2912" i="25"/>
  <c r="CF2961" i="25"/>
  <c r="CG2998" i="25"/>
  <c r="CI1064" i="25"/>
  <c r="CF1155" i="25"/>
  <c r="CI1357" i="25"/>
  <c r="CG1424" i="25"/>
  <c r="CI1471" i="25"/>
  <c r="CF1536" i="25"/>
  <c r="CG1730" i="25"/>
  <c r="CI1916" i="25"/>
  <c r="CG2061" i="25"/>
  <c r="CI2260" i="25"/>
  <c r="CG2282" i="25"/>
  <c r="CF2341" i="25"/>
  <c r="CF1444" i="25"/>
  <c r="CI1623" i="25"/>
  <c r="CI2484" i="25"/>
  <c r="CI2804" i="25"/>
  <c r="CI2852" i="25"/>
  <c r="CF2597" i="25"/>
  <c r="CH2500" i="25"/>
  <c r="CH2709" i="25"/>
  <c r="CH2965" i="25"/>
  <c r="CF2178" i="25"/>
  <c r="CF1572" i="25"/>
  <c r="CH1365" i="25"/>
  <c r="CH1376" i="25"/>
  <c r="CF1487" i="25"/>
  <c r="CH1421" i="25"/>
  <c r="CI1460" i="25"/>
  <c r="CH1543" i="25"/>
  <c r="CF1621" i="25"/>
  <c r="CG1680" i="25"/>
  <c r="CI1717" i="25"/>
  <c r="CI1845" i="25"/>
  <c r="CI1965" i="25"/>
  <c r="CG1293" i="25"/>
  <c r="CH1508" i="25"/>
  <c r="CH1654" i="25"/>
  <c r="CI2077" i="25"/>
  <c r="CG2417" i="25"/>
  <c r="CG2512" i="25"/>
  <c r="CG2753" i="25"/>
  <c r="CF2886" i="25"/>
  <c r="CF2044" i="25"/>
  <c r="CI2298" i="25"/>
  <c r="CF1049" i="25"/>
  <c r="CF1084" i="25"/>
  <c r="CG1037" i="25"/>
  <c r="CF1150" i="25"/>
  <c r="CI1573" i="25"/>
  <c r="CG1095" i="25"/>
  <c r="CH1189" i="25"/>
  <c r="CI1690" i="25"/>
  <c r="CH2444" i="25"/>
  <c r="CH2530" i="25"/>
  <c r="CH2589" i="25"/>
  <c r="CH2700" i="25"/>
  <c r="CH2717" i="25"/>
  <c r="CH2786" i="25"/>
  <c r="CH2914" i="25"/>
  <c r="CH2978" i="25"/>
  <c r="CH1868" i="25"/>
  <c r="CG2149" i="25"/>
  <c r="CH2646" i="25"/>
  <c r="CH2982" i="25"/>
  <c r="CF2276" i="25"/>
  <c r="CI2314" i="25"/>
  <c r="CG1072" i="25"/>
  <c r="CH1440" i="25"/>
  <c r="CI1400" i="25"/>
  <c r="CF1628" i="25"/>
  <c r="CI1754" i="25"/>
  <c r="CH1901" i="25"/>
  <c r="CH1940" i="25"/>
  <c r="CH2076" i="25"/>
  <c r="CG2252" i="25"/>
  <c r="CF2274" i="25"/>
  <c r="CG1682" i="25"/>
  <c r="CF1821" i="25"/>
  <c r="CF2593" i="25"/>
  <c r="CI2688" i="25"/>
  <c r="CF2913" i="25"/>
  <c r="CF2929" i="25"/>
  <c r="CG1263" i="25"/>
  <c r="CH2028" i="25"/>
  <c r="CH1227" i="25"/>
  <c r="CH1124" i="25"/>
  <c r="CI1277" i="25"/>
  <c r="CH1509" i="25"/>
  <c r="CH1520" i="25"/>
  <c r="CH1038" i="25"/>
  <c r="CG1199" i="25"/>
  <c r="CH1504" i="25"/>
  <c r="CF1253" i="25"/>
  <c r="CI1588" i="25"/>
  <c r="CI1645" i="25"/>
  <c r="CH1709" i="25"/>
  <c r="CI1773" i="25"/>
  <c r="CF1820" i="25"/>
  <c r="CH1872" i="25"/>
  <c r="CH2128" i="25"/>
  <c r="CI2157" i="25"/>
  <c r="CH1437" i="25"/>
  <c r="CF1674" i="25"/>
  <c r="CG1930" i="25"/>
  <c r="CH2246" i="25"/>
  <c r="CH2262" i="25"/>
  <c r="CH2470" i="25"/>
  <c r="CH2822" i="25"/>
  <c r="CG1349" i="25"/>
  <c r="CG1408" i="25"/>
  <c r="CI1922" i="25"/>
  <c r="CI2114" i="25"/>
  <c r="CG2789" i="25"/>
  <c r="CG2101" i="25"/>
  <c r="CF2140" i="25"/>
  <c r="CH2221" i="25"/>
  <c r="CH2316" i="25"/>
  <c r="CH2338" i="25"/>
  <c r="CH1455" i="25"/>
  <c r="CI1874" i="25"/>
  <c r="CF2188" i="25"/>
  <c r="CH2321" i="25"/>
  <c r="CH2454" i="25"/>
  <c r="CH2630" i="25"/>
  <c r="CH2790" i="25"/>
  <c r="CH2966" i="25"/>
  <c r="CH1491" i="25"/>
  <c r="CH1552" i="25"/>
  <c r="CG1592" i="25"/>
  <c r="CI1725" i="25"/>
  <c r="CG1836" i="25"/>
  <c r="CH2237" i="25"/>
  <c r="CH2820" i="25"/>
  <c r="CG2118" i="25"/>
  <c r="CG2210" i="25"/>
  <c r="CG2253" i="25"/>
  <c r="CG2364" i="25"/>
  <c r="CF2386" i="25"/>
  <c r="CG2445" i="25"/>
  <c r="CG2492" i="25"/>
  <c r="CF2514" i="25"/>
  <c r="CG2573" i="25"/>
  <c r="CG2620" i="25"/>
  <c r="CF2642" i="25"/>
  <c r="CG2701" i="25"/>
  <c r="CG2748" i="25"/>
  <c r="CF2770" i="25"/>
  <c r="CG2829" i="25"/>
  <c r="CF2834" i="25"/>
  <c r="CG2893" i="25"/>
  <c r="CG2940" i="25"/>
  <c r="CF2962" i="25"/>
  <c r="CG3021" i="25"/>
  <c r="CG1802" i="25"/>
  <c r="CG1910" i="25"/>
  <c r="CI1988" i="25"/>
  <c r="CH2124" i="25"/>
  <c r="CH2194" i="25"/>
  <c r="CF2342" i="25"/>
  <c r="CF2390" i="25"/>
  <c r="CG2544" i="25"/>
  <c r="CG2657" i="25"/>
  <c r="CG2704" i="25"/>
  <c r="CG2849" i="25"/>
  <c r="CF2902" i="25"/>
  <c r="CH1396" i="25"/>
  <c r="CF1599" i="25"/>
  <c r="CF2250" i="25"/>
  <c r="CI1501" i="25"/>
  <c r="CF2108" i="25"/>
  <c r="CH1286" i="25"/>
  <c r="CH1027" i="25"/>
  <c r="CF1235" i="25"/>
  <c r="CH1367" i="25"/>
  <c r="CF1407" i="25"/>
  <c r="CG1495" i="25"/>
  <c r="CI1545" i="25"/>
  <c r="CI1649" i="25"/>
  <c r="CI1777" i="25"/>
  <c r="CI1841" i="25"/>
  <c r="CG2000" i="25"/>
  <c r="CI2037" i="25"/>
  <c r="CI2093" i="25"/>
  <c r="CH2146" i="25"/>
  <c r="CI2242" i="25"/>
  <c r="CH2284" i="25"/>
  <c r="CH2306" i="25"/>
  <c r="CH2370" i="25"/>
  <c r="CH2429" i="25"/>
  <c r="CH2476" i="25"/>
  <c r="CH2498" i="25"/>
  <c r="CH2557" i="25"/>
  <c r="CH2562" i="25"/>
  <c r="CH2621" i="25"/>
  <c r="CH2668" i="25"/>
  <c r="CH2690" i="25"/>
  <c r="CH2749" i="25"/>
  <c r="CH2796" i="25"/>
  <c r="CH2818" i="25"/>
  <c r="CH2877" i="25"/>
  <c r="CH2924" i="25"/>
  <c r="CH2946" i="25"/>
  <c r="CH3005" i="25"/>
  <c r="CH3010" i="25"/>
  <c r="CH1583" i="25"/>
  <c r="CG1664" i="25"/>
  <c r="CI1693" i="25"/>
  <c r="CF1718" i="25"/>
  <c r="CH1757" i="25"/>
  <c r="CI1810" i="25"/>
  <c r="CG1920" i="25"/>
  <c r="CH1924" i="25"/>
  <c r="CH1994" i="25"/>
  <c r="CH2048" i="25"/>
  <c r="CG2085" i="25"/>
  <c r="CH2180" i="25"/>
  <c r="CF2278" i="25"/>
  <c r="CG2337" i="25"/>
  <c r="CG2369" i="25"/>
  <c r="CF2406" i="25"/>
  <c r="CF2502" i="25"/>
  <c r="CG2545" i="25"/>
  <c r="CF2582" i="25"/>
  <c r="CG2640" i="25"/>
  <c r="CG2736" i="25"/>
  <c r="CG2785" i="25"/>
  <c r="CG2816" i="25"/>
  <c r="CG2881" i="25"/>
  <c r="CF2918" i="25"/>
  <c r="CG2992" i="25"/>
  <c r="CF1096" i="25"/>
  <c r="CH1343" i="25"/>
  <c r="CF1461" i="25"/>
  <c r="CI1481" i="25"/>
  <c r="CF1788" i="25"/>
  <c r="CF1852" i="25"/>
  <c r="CI1869" i="25"/>
  <c r="CF2266" i="25"/>
  <c r="CH1091" i="25"/>
  <c r="CF1373" i="25"/>
  <c r="CH1644" i="25"/>
  <c r="CI1778" i="25"/>
  <c r="CG1853" i="25"/>
  <c r="CG2034" i="25"/>
  <c r="CI2156" i="25"/>
  <c r="CH2373" i="25"/>
  <c r="CH2410" i="25"/>
  <c r="CH2548" i="25"/>
  <c r="CF2821" i="25"/>
  <c r="CF2677" i="25"/>
  <c r="CI2724" i="25"/>
  <c r="CF1043" i="25"/>
  <c r="CF1086" i="25"/>
  <c r="CI1065" i="25"/>
  <c r="CF1118" i="25"/>
  <c r="CF1135" i="25"/>
  <c r="CG1211" i="25"/>
  <c r="CH1381" i="25"/>
  <c r="CG1116" i="25"/>
  <c r="CI1344" i="25"/>
  <c r="CH1427" i="25"/>
  <c r="CI1541" i="25"/>
  <c r="CI1600" i="25"/>
  <c r="CH1670" i="25"/>
  <c r="CH1734" i="25"/>
  <c r="CI1762" i="25"/>
  <c r="CI1826" i="25"/>
  <c r="CI1890" i="25"/>
  <c r="CG1948" i="25"/>
  <c r="CH2029" i="25"/>
  <c r="CF2138" i="25"/>
  <c r="CH2192" i="25"/>
  <c r="CG2229" i="25"/>
  <c r="CF2268" i="25"/>
  <c r="CI2290" i="25"/>
  <c r="CH2332" i="25"/>
  <c r="CH2349" i="25"/>
  <c r="CH2396" i="25"/>
  <c r="CH2418" i="25"/>
  <c r="CH2477" i="25"/>
  <c r="CH2524" i="25"/>
  <c r="CH2546" i="25"/>
  <c r="CH2605" i="25"/>
  <c r="CH2652" i="25"/>
  <c r="CH2674" i="25"/>
  <c r="CH2733" i="25"/>
  <c r="CH2780" i="25"/>
  <c r="CH2802" i="25"/>
  <c r="CH2861" i="25"/>
  <c r="CH2908" i="25"/>
  <c r="CH2925" i="25"/>
  <c r="CH2972" i="25"/>
  <c r="CH2994" i="25"/>
  <c r="CF1205" i="25"/>
  <c r="CI1633" i="25"/>
  <c r="CI1728" i="25"/>
  <c r="CF1765" i="25"/>
  <c r="CI1889" i="25"/>
  <c r="CI1984" i="25"/>
  <c r="CF2021" i="25"/>
  <c r="CI2102" i="25"/>
  <c r="CF2209" i="25"/>
  <c r="CF2273" i="25"/>
  <c r="CF2305" i="25"/>
  <c r="CI2320" i="25"/>
  <c r="CG2416" i="25"/>
  <c r="CG2465" i="25"/>
  <c r="CG2496" i="25"/>
  <c r="CG2561" i="25"/>
  <c r="CF2598" i="25"/>
  <c r="CF2694" i="25"/>
  <c r="CG2737" i="25"/>
  <c r="CF2774" i="25"/>
  <c r="CG2832" i="25"/>
  <c r="CG2928" i="25"/>
  <c r="CG2977" i="25"/>
  <c r="CG2993" i="25"/>
  <c r="CF1269" i="25"/>
  <c r="CF1318" i="25"/>
  <c r="CH1353" i="25"/>
  <c r="CH1559" i="25"/>
  <c r="CH1616" i="25"/>
  <c r="CF2261" i="25"/>
  <c r="CI2292" i="25"/>
  <c r="CF1107" i="25"/>
  <c r="CF1229" i="25"/>
  <c r="CF1391" i="25"/>
  <c r="CG1708" i="25"/>
  <c r="CF1917" i="25"/>
  <c r="CF1964" i="25"/>
  <c r="CH2173" i="25"/>
  <c r="CG2538" i="25"/>
  <c r="CH2730" i="25"/>
  <c r="CH2404" i="25"/>
  <c r="CI2468" i="25"/>
  <c r="CG2378" i="25"/>
  <c r="CH2033" i="25"/>
  <c r="CH2161" i="25"/>
  <c r="CH2225" i="25"/>
  <c r="CG1173" i="25"/>
  <c r="CH1327" i="25"/>
  <c r="CG1384" i="25"/>
  <c r="CI1629" i="25"/>
  <c r="CH1761" i="25"/>
  <c r="CG1796" i="25"/>
  <c r="CH1866" i="25"/>
  <c r="CF2038" i="25"/>
  <c r="CH2112" i="25"/>
  <c r="CI2141" i="25"/>
  <c r="CH2289" i="25"/>
  <c r="CH2336" i="25"/>
  <c r="CH2385" i="25"/>
  <c r="CI2613" i="25"/>
  <c r="CG2852" i="25"/>
  <c r="CG2597" i="25"/>
  <c r="CF2634" i="25"/>
  <c r="CI2453" i="25"/>
  <c r="CF2500" i="25"/>
  <c r="CI2709" i="25"/>
  <c r="CF2756" i="25"/>
  <c r="CI2965" i="25"/>
  <c r="CH2178" i="25"/>
  <c r="CF1132" i="25"/>
  <c r="CG1576" i="25"/>
  <c r="CF2602" i="25"/>
  <c r="CG2757" i="25"/>
  <c r="CG2868" i="25"/>
  <c r="CF2986" i="25"/>
  <c r="CG2916" i="25"/>
  <c r="CF2970" i="25"/>
  <c r="CG2388" i="25"/>
  <c r="CF2490" i="25"/>
  <c r="CF2618" i="25"/>
  <c r="CF2810" i="25"/>
  <c r="CF3002" i="25"/>
  <c r="CG2485" i="25"/>
  <c r="CG2532" i="25"/>
  <c r="CF2778" i="25"/>
  <c r="CG2997" i="25"/>
  <c r="CF2570" i="25"/>
  <c r="CF2826" i="25"/>
  <c r="CG2900" i="25"/>
  <c r="CF2954" i="25"/>
  <c r="CG2372" i="25"/>
  <c r="CF2426" i="25"/>
  <c r="CF2628" i="25"/>
  <c r="CI2682" i="25"/>
  <c r="CG2901" i="25"/>
  <c r="CG2725" i="25"/>
  <c r="CG2772" i="25"/>
  <c r="CF3018" i="25"/>
  <c r="CH1242" i="25"/>
  <c r="CI1365" i="25"/>
  <c r="CI1376" i="25"/>
  <c r="CH1487" i="25"/>
  <c r="CI1332" i="25"/>
  <c r="CG1415" i="25"/>
  <c r="CG1528" i="25"/>
  <c r="CH1539" i="25"/>
  <c r="CF1626" i="25"/>
  <c r="CH1744" i="25"/>
  <c r="CH1808" i="25"/>
  <c r="CG1812" i="25"/>
  <c r="CF2074" i="25"/>
  <c r="CG2196" i="25"/>
  <c r="CF2300" i="25"/>
  <c r="CI2317" i="25"/>
  <c r="CH2380" i="25"/>
  <c r="CH2397" i="25"/>
  <c r="CH2466" i="25"/>
  <c r="CH2508" i="25"/>
  <c r="CH2525" i="25"/>
  <c r="CH2594" i="25"/>
  <c r="CH2636" i="25"/>
  <c r="CH2653" i="25"/>
  <c r="CH2722" i="25"/>
  <c r="CH2781" i="25"/>
  <c r="CH2828" i="25"/>
  <c r="CH2845" i="25"/>
  <c r="CH2892" i="25"/>
  <c r="CH2909" i="25"/>
  <c r="CH2973" i="25"/>
  <c r="CI1106" i="25"/>
  <c r="CF1050" i="25"/>
  <c r="CG1070" i="25"/>
  <c r="CH1291" i="25"/>
  <c r="CH1302" i="25"/>
  <c r="CF1156" i="25"/>
  <c r="CG1209" i="25"/>
  <c r="CF1317" i="25"/>
  <c r="CG1328" i="25"/>
  <c r="CI1503" i="25"/>
  <c r="CG1190" i="25"/>
  <c r="CH1273" i="25"/>
  <c r="CH1423" i="25"/>
  <c r="CH1557" i="25"/>
  <c r="CH1568" i="25"/>
  <c r="CI1073" i="25"/>
  <c r="CI1262" i="25"/>
  <c r="CF1337" i="25"/>
  <c r="CF1421" i="25"/>
  <c r="CH1460" i="25"/>
  <c r="CH1488" i="25"/>
  <c r="CG1543" i="25"/>
  <c r="CH1619" i="25"/>
  <c r="CI1621" i="25"/>
  <c r="CG1653" i="25"/>
  <c r="CH1680" i="25"/>
  <c r="CG1684" i="25"/>
  <c r="CG1717" i="25"/>
  <c r="CG1781" i="25"/>
  <c r="CG1845" i="25"/>
  <c r="CF1882" i="25"/>
  <c r="CH1965" i="25"/>
  <c r="CH2018" i="25"/>
  <c r="CH1293" i="25"/>
  <c r="CG1508" i="25"/>
  <c r="CH1512" i="25"/>
  <c r="CF1654" i="25"/>
  <c r="CH1676" i="25"/>
  <c r="CH2077" i="25"/>
  <c r="CH2130" i="25"/>
  <c r="CH2241" i="25"/>
  <c r="CH2401" i="25"/>
  <c r="CH2417" i="25"/>
  <c r="CH2433" i="25"/>
  <c r="CH2512" i="25"/>
  <c r="CH2534" i="25"/>
  <c r="CH2753" i="25"/>
  <c r="CH2864" i="25"/>
  <c r="CH2886" i="25"/>
  <c r="CH1724" i="25"/>
  <c r="CH2044" i="25"/>
  <c r="CF2298" i="25"/>
  <c r="CG1049" i="25"/>
  <c r="CH1084" i="25"/>
  <c r="CH1037" i="25"/>
  <c r="CH1102" i="25"/>
  <c r="CH1150" i="25"/>
  <c r="CH1573" i="25"/>
  <c r="CH1584" i="25"/>
  <c r="CH1095" i="25"/>
  <c r="CF1189" i="25"/>
  <c r="CH1360" i="25"/>
  <c r="CF1690" i="25"/>
  <c r="CH1748" i="25"/>
  <c r="CI2322" i="25"/>
  <c r="CI2402" i="25"/>
  <c r="CF2444" i="25"/>
  <c r="CI2461" i="25"/>
  <c r="CI2530" i="25"/>
  <c r="CF2572" i="25"/>
  <c r="CI2589" i="25"/>
  <c r="CI2658" i="25"/>
  <c r="CF2700" i="25"/>
  <c r="CI2717" i="25"/>
  <c r="CF2764" i="25"/>
  <c r="CI2786" i="25"/>
  <c r="CI2850" i="25"/>
  <c r="CI2914" i="25"/>
  <c r="CF2956" i="25"/>
  <c r="CI2978" i="25"/>
  <c r="CF3020" i="25"/>
  <c r="CF1868" i="25"/>
  <c r="CH2116" i="25"/>
  <c r="CH2149" i="25"/>
  <c r="CG2624" i="25"/>
  <c r="CF2646" i="25"/>
  <c r="CG2960" i="25"/>
  <c r="CF2982" i="25"/>
  <c r="CG2276" i="25"/>
  <c r="CG2308" i="25"/>
  <c r="CF2314" i="25"/>
  <c r="CF2362" i="25"/>
  <c r="CF2162" i="25"/>
  <c r="CG2437" i="25"/>
  <c r="CI1174" i="25"/>
  <c r="CI1243" i="25"/>
  <c r="CH1072" i="25"/>
  <c r="CI1429" i="25"/>
  <c r="CI1440" i="25"/>
  <c r="CH1551" i="25"/>
  <c r="CH1171" i="25"/>
  <c r="CH1215" i="25"/>
  <c r="CG1400" i="25"/>
  <c r="CH1411" i="25"/>
  <c r="CH1593" i="25"/>
  <c r="CG1628" i="25"/>
  <c r="CG1692" i="25"/>
  <c r="CF1754" i="25"/>
  <c r="CF1818" i="25"/>
  <c r="CI1901" i="25"/>
  <c r="CG1909" i="25"/>
  <c r="CG1940" i="25"/>
  <c r="CG2054" i="25"/>
  <c r="CI2076" i="25"/>
  <c r="CI2252" i="25"/>
  <c r="CF2269" i="25"/>
  <c r="CG2274" i="25"/>
  <c r="CI1138" i="25"/>
  <c r="CF1682" i="25"/>
  <c r="CF1732" i="25"/>
  <c r="CG1821" i="25"/>
  <c r="CI2374" i="25"/>
  <c r="CI2593" i="25"/>
  <c r="CI2609" i="25"/>
  <c r="CF2688" i="25"/>
  <c r="CI2710" i="25"/>
  <c r="CI2913" i="25"/>
  <c r="CI2929" i="25"/>
  <c r="CI2945" i="25"/>
  <c r="CF1263" i="25"/>
  <c r="CH1333" i="25"/>
  <c r="CF1524" i="25"/>
  <c r="CH1997" i="25"/>
  <c r="CG2356" i="25"/>
  <c r="CI1650" i="25"/>
  <c r="CG2028" i="25"/>
  <c r="CG2045" i="25"/>
  <c r="CI1034" i="25"/>
  <c r="CG1159" i="25"/>
  <c r="CI1227" i="25"/>
  <c r="CI1238" i="25"/>
  <c r="CI1124" i="25"/>
  <c r="CF1195" i="25"/>
  <c r="CH1277" i="25"/>
  <c r="CI1509" i="25"/>
  <c r="CI1520" i="25"/>
  <c r="CG1567" i="25"/>
  <c r="CG1038" i="25"/>
  <c r="CF1092" i="25"/>
  <c r="CH1160" i="25"/>
  <c r="CF1199" i="25"/>
  <c r="CF1275" i="25"/>
  <c r="CF1359" i="25"/>
  <c r="CI1493" i="25"/>
  <c r="CI1504" i="25"/>
  <c r="CG1237" i="25"/>
  <c r="CH1253" i="25"/>
  <c r="CI1310" i="25"/>
  <c r="CF1465" i="25"/>
  <c r="CF1549" i="25"/>
  <c r="CH1588" i="25"/>
  <c r="CF1605" i="25"/>
  <c r="CH1645" i="25"/>
  <c r="CI1709" i="25"/>
  <c r="CF1756" i="25"/>
  <c r="CH1773" i="25"/>
  <c r="CG1820" i="25"/>
  <c r="CI1837" i="25"/>
  <c r="CG1872" i="25"/>
  <c r="CH1876" i="25"/>
  <c r="CI1954" i="25"/>
  <c r="CG2128" i="25"/>
  <c r="CH2132" i="25"/>
  <c r="CH2157" i="25"/>
  <c r="CF1437" i="25"/>
  <c r="CH1674" i="25"/>
  <c r="CI1893" i="25"/>
  <c r="CI1930" i="25"/>
  <c r="CF1938" i="25"/>
  <c r="CF2081" i="25"/>
  <c r="CF2246" i="25"/>
  <c r="CG2257" i="25"/>
  <c r="CF2262" i="25"/>
  <c r="CG2448" i="25"/>
  <c r="CF2470" i="25"/>
  <c r="CG2800" i="25"/>
  <c r="CF2822" i="25"/>
  <c r="CG1347" i="25"/>
  <c r="CF1349" i="25"/>
  <c r="CI1408" i="25"/>
  <c r="CH1922" i="25"/>
  <c r="CH1933" i="25"/>
  <c r="CH2114" i="25"/>
  <c r="CH2125" i="25"/>
  <c r="CG2357" i="25"/>
  <c r="CI2789" i="25"/>
  <c r="CF1884" i="25"/>
  <c r="CG2064" i="25"/>
  <c r="CI2101" i="25"/>
  <c r="CG2140" i="25"/>
  <c r="CI2221" i="25"/>
  <c r="CF2316" i="25"/>
  <c r="CI2333" i="25"/>
  <c r="CI2338" i="25"/>
  <c r="CG1455" i="25"/>
  <c r="CH1637" i="25"/>
  <c r="CG1825" i="25"/>
  <c r="CH1860" i="25"/>
  <c r="CH1874" i="25"/>
  <c r="CH2058" i="25"/>
  <c r="CF2166" i="25"/>
  <c r="CH2188" i="25"/>
  <c r="CG2256" i="25"/>
  <c r="CG2321" i="25"/>
  <c r="CG2432" i="25"/>
  <c r="CF2454" i="25"/>
  <c r="CG2608" i="25"/>
  <c r="CF2630" i="25"/>
  <c r="CG2768" i="25"/>
  <c r="CF2790" i="25"/>
  <c r="CG2944" i="25"/>
  <c r="CF2966" i="25"/>
  <c r="CH1230" i="25"/>
  <c r="CH1431" i="25"/>
  <c r="CH1485" i="25"/>
  <c r="CG1491" i="25"/>
  <c r="CI1552" i="25"/>
  <c r="CI1592" i="25"/>
  <c r="CF2244" i="25"/>
  <c r="CG1725" i="25"/>
  <c r="CH1836" i="25"/>
  <c r="CI1970" i="25"/>
  <c r="CF2237" i="25"/>
  <c r="CI2564" i="25"/>
  <c r="CI2820" i="25"/>
  <c r="CG2010" i="25"/>
  <c r="CF2118" i="25"/>
  <c r="CH2165" i="25"/>
  <c r="CF2210" i="25"/>
  <c r="CF2253" i="25"/>
  <c r="CG2258" i="25"/>
  <c r="CI2364" i="25"/>
  <c r="CF2381" i="25"/>
  <c r="CG2386" i="25"/>
  <c r="CI2428" i="25"/>
  <c r="CF2445" i="25"/>
  <c r="CG2450" i="25"/>
  <c r="CI2492" i="25"/>
  <c r="CF2509" i="25"/>
  <c r="CG2514" i="25"/>
  <c r="CI2556" i="25"/>
  <c r="CF2573" i="25"/>
  <c r="CG2578" i="25"/>
  <c r="CI2620" i="25"/>
  <c r="CF2637" i="25"/>
  <c r="CG2642" i="25"/>
  <c r="CI2684" i="25"/>
  <c r="CF2701" i="25"/>
  <c r="CG2706" i="25"/>
  <c r="CI2748" i="25"/>
  <c r="CF2765" i="25"/>
  <c r="CG2770" i="25"/>
  <c r="CI2812" i="25"/>
  <c r="CF2829" i="25"/>
  <c r="CG2834" i="25"/>
  <c r="CI2876" i="25"/>
  <c r="CF2893" i="25"/>
  <c r="CG2898" i="25"/>
  <c r="CI2940" i="25"/>
  <c r="CF2957" i="25"/>
  <c r="CG2962" i="25"/>
  <c r="CI3004" i="25"/>
  <c r="CF3021" i="25"/>
  <c r="CF1111" i="25"/>
  <c r="CI1802" i="25"/>
  <c r="CI1910" i="25"/>
  <c r="CG1932" i="25"/>
  <c r="CF1988" i="25"/>
  <c r="CJ1988" i="25" s="1"/>
  <c r="CK1988" i="25" s="1"/>
  <c r="CF2124" i="25"/>
  <c r="CF2186" i="25"/>
  <c r="CI2194" i="25"/>
  <c r="CH2326" i="25"/>
  <c r="CH2342" i="25"/>
  <c r="CH2368" i="25"/>
  <c r="CH2390" i="25"/>
  <c r="CH2497" i="25"/>
  <c r="CH2544" i="25"/>
  <c r="CH2566" i="25"/>
  <c r="CH2657" i="25"/>
  <c r="CH2673" i="25"/>
  <c r="CH2689" i="25"/>
  <c r="CH2704" i="25"/>
  <c r="CH2726" i="25"/>
  <c r="CH2849" i="25"/>
  <c r="CH2865" i="25"/>
  <c r="CH2880" i="25"/>
  <c r="CH2902" i="25"/>
  <c r="CH3009" i="25"/>
  <c r="CI1396" i="25"/>
  <c r="CF1589" i="25"/>
  <c r="CH1599" i="25"/>
  <c r="CH1615" i="25"/>
  <c r="CI2050" i="25"/>
  <c r="CI2250" i="25"/>
  <c r="CI2293" i="25"/>
  <c r="CF1501" i="25"/>
  <c r="CH2108" i="25"/>
  <c r="CG2245" i="25"/>
  <c r="CG2325" i="25"/>
  <c r="CG2340" i="25"/>
  <c r="CH1320" i="25"/>
  <c r="CG1519" i="25"/>
  <c r="CG1772" i="25"/>
  <c r="CG1789" i="25"/>
  <c r="CF1906" i="25"/>
  <c r="CI1981" i="25"/>
  <c r="CF2226" i="25"/>
  <c r="CH1139" i="25"/>
  <c r="CI1270" i="25"/>
  <c r="CF1283" i="25"/>
  <c r="CH1306" i="25"/>
  <c r="CI1714" i="25"/>
  <c r="CG2092" i="25"/>
  <c r="CF2666" i="25"/>
  <c r="CG2676" i="25"/>
  <c r="CF2794" i="25"/>
  <c r="CF2922" i="25"/>
  <c r="CG2932" i="25"/>
  <c r="CG2996" i="25"/>
  <c r="CI2869" i="25"/>
  <c r="CG2436" i="25"/>
  <c r="CG2692" i="25"/>
  <c r="CG2948" i="25"/>
  <c r="CI2549" i="25"/>
  <c r="CF2596" i="25"/>
  <c r="CI2650" i="25"/>
  <c r="CF2660" i="25"/>
  <c r="CF2442" i="25"/>
  <c r="CG2452" i="25"/>
  <c r="CG2516" i="25"/>
  <c r="CG2644" i="25"/>
  <c r="CF2698" i="25"/>
  <c r="CG2708" i="25"/>
  <c r="CG2853" i="25"/>
  <c r="CI2517" i="25"/>
  <c r="CI2773" i="25"/>
  <c r="CH1033" i="25"/>
  <c r="CI1023" i="25"/>
  <c r="CG1026" i="25"/>
  <c r="CI1140" i="25"/>
  <c r="CI1151" i="25"/>
  <c r="CI1074" i="25"/>
  <c r="CG1119" i="25"/>
  <c r="CF1221" i="25"/>
  <c r="CG1285" i="25"/>
  <c r="CF1080" i="25"/>
  <c r="CG1088" i="25"/>
  <c r="CI1222" i="25"/>
  <c r="CH1301" i="25"/>
  <c r="CG1439" i="25"/>
  <c r="CI1445" i="25"/>
  <c r="CI1456" i="25"/>
  <c r="CF1108" i="25"/>
  <c r="CF1112" i="25"/>
  <c r="CG1122" i="25"/>
  <c r="CG1182" i="25"/>
  <c r="CF1219" i="25"/>
  <c r="CI1259" i="25"/>
  <c r="CI1286" i="25"/>
  <c r="CF1027" i="25"/>
  <c r="CJ1027" i="25" s="1"/>
  <c r="CK1027" i="25" s="1"/>
  <c r="CH1047" i="25"/>
  <c r="CH1213" i="25"/>
  <c r="CI1235" i="25"/>
  <c r="CG1367" i="25"/>
  <c r="CI1397" i="25"/>
  <c r="CH1407" i="25"/>
  <c r="CI1417" i="25"/>
  <c r="CH1495" i="25"/>
  <c r="CF1525" i="25"/>
  <c r="CF1535" i="25"/>
  <c r="CH1545" i="25"/>
  <c r="CH1649" i="25"/>
  <c r="CH1713" i="25"/>
  <c r="CH1777" i="25"/>
  <c r="CH1841" i="25"/>
  <c r="CH1905" i="25"/>
  <c r="CI1946" i="25"/>
  <c r="CH1990" i="25"/>
  <c r="CH2000" i="25"/>
  <c r="CG2012" i="25"/>
  <c r="CG2037" i="25"/>
  <c r="CH2068" i="25"/>
  <c r="CH2093" i="25"/>
  <c r="CI2146" i="25"/>
  <c r="CF2202" i="25"/>
  <c r="CH2242" i="25"/>
  <c r="CF2284" i="25"/>
  <c r="CI2301" i="25"/>
  <c r="CI2306" i="25"/>
  <c r="CF2348" i="25"/>
  <c r="CI2365" i="25"/>
  <c r="CI2370" i="25"/>
  <c r="CF2412" i="25"/>
  <c r="CI2429" i="25"/>
  <c r="CI2434" i="25"/>
  <c r="CF2476" i="25"/>
  <c r="CI2493" i="25"/>
  <c r="CI2498" i="25"/>
  <c r="CF2540" i="25"/>
  <c r="CI2557" i="25"/>
  <c r="CI2562" i="25"/>
  <c r="CF2604" i="25"/>
  <c r="CI2621" i="25"/>
  <c r="CI2626" i="25"/>
  <c r="CF2668" i="25"/>
  <c r="CI2685" i="25"/>
  <c r="CI2690" i="25"/>
  <c r="CF2732" i="25"/>
  <c r="CI2749" i="25"/>
  <c r="CI2754" i="25"/>
  <c r="CF2796" i="25"/>
  <c r="CI2813" i="25"/>
  <c r="CI2818" i="25"/>
  <c r="CF2860" i="25"/>
  <c r="CI2877" i="25"/>
  <c r="CI2882" i="25"/>
  <c r="CF2924" i="25"/>
  <c r="CI2941" i="25"/>
  <c r="CI2946" i="25"/>
  <c r="CF2988" i="25"/>
  <c r="CI3005" i="25"/>
  <c r="CI3010" i="25"/>
  <c r="CG1583" i="25"/>
  <c r="CH1664" i="25"/>
  <c r="CG1668" i="25"/>
  <c r="CH1693" i="25"/>
  <c r="CH1718" i="25"/>
  <c r="CF1738" i="25"/>
  <c r="CI1757" i="25"/>
  <c r="CG1792" i="25"/>
  <c r="CH1810" i="25"/>
  <c r="CH1829" i="25"/>
  <c r="CH1920" i="25"/>
  <c r="CG1924" i="25"/>
  <c r="CH1949" i="25"/>
  <c r="CH1974" i="25"/>
  <c r="CF1994" i="25"/>
  <c r="CI2013" i="25"/>
  <c r="CG2048" i="25"/>
  <c r="CH2066" i="25"/>
  <c r="CH2085" i="25"/>
  <c r="CH2176" i="25"/>
  <c r="CG2180" i="25"/>
  <c r="CH2205" i="25"/>
  <c r="CH2230" i="25"/>
  <c r="CH2278" i="25"/>
  <c r="CH2304" i="25"/>
  <c r="CH2337" i="25"/>
  <c r="CH2352" i="25"/>
  <c r="CH2369" i="25"/>
  <c r="CH2384" i="25"/>
  <c r="CH2406" i="25"/>
  <c r="CH2480" i="25"/>
  <c r="CH2502" i="25"/>
  <c r="CH2529" i="25"/>
  <c r="CH2545" i="25"/>
  <c r="CH2560" i="25"/>
  <c r="CH2582" i="25"/>
  <c r="CH2625" i="25"/>
  <c r="CH2640" i="25"/>
  <c r="CH2662" i="25"/>
  <c r="CH2736" i="25"/>
  <c r="CH2758" i="25"/>
  <c r="CH2785" i="25"/>
  <c r="CH2801" i="25"/>
  <c r="CH2816" i="25"/>
  <c r="CH2838" i="25"/>
  <c r="CH2881" i="25"/>
  <c r="CH2896" i="25"/>
  <c r="CH2918" i="25"/>
  <c r="CH2992" i="25"/>
  <c r="CH3014" i="25"/>
  <c r="CH1096" i="25"/>
  <c r="CG1336" i="25"/>
  <c r="CF1343" i="25"/>
  <c r="CH1363" i="25"/>
  <c r="CI1461" i="25"/>
  <c r="CG1479" i="25"/>
  <c r="CH1481" i="25"/>
  <c r="CH1666" i="25"/>
  <c r="CI1741" i="25"/>
  <c r="CH1788" i="25"/>
  <c r="CH1794" i="25"/>
  <c r="CH1852" i="25"/>
  <c r="CH1858" i="25"/>
  <c r="CH1869" i="25"/>
  <c r="CH1980" i="25"/>
  <c r="CH2236" i="25"/>
  <c r="CI2266" i="25"/>
  <c r="CI2309" i="25"/>
  <c r="CI1091" i="25"/>
  <c r="CH1206" i="25"/>
  <c r="CI1373" i="25"/>
  <c r="CG1644" i="25"/>
  <c r="CF1778" i="25"/>
  <c r="CI1853" i="25"/>
  <c r="CH1900" i="25"/>
  <c r="CH2034" i="25"/>
  <c r="CF2109" i="25"/>
  <c r="CF2156" i="25"/>
  <c r="CF2373" i="25"/>
  <c r="CG2410" i="25"/>
  <c r="CI2420" i="25"/>
  <c r="CI2548" i="25"/>
  <c r="CF2565" i="25"/>
  <c r="CH2821" i="25"/>
  <c r="CH2586" i="25"/>
  <c r="CH2677" i="25"/>
  <c r="CH2714" i="25"/>
  <c r="CH2724" i="25"/>
  <c r="CH2805" i="25"/>
  <c r="CF2506" i="25"/>
  <c r="CI1039" i="25"/>
  <c r="CH1043" i="25"/>
  <c r="CH1053" i="25"/>
  <c r="CI1086" i="25"/>
  <c r="CF1134" i="25"/>
  <c r="CG1065" i="25"/>
  <c r="CH1081" i="25"/>
  <c r="CG1118" i="25"/>
  <c r="CH1126" i="25"/>
  <c r="CH1135" i="25"/>
  <c r="CI1178" i="25"/>
  <c r="CH1211" i="25"/>
  <c r="CG1375" i="25"/>
  <c r="CI1381" i="25"/>
  <c r="CI1392" i="25"/>
  <c r="CF1103" i="25"/>
  <c r="CG1307" i="25"/>
  <c r="CI1116" i="25"/>
  <c r="CG1344" i="25"/>
  <c r="CH1413" i="25"/>
  <c r="CG1427" i="25"/>
  <c r="CG1472" i="25"/>
  <c r="CH1541" i="25"/>
  <c r="CG1555" i="25"/>
  <c r="CG1600" i="25"/>
  <c r="CH1634" i="25"/>
  <c r="CI1670" i="25"/>
  <c r="CH1698" i="25"/>
  <c r="CI1734" i="25"/>
  <c r="CH1762" i="25"/>
  <c r="CI1798" i="25"/>
  <c r="CH1826" i="25"/>
  <c r="CI1862" i="25"/>
  <c r="CH1890" i="25"/>
  <c r="CI1926" i="25"/>
  <c r="CG1936" i="25"/>
  <c r="CF1948" i="25"/>
  <c r="CI1973" i="25"/>
  <c r="CG2004" i="25"/>
  <c r="CI2029" i="25"/>
  <c r="CH2082" i="25"/>
  <c r="CI2138" i="25"/>
  <c r="CI2182" i="25"/>
  <c r="CG2192" i="25"/>
  <c r="CF2204" i="25"/>
  <c r="CI2229" i="25"/>
  <c r="CH2268" i="25"/>
  <c r="CH2285" i="25"/>
  <c r="CH2290" i="25"/>
  <c r="CF2332" i="25"/>
  <c r="CI2349" i="25"/>
  <c r="CI2354" i="25"/>
  <c r="CF2396" i="25"/>
  <c r="CI2413" i="25"/>
  <c r="CI2418" i="25"/>
  <c r="CF2460" i="25"/>
  <c r="CI2477" i="25"/>
  <c r="CI2482" i="25"/>
  <c r="CF2524" i="25"/>
  <c r="CI2541" i="25"/>
  <c r="CI2546" i="25"/>
  <c r="CF2588" i="25"/>
  <c r="CI2605" i="25"/>
  <c r="CI2610" i="25"/>
  <c r="CF2652" i="25"/>
  <c r="CI2669" i="25"/>
  <c r="CI2674" i="25"/>
  <c r="CF2716" i="25"/>
  <c r="CI2733" i="25"/>
  <c r="CI2738" i="25"/>
  <c r="CF2780" i="25"/>
  <c r="CI2797" i="25"/>
  <c r="CI2802" i="25"/>
  <c r="CF2844" i="25"/>
  <c r="CI2861" i="25"/>
  <c r="CI2866" i="25"/>
  <c r="CF2908" i="25"/>
  <c r="CI2925" i="25"/>
  <c r="CI2930" i="25"/>
  <c r="CF2972" i="25"/>
  <c r="CI2989" i="25"/>
  <c r="CI2994" i="25"/>
  <c r="CH1022" i="25"/>
  <c r="CH1205" i="25"/>
  <c r="CI1246" i="25"/>
  <c r="CG1565" i="25"/>
  <c r="CF1633" i="25"/>
  <c r="CI1697" i="25"/>
  <c r="CF1728" i="25"/>
  <c r="CG1740" i="25"/>
  <c r="CI1765" i="25"/>
  <c r="CG1846" i="25"/>
  <c r="CF1889" i="25"/>
  <c r="CI1953" i="25"/>
  <c r="CF1984" i="25"/>
  <c r="CG1996" i="25"/>
  <c r="CI2021" i="25"/>
  <c r="CG2102" i="25"/>
  <c r="CF2145" i="25"/>
  <c r="CI2209" i="25"/>
  <c r="CF2240" i="25"/>
  <c r="CI2273" i="25"/>
  <c r="CF2288" i="25"/>
  <c r="CI2305" i="25"/>
  <c r="CI2310" i="25"/>
  <c r="CF2320" i="25"/>
  <c r="CH2416" i="25"/>
  <c r="CH2438" i="25"/>
  <c r="CH2465" i="25"/>
  <c r="CH2481" i="25"/>
  <c r="CH2496" i="25"/>
  <c r="CH2518" i="25"/>
  <c r="CH2561" i="25"/>
  <c r="CH2576" i="25"/>
  <c r="CH2598" i="25"/>
  <c r="CH2672" i="25"/>
  <c r="CH2694" i="25"/>
  <c r="CH2721" i="25"/>
  <c r="CH2737" i="25"/>
  <c r="CH2752" i="25"/>
  <c r="CH2774" i="25"/>
  <c r="CH2817" i="25"/>
  <c r="CH2832" i="25"/>
  <c r="CH2854" i="25"/>
  <c r="CH2928" i="25"/>
  <c r="CH2950" i="25"/>
  <c r="CH2977" i="25"/>
  <c r="CH2993" i="25"/>
  <c r="CH3008" i="25"/>
  <c r="CG1269" i="25"/>
  <c r="CG1318" i="25"/>
  <c r="CF1351" i="25"/>
  <c r="CI1353" i="25"/>
  <c r="CF1475" i="25"/>
  <c r="CH1529" i="25"/>
  <c r="CG1559" i="25"/>
  <c r="CI1616" i="25"/>
  <c r="CI1677" i="25"/>
  <c r="CG2189" i="25"/>
  <c r="CH2261" i="25"/>
  <c r="CH2292" i="25"/>
  <c r="CH2330" i="25"/>
  <c r="CG1107" i="25"/>
  <c r="CI1229" i="25"/>
  <c r="CI1261" i="25"/>
  <c r="CI1391" i="25"/>
  <c r="CI1661" i="25"/>
  <c r="CH1708" i="25"/>
  <c r="CG1842" i="25"/>
  <c r="CH1917" i="25"/>
  <c r="CI1964" i="25"/>
  <c r="CH2098" i="25"/>
  <c r="CF2173" i="25"/>
  <c r="CF2220" i="25"/>
  <c r="CH2538" i="25"/>
  <c r="CF2693" i="25"/>
  <c r="CG2730" i="25"/>
  <c r="CI2740" i="25"/>
  <c r="CG2394" i="25"/>
  <c r="CI2404" i="25"/>
  <c r="CH2458" i="25"/>
  <c r="CH2468" i="25"/>
  <c r="CH2378" i="25"/>
  <c r="CH2469" i="25"/>
  <c r="CG2661" i="25"/>
  <c r="CI1969" i="25"/>
  <c r="CI2033" i="25"/>
  <c r="CI2097" i="25"/>
  <c r="CI2161" i="25"/>
  <c r="CI2225" i="25"/>
  <c r="CH1173" i="25"/>
  <c r="CG1254" i="25"/>
  <c r="CG1327" i="25"/>
  <c r="CG1380" i="25"/>
  <c r="CH1384" i="25"/>
  <c r="CI1609" i="25"/>
  <c r="CH1629" i="25"/>
  <c r="CH1701" i="25"/>
  <c r="CH1746" i="25"/>
  <c r="CG1761" i="25"/>
  <c r="CF1782" i="25"/>
  <c r="CH1796" i="25"/>
  <c r="CH1804" i="25"/>
  <c r="CH1856" i="25"/>
  <c r="CF1866" i="25"/>
  <c r="CI1885" i="25"/>
  <c r="CG1957" i="25"/>
  <c r="CI2002" i="25"/>
  <c r="CH2017" i="25"/>
  <c r="CH2038" i="25"/>
  <c r="CG2052" i="25"/>
  <c r="CF2060" i="25"/>
  <c r="CG2112" i="25"/>
  <c r="CH2122" i="25"/>
  <c r="CH2141" i="25"/>
  <c r="CH2213" i="25"/>
  <c r="CG2272" i="25"/>
  <c r="CG2289" i="25"/>
  <c r="CF2294" i="25"/>
  <c r="CG2336" i="25"/>
  <c r="CG2353" i="25"/>
  <c r="CF2358" i="25"/>
  <c r="CG2385" i="25"/>
  <c r="CG2400" i="25"/>
  <c r="CF2422" i="25"/>
  <c r="CG2449" i="25"/>
  <c r="CG2464" i="25"/>
  <c r="CF2486" i="25"/>
  <c r="CG2513" i="25"/>
  <c r="CG2528" i="25"/>
  <c r="CF2550" i="25"/>
  <c r="CG2577" i="25"/>
  <c r="CG2592" i="25"/>
  <c r="CF2614" i="25"/>
  <c r="CG2641" i="25"/>
  <c r="CG2656" i="25"/>
  <c r="CF2678" i="25"/>
  <c r="CG2705" i="25"/>
  <c r="CG2720" i="25"/>
  <c r="CF2742" i="25"/>
  <c r="CG2769" i="25"/>
  <c r="CG2784" i="25"/>
  <c r="CF2806" i="25"/>
  <c r="CG2833" i="25"/>
  <c r="CG2848" i="25"/>
  <c r="CF2870" i="25"/>
  <c r="CG2897" i="25"/>
  <c r="CG2912" i="25"/>
  <c r="CF2934" i="25"/>
  <c r="CG2961" i="25"/>
  <c r="CG2976" i="25"/>
  <c r="CF2998" i="25"/>
  <c r="CF1054" i="25"/>
  <c r="CH1064" i="25"/>
  <c r="CI1148" i="25"/>
  <c r="CI1155" i="25"/>
  <c r="CF1179" i="25"/>
  <c r="CF1357" i="25"/>
  <c r="CH1401" i="25"/>
  <c r="CI1424" i="25"/>
  <c r="CI1464" i="25"/>
  <c r="CH1471" i="25"/>
  <c r="CH1477" i="25"/>
  <c r="CG1536" i="25"/>
  <c r="CH1660" i="25"/>
  <c r="CH1730" i="25"/>
  <c r="CI1805" i="25"/>
  <c r="CH1916" i="25"/>
  <c r="CH1986" i="25"/>
  <c r="CI2061" i="25"/>
  <c r="CH2172" i="25"/>
  <c r="CF2260" i="25"/>
  <c r="CI2277" i="25"/>
  <c r="CI2282" i="25"/>
  <c r="CF2324" i="25"/>
  <c r="CI2341" i="25"/>
  <c r="CI2346" i="25"/>
  <c r="CG1444" i="25"/>
  <c r="CH1448" i="25"/>
  <c r="CH1623" i="25"/>
  <c r="CI2474" i="25"/>
  <c r="CF2484" i="25"/>
  <c r="CG2629" i="25"/>
  <c r="CF2804" i="25"/>
  <c r="CG2421" i="25"/>
  <c r="CG2613" i="25"/>
  <c r="CF2852" i="25"/>
  <c r="CI2597" i="25"/>
  <c r="CI2634" i="25"/>
  <c r="CG2453" i="25"/>
  <c r="CG2500" i="25"/>
  <c r="CG2581" i="25"/>
  <c r="CG2709" i="25"/>
  <c r="CG2756" i="25"/>
  <c r="CG2837" i="25"/>
  <c r="CG2965" i="25"/>
  <c r="CG3012" i="25"/>
  <c r="CI2178" i="25"/>
  <c r="CI1057" i="25"/>
  <c r="CI1132" i="25"/>
  <c r="CG1572" i="25"/>
  <c r="CH1576" i="25"/>
  <c r="CI2501" i="25"/>
  <c r="CI2602" i="25"/>
  <c r="CF2612" i="25"/>
  <c r="CI2757" i="25"/>
  <c r="CI2858" i="25"/>
  <c r="CF2868" i="25"/>
  <c r="CI2885" i="25"/>
  <c r="CI2986" i="25"/>
  <c r="CI3013" i="25"/>
  <c r="CI2842" i="25"/>
  <c r="CI2906" i="25"/>
  <c r="CF2916" i="25"/>
  <c r="CI2933" i="25"/>
  <c r="CI2970" i="25"/>
  <c r="CF2980" i="25"/>
  <c r="CF2388" i="25"/>
  <c r="CI2405" i="25"/>
  <c r="CF2836" i="25"/>
  <c r="CI2490" i="25"/>
  <c r="CI2554" i="25"/>
  <c r="CI2618" i="25"/>
  <c r="CI2746" i="25"/>
  <c r="CI2810" i="25"/>
  <c r="CI2874" i="25"/>
  <c r="CI3002" i="25"/>
  <c r="CI2949" i="25"/>
  <c r="CI2485" i="25"/>
  <c r="CI2522" i="25"/>
  <c r="CF2532" i="25"/>
  <c r="CI2741" i="25"/>
  <c r="CI2778" i="25"/>
  <c r="CF2788" i="25"/>
  <c r="CI2997" i="25"/>
  <c r="CI2533" i="25"/>
  <c r="CI2570" i="25"/>
  <c r="CF2580" i="25"/>
  <c r="CI2826" i="25"/>
  <c r="CI2890" i="25"/>
  <c r="CF2900" i="25"/>
  <c r="CI2917" i="25"/>
  <c r="CI2954" i="25"/>
  <c r="CF2964" i="25"/>
  <c r="CF2372" i="25"/>
  <c r="CI2389" i="25"/>
  <c r="CI2426" i="25"/>
  <c r="CG2628" i="25"/>
  <c r="CG2645" i="25"/>
  <c r="CF2682" i="25"/>
  <c r="CF2884" i="25"/>
  <c r="CI2901" i="25"/>
  <c r="CI2938" i="25"/>
  <c r="CI2725" i="25"/>
  <c r="CI2762" i="25"/>
  <c r="CF2772" i="25"/>
  <c r="CI2981" i="25"/>
  <c r="CI3018" i="25"/>
  <c r="CG1242" i="25"/>
  <c r="CF1365" i="25"/>
  <c r="CG1376" i="25"/>
  <c r="CI1487" i="25"/>
  <c r="CF1332" i="25"/>
  <c r="CF1415" i="25"/>
  <c r="CH1528" i="25"/>
  <c r="CF1539" i="25"/>
  <c r="CH1626" i="25"/>
  <c r="CF1744" i="25"/>
  <c r="CF1808" i="25"/>
  <c r="CF1812" i="25"/>
  <c r="CH2074" i="25"/>
  <c r="CF2196" i="25"/>
  <c r="CG2300" i="25"/>
  <c r="CG2317" i="25"/>
  <c r="CI2380" i="25"/>
  <c r="CF2397" i="25"/>
  <c r="CG2466" i="25"/>
  <c r="CI2508" i="25"/>
  <c r="CF2525" i="25"/>
  <c r="CG2594" i="25"/>
  <c r="CI2636" i="25"/>
  <c r="CF2653" i="25"/>
  <c r="CG2722" i="25"/>
  <c r="CF2781" i="25"/>
  <c r="CI2828" i="25"/>
  <c r="CF2845" i="25"/>
  <c r="CI2892" i="25"/>
  <c r="CF2909" i="25"/>
  <c r="CF2973" i="25"/>
  <c r="CH1106" i="25"/>
  <c r="CI1050" i="25"/>
  <c r="CI1070" i="25"/>
  <c r="CG1291" i="25"/>
  <c r="CF1302" i="25"/>
  <c r="CG1156" i="25"/>
  <c r="CI1209" i="25"/>
  <c r="CG1317" i="25"/>
  <c r="CH1328" i="25"/>
  <c r="CG1503" i="25"/>
  <c r="CF1190" i="25"/>
  <c r="CG1273" i="25"/>
  <c r="CI1423" i="25"/>
  <c r="CG1557" i="25"/>
  <c r="CF1568" i="25"/>
  <c r="CF1073" i="25"/>
  <c r="CF1262" i="25"/>
  <c r="CG1337" i="25"/>
  <c r="CI1421" i="25"/>
  <c r="CG1460" i="25"/>
  <c r="CF1488" i="25"/>
  <c r="CF1543" i="25"/>
  <c r="CF1619" i="25"/>
  <c r="CH1621" i="25"/>
  <c r="CH1653" i="25"/>
  <c r="CF1680" i="25"/>
  <c r="CF1684" i="25"/>
  <c r="CH1717" i="25"/>
  <c r="CH1781" i="25"/>
  <c r="CH1845" i="25"/>
  <c r="CH1882" i="25"/>
  <c r="CF1965" i="25"/>
  <c r="CG2018" i="25"/>
  <c r="CI1293" i="25"/>
  <c r="CF1508" i="25"/>
  <c r="CF1512" i="25"/>
  <c r="CG1654" i="25"/>
  <c r="CI1676" i="25"/>
  <c r="CF2077" i="25"/>
  <c r="CG2130" i="25"/>
  <c r="CI2241" i="25"/>
  <c r="CI2401" i="25"/>
  <c r="CI2417" i="25"/>
  <c r="CI2433" i="25"/>
  <c r="CF2512" i="25"/>
  <c r="CI2534" i="25"/>
  <c r="CI2753" i="25"/>
  <c r="CF2864" i="25"/>
  <c r="CI2886" i="25"/>
  <c r="CI1724" i="25"/>
  <c r="CI2044" i="25"/>
  <c r="CH2298" i="25"/>
  <c r="CI1049" i="25"/>
  <c r="CG1084" i="25"/>
  <c r="CF1037" i="25"/>
  <c r="CF1102" i="25"/>
  <c r="CG1150" i="25"/>
  <c r="CG1573" i="25"/>
  <c r="CF1584" i="25"/>
  <c r="CF1095" i="25"/>
  <c r="CG1189" i="25"/>
  <c r="CF1360" i="25"/>
  <c r="CH1690" i="25"/>
  <c r="CI1748" i="25"/>
  <c r="CF2322" i="25"/>
  <c r="CF2402" i="25"/>
  <c r="CG2444" i="25"/>
  <c r="CG2461" i="25"/>
  <c r="CF2530" i="25"/>
  <c r="CG2572" i="25"/>
  <c r="CG2589" i="25"/>
  <c r="CG2700" i="25"/>
  <c r="CG2717" i="25"/>
  <c r="CG2764" i="25"/>
  <c r="CF2786" i="25"/>
  <c r="CF2850" i="25"/>
  <c r="CF2914" i="25"/>
  <c r="CG2956" i="25"/>
  <c r="CF2978" i="25"/>
  <c r="CG3020" i="25"/>
  <c r="CG1868" i="25"/>
  <c r="CI2116" i="25"/>
  <c r="CF2149" i="25"/>
  <c r="CI2624" i="25"/>
  <c r="CG2646" i="25"/>
  <c r="CI2960" i="25"/>
  <c r="CG2982" i="25"/>
  <c r="CH2276" i="25"/>
  <c r="CH2308" i="25"/>
  <c r="CH2314" i="25"/>
  <c r="CH2362" i="25"/>
  <c r="CG2162" i="25"/>
  <c r="CH2437" i="25"/>
  <c r="CG1174" i="25"/>
  <c r="CH1243" i="25"/>
  <c r="CI1072" i="25"/>
  <c r="CF1429" i="25"/>
  <c r="CG1440" i="25"/>
  <c r="CI1551" i="25"/>
  <c r="CI1171" i="25"/>
  <c r="CF1215" i="25"/>
  <c r="CH1400" i="25"/>
  <c r="CF1411" i="25"/>
  <c r="CI1593" i="25"/>
  <c r="CH1628" i="25"/>
  <c r="CH1692" i="25"/>
  <c r="CH1754" i="25"/>
  <c r="CH1818" i="25"/>
  <c r="CG1901" i="25"/>
  <c r="CH1909" i="25"/>
  <c r="CF1940" i="25"/>
  <c r="CH2054" i="25"/>
  <c r="CG2076" i="25"/>
  <c r="CF2252" i="25"/>
  <c r="CI2269" i="25"/>
  <c r="CI2274" i="25"/>
  <c r="CH1138" i="25"/>
  <c r="CH1682" i="25"/>
  <c r="CH1732" i="25"/>
  <c r="CH1821" i="25"/>
  <c r="CF2374" i="25"/>
  <c r="CG2593" i="25"/>
  <c r="CG2609" i="25"/>
  <c r="CG2688" i="25"/>
  <c r="CF2710" i="25"/>
  <c r="CG2913" i="25"/>
  <c r="CG2929" i="25"/>
  <c r="CG2945" i="25"/>
  <c r="CI1263" i="25"/>
  <c r="CF1333" i="25"/>
  <c r="CH1524" i="25"/>
  <c r="CF1997" i="25"/>
  <c r="CH2356" i="25"/>
  <c r="CH1650" i="25"/>
  <c r="CI2028" i="25"/>
  <c r="CF2045" i="25"/>
  <c r="CH1034" i="25"/>
  <c r="CI1159" i="25"/>
  <c r="CF1227" i="25"/>
  <c r="CG1238" i="25"/>
  <c r="CF1124" i="25"/>
  <c r="CG1195" i="25"/>
  <c r="CF1277" i="25"/>
  <c r="CF1509" i="25"/>
  <c r="CG1520" i="25"/>
  <c r="CH1567" i="25"/>
  <c r="CF1038" i="25"/>
  <c r="CG1092" i="25"/>
  <c r="CI1160" i="25"/>
  <c r="CI1199" i="25"/>
  <c r="CH1275" i="25"/>
  <c r="CG1359" i="25"/>
  <c r="CF1493" i="25"/>
  <c r="CG1504" i="25"/>
  <c r="CI1237" i="25"/>
  <c r="CI1253" i="25"/>
  <c r="CF1310" i="25"/>
  <c r="CG1465" i="25"/>
  <c r="CI1549" i="25"/>
  <c r="CG1588" i="25"/>
  <c r="CG1605" i="25"/>
  <c r="CF1645" i="25"/>
  <c r="CG1709" i="25"/>
  <c r="CI1756" i="25"/>
  <c r="CF1773" i="25"/>
  <c r="CH1820" i="25"/>
  <c r="CG1837" i="25"/>
  <c r="CI1872" i="25"/>
  <c r="CI1876" i="25"/>
  <c r="CF1954" i="25"/>
  <c r="CI2128" i="25"/>
  <c r="CI2132" i="25"/>
  <c r="CF2157" i="25"/>
  <c r="CI1437" i="25"/>
  <c r="CG1674" i="25"/>
  <c r="CH1893" i="25"/>
  <c r="CH1930" i="25"/>
  <c r="CH1938" i="25"/>
  <c r="CH2081" i="25"/>
  <c r="CG2246" i="25"/>
  <c r="CF2257" i="25"/>
  <c r="CG2262" i="25"/>
  <c r="CI2448" i="25"/>
  <c r="CG2470" i="25"/>
  <c r="CI2800" i="25"/>
  <c r="CG2822" i="25"/>
  <c r="CF1347" i="25"/>
  <c r="CH1349" i="25"/>
  <c r="CH1408" i="25"/>
  <c r="CG1922" i="25"/>
  <c r="CF1933" i="25"/>
  <c r="CG2114" i="25"/>
  <c r="CF2125" i="25"/>
  <c r="CH2357" i="25"/>
  <c r="CF2789" i="25"/>
  <c r="CI1884" i="25"/>
  <c r="CI2064" i="25"/>
  <c r="CF2101" i="25"/>
  <c r="CH2140" i="25"/>
  <c r="CG2221" i="25"/>
  <c r="CG2316" i="25"/>
  <c r="CG2333" i="25"/>
  <c r="CF2338" i="25"/>
  <c r="CI1455" i="25"/>
  <c r="CF1637" i="25"/>
  <c r="CF1825" i="25"/>
  <c r="CI1860" i="25"/>
  <c r="CG1874" i="25"/>
  <c r="CG2058" i="25"/>
  <c r="CG2166" i="25"/>
  <c r="CI2188" i="25"/>
  <c r="CI2256" i="25"/>
  <c r="CF2321" i="25"/>
  <c r="CI2432" i="25"/>
  <c r="CG2454" i="25"/>
  <c r="CI2608" i="25"/>
  <c r="CG2630" i="25"/>
  <c r="CI2768" i="25"/>
  <c r="CG2790" i="25"/>
  <c r="CI2944" i="25"/>
  <c r="CG2966" i="25"/>
  <c r="CF1230" i="25"/>
  <c r="CI1431" i="25"/>
  <c r="CG1485" i="25"/>
  <c r="CI1491" i="25"/>
  <c r="CG1552" i="25"/>
  <c r="CF1592" i="25"/>
  <c r="CI2244" i="25"/>
  <c r="CF1725" i="25"/>
  <c r="CF1836" i="25"/>
  <c r="CH1970" i="25"/>
  <c r="CI2237" i="25"/>
  <c r="CG2564" i="25"/>
  <c r="CG2820" i="25"/>
  <c r="CF2010" i="25"/>
  <c r="CI2118" i="25"/>
  <c r="CI2165" i="25"/>
  <c r="CH2210" i="25"/>
  <c r="CI2253" i="25"/>
  <c r="CI2258" i="25"/>
  <c r="CF2364" i="25"/>
  <c r="CI2381" i="25"/>
  <c r="CI2386" i="25"/>
  <c r="CF2428" i="25"/>
  <c r="CI2445" i="25"/>
  <c r="CI2450" i="25"/>
  <c r="CF2492" i="25"/>
  <c r="CI2509" i="25"/>
  <c r="CI2514" i="25"/>
  <c r="CF2556" i="25"/>
  <c r="CI2573" i="25"/>
  <c r="CI2578" i="25"/>
  <c r="CF2620" i="25"/>
  <c r="CI2637" i="25"/>
  <c r="CI2642" i="25"/>
  <c r="CF2684" i="25"/>
  <c r="CI2701" i="25"/>
  <c r="CI2706" i="25"/>
  <c r="CF2748" i="25"/>
  <c r="CI2765" i="25"/>
  <c r="CI2770" i="25"/>
  <c r="CF2812" i="25"/>
  <c r="CI2829" i="25"/>
  <c r="CI2834" i="25"/>
  <c r="CF2876" i="25"/>
  <c r="CI2893" i="25"/>
  <c r="CI2898" i="25"/>
  <c r="CF2940" i="25"/>
  <c r="CI2957" i="25"/>
  <c r="CI2962" i="25"/>
  <c r="CF3004" i="25"/>
  <c r="CI3021" i="25"/>
  <c r="CG1111" i="25"/>
  <c r="CH1802" i="25"/>
  <c r="CF1910" i="25"/>
  <c r="CH1932" i="25"/>
  <c r="CG2124" i="25"/>
  <c r="CI2186" i="25"/>
  <c r="CF2194" i="25"/>
  <c r="CI2326" i="25"/>
  <c r="CI2342" i="25"/>
  <c r="CF2368" i="25"/>
  <c r="CI2390" i="25"/>
  <c r="CI2497" i="25"/>
  <c r="CF2544" i="25"/>
  <c r="CI2566" i="25"/>
  <c r="CI2657" i="25"/>
  <c r="CI2673" i="25"/>
  <c r="CI2689" i="25"/>
  <c r="CF2704" i="25"/>
  <c r="CI2726" i="25"/>
  <c r="CI2849" i="25"/>
  <c r="CI2865" i="25"/>
  <c r="CF2880" i="25"/>
  <c r="CI3009" i="25"/>
  <c r="CF1396" i="25"/>
  <c r="CG1589" i="25"/>
  <c r="CI1615" i="25"/>
  <c r="CF2050" i="25"/>
  <c r="CF2293" i="25"/>
  <c r="CH2245" i="25"/>
  <c r="CH2340" i="25"/>
  <c r="CI1519" i="25"/>
  <c r="CF1789" i="25"/>
  <c r="CH1981" i="25"/>
  <c r="CG2226" i="25"/>
  <c r="CG1270" i="25"/>
  <c r="CG1306" i="25"/>
  <c r="CI2092" i="25"/>
  <c r="CH2666" i="25"/>
  <c r="CH2922" i="25"/>
  <c r="CH2996" i="25"/>
  <c r="CH2692" i="25"/>
  <c r="CF2549" i="25"/>
  <c r="CG2650" i="25"/>
  <c r="CH2452" i="25"/>
  <c r="CH2644" i="25"/>
  <c r="CH2708" i="25"/>
  <c r="CF2517" i="25"/>
  <c r="CF1033" i="25"/>
  <c r="CH1023" i="25"/>
  <c r="CI1026" i="25"/>
  <c r="CF1140" i="25"/>
  <c r="CG1151" i="25"/>
  <c r="CF1119" i="25"/>
  <c r="CI1221" i="25"/>
  <c r="CF1088" i="25"/>
  <c r="CF1445" i="25"/>
  <c r="CG1108" i="25"/>
  <c r="CI1122" i="25"/>
  <c r="CH1219" i="25"/>
  <c r="CG1286" i="25"/>
  <c r="CG1047" i="25"/>
  <c r="CG1235" i="25"/>
  <c r="CF1367" i="25"/>
  <c r="CI1407" i="25"/>
  <c r="CI1495" i="25"/>
  <c r="CG1535" i="25"/>
  <c r="CG1905" i="25"/>
  <c r="CF2000" i="25"/>
  <c r="CH2037" i="25"/>
  <c r="CF2093" i="25"/>
  <c r="CJ2093" i="25" s="1"/>
  <c r="CK2093" i="25" s="1"/>
  <c r="CH2202" i="25"/>
  <c r="CG2284" i="25"/>
  <c r="CF2306" i="25"/>
  <c r="CG2365" i="25"/>
  <c r="CG2412" i="25"/>
  <c r="CF2434" i="25"/>
  <c r="CG2493" i="25"/>
  <c r="CG2540" i="25"/>
  <c r="CF2562" i="25"/>
  <c r="CG2621" i="25"/>
  <c r="CG2668" i="25"/>
  <c r="CF2690" i="25"/>
  <c r="CG2749" i="25"/>
  <c r="CG2813" i="25"/>
  <c r="CG2860" i="25"/>
  <c r="CF2882" i="25"/>
  <c r="CG2941" i="25"/>
  <c r="CG2988" i="25"/>
  <c r="CF3010" i="25"/>
  <c r="CJ3010" i="25" s="1"/>
  <c r="CK3010" i="25" s="1"/>
  <c r="CI1583" i="25"/>
  <c r="CF1668" i="25"/>
  <c r="CI1738" i="25"/>
  <c r="CI1792" i="25"/>
  <c r="CF1829" i="25"/>
  <c r="CF1920" i="25"/>
  <c r="CF1949" i="25"/>
  <c r="CI1994" i="25"/>
  <c r="CI2048" i="25"/>
  <c r="CF2085" i="25"/>
  <c r="CF2180" i="25"/>
  <c r="CI2278" i="25"/>
  <c r="CF2352" i="25"/>
  <c r="CF2384" i="25"/>
  <c r="CF2480" i="25"/>
  <c r="CI2529" i="25"/>
  <c r="CF2560" i="25"/>
  <c r="CI2625" i="25"/>
  <c r="CI2662" i="25"/>
  <c r="CI2758" i="25"/>
  <c r="CI2801" i="25"/>
  <c r="CI2838" i="25"/>
  <c r="CF2896" i="25"/>
  <c r="CF2992" i="25"/>
  <c r="CI1096" i="25"/>
  <c r="CG1343" i="25"/>
  <c r="CH1461" i="25"/>
  <c r="CF1481" i="25"/>
  <c r="CI1788" i="25"/>
  <c r="CI1852" i="25"/>
  <c r="CF1869" i="25"/>
  <c r="CG2266" i="25"/>
  <c r="CF1091" i="25"/>
  <c r="CJ1091" i="25" s="1"/>
  <c r="CK1091" i="25" s="1"/>
  <c r="CG1373" i="25"/>
  <c r="CI1644" i="25"/>
  <c r="CF1900" i="25"/>
  <c r="CF2034" i="25"/>
  <c r="CG2373" i="25"/>
  <c r="CG2420" i="25"/>
  <c r="CG2565" i="25"/>
  <c r="CI2821" i="25"/>
  <c r="CI2677" i="25"/>
  <c r="CF2724" i="25"/>
  <c r="CH2506" i="25"/>
  <c r="CF1039" i="25"/>
  <c r="CI1053" i="25"/>
  <c r="CI1134" i="25"/>
  <c r="CF1081" i="25"/>
  <c r="CG1178" i="25"/>
  <c r="CH1375" i="25"/>
  <c r="CF1381" i="25"/>
  <c r="CI1307" i="25"/>
  <c r="CH1116" i="25"/>
  <c r="CG1413" i="25"/>
  <c r="CF1472" i="25"/>
  <c r="CI1555" i="25"/>
  <c r="CG1670" i="25"/>
  <c r="CG1734" i="25"/>
  <c r="CG1798" i="25"/>
  <c r="CG1862" i="25"/>
  <c r="CG1926" i="25"/>
  <c r="CI1948" i="25"/>
  <c r="CG2029" i="25"/>
  <c r="CG2138" i="25"/>
  <c r="CI2192" i="25"/>
  <c r="CF2229" i="25"/>
  <c r="CF2285" i="25"/>
  <c r="CG2332" i="25"/>
  <c r="CF2354" i="25"/>
  <c r="CG2413" i="25"/>
  <c r="CG2460" i="25"/>
  <c r="CG2524" i="25"/>
  <c r="CF2546" i="25"/>
  <c r="CG2605" i="25"/>
  <c r="CG2652" i="25"/>
  <c r="CF2674" i="25"/>
  <c r="CG2733" i="25"/>
  <c r="CG2780" i="25"/>
  <c r="CF2802" i="25"/>
  <c r="CG2844" i="25"/>
  <c r="CF2866" i="25"/>
  <c r="CG2925" i="25"/>
  <c r="CG2972" i="25"/>
  <c r="CF2994" i="25"/>
  <c r="CI1205" i="25"/>
  <c r="CG1728" i="25"/>
  <c r="CH1765" i="25"/>
  <c r="CH1889" i="25"/>
  <c r="CG1953" i="25"/>
  <c r="CH2021" i="25"/>
  <c r="CH2145" i="25"/>
  <c r="CG2209" i="25"/>
  <c r="CG2240" i="25"/>
  <c r="CG2288" i="25"/>
  <c r="CF2310" i="25"/>
  <c r="CI2438" i="25"/>
  <c r="CI2481" i="25"/>
  <c r="CI2518" i="25"/>
  <c r="CF2576" i="25"/>
  <c r="CI2598" i="25"/>
  <c r="CI2694" i="25"/>
  <c r="CI2737" i="25"/>
  <c r="CF2752" i="25"/>
  <c r="CI2817" i="25"/>
  <c r="CI2854" i="25"/>
  <c r="CF2928" i="25"/>
  <c r="CI2977" i="25"/>
  <c r="CI2993" i="25"/>
  <c r="CI1269" i="25"/>
  <c r="CI1318" i="25"/>
  <c r="CG1353" i="25"/>
  <c r="CI1529" i="25"/>
  <c r="CF1559" i="25"/>
  <c r="CG1616" i="25"/>
  <c r="CG1677" i="25"/>
  <c r="CH2189" i="25"/>
  <c r="CI2261" i="25"/>
  <c r="CF2292" i="25"/>
  <c r="CI2330" i="25"/>
  <c r="CI1107" i="25"/>
  <c r="CG1229" i="25"/>
  <c r="CG1261" i="25"/>
  <c r="CH1391" i="25"/>
  <c r="CH1661" i="25"/>
  <c r="CF1708" i="25"/>
  <c r="CI1842" i="25"/>
  <c r="CG1917" i="25"/>
  <c r="CH1964" i="25"/>
  <c r="CF2098" i="25"/>
  <c r="CI2173" i="25"/>
  <c r="CG2220" i="25"/>
  <c r="CI2538" i="25"/>
  <c r="CG2693" i="25"/>
  <c r="CF2730" i="25"/>
  <c r="CG2740" i="25"/>
  <c r="CF2394" i="25"/>
  <c r="CG2404" i="25"/>
  <c r="CI2458" i="25"/>
  <c r="CF2468" i="25"/>
  <c r="CI2378" i="25"/>
  <c r="CI2469" i="25"/>
  <c r="CH2661" i="25"/>
  <c r="CF1969" i="25"/>
  <c r="CF2033" i="25"/>
  <c r="CF2097" i="25"/>
  <c r="CF2161" i="25"/>
  <c r="CF2225" i="25"/>
  <c r="CF1173" i="25"/>
  <c r="CF1254" i="25"/>
  <c r="CI1327" i="25"/>
  <c r="CF1380" i="25"/>
  <c r="CF1384" i="25"/>
  <c r="CF1701" i="25"/>
  <c r="CF1761" i="25"/>
  <c r="CJ1761" i="25" s="1"/>
  <c r="CK1761" i="25" s="1"/>
  <c r="CI1804" i="25"/>
  <c r="CF1856" i="25"/>
  <c r="CG1885" i="25"/>
  <c r="CF2002" i="25"/>
  <c r="CI2038" i="25"/>
  <c r="CG2060" i="25"/>
  <c r="CG2122" i="25"/>
  <c r="CF2213" i="25"/>
  <c r="CF2289" i="25"/>
  <c r="CI2336" i="25"/>
  <c r="CG2358" i="25"/>
  <c r="CI2400" i="25"/>
  <c r="CF2449" i="25"/>
  <c r="CG2486" i="25"/>
  <c r="CI2528" i="25"/>
  <c r="CF2577" i="25"/>
  <c r="CF2641" i="25"/>
  <c r="CG2678" i="25"/>
  <c r="CI2720" i="25"/>
  <c r="CF2769" i="25"/>
  <c r="CG2806" i="25"/>
  <c r="CI2848" i="25"/>
  <c r="CF2897" i="25"/>
  <c r="CG2934" i="25"/>
  <c r="CI2976" i="25"/>
  <c r="CG1054" i="25"/>
  <c r="CG1148" i="25"/>
  <c r="CG1179" i="25"/>
  <c r="CI1401" i="25"/>
  <c r="CF1464" i="25"/>
  <c r="CG1477" i="25"/>
  <c r="CI1660" i="25"/>
  <c r="CG1805" i="25"/>
  <c r="CG1986" i="25"/>
  <c r="CI2172" i="25"/>
  <c r="CF2277" i="25"/>
  <c r="CI2324" i="25"/>
  <c r="CG2346" i="25"/>
  <c r="CF1448" i="25"/>
  <c r="CG2474" i="25"/>
  <c r="CH2629" i="25"/>
  <c r="CH2421" i="25"/>
  <c r="CH2613" i="25"/>
  <c r="CG2634" i="25"/>
  <c r="CH2453" i="25"/>
  <c r="CH2581" i="25"/>
  <c r="CH2756" i="25"/>
  <c r="CH2837" i="25"/>
  <c r="CH3012" i="25"/>
  <c r="CF1057" i="25"/>
  <c r="CG1132" i="25"/>
  <c r="CF1576" i="25"/>
  <c r="CF2501" i="25"/>
  <c r="CG2602" i="25"/>
  <c r="CI2612" i="25"/>
  <c r="CF2757" i="25"/>
  <c r="CG2858" i="25"/>
  <c r="CI2868" i="25"/>
  <c r="CF2885" i="25"/>
  <c r="CG2986" i="25"/>
  <c r="CF3013" i="25"/>
  <c r="CG2842" i="25"/>
  <c r="CG2906" i="25"/>
  <c r="CI2916" i="25"/>
  <c r="CF2933" i="25"/>
  <c r="CG2970" i="25"/>
  <c r="CI2980" i="25"/>
  <c r="CI2388" i="25"/>
  <c r="CF2405" i="25"/>
  <c r="CI2836" i="25"/>
  <c r="CG2490" i="25"/>
  <c r="CG2554" i="25"/>
  <c r="CG2618" i="25"/>
  <c r="CG2746" i="25"/>
  <c r="CG2810" i="25"/>
  <c r="CG2874" i="25"/>
  <c r="CG3002" i="25"/>
  <c r="CF2949" i="25"/>
  <c r="CF2485" i="25"/>
  <c r="CG2522" i="25"/>
  <c r="CI2532" i="25"/>
  <c r="CF2741" i="25"/>
  <c r="CG2778" i="25"/>
  <c r="CI2788" i="25"/>
  <c r="CF2997" i="25"/>
  <c r="CF2533" i="25"/>
  <c r="CG2570" i="25"/>
  <c r="CI2580" i="25"/>
  <c r="CG2826" i="25"/>
  <c r="CG2890" i="25"/>
  <c r="CI2900" i="25"/>
  <c r="CF2917" i="25"/>
  <c r="CG2954" i="25"/>
  <c r="CI2964" i="25"/>
  <c r="CI2372" i="25"/>
  <c r="CF2389" i="25"/>
  <c r="CG2426" i="25"/>
  <c r="CH2628" i="25"/>
  <c r="CH2645" i="25"/>
  <c r="CH2682" i="25"/>
  <c r="CI2884" i="25"/>
  <c r="CF2901" i="25"/>
  <c r="CG2938" i="25"/>
  <c r="CF2725" i="25"/>
  <c r="CG2762" i="25"/>
  <c r="CI2772" i="25"/>
  <c r="CF2981" i="25"/>
  <c r="CG3018" i="25"/>
  <c r="CI1242" i="25"/>
  <c r="CH1332" i="25"/>
  <c r="CH1415" i="25"/>
  <c r="CI1528" i="25"/>
  <c r="CG1539" i="25"/>
  <c r="CI1626" i="25"/>
  <c r="CG1744" i="25"/>
  <c r="CG1808" i="25"/>
  <c r="CH1812" i="25"/>
  <c r="CI2074" i="25"/>
  <c r="CH2196" i="25"/>
  <c r="CH2300" i="25"/>
  <c r="CH2317" i="25"/>
  <c r="CF2380" i="25"/>
  <c r="CI2397" i="25"/>
  <c r="CI2466" i="25"/>
  <c r="CF2508" i="25"/>
  <c r="CI2525" i="25"/>
  <c r="CI2594" i="25"/>
  <c r="CF2636" i="25"/>
  <c r="CI2653" i="25"/>
  <c r="CI2722" i="25"/>
  <c r="CI2781" i="25"/>
  <c r="CF2828" i="25"/>
  <c r="CI2845" i="25"/>
  <c r="CF2892" i="25"/>
  <c r="CI2909" i="25"/>
  <c r="CI2973" i="25"/>
  <c r="CF1106" i="25"/>
  <c r="CH1050" i="25"/>
  <c r="CH1070" i="25"/>
  <c r="CI1291" i="25"/>
  <c r="CI1302" i="25"/>
  <c r="CI1156" i="25"/>
  <c r="CH1209" i="25"/>
  <c r="CI1317" i="25"/>
  <c r="CF1328" i="25"/>
  <c r="CH1503" i="25"/>
  <c r="CI1190" i="25"/>
  <c r="CF1273" i="25"/>
  <c r="CF1423" i="25"/>
  <c r="CI1557" i="25"/>
  <c r="CI1568" i="25"/>
  <c r="CG1073" i="25"/>
  <c r="CG1262" i="25"/>
  <c r="CH1337" i="25"/>
  <c r="CI1488" i="25"/>
  <c r="CG1619" i="25"/>
  <c r="CI1653" i="25"/>
  <c r="CH1684" i="25"/>
  <c r="CI1781" i="25"/>
  <c r="CI1882" i="25"/>
  <c r="CI2018" i="25"/>
  <c r="CG1512" i="25"/>
  <c r="CF1676" i="25"/>
  <c r="CI2130" i="25"/>
  <c r="CG2241" i="25"/>
  <c r="CG2401" i="25"/>
  <c r="CG2433" i="25"/>
  <c r="CF2534" i="25"/>
  <c r="CG2864" i="25"/>
  <c r="CF1724" i="25"/>
  <c r="CG1102" i="25"/>
  <c r="CI1584" i="25"/>
  <c r="CI1360" i="25"/>
  <c r="CG1748" i="25"/>
  <c r="CH2322" i="25"/>
  <c r="CH2402" i="25"/>
  <c r="CH2461" i="25"/>
  <c r="CH2572" i="25"/>
  <c r="CH2658" i="25"/>
  <c r="CH2764" i="25"/>
  <c r="CH2850" i="25"/>
  <c r="CH2956" i="25"/>
  <c r="CH3020" i="25"/>
  <c r="CG2116" i="25"/>
  <c r="CH2624" i="25"/>
  <c r="CH2960" i="25"/>
  <c r="CF2308" i="25"/>
  <c r="CI2362" i="25"/>
  <c r="CI2162" i="25"/>
  <c r="CI2437" i="25"/>
  <c r="CH1174" i="25"/>
  <c r="CF1243" i="25"/>
  <c r="CH1429" i="25"/>
  <c r="CF1551" i="25"/>
  <c r="CG1171" i="25"/>
  <c r="CI1215" i="25"/>
  <c r="CG1411" i="25"/>
  <c r="CF1593" i="25"/>
  <c r="CF1692" i="25"/>
  <c r="CI1818" i="25"/>
  <c r="CI1909" i="25"/>
  <c r="CF2054" i="25"/>
  <c r="CG2269" i="25"/>
  <c r="CF1138" i="25"/>
  <c r="CI1732" i="25"/>
  <c r="CG2374" i="25"/>
  <c r="CF2609" i="25"/>
  <c r="CG2710" i="25"/>
  <c r="CF2945" i="25"/>
  <c r="CG1333" i="25"/>
  <c r="CG1524" i="25"/>
  <c r="CI1997" i="25"/>
  <c r="CF2356" i="25"/>
  <c r="CF1650" i="25"/>
  <c r="CI2045" i="25"/>
  <c r="CG1034" i="25"/>
  <c r="CH1159" i="25"/>
  <c r="CH1238" i="25"/>
  <c r="CI1195" i="25"/>
  <c r="CF1567" i="25"/>
  <c r="CI1092" i="25"/>
  <c r="CF1160" i="25"/>
  <c r="CJ1160" i="25" s="1"/>
  <c r="CK1160" i="25" s="1"/>
  <c r="CG1275" i="25"/>
  <c r="CH1359" i="25"/>
  <c r="CH1493" i="25"/>
  <c r="CH1237" i="25"/>
  <c r="CG1310" i="25"/>
  <c r="CH1465" i="25"/>
  <c r="CH1549" i="25"/>
  <c r="CI1605" i="25"/>
  <c r="CG1756" i="25"/>
  <c r="CH1837" i="25"/>
  <c r="CG1876" i="25"/>
  <c r="CH1954" i="25"/>
  <c r="CG2132" i="25"/>
  <c r="CF1893" i="25"/>
  <c r="CG1938" i="25"/>
  <c r="CI2081" i="25"/>
  <c r="CH2257" i="25"/>
  <c r="CH2448" i="25"/>
  <c r="CH2800" i="25"/>
  <c r="CI1347" i="25"/>
  <c r="CI1933" i="25"/>
  <c r="CI2125" i="25"/>
  <c r="CI2357" i="25"/>
  <c r="CG1884" i="25"/>
  <c r="CH2064" i="25"/>
  <c r="CH2333" i="25"/>
  <c r="CG1637" i="25"/>
  <c r="CH1825" i="25"/>
  <c r="CG1860" i="25"/>
  <c r="CF2058" i="25"/>
  <c r="CH2166" i="25"/>
  <c r="CH2256" i="25"/>
  <c r="CH2432" i="25"/>
  <c r="CH2608" i="25"/>
  <c r="CH2768" i="25"/>
  <c r="CH2944" i="25"/>
  <c r="CG1230" i="25"/>
  <c r="CG1431" i="25"/>
  <c r="CF1485" i="25"/>
  <c r="CG2244" i="25"/>
  <c r="CF1970" i="25"/>
  <c r="CH2564" i="25"/>
  <c r="CH2010" i="25"/>
  <c r="CF2165" i="25"/>
  <c r="CJ2165" i="25" s="1"/>
  <c r="CK2165" i="25" s="1"/>
  <c r="CF2258" i="25"/>
  <c r="CG2381" i="25"/>
  <c r="CG2428" i="25"/>
  <c r="CF2450" i="25"/>
  <c r="CG2509" i="25"/>
  <c r="CG2556" i="25"/>
  <c r="CF2578" i="25"/>
  <c r="CG2637" i="25"/>
  <c r="CG2684" i="25"/>
  <c r="CF2706" i="25"/>
  <c r="CG2765" i="25"/>
  <c r="CG2812" i="25"/>
  <c r="CG2876" i="25"/>
  <c r="CF2898" i="25"/>
  <c r="CG2957" i="25"/>
  <c r="CG3004" i="25"/>
  <c r="CH1111" i="25"/>
  <c r="CI1932" i="25"/>
  <c r="CH2186" i="25"/>
  <c r="CF2326" i="25"/>
  <c r="CG2368" i="25"/>
  <c r="CG2497" i="25"/>
  <c r="CF2566" i="25"/>
  <c r="CG2673" i="25"/>
  <c r="CG2689" i="25"/>
  <c r="CF2726" i="25"/>
  <c r="CG2865" i="25"/>
  <c r="CG2880" i="25"/>
  <c r="CG3009" i="25"/>
  <c r="CI1589" i="25"/>
  <c r="CF1615" i="25"/>
  <c r="CH2050" i="25"/>
  <c r="CG2293" i="25"/>
  <c r="CI2245" i="25"/>
  <c r="CI2325" i="25"/>
  <c r="CF2340" i="25"/>
  <c r="CG1320" i="25"/>
  <c r="CH1519" i="25"/>
  <c r="CH1772" i="25"/>
  <c r="CI1789" i="25"/>
  <c r="CI1906" i="25"/>
  <c r="CG1981" i="25"/>
  <c r="CI2226" i="25"/>
  <c r="CG1139" i="25"/>
  <c r="CH1270" i="25"/>
  <c r="CI1283" i="25"/>
  <c r="CI1306" i="25"/>
  <c r="CF1714" i="25"/>
  <c r="CJ1714" i="25" s="1"/>
  <c r="CK1714" i="25" s="1"/>
  <c r="CH2092" i="25"/>
  <c r="CI2666" i="25"/>
  <c r="CF2676" i="25"/>
  <c r="CI2794" i="25"/>
  <c r="CI2922" i="25"/>
  <c r="CF2932" i="25"/>
  <c r="CF2996" i="25"/>
  <c r="CG2869" i="25"/>
  <c r="CF2436" i="25"/>
  <c r="CF2692" i="25"/>
  <c r="CF2948" i="25"/>
  <c r="CG2549" i="25"/>
  <c r="CG2596" i="25"/>
  <c r="CF2650" i="25"/>
  <c r="CG2660" i="25"/>
  <c r="CI2442" i="25"/>
  <c r="CF2452" i="25"/>
  <c r="CF2516" i="25"/>
  <c r="CF2644" i="25"/>
  <c r="CI2698" i="25"/>
  <c r="CF2708" i="25"/>
  <c r="CI2853" i="25"/>
  <c r="CG2517" i="25"/>
  <c r="CG2773" i="25"/>
  <c r="CG1033" i="25"/>
  <c r="CF1023" i="25"/>
  <c r="CH1026" i="25"/>
  <c r="CH1140" i="25"/>
  <c r="CH1151" i="25"/>
  <c r="CH1074" i="25"/>
  <c r="CI1119" i="25"/>
  <c r="CG1221" i="25"/>
  <c r="CH1285" i="25"/>
  <c r="CG1080" i="25"/>
  <c r="CH1088" i="25"/>
  <c r="CG1222" i="25"/>
  <c r="CG1301" i="25"/>
  <c r="CF1439" i="25"/>
  <c r="CH1445" i="25"/>
  <c r="CH1456" i="25"/>
  <c r="CI1108" i="25"/>
  <c r="CH1112" i="25"/>
  <c r="CH1122" i="25"/>
  <c r="CI1182" i="25"/>
  <c r="CI1219" i="25"/>
  <c r="CH1259" i="25"/>
  <c r="CF1047" i="25"/>
  <c r="CG1213" i="25"/>
  <c r="CF1397" i="25"/>
  <c r="CH1417" i="25"/>
  <c r="CI1525" i="25"/>
  <c r="CH1535" i="25"/>
  <c r="CI1713" i="25"/>
  <c r="CI1905" i="25"/>
  <c r="CF1946" i="25"/>
  <c r="CI1990" i="25"/>
  <c r="CF2012" i="25"/>
  <c r="CG2068" i="25"/>
  <c r="CI2202" i="25"/>
  <c r="CH2301" i="25"/>
  <c r="CH2348" i="25"/>
  <c r="CH2365" i="25"/>
  <c r="CH2412" i="25"/>
  <c r="CH2434" i="25"/>
  <c r="CH2493" i="25"/>
  <c r="CH2540" i="25"/>
  <c r="CH2604" i="25"/>
  <c r="CH2626" i="25"/>
  <c r="CH2685" i="25"/>
  <c r="CH2732" i="25"/>
  <c r="CH2754" i="25"/>
  <c r="CH2813" i="25"/>
  <c r="CH2860" i="25"/>
  <c r="CH2882" i="25"/>
  <c r="CH2941" i="25"/>
  <c r="CH2988" i="25"/>
  <c r="CH1668" i="25"/>
  <c r="CH1738" i="25"/>
  <c r="CH1792" i="25"/>
  <c r="CG1829" i="25"/>
  <c r="CI1949" i="25"/>
  <c r="CF1974" i="25"/>
  <c r="CJ1974" i="25" s="1"/>
  <c r="CK1974" i="25" s="1"/>
  <c r="CH2013" i="25"/>
  <c r="CI2066" i="25"/>
  <c r="CG2176" i="25"/>
  <c r="CI2205" i="25"/>
  <c r="CF2230" i="25"/>
  <c r="CJ2230" i="25" s="1"/>
  <c r="CK2230" i="25" s="1"/>
  <c r="CG2304" i="25"/>
  <c r="CG2352" i="25"/>
  <c r="CG2384" i="25"/>
  <c r="CG2480" i="25"/>
  <c r="CG2529" i="25"/>
  <c r="CG2560" i="25"/>
  <c r="CG2625" i="25"/>
  <c r="CF2662" i="25"/>
  <c r="CJ2662" i="25" s="1"/>
  <c r="CK2662" i="25" s="1"/>
  <c r="CF2758" i="25"/>
  <c r="CG2801" i="25"/>
  <c r="CF2838" i="25"/>
  <c r="CG2896" i="25"/>
  <c r="CF3014" i="25"/>
  <c r="CI1336" i="25"/>
  <c r="CG1363" i="25"/>
  <c r="CF1479" i="25"/>
  <c r="CI1666" i="25"/>
  <c r="CH1741" i="25"/>
  <c r="CI1794" i="25"/>
  <c r="CI1858" i="25"/>
  <c r="CF1980" i="25"/>
  <c r="CF2236" i="25"/>
  <c r="CG2309" i="25"/>
  <c r="CI1206" i="25"/>
  <c r="CG1900" i="25"/>
  <c r="CH2109" i="25"/>
  <c r="CH2420" i="25"/>
  <c r="CH2565" i="25"/>
  <c r="CG2586" i="25"/>
  <c r="CG2714" i="25"/>
  <c r="CF2805" i="25"/>
  <c r="CI2506" i="25"/>
  <c r="CH1039" i="25"/>
  <c r="CG1053" i="25"/>
  <c r="CG1134" i="25"/>
  <c r="CI1081" i="25"/>
  <c r="CI1126" i="25"/>
  <c r="CF1178" i="25"/>
  <c r="CJ1178" i="25" s="1"/>
  <c r="CK1178" i="25" s="1"/>
  <c r="CF1375" i="25"/>
  <c r="CH1392" i="25"/>
  <c r="CH1103" i="25"/>
  <c r="CH1307" i="25"/>
  <c r="CI1413" i="25"/>
  <c r="CI1472" i="25"/>
  <c r="CH1555" i="25"/>
  <c r="CI1634" i="25"/>
  <c r="CI1698" i="25"/>
  <c r="CH1798" i="25"/>
  <c r="CH1862" i="25"/>
  <c r="CH1926" i="25"/>
  <c r="CH1936" i="25"/>
  <c r="CG1973" i="25"/>
  <c r="CH2004" i="25"/>
  <c r="CI2082" i="25"/>
  <c r="CH2182" i="25"/>
  <c r="CG2204" i="25"/>
  <c r="CI2285" i="25"/>
  <c r="CH2354" i="25"/>
  <c r="CH2413" i="25"/>
  <c r="CH2460" i="25"/>
  <c r="CH2482" i="25"/>
  <c r="CH2541" i="25"/>
  <c r="CH2588" i="25"/>
  <c r="CH2610" i="25"/>
  <c r="CH2669" i="25"/>
  <c r="CH2716" i="25"/>
  <c r="CH2738" i="25"/>
  <c r="CH2797" i="25"/>
  <c r="CH2844" i="25"/>
  <c r="CH2866" i="25"/>
  <c r="CH2930" i="25"/>
  <c r="CH2989" i="25"/>
  <c r="CI1022" i="25"/>
  <c r="CG1246" i="25"/>
  <c r="CI1565" i="25"/>
  <c r="CF1697" i="25"/>
  <c r="CI1740" i="25"/>
  <c r="CI1846" i="25"/>
  <c r="CF1953" i="25"/>
  <c r="CI1996" i="25"/>
  <c r="CI2145" i="25"/>
  <c r="CI2240" i="25"/>
  <c r="CI2288" i="25"/>
  <c r="CG2310" i="25"/>
  <c r="CF2438" i="25"/>
  <c r="CG2481" i="25"/>
  <c r="CF2518" i="25"/>
  <c r="CJ2518" i="25" s="1"/>
  <c r="CK2518" i="25" s="1"/>
  <c r="CG2576" i="25"/>
  <c r="CG2672" i="25"/>
  <c r="CG2721" i="25"/>
  <c r="CG2752" i="25"/>
  <c r="CG2817" i="25"/>
  <c r="CF2854" i="25"/>
  <c r="CF2950" i="25"/>
  <c r="CG3008" i="25"/>
  <c r="CG1351" i="25"/>
  <c r="CH1475" i="25"/>
  <c r="CF1529" i="25"/>
  <c r="CH1677" i="25"/>
  <c r="CF2189" i="25"/>
  <c r="CG2330" i="25"/>
  <c r="CF1261" i="25"/>
  <c r="CG1661" i="25"/>
  <c r="CH1842" i="25"/>
  <c r="CG2098" i="25"/>
  <c r="CI2220" i="25"/>
  <c r="CH2693" i="25"/>
  <c r="CH2740" i="25"/>
  <c r="CH2394" i="25"/>
  <c r="CG2458" i="25"/>
  <c r="CF2469" i="25"/>
  <c r="CI2661" i="25"/>
  <c r="CH1969" i="25"/>
  <c r="CH2097" i="25"/>
  <c r="CI1254" i="25"/>
  <c r="CH1380" i="25"/>
  <c r="CH1609" i="25"/>
  <c r="CG1701" i="25"/>
  <c r="CI1746" i="25"/>
  <c r="CH1782" i="25"/>
  <c r="CF1804" i="25"/>
  <c r="CG1856" i="25"/>
  <c r="CH1885" i="25"/>
  <c r="CH1957" i="25"/>
  <c r="CH2002" i="25"/>
  <c r="CG2017" i="25"/>
  <c r="CH2052" i="25"/>
  <c r="CH2060" i="25"/>
  <c r="CF2122" i="25"/>
  <c r="CG2213" i="25"/>
  <c r="CH2272" i="25"/>
  <c r="CH2294" i="25"/>
  <c r="CH2353" i="25"/>
  <c r="CH2358" i="25"/>
  <c r="CH2400" i="25"/>
  <c r="CH2422" i="25"/>
  <c r="CH2449" i="25"/>
  <c r="CH2464" i="25"/>
  <c r="CH2486" i="25"/>
  <c r="CH2513" i="25"/>
  <c r="CH2528" i="25"/>
  <c r="CH2550" i="25"/>
  <c r="CH2577" i="25"/>
  <c r="CH2592" i="25"/>
  <c r="CH2614" i="25"/>
  <c r="CH2641" i="25"/>
  <c r="CH2656" i="25"/>
  <c r="CH2678" i="25"/>
  <c r="CH2705" i="25"/>
  <c r="CH2720" i="25"/>
  <c r="CH2742" i="25"/>
  <c r="CH2769" i="25"/>
  <c r="CH2784" i="25"/>
  <c r="CH2806" i="25"/>
  <c r="CH2833" i="25"/>
  <c r="CH2848" i="25"/>
  <c r="CH2870" i="25"/>
  <c r="CH2897" i="25"/>
  <c r="CH2912" i="25"/>
  <c r="CH2934" i="25"/>
  <c r="CH2961" i="25"/>
  <c r="CH2976" i="25"/>
  <c r="CH2998" i="25"/>
  <c r="CI1054" i="25"/>
  <c r="CF1064" i="25"/>
  <c r="CF1148" i="25"/>
  <c r="CJ1148" i="25" s="1"/>
  <c r="CK1148" i="25" s="1"/>
  <c r="CH1155" i="25"/>
  <c r="CI1179" i="25"/>
  <c r="CH1357" i="25"/>
  <c r="CF1401" i="25"/>
  <c r="CH1424" i="25"/>
  <c r="CG1464" i="25"/>
  <c r="CF1471" i="25"/>
  <c r="CI1477" i="25"/>
  <c r="CI1536" i="25"/>
  <c r="CF1660" i="25"/>
  <c r="CI1730" i="25"/>
  <c r="CH1805" i="25"/>
  <c r="CF1916" i="25"/>
  <c r="CJ1916" i="25" s="1"/>
  <c r="CK1916" i="25" s="1"/>
  <c r="CI1986" i="25"/>
  <c r="CH2061" i="25"/>
  <c r="CF2172" i="25"/>
  <c r="CJ2172" i="25" s="1"/>
  <c r="CK2172" i="25" s="1"/>
  <c r="CG2260" i="25"/>
  <c r="CG2277" i="25"/>
  <c r="CF2282" i="25"/>
  <c r="CG2324" i="25"/>
  <c r="CG2341" i="25"/>
  <c r="CF2346" i="25"/>
  <c r="CH1444" i="25"/>
  <c r="CG1448" i="25"/>
  <c r="CG1623" i="25"/>
  <c r="CF2474" i="25"/>
  <c r="CG2484" i="25"/>
  <c r="CI2629" i="25"/>
  <c r="CG2804" i="25"/>
  <c r="CI2421" i="25"/>
  <c r="CI2581" i="25"/>
  <c r="CI2837" i="25"/>
  <c r="CF3012" i="25"/>
  <c r="CG1057" i="25"/>
  <c r="CH1572" i="25"/>
  <c r="CG2501" i="25"/>
  <c r="CG2612" i="25"/>
  <c r="CF2858" i="25"/>
  <c r="CG2885" i="25"/>
  <c r="CG3013" i="25"/>
  <c r="CF2842" i="25"/>
  <c r="CF2906" i="25"/>
  <c r="CG2933" i="25"/>
  <c r="CG2980" i="25"/>
  <c r="CG2405" i="25"/>
  <c r="CG2836" i="25"/>
  <c r="CF2554" i="25"/>
  <c r="CF2746" i="25"/>
  <c r="CF2874" i="25"/>
  <c r="CG2949" i="25"/>
  <c r="CF2522" i="25"/>
  <c r="CG2741" i="25"/>
  <c r="CG2788" i="25"/>
  <c r="CG2533" i="25"/>
  <c r="CG2580" i="25"/>
  <c r="CF2890" i="25"/>
  <c r="CG2917" i="25"/>
  <c r="CG2964" i="25"/>
  <c r="CG2389" i="25"/>
  <c r="CI2645" i="25"/>
  <c r="CG2884" i="25"/>
  <c r="CF2938" i="25"/>
  <c r="CF2762" i="25"/>
  <c r="CG2981" i="25"/>
  <c r="AF3117" i="25"/>
  <c r="BF6" i="25"/>
  <c r="V6" i="25"/>
  <c r="AG3117" i="25"/>
  <c r="BB6" i="25"/>
  <c r="J148" i="8"/>
  <c r="AJ6" i="25"/>
  <c r="AL6" i="25"/>
  <c r="B3109" i="25"/>
  <c r="AF3109" i="25" s="1"/>
  <c r="J6" i="25"/>
  <c r="AD6" i="25"/>
  <c r="AV6" i="25"/>
  <c r="AX6" i="25"/>
  <c r="R6" i="25"/>
  <c r="AD3140" i="25"/>
  <c r="X6" i="25"/>
  <c r="AN6" i="25"/>
  <c r="N6" i="25"/>
  <c r="Z6" i="25"/>
  <c r="AB6" i="25"/>
  <c r="BQ7" i="25"/>
  <c r="BR8" i="25" s="1"/>
  <c r="L6" i="25"/>
  <c r="AH6" i="25"/>
  <c r="H6" i="25"/>
  <c r="P6" i="25"/>
  <c r="AF6" i="25"/>
  <c r="BP15" i="25"/>
  <c r="B3118" i="25" s="1"/>
  <c r="BH6" i="25"/>
  <c r="T6" i="25"/>
  <c r="AR6" i="25"/>
  <c r="AP6" i="25"/>
  <c r="AZ6" i="25"/>
  <c r="BD6" i="25"/>
  <c r="AT6" i="25"/>
  <c r="G148" i="8"/>
  <c r="BP11" i="25"/>
  <c r="B3114" i="25" s="1"/>
  <c r="BP13" i="25"/>
  <c r="B3116" i="25" s="1"/>
  <c r="I148" i="8"/>
  <c r="M148" i="8"/>
  <c r="BP17" i="25"/>
  <c r="B3120" i="25" s="1"/>
  <c r="C148" i="8"/>
  <c r="BP7" i="25"/>
  <c r="L3031" i="25" s="1"/>
  <c r="BP10" i="25"/>
  <c r="B3113" i="25" s="1"/>
  <c r="F148" i="8"/>
  <c r="BP9" i="25"/>
  <c r="B3112" i="25" s="1"/>
  <c r="E148" i="8"/>
  <c r="AH3038" i="25"/>
  <c r="AJ3030" i="25"/>
  <c r="AH3033" i="25"/>
  <c r="AJ3040" i="25"/>
  <c r="AJ3036" i="25"/>
  <c r="AJ3035" i="25"/>
  <c r="AJ3032" i="25"/>
  <c r="AH3032" i="25"/>
  <c r="AH3036" i="25"/>
  <c r="AH3030" i="25"/>
  <c r="AJ3038" i="25"/>
  <c r="AH3040" i="25"/>
  <c r="AB3036" i="25"/>
  <c r="Z3036" i="25"/>
  <c r="Z3040" i="25"/>
  <c r="AB3032" i="25"/>
  <c r="Z3030" i="25"/>
  <c r="Z3032" i="25"/>
  <c r="AB3040" i="25"/>
  <c r="Z3038" i="25"/>
  <c r="AB3030" i="25"/>
  <c r="AB3038" i="25"/>
  <c r="R3030" i="25"/>
  <c r="T3040" i="25"/>
  <c r="T3036" i="25"/>
  <c r="R3040" i="25"/>
  <c r="T3030" i="25"/>
  <c r="R3038" i="25"/>
  <c r="T3032" i="25"/>
  <c r="R3032" i="25"/>
  <c r="R3036" i="25"/>
  <c r="T3038" i="25"/>
  <c r="J3032" i="25"/>
  <c r="L3038" i="25"/>
  <c r="J3038" i="25"/>
  <c r="L3036" i="25"/>
  <c r="L3040" i="25"/>
  <c r="L3030" i="25"/>
  <c r="J3030" i="25"/>
  <c r="J3036" i="25"/>
  <c r="J3040" i="25"/>
  <c r="L3032" i="25"/>
  <c r="BN14" i="25"/>
  <c r="C120" i="23"/>
  <c r="AB119" i="23"/>
  <c r="AA119" i="23"/>
  <c r="AC119" i="23"/>
  <c r="H119" i="23"/>
  <c r="F119" i="23"/>
  <c r="AK3048" i="25" s="1"/>
  <c r="AJ119" i="23"/>
  <c r="AI119" i="23"/>
  <c r="AH119" i="23"/>
  <c r="AG119" i="23"/>
  <c r="E119" i="23"/>
  <c r="D3048" i="25" s="1"/>
  <c r="K119" i="23"/>
  <c r="M119" i="23"/>
  <c r="W119" i="23"/>
  <c r="AE119" i="23"/>
  <c r="AF119" i="23"/>
  <c r="AD119" i="23"/>
  <c r="Y119" i="23"/>
  <c r="L119" i="23"/>
  <c r="J119" i="23"/>
  <c r="Z119" i="23"/>
  <c r="G119" i="23"/>
  <c r="D3065" i="25" s="1"/>
  <c r="P119" i="23"/>
  <c r="N119" i="23"/>
  <c r="I119" i="23"/>
  <c r="V119" i="23"/>
  <c r="Q119" i="23"/>
  <c r="X119" i="23"/>
  <c r="O119" i="23"/>
  <c r="BN16" i="25"/>
  <c r="BO3075" i="25"/>
  <c r="BO3058" i="25"/>
  <c r="CI1021" i="25"/>
  <c r="CI1017" i="25"/>
  <c r="CI1013" i="25"/>
  <c r="CI1009" i="25"/>
  <c r="CI1005" i="25"/>
  <c r="CI1001" i="25"/>
  <c r="CI997" i="25"/>
  <c r="CI993" i="25"/>
  <c r="CI989" i="25"/>
  <c r="CI985" i="25"/>
  <c r="CI981" i="25"/>
  <c r="CI977" i="25"/>
  <c r="CI973" i="25"/>
  <c r="CI969" i="25"/>
  <c r="CI965" i="25"/>
  <c r="CI961" i="25"/>
  <c r="CI957" i="25"/>
  <c r="CI953" i="25"/>
  <c r="CI949" i="25"/>
  <c r="CI945" i="25"/>
  <c r="CI941" i="25"/>
  <c r="CI937" i="25"/>
  <c r="CI933" i="25"/>
  <c r="CI929" i="25"/>
  <c r="CI925" i="25"/>
  <c r="CI921" i="25"/>
  <c r="CI917" i="25"/>
  <c r="CI913" i="25"/>
  <c r="CI909" i="25"/>
  <c r="CI905" i="25"/>
  <c r="CI901" i="25"/>
  <c r="CI897" i="25"/>
  <c r="CI893" i="25"/>
  <c r="CI889" i="25"/>
  <c r="CI885" i="25"/>
  <c r="CI881" i="25"/>
  <c r="CF879" i="25"/>
  <c r="CI878" i="25"/>
  <c r="CF877" i="25"/>
  <c r="CI876" i="25"/>
  <c r="CF875" i="25"/>
  <c r="CI874" i="25"/>
  <c r="CF873" i="25"/>
  <c r="CI872" i="25"/>
  <c r="CF871" i="25"/>
  <c r="CI870" i="25"/>
  <c r="CF869" i="25"/>
  <c r="CI868" i="25"/>
  <c r="CF867" i="25"/>
  <c r="CI866" i="25"/>
  <c r="CF865" i="25"/>
  <c r="CI864" i="25"/>
  <c r="CF863" i="25"/>
  <c r="CI862" i="25"/>
  <c r="CF861" i="25"/>
  <c r="CI860" i="25"/>
  <c r="CF859" i="25"/>
  <c r="CI858" i="25"/>
  <c r="CF857" i="25"/>
  <c r="CI856" i="25"/>
  <c r="CF855" i="25"/>
  <c r="CI854" i="25"/>
  <c r="CF853" i="25"/>
  <c r="CI852" i="25"/>
  <c r="CF851" i="25"/>
  <c r="CI850" i="25"/>
  <c r="CF849" i="25"/>
  <c r="CI848" i="25"/>
  <c r="CF847" i="25"/>
  <c r="CI846" i="25"/>
  <c r="CF845" i="25"/>
  <c r="CI844" i="25"/>
  <c r="CF843" i="25"/>
  <c r="CI842" i="25"/>
  <c r="CF841" i="25"/>
  <c r="CI840" i="25"/>
  <c r="CF839" i="25"/>
  <c r="CI838" i="25"/>
  <c r="CF837" i="25"/>
  <c r="CI836" i="25"/>
  <c r="CF835" i="25"/>
  <c r="CI834" i="25"/>
  <c r="CF833" i="25"/>
  <c r="CI832" i="25"/>
  <c r="CF831" i="25"/>
  <c r="CI830" i="25"/>
  <c r="CF829" i="25"/>
  <c r="CI828" i="25"/>
  <c r="CF827" i="25"/>
  <c r="CI826" i="25"/>
  <c r="CF825" i="25"/>
  <c r="CI824" i="25"/>
  <c r="CF823" i="25"/>
  <c r="CI822" i="25"/>
  <c r="CF821" i="25"/>
  <c r="CI820" i="25"/>
  <c r="CF819" i="25"/>
  <c r="CI818" i="25"/>
  <c r="CF817" i="25"/>
  <c r="CI816" i="25"/>
  <c r="CF815" i="25"/>
  <c r="CI814" i="25"/>
  <c r="CF813" i="25"/>
  <c r="CI812" i="25"/>
  <c r="CF811" i="25"/>
  <c r="CI810" i="25"/>
  <c r="CF809" i="25"/>
  <c r="CI808" i="25"/>
  <c r="CF807" i="25"/>
  <c r="CI806" i="25"/>
  <c r="CF805" i="25"/>
  <c r="CI804" i="25"/>
  <c r="CF803" i="25"/>
  <c r="CI802" i="25"/>
  <c r="CF801" i="25"/>
  <c r="CI800" i="25"/>
  <c r="CF799" i="25"/>
  <c r="CI798" i="25"/>
  <c r="CF797" i="25"/>
  <c r="CI796" i="25"/>
  <c r="CF795" i="25"/>
  <c r="CI794" i="25"/>
  <c r="CF793" i="25"/>
  <c r="CI792" i="25"/>
  <c r="CF791" i="25"/>
  <c r="CI790" i="25"/>
  <c r="CF789" i="25"/>
  <c r="CI788" i="25"/>
  <c r="CF787" i="25"/>
  <c r="CI786" i="25"/>
  <c r="CF785" i="25"/>
  <c r="CI784" i="25"/>
  <c r="CF876" i="25"/>
  <c r="CG875" i="25"/>
  <c r="CG874" i="25"/>
  <c r="CI873" i="25"/>
  <c r="CF868" i="25"/>
  <c r="CG867" i="25"/>
  <c r="CG866" i="25"/>
  <c r="CI865" i="25"/>
  <c r="CF860" i="25"/>
  <c r="CG859" i="25"/>
  <c r="CG858" i="25"/>
  <c r="CI857" i="25"/>
  <c r="CF852" i="25"/>
  <c r="CG851" i="25"/>
  <c r="CG850" i="25"/>
  <c r="CI849" i="25"/>
  <c r="CF844" i="25"/>
  <c r="CG843" i="25"/>
  <c r="CG842" i="25"/>
  <c r="CI841" i="25"/>
  <c r="CF836" i="25"/>
  <c r="CG835" i="25"/>
  <c r="CG834" i="25"/>
  <c r="CI833" i="25"/>
  <c r="CF828" i="25"/>
  <c r="CG827" i="25"/>
  <c r="CG826" i="25"/>
  <c r="CI825" i="25"/>
  <c r="CF820" i="25"/>
  <c r="CG819" i="25"/>
  <c r="CG818" i="25"/>
  <c r="CI817" i="25"/>
  <c r="CF812" i="25"/>
  <c r="CG811" i="25"/>
  <c r="CG810" i="25"/>
  <c r="CI809" i="25"/>
  <c r="CF804" i="25"/>
  <c r="CG803" i="25"/>
  <c r="CG802" i="25"/>
  <c r="CI801" i="25"/>
  <c r="CF796" i="25"/>
  <c r="CG795" i="25"/>
  <c r="CG794" i="25"/>
  <c r="CI793" i="25"/>
  <c r="CF788" i="25"/>
  <c r="CG787" i="25"/>
  <c r="CG786" i="25"/>
  <c r="CI785" i="25"/>
  <c r="CG717" i="25"/>
  <c r="CG716" i="25"/>
  <c r="CG715" i="25"/>
  <c r="CG714" i="25"/>
  <c r="CG713" i="25"/>
  <c r="CG712" i="25"/>
  <c r="CG711" i="25"/>
  <c r="CG710" i="25"/>
  <c r="CG709" i="25"/>
  <c r="CG708" i="25"/>
  <c r="CG707" i="25"/>
  <c r="CG706" i="25"/>
  <c r="CG705" i="25"/>
  <c r="CG704" i="25"/>
  <c r="CG703" i="25"/>
  <c r="CG702" i="25"/>
  <c r="CG701" i="25"/>
  <c r="CG700" i="25"/>
  <c r="CG699" i="25"/>
  <c r="CG698" i="25"/>
  <c r="CG697" i="25"/>
  <c r="CG696" i="25"/>
  <c r="CG695" i="25"/>
  <c r="CG694" i="25"/>
  <c r="CG693" i="25"/>
  <c r="CG692" i="25"/>
  <c r="CG691" i="25"/>
  <c r="CG690" i="25"/>
  <c r="CG689" i="25"/>
  <c r="CG688" i="25"/>
  <c r="CG687" i="25"/>
  <c r="CG686" i="25"/>
  <c r="CG685" i="25"/>
  <c r="CG684" i="25"/>
  <c r="CG683" i="25"/>
  <c r="CG682" i="25"/>
  <c r="CG681" i="25"/>
  <c r="CG680" i="25"/>
  <c r="CG679" i="25"/>
  <c r="CG678" i="25"/>
  <c r="CG677" i="25"/>
  <c r="CG676" i="25"/>
  <c r="CG675" i="25"/>
  <c r="CG674" i="25"/>
  <c r="CG673" i="25"/>
  <c r="CG672" i="25"/>
  <c r="CG671" i="25"/>
  <c r="CG670" i="25"/>
  <c r="CG669" i="25"/>
  <c r="CG668" i="25"/>
  <c r="CG667" i="25"/>
  <c r="CG666" i="25"/>
  <c r="CG665" i="25"/>
  <c r="CG664" i="25"/>
  <c r="CG663" i="25"/>
  <c r="CG662" i="25"/>
  <c r="CG661" i="25"/>
  <c r="CG660" i="25"/>
  <c r="CG659" i="25"/>
  <c r="CG658" i="25"/>
  <c r="CG657" i="25"/>
  <c r="CG656" i="25"/>
  <c r="CG655" i="25"/>
  <c r="CG654" i="25"/>
  <c r="CG653" i="25"/>
  <c r="CG652" i="25"/>
  <c r="CG651" i="25"/>
  <c r="CG650" i="25"/>
  <c r="CG649" i="25"/>
  <c r="CG648" i="25"/>
  <c r="CG647" i="25"/>
  <c r="CG646" i="25"/>
  <c r="CG645" i="25"/>
  <c r="CG644" i="25"/>
  <c r="CG643" i="25"/>
  <c r="CG642" i="25"/>
  <c r="CG641" i="25"/>
  <c r="CG640" i="25"/>
  <c r="CG639" i="25"/>
  <c r="CG638" i="25"/>
  <c r="CG637" i="25"/>
  <c r="CG636" i="25"/>
  <c r="CG635" i="25"/>
  <c r="CG634" i="25"/>
  <c r="CG633" i="25"/>
  <c r="CG632" i="25"/>
  <c r="CG631" i="25"/>
  <c r="CG630" i="25"/>
  <c r="CG629" i="25"/>
  <c r="CG628" i="25"/>
  <c r="CG627" i="25"/>
  <c r="CG626" i="25"/>
  <c r="CG625" i="25"/>
  <c r="CG624" i="25"/>
  <c r="CG623" i="25"/>
  <c r="CG622" i="25"/>
  <c r="CG621" i="25"/>
  <c r="CG620" i="25"/>
  <c r="CG619" i="25"/>
  <c r="CG618" i="25"/>
  <c r="CG617" i="25"/>
  <c r="CG616" i="25"/>
  <c r="CG615" i="25"/>
  <c r="CG614" i="25"/>
  <c r="CG613" i="25"/>
  <c r="CG612" i="25"/>
  <c r="CG611" i="25"/>
  <c r="CG610" i="25"/>
  <c r="CG609" i="25"/>
  <c r="CG608" i="25"/>
  <c r="CG607" i="25"/>
  <c r="CG606" i="25"/>
  <c r="CG605" i="25"/>
  <c r="CG604" i="25"/>
  <c r="CG603" i="25"/>
  <c r="CG602" i="25"/>
  <c r="CG601" i="25"/>
  <c r="CG600" i="25"/>
  <c r="CG599" i="25"/>
  <c r="CG598" i="25"/>
  <c r="CG597" i="25"/>
  <c r="CG596" i="25"/>
  <c r="CG595" i="25"/>
  <c r="CG594" i="25"/>
  <c r="CG593" i="25"/>
  <c r="CG592" i="25"/>
  <c r="CG591" i="25"/>
  <c r="CG590" i="25"/>
  <c r="CG589" i="25"/>
  <c r="CG588" i="25"/>
  <c r="CG587" i="25"/>
  <c r="CG586" i="25"/>
  <c r="CG585" i="25"/>
  <c r="CG584" i="25"/>
  <c r="CG583" i="25"/>
  <c r="CG582" i="25"/>
  <c r="CG581" i="25"/>
  <c r="CG580" i="25"/>
  <c r="CG579" i="25"/>
  <c r="CG578" i="25"/>
  <c r="CG577" i="25"/>
  <c r="CG576" i="25"/>
  <c r="CG575" i="25"/>
  <c r="CG574" i="25"/>
  <c r="CG573" i="25"/>
  <c r="CG572" i="25"/>
  <c r="CG571" i="25"/>
  <c r="CG570" i="25"/>
  <c r="CG569" i="25"/>
  <c r="CG568" i="25"/>
  <c r="CG567" i="25"/>
  <c r="CG566" i="25"/>
  <c r="CG565" i="25"/>
  <c r="CG564" i="25"/>
  <c r="CG563" i="25"/>
  <c r="CG562" i="25"/>
  <c r="CG561" i="25"/>
  <c r="CG560" i="25"/>
  <c r="CG559" i="25"/>
  <c r="CG558" i="25"/>
  <c r="CG557" i="25"/>
  <c r="CG556" i="25"/>
  <c r="CG555" i="25"/>
  <c r="CG554" i="25"/>
  <c r="CG553" i="25"/>
  <c r="CG552" i="25"/>
  <c r="CG551" i="25"/>
  <c r="CG550" i="25"/>
  <c r="CG549" i="25"/>
  <c r="CG548" i="25"/>
  <c r="CG547" i="25"/>
  <c r="CG546" i="25"/>
  <c r="CG545" i="25"/>
  <c r="CG544" i="25"/>
  <c r="CG543" i="25"/>
  <c r="CG542" i="25"/>
  <c r="CG541" i="25"/>
  <c r="CG540" i="25"/>
  <c r="CG539" i="25"/>
  <c r="CG538" i="25"/>
  <c r="CG537" i="25"/>
  <c r="CG536" i="25"/>
  <c r="CG535" i="25"/>
  <c r="CG534" i="25"/>
  <c r="CG533" i="25"/>
  <c r="CG532" i="25"/>
  <c r="CG531" i="25"/>
  <c r="CG530" i="25"/>
  <c r="CG529" i="25"/>
  <c r="CG528" i="25"/>
  <c r="CG527" i="25"/>
  <c r="CG526" i="25"/>
  <c r="CG525" i="25"/>
  <c r="CG524" i="25"/>
  <c r="CG523" i="25"/>
  <c r="CG522" i="25"/>
  <c r="CG521" i="25"/>
  <c r="CG520" i="25"/>
  <c r="CG519" i="25"/>
  <c r="CG518" i="25"/>
  <c r="CG517" i="25"/>
  <c r="CG516" i="25"/>
  <c r="CG515" i="25"/>
  <c r="CG514" i="25"/>
  <c r="CG513" i="25"/>
  <c r="CG512" i="25"/>
  <c r="CG511" i="25"/>
  <c r="CG510" i="25"/>
  <c r="CG509" i="25"/>
  <c r="CG508" i="25"/>
  <c r="CG507" i="25"/>
  <c r="CG506" i="25"/>
  <c r="CG505" i="25"/>
  <c r="CG504" i="25"/>
  <c r="CG503" i="25"/>
  <c r="CG502" i="25"/>
  <c r="CG501" i="25"/>
  <c r="CG500" i="25"/>
  <c r="CG499" i="25"/>
  <c r="CG498" i="25"/>
  <c r="CG497" i="25"/>
  <c r="CG496" i="25"/>
  <c r="CG495" i="25"/>
  <c r="CG494" i="25"/>
  <c r="CG493" i="25"/>
  <c r="CG492" i="25"/>
  <c r="CG491" i="25"/>
  <c r="CG490" i="25"/>
  <c r="CG489" i="25"/>
  <c r="CG488" i="25"/>
  <c r="CG487" i="25"/>
  <c r="CG486" i="25"/>
  <c r="CG485" i="25"/>
  <c r="CG484" i="25"/>
  <c r="CG483" i="25"/>
  <c r="CG482" i="25"/>
  <c r="CG481" i="25"/>
  <c r="CG480" i="25"/>
  <c r="CG479" i="25"/>
  <c r="CG478" i="25"/>
  <c r="CG477" i="25"/>
  <c r="CG476" i="25"/>
  <c r="CG475" i="25"/>
  <c r="CG474" i="25"/>
  <c r="CG473" i="25"/>
  <c r="CG472" i="25"/>
  <c r="CG471" i="25"/>
  <c r="CG470" i="25"/>
  <c r="CG469" i="25"/>
  <c r="CG468" i="25"/>
  <c r="CG467" i="25"/>
  <c r="CG466" i="25"/>
  <c r="CG465" i="25"/>
  <c r="CG464" i="25"/>
  <c r="CG463" i="25"/>
  <c r="CG462" i="25"/>
  <c r="CG461" i="25"/>
  <c r="CG460" i="25"/>
  <c r="CG459" i="25"/>
  <c r="CG458" i="25"/>
  <c r="CG457" i="25"/>
  <c r="CG456" i="25"/>
  <c r="CG455" i="25"/>
  <c r="CG454" i="25"/>
  <c r="CG453" i="25"/>
  <c r="CG452" i="25"/>
  <c r="CG451" i="25"/>
  <c r="CG450" i="25"/>
  <c r="CG449" i="25"/>
  <c r="CG448" i="25"/>
  <c r="CG447" i="25"/>
  <c r="CG446" i="25"/>
  <c r="CG445" i="25"/>
  <c r="CG444" i="25"/>
  <c r="CG443" i="25"/>
  <c r="CG442" i="25"/>
  <c r="CG441" i="25"/>
  <c r="CG440" i="25"/>
  <c r="CG439" i="25"/>
  <c r="CG438" i="25"/>
  <c r="CG437" i="25"/>
  <c r="CG436" i="25"/>
  <c r="CG435" i="25"/>
  <c r="CG434" i="25"/>
  <c r="CG433" i="25"/>
  <c r="CG432" i="25"/>
  <c r="CG431" i="25"/>
  <c r="CG430" i="25"/>
  <c r="CG429" i="25"/>
  <c r="CG428" i="25"/>
  <c r="CG427" i="25"/>
  <c r="CG426" i="25"/>
  <c r="CG425" i="25"/>
  <c r="CG423" i="25"/>
  <c r="CG422" i="25"/>
  <c r="CG421" i="25"/>
  <c r="CG420" i="25"/>
  <c r="CG419" i="25"/>
  <c r="CG418" i="25"/>
  <c r="CG417" i="25"/>
  <c r="CG416" i="25"/>
  <c r="CG415" i="25"/>
  <c r="CG414" i="25"/>
  <c r="CG413" i="25"/>
  <c r="CG412" i="25"/>
  <c r="CG411" i="25"/>
  <c r="CG410" i="25"/>
  <c r="CG409" i="25"/>
  <c r="CG408" i="25"/>
  <c r="CG407" i="25"/>
  <c r="CG405" i="25"/>
  <c r="CG404" i="25"/>
  <c r="CG403" i="25"/>
  <c r="CG402" i="25"/>
  <c r="CG401" i="25"/>
  <c r="CG400" i="25"/>
  <c r="CG399" i="25"/>
  <c r="CG398" i="25"/>
  <c r="CG397" i="25"/>
  <c r="CG396" i="25"/>
  <c r="CG395" i="25"/>
  <c r="CG394" i="25"/>
  <c r="CG393" i="25"/>
  <c r="CG392" i="25"/>
  <c r="CG391" i="25"/>
  <c r="CG390" i="25"/>
  <c r="CG389" i="25"/>
  <c r="CG388" i="25"/>
  <c r="CG387" i="25"/>
  <c r="CG386" i="25"/>
  <c r="CG385" i="25"/>
  <c r="CG384" i="25"/>
  <c r="CG383" i="25"/>
  <c r="CG382" i="25"/>
  <c r="CG381" i="25"/>
  <c r="CG380" i="25"/>
  <c r="CG379" i="25"/>
  <c r="CG378" i="25"/>
  <c r="CG377" i="25"/>
  <c r="CG376" i="25"/>
  <c r="CG375" i="25"/>
  <c r="CG374" i="25"/>
  <c r="CG373" i="25"/>
  <c r="CG372" i="25"/>
  <c r="CG371" i="25"/>
  <c r="CG370" i="25"/>
  <c r="CG369" i="25"/>
  <c r="CG368" i="25"/>
  <c r="CG367" i="25"/>
  <c r="CG366" i="25"/>
  <c r="CG365" i="25"/>
  <c r="CG364" i="25"/>
  <c r="CG363" i="25"/>
  <c r="CG362" i="25"/>
  <c r="CG361" i="25"/>
  <c r="CG360" i="25"/>
  <c r="CG359" i="25"/>
  <c r="CG358" i="25"/>
  <c r="CG357" i="25"/>
  <c r="CG356" i="25"/>
  <c r="CG355" i="25"/>
  <c r="CG354" i="25"/>
  <c r="CG353" i="25"/>
  <c r="CG352" i="25"/>
  <c r="CG351" i="25"/>
  <c r="CG350" i="25"/>
  <c r="CG349" i="25"/>
  <c r="CG348" i="25"/>
  <c r="CG347" i="25"/>
  <c r="CG346" i="25"/>
  <c r="CG345" i="25"/>
  <c r="CG344" i="25"/>
  <c r="CG343" i="25"/>
  <c r="CG342" i="25"/>
  <c r="CG341" i="25"/>
  <c r="CG340" i="25"/>
  <c r="CG339" i="25"/>
  <c r="CG338" i="25"/>
  <c r="CG337" i="25"/>
  <c r="CG336" i="25"/>
  <c r="CG335" i="25"/>
  <c r="CG334" i="25"/>
  <c r="CG333" i="25"/>
  <c r="CG332" i="25"/>
  <c r="CG331" i="25"/>
  <c r="CG330" i="25"/>
  <c r="CG329" i="25"/>
  <c r="CG328" i="25"/>
  <c r="CG327" i="25"/>
  <c r="CG326" i="25"/>
  <c r="CG325" i="25"/>
  <c r="CG324" i="25"/>
  <c r="CG323" i="25"/>
  <c r="CG322" i="25"/>
  <c r="CG321" i="25"/>
  <c r="CG320" i="25"/>
  <c r="CG319" i="25"/>
  <c r="CG318" i="25"/>
  <c r="CG317" i="25"/>
  <c r="CG316" i="25"/>
  <c r="CG315" i="25"/>
  <c r="CG314" i="25"/>
  <c r="CG313" i="25"/>
  <c r="CG312" i="25"/>
  <c r="CG311" i="25"/>
  <c r="CG310" i="25"/>
  <c r="CG309" i="25"/>
  <c r="CG308" i="25"/>
  <c r="CG307" i="25"/>
  <c r="CG306" i="25"/>
  <c r="CG305" i="25"/>
  <c r="CG304" i="25"/>
  <c r="CG303" i="25"/>
  <c r="CG302" i="25"/>
  <c r="CG301" i="25"/>
  <c r="CG300" i="25"/>
  <c r="CG299" i="25"/>
  <c r="CG298" i="25"/>
  <c r="CG297" i="25"/>
  <c r="CG296" i="25"/>
  <c r="CG295" i="25"/>
  <c r="CG294" i="25"/>
  <c r="CG293" i="25"/>
  <c r="CG292" i="25"/>
  <c r="CG291" i="25"/>
  <c r="CG290" i="25"/>
  <c r="CG289" i="25"/>
  <c r="CG288" i="25"/>
  <c r="CG287" i="25"/>
  <c r="CG286" i="25"/>
  <c r="CG285" i="25"/>
  <c r="CG284" i="25"/>
  <c r="CG283" i="25"/>
  <c r="CG282" i="25"/>
  <c r="CG281" i="25"/>
  <c r="CG280" i="25"/>
  <c r="CG279" i="25"/>
  <c r="CG278" i="25"/>
  <c r="CG277" i="25"/>
  <c r="CG276" i="25"/>
  <c r="CG275" i="25"/>
  <c r="CG274" i="25"/>
  <c r="CG273" i="25"/>
  <c r="CG272" i="25"/>
  <c r="CG271" i="25"/>
  <c r="CG270" i="25"/>
  <c r="CG269" i="25"/>
  <c r="CG268" i="25"/>
  <c r="CG267" i="25"/>
  <c r="CG266" i="25"/>
  <c r="CG265" i="25"/>
  <c r="CG264" i="25"/>
  <c r="CG263" i="25"/>
  <c r="CG262" i="25"/>
  <c r="CG261" i="25"/>
  <c r="CG260" i="25"/>
  <c r="CG259" i="25"/>
  <c r="CG258" i="25"/>
  <c r="CG257" i="25"/>
  <c r="CG256" i="25"/>
  <c r="CG255" i="25"/>
  <c r="CG254" i="25"/>
  <c r="CG253" i="25"/>
  <c r="CG252" i="25"/>
  <c r="CG251" i="25"/>
  <c r="CG250" i="25"/>
  <c r="CG249" i="25"/>
  <c r="CG248" i="25"/>
  <c r="CG247" i="25"/>
  <c r="CG246" i="25"/>
  <c r="CG245" i="25"/>
  <c r="CG244" i="25"/>
  <c r="CG243" i="25"/>
  <c r="CG242" i="25"/>
  <c r="CG241" i="25"/>
  <c r="CG240" i="25"/>
  <c r="CG239" i="25"/>
  <c r="CG238" i="25"/>
  <c r="CG237" i="25"/>
  <c r="CG236" i="25"/>
  <c r="CG235" i="25"/>
  <c r="CG234" i="25"/>
  <c r="CG233" i="25"/>
  <c r="CG232" i="25"/>
  <c r="CG231" i="25"/>
  <c r="CG230" i="25"/>
  <c r="CG229" i="25"/>
  <c r="CG228" i="25"/>
  <c r="CG227" i="25"/>
  <c r="CG226" i="25"/>
  <c r="CG225" i="25"/>
  <c r="CG224" i="25"/>
  <c r="CG223" i="25"/>
  <c r="CG222" i="25"/>
  <c r="CG221" i="25"/>
  <c r="CG220" i="25"/>
  <c r="CG219" i="25"/>
  <c r="CG218" i="25"/>
  <c r="CG217" i="25"/>
  <c r="CG216" i="25"/>
  <c r="CG215" i="25"/>
  <c r="CG214" i="25"/>
  <c r="CG213" i="25"/>
  <c r="CG211" i="25"/>
  <c r="CG210" i="25"/>
  <c r="CG209" i="25"/>
  <c r="CG208" i="25"/>
  <c r="CG207" i="25"/>
  <c r="CG206" i="25"/>
  <c r="CG205" i="25"/>
  <c r="CG204" i="25"/>
  <c r="CG203" i="25"/>
  <c r="CG202" i="25"/>
  <c r="CG201" i="25"/>
  <c r="CG200" i="25"/>
  <c r="CG199" i="25"/>
  <c r="CG198" i="25"/>
  <c r="CG197" i="25"/>
  <c r="CG196" i="25"/>
  <c r="CG195" i="25"/>
  <c r="CG194" i="25"/>
  <c r="CG193" i="25"/>
  <c r="CG192" i="25"/>
  <c r="CG191" i="25"/>
  <c r="CG190" i="25"/>
  <c r="CG189" i="25"/>
  <c r="CG188" i="25"/>
  <c r="CG187" i="25"/>
  <c r="CG186" i="25"/>
  <c r="CG185" i="25"/>
  <c r="CG184" i="25"/>
  <c r="CG183" i="25"/>
  <c r="CG182" i="25"/>
  <c r="CG181" i="25"/>
  <c r="CG180" i="25"/>
  <c r="CG179" i="25"/>
  <c r="CG178" i="25"/>
  <c r="CG177" i="25"/>
  <c r="CG176" i="25"/>
  <c r="CG175" i="25"/>
  <c r="CG174" i="25"/>
  <c r="CG173" i="25"/>
  <c r="CG172" i="25"/>
  <c r="CG171" i="25"/>
  <c r="CG170" i="25"/>
  <c r="CG169" i="25"/>
  <c r="CG168" i="25"/>
  <c r="CG167" i="25"/>
  <c r="CG166" i="25"/>
  <c r="CG165" i="25"/>
  <c r="CG164" i="25"/>
  <c r="CG163" i="25"/>
  <c r="CG162" i="25"/>
  <c r="CG161" i="25"/>
  <c r="CG160" i="25"/>
  <c r="CG159" i="25"/>
  <c r="CG1020" i="25"/>
  <c r="CG1019" i="25"/>
  <c r="CG1016" i="25"/>
  <c r="CG1015" i="25"/>
  <c r="CG1012" i="25"/>
  <c r="CG1011" i="25"/>
  <c r="CG1008" i="25"/>
  <c r="CG1007" i="25"/>
  <c r="CG1004" i="25"/>
  <c r="CG1003" i="25"/>
  <c r="CG1000" i="25"/>
  <c r="CG999" i="25"/>
  <c r="CG996" i="25"/>
  <c r="CG995" i="25"/>
  <c r="CG992" i="25"/>
  <c r="CG991" i="25"/>
  <c r="CG988" i="25"/>
  <c r="CG987" i="25"/>
  <c r="CG984" i="25"/>
  <c r="CG983" i="25"/>
  <c r="CG980" i="25"/>
  <c r="CG979" i="25"/>
  <c r="CG976" i="25"/>
  <c r="CG975" i="25"/>
  <c r="CG972" i="25"/>
  <c r="CG971" i="25"/>
  <c r="CG968" i="25"/>
  <c r="CG967" i="25"/>
  <c r="CG964" i="25"/>
  <c r="CG963" i="25"/>
  <c r="CG960" i="25"/>
  <c r="CG959" i="25"/>
  <c r="CG956" i="25"/>
  <c r="CG955" i="25"/>
  <c r="CG952" i="25"/>
  <c r="CG951" i="25"/>
  <c r="CG948" i="25"/>
  <c r="CG947" i="25"/>
  <c r="CG944" i="25"/>
  <c r="CG943" i="25"/>
  <c r="CG940" i="25"/>
  <c r="CG939" i="25"/>
  <c r="CG936" i="25"/>
  <c r="CG935" i="25"/>
  <c r="CG932" i="25"/>
  <c r="CG931" i="25"/>
  <c r="CG928" i="25"/>
  <c r="CG927" i="25"/>
  <c r="CG924" i="25"/>
  <c r="CG923" i="25"/>
  <c r="CG920" i="25"/>
  <c r="CG919" i="25"/>
  <c r="CG916" i="25"/>
  <c r="CG915" i="25"/>
  <c r="CG912" i="25"/>
  <c r="CG911" i="25"/>
  <c r="CG908" i="25"/>
  <c r="CG907" i="25"/>
  <c r="CG904" i="25"/>
  <c r="CG903" i="25"/>
  <c r="CG900" i="25"/>
  <c r="CG899" i="25"/>
  <c r="CG896" i="25"/>
  <c r="CG895" i="25"/>
  <c r="CG892" i="25"/>
  <c r="CG891" i="25"/>
  <c r="CG888" i="25"/>
  <c r="CG887" i="25"/>
  <c r="CG884" i="25"/>
  <c r="CG883" i="25"/>
  <c r="CG880" i="25"/>
  <c r="CG879" i="25"/>
  <c r="CG878" i="25"/>
  <c r="CI877" i="25"/>
  <c r="CF872" i="25"/>
  <c r="CG871" i="25"/>
  <c r="CG870" i="25"/>
  <c r="CI869" i="25"/>
  <c r="CF864" i="25"/>
  <c r="CG863" i="25"/>
  <c r="CG862" i="25"/>
  <c r="CI861" i="25"/>
  <c r="CF856" i="25"/>
  <c r="CG855" i="25"/>
  <c r="CG854" i="25"/>
  <c r="CI853" i="25"/>
  <c r="CF848" i="25"/>
  <c r="CG847" i="25"/>
  <c r="CG846" i="25"/>
  <c r="CI845" i="25"/>
  <c r="CF840" i="25"/>
  <c r="CG839" i="25"/>
  <c r="CG838" i="25"/>
  <c r="CI837" i="25"/>
  <c r="CF832" i="25"/>
  <c r="CG831" i="25"/>
  <c r="CG830" i="25"/>
  <c r="CI829" i="25"/>
  <c r="CF824" i="25"/>
  <c r="CG823" i="25"/>
  <c r="CG822" i="25"/>
  <c r="CI821" i="25"/>
  <c r="CF816" i="25"/>
  <c r="CG815" i="25"/>
  <c r="CG814" i="25"/>
  <c r="CI813" i="25"/>
  <c r="CF808" i="25"/>
  <c r="CG807" i="25"/>
  <c r="CG806" i="25"/>
  <c r="CI805" i="25"/>
  <c r="CF800" i="25"/>
  <c r="CG799" i="25"/>
  <c r="CG798" i="25"/>
  <c r="CI797" i="25"/>
  <c r="CF792" i="25"/>
  <c r="CG791" i="25"/>
  <c r="CG790" i="25"/>
  <c r="CI789" i="25"/>
  <c r="CF784" i="25"/>
  <c r="CI717" i="25"/>
  <c r="CI716" i="25"/>
  <c r="CI715" i="25"/>
  <c r="CI714" i="25"/>
  <c r="CI713" i="25"/>
  <c r="CI712" i="25"/>
  <c r="CI711" i="25"/>
  <c r="CI710" i="25"/>
  <c r="CI709" i="25"/>
  <c r="CI708" i="25"/>
  <c r="CI707" i="25"/>
  <c r="CI706" i="25"/>
  <c r="CI705" i="25"/>
  <c r="CI704" i="25"/>
  <c r="CI703" i="25"/>
  <c r="CI702" i="25"/>
  <c r="CI701" i="25"/>
  <c r="CI700" i="25"/>
  <c r="CI699" i="25"/>
  <c r="CI698" i="25"/>
  <c r="CI697" i="25"/>
  <c r="CI696" i="25"/>
  <c r="CI695" i="25"/>
  <c r="CI694" i="25"/>
  <c r="CI693" i="25"/>
  <c r="CI692" i="25"/>
  <c r="CI691" i="25"/>
  <c r="CI690" i="25"/>
  <c r="CI689" i="25"/>
  <c r="CI688" i="25"/>
  <c r="CI687" i="25"/>
  <c r="CI686" i="25"/>
  <c r="CI685" i="25"/>
  <c r="CI684" i="25"/>
  <c r="CI683" i="25"/>
  <c r="CI682" i="25"/>
  <c r="CI681" i="25"/>
  <c r="CI680" i="25"/>
  <c r="CI679" i="25"/>
  <c r="CI678" i="25"/>
  <c r="CI677" i="25"/>
  <c r="CI676" i="25"/>
  <c r="CI675" i="25"/>
  <c r="CI674" i="25"/>
  <c r="CI673" i="25"/>
  <c r="CI672" i="25"/>
  <c r="CI671" i="25"/>
  <c r="CI670" i="25"/>
  <c r="CI669" i="25"/>
  <c r="CI668" i="25"/>
  <c r="CI667" i="25"/>
  <c r="CI666" i="25"/>
  <c r="CI665" i="25"/>
  <c r="CI664" i="25"/>
  <c r="CI663" i="25"/>
  <c r="CI662" i="25"/>
  <c r="CI661" i="25"/>
  <c r="CI660" i="25"/>
  <c r="CI659" i="25"/>
  <c r="CI658" i="25"/>
  <c r="CI657" i="25"/>
  <c r="CI656" i="25"/>
  <c r="CI655" i="25"/>
  <c r="CI654" i="25"/>
  <c r="CI653" i="25"/>
  <c r="CI652" i="25"/>
  <c r="CI651" i="25"/>
  <c r="CI650" i="25"/>
  <c r="CI649" i="25"/>
  <c r="CI648" i="25"/>
  <c r="CI647" i="25"/>
  <c r="CI646" i="25"/>
  <c r="CI645" i="25"/>
  <c r="CI644" i="25"/>
  <c r="CI643" i="25"/>
  <c r="CI642" i="25"/>
  <c r="CI641" i="25"/>
  <c r="CI640" i="25"/>
  <c r="CI639" i="25"/>
  <c r="CI638" i="25"/>
  <c r="CI637" i="25"/>
  <c r="CI636" i="25"/>
  <c r="CI635" i="25"/>
  <c r="CI634" i="25"/>
  <c r="CI633" i="25"/>
  <c r="CI632" i="25"/>
  <c r="CI631" i="25"/>
  <c r="CI630" i="25"/>
  <c r="CI629" i="25"/>
  <c r="CI628" i="25"/>
  <c r="CI627" i="25"/>
  <c r="CI626" i="25"/>
  <c r="CI625" i="25"/>
  <c r="CI624" i="25"/>
  <c r="CI623" i="25"/>
  <c r="CI622" i="25"/>
  <c r="CI621" i="25"/>
  <c r="CI620" i="25"/>
  <c r="CI619" i="25"/>
  <c r="CI618" i="25"/>
  <c r="CI617" i="25"/>
  <c r="CI616" i="25"/>
  <c r="CI615" i="25"/>
  <c r="CI614" i="25"/>
  <c r="CI613" i="25"/>
  <c r="CI612" i="25"/>
  <c r="CI611" i="25"/>
  <c r="CI610" i="25"/>
  <c r="CI609" i="25"/>
  <c r="CI608" i="25"/>
  <c r="CI607" i="25"/>
  <c r="CI606" i="25"/>
  <c r="CI605" i="25"/>
  <c r="CI604" i="25"/>
  <c r="CI603" i="25"/>
  <c r="CI602" i="25"/>
  <c r="CI601" i="25"/>
  <c r="CI600" i="25"/>
  <c r="CI599" i="25"/>
  <c r="CI598" i="25"/>
  <c r="CI597" i="25"/>
  <c r="CI596" i="25"/>
  <c r="CI595" i="25"/>
  <c r="CI594" i="25"/>
  <c r="CI593" i="25"/>
  <c r="CI592" i="25"/>
  <c r="CI591" i="25"/>
  <c r="CI590" i="25"/>
  <c r="CI589" i="25"/>
  <c r="CI588" i="25"/>
  <c r="CI587" i="25"/>
  <c r="CI586" i="25"/>
  <c r="CI585" i="25"/>
  <c r="CI584" i="25"/>
  <c r="CI583" i="25"/>
  <c r="CI582" i="25"/>
  <c r="CI581" i="25"/>
  <c r="CI580" i="25"/>
  <c r="CI579" i="25"/>
  <c r="CI578" i="25"/>
  <c r="CI577" i="25"/>
  <c r="CI576" i="25"/>
  <c r="CI575" i="25"/>
  <c r="CI574" i="25"/>
  <c r="CI573" i="25"/>
  <c r="CI572" i="25"/>
  <c r="CI571" i="25"/>
  <c r="CI570" i="25"/>
  <c r="CI569" i="25"/>
  <c r="CI568" i="25"/>
  <c r="CI567" i="25"/>
  <c r="CI566" i="25"/>
  <c r="CI565" i="25"/>
  <c r="CI564" i="25"/>
  <c r="CI563" i="25"/>
  <c r="CI562" i="25"/>
  <c r="CI561" i="25"/>
  <c r="CI560" i="25"/>
  <c r="CI559" i="25"/>
  <c r="CI558" i="25"/>
  <c r="CI557" i="25"/>
  <c r="CI556" i="25"/>
  <c r="CI555" i="25"/>
  <c r="CI554" i="25"/>
  <c r="CI553" i="25"/>
  <c r="CI552" i="25"/>
  <c r="CI551" i="25"/>
  <c r="CI550" i="25"/>
  <c r="CI549" i="25"/>
  <c r="CI548" i="25"/>
  <c r="CI547" i="25"/>
  <c r="CI546" i="25"/>
  <c r="CI545" i="25"/>
  <c r="CI544" i="25"/>
  <c r="CI543" i="25"/>
  <c r="CI542" i="25"/>
  <c r="CI541" i="25"/>
  <c r="CI540" i="25"/>
  <c r="CI539" i="25"/>
  <c r="CI538" i="25"/>
  <c r="CI537" i="25"/>
  <c r="CI536" i="25"/>
  <c r="CI535" i="25"/>
  <c r="CI534" i="25"/>
  <c r="CI533" i="25"/>
  <c r="CI532" i="25"/>
  <c r="CI531" i="25"/>
  <c r="CI530" i="25"/>
  <c r="CI529" i="25"/>
  <c r="CI528" i="25"/>
  <c r="CI527" i="25"/>
  <c r="CI526" i="25"/>
  <c r="CI525" i="25"/>
  <c r="CI524" i="25"/>
  <c r="CI523" i="25"/>
  <c r="CI522" i="25"/>
  <c r="CI521" i="25"/>
  <c r="CI520" i="25"/>
  <c r="CI519" i="25"/>
  <c r="CI518" i="25"/>
  <c r="CI517" i="25"/>
  <c r="CI516" i="25"/>
  <c r="CI515" i="25"/>
  <c r="CI514" i="25"/>
  <c r="CI513" i="25"/>
  <c r="CI512" i="25"/>
  <c r="CI511" i="25"/>
  <c r="CI510" i="25"/>
  <c r="CI509" i="25"/>
  <c r="CI508" i="25"/>
  <c r="CI507" i="25"/>
  <c r="CI506" i="25"/>
  <c r="CI505" i="25"/>
  <c r="CI504" i="25"/>
  <c r="CI503" i="25"/>
  <c r="CI502" i="25"/>
  <c r="CI501" i="25"/>
  <c r="CI500" i="25"/>
  <c r="CI499" i="25"/>
  <c r="CI498" i="25"/>
  <c r="CI497" i="25"/>
  <c r="CI496" i="25"/>
  <c r="CI495" i="25"/>
  <c r="CI494" i="25"/>
  <c r="CI493" i="25"/>
  <c r="CI492" i="25"/>
  <c r="CI491" i="25"/>
  <c r="CI490" i="25"/>
  <c r="CI489" i="25"/>
  <c r="CI488" i="25"/>
  <c r="CI487" i="25"/>
  <c r="CI486" i="25"/>
  <c r="CI485" i="25"/>
  <c r="CI484" i="25"/>
  <c r="CI483" i="25"/>
  <c r="CI482" i="25"/>
  <c r="CI481" i="25"/>
  <c r="CI480" i="25"/>
  <c r="CI479" i="25"/>
  <c r="CI478" i="25"/>
  <c r="CI477" i="25"/>
  <c r="CI476" i="25"/>
  <c r="CI475" i="25"/>
  <c r="CI474" i="25"/>
  <c r="CI473" i="25"/>
  <c r="CI472" i="25"/>
  <c r="CI471" i="25"/>
  <c r="CI470" i="25"/>
  <c r="CI469" i="25"/>
  <c r="CI468" i="25"/>
  <c r="CI467" i="25"/>
  <c r="CI466" i="25"/>
  <c r="CI465" i="25"/>
  <c r="CI464" i="25"/>
  <c r="CI463" i="25"/>
  <c r="CI462" i="25"/>
  <c r="CI461" i="25"/>
  <c r="CI460" i="25"/>
  <c r="CI459" i="25"/>
  <c r="CI458" i="25"/>
  <c r="CI457" i="25"/>
  <c r="CI456" i="25"/>
  <c r="CI455" i="25"/>
  <c r="CI454" i="25"/>
  <c r="CI453" i="25"/>
  <c r="CI452" i="25"/>
  <c r="CI451" i="25"/>
  <c r="CI450" i="25"/>
  <c r="CI449" i="25"/>
  <c r="CI448" i="25"/>
  <c r="CI447" i="25"/>
  <c r="CI446" i="25"/>
  <c r="CI445" i="25"/>
  <c r="CI444" i="25"/>
  <c r="CI443" i="25"/>
  <c r="CI442" i="25"/>
  <c r="CI441" i="25"/>
  <c r="CI440" i="25"/>
  <c r="CI439" i="25"/>
  <c r="CI438" i="25"/>
  <c r="CI437" i="25"/>
  <c r="CI436" i="25"/>
  <c r="CI435" i="25"/>
  <c r="CI434" i="25"/>
  <c r="CI433" i="25"/>
  <c r="CI432" i="25"/>
  <c r="CI431" i="25"/>
  <c r="CI430" i="25"/>
  <c r="CI429" i="25"/>
  <c r="CI428" i="25"/>
  <c r="CI427" i="25"/>
  <c r="CI426" i="25"/>
  <c r="CI425" i="25"/>
  <c r="CI423" i="25"/>
  <c r="CI422" i="25"/>
  <c r="CI421" i="25"/>
  <c r="CI420" i="25"/>
  <c r="CI419" i="25"/>
  <c r="CI418" i="25"/>
  <c r="CI417" i="25"/>
  <c r="CI416" i="25"/>
  <c r="CI415" i="25"/>
  <c r="CI414" i="25"/>
  <c r="CI413" i="25"/>
  <c r="CI412" i="25"/>
  <c r="CI411" i="25"/>
  <c r="CI410" i="25"/>
  <c r="CI409" i="25"/>
  <c r="CI408" i="25"/>
  <c r="CI407" i="25"/>
  <c r="CI405" i="25"/>
  <c r="CI404" i="25"/>
  <c r="CI403" i="25"/>
  <c r="CI402" i="25"/>
  <c r="CI401" i="25"/>
  <c r="CI400" i="25"/>
  <c r="CI399" i="25"/>
  <c r="CI398" i="25"/>
  <c r="CI397" i="25"/>
  <c r="CI396" i="25"/>
  <c r="CI395" i="25"/>
  <c r="CI394" i="25"/>
  <c r="CI393" i="25"/>
  <c r="CI392" i="25"/>
  <c r="CI391" i="25"/>
  <c r="CI390" i="25"/>
  <c r="CI389" i="25"/>
  <c r="CI388" i="25"/>
  <c r="CI387" i="25"/>
  <c r="CI386" i="25"/>
  <c r="CI385" i="25"/>
  <c r="CI384" i="25"/>
  <c r="CI383" i="25"/>
  <c r="CI382" i="25"/>
  <c r="CI381" i="25"/>
  <c r="CI380" i="25"/>
  <c r="CI379" i="25"/>
  <c r="CI378" i="25"/>
  <c r="CI377" i="25"/>
  <c r="CI376" i="25"/>
  <c r="CI375" i="25"/>
  <c r="CI374" i="25"/>
  <c r="CI373" i="25"/>
  <c r="CI372" i="25"/>
  <c r="CI371" i="25"/>
  <c r="CI370" i="25"/>
  <c r="CI369" i="25"/>
  <c r="CI368" i="25"/>
  <c r="CI367" i="25"/>
  <c r="CI366" i="25"/>
  <c r="CI365" i="25"/>
  <c r="CI364" i="25"/>
  <c r="CI363" i="25"/>
  <c r="CI362" i="25"/>
  <c r="CI361" i="25"/>
  <c r="CI360" i="25"/>
  <c r="CI359" i="25"/>
  <c r="CI358" i="25"/>
  <c r="CI357" i="25"/>
  <c r="CI356" i="25"/>
  <c r="CI355" i="25"/>
  <c r="CI354" i="25"/>
  <c r="CI353" i="25"/>
  <c r="CI352" i="25"/>
  <c r="CI351" i="25"/>
  <c r="CI350" i="25"/>
  <c r="CI349" i="25"/>
  <c r="CI348" i="25"/>
  <c r="CI347" i="25"/>
  <c r="CI346" i="25"/>
  <c r="CI345" i="25"/>
  <c r="CI344" i="25"/>
  <c r="CI343" i="25"/>
  <c r="CI342" i="25"/>
  <c r="CI341" i="25"/>
  <c r="CI340" i="25"/>
  <c r="CI339" i="25"/>
  <c r="CI338" i="25"/>
  <c r="CI337" i="25"/>
  <c r="CI336" i="25"/>
  <c r="CI335" i="25"/>
  <c r="CI334" i="25"/>
  <c r="CI333" i="25"/>
  <c r="CI332" i="25"/>
  <c r="CI331" i="25"/>
  <c r="CI330" i="25"/>
  <c r="CI329" i="25"/>
  <c r="CI328" i="25"/>
  <c r="CI327" i="25"/>
  <c r="CI326" i="25"/>
  <c r="CI325" i="25"/>
  <c r="CI324" i="25"/>
  <c r="CI323" i="25"/>
  <c r="CI322" i="25"/>
  <c r="CI321" i="25"/>
  <c r="CI320" i="25"/>
  <c r="CI319" i="25"/>
  <c r="CI318" i="25"/>
  <c r="CI317" i="25"/>
  <c r="CI316" i="25"/>
  <c r="CI315" i="25"/>
  <c r="CI314" i="25"/>
  <c r="CI313" i="25"/>
  <c r="CI312" i="25"/>
  <c r="CI311" i="25"/>
  <c r="CI310" i="25"/>
  <c r="CI309" i="25"/>
  <c r="CI308" i="25"/>
  <c r="CI307" i="25"/>
  <c r="CI306" i="25"/>
  <c r="CI305" i="25"/>
  <c r="CI1019" i="25"/>
  <c r="CI1015" i="25"/>
  <c r="CI1011" i="25"/>
  <c r="CI1007" i="25"/>
  <c r="CI1003" i="25"/>
  <c r="CI999" i="25"/>
  <c r="CI995" i="25"/>
  <c r="CI991" i="25"/>
  <c r="CI987" i="25"/>
  <c r="CI983" i="25"/>
  <c r="CI979" i="25"/>
  <c r="CI975" i="25"/>
  <c r="CI971" i="25"/>
  <c r="CI967" i="25"/>
  <c r="CI963" i="25"/>
  <c r="CI959" i="25"/>
  <c r="CI955" i="25"/>
  <c r="CI951" i="25"/>
  <c r="CI947" i="25"/>
  <c r="CI943" i="25"/>
  <c r="CI939" i="25"/>
  <c r="CI935" i="25"/>
  <c r="CI931" i="25"/>
  <c r="CI927" i="25"/>
  <c r="CI923" i="25"/>
  <c r="CI919" i="25"/>
  <c r="CI915" i="25"/>
  <c r="CI911" i="25"/>
  <c r="CI907" i="25"/>
  <c r="CI903" i="25"/>
  <c r="CI899" i="25"/>
  <c r="CI895" i="25"/>
  <c r="CI891" i="25"/>
  <c r="CI887" i="25"/>
  <c r="CI883" i="25"/>
  <c r="CI879" i="25"/>
  <c r="CG876" i="25"/>
  <c r="CG873" i="25"/>
  <c r="CF866" i="25"/>
  <c r="CI863" i="25"/>
  <c r="CG860" i="25"/>
  <c r="CG857" i="25"/>
  <c r="CF850" i="25"/>
  <c r="CI847" i="25"/>
  <c r="CG844" i="25"/>
  <c r="CG841" i="25"/>
  <c r="CF834" i="25"/>
  <c r="CI831" i="25"/>
  <c r="CG828" i="25"/>
  <c r="CG825" i="25"/>
  <c r="CF818" i="25"/>
  <c r="CI815" i="25"/>
  <c r="CG812" i="25"/>
  <c r="CG809" i="25"/>
  <c r="CF802" i="25"/>
  <c r="CI799" i="25"/>
  <c r="CG796" i="25"/>
  <c r="CG793" i="25"/>
  <c r="CF786" i="25"/>
  <c r="CI783" i="25"/>
  <c r="CI782" i="25"/>
  <c r="CI781" i="25"/>
  <c r="CI780" i="25"/>
  <c r="CI779" i="25"/>
  <c r="CI778" i="25"/>
  <c r="CI777" i="25"/>
  <c r="CI776" i="25"/>
  <c r="CI775" i="25"/>
  <c r="CI774" i="25"/>
  <c r="CI773" i="25"/>
  <c r="CI772" i="25"/>
  <c r="CI771" i="25"/>
  <c r="CI770" i="25"/>
  <c r="CI769" i="25"/>
  <c r="CI768" i="25"/>
  <c r="CI767" i="25"/>
  <c r="CI766" i="25"/>
  <c r="CI765" i="25"/>
  <c r="CI764" i="25"/>
  <c r="CI763" i="25"/>
  <c r="CI762" i="25"/>
  <c r="CI761" i="25"/>
  <c r="CI760" i="25"/>
  <c r="CI759" i="25"/>
  <c r="CI758" i="25"/>
  <c r="CI757" i="25"/>
  <c r="CI755" i="25"/>
  <c r="CI754" i="25"/>
  <c r="CI753" i="25"/>
  <c r="CI752" i="25"/>
  <c r="CI751" i="25"/>
  <c r="CI750" i="25"/>
  <c r="CI749" i="25"/>
  <c r="CI748" i="25"/>
  <c r="CI747" i="25"/>
  <c r="CI746" i="25"/>
  <c r="CI745" i="25"/>
  <c r="CI744" i="25"/>
  <c r="CI743" i="25"/>
  <c r="CI742" i="25"/>
  <c r="CI741" i="25"/>
  <c r="CI740" i="25"/>
  <c r="CI739" i="25"/>
  <c r="CI738" i="25"/>
  <c r="CI737" i="25"/>
  <c r="CI736" i="25"/>
  <c r="CI735" i="25"/>
  <c r="CI734" i="25"/>
  <c r="CI733" i="25"/>
  <c r="CI732" i="25"/>
  <c r="CI731" i="25"/>
  <c r="CI730" i="25"/>
  <c r="CI729" i="25"/>
  <c r="CI728" i="25"/>
  <c r="CI727" i="25"/>
  <c r="CI726" i="25"/>
  <c r="CI725" i="25"/>
  <c r="CI724" i="25"/>
  <c r="CI723" i="25"/>
  <c r="CI722" i="25"/>
  <c r="CI721" i="25"/>
  <c r="CI720" i="25"/>
  <c r="CI719" i="25"/>
  <c r="CI718" i="25"/>
  <c r="CH717" i="25"/>
  <c r="CH716" i="25"/>
  <c r="CH715" i="25"/>
  <c r="CH714" i="25"/>
  <c r="CH713" i="25"/>
  <c r="CH712" i="25"/>
  <c r="CH711" i="25"/>
  <c r="CH710" i="25"/>
  <c r="CH709" i="25"/>
  <c r="CH708" i="25"/>
  <c r="CH707" i="25"/>
  <c r="CH706" i="25"/>
  <c r="CH705" i="25"/>
  <c r="CH704" i="25"/>
  <c r="CH703" i="25"/>
  <c r="CH702" i="25"/>
  <c r="CH701" i="25"/>
  <c r="CH700" i="25"/>
  <c r="CH699" i="25"/>
  <c r="CH698" i="25"/>
  <c r="CH697" i="25"/>
  <c r="CH696" i="25"/>
  <c r="CH695" i="25"/>
  <c r="CH694" i="25"/>
  <c r="CH693" i="25"/>
  <c r="CH692" i="25"/>
  <c r="CH691" i="25"/>
  <c r="CH690" i="25"/>
  <c r="CH689" i="25"/>
  <c r="CH688" i="25"/>
  <c r="CH687" i="25"/>
  <c r="CH686" i="25"/>
  <c r="CH685" i="25"/>
  <c r="CH684" i="25"/>
  <c r="CH683" i="25"/>
  <c r="CH682" i="25"/>
  <c r="CH681" i="25"/>
  <c r="CH680" i="25"/>
  <c r="CH679" i="25"/>
  <c r="CH678" i="25"/>
  <c r="CH677" i="25"/>
  <c r="CH676" i="25"/>
  <c r="CH675" i="25"/>
  <c r="CH674" i="25"/>
  <c r="CH673" i="25"/>
  <c r="CH672" i="25"/>
  <c r="CH671" i="25"/>
  <c r="CH670" i="25"/>
  <c r="CH669" i="25"/>
  <c r="CH668" i="25"/>
  <c r="CH667" i="25"/>
  <c r="CH666" i="25"/>
  <c r="CH665" i="25"/>
  <c r="CH664" i="25"/>
  <c r="CH663" i="25"/>
  <c r="CH662" i="25"/>
  <c r="CH661" i="25"/>
  <c r="CH660" i="25"/>
  <c r="CH659" i="25"/>
  <c r="CH658" i="25"/>
  <c r="CH657" i="25"/>
  <c r="CH656" i="25"/>
  <c r="CH655" i="25"/>
  <c r="CH654" i="25"/>
  <c r="CH653" i="25"/>
  <c r="CH652" i="25"/>
  <c r="CH651" i="25"/>
  <c r="CH650" i="25"/>
  <c r="CH649" i="25"/>
  <c r="CH648" i="25"/>
  <c r="CH647" i="25"/>
  <c r="CH646" i="25"/>
  <c r="CH645" i="25"/>
  <c r="CH644" i="25"/>
  <c r="CH643" i="25"/>
  <c r="CH642" i="25"/>
  <c r="CH641" i="25"/>
  <c r="CH640" i="25"/>
  <c r="CH639" i="25"/>
  <c r="CH638" i="25"/>
  <c r="CH637" i="25"/>
  <c r="CH636" i="25"/>
  <c r="CH635" i="25"/>
  <c r="CH634" i="25"/>
  <c r="CH633" i="25"/>
  <c r="CH632" i="25"/>
  <c r="CH631" i="25"/>
  <c r="CH630" i="25"/>
  <c r="CH629" i="25"/>
  <c r="CH628" i="25"/>
  <c r="CH627" i="25"/>
  <c r="CH626" i="25"/>
  <c r="CH625" i="25"/>
  <c r="CH624" i="25"/>
  <c r="CH623" i="25"/>
  <c r="CH622" i="25"/>
  <c r="CH621" i="25"/>
  <c r="CH620" i="25"/>
  <c r="CH619" i="25"/>
  <c r="CH618" i="25"/>
  <c r="CH617" i="25"/>
  <c r="CH616" i="25"/>
  <c r="CH615" i="25"/>
  <c r="CH614" i="25"/>
  <c r="CH613" i="25"/>
  <c r="CH612" i="25"/>
  <c r="CH611" i="25"/>
  <c r="CH610" i="25"/>
  <c r="CH609" i="25"/>
  <c r="CH608" i="25"/>
  <c r="CH607" i="25"/>
  <c r="CH606" i="25"/>
  <c r="CH605" i="25"/>
  <c r="CH604" i="25"/>
  <c r="CH603" i="25"/>
  <c r="CH602" i="25"/>
  <c r="CH601" i="25"/>
  <c r="CH600" i="25"/>
  <c r="CH599" i="25"/>
  <c r="CH598" i="25"/>
  <c r="CH597" i="25"/>
  <c r="CH596" i="25"/>
  <c r="CH595" i="25"/>
  <c r="CH594" i="25"/>
  <c r="CH593" i="25"/>
  <c r="CH592" i="25"/>
  <c r="CH591" i="25"/>
  <c r="CH590" i="25"/>
  <c r="CH589" i="25"/>
  <c r="CH588" i="25"/>
  <c r="CH587" i="25"/>
  <c r="CH586" i="25"/>
  <c r="CH585" i="25"/>
  <c r="CH584" i="25"/>
  <c r="CH583" i="25"/>
  <c r="CH582" i="25"/>
  <c r="CH581" i="25"/>
  <c r="CH580" i="25"/>
  <c r="CH579" i="25"/>
  <c r="CI1020" i="25"/>
  <c r="CI1016" i="25"/>
  <c r="CI1012" i="25"/>
  <c r="CI1008" i="25"/>
  <c r="CI1004" i="25"/>
  <c r="CI1000" i="25"/>
  <c r="CI996" i="25"/>
  <c r="CI992" i="25"/>
  <c r="CI988" i="25"/>
  <c r="CI984" i="25"/>
  <c r="CI980" i="25"/>
  <c r="CI976" i="25"/>
  <c r="CI972" i="25"/>
  <c r="CI968" i="25"/>
  <c r="CI964" i="25"/>
  <c r="CI960" i="25"/>
  <c r="CI956" i="25"/>
  <c r="CI952" i="25"/>
  <c r="CI948" i="25"/>
  <c r="CI944" i="25"/>
  <c r="CI940" i="25"/>
  <c r="CI936" i="25"/>
  <c r="CI932" i="25"/>
  <c r="CI928" i="25"/>
  <c r="CI924" i="25"/>
  <c r="CI920" i="25"/>
  <c r="CI916" i="25"/>
  <c r="CI912" i="25"/>
  <c r="CI908" i="25"/>
  <c r="CI904" i="25"/>
  <c r="CI900" i="25"/>
  <c r="CI896" i="25"/>
  <c r="CI892" i="25"/>
  <c r="CI888" i="25"/>
  <c r="CI884" i="25"/>
  <c r="CI880" i="25"/>
  <c r="CG877" i="25"/>
  <c r="CF870" i="25"/>
  <c r="CI867" i="25"/>
  <c r="CG864" i="25"/>
  <c r="CG861" i="25"/>
  <c r="CF854" i="25"/>
  <c r="CI851" i="25"/>
  <c r="CG848" i="25"/>
  <c r="CG845" i="25"/>
  <c r="CF838" i="25"/>
  <c r="CI835" i="25"/>
  <c r="CG832" i="25"/>
  <c r="CG829" i="25"/>
  <c r="CF822" i="25"/>
  <c r="CI819" i="25"/>
  <c r="CG816" i="25"/>
  <c r="CG813" i="25"/>
  <c r="CF806" i="25"/>
  <c r="CI803" i="25"/>
  <c r="CG800" i="25"/>
  <c r="CG797" i="25"/>
  <c r="CF790" i="25"/>
  <c r="CI787" i="25"/>
  <c r="CG784" i="25"/>
  <c r="CF783" i="25"/>
  <c r="CF782" i="25"/>
  <c r="CF781" i="25"/>
  <c r="CF780" i="25"/>
  <c r="CF779" i="25"/>
  <c r="CF778" i="25"/>
  <c r="CF777" i="25"/>
  <c r="CF776" i="25"/>
  <c r="CF775" i="25"/>
  <c r="CF774" i="25"/>
  <c r="CF773" i="25"/>
  <c r="CF772" i="25"/>
  <c r="CF771" i="25"/>
  <c r="CF770" i="25"/>
  <c r="CF769" i="25"/>
  <c r="CF768" i="25"/>
  <c r="CF767" i="25"/>
  <c r="CF766" i="25"/>
  <c r="CF765" i="25"/>
  <c r="CF764" i="25"/>
  <c r="CF763" i="25"/>
  <c r="CF762" i="25"/>
  <c r="CF761" i="25"/>
  <c r="CF760" i="25"/>
  <c r="CF759" i="25"/>
  <c r="CF758" i="25"/>
  <c r="CF757" i="25"/>
  <c r="CF755" i="25"/>
  <c r="CF754" i="25"/>
  <c r="CF753" i="25"/>
  <c r="CF752" i="25"/>
  <c r="CF751" i="25"/>
  <c r="CF750" i="25"/>
  <c r="CF749" i="25"/>
  <c r="CF748" i="25"/>
  <c r="CF747" i="25"/>
  <c r="CF746" i="25"/>
  <c r="CF745" i="25"/>
  <c r="CF744" i="25"/>
  <c r="CF743" i="25"/>
  <c r="CF742" i="25"/>
  <c r="CF741" i="25"/>
  <c r="CF740" i="25"/>
  <c r="CF739" i="25"/>
  <c r="CF738" i="25"/>
  <c r="CF737" i="25"/>
  <c r="CF736" i="25"/>
  <c r="CF735" i="25"/>
  <c r="CF734" i="25"/>
  <c r="CF733" i="25"/>
  <c r="CF732" i="25"/>
  <c r="CF731" i="25"/>
  <c r="CF730" i="25"/>
  <c r="CF729" i="25"/>
  <c r="CF728" i="25"/>
  <c r="CF727" i="25"/>
  <c r="CF726" i="25"/>
  <c r="CF725" i="25"/>
  <c r="CF724" i="25"/>
  <c r="CF723" i="25"/>
  <c r="CF722" i="25"/>
  <c r="CF721" i="25"/>
  <c r="CF720" i="25"/>
  <c r="CF719" i="25"/>
  <c r="CF718" i="25"/>
  <c r="CF717" i="25"/>
  <c r="CF716" i="25"/>
  <c r="CF715" i="25"/>
  <c r="CF714" i="25"/>
  <c r="CF713" i="25"/>
  <c r="CF712" i="25"/>
  <c r="CF711" i="25"/>
  <c r="CF710" i="25"/>
  <c r="CF709" i="25"/>
  <c r="CF708" i="25"/>
  <c r="CF707" i="25"/>
  <c r="CF706" i="25"/>
  <c r="CF705" i="25"/>
  <c r="CF704" i="25"/>
  <c r="CF703" i="25"/>
  <c r="CF702" i="25"/>
  <c r="CF701" i="25"/>
  <c r="CF700" i="25"/>
  <c r="CF699" i="25"/>
  <c r="CF698" i="25"/>
  <c r="CF697" i="25"/>
  <c r="CF696" i="25"/>
  <c r="CF695" i="25"/>
  <c r="CF694" i="25"/>
  <c r="CF693" i="25"/>
  <c r="CF692" i="25"/>
  <c r="CF691" i="25"/>
  <c r="CF690" i="25"/>
  <c r="CF689" i="25"/>
  <c r="CF688" i="25"/>
  <c r="CF687" i="25"/>
  <c r="CF686" i="25"/>
  <c r="CF685" i="25"/>
  <c r="CF684" i="25"/>
  <c r="CF683" i="25"/>
  <c r="CF682" i="25"/>
  <c r="CF681" i="25"/>
  <c r="CF680" i="25"/>
  <c r="CF679" i="25"/>
  <c r="CF678" i="25"/>
  <c r="CF677" i="25"/>
  <c r="CF676" i="25"/>
  <c r="CF675" i="25"/>
  <c r="CF674" i="25"/>
  <c r="CF673" i="25"/>
  <c r="CF672" i="25"/>
  <c r="CF671" i="25"/>
  <c r="CF670" i="25"/>
  <c r="CF669" i="25"/>
  <c r="CF668" i="25"/>
  <c r="CF667" i="25"/>
  <c r="CF666" i="25"/>
  <c r="CF665" i="25"/>
  <c r="CF664" i="25"/>
  <c r="CF663" i="25"/>
  <c r="CF662" i="25"/>
  <c r="CF661" i="25"/>
  <c r="CF660" i="25"/>
  <c r="CF659" i="25"/>
  <c r="CF658" i="25"/>
  <c r="CF657" i="25"/>
  <c r="CF656" i="25"/>
  <c r="CF655" i="25"/>
  <c r="CF654" i="25"/>
  <c r="CF653" i="25"/>
  <c r="CF652" i="25"/>
  <c r="CF651" i="25"/>
  <c r="CF650" i="25"/>
  <c r="CF649" i="25"/>
  <c r="CF648" i="25"/>
  <c r="CF647" i="25"/>
  <c r="CF646" i="25"/>
  <c r="CF645" i="25"/>
  <c r="CF644" i="25"/>
  <c r="CF643" i="25"/>
  <c r="CF642" i="25"/>
  <c r="CF641" i="25"/>
  <c r="CF640" i="25"/>
  <c r="CF639" i="25"/>
  <c r="CF638" i="25"/>
  <c r="CF637" i="25"/>
  <c r="CF636" i="25"/>
  <c r="CF635" i="25"/>
  <c r="CF634" i="25"/>
  <c r="CF633" i="25"/>
  <c r="CF632" i="25"/>
  <c r="CF631" i="25"/>
  <c r="CF630" i="25"/>
  <c r="CF629" i="25"/>
  <c r="CF628" i="25"/>
  <c r="CF627" i="25"/>
  <c r="CF626" i="25"/>
  <c r="CF625" i="25"/>
  <c r="CF624" i="25"/>
  <c r="CF623" i="25"/>
  <c r="CF622" i="25"/>
  <c r="CF621" i="25"/>
  <c r="CF620" i="25"/>
  <c r="CF619" i="25"/>
  <c r="CF618" i="25"/>
  <c r="CF617" i="25"/>
  <c r="CF616" i="25"/>
  <c r="CF615" i="25"/>
  <c r="CF614" i="25"/>
  <c r="CF613" i="25"/>
  <c r="CF612" i="25"/>
  <c r="CF611" i="25"/>
  <c r="CF610" i="25"/>
  <c r="CF609" i="25"/>
  <c r="CF608" i="25"/>
  <c r="CF607" i="25"/>
  <c r="CF606" i="25"/>
  <c r="CF605" i="25"/>
  <c r="CF604" i="25"/>
  <c r="CF603" i="25"/>
  <c r="CF602" i="25"/>
  <c r="CF601" i="25"/>
  <c r="CF600" i="25"/>
  <c r="CF599" i="25"/>
  <c r="CF598" i="25"/>
  <c r="CF597" i="25"/>
  <c r="CF596" i="25"/>
  <c r="CF595" i="25"/>
  <c r="CF594" i="25"/>
  <c r="CF593" i="25"/>
  <c r="CF592" i="25"/>
  <c r="CF591" i="25"/>
  <c r="CF590" i="25"/>
  <c r="CF589" i="25"/>
  <c r="CF588" i="25"/>
  <c r="CF587" i="25"/>
  <c r="CF586" i="25"/>
  <c r="CF585" i="25"/>
  <c r="CF584" i="25"/>
  <c r="CF583" i="25"/>
  <c r="CF582" i="25"/>
  <c r="CF581" i="25"/>
  <c r="CF580" i="25"/>
  <c r="CF874" i="25"/>
  <c r="CI859" i="25"/>
  <c r="CF842" i="25"/>
  <c r="CI827" i="25"/>
  <c r="CF810" i="25"/>
  <c r="CI795" i="25"/>
  <c r="CF579" i="25"/>
  <c r="CF578" i="25"/>
  <c r="CF577" i="25"/>
  <c r="CF576" i="25"/>
  <c r="CF575" i="25"/>
  <c r="CF574" i="25"/>
  <c r="CF573" i="25"/>
  <c r="CF572" i="25"/>
  <c r="CF571" i="25"/>
  <c r="CF570" i="25"/>
  <c r="CF569" i="25"/>
  <c r="CF568" i="25"/>
  <c r="CF567" i="25"/>
  <c r="CF566" i="25"/>
  <c r="CF565" i="25"/>
  <c r="CF564" i="25"/>
  <c r="CF563" i="25"/>
  <c r="CF562" i="25"/>
  <c r="CF561" i="25"/>
  <c r="CF560" i="25"/>
  <c r="CF559" i="25"/>
  <c r="CF558" i="25"/>
  <c r="CF557" i="25"/>
  <c r="CF556" i="25"/>
  <c r="CF555" i="25"/>
  <c r="CF554" i="25"/>
  <c r="CF553" i="25"/>
  <c r="CF552" i="25"/>
  <c r="CF551" i="25"/>
  <c r="CF550" i="25"/>
  <c r="CF549" i="25"/>
  <c r="CF548" i="25"/>
  <c r="CF547" i="25"/>
  <c r="CF546" i="25"/>
  <c r="CF545" i="25"/>
  <c r="CF544" i="25"/>
  <c r="CF543" i="25"/>
  <c r="CF542" i="25"/>
  <c r="CF541" i="25"/>
  <c r="CF540" i="25"/>
  <c r="CF539" i="25"/>
  <c r="CF538" i="25"/>
  <c r="CF537" i="25"/>
  <c r="CF536" i="25"/>
  <c r="CF535" i="25"/>
  <c r="CF534" i="25"/>
  <c r="CF533" i="25"/>
  <c r="CF532" i="25"/>
  <c r="CF531" i="25"/>
  <c r="CF530" i="25"/>
  <c r="CF529" i="25"/>
  <c r="CF528" i="25"/>
  <c r="CF527" i="25"/>
  <c r="CF526" i="25"/>
  <c r="CF525" i="25"/>
  <c r="CF524" i="25"/>
  <c r="CF523" i="25"/>
  <c r="CF522" i="25"/>
  <c r="CF521" i="25"/>
  <c r="CF520" i="25"/>
  <c r="CF519" i="25"/>
  <c r="CF518" i="25"/>
  <c r="CF517" i="25"/>
  <c r="CF516" i="25"/>
  <c r="CF515" i="25"/>
  <c r="CF514" i="25"/>
  <c r="CF513" i="25"/>
  <c r="CF512" i="25"/>
  <c r="CF511" i="25"/>
  <c r="CF510" i="25"/>
  <c r="CF509" i="25"/>
  <c r="CF508" i="25"/>
  <c r="CF507" i="25"/>
  <c r="CF506" i="25"/>
  <c r="CF505" i="25"/>
  <c r="CF504" i="25"/>
  <c r="CF503" i="25"/>
  <c r="CF502" i="25"/>
  <c r="CF501" i="25"/>
  <c r="CF500" i="25"/>
  <c r="CF499" i="25"/>
  <c r="CF498" i="25"/>
  <c r="CF497" i="25"/>
  <c r="CF496" i="25"/>
  <c r="CF495" i="25"/>
  <c r="CF494" i="25"/>
  <c r="CF493" i="25"/>
  <c r="CF492" i="25"/>
  <c r="CF491" i="25"/>
  <c r="CF490" i="25"/>
  <c r="CF489" i="25"/>
  <c r="CF488" i="25"/>
  <c r="CF487" i="25"/>
  <c r="CF486" i="25"/>
  <c r="CF485" i="25"/>
  <c r="CF484" i="25"/>
  <c r="CF483" i="25"/>
  <c r="CF482" i="25"/>
  <c r="CF481" i="25"/>
  <c r="CF480" i="25"/>
  <c r="CF479" i="25"/>
  <c r="CF478" i="25"/>
  <c r="CF477" i="25"/>
  <c r="CF476" i="25"/>
  <c r="CF475" i="25"/>
  <c r="CF474" i="25"/>
  <c r="CF473" i="25"/>
  <c r="CF472" i="25"/>
  <c r="CF471" i="25"/>
  <c r="CF470" i="25"/>
  <c r="CF469" i="25"/>
  <c r="CF468" i="25"/>
  <c r="CF467" i="25"/>
  <c r="CF466" i="25"/>
  <c r="CF465" i="25"/>
  <c r="CF464" i="25"/>
  <c r="CF463" i="25"/>
  <c r="CF462" i="25"/>
  <c r="CF461" i="25"/>
  <c r="CF460" i="25"/>
  <c r="CF459" i="25"/>
  <c r="CF458" i="25"/>
  <c r="CF457" i="25"/>
  <c r="CF456" i="25"/>
  <c r="CF455" i="25"/>
  <c r="CF454" i="25"/>
  <c r="CF453" i="25"/>
  <c r="CF452" i="25"/>
  <c r="CF451" i="25"/>
  <c r="CF450" i="25"/>
  <c r="CF449" i="25"/>
  <c r="CF448" i="25"/>
  <c r="CF447" i="25"/>
  <c r="CF446" i="25"/>
  <c r="CF445" i="25"/>
  <c r="CF444" i="25"/>
  <c r="CF443" i="25"/>
  <c r="CF442" i="25"/>
  <c r="CF441" i="25"/>
  <c r="CF440" i="25"/>
  <c r="CF439" i="25"/>
  <c r="CF438" i="25"/>
  <c r="CF437" i="25"/>
  <c r="CF436" i="25"/>
  <c r="CF435" i="25"/>
  <c r="CF434" i="25"/>
  <c r="CF433" i="25"/>
  <c r="CF432" i="25"/>
  <c r="CF431" i="25"/>
  <c r="CF430" i="25"/>
  <c r="CF429" i="25"/>
  <c r="CF428" i="25"/>
  <c r="CF427" i="25"/>
  <c r="CF426" i="25"/>
  <c r="CF425" i="25"/>
  <c r="CF423" i="25"/>
  <c r="CF422" i="25"/>
  <c r="CF421" i="25"/>
  <c r="CF420" i="25"/>
  <c r="CF419" i="25"/>
  <c r="CF418" i="25"/>
  <c r="CF417" i="25"/>
  <c r="CF416" i="25"/>
  <c r="CF415" i="25"/>
  <c r="CF414" i="25"/>
  <c r="CF413" i="25"/>
  <c r="CF412" i="25"/>
  <c r="CF411" i="25"/>
  <c r="CF410" i="25"/>
  <c r="CF409" i="25"/>
  <c r="CF408" i="25"/>
  <c r="CF407" i="25"/>
  <c r="CF405" i="25"/>
  <c r="CF404" i="25"/>
  <c r="CF403" i="25"/>
  <c r="CF402" i="25"/>
  <c r="CF401" i="25"/>
  <c r="CF400" i="25"/>
  <c r="CF399" i="25"/>
  <c r="CF398" i="25"/>
  <c r="CF397" i="25"/>
  <c r="CF396" i="25"/>
  <c r="CF395" i="25"/>
  <c r="CF394" i="25"/>
  <c r="CF393" i="25"/>
  <c r="CF392" i="25"/>
  <c r="CF391" i="25"/>
  <c r="CF390" i="25"/>
  <c r="CF389" i="25"/>
  <c r="CF388" i="25"/>
  <c r="CF387" i="25"/>
  <c r="CF386" i="25"/>
  <c r="CF385" i="25"/>
  <c r="CF384" i="25"/>
  <c r="CF383" i="25"/>
  <c r="CF382" i="25"/>
  <c r="CF381" i="25"/>
  <c r="CF380" i="25"/>
  <c r="CF379" i="25"/>
  <c r="CF378" i="25"/>
  <c r="CF377" i="25"/>
  <c r="CF376" i="25"/>
  <c r="CF375" i="25"/>
  <c r="CF374" i="25"/>
  <c r="CF373" i="25"/>
  <c r="CF372" i="25"/>
  <c r="CF371" i="25"/>
  <c r="CF370" i="25"/>
  <c r="CF369" i="25"/>
  <c r="CF368" i="25"/>
  <c r="CF367" i="25"/>
  <c r="CF366" i="25"/>
  <c r="CF365" i="25"/>
  <c r="CF364" i="25"/>
  <c r="CF363" i="25"/>
  <c r="CF362" i="25"/>
  <c r="CF361" i="25"/>
  <c r="CF360" i="25"/>
  <c r="CF359" i="25"/>
  <c r="CF358" i="25"/>
  <c r="CF357" i="25"/>
  <c r="CF356" i="25"/>
  <c r="CF355" i="25"/>
  <c r="CF354" i="25"/>
  <c r="CF353" i="25"/>
  <c r="CF352" i="25"/>
  <c r="CF351" i="25"/>
  <c r="CF350" i="25"/>
  <c r="CF349" i="25"/>
  <c r="CF348" i="25"/>
  <c r="CF347" i="25"/>
  <c r="CF346" i="25"/>
  <c r="CF345" i="25"/>
  <c r="CF344" i="25"/>
  <c r="CF343" i="25"/>
  <c r="CF342" i="25"/>
  <c r="CF341" i="25"/>
  <c r="CF340" i="25"/>
  <c r="CF339" i="25"/>
  <c r="CF338" i="25"/>
  <c r="CF337" i="25"/>
  <c r="CF336" i="25"/>
  <c r="CF335" i="25"/>
  <c r="CF334" i="25"/>
  <c r="CF333" i="25"/>
  <c r="CF332" i="25"/>
  <c r="CF331" i="25"/>
  <c r="CF330" i="25"/>
  <c r="CF329" i="25"/>
  <c r="CF328" i="25"/>
  <c r="CF327" i="25"/>
  <c r="CF326" i="25"/>
  <c r="CF325" i="25"/>
  <c r="CF324" i="25"/>
  <c r="CF323" i="25"/>
  <c r="CF322" i="25"/>
  <c r="CF321" i="25"/>
  <c r="CF320" i="25"/>
  <c r="CF319" i="25"/>
  <c r="CF318" i="25"/>
  <c r="CF317" i="25"/>
  <c r="CF316" i="25"/>
  <c r="CF315" i="25"/>
  <c r="CF314" i="25"/>
  <c r="CF313" i="25"/>
  <c r="CF312" i="25"/>
  <c r="CF311" i="25"/>
  <c r="CF310" i="25"/>
  <c r="CF309" i="25"/>
  <c r="CF308" i="25"/>
  <c r="CF307" i="25"/>
  <c r="CF306" i="25"/>
  <c r="CF305" i="25"/>
  <c r="CI304" i="25"/>
  <c r="CF303" i="25"/>
  <c r="CI302" i="25"/>
  <c r="CF301" i="25"/>
  <c r="CI300" i="25"/>
  <c r="CF299" i="25"/>
  <c r="CI298" i="25"/>
  <c r="CF297" i="25"/>
  <c r="CI296" i="25"/>
  <c r="CF295" i="25"/>
  <c r="CI294" i="25"/>
  <c r="CF293" i="25"/>
  <c r="CI292" i="25"/>
  <c r="CF291" i="25"/>
  <c r="CI290" i="25"/>
  <c r="CF289" i="25"/>
  <c r="CI288" i="25"/>
  <c r="CF287" i="25"/>
  <c r="CI286" i="25"/>
  <c r="CF285" i="25"/>
  <c r="CI284" i="25"/>
  <c r="CF283" i="25"/>
  <c r="CI282" i="25"/>
  <c r="CF281" i="25"/>
  <c r="CI280" i="25"/>
  <c r="CF279" i="25"/>
  <c r="CI278" i="25"/>
  <c r="CF277" i="25"/>
  <c r="CI276" i="25"/>
  <c r="CF275" i="25"/>
  <c r="CI274" i="25"/>
  <c r="CF273" i="25"/>
  <c r="CI272" i="25"/>
  <c r="CF271" i="25"/>
  <c r="CI270" i="25"/>
  <c r="CF269" i="25"/>
  <c r="CI268" i="25"/>
  <c r="CF267" i="25"/>
  <c r="CI266" i="25"/>
  <c r="CF265" i="25"/>
  <c r="CI264" i="25"/>
  <c r="CF263" i="25"/>
  <c r="CI262" i="25"/>
  <c r="CF261" i="25"/>
  <c r="CI260" i="25"/>
  <c r="CF259" i="25"/>
  <c r="CI258" i="25"/>
  <c r="CF257" i="25"/>
  <c r="CI256" i="25"/>
  <c r="CF255" i="25"/>
  <c r="CI254" i="25"/>
  <c r="CF253" i="25"/>
  <c r="CI252" i="25"/>
  <c r="CF251" i="25"/>
  <c r="CI250" i="25"/>
  <c r="CF249" i="25"/>
  <c r="CI248" i="25"/>
  <c r="CF247" i="25"/>
  <c r="CI246" i="25"/>
  <c r="CF245" i="25"/>
  <c r="CI244" i="25"/>
  <c r="CF243" i="25"/>
  <c r="CI242" i="25"/>
  <c r="CF241" i="25"/>
  <c r="CI240" i="25"/>
  <c r="CF239" i="25"/>
  <c r="CI238" i="25"/>
  <c r="CF237" i="25"/>
  <c r="CI236" i="25"/>
  <c r="CF235" i="25"/>
  <c r="CI234" i="25"/>
  <c r="CF233" i="25"/>
  <c r="CI232" i="25"/>
  <c r="CF231" i="25"/>
  <c r="CI230" i="25"/>
  <c r="CF229" i="25"/>
  <c r="CI228" i="25"/>
  <c r="CF227" i="25"/>
  <c r="CI226" i="25"/>
  <c r="CF225" i="25"/>
  <c r="CI224" i="25"/>
  <c r="CF223" i="25"/>
  <c r="CI222" i="25"/>
  <c r="CF221" i="25"/>
  <c r="CI220" i="25"/>
  <c r="CF219" i="25"/>
  <c r="CI218" i="25"/>
  <c r="CF217" i="25"/>
  <c r="CI216" i="25"/>
  <c r="CF215" i="25"/>
  <c r="CI214" i="25"/>
  <c r="CF213" i="25"/>
  <c r="CF211" i="25"/>
  <c r="CI210" i="25"/>
  <c r="CF209" i="25"/>
  <c r="CI208" i="25"/>
  <c r="CF207" i="25"/>
  <c r="CI206" i="25"/>
  <c r="CF205" i="25"/>
  <c r="CI204" i="25"/>
  <c r="CF203" i="25"/>
  <c r="CI202" i="25"/>
  <c r="CF201" i="25"/>
  <c r="CI200" i="25"/>
  <c r="CF199" i="25"/>
  <c r="CI198" i="25"/>
  <c r="CF197" i="25"/>
  <c r="CI196" i="25"/>
  <c r="CF195" i="25"/>
  <c r="CI194" i="25"/>
  <c r="CF193" i="25"/>
  <c r="CI192" i="25"/>
  <c r="CF191" i="25"/>
  <c r="CI190" i="25"/>
  <c r="CF189" i="25"/>
  <c r="CI188" i="25"/>
  <c r="CF187" i="25"/>
  <c r="CI186" i="25"/>
  <c r="CF185" i="25"/>
  <c r="CI184" i="25"/>
  <c r="CF183" i="25"/>
  <c r="CI182" i="25"/>
  <c r="CF181" i="25"/>
  <c r="CI180" i="25"/>
  <c r="CF179" i="25"/>
  <c r="CI178" i="25"/>
  <c r="CF177" i="25"/>
  <c r="CI176" i="25"/>
  <c r="CF175" i="25"/>
  <c r="CI174" i="25"/>
  <c r="CF173" i="25"/>
  <c r="CI172" i="25"/>
  <c r="CF171" i="25"/>
  <c r="CI170" i="25"/>
  <c r="CF169" i="25"/>
  <c r="CI168" i="25"/>
  <c r="CF167" i="25"/>
  <c r="CI166" i="25"/>
  <c r="CF165" i="25"/>
  <c r="CI164" i="25"/>
  <c r="CF163" i="25"/>
  <c r="CI162" i="25"/>
  <c r="CF161" i="25"/>
  <c r="CI160" i="25"/>
  <c r="CF159" i="25"/>
  <c r="CF158" i="25"/>
  <c r="CF157" i="25"/>
  <c r="CF156" i="25"/>
  <c r="CF155" i="25"/>
  <c r="CF153" i="25"/>
  <c r="CF152" i="25"/>
  <c r="CF151" i="25"/>
  <c r="CF150" i="25"/>
  <c r="CF149" i="25"/>
  <c r="CF148" i="25"/>
  <c r="CF147" i="25"/>
  <c r="CF146" i="25"/>
  <c r="CF145" i="25"/>
  <c r="CF144" i="25"/>
  <c r="CF143" i="25"/>
  <c r="CF142" i="25"/>
  <c r="CF141" i="25"/>
  <c r="CF140" i="25"/>
  <c r="CF139" i="25"/>
  <c r="CF138" i="25"/>
  <c r="CF137" i="25"/>
  <c r="CF136" i="25"/>
  <c r="CF135" i="25"/>
  <c r="CF134" i="25"/>
  <c r="CF133" i="25"/>
  <c r="CF132" i="25"/>
  <c r="CF131" i="25"/>
  <c r="CF130" i="25"/>
  <c r="CF129" i="25"/>
  <c r="CF128" i="25"/>
  <c r="CF127" i="25"/>
  <c r="CF126" i="25"/>
  <c r="CF125" i="25"/>
  <c r="CF124" i="25"/>
  <c r="CF123" i="25"/>
  <c r="CF121" i="25"/>
  <c r="CF120" i="25"/>
  <c r="CF119" i="25"/>
  <c r="CF118" i="25"/>
  <c r="CF117" i="25"/>
  <c r="CF116" i="25"/>
  <c r="CF115" i="25"/>
  <c r="CF114" i="25"/>
  <c r="CF113" i="25"/>
  <c r="CF112" i="25"/>
  <c r="CF111" i="25"/>
  <c r="CF110" i="25"/>
  <c r="CF109" i="25"/>
  <c r="CF108" i="25"/>
  <c r="CF107" i="25"/>
  <c r="CF106" i="25"/>
  <c r="CF105" i="25"/>
  <c r="CF104" i="25"/>
  <c r="CF103" i="25"/>
  <c r="CF102" i="25"/>
  <c r="CF101" i="25"/>
  <c r="CF100" i="25"/>
  <c r="CF99" i="25"/>
  <c r="CF98" i="25"/>
  <c r="CF97" i="25"/>
  <c r="CF96" i="25"/>
  <c r="CF95" i="25"/>
  <c r="CF94" i="25"/>
  <c r="CF93" i="25"/>
  <c r="CF92" i="25"/>
  <c r="CF91" i="25"/>
  <c r="CF90" i="25"/>
  <c r="CF89" i="25"/>
  <c r="CF88" i="25"/>
  <c r="CF87" i="25"/>
  <c r="CF86" i="25"/>
  <c r="CF85" i="25"/>
  <c r="CF84" i="25"/>
  <c r="CF83" i="25"/>
  <c r="CF82" i="25"/>
  <c r="CF81" i="25"/>
  <c r="CF80" i="25"/>
  <c r="CF79" i="25"/>
  <c r="CF78" i="25"/>
  <c r="CF77" i="25"/>
  <c r="CF76" i="25"/>
  <c r="CF75" i="25"/>
  <c r="CF74" i="25"/>
  <c r="CF73" i="25"/>
  <c r="CF72" i="25"/>
  <c r="CF71" i="25"/>
  <c r="CF70" i="25"/>
  <c r="CF69" i="25"/>
  <c r="CF68" i="25"/>
  <c r="CF67" i="25"/>
  <c r="CF66" i="25"/>
  <c r="CF65" i="25"/>
  <c r="CF64" i="25"/>
  <c r="CF63" i="25"/>
  <c r="CF62" i="25"/>
  <c r="CF61" i="25"/>
  <c r="CF60" i="25"/>
  <c r="CF59" i="25"/>
  <c r="CF58" i="25"/>
  <c r="CF57" i="25"/>
  <c r="CF56" i="25"/>
  <c r="CF55" i="25"/>
  <c r="CF54" i="25"/>
  <c r="CF53" i="25"/>
  <c r="CF52" i="25"/>
  <c r="CF51" i="25"/>
  <c r="CF50" i="25"/>
  <c r="CF49" i="25"/>
  <c r="CF48" i="25"/>
  <c r="CF47" i="25"/>
  <c r="CF46" i="25"/>
  <c r="CF45" i="25"/>
  <c r="CF44" i="25"/>
  <c r="CF43" i="25"/>
  <c r="CF42" i="25"/>
  <c r="CF41" i="25"/>
  <c r="CF40" i="25"/>
  <c r="CF39" i="25"/>
  <c r="CF38" i="25"/>
  <c r="CF37" i="25"/>
  <c r="CF36" i="25"/>
  <c r="CF35" i="25"/>
  <c r="CF34" i="25"/>
  <c r="CF33" i="25"/>
  <c r="CF32" i="25"/>
  <c r="CF31" i="25"/>
  <c r="CF30" i="25"/>
  <c r="CF29" i="25"/>
  <c r="CF28" i="25"/>
  <c r="CF27" i="25"/>
  <c r="CF26" i="25"/>
  <c r="CF25" i="25"/>
  <c r="CH24" i="25"/>
  <c r="CI23" i="25"/>
  <c r="CI1018" i="25"/>
  <c r="CI1014" i="25"/>
  <c r="CI1010" i="25"/>
  <c r="CI1006" i="25"/>
  <c r="CI1002" i="25"/>
  <c r="CI998" i="25"/>
  <c r="CI994" i="25"/>
  <c r="CI990" i="25"/>
  <c r="CI986" i="25"/>
  <c r="CI982" i="25"/>
  <c r="CI978" i="25"/>
  <c r="CI974" i="25"/>
  <c r="CI970" i="25"/>
  <c r="CI966" i="25"/>
  <c r="CI962" i="25"/>
  <c r="CI958" i="25"/>
  <c r="CI954" i="25"/>
  <c r="CI950" i="25"/>
  <c r="CI946" i="25"/>
  <c r="CI942" i="25"/>
  <c r="CI938" i="25"/>
  <c r="CI934" i="25"/>
  <c r="CI930" i="25"/>
  <c r="CI926" i="25"/>
  <c r="CI922" i="25"/>
  <c r="CI918" i="25"/>
  <c r="CI914" i="25"/>
  <c r="CI910" i="25"/>
  <c r="CI906" i="25"/>
  <c r="CI902" i="25"/>
  <c r="CI898" i="25"/>
  <c r="CI894" i="25"/>
  <c r="CI890" i="25"/>
  <c r="CI886" i="25"/>
  <c r="CI882" i="25"/>
  <c r="CF878" i="25"/>
  <c r="CI871" i="25"/>
  <c r="CG869" i="25"/>
  <c r="CG865" i="25"/>
  <c r="CG856" i="25"/>
  <c r="CG852" i="25"/>
  <c r="CF846" i="25"/>
  <c r="CI839" i="25"/>
  <c r="CG837" i="25"/>
  <c r="CG833" i="25"/>
  <c r="CG824" i="25"/>
  <c r="CG820" i="25"/>
  <c r="CF814" i="25"/>
  <c r="CI807" i="25"/>
  <c r="CG805" i="25"/>
  <c r="CG801" i="25"/>
  <c r="CG792" i="25"/>
  <c r="CG788" i="25"/>
  <c r="CH304" i="25"/>
  <c r="CH302" i="25"/>
  <c r="CH300" i="25"/>
  <c r="CH298" i="25"/>
  <c r="CH296" i="25"/>
  <c r="CH294" i="25"/>
  <c r="CH292" i="25"/>
  <c r="CH290" i="25"/>
  <c r="CH288" i="25"/>
  <c r="CH286" i="25"/>
  <c r="CH284" i="25"/>
  <c r="CH282" i="25"/>
  <c r="CH280" i="25"/>
  <c r="CH278" i="25"/>
  <c r="CH276" i="25"/>
  <c r="CH274" i="25"/>
  <c r="CH272" i="25"/>
  <c r="CH270" i="25"/>
  <c r="CH268" i="25"/>
  <c r="CH266" i="25"/>
  <c r="CH264" i="25"/>
  <c r="CH262" i="25"/>
  <c r="CH260" i="25"/>
  <c r="CH258" i="25"/>
  <c r="CH256" i="25"/>
  <c r="CH254" i="25"/>
  <c r="CH252" i="25"/>
  <c r="CH250" i="25"/>
  <c r="CH248" i="25"/>
  <c r="CH246" i="25"/>
  <c r="CH244" i="25"/>
  <c r="CH242" i="25"/>
  <c r="CH240" i="25"/>
  <c r="CH238" i="25"/>
  <c r="CH236" i="25"/>
  <c r="CH234" i="25"/>
  <c r="CH232" i="25"/>
  <c r="CH230" i="25"/>
  <c r="CH228" i="25"/>
  <c r="CH226" i="25"/>
  <c r="CH224" i="25"/>
  <c r="CH222" i="25"/>
  <c r="CH220" i="25"/>
  <c r="CH218" i="25"/>
  <c r="CH216" i="25"/>
  <c r="CH214" i="25"/>
  <c r="CH210" i="25"/>
  <c r="CH208" i="25"/>
  <c r="CH206" i="25"/>
  <c r="CH204" i="25"/>
  <c r="CH202" i="25"/>
  <c r="CH200" i="25"/>
  <c r="CH198" i="25"/>
  <c r="CH196" i="25"/>
  <c r="CH194" i="25"/>
  <c r="CH192" i="25"/>
  <c r="CH190" i="25"/>
  <c r="CH188" i="25"/>
  <c r="CH186" i="25"/>
  <c r="CH184" i="25"/>
  <c r="CH182" i="25"/>
  <c r="CH180" i="25"/>
  <c r="CH178" i="25"/>
  <c r="CH176" i="25"/>
  <c r="CH174" i="25"/>
  <c r="CH172" i="25"/>
  <c r="CH170" i="25"/>
  <c r="CH168" i="25"/>
  <c r="CH166" i="25"/>
  <c r="CH164" i="25"/>
  <c r="CH162" i="25"/>
  <c r="CH160" i="25"/>
  <c r="CI158" i="25"/>
  <c r="CI157" i="25"/>
  <c r="CI156" i="25"/>
  <c r="CI155" i="25"/>
  <c r="CI153" i="25"/>
  <c r="CI152" i="25"/>
  <c r="CI151" i="25"/>
  <c r="CI150" i="25"/>
  <c r="CI149" i="25"/>
  <c r="CI148" i="25"/>
  <c r="CI147" i="25"/>
  <c r="CI146" i="25"/>
  <c r="CI145" i="25"/>
  <c r="CI144" i="25"/>
  <c r="CI143" i="25"/>
  <c r="CI142" i="25"/>
  <c r="CI141" i="25"/>
  <c r="CI140" i="25"/>
  <c r="CI139" i="25"/>
  <c r="CI138" i="25"/>
  <c r="CI137" i="25"/>
  <c r="CI136" i="25"/>
  <c r="CI135" i="25"/>
  <c r="CI134" i="25"/>
  <c r="CI133" i="25"/>
  <c r="CI132" i="25"/>
  <c r="CI131" i="25"/>
  <c r="CI130" i="25"/>
  <c r="CI129" i="25"/>
  <c r="CI128" i="25"/>
  <c r="CI127" i="25"/>
  <c r="CI126" i="25"/>
  <c r="CI125" i="25"/>
  <c r="CI124" i="25"/>
  <c r="CI123" i="25"/>
  <c r="CI121" i="25"/>
  <c r="CI120" i="25"/>
  <c r="CI119" i="25"/>
  <c r="CI118" i="25"/>
  <c r="CI117" i="25"/>
  <c r="CI116" i="25"/>
  <c r="CI115" i="25"/>
  <c r="CI114" i="25"/>
  <c r="CI113" i="25"/>
  <c r="CI112" i="25"/>
  <c r="CI111" i="25"/>
  <c r="CI110" i="25"/>
  <c r="CI109" i="25"/>
  <c r="CI108" i="25"/>
  <c r="CI107" i="25"/>
  <c r="CI106" i="25"/>
  <c r="CI105" i="25"/>
  <c r="CI104" i="25"/>
  <c r="CI103" i="25"/>
  <c r="CI102" i="25"/>
  <c r="CI101" i="25"/>
  <c r="CI100" i="25"/>
  <c r="CI99" i="25"/>
  <c r="CI98" i="25"/>
  <c r="CI97" i="25"/>
  <c r="CG868" i="25"/>
  <c r="CI843" i="25"/>
  <c r="CG840" i="25"/>
  <c r="CF826" i="25"/>
  <c r="CI823" i="25"/>
  <c r="CG804" i="25"/>
  <c r="CH577" i="25"/>
  <c r="CH575" i="25"/>
  <c r="CH573" i="25"/>
  <c r="CH571" i="25"/>
  <c r="CH569" i="25"/>
  <c r="CH567" i="25"/>
  <c r="CH565" i="25"/>
  <c r="CH563" i="25"/>
  <c r="CH561" i="25"/>
  <c r="CH559" i="25"/>
  <c r="CH557" i="25"/>
  <c r="CH555" i="25"/>
  <c r="CH553" i="25"/>
  <c r="CH551" i="25"/>
  <c r="CH549" i="25"/>
  <c r="CH547" i="25"/>
  <c r="CH545" i="25"/>
  <c r="CH543" i="25"/>
  <c r="CH541" i="25"/>
  <c r="CH539" i="25"/>
  <c r="CH537" i="25"/>
  <c r="CH535" i="25"/>
  <c r="CH533" i="25"/>
  <c r="CH531" i="25"/>
  <c r="CH529" i="25"/>
  <c r="CH527" i="25"/>
  <c r="CH525" i="25"/>
  <c r="CH523" i="25"/>
  <c r="CH521" i="25"/>
  <c r="CH519" i="25"/>
  <c r="CH517" i="25"/>
  <c r="CH515" i="25"/>
  <c r="CH513" i="25"/>
  <c r="CH511" i="25"/>
  <c r="CH509" i="25"/>
  <c r="CH507" i="25"/>
  <c r="CH505" i="25"/>
  <c r="CH503" i="25"/>
  <c r="CH501" i="25"/>
  <c r="CH499" i="25"/>
  <c r="CH497" i="25"/>
  <c r="CH495" i="25"/>
  <c r="CH493" i="25"/>
  <c r="CH491" i="25"/>
  <c r="CH489" i="25"/>
  <c r="CH487" i="25"/>
  <c r="CH485" i="25"/>
  <c r="CH483" i="25"/>
  <c r="CH481" i="25"/>
  <c r="CH479" i="25"/>
  <c r="CH477" i="25"/>
  <c r="CH475" i="25"/>
  <c r="CH473" i="25"/>
  <c r="CH471" i="25"/>
  <c r="CH469" i="25"/>
  <c r="CH467" i="25"/>
  <c r="CH465" i="25"/>
  <c r="CH463" i="25"/>
  <c r="CH461" i="25"/>
  <c r="CH459" i="25"/>
  <c r="CH457" i="25"/>
  <c r="CH455" i="25"/>
  <c r="CH453" i="25"/>
  <c r="CH451" i="25"/>
  <c r="CH449" i="25"/>
  <c r="CH447" i="25"/>
  <c r="CH445" i="25"/>
  <c r="CH443" i="25"/>
  <c r="CH441" i="25"/>
  <c r="CH439" i="25"/>
  <c r="CH437" i="25"/>
  <c r="CH435" i="25"/>
  <c r="CH433" i="25"/>
  <c r="CH431" i="25"/>
  <c r="CH429" i="25"/>
  <c r="CH427" i="25"/>
  <c r="CH425" i="25"/>
  <c r="CH423" i="25"/>
  <c r="CH421" i="25"/>
  <c r="CH419" i="25"/>
  <c r="CH417" i="25"/>
  <c r="CH415" i="25"/>
  <c r="CH413" i="25"/>
  <c r="CH411" i="25"/>
  <c r="CH409" i="25"/>
  <c r="CH407" i="25"/>
  <c r="CH405" i="25"/>
  <c r="CH403" i="25"/>
  <c r="CH401" i="25"/>
  <c r="CH399" i="25"/>
  <c r="CH397" i="25"/>
  <c r="CH395" i="25"/>
  <c r="CH393" i="25"/>
  <c r="CH391" i="25"/>
  <c r="CH389" i="25"/>
  <c r="CH387" i="25"/>
  <c r="CH385" i="25"/>
  <c r="CH383" i="25"/>
  <c r="CH381" i="25"/>
  <c r="CH379" i="25"/>
  <c r="CH377" i="25"/>
  <c r="CH375" i="25"/>
  <c r="CH373" i="25"/>
  <c r="CH371" i="25"/>
  <c r="CH369" i="25"/>
  <c r="CH367" i="25"/>
  <c r="CH365" i="25"/>
  <c r="CH363" i="25"/>
  <c r="CH361" i="25"/>
  <c r="CH359" i="25"/>
  <c r="CH357" i="25"/>
  <c r="CH355" i="25"/>
  <c r="CH353" i="25"/>
  <c r="CH351" i="25"/>
  <c r="CH349" i="25"/>
  <c r="CH347" i="25"/>
  <c r="CH345" i="25"/>
  <c r="CH343" i="25"/>
  <c r="CH341" i="25"/>
  <c r="CH339" i="25"/>
  <c r="CH337" i="25"/>
  <c r="CH335" i="25"/>
  <c r="CH333" i="25"/>
  <c r="CH331" i="25"/>
  <c r="CH329" i="25"/>
  <c r="CH327" i="25"/>
  <c r="CH325" i="25"/>
  <c r="CH323" i="25"/>
  <c r="CH321" i="25"/>
  <c r="CH319" i="25"/>
  <c r="CH317" i="25"/>
  <c r="CH315" i="25"/>
  <c r="CH313" i="25"/>
  <c r="CH311" i="25"/>
  <c r="CH309" i="25"/>
  <c r="CH307" i="25"/>
  <c r="CH305" i="25"/>
  <c r="CI299" i="25"/>
  <c r="CF298" i="25"/>
  <c r="CH297" i="25"/>
  <c r="CI291" i="25"/>
  <c r="CF290" i="25"/>
  <c r="CH289" i="25"/>
  <c r="CI283" i="25"/>
  <c r="CF282" i="25"/>
  <c r="CH281" i="25"/>
  <c r="CI275" i="25"/>
  <c r="CF274" i="25"/>
  <c r="CH273" i="25"/>
  <c r="CI267" i="25"/>
  <c r="CF266" i="25"/>
  <c r="CH265" i="25"/>
  <c r="CI259" i="25"/>
  <c r="CF258" i="25"/>
  <c r="CH257" i="25"/>
  <c r="CI251" i="25"/>
  <c r="CF250" i="25"/>
  <c r="CH249" i="25"/>
  <c r="CI243" i="25"/>
  <c r="CF242" i="25"/>
  <c r="CH241" i="25"/>
  <c r="CI235" i="25"/>
  <c r="CF234" i="25"/>
  <c r="CH233" i="25"/>
  <c r="CI227" i="25"/>
  <c r="CF226" i="25"/>
  <c r="CH225" i="25"/>
  <c r="CI219" i="25"/>
  <c r="CF218" i="25"/>
  <c r="CH217" i="25"/>
  <c r="CI211" i="25"/>
  <c r="CF210" i="25"/>
  <c r="CH209" i="25"/>
  <c r="CI203" i="25"/>
  <c r="CF202" i="25"/>
  <c r="CH201" i="25"/>
  <c r="CI195" i="25"/>
  <c r="CF194" i="25"/>
  <c r="CH193" i="25"/>
  <c r="CI187" i="25"/>
  <c r="CF186" i="25"/>
  <c r="CH185" i="25"/>
  <c r="CI179" i="25"/>
  <c r="CF178" i="25"/>
  <c r="CH177" i="25"/>
  <c r="CI171" i="25"/>
  <c r="CF170" i="25"/>
  <c r="CH169" i="25"/>
  <c r="CI163" i="25"/>
  <c r="CF162" i="25"/>
  <c r="CH161" i="25"/>
  <c r="CG158" i="25"/>
  <c r="CH157" i="25"/>
  <c r="CH153" i="25"/>
  <c r="CG150" i="25"/>
  <c r="CH149" i="25"/>
  <c r="CG146" i="25"/>
  <c r="CH145" i="25"/>
  <c r="CG142" i="25"/>
  <c r="CH141" i="25"/>
  <c r="CG138" i="25"/>
  <c r="CH137" i="25"/>
  <c r="CG134" i="25"/>
  <c r="CH133" i="25"/>
  <c r="CG130" i="25"/>
  <c r="CH129" i="25"/>
  <c r="CG126" i="25"/>
  <c r="CH125" i="25"/>
  <c r="CH121" i="25"/>
  <c r="CG118" i="25"/>
  <c r="CH117" i="25"/>
  <c r="CG114" i="25"/>
  <c r="CH113" i="25"/>
  <c r="CG110" i="25"/>
  <c r="CH109" i="25"/>
  <c r="CG106" i="25"/>
  <c r="CH105" i="25"/>
  <c r="CG102" i="25"/>
  <c r="CH101" i="25"/>
  <c r="CG98" i="25"/>
  <c r="CH97" i="25"/>
  <c r="CI95" i="25"/>
  <c r="CH94" i="25"/>
  <c r="CG93" i="25"/>
  <c r="CI91" i="25"/>
  <c r="CH90" i="25"/>
  <c r="CG89" i="25"/>
  <c r="CI87" i="25"/>
  <c r="CH86" i="25"/>
  <c r="CG85" i="25"/>
  <c r="CI83" i="25"/>
  <c r="CH82" i="25"/>
  <c r="CG81" i="25"/>
  <c r="CI79" i="25"/>
  <c r="CH78" i="25"/>
  <c r="CG77" i="25"/>
  <c r="CI75" i="25"/>
  <c r="CH74" i="25"/>
  <c r="CG73" i="25"/>
  <c r="CI71" i="25"/>
  <c r="CH70" i="25"/>
  <c r="CG69" i="25"/>
  <c r="CI67" i="25"/>
  <c r="CH66" i="25"/>
  <c r="CG65" i="25"/>
  <c r="CI63" i="25"/>
  <c r="CH62" i="25"/>
  <c r="CG61" i="25"/>
  <c r="CI59" i="25"/>
  <c r="CH58" i="25"/>
  <c r="CG57" i="25"/>
  <c r="CI55" i="25"/>
  <c r="CH54" i="25"/>
  <c r="CG53" i="25"/>
  <c r="CI51" i="25"/>
  <c r="CH50" i="25"/>
  <c r="CG49" i="25"/>
  <c r="CI47" i="25"/>
  <c r="CH46" i="25"/>
  <c r="CG45" i="25"/>
  <c r="CI43" i="25"/>
  <c r="CH42" i="25"/>
  <c r="CG41" i="25"/>
  <c r="CI39" i="25"/>
  <c r="CH38" i="25"/>
  <c r="CG37" i="25"/>
  <c r="CI35" i="25"/>
  <c r="CH34" i="25"/>
  <c r="CG33" i="25"/>
  <c r="CI31" i="25"/>
  <c r="CH30" i="25"/>
  <c r="CG29" i="25"/>
  <c r="CI27" i="25"/>
  <c r="CH26" i="25"/>
  <c r="CH23" i="25"/>
  <c r="CI875" i="25"/>
  <c r="CG872" i="25"/>
  <c r="CF858" i="25"/>
  <c r="CI855" i="25"/>
  <c r="CG836" i="25"/>
  <c r="CI811" i="25"/>
  <c r="CG808" i="25"/>
  <c r="CF794" i="25"/>
  <c r="CI791" i="25"/>
  <c r="CH578" i="25"/>
  <c r="CH576" i="25"/>
  <c r="CH574" i="25"/>
  <c r="CH572" i="25"/>
  <c r="CH570" i="25"/>
  <c r="CH568" i="25"/>
  <c r="CH566" i="25"/>
  <c r="CH564" i="25"/>
  <c r="CH562" i="25"/>
  <c r="CH560" i="25"/>
  <c r="CH558" i="25"/>
  <c r="CH556" i="25"/>
  <c r="CH554" i="25"/>
  <c r="CH552" i="25"/>
  <c r="CH550" i="25"/>
  <c r="CH548" i="25"/>
  <c r="CH546" i="25"/>
  <c r="CH544" i="25"/>
  <c r="CH542" i="25"/>
  <c r="CH540" i="25"/>
  <c r="CH538" i="25"/>
  <c r="CH536" i="25"/>
  <c r="CH534" i="25"/>
  <c r="CH532" i="25"/>
  <c r="CH530" i="25"/>
  <c r="CH528" i="25"/>
  <c r="CH526" i="25"/>
  <c r="CH524" i="25"/>
  <c r="CH522" i="25"/>
  <c r="CH520" i="25"/>
  <c r="CH518" i="25"/>
  <c r="CH516" i="25"/>
  <c r="CH514" i="25"/>
  <c r="CH512" i="25"/>
  <c r="CH510" i="25"/>
  <c r="CH508" i="25"/>
  <c r="CH506" i="25"/>
  <c r="CH504" i="25"/>
  <c r="CH502" i="25"/>
  <c r="CH500" i="25"/>
  <c r="CH498" i="25"/>
  <c r="CH496" i="25"/>
  <c r="CH494" i="25"/>
  <c r="CH492" i="25"/>
  <c r="CH490" i="25"/>
  <c r="CH488" i="25"/>
  <c r="CH486" i="25"/>
  <c r="CH484" i="25"/>
  <c r="CH482" i="25"/>
  <c r="CH480" i="25"/>
  <c r="CH478" i="25"/>
  <c r="CH476" i="25"/>
  <c r="CH474" i="25"/>
  <c r="CH472" i="25"/>
  <c r="CH470" i="25"/>
  <c r="CH468" i="25"/>
  <c r="CH466" i="25"/>
  <c r="CH464" i="25"/>
  <c r="CH462" i="25"/>
  <c r="CH460" i="25"/>
  <c r="CH458" i="25"/>
  <c r="CH456" i="25"/>
  <c r="CH454" i="25"/>
  <c r="CH452" i="25"/>
  <c r="CH450" i="25"/>
  <c r="CH448" i="25"/>
  <c r="CH446" i="25"/>
  <c r="CH444" i="25"/>
  <c r="CH442" i="25"/>
  <c r="CH440" i="25"/>
  <c r="CH438" i="25"/>
  <c r="CH436" i="25"/>
  <c r="CH434" i="25"/>
  <c r="CH432" i="25"/>
  <c r="CH430" i="25"/>
  <c r="CH428" i="25"/>
  <c r="CH426" i="25"/>
  <c r="CH422" i="25"/>
  <c r="CH420" i="25"/>
  <c r="CH418" i="25"/>
  <c r="CH416" i="25"/>
  <c r="CH414" i="25"/>
  <c r="CH412" i="25"/>
  <c r="CH410" i="25"/>
  <c r="CH408" i="25"/>
  <c r="CH404" i="25"/>
  <c r="CH402" i="25"/>
  <c r="CH400" i="25"/>
  <c r="CH398" i="25"/>
  <c r="CH396" i="25"/>
  <c r="CH394" i="25"/>
  <c r="CH392" i="25"/>
  <c r="CH390" i="25"/>
  <c r="CH388" i="25"/>
  <c r="CH386" i="25"/>
  <c r="CH384" i="25"/>
  <c r="CH382" i="25"/>
  <c r="CH380" i="25"/>
  <c r="CH378" i="25"/>
  <c r="CH376" i="25"/>
  <c r="CH374" i="25"/>
  <c r="CH372" i="25"/>
  <c r="CH370" i="25"/>
  <c r="CH368" i="25"/>
  <c r="CH366" i="25"/>
  <c r="CH364" i="25"/>
  <c r="CH362" i="25"/>
  <c r="CH360" i="25"/>
  <c r="CH358" i="25"/>
  <c r="CH356" i="25"/>
  <c r="CH354" i="25"/>
  <c r="CH352" i="25"/>
  <c r="CH350" i="25"/>
  <c r="CH348" i="25"/>
  <c r="CH346" i="25"/>
  <c r="CH344" i="25"/>
  <c r="CH342" i="25"/>
  <c r="CH340" i="25"/>
  <c r="CH338" i="25"/>
  <c r="CH336" i="25"/>
  <c r="CH334" i="25"/>
  <c r="CH332" i="25"/>
  <c r="CH330" i="25"/>
  <c r="CH328" i="25"/>
  <c r="CH326" i="25"/>
  <c r="CH324" i="25"/>
  <c r="CH322" i="25"/>
  <c r="CH320" i="25"/>
  <c r="CH318" i="25"/>
  <c r="CH316" i="25"/>
  <c r="CH314" i="25"/>
  <c r="CH312" i="25"/>
  <c r="CH310" i="25"/>
  <c r="CH308" i="25"/>
  <c r="CH306" i="25"/>
  <c r="CI303" i="25"/>
  <c r="CF302" i="25"/>
  <c r="CH301" i="25"/>
  <c r="CI295" i="25"/>
  <c r="CF294" i="25"/>
  <c r="CH293" i="25"/>
  <c r="CI287" i="25"/>
  <c r="CF286" i="25"/>
  <c r="CH285" i="25"/>
  <c r="CI279" i="25"/>
  <c r="CF278" i="25"/>
  <c r="CH277" i="25"/>
  <c r="CI271" i="25"/>
  <c r="CF270" i="25"/>
  <c r="CH269" i="25"/>
  <c r="CI263" i="25"/>
  <c r="CF262" i="25"/>
  <c r="CH261" i="25"/>
  <c r="CI255" i="25"/>
  <c r="CF254" i="25"/>
  <c r="CH253" i="25"/>
  <c r="CI247" i="25"/>
  <c r="CF246" i="25"/>
  <c r="CH245" i="25"/>
  <c r="CI239" i="25"/>
  <c r="CF238" i="25"/>
  <c r="CH237" i="25"/>
  <c r="CI231" i="25"/>
  <c r="CF230" i="25"/>
  <c r="CH229" i="25"/>
  <c r="CI223" i="25"/>
  <c r="CF222" i="25"/>
  <c r="CH221" i="25"/>
  <c r="CI215" i="25"/>
  <c r="CF214" i="25"/>
  <c r="CH213" i="25"/>
  <c r="CI207" i="25"/>
  <c r="CF206" i="25"/>
  <c r="CH205" i="25"/>
  <c r="CI199" i="25"/>
  <c r="CF198" i="25"/>
  <c r="CH197" i="25"/>
  <c r="CI191" i="25"/>
  <c r="CF190" i="25"/>
  <c r="CH189" i="25"/>
  <c r="CI183" i="25"/>
  <c r="CF182" i="25"/>
  <c r="CH181" i="25"/>
  <c r="CI175" i="25"/>
  <c r="CF174" i="25"/>
  <c r="CH173" i="25"/>
  <c r="CI167" i="25"/>
  <c r="CF166" i="25"/>
  <c r="CH165" i="25"/>
  <c r="CI159" i="25"/>
  <c r="CG156" i="25"/>
  <c r="CH155" i="25"/>
  <c r="CG152" i="25"/>
  <c r="CH151" i="25"/>
  <c r="CG148" i="25"/>
  <c r="CH147" i="25"/>
  <c r="CG144" i="25"/>
  <c r="CH143" i="25"/>
  <c r="CG140" i="25"/>
  <c r="CH139" i="25"/>
  <c r="CG136" i="25"/>
  <c r="CH135" i="25"/>
  <c r="CG132" i="25"/>
  <c r="CH131" i="25"/>
  <c r="CG128" i="25"/>
  <c r="CH127" i="25"/>
  <c r="CG124" i="25"/>
  <c r="CH123" i="25"/>
  <c r="CG120" i="25"/>
  <c r="CH119" i="25"/>
  <c r="CG116" i="25"/>
  <c r="CH115" i="25"/>
  <c r="CG112" i="25"/>
  <c r="CH111" i="25"/>
  <c r="CG108" i="25"/>
  <c r="CH107" i="25"/>
  <c r="CG104" i="25"/>
  <c r="CH103" i="25"/>
  <c r="CG100" i="25"/>
  <c r="CH99" i="25"/>
  <c r="CH96" i="25"/>
  <c r="CG95" i="25"/>
  <c r="CI93" i="25"/>
  <c r="CH92" i="25"/>
  <c r="CG91" i="25"/>
  <c r="CI89" i="25"/>
  <c r="CH88" i="25"/>
  <c r="CG87" i="25"/>
  <c r="CI85" i="25"/>
  <c r="CH84" i="25"/>
  <c r="CG83" i="25"/>
  <c r="CI81" i="25"/>
  <c r="CH80" i="25"/>
  <c r="CG79" i="25"/>
  <c r="CI77" i="25"/>
  <c r="CH76" i="25"/>
  <c r="CG75" i="25"/>
  <c r="CI73" i="25"/>
  <c r="CH72" i="25"/>
  <c r="CG71" i="25"/>
  <c r="CI69" i="25"/>
  <c r="CH68" i="25"/>
  <c r="CG67" i="25"/>
  <c r="CI65" i="25"/>
  <c r="CH64" i="25"/>
  <c r="CG63" i="25"/>
  <c r="CI61" i="25"/>
  <c r="CH60" i="25"/>
  <c r="CG59" i="25"/>
  <c r="CI57" i="25"/>
  <c r="CH56" i="25"/>
  <c r="CG55" i="25"/>
  <c r="CI53" i="25"/>
  <c r="CH52" i="25"/>
  <c r="CG51" i="25"/>
  <c r="CI49" i="25"/>
  <c r="CH48" i="25"/>
  <c r="CG47" i="25"/>
  <c r="CI45" i="25"/>
  <c r="CH44" i="25"/>
  <c r="CG43" i="25"/>
  <c r="CI41" i="25"/>
  <c r="CH40" i="25"/>
  <c r="CG39" i="25"/>
  <c r="CI37" i="25"/>
  <c r="CH36" i="25"/>
  <c r="CG35" i="25"/>
  <c r="CI33" i="25"/>
  <c r="CH32" i="25"/>
  <c r="CG31" i="25"/>
  <c r="CI29" i="25"/>
  <c r="CH28" i="25"/>
  <c r="CG27" i="25"/>
  <c r="CH25" i="25"/>
  <c r="CG24" i="25"/>
  <c r="CF23" i="25"/>
  <c r="CG1017" i="25"/>
  <c r="CG1009" i="25"/>
  <c r="CG1001" i="25"/>
  <c r="CG993" i="25"/>
  <c r="CG985" i="25"/>
  <c r="CG977" i="25"/>
  <c r="CG969" i="25"/>
  <c r="CG961" i="25"/>
  <c r="CG953" i="25"/>
  <c r="CG945" i="25"/>
  <c r="CG937" i="25"/>
  <c r="CG929" i="25"/>
  <c r="CG921" i="25"/>
  <c r="CG913" i="25"/>
  <c r="CG905" i="25"/>
  <c r="CG897" i="25"/>
  <c r="CG889" i="25"/>
  <c r="CG881" i="25"/>
  <c r="CG821" i="25"/>
  <c r="CF304" i="25"/>
  <c r="CH295" i="25"/>
  <c r="CI293" i="25"/>
  <c r="CF288" i="25"/>
  <c r="CJ288" i="25" s="1"/>
  <c r="CK288" i="25" s="1"/>
  <c r="CH279" i="25"/>
  <c r="CI277" i="25"/>
  <c r="CF272" i="25"/>
  <c r="CH263" i="25"/>
  <c r="CI261" i="25"/>
  <c r="CF256" i="25"/>
  <c r="CH247" i="25"/>
  <c r="CI245" i="25"/>
  <c r="CF240" i="25"/>
  <c r="CH231" i="25"/>
  <c r="CI229" i="25"/>
  <c r="CF224" i="25"/>
  <c r="CJ224" i="25" s="1"/>
  <c r="CK224" i="25" s="1"/>
  <c r="CH215" i="25"/>
  <c r="CI213" i="25"/>
  <c r="CF208" i="25"/>
  <c r="CJ208" i="25" s="1"/>
  <c r="CK208" i="25" s="1"/>
  <c r="CH199" i="25"/>
  <c r="CI197" i="25"/>
  <c r="CF192" i="25"/>
  <c r="CH183" i="25"/>
  <c r="CI181" i="25"/>
  <c r="CF176" i="25"/>
  <c r="CH167" i="25"/>
  <c r="CI165" i="25"/>
  <c r="CF160" i="25"/>
  <c r="CG157" i="25"/>
  <c r="CG153" i="25"/>
  <c r="CG149" i="25"/>
  <c r="CG145" i="25"/>
  <c r="CG141" i="25"/>
  <c r="CG137" i="25"/>
  <c r="CG133" i="25"/>
  <c r="CG129" i="25"/>
  <c r="CG125" i="25"/>
  <c r="CG121" i="25"/>
  <c r="CG117" i="25"/>
  <c r="CG113" i="25"/>
  <c r="CG109" i="25"/>
  <c r="CG105" i="25"/>
  <c r="CG101" i="25"/>
  <c r="CG97" i="25"/>
  <c r="CG96" i="25"/>
  <c r="CG94" i="25"/>
  <c r="CG92" i="25"/>
  <c r="CG90" i="25"/>
  <c r="CG88" i="25"/>
  <c r="CG86" i="25"/>
  <c r="CG84" i="25"/>
  <c r="CG82" i="25"/>
  <c r="CG80" i="25"/>
  <c r="CG78" i="25"/>
  <c r="CG76" i="25"/>
  <c r="CG74" i="25"/>
  <c r="CG72" i="25"/>
  <c r="CG70" i="25"/>
  <c r="CG68" i="25"/>
  <c r="CG66" i="25"/>
  <c r="CG64" i="25"/>
  <c r="CG62" i="25"/>
  <c r="CG60" i="25"/>
  <c r="CG58" i="25"/>
  <c r="CG56" i="25"/>
  <c r="CG54" i="25"/>
  <c r="CG52" i="25"/>
  <c r="CG50" i="25"/>
  <c r="CG48" i="25"/>
  <c r="CG46" i="25"/>
  <c r="CG44" i="25"/>
  <c r="CG42" i="25"/>
  <c r="CG40" i="25"/>
  <c r="CG38" i="25"/>
  <c r="CG36" i="25"/>
  <c r="CG34" i="25"/>
  <c r="CG32" i="25"/>
  <c r="CG30" i="25"/>
  <c r="CG28" i="25"/>
  <c r="CG26" i="25"/>
  <c r="CG1021" i="25"/>
  <c r="CG1013" i="25"/>
  <c r="CG1005" i="25"/>
  <c r="CG997" i="25"/>
  <c r="CG989" i="25"/>
  <c r="CG981" i="25"/>
  <c r="CG973" i="25"/>
  <c r="CG965" i="25"/>
  <c r="CG957" i="25"/>
  <c r="CG949" i="25"/>
  <c r="CG941" i="25"/>
  <c r="CG933" i="25"/>
  <c r="CG925" i="25"/>
  <c r="CG917" i="25"/>
  <c r="CG909" i="25"/>
  <c r="CG901" i="25"/>
  <c r="CG893" i="25"/>
  <c r="CG885" i="25"/>
  <c r="CF830" i="25"/>
  <c r="CG817" i="25"/>
  <c r="CH303" i="25"/>
  <c r="CI301" i="25"/>
  <c r="CF296" i="25"/>
  <c r="CH287" i="25"/>
  <c r="CI285" i="25"/>
  <c r="CF280" i="25"/>
  <c r="CH271" i="25"/>
  <c r="CI269" i="25"/>
  <c r="CF264" i="25"/>
  <c r="CH255" i="25"/>
  <c r="CI253" i="25"/>
  <c r="CF248" i="25"/>
  <c r="CJ248" i="25" s="1"/>
  <c r="CK248" i="25" s="1"/>
  <c r="CH239" i="25"/>
  <c r="CI237" i="25"/>
  <c r="CF232" i="25"/>
  <c r="CH223" i="25"/>
  <c r="CI221" i="25"/>
  <c r="CF216" i="25"/>
  <c r="CH207" i="25"/>
  <c r="CI205" i="25"/>
  <c r="CF200" i="25"/>
  <c r="CH191" i="25"/>
  <c r="CI189" i="25"/>
  <c r="CF184" i="25"/>
  <c r="CH175" i="25"/>
  <c r="CI173" i="25"/>
  <c r="CF168" i="25"/>
  <c r="CJ168" i="25" s="1"/>
  <c r="CK168" i="25" s="1"/>
  <c r="CH159" i="25"/>
  <c r="CG155" i="25"/>
  <c r="CG151" i="25"/>
  <c r="CG147" i="25"/>
  <c r="CG143" i="25"/>
  <c r="CG139" i="25"/>
  <c r="CG135" i="25"/>
  <c r="CG131" i="25"/>
  <c r="CG127" i="25"/>
  <c r="CG123" i="25"/>
  <c r="CG119" i="25"/>
  <c r="CG115" i="25"/>
  <c r="CG111" i="25"/>
  <c r="CG107" i="25"/>
  <c r="CG103" i="25"/>
  <c r="CG99" i="25"/>
  <c r="CI25" i="25"/>
  <c r="CI24" i="25"/>
  <c r="CG23" i="25"/>
  <c r="CF798" i="25"/>
  <c r="CG785" i="25"/>
  <c r="CH291" i="25"/>
  <c r="CI289" i="25"/>
  <c r="CF276" i="25"/>
  <c r="CH259" i="25"/>
  <c r="CI257" i="25"/>
  <c r="CF244" i="25"/>
  <c r="CH227" i="25"/>
  <c r="CI225" i="25"/>
  <c r="CH195" i="25"/>
  <c r="CI193" i="25"/>
  <c r="CF180" i="25"/>
  <c r="CH163" i="25"/>
  <c r="CI161" i="25"/>
  <c r="CH95" i="25"/>
  <c r="CH91" i="25"/>
  <c r="CH87" i="25"/>
  <c r="CH83" i="25"/>
  <c r="CH79" i="25"/>
  <c r="CH75" i="25"/>
  <c r="CH71" i="25"/>
  <c r="CH67" i="25"/>
  <c r="CH63" i="25"/>
  <c r="CH59" i="25"/>
  <c r="CH55" i="25"/>
  <c r="CH51" i="25"/>
  <c r="CH47" i="25"/>
  <c r="CH43" i="25"/>
  <c r="CH39" i="25"/>
  <c r="CH35" i="25"/>
  <c r="CH31" i="25"/>
  <c r="CH27" i="25"/>
  <c r="CF862" i="25"/>
  <c r="CG849" i="25"/>
  <c r="CF300" i="25"/>
  <c r="CH283" i="25"/>
  <c r="CI281" i="25"/>
  <c r="CF268" i="25"/>
  <c r="CH251" i="25"/>
  <c r="CI249" i="25"/>
  <c r="CF236" i="25"/>
  <c r="CH219" i="25"/>
  <c r="CI217" i="25"/>
  <c r="CF204" i="25"/>
  <c r="CH187" i="25"/>
  <c r="CI185" i="25"/>
  <c r="CF172" i="25"/>
  <c r="CH158" i="25"/>
  <c r="CH156" i="25"/>
  <c r="CH152" i="25"/>
  <c r="CH150" i="25"/>
  <c r="CH148" i="25"/>
  <c r="CH146" i="25"/>
  <c r="CH144" i="25"/>
  <c r="CH142" i="25"/>
  <c r="CH140" i="25"/>
  <c r="CH138" i="25"/>
  <c r="CH136" i="25"/>
  <c r="CH134" i="25"/>
  <c r="CH132" i="25"/>
  <c r="CH130" i="25"/>
  <c r="CH128" i="25"/>
  <c r="CH126" i="25"/>
  <c r="CH124" i="25"/>
  <c r="CH120" i="25"/>
  <c r="CH118" i="25"/>
  <c r="CH116" i="25"/>
  <c r="CH114" i="25"/>
  <c r="CH112" i="25"/>
  <c r="CH110" i="25"/>
  <c r="CH108" i="25"/>
  <c r="CH106" i="25"/>
  <c r="CH104" i="25"/>
  <c r="CH102" i="25"/>
  <c r="CH100" i="25"/>
  <c r="CH98" i="25"/>
  <c r="CI96" i="25"/>
  <c r="CI92" i="25"/>
  <c r="CI88" i="25"/>
  <c r="CI84" i="25"/>
  <c r="CI80" i="25"/>
  <c r="CI76" i="25"/>
  <c r="CI72" i="25"/>
  <c r="CI68" i="25"/>
  <c r="CI64" i="25"/>
  <c r="CI60" i="25"/>
  <c r="CI56" i="25"/>
  <c r="CI52" i="25"/>
  <c r="CI48" i="25"/>
  <c r="CI44" i="25"/>
  <c r="CI40" i="25"/>
  <c r="CI36" i="25"/>
  <c r="CI32" i="25"/>
  <c r="CI28" i="25"/>
  <c r="CG25" i="25"/>
  <c r="CG789" i="25"/>
  <c r="CF292" i="25"/>
  <c r="CH275" i="25"/>
  <c r="CI273" i="25"/>
  <c r="CF260" i="25"/>
  <c r="CH243" i="25"/>
  <c r="CI241" i="25"/>
  <c r="CF228" i="25"/>
  <c r="CH211" i="25"/>
  <c r="CI209" i="25"/>
  <c r="CF196" i="25"/>
  <c r="CH179" i="25"/>
  <c r="CI177" i="25"/>
  <c r="CF164" i="25"/>
  <c r="CH93" i="25"/>
  <c r="CH89" i="25"/>
  <c r="CH85" i="25"/>
  <c r="CH81" i="25"/>
  <c r="CH77" i="25"/>
  <c r="CH73" i="25"/>
  <c r="CH69" i="25"/>
  <c r="CH65" i="25"/>
  <c r="CH61" i="25"/>
  <c r="CH57" i="25"/>
  <c r="CH53" i="25"/>
  <c r="CH49" i="25"/>
  <c r="CH45" i="25"/>
  <c r="CH41" i="25"/>
  <c r="CH37" i="25"/>
  <c r="CH33" i="25"/>
  <c r="CH29" i="25"/>
  <c r="CG853" i="25"/>
  <c r="CH299" i="25"/>
  <c r="CI297" i="25"/>
  <c r="CF284" i="25"/>
  <c r="CH267" i="25"/>
  <c r="CI265" i="25"/>
  <c r="CF252" i="25"/>
  <c r="CH235" i="25"/>
  <c r="CI233" i="25"/>
  <c r="CF220" i="25"/>
  <c r="CH203" i="25"/>
  <c r="CI201" i="25"/>
  <c r="CF188" i="25"/>
  <c r="CH171" i="25"/>
  <c r="CI169" i="25"/>
  <c r="CI94" i="25"/>
  <c r="CI90" i="25"/>
  <c r="CI86" i="25"/>
  <c r="CI82" i="25"/>
  <c r="CI78" i="25"/>
  <c r="CI74" i="25"/>
  <c r="CI70" i="25"/>
  <c r="CI66" i="25"/>
  <c r="CI62" i="25"/>
  <c r="CI58" i="25"/>
  <c r="CI54" i="25"/>
  <c r="CI50" i="25"/>
  <c r="CI46" i="25"/>
  <c r="CI42" i="25"/>
  <c r="CI38" i="25"/>
  <c r="CI34" i="25"/>
  <c r="CI30" i="25"/>
  <c r="CI26" i="25"/>
  <c r="CF24" i="25"/>
  <c r="CH1020" i="25"/>
  <c r="CH1016" i="25"/>
  <c r="CH1012" i="25"/>
  <c r="CH1008" i="25"/>
  <c r="CH1004" i="25"/>
  <c r="CH1000" i="25"/>
  <c r="CH996" i="25"/>
  <c r="CH992" i="25"/>
  <c r="CH988" i="25"/>
  <c r="CH984" i="25"/>
  <c r="CH980" i="25"/>
  <c r="CH976" i="25"/>
  <c r="CH972" i="25"/>
  <c r="CH968" i="25"/>
  <c r="CH964" i="25"/>
  <c r="CH960" i="25"/>
  <c r="CH956" i="25"/>
  <c r="CH952" i="25"/>
  <c r="CH948" i="25"/>
  <c r="CH944" i="25"/>
  <c r="CH940" i="25"/>
  <c r="CH936" i="25"/>
  <c r="CH932" i="25"/>
  <c r="CH928" i="25"/>
  <c r="CH924" i="25"/>
  <c r="CH920" i="25"/>
  <c r="CH916" i="25"/>
  <c r="CH912" i="25"/>
  <c r="CH908" i="25"/>
  <c r="CH904" i="25"/>
  <c r="CH900" i="25"/>
  <c r="CH896" i="25"/>
  <c r="CH892" i="25"/>
  <c r="CH888" i="25"/>
  <c r="CH884" i="25"/>
  <c r="CH880" i="25"/>
  <c r="CH876" i="25"/>
  <c r="CH872" i="25"/>
  <c r="CH868" i="25"/>
  <c r="CH864" i="25"/>
  <c r="CH860" i="25"/>
  <c r="CH856" i="25"/>
  <c r="CH852" i="25"/>
  <c r="CH848" i="25"/>
  <c r="CH844" i="25"/>
  <c r="CH840" i="25"/>
  <c r="CH836" i="25"/>
  <c r="CH832" i="25"/>
  <c r="CH828" i="25"/>
  <c r="CH824" i="25"/>
  <c r="CH820" i="25"/>
  <c r="CH816" i="25"/>
  <c r="CH812" i="25"/>
  <c r="CH808" i="25"/>
  <c r="CH804" i="25"/>
  <c r="CH800" i="25"/>
  <c r="CH796" i="25"/>
  <c r="CH792" i="25"/>
  <c r="CH788" i="25"/>
  <c r="CH784" i="25"/>
  <c r="CH778" i="25"/>
  <c r="CH770" i="25"/>
  <c r="CH762" i="25"/>
  <c r="CH752" i="25"/>
  <c r="CH744" i="25"/>
  <c r="CH736" i="25"/>
  <c r="CH728" i="25"/>
  <c r="CH720" i="25"/>
  <c r="CH779" i="25"/>
  <c r="CH771" i="25"/>
  <c r="CH763" i="25"/>
  <c r="CH755" i="25"/>
  <c r="CH747" i="25"/>
  <c r="CH739" i="25"/>
  <c r="CH731" i="25"/>
  <c r="CH723" i="25"/>
  <c r="CG1018" i="25"/>
  <c r="CG1002" i="25"/>
  <c r="CG986" i="25"/>
  <c r="CG970" i="25"/>
  <c r="CG954" i="25"/>
  <c r="CG938" i="25"/>
  <c r="CG922" i="25"/>
  <c r="CG906" i="25"/>
  <c r="CG890" i="25"/>
  <c r="CG782" i="25"/>
  <c r="CG778" i="25"/>
  <c r="CG774" i="25"/>
  <c r="CG770" i="25"/>
  <c r="CG766" i="25"/>
  <c r="CG762" i="25"/>
  <c r="CG758" i="25"/>
  <c r="CG753" i="25"/>
  <c r="CG749" i="25"/>
  <c r="CG745" i="25"/>
  <c r="CG741" i="25"/>
  <c r="CG737" i="25"/>
  <c r="CG733" i="25"/>
  <c r="CG729" i="25"/>
  <c r="CG725" i="25"/>
  <c r="CG721" i="25"/>
  <c r="CF1018" i="25"/>
  <c r="CF1014" i="25"/>
  <c r="CF1010" i="25"/>
  <c r="CF1006" i="25"/>
  <c r="CF1002" i="25"/>
  <c r="CF998" i="25"/>
  <c r="CF994" i="25"/>
  <c r="CF990" i="25"/>
  <c r="CF986" i="25"/>
  <c r="CF982" i="25"/>
  <c r="CF978" i="25"/>
  <c r="CF974" i="25"/>
  <c r="CF970" i="25"/>
  <c r="CF966" i="25"/>
  <c r="CF962" i="25"/>
  <c r="CF958" i="25"/>
  <c r="CF954" i="25"/>
  <c r="CF950" i="25"/>
  <c r="CF946" i="25"/>
  <c r="CF942" i="25"/>
  <c r="CF938" i="25"/>
  <c r="CF934" i="25"/>
  <c r="CF930" i="25"/>
  <c r="CF926" i="25"/>
  <c r="CF922" i="25"/>
  <c r="CF918" i="25"/>
  <c r="CF914" i="25"/>
  <c r="CF910" i="25"/>
  <c r="CF906" i="25"/>
  <c r="CF902" i="25"/>
  <c r="CF898" i="25"/>
  <c r="CF894" i="25"/>
  <c r="CF890" i="25"/>
  <c r="CF886" i="25"/>
  <c r="CF882" i="25"/>
  <c r="CH1014" i="25"/>
  <c r="CH1006" i="25"/>
  <c r="CH998" i="25"/>
  <c r="CH990" i="25"/>
  <c r="CH982" i="25"/>
  <c r="CH974" i="25"/>
  <c r="CH966" i="25"/>
  <c r="CH958" i="25"/>
  <c r="CH950" i="25"/>
  <c r="CH942" i="25"/>
  <c r="CH934" i="25"/>
  <c r="CH926" i="25"/>
  <c r="CH918" i="25"/>
  <c r="CH910" i="25"/>
  <c r="CH902" i="25"/>
  <c r="CH894" i="25"/>
  <c r="CH886" i="25"/>
  <c r="CH878" i="25"/>
  <c r="CH870" i="25"/>
  <c r="CH862" i="25"/>
  <c r="CH854" i="25"/>
  <c r="CH846" i="25"/>
  <c r="CH838" i="25"/>
  <c r="CH830" i="25"/>
  <c r="CH822" i="25"/>
  <c r="CH814" i="25"/>
  <c r="CH806" i="25"/>
  <c r="CH798" i="25"/>
  <c r="CH790" i="25"/>
  <c r="CH782" i="25"/>
  <c r="CH766" i="25"/>
  <c r="CH748" i="25"/>
  <c r="CH732" i="25"/>
  <c r="CH783" i="25"/>
  <c r="CH767" i="25"/>
  <c r="CH751" i="25"/>
  <c r="CH735" i="25"/>
  <c r="CH719" i="25"/>
  <c r="CG994" i="25"/>
  <c r="CG962" i="25"/>
  <c r="CG930" i="25"/>
  <c r="CG898" i="25"/>
  <c r="CG780" i="25"/>
  <c r="CG772" i="25"/>
  <c r="CG764" i="25"/>
  <c r="CG755" i="25"/>
  <c r="CG747" i="25"/>
  <c r="CG739" i="25"/>
  <c r="CG731" i="25"/>
  <c r="CG723" i="25"/>
  <c r="CF1020" i="25"/>
  <c r="CF1012" i="25"/>
  <c r="CF1004" i="25"/>
  <c r="CF996" i="25"/>
  <c r="CF988" i="25"/>
  <c r="CF980" i="25"/>
  <c r="CF972" i="25"/>
  <c r="CF964" i="25"/>
  <c r="CF956" i="25"/>
  <c r="CF948" i="25"/>
  <c r="CF940" i="25"/>
  <c r="CF932" i="25"/>
  <c r="CF924" i="25"/>
  <c r="CF916" i="25"/>
  <c r="CF908" i="25"/>
  <c r="CF900" i="25"/>
  <c r="CF896" i="25"/>
  <c r="CF888" i="25"/>
  <c r="CF880" i="25"/>
  <c r="CH1021" i="25"/>
  <c r="CH1013" i="25"/>
  <c r="CH1005" i="25"/>
  <c r="CH993" i="25"/>
  <c r="CH985" i="25"/>
  <c r="CH977" i="25"/>
  <c r="CH969" i="25"/>
  <c r="CH961" i="25"/>
  <c r="CH953" i="25"/>
  <c r="CH945" i="25"/>
  <c r="CH937" i="25"/>
  <c r="CH929" i="25"/>
  <c r="CH921" i="25"/>
  <c r="CH913" i="25"/>
  <c r="CH905" i="25"/>
  <c r="CH897" i="25"/>
  <c r="CH889" i="25"/>
  <c r="CH881" i="25"/>
  <c r="CH873" i="25"/>
  <c r="CH865" i="25"/>
  <c r="CH857" i="25"/>
  <c r="CH849" i="25"/>
  <c r="CH841" i="25"/>
  <c r="CH833" i="25"/>
  <c r="CH825" i="25"/>
  <c r="CH817" i="25"/>
  <c r="CH809" i="25"/>
  <c r="CH801" i="25"/>
  <c r="CH793" i="25"/>
  <c r="CH785" i="25"/>
  <c r="CH772" i="25"/>
  <c r="CH754" i="25"/>
  <c r="CH738" i="25"/>
  <c r="CH722" i="25"/>
  <c r="CH773" i="25"/>
  <c r="CH757" i="25"/>
  <c r="CH741" i="25"/>
  <c r="CH725" i="25"/>
  <c r="CG990" i="25"/>
  <c r="CG958" i="25"/>
  <c r="CG926" i="25"/>
  <c r="CG894" i="25"/>
  <c r="CG779" i="25"/>
  <c r="CG771" i="25"/>
  <c r="CG763" i="25"/>
  <c r="CG754" i="25"/>
  <c r="CG746" i="25"/>
  <c r="CG738" i="25"/>
  <c r="CG730" i="25"/>
  <c r="CG722" i="25"/>
  <c r="CF1019" i="25"/>
  <c r="CF1011" i="25"/>
  <c r="CF1003" i="25"/>
  <c r="CF995" i="25"/>
  <c r="CF987" i="25"/>
  <c r="CF979" i="25"/>
  <c r="CF971" i="25"/>
  <c r="CF963" i="25"/>
  <c r="CF955" i="25"/>
  <c r="CF947" i="25"/>
  <c r="CF939" i="25"/>
  <c r="CF931" i="25"/>
  <c r="CF923" i="25"/>
  <c r="CF915" i="25"/>
  <c r="CF907" i="25"/>
  <c r="CF899" i="25"/>
  <c r="CF891" i="25"/>
  <c r="CH1019" i="25"/>
  <c r="CH1015" i="25"/>
  <c r="CH1011" i="25"/>
  <c r="CH1007" i="25"/>
  <c r="CH1003" i="25"/>
  <c r="CH999" i="25"/>
  <c r="CH995" i="25"/>
  <c r="CH991" i="25"/>
  <c r="CH987" i="25"/>
  <c r="CH983" i="25"/>
  <c r="CH979" i="25"/>
  <c r="CH975" i="25"/>
  <c r="CH971" i="25"/>
  <c r="CH967" i="25"/>
  <c r="CH963" i="25"/>
  <c r="CH959" i="25"/>
  <c r="CH955" i="25"/>
  <c r="CH951" i="25"/>
  <c r="CH947" i="25"/>
  <c r="CH943" i="25"/>
  <c r="CH939" i="25"/>
  <c r="CH935" i="25"/>
  <c r="CH931" i="25"/>
  <c r="CH927" i="25"/>
  <c r="CH923" i="25"/>
  <c r="CH919" i="25"/>
  <c r="CH915" i="25"/>
  <c r="CH911" i="25"/>
  <c r="CH907" i="25"/>
  <c r="CH903" i="25"/>
  <c r="CH899" i="25"/>
  <c r="CH895" i="25"/>
  <c r="CH891" i="25"/>
  <c r="CH887" i="25"/>
  <c r="CH883" i="25"/>
  <c r="CH879" i="25"/>
  <c r="CH875" i="25"/>
  <c r="CH871" i="25"/>
  <c r="CH867" i="25"/>
  <c r="CH863" i="25"/>
  <c r="CH859" i="25"/>
  <c r="CH855" i="25"/>
  <c r="CH851" i="25"/>
  <c r="CH847" i="25"/>
  <c r="CH843" i="25"/>
  <c r="CH839" i="25"/>
  <c r="CH835" i="25"/>
  <c r="CH831" i="25"/>
  <c r="CH827" i="25"/>
  <c r="CH823" i="25"/>
  <c r="CH819" i="25"/>
  <c r="CH815" i="25"/>
  <c r="CH811" i="25"/>
  <c r="CH807" i="25"/>
  <c r="CH803" i="25"/>
  <c r="CH799" i="25"/>
  <c r="CH795" i="25"/>
  <c r="CH791" i="25"/>
  <c r="CH787" i="25"/>
  <c r="CH776" i="25"/>
  <c r="CH768" i="25"/>
  <c r="CH760" i="25"/>
  <c r="CH750" i="25"/>
  <c r="CH742" i="25"/>
  <c r="CH734" i="25"/>
  <c r="CH726" i="25"/>
  <c r="CH718" i="25"/>
  <c r="CH777" i="25"/>
  <c r="CH769" i="25"/>
  <c r="CH761" i="25"/>
  <c r="CH753" i="25"/>
  <c r="CH745" i="25"/>
  <c r="CH737" i="25"/>
  <c r="CH729" i="25"/>
  <c r="CH721" i="25"/>
  <c r="CG1014" i="25"/>
  <c r="CG998" i="25"/>
  <c r="CG982" i="25"/>
  <c r="CG966" i="25"/>
  <c r="CG950" i="25"/>
  <c r="CG934" i="25"/>
  <c r="CG918" i="25"/>
  <c r="CG902" i="25"/>
  <c r="CG886" i="25"/>
  <c r="CG781" i="25"/>
  <c r="CG777" i="25"/>
  <c r="CG773" i="25"/>
  <c r="CG769" i="25"/>
  <c r="CG765" i="25"/>
  <c r="CG761" i="25"/>
  <c r="CG757" i="25"/>
  <c r="CG752" i="25"/>
  <c r="CG748" i="25"/>
  <c r="CG744" i="25"/>
  <c r="CG740" i="25"/>
  <c r="CG736" i="25"/>
  <c r="CG732" i="25"/>
  <c r="CG728" i="25"/>
  <c r="CG724" i="25"/>
  <c r="CG720" i="25"/>
  <c r="CF1021" i="25"/>
  <c r="CF1017" i="25"/>
  <c r="CF1013" i="25"/>
  <c r="CF1009" i="25"/>
  <c r="CF1005" i="25"/>
  <c r="CF1001" i="25"/>
  <c r="CF997" i="25"/>
  <c r="CF993" i="25"/>
  <c r="CF989" i="25"/>
  <c r="CF985" i="25"/>
  <c r="CF981" i="25"/>
  <c r="CF977" i="25"/>
  <c r="CF973" i="25"/>
  <c r="CF969" i="25"/>
  <c r="CF965" i="25"/>
  <c r="CF961" i="25"/>
  <c r="CF957" i="25"/>
  <c r="CF953" i="25"/>
  <c r="CF949" i="25"/>
  <c r="CF945" i="25"/>
  <c r="CF941" i="25"/>
  <c r="CF937" i="25"/>
  <c r="CF933" i="25"/>
  <c r="CF929" i="25"/>
  <c r="CF925" i="25"/>
  <c r="CF921" i="25"/>
  <c r="CF917" i="25"/>
  <c r="CF913" i="25"/>
  <c r="CF909" i="25"/>
  <c r="CF905" i="25"/>
  <c r="CF901" i="25"/>
  <c r="CF897" i="25"/>
  <c r="CF893" i="25"/>
  <c r="CF889" i="25"/>
  <c r="CF885" i="25"/>
  <c r="CF881" i="25"/>
  <c r="CH1018" i="25"/>
  <c r="CH1010" i="25"/>
  <c r="CH1002" i="25"/>
  <c r="CH994" i="25"/>
  <c r="CH986" i="25"/>
  <c r="CH978" i="25"/>
  <c r="CH970" i="25"/>
  <c r="CH962" i="25"/>
  <c r="CH954" i="25"/>
  <c r="CH946" i="25"/>
  <c r="CH938" i="25"/>
  <c r="CH930" i="25"/>
  <c r="CH922" i="25"/>
  <c r="CH914" i="25"/>
  <c r="CH906" i="25"/>
  <c r="CH898" i="25"/>
  <c r="CH890" i="25"/>
  <c r="CH882" i="25"/>
  <c r="CH874" i="25"/>
  <c r="CH866" i="25"/>
  <c r="CH858" i="25"/>
  <c r="CH850" i="25"/>
  <c r="CH842" i="25"/>
  <c r="CH834" i="25"/>
  <c r="CH826" i="25"/>
  <c r="CH818" i="25"/>
  <c r="CH810" i="25"/>
  <c r="CH802" i="25"/>
  <c r="CH794" i="25"/>
  <c r="CH786" i="25"/>
  <c r="CH774" i="25"/>
  <c r="CH758" i="25"/>
  <c r="CH740" i="25"/>
  <c r="CH724" i="25"/>
  <c r="CH775" i="25"/>
  <c r="CH759" i="25"/>
  <c r="CH743" i="25"/>
  <c r="CH727" i="25"/>
  <c r="CG1010" i="25"/>
  <c r="CG978" i="25"/>
  <c r="CG946" i="25"/>
  <c r="CG914" i="25"/>
  <c r="CG882" i="25"/>
  <c r="CG776" i="25"/>
  <c r="CG768" i="25"/>
  <c r="CG760" i="25"/>
  <c r="CG751" i="25"/>
  <c r="CG743" i="25"/>
  <c r="CG735" i="25"/>
  <c r="CG727" i="25"/>
  <c r="CG719" i="25"/>
  <c r="CF1016" i="25"/>
  <c r="CF1008" i="25"/>
  <c r="CF1000" i="25"/>
  <c r="CF992" i="25"/>
  <c r="CF984" i="25"/>
  <c r="CF976" i="25"/>
  <c r="CF968" i="25"/>
  <c r="CF960" i="25"/>
  <c r="CF952" i="25"/>
  <c r="CF944" i="25"/>
  <c r="CF936" i="25"/>
  <c r="CF928" i="25"/>
  <c r="CF920" i="25"/>
  <c r="CF912" i="25"/>
  <c r="CF904" i="25"/>
  <c r="CF892" i="25"/>
  <c r="CF884" i="25"/>
  <c r="CH1017" i="25"/>
  <c r="CH1009" i="25"/>
  <c r="CH1001" i="25"/>
  <c r="CH997" i="25"/>
  <c r="CH989" i="25"/>
  <c r="CH981" i="25"/>
  <c r="CH973" i="25"/>
  <c r="CH965" i="25"/>
  <c r="CH957" i="25"/>
  <c r="CH949" i="25"/>
  <c r="CH941" i="25"/>
  <c r="CH933" i="25"/>
  <c r="CH925" i="25"/>
  <c r="CH917" i="25"/>
  <c r="CH909" i="25"/>
  <c r="CH901" i="25"/>
  <c r="CH893" i="25"/>
  <c r="CH885" i="25"/>
  <c r="CH877" i="25"/>
  <c r="CH869" i="25"/>
  <c r="CH861" i="25"/>
  <c r="CH853" i="25"/>
  <c r="CH845" i="25"/>
  <c r="CH837" i="25"/>
  <c r="CH829" i="25"/>
  <c r="CH821" i="25"/>
  <c r="CH813" i="25"/>
  <c r="CH805" i="25"/>
  <c r="CH797" i="25"/>
  <c r="CH789" i="25"/>
  <c r="CH780" i="25"/>
  <c r="CH764" i="25"/>
  <c r="CH746" i="25"/>
  <c r="CH730" i="25"/>
  <c r="CH781" i="25"/>
  <c r="CH765" i="25"/>
  <c r="CH749" i="25"/>
  <c r="CH733" i="25"/>
  <c r="CG1006" i="25"/>
  <c r="CG974" i="25"/>
  <c r="CG942" i="25"/>
  <c r="CG910" i="25"/>
  <c r="CG783" i="25"/>
  <c r="CG775" i="25"/>
  <c r="CG767" i="25"/>
  <c r="CG759" i="25"/>
  <c r="CG750" i="25"/>
  <c r="CG742" i="25"/>
  <c r="CG734" i="25"/>
  <c r="CG726" i="25"/>
  <c r="CG718" i="25"/>
  <c r="CF1015" i="25"/>
  <c r="CF1007" i="25"/>
  <c r="CF999" i="25"/>
  <c r="CF991" i="25"/>
  <c r="CF983" i="25"/>
  <c r="CF975" i="25"/>
  <c r="CF967" i="25"/>
  <c r="CF959" i="25"/>
  <c r="CF951" i="25"/>
  <c r="CF943" i="25"/>
  <c r="CF935" i="25"/>
  <c r="CF927" i="25"/>
  <c r="CF919" i="25"/>
  <c r="CF911" i="25"/>
  <c r="CF903" i="25"/>
  <c r="CF895" i="25"/>
  <c r="CF887" i="25"/>
  <c r="CF883" i="25"/>
  <c r="CH424" i="25"/>
  <c r="CF212" i="25"/>
  <c r="CG406" i="25"/>
  <c r="CH756" i="25"/>
  <c r="CH154" i="25"/>
  <c r="CH122" i="25"/>
  <c r="CF756" i="25"/>
  <c r="CH212" i="25"/>
  <c r="CH406" i="25"/>
  <c r="CG756" i="25"/>
  <c r="CG154" i="25"/>
  <c r="CG122" i="25"/>
  <c r="CG424" i="25"/>
  <c r="CG212" i="25"/>
  <c r="CI406" i="25"/>
  <c r="CI756" i="25"/>
  <c r="CF154" i="25"/>
  <c r="CF122" i="25"/>
  <c r="CI424" i="25"/>
  <c r="CI212" i="25"/>
  <c r="CF406" i="25"/>
  <c r="CI154" i="25"/>
  <c r="CI122" i="25"/>
  <c r="CF424" i="25"/>
  <c r="CJ1764" i="25" l="1"/>
  <c r="CK1764" i="25" s="1"/>
  <c r="CJ1956" i="25"/>
  <c r="CK1956" i="25" s="1"/>
  <c r="AH3075" i="25"/>
  <c r="AH3073" i="25"/>
  <c r="AH3056" i="25"/>
  <c r="BO3073" i="25"/>
  <c r="CJ2522" i="25"/>
  <c r="CK2522" i="25" s="1"/>
  <c r="CJ2554" i="25"/>
  <c r="CK2554" i="25" s="1"/>
  <c r="CJ2438" i="25"/>
  <c r="CK2438" i="25" s="1"/>
  <c r="CJ1551" i="25"/>
  <c r="CK1551" i="25" s="1"/>
  <c r="CJ2901" i="25"/>
  <c r="CK2901" i="25" s="1"/>
  <c r="CJ1725" i="25"/>
  <c r="CK1725" i="25" s="1"/>
  <c r="CJ2321" i="25"/>
  <c r="CK2321" i="25" s="1"/>
  <c r="CJ1124" i="25"/>
  <c r="CK1124" i="25" s="1"/>
  <c r="BL3104" i="25"/>
  <c r="CJ1556" i="25"/>
  <c r="CK1556" i="25" s="1"/>
  <c r="CJ2217" i="25"/>
  <c r="CK2217" i="25" s="1"/>
  <c r="J3031" i="25"/>
  <c r="R3035" i="25"/>
  <c r="AG3109" i="25"/>
  <c r="BL6" i="25" s="1"/>
  <c r="T3041" i="25"/>
  <c r="L3035" i="25"/>
  <c r="T3035" i="25"/>
  <c r="AB3035" i="25"/>
  <c r="Z3035" i="25"/>
  <c r="AH3035" i="25"/>
  <c r="J3035" i="25"/>
  <c r="Z3041" i="25"/>
  <c r="CJ1131" i="25"/>
  <c r="CK1131" i="25" s="1"/>
  <c r="CJ2755" i="25"/>
  <c r="CK2755" i="25" s="1"/>
  <c r="CJ2499" i="25"/>
  <c r="CK2499" i="25" s="1"/>
  <c r="CJ2771" i="25"/>
  <c r="CK2771" i="25" s="1"/>
  <c r="CJ2515" i="25"/>
  <c r="CK2515" i="25" s="1"/>
  <c r="CJ2803" i="25"/>
  <c r="CK2803" i="25" s="1"/>
  <c r="CJ2547" i="25"/>
  <c r="CK2547" i="25" s="1"/>
  <c r="CJ2195" i="25"/>
  <c r="CK2195" i="25" s="1"/>
  <c r="CJ1422" i="25"/>
  <c r="CK1422" i="25" s="1"/>
  <c r="CJ1249" i="25"/>
  <c r="CK1249" i="25" s="1"/>
  <c r="CJ3011" i="25"/>
  <c r="CK3011" i="25" s="1"/>
  <c r="CJ1939" i="25"/>
  <c r="CK1939" i="25" s="1"/>
  <c r="CJ1683" i="25"/>
  <c r="CK1683" i="25" s="1"/>
  <c r="CJ1436" i="25"/>
  <c r="CK1436" i="25" s="1"/>
  <c r="CJ1372" i="25"/>
  <c r="CK1372" i="25" s="1"/>
  <c r="CJ2905" i="25"/>
  <c r="CK2905" i="25" s="1"/>
  <c r="CJ1471" i="25"/>
  <c r="CK1471" i="25" s="1"/>
  <c r="CJ1064" i="25"/>
  <c r="CK1064" i="25" s="1"/>
  <c r="CJ2326" i="25"/>
  <c r="CK2326" i="25" s="1"/>
  <c r="CJ2994" i="25"/>
  <c r="CK2994" i="25" s="1"/>
  <c r="CJ2544" i="25"/>
  <c r="CK2544" i="25" s="1"/>
  <c r="CJ2364" i="25"/>
  <c r="CK2364" i="25" s="1"/>
  <c r="CJ2157" i="25"/>
  <c r="CK2157" i="25" s="1"/>
  <c r="CJ1773" i="25"/>
  <c r="CK1773" i="25" s="1"/>
  <c r="CJ2320" i="25"/>
  <c r="CK2320" i="25" s="1"/>
  <c r="CJ1894" i="25"/>
  <c r="CK1894" i="25" s="1"/>
  <c r="CJ2080" i="25"/>
  <c r="CK2080" i="25" s="1"/>
  <c r="CJ1632" i="25"/>
  <c r="CK1632" i="25" s="1"/>
  <c r="CJ2302" i="25"/>
  <c r="CK2302" i="25" s="1"/>
  <c r="CJ1226" i="25"/>
  <c r="CK1226" i="25" s="1"/>
  <c r="CJ1704" i="25"/>
  <c r="CK1704" i="25" s="1"/>
  <c r="CJ2915" i="25"/>
  <c r="CK2915" i="25" s="1"/>
  <c r="CJ2659" i="25"/>
  <c r="CK2659" i="25" s="1"/>
  <c r="CJ2403" i="25"/>
  <c r="CK2403" i="25" s="1"/>
  <c r="CJ1676" i="25"/>
  <c r="CK1676" i="25" s="1"/>
  <c r="CJ1892" i="25"/>
  <c r="CK1892" i="25" s="1"/>
  <c r="CJ2009" i="25"/>
  <c r="CK2009" i="25" s="1"/>
  <c r="CJ2236" i="25"/>
  <c r="CK2236" i="25" s="1"/>
  <c r="CJ2012" i="25"/>
  <c r="CK2012" i="25" s="1"/>
  <c r="CJ1708" i="25"/>
  <c r="CK1708" i="25" s="1"/>
  <c r="CJ2690" i="25"/>
  <c r="CK2690" i="25" s="1"/>
  <c r="CJ1680" i="25"/>
  <c r="CK1680" i="25" s="1"/>
  <c r="CJ2024" i="25"/>
  <c r="CK2024" i="25" s="1"/>
  <c r="CJ2798" i="25"/>
  <c r="CK2798" i="25" s="1"/>
  <c r="CJ2718" i="25"/>
  <c r="CK2718" i="25" s="1"/>
  <c r="CJ2995" i="25"/>
  <c r="CK2995" i="25" s="1"/>
  <c r="CJ2739" i="25"/>
  <c r="CK2739" i="25" s="1"/>
  <c r="CJ2483" i="25"/>
  <c r="CK2483" i="25" s="1"/>
  <c r="CJ2131" i="25"/>
  <c r="CK2131" i="25" s="1"/>
  <c r="CJ1875" i="25"/>
  <c r="CK1875" i="25" s="1"/>
  <c r="CJ1696" i="25"/>
  <c r="CK1696" i="25" s="1"/>
  <c r="CJ2440" i="25"/>
  <c r="CK2440" i="25" s="1"/>
  <c r="CJ1300" i="25"/>
  <c r="CK1300" i="25" s="1"/>
  <c r="CJ1622" i="25"/>
  <c r="CK1622" i="25" s="1"/>
  <c r="CJ1261" i="25"/>
  <c r="CK1261" i="25" s="1"/>
  <c r="CJ2708" i="25"/>
  <c r="CK2708" i="25" s="1"/>
  <c r="CJ2436" i="25"/>
  <c r="CK2436" i="25" s="1"/>
  <c r="CJ1692" i="25"/>
  <c r="CK1692" i="25" s="1"/>
  <c r="CJ1559" i="25"/>
  <c r="CK1559" i="25" s="1"/>
  <c r="CJ1543" i="25"/>
  <c r="CK1543" i="25" s="1"/>
  <c r="CJ1984" i="25"/>
  <c r="CK1984" i="25" s="1"/>
  <c r="CJ1633" i="25"/>
  <c r="CK1633" i="25" s="1"/>
  <c r="CJ1187" i="25"/>
  <c r="CK1187" i="25" s="1"/>
  <c r="CJ1447" i="25"/>
  <c r="CK1447" i="25" s="1"/>
  <c r="AK3065" i="25"/>
  <c r="D3094" i="25" s="1"/>
  <c r="CJ2125" i="25"/>
  <c r="CK2125" i="25" s="1"/>
  <c r="CJ2710" i="25"/>
  <c r="CK2710" i="25" s="1"/>
  <c r="CJ1215" i="25"/>
  <c r="CK1215" i="25" s="1"/>
  <c r="CJ2916" i="25"/>
  <c r="CK2916" i="25" s="1"/>
  <c r="CJ2829" i="25"/>
  <c r="CK2829" i="25" s="1"/>
  <c r="CJ2573" i="25"/>
  <c r="CK2573" i="25" s="1"/>
  <c r="CJ2253" i="25"/>
  <c r="CK2253" i="25" s="1"/>
  <c r="CJ2790" i="25"/>
  <c r="CK2790" i="25" s="1"/>
  <c r="CJ2982" i="25"/>
  <c r="CK2982" i="25" s="1"/>
  <c r="CJ1604" i="25"/>
  <c r="CK1604" i="25" s="1"/>
  <c r="CJ1409" i="25"/>
  <c r="CK1409" i="25" s="1"/>
  <c r="CJ1750" i="25"/>
  <c r="CK1750" i="25" s="1"/>
  <c r="CJ1658" i="25"/>
  <c r="CK1658" i="25" s="1"/>
  <c r="CJ1492" i="25"/>
  <c r="CK1492" i="25" s="1"/>
  <c r="CJ2969" i="25"/>
  <c r="CK2969" i="25" s="1"/>
  <c r="CJ1339" i="25"/>
  <c r="CK1339" i="25" s="1"/>
  <c r="CJ1223" i="25"/>
  <c r="CK1223" i="25" s="1"/>
  <c r="CJ1705" i="25"/>
  <c r="CK1705" i="25" s="1"/>
  <c r="CJ1720" i="25"/>
  <c r="CK1720" i="25" s="1"/>
  <c r="CJ1042" i="25"/>
  <c r="CK1042" i="25" s="1"/>
  <c r="CJ2990" i="25"/>
  <c r="CK2990" i="25" s="1"/>
  <c r="CJ1218" i="25"/>
  <c r="CK1218" i="25" s="1"/>
  <c r="CJ2890" i="25"/>
  <c r="CK2890" i="25" s="1"/>
  <c r="CJ2746" i="25"/>
  <c r="CK2746" i="25" s="1"/>
  <c r="CJ1401" i="25"/>
  <c r="CK1401" i="25" s="1"/>
  <c r="CJ1529" i="25"/>
  <c r="CK1529" i="25" s="1"/>
  <c r="CJ2950" i="25"/>
  <c r="CK2950" i="25" s="1"/>
  <c r="CJ1397" i="25"/>
  <c r="CK1397" i="25" s="1"/>
  <c r="CJ2452" i="25"/>
  <c r="CK2452" i="25" s="1"/>
  <c r="CJ2258" i="25"/>
  <c r="CK2258" i="25" s="1"/>
  <c r="CJ1970" i="25"/>
  <c r="CK1970" i="25" s="1"/>
  <c r="CJ2609" i="25"/>
  <c r="CK2609" i="25" s="1"/>
  <c r="CJ2308" i="25"/>
  <c r="CK2308" i="25" s="1"/>
  <c r="CJ2485" i="25"/>
  <c r="CK2485" i="25" s="1"/>
  <c r="CJ2885" i="25"/>
  <c r="CK2885" i="25" s="1"/>
  <c r="CJ1254" i="25"/>
  <c r="CK1254" i="25" s="1"/>
  <c r="CJ2098" i="25"/>
  <c r="CK2098" i="25" s="1"/>
  <c r="CJ2546" i="25"/>
  <c r="CK2546" i="25" s="1"/>
  <c r="CJ1039" i="25"/>
  <c r="CK1039" i="25" s="1"/>
  <c r="CJ2034" i="25"/>
  <c r="CK2034" i="25" s="1"/>
  <c r="CJ1829" i="25"/>
  <c r="CK1829" i="25" s="1"/>
  <c r="CJ2882" i="25"/>
  <c r="CK2882" i="25" s="1"/>
  <c r="CJ2549" i="25"/>
  <c r="CK2549" i="25" s="1"/>
  <c r="CJ2880" i="25"/>
  <c r="CK2880" i="25" s="1"/>
  <c r="CJ2704" i="25"/>
  <c r="CK2704" i="25" s="1"/>
  <c r="CJ2812" i="25"/>
  <c r="CK2812" i="25" s="1"/>
  <c r="CJ2556" i="25"/>
  <c r="CK2556" i="25" s="1"/>
  <c r="CJ1836" i="25"/>
  <c r="CK1836" i="25" s="1"/>
  <c r="CJ1825" i="25"/>
  <c r="CK1825" i="25" s="1"/>
  <c r="CJ2101" i="25"/>
  <c r="CK2101" i="25" s="1"/>
  <c r="CJ1954" i="25"/>
  <c r="CK1954" i="25" s="1"/>
  <c r="CJ1645" i="25"/>
  <c r="CK1645" i="25" s="1"/>
  <c r="CJ1333" i="25"/>
  <c r="CK1333" i="25" s="1"/>
  <c r="CJ2252" i="25"/>
  <c r="CK2252" i="25" s="1"/>
  <c r="CJ2402" i="25"/>
  <c r="CK2402" i="25" s="1"/>
  <c r="CJ1360" i="25"/>
  <c r="CK1360" i="25" s="1"/>
  <c r="CJ2525" i="25"/>
  <c r="CK2525" i="25" s="1"/>
  <c r="CJ1332" i="25"/>
  <c r="CK1332" i="25" s="1"/>
  <c r="CJ2884" i="25"/>
  <c r="CK2884" i="25" s="1"/>
  <c r="CJ2532" i="25"/>
  <c r="CK2532" i="25" s="1"/>
  <c r="CJ2852" i="25"/>
  <c r="CK2852" i="25" s="1"/>
  <c r="CJ2294" i="25"/>
  <c r="CK2294" i="25" s="1"/>
  <c r="CJ2288" i="25"/>
  <c r="CK2288" i="25" s="1"/>
  <c r="CJ2780" i="25"/>
  <c r="CK2780" i="25" s="1"/>
  <c r="CJ1778" i="25"/>
  <c r="CK1778" i="25" s="1"/>
  <c r="CJ1343" i="25"/>
  <c r="CK1343" i="25" s="1"/>
  <c r="CJ2796" i="25"/>
  <c r="CK2796" i="25" s="1"/>
  <c r="CJ2284" i="25"/>
  <c r="CK2284" i="25" s="1"/>
  <c r="CJ2660" i="25"/>
  <c r="CK2660" i="25" s="1"/>
  <c r="CJ3021" i="25"/>
  <c r="CK3021" i="25" s="1"/>
  <c r="CJ2765" i="25"/>
  <c r="CK2765" i="25" s="1"/>
  <c r="CJ2118" i="25"/>
  <c r="CK2118" i="25" s="1"/>
  <c r="CJ2237" i="25"/>
  <c r="CK2237" i="25" s="1"/>
  <c r="CJ1349" i="25"/>
  <c r="CK1349" i="25" s="1"/>
  <c r="CJ2470" i="25"/>
  <c r="CK2470" i="25" s="1"/>
  <c r="CJ2246" i="25"/>
  <c r="CK2246" i="25" s="1"/>
  <c r="CJ1359" i="25"/>
  <c r="CK1359" i="25" s="1"/>
  <c r="CJ1092" i="25"/>
  <c r="CK1092" i="25" s="1"/>
  <c r="CJ2688" i="25"/>
  <c r="CK2688" i="25" s="1"/>
  <c r="CJ1818" i="25"/>
  <c r="CK1818" i="25" s="1"/>
  <c r="CJ2162" i="25"/>
  <c r="CK2162" i="25" s="1"/>
  <c r="CJ2700" i="25"/>
  <c r="CK2700" i="25" s="1"/>
  <c r="CJ1118" i="25"/>
  <c r="CK1118" i="25" s="1"/>
  <c r="CJ2044" i="25"/>
  <c r="CK2044" i="25" s="1"/>
  <c r="CJ1830" i="25"/>
  <c r="CK1830" i="25" s="1"/>
  <c r="CJ1127" i="25"/>
  <c r="CK1127" i="25" s="1"/>
  <c r="CJ1331" i="25"/>
  <c r="CK1331" i="25" s="1"/>
  <c r="CJ1896" i="25"/>
  <c r="CK1896" i="25" s="1"/>
  <c r="CJ1560" i="25"/>
  <c r="CK1560" i="25" s="1"/>
  <c r="CJ1612" i="25"/>
  <c r="CK1612" i="25" s="1"/>
  <c r="CJ2504" i="25"/>
  <c r="CK2504" i="25" s="1"/>
  <c r="CJ1077" i="25"/>
  <c r="CK1077" i="25" s="1"/>
  <c r="CJ1169" i="25"/>
  <c r="CK1169" i="25" s="1"/>
  <c r="CJ1587" i="25"/>
  <c r="CK1587" i="25" s="1"/>
  <c r="CJ1760" i="25"/>
  <c r="CK1760" i="25" s="1"/>
  <c r="CJ1824" i="25"/>
  <c r="CK1824" i="25" s="1"/>
  <c r="CJ1433" i="25"/>
  <c r="CK1433" i="25" s="1"/>
  <c r="CJ1688" i="25"/>
  <c r="CK1688" i="25" s="1"/>
  <c r="CJ2153" i="25"/>
  <c r="CK2153" i="25" s="1"/>
  <c r="CJ1282" i="25"/>
  <c r="CK1282" i="25" s="1"/>
  <c r="CJ2144" i="25"/>
  <c r="CK2144" i="25" s="1"/>
  <c r="CJ2006" i="25"/>
  <c r="CK2006" i="25" s="1"/>
  <c r="CJ2665" i="25"/>
  <c r="CK2665" i="25" s="1"/>
  <c r="CJ2345" i="25"/>
  <c r="CK2345" i="25" s="1"/>
  <c r="CJ1315" i="25"/>
  <c r="CK1315" i="25" s="1"/>
  <c r="CJ1163" i="25"/>
  <c r="CK1163" i="25" s="1"/>
  <c r="CJ1564" i="25"/>
  <c r="CK1564" i="25" s="1"/>
  <c r="CJ1267" i="25"/>
  <c r="CK1267" i="25" s="1"/>
  <c r="CJ1848" i="25"/>
  <c r="CK1848" i="25" s="1"/>
  <c r="CJ1114" i="25"/>
  <c r="CK1114" i="25" s="1"/>
  <c r="CJ1428" i="25"/>
  <c r="CK1428" i="25" s="1"/>
  <c r="CJ1453" i="25"/>
  <c r="CK1453" i="25" s="1"/>
  <c r="CJ1369" i="25"/>
  <c r="CK1369" i="25" s="1"/>
  <c r="CJ1532" i="25"/>
  <c r="CK1532" i="25" s="1"/>
  <c r="CJ2664" i="25"/>
  <c r="CK2664" i="25" s="1"/>
  <c r="CJ1500" i="25"/>
  <c r="CK1500" i="25" s="1"/>
  <c r="CJ1548" i="25"/>
  <c r="CK1548" i="25" s="1"/>
  <c r="CJ1311" i="25"/>
  <c r="CK1311" i="25" s="1"/>
  <c r="CJ1785" i="25"/>
  <c r="CK1785" i="25" s="1"/>
  <c r="CJ1849" i="25"/>
  <c r="CK1849" i="25" s="1"/>
  <c r="CJ1833" i="25"/>
  <c r="CK1833" i="25" s="1"/>
  <c r="CJ2089" i="25"/>
  <c r="CK2089" i="25" s="1"/>
  <c r="CJ2696" i="25"/>
  <c r="CK2696" i="25" s="1"/>
  <c r="CJ2137" i="25"/>
  <c r="CK2137" i="25" s="1"/>
  <c r="CJ2174" i="25"/>
  <c r="CK2174" i="25" s="1"/>
  <c r="CJ1561" i="25"/>
  <c r="CK1561" i="25" s="1"/>
  <c r="CJ1993" i="25"/>
  <c r="CK1993" i="25" s="1"/>
  <c r="CJ2254" i="25"/>
  <c r="CK2254" i="25" s="1"/>
  <c r="CJ1706" i="25"/>
  <c r="CK1706" i="25" s="1"/>
  <c r="CJ1962" i="25"/>
  <c r="CK1962" i="25" s="1"/>
  <c r="CJ2712" i="25"/>
  <c r="CK2712" i="25" s="1"/>
  <c r="CJ2835" i="25"/>
  <c r="CK2835" i="25" s="1"/>
  <c r="CJ2579" i="25"/>
  <c r="CK2579" i="25" s="1"/>
  <c r="CJ2323" i="25"/>
  <c r="CK2323" i="25" s="1"/>
  <c r="CJ2259" i="25"/>
  <c r="CK2259" i="25" s="1"/>
  <c r="CJ2063" i="25"/>
  <c r="CK2063" i="25" s="1"/>
  <c r="CJ1807" i="25"/>
  <c r="CK1807" i="25" s="1"/>
  <c r="CJ2847" i="25"/>
  <c r="CK2847" i="25" s="1"/>
  <c r="CJ2591" i="25"/>
  <c r="CK2591" i="25" s="1"/>
  <c r="CJ1366" i="25"/>
  <c r="CK1366" i="25" s="1"/>
  <c r="CJ2931" i="25"/>
  <c r="CK2931" i="25" s="1"/>
  <c r="CJ2675" i="25"/>
  <c r="CK2675" i="25" s="1"/>
  <c r="CJ2419" i="25"/>
  <c r="CK2419" i="25" s="1"/>
  <c r="CJ1574" i="25"/>
  <c r="CK1574" i="25" s="1"/>
  <c r="CJ1185" i="25"/>
  <c r="CK1185" i="25" s="1"/>
  <c r="CJ2022" i="25"/>
  <c r="CK2022" i="25" s="1"/>
  <c r="CJ2582" i="25"/>
  <c r="CK2582" i="25" s="1"/>
  <c r="CJ1407" i="25"/>
  <c r="CK1407" i="25" s="1"/>
  <c r="CJ2140" i="25"/>
  <c r="CK2140" i="25" s="1"/>
  <c r="CJ1674" i="25"/>
  <c r="CK1674" i="25" s="1"/>
  <c r="CJ1046" i="25"/>
  <c r="CK1046" i="25" s="1"/>
  <c r="CJ1078" i="25"/>
  <c r="CK1078" i="25" s="1"/>
  <c r="CJ2830" i="25"/>
  <c r="CK2830" i="25" s="1"/>
  <c r="CJ1553" i="25"/>
  <c r="CK1553" i="25" s="1"/>
  <c r="CJ2214" i="25"/>
  <c r="CK2214" i="25" s="1"/>
  <c r="CJ1278" i="25"/>
  <c r="CK1278" i="25" s="1"/>
  <c r="CJ1672" i="25"/>
  <c r="CK1672" i="25" s="1"/>
  <c r="CJ2025" i="25"/>
  <c r="CK2025" i="25" s="1"/>
  <c r="CJ1089" i="25"/>
  <c r="CK1089" i="25" s="1"/>
  <c r="CJ1513" i="25"/>
  <c r="CK1513" i="25" s="1"/>
  <c r="CJ1952" i="25"/>
  <c r="CK1952" i="25" s="1"/>
  <c r="CJ1992" i="25"/>
  <c r="CK1992" i="25" s="1"/>
  <c r="CJ2249" i="25"/>
  <c r="CK2249" i="25" s="1"/>
  <c r="CJ1918" i="25"/>
  <c r="CK1918" i="25" s="1"/>
  <c r="CJ2046" i="25"/>
  <c r="CK2046" i="25" s="1"/>
  <c r="CJ2344" i="25"/>
  <c r="CK2344" i="25" s="1"/>
  <c r="CJ2198" i="25"/>
  <c r="CK2198" i="25" s="1"/>
  <c r="CJ1681" i="25"/>
  <c r="CK1681" i="25" s="1"/>
  <c r="CJ1389" i="25"/>
  <c r="CK1389" i="25" s="1"/>
  <c r="CJ1642" i="25"/>
  <c r="CK1642" i="25" s="1"/>
  <c r="CJ2894" i="25"/>
  <c r="CK2894" i="25" s="1"/>
  <c r="CJ1656" i="25"/>
  <c r="CK1656" i="25" s="1"/>
  <c r="CJ1960" i="25"/>
  <c r="CK1960" i="25" s="1"/>
  <c r="CJ2524" i="25"/>
  <c r="CK2524" i="25" s="1"/>
  <c r="CJ1189" i="25"/>
  <c r="CK1189" i="25" s="1"/>
  <c r="CJ1654" i="25"/>
  <c r="CK1654" i="25" s="1"/>
  <c r="CJ3018" i="25"/>
  <c r="CK3018" i="25" s="1"/>
  <c r="CJ2038" i="25"/>
  <c r="CK2038" i="25" s="1"/>
  <c r="CJ1391" i="25"/>
  <c r="CK1391" i="25" s="1"/>
  <c r="CJ2273" i="25"/>
  <c r="CK2273" i="25" s="1"/>
  <c r="CJ1924" i="25"/>
  <c r="CK1924" i="25" s="1"/>
  <c r="CJ1259" i="25"/>
  <c r="CK1259" i="25" s="1"/>
  <c r="CJ2282" i="25"/>
  <c r="CK2282" i="25" s="1"/>
  <c r="CJ1340" i="25"/>
  <c r="CK1340" i="25" s="1"/>
  <c r="CJ1467" i="25"/>
  <c r="CK1467" i="25" s="1"/>
  <c r="CJ1689" i="25"/>
  <c r="CK1689" i="25" s="1"/>
  <c r="CJ2145" i="25"/>
  <c r="CK2145" i="25" s="1"/>
  <c r="CJ2244" i="25"/>
  <c r="CK2244" i="25" s="1"/>
  <c r="CJ1884" i="25"/>
  <c r="CK1884" i="25" s="1"/>
  <c r="CJ2138" i="25"/>
  <c r="CK2138" i="25" s="1"/>
  <c r="CJ2342" i="25"/>
  <c r="CK2342" i="25" s="1"/>
  <c r="CJ2770" i="25"/>
  <c r="CK2770" i="25" s="1"/>
  <c r="CJ1558" i="25"/>
  <c r="CK1558" i="25" s="1"/>
  <c r="CJ1304" i="25"/>
  <c r="CK1304" i="25" s="1"/>
  <c r="CJ2031" i="25"/>
  <c r="CK2031" i="25" s="1"/>
  <c r="CJ1775" i="25"/>
  <c r="CK1775" i="25" s="1"/>
  <c r="CJ1506" i="25"/>
  <c r="CK1506" i="25" s="1"/>
  <c r="CJ1987" i="25"/>
  <c r="CK1987" i="25" s="1"/>
  <c r="CJ1731" i="25"/>
  <c r="CK1731" i="25" s="1"/>
  <c r="CJ1522" i="25"/>
  <c r="CK1522" i="25" s="1"/>
  <c r="CJ1330" i="25"/>
  <c r="CK1330" i="25" s="1"/>
  <c r="CJ1414" i="25"/>
  <c r="CK1414" i="25" s="1"/>
  <c r="CJ1153" i="25"/>
  <c r="CK1153" i="25" s="1"/>
  <c r="CJ2474" i="25"/>
  <c r="CK2474" i="25" s="1"/>
  <c r="CJ1660" i="25"/>
  <c r="CK1660" i="25" s="1"/>
  <c r="CJ1697" i="25"/>
  <c r="CK1697" i="25" s="1"/>
  <c r="CJ1479" i="25"/>
  <c r="CK1479" i="25" s="1"/>
  <c r="CJ1946" i="25"/>
  <c r="CK1946" i="25" s="1"/>
  <c r="CJ2289" i="25"/>
  <c r="CK2289" i="25" s="1"/>
  <c r="CJ2802" i="25"/>
  <c r="CK2802" i="25" s="1"/>
  <c r="CJ1381" i="25"/>
  <c r="CK1381" i="25" s="1"/>
  <c r="CJ1869" i="25"/>
  <c r="CK1869" i="25" s="1"/>
  <c r="CJ1396" i="25"/>
  <c r="CK1396" i="25" s="1"/>
  <c r="CJ1095" i="25"/>
  <c r="CK1095" i="25" s="1"/>
  <c r="CJ1965" i="25"/>
  <c r="CK1965" i="25" s="1"/>
  <c r="CJ1866" i="25"/>
  <c r="CK1866" i="25" s="1"/>
  <c r="CJ2084" i="25"/>
  <c r="CK2084" i="25" s="1"/>
  <c r="CJ2334" i="25"/>
  <c r="CK2334" i="25" s="1"/>
  <c r="CJ2601" i="25"/>
  <c r="CK2601" i="25" s="1"/>
  <c r="CJ2366" i="25"/>
  <c r="CK2366" i="25" s="1"/>
  <c r="CJ2568" i="25"/>
  <c r="CK2568" i="25" s="1"/>
  <c r="CJ2963" i="25"/>
  <c r="CK2963" i="25" s="1"/>
  <c r="CJ2707" i="25"/>
  <c r="CK2707" i="25" s="1"/>
  <c r="CJ2451" i="25"/>
  <c r="CK2451" i="25" s="1"/>
  <c r="CJ2003" i="25"/>
  <c r="CK2003" i="25" s="1"/>
  <c r="CJ1747" i="25"/>
  <c r="CK1747" i="25" s="1"/>
  <c r="CJ1550" i="25"/>
  <c r="CK1550" i="25" s="1"/>
  <c r="CJ1486" i="25"/>
  <c r="CK1486" i="25" s="1"/>
  <c r="CJ1272" i="25"/>
  <c r="CK1272" i="25" s="1"/>
  <c r="CJ3014" i="25"/>
  <c r="CK3014" i="25" s="1"/>
  <c r="CJ2788" i="25"/>
  <c r="CK2788" i="25" s="1"/>
  <c r="CJ2588" i="25"/>
  <c r="CK2588" i="25" s="1"/>
  <c r="CJ1112" i="25"/>
  <c r="CK1112" i="25" s="1"/>
  <c r="CJ1080" i="25"/>
  <c r="CK1080" i="25" s="1"/>
  <c r="CJ2362" i="25"/>
  <c r="CK2362" i="25" s="1"/>
  <c r="CJ2677" i="25"/>
  <c r="CK2677" i="25" s="1"/>
  <c r="CJ1536" i="25"/>
  <c r="CK1536" i="25" s="1"/>
  <c r="CJ1155" i="25"/>
  <c r="CK1155" i="25" s="1"/>
  <c r="CJ2370" i="25"/>
  <c r="CK2370" i="25" s="1"/>
  <c r="CJ2146" i="25"/>
  <c r="CK2146" i="25" s="1"/>
  <c r="CJ2121" i="25"/>
  <c r="CK2121" i="25" s="1"/>
  <c r="CJ2409" i="25"/>
  <c r="CK2409" i="25" s="1"/>
  <c r="CJ2233" i="25"/>
  <c r="CK2233" i="25" s="1"/>
  <c r="CJ2921" i="25"/>
  <c r="CK2921" i="25" s="1"/>
  <c r="CJ2846" i="25"/>
  <c r="CK2846" i="25" s="1"/>
  <c r="CJ1865" i="25"/>
  <c r="CK1865" i="25" s="1"/>
  <c r="CJ1817" i="25"/>
  <c r="CK1817" i="25" s="1"/>
  <c r="CJ1099" i="25"/>
  <c r="CK1099" i="25" s="1"/>
  <c r="CJ1976" i="25"/>
  <c r="CK1976" i="25" s="1"/>
  <c r="CJ2878" i="25"/>
  <c r="CK2878" i="25" s="1"/>
  <c r="CJ2947" i="25"/>
  <c r="CK2947" i="25" s="1"/>
  <c r="CJ2691" i="25"/>
  <c r="CK2691" i="25" s="1"/>
  <c r="CJ2435" i="25"/>
  <c r="CK2435" i="25" s="1"/>
  <c r="CJ2307" i="25"/>
  <c r="CK2307" i="25" s="1"/>
  <c r="CJ2243" i="25"/>
  <c r="CK2243" i="25" s="1"/>
  <c r="CJ2127" i="25"/>
  <c r="CK2127" i="25" s="1"/>
  <c r="CJ1871" i="25"/>
  <c r="CK1871" i="25" s="1"/>
  <c r="CJ1224" i="25"/>
  <c r="CK1224" i="25" s="1"/>
  <c r="CJ1180" i="25"/>
  <c r="CK1180" i="25" s="1"/>
  <c r="CJ2927" i="25"/>
  <c r="CK2927" i="25" s="1"/>
  <c r="CJ2863" i="25"/>
  <c r="CK2863" i="25" s="1"/>
  <c r="CJ2671" i="25"/>
  <c r="CK2671" i="25" s="1"/>
  <c r="CJ2607" i="25"/>
  <c r="CK2607" i="25" s="1"/>
  <c r="CJ2415" i="25"/>
  <c r="CK2415" i="25" s="1"/>
  <c r="CJ2351" i="25"/>
  <c r="CK2351" i="25" s="1"/>
  <c r="CJ2287" i="25"/>
  <c r="CK2287" i="25" s="1"/>
  <c r="CJ1490" i="25"/>
  <c r="CK1490" i="25" s="1"/>
  <c r="CJ1438" i="25"/>
  <c r="CK1438" i="25" s="1"/>
  <c r="CJ3003" i="25"/>
  <c r="CK3003" i="25" s="1"/>
  <c r="CJ2747" i="25"/>
  <c r="CK2747" i="25" s="1"/>
  <c r="CJ2491" i="25"/>
  <c r="CK2491" i="25" s="1"/>
  <c r="CJ1358" i="25"/>
  <c r="CK1358" i="25" s="1"/>
  <c r="CJ1276" i="25"/>
  <c r="CK1276" i="25" s="1"/>
  <c r="CJ1220" i="25"/>
  <c r="CK1220" i="25" s="1"/>
  <c r="CJ2179" i="25"/>
  <c r="CK2179" i="25" s="1"/>
  <c r="CJ1983" i="25"/>
  <c r="CK1983" i="25" s="1"/>
  <c r="CJ1923" i="25"/>
  <c r="CK1923" i="25" s="1"/>
  <c r="CJ1727" i="25"/>
  <c r="CK1727" i="25" s="1"/>
  <c r="CJ1667" i="25"/>
  <c r="CK1667" i="25" s="1"/>
  <c r="CJ1426" i="25"/>
  <c r="CK1426" i="25" s="1"/>
  <c r="CJ1244" i="25"/>
  <c r="CK1244" i="25" s="1"/>
  <c r="CJ1157" i="25"/>
  <c r="CK1157" i="25" s="1"/>
  <c r="CJ1204" i="25"/>
  <c r="CK1204" i="25" s="1"/>
  <c r="CJ1606" i="25"/>
  <c r="CK1606" i="25" s="1"/>
  <c r="CJ1410" i="25"/>
  <c r="CK1410" i="25" s="1"/>
  <c r="CJ1350" i="25"/>
  <c r="CK1350" i="25" s="1"/>
  <c r="CJ1133" i="25"/>
  <c r="CK1133" i="25" s="1"/>
  <c r="CJ1048" i="25"/>
  <c r="CK1048" i="25" s="1"/>
  <c r="CJ1514" i="25"/>
  <c r="CK1514" i="25" s="1"/>
  <c r="CJ1450" i="25"/>
  <c r="CK1450" i="25" s="1"/>
  <c r="CJ1386" i="25"/>
  <c r="CK1386" i="25" s="1"/>
  <c r="CJ1260" i="25"/>
  <c r="CK1260" i="25" s="1"/>
  <c r="CJ1093" i="25"/>
  <c r="CK1093" i="25" s="1"/>
  <c r="CJ1024" i="25"/>
  <c r="CK1024" i="25" s="1"/>
  <c r="CJ2346" i="25"/>
  <c r="CK2346" i="25" s="1"/>
  <c r="CJ1047" i="25"/>
  <c r="CK1047" i="25" s="1"/>
  <c r="CJ2356" i="25"/>
  <c r="CK2356" i="25" s="1"/>
  <c r="CJ2752" i="25"/>
  <c r="CK2752" i="25" s="1"/>
  <c r="CJ1073" i="25"/>
  <c r="CK1073" i="25" s="1"/>
  <c r="CJ2973" i="25"/>
  <c r="CK2973" i="25" s="1"/>
  <c r="CJ1808" i="25"/>
  <c r="CK1808" i="25" s="1"/>
  <c r="CJ1728" i="25"/>
  <c r="CK1728" i="25" s="1"/>
  <c r="CJ1948" i="25"/>
  <c r="CK1948" i="25" s="1"/>
  <c r="CJ2373" i="25"/>
  <c r="CK2373" i="25" s="1"/>
  <c r="CJ2444" i="25"/>
  <c r="CK2444" i="25" s="1"/>
  <c r="CJ1690" i="25"/>
  <c r="CK1690" i="25" s="1"/>
  <c r="CJ1882" i="25"/>
  <c r="CK1882" i="25" s="1"/>
  <c r="CJ1086" i="25"/>
  <c r="CK1086" i="25" s="1"/>
  <c r="CJ1363" i="25"/>
  <c r="CK1363" i="25" s="1"/>
  <c r="CJ2640" i="25"/>
  <c r="CK2640" i="25" s="1"/>
  <c r="CJ1313" i="25"/>
  <c r="CK1313" i="25" s="1"/>
  <c r="CJ1531" i="25"/>
  <c r="CK1531" i="25" s="1"/>
  <c r="CJ1030" i="25"/>
  <c r="CK1030" i="25" s="1"/>
  <c r="CJ1527" i="25"/>
  <c r="CK1527" i="25" s="1"/>
  <c r="CJ2134" i="25"/>
  <c r="CK2134" i="25" s="1"/>
  <c r="CJ1319" i="25"/>
  <c r="CK1319" i="25" s="1"/>
  <c r="CJ2152" i="25"/>
  <c r="CK2152" i="25" s="1"/>
  <c r="CJ2889" i="25"/>
  <c r="CK2889" i="25" s="1"/>
  <c r="CJ1186" i="25"/>
  <c r="CK1186" i="25" s="1"/>
  <c r="CJ1958" i="25"/>
  <c r="CK1958" i="25" s="1"/>
  <c r="CJ1613" i="25"/>
  <c r="CK1613" i="25" s="1"/>
  <c r="CJ2862" i="25"/>
  <c r="CK2862" i="25" s="1"/>
  <c r="CJ2654" i="25"/>
  <c r="CK2654" i="25" s="1"/>
  <c r="CJ2782" i="25"/>
  <c r="CK2782" i="25" s="1"/>
  <c r="CJ1356" i="25"/>
  <c r="CK1356" i="25" s="1"/>
  <c r="CJ1484" i="25"/>
  <c r="CK1484" i="25" s="1"/>
  <c r="CJ1348" i="25"/>
  <c r="CK1348" i="25" s="1"/>
  <c r="CJ1929" i="25"/>
  <c r="CK1929" i="25" s="1"/>
  <c r="CJ2057" i="25"/>
  <c r="CK2057" i="25" s="1"/>
  <c r="CJ2185" i="25"/>
  <c r="CK2185" i="25" s="1"/>
  <c r="CJ2622" i="25"/>
  <c r="CK2622" i="25" s="1"/>
  <c r="CJ1945" i="25"/>
  <c r="CK1945" i="25" s="1"/>
  <c r="CJ2073" i="25"/>
  <c r="CK2073" i="25" s="1"/>
  <c r="CJ2201" i="25"/>
  <c r="CK2201" i="25" s="1"/>
  <c r="CJ2117" i="25"/>
  <c r="CK2117" i="25" s="1"/>
  <c r="CJ2537" i="25"/>
  <c r="CK2537" i="25" s="1"/>
  <c r="CJ2382" i="25"/>
  <c r="CK2382" i="25" s="1"/>
  <c r="CJ2883" i="25"/>
  <c r="CK2883" i="25" s="1"/>
  <c r="CJ2627" i="25"/>
  <c r="CK2627" i="25" s="1"/>
  <c r="CJ2371" i="25"/>
  <c r="CK2371" i="25" s="1"/>
  <c r="CJ2867" i="25"/>
  <c r="CK2867" i="25" s="1"/>
  <c r="CJ2611" i="25"/>
  <c r="CK2611" i="25" s="1"/>
  <c r="CJ2355" i="25"/>
  <c r="CK2355" i="25" s="1"/>
  <c r="CJ2291" i="25"/>
  <c r="CK2291" i="25" s="1"/>
  <c r="CJ2191" i="25"/>
  <c r="CK2191" i="25" s="1"/>
  <c r="CJ2059" i="25"/>
  <c r="CK2059" i="25" s="1"/>
  <c r="CJ1935" i="25"/>
  <c r="CK1935" i="25" s="1"/>
  <c r="CJ1870" i="25"/>
  <c r="CK1870" i="25" s="1"/>
  <c r="CJ1803" i="25"/>
  <c r="CK1803" i="25" s="1"/>
  <c r="CJ1679" i="25"/>
  <c r="CK1679" i="25" s="1"/>
  <c r="CJ3007" i="25"/>
  <c r="CK3007" i="25" s="1"/>
  <c r="CJ2879" i="25"/>
  <c r="CK2879" i="25" s="1"/>
  <c r="CJ2815" i="25"/>
  <c r="CK2815" i="25" s="1"/>
  <c r="CJ2751" i="25"/>
  <c r="CK2751" i="25" s="1"/>
  <c r="CJ2623" i="25"/>
  <c r="CK2623" i="25" s="1"/>
  <c r="CJ2559" i="25"/>
  <c r="CK2559" i="25" s="1"/>
  <c r="CJ2495" i="25"/>
  <c r="CK2495" i="25" s="1"/>
  <c r="CJ2211" i="25"/>
  <c r="CK2211" i="25" s="1"/>
  <c r="CJ2143" i="25"/>
  <c r="CK2143" i="25" s="1"/>
  <c r="CJ2011" i="25"/>
  <c r="CK2011" i="25" s="1"/>
  <c r="CJ1955" i="25"/>
  <c r="CK1955" i="25" s="1"/>
  <c r="CJ1887" i="25"/>
  <c r="CK1887" i="25" s="1"/>
  <c r="CJ1822" i="25"/>
  <c r="CK1822" i="25" s="1"/>
  <c r="CJ1755" i="25"/>
  <c r="CK1755" i="25" s="1"/>
  <c r="CJ1699" i="25"/>
  <c r="CK1699" i="25" s="1"/>
  <c r="CJ1631" i="25"/>
  <c r="CK1631" i="25" s="1"/>
  <c r="CJ1618" i="25"/>
  <c r="CK1618" i="25" s="1"/>
  <c r="CJ1362" i="25"/>
  <c r="CK1362" i="25" s="1"/>
  <c r="CJ3019" i="25"/>
  <c r="CK3019" i="25" s="1"/>
  <c r="CJ2891" i="25"/>
  <c r="CK2891" i="25" s="1"/>
  <c r="CJ2827" i="25"/>
  <c r="CK2827" i="25" s="1"/>
  <c r="CJ2635" i="25"/>
  <c r="CK2635" i="25" s="1"/>
  <c r="CJ2571" i="25"/>
  <c r="CK2571" i="25" s="1"/>
  <c r="CJ2379" i="25"/>
  <c r="CK2379" i="25" s="1"/>
  <c r="CJ2315" i="25"/>
  <c r="CK2315" i="25" s="1"/>
  <c r="CJ2251" i="25"/>
  <c r="CK2251" i="25" s="1"/>
  <c r="CJ2219" i="25"/>
  <c r="CK2219" i="25" s="1"/>
  <c r="CJ2155" i="25"/>
  <c r="CK2155" i="25" s="1"/>
  <c r="CJ1963" i="25"/>
  <c r="CK1963" i="25" s="1"/>
  <c r="CJ1899" i="25"/>
  <c r="CK1899" i="25" s="1"/>
  <c r="CJ1707" i="25"/>
  <c r="CK1707" i="25" s="1"/>
  <c r="CJ1643" i="25"/>
  <c r="CK1643" i="25" s="1"/>
  <c r="CJ1382" i="25"/>
  <c r="CK1382" i="25" s="1"/>
  <c r="CJ1292" i="25"/>
  <c r="CK1292" i="25" s="1"/>
  <c r="CJ2115" i="25"/>
  <c r="CK2115" i="25" s="1"/>
  <c r="CJ1859" i="25"/>
  <c r="CK1859" i="25" s="1"/>
  <c r="CJ1554" i="25"/>
  <c r="CK1554" i="25" s="1"/>
  <c r="CJ1052" i="25"/>
  <c r="CK1052" i="25" s="1"/>
  <c r="CJ1098" i="25"/>
  <c r="CK1098" i="25" s="1"/>
  <c r="CJ1999" i="25"/>
  <c r="CK1999" i="25" s="1"/>
  <c r="CJ1743" i="25"/>
  <c r="CK1743" i="25" s="1"/>
  <c r="CJ1442" i="25"/>
  <c r="CK1442" i="25" s="1"/>
  <c r="CJ1212" i="25"/>
  <c r="CK1212" i="25" s="1"/>
  <c r="CJ1125" i="25"/>
  <c r="CK1125" i="25" s="1"/>
  <c r="CJ2981" i="25"/>
  <c r="CK2981" i="25" s="1"/>
  <c r="CJ1448" i="25"/>
  <c r="CK1448" i="25" s="1"/>
  <c r="CJ2897" i="25"/>
  <c r="CK2897" i="25" s="1"/>
  <c r="CJ1701" i="25"/>
  <c r="CK1701" i="25" s="1"/>
  <c r="CJ2097" i="25"/>
  <c r="CK2097" i="25" s="1"/>
  <c r="CJ2866" i="25"/>
  <c r="CK2866" i="25" s="1"/>
  <c r="CJ2354" i="25"/>
  <c r="CK2354" i="25" s="1"/>
  <c r="CJ2560" i="25"/>
  <c r="CK2560" i="25" s="1"/>
  <c r="CJ2352" i="25"/>
  <c r="CK2352" i="25" s="1"/>
  <c r="CJ2368" i="25"/>
  <c r="CK2368" i="25" s="1"/>
  <c r="CJ1230" i="25"/>
  <c r="CK1230" i="25" s="1"/>
  <c r="CJ2324" i="25"/>
  <c r="CK2324" i="25" s="1"/>
  <c r="CJ2806" i="25"/>
  <c r="CK2806" i="25" s="1"/>
  <c r="CJ2550" i="25"/>
  <c r="CK2550" i="25" s="1"/>
  <c r="CJ2109" i="25"/>
  <c r="CK2109" i="25" s="1"/>
  <c r="CJ2540" i="25"/>
  <c r="CK2540" i="25" s="1"/>
  <c r="CJ2226" i="25"/>
  <c r="CK2226" i="25" s="1"/>
  <c r="CJ2509" i="25"/>
  <c r="CK2509" i="25" s="1"/>
  <c r="CJ1756" i="25"/>
  <c r="CK1756" i="25" s="1"/>
  <c r="CJ3020" i="25"/>
  <c r="CK3020" i="25" s="1"/>
  <c r="CJ2954" i="25"/>
  <c r="CK2954" i="25" s="1"/>
  <c r="CJ3002" i="25"/>
  <c r="CK3002" i="25" s="1"/>
  <c r="CJ1132" i="25"/>
  <c r="CK1132" i="25" s="1"/>
  <c r="CJ2261" i="25"/>
  <c r="CK2261" i="25" s="1"/>
  <c r="CJ1318" i="25"/>
  <c r="CK1318" i="25" s="1"/>
  <c r="CJ2694" i="25"/>
  <c r="CK2694" i="25" s="1"/>
  <c r="CJ1788" i="25"/>
  <c r="CK1788" i="25" s="1"/>
  <c r="CJ1096" i="25"/>
  <c r="CK1096" i="25" s="1"/>
  <c r="CJ1599" i="25"/>
  <c r="CK1599" i="25" s="1"/>
  <c r="CJ2593" i="25"/>
  <c r="CK2593" i="25" s="1"/>
  <c r="CJ1572" i="25"/>
  <c r="CK1572" i="25" s="1"/>
  <c r="CJ2961" i="25"/>
  <c r="CK2961" i="25" s="1"/>
  <c r="CJ2052" i="25"/>
  <c r="CK2052" i="25" s="1"/>
  <c r="CJ2672" i="25"/>
  <c r="CK2672" i="25" s="1"/>
  <c r="CJ2416" i="25"/>
  <c r="CK2416" i="25" s="1"/>
  <c r="CJ1246" i="25"/>
  <c r="CK1246" i="25" s="1"/>
  <c r="CJ1973" i="25"/>
  <c r="CK1973" i="25" s="1"/>
  <c r="CJ2410" i="25"/>
  <c r="CK2410" i="25" s="1"/>
  <c r="CJ2176" i="25"/>
  <c r="CK2176" i="25" s="1"/>
  <c r="CJ1693" i="25"/>
  <c r="CK1693" i="25" s="1"/>
  <c r="CJ2754" i="25"/>
  <c r="CK2754" i="25" s="1"/>
  <c r="CJ1990" i="25"/>
  <c r="CK1990" i="25" s="1"/>
  <c r="CJ1285" i="25"/>
  <c r="CK1285" i="25" s="1"/>
  <c r="CJ1320" i="25"/>
  <c r="CK1320" i="25" s="1"/>
  <c r="CJ2658" i="25"/>
  <c r="CK2658" i="25" s="1"/>
  <c r="CJ2837" i="25"/>
  <c r="CK2837" i="25" s="1"/>
  <c r="CJ2629" i="25"/>
  <c r="CK2629" i="25" s="1"/>
  <c r="CJ1805" i="25"/>
  <c r="CK1805" i="25" s="1"/>
  <c r="CJ1477" i="25"/>
  <c r="CK1477" i="25" s="1"/>
  <c r="CJ2976" i="25"/>
  <c r="CK2976" i="25" s="1"/>
  <c r="CJ2720" i="25"/>
  <c r="CK2720" i="25" s="1"/>
  <c r="CJ2464" i="25"/>
  <c r="CK2464" i="25" s="1"/>
  <c r="CJ1957" i="25"/>
  <c r="CK1957" i="25" s="1"/>
  <c r="CJ1746" i="25"/>
  <c r="CK1746" i="25" s="1"/>
  <c r="CJ2378" i="25"/>
  <c r="CK2378" i="25" s="1"/>
  <c r="CJ2538" i="25"/>
  <c r="CK2538" i="25" s="1"/>
  <c r="CJ1661" i="25"/>
  <c r="CK1661" i="25" s="1"/>
  <c r="CJ2977" i="25"/>
  <c r="CK2977" i="25" s="1"/>
  <c r="CJ2737" i="25"/>
  <c r="CK2737" i="25" s="1"/>
  <c r="CJ1022" i="25"/>
  <c r="CK1022" i="25" s="1"/>
  <c r="CJ2861" i="25"/>
  <c r="CK2861" i="25" s="1"/>
  <c r="CJ2605" i="25"/>
  <c r="CK2605" i="25" s="1"/>
  <c r="CJ2349" i="25"/>
  <c r="CK2349" i="25" s="1"/>
  <c r="CJ2182" i="25"/>
  <c r="CK2182" i="25" s="1"/>
  <c r="CJ1926" i="25"/>
  <c r="CK1926" i="25" s="1"/>
  <c r="CJ1798" i="25"/>
  <c r="CK1798" i="25" s="1"/>
  <c r="CJ1670" i="25"/>
  <c r="CK1670" i="25" s="1"/>
  <c r="CJ1541" i="25"/>
  <c r="CK1541" i="25" s="1"/>
  <c r="CJ1392" i="25"/>
  <c r="CK1392" i="25" s="1"/>
  <c r="CJ1053" i="25"/>
  <c r="CK1053" i="25" s="1"/>
  <c r="CJ2586" i="25"/>
  <c r="CK2586" i="25" s="1"/>
  <c r="CJ2420" i="25"/>
  <c r="CK2420" i="25" s="1"/>
  <c r="CJ1794" i="25"/>
  <c r="CK1794" i="25" s="1"/>
  <c r="CJ2625" i="25"/>
  <c r="CK2625" i="25" s="1"/>
  <c r="CJ2529" i="25"/>
  <c r="CK2529" i="25" s="1"/>
  <c r="CJ2048" i="25"/>
  <c r="CK2048" i="25" s="1"/>
  <c r="CJ1810" i="25"/>
  <c r="CK1810" i="25" s="1"/>
  <c r="CJ1583" i="25"/>
  <c r="CK1583" i="25" s="1"/>
  <c r="CJ2877" i="25"/>
  <c r="CK2877" i="25" s="1"/>
  <c r="CJ2621" i="25"/>
  <c r="CK2621" i="25" s="1"/>
  <c r="CJ2365" i="25"/>
  <c r="CK2365" i="25" s="1"/>
  <c r="CJ1841" i="25"/>
  <c r="CK1841" i="25" s="1"/>
  <c r="CJ1417" i="25"/>
  <c r="CK1417" i="25" s="1"/>
  <c r="CJ1286" i="25"/>
  <c r="CK1286" i="25" s="1"/>
  <c r="CJ1122" i="25"/>
  <c r="CK1122" i="25" s="1"/>
  <c r="CJ1026" i="25"/>
  <c r="CK1026" i="25" s="1"/>
  <c r="CJ1306" i="25"/>
  <c r="CK1306" i="25" s="1"/>
  <c r="CJ1772" i="25"/>
  <c r="CK1772" i="25" s="1"/>
  <c r="CJ2325" i="25"/>
  <c r="CK2325" i="25" s="1"/>
  <c r="CJ2657" i="25"/>
  <c r="CK2657" i="25" s="1"/>
  <c r="CJ1932" i="25"/>
  <c r="CK1932" i="25" s="1"/>
  <c r="CJ2944" i="25"/>
  <c r="CK2944" i="25" s="1"/>
  <c r="CJ2608" i="25"/>
  <c r="CK2608" i="25" s="1"/>
  <c r="CJ2256" i="25"/>
  <c r="CK2256" i="25" s="1"/>
  <c r="CJ1874" i="25"/>
  <c r="CK1874" i="25" s="1"/>
  <c r="CJ1455" i="25"/>
  <c r="CK1455" i="25" s="1"/>
  <c r="CJ2221" i="25"/>
  <c r="CK2221" i="25" s="1"/>
  <c r="CJ2114" i="25"/>
  <c r="CK2114" i="25" s="1"/>
  <c r="CJ2132" i="25"/>
  <c r="CK2132" i="25" s="1"/>
  <c r="CJ1872" i="25"/>
  <c r="CK1872" i="25" s="1"/>
  <c r="CJ1588" i="25"/>
  <c r="CK1588" i="25" s="1"/>
  <c r="CJ1238" i="25"/>
  <c r="CK1238" i="25" s="1"/>
  <c r="CJ1171" i="25"/>
  <c r="CK1171" i="25" s="1"/>
  <c r="CJ1072" i="25"/>
  <c r="CK1072" i="25" s="1"/>
  <c r="CJ2624" i="25"/>
  <c r="CK2624" i="25" s="1"/>
  <c r="CJ2241" i="25"/>
  <c r="CK2241" i="25" s="1"/>
  <c r="CJ2018" i="25"/>
  <c r="CK2018" i="25" s="1"/>
  <c r="CJ1781" i="25"/>
  <c r="CK1781" i="25" s="1"/>
  <c r="CJ1653" i="25"/>
  <c r="CK1653" i="25" s="1"/>
  <c r="CJ2317" i="25"/>
  <c r="CK2317" i="25" s="1"/>
  <c r="CJ1090" i="25"/>
  <c r="CK1090" i="25" s="1"/>
  <c r="CJ2001" i="25"/>
  <c r="CK2001" i="25" s="1"/>
  <c r="CJ1404" i="25"/>
  <c r="CK1404" i="25" s="1"/>
  <c r="CJ2170" i="25"/>
  <c r="CK2170" i="25" s="1"/>
  <c r="CJ1540" i="25"/>
  <c r="CK1540" i="25" s="1"/>
  <c r="CJ1120" i="25"/>
  <c r="CK1120" i="25" s="1"/>
  <c r="CJ1813" i="25"/>
  <c r="CK1813" i="25" s="1"/>
  <c r="CJ2762" i="25"/>
  <c r="CK2762" i="25" s="1"/>
  <c r="CJ2122" i="25"/>
  <c r="CK2122" i="25" s="1"/>
  <c r="CJ1804" i="25"/>
  <c r="CK1804" i="25" s="1"/>
  <c r="CJ2854" i="25"/>
  <c r="CK2854" i="25" s="1"/>
  <c r="CJ1980" i="25"/>
  <c r="CK1980" i="25" s="1"/>
  <c r="CJ2758" i="25"/>
  <c r="CK2758" i="25" s="1"/>
  <c r="CJ2340" i="25"/>
  <c r="CK2340" i="25" s="1"/>
  <c r="CJ2450" i="25"/>
  <c r="CK2450" i="25" s="1"/>
  <c r="CJ1650" i="25"/>
  <c r="CK1650" i="25" s="1"/>
  <c r="CJ2054" i="25"/>
  <c r="CK2054" i="25" s="1"/>
  <c r="CJ1593" i="25"/>
  <c r="CK1593" i="25" s="1"/>
  <c r="CJ1724" i="25"/>
  <c r="CK1724" i="25" s="1"/>
  <c r="CJ2892" i="25"/>
  <c r="CK2892" i="25" s="1"/>
  <c r="CJ2380" i="25"/>
  <c r="CK2380" i="25" s="1"/>
  <c r="CJ2533" i="25"/>
  <c r="CK2533" i="25" s="1"/>
  <c r="CJ2741" i="25"/>
  <c r="CK2741" i="25" s="1"/>
  <c r="CJ2949" i="25"/>
  <c r="CK2949" i="25" s="1"/>
  <c r="CJ1057" i="25"/>
  <c r="CK1057" i="25" s="1"/>
  <c r="CJ1464" i="25"/>
  <c r="CK1464" i="25" s="1"/>
  <c r="CJ1856" i="25"/>
  <c r="CK1856" i="25" s="1"/>
  <c r="CJ1384" i="25"/>
  <c r="CK1384" i="25" s="1"/>
  <c r="CJ1173" i="25"/>
  <c r="CK1173" i="25" s="1"/>
  <c r="CJ2033" i="25"/>
  <c r="CK2033" i="25" s="1"/>
  <c r="CJ2394" i="25"/>
  <c r="CK2394" i="25" s="1"/>
  <c r="CJ2674" i="25"/>
  <c r="CK2674" i="25" s="1"/>
  <c r="CJ1081" i="25"/>
  <c r="CK1081" i="25" s="1"/>
  <c r="CJ1900" i="25"/>
  <c r="CK1900" i="25" s="1"/>
  <c r="CJ1481" i="25"/>
  <c r="CK1481" i="25" s="1"/>
  <c r="CJ2992" i="25"/>
  <c r="CK2992" i="25" s="1"/>
  <c r="CJ2306" i="25"/>
  <c r="CK2306" i="25" s="1"/>
  <c r="CJ1119" i="25"/>
  <c r="CK1119" i="25" s="1"/>
  <c r="CJ2876" i="25"/>
  <c r="CK2876" i="25" s="1"/>
  <c r="CJ2620" i="25"/>
  <c r="CK2620" i="25" s="1"/>
  <c r="CJ1637" i="25"/>
  <c r="CK1637" i="25" s="1"/>
  <c r="CJ2257" i="25"/>
  <c r="CK2257" i="25" s="1"/>
  <c r="CJ1310" i="25"/>
  <c r="CK1310" i="25" s="1"/>
  <c r="CJ1493" i="25"/>
  <c r="CK1493" i="25" s="1"/>
  <c r="CJ2374" i="25"/>
  <c r="CK2374" i="25" s="1"/>
  <c r="CJ1429" i="25"/>
  <c r="CK1429" i="25" s="1"/>
  <c r="CJ2914" i="25"/>
  <c r="CK2914" i="25" s="1"/>
  <c r="CJ2530" i="25"/>
  <c r="CK2530" i="25" s="1"/>
  <c r="CJ2322" i="25"/>
  <c r="CK2322" i="25" s="1"/>
  <c r="CJ2512" i="25"/>
  <c r="CK2512" i="25" s="1"/>
  <c r="CJ1488" i="25"/>
  <c r="CK1488" i="25" s="1"/>
  <c r="CJ1262" i="25"/>
  <c r="CK1262" i="25" s="1"/>
  <c r="CJ1302" i="25"/>
  <c r="CK1302" i="25" s="1"/>
  <c r="CJ2845" i="25"/>
  <c r="CK2845" i="25" s="1"/>
  <c r="CJ2653" i="25"/>
  <c r="CK2653" i="25" s="1"/>
  <c r="CJ1812" i="25"/>
  <c r="CK1812" i="25" s="1"/>
  <c r="CJ1539" i="25"/>
  <c r="CK1539" i="25" s="1"/>
  <c r="CJ2682" i="25"/>
  <c r="CK2682" i="25" s="1"/>
  <c r="CJ2580" i="25"/>
  <c r="CK2580" i="25" s="1"/>
  <c r="CJ2388" i="25"/>
  <c r="CK2388" i="25" s="1"/>
  <c r="CJ2484" i="25"/>
  <c r="CK2484" i="25" s="1"/>
  <c r="CJ1357" i="25"/>
  <c r="CK1357" i="25" s="1"/>
  <c r="CJ2870" i="25"/>
  <c r="CK2870" i="25" s="1"/>
  <c r="CJ2614" i="25"/>
  <c r="CK2614" i="25" s="1"/>
  <c r="CJ2358" i="25"/>
  <c r="CK2358" i="25" s="1"/>
  <c r="CJ2220" i="25"/>
  <c r="CK2220" i="25" s="1"/>
  <c r="CJ1475" i="25"/>
  <c r="CK1475" i="25" s="1"/>
  <c r="CJ2844" i="25"/>
  <c r="CK2844" i="25" s="1"/>
  <c r="CJ2332" i="25"/>
  <c r="CK2332" i="25" s="1"/>
  <c r="CJ2860" i="25"/>
  <c r="CK2860" i="25" s="1"/>
  <c r="CJ2604" i="25"/>
  <c r="CK2604" i="25" s="1"/>
  <c r="CJ2348" i="25"/>
  <c r="CK2348" i="25" s="1"/>
  <c r="CJ1535" i="25"/>
  <c r="CK1535" i="25" s="1"/>
  <c r="CJ2666" i="25"/>
  <c r="CK2666" i="25" s="1"/>
  <c r="CJ1283" i="25"/>
  <c r="CK1283" i="25" s="1"/>
  <c r="CJ1589" i="25"/>
  <c r="CK1589" i="25" s="1"/>
  <c r="CJ2186" i="25"/>
  <c r="CK2186" i="25" s="1"/>
  <c r="CJ2454" i="25"/>
  <c r="CK2454" i="25" s="1"/>
  <c r="CJ2081" i="25"/>
  <c r="CK2081" i="25" s="1"/>
  <c r="CJ1549" i="25"/>
  <c r="CK1549" i="25" s="1"/>
  <c r="CJ1275" i="25"/>
  <c r="CK1275" i="25" s="1"/>
  <c r="CJ1524" i="25"/>
  <c r="CK1524" i="25" s="1"/>
  <c r="CJ1732" i="25"/>
  <c r="CK1732" i="25" s="1"/>
  <c r="CJ2269" i="25"/>
  <c r="CK2269" i="25" s="1"/>
  <c r="CJ1754" i="25"/>
  <c r="CK1754" i="25" s="1"/>
  <c r="CJ2298" i="25"/>
  <c r="CK2298" i="25" s="1"/>
  <c r="CJ1317" i="25"/>
  <c r="CK1317" i="25" s="1"/>
  <c r="CJ2300" i="25"/>
  <c r="CK2300" i="25" s="1"/>
  <c r="CJ2628" i="25"/>
  <c r="CK2628" i="25" s="1"/>
  <c r="CJ2778" i="25"/>
  <c r="CK2778" i="25" s="1"/>
  <c r="CJ2810" i="25"/>
  <c r="CK2810" i="25" s="1"/>
  <c r="CJ2970" i="25"/>
  <c r="CK2970" i="25" s="1"/>
  <c r="CJ2500" i="25"/>
  <c r="CK2500" i="25" s="1"/>
  <c r="CJ1964" i="25"/>
  <c r="CK1964" i="25" s="1"/>
  <c r="CJ1229" i="25"/>
  <c r="CK1229" i="25" s="1"/>
  <c r="CJ1269" i="25"/>
  <c r="CK1269" i="25" s="1"/>
  <c r="CJ2598" i="25"/>
  <c r="CK2598" i="25" s="1"/>
  <c r="CJ2209" i="25"/>
  <c r="CK2209" i="25" s="1"/>
  <c r="CJ1205" i="25"/>
  <c r="CK1205" i="25" s="1"/>
  <c r="CJ2268" i="25"/>
  <c r="CK2268" i="25" s="1"/>
  <c r="CJ2266" i="25"/>
  <c r="CK2266" i="25" s="1"/>
  <c r="CJ2108" i="25"/>
  <c r="CK2108" i="25" s="1"/>
  <c r="CJ2386" i="25"/>
  <c r="CK2386" i="25" s="1"/>
  <c r="CJ1820" i="25"/>
  <c r="CK1820" i="25" s="1"/>
  <c r="CJ2929" i="25"/>
  <c r="CK2929" i="25" s="1"/>
  <c r="CJ1821" i="25"/>
  <c r="CK1821" i="25" s="1"/>
  <c r="CJ1628" i="25"/>
  <c r="CK1628" i="25" s="1"/>
  <c r="CJ1084" i="25"/>
  <c r="CK1084" i="25" s="1"/>
  <c r="CJ2886" i="25"/>
  <c r="CK2886" i="25" s="1"/>
  <c r="CJ1621" i="25"/>
  <c r="CK1621" i="25" s="1"/>
  <c r="CJ1487" i="25"/>
  <c r="CK1487" i="25" s="1"/>
  <c r="CJ2178" i="25"/>
  <c r="CK2178" i="25" s="1"/>
  <c r="CJ2597" i="25"/>
  <c r="CK2597" i="25" s="1"/>
  <c r="CJ2832" i="25"/>
  <c r="CK2832" i="25" s="1"/>
  <c r="CJ2482" i="25"/>
  <c r="CK2482" i="25" s="1"/>
  <c r="CJ1211" i="25"/>
  <c r="CK1211" i="25" s="1"/>
  <c r="CJ1065" i="25"/>
  <c r="CK1065" i="25" s="1"/>
  <c r="CJ1206" i="25"/>
  <c r="CK1206" i="25" s="1"/>
  <c r="CJ2736" i="25"/>
  <c r="CK2736" i="25" s="1"/>
  <c r="CJ2304" i="25"/>
  <c r="CK2304" i="25" s="1"/>
  <c r="CJ1664" i="25"/>
  <c r="CK1664" i="25" s="1"/>
  <c r="CJ1301" i="25"/>
  <c r="CK1301" i="25" s="1"/>
  <c r="CJ2453" i="25"/>
  <c r="CK2453" i="25" s="1"/>
  <c r="CJ2613" i="25"/>
  <c r="CK2613" i="25" s="1"/>
  <c r="CJ2938" i="25"/>
  <c r="CK2938" i="25" s="1"/>
  <c r="CJ2906" i="25"/>
  <c r="CK2906" i="25" s="1"/>
  <c r="CJ2858" i="25"/>
  <c r="CK2858" i="25" s="1"/>
  <c r="CJ2189" i="25"/>
  <c r="CK2189" i="25" s="1"/>
  <c r="CJ2644" i="25"/>
  <c r="CK2644" i="25" s="1"/>
  <c r="CJ2948" i="25"/>
  <c r="CK2948" i="25" s="1"/>
  <c r="CJ2996" i="25"/>
  <c r="CK2996" i="25" s="1"/>
  <c r="CJ2676" i="25"/>
  <c r="CK2676" i="25" s="1"/>
  <c r="CJ1615" i="25"/>
  <c r="CK1615" i="25" s="1"/>
  <c r="CJ2566" i="25"/>
  <c r="CK2566" i="25" s="1"/>
  <c r="CJ2578" i="25"/>
  <c r="CK2578" i="25" s="1"/>
  <c r="CJ1485" i="25"/>
  <c r="CK1485" i="25" s="1"/>
  <c r="CJ2945" i="25"/>
  <c r="CK2945" i="25" s="1"/>
  <c r="CJ1423" i="25"/>
  <c r="CK1423" i="25" s="1"/>
  <c r="CJ1328" i="25"/>
  <c r="CK1328" i="25" s="1"/>
  <c r="CJ1106" i="25"/>
  <c r="CK1106" i="25" s="1"/>
  <c r="CJ2508" i="25"/>
  <c r="CK2508" i="25" s="1"/>
  <c r="CJ2997" i="25"/>
  <c r="CK2997" i="25" s="1"/>
  <c r="CJ2405" i="25"/>
  <c r="CK2405" i="25" s="1"/>
  <c r="CJ2933" i="25"/>
  <c r="CK2933" i="25" s="1"/>
  <c r="CJ3013" i="25"/>
  <c r="CK3013" i="25" s="1"/>
  <c r="CJ2501" i="25"/>
  <c r="CK2501" i="25" s="1"/>
  <c r="CJ2641" i="25"/>
  <c r="CK2641" i="25" s="1"/>
  <c r="CJ2449" i="25"/>
  <c r="CK2449" i="25" s="1"/>
  <c r="CJ1380" i="25"/>
  <c r="CK1380" i="25" s="1"/>
  <c r="CJ2225" i="25"/>
  <c r="CK2225" i="25" s="1"/>
  <c r="CJ1969" i="25"/>
  <c r="CK1969" i="25" s="1"/>
  <c r="CJ2468" i="25"/>
  <c r="CK2468" i="25" s="1"/>
  <c r="CJ2576" i="25"/>
  <c r="CK2576" i="25" s="1"/>
  <c r="CJ2310" i="25"/>
  <c r="CK2310" i="25" s="1"/>
  <c r="CJ2285" i="25"/>
  <c r="CK2285" i="25" s="1"/>
  <c r="CJ1472" i="25"/>
  <c r="CK1472" i="25" s="1"/>
  <c r="CJ2724" i="25"/>
  <c r="CK2724" i="25" s="1"/>
  <c r="CJ2896" i="25"/>
  <c r="CK2896" i="25" s="1"/>
  <c r="CJ2480" i="25"/>
  <c r="CK2480" i="25" s="1"/>
  <c r="CJ2180" i="25"/>
  <c r="CK2180" i="25" s="1"/>
  <c r="CJ1949" i="25"/>
  <c r="CK1949" i="25" s="1"/>
  <c r="CJ2434" i="25"/>
  <c r="CK2434" i="25" s="1"/>
  <c r="CJ2000" i="25"/>
  <c r="CK2000" i="25" s="1"/>
  <c r="CJ1445" i="25"/>
  <c r="CK1445" i="25" s="1"/>
  <c r="CJ1033" i="25"/>
  <c r="CK1033" i="25" s="1"/>
  <c r="CJ1789" i="25"/>
  <c r="CK1789" i="25" s="1"/>
  <c r="CJ2293" i="25"/>
  <c r="CK2293" i="25" s="1"/>
  <c r="CJ2940" i="25"/>
  <c r="CK2940" i="25" s="1"/>
  <c r="CJ2684" i="25"/>
  <c r="CK2684" i="25" s="1"/>
  <c r="CJ2428" i="25"/>
  <c r="CK2428" i="25" s="1"/>
  <c r="CJ1509" i="25"/>
  <c r="CK1509" i="25" s="1"/>
  <c r="CJ2045" i="25"/>
  <c r="CK2045" i="25" s="1"/>
  <c r="CJ1997" i="25"/>
  <c r="CK1997" i="25" s="1"/>
  <c r="CJ2850" i="25"/>
  <c r="CK2850" i="25" s="1"/>
  <c r="CJ1102" i="25"/>
  <c r="CK1102" i="25" s="1"/>
  <c r="CJ2864" i="25"/>
  <c r="CK2864" i="25" s="1"/>
  <c r="CJ1512" i="25"/>
  <c r="CK1512" i="25" s="1"/>
  <c r="CJ2372" i="25"/>
  <c r="CK2372" i="25" s="1"/>
  <c r="CJ2900" i="25"/>
  <c r="CK2900" i="25" s="1"/>
  <c r="CJ2980" i="25"/>
  <c r="CK2980" i="25" s="1"/>
  <c r="CJ2612" i="25"/>
  <c r="CK2612" i="25" s="1"/>
  <c r="CJ1179" i="25"/>
  <c r="CK1179" i="25" s="1"/>
  <c r="CJ1054" i="25"/>
  <c r="CK1054" i="25" s="1"/>
  <c r="CJ2934" i="25"/>
  <c r="CK2934" i="25" s="1"/>
  <c r="CJ2678" i="25"/>
  <c r="CK2678" i="25" s="1"/>
  <c r="CJ2422" i="25"/>
  <c r="CK2422" i="25" s="1"/>
  <c r="CJ1782" i="25"/>
  <c r="CK1782" i="25" s="1"/>
  <c r="CJ2173" i="25"/>
  <c r="CK2173" i="25" s="1"/>
  <c r="CJ2240" i="25"/>
  <c r="CK2240" i="25" s="1"/>
  <c r="CJ1889" i="25"/>
  <c r="CK1889" i="25" s="1"/>
  <c r="CJ2908" i="25"/>
  <c r="CK2908" i="25" s="1"/>
  <c r="CJ2652" i="25"/>
  <c r="CK2652" i="25" s="1"/>
  <c r="CJ2396" i="25"/>
  <c r="CK2396" i="25" s="1"/>
  <c r="CJ2204" i="25"/>
  <c r="CK2204" i="25" s="1"/>
  <c r="CJ1134" i="25"/>
  <c r="CK1134" i="25" s="1"/>
  <c r="CJ2565" i="25"/>
  <c r="CK2565" i="25" s="1"/>
  <c r="CJ1994" i="25"/>
  <c r="CK1994" i="25" s="1"/>
  <c r="CJ2924" i="25"/>
  <c r="CK2924" i="25" s="1"/>
  <c r="CJ2668" i="25"/>
  <c r="CK2668" i="25" s="1"/>
  <c r="CJ2412" i="25"/>
  <c r="CK2412" i="25" s="1"/>
  <c r="CJ2202" i="25"/>
  <c r="CK2202" i="25" s="1"/>
  <c r="CJ1525" i="25"/>
  <c r="CK1525" i="25" s="1"/>
  <c r="CJ1219" i="25"/>
  <c r="CK1219" i="25" s="1"/>
  <c r="CJ1108" i="25"/>
  <c r="CK1108" i="25" s="1"/>
  <c r="CJ2596" i="25"/>
  <c r="CK2596" i="25" s="1"/>
  <c r="CJ2922" i="25"/>
  <c r="CK2922" i="25" s="1"/>
  <c r="CJ1906" i="25"/>
  <c r="CK1906" i="25" s="1"/>
  <c r="CJ2124" i="25"/>
  <c r="CK2124" i="25" s="1"/>
  <c r="CJ2893" i="25"/>
  <c r="CK2893" i="25" s="1"/>
  <c r="CJ2637" i="25"/>
  <c r="CK2637" i="25" s="1"/>
  <c r="CJ2381" i="25"/>
  <c r="CK2381" i="25" s="1"/>
  <c r="CJ2210" i="25"/>
  <c r="CK2210" i="25" s="1"/>
  <c r="CJ2166" i="25"/>
  <c r="CK2166" i="25" s="1"/>
  <c r="CJ2822" i="25"/>
  <c r="CK2822" i="25" s="1"/>
  <c r="CJ2262" i="25"/>
  <c r="CK2262" i="25" s="1"/>
  <c r="CJ1938" i="25"/>
  <c r="CK1938" i="25" s="1"/>
  <c r="CJ1437" i="25"/>
  <c r="CK1437" i="25" s="1"/>
  <c r="CJ1465" i="25"/>
  <c r="CK1465" i="25" s="1"/>
  <c r="CJ1199" i="25"/>
  <c r="CK1199" i="25" s="1"/>
  <c r="CJ1195" i="25"/>
  <c r="CK1195" i="25" s="1"/>
  <c r="CJ1682" i="25"/>
  <c r="CK1682" i="25" s="1"/>
  <c r="CJ2314" i="25"/>
  <c r="CK2314" i="25" s="1"/>
  <c r="CJ2956" i="25"/>
  <c r="CK2956" i="25" s="1"/>
  <c r="CJ2764" i="25"/>
  <c r="CK2764" i="25" s="1"/>
  <c r="CJ1421" i="25"/>
  <c r="CK1421" i="25" s="1"/>
  <c r="CJ2426" i="25"/>
  <c r="CK2426" i="25" s="1"/>
  <c r="CJ2826" i="25"/>
  <c r="CK2826" i="25" s="1"/>
  <c r="CJ2618" i="25"/>
  <c r="CK2618" i="25" s="1"/>
  <c r="CJ2602" i="25"/>
  <c r="CK2602" i="25" s="1"/>
  <c r="CJ1917" i="25"/>
  <c r="CK1917" i="25" s="1"/>
  <c r="CJ1107" i="25"/>
  <c r="CK1107" i="25" s="1"/>
  <c r="CJ2774" i="25"/>
  <c r="CK2774" i="25" s="1"/>
  <c r="CJ1765" i="25"/>
  <c r="CK1765" i="25" s="1"/>
  <c r="CJ2821" i="25"/>
  <c r="CK2821" i="25" s="1"/>
  <c r="CJ1461" i="25"/>
  <c r="CK1461" i="25" s="1"/>
  <c r="CJ2918" i="25"/>
  <c r="CK2918" i="25" s="1"/>
  <c r="CJ2502" i="25"/>
  <c r="CK2502" i="25" s="1"/>
  <c r="CJ2278" i="25"/>
  <c r="CK2278" i="25" s="1"/>
  <c r="CJ1235" i="25"/>
  <c r="CK1235" i="25" s="1"/>
  <c r="CJ2902" i="25"/>
  <c r="CK2902" i="25" s="1"/>
  <c r="CJ2834" i="25"/>
  <c r="CK2834" i="25" s="1"/>
  <c r="CJ2514" i="25"/>
  <c r="CK2514" i="25" s="1"/>
  <c r="CJ2188" i="25"/>
  <c r="CK2188" i="25" s="1"/>
  <c r="CJ1253" i="25"/>
  <c r="CK1253" i="25" s="1"/>
  <c r="CJ2913" i="25"/>
  <c r="CK2913" i="25" s="1"/>
  <c r="CJ2276" i="25"/>
  <c r="CK2276" i="25" s="1"/>
  <c r="CJ1049" i="25"/>
  <c r="CK1049" i="25" s="1"/>
  <c r="CJ1444" i="25"/>
  <c r="CK1444" i="25" s="1"/>
  <c r="CJ2705" i="25"/>
  <c r="CK2705" i="25" s="1"/>
  <c r="CJ2385" i="25"/>
  <c r="CK2385" i="25" s="1"/>
  <c r="CJ2141" i="25"/>
  <c r="CK2141" i="25" s="1"/>
  <c r="CJ2496" i="25"/>
  <c r="CK2496" i="25" s="1"/>
  <c r="CJ2610" i="25"/>
  <c r="CK2610" i="25" s="1"/>
  <c r="CJ1344" i="25"/>
  <c r="CK1344" i="25" s="1"/>
  <c r="CJ2309" i="25"/>
  <c r="CK2309" i="25" s="1"/>
  <c r="CJ2818" i="25"/>
  <c r="CK2818" i="25" s="1"/>
  <c r="CJ1297" i="25"/>
  <c r="CK1297" i="25" s="1"/>
  <c r="CJ1769" i="25"/>
  <c r="CK1769" i="25" s="1"/>
  <c r="CJ1928" i="25"/>
  <c r="CK1928" i="25" s="1"/>
  <c r="CJ2184" i="25"/>
  <c r="CK2184" i="25" s="1"/>
  <c r="CJ2520" i="25"/>
  <c r="CK2520" i="25" s="1"/>
  <c r="CJ1420" i="25"/>
  <c r="CK1420" i="25" s="1"/>
  <c r="CJ1388" i="25"/>
  <c r="CK1388" i="25" s="1"/>
  <c r="CJ1736" i="25"/>
  <c r="CK1736" i="25" s="1"/>
  <c r="CJ2361" i="25"/>
  <c r="CK2361" i="25" s="1"/>
  <c r="CJ2920" i="25"/>
  <c r="CK2920" i="25" s="1"/>
  <c r="CJ2280" i="25"/>
  <c r="CK2280" i="25" s="1"/>
  <c r="CJ2088" i="25"/>
  <c r="CK2088" i="25" s="1"/>
  <c r="CJ1314" i="25"/>
  <c r="CK1314" i="25" s="1"/>
  <c r="CJ1305" i="25"/>
  <c r="CK1305" i="25" s="1"/>
  <c r="CJ1770" i="25"/>
  <c r="CK1770" i="25" s="1"/>
  <c r="CJ1834" i="25"/>
  <c r="CK1834" i="25" s="1"/>
  <c r="CJ1898" i="25"/>
  <c r="CK1898" i="25" s="1"/>
  <c r="CJ2026" i="25"/>
  <c r="CK2026" i="25" s="1"/>
  <c r="CJ2090" i="25"/>
  <c r="CK2090" i="25" s="1"/>
  <c r="CJ2154" i="25"/>
  <c r="CK2154" i="25" s="1"/>
  <c r="CJ2218" i="25"/>
  <c r="CK2218" i="25" s="1"/>
  <c r="CJ2297" i="25"/>
  <c r="CK2297" i="25" s="1"/>
  <c r="CJ2197" i="25"/>
  <c r="CK2197" i="25" s="1"/>
  <c r="CJ2329" i="25"/>
  <c r="CK2329" i="25" s="1"/>
  <c r="CJ2441" i="25"/>
  <c r="CK2441" i="25" s="1"/>
  <c r="CJ2446" i="25"/>
  <c r="CK2446" i="25" s="1"/>
  <c r="CJ2984" i="25"/>
  <c r="CK2984" i="25" s="1"/>
  <c r="CJ2840" i="25"/>
  <c r="CK2840" i="25" s="1"/>
  <c r="CJ2061" i="25"/>
  <c r="CK2061" i="25" s="1"/>
  <c r="CJ1730" i="25"/>
  <c r="CK1730" i="25" s="1"/>
  <c r="CJ2784" i="25"/>
  <c r="CK2784" i="25" s="1"/>
  <c r="CJ2528" i="25"/>
  <c r="CK2528" i="25" s="1"/>
  <c r="CJ1885" i="25"/>
  <c r="CK1885" i="25" s="1"/>
  <c r="CJ1796" i="25"/>
  <c r="CK1796" i="25" s="1"/>
  <c r="CJ2740" i="25"/>
  <c r="CK2740" i="25" s="1"/>
  <c r="CJ2330" i="25"/>
  <c r="CK2330" i="25" s="1"/>
  <c r="CJ1677" i="25"/>
  <c r="CK1677" i="25" s="1"/>
  <c r="CJ2817" i="25"/>
  <c r="CK2817" i="25" s="1"/>
  <c r="CJ2721" i="25"/>
  <c r="CK2721" i="25" s="1"/>
  <c r="CJ2481" i="25"/>
  <c r="CK2481" i="25" s="1"/>
  <c r="CJ2102" i="25"/>
  <c r="CK2102" i="25" s="1"/>
  <c r="CJ1740" i="25"/>
  <c r="CK1740" i="25" s="1"/>
  <c r="CJ2925" i="25"/>
  <c r="CK2925" i="25" s="1"/>
  <c r="CJ2669" i="25"/>
  <c r="CK2669" i="25" s="1"/>
  <c r="CJ2413" i="25"/>
  <c r="CK2413" i="25" s="1"/>
  <c r="CJ1890" i="25"/>
  <c r="CK1890" i="25" s="1"/>
  <c r="CJ1762" i="25"/>
  <c r="CK1762" i="25" s="1"/>
  <c r="CJ1634" i="25"/>
  <c r="CK1634" i="25" s="1"/>
  <c r="CJ1116" i="25"/>
  <c r="CK1116" i="25" s="1"/>
  <c r="CJ1644" i="25"/>
  <c r="CK1644" i="25" s="1"/>
  <c r="CJ1336" i="25"/>
  <c r="CK1336" i="25" s="1"/>
  <c r="CJ2369" i="25"/>
  <c r="CK2369" i="25" s="1"/>
  <c r="CJ2013" i="25"/>
  <c r="CK2013" i="25" s="1"/>
  <c r="CJ1792" i="25"/>
  <c r="CK1792" i="25" s="1"/>
  <c r="CJ2941" i="25"/>
  <c r="CK2941" i="25" s="1"/>
  <c r="CJ2685" i="25"/>
  <c r="CK2685" i="25" s="1"/>
  <c r="CJ2429" i="25"/>
  <c r="CK2429" i="25" s="1"/>
  <c r="CJ2242" i="25"/>
  <c r="CK2242" i="25" s="1"/>
  <c r="CJ2068" i="25"/>
  <c r="CK2068" i="25" s="1"/>
  <c r="CJ1777" i="25"/>
  <c r="CK1777" i="25" s="1"/>
  <c r="CJ1213" i="25"/>
  <c r="CK1213" i="25" s="1"/>
  <c r="CJ1074" i="25"/>
  <c r="CK1074" i="25" s="1"/>
  <c r="CJ2853" i="25"/>
  <c r="CK2853" i="25" s="1"/>
  <c r="CJ1981" i="25"/>
  <c r="CK1981" i="25" s="1"/>
  <c r="CJ1519" i="25"/>
  <c r="CK1519" i="25" s="1"/>
  <c r="CJ2245" i="25"/>
  <c r="CK2245" i="25" s="1"/>
  <c r="CJ1431" i="25"/>
  <c r="CK1431" i="25" s="1"/>
  <c r="CJ1860" i="25"/>
  <c r="CK1860" i="25" s="1"/>
  <c r="CJ2448" i="25"/>
  <c r="CK2448" i="25" s="1"/>
  <c r="CJ2128" i="25"/>
  <c r="CK2128" i="25" s="1"/>
  <c r="CJ1837" i="25"/>
  <c r="CK1837" i="25" s="1"/>
  <c r="CJ1709" i="25"/>
  <c r="CK1709" i="25" s="1"/>
  <c r="CJ1237" i="25"/>
  <c r="CK1237" i="25" s="1"/>
  <c r="CJ2028" i="25"/>
  <c r="CK2028" i="25" s="1"/>
  <c r="CJ2461" i="25"/>
  <c r="CK2461" i="25" s="1"/>
  <c r="CJ1748" i="25"/>
  <c r="CK1748" i="25" s="1"/>
  <c r="CJ2433" i="25"/>
  <c r="CK2433" i="25" s="1"/>
  <c r="CJ2130" i="25"/>
  <c r="CK2130" i="25" s="1"/>
  <c r="CJ1717" i="25"/>
  <c r="CK1717" i="25" s="1"/>
  <c r="CJ1460" i="25"/>
  <c r="CK1460" i="25" s="1"/>
  <c r="CJ1291" i="25"/>
  <c r="CK1291" i="25" s="1"/>
  <c r="CJ2466" i="25"/>
  <c r="CK2466" i="25" s="1"/>
  <c r="CJ1528" i="25"/>
  <c r="CK1528" i="25" s="1"/>
  <c r="CJ1376" i="25"/>
  <c r="CK1376" i="25" s="1"/>
  <c r="CJ1702" i="25"/>
  <c r="CK1702" i="25" s="1"/>
  <c r="CJ1245" i="25"/>
  <c r="CK1245" i="25" s="1"/>
  <c r="CJ1142" i="25"/>
  <c r="CK1142" i="25" s="1"/>
  <c r="CJ1234" i="25"/>
  <c r="CK1234" i="25" s="1"/>
  <c r="CJ1766" i="25"/>
  <c r="CK1766" i="25" s="1"/>
  <c r="CJ1768" i="25"/>
  <c r="CK1768" i="25" s="1"/>
  <c r="CJ2056" i="25"/>
  <c r="CK2056" i="25" s="1"/>
  <c r="CJ1828" i="25"/>
  <c r="CK1828" i="25" s="1"/>
  <c r="CJ1210" i="25"/>
  <c r="CK1210" i="25" s="1"/>
  <c r="CJ1258" i="25"/>
  <c r="CK1258" i="25" s="1"/>
  <c r="CJ1368" i="25"/>
  <c r="CK1368" i="25" s="1"/>
  <c r="CJ2148" i="25"/>
  <c r="CK2148" i="25" s="1"/>
  <c r="CJ2350" i="25"/>
  <c r="CK2350" i="25" s="1"/>
  <c r="CJ2200" i="25"/>
  <c r="CK2200" i="25" s="1"/>
  <c r="CJ2086" i="25"/>
  <c r="CK2086" i="25" s="1"/>
  <c r="CJ1130" i="25"/>
  <c r="CK1130" i="25" s="1"/>
  <c r="CJ1941" i="25"/>
  <c r="CK1941" i="25" s="1"/>
  <c r="CJ2120" i="25"/>
  <c r="CK2120" i="25" s="1"/>
  <c r="CJ2072" i="25"/>
  <c r="CK2072" i="25" s="1"/>
  <c r="CJ1416" i="25"/>
  <c r="CK1416" i="25" s="1"/>
  <c r="CJ1864" i="25"/>
  <c r="CK1864" i="25" s="1"/>
  <c r="CJ1194" i="25"/>
  <c r="CK1194" i="25" s="1"/>
  <c r="CJ1123" i="25"/>
  <c r="CK1123" i="25" s="1"/>
  <c r="CJ1035" i="25"/>
  <c r="CK1035" i="25" s="1"/>
  <c r="CJ1345" i="25"/>
  <c r="CK1345" i="25" s="1"/>
  <c r="CJ1601" i="25"/>
  <c r="CK1601" i="25" s="1"/>
  <c r="CJ1726" i="25"/>
  <c r="CK1726" i="25" s="1"/>
  <c r="CJ1854" i="25"/>
  <c r="CK1854" i="25" s="1"/>
  <c r="CJ1596" i="25"/>
  <c r="CK1596" i="25" s="1"/>
  <c r="CJ2238" i="25"/>
  <c r="CK2238" i="25" s="1"/>
  <c r="CJ1914" i="25"/>
  <c r="CK1914" i="25" s="1"/>
  <c r="CJ2133" i="25"/>
  <c r="CK2133" i="25" s="1"/>
  <c r="CJ1085" i="25"/>
  <c r="CK1085" i="25" s="1"/>
  <c r="CJ1580" i="25"/>
  <c r="CK1580" i="25" s="1"/>
  <c r="CJ2686" i="25"/>
  <c r="CK2686" i="25" s="1"/>
  <c r="CJ2953" i="25"/>
  <c r="CK2953" i="25" s="1"/>
  <c r="CJ1231" i="25"/>
  <c r="CK1231" i="25" s="1"/>
  <c r="CJ1403" i="25"/>
  <c r="CK1403" i="25" s="1"/>
  <c r="CJ1323" i="25"/>
  <c r="CK1323" i="25" s="1"/>
  <c r="CJ1451" i="25"/>
  <c r="CK1451" i="25" s="1"/>
  <c r="CJ1579" i="25"/>
  <c r="CK1579" i="25" s="1"/>
  <c r="CJ1217" i="25"/>
  <c r="CK1217" i="25" s="1"/>
  <c r="CJ1385" i="25"/>
  <c r="CK1385" i="25" s="1"/>
  <c r="CJ1435" i="25"/>
  <c r="CK1435" i="25" s="1"/>
  <c r="CJ1581" i="25"/>
  <c r="CK1581" i="25" s="1"/>
  <c r="CJ1197" i="25"/>
  <c r="CK1197" i="25" s="1"/>
  <c r="CJ1816" i="25"/>
  <c r="CK1816" i="25" s="1"/>
  <c r="CJ1873" i="25"/>
  <c r="CK1873" i="25" s="1"/>
  <c r="CJ1977" i="25"/>
  <c r="CK1977" i="25" s="1"/>
  <c r="CJ2106" i="25"/>
  <c r="CK2106" i="25" s="1"/>
  <c r="CJ2193" i="25"/>
  <c r="CK2193" i="25" s="1"/>
  <c r="CJ1167" i="25"/>
  <c r="CK1167" i="25" s="1"/>
  <c r="CJ2408" i="25"/>
  <c r="CK2408" i="25" s="1"/>
  <c r="CJ2750" i="25"/>
  <c r="CK2750" i="25" s="1"/>
  <c r="CJ2104" i="25"/>
  <c r="CK2104" i="25" s="1"/>
  <c r="CJ2232" i="25"/>
  <c r="CK2232" i="25" s="1"/>
  <c r="CJ2296" i="25"/>
  <c r="CK2296" i="25" s="1"/>
  <c r="CJ2360" i="25"/>
  <c r="CK2360" i="25" s="1"/>
  <c r="CJ1405" i="25"/>
  <c r="CK1405" i="25" s="1"/>
  <c r="CJ1443" i="25"/>
  <c r="CK1443" i="25" s="1"/>
  <c r="CJ1468" i="25"/>
  <c r="CK1468" i="25" s="1"/>
  <c r="CJ1563" i="25"/>
  <c r="CK1563" i="25" s="1"/>
  <c r="CJ1737" i="25"/>
  <c r="CK1737" i="25" s="1"/>
  <c r="CJ1832" i="25"/>
  <c r="CK1832" i="25" s="1"/>
  <c r="CJ1942" i="25"/>
  <c r="CK1942" i="25" s="1"/>
  <c r="CJ1257" i="25"/>
  <c r="CK1257" i="25" s="1"/>
  <c r="CJ1624" i="25"/>
  <c r="CK1624" i="25" s="1"/>
  <c r="CJ1657" i="25"/>
  <c r="CK1657" i="25" s="1"/>
  <c r="CJ1749" i="25"/>
  <c r="CK1749" i="25" s="1"/>
  <c r="CJ2042" i="25"/>
  <c r="CK2042" i="25" s="1"/>
  <c r="CJ2136" i="25"/>
  <c r="CK2136" i="25" s="1"/>
  <c r="CJ2169" i="25"/>
  <c r="CK2169" i="25" s="1"/>
  <c r="CJ1611" i="25"/>
  <c r="CK1611" i="25" s="1"/>
  <c r="CJ2313" i="25"/>
  <c r="CK2313" i="25" s="1"/>
  <c r="CJ2472" i="25"/>
  <c r="CK2472" i="25" s="1"/>
  <c r="CJ2600" i="25"/>
  <c r="CK2600" i="25" s="1"/>
  <c r="CJ1146" i="25"/>
  <c r="CK1146" i="25" s="1"/>
  <c r="CJ1379" i="25"/>
  <c r="CK1379" i="25" s="1"/>
  <c r="CJ1511" i="25"/>
  <c r="CK1511" i="25" s="1"/>
  <c r="CJ1665" i="25"/>
  <c r="CK1665" i="25" s="1"/>
  <c r="CJ1729" i="25"/>
  <c r="CK1729" i="25" s="1"/>
  <c r="CJ1793" i="25"/>
  <c r="CK1793" i="25" s="1"/>
  <c r="CJ1857" i="25"/>
  <c r="CK1857" i="25" s="1"/>
  <c r="CJ1921" i="25"/>
  <c r="CK1921" i="25" s="1"/>
  <c r="CJ1985" i="25"/>
  <c r="CK1985" i="25" s="1"/>
  <c r="CJ2049" i="25"/>
  <c r="CK2049" i="25" s="1"/>
  <c r="CJ2113" i="25"/>
  <c r="CK2113" i="25" s="1"/>
  <c r="CJ2177" i="25"/>
  <c r="CK2177" i="25" s="1"/>
  <c r="CJ2265" i="25"/>
  <c r="CK2265" i="25" s="1"/>
  <c r="CJ2536" i="25"/>
  <c r="CK2536" i="25" s="1"/>
  <c r="CJ2792" i="25"/>
  <c r="CK2792" i="25" s="1"/>
  <c r="CJ2606" i="25"/>
  <c r="CK2606" i="25" s="1"/>
  <c r="CJ2761" i="25"/>
  <c r="CK2761" i="25" s="1"/>
  <c r="CJ3016" i="25"/>
  <c r="CK3016" i="25" s="1"/>
  <c r="CJ2638" i="25"/>
  <c r="CK2638" i="25" s="1"/>
  <c r="CJ2985" i="25"/>
  <c r="CK2985" i="25" s="1"/>
  <c r="CJ2414" i="25"/>
  <c r="CK2414" i="25" s="1"/>
  <c r="CJ2841" i="25"/>
  <c r="CK2841" i="25" s="1"/>
  <c r="CJ2926" i="25"/>
  <c r="CK2926" i="25" s="1"/>
  <c r="CJ2376" i="25"/>
  <c r="CK2376" i="25" s="1"/>
  <c r="CJ2760" i="25"/>
  <c r="CK2760" i="25" s="1"/>
  <c r="CJ2888" i="25"/>
  <c r="CK2888" i="25" s="1"/>
  <c r="CJ3017" i="25"/>
  <c r="CK3017" i="25" s="1"/>
  <c r="CJ2510" i="25"/>
  <c r="CK2510" i="25" s="1"/>
  <c r="CJ2424" i="25"/>
  <c r="CK2424" i="25" s="1"/>
  <c r="CJ2489" i="25"/>
  <c r="CK2489" i="25" s="1"/>
  <c r="CJ2680" i="25"/>
  <c r="CK2680" i="25" s="1"/>
  <c r="CJ2745" i="25"/>
  <c r="CK2745" i="25" s="1"/>
  <c r="CJ2936" i="25"/>
  <c r="CK2936" i="25" s="1"/>
  <c r="CJ3001" i="25"/>
  <c r="CK3001" i="25" s="1"/>
  <c r="CJ2164" i="25"/>
  <c r="CK2164" i="25" s="1"/>
  <c r="CJ2096" i="25"/>
  <c r="CK2096" i="25" s="1"/>
  <c r="CJ2062" i="25"/>
  <c r="CK2062" i="25" s="1"/>
  <c r="CJ1995" i="25"/>
  <c r="CK1995" i="25" s="1"/>
  <c r="CJ2498" i="25"/>
  <c r="CK2498" i="25" s="1"/>
  <c r="CJ1545" i="25"/>
  <c r="CK1545" i="25" s="1"/>
  <c r="CJ2773" i="25"/>
  <c r="CK2773" i="25" s="1"/>
  <c r="CJ2645" i="25"/>
  <c r="CK2645" i="25" s="1"/>
  <c r="CJ2709" i="25"/>
  <c r="CK2709" i="25" s="1"/>
  <c r="CJ2421" i="25"/>
  <c r="CK2421" i="25" s="1"/>
  <c r="CJ1986" i="25"/>
  <c r="CK1986" i="25" s="1"/>
  <c r="CJ2848" i="25"/>
  <c r="CK2848" i="25" s="1"/>
  <c r="CJ2592" i="25"/>
  <c r="CK2592" i="25" s="1"/>
  <c r="CJ2272" i="25"/>
  <c r="CK2272" i="25" s="1"/>
  <c r="CJ2112" i="25"/>
  <c r="CK2112" i="25" s="1"/>
  <c r="CJ2017" i="25"/>
  <c r="CK2017" i="25" s="1"/>
  <c r="CJ1327" i="25"/>
  <c r="CK1327" i="25" s="1"/>
  <c r="CJ2661" i="25"/>
  <c r="CK2661" i="25" s="1"/>
  <c r="CJ2458" i="25"/>
  <c r="CK2458" i="25" s="1"/>
  <c r="CJ1842" i="25"/>
  <c r="CK1842" i="25" s="1"/>
  <c r="CJ1616" i="25"/>
  <c r="CK1616" i="25" s="1"/>
  <c r="CJ1353" i="25"/>
  <c r="CK1353" i="25" s="1"/>
  <c r="CJ2561" i="25"/>
  <c r="CK2561" i="25" s="1"/>
  <c r="CJ2465" i="25"/>
  <c r="CK2465" i="25" s="1"/>
  <c r="CJ2989" i="25"/>
  <c r="CK2989" i="25" s="1"/>
  <c r="CJ2733" i="25"/>
  <c r="CK2733" i="25" s="1"/>
  <c r="CJ2477" i="25"/>
  <c r="CK2477" i="25" s="1"/>
  <c r="CJ2290" i="25"/>
  <c r="CK2290" i="25" s="1"/>
  <c r="CJ2082" i="25"/>
  <c r="CK2082" i="25" s="1"/>
  <c r="CJ1862" i="25"/>
  <c r="CK1862" i="25" s="1"/>
  <c r="CJ1734" i="25"/>
  <c r="CK1734" i="25" s="1"/>
  <c r="CJ1427" i="25"/>
  <c r="CK1427" i="25" s="1"/>
  <c r="CJ1307" i="25"/>
  <c r="CK1307" i="25" s="1"/>
  <c r="CJ2714" i="25"/>
  <c r="CK2714" i="25" s="1"/>
  <c r="CJ1858" i="25"/>
  <c r="CK1858" i="25" s="1"/>
  <c r="CJ1741" i="25"/>
  <c r="CK1741" i="25" s="1"/>
  <c r="CJ2801" i="25"/>
  <c r="CK2801" i="25" s="1"/>
  <c r="CJ1757" i="25"/>
  <c r="CK1757" i="25" s="1"/>
  <c r="CJ3005" i="25"/>
  <c r="CK3005" i="25" s="1"/>
  <c r="CJ2749" i="25"/>
  <c r="CK2749" i="25" s="1"/>
  <c r="CJ2493" i="25"/>
  <c r="CK2493" i="25" s="1"/>
  <c r="CJ2037" i="25"/>
  <c r="CK2037" i="25" s="1"/>
  <c r="CJ1713" i="25"/>
  <c r="CK1713" i="25" s="1"/>
  <c r="CJ1151" i="25"/>
  <c r="CK1151" i="25" s="1"/>
  <c r="CJ2092" i="25"/>
  <c r="CK2092" i="25" s="1"/>
  <c r="CJ1270" i="25"/>
  <c r="CK1270" i="25" s="1"/>
  <c r="CJ2865" i="25"/>
  <c r="CK2865" i="25" s="1"/>
  <c r="CJ2689" i="25"/>
  <c r="CK2689" i="25" s="1"/>
  <c r="CJ1802" i="25"/>
  <c r="CK1802" i="25" s="1"/>
  <c r="CJ2820" i="25"/>
  <c r="CK2820" i="25" s="1"/>
  <c r="CJ1552" i="25"/>
  <c r="CK1552" i="25" s="1"/>
  <c r="CJ2768" i="25"/>
  <c r="CK2768" i="25" s="1"/>
  <c r="CJ2432" i="25"/>
  <c r="CK2432" i="25" s="1"/>
  <c r="CJ2333" i="25"/>
  <c r="CK2333" i="25" s="1"/>
  <c r="CJ2357" i="25"/>
  <c r="CK2357" i="25" s="1"/>
  <c r="CJ1922" i="25"/>
  <c r="CK1922" i="25" s="1"/>
  <c r="CJ1504" i="25"/>
  <c r="CK1504" i="25" s="1"/>
  <c r="CJ1159" i="25"/>
  <c r="CK1159" i="25" s="1"/>
  <c r="CJ1909" i="25"/>
  <c r="CK1909" i="25" s="1"/>
  <c r="CJ1400" i="25"/>
  <c r="CK1400" i="25" s="1"/>
  <c r="CJ1440" i="25"/>
  <c r="CK1440" i="25" s="1"/>
  <c r="CJ1174" i="25"/>
  <c r="CK1174" i="25" s="1"/>
  <c r="CJ2960" i="25"/>
  <c r="CK2960" i="25" s="1"/>
  <c r="CJ2116" i="25"/>
  <c r="CK2116" i="25" s="1"/>
  <c r="CJ2589" i="25"/>
  <c r="CK2589" i="25" s="1"/>
  <c r="CJ2753" i="25"/>
  <c r="CK2753" i="25" s="1"/>
  <c r="CJ2417" i="25"/>
  <c r="CK2417" i="25" s="1"/>
  <c r="CJ1209" i="25"/>
  <c r="CK1209" i="25" s="1"/>
  <c r="CJ1070" i="25"/>
  <c r="CK1070" i="25" s="1"/>
  <c r="CJ2594" i="25"/>
  <c r="CK2594" i="25" s="1"/>
  <c r="CJ1419" i="25"/>
  <c r="CK1419" i="25" s="1"/>
  <c r="CJ1752" i="25"/>
  <c r="CK1752" i="25" s="1"/>
  <c r="CJ1877" i="25"/>
  <c r="CK1877" i="25" s="1"/>
  <c r="CJ1638" i="25"/>
  <c r="CK1638" i="25" s="1"/>
  <c r="CJ1255" i="25"/>
  <c r="CK1255" i="25" s="1"/>
  <c r="CJ1295" i="25"/>
  <c r="CK1295" i="25" s="1"/>
  <c r="CJ1062" i="25"/>
  <c r="CK1062" i="25" s="1"/>
  <c r="CJ1595" i="25"/>
  <c r="CK1595" i="25" s="1"/>
  <c r="CJ1203" i="25"/>
  <c r="CK1203" i="25" s="1"/>
  <c r="CJ1061" i="25"/>
  <c r="CK1061" i="25" s="1"/>
  <c r="CJ1459" i="25"/>
  <c r="CK1459" i="25" s="1"/>
  <c r="CJ1076" i="25"/>
  <c r="CK1076" i="25" s="1"/>
  <c r="CJ1809" i="25"/>
  <c r="CK1809" i="25" s="1"/>
  <c r="CJ1298" i="25"/>
  <c r="CK1298" i="25" s="1"/>
  <c r="CJ1641" i="25"/>
  <c r="CK1641" i="25" s="1"/>
  <c r="CJ1031" i="25"/>
  <c r="CK1031" i="25" s="1"/>
  <c r="CJ1878" i="25"/>
  <c r="CK1878" i="25" s="1"/>
  <c r="CJ1250" i="25"/>
  <c r="CK1250" i="25" s="1"/>
  <c r="CJ1537" i="25"/>
  <c r="CK1537" i="25" s="1"/>
  <c r="CJ1897" i="25"/>
  <c r="CK1897" i="25" s="1"/>
  <c r="CJ2494" i="25"/>
  <c r="CK2494" i="25" s="1"/>
  <c r="CJ1371" i="25"/>
  <c r="CK1371" i="25" s="1"/>
  <c r="CJ1507" i="25"/>
  <c r="CK1507" i="25" s="1"/>
  <c r="CJ1961" i="25"/>
  <c r="CK1961" i="25" s="1"/>
  <c r="CJ2857" i="25"/>
  <c r="CK2857" i="25" s="1"/>
  <c r="CJ2392" i="25"/>
  <c r="CK2392" i="25" s="1"/>
  <c r="CJ2569" i="25"/>
  <c r="CK2569" i="25" s="1"/>
  <c r="CJ1100" i="25"/>
  <c r="CK1100" i="25" s="1"/>
  <c r="CJ1144" i="25"/>
  <c r="CK1144" i="25" s="1"/>
  <c r="CJ1115" i="25"/>
  <c r="CK1115" i="25" s="1"/>
  <c r="CJ1425" i="25"/>
  <c r="CK1425" i="25" s="1"/>
  <c r="CJ1784" i="25"/>
  <c r="CK1784" i="25" s="1"/>
  <c r="CJ2016" i="25"/>
  <c r="CK2016" i="25" s="1"/>
  <c r="CJ1191" i="25"/>
  <c r="CK1191" i="25" s="1"/>
  <c r="CJ1480" i="25"/>
  <c r="CK1480" i="25" s="1"/>
  <c r="CJ1452" i="25"/>
  <c r="CK1452" i="25" s="1"/>
  <c r="CJ2729" i="25"/>
  <c r="CK2729" i="25" s="1"/>
  <c r="CJ1029" i="25"/>
  <c r="CK1029" i="25" s="1"/>
  <c r="CJ1147" i="25"/>
  <c r="CK1147" i="25" s="1"/>
  <c r="CJ1265" i="25"/>
  <c r="CK1265" i="25" s="1"/>
  <c r="CJ1225" i="25"/>
  <c r="CK1225" i="25" s="1"/>
  <c r="CJ2150" i="25"/>
  <c r="CK2150" i="25" s="1"/>
  <c r="CJ2208" i="25"/>
  <c r="CK2208" i="25" s="1"/>
  <c r="CJ1673" i="25"/>
  <c r="CK1673" i="25" s="1"/>
  <c r="CJ1801" i="25"/>
  <c r="CK1801" i="25" s="1"/>
  <c r="CJ1321" i="25"/>
  <c r="CK1321" i="25" s="1"/>
  <c r="CJ1685" i="25"/>
  <c r="CK1685" i="25" s="1"/>
  <c r="CJ1944" i="25"/>
  <c r="CK1944" i="25" s="1"/>
  <c r="CJ2008" i="25"/>
  <c r="CK2008" i="25" s="1"/>
  <c r="CJ2065" i="25"/>
  <c r="CK2065" i="25" s="1"/>
  <c r="CJ1341" i="25"/>
  <c r="CK1341" i="25" s="1"/>
  <c r="CJ2478" i="25"/>
  <c r="CK2478" i="25" s="1"/>
  <c r="CJ2590" i="25"/>
  <c r="CK2590" i="25" s="1"/>
  <c r="CJ1982" i="25"/>
  <c r="CK1982" i="25" s="1"/>
  <c r="CJ2110" i="25"/>
  <c r="CK2110" i="25" s="1"/>
  <c r="CJ2248" i="25"/>
  <c r="CK2248" i="25" s="1"/>
  <c r="CJ2312" i="25"/>
  <c r="CK2312" i="25" s="1"/>
  <c r="CJ1476" i="25"/>
  <c r="CK1476" i="25" s="1"/>
  <c r="CJ1547" i="25"/>
  <c r="CK1547" i="25" s="1"/>
  <c r="CJ1686" i="25"/>
  <c r="CK1686" i="25" s="1"/>
  <c r="CJ1045" i="25"/>
  <c r="CK1045" i="25" s="1"/>
  <c r="CJ1289" i="25"/>
  <c r="CK1289" i="25" s="1"/>
  <c r="CJ1432" i="25"/>
  <c r="CK1432" i="25" s="1"/>
  <c r="CJ1937" i="25"/>
  <c r="CK1937" i="25" s="1"/>
  <c r="CJ1290" i="25"/>
  <c r="CK1290" i="25" s="1"/>
  <c r="CJ1483" i="25"/>
  <c r="CK1483" i="25" s="1"/>
  <c r="CJ1544" i="25"/>
  <c r="CK1544" i="25" s="1"/>
  <c r="CJ2393" i="25"/>
  <c r="CK2393" i="25" s="1"/>
  <c r="CJ2777" i="25"/>
  <c r="CK2777" i="25" s="1"/>
  <c r="CJ2526" i="25"/>
  <c r="CK2526" i="25" s="1"/>
  <c r="CJ2234" i="25"/>
  <c r="CK2234" i="25" s="1"/>
  <c r="CJ1274" i="25"/>
  <c r="CK1274" i="25" s="1"/>
  <c r="CJ1497" i="25"/>
  <c r="CK1497" i="25" s="1"/>
  <c r="CJ1669" i="25"/>
  <c r="CK1669" i="25" s="1"/>
  <c r="CJ1733" i="25"/>
  <c r="CK1733" i="25" s="1"/>
  <c r="CJ1797" i="25"/>
  <c r="CK1797" i="25" s="1"/>
  <c r="CJ1861" i="25"/>
  <c r="CK1861" i="25" s="1"/>
  <c r="CJ1925" i="25"/>
  <c r="CK1925" i="25" s="1"/>
  <c r="CJ1989" i="25"/>
  <c r="CK1989" i="25" s="1"/>
  <c r="CJ2053" i="25"/>
  <c r="CK2053" i="25" s="1"/>
  <c r="CJ2181" i="25"/>
  <c r="CK2181" i="25" s="1"/>
  <c r="CJ2793" i="25"/>
  <c r="CK2793" i="25" s="1"/>
  <c r="CJ2776" i="25"/>
  <c r="CK2776" i="25" s="1"/>
  <c r="CJ2904" i="25"/>
  <c r="CK2904" i="25" s="1"/>
  <c r="CJ2505" i="25"/>
  <c r="CK2505" i="25" s="1"/>
  <c r="CJ2958" i="25"/>
  <c r="CK2958" i="25" s="1"/>
  <c r="CJ3006" i="25"/>
  <c r="CK3006" i="25" s="1"/>
  <c r="CJ2584" i="25"/>
  <c r="CK2584" i="25" s="1"/>
  <c r="CJ2377" i="25"/>
  <c r="CK2377" i="25" s="1"/>
  <c r="CJ2462" i="25"/>
  <c r="CK2462" i="25" s="1"/>
  <c r="CJ2952" i="25"/>
  <c r="CK2952" i="25" s="1"/>
  <c r="CJ2824" i="25"/>
  <c r="CK2824" i="25" s="1"/>
  <c r="CJ2425" i="25"/>
  <c r="CK2425" i="25" s="1"/>
  <c r="CJ2616" i="25"/>
  <c r="CK2616" i="25" s="1"/>
  <c r="CJ2681" i="25"/>
  <c r="CK2681" i="25" s="1"/>
  <c r="CJ2872" i="25"/>
  <c r="CK2872" i="25" s="1"/>
  <c r="CJ2937" i="25"/>
  <c r="CK2937" i="25" s="1"/>
  <c r="CJ2228" i="25"/>
  <c r="CK2228" i="25" s="1"/>
  <c r="CJ2160" i="25"/>
  <c r="CK2160" i="25" s="1"/>
  <c r="CJ2126" i="25"/>
  <c r="CK2126" i="25" s="1"/>
  <c r="CJ1972" i="25"/>
  <c r="CK1972" i="25" s="1"/>
  <c r="CJ1904" i="25"/>
  <c r="CK1904" i="25" s="1"/>
  <c r="CJ1716" i="25"/>
  <c r="CK1716" i="25" s="1"/>
  <c r="CJ1648" i="25"/>
  <c r="CK1648" i="25" s="1"/>
  <c r="CJ1177" i="25"/>
  <c r="CK1177" i="25" s="1"/>
  <c r="CJ2943" i="25"/>
  <c r="CK2943" i="25" s="1"/>
  <c r="CJ2687" i="25"/>
  <c r="CK2687" i="25" s="1"/>
  <c r="CJ2431" i="25"/>
  <c r="CK2431" i="25" s="1"/>
  <c r="CJ2367" i="25"/>
  <c r="CK2367" i="25" s="1"/>
  <c r="CJ2303" i="25"/>
  <c r="CK2303" i="25" s="1"/>
  <c r="CJ2239" i="25"/>
  <c r="CK2239" i="25" s="1"/>
  <c r="CJ2078" i="25"/>
  <c r="CK2078" i="25" s="1"/>
  <c r="CJ1523" i="25"/>
  <c r="CK1523" i="25" s="1"/>
  <c r="CJ1489" i="25"/>
  <c r="CK1489" i="25" s="1"/>
  <c r="CJ1335" i="25"/>
  <c r="CK1335" i="25" s="1"/>
  <c r="CJ1181" i="25"/>
  <c r="CK1181" i="25" s="1"/>
  <c r="CJ1110" i="25"/>
  <c r="CK1110" i="25" s="1"/>
  <c r="CJ1094" i="25"/>
  <c r="CK1094" i="25" s="1"/>
  <c r="CJ2955" i="25"/>
  <c r="CK2955" i="25" s="1"/>
  <c r="CJ2763" i="25"/>
  <c r="CK2763" i="25" s="1"/>
  <c r="CJ2699" i="25"/>
  <c r="CK2699" i="25" s="1"/>
  <c r="CJ2507" i="25"/>
  <c r="CK2507" i="25" s="1"/>
  <c r="CJ2443" i="25"/>
  <c r="CK2443" i="25" s="1"/>
  <c r="CJ2091" i="25"/>
  <c r="CK2091" i="25" s="1"/>
  <c r="CJ2027" i="25"/>
  <c r="CK2027" i="25" s="1"/>
  <c r="CJ1835" i="25"/>
  <c r="CK1835" i="25" s="1"/>
  <c r="CJ1771" i="25"/>
  <c r="CK1771" i="25" s="1"/>
  <c r="CJ1617" i="25"/>
  <c r="CK1617" i="25" s="1"/>
  <c r="CJ1137" i="25"/>
  <c r="CK1137" i="25" s="1"/>
  <c r="CJ2999" i="25"/>
  <c r="CK2999" i="25" s="1"/>
  <c r="CJ2935" i="25"/>
  <c r="CK2935" i="25" s="1"/>
  <c r="CJ2871" i="25"/>
  <c r="CK2871" i="25" s="1"/>
  <c r="CJ2807" i="25"/>
  <c r="CK2807" i="25" s="1"/>
  <c r="CJ2874" i="25"/>
  <c r="CK2874" i="25" s="1"/>
  <c r="CJ2842" i="25"/>
  <c r="CK2842" i="25" s="1"/>
  <c r="CJ3012" i="25"/>
  <c r="CK3012" i="25" s="1"/>
  <c r="CJ2469" i="25"/>
  <c r="CK2469" i="25" s="1"/>
  <c r="CJ1953" i="25"/>
  <c r="CK1953" i="25" s="1"/>
  <c r="CJ1375" i="25"/>
  <c r="CK1375" i="25" s="1"/>
  <c r="CJ2805" i="25"/>
  <c r="CK2805" i="25" s="1"/>
  <c r="CJ2838" i="25"/>
  <c r="CK2838" i="25" s="1"/>
  <c r="CJ1439" i="25"/>
  <c r="CK1439" i="25" s="1"/>
  <c r="CJ1023" i="25"/>
  <c r="CK1023" i="25" s="1"/>
  <c r="CJ2516" i="25"/>
  <c r="CK2516" i="25" s="1"/>
  <c r="CJ2650" i="25"/>
  <c r="CK2650" i="25" s="1"/>
  <c r="CJ2692" i="25"/>
  <c r="CK2692" i="25" s="1"/>
  <c r="CJ2932" i="25"/>
  <c r="CK2932" i="25" s="1"/>
  <c r="CJ2726" i="25"/>
  <c r="CK2726" i="25" s="1"/>
  <c r="CJ2898" i="25"/>
  <c r="CK2898" i="25" s="1"/>
  <c r="CJ2706" i="25"/>
  <c r="CK2706" i="25" s="1"/>
  <c r="CJ2058" i="25"/>
  <c r="CK2058" i="25" s="1"/>
  <c r="CJ1893" i="25"/>
  <c r="CK1893" i="25" s="1"/>
  <c r="CJ1567" i="25"/>
  <c r="CK1567" i="25" s="1"/>
  <c r="CJ1138" i="25"/>
  <c r="CK1138" i="25" s="1"/>
  <c r="CJ1243" i="25"/>
  <c r="CK1243" i="25" s="1"/>
  <c r="CJ2534" i="25"/>
  <c r="CK2534" i="25" s="1"/>
  <c r="CJ1273" i="25"/>
  <c r="CK1273" i="25" s="1"/>
  <c r="CJ2828" i="25"/>
  <c r="CK2828" i="25" s="1"/>
  <c r="CJ2636" i="25"/>
  <c r="CK2636" i="25" s="1"/>
  <c r="CJ2725" i="25"/>
  <c r="CK2725" i="25" s="1"/>
  <c r="CJ2389" i="25"/>
  <c r="CK2389" i="25" s="1"/>
  <c r="CJ2917" i="25"/>
  <c r="CK2917" i="25" s="1"/>
  <c r="CJ2757" i="25"/>
  <c r="CK2757" i="25" s="1"/>
  <c r="CJ1576" i="25"/>
  <c r="CK1576" i="25" s="1"/>
  <c r="CJ2277" i="25"/>
  <c r="CK2277" i="25" s="1"/>
  <c r="CJ2769" i="25"/>
  <c r="CK2769" i="25" s="1"/>
  <c r="CJ2577" i="25"/>
  <c r="CK2577" i="25" s="1"/>
  <c r="CJ2213" i="25"/>
  <c r="CK2213" i="25" s="1"/>
  <c r="CJ2002" i="25"/>
  <c r="CK2002" i="25" s="1"/>
  <c r="CJ2161" i="25"/>
  <c r="CK2161" i="25" s="1"/>
  <c r="CJ2730" i="25"/>
  <c r="CK2730" i="25" s="1"/>
  <c r="CJ2292" i="25"/>
  <c r="CK2292" i="25" s="1"/>
  <c r="CJ2928" i="25"/>
  <c r="CK2928" i="25" s="1"/>
  <c r="CJ2229" i="25"/>
  <c r="CK2229" i="25" s="1"/>
  <c r="CJ2384" i="25"/>
  <c r="CK2384" i="25" s="1"/>
  <c r="CJ2085" i="25"/>
  <c r="CK2085" i="25" s="1"/>
  <c r="CJ1920" i="25"/>
  <c r="CK1920" i="25" s="1"/>
  <c r="CJ1668" i="25"/>
  <c r="CK1668" i="25" s="1"/>
  <c r="CJ2562" i="25"/>
  <c r="CK2562" i="25" s="1"/>
  <c r="CJ1367" i="25"/>
  <c r="CK1367" i="25" s="1"/>
  <c r="CJ1088" i="25"/>
  <c r="CK1088" i="25" s="1"/>
  <c r="CJ1140" i="25"/>
  <c r="CK1140" i="25" s="1"/>
  <c r="CJ2517" i="25"/>
  <c r="CK2517" i="25" s="1"/>
  <c r="CJ2050" i="25"/>
  <c r="CK2050" i="25" s="1"/>
  <c r="CJ2194" i="25"/>
  <c r="CK2194" i="25" s="1"/>
  <c r="CJ1910" i="25"/>
  <c r="CK1910" i="25" s="1"/>
  <c r="CJ3004" i="25"/>
  <c r="CK3004" i="25" s="1"/>
  <c r="CJ2748" i="25"/>
  <c r="CK2748" i="25" s="1"/>
  <c r="CJ2492" i="25"/>
  <c r="CK2492" i="25" s="1"/>
  <c r="CJ2010" i="25"/>
  <c r="CK2010" i="25" s="1"/>
  <c r="CJ1592" i="25"/>
  <c r="CK1592" i="25" s="1"/>
  <c r="CJ2338" i="25"/>
  <c r="CK2338" i="25" s="1"/>
  <c r="CJ2789" i="25"/>
  <c r="CK2789" i="25" s="1"/>
  <c r="CJ1933" i="25"/>
  <c r="CK1933" i="25" s="1"/>
  <c r="CJ1347" i="25"/>
  <c r="CK1347" i="25" s="1"/>
  <c r="CJ1038" i="25"/>
  <c r="CK1038" i="25" s="1"/>
  <c r="CJ1277" i="25"/>
  <c r="CK1277" i="25" s="1"/>
  <c r="CJ1227" i="25"/>
  <c r="CK1227" i="25" s="1"/>
  <c r="CJ1940" i="25"/>
  <c r="CK1940" i="25" s="1"/>
  <c r="CJ1411" i="25"/>
  <c r="CK1411" i="25" s="1"/>
  <c r="CJ2149" i="25"/>
  <c r="CK2149" i="25" s="1"/>
  <c r="CJ2978" i="25"/>
  <c r="CK2978" i="25" s="1"/>
  <c r="CJ2786" i="25"/>
  <c r="CK2786" i="25" s="1"/>
  <c r="CJ1584" i="25"/>
  <c r="CK1584" i="25" s="1"/>
  <c r="CJ1037" i="25"/>
  <c r="CK1037" i="25" s="1"/>
  <c r="CJ2077" i="25"/>
  <c r="CK2077" i="25" s="1"/>
  <c r="CJ1508" i="25"/>
  <c r="CK1508" i="25" s="1"/>
  <c r="CJ1684" i="25"/>
  <c r="CK1684" i="25" s="1"/>
  <c r="CJ1619" i="25"/>
  <c r="CK1619" i="25" s="1"/>
  <c r="CJ1568" i="25"/>
  <c r="CK1568" i="25" s="1"/>
  <c r="CJ1190" i="25"/>
  <c r="CK1190" i="25" s="1"/>
  <c r="CJ2909" i="25"/>
  <c r="CK2909" i="25" s="1"/>
  <c r="CJ2781" i="25"/>
  <c r="CK2781" i="25" s="1"/>
  <c r="CJ2397" i="25"/>
  <c r="CK2397" i="25" s="1"/>
  <c r="CJ2196" i="25"/>
  <c r="CK2196" i="25" s="1"/>
  <c r="CJ1744" i="25"/>
  <c r="CK1744" i="25" s="1"/>
  <c r="CJ1415" i="25"/>
  <c r="CK1415" i="25" s="1"/>
  <c r="CJ1365" i="25"/>
  <c r="CK1365" i="25" s="1"/>
  <c r="CJ2772" i="25"/>
  <c r="CK2772" i="25" s="1"/>
  <c r="CJ2964" i="25"/>
  <c r="CK2964" i="25" s="1"/>
  <c r="CJ2836" i="25"/>
  <c r="CK2836" i="25" s="1"/>
  <c r="CJ2868" i="25"/>
  <c r="CK2868" i="25" s="1"/>
  <c r="CJ2804" i="25"/>
  <c r="CK2804" i="25" s="1"/>
  <c r="CJ2260" i="25"/>
  <c r="CK2260" i="25" s="1"/>
  <c r="CJ2998" i="25"/>
  <c r="CK2998" i="25" s="1"/>
  <c r="CJ2742" i="25"/>
  <c r="CK2742" i="25" s="1"/>
  <c r="CJ2486" i="25"/>
  <c r="CK2486" i="25" s="1"/>
  <c r="CJ2060" i="25"/>
  <c r="CK2060" i="25" s="1"/>
  <c r="CJ2693" i="25"/>
  <c r="CK2693" i="25" s="1"/>
  <c r="CJ1351" i="25"/>
  <c r="CK1351" i="25" s="1"/>
  <c r="CJ2972" i="25"/>
  <c r="CK2972" i="25" s="1"/>
  <c r="CJ2716" i="25"/>
  <c r="CK2716" i="25" s="1"/>
  <c r="CJ2460" i="25"/>
  <c r="CK2460" i="25" s="1"/>
  <c r="CJ1103" i="25"/>
  <c r="CK1103" i="25" s="1"/>
  <c r="CJ2506" i="25"/>
  <c r="CK2506" i="25" s="1"/>
  <c r="CJ2156" i="25"/>
  <c r="CK2156" i="25" s="1"/>
  <c r="CJ1738" i="25"/>
  <c r="CK1738" i="25" s="1"/>
  <c r="CJ2988" i="25"/>
  <c r="CK2988" i="25" s="1"/>
  <c r="CJ2732" i="25"/>
  <c r="CK2732" i="25" s="1"/>
  <c r="CJ2476" i="25"/>
  <c r="CK2476" i="25" s="1"/>
  <c r="CJ1221" i="25"/>
  <c r="CK1221" i="25" s="1"/>
  <c r="CJ2698" i="25"/>
  <c r="CK2698" i="25" s="1"/>
  <c r="CJ2442" i="25"/>
  <c r="CK2442" i="25" s="1"/>
  <c r="CJ2794" i="25"/>
  <c r="CK2794" i="25" s="1"/>
  <c r="CJ1501" i="25"/>
  <c r="CK1501" i="25" s="1"/>
  <c r="CJ1111" i="25"/>
  <c r="CK1111" i="25" s="1"/>
  <c r="CJ2957" i="25"/>
  <c r="CK2957" i="25" s="1"/>
  <c r="CJ2701" i="25"/>
  <c r="CK2701" i="25" s="1"/>
  <c r="CJ2445" i="25"/>
  <c r="CK2445" i="25" s="1"/>
  <c r="CJ2966" i="25"/>
  <c r="CK2966" i="25" s="1"/>
  <c r="CJ2630" i="25"/>
  <c r="CK2630" i="25" s="1"/>
  <c r="CJ2316" i="25"/>
  <c r="CK2316" i="25" s="1"/>
  <c r="CJ1605" i="25"/>
  <c r="CK1605" i="25" s="1"/>
  <c r="CJ1263" i="25"/>
  <c r="CK1263" i="25" s="1"/>
  <c r="CJ2646" i="25"/>
  <c r="CK2646" i="25" s="1"/>
  <c r="CJ1868" i="25"/>
  <c r="CK1868" i="25" s="1"/>
  <c r="CJ2572" i="25"/>
  <c r="CK2572" i="25" s="1"/>
  <c r="CJ1337" i="25"/>
  <c r="CK1337" i="25" s="1"/>
  <c r="CJ1156" i="25"/>
  <c r="CK1156" i="25" s="1"/>
  <c r="CJ1050" i="25"/>
  <c r="CK1050" i="25" s="1"/>
  <c r="CJ2074" i="25"/>
  <c r="CK2074" i="25" s="1"/>
  <c r="CJ1626" i="25"/>
  <c r="CK1626" i="25" s="1"/>
  <c r="CJ2570" i="25"/>
  <c r="CK2570" i="25" s="1"/>
  <c r="CJ2490" i="25"/>
  <c r="CK2490" i="25" s="1"/>
  <c r="CJ2986" i="25"/>
  <c r="CK2986" i="25" s="1"/>
  <c r="CJ2756" i="25"/>
  <c r="CK2756" i="25" s="1"/>
  <c r="CJ2634" i="25"/>
  <c r="CK2634" i="25" s="1"/>
  <c r="CJ2305" i="25"/>
  <c r="CK2305" i="25" s="1"/>
  <c r="CJ2021" i="25"/>
  <c r="CK2021" i="25" s="1"/>
  <c r="CJ1135" i="25"/>
  <c r="CK1135" i="25" s="1"/>
  <c r="CJ1043" i="25"/>
  <c r="CK1043" i="25" s="1"/>
  <c r="CJ1373" i="25"/>
  <c r="CK1373" i="25" s="1"/>
  <c r="CJ1852" i="25"/>
  <c r="CK1852" i="25" s="1"/>
  <c r="CJ2406" i="25"/>
  <c r="CK2406" i="25" s="1"/>
  <c r="CJ1718" i="25"/>
  <c r="CK1718" i="25" s="1"/>
  <c r="CJ2250" i="25"/>
  <c r="CK2250" i="25" s="1"/>
  <c r="CJ2390" i="25"/>
  <c r="CK2390" i="25" s="1"/>
  <c r="CJ2962" i="25"/>
  <c r="CK2962" i="25" s="1"/>
  <c r="CJ2642" i="25"/>
  <c r="CK2642" i="25" s="1"/>
  <c r="CJ2274" i="25"/>
  <c r="CK2274" i="25" s="1"/>
  <c r="CJ1150" i="25"/>
  <c r="CK1150" i="25" s="1"/>
  <c r="CJ2341" i="25"/>
  <c r="CK2341" i="25" s="1"/>
  <c r="CJ2833" i="25"/>
  <c r="CK2833" i="25" s="1"/>
  <c r="CJ2513" i="25"/>
  <c r="CK2513" i="25" s="1"/>
  <c r="CJ2633" i="25"/>
  <c r="CK2633" i="25" s="1"/>
  <c r="CJ2766" i="25"/>
  <c r="CK2766" i="25" s="1"/>
  <c r="CJ2488" i="25"/>
  <c r="CK2488" i="25" s="1"/>
  <c r="CJ2553" i="25"/>
  <c r="CK2553" i="25" s="1"/>
  <c r="CJ2744" i="25"/>
  <c r="CK2744" i="25" s="1"/>
  <c r="CJ2809" i="25"/>
  <c r="CK2809" i="25" s="1"/>
  <c r="CJ3000" i="25"/>
  <c r="CK3000" i="25" s="1"/>
  <c r="CJ2979" i="25"/>
  <c r="CK2979" i="25" s="1"/>
  <c r="CJ2723" i="25"/>
  <c r="CK2723" i="25" s="1"/>
  <c r="CJ2467" i="25"/>
  <c r="CK2467" i="25" s="1"/>
  <c r="CJ2187" i="25"/>
  <c r="CK2187" i="25" s="1"/>
  <c r="CJ2100" i="25"/>
  <c r="CK2100" i="25" s="1"/>
  <c r="CJ2032" i="25"/>
  <c r="CK2032" i="25" s="1"/>
  <c r="CJ1998" i="25"/>
  <c r="CK1998" i="25" s="1"/>
  <c r="CJ1931" i="25"/>
  <c r="CK1931" i="25" s="1"/>
  <c r="CJ1844" i="25"/>
  <c r="CK1844" i="25" s="1"/>
  <c r="CJ1776" i="25"/>
  <c r="CK1776" i="25" s="1"/>
  <c r="CJ1742" i="25"/>
  <c r="CK1742" i="25" s="1"/>
  <c r="CJ1675" i="25"/>
  <c r="CK1675" i="25" s="1"/>
  <c r="CJ2975" i="25"/>
  <c r="CK2975" i="25" s="1"/>
  <c r="CJ2911" i="25"/>
  <c r="CK2911" i="25" s="1"/>
  <c r="CJ2783" i="25"/>
  <c r="CK2783" i="25" s="1"/>
  <c r="CJ2719" i="25"/>
  <c r="CK2719" i="25" s="1"/>
  <c r="CJ2655" i="25"/>
  <c r="CK2655" i="25" s="1"/>
  <c r="CJ2527" i="25"/>
  <c r="CK2527" i="25" s="1"/>
  <c r="CJ2463" i="25"/>
  <c r="CK2463" i="25" s="1"/>
  <c r="CJ2399" i="25"/>
  <c r="CK2399" i="25" s="1"/>
  <c r="CJ2335" i="25"/>
  <c r="CK2335" i="25" s="1"/>
  <c r="CJ2271" i="25"/>
  <c r="CK2271" i="25" s="1"/>
  <c r="CJ2206" i="25"/>
  <c r="CK2206" i="25" s="1"/>
  <c r="CJ2139" i="25"/>
  <c r="CK2139" i="25" s="1"/>
  <c r="CJ2083" i="25"/>
  <c r="CK2083" i="25" s="1"/>
  <c r="CJ2015" i="25"/>
  <c r="CK2015" i="25" s="1"/>
  <c r="CJ1950" i="25"/>
  <c r="CK1950" i="25" s="1"/>
  <c r="CJ1883" i="25"/>
  <c r="CK1883" i="25" s="1"/>
  <c r="CJ1827" i="25"/>
  <c r="CK1827" i="25" s="1"/>
  <c r="CJ1759" i="25"/>
  <c r="CK1759" i="25" s="1"/>
  <c r="CJ1694" i="25"/>
  <c r="CK1694" i="25" s="1"/>
  <c r="CJ1627" i="25"/>
  <c r="CK1627" i="25" s="1"/>
  <c r="CJ1591" i="25"/>
  <c r="CK1591" i="25" s="1"/>
  <c r="CJ1566" i="25"/>
  <c r="CK1566" i="25" s="1"/>
  <c r="CJ1505" i="25"/>
  <c r="CK1505" i="25" s="1"/>
  <c r="CJ1268" i="25"/>
  <c r="CK1268" i="25" s="1"/>
  <c r="CJ1241" i="25"/>
  <c r="CK1241" i="25" s="1"/>
  <c r="CJ1193" i="25"/>
  <c r="CK1193" i="25" s="1"/>
  <c r="CJ1051" i="25"/>
  <c r="CK1051" i="25" s="1"/>
  <c r="CJ2987" i="25"/>
  <c r="CK2987" i="25" s="1"/>
  <c r="CJ2923" i="25"/>
  <c r="CK2923" i="25" s="1"/>
  <c r="CJ2859" i="25"/>
  <c r="CK2859" i="25" s="1"/>
  <c r="CJ2795" i="25"/>
  <c r="CK2795" i="25" s="1"/>
  <c r="CJ2731" i="25"/>
  <c r="CK2731" i="25" s="1"/>
  <c r="CJ2667" i="25"/>
  <c r="CK2667" i="25" s="1"/>
  <c r="CJ2603" i="25"/>
  <c r="CK2603" i="25" s="1"/>
  <c r="CJ2539" i="25"/>
  <c r="CK2539" i="25" s="1"/>
  <c r="CJ2475" i="25"/>
  <c r="CK2475" i="25" s="1"/>
  <c r="CJ2411" i="25"/>
  <c r="CK2411" i="25" s="1"/>
  <c r="CJ2347" i="25"/>
  <c r="CK2347" i="25" s="1"/>
  <c r="CJ2283" i="25"/>
  <c r="CK2283" i="25" s="1"/>
  <c r="CJ2223" i="25"/>
  <c r="CK2223" i="25" s="1"/>
  <c r="CJ2159" i="25"/>
  <c r="CK2159" i="25" s="1"/>
  <c r="CJ2095" i="25"/>
  <c r="CK2095" i="25" s="1"/>
  <c r="CJ1967" i="25"/>
  <c r="CK1967" i="25" s="1"/>
  <c r="CJ1903" i="25"/>
  <c r="CK1903" i="25" s="1"/>
  <c r="CJ1839" i="25"/>
  <c r="CK1839" i="25" s="1"/>
  <c r="CJ1711" i="25"/>
  <c r="CK1711" i="25" s="1"/>
  <c r="CJ1647" i="25"/>
  <c r="CK1647" i="25" s="1"/>
  <c r="CJ1058" i="25"/>
  <c r="CK1058" i="25" s="1"/>
  <c r="CJ2967" i="25"/>
  <c r="CK2967" i="25" s="1"/>
  <c r="CJ2903" i="25"/>
  <c r="CK2903" i="25" s="1"/>
  <c r="CJ2839" i="25"/>
  <c r="CK2839" i="25" s="1"/>
  <c r="CJ2775" i="25"/>
  <c r="CK2775" i="25" s="1"/>
  <c r="CJ2711" i="25"/>
  <c r="CK2711" i="25" s="1"/>
  <c r="CJ2647" i="25"/>
  <c r="CK2647" i="25" s="1"/>
  <c r="CJ2583" i="25"/>
  <c r="CK2583" i="25" s="1"/>
  <c r="CJ2519" i="25"/>
  <c r="CK2519" i="25" s="1"/>
  <c r="CJ2455" i="25"/>
  <c r="CK2455" i="25" s="1"/>
  <c r="CJ2391" i="25"/>
  <c r="CK2391" i="25" s="1"/>
  <c r="CJ2327" i="25"/>
  <c r="CK2327" i="25" s="1"/>
  <c r="CJ2263" i="25"/>
  <c r="CK2263" i="25" s="1"/>
  <c r="CJ2107" i="25"/>
  <c r="CK2107" i="25" s="1"/>
  <c r="CJ2047" i="25"/>
  <c r="CK2047" i="25" s="1"/>
  <c r="CJ1851" i="25"/>
  <c r="CK1851" i="25" s="1"/>
  <c r="CJ1791" i="25"/>
  <c r="CK1791" i="25" s="1"/>
  <c r="CJ1502" i="25"/>
  <c r="CK1502" i="25" s="1"/>
  <c r="CJ1441" i="25"/>
  <c r="CK1441" i="25" s="1"/>
  <c r="CJ1056" i="25"/>
  <c r="CK1056" i="25" s="1"/>
  <c r="CJ1586" i="25"/>
  <c r="CK1586" i="25" s="1"/>
  <c r="CJ1458" i="25"/>
  <c r="CK1458" i="25" s="1"/>
  <c r="CJ1394" i="25"/>
  <c r="CK1394" i="25" s="1"/>
  <c r="CJ1309" i="25"/>
  <c r="CK1309" i="25" s="1"/>
  <c r="CJ1207" i="25"/>
  <c r="CK1207" i="25" s="1"/>
  <c r="CJ1176" i="25"/>
  <c r="CK1176" i="25" s="1"/>
  <c r="CJ2231" i="25"/>
  <c r="CK2231" i="25" s="1"/>
  <c r="CJ2167" i="25"/>
  <c r="CK2167" i="25" s="1"/>
  <c r="CJ2103" i="25"/>
  <c r="CK2103" i="25" s="1"/>
  <c r="CJ2039" i="25"/>
  <c r="CK2039" i="25" s="1"/>
  <c r="CJ1975" i="25"/>
  <c r="CK1975" i="25" s="1"/>
  <c r="CJ1911" i="25"/>
  <c r="CK1911" i="25" s="1"/>
  <c r="CJ1847" i="25"/>
  <c r="CK1847" i="25" s="1"/>
  <c r="CJ1783" i="25"/>
  <c r="CK1783" i="25" s="1"/>
  <c r="CJ1719" i="25"/>
  <c r="CK1719" i="25" s="1"/>
  <c r="CJ1655" i="25"/>
  <c r="CK1655" i="25" s="1"/>
  <c r="CJ1534" i="25"/>
  <c r="CK1534" i="25" s="1"/>
  <c r="CJ1474" i="25"/>
  <c r="CK1474" i="25" s="1"/>
  <c r="CJ1284" i="25"/>
  <c r="CK1284" i="25" s="1"/>
  <c r="CJ1562" i="25"/>
  <c r="CK1562" i="25" s="1"/>
  <c r="CJ1498" i="25"/>
  <c r="CK1498" i="25" s="1"/>
  <c r="CJ1434" i="25"/>
  <c r="CK1434" i="25" s="1"/>
  <c r="CJ1370" i="25"/>
  <c r="CK1370" i="25" s="1"/>
  <c r="CJ1188" i="25"/>
  <c r="CK1188" i="25" s="1"/>
  <c r="CJ1264" i="25"/>
  <c r="CK1264" i="25" s="1"/>
  <c r="CJ1200" i="25"/>
  <c r="CK1200" i="25" s="1"/>
  <c r="CJ1101" i="25"/>
  <c r="CK1101" i="25" s="1"/>
  <c r="CJ1145" i="25"/>
  <c r="CK1145" i="25" s="1"/>
  <c r="CJ1063" i="25"/>
  <c r="CK1063" i="25" s="1"/>
  <c r="CJ1908" i="25"/>
  <c r="CK1908" i="25" s="1"/>
  <c r="CJ1840" i="25"/>
  <c r="CK1840" i="25" s="1"/>
  <c r="CJ1806" i="25"/>
  <c r="CK1806" i="25" s="1"/>
  <c r="CJ1739" i="25"/>
  <c r="CK1739" i="25" s="1"/>
  <c r="CJ1652" i="25"/>
  <c r="CK1652" i="25" s="1"/>
  <c r="CJ1158" i="25"/>
  <c r="CK1158" i="25" s="1"/>
  <c r="CJ2991" i="25"/>
  <c r="CK2991" i="25" s="1"/>
  <c r="CJ2799" i="25"/>
  <c r="CK2799" i="25" s="1"/>
  <c r="CJ2735" i="25"/>
  <c r="CK2735" i="25" s="1"/>
  <c r="CJ2543" i="25"/>
  <c r="CK2543" i="25" s="1"/>
  <c r="CJ2479" i="25"/>
  <c r="CK2479" i="25" s="1"/>
  <c r="CJ2203" i="25"/>
  <c r="CK2203" i="25" s="1"/>
  <c r="CJ2147" i="25"/>
  <c r="CK2147" i="25" s="1"/>
  <c r="CJ2079" i="25"/>
  <c r="CK2079" i="25" s="1"/>
  <c r="CJ2014" i="25"/>
  <c r="CK2014" i="25" s="1"/>
  <c r="CJ1947" i="25"/>
  <c r="CK1947" i="25" s="1"/>
  <c r="CJ1891" i="25"/>
  <c r="CK1891" i="25" s="1"/>
  <c r="CJ1823" i="25"/>
  <c r="CK1823" i="25" s="1"/>
  <c r="CJ1758" i="25"/>
  <c r="CK1758" i="25" s="1"/>
  <c r="CJ1691" i="25"/>
  <c r="CK1691" i="25" s="1"/>
  <c r="CJ1635" i="25"/>
  <c r="CK1635" i="25" s="1"/>
  <c r="CJ1463" i="25"/>
  <c r="CK1463" i="25" s="1"/>
  <c r="CJ1377" i="25"/>
  <c r="CK1377" i="25" s="1"/>
  <c r="CJ1240" i="25"/>
  <c r="CK1240" i="25" s="1"/>
  <c r="CJ2939" i="25"/>
  <c r="CK2939" i="25" s="1"/>
  <c r="CJ2875" i="25"/>
  <c r="CK2875" i="25" s="1"/>
  <c r="CJ2811" i="25"/>
  <c r="CK2811" i="25" s="1"/>
  <c r="CJ2683" i="25"/>
  <c r="CK2683" i="25" s="1"/>
  <c r="CJ2619" i="25"/>
  <c r="CK2619" i="25" s="1"/>
  <c r="CJ2555" i="25"/>
  <c r="CK2555" i="25" s="1"/>
  <c r="CJ2427" i="25"/>
  <c r="CK2427" i="25" s="1"/>
  <c r="CJ2363" i="25"/>
  <c r="CK2363" i="25" s="1"/>
  <c r="CJ2299" i="25"/>
  <c r="CK2299" i="25" s="1"/>
  <c r="CJ2222" i="25"/>
  <c r="CK2222" i="25" s="1"/>
  <c r="CJ2158" i="25"/>
  <c r="CK2158" i="25" s="1"/>
  <c r="CJ2094" i="25"/>
  <c r="CK2094" i="25" s="1"/>
  <c r="CJ2030" i="25"/>
  <c r="CK2030" i="25" s="1"/>
  <c r="CJ1966" i="25"/>
  <c r="CK1966" i="25" s="1"/>
  <c r="CJ1902" i="25"/>
  <c r="CK1902" i="25" s="1"/>
  <c r="CJ1838" i="25"/>
  <c r="CK1838" i="25" s="1"/>
  <c r="CJ1774" i="25"/>
  <c r="CK1774" i="25" s="1"/>
  <c r="CJ1710" i="25"/>
  <c r="CK1710" i="25" s="1"/>
  <c r="CJ1646" i="25"/>
  <c r="CK1646" i="25" s="1"/>
  <c r="CJ2983" i="25"/>
  <c r="CK2983" i="25" s="1"/>
  <c r="CJ2919" i="25"/>
  <c r="CK2919" i="25" s="1"/>
  <c r="CJ2855" i="25"/>
  <c r="CK2855" i="25" s="1"/>
  <c r="CJ2791" i="25"/>
  <c r="CK2791" i="25" s="1"/>
  <c r="CJ2727" i="25"/>
  <c r="CK2727" i="25" s="1"/>
  <c r="CJ2663" i="25"/>
  <c r="CK2663" i="25" s="1"/>
  <c r="CJ2599" i="25"/>
  <c r="CK2599" i="25" s="1"/>
  <c r="CJ2535" i="25"/>
  <c r="CK2535" i="25" s="1"/>
  <c r="CJ2471" i="25"/>
  <c r="CK2471" i="25" s="1"/>
  <c r="CJ2407" i="25"/>
  <c r="CK2407" i="25" s="1"/>
  <c r="CJ2343" i="25"/>
  <c r="CK2343" i="25" s="1"/>
  <c r="CJ2279" i="25"/>
  <c r="CK2279" i="25" s="1"/>
  <c r="CJ2043" i="25"/>
  <c r="CK2043" i="25" s="1"/>
  <c r="CJ1787" i="25"/>
  <c r="CK1787" i="25" s="1"/>
  <c r="CJ1569" i="25"/>
  <c r="CK1569" i="25" s="1"/>
  <c r="CJ1585" i="25"/>
  <c r="CK1585" i="25" s="1"/>
  <c r="CJ1521" i="25"/>
  <c r="CK1521" i="25" s="1"/>
  <c r="CJ1457" i="25"/>
  <c r="CK1457" i="25" s="1"/>
  <c r="CJ1393" i="25"/>
  <c r="CK1393" i="25" s="1"/>
  <c r="CJ1329" i="25"/>
  <c r="CK1329" i="25" s="1"/>
  <c r="CJ1287" i="25"/>
  <c r="CK1287" i="25" s="1"/>
  <c r="CJ1228" i="25"/>
  <c r="CK1228" i="25" s="1"/>
  <c r="CJ1175" i="25"/>
  <c r="CK1175" i="25" s="1"/>
  <c r="CJ2183" i="25"/>
  <c r="CK2183" i="25" s="1"/>
  <c r="CJ2119" i="25"/>
  <c r="CK2119" i="25" s="1"/>
  <c r="CJ2055" i="25"/>
  <c r="CK2055" i="25" s="1"/>
  <c r="CJ1991" i="25"/>
  <c r="CK1991" i="25" s="1"/>
  <c r="CJ1927" i="25"/>
  <c r="CK1927" i="25" s="1"/>
  <c r="CJ1863" i="25"/>
  <c r="CK1863" i="25" s="1"/>
  <c r="CJ1799" i="25"/>
  <c r="CK1799" i="25" s="1"/>
  <c r="CJ1735" i="25"/>
  <c r="CK1735" i="25" s="1"/>
  <c r="CJ1671" i="25"/>
  <c r="CK1671" i="25" s="1"/>
  <c r="CJ1470" i="25"/>
  <c r="CK1470" i="25" s="1"/>
  <c r="CJ1578" i="25"/>
  <c r="CK1578" i="25" s="1"/>
  <c r="CJ1322" i="25"/>
  <c r="CK1322" i="25" s="1"/>
  <c r="CJ1152" i="25"/>
  <c r="CK1152" i="25" s="1"/>
  <c r="CJ1280" i="25"/>
  <c r="CK1280" i="25" s="1"/>
  <c r="CJ1216" i="25"/>
  <c r="CK1216" i="25" s="1"/>
  <c r="CJ1161" i="25"/>
  <c r="CK1161" i="25" s="1"/>
  <c r="CJ1097" i="25"/>
  <c r="CK1097" i="25" s="1"/>
  <c r="CJ1059" i="25"/>
  <c r="CK1059" i="25" s="1"/>
  <c r="CJ1040" i="25"/>
  <c r="CK1040" i="25" s="1"/>
  <c r="CJ2743" i="25"/>
  <c r="CK2743" i="25" s="1"/>
  <c r="CJ2679" i="25"/>
  <c r="CK2679" i="25" s="1"/>
  <c r="CJ2615" i="25"/>
  <c r="CK2615" i="25" s="1"/>
  <c r="CJ2551" i="25"/>
  <c r="CK2551" i="25" s="1"/>
  <c r="CJ2487" i="25"/>
  <c r="CK2487" i="25" s="1"/>
  <c r="CJ2423" i="25"/>
  <c r="CK2423" i="25" s="1"/>
  <c r="CJ2359" i="25"/>
  <c r="CK2359" i="25" s="1"/>
  <c r="CJ2295" i="25"/>
  <c r="CK2295" i="25" s="1"/>
  <c r="CJ2235" i="25"/>
  <c r="CK2235" i="25" s="1"/>
  <c r="CJ2175" i="25"/>
  <c r="CK2175" i="25" s="1"/>
  <c r="CJ1979" i="25"/>
  <c r="CK1979" i="25" s="1"/>
  <c r="CJ1919" i="25"/>
  <c r="CK1919" i="25" s="1"/>
  <c r="CJ1723" i="25"/>
  <c r="CK1723" i="25" s="1"/>
  <c r="CJ1663" i="25"/>
  <c r="CK1663" i="25" s="1"/>
  <c r="CJ1494" i="25"/>
  <c r="CK1494" i="25" s="1"/>
  <c r="CJ1271" i="25"/>
  <c r="CK1271" i="25" s="1"/>
  <c r="CJ1582" i="25"/>
  <c r="CK1582" i="25" s="1"/>
  <c r="CJ1518" i="25"/>
  <c r="CK1518" i="25" s="1"/>
  <c r="CJ1454" i="25"/>
  <c r="CK1454" i="25" s="1"/>
  <c r="CJ1390" i="25"/>
  <c r="CK1390" i="25" s="1"/>
  <c r="CJ1326" i="25"/>
  <c r="CK1326" i="25" s="1"/>
  <c r="CJ1172" i="25"/>
  <c r="CK1172" i="25" s="1"/>
  <c r="CJ1083" i="25"/>
  <c r="CK1083" i="25" s="1"/>
  <c r="CJ2199" i="25"/>
  <c r="CK2199" i="25" s="1"/>
  <c r="CJ2135" i="25"/>
  <c r="CK2135" i="25" s="1"/>
  <c r="CJ2071" i="25"/>
  <c r="CK2071" i="25" s="1"/>
  <c r="CJ2007" i="25"/>
  <c r="CK2007" i="25" s="1"/>
  <c r="CJ1943" i="25"/>
  <c r="CK1943" i="25" s="1"/>
  <c r="CJ1879" i="25"/>
  <c r="CK1879" i="25" s="1"/>
  <c r="CJ1815" i="25"/>
  <c r="CK1815" i="25" s="1"/>
  <c r="CJ1751" i="25"/>
  <c r="CK1751" i="25" s="1"/>
  <c r="CJ1687" i="25"/>
  <c r="CK1687" i="25" s="1"/>
  <c r="CJ1602" i="25"/>
  <c r="CK1602" i="25" s="1"/>
  <c r="CJ1542" i="25"/>
  <c r="CK1542" i="25" s="1"/>
  <c r="CJ1406" i="25"/>
  <c r="CK1406" i="25" s="1"/>
  <c r="CJ1346" i="25"/>
  <c r="CK1346" i="25" s="1"/>
  <c r="CJ1154" i="25"/>
  <c r="CK1154" i="25" s="1"/>
  <c r="CJ1082" i="25"/>
  <c r="CK1082" i="25" s="1"/>
  <c r="CJ1594" i="25"/>
  <c r="CK1594" i="25" s="1"/>
  <c r="CJ1530" i="25"/>
  <c r="CK1530" i="25" s="1"/>
  <c r="CJ1466" i="25"/>
  <c r="CK1466" i="25" s="1"/>
  <c r="CJ1402" i="25"/>
  <c r="CK1402" i="25" s="1"/>
  <c r="CJ1338" i="25"/>
  <c r="CK1338" i="25" s="1"/>
  <c r="CJ1316" i="25"/>
  <c r="CK1316" i="25" s="1"/>
  <c r="CJ1256" i="25"/>
  <c r="CK1256" i="25" s="1"/>
  <c r="CJ1196" i="25"/>
  <c r="CK1196" i="25" s="1"/>
  <c r="CJ1149" i="25"/>
  <c r="CK1149" i="25" s="1"/>
  <c r="CJ1121" i="25"/>
  <c r="CK1121" i="25" s="1"/>
  <c r="CJ1079" i="25"/>
  <c r="CK1079" i="25" s="1"/>
  <c r="CJ1025" i="25"/>
  <c r="CK1025" i="25" s="1"/>
  <c r="CJ1296" i="25"/>
  <c r="CK1296" i="25" s="1"/>
  <c r="CJ1232" i="25"/>
  <c r="CK1232" i="25" s="1"/>
  <c r="CJ1168" i="25"/>
  <c r="CK1168" i="25" s="1"/>
  <c r="CJ1109" i="25"/>
  <c r="CK1109" i="25" s="1"/>
  <c r="CJ1113" i="25"/>
  <c r="CK1113" i="25" s="1"/>
  <c r="CJ1071" i="25"/>
  <c r="CK1071" i="25" s="1"/>
  <c r="CJ1075" i="25"/>
  <c r="CK1075" i="25" s="1"/>
  <c r="CJ1036" i="25"/>
  <c r="CK1036" i="25" s="1"/>
  <c r="CJ1028" i="25"/>
  <c r="CK1028" i="25" s="1"/>
  <c r="CJ2353" i="25"/>
  <c r="CK2353" i="25" s="1"/>
  <c r="CJ1629" i="25"/>
  <c r="CK1629" i="25" s="1"/>
  <c r="CJ3008" i="25"/>
  <c r="CK3008" i="25" s="1"/>
  <c r="CJ1565" i="25"/>
  <c r="CK1565" i="25" s="1"/>
  <c r="CJ2930" i="25"/>
  <c r="CK2930" i="25" s="1"/>
  <c r="CJ2738" i="25"/>
  <c r="CK2738" i="25" s="1"/>
  <c r="CJ2418" i="25"/>
  <c r="CK2418" i="25" s="1"/>
  <c r="CJ2004" i="25"/>
  <c r="CK2004" i="25" s="1"/>
  <c r="CJ1600" i="25"/>
  <c r="CK1600" i="25" s="1"/>
  <c r="CJ1126" i="25"/>
  <c r="CK1126" i="25" s="1"/>
  <c r="CJ2816" i="25"/>
  <c r="CK2816" i="25" s="1"/>
  <c r="CJ2205" i="25"/>
  <c r="CK2205" i="25" s="1"/>
  <c r="CJ2946" i="25"/>
  <c r="CK2946" i="25" s="1"/>
  <c r="CJ2626" i="25"/>
  <c r="CK2626" i="25" s="1"/>
  <c r="CJ2869" i="25"/>
  <c r="CK2869" i="25" s="1"/>
  <c r="CJ2965" i="25"/>
  <c r="CK2965" i="25" s="1"/>
  <c r="CJ2581" i="25"/>
  <c r="CK2581" i="25" s="1"/>
  <c r="CJ1623" i="25"/>
  <c r="CK1623" i="25" s="1"/>
  <c r="CJ1424" i="25"/>
  <c r="CK1424" i="25" s="1"/>
  <c r="CJ2912" i="25"/>
  <c r="CK2912" i="25" s="1"/>
  <c r="CJ2656" i="25"/>
  <c r="CK2656" i="25" s="1"/>
  <c r="CJ2400" i="25"/>
  <c r="CK2400" i="25" s="1"/>
  <c r="CJ2336" i="25"/>
  <c r="CK2336" i="25" s="1"/>
  <c r="CJ1609" i="25"/>
  <c r="CK1609" i="25" s="1"/>
  <c r="CJ2404" i="25"/>
  <c r="CK2404" i="25" s="1"/>
  <c r="CJ2993" i="25"/>
  <c r="CK2993" i="25" s="1"/>
  <c r="CJ1996" i="25"/>
  <c r="CK1996" i="25" s="1"/>
  <c r="CJ1846" i="25"/>
  <c r="CK1846" i="25" s="1"/>
  <c r="CJ2797" i="25"/>
  <c r="CK2797" i="25" s="1"/>
  <c r="CJ2541" i="25"/>
  <c r="CK2541" i="25" s="1"/>
  <c r="CJ2192" i="25"/>
  <c r="CK2192" i="25" s="1"/>
  <c r="CJ2029" i="25"/>
  <c r="CK2029" i="25" s="1"/>
  <c r="CJ1936" i="25"/>
  <c r="CK1936" i="25" s="1"/>
  <c r="CJ1826" i="25"/>
  <c r="CK1826" i="25" s="1"/>
  <c r="CJ1698" i="25"/>
  <c r="CK1698" i="25" s="1"/>
  <c r="CJ1555" i="25"/>
  <c r="CK1555" i="25" s="1"/>
  <c r="CJ1413" i="25"/>
  <c r="CK1413" i="25" s="1"/>
  <c r="CJ2548" i="25"/>
  <c r="CK2548" i="25" s="1"/>
  <c r="CJ1853" i="25"/>
  <c r="CK1853" i="25" s="1"/>
  <c r="CJ1666" i="25"/>
  <c r="CK1666" i="25" s="1"/>
  <c r="CJ2881" i="25"/>
  <c r="CK2881" i="25" s="1"/>
  <c r="CJ2785" i="25"/>
  <c r="CK2785" i="25" s="1"/>
  <c r="CJ2545" i="25"/>
  <c r="CK2545" i="25" s="1"/>
  <c r="CJ2337" i="25"/>
  <c r="CK2337" i="25" s="1"/>
  <c r="CJ2066" i="25"/>
  <c r="CK2066" i="25" s="1"/>
  <c r="CJ2813" i="25"/>
  <c r="CK2813" i="25" s="1"/>
  <c r="CJ2557" i="25"/>
  <c r="CK2557" i="25" s="1"/>
  <c r="CJ2301" i="25"/>
  <c r="CK2301" i="25" s="1"/>
  <c r="CJ1905" i="25"/>
  <c r="CK1905" i="25" s="1"/>
  <c r="CJ1649" i="25"/>
  <c r="CK1649" i="25" s="1"/>
  <c r="CJ1495" i="25"/>
  <c r="CK1495" i="25" s="1"/>
  <c r="CJ1182" i="25"/>
  <c r="CK1182" i="25" s="1"/>
  <c r="CJ1456" i="25"/>
  <c r="CK1456" i="25" s="1"/>
  <c r="CJ1222" i="25"/>
  <c r="CK1222" i="25" s="1"/>
  <c r="CJ1139" i="25"/>
  <c r="CK1139" i="25" s="1"/>
  <c r="CJ3009" i="25"/>
  <c r="CK3009" i="25" s="1"/>
  <c r="CJ2849" i="25"/>
  <c r="CK2849" i="25" s="1"/>
  <c r="CJ2673" i="25"/>
  <c r="CK2673" i="25" s="1"/>
  <c r="CJ2497" i="25"/>
  <c r="CK2497" i="25" s="1"/>
  <c r="CJ2564" i="25"/>
  <c r="CK2564" i="25" s="1"/>
  <c r="CJ1491" i="25"/>
  <c r="CK1491" i="25" s="1"/>
  <c r="CJ2064" i="25"/>
  <c r="CK2064" i="25" s="1"/>
  <c r="CJ1408" i="25"/>
  <c r="CK1408" i="25" s="1"/>
  <c r="CJ2800" i="25"/>
  <c r="CK2800" i="25" s="1"/>
  <c r="CJ1930" i="25"/>
  <c r="CK1930" i="25" s="1"/>
  <c r="CJ1876" i="25"/>
  <c r="CK1876" i="25" s="1"/>
  <c r="CJ1520" i="25"/>
  <c r="CK1520" i="25" s="1"/>
  <c r="CJ1034" i="25"/>
  <c r="CK1034" i="25" s="1"/>
  <c r="CJ2076" i="25"/>
  <c r="CK2076" i="25" s="1"/>
  <c r="CJ1901" i="25"/>
  <c r="CK1901" i="25" s="1"/>
  <c r="CJ2437" i="25"/>
  <c r="CK2437" i="25" s="1"/>
  <c r="CJ2717" i="25"/>
  <c r="CK2717" i="25" s="1"/>
  <c r="CJ1573" i="25"/>
  <c r="CK1573" i="25" s="1"/>
  <c r="CJ2401" i="25"/>
  <c r="CK2401" i="25" s="1"/>
  <c r="CJ1293" i="25"/>
  <c r="CK1293" i="25" s="1"/>
  <c r="CJ1845" i="25"/>
  <c r="CK1845" i="25" s="1"/>
  <c r="CJ1557" i="25"/>
  <c r="CK1557" i="25" s="1"/>
  <c r="CJ1503" i="25"/>
  <c r="CK1503" i="25" s="1"/>
  <c r="CJ2722" i="25"/>
  <c r="CK2722" i="25" s="1"/>
  <c r="CJ1242" i="25"/>
  <c r="CK1242" i="25" s="1"/>
  <c r="CJ1214" i="25"/>
  <c r="CK1214" i="25" s="1"/>
  <c r="CJ1399" i="25"/>
  <c r="CK1399" i="25" s="1"/>
  <c r="CJ1636" i="25"/>
  <c r="CK1636" i="25" s="1"/>
  <c r="CJ1060" i="25"/>
  <c r="CK1060" i="25" s="1"/>
  <c r="CJ1888" i="25"/>
  <c r="CK1888" i="25" s="1"/>
  <c r="CJ1294" i="25"/>
  <c r="CK1294" i="25" s="1"/>
  <c r="CJ1700" i="25"/>
  <c r="CK1700" i="25" s="1"/>
  <c r="CJ1850" i="25"/>
  <c r="CK1850" i="25" s="1"/>
  <c r="CJ1198" i="25"/>
  <c r="CK1198" i="25" s="1"/>
  <c r="CJ1279" i="25"/>
  <c r="CK1279" i="25" s="1"/>
  <c r="CJ1496" i="25"/>
  <c r="CK1496" i="25" s="1"/>
  <c r="CJ1533" i="25"/>
  <c r="CK1533" i="25" s="1"/>
  <c r="CJ1041" i="25"/>
  <c r="CK1041" i="25" s="1"/>
  <c r="CJ2129" i="25"/>
  <c r="CK2129" i="25" s="1"/>
  <c r="CJ1066" i="25"/>
  <c r="CK1066" i="25" s="1"/>
  <c r="CJ1251" i="25"/>
  <c r="CK1251" i="25" s="1"/>
  <c r="CJ1299" i="25"/>
  <c r="CK1299" i="25" s="1"/>
  <c r="CJ1640" i="25"/>
  <c r="CK1640" i="25" s="1"/>
  <c r="CJ1721" i="25"/>
  <c r="CK1721" i="25" s="1"/>
  <c r="CJ2697" i="25"/>
  <c r="CK2697" i="25" s="1"/>
  <c r="CJ1166" i="25"/>
  <c r="CK1166" i="25" s="1"/>
  <c r="CJ2041" i="25"/>
  <c r="CK2041" i="25" s="1"/>
  <c r="CJ1383" i="25"/>
  <c r="CK1383" i="25" s="1"/>
  <c r="CJ2270" i="25"/>
  <c r="CK2270" i="25" s="1"/>
  <c r="CJ1104" i="25"/>
  <c r="CK1104" i="25" s="1"/>
  <c r="CJ1978" i="25"/>
  <c r="CK1978" i="25" s="1"/>
  <c r="CJ2105" i="25"/>
  <c r="CK2105" i="25" s="1"/>
  <c r="CJ2649" i="25"/>
  <c r="CK2649" i="25" s="1"/>
  <c r="CJ1800" i="25"/>
  <c r="CK1800" i="25" s="1"/>
  <c r="CJ2728" i="25"/>
  <c r="CK2728" i="25" s="1"/>
  <c r="CJ2713" i="25"/>
  <c r="CK2713" i="25" s="1"/>
  <c r="CJ2574" i="25"/>
  <c r="CK2574" i="25" s="1"/>
  <c r="CJ1266" i="25"/>
  <c r="CK1266" i="25" s="1"/>
  <c r="CJ1069" i="25"/>
  <c r="CK1069" i="25" s="1"/>
  <c r="CJ1143" i="25"/>
  <c r="CK1143" i="25" s="1"/>
  <c r="CJ1473" i="25"/>
  <c r="CK1473" i="25" s="1"/>
  <c r="CJ1625" i="25"/>
  <c r="CK1625" i="25" s="1"/>
  <c r="CJ1662" i="25"/>
  <c r="CK1662" i="25" s="1"/>
  <c r="CJ1753" i="25"/>
  <c r="CK1753" i="25" s="1"/>
  <c r="CJ1790" i="25"/>
  <c r="CK1790" i="25" s="1"/>
  <c r="CJ1881" i="25"/>
  <c r="CK1881" i="25" s="1"/>
  <c r="CJ2020" i="25"/>
  <c r="CK2020" i="25" s="1"/>
  <c r="CJ1201" i="25"/>
  <c r="CK1201" i="25" s="1"/>
  <c r="CJ1516" i="25"/>
  <c r="CK1516" i="25" s="1"/>
  <c r="CJ2216" i="25"/>
  <c r="CK2216" i="25" s="1"/>
  <c r="CJ2286" i="25"/>
  <c r="CK2286" i="25" s="1"/>
  <c r="CJ1620" i="25"/>
  <c r="CK1620" i="25" s="1"/>
  <c r="CJ1722" i="25"/>
  <c r="CK1722" i="25" s="1"/>
  <c r="CJ1355" i="25"/>
  <c r="CK1355" i="25" s="1"/>
  <c r="CJ1517" i="25"/>
  <c r="CK1517" i="25" s="1"/>
  <c r="CJ1608" i="25"/>
  <c r="CK1608" i="25" s="1"/>
  <c r="CJ2457" i="25"/>
  <c r="CK2457" i="25" s="1"/>
  <c r="CJ2734" i="25"/>
  <c r="CK2734" i="25" s="1"/>
  <c r="CJ1281" i="25"/>
  <c r="CK1281" i="25" s="1"/>
  <c r="CJ1387" i="25"/>
  <c r="CK1387" i="25" s="1"/>
  <c r="CJ1515" i="25"/>
  <c r="CK1515" i="25" s="1"/>
  <c r="CJ1165" i="25"/>
  <c r="CK1165" i="25" s="1"/>
  <c r="CJ1607" i="25"/>
  <c r="CK1607" i="25" s="1"/>
  <c r="CJ2212" i="25"/>
  <c r="CK2212" i="25" s="1"/>
  <c r="CJ1571" i="25"/>
  <c r="CK1571" i="25" s="1"/>
  <c r="CJ1814" i="25"/>
  <c r="CK1814" i="25" s="1"/>
  <c r="CJ2070" i="25"/>
  <c r="CK2070" i="25" s="1"/>
  <c r="CJ1577" i="25"/>
  <c r="CK1577" i="25" s="1"/>
  <c r="CJ1745" i="25"/>
  <c r="CK1745" i="25" s="1"/>
  <c r="CJ1247" i="25"/>
  <c r="CK1247" i="25" s="1"/>
  <c r="CJ1412" i="25"/>
  <c r="CK1412" i="25" s="1"/>
  <c r="CJ1597" i="25"/>
  <c r="CK1597" i="25" s="1"/>
  <c r="CJ2473" i="25"/>
  <c r="CK2473" i="25" s="1"/>
  <c r="CJ2856" i="25"/>
  <c r="CK2856" i="25" s="1"/>
  <c r="CJ2521" i="25"/>
  <c r="CK2521" i="25" s="1"/>
  <c r="CJ2398" i="25"/>
  <c r="CK2398" i="25" s="1"/>
  <c r="CJ1912" i="25"/>
  <c r="CK1912" i="25" s="1"/>
  <c r="CJ2040" i="25"/>
  <c r="CK2040" i="25" s="1"/>
  <c r="CJ2168" i="25"/>
  <c r="CK2168" i="25" s="1"/>
  <c r="CJ2264" i="25"/>
  <c r="CK2264" i="25" s="1"/>
  <c r="CJ2328" i="25"/>
  <c r="CK2328" i="25" s="1"/>
  <c r="CJ1325" i="25"/>
  <c r="CK1325" i="25" s="1"/>
  <c r="CJ1352" i="25"/>
  <c r="CK1352" i="25" s="1"/>
  <c r="CJ1575" i="25"/>
  <c r="CK1575" i="25" s="1"/>
  <c r="CJ2318" i="25"/>
  <c r="CK2318" i="25" s="1"/>
  <c r="CJ1068" i="25"/>
  <c r="CK1068" i="25" s="1"/>
  <c r="CJ1128" i="25"/>
  <c r="CK1128" i="25" s="1"/>
  <c r="CJ1202" i="25"/>
  <c r="CK1202" i="25" s="1"/>
  <c r="CJ1449" i="25"/>
  <c r="CK1449" i="25" s="1"/>
  <c r="CJ1786" i="25"/>
  <c r="CK1786" i="25" s="1"/>
  <c r="CJ1880" i="25"/>
  <c r="CK1880" i="25" s="1"/>
  <c r="CJ1913" i="25"/>
  <c r="CK1913" i="25" s="1"/>
  <c r="CJ2005" i="25"/>
  <c r="CK2005" i="25" s="1"/>
  <c r="CJ2281" i="25"/>
  <c r="CK2281" i="25" s="1"/>
  <c r="CJ2430" i="25"/>
  <c r="CK2430" i="25" s="1"/>
  <c r="CJ2456" i="25"/>
  <c r="CK2456" i="25" s="1"/>
  <c r="CJ2648" i="25"/>
  <c r="CK2648" i="25" s="1"/>
  <c r="CJ1324" i="25"/>
  <c r="CK1324" i="25" s="1"/>
  <c r="CJ1364" i="25"/>
  <c r="CK1364" i="25" s="1"/>
  <c r="CJ1469" i="25"/>
  <c r="CK1469" i="25" s="1"/>
  <c r="CJ1499" i="25"/>
  <c r="CK1499" i="25" s="1"/>
  <c r="CJ2558" i="25"/>
  <c r="CK2558" i="25" s="1"/>
  <c r="CJ2814" i="25"/>
  <c r="CK2814" i="25" s="1"/>
  <c r="CJ2942" i="25"/>
  <c r="CK2942" i="25" s="1"/>
  <c r="CJ2542" i="25"/>
  <c r="CK2542" i="25" s="1"/>
  <c r="CJ2968" i="25"/>
  <c r="CK2968" i="25" s="1"/>
  <c r="CJ2702" i="25"/>
  <c r="CK2702" i="25" s="1"/>
  <c r="CJ2585" i="25"/>
  <c r="CK2585" i="25" s="1"/>
  <c r="CJ2670" i="25"/>
  <c r="CK2670" i="25" s="1"/>
  <c r="CJ2632" i="25"/>
  <c r="CK2632" i="25" s="1"/>
  <c r="CJ2974" i="25"/>
  <c r="CK2974" i="25" s="1"/>
  <c r="CJ3022" i="25"/>
  <c r="CK3022" i="25" s="1"/>
  <c r="CJ2825" i="25"/>
  <c r="CK2825" i="25" s="1"/>
  <c r="CJ2910" i="25"/>
  <c r="CK2910" i="25" s="1"/>
  <c r="CJ2552" i="25"/>
  <c r="CK2552" i="25" s="1"/>
  <c r="CJ2617" i="25"/>
  <c r="CK2617" i="25" s="1"/>
  <c r="CJ2808" i="25"/>
  <c r="CK2808" i="25" s="1"/>
  <c r="CJ2873" i="25"/>
  <c r="CK2873" i="25" s="1"/>
  <c r="CJ2819" i="25"/>
  <c r="CK2819" i="25" s="1"/>
  <c r="CJ2563" i="25"/>
  <c r="CK2563" i="25" s="1"/>
  <c r="CJ2899" i="25"/>
  <c r="CK2899" i="25" s="1"/>
  <c r="CJ2643" i="25"/>
  <c r="CK2643" i="25" s="1"/>
  <c r="CJ2387" i="25"/>
  <c r="CK2387" i="25" s="1"/>
  <c r="CJ2787" i="25"/>
  <c r="CK2787" i="25" s="1"/>
  <c r="CJ2531" i="25"/>
  <c r="CK2531" i="25" s="1"/>
  <c r="CJ2339" i="25"/>
  <c r="CK2339" i="25" s="1"/>
  <c r="CJ2275" i="25"/>
  <c r="CK2275" i="25" s="1"/>
  <c r="CJ2224" i="25"/>
  <c r="CK2224" i="25" s="1"/>
  <c r="CJ2190" i="25"/>
  <c r="CK2190" i="25" s="1"/>
  <c r="CJ2123" i="25"/>
  <c r="CK2123" i="25" s="1"/>
  <c r="CJ2067" i="25"/>
  <c r="CK2067" i="25" s="1"/>
  <c r="CJ2036" i="25"/>
  <c r="CK2036" i="25" s="1"/>
  <c r="CJ1968" i="25"/>
  <c r="CK1968" i="25" s="1"/>
  <c r="CJ1934" i="25"/>
  <c r="CK1934" i="25" s="1"/>
  <c r="CJ1867" i="25"/>
  <c r="CK1867" i="25" s="1"/>
  <c r="CJ1811" i="25"/>
  <c r="CK1811" i="25" s="1"/>
  <c r="CJ1780" i="25"/>
  <c r="CK1780" i="25" s="1"/>
  <c r="CJ1712" i="25"/>
  <c r="CK1712" i="25" s="1"/>
  <c r="CJ1678" i="25"/>
  <c r="CK1678" i="25" s="1"/>
  <c r="CJ1603" i="25"/>
  <c r="CK1603" i="25" s="1"/>
  <c r="CJ1239" i="25"/>
  <c r="CK1239" i="25" s="1"/>
  <c r="CJ1208" i="25"/>
  <c r="CK1208" i="25" s="1"/>
  <c r="CJ1136" i="25"/>
  <c r="CK1136" i="25" s="1"/>
  <c r="CJ2959" i="25"/>
  <c r="CK2959" i="25" s="1"/>
  <c r="CJ2895" i="25"/>
  <c r="CK2895" i="25" s="1"/>
  <c r="CJ2831" i="25"/>
  <c r="CK2831" i="25" s="1"/>
  <c r="CJ2767" i="25"/>
  <c r="CK2767" i="25" s="1"/>
  <c r="CJ2703" i="25"/>
  <c r="CK2703" i="25" s="1"/>
  <c r="CJ2639" i="25"/>
  <c r="CK2639" i="25" s="1"/>
  <c r="CJ2575" i="25"/>
  <c r="CK2575" i="25" s="1"/>
  <c r="CJ2511" i="25"/>
  <c r="CK2511" i="25" s="1"/>
  <c r="CJ2447" i="25"/>
  <c r="CK2447" i="25" s="1"/>
  <c r="CJ2383" i="25"/>
  <c r="CK2383" i="25" s="1"/>
  <c r="CJ2319" i="25"/>
  <c r="CK2319" i="25" s="1"/>
  <c r="CJ2255" i="25"/>
  <c r="CK2255" i="25" s="1"/>
  <c r="CJ2207" i="25"/>
  <c r="CK2207" i="25" s="1"/>
  <c r="CJ2142" i="25"/>
  <c r="CK2142" i="25" s="1"/>
  <c r="CJ2075" i="25"/>
  <c r="CK2075" i="25" s="1"/>
  <c r="CJ2019" i="25"/>
  <c r="CK2019" i="25" s="1"/>
  <c r="CJ1951" i="25"/>
  <c r="CK1951" i="25" s="1"/>
  <c r="CJ1886" i="25"/>
  <c r="CK1886" i="25" s="1"/>
  <c r="CJ1819" i="25"/>
  <c r="CK1819" i="25" s="1"/>
  <c r="CJ1763" i="25"/>
  <c r="CK1763" i="25" s="1"/>
  <c r="CJ1695" i="25"/>
  <c r="CK1695" i="25" s="1"/>
  <c r="CJ1630" i="25"/>
  <c r="CK1630" i="25" s="1"/>
  <c r="CJ1395" i="25"/>
  <c r="CK1395" i="25" s="1"/>
  <c r="CJ1361" i="25"/>
  <c r="CK1361" i="25" s="1"/>
  <c r="CJ1117" i="25"/>
  <c r="CK1117" i="25" s="1"/>
  <c r="CJ1087" i="25"/>
  <c r="CK1087" i="25" s="1"/>
  <c r="CJ1055" i="25"/>
  <c r="CK1055" i="25" s="1"/>
  <c r="CJ2971" i="25"/>
  <c r="CK2971" i="25" s="1"/>
  <c r="CJ2907" i="25"/>
  <c r="CK2907" i="25" s="1"/>
  <c r="CJ2843" i="25"/>
  <c r="CK2843" i="25" s="1"/>
  <c r="CJ2779" i="25"/>
  <c r="CK2779" i="25" s="1"/>
  <c r="CJ2715" i="25"/>
  <c r="CK2715" i="25" s="1"/>
  <c r="CJ2651" i="25"/>
  <c r="CK2651" i="25" s="1"/>
  <c r="CJ2587" i="25"/>
  <c r="CK2587" i="25" s="1"/>
  <c r="CJ2523" i="25"/>
  <c r="CK2523" i="25" s="1"/>
  <c r="CJ2459" i="25"/>
  <c r="CK2459" i="25" s="1"/>
  <c r="CJ2395" i="25"/>
  <c r="CK2395" i="25" s="1"/>
  <c r="CJ2331" i="25"/>
  <c r="CK2331" i="25" s="1"/>
  <c r="CJ2267" i="25"/>
  <c r="CK2267" i="25" s="1"/>
  <c r="CJ2227" i="25"/>
  <c r="CK2227" i="25" s="1"/>
  <c r="CJ2163" i="25"/>
  <c r="CK2163" i="25" s="1"/>
  <c r="CJ2099" i="25"/>
  <c r="CK2099" i="25" s="1"/>
  <c r="CJ2035" i="25"/>
  <c r="CK2035" i="25" s="1"/>
  <c r="CJ1971" i="25"/>
  <c r="CK1971" i="25" s="1"/>
  <c r="CJ1907" i="25"/>
  <c r="CK1907" i="25" s="1"/>
  <c r="CJ1843" i="25"/>
  <c r="CK1843" i="25" s="1"/>
  <c r="CJ1779" i="25"/>
  <c r="CK1779" i="25" s="1"/>
  <c r="CJ1715" i="25"/>
  <c r="CK1715" i="25" s="1"/>
  <c r="CJ1651" i="25"/>
  <c r="CK1651" i="25" s="1"/>
  <c r="CJ1614" i="25"/>
  <c r="CK1614" i="25" s="1"/>
  <c r="CJ1510" i="25"/>
  <c r="CK1510" i="25" s="1"/>
  <c r="CJ1378" i="25"/>
  <c r="CK1378" i="25" s="1"/>
  <c r="CJ1303" i="25"/>
  <c r="CK1303" i="25" s="1"/>
  <c r="CJ1183" i="25"/>
  <c r="CK1183" i="25" s="1"/>
  <c r="CJ3015" i="25"/>
  <c r="CK3015" i="25" s="1"/>
  <c r="CJ2951" i="25"/>
  <c r="CK2951" i="25" s="1"/>
  <c r="CJ2887" i="25"/>
  <c r="CK2887" i="25" s="1"/>
  <c r="CJ2823" i="25"/>
  <c r="CK2823" i="25" s="1"/>
  <c r="CJ2759" i="25"/>
  <c r="CK2759" i="25" s="1"/>
  <c r="CJ2695" i="25"/>
  <c r="CK2695" i="25" s="1"/>
  <c r="CJ2631" i="25"/>
  <c r="CK2631" i="25" s="1"/>
  <c r="CJ2567" i="25"/>
  <c r="CK2567" i="25" s="1"/>
  <c r="CJ2503" i="25"/>
  <c r="CK2503" i="25" s="1"/>
  <c r="CJ2439" i="25"/>
  <c r="CK2439" i="25" s="1"/>
  <c r="CJ2375" i="25"/>
  <c r="CK2375" i="25" s="1"/>
  <c r="CJ2311" i="25"/>
  <c r="CK2311" i="25" s="1"/>
  <c r="CJ2247" i="25"/>
  <c r="CK2247" i="25" s="1"/>
  <c r="CJ2171" i="25"/>
  <c r="CK2171" i="25" s="1"/>
  <c r="CJ2111" i="25"/>
  <c r="CK2111" i="25" s="1"/>
  <c r="CJ2051" i="25"/>
  <c r="CK2051" i="25" s="1"/>
  <c r="CJ1915" i="25"/>
  <c r="CK1915" i="25" s="1"/>
  <c r="CJ1855" i="25"/>
  <c r="CK1855" i="25" s="1"/>
  <c r="CJ1795" i="25"/>
  <c r="CK1795" i="25" s="1"/>
  <c r="CJ1659" i="25"/>
  <c r="CK1659" i="25" s="1"/>
  <c r="CJ1374" i="25"/>
  <c r="CK1374" i="25" s="1"/>
  <c r="CJ1236" i="25"/>
  <c r="CK1236" i="25" s="1"/>
  <c r="CJ1590" i="25"/>
  <c r="CK1590" i="25" s="1"/>
  <c r="CJ1526" i="25"/>
  <c r="CK1526" i="25" s="1"/>
  <c r="CJ1462" i="25"/>
  <c r="CK1462" i="25" s="1"/>
  <c r="CJ1398" i="25"/>
  <c r="CK1398" i="25" s="1"/>
  <c r="CJ1334" i="25"/>
  <c r="CK1334" i="25" s="1"/>
  <c r="CJ2215" i="25"/>
  <c r="CK2215" i="25" s="1"/>
  <c r="CJ2151" i="25"/>
  <c r="CK2151" i="25" s="1"/>
  <c r="CJ2087" i="25"/>
  <c r="CK2087" i="25" s="1"/>
  <c r="CJ2023" i="25"/>
  <c r="CK2023" i="25" s="1"/>
  <c r="CJ1959" i="25"/>
  <c r="CK1959" i="25" s="1"/>
  <c r="CJ1895" i="25"/>
  <c r="CK1895" i="25" s="1"/>
  <c r="CJ1831" i="25"/>
  <c r="CK1831" i="25" s="1"/>
  <c r="CJ1767" i="25"/>
  <c r="CK1767" i="25" s="1"/>
  <c r="CJ1703" i="25"/>
  <c r="CK1703" i="25" s="1"/>
  <c r="CJ1639" i="25"/>
  <c r="CK1639" i="25" s="1"/>
  <c r="CJ1598" i="25"/>
  <c r="CK1598" i="25" s="1"/>
  <c r="CJ1538" i="25"/>
  <c r="CK1538" i="25" s="1"/>
  <c r="CJ1478" i="25"/>
  <c r="CK1478" i="25" s="1"/>
  <c r="CJ1342" i="25"/>
  <c r="CK1342" i="25" s="1"/>
  <c r="CJ1308" i="25"/>
  <c r="CK1308" i="25" s="1"/>
  <c r="CJ1288" i="25"/>
  <c r="CK1288" i="25" s="1"/>
  <c r="CJ1164" i="25"/>
  <c r="CK1164" i="25" s="1"/>
  <c r="CJ1610" i="25"/>
  <c r="CK1610" i="25" s="1"/>
  <c r="CJ1546" i="25"/>
  <c r="CK1546" i="25" s="1"/>
  <c r="CJ1482" i="25"/>
  <c r="CK1482" i="25" s="1"/>
  <c r="CJ1418" i="25"/>
  <c r="CK1418" i="25" s="1"/>
  <c r="CJ1354" i="25"/>
  <c r="CK1354" i="25" s="1"/>
  <c r="CJ1252" i="25"/>
  <c r="CK1252" i="25" s="1"/>
  <c r="CJ1192" i="25"/>
  <c r="CK1192" i="25" s="1"/>
  <c r="CJ1312" i="25"/>
  <c r="CK1312" i="25" s="1"/>
  <c r="CJ1248" i="25"/>
  <c r="CK1248" i="25" s="1"/>
  <c r="CJ1184" i="25"/>
  <c r="CK1184" i="25" s="1"/>
  <c r="CJ1105" i="25"/>
  <c r="CK1105" i="25" s="1"/>
  <c r="CJ1129" i="25"/>
  <c r="CK1129" i="25" s="1"/>
  <c r="CJ1067" i="25"/>
  <c r="CK1067" i="25" s="1"/>
  <c r="CJ1032" i="25"/>
  <c r="CK1032" i="25" s="1"/>
  <c r="CJ1044" i="25"/>
  <c r="CK1044" i="25" s="1"/>
  <c r="AH3109" i="25"/>
  <c r="BN6" i="25" s="1"/>
  <c r="B3124" i="25"/>
  <c r="BF3124" i="25" s="1"/>
  <c r="Z3033" i="25"/>
  <c r="R3039" i="25"/>
  <c r="Z3039" i="25"/>
  <c r="AB3039" i="25"/>
  <c r="AH3039" i="25"/>
  <c r="J3039" i="25"/>
  <c r="L3039" i="25"/>
  <c r="AJ3039" i="25"/>
  <c r="T3039" i="25"/>
  <c r="T3037" i="25"/>
  <c r="R3033" i="25"/>
  <c r="AG3118" i="25"/>
  <c r="B3133" i="25"/>
  <c r="AH3118" i="25"/>
  <c r="AF3118" i="25"/>
  <c r="J3033" i="25"/>
  <c r="L3037" i="25"/>
  <c r="AJ3034" i="25"/>
  <c r="AH3034" i="25"/>
  <c r="AB3033" i="25"/>
  <c r="J3034" i="25"/>
  <c r="L3033" i="25"/>
  <c r="J3037" i="25"/>
  <c r="R3037" i="25"/>
  <c r="AB3037" i="25"/>
  <c r="AH3037" i="25"/>
  <c r="AJ3033" i="25"/>
  <c r="AJ3037" i="25"/>
  <c r="L3034" i="25"/>
  <c r="AB3034" i="25"/>
  <c r="R3034" i="25"/>
  <c r="T3034" i="25"/>
  <c r="T3033" i="25"/>
  <c r="Z3037" i="25"/>
  <c r="Z3034" i="25"/>
  <c r="B3129" i="25"/>
  <c r="AH3114" i="25"/>
  <c r="AG3114" i="25"/>
  <c r="AF3114" i="25"/>
  <c r="J3041" i="25"/>
  <c r="AB3041" i="25"/>
  <c r="AJ3041" i="25"/>
  <c r="L3041" i="25"/>
  <c r="R3041" i="25"/>
  <c r="AH3041" i="25"/>
  <c r="B3110" i="25"/>
  <c r="BQ11" i="25"/>
  <c r="BQ13" i="25"/>
  <c r="BQ12" i="25"/>
  <c r="BQ16" i="25"/>
  <c r="BQ17" i="25"/>
  <c r="BQ10" i="25"/>
  <c r="BQ9" i="25"/>
  <c r="BQ14" i="25"/>
  <c r="BQ15" i="25"/>
  <c r="BQ8" i="25"/>
  <c r="AR7" i="25"/>
  <c r="AB7" i="25"/>
  <c r="V7" i="25"/>
  <c r="L7" i="25"/>
  <c r="AT7" i="25"/>
  <c r="P7" i="25"/>
  <c r="J7" i="25"/>
  <c r="Z3031" i="25"/>
  <c r="AX7" i="25"/>
  <c r="H7" i="25"/>
  <c r="R7" i="25"/>
  <c r="BH7" i="25"/>
  <c r="AZ7" i="25"/>
  <c r="AL7" i="25"/>
  <c r="Z7" i="25"/>
  <c r="AJ3031" i="25"/>
  <c r="T3031" i="25"/>
  <c r="R3031" i="25"/>
  <c r="T7" i="25"/>
  <c r="AH7" i="25"/>
  <c r="BB7" i="25"/>
  <c r="AF7" i="25"/>
  <c r="X7" i="25"/>
  <c r="N7" i="25"/>
  <c r="AJ7" i="25"/>
  <c r="BF7" i="25"/>
  <c r="AB3031" i="25"/>
  <c r="AN7" i="25"/>
  <c r="AV7" i="25"/>
  <c r="F7" i="25"/>
  <c r="AH3031" i="25"/>
  <c r="BD7" i="25"/>
  <c r="AD7" i="25"/>
  <c r="AP7" i="25"/>
  <c r="AF3120" i="25"/>
  <c r="BJ17" i="25" s="1"/>
  <c r="AG3120" i="25"/>
  <c r="B3135" i="25"/>
  <c r="AH3120" i="25"/>
  <c r="AF3113" i="25"/>
  <c r="B3128" i="25"/>
  <c r="AG3113" i="25"/>
  <c r="AH3113" i="25"/>
  <c r="AF3112" i="25"/>
  <c r="AG3112" i="25"/>
  <c r="B3127" i="25"/>
  <c r="AH3112" i="25"/>
  <c r="AF3116" i="25"/>
  <c r="B3131" i="25"/>
  <c r="AG3116" i="25"/>
  <c r="AH3116" i="25"/>
  <c r="AR3036" i="25"/>
  <c r="CJ226" i="25"/>
  <c r="CK226" i="25" s="1"/>
  <c r="CJ258" i="25"/>
  <c r="CK258" i="25" s="1"/>
  <c r="CJ290" i="25"/>
  <c r="CK290" i="25" s="1"/>
  <c r="CJ305" i="25"/>
  <c r="CK305" i="25" s="1"/>
  <c r="CJ313" i="25"/>
  <c r="CK313" i="25" s="1"/>
  <c r="CJ321" i="25"/>
  <c r="CK321" i="25" s="1"/>
  <c r="CJ329" i="25"/>
  <c r="CK329" i="25" s="1"/>
  <c r="CJ337" i="25"/>
  <c r="CK337" i="25" s="1"/>
  <c r="CJ345" i="25"/>
  <c r="CK345" i="25" s="1"/>
  <c r="CJ353" i="25"/>
  <c r="CK353" i="25" s="1"/>
  <c r="CJ361" i="25"/>
  <c r="CK361" i="25" s="1"/>
  <c r="CJ369" i="25"/>
  <c r="CK369" i="25" s="1"/>
  <c r="CJ377" i="25"/>
  <c r="CK377" i="25" s="1"/>
  <c r="CJ385" i="25"/>
  <c r="CK385" i="25" s="1"/>
  <c r="CJ393" i="25"/>
  <c r="CK393" i="25" s="1"/>
  <c r="CJ401" i="25"/>
  <c r="CK401" i="25" s="1"/>
  <c r="CJ904" i="25"/>
  <c r="CK904" i="25" s="1"/>
  <c r="CJ968" i="25"/>
  <c r="CK968" i="25" s="1"/>
  <c r="CJ1000" i="25"/>
  <c r="CK1000" i="25" s="1"/>
  <c r="CJ936" i="25"/>
  <c r="CK936" i="25" s="1"/>
  <c r="CJ911" i="25"/>
  <c r="CK911" i="25" s="1"/>
  <c r="CJ943" i="25"/>
  <c r="CK943" i="25" s="1"/>
  <c r="CJ975" i="25"/>
  <c r="CK975" i="25" s="1"/>
  <c r="CJ1007" i="25"/>
  <c r="CK1007" i="25" s="1"/>
  <c r="CJ252" i="25"/>
  <c r="CK252" i="25" s="1"/>
  <c r="CJ292" i="25"/>
  <c r="CK292" i="25" s="1"/>
  <c r="CJ236" i="25"/>
  <c r="CK236" i="25" s="1"/>
  <c r="CJ406" i="25"/>
  <c r="CK406" i="25" s="1"/>
  <c r="CJ154" i="25"/>
  <c r="CK154" i="25" s="1"/>
  <c r="CJ889" i="25"/>
  <c r="CK889" i="25" s="1"/>
  <c r="CJ921" i="25"/>
  <c r="CK921" i="25" s="1"/>
  <c r="CJ953" i="25"/>
  <c r="CK953" i="25" s="1"/>
  <c r="CJ985" i="25"/>
  <c r="CK985" i="25" s="1"/>
  <c r="CJ1006" i="25"/>
  <c r="CK1006" i="25" s="1"/>
  <c r="CJ903" i="25"/>
  <c r="CK903" i="25" s="1"/>
  <c r="CJ935" i="25"/>
  <c r="CK935" i="25" s="1"/>
  <c r="CJ967" i="25"/>
  <c r="CK967" i="25" s="1"/>
  <c r="CJ999" i="25"/>
  <c r="CK999" i="25" s="1"/>
  <c r="CJ905" i="25"/>
  <c r="CK905" i="25" s="1"/>
  <c r="CJ937" i="25"/>
  <c r="CK937" i="25" s="1"/>
  <c r="CJ969" i="25"/>
  <c r="CK969" i="25" s="1"/>
  <c r="CJ1001" i="25"/>
  <c r="CK1001" i="25" s="1"/>
  <c r="CJ1017" i="25"/>
  <c r="CK1017" i="25" s="1"/>
  <c r="CJ891" i="25"/>
  <c r="CK891" i="25" s="1"/>
  <c r="CJ923" i="25"/>
  <c r="CK923" i="25" s="1"/>
  <c r="CJ955" i="25"/>
  <c r="CK955" i="25" s="1"/>
  <c r="CJ987" i="25"/>
  <c r="CK987" i="25" s="1"/>
  <c r="CJ1019" i="25"/>
  <c r="CK1019" i="25" s="1"/>
  <c r="CJ880" i="25"/>
  <c r="CK880" i="25" s="1"/>
  <c r="CJ908" i="25"/>
  <c r="CK908" i="25" s="1"/>
  <c r="CJ940" i="25"/>
  <c r="CK940" i="25" s="1"/>
  <c r="CJ972" i="25"/>
  <c r="CK972" i="25" s="1"/>
  <c r="CJ1004" i="25"/>
  <c r="CK1004" i="25" s="1"/>
  <c r="CJ894" i="25"/>
  <c r="CK894" i="25" s="1"/>
  <c r="CJ926" i="25"/>
  <c r="CK926" i="25" s="1"/>
  <c r="CJ942" i="25"/>
  <c r="CK942" i="25" s="1"/>
  <c r="CJ958" i="25"/>
  <c r="CK958" i="25" s="1"/>
  <c r="CJ284" i="25"/>
  <c r="CK284" i="25" s="1"/>
  <c r="CJ196" i="25"/>
  <c r="CK196" i="25" s="1"/>
  <c r="CJ268" i="25"/>
  <c r="CK268" i="25" s="1"/>
  <c r="CJ200" i="25"/>
  <c r="CK200" i="25" s="1"/>
  <c r="CJ264" i="25"/>
  <c r="CK264" i="25" s="1"/>
  <c r="CJ176" i="25"/>
  <c r="CK176" i="25" s="1"/>
  <c r="CJ240" i="25"/>
  <c r="CK240" i="25" s="1"/>
  <c r="CJ304" i="25"/>
  <c r="CK304" i="25" s="1"/>
  <c r="CJ23" i="25"/>
  <c r="CK23" i="25" s="1"/>
  <c r="CJ166" i="25"/>
  <c r="CK166" i="25" s="1"/>
  <c r="CJ198" i="25"/>
  <c r="CK198" i="25" s="1"/>
  <c r="CJ230" i="25"/>
  <c r="CK230" i="25" s="1"/>
  <c r="CJ262" i="25"/>
  <c r="CK262" i="25" s="1"/>
  <c r="CJ294" i="25"/>
  <c r="CK294" i="25" s="1"/>
  <c r="CJ178" i="25"/>
  <c r="CK178" i="25" s="1"/>
  <c r="CJ210" i="25"/>
  <c r="CK210" i="25" s="1"/>
  <c r="CJ242" i="25"/>
  <c r="CK242" i="25" s="1"/>
  <c r="CJ274" i="25"/>
  <c r="CK274" i="25" s="1"/>
  <c r="CJ100" i="25"/>
  <c r="CK100" i="25" s="1"/>
  <c r="CJ104" i="25"/>
  <c r="CK104" i="25" s="1"/>
  <c r="CJ108" i="25"/>
  <c r="CK108" i="25" s="1"/>
  <c r="CJ112" i="25"/>
  <c r="CK112" i="25" s="1"/>
  <c r="CJ116" i="25"/>
  <c r="CK116" i="25" s="1"/>
  <c r="CJ120" i="25"/>
  <c r="CK120" i="25" s="1"/>
  <c r="CJ231" i="25"/>
  <c r="CK231" i="25" s="1"/>
  <c r="CJ243" i="25"/>
  <c r="CK243" i="25" s="1"/>
  <c r="CJ259" i="25"/>
  <c r="CK259" i="25" s="1"/>
  <c r="CJ263" i="25"/>
  <c r="CK263" i="25" s="1"/>
  <c r="AP3036" i="25"/>
  <c r="AR3038" i="25"/>
  <c r="CJ295" i="25"/>
  <c r="CK295" i="25" s="1"/>
  <c r="CJ408" i="25"/>
  <c r="CK408" i="25" s="1"/>
  <c r="CJ412" i="25"/>
  <c r="CK412" i="25" s="1"/>
  <c r="CJ416" i="25"/>
  <c r="CK416" i="25" s="1"/>
  <c r="CJ420" i="25"/>
  <c r="CK420" i="25" s="1"/>
  <c r="CJ425" i="25"/>
  <c r="CK425" i="25" s="1"/>
  <c r="CJ429" i="25"/>
  <c r="CK429" i="25" s="1"/>
  <c r="CJ433" i="25"/>
  <c r="CK433" i="25" s="1"/>
  <c r="CJ437" i="25"/>
  <c r="CK437" i="25" s="1"/>
  <c r="CJ441" i="25"/>
  <c r="CK441" i="25" s="1"/>
  <c r="CJ445" i="25"/>
  <c r="CK445" i="25" s="1"/>
  <c r="CJ449" i="25"/>
  <c r="CK449" i="25" s="1"/>
  <c r="CJ453" i="25"/>
  <c r="CK453" i="25" s="1"/>
  <c r="CJ457" i="25"/>
  <c r="CK457" i="25" s="1"/>
  <c r="CJ461" i="25"/>
  <c r="CK461" i="25" s="1"/>
  <c r="CJ465" i="25"/>
  <c r="CK465" i="25" s="1"/>
  <c r="CJ469" i="25"/>
  <c r="CK469" i="25" s="1"/>
  <c r="CJ473" i="25"/>
  <c r="CK473" i="25" s="1"/>
  <c r="CJ477" i="25"/>
  <c r="CK477" i="25" s="1"/>
  <c r="CJ481" i="25"/>
  <c r="CK481" i="25" s="1"/>
  <c r="CJ485" i="25"/>
  <c r="CK485" i="25" s="1"/>
  <c r="CJ489" i="25"/>
  <c r="CK489" i="25" s="1"/>
  <c r="CJ493" i="25"/>
  <c r="CK493" i="25" s="1"/>
  <c r="CJ497" i="25"/>
  <c r="CK497" i="25" s="1"/>
  <c r="CJ501" i="25"/>
  <c r="CK501" i="25" s="1"/>
  <c r="CJ505" i="25"/>
  <c r="CK505" i="25" s="1"/>
  <c r="CJ509" i="25"/>
  <c r="CK509" i="25" s="1"/>
  <c r="CJ513" i="25"/>
  <c r="CK513" i="25" s="1"/>
  <c r="CJ517" i="25"/>
  <c r="CK517" i="25" s="1"/>
  <c r="CJ521" i="25"/>
  <c r="CK521" i="25" s="1"/>
  <c r="CJ525" i="25"/>
  <c r="CK525" i="25" s="1"/>
  <c r="CJ529" i="25"/>
  <c r="CK529" i="25" s="1"/>
  <c r="CJ533" i="25"/>
  <c r="CK533" i="25" s="1"/>
  <c r="CJ537" i="25"/>
  <c r="CK537" i="25" s="1"/>
  <c r="CJ541" i="25"/>
  <c r="CK541" i="25" s="1"/>
  <c r="CJ545" i="25"/>
  <c r="CK545" i="25" s="1"/>
  <c r="CJ549" i="25"/>
  <c r="CK549" i="25" s="1"/>
  <c r="CJ553" i="25"/>
  <c r="CK553" i="25" s="1"/>
  <c r="CJ557" i="25"/>
  <c r="CK557" i="25" s="1"/>
  <c r="CJ561" i="25"/>
  <c r="CK561" i="25" s="1"/>
  <c r="CJ565" i="25"/>
  <c r="CK565" i="25" s="1"/>
  <c r="CJ569" i="25"/>
  <c r="CK569" i="25" s="1"/>
  <c r="CJ573" i="25"/>
  <c r="CK573" i="25" s="1"/>
  <c r="CJ577" i="25"/>
  <c r="CK577" i="25" s="1"/>
  <c r="CJ810" i="25"/>
  <c r="CK810" i="25" s="1"/>
  <c r="CJ874" i="25"/>
  <c r="CK874" i="25" s="1"/>
  <c r="CJ583" i="25"/>
  <c r="CK583" i="25" s="1"/>
  <c r="CJ587" i="25"/>
  <c r="CK587" i="25" s="1"/>
  <c r="CJ591" i="25"/>
  <c r="CK591" i="25" s="1"/>
  <c r="CJ595" i="25"/>
  <c r="CK595" i="25" s="1"/>
  <c r="CJ599" i="25"/>
  <c r="CK599" i="25" s="1"/>
  <c r="CJ603" i="25"/>
  <c r="CK603" i="25" s="1"/>
  <c r="CJ607" i="25"/>
  <c r="CK607" i="25" s="1"/>
  <c r="CJ611" i="25"/>
  <c r="CK611" i="25" s="1"/>
  <c r="CJ615" i="25"/>
  <c r="CK615" i="25" s="1"/>
  <c r="CJ619" i="25"/>
  <c r="CK619" i="25" s="1"/>
  <c r="CJ623" i="25"/>
  <c r="CK623" i="25" s="1"/>
  <c r="CJ627" i="25"/>
  <c r="CK627" i="25" s="1"/>
  <c r="CJ631" i="25"/>
  <c r="CK631" i="25" s="1"/>
  <c r="CJ635" i="25"/>
  <c r="CK635" i="25" s="1"/>
  <c r="CJ639" i="25"/>
  <c r="CK639" i="25" s="1"/>
  <c r="CJ643" i="25"/>
  <c r="CK643" i="25" s="1"/>
  <c r="CJ647" i="25"/>
  <c r="CK647" i="25" s="1"/>
  <c r="CJ651" i="25"/>
  <c r="CK651" i="25" s="1"/>
  <c r="CJ655" i="25"/>
  <c r="CK655" i="25" s="1"/>
  <c r="CJ659" i="25"/>
  <c r="CK659" i="25" s="1"/>
  <c r="CJ663" i="25"/>
  <c r="CK663" i="25" s="1"/>
  <c r="CJ667" i="25"/>
  <c r="CK667" i="25" s="1"/>
  <c r="CJ671" i="25"/>
  <c r="CK671" i="25" s="1"/>
  <c r="CJ675" i="25"/>
  <c r="CK675" i="25" s="1"/>
  <c r="CJ679" i="25"/>
  <c r="CK679" i="25" s="1"/>
  <c r="CJ683" i="25"/>
  <c r="CK683" i="25" s="1"/>
  <c r="CJ687" i="25"/>
  <c r="CK687" i="25" s="1"/>
  <c r="CJ691" i="25"/>
  <c r="CK691" i="25" s="1"/>
  <c r="CJ695" i="25"/>
  <c r="CK695" i="25" s="1"/>
  <c r="CJ699" i="25"/>
  <c r="CK699" i="25" s="1"/>
  <c r="CJ703" i="25"/>
  <c r="CK703" i="25" s="1"/>
  <c r="CJ707" i="25"/>
  <c r="CK707" i="25" s="1"/>
  <c r="CJ711" i="25"/>
  <c r="CK711" i="25" s="1"/>
  <c r="CJ715" i="25"/>
  <c r="CK715" i="25" s="1"/>
  <c r="CJ719" i="25"/>
  <c r="CK719" i="25" s="1"/>
  <c r="CJ751" i="25"/>
  <c r="CK751" i="25" s="1"/>
  <c r="CJ768" i="25"/>
  <c r="CK768" i="25" s="1"/>
  <c r="CJ772" i="25"/>
  <c r="CK772" i="25" s="1"/>
  <c r="AR3032" i="25"/>
  <c r="AR3030" i="25"/>
  <c r="AP3032" i="25"/>
  <c r="CJ52" i="25"/>
  <c r="CK52" i="25" s="1"/>
  <c r="CJ145" i="25"/>
  <c r="CK145" i="25" s="1"/>
  <c r="CJ255" i="25"/>
  <c r="CK255" i="25" s="1"/>
  <c r="CJ319" i="25"/>
  <c r="CK319" i="25" s="1"/>
  <c r="CJ343" i="25"/>
  <c r="CK343" i="25" s="1"/>
  <c r="CJ351" i="25"/>
  <c r="CK351" i="25" s="1"/>
  <c r="CJ375" i="25"/>
  <c r="CK375" i="25" s="1"/>
  <c r="CJ383" i="25"/>
  <c r="CK383" i="25" s="1"/>
  <c r="CJ723" i="25"/>
  <c r="CK723" i="25" s="1"/>
  <c r="CJ743" i="25"/>
  <c r="CK743" i="25" s="1"/>
  <c r="CJ755" i="25"/>
  <c r="CK755" i="25" s="1"/>
  <c r="CJ776" i="25"/>
  <c r="CK776" i="25" s="1"/>
  <c r="CJ802" i="25"/>
  <c r="CK802" i="25" s="1"/>
  <c r="CJ834" i="25"/>
  <c r="CK834" i="25" s="1"/>
  <c r="CJ866" i="25"/>
  <c r="CK866" i="25" s="1"/>
  <c r="CJ788" i="25"/>
  <c r="CK788" i="25" s="1"/>
  <c r="CJ796" i="25"/>
  <c r="CK796" i="25" s="1"/>
  <c r="CJ812" i="25"/>
  <c r="CK812" i="25" s="1"/>
  <c r="CJ828" i="25"/>
  <c r="CK828" i="25" s="1"/>
  <c r="CJ844" i="25"/>
  <c r="CK844" i="25" s="1"/>
  <c r="CJ852" i="25"/>
  <c r="CK852" i="25" s="1"/>
  <c r="CJ860" i="25"/>
  <c r="CK860" i="25" s="1"/>
  <c r="CJ868" i="25"/>
  <c r="CK868" i="25" s="1"/>
  <c r="CJ876" i="25"/>
  <c r="CK876" i="25" s="1"/>
  <c r="CJ795" i="25"/>
  <c r="CK795" i="25" s="1"/>
  <c r="CJ799" i="25"/>
  <c r="CK799" i="25" s="1"/>
  <c r="CJ807" i="25"/>
  <c r="CK807" i="25" s="1"/>
  <c r="CJ811" i="25"/>
  <c r="CK811" i="25" s="1"/>
  <c r="CJ815" i="25"/>
  <c r="CK815" i="25" s="1"/>
  <c r="CJ823" i="25"/>
  <c r="CK823" i="25" s="1"/>
  <c r="CJ827" i="25"/>
  <c r="CK827" i="25" s="1"/>
  <c r="CJ831" i="25"/>
  <c r="CK831" i="25" s="1"/>
  <c r="CJ847" i="25"/>
  <c r="CK847" i="25" s="1"/>
  <c r="CJ855" i="25"/>
  <c r="CK855" i="25" s="1"/>
  <c r="CJ859" i="25"/>
  <c r="CK859" i="25" s="1"/>
  <c r="CJ863" i="25"/>
  <c r="CK863" i="25" s="1"/>
  <c r="CJ871" i="25"/>
  <c r="CK871" i="25" s="1"/>
  <c r="CJ879" i="25"/>
  <c r="CK879" i="25" s="1"/>
  <c r="CJ974" i="25"/>
  <c r="CK974" i="25" s="1"/>
  <c r="CJ36" i="25"/>
  <c r="CK36" i="25" s="1"/>
  <c r="CJ68" i="25"/>
  <c r="CK68" i="25" s="1"/>
  <c r="CJ84" i="25"/>
  <c r="CK84" i="25" s="1"/>
  <c r="CJ129" i="25"/>
  <c r="CK129" i="25" s="1"/>
  <c r="CJ137" i="25"/>
  <c r="CK137" i="25" s="1"/>
  <c r="CJ153" i="25"/>
  <c r="CK153" i="25" s="1"/>
  <c r="CJ223" i="25"/>
  <c r="CK223" i="25" s="1"/>
  <c r="CJ227" i="25"/>
  <c r="CK227" i="25" s="1"/>
  <c r="CJ247" i="25"/>
  <c r="CK247" i="25" s="1"/>
  <c r="CJ267" i="25"/>
  <c r="CK267" i="25" s="1"/>
  <c r="CJ287" i="25"/>
  <c r="CK287" i="25" s="1"/>
  <c r="CJ299" i="25"/>
  <c r="CK299" i="25" s="1"/>
  <c r="CJ311" i="25"/>
  <c r="CK311" i="25" s="1"/>
  <c r="CJ327" i="25"/>
  <c r="CK327" i="25" s="1"/>
  <c r="CJ335" i="25"/>
  <c r="CK335" i="25" s="1"/>
  <c r="CJ359" i="25"/>
  <c r="CK359" i="25" s="1"/>
  <c r="CJ367" i="25"/>
  <c r="CK367" i="25" s="1"/>
  <c r="CJ391" i="25"/>
  <c r="CK391" i="25" s="1"/>
  <c r="CJ399" i="25"/>
  <c r="CK399" i="25" s="1"/>
  <c r="CJ747" i="25"/>
  <c r="CK747" i="25" s="1"/>
  <c r="CJ780" i="25"/>
  <c r="CK780" i="25" s="1"/>
  <c r="CJ184" i="25"/>
  <c r="CK184" i="25" s="1"/>
  <c r="CJ160" i="25"/>
  <c r="CK160" i="25" s="1"/>
  <c r="CJ234" i="25"/>
  <c r="CK234" i="25" s="1"/>
  <c r="CJ266" i="25"/>
  <c r="CK266" i="25" s="1"/>
  <c r="CJ298" i="25"/>
  <c r="CK298" i="25" s="1"/>
  <c r="CJ409" i="25"/>
  <c r="CK409" i="25" s="1"/>
  <c r="CJ417" i="25"/>
  <c r="CK417" i="25" s="1"/>
  <c r="CJ426" i="25"/>
  <c r="CK426" i="25" s="1"/>
  <c r="CJ434" i="25"/>
  <c r="CK434" i="25" s="1"/>
  <c r="CJ442" i="25"/>
  <c r="CK442" i="25" s="1"/>
  <c r="CJ450" i="25"/>
  <c r="CK450" i="25" s="1"/>
  <c r="CJ458" i="25"/>
  <c r="CK458" i="25" s="1"/>
  <c r="CJ466" i="25"/>
  <c r="CK466" i="25" s="1"/>
  <c r="CJ474" i="25"/>
  <c r="CK474" i="25" s="1"/>
  <c r="CJ482" i="25"/>
  <c r="CK482" i="25" s="1"/>
  <c r="CJ490" i="25"/>
  <c r="CK490" i="25" s="1"/>
  <c r="CJ498" i="25"/>
  <c r="CK498" i="25" s="1"/>
  <c r="CJ506" i="25"/>
  <c r="CK506" i="25" s="1"/>
  <c r="CJ514" i="25"/>
  <c r="CK514" i="25" s="1"/>
  <c r="CJ522" i="25"/>
  <c r="CK522" i="25" s="1"/>
  <c r="CJ530" i="25"/>
  <c r="CK530" i="25" s="1"/>
  <c r="CJ538" i="25"/>
  <c r="CK538" i="25" s="1"/>
  <c r="CJ546" i="25"/>
  <c r="CK546" i="25" s="1"/>
  <c r="CJ554" i="25"/>
  <c r="CK554" i="25" s="1"/>
  <c r="CJ562" i="25"/>
  <c r="CK562" i="25" s="1"/>
  <c r="CJ570" i="25"/>
  <c r="CK570" i="25" s="1"/>
  <c r="CJ578" i="25"/>
  <c r="CK578" i="25" s="1"/>
  <c r="AP3040" i="25"/>
  <c r="AP3030" i="25"/>
  <c r="AR3040" i="25"/>
  <c r="AP3038" i="25"/>
  <c r="CJ37" i="25"/>
  <c r="CK37" i="25" s="1"/>
  <c r="CJ53" i="25"/>
  <c r="CK53" i="25" s="1"/>
  <c r="CJ69" i="25"/>
  <c r="CK69" i="25" s="1"/>
  <c r="CJ85" i="25"/>
  <c r="CK85" i="25" s="1"/>
  <c r="CJ105" i="25"/>
  <c r="CK105" i="25" s="1"/>
  <c r="CJ121" i="25"/>
  <c r="CK121" i="25" s="1"/>
  <c r="CJ171" i="25"/>
  <c r="CK171" i="25" s="1"/>
  <c r="CJ183" i="25"/>
  <c r="CK183" i="25" s="1"/>
  <c r="CJ191" i="25"/>
  <c r="CK191" i="25" s="1"/>
  <c r="CJ308" i="25"/>
  <c r="CK308" i="25" s="1"/>
  <c r="CJ316" i="25"/>
  <c r="CK316" i="25" s="1"/>
  <c r="CJ324" i="25"/>
  <c r="CK324" i="25" s="1"/>
  <c r="CJ332" i="25"/>
  <c r="CK332" i="25" s="1"/>
  <c r="CJ340" i="25"/>
  <c r="CK340" i="25" s="1"/>
  <c r="CJ348" i="25"/>
  <c r="CK348" i="25" s="1"/>
  <c r="CJ356" i="25"/>
  <c r="CK356" i="25" s="1"/>
  <c r="CJ364" i="25"/>
  <c r="CK364" i="25" s="1"/>
  <c r="CJ372" i="25"/>
  <c r="CK372" i="25" s="1"/>
  <c r="CJ380" i="25"/>
  <c r="CK380" i="25" s="1"/>
  <c r="CJ388" i="25"/>
  <c r="CK388" i="25" s="1"/>
  <c r="CJ396" i="25"/>
  <c r="CK396" i="25" s="1"/>
  <c r="CJ404" i="25"/>
  <c r="CK404" i="25" s="1"/>
  <c r="CJ720" i="25"/>
  <c r="CK720" i="25" s="1"/>
  <c r="CJ752" i="25"/>
  <c r="CK752" i="25" s="1"/>
  <c r="CJ910" i="25"/>
  <c r="CK910" i="25" s="1"/>
  <c r="CJ990" i="25"/>
  <c r="CK990" i="25" s="1"/>
  <c r="CJ28" i="25"/>
  <c r="CK28" i="25" s="1"/>
  <c r="CJ44" i="25"/>
  <c r="CK44" i="25" s="1"/>
  <c r="CJ60" i="25"/>
  <c r="CK60" i="25" s="1"/>
  <c r="CJ76" i="25"/>
  <c r="CK76" i="25" s="1"/>
  <c r="CJ92" i="25"/>
  <c r="CK92" i="25" s="1"/>
  <c r="CJ125" i="25"/>
  <c r="CK125" i="25" s="1"/>
  <c r="CJ133" i="25"/>
  <c r="CK133" i="25" s="1"/>
  <c r="CJ141" i="25"/>
  <c r="CK141" i="25" s="1"/>
  <c r="CJ149" i="25"/>
  <c r="CK149" i="25" s="1"/>
  <c r="CJ158" i="25"/>
  <c r="CK158" i="25" s="1"/>
  <c r="CJ215" i="25"/>
  <c r="CK215" i="25" s="1"/>
  <c r="CJ239" i="25"/>
  <c r="CK239" i="25" s="1"/>
  <c r="CJ251" i="25"/>
  <c r="CK251" i="25" s="1"/>
  <c r="CJ275" i="25"/>
  <c r="CK275" i="25" s="1"/>
  <c r="CJ283" i="25"/>
  <c r="CK283" i="25" s="1"/>
  <c r="CJ291" i="25"/>
  <c r="CK291" i="25" s="1"/>
  <c r="CJ307" i="25"/>
  <c r="CK307" i="25" s="1"/>
  <c r="CJ315" i="25"/>
  <c r="CK315" i="25" s="1"/>
  <c r="CJ323" i="25"/>
  <c r="CK323" i="25" s="1"/>
  <c r="CJ331" i="25"/>
  <c r="CK331" i="25" s="1"/>
  <c r="CJ339" i="25"/>
  <c r="CK339" i="25" s="1"/>
  <c r="CJ347" i="25"/>
  <c r="CK347" i="25" s="1"/>
  <c r="CJ355" i="25"/>
  <c r="CK355" i="25" s="1"/>
  <c r="CJ363" i="25"/>
  <c r="CK363" i="25" s="1"/>
  <c r="CJ371" i="25"/>
  <c r="CK371" i="25" s="1"/>
  <c r="CJ379" i="25"/>
  <c r="CK379" i="25" s="1"/>
  <c r="CJ387" i="25"/>
  <c r="CK387" i="25" s="1"/>
  <c r="CJ395" i="25"/>
  <c r="CK395" i="25" s="1"/>
  <c r="CJ403" i="25"/>
  <c r="CK403" i="25" s="1"/>
  <c r="CJ731" i="25"/>
  <c r="CK731" i="25" s="1"/>
  <c r="CJ739" i="25"/>
  <c r="CK739" i="25" s="1"/>
  <c r="CJ764" i="25"/>
  <c r="CK764" i="25" s="1"/>
  <c r="CJ791" i="25"/>
  <c r="CK791" i="25" s="1"/>
  <c r="CJ839" i="25"/>
  <c r="CK839" i="25" s="1"/>
  <c r="CJ32" i="25"/>
  <c r="CK32" i="25" s="1"/>
  <c r="CJ40" i="25"/>
  <c r="CK40" i="25" s="1"/>
  <c r="CJ48" i="25"/>
  <c r="CK48" i="25" s="1"/>
  <c r="CJ56" i="25"/>
  <c r="CK56" i="25" s="1"/>
  <c r="CJ64" i="25"/>
  <c r="CK64" i="25" s="1"/>
  <c r="CJ72" i="25"/>
  <c r="CK72" i="25" s="1"/>
  <c r="CJ80" i="25"/>
  <c r="CK80" i="25" s="1"/>
  <c r="CJ88" i="25"/>
  <c r="CK88" i="25" s="1"/>
  <c r="CJ96" i="25"/>
  <c r="CK96" i="25" s="1"/>
  <c r="CJ219" i="25"/>
  <c r="CK219" i="25" s="1"/>
  <c r="CJ235" i="25"/>
  <c r="CK235" i="25" s="1"/>
  <c r="CJ271" i="25"/>
  <c r="CK271" i="25" s="1"/>
  <c r="CJ279" i="25"/>
  <c r="CK279" i="25" s="1"/>
  <c r="CJ303" i="25"/>
  <c r="CK303" i="25" s="1"/>
  <c r="CJ727" i="25"/>
  <c r="CK727" i="25" s="1"/>
  <c r="CJ735" i="25"/>
  <c r="CK735" i="25" s="1"/>
  <c r="CJ760" i="25"/>
  <c r="CK760" i="25" s="1"/>
  <c r="CJ786" i="25"/>
  <c r="CK786" i="25" s="1"/>
  <c r="CJ818" i="25"/>
  <c r="CK818" i="25" s="1"/>
  <c r="CJ850" i="25"/>
  <c r="CK850" i="25" s="1"/>
  <c r="CJ804" i="25"/>
  <c r="CK804" i="25" s="1"/>
  <c r="CJ820" i="25"/>
  <c r="CK820" i="25" s="1"/>
  <c r="CJ836" i="25"/>
  <c r="CK836" i="25" s="1"/>
  <c r="CJ787" i="25"/>
  <c r="CK787" i="25" s="1"/>
  <c r="CJ803" i="25"/>
  <c r="CK803" i="25" s="1"/>
  <c r="CJ819" i="25"/>
  <c r="CK819" i="25" s="1"/>
  <c r="CJ835" i="25"/>
  <c r="CK835" i="25" s="1"/>
  <c r="CJ843" i="25"/>
  <c r="CK843" i="25" s="1"/>
  <c r="CJ851" i="25"/>
  <c r="CK851" i="25" s="1"/>
  <c r="CJ867" i="25"/>
  <c r="CK867" i="25" s="1"/>
  <c r="CJ875" i="25"/>
  <c r="CK875" i="25" s="1"/>
  <c r="CJ944" i="25"/>
  <c r="CK944" i="25" s="1"/>
  <c r="CJ1008" i="25"/>
  <c r="CK1008" i="25" s="1"/>
  <c r="CJ893" i="25"/>
  <c r="CK893" i="25" s="1"/>
  <c r="CJ925" i="25"/>
  <c r="CK925" i="25" s="1"/>
  <c r="CJ957" i="25"/>
  <c r="CK957" i="25" s="1"/>
  <c r="CJ989" i="25"/>
  <c r="CK989" i="25" s="1"/>
  <c r="CJ1021" i="25"/>
  <c r="CK1021" i="25" s="1"/>
  <c r="CJ899" i="25"/>
  <c r="CK899" i="25" s="1"/>
  <c r="CJ963" i="25"/>
  <c r="CK963" i="25" s="1"/>
  <c r="CJ888" i="25"/>
  <c r="CK888" i="25" s="1"/>
  <c r="CJ916" i="25"/>
  <c r="CK916" i="25" s="1"/>
  <c r="CJ1012" i="25"/>
  <c r="CK1012" i="25" s="1"/>
  <c r="CJ898" i="25"/>
  <c r="CK898" i="25" s="1"/>
  <c r="CJ930" i="25"/>
  <c r="CK930" i="25" s="1"/>
  <c r="CJ962" i="25"/>
  <c r="CK962" i="25" s="1"/>
  <c r="CJ994" i="25"/>
  <c r="CK994" i="25" s="1"/>
  <c r="CJ862" i="25"/>
  <c r="CK862" i="25" s="1"/>
  <c r="CJ190" i="25"/>
  <c r="CK190" i="25" s="1"/>
  <c r="CJ254" i="25"/>
  <c r="CK254" i="25" s="1"/>
  <c r="CJ170" i="25"/>
  <c r="CK170" i="25" s="1"/>
  <c r="CJ846" i="25"/>
  <c r="CK846" i="25" s="1"/>
  <c r="CJ29" i="25"/>
  <c r="CK29" i="25" s="1"/>
  <c r="CJ45" i="25"/>
  <c r="CK45" i="25" s="1"/>
  <c r="CJ61" i="25"/>
  <c r="CK61" i="25" s="1"/>
  <c r="CJ77" i="25"/>
  <c r="CK77" i="25" s="1"/>
  <c r="CJ93" i="25"/>
  <c r="CK93" i="25" s="1"/>
  <c r="CJ101" i="25"/>
  <c r="CK101" i="25" s="1"/>
  <c r="CJ109" i="25"/>
  <c r="CK109" i="25" s="1"/>
  <c r="CJ117" i="25"/>
  <c r="CK117" i="25" s="1"/>
  <c r="CJ126" i="25"/>
  <c r="CK126" i="25" s="1"/>
  <c r="CJ134" i="25"/>
  <c r="CK134" i="25" s="1"/>
  <c r="CJ146" i="25"/>
  <c r="CK146" i="25" s="1"/>
  <c r="CJ150" i="25"/>
  <c r="CK150" i="25" s="1"/>
  <c r="CJ159" i="25"/>
  <c r="CK159" i="25" s="1"/>
  <c r="CJ167" i="25"/>
  <c r="CK167" i="25" s="1"/>
  <c r="CJ175" i="25"/>
  <c r="CK175" i="25" s="1"/>
  <c r="CJ199" i="25"/>
  <c r="CK199" i="25" s="1"/>
  <c r="CJ207" i="25"/>
  <c r="CK207" i="25" s="1"/>
  <c r="CJ312" i="25"/>
  <c r="CK312" i="25" s="1"/>
  <c r="CJ320" i="25"/>
  <c r="CK320" i="25" s="1"/>
  <c r="CJ328" i="25"/>
  <c r="CK328" i="25" s="1"/>
  <c r="CJ336" i="25"/>
  <c r="CK336" i="25" s="1"/>
  <c r="CJ344" i="25"/>
  <c r="CK344" i="25" s="1"/>
  <c r="CJ352" i="25"/>
  <c r="CK352" i="25" s="1"/>
  <c r="CJ360" i="25"/>
  <c r="CK360" i="25" s="1"/>
  <c r="CJ421" i="25"/>
  <c r="CK421" i="25" s="1"/>
  <c r="CJ446" i="25"/>
  <c r="CK446" i="25" s="1"/>
  <c r="CJ454" i="25"/>
  <c r="CK454" i="25" s="1"/>
  <c r="CJ462" i="25"/>
  <c r="CK462" i="25" s="1"/>
  <c r="CJ470" i="25"/>
  <c r="CK470" i="25" s="1"/>
  <c r="CJ486" i="25"/>
  <c r="CK486" i="25" s="1"/>
  <c r="CJ494" i="25"/>
  <c r="CK494" i="25" s="1"/>
  <c r="CJ502" i="25"/>
  <c r="CK502" i="25" s="1"/>
  <c r="CJ510" i="25"/>
  <c r="CK510" i="25" s="1"/>
  <c r="CJ518" i="25"/>
  <c r="CK518" i="25" s="1"/>
  <c r="CJ526" i="25"/>
  <c r="CK526" i="25" s="1"/>
  <c r="CJ534" i="25"/>
  <c r="CK534" i="25" s="1"/>
  <c r="CJ542" i="25"/>
  <c r="CK542" i="25" s="1"/>
  <c r="CJ574" i="25"/>
  <c r="CK574" i="25" s="1"/>
  <c r="CJ584" i="25"/>
  <c r="CK584" i="25" s="1"/>
  <c r="CJ592" i="25"/>
  <c r="CK592" i="25" s="1"/>
  <c r="CJ600" i="25"/>
  <c r="CK600" i="25" s="1"/>
  <c r="CJ608" i="25"/>
  <c r="CK608" i="25" s="1"/>
  <c r="CJ616" i="25"/>
  <c r="CK616" i="25" s="1"/>
  <c r="CJ624" i="25"/>
  <c r="CK624" i="25" s="1"/>
  <c r="CJ632" i="25"/>
  <c r="CK632" i="25" s="1"/>
  <c r="CJ640" i="25"/>
  <c r="CK640" i="25" s="1"/>
  <c r="CJ648" i="25"/>
  <c r="CK648" i="25" s="1"/>
  <c r="CJ656" i="25"/>
  <c r="CK656" i="25" s="1"/>
  <c r="CJ664" i="25"/>
  <c r="CK664" i="25" s="1"/>
  <c r="CJ672" i="25"/>
  <c r="CK672" i="25" s="1"/>
  <c r="CJ680" i="25"/>
  <c r="CK680" i="25" s="1"/>
  <c r="CJ688" i="25"/>
  <c r="CK688" i="25" s="1"/>
  <c r="CJ700" i="25"/>
  <c r="CK700" i="25" s="1"/>
  <c r="CJ708" i="25"/>
  <c r="CK708" i="25" s="1"/>
  <c r="CJ716" i="25"/>
  <c r="CK716" i="25" s="1"/>
  <c r="CJ724" i="25"/>
  <c r="CK724" i="25" s="1"/>
  <c r="CJ732" i="25"/>
  <c r="CK732" i="25" s="1"/>
  <c r="CJ740" i="25"/>
  <c r="CK740" i="25" s="1"/>
  <c r="CJ748" i="25"/>
  <c r="CK748" i="25" s="1"/>
  <c r="CJ757" i="25"/>
  <c r="CK757" i="25" s="1"/>
  <c r="CJ761" i="25"/>
  <c r="CK761" i="25" s="1"/>
  <c r="CJ769" i="25"/>
  <c r="CK769" i="25" s="1"/>
  <c r="CJ781" i="25"/>
  <c r="CK781" i="25" s="1"/>
  <c r="CJ756" i="25"/>
  <c r="CK756" i="25" s="1"/>
  <c r="CJ887" i="25"/>
  <c r="CK887" i="25" s="1"/>
  <c r="CJ951" i="25"/>
  <c r="CK951" i="25" s="1"/>
  <c r="CJ1015" i="25"/>
  <c r="CK1015" i="25" s="1"/>
  <c r="CJ920" i="25"/>
  <c r="CK920" i="25" s="1"/>
  <c r="CJ984" i="25"/>
  <c r="CK984" i="25" s="1"/>
  <c r="CJ881" i="25"/>
  <c r="CK881" i="25" s="1"/>
  <c r="CJ913" i="25"/>
  <c r="CK913" i="25" s="1"/>
  <c r="CJ945" i="25"/>
  <c r="CK945" i="25" s="1"/>
  <c r="CJ977" i="25"/>
  <c r="CK977" i="25" s="1"/>
  <c r="CJ1009" i="25"/>
  <c r="CK1009" i="25" s="1"/>
  <c r="CJ907" i="25"/>
  <c r="CK907" i="25" s="1"/>
  <c r="CJ971" i="25"/>
  <c r="CK971" i="25" s="1"/>
  <c r="CJ924" i="25"/>
  <c r="CK924" i="25" s="1"/>
  <c r="CJ988" i="25"/>
  <c r="CK988" i="25" s="1"/>
  <c r="CJ886" i="25"/>
  <c r="CK886" i="25" s="1"/>
  <c r="CJ918" i="25"/>
  <c r="CK918" i="25" s="1"/>
  <c r="CJ950" i="25"/>
  <c r="CK950" i="25" s="1"/>
  <c r="CJ982" i="25"/>
  <c r="CK982" i="25" s="1"/>
  <c r="CJ1014" i="25"/>
  <c r="CK1014" i="25" s="1"/>
  <c r="CJ24" i="25"/>
  <c r="CK24" i="25" s="1"/>
  <c r="CJ220" i="25"/>
  <c r="CK220" i="25" s="1"/>
  <c r="CJ798" i="25"/>
  <c r="CK798" i="25" s="1"/>
  <c r="CJ232" i="25"/>
  <c r="CK232" i="25" s="1"/>
  <c r="CJ830" i="25"/>
  <c r="CK830" i="25" s="1"/>
  <c r="CJ272" i="25"/>
  <c r="CK272" i="25" s="1"/>
  <c r="CJ182" i="25"/>
  <c r="CK182" i="25" s="1"/>
  <c r="CJ214" i="25"/>
  <c r="CK214" i="25" s="1"/>
  <c r="CJ246" i="25"/>
  <c r="CK246" i="25" s="1"/>
  <c r="CJ278" i="25"/>
  <c r="CK278" i="25" s="1"/>
  <c r="CJ858" i="25"/>
  <c r="CK858" i="25" s="1"/>
  <c r="CJ162" i="25"/>
  <c r="CK162" i="25" s="1"/>
  <c r="CJ194" i="25"/>
  <c r="CK194" i="25" s="1"/>
  <c r="CJ826" i="25"/>
  <c r="CK826" i="25" s="1"/>
  <c r="CJ26" i="25"/>
  <c r="CK26" i="25" s="1"/>
  <c r="CJ30" i="25"/>
  <c r="CK30" i="25" s="1"/>
  <c r="CJ34" i="25"/>
  <c r="CK34" i="25" s="1"/>
  <c r="CJ38" i="25"/>
  <c r="CK38" i="25" s="1"/>
  <c r="CJ42" i="25"/>
  <c r="CK42" i="25" s="1"/>
  <c r="CJ46" i="25"/>
  <c r="CK46" i="25" s="1"/>
  <c r="CJ50" i="25"/>
  <c r="CK50" i="25" s="1"/>
  <c r="CJ54" i="25"/>
  <c r="CK54" i="25" s="1"/>
  <c r="CJ58" i="25"/>
  <c r="CK58" i="25" s="1"/>
  <c r="CJ62" i="25"/>
  <c r="CK62" i="25" s="1"/>
  <c r="CJ66" i="25"/>
  <c r="CK66" i="25" s="1"/>
  <c r="CJ70" i="25"/>
  <c r="CK70" i="25" s="1"/>
  <c r="CJ74" i="25"/>
  <c r="CK74" i="25" s="1"/>
  <c r="CJ78" i="25"/>
  <c r="CK78" i="25" s="1"/>
  <c r="CJ82" i="25"/>
  <c r="CK82" i="25" s="1"/>
  <c r="CJ86" i="25"/>
  <c r="CK86" i="25" s="1"/>
  <c r="CJ90" i="25"/>
  <c r="CK90" i="25" s="1"/>
  <c r="CJ94" i="25"/>
  <c r="CK94" i="25" s="1"/>
  <c r="CJ98" i="25"/>
  <c r="CK98" i="25" s="1"/>
  <c r="CJ102" i="25"/>
  <c r="CK102" i="25" s="1"/>
  <c r="CJ106" i="25"/>
  <c r="CK106" i="25" s="1"/>
  <c r="CJ110" i="25"/>
  <c r="CK110" i="25" s="1"/>
  <c r="CJ114" i="25"/>
  <c r="CK114" i="25" s="1"/>
  <c r="CJ118" i="25"/>
  <c r="CK118" i="25" s="1"/>
  <c r="CJ123" i="25"/>
  <c r="CK123" i="25" s="1"/>
  <c r="CJ127" i="25"/>
  <c r="CK127" i="25" s="1"/>
  <c r="CJ131" i="25"/>
  <c r="CK131" i="25" s="1"/>
  <c r="CJ135" i="25"/>
  <c r="CK135" i="25" s="1"/>
  <c r="CJ139" i="25"/>
  <c r="CK139" i="25" s="1"/>
  <c r="CJ143" i="25"/>
  <c r="CK143" i="25" s="1"/>
  <c r="CJ147" i="25"/>
  <c r="CK147" i="25" s="1"/>
  <c r="CJ151" i="25"/>
  <c r="CK151" i="25" s="1"/>
  <c r="CJ156" i="25"/>
  <c r="CK156" i="25" s="1"/>
  <c r="CJ213" i="25"/>
  <c r="CK213" i="25" s="1"/>
  <c r="CJ217" i="25"/>
  <c r="CK217" i="25" s="1"/>
  <c r="CJ221" i="25"/>
  <c r="CK221" i="25" s="1"/>
  <c r="CJ225" i="25"/>
  <c r="CK225" i="25" s="1"/>
  <c r="CJ229" i="25"/>
  <c r="CK229" i="25" s="1"/>
  <c r="CJ233" i="25"/>
  <c r="CK233" i="25" s="1"/>
  <c r="CJ237" i="25"/>
  <c r="CK237" i="25" s="1"/>
  <c r="CJ241" i="25"/>
  <c r="CK241" i="25" s="1"/>
  <c r="CJ245" i="25"/>
  <c r="CK245" i="25" s="1"/>
  <c r="CJ249" i="25"/>
  <c r="CK249" i="25" s="1"/>
  <c r="CJ253" i="25"/>
  <c r="CK253" i="25" s="1"/>
  <c r="CJ257" i="25"/>
  <c r="CK257" i="25" s="1"/>
  <c r="CJ261" i="25"/>
  <c r="CK261" i="25" s="1"/>
  <c r="CJ265" i="25"/>
  <c r="CK265" i="25" s="1"/>
  <c r="CJ269" i="25"/>
  <c r="CK269" i="25" s="1"/>
  <c r="CJ273" i="25"/>
  <c r="CK273" i="25" s="1"/>
  <c r="CJ277" i="25"/>
  <c r="CK277" i="25" s="1"/>
  <c r="CJ281" i="25"/>
  <c r="CK281" i="25" s="1"/>
  <c r="CJ285" i="25"/>
  <c r="CK285" i="25" s="1"/>
  <c r="CJ289" i="25"/>
  <c r="CK289" i="25" s="1"/>
  <c r="CJ293" i="25"/>
  <c r="CK293" i="25" s="1"/>
  <c r="CJ297" i="25"/>
  <c r="CK297" i="25" s="1"/>
  <c r="CJ301" i="25"/>
  <c r="CK301" i="25" s="1"/>
  <c r="CJ309" i="25"/>
  <c r="CK309" i="25" s="1"/>
  <c r="CJ317" i="25"/>
  <c r="CK317" i="25" s="1"/>
  <c r="CJ325" i="25"/>
  <c r="CK325" i="25" s="1"/>
  <c r="CJ333" i="25"/>
  <c r="CK333" i="25" s="1"/>
  <c r="CJ341" i="25"/>
  <c r="CK341" i="25" s="1"/>
  <c r="CJ349" i="25"/>
  <c r="CK349" i="25" s="1"/>
  <c r="CJ357" i="25"/>
  <c r="CK357" i="25" s="1"/>
  <c r="CJ365" i="25"/>
  <c r="CK365" i="25" s="1"/>
  <c r="CJ373" i="25"/>
  <c r="CK373" i="25" s="1"/>
  <c r="CJ381" i="25"/>
  <c r="CK381" i="25" s="1"/>
  <c r="CJ389" i="25"/>
  <c r="CK389" i="25" s="1"/>
  <c r="CJ397" i="25"/>
  <c r="CK397" i="25" s="1"/>
  <c r="CJ405" i="25"/>
  <c r="CK405" i="25" s="1"/>
  <c r="CJ410" i="25"/>
  <c r="CK410" i="25" s="1"/>
  <c r="CJ414" i="25"/>
  <c r="CK414" i="25" s="1"/>
  <c r="CJ418" i="25"/>
  <c r="CK418" i="25" s="1"/>
  <c r="CJ422" i="25"/>
  <c r="CK422" i="25" s="1"/>
  <c r="CJ427" i="25"/>
  <c r="CK427" i="25" s="1"/>
  <c r="CJ431" i="25"/>
  <c r="CK431" i="25" s="1"/>
  <c r="CJ435" i="25"/>
  <c r="CK435" i="25" s="1"/>
  <c r="CJ439" i="25"/>
  <c r="CK439" i="25" s="1"/>
  <c r="CJ443" i="25"/>
  <c r="CK443" i="25" s="1"/>
  <c r="CJ447" i="25"/>
  <c r="CK447" i="25" s="1"/>
  <c r="CJ451" i="25"/>
  <c r="CK451" i="25" s="1"/>
  <c r="CJ455" i="25"/>
  <c r="CK455" i="25" s="1"/>
  <c r="CJ459" i="25"/>
  <c r="CK459" i="25" s="1"/>
  <c r="CJ463" i="25"/>
  <c r="CK463" i="25" s="1"/>
  <c r="CJ467" i="25"/>
  <c r="CK467" i="25" s="1"/>
  <c r="CJ471" i="25"/>
  <c r="CK471" i="25" s="1"/>
  <c r="CJ475" i="25"/>
  <c r="CK475" i="25" s="1"/>
  <c r="CJ479" i="25"/>
  <c r="CK479" i="25" s="1"/>
  <c r="CJ483" i="25"/>
  <c r="CK483" i="25" s="1"/>
  <c r="CJ487" i="25"/>
  <c r="CK487" i="25" s="1"/>
  <c r="CJ491" i="25"/>
  <c r="CK491" i="25" s="1"/>
  <c r="CJ495" i="25"/>
  <c r="CK495" i="25" s="1"/>
  <c r="CJ499" i="25"/>
  <c r="CK499" i="25" s="1"/>
  <c r="CJ503" i="25"/>
  <c r="CK503" i="25" s="1"/>
  <c r="CJ507" i="25"/>
  <c r="CK507" i="25" s="1"/>
  <c r="CJ511" i="25"/>
  <c r="CK511" i="25" s="1"/>
  <c r="CJ515" i="25"/>
  <c r="CK515" i="25" s="1"/>
  <c r="CJ519" i="25"/>
  <c r="CK519" i="25" s="1"/>
  <c r="CJ523" i="25"/>
  <c r="CK523" i="25" s="1"/>
  <c r="CJ527" i="25"/>
  <c r="CK527" i="25" s="1"/>
  <c r="CJ531" i="25"/>
  <c r="CK531" i="25" s="1"/>
  <c r="CJ535" i="25"/>
  <c r="CK535" i="25" s="1"/>
  <c r="CJ539" i="25"/>
  <c r="CK539" i="25" s="1"/>
  <c r="CJ543" i="25"/>
  <c r="CK543" i="25" s="1"/>
  <c r="CJ547" i="25"/>
  <c r="CK547" i="25" s="1"/>
  <c r="CJ551" i="25"/>
  <c r="CK551" i="25" s="1"/>
  <c r="CJ555" i="25"/>
  <c r="CK555" i="25" s="1"/>
  <c r="CJ559" i="25"/>
  <c r="CK559" i="25" s="1"/>
  <c r="CJ563" i="25"/>
  <c r="CK563" i="25" s="1"/>
  <c r="CJ567" i="25"/>
  <c r="CK567" i="25" s="1"/>
  <c r="CJ571" i="25"/>
  <c r="CK571" i="25" s="1"/>
  <c r="CJ575" i="25"/>
  <c r="CK575" i="25" s="1"/>
  <c r="CJ579" i="25"/>
  <c r="CK579" i="25" s="1"/>
  <c r="CJ842" i="25"/>
  <c r="CK842" i="25" s="1"/>
  <c r="CJ581" i="25"/>
  <c r="CK581" i="25" s="1"/>
  <c r="CJ585" i="25"/>
  <c r="CK585" i="25" s="1"/>
  <c r="CJ589" i="25"/>
  <c r="CK589" i="25" s="1"/>
  <c r="CJ593" i="25"/>
  <c r="CK593" i="25" s="1"/>
  <c r="CJ597" i="25"/>
  <c r="CK597" i="25" s="1"/>
  <c r="CJ601" i="25"/>
  <c r="CK601" i="25" s="1"/>
  <c r="CJ605" i="25"/>
  <c r="CK605" i="25" s="1"/>
  <c r="CJ609" i="25"/>
  <c r="CK609" i="25" s="1"/>
  <c r="CJ613" i="25"/>
  <c r="CK613" i="25" s="1"/>
  <c r="CJ617" i="25"/>
  <c r="CK617" i="25" s="1"/>
  <c r="CJ621" i="25"/>
  <c r="CK621" i="25" s="1"/>
  <c r="CJ625" i="25"/>
  <c r="CK625" i="25" s="1"/>
  <c r="CJ629" i="25"/>
  <c r="CK629" i="25" s="1"/>
  <c r="CJ633" i="25"/>
  <c r="CK633" i="25" s="1"/>
  <c r="CJ637" i="25"/>
  <c r="CK637" i="25" s="1"/>
  <c r="CJ641" i="25"/>
  <c r="CK641" i="25" s="1"/>
  <c r="CJ645" i="25"/>
  <c r="CK645" i="25" s="1"/>
  <c r="CJ649" i="25"/>
  <c r="CK649" i="25" s="1"/>
  <c r="CJ653" i="25"/>
  <c r="CK653" i="25" s="1"/>
  <c r="CJ657" i="25"/>
  <c r="CK657" i="25" s="1"/>
  <c r="CJ661" i="25"/>
  <c r="CK661" i="25" s="1"/>
  <c r="CJ665" i="25"/>
  <c r="CK665" i="25" s="1"/>
  <c r="CJ669" i="25"/>
  <c r="CK669" i="25" s="1"/>
  <c r="CJ673" i="25"/>
  <c r="CK673" i="25" s="1"/>
  <c r="CJ677" i="25"/>
  <c r="CK677" i="25" s="1"/>
  <c r="CJ681" i="25"/>
  <c r="CK681" i="25" s="1"/>
  <c r="CJ685" i="25"/>
  <c r="CK685" i="25" s="1"/>
  <c r="CJ689" i="25"/>
  <c r="CK689" i="25" s="1"/>
  <c r="CJ693" i="25"/>
  <c r="CK693" i="25" s="1"/>
  <c r="CJ697" i="25"/>
  <c r="CK697" i="25" s="1"/>
  <c r="CJ701" i="25"/>
  <c r="CK701" i="25" s="1"/>
  <c r="CJ705" i="25"/>
  <c r="CK705" i="25" s="1"/>
  <c r="CJ709" i="25"/>
  <c r="CK709" i="25" s="1"/>
  <c r="CJ713" i="25"/>
  <c r="CK713" i="25" s="1"/>
  <c r="CJ717" i="25"/>
  <c r="CK717" i="25" s="1"/>
  <c r="CJ721" i="25"/>
  <c r="CK721" i="25" s="1"/>
  <c r="CJ725" i="25"/>
  <c r="CK725" i="25" s="1"/>
  <c r="CJ729" i="25"/>
  <c r="CK729" i="25" s="1"/>
  <c r="CJ733" i="25"/>
  <c r="CK733" i="25" s="1"/>
  <c r="CJ737" i="25"/>
  <c r="CK737" i="25" s="1"/>
  <c r="CJ741" i="25"/>
  <c r="CK741" i="25" s="1"/>
  <c r="CJ745" i="25"/>
  <c r="CK745" i="25" s="1"/>
  <c r="CJ749" i="25"/>
  <c r="CK749" i="25" s="1"/>
  <c r="CJ753" i="25"/>
  <c r="CK753" i="25" s="1"/>
  <c r="CJ758" i="25"/>
  <c r="CK758" i="25" s="1"/>
  <c r="CJ762" i="25"/>
  <c r="CK762" i="25" s="1"/>
  <c r="CJ766" i="25"/>
  <c r="CK766" i="25" s="1"/>
  <c r="CJ770" i="25"/>
  <c r="CK770" i="25" s="1"/>
  <c r="CJ774" i="25"/>
  <c r="CK774" i="25" s="1"/>
  <c r="CJ778" i="25"/>
  <c r="CK778" i="25" s="1"/>
  <c r="CJ782" i="25"/>
  <c r="CK782" i="25" s="1"/>
  <c r="CJ790" i="25"/>
  <c r="CK790" i="25" s="1"/>
  <c r="CJ806" i="25"/>
  <c r="CK806" i="25" s="1"/>
  <c r="CJ822" i="25"/>
  <c r="CK822" i="25" s="1"/>
  <c r="CJ838" i="25"/>
  <c r="CK838" i="25" s="1"/>
  <c r="CJ854" i="25"/>
  <c r="CK854" i="25" s="1"/>
  <c r="CJ870" i="25"/>
  <c r="CK870" i="25" s="1"/>
  <c r="CJ784" i="25"/>
  <c r="CK784" i="25" s="1"/>
  <c r="CJ792" i="25"/>
  <c r="CK792" i="25" s="1"/>
  <c r="CJ800" i="25"/>
  <c r="CK800" i="25" s="1"/>
  <c r="CJ808" i="25"/>
  <c r="CK808" i="25" s="1"/>
  <c r="CJ816" i="25"/>
  <c r="CK816" i="25" s="1"/>
  <c r="CJ824" i="25"/>
  <c r="CK824" i="25" s="1"/>
  <c r="CJ832" i="25"/>
  <c r="CK832" i="25" s="1"/>
  <c r="CJ840" i="25"/>
  <c r="CK840" i="25" s="1"/>
  <c r="CJ848" i="25"/>
  <c r="CK848" i="25" s="1"/>
  <c r="CJ856" i="25"/>
  <c r="CK856" i="25" s="1"/>
  <c r="CJ864" i="25"/>
  <c r="CK864" i="25" s="1"/>
  <c r="CJ872" i="25"/>
  <c r="CK872" i="25" s="1"/>
  <c r="CJ785" i="25"/>
  <c r="CK785" i="25" s="1"/>
  <c r="CJ789" i="25"/>
  <c r="CK789" i="25" s="1"/>
  <c r="CJ793" i="25"/>
  <c r="CK793" i="25" s="1"/>
  <c r="CJ797" i="25"/>
  <c r="CK797" i="25" s="1"/>
  <c r="CJ801" i="25"/>
  <c r="CK801" i="25" s="1"/>
  <c r="CJ805" i="25"/>
  <c r="CK805" i="25" s="1"/>
  <c r="CJ809" i="25"/>
  <c r="CK809" i="25" s="1"/>
  <c r="CJ813" i="25"/>
  <c r="CK813" i="25" s="1"/>
  <c r="CJ817" i="25"/>
  <c r="CK817" i="25" s="1"/>
  <c r="CJ821" i="25"/>
  <c r="CK821" i="25" s="1"/>
  <c r="CJ825" i="25"/>
  <c r="CK825" i="25" s="1"/>
  <c r="CJ829" i="25"/>
  <c r="CK829" i="25" s="1"/>
  <c r="CJ833" i="25"/>
  <c r="CK833" i="25" s="1"/>
  <c r="CJ837" i="25"/>
  <c r="CK837" i="25" s="1"/>
  <c r="CJ841" i="25"/>
  <c r="CK841" i="25" s="1"/>
  <c r="CJ845" i="25"/>
  <c r="CK845" i="25" s="1"/>
  <c r="CJ849" i="25"/>
  <c r="CK849" i="25" s="1"/>
  <c r="CJ853" i="25"/>
  <c r="CK853" i="25" s="1"/>
  <c r="CJ857" i="25"/>
  <c r="CK857" i="25" s="1"/>
  <c r="CJ861" i="25"/>
  <c r="CK861" i="25" s="1"/>
  <c r="CJ865" i="25"/>
  <c r="CK865" i="25" s="1"/>
  <c r="CJ869" i="25"/>
  <c r="CK869" i="25" s="1"/>
  <c r="CJ873" i="25"/>
  <c r="CK873" i="25" s="1"/>
  <c r="CJ877" i="25"/>
  <c r="CK877" i="25" s="1"/>
  <c r="BJ6" i="25"/>
  <c r="CJ424" i="25"/>
  <c r="CK424" i="25" s="1"/>
  <c r="CJ883" i="25"/>
  <c r="CK883" i="25" s="1"/>
  <c r="CJ912" i="25"/>
  <c r="CK912" i="25" s="1"/>
  <c r="CJ976" i="25"/>
  <c r="CK976" i="25" s="1"/>
  <c r="CJ909" i="25"/>
  <c r="CK909" i="25" s="1"/>
  <c r="CJ941" i="25"/>
  <c r="CK941" i="25" s="1"/>
  <c r="CJ973" i="25"/>
  <c r="CK973" i="25" s="1"/>
  <c r="CJ1005" i="25"/>
  <c r="CK1005" i="25" s="1"/>
  <c r="CJ931" i="25"/>
  <c r="CK931" i="25" s="1"/>
  <c r="CJ995" i="25"/>
  <c r="CK995" i="25" s="1"/>
  <c r="CJ948" i="25"/>
  <c r="CK948" i="25" s="1"/>
  <c r="CJ980" i="25"/>
  <c r="CK980" i="25" s="1"/>
  <c r="CJ882" i="25"/>
  <c r="CK882" i="25" s="1"/>
  <c r="CJ914" i="25"/>
  <c r="CK914" i="25" s="1"/>
  <c r="CJ946" i="25"/>
  <c r="CK946" i="25" s="1"/>
  <c r="CJ978" i="25"/>
  <c r="CK978" i="25" s="1"/>
  <c r="CJ1010" i="25"/>
  <c r="CK1010" i="25" s="1"/>
  <c r="CJ164" i="25"/>
  <c r="CK164" i="25" s="1"/>
  <c r="CJ222" i="25"/>
  <c r="CK222" i="25" s="1"/>
  <c r="CJ286" i="25"/>
  <c r="CK286" i="25" s="1"/>
  <c r="CJ794" i="25"/>
  <c r="CK794" i="25" s="1"/>
  <c r="CJ202" i="25"/>
  <c r="CK202" i="25" s="1"/>
  <c r="CJ25" i="25"/>
  <c r="CK25" i="25" s="1"/>
  <c r="CJ33" i="25"/>
  <c r="CK33" i="25" s="1"/>
  <c r="CJ41" i="25"/>
  <c r="CK41" i="25" s="1"/>
  <c r="CJ49" i="25"/>
  <c r="CK49" i="25" s="1"/>
  <c r="CJ57" i="25"/>
  <c r="CK57" i="25" s="1"/>
  <c r="CJ65" i="25"/>
  <c r="CK65" i="25" s="1"/>
  <c r="CJ73" i="25"/>
  <c r="CK73" i="25" s="1"/>
  <c r="CJ81" i="25"/>
  <c r="CK81" i="25" s="1"/>
  <c r="CJ89" i="25"/>
  <c r="CK89" i="25" s="1"/>
  <c r="CJ97" i="25"/>
  <c r="CK97" i="25" s="1"/>
  <c r="CJ113" i="25"/>
  <c r="CK113" i="25" s="1"/>
  <c r="CJ130" i="25"/>
  <c r="CK130" i="25" s="1"/>
  <c r="CJ138" i="25"/>
  <c r="CK138" i="25" s="1"/>
  <c r="CJ142" i="25"/>
  <c r="CK142" i="25" s="1"/>
  <c r="CJ155" i="25"/>
  <c r="CK155" i="25" s="1"/>
  <c r="CJ163" i="25"/>
  <c r="CK163" i="25" s="1"/>
  <c r="CJ179" i="25"/>
  <c r="CK179" i="25" s="1"/>
  <c r="CJ187" i="25"/>
  <c r="CK187" i="25" s="1"/>
  <c r="CJ195" i="25"/>
  <c r="CK195" i="25" s="1"/>
  <c r="CJ203" i="25"/>
  <c r="CK203" i="25" s="1"/>
  <c r="CJ211" i="25"/>
  <c r="CK211" i="25" s="1"/>
  <c r="CJ368" i="25"/>
  <c r="CK368" i="25" s="1"/>
  <c r="CJ376" i="25"/>
  <c r="CK376" i="25" s="1"/>
  <c r="CJ384" i="25"/>
  <c r="CK384" i="25" s="1"/>
  <c r="CJ392" i="25"/>
  <c r="CK392" i="25" s="1"/>
  <c r="CJ400" i="25"/>
  <c r="CK400" i="25" s="1"/>
  <c r="CJ413" i="25"/>
  <c r="CK413" i="25" s="1"/>
  <c r="CJ430" i="25"/>
  <c r="CK430" i="25" s="1"/>
  <c r="CJ438" i="25"/>
  <c r="CK438" i="25" s="1"/>
  <c r="CJ478" i="25"/>
  <c r="CK478" i="25" s="1"/>
  <c r="CJ550" i="25"/>
  <c r="CK550" i="25" s="1"/>
  <c r="CJ558" i="25"/>
  <c r="CK558" i="25" s="1"/>
  <c r="CJ566" i="25"/>
  <c r="CK566" i="25" s="1"/>
  <c r="CJ580" i="25"/>
  <c r="CK580" i="25" s="1"/>
  <c r="CJ588" i="25"/>
  <c r="CK588" i="25" s="1"/>
  <c r="CJ596" i="25"/>
  <c r="CK596" i="25" s="1"/>
  <c r="CJ604" i="25"/>
  <c r="CK604" i="25" s="1"/>
  <c r="CJ612" i="25"/>
  <c r="CK612" i="25" s="1"/>
  <c r="CJ620" i="25"/>
  <c r="CK620" i="25" s="1"/>
  <c r="CJ628" i="25"/>
  <c r="CK628" i="25" s="1"/>
  <c r="CJ636" i="25"/>
  <c r="CK636" i="25" s="1"/>
  <c r="CJ644" i="25"/>
  <c r="CK644" i="25" s="1"/>
  <c r="CJ652" i="25"/>
  <c r="CK652" i="25" s="1"/>
  <c r="CJ660" i="25"/>
  <c r="CK660" i="25" s="1"/>
  <c r="CJ668" i="25"/>
  <c r="CK668" i="25" s="1"/>
  <c r="CJ676" i="25"/>
  <c r="CK676" i="25" s="1"/>
  <c r="CJ684" i="25"/>
  <c r="CK684" i="25" s="1"/>
  <c r="CJ692" i="25"/>
  <c r="CK692" i="25" s="1"/>
  <c r="CJ696" i="25"/>
  <c r="CK696" i="25" s="1"/>
  <c r="CJ704" i="25"/>
  <c r="CK704" i="25" s="1"/>
  <c r="CJ712" i="25"/>
  <c r="CK712" i="25" s="1"/>
  <c r="CJ728" i="25"/>
  <c r="CK728" i="25" s="1"/>
  <c r="CJ736" i="25"/>
  <c r="CK736" i="25" s="1"/>
  <c r="CJ744" i="25"/>
  <c r="CK744" i="25" s="1"/>
  <c r="CJ765" i="25"/>
  <c r="CK765" i="25" s="1"/>
  <c r="CJ773" i="25"/>
  <c r="CK773" i="25" s="1"/>
  <c r="CJ777" i="25"/>
  <c r="CK777" i="25" s="1"/>
  <c r="CJ919" i="25"/>
  <c r="CK919" i="25" s="1"/>
  <c r="CJ983" i="25"/>
  <c r="CK983" i="25" s="1"/>
  <c r="CJ884" i="25"/>
  <c r="CK884" i="25" s="1"/>
  <c r="CJ952" i="25"/>
  <c r="CK952" i="25" s="1"/>
  <c r="CJ1016" i="25"/>
  <c r="CK1016" i="25" s="1"/>
  <c r="CJ897" i="25"/>
  <c r="CK897" i="25" s="1"/>
  <c r="CJ929" i="25"/>
  <c r="CK929" i="25" s="1"/>
  <c r="CJ961" i="25"/>
  <c r="CK961" i="25" s="1"/>
  <c r="CJ993" i="25"/>
  <c r="CK993" i="25" s="1"/>
  <c r="CJ939" i="25"/>
  <c r="CK939" i="25" s="1"/>
  <c r="CJ1003" i="25"/>
  <c r="CK1003" i="25" s="1"/>
  <c r="CJ896" i="25"/>
  <c r="CK896" i="25" s="1"/>
  <c r="CJ956" i="25"/>
  <c r="CK956" i="25" s="1"/>
  <c r="CJ1020" i="25"/>
  <c r="CK1020" i="25" s="1"/>
  <c r="CJ902" i="25"/>
  <c r="CK902" i="25" s="1"/>
  <c r="CJ934" i="25"/>
  <c r="CK934" i="25" s="1"/>
  <c r="CJ966" i="25"/>
  <c r="CK966" i="25" s="1"/>
  <c r="CJ998" i="25"/>
  <c r="CK998" i="25" s="1"/>
  <c r="CJ260" i="25"/>
  <c r="CK260" i="25" s="1"/>
  <c r="CJ204" i="25"/>
  <c r="CK204" i="25" s="1"/>
  <c r="CJ180" i="25"/>
  <c r="CK180" i="25" s="1"/>
  <c r="CJ276" i="25"/>
  <c r="CK276" i="25" s="1"/>
  <c r="CJ296" i="25"/>
  <c r="CK296" i="25" s="1"/>
  <c r="CJ122" i="25"/>
  <c r="CK122" i="25" s="1"/>
  <c r="CJ212" i="25"/>
  <c r="CK212" i="25" s="1"/>
  <c r="CJ895" i="25"/>
  <c r="CK895" i="25" s="1"/>
  <c r="CJ927" i="25"/>
  <c r="CK927" i="25" s="1"/>
  <c r="CJ959" i="25"/>
  <c r="CK959" i="25" s="1"/>
  <c r="CJ991" i="25"/>
  <c r="CK991" i="25" s="1"/>
  <c r="CJ892" i="25"/>
  <c r="CK892" i="25" s="1"/>
  <c r="CJ928" i="25"/>
  <c r="CK928" i="25" s="1"/>
  <c r="CJ960" i="25"/>
  <c r="CK960" i="25" s="1"/>
  <c r="CJ992" i="25"/>
  <c r="CK992" i="25" s="1"/>
  <c r="CJ885" i="25"/>
  <c r="CK885" i="25" s="1"/>
  <c r="CJ901" i="25"/>
  <c r="CK901" i="25" s="1"/>
  <c r="CJ917" i="25"/>
  <c r="CK917" i="25" s="1"/>
  <c r="CJ933" i="25"/>
  <c r="CK933" i="25" s="1"/>
  <c r="CJ949" i="25"/>
  <c r="CK949" i="25" s="1"/>
  <c r="CJ965" i="25"/>
  <c r="CK965" i="25" s="1"/>
  <c r="CJ981" i="25"/>
  <c r="CK981" i="25" s="1"/>
  <c r="CJ997" i="25"/>
  <c r="CK997" i="25" s="1"/>
  <c r="CJ1013" i="25"/>
  <c r="CK1013" i="25" s="1"/>
  <c r="CJ915" i="25"/>
  <c r="CK915" i="25" s="1"/>
  <c r="CJ947" i="25"/>
  <c r="CK947" i="25" s="1"/>
  <c r="CJ979" i="25"/>
  <c r="CK979" i="25" s="1"/>
  <c r="CJ1011" i="25"/>
  <c r="CK1011" i="25" s="1"/>
  <c r="CJ900" i="25"/>
  <c r="CK900" i="25" s="1"/>
  <c r="CJ932" i="25"/>
  <c r="CK932" i="25" s="1"/>
  <c r="CJ964" i="25"/>
  <c r="CK964" i="25" s="1"/>
  <c r="CJ996" i="25"/>
  <c r="CK996" i="25" s="1"/>
  <c r="CJ890" i="25"/>
  <c r="CK890" i="25" s="1"/>
  <c r="CJ906" i="25"/>
  <c r="CK906" i="25" s="1"/>
  <c r="CJ922" i="25"/>
  <c r="CK922" i="25" s="1"/>
  <c r="CJ938" i="25"/>
  <c r="CK938" i="25" s="1"/>
  <c r="CJ954" i="25"/>
  <c r="CK954" i="25" s="1"/>
  <c r="CJ970" i="25"/>
  <c r="CK970" i="25" s="1"/>
  <c r="CJ986" i="25"/>
  <c r="CK986" i="25" s="1"/>
  <c r="CJ1002" i="25"/>
  <c r="CK1002" i="25" s="1"/>
  <c r="CJ1018" i="25"/>
  <c r="CK1018" i="25" s="1"/>
  <c r="CJ188" i="25"/>
  <c r="CK188" i="25" s="1"/>
  <c r="CJ228" i="25"/>
  <c r="CK228" i="25" s="1"/>
  <c r="CJ172" i="25"/>
  <c r="CK172" i="25" s="1"/>
  <c r="CJ300" i="25"/>
  <c r="CK300" i="25" s="1"/>
  <c r="CJ244" i="25"/>
  <c r="CK244" i="25" s="1"/>
  <c r="CJ216" i="25"/>
  <c r="CK216" i="25" s="1"/>
  <c r="CJ280" i="25"/>
  <c r="CK280" i="25" s="1"/>
  <c r="CJ192" i="25"/>
  <c r="CK192" i="25" s="1"/>
  <c r="CJ256" i="25"/>
  <c r="CK256" i="25" s="1"/>
  <c r="CJ174" i="25"/>
  <c r="CK174" i="25" s="1"/>
  <c r="CJ206" i="25"/>
  <c r="CK206" i="25" s="1"/>
  <c r="CJ238" i="25"/>
  <c r="CK238" i="25" s="1"/>
  <c r="CJ270" i="25"/>
  <c r="CK270" i="25" s="1"/>
  <c r="CJ302" i="25"/>
  <c r="CK302" i="25" s="1"/>
  <c r="CJ186" i="25"/>
  <c r="CK186" i="25" s="1"/>
  <c r="CJ218" i="25"/>
  <c r="CK218" i="25" s="1"/>
  <c r="CJ250" i="25"/>
  <c r="CK250" i="25" s="1"/>
  <c r="CJ282" i="25"/>
  <c r="CK282" i="25" s="1"/>
  <c r="CJ814" i="25"/>
  <c r="CK814" i="25" s="1"/>
  <c r="CJ878" i="25"/>
  <c r="CK878" i="25" s="1"/>
  <c r="CJ27" i="25"/>
  <c r="CK27" i="25" s="1"/>
  <c r="CJ31" i="25"/>
  <c r="CK31" i="25" s="1"/>
  <c r="CJ35" i="25"/>
  <c r="CK35" i="25" s="1"/>
  <c r="CJ39" i="25"/>
  <c r="CK39" i="25" s="1"/>
  <c r="CJ43" i="25"/>
  <c r="CK43" i="25" s="1"/>
  <c r="CJ47" i="25"/>
  <c r="CK47" i="25" s="1"/>
  <c r="CJ51" i="25"/>
  <c r="CK51" i="25" s="1"/>
  <c r="CJ55" i="25"/>
  <c r="CK55" i="25" s="1"/>
  <c r="CJ59" i="25"/>
  <c r="CK59" i="25" s="1"/>
  <c r="CJ63" i="25"/>
  <c r="CK63" i="25" s="1"/>
  <c r="CJ67" i="25"/>
  <c r="CK67" i="25" s="1"/>
  <c r="CJ71" i="25"/>
  <c r="CK71" i="25" s="1"/>
  <c r="CJ75" i="25"/>
  <c r="CK75" i="25" s="1"/>
  <c r="CJ79" i="25"/>
  <c r="CK79" i="25" s="1"/>
  <c r="CJ83" i="25"/>
  <c r="CK83" i="25" s="1"/>
  <c r="CJ87" i="25"/>
  <c r="CK87" i="25" s="1"/>
  <c r="CJ91" i="25"/>
  <c r="CK91" i="25" s="1"/>
  <c r="CJ95" i="25"/>
  <c r="CK95" i="25" s="1"/>
  <c r="CJ99" i="25"/>
  <c r="CK99" i="25" s="1"/>
  <c r="CJ103" i="25"/>
  <c r="CK103" i="25" s="1"/>
  <c r="CJ107" i="25"/>
  <c r="CK107" i="25" s="1"/>
  <c r="CJ111" i="25"/>
  <c r="CK111" i="25" s="1"/>
  <c r="CJ115" i="25"/>
  <c r="CK115" i="25" s="1"/>
  <c r="CJ119" i="25"/>
  <c r="CK119" i="25" s="1"/>
  <c r="CJ124" i="25"/>
  <c r="CK124" i="25" s="1"/>
  <c r="CJ128" i="25"/>
  <c r="CK128" i="25" s="1"/>
  <c r="CJ132" i="25"/>
  <c r="CK132" i="25" s="1"/>
  <c r="CJ136" i="25"/>
  <c r="CK136" i="25" s="1"/>
  <c r="CJ140" i="25"/>
  <c r="CK140" i="25" s="1"/>
  <c r="CJ144" i="25"/>
  <c r="CK144" i="25" s="1"/>
  <c r="CJ148" i="25"/>
  <c r="CK148" i="25" s="1"/>
  <c r="CJ152" i="25"/>
  <c r="CK152" i="25" s="1"/>
  <c r="CJ157" i="25"/>
  <c r="CK157" i="25" s="1"/>
  <c r="CJ161" i="25"/>
  <c r="CK161" i="25" s="1"/>
  <c r="CJ165" i="25"/>
  <c r="CK165" i="25" s="1"/>
  <c r="CJ169" i="25"/>
  <c r="CK169" i="25" s="1"/>
  <c r="CJ173" i="25"/>
  <c r="CK173" i="25" s="1"/>
  <c r="CJ177" i="25"/>
  <c r="CK177" i="25" s="1"/>
  <c r="CJ181" i="25"/>
  <c r="CK181" i="25" s="1"/>
  <c r="CJ185" i="25"/>
  <c r="CK185" i="25" s="1"/>
  <c r="CJ189" i="25"/>
  <c r="CK189" i="25" s="1"/>
  <c r="CJ193" i="25"/>
  <c r="CK193" i="25" s="1"/>
  <c r="CJ197" i="25"/>
  <c r="CK197" i="25" s="1"/>
  <c r="CJ201" i="25"/>
  <c r="CK201" i="25" s="1"/>
  <c r="CJ205" i="25"/>
  <c r="CK205" i="25" s="1"/>
  <c r="CJ209" i="25"/>
  <c r="CK209" i="25" s="1"/>
  <c r="CJ306" i="25"/>
  <c r="CK306" i="25" s="1"/>
  <c r="CJ310" i="25"/>
  <c r="CK310" i="25" s="1"/>
  <c r="CJ314" i="25"/>
  <c r="CK314" i="25" s="1"/>
  <c r="CJ318" i="25"/>
  <c r="CK318" i="25" s="1"/>
  <c r="CJ322" i="25"/>
  <c r="CK322" i="25" s="1"/>
  <c r="CJ326" i="25"/>
  <c r="CK326" i="25" s="1"/>
  <c r="CJ330" i="25"/>
  <c r="CK330" i="25" s="1"/>
  <c r="CJ334" i="25"/>
  <c r="CK334" i="25" s="1"/>
  <c r="CJ338" i="25"/>
  <c r="CK338" i="25" s="1"/>
  <c r="CJ342" i="25"/>
  <c r="CK342" i="25" s="1"/>
  <c r="CJ346" i="25"/>
  <c r="CK346" i="25" s="1"/>
  <c r="CJ350" i="25"/>
  <c r="CK350" i="25" s="1"/>
  <c r="CJ354" i="25"/>
  <c r="CK354" i="25" s="1"/>
  <c r="CJ358" i="25"/>
  <c r="CK358" i="25" s="1"/>
  <c r="CJ362" i="25"/>
  <c r="CK362" i="25" s="1"/>
  <c r="CJ366" i="25"/>
  <c r="CK366" i="25" s="1"/>
  <c r="CJ370" i="25"/>
  <c r="CK370" i="25" s="1"/>
  <c r="CJ374" i="25"/>
  <c r="CK374" i="25" s="1"/>
  <c r="CJ378" i="25"/>
  <c r="CK378" i="25" s="1"/>
  <c r="CJ382" i="25"/>
  <c r="CK382" i="25" s="1"/>
  <c r="CJ386" i="25"/>
  <c r="CK386" i="25" s="1"/>
  <c r="CJ390" i="25"/>
  <c r="CK390" i="25" s="1"/>
  <c r="CJ394" i="25"/>
  <c r="CK394" i="25" s="1"/>
  <c r="CJ398" i="25"/>
  <c r="CK398" i="25" s="1"/>
  <c r="CJ402" i="25"/>
  <c r="CK402" i="25" s="1"/>
  <c r="CJ407" i="25"/>
  <c r="CK407" i="25" s="1"/>
  <c r="CJ411" i="25"/>
  <c r="CK411" i="25" s="1"/>
  <c r="CJ415" i="25"/>
  <c r="CK415" i="25" s="1"/>
  <c r="CJ419" i="25"/>
  <c r="CK419" i="25" s="1"/>
  <c r="CJ423" i="25"/>
  <c r="CK423" i="25" s="1"/>
  <c r="CJ428" i="25"/>
  <c r="CK428" i="25" s="1"/>
  <c r="CJ432" i="25"/>
  <c r="CK432" i="25" s="1"/>
  <c r="CJ436" i="25"/>
  <c r="CK436" i="25" s="1"/>
  <c r="CJ440" i="25"/>
  <c r="CK440" i="25" s="1"/>
  <c r="CJ444" i="25"/>
  <c r="CK444" i="25" s="1"/>
  <c r="CJ448" i="25"/>
  <c r="CK448" i="25" s="1"/>
  <c r="CJ452" i="25"/>
  <c r="CK452" i="25" s="1"/>
  <c r="CJ456" i="25"/>
  <c r="CK456" i="25" s="1"/>
  <c r="CJ460" i="25"/>
  <c r="CK460" i="25" s="1"/>
  <c r="CJ464" i="25"/>
  <c r="CK464" i="25" s="1"/>
  <c r="CJ468" i="25"/>
  <c r="CK468" i="25" s="1"/>
  <c r="CJ472" i="25"/>
  <c r="CK472" i="25" s="1"/>
  <c r="CJ476" i="25"/>
  <c r="CK476" i="25" s="1"/>
  <c r="CJ480" i="25"/>
  <c r="CK480" i="25" s="1"/>
  <c r="CJ484" i="25"/>
  <c r="CK484" i="25" s="1"/>
  <c r="CJ488" i="25"/>
  <c r="CK488" i="25" s="1"/>
  <c r="CJ492" i="25"/>
  <c r="CK492" i="25" s="1"/>
  <c r="CJ496" i="25"/>
  <c r="CK496" i="25" s="1"/>
  <c r="CJ500" i="25"/>
  <c r="CK500" i="25" s="1"/>
  <c r="CJ504" i="25"/>
  <c r="CK504" i="25" s="1"/>
  <c r="CJ508" i="25"/>
  <c r="CK508" i="25" s="1"/>
  <c r="CJ512" i="25"/>
  <c r="CK512" i="25" s="1"/>
  <c r="CJ516" i="25"/>
  <c r="CK516" i="25" s="1"/>
  <c r="CJ520" i="25"/>
  <c r="CK520" i="25" s="1"/>
  <c r="CJ524" i="25"/>
  <c r="CK524" i="25" s="1"/>
  <c r="CJ528" i="25"/>
  <c r="CK528" i="25" s="1"/>
  <c r="CJ532" i="25"/>
  <c r="CK532" i="25" s="1"/>
  <c r="CJ536" i="25"/>
  <c r="CK536" i="25" s="1"/>
  <c r="CJ540" i="25"/>
  <c r="CK540" i="25" s="1"/>
  <c r="CJ544" i="25"/>
  <c r="CK544" i="25" s="1"/>
  <c r="CJ548" i="25"/>
  <c r="CK548" i="25" s="1"/>
  <c r="CJ552" i="25"/>
  <c r="CK552" i="25" s="1"/>
  <c r="CJ556" i="25"/>
  <c r="CK556" i="25" s="1"/>
  <c r="CJ560" i="25"/>
  <c r="CK560" i="25" s="1"/>
  <c r="CJ564" i="25"/>
  <c r="CK564" i="25" s="1"/>
  <c r="CJ568" i="25"/>
  <c r="CK568" i="25" s="1"/>
  <c r="CJ572" i="25"/>
  <c r="CK572" i="25" s="1"/>
  <c r="CJ576" i="25"/>
  <c r="CK576" i="25" s="1"/>
  <c r="CJ582" i="25"/>
  <c r="CK582" i="25" s="1"/>
  <c r="CJ586" i="25"/>
  <c r="CK586" i="25" s="1"/>
  <c r="CJ590" i="25"/>
  <c r="CK590" i="25" s="1"/>
  <c r="CJ594" i="25"/>
  <c r="CK594" i="25" s="1"/>
  <c r="CJ598" i="25"/>
  <c r="CK598" i="25" s="1"/>
  <c r="CJ602" i="25"/>
  <c r="CK602" i="25" s="1"/>
  <c r="CJ606" i="25"/>
  <c r="CK606" i="25" s="1"/>
  <c r="CJ610" i="25"/>
  <c r="CK610" i="25" s="1"/>
  <c r="CJ614" i="25"/>
  <c r="CK614" i="25" s="1"/>
  <c r="CJ618" i="25"/>
  <c r="CK618" i="25" s="1"/>
  <c r="CJ622" i="25"/>
  <c r="CK622" i="25" s="1"/>
  <c r="CJ626" i="25"/>
  <c r="CK626" i="25" s="1"/>
  <c r="CJ630" i="25"/>
  <c r="CK630" i="25" s="1"/>
  <c r="CJ634" i="25"/>
  <c r="CK634" i="25" s="1"/>
  <c r="CJ638" i="25"/>
  <c r="CK638" i="25" s="1"/>
  <c r="CJ642" i="25"/>
  <c r="CK642" i="25" s="1"/>
  <c r="CJ646" i="25"/>
  <c r="CK646" i="25" s="1"/>
  <c r="CJ650" i="25"/>
  <c r="CK650" i="25" s="1"/>
  <c r="CJ654" i="25"/>
  <c r="CK654" i="25" s="1"/>
  <c r="CJ658" i="25"/>
  <c r="CK658" i="25" s="1"/>
  <c r="CJ662" i="25"/>
  <c r="CK662" i="25" s="1"/>
  <c r="CJ666" i="25"/>
  <c r="CK666" i="25" s="1"/>
  <c r="CJ670" i="25"/>
  <c r="CK670" i="25" s="1"/>
  <c r="CJ674" i="25"/>
  <c r="CK674" i="25" s="1"/>
  <c r="CJ678" i="25"/>
  <c r="CK678" i="25" s="1"/>
  <c r="CJ682" i="25"/>
  <c r="CK682" i="25" s="1"/>
  <c r="CJ686" i="25"/>
  <c r="CK686" i="25" s="1"/>
  <c r="CJ690" i="25"/>
  <c r="CK690" i="25" s="1"/>
  <c r="CJ694" i="25"/>
  <c r="CK694" i="25" s="1"/>
  <c r="CJ698" i="25"/>
  <c r="CK698" i="25" s="1"/>
  <c r="CJ702" i="25"/>
  <c r="CK702" i="25" s="1"/>
  <c r="CJ706" i="25"/>
  <c r="CK706" i="25" s="1"/>
  <c r="CJ710" i="25"/>
  <c r="CK710" i="25" s="1"/>
  <c r="CJ714" i="25"/>
  <c r="CK714" i="25" s="1"/>
  <c r="CJ718" i="25"/>
  <c r="CK718" i="25" s="1"/>
  <c r="CJ722" i="25"/>
  <c r="CK722" i="25" s="1"/>
  <c r="CJ726" i="25"/>
  <c r="CK726" i="25" s="1"/>
  <c r="CJ730" i="25"/>
  <c r="CK730" i="25" s="1"/>
  <c r="CJ734" i="25"/>
  <c r="CK734" i="25" s="1"/>
  <c r="CJ738" i="25"/>
  <c r="CK738" i="25" s="1"/>
  <c r="CJ742" i="25"/>
  <c r="CK742" i="25" s="1"/>
  <c r="CJ746" i="25"/>
  <c r="CK746" i="25" s="1"/>
  <c r="CJ750" i="25"/>
  <c r="CK750" i="25" s="1"/>
  <c r="CJ754" i="25"/>
  <c r="CK754" i="25" s="1"/>
  <c r="CJ759" i="25"/>
  <c r="CK759" i="25" s="1"/>
  <c r="CJ763" i="25"/>
  <c r="CK763" i="25" s="1"/>
  <c r="CJ767" i="25"/>
  <c r="CK767" i="25" s="1"/>
  <c r="CJ771" i="25"/>
  <c r="CK771" i="25" s="1"/>
  <c r="CJ775" i="25"/>
  <c r="CK775" i="25" s="1"/>
  <c r="CJ779" i="25"/>
  <c r="CK779" i="25" s="1"/>
  <c r="CJ783" i="25"/>
  <c r="CK783" i="25" s="1"/>
  <c r="C121" i="23"/>
  <c r="AB120" i="23"/>
  <c r="AF120" i="23"/>
  <c r="AE120" i="23"/>
  <c r="Z120" i="23"/>
  <c r="H120" i="23"/>
  <c r="AJ120" i="23"/>
  <c r="AI120" i="23"/>
  <c r="AH120" i="23"/>
  <c r="I120" i="23"/>
  <c r="AD120" i="23"/>
  <c r="P120" i="23"/>
  <c r="N120" i="23"/>
  <c r="M120" i="23"/>
  <c r="W120" i="23"/>
  <c r="AA120" i="23"/>
  <c r="AC120" i="23"/>
  <c r="E120" i="23"/>
  <c r="O120" i="23"/>
  <c r="G120" i="23"/>
  <c r="E3065" i="25" s="1"/>
  <c r="L120" i="23"/>
  <c r="J120" i="23"/>
  <c r="AG120" i="23"/>
  <c r="V120" i="23"/>
  <c r="Y120" i="23"/>
  <c r="X120" i="23"/>
  <c r="F120" i="23"/>
  <c r="AL3048" i="25" s="1"/>
  <c r="K120" i="23"/>
  <c r="Q120" i="23"/>
  <c r="BL3102" i="25" l="1"/>
  <c r="AP3035" i="25"/>
  <c r="AR3035" i="25"/>
  <c r="L3124" i="25"/>
  <c r="N3124" i="25"/>
  <c r="R3124" i="25"/>
  <c r="AF3124" i="25"/>
  <c r="P3124" i="25"/>
  <c r="AT3124" i="25"/>
  <c r="T3124" i="25"/>
  <c r="AX3124" i="25"/>
  <c r="AR3124" i="25"/>
  <c r="AH3124" i="25"/>
  <c r="D3124" i="25"/>
  <c r="H3124" i="25"/>
  <c r="X3124" i="25"/>
  <c r="AZ3124" i="25"/>
  <c r="AD3124" i="25"/>
  <c r="BJ3124" i="25"/>
  <c r="AN3124" i="25"/>
  <c r="BD3124" i="25"/>
  <c r="BH3124" i="25"/>
  <c r="F3124" i="25"/>
  <c r="AL3124" i="25"/>
  <c r="J3124" i="25"/>
  <c r="AP3124" i="25"/>
  <c r="BL3124" i="25"/>
  <c r="AV3124" i="25"/>
  <c r="AB3124" i="25"/>
  <c r="AJ3124" i="25"/>
  <c r="V3124" i="25"/>
  <c r="BB3124" i="25"/>
  <c r="Z3124" i="25"/>
  <c r="AP3039" i="25"/>
  <c r="AR3039" i="25"/>
  <c r="AP3033" i="25"/>
  <c r="AL3065" i="25"/>
  <c r="AP3034" i="25"/>
  <c r="AR3037" i="25"/>
  <c r="R3043" i="25"/>
  <c r="AB3043" i="25"/>
  <c r="BN17" i="25"/>
  <c r="AP3031" i="25"/>
  <c r="AR3034" i="25"/>
  <c r="L3043" i="25"/>
  <c r="AJ3043" i="25"/>
  <c r="J3043" i="25"/>
  <c r="AR3041" i="25"/>
  <c r="AR3033" i="25"/>
  <c r="BL17" i="25"/>
  <c r="Z3043" i="25"/>
  <c r="AP3037" i="25"/>
  <c r="BJ13" i="25"/>
  <c r="BJ10" i="25"/>
  <c r="BN13" i="25"/>
  <c r="BN10" i="25"/>
  <c r="BL13" i="25"/>
  <c r="BL10" i="25"/>
  <c r="AP3041" i="25"/>
  <c r="BN11" i="25"/>
  <c r="AH3053" i="25"/>
  <c r="BO3070" i="25"/>
  <c r="BO3053" i="25"/>
  <c r="AH3070" i="25"/>
  <c r="AH3043" i="25"/>
  <c r="T12" i="25"/>
  <c r="AR12" i="25"/>
  <c r="F12" i="25"/>
  <c r="AN12" i="25"/>
  <c r="AB12" i="25"/>
  <c r="AT12" i="25"/>
  <c r="AF12" i="25"/>
  <c r="AP12" i="25"/>
  <c r="AL12" i="25"/>
  <c r="BB12" i="25"/>
  <c r="BF12" i="25"/>
  <c r="BD12" i="25"/>
  <c r="J12" i="25"/>
  <c r="H12" i="25"/>
  <c r="AZ12" i="25"/>
  <c r="AV12" i="25"/>
  <c r="N12" i="25"/>
  <c r="AJ12" i="25"/>
  <c r="AH12" i="25"/>
  <c r="BH12" i="25"/>
  <c r="Z12" i="25"/>
  <c r="P12" i="25"/>
  <c r="V12" i="25"/>
  <c r="R12" i="25"/>
  <c r="AD12" i="25"/>
  <c r="AX12" i="25"/>
  <c r="L12" i="25"/>
  <c r="AP3130" i="25"/>
  <c r="J3130" i="25"/>
  <c r="AL3130" i="25"/>
  <c r="F3130" i="25"/>
  <c r="D3130" i="25"/>
  <c r="L3130" i="25"/>
  <c r="P3130" i="25"/>
  <c r="AF3130" i="25"/>
  <c r="Z3130" i="25"/>
  <c r="AT3130" i="25"/>
  <c r="AZ3130" i="25"/>
  <c r="AR3130" i="25"/>
  <c r="AV3130" i="25"/>
  <c r="BJ12" i="25"/>
  <c r="X12" i="25"/>
  <c r="AH3130" i="25"/>
  <c r="BB3130" i="25"/>
  <c r="N3130" i="25"/>
  <c r="BH3130" i="25"/>
  <c r="X3130" i="25"/>
  <c r="BL3130" i="25"/>
  <c r="AX3130" i="25"/>
  <c r="V3130" i="25"/>
  <c r="BD3130" i="25"/>
  <c r="BN12" i="25"/>
  <c r="BL12" i="25"/>
  <c r="R3130" i="25"/>
  <c r="AJ3130" i="25"/>
  <c r="AN3130" i="25"/>
  <c r="BJ3130" i="25"/>
  <c r="T3130" i="25"/>
  <c r="H3130" i="25"/>
  <c r="BF3130" i="25"/>
  <c r="AD3130" i="25"/>
  <c r="AB3130" i="25"/>
  <c r="AR3031" i="25"/>
  <c r="T3043" i="25"/>
  <c r="AB9" i="25"/>
  <c r="AR9" i="25"/>
  <c r="AJ9" i="25"/>
  <c r="AP9" i="25"/>
  <c r="V9" i="25"/>
  <c r="L9" i="25"/>
  <c r="J9" i="25"/>
  <c r="BD9" i="25"/>
  <c r="P9" i="25"/>
  <c r="AN9" i="25"/>
  <c r="AX9" i="25"/>
  <c r="T9" i="25"/>
  <c r="F9" i="25"/>
  <c r="AD9" i="25"/>
  <c r="BH9" i="25"/>
  <c r="AH9" i="25"/>
  <c r="BB9" i="25"/>
  <c r="AT9" i="25"/>
  <c r="Z9" i="25"/>
  <c r="X9" i="25"/>
  <c r="R9" i="25"/>
  <c r="AL9" i="25"/>
  <c r="BF9" i="25"/>
  <c r="AZ9" i="25"/>
  <c r="AV9" i="25"/>
  <c r="H9" i="25"/>
  <c r="AH3127" i="25"/>
  <c r="BJ3127" i="25"/>
  <c r="AD3127" i="25"/>
  <c r="AZ3127" i="25"/>
  <c r="N9" i="25"/>
  <c r="AP3127" i="25"/>
  <c r="BB3127" i="25"/>
  <c r="N3127" i="25"/>
  <c r="D3127" i="25"/>
  <c r="L3127" i="25"/>
  <c r="P3127" i="25"/>
  <c r="AF3127" i="25"/>
  <c r="AX3127" i="25"/>
  <c r="J3127" i="25"/>
  <c r="V3127" i="25"/>
  <c r="T3127" i="25"/>
  <c r="AB3127" i="25"/>
  <c r="AV3127" i="25"/>
  <c r="BL3127" i="25"/>
  <c r="Z3127" i="25"/>
  <c r="F3127" i="25"/>
  <c r="BD3127" i="25"/>
  <c r="R3127" i="25"/>
  <c r="AJ3127" i="25"/>
  <c r="X3127" i="25"/>
  <c r="AT3127" i="25"/>
  <c r="BH3127" i="25"/>
  <c r="AN3127" i="25"/>
  <c r="AF9" i="25"/>
  <c r="BF3127" i="25"/>
  <c r="AL3127" i="25"/>
  <c r="AR3127" i="25"/>
  <c r="H3127" i="25"/>
  <c r="BL9" i="25"/>
  <c r="AH8" i="25"/>
  <c r="BD8" i="25"/>
  <c r="AX8" i="25"/>
  <c r="BB8" i="25"/>
  <c r="J8" i="25"/>
  <c r="F8" i="25"/>
  <c r="AB8" i="25"/>
  <c r="T8" i="25"/>
  <c r="BF8" i="25"/>
  <c r="BH8" i="25"/>
  <c r="Z8" i="25"/>
  <c r="AN8" i="25"/>
  <c r="AJ8" i="25"/>
  <c r="AP8" i="25"/>
  <c r="AD8" i="25"/>
  <c r="N8" i="25"/>
  <c r="L8" i="25"/>
  <c r="X8" i="25"/>
  <c r="V8" i="25"/>
  <c r="R8" i="25"/>
  <c r="P8" i="25"/>
  <c r="AZ8" i="25"/>
  <c r="AR8" i="25"/>
  <c r="AF8" i="25"/>
  <c r="H8" i="25"/>
  <c r="AV8" i="25"/>
  <c r="BR9" i="25"/>
  <c r="BR12" i="25"/>
  <c r="BR11" i="25"/>
  <c r="BR10" i="25"/>
  <c r="AH3126" i="25"/>
  <c r="BJ3126" i="25"/>
  <c r="AD3126" i="25"/>
  <c r="AZ3126" i="25"/>
  <c r="BH3126" i="25"/>
  <c r="BD3126" i="25"/>
  <c r="AN3126" i="25"/>
  <c r="AT8" i="25"/>
  <c r="AL8" i="25"/>
  <c r="BR15" i="25"/>
  <c r="BN8" i="25"/>
  <c r="BL8" i="25"/>
  <c r="AP3126" i="25"/>
  <c r="J3126" i="25"/>
  <c r="AL3126" i="25"/>
  <c r="F3126" i="25"/>
  <c r="D3126" i="25"/>
  <c r="L3126" i="25"/>
  <c r="P3126" i="25"/>
  <c r="AF3126" i="25"/>
  <c r="Z3126" i="25"/>
  <c r="V3126" i="25"/>
  <c r="AR3126" i="25"/>
  <c r="H3126" i="25"/>
  <c r="BJ8" i="25"/>
  <c r="BR17" i="25"/>
  <c r="R3126" i="25"/>
  <c r="N3126" i="25"/>
  <c r="AB3126" i="25"/>
  <c r="BL3126" i="25"/>
  <c r="BR13" i="25"/>
  <c r="BR14" i="25"/>
  <c r="BR16" i="25"/>
  <c r="BF3126" i="25"/>
  <c r="BB3126" i="25"/>
  <c r="AJ3126" i="25"/>
  <c r="X3126" i="25"/>
  <c r="AX3126" i="25"/>
  <c r="AT3126" i="25"/>
  <c r="T3126" i="25"/>
  <c r="AV3126" i="25"/>
  <c r="J10" i="25"/>
  <c r="AB10" i="25"/>
  <c r="F10" i="25"/>
  <c r="R10" i="25"/>
  <c r="X10" i="25"/>
  <c r="P10" i="25"/>
  <c r="AP10" i="25"/>
  <c r="AT10" i="25"/>
  <c r="BB10" i="25"/>
  <c r="H10" i="25"/>
  <c r="T10" i="25"/>
  <c r="AZ10" i="25"/>
  <c r="V10" i="25"/>
  <c r="AR10" i="25"/>
  <c r="AH3128" i="25"/>
  <c r="BJ3128" i="25"/>
  <c r="AD3128" i="25"/>
  <c r="AZ3128" i="25"/>
  <c r="AL10" i="25"/>
  <c r="AN10" i="25"/>
  <c r="AD10" i="25"/>
  <c r="AH10" i="25"/>
  <c r="L10" i="25"/>
  <c r="AV10" i="25"/>
  <c r="N10" i="25"/>
  <c r="BH10" i="25"/>
  <c r="Z10" i="25"/>
  <c r="AX10" i="25"/>
  <c r="BD10" i="25"/>
  <c r="BF10" i="25"/>
  <c r="BF3128" i="25"/>
  <c r="R3128" i="25"/>
  <c r="AL3128" i="25"/>
  <c r="AJ3128" i="25"/>
  <c r="AR3128" i="25"/>
  <c r="X3128" i="25"/>
  <c r="H3128" i="25"/>
  <c r="AF10" i="25"/>
  <c r="AP3128" i="25"/>
  <c r="AT3128" i="25"/>
  <c r="T3128" i="25"/>
  <c r="L3128" i="25"/>
  <c r="AN3128" i="25"/>
  <c r="AJ10" i="25"/>
  <c r="AX3128" i="25"/>
  <c r="BB3128" i="25"/>
  <c r="F3128" i="25"/>
  <c r="AB3128" i="25"/>
  <c r="P3128" i="25"/>
  <c r="Z3128" i="25"/>
  <c r="D3128" i="25"/>
  <c r="BL3128" i="25"/>
  <c r="J3128" i="25"/>
  <c r="BH3128" i="25"/>
  <c r="AF3128" i="25"/>
  <c r="V3128" i="25"/>
  <c r="BD3128" i="25"/>
  <c r="N3128" i="25"/>
  <c r="AV3128" i="25"/>
  <c r="F13" i="25"/>
  <c r="BD13" i="25"/>
  <c r="AT13" i="25"/>
  <c r="BB13" i="25"/>
  <c r="AZ13" i="25"/>
  <c r="V13" i="25"/>
  <c r="AR13" i="25"/>
  <c r="AB13" i="25"/>
  <c r="H13" i="25"/>
  <c r="BF13" i="25"/>
  <c r="T13" i="25"/>
  <c r="AD13" i="25"/>
  <c r="Z13" i="25"/>
  <c r="J13" i="25"/>
  <c r="AV13" i="25"/>
  <c r="AH13" i="25"/>
  <c r="AX13" i="25"/>
  <c r="AL13" i="25"/>
  <c r="AP13" i="25"/>
  <c r="X13" i="25"/>
  <c r="N13" i="25"/>
  <c r="AN13" i="25"/>
  <c r="L13" i="25"/>
  <c r="R13" i="25"/>
  <c r="BH13" i="25"/>
  <c r="AF13" i="25"/>
  <c r="AX3131" i="25"/>
  <c r="R3131" i="25"/>
  <c r="AT3131" i="25"/>
  <c r="N3131" i="25"/>
  <c r="T3131" i="25"/>
  <c r="AB3131" i="25"/>
  <c r="AV3131" i="25"/>
  <c r="BL3131" i="25"/>
  <c r="AH3131" i="25"/>
  <c r="BB3131" i="25"/>
  <c r="F3131" i="25"/>
  <c r="BH3131" i="25"/>
  <c r="X3131" i="25"/>
  <c r="AF3131" i="25"/>
  <c r="P13" i="25"/>
  <c r="AP3131" i="25"/>
  <c r="BJ3131" i="25"/>
  <c r="V3131" i="25"/>
  <c r="D3131" i="25"/>
  <c r="BD3131" i="25"/>
  <c r="H3131" i="25"/>
  <c r="Z3131" i="25"/>
  <c r="AZ3131" i="25"/>
  <c r="P3131" i="25"/>
  <c r="J3131" i="25"/>
  <c r="AJ3131" i="25"/>
  <c r="AN3131" i="25"/>
  <c r="AJ13" i="25"/>
  <c r="AL3131" i="25"/>
  <c r="AR3131" i="25"/>
  <c r="BF3131" i="25"/>
  <c r="AD3131" i="25"/>
  <c r="L3131" i="25"/>
  <c r="BJ9" i="25"/>
  <c r="V15" i="25"/>
  <c r="BF15" i="25"/>
  <c r="AX15" i="25"/>
  <c r="AJ15" i="25"/>
  <c r="H15" i="25"/>
  <c r="BD15" i="25"/>
  <c r="J15" i="25"/>
  <c r="AR15" i="25"/>
  <c r="AH15" i="25"/>
  <c r="BB15" i="25"/>
  <c r="AL15" i="25"/>
  <c r="N15" i="25"/>
  <c r="AF15" i="25"/>
  <c r="T15" i="25"/>
  <c r="L15" i="25"/>
  <c r="AV15" i="25"/>
  <c r="Z15" i="25"/>
  <c r="R15" i="25"/>
  <c r="P15" i="25"/>
  <c r="BH15" i="25"/>
  <c r="AT15" i="25"/>
  <c r="AN15" i="25"/>
  <c r="AB15" i="25"/>
  <c r="AD15" i="25"/>
  <c r="X15" i="25"/>
  <c r="AP15" i="25"/>
  <c r="BN15" i="25"/>
  <c r="BL15" i="25"/>
  <c r="AZ15" i="25"/>
  <c r="BF3133" i="25"/>
  <c r="Z3133" i="25"/>
  <c r="BB3133" i="25"/>
  <c r="V3133" i="25"/>
  <c r="AJ3133" i="25"/>
  <c r="AR3133" i="25"/>
  <c r="X3133" i="25"/>
  <c r="H3133" i="25"/>
  <c r="BJ15" i="25"/>
  <c r="AH3133" i="25"/>
  <c r="BJ3133" i="25"/>
  <c r="AD3133" i="25"/>
  <c r="AZ3133" i="25"/>
  <c r="BH3133" i="25"/>
  <c r="BD3133" i="25"/>
  <c r="AN3133" i="25"/>
  <c r="F15" i="25"/>
  <c r="R3133" i="25"/>
  <c r="N3133" i="25"/>
  <c r="AB3133" i="25"/>
  <c r="BL3133" i="25"/>
  <c r="J3133" i="25"/>
  <c r="F3133" i="25"/>
  <c r="L3133" i="25"/>
  <c r="AF3133" i="25"/>
  <c r="AX3133" i="25"/>
  <c r="AT3133" i="25"/>
  <c r="T3133" i="25"/>
  <c r="AV3133" i="25"/>
  <c r="AP3133" i="25"/>
  <c r="AL3133" i="25"/>
  <c r="D3133" i="25"/>
  <c r="P3133" i="25"/>
  <c r="AL17" i="25"/>
  <c r="X17" i="25"/>
  <c r="AH17" i="25"/>
  <c r="AV17" i="25"/>
  <c r="AR17" i="25"/>
  <c r="BB17" i="25"/>
  <c r="AX17" i="25"/>
  <c r="BH17" i="25"/>
  <c r="J17" i="25"/>
  <c r="BF17" i="25"/>
  <c r="AZ17" i="25"/>
  <c r="R17" i="25"/>
  <c r="AD17" i="25"/>
  <c r="AJ17" i="25"/>
  <c r="AB17" i="25"/>
  <c r="H17" i="25"/>
  <c r="F17" i="25"/>
  <c r="L17" i="25"/>
  <c r="AT17" i="25"/>
  <c r="P17" i="25"/>
  <c r="N17" i="25"/>
  <c r="V17" i="25"/>
  <c r="BD17" i="25"/>
  <c r="T17" i="25"/>
  <c r="AN17" i="25"/>
  <c r="AF17" i="25"/>
  <c r="BF3135" i="25"/>
  <c r="Z3135" i="25"/>
  <c r="BB3135" i="25"/>
  <c r="V3135" i="25"/>
  <c r="AJ3135" i="25"/>
  <c r="AR3135" i="25"/>
  <c r="X3135" i="25"/>
  <c r="H3135" i="25"/>
  <c r="AH3135" i="25"/>
  <c r="AT3135" i="25"/>
  <c r="F3135" i="25"/>
  <c r="BH3135" i="25"/>
  <c r="AV3135" i="25"/>
  <c r="AF3135" i="25"/>
  <c r="Z17" i="25"/>
  <c r="AP3135" i="25"/>
  <c r="BJ3135" i="25"/>
  <c r="N3135" i="25"/>
  <c r="D3135" i="25"/>
  <c r="BD3135" i="25"/>
  <c r="BL3135" i="25"/>
  <c r="AD3141" i="25"/>
  <c r="BY2382" i="25" s="1"/>
  <c r="D2382" i="25" s="1"/>
  <c r="AL3135" i="25"/>
  <c r="AB3135" i="25"/>
  <c r="AP17" i="25"/>
  <c r="AX3135" i="25"/>
  <c r="AD3135" i="25"/>
  <c r="L3135" i="25"/>
  <c r="R3135" i="25"/>
  <c r="AZ3135" i="25"/>
  <c r="P3135" i="25"/>
  <c r="J3135" i="25"/>
  <c r="T3135" i="25"/>
  <c r="AN3135" i="25"/>
  <c r="AL11" i="25"/>
  <c r="BH11" i="25"/>
  <c r="R11" i="25"/>
  <c r="AV11" i="25"/>
  <c r="V11" i="25"/>
  <c r="AB11" i="25"/>
  <c r="AX11" i="25"/>
  <c r="L11" i="25"/>
  <c r="AT11" i="25"/>
  <c r="BB11" i="25"/>
  <c r="AP11" i="25"/>
  <c r="BF11" i="25"/>
  <c r="N11" i="25"/>
  <c r="F11" i="25"/>
  <c r="AF11" i="25"/>
  <c r="AN11" i="25"/>
  <c r="X11" i="25"/>
  <c r="H11" i="25"/>
  <c r="AJ11" i="25"/>
  <c r="BD11" i="25"/>
  <c r="AH11" i="25"/>
  <c r="T11" i="25"/>
  <c r="J11" i="25"/>
  <c r="AR11" i="25"/>
  <c r="Z11" i="25"/>
  <c r="AD11" i="25"/>
  <c r="P11" i="25"/>
  <c r="AP3129" i="25"/>
  <c r="J3129" i="25"/>
  <c r="AL3129" i="25"/>
  <c r="F3129" i="25"/>
  <c r="D3129" i="25"/>
  <c r="L3129" i="25"/>
  <c r="P3129" i="25"/>
  <c r="AF3129" i="25"/>
  <c r="Z3129" i="25"/>
  <c r="AT3129" i="25"/>
  <c r="AZ3129" i="25"/>
  <c r="AR3129" i="25"/>
  <c r="AV3129" i="25"/>
  <c r="BJ11" i="25"/>
  <c r="AZ11" i="25"/>
  <c r="BL11" i="25"/>
  <c r="AH3129" i="25"/>
  <c r="BB3129" i="25"/>
  <c r="N3129" i="25"/>
  <c r="BH3129" i="25"/>
  <c r="X3129" i="25"/>
  <c r="BL3129" i="25"/>
  <c r="R3129" i="25"/>
  <c r="AJ3129" i="25"/>
  <c r="AN3129" i="25"/>
  <c r="BJ3129" i="25"/>
  <c r="T3129" i="25"/>
  <c r="H3129" i="25"/>
  <c r="BF3129" i="25"/>
  <c r="AD3129" i="25"/>
  <c r="AB3129" i="25"/>
  <c r="AX3129" i="25"/>
  <c r="V3129" i="25"/>
  <c r="BD3129" i="25"/>
  <c r="AH3051" i="25"/>
  <c r="BO3051" i="25"/>
  <c r="BN9" i="25"/>
  <c r="AH3068" i="25"/>
  <c r="BO3068" i="25"/>
  <c r="P14" i="25"/>
  <c r="F14" i="25"/>
  <c r="J14" i="25"/>
  <c r="AT14" i="25"/>
  <c r="AX14" i="25"/>
  <c r="AB14" i="25"/>
  <c r="R14" i="25"/>
  <c r="AH14" i="25"/>
  <c r="V14" i="25"/>
  <c r="T14" i="25"/>
  <c r="AZ14" i="25"/>
  <c r="X14" i="25"/>
  <c r="Z14" i="25"/>
  <c r="N14" i="25"/>
  <c r="AN14" i="25"/>
  <c r="AL14" i="25"/>
  <c r="BD14" i="25"/>
  <c r="L14" i="25"/>
  <c r="BB14" i="25"/>
  <c r="AF14" i="25"/>
  <c r="H14" i="25"/>
  <c r="BH14" i="25"/>
  <c r="AV14" i="25"/>
  <c r="AJ14" i="25"/>
  <c r="AR14" i="25"/>
  <c r="AD14" i="25"/>
  <c r="BF14" i="25"/>
  <c r="BL14" i="25"/>
  <c r="AX3132" i="25"/>
  <c r="R3132" i="25"/>
  <c r="AT3132" i="25"/>
  <c r="N3132" i="25"/>
  <c r="T3132" i="25"/>
  <c r="AB3132" i="25"/>
  <c r="AV3132" i="25"/>
  <c r="BL3132" i="25"/>
  <c r="AP14" i="25"/>
  <c r="BF3132" i="25"/>
  <c r="Z3132" i="25"/>
  <c r="BB3132" i="25"/>
  <c r="V3132" i="25"/>
  <c r="AJ3132" i="25"/>
  <c r="AR3132" i="25"/>
  <c r="X3132" i="25"/>
  <c r="H3132" i="25"/>
  <c r="J3132" i="25"/>
  <c r="F3132" i="25"/>
  <c r="L3132" i="25"/>
  <c r="AF3132" i="25"/>
  <c r="BJ3132" i="25"/>
  <c r="AZ3132" i="25"/>
  <c r="BD3132" i="25"/>
  <c r="BJ14" i="25"/>
  <c r="AP3132" i="25"/>
  <c r="AL3132" i="25"/>
  <c r="D3132" i="25"/>
  <c r="P3132" i="25"/>
  <c r="AH3132" i="25"/>
  <c r="AD3132" i="25"/>
  <c r="BH3132" i="25"/>
  <c r="AN3132" i="25"/>
  <c r="H16" i="25"/>
  <c r="AJ16" i="25"/>
  <c r="AN16" i="25"/>
  <c r="AL16" i="25"/>
  <c r="AD16" i="25"/>
  <c r="R16" i="25"/>
  <c r="P16" i="25"/>
  <c r="T16" i="25"/>
  <c r="BB16" i="25"/>
  <c r="X16" i="25"/>
  <c r="AV16" i="25"/>
  <c r="BH16" i="25"/>
  <c r="AF16" i="25"/>
  <c r="AH16" i="25"/>
  <c r="AX16" i="25"/>
  <c r="V16" i="25"/>
  <c r="AB16" i="25"/>
  <c r="BF16" i="25"/>
  <c r="L16" i="25"/>
  <c r="AT16" i="25"/>
  <c r="AR16" i="25"/>
  <c r="AP16" i="25"/>
  <c r="N16" i="25"/>
  <c r="Z16" i="25"/>
  <c r="AZ16" i="25"/>
  <c r="F16" i="25"/>
  <c r="AX3134" i="25"/>
  <c r="R3134" i="25"/>
  <c r="AT3134" i="25"/>
  <c r="N3134" i="25"/>
  <c r="T3134" i="25"/>
  <c r="AB3134" i="25"/>
  <c r="AV3134" i="25"/>
  <c r="AF3134" i="25"/>
  <c r="J16" i="25"/>
  <c r="AP3134" i="25"/>
  <c r="BJ3134" i="25"/>
  <c r="V3134" i="25"/>
  <c r="D3134" i="25"/>
  <c r="BD3134" i="25"/>
  <c r="BL3134" i="25"/>
  <c r="BD16" i="25"/>
  <c r="BF3134" i="25"/>
  <c r="J3134" i="25"/>
  <c r="AD3134" i="25"/>
  <c r="AJ3134" i="25"/>
  <c r="L3134" i="25"/>
  <c r="H3134" i="25"/>
  <c r="BJ16" i="25"/>
  <c r="BB3134" i="25"/>
  <c r="BH3134" i="25"/>
  <c r="P3134" i="25"/>
  <c r="AL3134" i="25"/>
  <c r="AR3134" i="25"/>
  <c r="BL16" i="25"/>
  <c r="AH3134" i="25"/>
  <c r="F3134" i="25"/>
  <c r="X3134" i="25"/>
  <c r="Z3134" i="25"/>
  <c r="AZ3134" i="25"/>
  <c r="AN3134" i="25"/>
  <c r="B3125" i="25"/>
  <c r="D3125" i="25" s="1"/>
  <c r="AG3110" i="25"/>
  <c r="AH3110" i="25"/>
  <c r="E3048" i="25"/>
  <c r="C122" i="23"/>
  <c r="AA121" i="23"/>
  <c r="AD121" i="23"/>
  <c r="AC121" i="23"/>
  <c r="H121" i="23"/>
  <c r="F121" i="23"/>
  <c r="AJ121" i="23"/>
  <c r="AI121" i="23"/>
  <c r="AH121" i="23"/>
  <c r="M121" i="23"/>
  <c r="AE121" i="23"/>
  <c r="Y121" i="23"/>
  <c r="E121" i="23"/>
  <c r="L121" i="23"/>
  <c r="J121" i="23"/>
  <c r="I121" i="23"/>
  <c r="W121" i="23"/>
  <c r="AF121" i="23"/>
  <c r="G121" i="23"/>
  <c r="F3065" i="25" s="1"/>
  <c r="K121" i="23"/>
  <c r="AB121" i="23"/>
  <c r="O121" i="23"/>
  <c r="AG121" i="23"/>
  <c r="V121" i="23"/>
  <c r="N121" i="23"/>
  <c r="X121" i="23"/>
  <c r="Z121" i="23"/>
  <c r="Q121" i="23"/>
  <c r="P121" i="23"/>
  <c r="AM3048" i="25"/>
  <c r="BY328" i="25" l="1"/>
  <c r="D328" i="25" s="1"/>
  <c r="F3094" i="25"/>
  <c r="BL3099" i="25"/>
  <c r="BL3097" i="25"/>
  <c r="BY1401" i="25"/>
  <c r="D1401" i="25" s="1"/>
  <c r="BY2682" i="25"/>
  <c r="D2682" i="25" s="1"/>
  <c r="BY1731" i="25"/>
  <c r="D1731" i="25" s="1"/>
  <c r="BY1152" i="25"/>
  <c r="D1152" i="25" s="1"/>
  <c r="BY1521" i="25"/>
  <c r="D1521" i="25" s="1"/>
  <c r="BY1532" i="25"/>
  <c r="D1532" i="25" s="1"/>
  <c r="BY1917" i="25"/>
  <c r="D1917" i="25" s="1"/>
  <c r="BY2580" i="25"/>
  <c r="D2580" i="25" s="1"/>
  <c r="BY2272" i="25"/>
  <c r="D2272" i="25" s="1"/>
  <c r="BY2579" i="25"/>
  <c r="D2579" i="25" s="1"/>
  <c r="BY1741" i="25"/>
  <c r="D1741" i="25" s="1"/>
  <c r="BY2196" i="25"/>
  <c r="D2196" i="25" s="1"/>
  <c r="BY2199" i="25"/>
  <c r="D2199" i="25" s="1"/>
  <c r="BY1999" i="25"/>
  <c r="D1999" i="25" s="1"/>
  <c r="BY2783" i="25"/>
  <c r="D2783" i="25" s="1"/>
  <c r="BY3015" i="25"/>
  <c r="D3015" i="25" s="1"/>
  <c r="BY1041" i="25"/>
  <c r="D1041" i="25" s="1"/>
  <c r="BY2039" i="25"/>
  <c r="D2039" i="25" s="1"/>
  <c r="BY2215" i="25"/>
  <c r="D2215" i="25" s="1"/>
  <c r="BY2337" i="25"/>
  <c r="D2337" i="25" s="1"/>
  <c r="BY2987" i="25"/>
  <c r="D2987" i="25" s="1"/>
  <c r="BY2067" i="25"/>
  <c r="D2067" i="25" s="1"/>
  <c r="BY1274" i="25"/>
  <c r="D1274" i="25" s="1"/>
  <c r="BY1460" i="25"/>
  <c r="D1460" i="25" s="1"/>
  <c r="BY2626" i="25"/>
  <c r="D2626" i="25" s="1"/>
  <c r="BY1482" i="25"/>
  <c r="D1482" i="25" s="1"/>
  <c r="BY1408" i="25"/>
  <c r="D1408" i="25" s="1"/>
  <c r="BY1619" i="25"/>
  <c r="D1619" i="25" s="1"/>
  <c r="BY2561" i="25"/>
  <c r="D2561" i="25" s="1"/>
  <c r="BY1437" i="25"/>
  <c r="D1437" i="25" s="1"/>
  <c r="BY2586" i="25"/>
  <c r="D2586" i="25" s="1"/>
  <c r="BY2289" i="25"/>
  <c r="D2289" i="25" s="1"/>
  <c r="BY1841" i="25"/>
  <c r="D1841" i="25" s="1"/>
  <c r="BY2366" i="25"/>
  <c r="D2366" i="25" s="1"/>
  <c r="BY2719" i="25"/>
  <c r="D2719" i="25" s="1"/>
  <c r="BY2935" i="25"/>
  <c r="D2935" i="25" s="1"/>
  <c r="BY2082" i="25"/>
  <c r="D2082" i="25" s="1"/>
  <c r="BY2068" i="25"/>
  <c r="D2068" i="25" s="1"/>
  <c r="BY1328" i="25"/>
  <c r="D1328" i="25" s="1"/>
  <c r="BY2624" i="25"/>
  <c r="D2624" i="25" s="1"/>
  <c r="BY2954" i="25"/>
  <c r="D2954" i="25" s="1"/>
  <c r="BY1348" i="25"/>
  <c r="D1348" i="25" s="1"/>
  <c r="BY2233" i="25"/>
  <c r="D2233" i="25" s="1"/>
  <c r="BY1089" i="25"/>
  <c r="D1089" i="25" s="1"/>
  <c r="BY2765" i="25"/>
  <c r="D2765" i="25" s="1"/>
  <c r="BY2158" i="25"/>
  <c r="D2158" i="25" s="1"/>
  <c r="BY1647" i="25"/>
  <c r="D1647" i="25" s="1"/>
  <c r="BY1626" i="25"/>
  <c r="D1626" i="25" s="1"/>
  <c r="BY1668" i="25"/>
  <c r="D1668" i="25" s="1"/>
  <c r="BY2616" i="25"/>
  <c r="D2616" i="25" s="1"/>
  <c r="BY1295" i="25"/>
  <c r="D1295" i="25" s="1"/>
  <c r="BY2888" i="25"/>
  <c r="D2888" i="25" s="1"/>
  <c r="BY2120" i="25"/>
  <c r="D2120" i="25" s="1"/>
  <c r="BY1305" i="25"/>
  <c r="D1305" i="25" s="1"/>
  <c r="BY2422" i="25"/>
  <c r="D2422" i="25" s="1"/>
  <c r="BY2108" i="25"/>
  <c r="D2108" i="25" s="1"/>
  <c r="BY2340" i="25"/>
  <c r="D2340" i="25" s="1"/>
  <c r="BY1693" i="25"/>
  <c r="D1693" i="25" s="1"/>
  <c r="BY1679" i="25"/>
  <c r="D1679" i="25" s="1"/>
  <c r="BY2671" i="25"/>
  <c r="D2671" i="25" s="1"/>
  <c r="BY1560" i="25"/>
  <c r="D1560" i="25" s="1"/>
  <c r="BY2025" i="25"/>
  <c r="D2025" i="25" s="1"/>
  <c r="BY3021" i="25"/>
  <c r="D3021" i="25" s="1"/>
  <c r="BY2660" i="25"/>
  <c r="D2660" i="25" s="1"/>
  <c r="BY2247" i="25"/>
  <c r="D2247" i="25" s="1"/>
  <c r="BY2797" i="25"/>
  <c r="D2797" i="25" s="1"/>
  <c r="BY2083" i="25"/>
  <c r="D2083" i="25" s="1"/>
  <c r="BY1886" i="25"/>
  <c r="D1886" i="25" s="1"/>
  <c r="BY1594" i="25"/>
  <c r="D1594" i="25" s="1"/>
  <c r="BY2070" i="25"/>
  <c r="D2070" i="25" s="1"/>
  <c r="BY1595" i="25"/>
  <c r="D1595" i="25" s="1"/>
  <c r="BY1834" i="25"/>
  <c r="D1834" i="25" s="1"/>
  <c r="BY2235" i="25"/>
  <c r="D2235" i="25" s="1"/>
  <c r="BY2395" i="25"/>
  <c r="D2395" i="25" s="1"/>
  <c r="BY1036" i="25"/>
  <c r="D1036" i="25" s="1"/>
  <c r="BY2650" i="25"/>
  <c r="D2650" i="25" s="1"/>
  <c r="BY1749" i="25"/>
  <c r="D1749" i="25" s="1"/>
  <c r="BY2576" i="25"/>
  <c r="D2576" i="25" s="1"/>
  <c r="BY2354" i="25"/>
  <c r="D2354" i="25" s="1"/>
  <c r="BY1445" i="25"/>
  <c r="D1445" i="25" s="1"/>
  <c r="BY2509" i="25"/>
  <c r="D2509" i="25" s="1"/>
  <c r="BY1278" i="25"/>
  <c r="D1278" i="25" s="1"/>
  <c r="BY1156" i="25"/>
  <c r="D1156" i="25" s="1"/>
  <c r="BY3006" i="25"/>
  <c r="D3006" i="25" s="1"/>
  <c r="BY3017" i="25"/>
  <c r="D3017" i="25" s="1"/>
  <c r="BY2280" i="25"/>
  <c r="D2280" i="25" s="1"/>
  <c r="BY1229" i="25"/>
  <c r="D1229" i="25" s="1"/>
  <c r="BY1122" i="25"/>
  <c r="D1122" i="25" s="1"/>
  <c r="BY1743" i="25"/>
  <c r="D1743" i="25" s="1"/>
  <c r="BY1882" i="25"/>
  <c r="D1882" i="25" s="1"/>
  <c r="BY2707" i="25"/>
  <c r="D2707" i="25" s="1"/>
  <c r="BY2259" i="25"/>
  <c r="D2259" i="25" s="1"/>
  <c r="BY1954" i="25"/>
  <c r="D1954" i="25" s="1"/>
  <c r="BY2014" i="25"/>
  <c r="D2014" i="25" s="1"/>
  <c r="BY1505" i="25"/>
  <c r="D1505" i="25" s="1"/>
  <c r="BY2698" i="25"/>
  <c r="D2698" i="25" s="1"/>
  <c r="BY2828" i="25"/>
  <c r="D2828" i="25" s="1"/>
  <c r="BY2526" i="25"/>
  <c r="D2526" i="25" s="1"/>
  <c r="BY1922" i="25"/>
  <c r="D1922" i="25" s="1"/>
  <c r="BY1793" i="25"/>
  <c r="D1793" i="25" s="1"/>
  <c r="BY2130" i="25"/>
  <c r="D2130" i="25" s="1"/>
  <c r="BY1325" i="25"/>
  <c r="D1325" i="25" s="1"/>
  <c r="BY2919" i="25"/>
  <c r="D2919" i="25" s="1"/>
  <c r="BY2649" i="25"/>
  <c r="D2649" i="25" s="1"/>
  <c r="BY1264" i="25"/>
  <c r="D1264" i="25" s="1"/>
  <c r="BY1378" i="25"/>
  <c r="D1378" i="25" s="1"/>
  <c r="BY3012" i="25"/>
  <c r="D3012" i="25" s="1"/>
  <c r="BY1443" i="25"/>
  <c r="D1443" i="25" s="1"/>
  <c r="BY1503" i="25"/>
  <c r="D1503" i="25" s="1"/>
  <c r="BY2047" i="25"/>
  <c r="D2047" i="25" s="1"/>
  <c r="BY1620" i="25"/>
  <c r="D1620" i="25" s="1"/>
  <c r="BY1852" i="25"/>
  <c r="D1852" i="25" s="1"/>
  <c r="BY1878" i="25"/>
  <c r="D1878" i="25" s="1"/>
  <c r="BY2441" i="25"/>
  <c r="D2441" i="25" s="1"/>
  <c r="BY1057" i="25"/>
  <c r="D1057" i="25" s="1"/>
  <c r="BY1276" i="25"/>
  <c r="D1276" i="25" s="1"/>
  <c r="BY2992" i="25"/>
  <c r="D2992" i="25" s="1"/>
  <c r="BY1606" i="25"/>
  <c r="D1606" i="25" s="1"/>
  <c r="BY2609" i="25"/>
  <c r="D2609" i="25" s="1"/>
  <c r="BY2562" i="25"/>
  <c r="D2562" i="25" s="1"/>
  <c r="BY1877" i="25"/>
  <c r="D1877" i="25" s="1"/>
  <c r="BY1368" i="25"/>
  <c r="D1368" i="25" s="1"/>
  <c r="BY1782" i="25"/>
  <c r="D1782" i="25" s="1"/>
  <c r="BY2450" i="25"/>
  <c r="D2450" i="25" s="1"/>
  <c r="BY2754" i="25"/>
  <c r="D2754" i="25" s="1"/>
  <c r="BY3007" i="25"/>
  <c r="D3007" i="25" s="1"/>
  <c r="BY2607" i="25"/>
  <c r="D2607" i="25" s="1"/>
  <c r="BY1391" i="25"/>
  <c r="D1391" i="25" s="1"/>
  <c r="BY1760" i="25"/>
  <c r="D1760" i="25" s="1"/>
  <c r="BY2253" i="25"/>
  <c r="D2253" i="25" s="1"/>
  <c r="BY1056" i="25"/>
  <c r="D1056" i="25" s="1"/>
  <c r="BY2766" i="25"/>
  <c r="D2766" i="25" s="1"/>
  <c r="BY1227" i="25"/>
  <c r="D1227" i="25" s="1"/>
  <c r="BY1489" i="25"/>
  <c r="D1489" i="25" s="1"/>
  <c r="BY1115" i="25"/>
  <c r="D1115" i="25" s="1"/>
  <c r="BY2848" i="25"/>
  <c r="D2848" i="25" s="1"/>
  <c r="BY1403" i="25"/>
  <c r="D1403" i="25" s="1"/>
  <c r="BY2817" i="25"/>
  <c r="D2817" i="25" s="1"/>
  <c r="BY2922" i="25"/>
  <c r="D2922" i="25" s="1"/>
  <c r="BY1301" i="25"/>
  <c r="D1301" i="25" s="1"/>
  <c r="BY1119" i="25"/>
  <c r="D1119" i="25" s="1"/>
  <c r="BY1022" i="25"/>
  <c r="D1022" i="25" s="1"/>
  <c r="BY2891" i="25"/>
  <c r="D2891" i="25" s="1"/>
  <c r="BY1350" i="25"/>
  <c r="D1350" i="25" s="1"/>
  <c r="BY1848" i="25"/>
  <c r="D1848" i="25" s="1"/>
  <c r="BY2038" i="25"/>
  <c r="D2038" i="25" s="1"/>
  <c r="BY1587" i="25"/>
  <c r="D1587" i="25" s="1"/>
  <c r="BY2573" i="25"/>
  <c r="D2573" i="25" s="1"/>
  <c r="BY2829" i="25"/>
  <c r="D2829" i="25" s="1"/>
  <c r="BY2101" i="25"/>
  <c r="D2101" i="25" s="1"/>
  <c r="BY2963" i="25"/>
  <c r="D2963" i="25" s="1"/>
  <c r="BY1484" i="25"/>
  <c r="D1484" i="25" s="1"/>
  <c r="BY1072" i="25"/>
  <c r="D1072" i="25" s="1"/>
  <c r="BY1789" i="25"/>
  <c r="D1789" i="25" s="1"/>
  <c r="BY2360" i="25"/>
  <c r="D2360" i="25" s="1"/>
  <c r="BY2868" i="25"/>
  <c r="D2868" i="25" s="1"/>
  <c r="BY2664" i="25"/>
  <c r="D2664" i="25" s="1"/>
  <c r="BY2861" i="25"/>
  <c r="D2861" i="25" s="1"/>
  <c r="BY1341" i="25"/>
  <c r="D1341" i="25" s="1"/>
  <c r="BY2268" i="25"/>
  <c r="D2268" i="25" s="1"/>
  <c r="BY2181" i="25"/>
  <c r="D2181" i="25" s="1"/>
  <c r="BY2124" i="25"/>
  <c r="D2124" i="25" s="1"/>
  <c r="BY2316" i="25"/>
  <c r="D2316" i="25" s="1"/>
  <c r="BY1825" i="25"/>
  <c r="D1825" i="25" s="1"/>
  <c r="BY2323" i="25"/>
  <c r="D2323" i="25" s="1"/>
  <c r="BY2409" i="25"/>
  <c r="D2409" i="25" s="1"/>
  <c r="BY3020" i="25"/>
  <c r="D3020" i="25" s="1"/>
  <c r="BY2454" i="25"/>
  <c r="D2454" i="25" s="1"/>
  <c r="BY2385" i="25"/>
  <c r="D2385" i="25" s="1"/>
  <c r="BY2065" i="25"/>
  <c r="D2065" i="25" s="1"/>
  <c r="BY1562" i="25"/>
  <c r="D1562" i="25" s="1"/>
  <c r="BY1133" i="25"/>
  <c r="D1133" i="25" s="1"/>
  <c r="BY2956" i="25"/>
  <c r="D2956" i="25" s="1"/>
  <c r="BY1077" i="25"/>
  <c r="D1077" i="25" s="1"/>
  <c r="BY2628" i="25"/>
  <c r="D2628" i="25" s="1"/>
  <c r="BY2617" i="25"/>
  <c r="D2617" i="25" s="1"/>
  <c r="BY1411" i="25"/>
  <c r="D1411" i="25" s="1"/>
  <c r="BY2648" i="25"/>
  <c r="D2648" i="25" s="1"/>
  <c r="BY2831" i="25"/>
  <c r="D2831" i="25" s="1"/>
  <c r="BY2258" i="25"/>
  <c r="D2258" i="25" s="1"/>
  <c r="BY1987" i="25"/>
  <c r="D1987" i="25" s="1"/>
  <c r="BY1690" i="25"/>
  <c r="D1690" i="25" s="1"/>
  <c r="BY1286" i="25"/>
  <c r="D1286" i="25" s="1"/>
  <c r="BY2997" i="25"/>
  <c r="D2997" i="25" s="1"/>
  <c r="BY2242" i="25"/>
  <c r="D2242" i="25" s="1"/>
  <c r="BY2874" i="25"/>
  <c r="D2874" i="25" s="1"/>
  <c r="BY1970" i="25"/>
  <c r="D1970" i="25" s="1"/>
  <c r="BY2827" i="25"/>
  <c r="D2827" i="25" s="1"/>
  <c r="BY2104" i="25"/>
  <c r="D2104" i="25" s="1"/>
  <c r="BY1870" i="25"/>
  <c r="D1870" i="25" s="1"/>
  <c r="BY1766" i="25"/>
  <c r="D1766" i="25" s="1"/>
  <c r="BY2555" i="25"/>
  <c r="D2555" i="25" s="1"/>
  <c r="BY2125" i="25"/>
  <c r="D2125" i="25" s="1"/>
  <c r="BY2990" i="25"/>
  <c r="D2990" i="25" s="1"/>
  <c r="BY1829" i="25"/>
  <c r="D1829" i="25" s="1"/>
  <c r="BY1778" i="25"/>
  <c r="D1778" i="25" s="1"/>
  <c r="BY2710" i="25"/>
  <c r="D2710" i="25" s="1"/>
  <c r="BY1218" i="25"/>
  <c r="D1218" i="25" s="1"/>
  <c r="BY2812" i="25"/>
  <c r="D2812" i="25" s="1"/>
  <c r="BY1343" i="25"/>
  <c r="D1343" i="25" s="1"/>
  <c r="BY1127" i="25"/>
  <c r="D1127" i="25" s="1"/>
  <c r="BY1114" i="25"/>
  <c r="D1114" i="25" s="1"/>
  <c r="BY1962" i="25"/>
  <c r="D1962" i="25" s="1"/>
  <c r="BY1674" i="25"/>
  <c r="D1674" i="25" s="1"/>
  <c r="BY2524" i="25"/>
  <c r="D2524" i="25" s="1"/>
  <c r="BY1304" i="25"/>
  <c r="D1304" i="25" s="1"/>
  <c r="BY1095" i="25"/>
  <c r="D1095" i="25" s="1"/>
  <c r="BY1830" i="25"/>
  <c r="D1830" i="25" s="1"/>
  <c r="BY1315" i="25"/>
  <c r="D1315" i="25" s="1"/>
  <c r="BY2174" i="25"/>
  <c r="D2174" i="25" s="1"/>
  <c r="BY1155" i="25"/>
  <c r="D1155" i="25" s="1"/>
  <c r="BY1224" i="25"/>
  <c r="D1224" i="25" s="1"/>
  <c r="BY1727" i="25"/>
  <c r="D1727" i="25" s="1"/>
  <c r="BY1728" i="25"/>
  <c r="D1728" i="25" s="1"/>
  <c r="BY2862" i="25"/>
  <c r="D2862" i="25" s="1"/>
  <c r="BY2611" i="25"/>
  <c r="D2611" i="25" s="1"/>
  <c r="BY1631" i="25"/>
  <c r="D1631" i="25" s="1"/>
  <c r="BY1859" i="25"/>
  <c r="D1859" i="25" s="1"/>
  <c r="BY2324" i="25"/>
  <c r="D2324" i="25" s="1"/>
  <c r="BY1246" i="25"/>
  <c r="D1246" i="25" s="1"/>
  <c r="BY2538" i="25"/>
  <c r="D2538" i="25" s="1"/>
  <c r="BY2048" i="25"/>
  <c r="D2048" i="25" s="1"/>
  <c r="BY1872" i="25"/>
  <c r="D1872" i="25" s="1"/>
  <c r="BY1804" i="25"/>
  <c r="D1804" i="25" s="1"/>
  <c r="BY2033" i="25"/>
  <c r="D2033" i="25" s="1"/>
  <c r="BY2845" i="25"/>
  <c r="D2845" i="25" s="1"/>
  <c r="BY2666" i="25"/>
  <c r="D2666" i="25" s="1"/>
  <c r="BY1964" i="25"/>
  <c r="D1964" i="25" s="1"/>
  <c r="BY1206" i="25"/>
  <c r="D1206" i="25" s="1"/>
  <c r="BY1423" i="25"/>
  <c r="D1423" i="25" s="1"/>
  <c r="BY2896" i="25"/>
  <c r="D2896" i="25" s="1"/>
  <c r="BY1179" i="25"/>
  <c r="D1179" i="25" s="1"/>
  <c r="BY1525" i="25"/>
  <c r="D1525" i="25" s="1"/>
  <c r="BY2314" i="25"/>
  <c r="D2314" i="25" s="1"/>
  <c r="BY2276" i="25"/>
  <c r="D2276" i="25" s="1"/>
  <c r="BY2920" i="25"/>
  <c r="D2920" i="25" s="1"/>
  <c r="BY1730" i="25"/>
  <c r="D1730" i="25" s="1"/>
  <c r="BY1792" i="25"/>
  <c r="D1792" i="25" s="1"/>
  <c r="BY2028" i="25"/>
  <c r="D2028" i="25" s="1"/>
  <c r="BY1258" i="25"/>
  <c r="D1258" i="25" s="1"/>
  <c r="BY1580" i="25"/>
  <c r="D1580" i="25" s="1"/>
  <c r="BY2750" i="25"/>
  <c r="D2750" i="25" s="1"/>
  <c r="BY2313" i="25"/>
  <c r="D2313" i="25" s="1"/>
  <c r="BY2841" i="25"/>
  <c r="D2841" i="25" s="1"/>
  <c r="BY2645" i="25"/>
  <c r="D2645" i="25" s="1"/>
  <c r="BY2290" i="25"/>
  <c r="D2290" i="25" s="1"/>
  <c r="BY2768" i="25"/>
  <c r="D2768" i="25" s="1"/>
  <c r="BY1752" i="25"/>
  <c r="D1752" i="25" s="1"/>
  <c r="BY1371" i="25"/>
  <c r="D1371" i="25" s="1"/>
  <c r="BY1321" i="25"/>
  <c r="D1321" i="25" s="1"/>
  <c r="BY1483" i="25"/>
  <c r="D1483" i="25" s="1"/>
  <c r="BY2958" i="25"/>
  <c r="D2958" i="25" s="1"/>
  <c r="BY2303" i="25"/>
  <c r="D2303" i="25" s="1"/>
  <c r="BY2999" i="25"/>
  <c r="D2999" i="25" s="1"/>
  <c r="BY2706" i="25"/>
  <c r="D2706" i="25" s="1"/>
  <c r="BY2229" i="25"/>
  <c r="D2229" i="25" s="1"/>
  <c r="BY1933" i="25"/>
  <c r="D1933" i="25" s="1"/>
  <c r="BY2397" i="25"/>
  <c r="D2397" i="25" s="1"/>
  <c r="BY2988" i="25"/>
  <c r="D2988" i="25" s="1"/>
  <c r="BY1337" i="25"/>
  <c r="D1337" i="25" s="1"/>
  <c r="BY2962" i="25"/>
  <c r="D2962" i="25" s="1"/>
  <c r="BY1742" i="25"/>
  <c r="D1742" i="25" s="1"/>
  <c r="BY1694" i="25"/>
  <c r="D1694" i="25" s="1"/>
  <c r="BY2283" i="25"/>
  <c r="D2283" i="25" s="1"/>
  <c r="BY1851" i="25"/>
  <c r="D1851" i="25" s="1"/>
  <c r="BY1655" i="25"/>
  <c r="D1655" i="25" s="1"/>
  <c r="BY2991" i="25"/>
  <c r="D2991" i="25" s="1"/>
  <c r="BY2427" i="25"/>
  <c r="D2427" i="25" s="1"/>
  <c r="BY1215" i="25"/>
  <c r="D1215" i="25" s="1"/>
  <c r="BY2890" i="25"/>
  <c r="D2890" i="25" s="1"/>
  <c r="BY2556" i="25"/>
  <c r="D2556" i="25" s="1"/>
  <c r="BY2796" i="25"/>
  <c r="D2796" i="25" s="1"/>
  <c r="BY1331" i="25"/>
  <c r="D1331" i="25" s="1"/>
  <c r="BY1428" i="25"/>
  <c r="D1428" i="25" s="1"/>
  <c r="BY2712" i="25"/>
  <c r="D2712" i="25" s="1"/>
  <c r="BY1046" i="25"/>
  <c r="D1046" i="25" s="1"/>
  <c r="BY1189" i="25"/>
  <c r="D1189" i="25" s="1"/>
  <c r="BY2031" i="25"/>
  <c r="D2031" i="25" s="1"/>
  <c r="BY1965" i="25"/>
  <c r="D1965" i="25" s="1"/>
  <c r="BY2370" i="25"/>
  <c r="D2370" i="25" s="1"/>
  <c r="BY1180" i="25"/>
  <c r="D1180" i="25" s="1"/>
  <c r="BY1667" i="25"/>
  <c r="D1667" i="25" s="1"/>
  <c r="BY1948" i="25"/>
  <c r="D1948" i="25" s="1"/>
  <c r="BY2654" i="25"/>
  <c r="D2654" i="25" s="1"/>
  <c r="BY2355" i="25"/>
  <c r="D2355" i="25" s="1"/>
  <c r="BY1618" i="25"/>
  <c r="D1618" i="25" s="1"/>
  <c r="BY1554" i="25"/>
  <c r="D1554" i="25" s="1"/>
  <c r="BY2806" i="25"/>
  <c r="D2806" i="25" s="1"/>
  <c r="BY1973" i="25"/>
  <c r="D1973" i="25" s="1"/>
  <c r="BY1661" i="25"/>
  <c r="D1661" i="25" s="1"/>
  <c r="BY1810" i="25"/>
  <c r="D1810" i="25" s="1"/>
  <c r="BY1588" i="25"/>
  <c r="D1588" i="25" s="1"/>
  <c r="BY2854" i="25"/>
  <c r="D2854" i="25" s="1"/>
  <c r="BY1310" i="25"/>
  <c r="D1310" i="25" s="1"/>
  <c r="BY2810" i="25"/>
  <c r="D2810" i="25" s="1"/>
  <c r="BY2858" i="25"/>
  <c r="D2858" i="25" s="1"/>
  <c r="BY1509" i="25"/>
  <c r="D1509" i="25" s="1"/>
  <c r="BY1199" i="25"/>
  <c r="D1199" i="25" s="1"/>
  <c r="BY2309" i="25"/>
  <c r="D2309" i="25" s="1"/>
  <c r="BY2925" i="25"/>
  <c r="D2925" i="25" s="1"/>
  <c r="BY2056" i="25"/>
  <c r="D2056" i="25" s="1"/>
  <c r="BY1385" i="25"/>
  <c r="D1385" i="25" s="1"/>
  <c r="BY2113" i="25"/>
  <c r="D2113" i="25" s="1"/>
  <c r="BY2989" i="25"/>
  <c r="D2989" i="25" s="1"/>
  <c r="BY1440" i="25"/>
  <c r="D1440" i="25" s="1"/>
  <c r="BY1480" i="25"/>
  <c r="D1480" i="25" s="1"/>
  <c r="BY2776" i="25"/>
  <c r="D2776" i="25" s="1"/>
  <c r="BY2955" i="25"/>
  <c r="D2955" i="25" s="1"/>
  <c r="BY2757" i="25"/>
  <c r="D2757" i="25" s="1"/>
  <c r="BY1190" i="25"/>
  <c r="D1190" i="25" s="1"/>
  <c r="BY2957" i="25"/>
  <c r="D2957" i="25" s="1"/>
  <c r="BY3000" i="25"/>
  <c r="D3000" i="25" s="1"/>
  <c r="BY1397" i="25"/>
  <c r="D1397" i="25" s="1"/>
  <c r="BY2780" i="25"/>
  <c r="D2780" i="25" s="1"/>
  <c r="BY2254" i="25"/>
  <c r="D2254" i="25" s="1"/>
  <c r="BY2770" i="25"/>
  <c r="D2770" i="25" s="1"/>
  <c r="BY2127" i="25"/>
  <c r="D2127" i="25" s="1"/>
  <c r="BY1958" i="25"/>
  <c r="D1958" i="25" s="1"/>
  <c r="BY1292" i="25"/>
  <c r="D1292" i="25" s="1"/>
  <c r="BY1746" i="25"/>
  <c r="D1746" i="25" s="1"/>
  <c r="BY2762" i="25"/>
  <c r="D2762" i="25" s="1"/>
  <c r="BY2348" i="25"/>
  <c r="D2348" i="25" s="1"/>
  <c r="BY1485" i="25"/>
  <c r="D1485" i="25" s="1"/>
  <c r="BY1924" i="25"/>
  <c r="D1924" i="25" s="1"/>
  <c r="BY2846" i="25"/>
  <c r="D2846" i="25" s="1"/>
  <c r="BY1363" i="25"/>
  <c r="D1363" i="25" s="1"/>
  <c r="BY2571" i="25"/>
  <c r="D2571" i="25" s="1"/>
  <c r="BY1285" i="25"/>
  <c r="D1285" i="25" s="1"/>
  <c r="BY2018" i="25"/>
  <c r="D2018" i="25" s="1"/>
  <c r="BY2484" i="25"/>
  <c r="D2484" i="25" s="1"/>
  <c r="BY2938" i="25"/>
  <c r="D2938" i="25" s="1"/>
  <c r="BY2240" i="25"/>
  <c r="D2240" i="25" s="1"/>
  <c r="BY2610" i="25"/>
  <c r="D2610" i="25" s="1"/>
  <c r="BY1213" i="25"/>
  <c r="D1213" i="25" s="1"/>
  <c r="BY1579" i="25"/>
  <c r="D1579" i="25" s="1"/>
  <c r="BY2424" i="25"/>
  <c r="D2424" i="25" s="1"/>
  <c r="BY1909" i="25"/>
  <c r="D1909" i="25" s="1"/>
  <c r="BY2590" i="25"/>
  <c r="D2590" i="25" s="1"/>
  <c r="BY1110" i="25"/>
  <c r="D1110" i="25" s="1"/>
  <c r="BY1088" i="25"/>
  <c r="D1088" i="25" s="1"/>
  <c r="BY1501" i="25"/>
  <c r="D1501" i="25" s="1"/>
  <c r="BY2535" i="25"/>
  <c r="D2535" i="25" s="1"/>
  <c r="BY1815" i="25"/>
  <c r="D1815" i="25" s="1"/>
  <c r="BY1698" i="25"/>
  <c r="D1698" i="25" s="1"/>
  <c r="BY1721" i="25"/>
  <c r="D1721" i="25" s="1"/>
  <c r="BY1202" i="25"/>
  <c r="D1202" i="25" s="1"/>
  <c r="BY2447" i="25"/>
  <c r="D2447" i="25" s="1"/>
  <c r="BY1795" i="25"/>
  <c r="D1795" i="25" s="1"/>
  <c r="BY2603" i="25"/>
  <c r="D2603" i="25" s="1"/>
  <c r="BY1840" i="25"/>
  <c r="D1840" i="25" s="1"/>
  <c r="BY1175" i="25"/>
  <c r="D1175" i="25" s="1"/>
  <c r="BY1256" i="25"/>
  <c r="D1256" i="25" s="1"/>
  <c r="BY1649" i="25"/>
  <c r="D1649" i="25" s="1"/>
  <c r="BY2980" i="25"/>
  <c r="D2980" i="25" s="1"/>
  <c r="BY1253" i="25"/>
  <c r="D1253" i="25" s="1"/>
  <c r="BY2369" i="25"/>
  <c r="D2369" i="25" s="1"/>
  <c r="BY2133" i="25"/>
  <c r="D2133" i="25" s="1"/>
  <c r="BY2985" i="25"/>
  <c r="D2985" i="25" s="1"/>
  <c r="BY2820" i="25"/>
  <c r="D2820" i="25" s="1"/>
  <c r="BY1673" i="25"/>
  <c r="D1673" i="25" s="1"/>
  <c r="BY2431" i="25"/>
  <c r="D2431" i="25" s="1"/>
  <c r="BY2292" i="25"/>
  <c r="D2292" i="25" s="1"/>
  <c r="BY1069" i="25"/>
  <c r="D1069" i="25" s="1"/>
  <c r="BY2814" i="25"/>
  <c r="D2814" i="25" s="1"/>
  <c r="BY1361" i="25"/>
  <c r="D1361" i="25" s="1"/>
  <c r="BY1831" i="25"/>
  <c r="D1831" i="25" s="1"/>
  <c r="BY1883" i="25"/>
  <c r="D1883" i="25" s="1"/>
  <c r="BY1847" i="25"/>
  <c r="D1847" i="25" s="1"/>
  <c r="BY2727" i="25"/>
  <c r="D2727" i="25" s="1"/>
  <c r="BY2007" i="25"/>
  <c r="D2007" i="25" s="1"/>
  <c r="BY2029" i="25"/>
  <c r="D2029" i="25" s="1"/>
  <c r="BY1251" i="25"/>
  <c r="D1251" i="25" s="1"/>
  <c r="BY2318" i="25"/>
  <c r="D2318" i="25" s="1"/>
  <c r="BY2639" i="25"/>
  <c r="D2639" i="25" s="1"/>
  <c r="BY2051" i="25"/>
  <c r="D2051" i="25" s="1"/>
  <c r="BY2476" i="25"/>
  <c r="D2476" i="25" s="1"/>
  <c r="BY2975" i="25"/>
  <c r="D2975" i="25" s="1"/>
  <c r="BY1502" i="25"/>
  <c r="D1502" i="25" s="1"/>
  <c r="BY2299" i="25"/>
  <c r="D2299" i="25" s="1"/>
  <c r="BY1919" i="25"/>
  <c r="D1919" i="25" s="1"/>
  <c r="BY2581" i="25"/>
  <c r="D2581" i="25" s="1"/>
  <c r="BY1214" i="25"/>
  <c r="D1214" i="25" s="1"/>
  <c r="BY1247" i="25"/>
  <c r="D1247" i="25" s="1"/>
  <c r="BY1934" i="25"/>
  <c r="D1934" i="25" s="1"/>
  <c r="BY722" i="25"/>
  <c r="D722" i="25" s="1"/>
  <c r="BY2172" i="25"/>
  <c r="D2172" i="25" s="1"/>
  <c r="BY2236" i="25"/>
  <c r="D2236" i="25" s="1"/>
  <c r="BY1692" i="25"/>
  <c r="D1692" i="25" s="1"/>
  <c r="BY2518" i="25"/>
  <c r="D2518" i="25" s="1"/>
  <c r="BY1988" i="25"/>
  <c r="D1988" i="25" s="1"/>
  <c r="BY1559" i="25"/>
  <c r="D1559" i="25" s="1"/>
  <c r="BY1680" i="25"/>
  <c r="D1680" i="25" s="1"/>
  <c r="BY1162" i="25"/>
  <c r="D1162" i="25" s="1"/>
  <c r="BY1233" i="25"/>
  <c r="D1233" i="25" s="1"/>
  <c r="BY2024" i="25"/>
  <c r="D2024" i="25" s="1"/>
  <c r="BY2009" i="25"/>
  <c r="D2009" i="25" s="1"/>
  <c r="BY2995" i="25"/>
  <c r="D2995" i="25" s="1"/>
  <c r="BY1875" i="25"/>
  <c r="D1875" i="25" s="1"/>
  <c r="BY1471" i="25"/>
  <c r="D1471" i="25" s="1"/>
  <c r="BY2326" i="25"/>
  <c r="D2326" i="25" s="1"/>
  <c r="BY2901" i="25"/>
  <c r="D2901" i="25" s="1"/>
  <c r="BY2364" i="25"/>
  <c r="D2364" i="25" s="1"/>
  <c r="BY1773" i="25"/>
  <c r="D1773" i="25" s="1"/>
  <c r="BY2080" i="25"/>
  <c r="D2080" i="25" s="1"/>
  <c r="BY1764" i="25"/>
  <c r="D1764" i="25" s="1"/>
  <c r="BY2217" i="25"/>
  <c r="D2217" i="25" s="1"/>
  <c r="BY2515" i="25"/>
  <c r="D2515" i="25" s="1"/>
  <c r="BY2803" i="25"/>
  <c r="D2803" i="25" s="1"/>
  <c r="BY1683" i="25"/>
  <c r="D1683" i="25" s="1"/>
  <c r="BY1622" i="25"/>
  <c r="D1622" i="25" s="1"/>
  <c r="BY1170" i="25"/>
  <c r="D1170" i="25" s="1"/>
  <c r="BY1148" i="25"/>
  <c r="D1148" i="25" s="1"/>
  <c r="BY2012" i="25"/>
  <c r="D2012" i="25" s="1"/>
  <c r="BY1676" i="25"/>
  <c r="D1676" i="25" s="1"/>
  <c r="BY1974" i="25"/>
  <c r="D1974" i="25" s="1"/>
  <c r="BY1249" i="25"/>
  <c r="D1249" i="25" s="1"/>
  <c r="BY1091" i="25"/>
  <c r="D1091" i="25" s="1"/>
  <c r="BY1543" i="25"/>
  <c r="D1543" i="25" s="1"/>
  <c r="BY1696" i="25"/>
  <c r="D1696" i="25" s="1"/>
  <c r="BY1892" i="25"/>
  <c r="D1892" i="25" s="1"/>
  <c r="BY2798" i="25"/>
  <c r="D2798" i="25" s="1"/>
  <c r="BY3011" i="25"/>
  <c r="D3011" i="25" s="1"/>
  <c r="BY2739" i="25"/>
  <c r="D2739" i="25" s="1"/>
  <c r="BY1570" i="25"/>
  <c r="D1570" i="25" s="1"/>
  <c r="BY1064" i="25"/>
  <c r="D1064" i="25" s="1"/>
  <c r="BY2165" i="25"/>
  <c r="D2165" i="25" s="1"/>
  <c r="BY2994" i="25"/>
  <c r="D2994" i="25" s="1"/>
  <c r="BY1725" i="25"/>
  <c r="D1725" i="25" s="1"/>
  <c r="BY1124" i="25"/>
  <c r="D1124" i="25" s="1"/>
  <c r="BY1556" i="25"/>
  <c r="D1556" i="25" s="1"/>
  <c r="BY2302" i="25"/>
  <c r="D2302" i="25" s="1"/>
  <c r="BY1704" i="25"/>
  <c r="D1704" i="25" s="1"/>
  <c r="BY2915" i="25"/>
  <c r="D2915" i="25" s="1"/>
  <c r="BY2547" i="25"/>
  <c r="D2547" i="25" s="1"/>
  <c r="BY1422" i="25"/>
  <c r="D1422" i="25" s="1"/>
  <c r="BY1141" i="25"/>
  <c r="D1141" i="25" s="1"/>
  <c r="BY2851" i="25"/>
  <c r="D2851" i="25" s="1"/>
  <c r="BY1261" i="25"/>
  <c r="D1261" i="25" s="1"/>
  <c r="BY2069" i="25"/>
  <c r="D2069" i="25" s="1"/>
  <c r="BY1984" i="25"/>
  <c r="D1984" i="25" s="1"/>
  <c r="BY1372" i="25"/>
  <c r="D1372" i="25" s="1"/>
  <c r="BY2755" i="25"/>
  <c r="D2755" i="25" s="1"/>
  <c r="BY2522" i="25"/>
  <c r="D2522" i="25" s="1"/>
  <c r="BY1160" i="25"/>
  <c r="D1160" i="25" s="1"/>
  <c r="BY2321" i="25"/>
  <c r="D2321" i="25" s="1"/>
  <c r="BY1632" i="25"/>
  <c r="D1632" i="25" s="1"/>
  <c r="BY1956" i="25"/>
  <c r="D1956" i="25" s="1"/>
  <c r="BY2195" i="25"/>
  <c r="D2195" i="25" s="1"/>
  <c r="BY2662" i="25"/>
  <c r="D2662" i="25" s="1"/>
  <c r="BY1178" i="25"/>
  <c r="D1178" i="25" s="1"/>
  <c r="BY1916" i="25"/>
  <c r="D1916" i="25" s="1"/>
  <c r="BY1708" i="25"/>
  <c r="D1708" i="25" s="1"/>
  <c r="BY1633" i="25"/>
  <c r="D1633" i="25" s="1"/>
  <c r="BY2905" i="25"/>
  <c r="D2905" i="25" s="1"/>
  <c r="BY2499" i="25"/>
  <c r="D2499" i="25" s="1"/>
  <c r="BY2554" i="25"/>
  <c r="D2554" i="25" s="1"/>
  <c r="BY1551" i="25"/>
  <c r="D1551" i="25" s="1"/>
  <c r="BY2157" i="25"/>
  <c r="D2157" i="25" s="1"/>
  <c r="BY1187" i="25"/>
  <c r="D1187" i="25" s="1"/>
  <c r="BY2771" i="25"/>
  <c r="D2771" i="25" s="1"/>
  <c r="BY1939" i="25"/>
  <c r="D1939" i="25" s="1"/>
  <c r="BY2230" i="25"/>
  <c r="D2230" i="25" s="1"/>
  <c r="BY2708" i="25"/>
  <c r="D2708" i="25" s="1"/>
  <c r="BY1027" i="25"/>
  <c r="D1027" i="25" s="1"/>
  <c r="BY1436" i="25"/>
  <c r="D1436" i="25" s="1"/>
  <c r="BY2131" i="25"/>
  <c r="D2131" i="25" s="1"/>
  <c r="BY2544" i="25"/>
  <c r="D2544" i="25" s="1"/>
  <c r="BY1447" i="25"/>
  <c r="D1447" i="25" s="1"/>
  <c r="BY1300" i="25"/>
  <c r="D1300" i="25" s="1"/>
  <c r="BY2436" i="25"/>
  <c r="D2436" i="25" s="1"/>
  <c r="BY2690" i="25"/>
  <c r="D2690" i="25" s="1"/>
  <c r="BY2718" i="25"/>
  <c r="D2718" i="25" s="1"/>
  <c r="BY2438" i="25"/>
  <c r="D2438" i="25" s="1"/>
  <c r="BY2320" i="25"/>
  <c r="D2320" i="25" s="1"/>
  <c r="BY2659" i="25"/>
  <c r="D2659" i="25" s="1"/>
  <c r="BY2595" i="25"/>
  <c r="D2595" i="25" s="1"/>
  <c r="BY2440" i="25"/>
  <c r="D2440" i="25" s="1"/>
  <c r="BY1894" i="25"/>
  <c r="D1894" i="25" s="1"/>
  <c r="BY1446" i="25"/>
  <c r="D1446" i="25" s="1"/>
  <c r="BY1761" i="25"/>
  <c r="D1761" i="25" s="1"/>
  <c r="BY2483" i="25"/>
  <c r="D2483" i="25" s="1"/>
  <c r="BY1226" i="25"/>
  <c r="D1226" i="25" s="1"/>
  <c r="BY3010" i="25"/>
  <c r="D3010" i="25" s="1"/>
  <c r="BY1714" i="25"/>
  <c r="D1714" i="25" s="1"/>
  <c r="BY1430" i="25"/>
  <c r="D1430" i="25" s="1"/>
  <c r="BY2093" i="25"/>
  <c r="D2093" i="25" s="1"/>
  <c r="BY1131" i="25"/>
  <c r="D1131" i="25" s="1"/>
  <c r="BY2403" i="25"/>
  <c r="D2403" i="25" s="1"/>
  <c r="BY1067" i="25"/>
  <c r="D1067" i="25" s="1"/>
  <c r="BY1342" i="25"/>
  <c r="D1342" i="25" s="1"/>
  <c r="BY1462" i="25"/>
  <c r="D1462" i="25" s="1"/>
  <c r="BY2503" i="25"/>
  <c r="D2503" i="25" s="1"/>
  <c r="BY1779" i="25"/>
  <c r="D1779" i="25" s="1"/>
  <c r="BY2779" i="25"/>
  <c r="D2779" i="25" s="1"/>
  <c r="BY2075" i="25"/>
  <c r="D2075" i="25" s="1"/>
  <c r="BY1208" i="25"/>
  <c r="D1208" i="25" s="1"/>
  <c r="BY2339" i="25"/>
  <c r="D2339" i="25" s="1"/>
  <c r="BY2632" i="25"/>
  <c r="D2632" i="25" s="1"/>
  <c r="BY2281" i="25"/>
  <c r="D2281" i="25" s="1"/>
  <c r="BY2040" i="25"/>
  <c r="D2040" i="25" s="1"/>
  <c r="BY1165" i="25"/>
  <c r="D1165" i="25" s="1"/>
  <c r="BY1881" i="25"/>
  <c r="D1881" i="25" s="1"/>
  <c r="BY1104" i="25"/>
  <c r="D1104" i="25" s="1"/>
  <c r="BY1198" i="25"/>
  <c r="D1198" i="25" s="1"/>
  <c r="BY1573" i="25"/>
  <c r="D1573" i="25" s="1"/>
  <c r="BY2849" i="25"/>
  <c r="D2849" i="25" s="1"/>
  <c r="BY2881" i="25"/>
  <c r="D2881" i="25" s="1"/>
  <c r="BY2404" i="25"/>
  <c r="D2404" i="25" s="1"/>
  <c r="BY1600" i="25"/>
  <c r="D1600" i="25" s="1"/>
  <c r="BY1232" i="25"/>
  <c r="D1232" i="25" s="1"/>
  <c r="BY1346" i="25"/>
  <c r="D1346" i="25" s="1"/>
  <c r="BY1390" i="25"/>
  <c r="D1390" i="25" s="1"/>
  <c r="BY2551" i="25"/>
  <c r="D2551" i="25" s="1"/>
  <c r="BY1799" i="25"/>
  <c r="D1799" i="25" s="1"/>
  <c r="BY1787" i="25"/>
  <c r="D1787" i="25" s="1"/>
  <c r="BY1774" i="25"/>
  <c r="D1774" i="25" s="1"/>
  <c r="BY2939" i="25"/>
  <c r="D2939" i="25" s="1"/>
  <c r="BY2735" i="25"/>
  <c r="D2735" i="25" s="1"/>
  <c r="BY1434" i="25"/>
  <c r="D1434" i="25" s="1"/>
  <c r="BY1176" i="25"/>
  <c r="D1176" i="25" s="1"/>
  <c r="BY2455" i="25"/>
  <c r="D2455" i="25" s="1"/>
  <c r="BY2159" i="25"/>
  <c r="D2159" i="25" s="1"/>
  <c r="BY1241" i="25"/>
  <c r="D1241" i="25" s="1"/>
  <c r="BY2335" i="25"/>
  <c r="D2335" i="25" s="1"/>
  <c r="BY2100" i="25"/>
  <c r="D2100" i="25" s="1"/>
  <c r="BY2274" i="25"/>
  <c r="D2274" i="25" s="1"/>
  <c r="BY2490" i="25"/>
  <c r="D2490" i="25" s="1"/>
  <c r="BY2701" i="25"/>
  <c r="D2701" i="25" s="1"/>
  <c r="BY2716" i="25"/>
  <c r="D2716" i="25" s="1"/>
  <c r="BY1129" i="25"/>
  <c r="D1129" i="25" s="1"/>
  <c r="BY1478" i="25"/>
  <c r="D1478" i="25" s="1"/>
  <c r="BY1526" i="25"/>
  <c r="D1526" i="25" s="1"/>
  <c r="BY2567" i="25"/>
  <c r="D2567" i="25" s="1"/>
  <c r="BY1843" i="25"/>
  <c r="D1843" i="25" s="1"/>
  <c r="BY2843" i="25"/>
  <c r="D2843" i="25" s="1"/>
  <c r="BY2142" i="25"/>
  <c r="D2142" i="25" s="1"/>
  <c r="BY1239" i="25"/>
  <c r="D1239" i="25" s="1"/>
  <c r="BY2531" i="25"/>
  <c r="D2531" i="25" s="1"/>
  <c r="BY2670" i="25"/>
  <c r="D2670" i="25" s="1"/>
  <c r="BY2005" i="25"/>
  <c r="D2005" i="25" s="1"/>
  <c r="BY1912" i="25"/>
  <c r="D1912" i="25" s="1"/>
  <c r="BY1515" i="25"/>
  <c r="D1515" i="25" s="1"/>
  <c r="BY1790" i="25"/>
  <c r="D1790" i="25" s="1"/>
  <c r="BY2270" i="25"/>
  <c r="D2270" i="25" s="1"/>
  <c r="BY1850" i="25"/>
  <c r="D1850" i="25" s="1"/>
  <c r="BY2717" i="25"/>
  <c r="D2717" i="25" s="1"/>
  <c r="BY3009" i="25"/>
  <c r="D3009" i="25" s="1"/>
  <c r="BY1666" i="25"/>
  <c r="D1666" i="25" s="1"/>
  <c r="BY1609" i="25"/>
  <c r="D1609" i="25" s="1"/>
  <c r="BY2004" i="25"/>
  <c r="D2004" i="25" s="1"/>
  <c r="BY1296" i="25"/>
  <c r="D1296" i="25" s="1"/>
  <c r="BY1406" i="25"/>
  <c r="D1406" i="25" s="1"/>
  <c r="BY1454" i="25"/>
  <c r="D1454" i="25" s="1"/>
  <c r="BY2615" i="25"/>
  <c r="D2615" i="25" s="1"/>
  <c r="BY1863" i="25"/>
  <c r="D1863" i="25" s="1"/>
  <c r="BY2043" i="25"/>
  <c r="D2043" i="25" s="1"/>
  <c r="BY1838" i="25"/>
  <c r="D1838" i="25" s="1"/>
  <c r="BY1240" i="25"/>
  <c r="D1240" i="25" s="1"/>
  <c r="BY2799" i="25"/>
  <c r="D2799" i="25" s="1"/>
  <c r="BY1498" i="25"/>
  <c r="D1498" i="25" s="1"/>
  <c r="BY1207" i="25"/>
  <c r="D1207" i="25" s="1"/>
  <c r="BY2519" i="25"/>
  <c r="D2519" i="25" s="1"/>
  <c r="BY2223" i="25"/>
  <c r="D2223" i="25" s="1"/>
  <c r="BY1268" i="25"/>
  <c r="D1268" i="25" s="1"/>
  <c r="BY1032" i="25"/>
  <c r="D1032" i="25" s="1"/>
  <c r="BY1308" i="25"/>
  <c r="D1308" i="25" s="1"/>
  <c r="BY1398" i="25"/>
  <c r="D1398" i="25" s="1"/>
  <c r="BY2439" i="25"/>
  <c r="D2439" i="25" s="1"/>
  <c r="BY1715" i="25"/>
  <c r="D1715" i="25" s="1"/>
  <c r="BY2715" i="25"/>
  <c r="D2715" i="25" s="1"/>
  <c r="BY2019" i="25"/>
  <c r="D2019" i="25" s="1"/>
  <c r="BY1136" i="25"/>
  <c r="D1136" i="25" s="1"/>
  <c r="BY2275" i="25"/>
  <c r="D2275" i="25" s="1"/>
  <c r="BY2974" i="25"/>
  <c r="D2974" i="25" s="1"/>
  <c r="BY2430" i="25"/>
  <c r="D2430" i="25" s="1"/>
  <c r="BY2168" i="25"/>
  <c r="D2168" i="25" s="1"/>
  <c r="BY1607" i="25"/>
  <c r="D1607" i="25" s="1"/>
  <c r="BY2020" i="25"/>
  <c r="D2020" i="25" s="1"/>
  <c r="BY1978" i="25"/>
  <c r="D1978" i="25" s="1"/>
  <c r="BY2909" i="25"/>
  <c r="D2909" i="25" s="1"/>
  <c r="BY1038" i="25"/>
  <c r="D1038" i="25" s="1"/>
  <c r="BY1367" i="25"/>
  <c r="D1367" i="25" s="1"/>
  <c r="BY1576" i="25"/>
  <c r="D1576" i="25" s="1"/>
  <c r="BY2726" i="25"/>
  <c r="D2726" i="25" s="1"/>
  <c r="BY2871" i="25"/>
  <c r="D2871" i="25" s="1"/>
  <c r="BY1181" i="25"/>
  <c r="D1181" i="25" s="1"/>
  <c r="BY2126" i="25"/>
  <c r="D2126" i="25" s="1"/>
  <c r="BY2904" i="25"/>
  <c r="D2904" i="25" s="1"/>
  <c r="BY2393" i="25"/>
  <c r="D2393" i="25" s="1"/>
  <c r="BY2478" i="25"/>
  <c r="D2478" i="25" s="1"/>
  <c r="BY1452" i="25"/>
  <c r="D1452" i="25" s="1"/>
  <c r="BY1897" i="25"/>
  <c r="D1897" i="25" s="1"/>
  <c r="BY1638" i="25"/>
  <c r="D1638" i="25" s="1"/>
  <c r="BY1159" i="25"/>
  <c r="D1159" i="25" s="1"/>
  <c r="BY2037" i="25"/>
  <c r="D2037" i="25" s="1"/>
  <c r="BY2733" i="25"/>
  <c r="D2733" i="25" s="1"/>
  <c r="BY2421" i="25"/>
  <c r="D2421" i="25" s="1"/>
  <c r="BY2510" i="25"/>
  <c r="D2510" i="25" s="1"/>
  <c r="BY2177" i="25"/>
  <c r="D2177" i="25" s="1"/>
  <c r="BY2169" i="25"/>
  <c r="D2169" i="25" s="1"/>
  <c r="BY2232" i="25"/>
  <c r="D2232" i="25" s="1"/>
  <c r="BY1451" i="25"/>
  <c r="D1451" i="25" s="1"/>
  <c r="BY1035" i="25"/>
  <c r="D1035" i="25" s="1"/>
  <c r="BY1828" i="25"/>
  <c r="D1828" i="25" s="1"/>
  <c r="BY1748" i="25"/>
  <c r="D1748" i="25" s="1"/>
  <c r="BY1777" i="25"/>
  <c r="D1777" i="25" s="1"/>
  <c r="BY2669" i="25"/>
  <c r="D2669" i="25" s="1"/>
  <c r="BY2840" i="25"/>
  <c r="D2840" i="25" s="1"/>
  <c r="BY2088" i="25"/>
  <c r="D2088" i="25" s="1"/>
  <c r="BY2496" i="25"/>
  <c r="D2496" i="25" s="1"/>
  <c r="BY2918" i="25"/>
  <c r="D2918" i="25" s="1"/>
  <c r="BY1195" i="25"/>
  <c r="D1195" i="25" s="1"/>
  <c r="BY1108" i="25"/>
  <c r="D1108" i="25" s="1"/>
  <c r="BY2173" i="25"/>
  <c r="D2173" i="25" s="1"/>
  <c r="BY2045" i="25"/>
  <c r="D2045" i="25" s="1"/>
  <c r="BY1279" i="25"/>
  <c r="D1279" i="25" s="1"/>
  <c r="BY2401" i="25"/>
  <c r="D2401" i="25" s="1"/>
  <c r="BY2673" i="25"/>
  <c r="D2673" i="25" s="1"/>
  <c r="BY2785" i="25"/>
  <c r="D2785" i="25" s="1"/>
  <c r="BY2993" i="25"/>
  <c r="D2993" i="25" s="1"/>
  <c r="BY1126" i="25"/>
  <c r="D1126" i="25" s="1"/>
  <c r="BY1168" i="25"/>
  <c r="D1168" i="25" s="1"/>
  <c r="BY1154" i="25"/>
  <c r="D1154" i="25" s="1"/>
  <c r="BY1326" i="25"/>
  <c r="D1326" i="25" s="1"/>
  <c r="BY2487" i="25"/>
  <c r="D2487" i="25" s="1"/>
  <c r="BY1735" i="25"/>
  <c r="D1735" i="25" s="1"/>
  <c r="BY1569" i="25"/>
  <c r="D1569" i="25" s="1"/>
  <c r="BY1710" i="25"/>
  <c r="D1710" i="25" s="1"/>
  <c r="BY2875" i="25"/>
  <c r="D2875" i="25" s="1"/>
  <c r="BY2543" i="25"/>
  <c r="D2543" i="25" s="1"/>
  <c r="BY1370" i="25"/>
  <c r="D1370" i="25" s="1"/>
  <c r="BY2231" i="25"/>
  <c r="D2231" i="25" s="1"/>
  <c r="BY2391" i="25"/>
  <c r="D2391" i="25" s="1"/>
  <c r="BY2095" i="25"/>
  <c r="D2095" i="25" s="1"/>
  <c r="BY1193" i="25"/>
  <c r="D1193" i="25" s="1"/>
  <c r="BY2271" i="25"/>
  <c r="D2271" i="25" s="1"/>
  <c r="BY1288" i="25"/>
  <c r="D1288" i="25" s="1"/>
  <c r="BY1334" i="25"/>
  <c r="D1334" i="25" s="1"/>
  <c r="BY2375" i="25"/>
  <c r="D2375" i="25" s="1"/>
  <c r="BY1651" i="25"/>
  <c r="D1651" i="25" s="1"/>
  <c r="BY2651" i="25"/>
  <c r="D2651" i="25" s="1"/>
  <c r="BY1951" i="25"/>
  <c r="D1951" i="25" s="1"/>
  <c r="BY2959" i="25"/>
  <c r="D2959" i="25" s="1"/>
  <c r="BY2224" i="25"/>
  <c r="D2224" i="25" s="1"/>
  <c r="BY3022" i="25"/>
  <c r="D3022" i="25" s="1"/>
  <c r="BY2456" i="25"/>
  <c r="D2456" i="25" s="1"/>
  <c r="BY2264" i="25"/>
  <c r="D2264" i="25" s="1"/>
  <c r="BY2212" i="25"/>
  <c r="D2212" i="25" s="1"/>
  <c r="BY1201" i="25"/>
  <c r="D1201" i="25" s="1"/>
  <c r="BY2105" i="25"/>
  <c r="D2105" i="25" s="1"/>
  <c r="BY1496" i="25"/>
  <c r="D1496" i="25" s="1"/>
  <c r="BY1293" i="25"/>
  <c r="D1293" i="25" s="1"/>
  <c r="BY2497" i="25"/>
  <c r="D2497" i="25" s="1"/>
  <c r="BY2545" i="25"/>
  <c r="D2545" i="25" s="1"/>
  <c r="BY1996" i="25"/>
  <c r="D1996" i="25" s="1"/>
  <c r="BY2816" i="25"/>
  <c r="D2816" i="25" s="1"/>
  <c r="BY1109" i="25"/>
  <c r="D1109" i="25" s="1"/>
  <c r="BY1082" i="25"/>
  <c r="D1082" i="25" s="1"/>
  <c r="BY1172" i="25"/>
  <c r="D1172" i="25" s="1"/>
  <c r="BY2423" i="25"/>
  <c r="D2423" i="25" s="1"/>
  <c r="BY1671" i="25"/>
  <c r="D1671" i="25" s="1"/>
  <c r="BY1585" i="25"/>
  <c r="D1585" i="25" s="1"/>
  <c r="BY1776" i="25"/>
  <c r="D1776" i="25" s="1"/>
  <c r="BY2633" i="25"/>
  <c r="D2633" i="25" s="1"/>
  <c r="BY2021" i="25"/>
  <c r="D2021" i="25" s="1"/>
  <c r="BY1605" i="25"/>
  <c r="D1605" i="25" s="1"/>
  <c r="BY1738" i="25"/>
  <c r="D1738" i="25" s="1"/>
  <c r="BY2836" i="25"/>
  <c r="D2836" i="25" s="1"/>
  <c r="BY1037" i="25"/>
  <c r="D1037" i="25" s="1"/>
  <c r="BY2492" i="25"/>
  <c r="D2492" i="25" s="1"/>
  <c r="BY2928" i="25"/>
  <c r="D2928" i="25" s="1"/>
  <c r="BY1273" i="25"/>
  <c r="D1273" i="25" s="1"/>
  <c r="BY2838" i="25"/>
  <c r="D2838" i="25" s="1"/>
  <c r="BY2027" i="25"/>
  <c r="D2027" i="25" s="1"/>
  <c r="BY2367" i="25"/>
  <c r="D2367" i="25" s="1"/>
  <c r="BY2425" i="25"/>
  <c r="D2425" i="25" s="1"/>
  <c r="BY1861" i="25"/>
  <c r="D1861" i="25" s="1"/>
  <c r="BY1045" i="25"/>
  <c r="D1045" i="25" s="1"/>
  <c r="BY1801" i="25"/>
  <c r="D1801" i="25" s="1"/>
  <c r="BY1144" i="25"/>
  <c r="D1144" i="25" s="1"/>
  <c r="BY1809" i="25"/>
  <c r="D1809" i="25" s="1"/>
  <c r="BY2417" i="25"/>
  <c r="D2417" i="25" s="1"/>
  <c r="BY1552" i="25"/>
  <c r="D1552" i="25" s="1"/>
  <c r="BY1858" i="25"/>
  <c r="D1858" i="25" s="1"/>
  <c r="BY2458" i="25"/>
  <c r="D2458" i="25" s="1"/>
  <c r="BY2062" i="25"/>
  <c r="D2062" i="25" s="1"/>
  <c r="BY2414" i="25"/>
  <c r="D2414" i="25" s="1"/>
  <c r="BY1729" i="25"/>
  <c r="D1729" i="25" s="1"/>
  <c r="BY1942" i="25"/>
  <c r="D1942" i="25" s="1"/>
  <c r="BY1977" i="25"/>
  <c r="D1977" i="25" s="1"/>
  <c r="BY1085" i="25"/>
  <c r="D1085" i="25" s="1"/>
  <c r="BY1941" i="25"/>
  <c r="D1941" i="25" s="1"/>
  <c r="BY1702" i="25"/>
  <c r="D1702" i="25" s="1"/>
  <c r="BY2448" i="25"/>
  <c r="D2448" i="25" s="1"/>
  <c r="BY2013" i="25"/>
  <c r="D2013" i="25" s="1"/>
  <c r="BY1677" i="25"/>
  <c r="D1677" i="25" s="1"/>
  <c r="BY2218" i="25"/>
  <c r="D2218" i="25" s="1"/>
  <c r="BY2520" i="25"/>
  <c r="D2520" i="25" s="1"/>
  <c r="BY2913" i="25"/>
  <c r="D2913" i="25" s="1"/>
  <c r="BY2602" i="25"/>
  <c r="D2602" i="25" s="1"/>
  <c r="BY2166" i="25"/>
  <c r="D2166" i="25" s="1"/>
  <c r="BY1994" i="25"/>
  <c r="D1994" i="25" s="1"/>
  <c r="BY2612" i="25"/>
  <c r="D2612" i="25" s="1"/>
  <c r="BY1033" i="25"/>
  <c r="D1033" i="25" s="1"/>
  <c r="BY1380" i="25"/>
  <c r="D1380" i="25" s="1"/>
  <c r="BY1615" i="25"/>
  <c r="D1615" i="25" s="1"/>
  <c r="BY1065" i="25"/>
  <c r="D1065" i="25" s="1"/>
  <c r="BY2266" i="25"/>
  <c r="D2266" i="25" s="1"/>
  <c r="BY1754" i="25"/>
  <c r="D1754" i="25" s="1"/>
  <c r="BY2332" i="25"/>
  <c r="D2332" i="25" s="1"/>
  <c r="BY1302" i="25"/>
  <c r="D1302" i="25" s="1"/>
  <c r="BY2306" i="25"/>
  <c r="D2306" i="25" s="1"/>
  <c r="BY2380" i="25"/>
  <c r="D2380" i="25" s="1"/>
  <c r="BY1540" i="25"/>
  <c r="D1540" i="25" s="1"/>
  <c r="BY2132" i="25"/>
  <c r="D2132" i="25" s="1"/>
  <c r="BY1417" i="25"/>
  <c r="D1417" i="25" s="1"/>
  <c r="BY1670" i="25"/>
  <c r="D1670" i="25" s="1"/>
  <c r="BY2720" i="25"/>
  <c r="D2720" i="25" s="1"/>
  <c r="BY2416" i="25"/>
  <c r="D2416" i="25" s="1"/>
  <c r="BY1756" i="25"/>
  <c r="D1756" i="25" s="1"/>
  <c r="BY2897" i="25"/>
  <c r="D2897" i="25" s="1"/>
  <c r="BY1707" i="25"/>
  <c r="D1707" i="25" s="1"/>
  <c r="BY1699" i="25"/>
  <c r="D1699" i="25" s="1"/>
  <c r="BY1803" i="25"/>
  <c r="D1803" i="25" s="1"/>
  <c r="BY2073" i="25"/>
  <c r="D2073" i="25" s="1"/>
  <c r="BY2152" i="25"/>
  <c r="D2152" i="25" s="1"/>
  <c r="BY1808" i="25"/>
  <c r="D1808" i="25" s="1"/>
  <c r="BY1410" i="25"/>
  <c r="D1410" i="25" s="1"/>
  <c r="BY3003" i="25"/>
  <c r="D3003" i="25" s="1"/>
  <c r="BY2435" i="25"/>
  <c r="D2435" i="25" s="1"/>
  <c r="BY1536" i="25"/>
  <c r="D1536" i="25" s="1"/>
  <c r="BY2568" i="25"/>
  <c r="D2568" i="25" s="1"/>
  <c r="BY1660" i="25"/>
  <c r="D1660" i="25" s="1"/>
  <c r="BY1884" i="25"/>
  <c r="D1884" i="25" s="1"/>
  <c r="BY1960" i="25"/>
  <c r="D1960" i="25" s="1"/>
  <c r="BY1672" i="25"/>
  <c r="D1672" i="25" s="1"/>
  <c r="BY2180" i="25"/>
  <c r="D2180" i="25" s="1"/>
  <c r="BY2933" i="25"/>
  <c r="D2933" i="25" s="1"/>
  <c r="BY2189" i="25"/>
  <c r="D2189" i="25" s="1"/>
  <c r="BY2178" i="25"/>
  <c r="D2178" i="25" s="1"/>
  <c r="BY1269" i="25"/>
  <c r="D1269" i="25" s="1"/>
  <c r="BY1549" i="25"/>
  <c r="D1549" i="25" s="1"/>
  <c r="BY2614" i="25"/>
  <c r="D2614" i="25" s="1"/>
  <c r="BY2530" i="25"/>
  <c r="D2530" i="25" s="1"/>
  <c r="BY2674" i="25"/>
  <c r="D2674" i="25" s="1"/>
  <c r="BY1650" i="25"/>
  <c r="D1650" i="25" s="1"/>
  <c r="BY2317" i="25"/>
  <c r="D2317" i="25" s="1"/>
  <c r="BY2256" i="25"/>
  <c r="D2256" i="25" s="1"/>
  <c r="BY1583" i="25"/>
  <c r="D1583" i="25" s="1"/>
  <c r="BY2605" i="25"/>
  <c r="D2605" i="25" s="1"/>
  <c r="BY2837" i="25"/>
  <c r="D2837" i="25" s="1"/>
  <c r="BY2593" i="25"/>
  <c r="D2593" i="25" s="1"/>
  <c r="BY2550" i="25"/>
  <c r="D2550" i="25" s="1"/>
  <c r="BY1442" i="25"/>
  <c r="D1442" i="25" s="1"/>
  <c r="BY2251" i="25"/>
  <c r="D2251" i="25" s="1"/>
  <c r="BY2011" i="25"/>
  <c r="D2011" i="25" s="1"/>
  <c r="BY2291" i="25"/>
  <c r="D2291" i="25" s="1"/>
  <c r="BY1929" i="25"/>
  <c r="D1929" i="25" s="1"/>
  <c r="BY1531" i="25"/>
  <c r="D1531" i="25" s="1"/>
  <c r="BY1047" i="25"/>
  <c r="D1047" i="25" s="1"/>
  <c r="BY1426" i="25"/>
  <c r="D1426" i="25" s="1"/>
  <c r="BY2415" i="25"/>
  <c r="D2415" i="25" s="1"/>
  <c r="BY1099" i="25"/>
  <c r="D1099" i="25" s="1"/>
  <c r="BY2588" i="25"/>
  <c r="D2588" i="25" s="1"/>
  <c r="BY1866" i="25"/>
  <c r="D1866" i="25" s="1"/>
  <c r="BY1522" i="25"/>
  <c r="D1522" i="25" s="1"/>
  <c r="BY1340" i="25"/>
  <c r="D1340" i="25" s="1"/>
  <c r="BY1681" i="25"/>
  <c r="D1681" i="25" s="1"/>
  <c r="BY1078" i="25"/>
  <c r="D1078" i="25" s="1"/>
  <c r="BY2063" i="25"/>
  <c r="D2063" i="25" s="1"/>
  <c r="BY1849" i="25"/>
  <c r="D1849" i="25" s="1"/>
  <c r="BY2345" i="25"/>
  <c r="D2345" i="25" s="1"/>
  <c r="BY1896" i="25"/>
  <c r="D1896" i="25" s="1"/>
  <c r="BY2118" i="25"/>
  <c r="D2118" i="25" s="1"/>
  <c r="BY1360" i="25"/>
  <c r="D1360" i="25" s="1"/>
  <c r="BY2034" i="25"/>
  <c r="D2034" i="25" s="1"/>
  <c r="BY2746" i="25"/>
  <c r="D2746" i="25" s="1"/>
  <c r="BY2790" i="25"/>
  <c r="D2790" i="25" s="1"/>
  <c r="BY1675" i="25"/>
  <c r="D1675" i="25" s="1"/>
  <c r="BY2488" i="25"/>
  <c r="D2488" i="25" s="1"/>
  <c r="BY1043" i="25"/>
  <c r="D1043" i="25" s="1"/>
  <c r="BY2646" i="25"/>
  <c r="D2646" i="25" s="1"/>
  <c r="BY2732" i="25"/>
  <c r="D2732" i="25" s="1"/>
  <c r="BY2804" i="25"/>
  <c r="D2804" i="25" s="1"/>
  <c r="BY1508" i="25"/>
  <c r="D1508" i="25" s="1"/>
  <c r="BY1592" i="25"/>
  <c r="D1592" i="25" s="1"/>
  <c r="BY2384" i="25"/>
  <c r="D2384" i="25" s="1"/>
  <c r="BY2636" i="25"/>
  <c r="D2636" i="25" s="1"/>
  <c r="BY1023" i="25"/>
  <c r="D1023" i="25" s="1"/>
  <c r="BY1771" i="25"/>
  <c r="D1771" i="25" s="1"/>
  <c r="BY2239" i="25"/>
  <c r="D2239" i="25" s="1"/>
  <c r="BY2681" i="25"/>
  <c r="D2681" i="25" s="1"/>
  <c r="BY1989" i="25"/>
  <c r="D1989" i="25" s="1"/>
  <c r="BY1432" i="25"/>
  <c r="D1432" i="25" s="1"/>
  <c r="BY1685" i="25"/>
  <c r="D1685" i="25" s="1"/>
  <c r="BY1425" i="25"/>
  <c r="D1425" i="25" s="1"/>
  <c r="BY1641" i="25"/>
  <c r="D1641" i="25" s="1"/>
  <c r="BY1070" i="25"/>
  <c r="D1070" i="25" s="1"/>
  <c r="BY2432" i="25"/>
  <c r="D2432" i="25" s="1"/>
  <c r="BY2801" i="25"/>
  <c r="D2801" i="25" s="1"/>
  <c r="BY1616" i="25"/>
  <c r="D1616" i="25" s="1"/>
  <c r="BY2498" i="25"/>
  <c r="D2498" i="25" s="1"/>
  <c r="BY2926" i="25"/>
  <c r="D2926" i="25" s="1"/>
  <c r="BY1857" i="25"/>
  <c r="D1857" i="25" s="1"/>
  <c r="BY1624" i="25"/>
  <c r="D1624" i="25" s="1"/>
  <c r="BY2193" i="25"/>
  <c r="D2193" i="25" s="1"/>
  <c r="BY2686" i="25"/>
  <c r="D2686" i="25" s="1"/>
  <c r="BY2072" i="25"/>
  <c r="D2072" i="25" s="1"/>
  <c r="BY1142" i="25"/>
  <c r="D1142" i="25" s="1"/>
  <c r="BY1837" i="25"/>
  <c r="D1837" i="25" s="1"/>
  <c r="BY2941" i="25"/>
  <c r="D2941" i="25" s="1"/>
  <c r="BY2721" i="25"/>
  <c r="D2721" i="25" s="1"/>
  <c r="BY2197" i="25"/>
  <c r="D2197" i="25" s="1"/>
  <c r="BY1388" i="25"/>
  <c r="D1388" i="25" s="1"/>
  <c r="BY1049" i="25"/>
  <c r="D1049" i="25" s="1"/>
  <c r="BY1107" i="25"/>
  <c r="D1107" i="25" s="1"/>
  <c r="BY2262" i="25"/>
  <c r="D2262" i="25" s="1"/>
  <c r="BY2668" i="25"/>
  <c r="D2668" i="25" s="1"/>
  <c r="BY1054" i="25"/>
  <c r="D1054" i="25" s="1"/>
  <c r="BY2293" i="25"/>
  <c r="D2293" i="25" s="1"/>
  <c r="BY1969" i="25"/>
  <c r="D1969" i="25" s="1"/>
  <c r="BY2578" i="25"/>
  <c r="D2578" i="25" s="1"/>
  <c r="BY2736" i="25"/>
  <c r="D2736" i="25" s="1"/>
  <c r="BY2386" i="25"/>
  <c r="D2386" i="25" s="1"/>
  <c r="BY1317" i="25"/>
  <c r="D1317" i="25" s="1"/>
  <c r="BY2604" i="25"/>
  <c r="D2604" i="25" s="1"/>
  <c r="BY2653" i="25"/>
  <c r="D2653" i="25" s="1"/>
  <c r="BY2876" i="25"/>
  <c r="D2876" i="25" s="1"/>
  <c r="BY2741" i="25"/>
  <c r="D2741" i="25" s="1"/>
  <c r="BY1248" i="25"/>
  <c r="D1248" i="25" s="1"/>
  <c r="BY1639" i="25"/>
  <c r="D1639" i="25" s="1"/>
  <c r="BY1374" i="25"/>
  <c r="D1374" i="25" s="1"/>
  <c r="BY2759" i="25"/>
  <c r="D2759" i="25" s="1"/>
  <c r="BY2035" i="25"/>
  <c r="D2035" i="25" s="1"/>
  <c r="BY1055" i="25"/>
  <c r="D1055" i="25" s="1"/>
  <c r="BY2319" i="25"/>
  <c r="D2319" i="25" s="1"/>
  <c r="BY1712" i="25"/>
  <c r="D1712" i="25" s="1"/>
  <c r="BY2643" i="25"/>
  <c r="D2643" i="25" s="1"/>
  <c r="BY2968" i="25"/>
  <c r="D2968" i="25" s="1"/>
  <c r="BY1786" i="25"/>
  <c r="D1786" i="25" s="1"/>
  <c r="BY2856" i="25"/>
  <c r="D2856" i="25" s="1"/>
  <c r="BY2734" i="25"/>
  <c r="D2734" i="25" s="1"/>
  <c r="BY1625" i="25"/>
  <c r="D1625" i="25" s="1"/>
  <c r="BY1166" i="25"/>
  <c r="D1166" i="25" s="1"/>
  <c r="BY1888" i="25"/>
  <c r="D1888" i="25" s="1"/>
  <c r="BY2076" i="25"/>
  <c r="D2076" i="25" s="1"/>
  <c r="BY1456" i="25"/>
  <c r="D1456" i="25" s="1"/>
  <c r="BY1413" i="25"/>
  <c r="D1413" i="25" s="1"/>
  <c r="BY2656" i="25"/>
  <c r="D2656" i="25" s="1"/>
  <c r="BY2930" i="25"/>
  <c r="D2930" i="25" s="1"/>
  <c r="BY1121" i="25"/>
  <c r="D1121" i="25" s="1"/>
  <c r="BY1687" i="25"/>
  <c r="D1687" i="25" s="1"/>
  <c r="BY1271" i="25"/>
  <c r="D1271" i="25" s="1"/>
  <c r="BY1040" i="25"/>
  <c r="D1040" i="25" s="1"/>
  <c r="BY2055" i="25"/>
  <c r="D2055" i="25" s="1"/>
  <c r="BY2407" i="25"/>
  <c r="D2407" i="25" s="1"/>
  <c r="BY2030" i="25"/>
  <c r="D2030" i="25" s="1"/>
  <c r="BY1635" i="25"/>
  <c r="D1635" i="25" s="1"/>
  <c r="BY1652" i="25"/>
  <c r="D1652" i="25" s="1"/>
  <c r="BY1474" i="25"/>
  <c r="D1474" i="25" s="1"/>
  <c r="BY1458" i="25"/>
  <c r="D1458" i="25" s="1"/>
  <c r="BY2711" i="25"/>
  <c r="D2711" i="25" s="1"/>
  <c r="BY2411" i="25"/>
  <c r="D2411" i="25" s="1"/>
  <c r="BY1591" i="25"/>
  <c r="D1591" i="25" s="1"/>
  <c r="BY2655" i="25"/>
  <c r="D2655" i="25" s="1"/>
  <c r="BY2979" i="25"/>
  <c r="D2979" i="25" s="1"/>
  <c r="BY2250" i="25"/>
  <c r="D2250" i="25" s="1"/>
  <c r="BY1050" i="25"/>
  <c r="D1050" i="25" s="1"/>
  <c r="BY2794" i="25"/>
  <c r="D2794" i="25" s="1"/>
  <c r="BY2060" i="25"/>
  <c r="D2060" i="25" s="1"/>
  <c r="BY1312" i="25"/>
  <c r="D1312" i="25" s="1"/>
  <c r="BY1703" i="25"/>
  <c r="D1703" i="25" s="1"/>
  <c r="BY1659" i="25"/>
  <c r="D1659" i="25" s="1"/>
  <c r="BY2823" i="25"/>
  <c r="D2823" i="25" s="1"/>
  <c r="BY2099" i="25"/>
  <c r="D2099" i="25" s="1"/>
  <c r="BY1087" i="25"/>
  <c r="D1087" i="25" s="1"/>
  <c r="BY2383" i="25"/>
  <c r="D2383" i="25" s="1"/>
  <c r="BY1780" i="25"/>
  <c r="D1780" i="25" s="1"/>
  <c r="BY2899" i="25"/>
  <c r="D2899" i="25" s="1"/>
  <c r="BY2542" i="25"/>
  <c r="D2542" i="25" s="1"/>
  <c r="BY1449" i="25"/>
  <c r="D1449" i="25" s="1"/>
  <c r="BY2473" i="25"/>
  <c r="D2473" i="25" s="1"/>
  <c r="BY2457" i="25"/>
  <c r="D2457" i="25" s="1"/>
  <c r="BY1473" i="25"/>
  <c r="D1473" i="25" s="1"/>
  <c r="BY2697" i="25"/>
  <c r="D2697" i="25" s="1"/>
  <c r="BY1060" i="25"/>
  <c r="D1060" i="25" s="1"/>
  <c r="BY1034" i="25"/>
  <c r="D1034" i="25" s="1"/>
  <c r="BY1182" i="25"/>
  <c r="D1182" i="25" s="1"/>
  <c r="BY1555" i="25"/>
  <c r="D1555" i="25" s="1"/>
  <c r="BY2912" i="25"/>
  <c r="D2912" i="25" s="1"/>
  <c r="BY1565" i="25"/>
  <c r="D1565" i="25" s="1"/>
  <c r="BY1149" i="25"/>
  <c r="D1149" i="25" s="1"/>
  <c r="BY1751" i="25"/>
  <c r="D1751" i="25" s="1"/>
  <c r="BY1494" i="25"/>
  <c r="D1494" i="25" s="1"/>
  <c r="BY1059" i="25"/>
  <c r="D1059" i="25" s="1"/>
  <c r="BY2119" i="25"/>
  <c r="D2119" i="25" s="1"/>
  <c r="BY2471" i="25"/>
  <c r="D2471" i="25" s="1"/>
  <c r="BY2094" i="25"/>
  <c r="D2094" i="25" s="1"/>
  <c r="BY1691" i="25"/>
  <c r="D1691" i="25" s="1"/>
  <c r="BY1739" i="25"/>
  <c r="D1739" i="25" s="1"/>
  <c r="BY1534" i="25"/>
  <c r="D1534" i="25" s="1"/>
  <c r="BY1586" i="25"/>
  <c r="D1586" i="25" s="1"/>
  <c r="BY2775" i="25"/>
  <c r="D2775" i="25" s="1"/>
  <c r="BY2475" i="25"/>
  <c r="D2475" i="25" s="1"/>
  <c r="BY1627" i="25"/>
  <c r="D1627" i="25" s="1"/>
  <c r="BY1044" i="25"/>
  <c r="D1044" i="25" s="1"/>
  <c r="BY1184" i="25"/>
  <c r="D1184" i="25" s="1"/>
  <c r="BY1598" i="25"/>
  <c r="D1598" i="25" s="1"/>
  <c r="BY1236" i="25"/>
  <c r="D1236" i="25" s="1"/>
  <c r="BY2695" i="25"/>
  <c r="D2695" i="25" s="1"/>
  <c r="BY1971" i="25"/>
  <c r="D1971" i="25" s="1"/>
  <c r="BY2971" i="25"/>
  <c r="D2971" i="25" s="1"/>
  <c r="BY2255" i="25"/>
  <c r="D2255" i="25" s="1"/>
  <c r="BY1678" i="25"/>
  <c r="D1678" i="25" s="1"/>
  <c r="BY2387" i="25"/>
  <c r="D2387" i="25" s="1"/>
  <c r="BY2702" i="25"/>
  <c r="D2702" i="25" s="1"/>
  <c r="BY1880" i="25"/>
  <c r="D1880" i="25" s="1"/>
  <c r="BY2521" i="25"/>
  <c r="D2521" i="25" s="1"/>
  <c r="BY1281" i="25"/>
  <c r="D1281" i="25" s="1"/>
  <c r="BY1662" i="25"/>
  <c r="D1662" i="25" s="1"/>
  <c r="BY2041" i="25"/>
  <c r="D2041" i="25" s="1"/>
  <c r="BY1684" i="25"/>
  <c r="D1684" i="25" s="1"/>
  <c r="BY2338" i="25"/>
  <c r="D2338" i="25" s="1"/>
  <c r="BY2085" i="25"/>
  <c r="D2085" i="25" s="1"/>
  <c r="BY2725" i="25"/>
  <c r="D2725" i="25" s="1"/>
  <c r="BY2516" i="25"/>
  <c r="D2516" i="25" s="1"/>
  <c r="BY1617" i="25"/>
  <c r="D1617" i="25" s="1"/>
  <c r="BY2078" i="25"/>
  <c r="D2078" i="25" s="1"/>
  <c r="BY2872" i="25"/>
  <c r="D2872" i="25" s="1"/>
  <c r="BY2053" i="25"/>
  <c r="D2053" i="25" s="1"/>
  <c r="BY1937" i="25"/>
  <c r="D1937" i="25" s="1"/>
  <c r="BY1944" i="25"/>
  <c r="D1944" i="25" s="1"/>
  <c r="BY1784" i="25"/>
  <c r="D1784" i="25" s="1"/>
  <c r="BY1031" i="25"/>
  <c r="D1031" i="25" s="1"/>
  <c r="BY2594" i="25"/>
  <c r="D2594" i="25" s="1"/>
  <c r="BY2333" i="25"/>
  <c r="D2333" i="25" s="1"/>
  <c r="BY1757" i="25"/>
  <c r="D1757" i="25" s="1"/>
  <c r="BY1353" i="25"/>
  <c r="D1353" i="25" s="1"/>
  <c r="BY1545" i="25"/>
  <c r="D1545" i="25" s="1"/>
  <c r="BY2376" i="25"/>
  <c r="D2376" i="25" s="1"/>
  <c r="BY1921" i="25"/>
  <c r="D1921" i="25" s="1"/>
  <c r="BY1657" i="25"/>
  <c r="D1657" i="25" s="1"/>
  <c r="BY1167" i="25"/>
  <c r="D1167" i="25" s="1"/>
  <c r="BY2953" i="25"/>
  <c r="D2953" i="25" s="1"/>
  <c r="BY1416" i="25"/>
  <c r="D1416" i="25" s="1"/>
  <c r="BY1234" i="25"/>
  <c r="D1234" i="25" s="1"/>
  <c r="BY1709" i="25"/>
  <c r="D1709" i="25" s="1"/>
  <c r="BY2685" i="25"/>
  <c r="D2685" i="25" s="1"/>
  <c r="BY2481" i="25"/>
  <c r="D2481" i="25" s="1"/>
  <c r="BY2329" i="25"/>
  <c r="D2329" i="25" s="1"/>
  <c r="BY1736" i="25"/>
  <c r="D1736" i="25" s="1"/>
  <c r="BY1444" i="25"/>
  <c r="D1444" i="25" s="1"/>
  <c r="BY2774" i="25"/>
  <c r="D2774" i="25" s="1"/>
  <c r="BY1938" i="25"/>
  <c r="D1938" i="25" s="1"/>
  <c r="BY2412" i="25"/>
  <c r="D2412" i="25" s="1"/>
  <c r="BY2934" i="25"/>
  <c r="D2934" i="25" s="1"/>
  <c r="BY2940" i="25"/>
  <c r="D2940" i="25" s="1"/>
  <c r="BY1294" i="25"/>
  <c r="D1294" i="25" s="1"/>
  <c r="BY1901" i="25"/>
  <c r="D1901" i="25" s="1"/>
  <c r="BY1222" i="25"/>
  <c r="D1222" i="25" s="1"/>
  <c r="BY2548" i="25"/>
  <c r="D2548" i="25" s="1"/>
  <c r="BY2400" i="25"/>
  <c r="D2400" i="25" s="1"/>
  <c r="BY2738" i="25"/>
  <c r="D2738" i="25" s="1"/>
  <c r="BY1079" i="25"/>
  <c r="D1079" i="25" s="1"/>
  <c r="BY1602" i="25"/>
  <c r="D1602" i="25" s="1"/>
  <c r="BY1582" i="25"/>
  <c r="D1582" i="25" s="1"/>
  <c r="BY2743" i="25"/>
  <c r="D2743" i="25" s="1"/>
  <c r="BY1991" i="25"/>
  <c r="D1991" i="25" s="1"/>
  <c r="BY2343" i="25"/>
  <c r="D2343" i="25" s="1"/>
  <c r="BY1966" i="25"/>
  <c r="D1966" i="25" s="1"/>
  <c r="BY1463" i="25"/>
  <c r="D1463" i="25" s="1"/>
  <c r="BY1158" i="25"/>
  <c r="D1158" i="25" s="1"/>
  <c r="BY1284" i="25"/>
  <c r="D1284" i="25" s="1"/>
  <c r="BY1394" i="25"/>
  <c r="D1394" i="25" s="1"/>
  <c r="BY2647" i="25"/>
  <c r="D2647" i="25" s="1"/>
  <c r="BY2347" i="25"/>
  <c r="D2347" i="25" s="1"/>
  <c r="BY1566" i="25"/>
  <c r="D1566" i="25" s="1"/>
  <c r="BY2527" i="25"/>
  <c r="D2527" i="25" s="1"/>
  <c r="BY1538" i="25"/>
  <c r="D1538" i="25" s="1"/>
  <c r="BY1590" i="25"/>
  <c r="D1590" i="25" s="1"/>
  <c r="BY2631" i="25"/>
  <c r="D2631" i="25" s="1"/>
  <c r="BY1907" i="25"/>
  <c r="D1907" i="25" s="1"/>
  <c r="BY2907" i="25"/>
  <c r="D2907" i="25" s="1"/>
  <c r="BY2207" i="25"/>
  <c r="D2207" i="25" s="1"/>
  <c r="BY1603" i="25"/>
  <c r="D1603" i="25" s="1"/>
  <c r="BY2787" i="25"/>
  <c r="D2787" i="25" s="1"/>
  <c r="BY2585" i="25"/>
  <c r="D2585" i="25" s="1"/>
  <c r="BY1913" i="25"/>
  <c r="D1913" i="25" s="1"/>
  <c r="BY2398" i="25"/>
  <c r="D2398" i="25" s="1"/>
  <c r="BY1387" i="25"/>
  <c r="D1387" i="25" s="1"/>
  <c r="BY1753" i="25"/>
  <c r="D1753" i="25" s="1"/>
  <c r="BY1383" i="25"/>
  <c r="D1383" i="25" s="1"/>
  <c r="BY1700" i="25"/>
  <c r="D1700" i="25" s="1"/>
  <c r="BY2437" i="25"/>
  <c r="D2437" i="25" s="1"/>
  <c r="BY1139" i="25"/>
  <c r="D1139" i="25" s="1"/>
  <c r="BY1853" i="25"/>
  <c r="D1853" i="25" s="1"/>
  <c r="BY2336" i="25"/>
  <c r="D2336" i="25" s="1"/>
  <c r="BY2418" i="25"/>
  <c r="D2418" i="25" s="1"/>
  <c r="BY1025" i="25"/>
  <c r="D1025" i="25" s="1"/>
  <c r="BY1542" i="25"/>
  <c r="D1542" i="25" s="1"/>
  <c r="BY1518" i="25"/>
  <c r="D1518" i="25" s="1"/>
  <c r="BY2679" i="25"/>
  <c r="D2679" i="25" s="1"/>
  <c r="BY1927" i="25"/>
  <c r="D1927" i="25" s="1"/>
  <c r="BY2279" i="25"/>
  <c r="D2279" i="25" s="1"/>
  <c r="BY2032" i="25"/>
  <c r="D2032" i="25" s="1"/>
  <c r="BY1150" i="25"/>
  <c r="D1150" i="25" s="1"/>
  <c r="BY2986" i="25"/>
  <c r="D2986" i="25" s="1"/>
  <c r="BY2445" i="25"/>
  <c r="D2445" i="25" s="1"/>
  <c r="BY2460" i="25"/>
  <c r="D2460" i="25" s="1"/>
  <c r="BY1415" i="25"/>
  <c r="D1415" i="25" s="1"/>
  <c r="BY2149" i="25"/>
  <c r="D2149" i="25" s="1"/>
  <c r="BY2194" i="25"/>
  <c r="D2194" i="25" s="1"/>
  <c r="BY2002" i="25"/>
  <c r="D2002" i="25" s="1"/>
  <c r="BY1567" i="25"/>
  <c r="D1567" i="25" s="1"/>
  <c r="BY2469" i="25"/>
  <c r="D2469" i="25" s="1"/>
  <c r="BY2699" i="25"/>
  <c r="D2699" i="25" s="1"/>
  <c r="BY1177" i="25"/>
  <c r="D1177" i="25" s="1"/>
  <c r="BY2377" i="25"/>
  <c r="D2377" i="25" s="1"/>
  <c r="BY1497" i="25"/>
  <c r="D1497" i="25" s="1"/>
  <c r="BY2312" i="25"/>
  <c r="D2312" i="25" s="1"/>
  <c r="BY1225" i="25"/>
  <c r="D1225" i="25" s="1"/>
  <c r="BY2857" i="25"/>
  <c r="D2857" i="25" s="1"/>
  <c r="BY1203" i="25"/>
  <c r="D1203" i="25" s="1"/>
  <c r="BY2960" i="25"/>
  <c r="D2960" i="25" s="1"/>
  <c r="BY2865" i="25"/>
  <c r="D2865" i="25" s="1"/>
  <c r="BY1734" i="25"/>
  <c r="D1734" i="25" s="1"/>
  <c r="BY2112" i="25"/>
  <c r="D2112" i="25" s="1"/>
  <c r="BY2936" i="25"/>
  <c r="D2936" i="25" s="1"/>
  <c r="BY2761" i="25"/>
  <c r="D2761" i="25" s="1"/>
  <c r="BY1146" i="25"/>
  <c r="D1146" i="25" s="1"/>
  <c r="BY1468" i="25"/>
  <c r="D1468" i="25" s="1"/>
  <c r="BY1581" i="25"/>
  <c r="D1581" i="25" s="1"/>
  <c r="BY1596" i="25"/>
  <c r="D1596" i="25" s="1"/>
  <c r="BY2350" i="25"/>
  <c r="D2350" i="25" s="1"/>
  <c r="BY1291" i="25"/>
  <c r="D1291" i="25" s="1"/>
  <c r="BY1519" i="25"/>
  <c r="D1519" i="25" s="1"/>
  <c r="BY1116" i="25"/>
  <c r="D1116" i="25" s="1"/>
  <c r="BY1885" i="25"/>
  <c r="D1885" i="25" s="1"/>
  <c r="BY1898" i="25"/>
  <c r="D1898" i="25" s="1"/>
  <c r="BY1297" i="25"/>
  <c r="D1297" i="25" s="1"/>
  <c r="BY2834" i="25"/>
  <c r="D2834" i="25" s="1"/>
  <c r="BY1421" i="25"/>
  <c r="D1421" i="25" s="1"/>
  <c r="BY2893" i="25"/>
  <c r="D2893" i="25" s="1"/>
  <c r="BY2396" i="25"/>
  <c r="D2396" i="25" s="1"/>
  <c r="BY1512" i="25"/>
  <c r="D1512" i="25" s="1"/>
  <c r="BY1949" i="25"/>
  <c r="D1949" i="25" s="1"/>
  <c r="BY3013" i="25"/>
  <c r="D3013" i="25" s="1"/>
  <c r="BY2644" i="25"/>
  <c r="D2644" i="25" s="1"/>
  <c r="BY2597" i="25"/>
  <c r="D2597" i="25" s="1"/>
  <c r="BY2598" i="25"/>
  <c r="D2598" i="25" s="1"/>
  <c r="BY1275" i="25"/>
  <c r="D1275" i="25" s="1"/>
  <c r="BY2358" i="25"/>
  <c r="D2358" i="25" s="1"/>
  <c r="BY2322" i="25"/>
  <c r="D2322" i="25" s="1"/>
  <c r="BY1081" i="25"/>
  <c r="D1081" i="25" s="1"/>
  <c r="BY2054" i="25"/>
  <c r="D2054" i="25" s="1"/>
  <c r="BY1090" i="25"/>
  <c r="D1090" i="25" s="1"/>
  <c r="BY1874" i="25"/>
  <c r="D1874" i="25" s="1"/>
  <c r="BY2877" i="25"/>
  <c r="D2877" i="25" s="1"/>
  <c r="BY2349" i="25"/>
  <c r="D2349" i="25" s="1"/>
  <c r="BY2629" i="25"/>
  <c r="D2629" i="25" s="1"/>
  <c r="BY1572" i="25"/>
  <c r="D1572" i="25" s="1"/>
  <c r="BY2109" i="25"/>
  <c r="D2109" i="25" s="1"/>
  <c r="BY1212" i="25"/>
  <c r="D1212" i="25" s="1"/>
  <c r="BY2219" i="25"/>
  <c r="D2219" i="25" s="1"/>
  <c r="BY1955" i="25"/>
  <c r="D1955" i="25" s="1"/>
  <c r="BY2191" i="25"/>
  <c r="D2191" i="25" s="1"/>
  <c r="BY2057" i="25"/>
  <c r="D2057" i="25" s="1"/>
  <c r="BY1030" i="25"/>
  <c r="D1030" i="25" s="1"/>
  <c r="BY2356" i="25"/>
  <c r="D2356" i="25" s="1"/>
  <c r="BY1244" i="25"/>
  <c r="D1244" i="25" s="1"/>
  <c r="BY2351" i="25"/>
  <c r="D2351" i="25" s="1"/>
  <c r="BY1976" i="25"/>
  <c r="D1976" i="25" s="1"/>
  <c r="BY1112" i="25"/>
  <c r="D1112" i="25" s="1"/>
  <c r="BY2084" i="25"/>
  <c r="D2084" i="25" s="1"/>
  <c r="BY1330" i="25"/>
  <c r="D1330" i="25" s="1"/>
  <c r="BY1467" i="25"/>
  <c r="D1467" i="25" s="1"/>
  <c r="BY1389" i="25"/>
  <c r="D1389" i="25" s="1"/>
  <c r="BY2830" i="25"/>
  <c r="D2830" i="25" s="1"/>
  <c r="BY1472" i="25"/>
  <c r="D1472" i="25" s="1"/>
  <c r="BY1106" i="25"/>
  <c r="D1106" i="25" s="1"/>
  <c r="BY2613" i="25"/>
  <c r="D2613" i="25" s="1"/>
  <c r="BY1084" i="25"/>
  <c r="D1084" i="25" s="1"/>
  <c r="BY2970" i="25"/>
  <c r="D2970" i="25" s="1"/>
  <c r="BY1589" i="25"/>
  <c r="D1589" i="25" s="1"/>
  <c r="BY2388" i="25"/>
  <c r="D2388" i="25" s="1"/>
  <c r="BY1493" i="25"/>
  <c r="D1493" i="25" s="1"/>
  <c r="BY1384" i="25"/>
  <c r="D1384" i="25" s="1"/>
  <c r="BY1980" i="25"/>
  <c r="D1980" i="25" s="1"/>
  <c r="BY2241" i="25"/>
  <c r="D2241" i="25" s="1"/>
  <c r="BY2657" i="25"/>
  <c r="D2657" i="25" s="1"/>
  <c r="BY2625" i="25"/>
  <c r="D2625" i="25" s="1"/>
  <c r="BY2977" i="25"/>
  <c r="D2977" i="25" s="1"/>
  <c r="BY1990" i="25"/>
  <c r="D1990" i="25" s="1"/>
  <c r="BY2694" i="25"/>
  <c r="D2694" i="25" s="1"/>
  <c r="BY2368" i="25"/>
  <c r="D2368" i="25" s="1"/>
  <c r="BY1052" i="25"/>
  <c r="D1052" i="25" s="1"/>
  <c r="BY2635" i="25"/>
  <c r="D2635" i="25" s="1"/>
  <c r="BY2559" i="25"/>
  <c r="D2559" i="25" s="1"/>
  <c r="BY2371" i="25"/>
  <c r="D2371" i="25" s="1"/>
  <c r="BY2782" i="25"/>
  <c r="D2782" i="25" s="1"/>
  <c r="BY1086" i="25"/>
  <c r="D1086" i="25" s="1"/>
  <c r="BY1260" i="25"/>
  <c r="D1260" i="25" s="1"/>
  <c r="BY1983" i="25"/>
  <c r="D1983" i="25" s="1"/>
  <c r="BY2927" i="25"/>
  <c r="D2927" i="25" s="1"/>
  <c r="BY2921" i="25"/>
  <c r="D2921" i="25" s="1"/>
  <c r="BY1486" i="25"/>
  <c r="D1486" i="25" s="1"/>
  <c r="BY1869" i="25"/>
  <c r="D1869" i="25" s="1"/>
  <c r="BY1775" i="25"/>
  <c r="D1775" i="25" s="1"/>
  <c r="BY2273" i="25"/>
  <c r="D2273" i="25" s="1"/>
  <c r="BY1918" i="25"/>
  <c r="D1918" i="25" s="1"/>
  <c r="BY1407" i="25"/>
  <c r="D1407" i="25" s="1"/>
  <c r="BY2835" i="25"/>
  <c r="D2835" i="25" s="1"/>
  <c r="BY1500" i="25"/>
  <c r="D1500" i="25" s="1"/>
  <c r="BY1282" i="25"/>
  <c r="D1282" i="25" s="1"/>
  <c r="BY2044" i="25"/>
  <c r="D2044" i="25" s="1"/>
  <c r="BY2284" i="25"/>
  <c r="D2284" i="25" s="1"/>
  <c r="BY1645" i="25"/>
  <c r="D1645" i="25" s="1"/>
  <c r="BY1254" i="25"/>
  <c r="D1254" i="25" s="1"/>
  <c r="BY1042" i="25"/>
  <c r="D1042" i="25" s="1"/>
  <c r="BY2916" i="25"/>
  <c r="D2916" i="25" s="1"/>
  <c r="BY1931" i="25"/>
  <c r="D1931" i="25" s="1"/>
  <c r="BY2833" i="25"/>
  <c r="D2833" i="25" s="1"/>
  <c r="BY2634" i="25"/>
  <c r="D2634" i="25" s="1"/>
  <c r="BY2630" i="25"/>
  <c r="D2630" i="25" s="1"/>
  <c r="BY2506" i="25"/>
  <c r="D2506" i="25" s="1"/>
  <c r="BY2772" i="25"/>
  <c r="D2772" i="25" s="1"/>
  <c r="BY2786" i="25"/>
  <c r="D2786" i="25" s="1"/>
  <c r="BY3004" i="25"/>
  <c r="D3004" i="25" s="1"/>
  <c r="BY2730" i="25"/>
  <c r="D2730" i="25" s="1"/>
  <c r="BY1243" i="25"/>
  <c r="D1243" i="25" s="1"/>
  <c r="BY1375" i="25"/>
  <c r="D1375" i="25" s="1"/>
  <c r="BY2443" i="25"/>
  <c r="D2443" i="25" s="1"/>
  <c r="BY2687" i="25"/>
  <c r="D2687" i="25" s="1"/>
  <c r="BY2952" i="25"/>
  <c r="D2952" i="25" s="1"/>
  <c r="BY1733" i="25"/>
  <c r="D1733" i="25" s="1"/>
  <c r="BY1547" i="25"/>
  <c r="D1547" i="25" s="1"/>
  <c r="BY2208" i="25"/>
  <c r="D2208" i="25" s="1"/>
  <c r="BY2569" i="25"/>
  <c r="D2569" i="25" s="1"/>
  <c r="BY1459" i="25"/>
  <c r="D1459" i="25" s="1"/>
  <c r="BY2589" i="25"/>
  <c r="D2589" i="25" s="1"/>
  <c r="BY1802" i="25"/>
  <c r="D1802" i="25" s="1"/>
  <c r="BY1307" i="25"/>
  <c r="D1307" i="25" s="1"/>
  <c r="BY1327" i="25"/>
  <c r="D1327" i="25" s="1"/>
  <c r="BY2164" i="25"/>
  <c r="D2164" i="25" s="1"/>
  <c r="BY2638" i="25"/>
  <c r="D2638" i="25" s="1"/>
  <c r="BY1511" i="25"/>
  <c r="D1511" i="25" s="1"/>
  <c r="BY1737" i="25"/>
  <c r="D1737" i="25" s="1"/>
  <c r="BY1816" i="25"/>
  <c r="D1816" i="25" s="1"/>
  <c r="BY1914" i="25"/>
  <c r="D1914" i="25" s="1"/>
  <c r="BY2086" i="25"/>
  <c r="D2086" i="25" s="1"/>
  <c r="BY1528" i="25"/>
  <c r="D1528" i="25" s="1"/>
  <c r="BY1431" i="25"/>
  <c r="D1431" i="25" s="1"/>
  <c r="BY1336" i="25"/>
  <c r="D1336" i="25" s="1"/>
  <c r="BY2740" i="25"/>
  <c r="D2740" i="25" s="1"/>
  <c r="BY2090" i="25"/>
  <c r="D2090" i="25" s="1"/>
  <c r="BY1928" i="25"/>
  <c r="D1928" i="25" s="1"/>
  <c r="BY2188" i="25"/>
  <c r="D2188" i="25" s="1"/>
  <c r="BY2826" i="25"/>
  <c r="D2826" i="25" s="1"/>
  <c r="BY2381" i="25"/>
  <c r="D2381" i="25" s="1"/>
  <c r="BY1134" i="25"/>
  <c r="D1134" i="25" s="1"/>
  <c r="BY2900" i="25"/>
  <c r="D2900" i="25" s="1"/>
  <c r="BY2000" i="25"/>
  <c r="D2000" i="25" s="1"/>
  <c r="BY2641" i="25"/>
  <c r="D2641" i="25" s="1"/>
  <c r="BY2996" i="25"/>
  <c r="D2996" i="25" s="1"/>
  <c r="BY2482" i="25"/>
  <c r="D2482" i="25" s="1"/>
  <c r="BY1205" i="25"/>
  <c r="D1205" i="25" s="1"/>
  <c r="BY1732" i="25"/>
  <c r="D1732" i="25" s="1"/>
  <c r="BY1475" i="25"/>
  <c r="D1475" i="25" s="1"/>
  <c r="BY1488" i="25"/>
  <c r="D1488" i="25" s="1"/>
  <c r="BY1481" i="25"/>
  <c r="D1481" i="25" s="1"/>
  <c r="BY1724" i="25"/>
  <c r="D1724" i="25" s="1"/>
  <c r="BY1404" i="25"/>
  <c r="D1404" i="25" s="1"/>
  <c r="BY2221" i="25"/>
  <c r="D2221" i="25" s="1"/>
  <c r="BY2365" i="25"/>
  <c r="D2365" i="25" s="1"/>
  <c r="BY1926" i="25"/>
  <c r="D1926" i="25" s="1"/>
  <c r="BY1477" i="25"/>
  <c r="D1477" i="25" s="1"/>
  <c r="BY2052" i="25"/>
  <c r="D2052" i="25" s="1"/>
  <c r="BY2226" i="25"/>
  <c r="D2226" i="25" s="1"/>
  <c r="BY2981" i="25"/>
  <c r="D2981" i="25" s="1"/>
  <c r="BY1963" i="25"/>
  <c r="D1963" i="25" s="1"/>
  <c r="BY1822" i="25"/>
  <c r="D1822" i="25" s="1"/>
  <c r="BY1935" i="25"/>
  <c r="D1935" i="25" s="1"/>
  <c r="BY2622" i="25"/>
  <c r="D2622" i="25" s="1"/>
  <c r="BY2134" i="25"/>
  <c r="D2134" i="25" s="1"/>
  <c r="BY1073" i="25"/>
  <c r="D1073" i="25" s="1"/>
  <c r="BY1204" i="25"/>
  <c r="D1204" i="25" s="1"/>
  <c r="BY1490" i="25"/>
  <c r="D1490" i="25" s="1"/>
  <c r="BY2947" i="25"/>
  <c r="D2947" i="25" s="1"/>
  <c r="BY2362" i="25"/>
  <c r="D2362" i="25" s="1"/>
  <c r="BY2601" i="25"/>
  <c r="D2601" i="25" s="1"/>
  <c r="BY1153" i="25"/>
  <c r="D1153" i="25" s="1"/>
  <c r="BY2145" i="25"/>
  <c r="D2145" i="25" s="1"/>
  <c r="BY2894" i="25"/>
  <c r="D2894" i="25" s="1"/>
  <c r="BY2214" i="25"/>
  <c r="D2214" i="25" s="1"/>
  <c r="BY2591" i="25"/>
  <c r="D2591" i="25" s="1"/>
  <c r="BY2696" i="25"/>
  <c r="D2696" i="25" s="1"/>
  <c r="BY1564" i="25"/>
  <c r="D1564" i="25" s="1"/>
  <c r="BY2504" i="25"/>
  <c r="D2504" i="25" s="1"/>
  <c r="BY2470" i="25"/>
  <c r="D2470" i="25" s="1"/>
  <c r="BY2884" i="25"/>
  <c r="D2884" i="25" s="1"/>
  <c r="BY2549" i="25"/>
  <c r="D2549" i="25" s="1"/>
  <c r="BY2950" i="25"/>
  <c r="D2950" i="25" s="1"/>
  <c r="BY1409" i="25"/>
  <c r="D1409" i="25" s="1"/>
  <c r="BY1646" i="25"/>
  <c r="D1646" i="25" s="1"/>
  <c r="BY2811" i="25"/>
  <c r="D2811" i="25" s="1"/>
  <c r="BY2479" i="25"/>
  <c r="D2479" i="25" s="1"/>
  <c r="BY1188" i="25"/>
  <c r="D1188" i="25" s="1"/>
  <c r="BY2167" i="25"/>
  <c r="D2167" i="25" s="1"/>
  <c r="BY2327" i="25"/>
  <c r="D2327" i="25" s="1"/>
  <c r="BY1967" i="25"/>
  <c r="D1967" i="25" s="1"/>
  <c r="BY1051" i="25"/>
  <c r="D1051" i="25" s="1"/>
  <c r="BY2206" i="25"/>
  <c r="D2206" i="25" s="1"/>
  <c r="BY1998" i="25"/>
  <c r="D1998" i="25" s="1"/>
  <c r="BY2341" i="25"/>
  <c r="D2341" i="25" s="1"/>
  <c r="BY2756" i="25"/>
  <c r="D2756" i="25" s="1"/>
  <c r="BY2966" i="25"/>
  <c r="D2966" i="25" s="1"/>
  <c r="BY1103" i="25"/>
  <c r="D1103" i="25" s="1"/>
  <c r="BY1365" i="25"/>
  <c r="D1365" i="25" s="1"/>
  <c r="BY2978" i="25"/>
  <c r="D2978" i="25" s="1"/>
  <c r="BY1910" i="25"/>
  <c r="D1910" i="25" s="1"/>
  <c r="BY2161" i="25"/>
  <c r="D2161" i="25" s="1"/>
  <c r="BY1138" i="25"/>
  <c r="D1138" i="25" s="1"/>
  <c r="BY1953" i="25"/>
  <c r="D1953" i="25" s="1"/>
  <c r="BY2507" i="25"/>
  <c r="D2507" i="25" s="1"/>
  <c r="BY2943" i="25"/>
  <c r="D2943" i="25" s="1"/>
  <c r="BY2462" i="25"/>
  <c r="D2462" i="25" s="1"/>
  <c r="BY1669" i="25"/>
  <c r="D1669" i="25" s="1"/>
  <c r="BY1476" i="25"/>
  <c r="D1476" i="25" s="1"/>
  <c r="BY2150" i="25"/>
  <c r="D2150" i="25" s="1"/>
  <c r="BY2392" i="25"/>
  <c r="D2392" i="25" s="1"/>
  <c r="BY1061" i="25"/>
  <c r="D1061" i="25" s="1"/>
  <c r="BY2116" i="25"/>
  <c r="D2116" i="25" s="1"/>
  <c r="BY2689" i="25"/>
  <c r="D2689" i="25" s="1"/>
  <c r="BY1427" i="25"/>
  <c r="D1427" i="25" s="1"/>
  <c r="BY2017" i="25"/>
  <c r="D2017" i="25" s="1"/>
  <c r="BY3001" i="25"/>
  <c r="D3001" i="25" s="1"/>
  <c r="BY3016" i="25"/>
  <c r="D3016" i="25" s="1"/>
  <c r="BY1379" i="25"/>
  <c r="D1379" i="25" s="1"/>
  <c r="BY1563" i="25"/>
  <c r="D1563" i="25" s="1"/>
  <c r="BY1197" i="25"/>
  <c r="D1197" i="25" s="1"/>
  <c r="BY2238" i="25"/>
  <c r="D2238" i="25" s="1"/>
  <c r="BY2200" i="25"/>
  <c r="D2200" i="25" s="1"/>
  <c r="BY2466" i="25"/>
  <c r="D2466" i="25" s="1"/>
  <c r="BY2245" i="25"/>
  <c r="D2245" i="25" s="1"/>
  <c r="BY1644" i="25"/>
  <c r="D1644" i="25" s="1"/>
  <c r="BY1796" i="25"/>
  <c r="D1796" i="25" s="1"/>
  <c r="BY2026" i="25"/>
  <c r="D2026" i="25" s="1"/>
  <c r="BY1769" i="25"/>
  <c r="D1769" i="25" s="1"/>
  <c r="BY2514" i="25"/>
  <c r="D2514" i="25" s="1"/>
  <c r="BY2426" i="25"/>
  <c r="D2426" i="25" s="1"/>
  <c r="BY2637" i="25"/>
  <c r="D2637" i="25" s="1"/>
  <c r="BY2204" i="25"/>
  <c r="D2204" i="25" s="1"/>
  <c r="BY2372" i="25"/>
  <c r="D2372" i="25" s="1"/>
  <c r="BY2434" i="25"/>
  <c r="D2434" i="25" s="1"/>
  <c r="BY2501" i="25"/>
  <c r="D2501" i="25" s="1"/>
  <c r="BY2948" i="25"/>
  <c r="D2948" i="25" s="1"/>
  <c r="BY2832" i="25"/>
  <c r="D2832" i="25" s="1"/>
  <c r="BY2209" i="25"/>
  <c r="D2209" i="25" s="1"/>
  <c r="BY1524" i="25"/>
  <c r="D1524" i="25" s="1"/>
  <c r="BY2220" i="25"/>
  <c r="D2220" i="25" s="1"/>
  <c r="BY2512" i="25"/>
  <c r="D2512" i="25" s="1"/>
  <c r="BY1900" i="25"/>
  <c r="D1900" i="25" s="1"/>
  <c r="BY1593" i="25"/>
  <c r="D1593" i="25" s="1"/>
  <c r="BY2001" i="25"/>
  <c r="D2001" i="25" s="1"/>
  <c r="BY1455" i="25"/>
  <c r="D1455" i="25" s="1"/>
  <c r="BY2621" i="25"/>
  <c r="D2621" i="25" s="1"/>
  <c r="BY2182" i="25"/>
  <c r="D2182" i="25" s="1"/>
  <c r="BY1805" i="25"/>
  <c r="D1805" i="25" s="1"/>
  <c r="BY2961" i="25"/>
  <c r="D2961" i="25" s="1"/>
  <c r="BY2540" i="25"/>
  <c r="D2540" i="25" s="1"/>
  <c r="BY1125" i="25"/>
  <c r="D1125" i="25" s="1"/>
  <c r="BY2155" i="25"/>
  <c r="D2155" i="25" s="1"/>
  <c r="BY1887" i="25"/>
  <c r="D1887" i="25" s="1"/>
  <c r="BY2059" i="25"/>
  <c r="D2059" i="25" s="1"/>
  <c r="BY2185" i="25"/>
  <c r="D2185" i="25" s="1"/>
  <c r="BY1527" i="25"/>
  <c r="D1527" i="25" s="1"/>
  <c r="BY2752" i="25"/>
  <c r="D2752" i="25" s="1"/>
  <c r="BY1157" i="25"/>
  <c r="D1157" i="25" s="1"/>
  <c r="BY2287" i="25"/>
  <c r="D2287" i="25" s="1"/>
  <c r="BY2878" i="25"/>
  <c r="D2878" i="25" s="1"/>
  <c r="BY1185" i="25"/>
  <c r="D1185" i="25" s="1"/>
  <c r="BY1706" i="25"/>
  <c r="D1706" i="25" s="1"/>
  <c r="BY1369" i="25"/>
  <c r="D1369" i="25" s="1"/>
  <c r="BY1433" i="25"/>
  <c r="D1433" i="25" s="1"/>
  <c r="BY1080" i="25"/>
  <c r="D1080" i="25" s="1"/>
  <c r="BY2334" i="25"/>
  <c r="D2334" i="25" s="1"/>
  <c r="BY1414" i="25"/>
  <c r="D1414" i="25" s="1"/>
  <c r="BY1689" i="25"/>
  <c r="D1689" i="25" s="1"/>
  <c r="BY1642" i="25"/>
  <c r="D1642" i="25" s="1"/>
  <c r="BY1553" i="25"/>
  <c r="D1553" i="25" s="1"/>
  <c r="BY2847" i="25"/>
  <c r="D2847" i="25" s="1"/>
  <c r="BY2089" i="25"/>
  <c r="D2089" i="25" s="1"/>
  <c r="BY1163" i="25"/>
  <c r="D1163" i="25" s="1"/>
  <c r="BY1612" i="25"/>
  <c r="D1612" i="25" s="1"/>
  <c r="BY1349" i="25"/>
  <c r="D1349" i="25" s="1"/>
  <c r="BY1332" i="25"/>
  <c r="D1332" i="25" s="1"/>
  <c r="BY2882" i="25"/>
  <c r="D2882" i="25" s="1"/>
  <c r="BY1529" i="25"/>
  <c r="D1529" i="25" s="1"/>
  <c r="BY1604" i="25"/>
  <c r="D1604" i="25" s="1"/>
  <c r="BY1359" i="25"/>
  <c r="D1359" i="25" s="1"/>
  <c r="BY2852" i="25"/>
  <c r="D2852" i="25" s="1"/>
  <c r="BY2704" i="25"/>
  <c r="D2704" i="25" s="1"/>
  <c r="BY2452" i="25"/>
  <c r="D2452" i="25" s="1"/>
  <c r="BY1658" i="25"/>
  <c r="D1658" i="25" s="1"/>
  <c r="BY1354" i="25"/>
  <c r="D1354" i="25" s="1"/>
  <c r="BY1915" i="25"/>
  <c r="D1915" i="25" s="1"/>
  <c r="BY2267" i="25"/>
  <c r="D2267" i="25" s="1"/>
  <c r="BY2575" i="25"/>
  <c r="D2575" i="25" s="1"/>
  <c r="BY2873" i="25"/>
  <c r="D2873" i="25" s="1"/>
  <c r="BY1068" i="25"/>
  <c r="D1068" i="25" s="1"/>
  <c r="BY1355" i="25"/>
  <c r="D1355" i="25" s="1"/>
  <c r="BY1299" i="25"/>
  <c r="D1299" i="25" s="1"/>
  <c r="BY1930" i="25"/>
  <c r="D1930" i="25" s="1"/>
  <c r="BY1936" i="25"/>
  <c r="D1936" i="25" s="1"/>
  <c r="BY2353" i="25"/>
  <c r="D2353" i="25" s="1"/>
  <c r="BY1943" i="25"/>
  <c r="D1943" i="25" s="1"/>
  <c r="BY1216" i="25"/>
  <c r="D1216" i="25" s="1"/>
  <c r="BY2663" i="25"/>
  <c r="D2663" i="25" s="1"/>
  <c r="BY1891" i="25"/>
  <c r="D1891" i="25" s="1"/>
  <c r="BY1783" i="25"/>
  <c r="D1783" i="25" s="1"/>
  <c r="BY2967" i="25"/>
  <c r="D2967" i="25" s="1"/>
  <c r="BY1827" i="25"/>
  <c r="D1827" i="25" s="1"/>
  <c r="BY2553" i="25"/>
  <c r="D2553" i="25" s="1"/>
  <c r="BY1868" i="25"/>
  <c r="D1868" i="25" s="1"/>
  <c r="BY2260" i="25"/>
  <c r="D2260" i="25" s="1"/>
  <c r="BY1959" i="25"/>
  <c r="D1959" i="25" s="1"/>
  <c r="BY1183" i="25"/>
  <c r="D1183" i="25" s="1"/>
  <c r="BY1630" i="25"/>
  <c r="D1630" i="25" s="1"/>
  <c r="BY1968" i="25"/>
  <c r="D1968" i="25" s="1"/>
  <c r="BY1499" i="25"/>
  <c r="D1499" i="25" s="1"/>
  <c r="BY1745" i="25"/>
  <c r="D1745" i="25" s="1"/>
  <c r="BY2574" i="25"/>
  <c r="D2574" i="25" s="1"/>
  <c r="BY1242" i="25"/>
  <c r="D1242" i="25" s="1"/>
  <c r="BY2301" i="25"/>
  <c r="D2301" i="25" s="1"/>
  <c r="BY2965" i="25"/>
  <c r="D2965" i="25" s="1"/>
  <c r="BY1338" i="25"/>
  <c r="D1338" i="25" s="1"/>
  <c r="BY1979" i="25"/>
  <c r="D1979" i="25" s="1"/>
  <c r="BY1287" i="25"/>
  <c r="D1287" i="25" s="1"/>
  <c r="BY2363" i="25"/>
  <c r="D2363" i="25" s="1"/>
  <c r="BY1063" i="25"/>
  <c r="D1063" i="25" s="1"/>
  <c r="BY1791" i="25"/>
  <c r="D1791" i="25" s="1"/>
  <c r="BY2731" i="25"/>
  <c r="D2731" i="25" s="1"/>
  <c r="BY1546" i="25"/>
  <c r="D1546" i="25" s="1"/>
  <c r="BY2171" i="25"/>
  <c r="D2171" i="25" s="1"/>
  <c r="BY2459" i="25"/>
  <c r="D2459" i="25" s="1"/>
  <c r="BY2767" i="25"/>
  <c r="D2767" i="25" s="1"/>
  <c r="BY2552" i="25"/>
  <c r="D2552" i="25" s="1"/>
  <c r="BY1352" i="25"/>
  <c r="D1352" i="25" s="1"/>
  <c r="BY2286" i="25"/>
  <c r="D2286" i="25" s="1"/>
  <c r="BY1744" i="25"/>
  <c r="D1744" i="25" s="1"/>
  <c r="BY2050" i="25"/>
  <c r="D2050" i="25" s="1"/>
  <c r="BY1893" i="25"/>
  <c r="D1893" i="25" s="1"/>
  <c r="BY2763" i="25"/>
  <c r="D2763" i="25" s="1"/>
  <c r="BY2584" i="25"/>
  <c r="D2584" i="25" s="1"/>
  <c r="BY2248" i="25"/>
  <c r="D2248" i="25" s="1"/>
  <c r="BY1961" i="25"/>
  <c r="D1961" i="25" s="1"/>
  <c r="BY1174" i="25"/>
  <c r="D1174" i="25" s="1"/>
  <c r="BY1862" i="25"/>
  <c r="D1862" i="25" s="1"/>
  <c r="BY2745" i="25"/>
  <c r="D2745" i="25" s="1"/>
  <c r="BY2600" i="25"/>
  <c r="D2600" i="25" s="1"/>
  <c r="BY1435" i="25"/>
  <c r="D1435" i="25" s="1"/>
  <c r="BY2148" i="25"/>
  <c r="D2148" i="25" s="1"/>
  <c r="BY1981" i="25"/>
  <c r="D1981" i="25" s="1"/>
  <c r="BY2528" i="25"/>
  <c r="D2528" i="25" s="1"/>
  <c r="BY2818" i="25"/>
  <c r="D2818" i="25" s="1"/>
  <c r="BY2764" i="25"/>
  <c r="D2764" i="25" s="1"/>
  <c r="BY2652" i="25"/>
  <c r="D2652" i="25" s="1"/>
  <c r="BY2129" i="25"/>
  <c r="D2129" i="25" s="1"/>
  <c r="BY2064" i="25"/>
  <c r="D2064" i="25" s="1"/>
  <c r="BY2541" i="25"/>
  <c r="D2541" i="25" s="1"/>
  <c r="BY1075" i="25"/>
  <c r="D1075" i="25" s="1"/>
  <c r="BY2135" i="25"/>
  <c r="D2135" i="25" s="1"/>
  <c r="BY1322" i="25"/>
  <c r="D1322" i="25" s="1"/>
  <c r="BY2855" i="25"/>
  <c r="D2855" i="25" s="1"/>
  <c r="BY2079" i="25"/>
  <c r="D2079" i="25" s="1"/>
  <c r="BY1975" i="25"/>
  <c r="D1975" i="25" s="1"/>
  <c r="BY1711" i="25"/>
  <c r="D1711" i="25" s="1"/>
  <c r="BY2015" i="25"/>
  <c r="D2015" i="25" s="1"/>
  <c r="BY2023" i="25"/>
  <c r="D2023" i="25" s="1"/>
  <c r="BY1303" i="25"/>
  <c r="D1303" i="25" s="1"/>
  <c r="BY1695" i="25"/>
  <c r="D1695" i="25" s="1"/>
  <c r="BY2036" i="25"/>
  <c r="D2036" i="25" s="1"/>
  <c r="BY1469" i="25"/>
  <c r="D1469" i="25" s="1"/>
  <c r="BY1577" i="25"/>
  <c r="D1577" i="25" s="1"/>
  <c r="BY2713" i="25"/>
  <c r="D2713" i="25" s="1"/>
  <c r="BY2722" i="25"/>
  <c r="D2722" i="25" s="1"/>
  <c r="BY2557" i="25"/>
  <c r="D2557" i="25" s="1"/>
  <c r="BY2869" i="25"/>
  <c r="D2869" i="25" s="1"/>
  <c r="BY1402" i="25"/>
  <c r="D1402" i="25" s="1"/>
  <c r="BY2175" i="25"/>
  <c r="D2175" i="25" s="1"/>
  <c r="BY1329" i="25"/>
  <c r="D1329" i="25" s="1"/>
  <c r="BY2744" i="25"/>
  <c r="D2744" i="25" s="1"/>
  <c r="BY2572" i="25"/>
  <c r="D2572" i="25" s="1"/>
  <c r="BY2998" i="25"/>
  <c r="D2998" i="25" s="1"/>
  <c r="BY2789" i="25"/>
  <c r="D2789" i="25" s="1"/>
  <c r="BY2389" i="25"/>
  <c r="D2389" i="25" s="1"/>
  <c r="BY1137" i="25"/>
  <c r="D1137" i="25" s="1"/>
  <c r="BY2937" i="25"/>
  <c r="D2937" i="25" s="1"/>
  <c r="BY1290" i="25"/>
  <c r="D1290" i="25" s="1"/>
  <c r="BY2016" i="25"/>
  <c r="D2016" i="25" s="1"/>
  <c r="BY1419" i="25"/>
  <c r="D1419" i="25" s="1"/>
  <c r="BY3005" i="25"/>
  <c r="D3005" i="25" s="1"/>
  <c r="BY2773" i="25"/>
  <c r="D2773" i="25" s="1"/>
  <c r="BY1985" i="25"/>
  <c r="D1985" i="25" s="1"/>
  <c r="BY2408" i="25"/>
  <c r="D2408" i="25" s="1"/>
  <c r="BY1864" i="25"/>
  <c r="D1864" i="25" s="1"/>
  <c r="BY1237" i="25"/>
  <c r="D1237" i="25" s="1"/>
  <c r="BY2102" i="25"/>
  <c r="D2102" i="25" s="1"/>
  <c r="BY2361" i="25"/>
  <c r="D2361" i="25" s="1"/>
  <c r="BY1765" i="25"/>
  <c r="D1765" i="25" s="1"/>
  <c r="BY2202" i="25"/>
  <c r="D2202" i="25" s="1"/>
  <c r="BY2684" i="25"/>
  <c r="D2684" i="25" s="1"/>
  <c r="BY2945" i="25"/>
  <c r="D2945" i="25" s="1"/>
  <c r="BY2929" i="25"/>
  <c r="D2929" i="25" s="1"/>
  <c r="BY1535" i="25"/>
  <c r="D1535" i="25" s="1"/>
  <c r="BY1637" i="25"/>
  <c r="D1637" i="25" s="1"/>
  <c r="BY2122" i="25"/>
  <c r="D2122" i="25" s="1"/>
  <c r="BY1306" i="25"/>
  <c r="D1306" i="25" s="1"/>
  <c r="BY2378" i="25"/>
  <c r="D2378" i="25" s="1"/>
  <c r="BY1132" i="25"/>
  <c r="D1132" i="25" s="1"/>
  <c r="BY2115" i="25"/>
  <c r="D2115" i="25" s="1"/>
  <c r="BY2815" i="25"/>
  <c r="D2815" i="25" s="1"/>
  <c r="BY1613" i="25"/>
  <c r="D1613" i="25" s="1"/>
  <c r="BY1514" i="25"/>
  <c r="D1514" i="25" s="1"/>
  <c r="BY1871" i="25"/>
  <c r="D1871" i="25" s="1"/>
  <c r="BY2003" i="25"/>
  <c r="D2003" i="25" s="1"/>
  <c r="BY1558" i="25"/>
  <c r="D1558" i="25" s="1"/>
  <c r="BY1952" i="25"/>
  <c r="D1952" i="25" s="1"/>
  <c r="BY2449" i="25"/>
  <c r="D2449" i="25" s="1"/>
  <c r="BY1211" i="25"/>
  <c r="D1211" i="25" s="1"/>
  <c r="BY2269" i="25"/>
  <c r="D2269" i="25" s="1"/>
  <c r="BY1262" i="25"/>
  <c r="D1262" i="25" s="1"/>
  <c r="BY2892" i="25"/>
  <c r="D2892" i="25" s="1"/>
  <c r="BY2114" i="25"/>
  <c r="D2114" i="25" s="1"/>
  <c r="BY1798" i="25"/>
  <c r="D1798" i="25" s="1"/>
  <c r="BY2672" i="25"/>
  <c r="D2672" i="25" s="1"/>
  <c r="BY1448" i="25"/>
  <c r="D1448" i="25" s="1"/>
  <c r="BY1755" i="25"/>
  <c r="D1755" i="25" s="1"/>
  <c r="BY1945" i="25"/>
  <c r="D1945" i="25" s="1"/>
  <c r="BY2973" i="25"/>
  <c r="D2973" i="25" s="1"/>
  <c r="BY1438" i="25"/>
  <c r="D1438" i="25" s="1"/>
  <c r="BY2677" i="25"/>
  <c r="D2677" i="25" s="1"/>
  <c r="BY2474" i="25"/>
  <c r="D2474" i="25" s="1"/>
  <c r="BY1656" i="25"/>
  <c r="D1656" i="25" s="1"/>
  <c r="BY1366" i="25"/>
  <c r="D1366" i="25" s="1"/>
  <c r="BY1267" i="25"/>
  <c r="D1267" i="25" s="1"/>
  <c r="BY2246" i="25"/>
  <c r="D2246" i="25" s="1"/>
  <c r="BY2151" i="25"/>
  <c r="D2151" i="25" s="1"/>
  <c r="BY1510" i="25"/>
  <c r="D1510" i="25" s="1"/>
  <c r="BY1819" i="25"/>
  <c r="D1819" i="25" s="1"/>
  <c r="BY2123" i="25"/>
  <c r="D2123" i="25" s="1"/>
  <c r="BY1324" i="25"/>
  <c r="D1324" i="25" s="1"/>
  <c r="BY1814" i="25"/>
  <c r="D1814" i="25" s="1"/>
  <c r="BY1800" i="25"/>
  <c r="D1800" i="25" s="1"/>
  <c r="BY1557" i="25"/>
  <c r="D1557" i="25" s="1"/>
  <c r="BY2066" i="25"/>
  <c r="D2066" i="25" s="1"/>
  <c r="BY2946" i="25"/>
  <c r="D2946" i="25" s="1"/>
  <c r="BY1530" i="25"/>
  <c r="D1530" i="25" s="1"/>
  <c r="BY2295" i="25"/>
  <c r="D2295" i="25" s="1"/>
  <c r="BY1457" i="25"/>
  <c r="D1457" i="25" s="1"/>
  <c r="BY2619" i="25"/>
  <c r="D2619" i="25" s="1"/>
  <c r="BY1200" i="25"/>
  <c r="D1200" i="25" s="1"/>
  <c r="BY2107" i="25"/>
  <c r="D2107" i="25" s="1"/>
  <c r="BY2923" i="25"/>
  <c r="D2923" i="25" s="1"/>
  <c r="BY1844" i="25"/>
  <c r="D1844" i="25" s="1"/>
  <c r="BY2305" i="25"/>
  <c r="D2305" i="25" s="1"/>
  <c r="BY2156" i="25"/>
  <c r="D2156" i="25" s="1"/>
  <c r="BY1164" i="25"/>
  <c r="D1164" i="25" s="1"/>
  <c r="BY2311" i="25"/>
  <c r="D2311" i="25" s="1"/>
  <c r="BY2587" i="25"/>
  <c r="D2587" i="25" s="1"/>
  <c r="BY2895" i="25"/>
  <c r="D2895" i="25" s="1"/>
  <c r="BY2825" i="25"/>
  <c r="D2825" i="25" s="1"/>
  <c r="BY2328" i="25"/>
  <c r="D2328" i="25" s="1"/>
  <c r="BY1516" i="25"/>
  <c r="D1516" i="25" s="1"/>
  <c r="BY1533" i="25"/>
  <c r="D1533" i="25" s="1"/>
  <c r="BY2564" i="25"/>
  <c r="D2564" i="25" s="1"/>
  <c r="BY1846" i="25"/>
  <c r="D1846" i="25" s="1"/>
  <c r="BY1113" i="25"/>
  <c r="D1113" i="25" s="1"/>
  <c r="BY1083" i="25"/>
  <c r="D1083" i="25" s="1"/>
  <c r="BY1470" i="25"/>
  <c r="D1470" i="25" s="1"/>
  <c r="BY2983" i="25"/>
  <c r="D2983" i="25" s="1"/>
  <c r="BY2203" i="25"/>
  <c r="D2203" i="25" s="1"/>
  <c r="BY2103" i="25"/>
  <c r="D2103" i="25" s="1"/>
  <c r="BY1903" i="25"/>
  <c r="D1903" i="25" s="1"/>
  <c r="BY2139" i="25"/>
  <c r="D2139" i="25" s="1"/>
  <c r="BY1252" i="25"/>
  <c r="D1252" i="25" s="1"/>
  <c r="BY1855" i="25"/>
  <c r="D1855" i="25" s="1"/>
  <c r="BY2227" i="25"/>
  <c r="D2227" i="25" s="1"/>
  <c r="BY2511" i="25"/>
  <c r="D2511" i="25" s="1"/>
  <c r="BY2819" i="25"/>
  <c r="D2819" i="25" s="1"/>
  <c r="BY1128" i="25"/>
  <c r="D1128" i="25" s="1"/>
  <c r="BY1517" i="25"/>
  <c r="D1517" i="25" s="1"/>
  <c r="BY2964" i="25"/>
  <c r="D2964" i="25" s="1"/>
  <c r="BY2748" i="25"/>
  <c r="D2748" i="25" s="1"/>
  <c r="BY2534" i="25"/>
  <c r="D2534" i="25" s="1"/>
  <c r="BY2091" i="25"/>
  <c r="D2091" i="25" s="1"/>
  <c r="BY2824" i="25"/>
  <c r="D2824" i="25" s="1"/>
  <c r="BY1686" i="25"/>
  <c r="D1686" i="25" s="1"/>
  <c r="BY1100" i="25"/>
  <c r="D1100" i="25" s="1"/>
  <c r="BY2753" i="25"/>
  <c r="D2753" i="25" s="1"/>
  <c r="BY2714" i="25"/>
  <c r="D2714" i="25" s="1"/>
  <c r="BY2096" i="25"/>
  <c r="D2096" i="25" s="1"/>
  <c r="BY1665" i="25"/>
  <c r="D1665" i="25" s="1"/>
  <c r="BY1873" i="25"/>
  <c r="D1873" i="25" s="1"/>
  <c r="BY1130" i="25"/>
  <c r="D1130" i="25" s="1"/>
  <c r="BY1860" i="25"/>
  <c r="D1860" i="25" s="1"/>
  <c r="BY2330" i="25"/>
  <c r="D2330" i="25" s="1"/>
  <c r="BY2184" i="25"/>
  <c r="D2184" i="25" s="1"/>
  <c r="BY2618" i="25"/>
  <c r="D2618" i="25" s="1"/>
  <c r="BY2565" i="25"/>
  <c r="D2565" i="25" s="1"/>
  <c r="BY1640" i="25"/>
  <c r="D1640" i="25" s="1"/>
  <c r="BY1876" i="25"/>
  <c r="D1876" i="25" s="1"/>
  <c r="BY1826" i="25"/>
  <c r="D1826" i="25" s="1"/>
  <c r="BY1629" i="25"/>
  <c r="D1629" i="25" s="1"/>
  <c r="BY1879" i="25"/>
  <c r="D1879" i="25" s="1"/>
  <c r="BY1161" i="25"/>
  <c r="D1161" i="25" s="1"/>
  <c r="BY2599" i="25"/>
  <c r="D2599" i="25" s="1"/>
  <c r="BY1823" i="25"/>
  <c r="D1823" i="25" s="1"/>
  <c r="BY1719" i="25"/>
  <c r="D1719" i="25" s="1"/>
  <c r="BY2903" i="25"/>
  <c r="D2903" i="25" s="1"/>
  <c r="BY1759" i="25"/>
  <c r="D1759" i="25" s="1"/>
  <c r="BY1767" i="25"/>
  <c r="D1767" i="25" s="1"/>
  <c r="BY2887" i="25"/>
  <c r="D2887" i="25" s="1"/>
  <c r="BY1117" i="25"/>
  <c r="D1117" i="25" s="1"/>
  <c r="BY1811" i="25"/>
  <c r="D1811" i="25" s="1"/>
  <c r="BY2942" i="25"/>
  <c r="D2942" i="25" s="1"/>
  <c r="BY1597" i="25"/>
  <c r="D1597" i="25" s="1"/>
  <c r="BY1143" i="25"/>
  <c r="D1143" i="25" s="1"/>
  <c r="BY1636" i="25"/>
  <c r="D1636" i="25" s="1"/>
  <c r="BY1495" i="25"/>
  <c r="D1495" i="25" s="1"/>
  <c r="BY1424" i="25"/>
  <c r="D1424" i="25" s="1"/>
  <c r="BY1196" i="25"/>
  <c r="D1196" i="25" s="1"/>
  <c r="BY1663" i="25"/>
  <c r="D1663" i="25" s="1"/>
  <c r="BY2183" i="25"/>
  <c r="D2183" i="25" s="1"/>
  <c r="BY2723" i="25"/>
  <c r="D2723" i="25" s="1"/>
  <c r="BY2074" i="25"/>
  <c r="D2074" i="25" s="1"/>
  <c r="BY2693" i="25"/>
  <c r="D2693" i="25" s="1"/>
  <c r="BY1277" i="25"/>
  <c r="D1277" i="25" s="1"/>
  <c r="BY2277" i="25"/>
  <c r="D2277" i="25" s="1"/>
  <c r="BY2807" i="25"/>
  <c r="D2807" i="25" s="1"/>
  <c r="BY1972" i="25"/>
  <c r="D1972" i="25" s="1"/>
  <c r="BY2777" i="25"/>
  <c r="D2777" i="25" s="1"/>
  <c r="BY2729" i="25"/>
  <c r="D2729" i="25" s="1"/>
  <c r="BY1255" i="25"/>
  <c r="D1255" i="25" s="1"/>
  <c r="BY1713" i="25"/>
  <c r="D1713" i="25" s="1"/>
  <c r="BY1986" i="25"/>
  <c r="D1986" i="25" s="1"/>
  <c r="BY2265" i="25"/>
  <c r="D2265" i="25" s="1"/>
  <c r="BY2296" i="25"/>
  <c r="D2296" i="25" s="1"/>
  <c r="BY1345" i="25"/>
  <c r="D1345" i="25" s="1"/>
  <c r="BY2433" i="25"/>
  <c r="D2433" i="25" s="1"/>
  <c r="BY2413" i="25"/>
  <c r="D2413" i="25" s="1"/>
  <c r="BY1314" i="25"/>
  <c r="D1314" i="25" s="1"/>
  <c r="BY2502" i="25"/>
  <c r="D2502" i="25" s="1"/>
  <c r="BY2596" i="25"/>
  <c r="D2596" i="25" s="1"/>
  <c r="BY1997" i="25"/>
  <c r="D1997" i="25" s="1"/>
  <c r="BY2508" i="25"/>
  <c r="D2508" i="25" s="1"/>
  <c r="BY2886" i="25"/>
  <c r="D2886" i="25" s="1"/>
  <c r="BY2186" i="25"/>
  <c r="D2186" i="25" s="1"/>
  <c r="BY2374" i="25"/>
  <c r="D2374" i="25" s="1"/>
  <c r="BY2758" i="25"/>
  <c r="D2758" i="25" s="1"/>
  <c r="BY1932" i="25"/>
  <c r="D1932" i="25" s="1"/>
  <c r="BY2737" i="25"/>
  <c r="D2737" i="25" s="1"/>
  <c r="BY1788" i="25"/>
  <c r="D1788" i="25" s="1"/>
  <c r="BY1098" i="25"/>
  <c r="D1098" i="25" s="1"/>
  <c r="BY2495" i="25"/>
  <c r="D2495" i="25" s="1"/>
  <c r="BY1356" i="25"/>
  <c r="D1356" i="25" s="1"/>
  <c r="BY1093" i="25"/>
  <c r="D1093" i="25" s="1"/>
  <c r="BY2863" i="25"/>
  <c r="D2863" i="25" s="1"/>
  <c r="BY1272" i="25"/>
  <c r="D1272" i="25" s="1"/>
  <c r="BY1506" i="25"/>
  <c r="D1506" i="25" s="1"/>
  <c r="BY2046" i="25"/>
  <c r="D2046" i="25" s="1"/>
  <c r="BY2468" i="25"/>
  <c r="D2468" i="25" s="1"/>
  <c r="BY2304" i="25"/>
  <c r="D2304" i="25" s="1"/>
  <c r="BY2300" i="25"/>
  <c r="D2300" i="25" s="1"/>
  <c r="BY1812" i="25"/>
  <c r="D1812" i="25" s="1"/>
  <c r="BY2949" i="25"/>
  <c r="D2949" i="25" s="1"/>
  <c r="BY1238" i="25"/>
  <c r="D1238" i="25" s="1"/>
  <c r="BY1053" i="25"/>
  <c r="D1053" i="25" s="1"/>
  <c r="BY2410" i="25"/>
  <c r="D2410" i="25" s="1"/>
  <c r="BY2866" i="25"/>
  <c r="D2866" i="25" s="1"/>
  <c r="BY1362" i="25"/>
  <c r="D1362" i="25" s="1"/>
  <c r="BY2537" i="25"/>
  <c r="D2537" i="25" s="1"/>
  <c r="BY2373" i="25"/>
  <c r="D2373" i="25" s="1"/>
  <c r="BY1358" i="25"/>
  <c r="D1358" i="25" s="1"/>
  <c r="BY2146" i="25"/>
  <c r="D2146" i="25" s="1"/>
  <c r="BY1946" i="25"/>
  <c r="D1946" i="25" s="1"/>
  <c r="BY1654" i="25"/>
  <c r="D1654" i="25" s="1"/>
  <c r="BY1574" i="25"/>
  <c r="D1574" i="25" s="1"/>
  <c r="BY1453" i="25"/>
  <c r="D1453" i="25" s="1"/>
  <c r="BY1818" i="25"/>
  <c r="D1818" i="25" s="1"/>
  <c r="BY1836" i="25"/>
  <c r="D1836" i="25" s="1"/>
  <c r="BY1339" i="25"/>
  <c r="D1339" i="25" s="1"/>
  <c r="BY2187" i="25"/>
  <c r="D2187" i="25" s="1"/>
  <c r="BY2570" i="25"/>
  <c r="D2570" i="25" s="1"/>
  <c r="BY2972" i="25"/>
  <c r="D2972" i="25" s="1"/>
  <c r="BY1940" i="25"/>
  <c r="D1940" i="25" s="1"/>
  <c r="BY2577" i="25"/>
  <c r="D2577" i="25" s="1"/>
  <c r="BY2842" i="25"/>
  <c r="D2842" i="25" s="1"/>
  <c r="BY1716" i="25"/>
  <c r="D1716" i="25" s="1"/>
  <c r="BY2234" i="25"/>
  <c r="D2234" i="25" s="1"/>
  <c r="BY1147" i="25"/>
  <c r="D1147" i="25" s="1"/>
  <c r="BY1062" i="25"/>
  <c r="D1062" i="25" s="1"/>
  <c r="BY2092" i="25"/>
  <c r="D2092" i="25" s="1"/>
  <c r="BY2592" i="25"/>
  <c r="D2592" i="25" s="1"/>
  <c r="BY2792" i="25"/>
  <c r="D2792" i="25" s="1"/>
  <c r="BY1405" i="25"/>
  <c r="D1405" i="25" s="1"/>
  <c r="BY1726" i="25"/>
  <c r="D1726" i="25" s="1"/>
  <c r="BY1717" i="25"/>
  <c r="D1717" i="25" s="1"/>
  <c r="BY1762" i="25"/>
  <c r="D1762" i="25" s="1"/>
  <c r="BY1770" i="25"/>
  <c r="D1770" i="25" s="1"/>
  <c r="BY1235" i="25"/>
  <c r="D1235" i="25" s="1"/>
  <c r="BY1906" i="25"/>
  <c r="D1906" i="25" s="1"/>
  <c r="BY1102" i="25"/>
  <c r="D1102" i="25" s="1"/>
  <c r="BY2405" i="25"/>
  <c r="D2405" i="25" s="1"/>
  <c r="BY1487" i="25"/>
  <c r="D1487" i="25" s="1"/>
  <c r="BY2081" i="25"/>
  <c r="D2081" i="25" s="1"/>
  <c r="BY2914" i="25"/>
  <c r="D2914" i="25" s="1"/>
  <c r="BY2982" i="25"/>
  <c r="D2982" i="25" s="1"/>
  <c r="BY2308" i="25"/>
  <c r="D2308" i="25" s="1"/>
  <c r="BY1333" i="25"/>
  <c r="D1333" i="25" s="1"/>
  <c r="BY2237" i="25"/>
  <c r="D2237" i="25" s="1"/>
  <c r="BY1492" i="25"/>
  <c r="D1492" i="25" s="1"/>
  <c r="BY2485" i="25"/>
  <c r="D2485" i="25" s="1"/>
  <c r="BY2252" i="25"/>
  <c r="D2252" i="25" s="1"/>
  <c r="BY1092" i="25"/>
  <c r="D1092" i="25" s="1"/>
  <c r="BY1688" i="25"/>
  <c r="D1688" i="25" s="1"/>
  <c r="BY1311" i="25"/>
  <c r="D1311" i="25" s="1"/>
  <c r="BY2675" i="25"/>
  <c r="D2675" i="25" s="1"/>
  <c r="BY1992" i="25"/>
  <c r="D1992" i="25" s="1"/>
  <c r="BY1259" i="25"/>
  <c r="D1259" i="25" s="1"/>
  <c r="BY1697" i="25"/>
  <c r="D1697" i="25" s="1"/>
  <c r="BY1747" i="25"/>
  <c r="D1747" i="25" s="1"/>
  <c r="BY1169" i="25"/>
  <c r="D1169" i="25" s="1"/>
  <c r="BY1548" i="25"/>
  <c r="D1548" i="25" s="1"/>
  <c r="BY1807" i="25"/>
  <c r="D1807" i="25" s="1"/>
  <c r="BY1865" i="25"/>
  <c r="D1865" i="25" s="1"/>
  <c r="BY2747" i="25"/>
  <c r="D2747" i="25" s="1"/>
  <c r="BY1450" i="25"/>
  <c r="D1450" i="25" s="1"/>
  <c r="BY2640" i="25"/>
  <c r="D2640" i="25" s="1"/>
  <c r="BY2201" i="25"/>
  <c r="D2201" i="25" s="1"/>
  <c r="BY2751" i="25"/>
  <c r="D2751" i="25" s="1"/>
  <c r="BY2379" i="25"/>
  <c r="D2379" i="25" s="1"/>
  <c r="BY1701" i="25"/>
  <c r="D1701" i="25" s="1"/>
  <c r="BY2261" i="25"/>
  <c r="D2261" i="25" s="1"/>
  <c r="BY1320" i="25"/>
  <c r="D1320" i="25" s="1"/>
  <c r="BY1541" i="25"/>
  <c r="D1541" i="25" s="1"/>
  <c r="BY1772" i="25"/>
  <c r="D1772" i="25" s="1"/>
  <c r="BY1781" i="25"/>
  <c r="D1781" i="25" s="1"/>
  <c r="BY2533" i="25"/>
  <c r="D2533" i="25" s="1"/>
  <c r="BY2257" i="25"/>
  <c r="D2257" i="25" s="1"/>
  <c r="BY1357" i="25"/>
  <c r="D1357" i="25" s="1"/>
  <c r="BY2298" i="25"/>
  <c r="D2298" i="25" s="1"/>
  <c r="BY1821" i="25"/>
  <c r="D1821" i="25" s="1"/>
  <c r="BY2906" i="25"/>
  <c r="D2906" i="25" s="1"/>
  <c r="BY2225" i="25"/>
  <c r="D2225" i="25" s="1"/>
  <c r="BY2428" i="25"/>
  <c r="D2428" i="25" s="1"/>
  <c r="BY1889" i="25"/>
  <c r="D1889" i="25" s="1"/>
  <c r="BY2822" i="25"/>
  <c r="D2822" i="25" s="1"/>
  <c r="BY2821" i="25"/>
  <c r="D2821" i="25" s="1"/>
  <c r="BY1344" i="25"/>
  <c r="D1344" i="25" s="1"/>
  <c r="BY2297" i="25"/>
  <c r="D2297" i="25" s="1"/>
  <c r="BY1740" i="25"/>
  <c r="D1740" i="25" s="1"/>
  <c r="BY1074" i="25"/>
  <c r="D1074" i="25" s="1"/>
  <c r="BY1245" i="25"/>
  <c r="D1245" i="25" s="1"/>
  <c r="BY1194" i="25"/>
  <c r="D1194" i="25" s="1"/>
  <c r="BY1217" i="25"/>
  <c r="D1217" i="25" s="1"/>
  <c r="BY1257" i="25"/>
  <c r="D1257" i="25" s="1"/>
  <c r="BY2049" i="25"/>
  <c r="D2049" i="25" s="1"/>
  <c r="BY2489" i="25"/>
  <c r="D2489" i="25" s="1"/>
  <c r="BY1842" i="25"/>
  <c r="D1842" i="25" s="1"/>
  <c r="BY2749" i="25"/>
  <c r="D2749" i="25" s="1"/>
  <c r="BY1400" i="25"/>
  <c r="D1400" i="25" s="1"/>
  <c r="BY1298" i="25"/>
  <c r="D1298" i="25" s="1"/>
  <c r="BY1191" i="25"/>
  <c r="D1191" i="25" s="1"/>
  <c r="BY1982" i="25"/>
  <c r="D1982" i="25" s="1"/>
  <c r="BY1925" i="25"/>
  <c r="D1925" i="25" s="1"/>
  <c r="BY2228" i="25"/>
  <c r="D2228" i="25" s="1"/>
  <c r="BY1094" i="25"/>
  <c r="D1094" i="25" s="1"/>
  <c r="BY1439" i="25"/>
  <c r="D1439" i="25" s="1"/>
  <c r="BY2917" i="25"/>
  <c r="D2917" i="25" s="1"/>
  <c r="BY1140" i="25"/>
  <c r="D1140" i="25" s="1"/>
  <c r="BY2077" i="25"/>
  <c r="D2077" i="25" s="1"/>
  <c r="BY2742" i="25"/>
  <c r="D2742" i="25" s="1"/>
  <c r="BY1111" i="25"/>
  <c r="D1111" i="25" s="1"/>
  <c r="BY1135" i="25"/>
  <c r="D1135" i="25" s="1"/>
  <c r="BY2809" i="25"/>
  <c r="D2809" i="25" s="1"/>
  <c r="BY2463" i="25"/>
  <c r="D2463" i="25" s="1"/>
  <c r="BY2795" i="25"/>
  <c r="D2795" i="25" s="1"/>
  <c r="BY2839" i="25"/>
  <c r="D2839" i="25" s="1"/>
  <c r="BY1309" i="25"/>
  <c r="D1309" i="25" s="1"/>
  <c r="BY1145" i="25"/>
  <c r="D1145" i="25" s="1"/>
  <c r="BY1758" i="25"/>
  <c r="D1758" i="25" s="1"/>
  <c r="BY1902" i="25"/>
  <c r="D1902" i="25" s="1"/>
  <c r="BY2969" i="25"/>
  <c r="D2969" i="25" s="1"/>
  <c r="BY2885" i="25"/>
  <c r="D2885" i="25" s="1"/>
  <c r="BY2402" i="25"/>
  <c r="D2402" i="25" s="1"/>
  <c r="BY2688" i="25"/>
  <c r="D2688" i="25" s="1"/>
  <c r="BY2153" i="25"/>
  <c r="D2153" i="25" s="1"/>
  <c r="BY1785" i="25"/>
  <c r="D1785" i="25" s="1"/>
  <c r="BY2419" i="25"/>
  <c r="D2419" i="25" s="1"/>
  <c r="BY2249" i="25"/>
  <c r="D2249" i="25" s="1"/>
  <c r="BY2282" i="25"/>
  <c r="D2282" i="25" s="1"/>
  <c r="BY1479" i="25"/>
  <c r="D1479" i="25" s="1"/>
  <c r="BY1550" i="25"/>
  <c r="D1550" i="25" s="1"/>
  <c r="BY1817" i="25"/>
  <c r="D1817" i="25" s="1"/>
  <c r="BY2491" i="25"/>
  <c r="D2491" i="25" s="1"/>
  <c r="BY1386" i="25"/>
  <c r="D1386" i="25" s="1"/>
  <c r="BY1313" i="25"/>
  <c r="D1313" i="25" s="1"/>
  <c r="BY2117" i="25"/>
  <c r="D2117" i="25" s="1"/>
  <c r="BY2623" i="25"/>
  <c r="D2623" i="25" s="1"/>
  <c r="BY2315" i="25"/>
  <c r="D2315" i="25" s="1"/>
  <c r="BY2097" i="25"/>
  <c r="D2097" i="25" s="1"/>
  <c r="BY1318" i="25"/>
  <c r="D1318" i="25" s="1"/>
  <c r="BY2658" i="25"/>
  <c r="D2658" i="25" s="1"/>
  <c r="BY1392" i="25"/>
  <c r="D1392" i="25" s="1"/>
  <c r="BY2325" i="25"/>
  <c r="D2325" i="25" s="1"/>
  <c r="BY1653" i="25"/>
  <c r="D1653" i="25" s="1"/>
  <c r="BY1856" i="25"/>
  <c r="D1856" i="25" s="1"/>
  <c r="BY2870" i="25"/>
  <c r="D2870" i="25" s="1"/>
  <c r="BY1628" i="25"/>
  <c r="D1628" i="25" s="1"/>
  <c r="BY2285" i="25"/>
  <c r="D2285" i="25" s="1"/>
  <c r="BY2908" i="25"/>
  <c r="D2908" i="25" s="1"/>
  <c r="BY1461" i="25"/>
  <c r="D1461" i="25" s="1"/>
  <c r="BY2984" i="25"/>
  <c r="D2984" i="25" s="1"/>
  <c r="BY2853" i="25"/>
  <c r="D2853" i="25" s="1"/>
  <c r="BY1123" i="25"/>
  <c r="D1123" i="25" s="1"/>
  <c r="BY2136" i="25"/>
  <c r="D2136" i="25" s="1"/>
  <c r="BY2680" i="25"/>
  <c r="D2680" i="25" s="1"/>
  <c r="BY2493" i="25"/>
  <c r="D2493" i="25" s="1"/>
  <c r="BY1537" i="25"/>
  <c r="D1537" i="25" s="1"/>
  <c r="BY2110" i="25"/>
  <c r="D2110" i="25" s="1"/>
  <c r="BY2160" i="25"/>
  <c r="D2160" i="25" s="1"/>
  <c r="BY2932" i="25"/>
  <c r="D2932" i="25" s="1"/>
  <c r="BY2517" i="25"/>
  <c r="D2517" i="25" s="1"/>
  <c r="BY2486" i="25"/>
  <c r="D2486" i="25" s="1"/>
  <c r="BY1718" i="25"/>
  <c r="D1718" i="25" s="1"/>
  <c r="BY2399" i="25"/>
  <c r="D2399" i="25" s="1"/>
  <c r="BY2880" i="25"/>
  <c r="D2880" i="25" s="1"/>
  <c r="BY1824" i="25"/>
  <c r="D1824" i="25" s="1"/>
  <c r="BY1513" i="25"/>
  <c r="D1513" i="25" s="1"/>
  <c r="BY2451" i="25"/>
  <c r="D2451" i="25" s="1"/>
  <c r="BY1048" i="25"/>
  <c r="D1048" i="25" s="1"/>
  <c r="BY2879" i="25"/>
  <c r="D2879" i="25" s="1"/>
  <c r="BY3002" i="25"/>
  <c r="D3002" i="25" s="1"/>
  <c r="BY1026" i="25"/>
  <c r="D1026" i="25" s="1"/>
  <c r="BY2620" i="25"/>
  <c r="D2620" i="25" s="1"/>
  <c r="BY1820" i="25"/>
  <c r="D1820" i="25" s="1"/>
  <c r="BY2140" i="25"/>
  <c r="D2140" i="25" s="1"/>
  <c r="BY1396" i="25"/>
  <c r="D1396" i="25" s="1"/>
  <c r="BY1923" i="25"/>
  <c r="D1923" i="25" s="1"/>
  <c r="BY2867" i="25"/>
  <c r="D2867" i="25" s="1"/>
  <c r="BY1230" i="25"/>
  <c r="D1230" i="25" s="1"/>
  <c r="BY2529" i="25"/>
  <c r="D2529" i="25" s="1"/>
  <c r="BY1173" i="25"/>
  <c r="D1173" i="25" s="1"/>
  <c r="BY2500" i="25"/>
  <c r="D2500" i="25" s="1"/>
  <c r="BY2724" i="25"/>
  <c r="D2724" i="25" s="1"/>
  <c r="BY1682" i="25"/>
  <c r="D1682" i="25" s="1"/>
  <c r="BY2061" i="25"/>
  <c r="D2061" i="25" s="1"/>
  <c r="BY1210" i="25"/>
  <c r="D1210" i="25" s="1"/>
  <c r="BY1611" i="25"/>
  <c r="D1611" i="25" s="1"/>
  <c r="BY2477" i="25"/>
  <c r="D2477" i="25" s="1"/>
  <c r="BY2494" i="25"/>
  <c r="D2494" i="25" s="1"/>
  <c r="BY2505" i="25"/>
  <c r="D2505" i="25" s="1"/>
  <c r="BY2898" i="25"/>
  <c r="D2898" i="25" s="1"/>
  <c r="BY2781" i="25"/>
  <c r="D2781" i="25" s="1"/>
  <c r="BY2390" i="25"/>
  <c r="D2390" i="25" s="1"/>
  <c r="BY1097" i="25"/>
  <c r="D1097" i="25" s="1"/>
  <c r="BY3008" i="25"/>
  <c r="D3008" i="25" s="1"/>
  <c r="BY1520" i="25"/>
  <c r="D1520" i="25" s="1"/>
  <c r="BY1608" i="25"/>
  <c r="D1608" i="25" s="1"/>
  <c r="BY2563" i="25"/>
  <c r="D2563" i="25" s="1"/>
  <c r="BY2163" i="25"/>
  <c r="D2163" i="25" s="1"/>
  <c r="BY1192" i="25"/>
  <c r="D1192" i="25" s="1"/>
  <c r="BY1441" i="25"/>
  <c r="D1441" i="25" s="1"/>
  <c r="BY2222" i="25"/>
  <c r="D2222" i="25" s="1"/>
  <c r="BY1723" i="25"/>
  <c r="D1723" i="25" s="1"/>
  <c r="BY1623" i="25"/>
  <c r="D1623" i="25" s="1"/>
  <c r="BY1399" i="25"/>
  <c r="D1399" i="25" s="1"/>
  <c r="BY2210" i="25"/>
  <c r="D2210" i="25" s="1"/>
  <c r="BY2154" i="25"/>
  <c r="D2154" i="25" s="1"/>
  <c r="BY1376" i="25"/>
  <c r="D1376" i="25" s="1"/>
  <c r="BY1832" i="25"/>
  <c r="D1832" i="25" s="1"/>
  <c r="BY2661" i="25"/>
  <c r="D2661" i="25" s="1"/>
  <c r="BY1076" i="25"/>
  <c r="D1076" i="25" s="1"/>
  <c r="BY1797" i="25"/>
  <c r="D1797" i="25" s="1"/>
  <c r="BY2805" i="25"/>
  <c r="D2805" i="25" s="1"/>
  <c r="BY1584" i="25"/>
  <c r="D1584" i="25" s="1"/>
  <c r="BY1412" i="25"/>
  <c r="D1412" i="25" s="1"/>
  <c r="BY1867" i="25"/>
  <c r="D1867" i="25" s="1"/>
  <c r="BY2951" i="25"/>
  <c r="D2951" i="25" s="1"/>
  <c r="BY1105" i="25"/>
  <c r="D1105" i="25" s="1"/>
  <c r="BY1058" i="25"/>
  <c r="D1058" i="25" s="1"/>
  <c r="BY1947" i="25"/>
  <c r="D1947" i="25" s="1"/>
  <c r="BY1280" i="25"/>
  <c r="D1280" i="25" s="1"/>
  <c r="BY1028" i="25"/>
  <c r="D1028" i="25" s="1"/>
  <c r="BY2800" i="25"/>
  <c r="D2800" i="25" s="1"/>
  <c r="BY1722" i="25"/>
  <c r="D1722" i="25" s="1"/>
  <c r="BY2808" i="25"/>
  <c r="D2808" i="25" s="1"/>
  <c r="BY2331" i="25"/>
  <c r="D2331" i="25" s="1"/>
  <c r="BY1418" i="25"/>
  <c r="D1418" i="25" s="1"/>
  <c r="BY1373" i="25"/>
  <c r="D1373" i="25" s="1"/>
  <c r="BY2667" i="25"/>
  <c r="D2667" i="25" s="1"/>
  <c r="BY1908" i="25"/>
  <c r="D1908" i="25" s="1"/>
  <c r="BY1228" i="25"/>
  <c r="D1228" i="25" s="1"/>
  <c r="BY1316" i="25"/>
  <c r="D1316" i="25" s="1"/>
  <c r="BY1905" i="25"/>
  <c r="D1905" i="25" s="1"/>
  <c r="BY1266" i="25"/>
  <c r="D1266" i="25" s="1"/>
  <c r="BY2558" i="25"/>
  <c r="D2558" i="25" s="1"/>
  <c r="BY1395" i="25"/>
  <c r="D1395" i="25" s="1"/>
  <c r="BY1895" i="25"/>
  <c r="D1895" i="25" s="1"/>
  <c r="BY565" i="25"/>
  <c r="D565" i="25" s="1"/>
  <c r="BY1223" i="25"/>
  <c r="D1223" i="25" s="1"/>
  <c r="BY2098" i="25"/>
  <c r="D2098" i="25" s="1"/>
  <c r="BY2525" i="25"/>
  <c r="D2525" i="25" s="1"/>
  <c r="BY2162" i="25"/>
  <c r="D2162" i="25" s="1"/>
  <c r="BY1705" i="25"/>
  <c r="D1705" i="25" s="1"/>
  <c r="BY2546" i="25"/>
  <c r="D2546" i="25" s="1"/>
  <c r="BY2294" i="25"/>
  <c r="D2294" i="25" s="1"/>
  <c r="BY2700" i="25"/>
  <c r="D2700" i="25" s="1"/>
  <c r="BY2006" i="25"/>
  <c r="D2006" i="25" s="1"/>
  <c r="BY1561" i="25"/>
  <c r="D1561" i="25" s="1"/>
  <c r="BY2022" i="25"/>
  <c r="D2022" i="25" s="1"/>
  <c r="BY2344" i="25"/>
  <c r="D2344" i="25" s="1"/>
  <c r="BY2138" i="25"/>
  <c r="D2138" i="25" s="1"/>
  <c r="BY2802" i="25"/>
  <c r="D2802" i="25" s="1"/>
  <c r="BY3014" i="25"/>
  <c r="D3014" i="25" s="1"/>
  <c r="BY2144" i="25"/>
  <c r="D2144" i="25" s="1"/>
  <c r="BY1833" i="25"/>
  <c r="D1833" i="25" s="1"/>
  <c r="BY2931" i="25"/>
  <c r="D2931" i="25" s="1"/>
  <c r="BY2307" i="25"/>
  <c r="D2307" i="25" s="1"/>
  <c r="BY1220" i="25"/>
  <c r="D1220" i="25" s="1"/>
  <c r="BY1024" i="25"/>
  <c r="D1024" i="25" s="1"/>
  <c r="BY2889" i="25"/>
  <c r="D2889" i="25" s="1"/>
  <c r="BY2883" i="25"/>
  <c r="D2883" i="25" s="1"/>
  <c r="BY2211" i="25"/>
  <c r="D2211" i="25" s="1"/>
  <c r="BY1643" i="25"/>
  <c r="D1643" i="25" s="1"/>
  <c r="BY2560" i="25"/>
  <c r="D2560" i="25" s="1"/>
  <c r="BY1096" i="25"/>
  <c r="D1096" i="25" s="1"/>
  <c r="BY2464" i="25"/>
  <c r="D2464" i="25" s="1"/>
  <c r="BY2420" i="25"/>
  <c r="D2420" i="25" s="1"/>
  <c r="BY2944" i="25"/>
  <c r="D2944" i="25" s="1"/>
  <c r="BY1120" i="25"/>
  <c r="D1120" i="25" s="1"/>
  <c r="BY1464" i="25"/>
  <c r="D1464" i="25" s="1"/>
  <c r="BY1429" i="25"/>
  <c r="D1429" i="25" s="1"/>
  <c r="BY2860" i="25"/>
  <c r="D2860" i="25" s="1"/>
  <c r="BY2778" i="25"/>
  <c r="D2778" i="25" s="1"/>
  <c r="BY1621" i="25"/>
  <c r="D1621" i="25" s="1"/>
  <c r="BY2566" i="25"/>
  <c r="D2566" i="25" s="1"/>
  <c r="BY2310" i="25"/>
  <c r="D2310" i="25" s="1"/>
  <c r="BY2850" i="25"/>
  <c r="D2850" i="25" s="1"/>
  <c r="BY2924" i="25"/>
  <c r="D2924" i="25" s="1"/>
  <c r="BY1465" i="25"/>
  <c r="D1465" i="25" s="1"/>
  <c r="BY2278" i="25"/>
  <c r="D2278" i="25" s="1"/>
  <c r="BY1420" i="25"/>
  <c r="D1420" i="25" s="1"/>
  <c r="BY2446" i="25"/>
  <c r="D2446" i="25" s="1"/>
  <c r="BY1890" i="25"/>
  <c r="D1890" i="25" s="1"/>
  <c r="BY2128" i="25"/>
  <c r="D2128" i="25" s="1"/>
  <c r="BY1768" i="25"/>
  <c r="D1768" i="25" s="1"/>
  <c r="BY1601" i="25"/>
  <c r="D1601" i="25" s="1"/>
  <c r="BY2106" i="25"/>
  <c r="D2106" i="25" s="1"/>
  <c r="BY2042" i="25"/>
  <c r="D2042" i="25" s="1"/>
  <c r="BY2536" i="25"/>
  <c r="D2536" i="25" s="1"/>
  <c r="BY1995" i="25"/>
  <c r="D1995" i="25" s="1"/>
  <c r="BY2465" i="25"/>
  <c r="D2465" i="25" s="1"/>
  <c r="BY1151" i="25"/>
  <c r="D1151" i="25" s="1"/>
  <c r="BY1209" i="25"/>
  <c r="D1209" i="25" s="1"/>
  <c r="BY1250" i="25"/>
  <c r="D1250" i="25" s="1"/>
  <c r="BY1029" i="25"/>
  <c r="D1029" i="25" s="1"/>
  <c r="BY1289" i="25"/>
  <c r="D1289" i="25" s="1"/>
  <c r="BY2793" i="25"/>
  <c r="D2793" i="25" s="1"/>
  <c r="BY1904" i="25"/>
  <c r="D1904" i="25" s="1"/>
  <c r="BY1835" i="25"/>
  <c r="D1835" i="25" s="1"/>
  <c r="BY2692" i="25"/>
  <c r="D2692" i="25" s="1"/>
  <c r="BY2769" i="25"/>
  <c r="D2769" i="25" s="1"/>
  <c r="BY2010" i="25"/>
  <c r="D2010" i="25" s="1"/>
  <c r="BY1568" i="25"/>
  <c r="D1568" i="25" s="1"/>
  <c r="BY1351" i="25"/>
  <c r="D1351" i="25" s="1"/>
  <c r="BY1263" i="25"/>
  <c r="D1263" i="25" s="1"/>
  <c r="BY2406" i="25"/>
  <c r="D2406" i="25" s="1"/>
  <c r="BY2467" i="25"/>
  <c r="D2467" i="25" s="1"/>
  <c r="BY1950" i="25"/>
  <c r="D1950" i="25" s="1"/>
  <c r="BY2539" i="25"/>
  <c r="D2539" i="25" s="1"/>
  <c r="BY2583" i="25"/>
  <c r="D2583" i="25" s="1"/>
  <c r="BY1911" i="25"/>
  <c r="D1911" i="25" s="1"/>
  <c r="BY1806" i="25"/>
  <c r="D1806" i="25" s="1"/>
  <c r="BY1377" i="25"/>
  <c r="D1377" i="25" s="1"/>
  <c r="BY2791" i="25"/>
  <c r="D2791" i="25" s="1"/>
  <c r="BY1720" i="25"/>
  <c r="D1720" i="25" s="1"/>
  <c r="BY1039" i="25"/>
  <c r="D1039" i="25" s="1"/>
  <c r="BY2288" i="25"/>
  <c r="D2288" i="25" s="1"/>
  <c r="BY1118" i="25"/>
  <c r="D1118" i="25" s="1"/>
  <c r="BY2665" i="25"/>
  <c r="D2665" i="25" s="1"/>
  <c r="BY1993" i="25"/>
  <c r="D1993" i="25" s="1"/>
  <c r="BY2582" i="25"/>
  <c r="D2582" i="25" s="1"/>
  <c r="BY2198" i="25"/>
  <c r="D2198" i="25" s="1"/>
  <c r="BY2342" i="25"/>
  <c r="D2342" i="25" s="1"/>
  <c r="BY1381" i="25"/>
  <c r="D1381" i="25" s="1"/>
  <c r="BY2788" i="25"/>
  <c r="D2788" i="25" s="1"/>
  <c r="BY2243" i="25"/>
  <c r="D2243" i="25" s="1"/>
  <c r="BY2179" i="25"/>
  <c r="D2179" i="25" s="1"/>
  <c r="BY2346" i="25"/>
  <c r="D2346" i="25" s="1"/>
  <c r="BY1186" i="25"/>
  <c r="D1186" i="25" s="1"/>
  <c r="BY2627" i="25"/>
  <c r="D2627" i="25" s="1"/>
  <c r="BY2143" i="25"/>
  <c r="D2143" i="25" s="1"/>
  <c r="BY1382" i="25"/>
  <c r="D1382" i="25" s="1"/>
  <c r="BY2352" i="25"/>
  <c r="D2352" i="25" s="1"/>
  <c r="BY1599" i="25"/>
  <c r="D1599" i="25" s="1"/>
  <c r="BY1957" i="25"/>
  <c r="D1957" i="25" s="1"/>
  <c r="BY1794" i="25"/>
  <c r="D1794" i="25" s="1"/>
  <c r="BY2608" i="25"/>
  <c r="D2608" i="25" s="1"/>
  <c r="BY1813" i="25"/>
  <c r="D1813" i="25" s="1"/>
  <c r="BY2394" i="25"/>
  <c r="D2394" i="25" s="1"/>
  <c r="BY1283" i="25"/>
  <c r="D1283" i="25" s="1"/>
  <c r="BY2453" i="25"/>
  <c r="D2453" i="25" s="1"/>
  <c r="BY2480" i="25"/>
  <c r="D2480" i="25" s="1"/>
  <c r="BY1219" i="25"/>
  <c r="D1219" i="25" s="1"/>
  <c r="BY2141" i="25"/>
  <c r="D2141" i="25" s="1"/>
  <c r="BY2784" i="25"/>
  <c r="D2784" i="25" s="1"/>
  <c r="BY2461" i="25"/>
  <c r="D2461" i="25" s="1"/>
  <c r="BY1323" i="25"/>
  <c r="D1323" i="25" s="1"/>
  <c r="BY2472" i="25"/>
  <c r="D2472" i="25" s="1"/>
  <c r="BY2709" i="25"/>
  <c r="D2709" i="25" s="1"/>
  <c r="BY1504" i="25"/>
  <c r="D1504" i="25" s="1"/>
  <c r="BY1507" i="25"/>
  <c r="D1507" i="25" s="1"/>
  <c r="BY1544" i="25"/>
  <c r="D1544" i="25" s="1"/>
  <c r="BY1335" i="25"/>
  <c r="D1335" i="25" s="1"/>
  <c r="BY2058" i="25"/>
  <c r="D2058" i="25" s="1"/>
  <c r="BY1347" i="25"/>
  <c r="D1347" i="25" s="1"/>
  <c r="BY2442" i="25"/>
  <c r="D2442" i="25" s="1"/>
  <c r="BY2642" i="25"/>
  <c r="D2642" i="25" s="1"/>
  <c r="BY1750" i="25"/>
  <c r="D1750" i="25" s="1"/>
  <c r="BY2532" i="25"/>
  <c r="D2532" i="25" s="1"/>
  <c r="BY2137" i="25"/>
  <c r="D2137" i="25" s="1"/>
  <c r="BY2244" i="25"/>
  <c r="D2244" i="25" s="1"/>
  <c r="BY2691" i="25"/>
  <c r="D2691" i="25" s="1"/>
  <c r="BY1319" i="25"/>
  <c r="D1319" i="25" s="1"/>
  <c r="BY1899" i="25"/>
  <c r="D1899" i="25" s="1"/>
  <c r="BY2976" i="25"/>
  <c r="D2976" i="25" s="1"/>
  <c r="BY2170" i="25"/>
  <c r="D2170" i="25" s="1"/>
  <c r="BY2844" i="25"/>
  <c r="D2844" i="25" s="1"/>
  <c r="BY2676" i="25"/>
  <c r="D2676" i="25" s="1"/>
  <c r="BY3018" i="25"/>
  <c r="D3018" i="25" s="1"/>
  <c r="BY2121" i="25"/>
  <c r="D2121" i="25" s="1"/>
  <c r="BY2444" i="25"/>
  <c r="D2444" i="25" s="1"/>
  <c r="BY3019" i="25"/>
  <c r="D3019" i="25" s="1"/>
  <c r="BY2176" i="25"/>
  <c r="D2176" i="25" s="1"/>
  <c r="BY1171" i="25"/>
  <c r="D1171" i="25" s="1"/>
  <c r="BY1539" i="25"/>
  <c r="D1539" i="25" s="1"/>
  <c r="BY1664" i="25"/>
  <c r="D1664" i="25" s="1"/>
  <c r="BY2678" i="25"/>
  <c r="D2678" i="25" s="1"/>
  <c r="BY2705" i="25"/>
  <c r="D2705" i="25" s="1"/>
  <c r="BY2429" i="25"/>
  <c r="D2429" i="25" s="1"/>
  <c r="BY1231" i="25"/>
  <c r="D1231" i="25" s="1"/>
  <c r="BY2760" i="25"/>
  <c r="D2760" i="25" s="1"/>
  <c r="BY2357" i="25"/>
  <c r="D2357" i="25" s="1"/>
  <c r="BY2008" i="25"/>
  <c r="D2008" i="25" s="1"/>
  <c r="BY1523" i="25"/>
  <c r="D1523" i="25" s="1"/>
  <c r="BY1920" i="25"/>
  <c r="D1920" i="25" s="1"/>
  <c r="BY1221" i="25"/>
  <c r="D1221" i="25" s="1"/>
  <c r="BY2911" i="25"/>
  <c r="D2911" i="25" s="1"/>
  <c r="BY2071" i="25"/>
  <c r="D2071" i="25" s="1"/>
  <c r="BY2192" i="25"/>
  <c r="D2192" i="25" s="1"/>
  <c r="BY1066" i="25"/>
  <c r="D1066" i="25" s="1"/>
  <c r="BY1575" i="25"/>
  <c r="D1575" i="25" s="1"/>
  <c r="BY2703" i="25"/>
  <c r="D2703" i="25" s="1"/>
  <c r="BY2111" i="25"/>
  <c r="D2111" i="25" s="1"/>
  <c r="BY2859" i="25"/>
  <c r="D2859" i="25" s="1"/>
  <c r="BY1101" i="25"/>
  <c r="D1101" i="25" s="1"/>
  <c r="BY1393" i="25"/>
  <c r="D1393" i="25" s="1"/>
  <c r="BY1466" i="25"/>
  <c r="D1466" i="25" s="1"/>
  <c r="BY2813" i="25"/>
  <c r="D2813" i="25" s="1"/>
  <c r="BY2864" i="25"/>
  <c r="D2864" i="25" s="1"/>
  <c r="BY2902" i="25"/>
  <c r="D2902" i="25" s="1"/>
  <c r="BY1634" i="25"/>
  <c r="D1634" i="25" s="1"/>
  <c r="BY1854" i="25"/>
  <c r="D1854" i="25" s="1"/>
  <c r="BY2606" i="25"/>
  <c r="D2606" i="25" s="1"/>
  <c r="BY1270" i="25"/>
  <c r="D1270" i="25" s="1"/>
  <c r="BY1265" i="25"/>
  <c r="D1265" i="25" s="1"/>
  <c r="BY1648" i="25"/>
  <c r="D1648" i="25" s="1"/>
  <c r="BY2213" i="25"/>
  <c r="D2213" i="25" s="1"/>
  <c r="BY2728" i="25"/>
  <c r="D2728" i="25" s="1"/>
  <c r="BY1364" i="25"/>
  <c r="D1364" i="25" s="1"/>
  <c r="BY1763" i="25"/>
  <c r="D1763" i="25" s="1"/>
  <c r="BY2087" i="25"/>
  <c r="D2087" i="25" s="1"/>
  <c r="BY2263" i="25"/>
  <c r="D2263" i="25" s="1"/>
  <c r="BY2683" i="25"/>
  <c r="D2683" i="25" s="1"/>
  <c r="BY2359" i="25"/>
  <c r="D2359" i="25" s="1"/>
  <c r="BY2205" i="25"/>
  <c r="D2205" i="25" s="1"/>
  <c r="BY1845" i="25"/>
  <c r="D1845" i="25" s="1"/>
  <c r="BY1571" i="25"/>
  <c r="D1571" i="25" s="1"/>
  <c r="BY2190" i="25"/>
  <c r="D2190" i="25" s="1"/>
  <c r="BY1614" i="25"/>
  <c r="D1614" i="25" s="1"/>
  <c r="BY2513" i="25"/>
  <c r="D2513" i="25" s="1"/>
  <c r="BY1839" i="25"/>
  <c r="D1839" i="25" s="1"/>
  <c r="BY2147" i="25"/>
  <c r="D2147" i="25" s="1"/>
  <c r="BY1578" i="25"/>
  <c r="D1578" i="25" s="1"/>
  <c r="BY1071" i="25"/>
  <c r="D1071" i="25" s="1"/>
  <c r="BY1491" i="25"/>
  <c r="D1491" i="25" s="1"/>
  <c r="BY2216" i="25"/>
  <c r="D2216" i="25" s="1"/>
  <c r="BY2910" i="25"/>
  <c r="D2910" i="25" s="1"/>
  <c r="BY2523" i="25"/>
  <c r="D2523" i="25" s="1"/>
  <c r="BY1610" i="25"/>
  <c r="D1610" i="25" s="1"/>
  <c r="BY868" i="25"/>
  <c r="D868" i="25" s="1"/>
  <c r="BY889" i="25"/>
  <c r="D889" i="25" s="1"/>
  <c r="BY53" i="25"/>
  <c r="D53" i="25" s="1"/>
  <c r="BY982" i="25"/>
  <c r="D982" i="25" s="1"/>
  <c r="BY894" i="25"/>
  <c r="D894" i="25" s="1"/>
  <c r="BY315" i="25"/>
  <c r="D315" i="25" s="1"/>
  <c r="BY757" i="25"/>
  <c r="D757" i="25" s="1"/>
  <c r="BY321" i="25"/>
  <c r="D321" i="25" s="1"/>
  <c r="BY639" i="25"/>
  <c r="D639" i="25" s="1"/>
  <c r="BY88" i="25"/>
  <c r="D88" i="25" s="1"/>
  <c r="BY469" i="25"/>
  <c r="D469" i="25" s="1"/>
  <c r="BY335" i="25"/>
  <c r="D335" i="25" s="1"/>
  <c r="BY843" i="25"/>
  <c r="D843" i="25" s="1"/>
  <c r="BY139" i="25"/>
  <c r="D139" i="25" s="1"/>
  <c r="AP3043" i="25"/>
  <c r="AR3043" i="25"/>
  <c r="BY104" i="25"/>
  <c r="D104" i="25" s="1"/>
  <c r="BY255" i="25"/>
  <c r="D255" i="25" s="1"/>
  <c r="BY404" i="25"/>
  <c r="D404" i="25" s="1"/>
  <c r="BY862" i="25"/>
  <c r="D862" i="25" s="1"/>
  <c r="BY58" i="25"/>
  <c r="D58" i="25" s="1"/>
  <c r="BY417" i="25"/>
  <c r="D417" i="25" s="1"/>
  <c r="BY385" i="25"/>
  <c r="D385" i="25" s="1"/>
  <c r="BY263" i="25"/>
  <c r="D263" i="25" s="1"/>
  <c r="BY375" i="25"/>
  <c r="D375" i="25" s="1"/>
  <c r="BY44" i="25"/>
  <c r="D44" i="25" s="1"/>
  <c r="BY271" i="25"/>
  <c r="D271" i="25" s="1"/>
  <c r="BY77" i="25"/>
  <c r="D77" i="25" s="1"/>
  <c r="BY360" i="25"/>
  <c r="D360" i="25" s="1"/>
  <c r="BY951" i="25"/>
  <c r="D951" i="25" s="1"/>
  <c r="BY182" i="25"/>
  <c r="D182" i="25" s="1"/>
  <c r="BY74" i="25"/>
  <c r="D74" i="25" s="1"/>
  <c r="BY156" i="25"/>
  <c r="D156" i="25" s="1"/>
  <c r="BY968" i="25"/>
  <c r="D968" i="25" s="1"/>
  <c r="BY627" i="25"/>
  <c r="D627" i="25" s="1"/>
  <c r="BY64" i="25"/>
  <c r="D64" i="25" s="1"/>
  <c r="BY424" i="25"/>
  <c r="D424" i="25" s="1"/>
  <c r="BY398" i="25"/>
  <c r="D398" i="25" s="1"/>
  <c r="BY167" i="25"/>
  <c r="D167" i="25" s="1"/>
  <c r="BY793" i="25"/>
  <c r="D793" i="25" s="1"/>
  <c r="BY485" i="25"/>
  <c r="D485" i="25" s="1"/>
  <c r="BY671" i="25"/>
  <c r="D671" i="25" s="1"/>
  <c r="BY807" i="25"/>
  <c r="D807" i="25" s="1"/>
  <c r="BY121" i="25"/>
  <c r="D121" i="25" s="1"/>
  <c r="BY379" i="25"/>
  <c r="D379" i="25" s="1"/>
  <c r="BY944" i="25"/>
  <c r="D944" i="25" s="1"/>
  <c r="BY999" i="25"/>
  <c r="D999" i="25" s="1"/>
  <c r="BY230" i="25"/>
  <c r="D230" i="25" s="1"/>
  <c r="BY420" i="25"/>
  <c r="D420" i="25" s="1"/>
  <c r="BY501" i="25"/>
  <c r="D501" i="25" s="1"/>
  <c r="BY607" i="25"/>
  <c r="D607" i="25" s="1"/>
  <c r="BY687" i="25"/>
  <c r="D687" i="25" s="1"/>
  <c r="BY755" i="25"/>
  <c r="D755" i="25" s="1"/>
  <c r="BY859" i="25"/>
  <c r="D859" i="25" s="1"/>
  <c r="BY442" i="25"/>
  <c r="D442" i="25" s="1"/>
  <c r="BY308" i="25"/>
  <c r="D308" i="25" s="1"/>
  <c r="BY158" i="25"/>
  <c r="D158" i="25" s="1"/>
  <c r="BY731" i="25"/>
  <c r="D731" i="25" s="1"/>
  <c r="BY735" i="25"/>
  <c r="D735" i="25" s="1"/>
  <c r="BY963" i="25"/>
  <c r="D963" i="25" s="1"/>
  <c r="BY117" i="25"/>
  <c r="D117" i="25" s="1"/>
  <c r="BY462" i="25"/>
  <c r="D462" i="25" s="1"/>
  <c r="BY1009" i="25"/>
  <c r="D1009" i="25" s="1"/>
  <c r="BY858" i="25"/>
  <c r="D858" i="25" s="1"/>
  <c r="BY90" i="25"/>
  <c r="D90" i="25" s="1"/>
  <c r="BY241" i="25"/>
  <c r="D241" i="25" s="1"/>
  <c r="BY24" i="25"/>
  <c r="D24" i="25" s="1"/>
  <c r="BY258" i="25"/>
  <c r="D258" i="25" s="1"/>
  <c r="BY943" i="25"/>
  <c r="D943" i="25" s="1"/>
  <c r="BY908" i="25"/>
  <c r="D908" i="25" s="1"/>
  <c r="BY210" i="25"/>
  <c r="D210" i="25" s="1"/>
  <c r="BY437" i="25"/>
  <c r="D437" i="25" s="1"/>
  <c r="BY533" i="25"/>
  <c r="D533" i="25" s="1"/>
  <c r="BY623" i="25"/>
  <c r="D623" i="25" s="1"/>
  <c r="BY703" i="25"/>
  <c r="D703" i="25" s="1"/>
  <c r="BY828" i="25"/>
  <c r="D828" i="25" s="1"/>
  <c r="BY84" i="25"/>
  <c r="D84" i="25" s="1"/>
  <c r="BY474" i="25"/>
  <c r="D474" i="25" s="1"/>
  <c r="BY372" i="25"/>
  <c r="D372" i="25" s="1"/>
  <c r="BY275" i="25"/>
  <c r="D275" i="25" s="1"/>
  <c r="BY839" i="25"/>
  <c r="D839" i="25" s="1"/>
  <c r="BY787" i="25"/>
  <c r="D787" i="25" s="1"/>
  <c r="BY898" i="25"/>
  <c r="D898" i="25" s="1"/>
  <c r="BY150" i="25"/>
  <c r="D150" i="25" s="1"/>
  <c r="BY724" i="25"/>
  <c r="D724" i="25" s="1"/>
  <c r="BY988" i="25"/>
  <c r="D988" i="25" s="1"/>
  <c r="BY26" i="25"/>
  <c r="D26" i="25" s="1"/>
  <c r="BY123" i="25"/>
  <c r="D123" i="25" s="1"/>
  <c r="BY361" i="25"/>
  <c r="D361" i="25" s="1"/>
  <c r="BY974" i="25"/>
  <c r="D974" i="25" s="1"/>
  <c r="BY126" i="25"/>
  <c r="D126" i="25" s="1"/>
  <c r="BY532" i="25"/>
  <c r="D532" i="25" s="1"/>
  <c r="BY438" i="25"/>
  <c r="D438" i="25" s="1"/>
  <c r="BY212" i="25"/>
  <c r="D212" i="25" s="1"/>
  <c r="BY262" i="25"/>
  <c r="D262" i="25" s="1"/>
  <c r="BY600" i="25"/>
  <c r="D600" i="25" s="1"/>
  <c r="BY1006" i="25"/>
  <c r="D1006" i="25" s="1"/>
  <c r="BY810" i="25"/>
  <c r="D810" i="25" s="1"/>
  <c r="BY409" i="25"/>
  <c r="D409" i="25" s="1"/>
  <c r="BY489" i="25"/>
  <c r="D489" i="25" s="1"/>
  <c r="BY171" i="25"/>
  <c r="D171" i="25" s="1"/>
  <c r="BY232" i="25"/>
  <c r="D232" i="25" s="1"/>
  <c r="BY817" i="25"/>
  <c r="D817" i="25" s="1"/>
  <c r="BY746" i="25"/>
  <c r="D746" i="25" s="1"/>
  <c r="BY926" i="25"/>
  <c r="D926" i="25" s="1"/>
  <c r="BY473" i="25"/>
  <c r="D473" i="25" s="1"/>
  <c r="BY569" i="25"/>
  <c r="D569" i="25" s="1"/>
  <c r="BY751" i="25"/>
  <c r="D751" i="25" s="1"/>
  <c r="BY234" i="25"/>
  <c r="D234" i="25" s="1"/>
  <c r="BY69" i="25"/>
  <c r="D69" i="25" s="1"/>
  <c r="BY215" i="25"/>
  <c r="D215" i="25" s="1"/>
  <c r="BY1008" i="25"/>
  <c r="D1008" i="25" s="1"/>
  <c r="BY542" i="25"/>
  <c r="D542" i="25" s="1"/>
  <c r="BY1015" i="25"/>
  <c r="D1015" i="25" s="1"/>
  <c r="BY245" i="25"/>
  <c r="D245" i="25" s="1"/>
  <c r="BY395" i="25"/>
  <c r="D395" i="25" s="1"/>
  <c r="BY617" i="25"/>
  <c r="D617" i="25" s="1"/>
  <c r="BY499" i="25"/>
  <c r="D499" i="25" s="1"/>
  <c r="BY165" i="25"/>
  <c r="D165" i="25" s="1"/>
  <c r="BY609" i="25"/>
  <c r="D609" i="25" s="1"/>
  <c r="BY488" i="25"/>
  <c r="D488" i="25" s="1"/>
  <c r="BY872" i="25"/>
  <c r="D872" i="25" s="1"/>
  <c r="BY590" i="25"/>
  <c r="D590" i="25" s="1"/>
  <c r="BY286" i="25"/>
  <c r="D286" i="25" s="1"/>
  <c r="BY170" i="25"/>
  <c r="D170" i="25" s="1"/>
  <c r="BY903" i="25"/>
  <c r="D903" i="25" s="1"/>
  <c r="BY408" i="25"/>
  <c r="D408" i="25" s="1"/>
  <c r="BY505" i="25"/>
  <c r="D505" i="25" s="1"/>
  <c r="BY675" i="25"/>
  <c r="D675" i="25" s="1"/>
  <c r="BY227" i="25"/>
  <c r="D227" i="25" s="1"/>
  <c r="BY482" i="25"/>
  <c r="D482" i="25" s="1"/>
  <c r="BY380" i="25"/>
  <c r="D380" i="25" s="1"/>
  <c r="BY96" i="25"/>
  <c r="D96" i="25" s="1"/>
  <c r="BY159" i="25"/>
  <c r="D159" i="25" s="1"/>
  <c r="BY700" i="25"/>
  <c r="D700" i="25" s="1"/>
  <c r="BY62" i="25"/>
  <c r="D62" i="25" s="1"/>
  <c r="BY918" i="25"/>
  <c r="D918" i="25" s="1"/>
  <c r="BY596" i="25"/>
  <c r="D596" i="25" s="1"/>
  <c r="BY652" i="25"/>
  <c r="D652" i="25" s="1"/>
  <c r="BY267" i="25"/>
  <c r="D267" i="25" s="1"/>
  <c r="BY915" i="25"/>
  <c r="D915" i="25" s="1"/>
  <c r="BY256" i="25"/>
  <c r="D256" i="25" s="1"/>
  <c r="BY180" i="25"/>
  <c r="D180" i="25" s="1"/>
  <c r="BY512" i="25"/>
  <c r="D512" i="25" s="1"/>
  <c r="BY353" i="25"/>
  <c r="D353" i="25" s="1"/>
  <c r="BY292" i="25"/>
  <c r="D292" i="25" s="1"/>
  <c r="BY1001" i="25"/>
  <c r="D1001" i="25" s="1"/>
  <c r="BY304" i="25"/>
  <c r="D304" i="25" s="1"/>
  <c r="BY120" i="25"/>
  <c r="D120" i="25" s="1"/>
  <c r="BY453" i="25"/>
  <c r="D453" i="25" s="1"/>
  <c r="BY517" i="25"/>
  <c r="D517" i="25" s="1"/>
  <c r="BY591" i="25"/>
  <c r="D591" i="25" s="1"/>
  <c r="BY655" i="25"/>
  <c r="D655" i="25" s="1"/>
  <c r="BY719" i="25"/>
  <c r="D719" i="25" s="1"/>
  <c r="BY866" i="25"/>
  <c r="D866" i="25" s="1"/>
  <c r="BY827" i="25"/>
  <c r="D827" i="25" s="1"/>
  <c r="BY399" i="25"/>
  <c r="D399" i="25" s="1"/>
  <c r="BY506" i="25"/>
  <c r="D506" i="25" s="1"/>
  <c r="BY340" i="25"/>
  <c r="D340" i="25" s="1"/>
  <c r="BY125" i="25"/>
  <c r="D125" i="25" s="1"/>
  <c r="BY347" i="25"/>
  <c r="D347" i="25" s="1"/>
  <c r="BY56" i="25"/>
  <c r="D56" i="25" s="1"/>
  <c r="BY850" i="25"/>
  <c r="D850" i="25" s="1"/>
  <c r="BY957" i="25"/>
  <c r="D957" i="25" s="1"/>
  <c r="BY846" i="25"/>
  <c r="D846" i="25" s="1"/>
  <c r="BY199" i="25"/>
  <c r="D199" i="25" s="1"/>
  <c r="BY656" i="25"/>
  <c r="D656" i="25" s="1"/>
  <c r="BY881" i="25"/>
  <c r="D881" i="25" s="1"/>
  <c r="BY798" i="25"/>
  <c r="D798" i="25" s="1"/>
  <c r="BY42" i="25"/>
  <c r="D42" i="25" s="1"/>
  <c r="BY106" i="25"/>
  <c r="D106" i="25" s="1"/>
  <c r="BY225" i="25"/>
  <c r="D225" i="25" s="1"/>
  <c r="BY987" i="25"/>
  <c r="D987" i="25" s="1"/>
  <c r="BY425" i="25"/>
  <c r="D425" i="25" s="1"/>
  <c r="BY553" i="25"/>
  <c r="D553" i="25" s="1"/>
  <c r="BY707" i="25"/>
  <c r="D707" i="25" s="1"/>
  <c r="BY299" i="25"/>
  <c r="D299" i="25" s="1"/>
  <c r="BY546" i="25"/>
  <c r="D546" i="25" s="1"/>
  <c r="BY133" i="25"/>
  <c r="D133" i="25" s="1"/>
  <c r="BY804" i="25"/>
  <c r="D804" i="25" s="1"/>
  <c r="BY470" i="25"/>
  <c r="D470" i="25" s="1"/>
  <c r="BY732" i="25"/>
  <c r="D732" i="25" s="1"/>
  <c r="BY78" i="25"/>
  <c r="D78" i="25" s="1"/>
  <c r="BY695" i="25"/>
  <c r="D695" i="25" s="1"/>
  <c r="BY297" i="25"/>
  <c r="D297" i="25" s="1"/>
  <c r="BY924" i="25"/>
  <c r="D924" i="25" s="1"/>
  <c r="BY996" i="25"/>
  <c r="D996" i="25" s="1"/>
  <c r="BY309" i="25"/>
  <c r="D309" i="25" s="1"/>
  <c r="BY136" i="25"/>
  <c r="D136" i="25" s="1"/>
  <c r="BY743" i="25"/>
  <c r="D743" i="25" s="1"/>
  <c r="BY330" i="25"/>
  <c r="D330" i="25" s="1"/>
  <c r="BY880" i="25"/>
  <c r="D880" i="25" s="1"/>
  <c r="BY307" i="25"/>
  <c r="D307" i="25" s="1"/>
  <c r="BY412" i="25"/>
  <c r="D412" i="25" s="1"/>
  <c r="BY141" i="25"/>
  <c r="D141" i="25" s="1"/>
  <c r="BY962" i="25"/>
  <c r="D962" i="25" s="1"/>
  <c r="BY756" i="25"/>
  <c r="D756" i="25" s="1"/>
  <c r="BY233" i="25"/>
  <c r="D233" i="25" s="1"/>
  <c r="BY559" i="25"/>
  <c r="D559" i="25" s="1"/>
  <c r="BY816" i="25"/>
  <c r="D816" i="25" s="1"/>
  <c r="BY203" i="25"/>
  <c r="D203" i="25" s="1"/>
  <c r="BY959" i="25"/>
  <c r="D959" i="25" s="1"/>
  <c r="BY435" i="25"/>
  <c r="D435" i="25" s="1"/>
  <c r="BY789" i="25"/>
  <c r="D789" i="25" s="1"/>
  <c r="BY413" i="25"/>
  <c r="D413" i="25" s="1"/>
  <c r="BY885" i="25"/>
  <c r="D885" i="25" s="1"/>
  <c r="BY99" i="25"/>
  <c r="D99" i="25" s="1"/>
  <c r="BY468" i="25"/>
  <c r="D468" i="25" s="1"/>
  <c r="BY742" i="25"/>
  <c r="D742" i="25" s="1"/>
  <c r="BY396" i="25"/>
  <c r="D396" i="25" s="1"/>
  <c r="BY551" i="25"/>
  <c r="D551" i="25" s="1"/>
  <c r="BY854" i="25"/>
  <c r="D854" i="25" s="1"/>
  <c r="BY927" i="25"/>
  <c r="D927" i="25" s="1"/>
  <c r="BY71" i="25"/>
  <c r="D71" i="25" s="1"/>
  <c r="BY423" i="25"/>
  <c r="D423" i="25" s="1"/>
  <c r="BY682" i="25"/>
  <c r="D682" i="25" s="1"/>
  <c r="BY603" i="25"/>
  <c r="D603" i="25" s="1"/>
  <c r="BY693" i="25"/>
  <c r="D693" i="25" s="1"/>
  <c r="BY138" i="25"/>
  <c r="D138" i="25" s="1"/>
  <c r="BY906" i="25"/>
  <c r="D906" i="25" s="1"/>
  <c r="BY173" i="25"/>
  <c r="D173" i="25" s="1"/>
  <c r="BY524" i="25"/>
  <c r="D524" i="25" s="1"/>
  <c r="BY783" i="25"/>
  <c r="D783" i="25" s="1"/>
  <c r="BY154" i="25"/>
  <c r="D154" i="25" s="1"/>
  <c r="BY715" i="25"/>
  <c r="D715" i="25" s="1"/>
  <c r="BY79" i="25"/>
  <c r="D79" i="25" s="1"/>
  <c r="BY400" i="25"/>
  <c r="D400" i="25" s="1"/>
  <c r="BY626" i="25"/>
  <c r="D626" i="25" s="1"/>
  <c r="BY925" i="25"/>
  <c r="D925" i="25" s="1"/>
  <c r="BY644" i="25"/>
  <c r="D644" i="25" s="1"/>
  <c r="BY366" i="25"/>
  <c r="D366" i="25" s="1"/>
  <c r="BY367" i="25"/>
  <c r="D367" i="25" s="1"/>
  <c r="BY303" i="25"/>
  <c r="D303" i="25" s="1"/>
  <c r="BY518" i="25"/>
  <c r="D518" i="25" s="1"/>
  <c r="BY50" i="25"/>
  <c r="D50" i="25" s="1"/>
  <c r="BY431" i="25"/>
  <c r="D431" i="25" s="1"/>
  <c r="BY681" i="25"/>
  <c r="D681" i="25" s="1"/>
  <c r="BY941" i="25"/>
  <c r="D941" i="25" s="1"/>
  <c r="BY728" i="25"/>
  <c r="D728" i="25" s="1"/>
  <c r="BY826" i="25"/>
  <c r="D826" i="25" s="1"/>
  <c r="BY563" i="25"/>
  <c r="D563" i="25" s="1"/>
  <c r="BY1010" i="25"/>
  <c r="D1010" i="25" s="1"/>
  <c r="BY983" i="25"/>
  <c r="D983" i="25" s="1"/>
  <c r="BY280" i="25"/>
  <c r="D280" i="25" s="1"/>
  <c r="BY338" i="25"/>
  <c r="D338" i="25" s="1"/>
  <c r="BY614" i="25"/>
  <c r="D614" i="25" s="1"/>
  <c r="BY298" i="25"/>
  <c r="D298" i="25" s="1"/>
  <c r="BY422" i="25"/>
  <c r="D422" i="25" s="1"/>
  <c r="BY673" i="25"/>
  <c r="D673" i="25" s="1"/>
  <c r="BY857" i="25"/>
  <c r="D857" i="25" s="1"/>
  <c r="BY1018" i="25"/>
  <c r="D1018" i="25" s="1"/>
  <c r="BY201" i="25"/>
  <c r="D201" i="25" s="1"/>
  <c r="BY552" i="25"/>
  <c r="D552" i="25" s="1"/>
  <c r="BY855" i="25"/>
  <c r="D855" i="25" s="1"/>
  <c r="BY912" i="25"/>
  <c r="D912" i="25" s="1"/>
  <c r="BY668" i="25"/>
  <c r="D668" i="25" s="1"/>
  <c r="BY43" i="25"/>
  <c r="D43" i="25" s="1"/>
  <c r="BY394" i="25"/>
  <c r="D394" i="25" s="1"/>
  <c r="BY654" i="25"/>
  <c r="D654" i="25" s="1"/>
  <c r="BY433" i="25"/>
  <c r="D433" i="25" s="1"/>
  <c r="BY580" i="25"/>
  <c r="D580" i="25" s="1"/>
  <c r="BY658" i="25"/>
  <c r="D658" i="25" s="1"/>
  <c r="BY282" i="25"/>
  <c r="D282" i="25" s="1"/>
  <c r="BY791" i="25"/>
  <c r="D791" i="25" s="1"/>
  <c r="BY526" i="25"/>
  <c r="D526" i="25" s="1"/>
  <c r="BY174" i="25"/>
  <c r="D174" i="25" s="1"/>
  <c r="BY674" i="25"/>
  <c r="D674" i="25" s="1"/>
  <c r="BY236" i="25"/>
  <c r="D236" i="25" s="1"/>
  <c r="BY284" i="25"/>
  <c r="D284" i="25" s="1"/>
  <c r="BY441" i="25"/>
  <c r="D441" i="25" s="1"/>
  <c r="BY537" i="25"/>
  <c r="D537" i="25" s="1"/>
  <c r="BY659" i="25"/>
  <c r="D659" i="25" s="1"/>
  <c r="BY319" i="25"/>
  <c r="D319" i="25" s="1"/>
  <c r="BY747" i="25"/>
  <c r="D747" i="25" s="1"/>
  <c r="BY514" i="25"/>
  <c r="D514" i="25" s="1"/>
  <c r="BY316" i="25"/>
  <c r="D316" i="25" s="1"/>
  <c r="BY32" i="25"/>
  <c r="D32" i="25" s="1"/>
  <c r="BY803" i="25"/>
  <c r="D803" i="25" s="1"/>
  <c r="BY336" i="25"/>
  <c r="D336" i="25" s="1"/>
  <c r="BY664" i="25"/>
  <c r="D664" i="25" s="1"/>
  <c r="BY1014" i="25"/>
  <c r="D1014" i="25" s="1"/>
  <c r="BY127" i="25"/>
  <c r="D127" i="25" s="1"/>
  <c r="BY972" i="25"/>
  <c r="D972" i="25" s="1"/>
  <c r="BY85" i="25"/>
  <c r="D85" i="25" s="1"/>
  <c r="BY867" i="25"/>
  <c r="D867" i="25" s="1"/>
  <c r="BY672" i="25"/>
  <c r="D672" i="25" s="1"/>
  <c r="BY114" i="25"/>
  <c r="D114" i="25" s="1"/>
  <c r="BY495" i="25"/>
  <c r="D495" i="25" s="1"/>
  <c r="BY745" i="25"/>
  <c r="D745" i="25" s="1"/>
  <c r="BY202" i="25"/>
  <c r="D202" i="25" s="1"/>
  <c r="BY896" i="25"/>
  <c r="D896" i="25" s="1"/>
  <c r="BY102" i="25"/>
  <c r="D102" i="25" s="1"/>
  <c r="BY838" i="25"/>
  <c r="D838" i="25" s="1"/>
  <c r="BY113" i="25"/>
  <c r="D113" i="25" s="1"/>
  <c r="BY998" i="25"/>
  <c r="D998" i="25" s="1"/>
  <c r="BY35" i="25"/>
  <c r="D35" i="25" s="1"/>
  <c r="BY402" i="25"/>
  <c r="D402" i="25" s="1"/>
  <c r="BY678" i="25"/>
  <c r="D678" i="25" s="1"/>
  <c r="BY37" i="25"/>
  <c r="D37" i="25" s="1"/>
  <c r="BY487" i="25"/>
  <c r="D487" i="25" s="1"/>
  <c r="BY737" i="25"/>
  <c r="D737" i="25" s="1"/>
  <c r="BY1003" i="25"/>
  <c r="D1003" i="25" s="1"/>
  <c r="BY218" i="25"/>
  <c r="D218" i="25" s="1"/>
  <c r="BY358" i="25"/>
  <c r="D358" i="25" s="1"/>
  <c r="BY618" i="25"/>
  <c r="D618" i="25" s="1"/>
  <c r="BY268" i="25"/>
  <c r="D268" i="25" s="1"/>
  <c r="BY555" i="25"/>
  <c r="D555" i="25" s="1"/>
  <c r="BY222" i="25"/>
  <c r="D222" i="25" s="1"/>
  <c r="BY917" i="25"/>
  <c r="D917" i="25" s="1"/>
  <c r="BY107" i="25"/>
  <c r="D107" i="25" s="1"/>
  <c r="BY460" i="25"/>
  <c r="D460" i="25" s="1"/>
  <c r="BY718" i="25"/>
  <c r="D718" i="25" s="1"/>
  <c r="BY313" i="25"/>
  <c r="D313" i="25" s="1"/>
  <c r="BY561" i="25"/>
  <c r="D561" i="25" s="1"/>
  <c r="BY991" i="25"/>
  <c r="D991" i="25" s="1"/>
  <c r="BY978" i="25"/>
  <c r="D978" i="25" s="1"/>
  <c r="BY350" i="25"/>
  <c r="D350" i="25" s="1"/>
  <c r="BY818" i="25"/>
  <c r="D818" i="25" s="1"/>
  <c r="BY716" i="25"/>
  <c r="D716" i="25" s="1"/>
  <c r="BY111" i="25"/>
  <c r="D111" i="25" s="1"/>
  <c r="BN7" i="25"/>
  <c r="BO3049" i="25"/>
  <c r="BO3066" i="25"/>
  <c r="AH3066" i="25"/>
  <c r="AH3049" i="25"/>
  <c r="BY937" i="25"/>
  <c r="D937" i="25" s="1"/>
  <c r="BY243" i="25"/>
  <c r="D243" i="25" s="1"/>
  <c r="BY663" i="25"/>
  <c r="D663" i="25" s="1"/>
  <c r="BY247" i="25"/>
  <c r="D247" i="25" s="1"/>
  <c r="BY458" i="25"/>
  <c r="D458" i="25" s="1"/>
  <c r="BY76" i="25"/>
  <c r="D76" i="25" s="1"/>
  <c r="BY363" i="25"/>
  <c r="D363" i="25" s="1"/>
  <c r="BY72" i="25"/>
  <c r="D72" i="25" s="1"/>
  <c r="BY819" i="25"/>
  <c r="D819" i="25" s="1"/>
  <c r="BY916" i="25"/>
  <c r="D916" i="25" s="1"/>
  <c r="BY101" i="25"/>
  <c r="D101" i="25" s="1"/>
  <c r="BY446" i="25"/>
  <c r="D446" i="25" s="1"/>
  <c r="BY640" i="25"/>
  <c r="D640" i="25" s="1"/>
  <c r="BY769" i="25"/>
  <c r="D769" i="25" s="1"/>
  <c r="BY971" i="25"/>
  <c r="D971" i="25" s="1"/>
  <c r="BY194" i="25"/>
  <c r="D194" i="25" s="1"/>
  <c r="BY98" i="25"/>
  <c r="D98" i="25" s="1"/>
  <c r="BY217" i="25"/>
  <c r="D217" i="25" s="1"/>
  <c r="BY281" i="25"/>
  <c r="D281" i="25" s="1"/>
  <c r="BY414" i="25"/>
  <c r="D414" i="25" s="1"/>
  <c r="BY479" i="25"/>
  <c r="D479" i="25" s="1"/>
  <c r="BY543" i="25"/>
  <c r="D543" i="25" s="1"/>
  <c r="BY601" i="25"/>
  <c r="D601" i="25" s="1"/>
  <c r="BY665" i="25"/>
  <c r="D665" i="25" s="1"/>
  <c r="BY729" i="25"/>
  <c r="D729" i="25" s="1"/>
  <c r="BY784" i="25"/>
  <c r="D784" i="25" s="1"/>
  <c r="BY801" i="25"/>
  <c r="D801" i="25" s="1"/>
  <c r="BY865" i="25"/>
  <c r="D865" i="25" s="1"/>
  <c r="BY164" i="25"/>
  <c r="D164" i="25" s="1"/>
  <c r="BY163" i="25"/>
  <c r="D163" i="25" s="1"/>
  <c r="BY558" i="25"/>
  <c r="D558" i="25" s="1"/>
  <c r="BY692" i="25"/>
  <c r="D692" i="25" s="1"/>
  <c r="BY961" i="25"/>
  <c r="D961" i="25" s="1"/>
  <c r="BY122" i="25"/>
  <c r="D122" i="25" s="1"/>
  <c r="BY984" i="25"/>
  <c r="D984" i="25" s="1"/>
  <c r="BY278" i="25"/>
  <c r="D278" i="25" s="1"/>
  <c r="BY86" i="25"/>
  <c r="D86" i="25" s="1"/>
  <c r="BY418" i="25"/>
  <c r="D418" i="25" s="1"/>
  <c r="BY483" i="25"/>
  <c r="D483" i="25" s="1"/>
  <c r="BY547" i="25"/>
  <c r="D547" i="25" s="1"/>
  <c r="BY782" i="25"/>
  <c r="D782" i="25" s="1"/>
  <c r="BY856" i="25"/>
  <c r="D856" i="25" s="1"/>
  <c r="BY853" i="25"/>
  <c r="D853" i="25" s="1"/>
  <c r="BY882" i="25"/>
  <c r="D882" i="25" s="1"/>
  <c r="BY73" i="25"/>
  <c r="D73" i="25" s="1"/>
  <c r="BY376" i="25"/>
  <c r="D376" i="25" s="1"/>
  <c r="BY620" i="25"/>
  <c r="D620" i="25" s="1"/>
  <c r="BY765" i="25"/>
  <c r="D765" i="25" s="1"/>
  <c r="BY1020" i="25"/>
  <c r="D1020" i="25" s="1"/>
  <c r="BY892" i="25"/>
  <c r="D892" i="25" s="1"/>
  <c r="BY1011" i="25"/>
  <c r="D1011" i="25" s="1"/>
  <c r="BY172" i="25"/>
  <c r="D172" i="25" s="1"/>
  <c r="BY814" i="25"/>
  <c r="D814" i="25" s="1"/>
  <c r="BY83" i="25"/>
  <c r="D83" i="25" s="1"/>
  <c r="BY148" i="25"/>
  <c r="D148" i="25" s="1"/>
  <c r="BY322" i="25"/>
  <c r="D322" i="25" s="1"/>
  <c r="BY386" i="25"/>
  <c r="D386" i="25" s="1"/>
  <c r="BY452" i="25"/>
  <c r="D452" i="25" s="1"/>
  <c r="BY516" i="25"/>
  <c r="D516" i="25" s="1"/>
  <c r="BY598" i="25"/>
  <c r="D598" i="25" s="1"/>
  <c r="BY662" i="25"/>
  <c r="D662" i="25" s="1"/>
  <c r="BY726" i="25"/>
  <c r="D726" i="25" s="1"/>
  <c r="BY68" i="25"/>
  <c r="D68" i="25" s="1"/>
  <c r="BY184" i="25"/>
  <c r="D184" i="25" s="1"/>
  <c r="BY562" i="25"/>
  <c r="D562" i="25" s="1"/>
  <c r="BY364" i="25"/>
  <c r="D364" i="25" s="1"/>
  <c r="BY289" i="25"/>
  <c r="D289" i="25" s="1"/>
  <c r="BY405" i="25"/>
  <c r="D405" i="25" s="1"/>
  <c r="BY471" i="25"/>
  <c r="D471" i="25" s="1"/>
  <c r="BY535" i="25"/>
  <c r="D535" i="25" s="1"/>
  <c r="BY593" i="25"/>
  <c r="D593" i="25" s="1"/>
  <c r="BY657" i="25"/>
  <c r="D657" i="25" s="1"/>
  <c r="BY721" i="25"/>
  <c r="D721" i="25" s="1"/>
  <c r="BY790" i="25"/>
  <c r="D790" i="25" s="1"/>
  <c r="BY864" i="25"/>
  <c r="D864" i="25" s="1"/>
  <c r="BY841" i="25"/>
  <c r="D841" i="25" s="1"/>
  <c r="BY929" i="25"/>
  <c r="D929" i="25" s="1"/>
  <c r="BY296" i="25"/>
  <c r="D296" i="25" s="1"/>
  <c r="BY965" i="25"/>
  <c r="D965" i="25" s="1"/>
  <c r="BY954" i="25"/>
  <c r="D954" i="25" s="1"/>
  <c r="BY238" i="25"/>
  <c r="D238" i="25" s="1"/>
  <c r="BY55" i="25"/>
  <c r="D55" i="25" s="1"/>
  <c r="BY119" i="25"/>
  <c r="D119" i="25" s="1"/>
  <c r="BY185" i="25"/>
  <c r="D185" i="25" s="1"/>
  <c r="BY342" i="25"/>
  <c r="D342" i="25" s="1"/>
  <c r="BY407" i="25"/>
  <c r="D407" i="25" s="1"/>
  <c r="BY472" i="25"/>
  <c r="D472" i="25" s="1"/>
  <c r="BY536" i="25"/>
  <c r="D536" i="25" s="1"/>
  <c r="BY602" i="25"/>
  <c r="D602" i="25" s="1"/>
  <c r="BY666" i="25"/>
  <c r="D666" i="25" s="1"/>
  <c r="BY730" i="25"/>
  <c r="D730" i="25" s="1"/>
  <c r="BY529" i="25"/>
  <c r="D529" i="25" s="1"/>
  <c r="BY351" i="25"/>
  <c r="D351" i="25" s="1"/>
  <c r="BY823" i="25"/>
  <c r="D823" i="25" s="1"/>
  <c r="BY459" i="25"/>
  <c r="D459" i="25" s="1"/>
  <c r="BY661" i="25"/>
  <c r="D661" i="25" s="1"/>
  <c r="BY808" i="25"/>
  <c r="D808" i="25" s="1"/>
  <c r="BY877" i="25"/>
  <c r="D877" i="25" s="1"/>
  <c r="BY946" i="25"/>
  <c r="D946" i="25" s="1"/>
  <c r="BY89" i="25"/>
  <c r="D89" i="25" s="1"/>
  <c r="BY392" i="25"/>
  <c r="D392" i="25" s="1"/>
  <c r="BY636" i="25"/>
  <c r="D636" i="25" s="1"/>
  <c r="BY777" i="25"/>
  <c r="D777" i="25" s="1"/>
  <c r="BY932" i="25"/>
  <c r="D932" i="25" s="1"/>
  <c r="BY244" i="25"/>
  <c r="D244" i="25" s="1"/>
  <c r="BY27" i="25"/>
  <c r="D27" i="25" s="1"/>
  <c r="BY91" i="25"/>
  <c r="D91" i="25" s="1"/>
  <c r="BY157" i="25"/>
  <c r="D157" i="25" s="1"/>
  <c r="BY314" i="25"/>
  <c r="D314" i="25" s="1"/>
  <c r="BY378" i="25"/>
  <c r="D378" i="25" s="1"/>
  <c r="BY444" i="25"/>
  <c r="D444" i="25" s="1"/>
  <c r="BY508" i="25"/>
  <c r="D508" i="25" s="1"/>
  <c r="BY572" i="25"/>
  <c r="D572" i="25" s="1"/>
  <c r="BY638" i="25"/>
  <c r="D638" i="25" s="1"/>
  <c r="BY702" i="25"/>
  <c r="D702" i="25" s="1"/>
  <c r="BY767" i="25"/>
  <c r="D767" i="25" s="1"/>
  <c r="BY226" i="25"/>
  <c r="D226" i="25" s="1"/>
  <c r="BY252" i="25"/>
  <c r="D252" i="25" s="1"/>
  <c r="BY923" i="25"/>
  <c r="D923" i="25" s="1"/>
  <c r="BY100" i="25"/>
  <c r="D100" i="25" s="1"/>
  <c r="BY545" i="25"/>
  <c r="D545" i="25" s="1"/>
  <c r="BY699" i="25"/>
  <c r="D699" i="25" s="1"/>
  <c r="BY980" i="25"/>
  <c r="D980" i="25" s="1"/>
  <c r="BY368" i="25"/>
  <c r="D368" i="25" s="1"/>
  <c r="BY966" i="25"/>
  <c r="D966" i="25" s="1"/>
  <c r="BY31" i="25"/>
  <c r="D31" i="25" s="1"/>
  <c r="BY334" i="25"/>
  <c r="D334" i="25" s="1"/>
  <c r="BY594" i="25"/>
  <c r="D594" i="25" s="1"/>
  <c r="BY1005" i="25"/>
  <c r="D1005" i="25" s="1"/>
  <c r="BY187" i="25"/>
  <c r="D187" i="25" s="1"/>
  <c r="BY919" i="25"/>
  <c r="D919" i="25" s="1"/>
  <c r="BY216" i="25"/>
  <c r="D216" i="25" s="1"/>
  <c r="BY177" i="25"/>
  <c r="D177" i="25" s="1"/>
  <c r="BY560" i="25"/>
  <c r="D560" i="25" s="1"/>
  <c r="BY92" i="25"/>
  <c r="D92" i="25" s="1"/>
  <c r="BY403" i="25"/>
  <c r="D403" i="25" s="1"/>
  <c r="BY727" i="25"/>
  <c r="D727" i="25" s="1"/>
  <c r="BY875" i="25"/>
  <c r="D875" i="25" s="1"/>
  <c r="BY994" i="25"/>
  <c r="D994" i="25" s="1"/>
  <c r="BY494" i="25"/>
  <c r="D494" i="25" s="1"/>
  <c r="BY680" i="25"/>
  <c r="D680" i="25" s="1"/>
  <c r="BY478" i="25"/>
  <c r="D478" i="25" s="1"/>
  <c r="BY956" i="25"/>
  <c r="D956" i="25" s="1"/>
  <c r="BY986" i="25"/>
  <c r="D986" i="25" s="1"/>
  <c r="BY95" i="25"/>
  <c r="D95" i="25" s="1"/>
  <c r="BY318" i="25"/>
  <c r="D318" i="25" s="1"/>
  <c r="BY480" i="25"/>
  <c r="D480" i="25" s="1"/>
  <c r="BY642" i="25"/>
  <c r="D642" i="25" s="1"/>
  <c r="BN3066" i="25"/>
  <c r="BN3049" i="25"/>
  <c r="AG3066" i="25"/>
  <c r="AG3049" i="25"/>
  <c r="BL7" i="25"/>
  <c r="BY166" i="25"/>
  <c r="D166" i="25" s="1"/>
  <c r="BY599" i="25"/>
  <c r="D599" i="25" s="1"/>
  <c r="BY723" i="25"/>
  <c r="D723" i="25" s="1"/>
  <c r="BY780" i="25"/>
  <c r="D780" i="25" s="1"/>
  <c r="BY183" i="25"/>
  <c r="D183" i="25" s="1"/>
  <c r="BY239" i="25"/>
  <c r="D239" i="25" s="1"/>
  <c r="BY764" i="25"/>
  <c r="D764" i="25" s="1"/>
  <c r="BY786" i="25"/>
  <c r="D786" i="25" s="1"/>
  <c r="BY893" i="25"/>
  <c r="D893" i="25" s="1"/>
  <c r="BY254" i="25"/>
  <c r="D254" i="25" s="1"/>
  <c r="BY312" i="25"/>
  <c r="D312" i="25" s="1"/>
  <c r="BY574" i="25"/>
  <c r="D574" i="25" s="1"/>
  <c r="BY708" i="25"/>
  <c r="D708" i="25" s="1"/>
  <c r="BY920" i="25"/>
  <c r="D920" i="25" s="1"/>
  <c r="BY830" i="25"/>
  <c r="D830" i="25" s="1"/>
  <c r="BY66" i="25"/>
  <c r="D66" i="25" s="1"/>
  <c r="BY131" i="25"/>
  <c r="D131" i="25" s="1"/>
  <c r="BY249" i="25"/>
  <c r="D249" i="25" s="1"/>
  <c r="BY325" i="25"/>
  <c r="D325" i="25" s="1"/>
  <c r="BY447" i="25"/>
  <c r="D447" i="25" s="1"/>
  <c r="BY511" i="25"/>
  <c r="D511" i="25" s="1"/>
  <c r="BY575" i="25"/>
  <c r="D575" i="25" s="1"/>
  <c r="BY633" i="25"/>
  <c r="D633" i="25" s="1"/>
  <c r="BY697" i="25"/>
  <c r="D697" i="25" s="1"/>
  <c r="BY778" i="25"/>
  <c r="D778" i="25" s="1"/>
  <c r="BY848" i="25"/>
  <c r="D848" i="25" s="1"/>
  <c r="BY833" i="25"/>
  <c r="D833" i="25" s="1"/>
  <c r="BY995" i="25"/>
  <c r="D995" i="25" s="1"/>
  <c r="BY49" i="25"/>
  <c r="D49" i="25" s="1"/>
  <c r="BY384" i="25"/>
  <c r="D384" i="25" s="1"/>
  <c r="BY628" i="25"/>
  <c r="D628" i="25" s="1"/>
  <c r="BY773" i="25"/>
  <c r="D773" i="25" s="1"/>
  <c r="BY934" i="25"/>
  <c r="D934" i="25" s="1"/>
  <c r="BY960" i="25"/>
  <c r="D960" i="25" s="1"/>
  <c r="BY950" i="25"/>
  <c r="D950" i="25" s="1"/>
  <c r="BY54" i="25"/>
  <c r="D54" i="25" s="1"/>
  <c r="BY135" i="25"/>
  <c r="D135" i="25" s="1"/>
  <c r="BY451" i="25"/>
  <c r="D451" i="25" s="1"/>
  <c r="BY515" i="25"/>
  <c r="D515" i="25" s="1"/>
  <c r="BY579" i="25"/>
  <c r="D579" i="25" s="1"/>
  <c r="BY792" i="25"/>
  <c r="D792" i="25" s="1"/>
  <c r="BY805" i="25"/>
  <c r="D805" i="25" s="1"/>
  <c r="BY909" i="25"/>
  <c r="D909" i="25" s="1"/>
  <c r="BY794" i="25"/>
  <c r="D794" i="25" s="1"/>
  <c r="BY155" i="25"/>
  <c r="D155" i="25" s="1"/>
  <c r="BY550" i="25"/>
  <c r="D550" i="25" s="1"/>
  <c r="BY684" i="25"/>
  <c r="D684" i="25" s="1"/>
  <c r="BY897" i="25"/>
  <c r="D897" i="25" s="1"/>
  <c r="BY276" i="25"/>
  <c r="D276" i="25" s="1"/>
  <c r="BY949" i="25"/>
  <c r="D949" i="25" s="1"/>
  <c r="BY938" i="25"/>
  <c r="D938" i="25" s="1"/>
  <c r="BY206" i="25"/>
  <c r="D206" i="25" s="1"/>
  <c r="BY51" i="25"/>
  <c r="D51" i="25" s="1"/>
  <c r="BY115" i="25"/>
  <c r="D115" i="25" s="1"/>
  <c r="BY181" i="25"/>
  <c r="D181" i="25" s="1"/>
  <c r="BY354" i="25"/>
  <c r="D354" i="25" s="1"/>
  <c r="BY419" i="25"/>
  <c r="D419" i="25" s="1"/>
  <c r="BY484" i="25"/>
  <c r="D484" i="25" s="1"/>
  <c r="BY548" i="25"/>
  <c r="D548" i="25" s="1"/>
  <c r="BY630" i="25"/>
  <c r="D630" i="25" s="1"/>
  <c r="BY694" i="25"/>
  <c r="D694" i="25" s="1"/>
  <c r="BY759" i="25"/>
  <c r="D759" i="25" s="1"/>
  <c r="BY327" i="25"/>
  <c r="D327" i="25" s="1"/>
  <c r="BY466" i="25"/>
  <c r="D466" i="25" s="1"/>
  <c r="BY191" i="25"/>
  <c r="D191" i="25" s="1"/>
  <c r="BY257" i="25"/>
  <c r="D257" i="25" s="1"/>
  <c r="BY341" i="25"/>
  <c r="D341" i="25" s="1"/>
  <c r="BY439" i="25"/>
  <c r="D439" i="25" s="1"/>
  <c r="BY503" i="25"/>
  <c r="D503" i="25" s="1"/>
  <c r="BY567" i="25"/>
  <c r="D567" i="25" s="1"/>
  <c r="BY625" i="25"/>
  <c r="D625" i="25" s="1"/>
  <c r="BY689" i="25"/>
  <c r="D689" i="25" s="1"/>
  <c r="BY753" i="25"/>
  <c r="D753" i="25" s="1"/>
  <c r="BY800" i="25"/>
  <c r="D800" i="25" s="1"/>
  <c r="BY809" i="25"/>
  <c r="D809" i="25" s="1"/>
  <c r="BY873" i="25"/>
  <c r="D873" i="25" s="1"/>
  <c r="BY902" i="25"/>
  <c r="D902" i="25" s="1"/>
  <c r="BY928" i="25"/>
  <c r="D928" i="25" s="1"/>
  <c r="BY900" i="25"/>
  <c r="D900" i="25" s="1"/>
  <c r="BY300" i="25"/>
  <c r="D300" i="25" s="1"/>
  <c r="BY878" i="25"/>
  <c r="D878" i="25" s="1"/>
  <c r="BY87" i="25"/>
  <c r="D87" i="25" s="1"/>
  <c r="BY152" i="25"/>
  <c r="D152" i="25" s="1"/>
  <c r="BY310" i="25"/>
  <c r="D310" i="25" s="1"/>
  <c r="BY374" i="25"/>
  <c r="D374" i="25" s="1"/>
  <c r="BY440" i="25"/>
  <c r="D440" i="25" s="1"/>
  <c r="BY504" i="25"/>
  <c r="D504" i="25" s="1"/>
  <c r="BY568" i="25"/>
  <c r="D568" i="25" s="1"/>
  <c r="BY634" i="25"/>
  <c r="D634" i="25" s="1"/>
  <c r="BY698" i="25"/>
  <c r="D698" i="25" s="1"/>
  <c r="BY763" i="25"/>
  <c r="D763" i="25" s="1"/>
  <c r="BY416" i="25"/>
  <c r="D416" i="25" s="1"/>
  <c r="BY683" i="25"/>
  <c r="D683" i="25" s="1"/>
  <c r="BY860" i="25"/>
  <c r="D860" i="25" s="1"/>
  <c r="BY879" i="25"/>
  <c r="D879" i="25" s="1"/>
  <c r="BY597" i="25"/>
  <c r="D597" i="25" s="1"/>
  <c r="BY725" i="25"/>
  <c r="D725" i="25" s="1"/>
  <c r="BY813" i="25"/>
  <c r="D813" i="25" s="1"/>
  <c r="BY973" i="25"/>
  <c r="D973" i="25" s="1"/>
  <c r="BY25" i="25"/>
  <c r="D25" i="25" s="1"/>
  <c r="BY179" i="25"/>
  <c r="D179" i="25" s="1"/>
  <c r="BY566" i="25"/>
  <c r="D566" i="25" s="1"/>
  <c r="BY696" i="25"/>
  <c r="D696" i="25" s="1"/>
  <c r="BY981" i="25"/>
  <c r="D981" i="25" s="1"/>
  <c r="BY970" i="25"/>
  <c r="D970" i="25" s="1"/>
  <c r="BY270" i="25"/>
  <c r="D270" i="25" s="1"/>
  <c r="BY59" i="25"/>
  <c r="D59" i="25" s="1"/>
  <c r="BY124" i="25"/>
  <c r="D124" i="25" s="1"/>
  <c r="BY189" i="25"/>
  <c r="D189" i="25" s="1"/>
  <c r="BY346" i="25"/>
  <c r="D346" i="25" s="1"/>
  <c r="BY411" i="25"/>
  <c r="D411" i="25" s="1"/>
  <c r="BY476" i="25"/>
  <c r="D476" i="25" s="1"/>
  <c r="BY540" i="25"/>
  <c r="D540" i="25" s="1"/>
  <c r="BY606" i="25"/>
  <c r="D606" i="25" s="1"/>
  <c r="BY670" i="25"/>
  <c r="D670" i="25" s="1"/>
  <c r="BY734" i="25"/>
  <c r="D734" i="25" s="1"/>
  <c r="BY345" i="25"/>
  <c r="D345" i="25" s="1"/>
  <c r="BY985" i="25"/>
  <c r="D985" i="25" s="1"/>
  <c r="BY1004" i="25"/>
  <c r="D1004" i="25" s="1"/>
  <c r="BY465" i="25"/>
  <c r="D465" i="25" s="1"/>
  <c r="BY587" i="25"/>
  <c r="D587" i="25" s="1"/>
  <c r="BY28" i="25"/>
  <c r="D28" i="25" s="1"/>
  <c r="BY65" i="25"/>
  <c r="D65" i="25" s="1"/>
  <c r="BY676" i="25"/>
  <c r="D676" i="25" s="1"/>
  <c r="BY979" i="25"/>
  <c r="D979" i="25" s="1"/>
  <c r="BY144" i="25"/>
  <c r="D144" i="25" s="1"/>
  <c r="BY464" i="25"/>
  <c r="D464" i="25" s="1"/>
  <c r="BY706" i="25"/>
  <c r="D706" i="25" s="1"/>
  <c r="BY33" i="25"/>
  <c r="D33" i="25" s="1"/>
  <c r="BY612" i="25"/>
  <c r="D612" i="25" s="1"/>
  <c r="BY992" i="25"/>
  <c r="D992" i="25" s="1"/>
  <c r="BY63" i="25"/>
  <c r="D63" i="25" s="1"/>
  <c r="BY448" i="25"/>
  <c r="D448" i="25" s="1"/>
  <c r="BY690" i="25"/>
  <c r="D690" i="25" s="1"/>
  <c r="BY339" i="25"/>
  <c r="D339" i="25" s="1"/>
  <c r="BY80" i="25"/>
  <c r="D80" i="25" s="1"/>
  <c r="BY836" i="25"/>
  <c r="D836" i="25" s="1"/>
  <c r="BY899" i="25"/>
  <c r="D899" i="25" s="1"/>
  <c r="BY109" i="25"/>
  <c r="D109" i="25" s="1"/>
  <c r="BY584" i="25"/>
  <c r="D584" i="25" s="1"/>
  <c r="BY748" i="25"/>
  <c r="D748" i="25" s="1"/>
  <c r="BY744" i="25"/>
  <c r="D744" i="25" s="1"/>
  <c r="BY933" i="25"/>
  <c r="D933" i="25" s="1"/>
  <c r="BY302" i="25"/>
  <c r="D302" i="25" s="1"/>
  <c r="BY161" i="25"/>
  <c r="D161" i="25" s="1"/>
  <c r="BY382" i="25"/>
  <c r="D382" i="25" s="1"/>
  <c r="BY544" i="25"/>
  <c r="D544" i="25" s="1"/>
  <c r="AX3125" i="25"/>
  <c r="R3125" i="25"/>
  <c r="AL3125" i="25"/>
  <c r="F3125" i="25"/>
  <c r="L3125" i="25"/>
  <c r="X3125" i="25"/>
  <c r="BL3125" i="25"/>
  <c r="BF3125" i="25"/>
  <c r="J3125" i="25"/>
  <c r="BB3125" i="25"/>
  <c r="N3125" i="25"/>
  <c r="BH3125" i="25"/>
  <c r="P3125" i="25"/>
  <c r="AF3125" i="25"/>
  <c r="Z3125" i="25"/>
  <c r="BJ3125" i="25"/>
  <c r="V3125" i="25"/>
  <c r="T3125" i="25"/>
  <c r="AV3125" i="25"/>
  <c r="AH3125" i="25"/>
  <c r="AD3125" i="25"/>
  <c r="AB3125" i="25"/>
  <c r="H3125" i="25"/>
  <c r="AZ3125" i="25"/>
  <c r="BD3125" i="25"/>
  <c r="AJ3125" i="25"/>
  <c r="AP3125" i="25"/>
  <c r="AT3125" i="25"/>
  <c r="AR3125" i="25"/>
  <c r="AN3125" i="25"/>
  <c r="BY190" i="25"/>
  <c r="D190" i="25" s="1"/>
  <c r="BY942" i="25"/>
  <c r="D942" i="25" s="1"/>
  <c r="BY149" i="25"/>
  <c r="D149" i="25" s="1"/>
  <c r="BY393" i="25"/>
  <c r="D393" i="25" s="1"/>
  <c r="BY891" i="25"/>
  <c r="D891" i="25" s="1"/>
  <c r="BY760" i="25"/>
  <c r="D760" i="25" s="1"/>
  <c r="BY329" i="25"/>
  <c r="D329" i="25" s="1"/>
  <c r="BY52" i="25"/>
  <c r="D52" i="25" s="1"/>
  <c r="BY248" i="25"/>
  <c r="D248" i="25" s="1"/>
  <c r="BY905" i="25"/>
  <c r="D905" i="25" s="1"/>
  <c r="BY615" i="25"/>
  <c r="D615" i="25" s="1"/>
  <c r="BY60" i="25"/>
  <c r="D60" i="25" s="1"/>
  <c r="BY802" i="25"/>
  <c r="D802" i="25" s="1"/>
  <c r="BY401" i="25"/>
  <c r="D401" i="25" s="1"/>
  <c r="BY876" i="25"/>
  <c r="D876" i="25" s="1"/>
  <c r="BY331" i="25"/>
  <c r="D331" i="25" s="1"/>
  <c r="BY788" i="25"/>
  <c r="D788" i="25" s="1"/>
  <c r="BY196" i="25"/>
  <c r="D196" i="25" s="1"/>
  <c r="BY29" i="25"/>
  <c r="D29" i="25" s="1"/>
  <c r="BY491" i="25"/>
  <c r="D491" i="25" s="1"/>
  <c r="BY758" i="25"/>
  <c r="D758" i="25" s="1"/>
  <c r="BY874" i="25"/>
  <c r="D874" i="25" s="1"/>
  <c r="BY709" i="25"/>
  <c r="D709" i="25" s="1"/>
  <c r="BY581" i="25"/>
  <c r="D581" i="25" s="1"/>
  <c r="BY261" i="25"/>
  <c r="D261" i="25" s="1"/>
  <c r="BY930" i="25"/>
  <c r="D930" i="25" s="1"/>
  <c r="BY207" i="25"/>
  <c r="D207" i="25" s="1"/>
  <c r="BY162" i="25"/>
  <c r="D162" i="25" s="1"/>
  <c r="BY616" i="25"/>
  <c r="D616" i="25" s="1"/>
  <c r="BY921" i="25"/>
  <c r="D921" i="25" s="1"/>
  <c r="BY812" i="25"/>
  <c r="D812" i="25" s="1"/>
  <c r="BY679" i="25"/>
  <c r="D679" i="25" s="1"/>
  <c r="BY287" i="25"/>
  <c r="D287" i="25" s="1"/>
  <c r="BY577" i="25"/>
  <c r="D577" i="25" s="1"/>
  <c r="BY337" i="25"/>
  <c r="D337" i="25" s="1"/>
  <c r="BY611" i="25"/>
  <c r="D611" i="25" s="1"/>
  <c r="BY388" i="25"/>
  <c r="D388" i="25" s="1"/>
  <c r="BY48" i="25"/>
  <c r="D48" i="25" s="1"/>
  <c r="BY847" i="25"/>
  <c r="D847" i="25" s="1"/>
  <c r="BY538" i="25"/>
  <c r="D538" i="25" s="1"/>
  <c r="BY806" i="25"/>
  <c r="D806" i="25" s="1"/>
  <c r="BY613" i="25"/>
  <c r="D613" i="25" s="1"/>
  <c r="BY229" i="25"/>
  <c r="D229" i="25" s="1"/>
  <c r="BY651" i="25"/>
  <c r="D651" i="25" s="1"/>
  <c r="BY290" i="25"/>
  <c r="D290" i="25" s="1"/>
  <c r="BY264" i="25"/>
  <c r="D264" i="25" s="1"/>
  <c r="BY23" i="25"/>
  <c r="D23" i="25" s="1"/>
  <c r="BY475" i="25"/>
  <c r="D475" i="25" s="1"/>
  <c r="BY251" i="25"/>
  <c r="D251" i="25" s="1"/>
  <c r="BY904" i="25"/>
  <c r="D904" i="25" s="1"/>
  <c r="BY582" i="25"/>
  <c r="D582" i="25" s="1"/>
  <c r="BY426" i="25"/>
  <c r="D426" i="25" s="1"/>
  <c r="BY1000" i="25"/>
  <c r="D1000" i="25" s="1"/>
  <c r="BY815" i="25"/>
  <c r="D815" i="25" s="1"/>
  <c r="BY717" i="25"/>
  <c r="D717" i="25" s="1"/>
  <c r="BY653" i="25"/>
  <c r="D653" i="25" s="1"/>
  <c r="BY589" i="25"/>
  <c r="D589" i="25" s="1"/>
  <c r="BY525" i="25"/>
  <c r="D525" i="25" s="1"/>
  <c r="BY461" i="25"/>
  <c r="D461" i="25" s="1"/>
  <c r="BY381" i="25"/>
  <c r="D381" i="25" s="1"/>
  <c r="BY317" i="25"/>
  <c r="D317" i="25" s="1"/>
  <c r="BY253" i="25"/>
  <c r="D253" i="25" s="1"/>
  <c r="BY1019" i="25"/>
  <c r="D1019" i="25" s="1"/>
  <c r="BY795" i="25"/>
  <c r="D795" i="25" s="1"/>
  <c r="BY539" i="25"/>
  <c r="D539" i="25" s="1"/>
  <c r="BY323" i="25"/>
  <c r="D323" i="25" s="1"/>
  <c r="BY570" i="25"/>
  <c r="D570" i="25" s="1"/>
  <c r="BY306" i="25"/>
  <c r="D306" i="25" s="1"/>
  <c r="BY38" i="25"/>
  <c r="D38" i="25" s="1"/>
  <c r="BY852" i="25"/>
  <c r="D852" i="25" s="1"/>
  <c r="BY688" i="25"/>
  <c r="D688" i="25" s="1"/>
  <c r="BY352" i="25"/>
  <c r="D352" i="25" s="1"/>
  <c r="BY240" i="25"/>
  <c r="D240" i="25" s="1"/>
  <c r="BY160" i="25"/>
  <c r="D160" i="25" s="1"/>
  <c r="BY1017" i="25"/>
  <c r="D1017" i="25" s="1"/>
  <c r="BY129" i="25"/>
  <c r="D129" i="25" s="1"/>
  <c r="BY845" i="25"/>
  <c r="D845" i="25" s="1"/>
  <c r="BY200" i="25"/>
  <c r="D200" i="25" s="1"/>
  <c r="BY647" i="25"/>
  <c r="D647" i="25" s="1"/>
  <c r="BY811" i="25"/>
  <c r="D811" i="25" s="1"/>
  <c r="BY513" i="25"/>
  <c r="D513" i="25" s="1"/>
  <c r="BY305" i="25"/>
  <c r="D305" i="25" s="1"/>
  <c r="BY231" i="25"/>
  <c r="D231" i="25" s="1"/>
  <c r="BY356" i="25"/>
  <c r="D356" i="25" s="1"/>
  <c r="BY110" i="25"/>
  <c r="D110" i="25" s="1"/>
  <c r="BY427" i="25"/>
  <c r="D427" i="25" s="1"/>
  <c r="BY410" i="25"/>
  <c r="D410" i="25" s="1"/>
  <c r="BY741" i="25"/>
  <c r="D741" i="25" s="1"/>
  <c r="BY549" i="25"/>
  <c r="D549" i="25" s="1"/>
  <c r="BY213" i="25"/>
  <c r="D213" i="25" s="1"/>
  <c r="BY523" i="25"/>
  <c r="D523" i="25" s="1"/>
  <c r="BY118" i="25"/>
  <c r="D118" i="25" s="1"/>
  <c r="BY168" i="25"/>
  <c r="D168" i="25" s="1"/>
  <c r="BY863" i="25"/>
  <c r="D863" i="25" s="1"/>
  <c r="BY443" i="25"/>
  <c r="D443" i="25" s="1"/>
  <c r="BY219" i="25"/>
  <c r="D219" i="25" s="1"/>
  <c r="BY871" i="25"/>
  <c r="D871" i="25" s="1"/>
  <c r="BY522" i="25"/>
  <c r="D522" i="25" s="1"/>
  <c r="BY134" i="25"/>
  <c r="D134" i="25" s="1"/>
  <c r="BY936" i="25"/>
  <c r="D936" i="25" s="1"/>
  <c r="BY797" i="25"/>
  <c r="D797" i="25" s="1"/>
  <c r="BY701" i="25"/>
  <c r="D701" i="25" s="1"/>
  <c r="BY637" i="25"/>
  <c r="D637" i="25" s="1"/>
  <c r="BY573" i="25"/>
  <c r="D573" i="25" s="1"/>
  <c r="BY509" i="25"/>
  <c r="D509" i="25" s="1"/>
  <c r="BY445" i="25"/>
  <c r="D445" i="25" s="1"/>
  <c r="BY365" i="25"/>
  <c r="D365" i="25" s="1"/>
  <c r="BY301" i="25"/>
  <c r="D301" i="25" s="1"/>
  <c r="BY237" i="25"/>
  <c r="D237" i="25" s="1"/>
  <c r="BY955" i="25"/>
  <c r="D955" i="25" s="1"/>
  <c r="BY667" i="25"/>
  <c r="D667" i="25" s="1"/>
  <c r="BY415" i="25"/>
  <c r="D415" i="25" s="1"/>
  <c r="BY259" i="25"/>
  <c r="D259" i="25" s="1"/>
  <c r="BY534" i="25"/>
  <c r="D534" i="25" s="1"/>
  <c r="BY274" i="25"/>
  <c r="D274" i="25" s="1"/>
  <c r="BY913" i="25"/>
  <c r="D913" i="25" s="1"/>
  <c r="BY768" i="25"/>
  <c r="D768" i="25" s="1"/>
  <c r="BY624" i="25"/>
  <c r="D624" i="25" s="1"/>
  <c r="BY320" i="25"/>
  <c r="D320" i="25" s="1"/>
  <c r="BY224" i="25"/>
  <c r="D224" i="25" s="1"/>
  <c r="BY94" i="25"/>
  <c r="D94" i="25" s="1"/>
  <c r="BY953" i="25"/>
  <c r="D953" i="25" s="1"/>
  <c r="BY137" i="25"/>
  <c r="D137" i="25" s="1"/>
  <c r="BY498" i="25"/>
  <c r="D498" i="25" s="1"/>
  <c r="BY583" i="25"/>
  <c r="D583" i="25" s="1"/>
  <c r="BY434" i="25"/>
  <c r="D434" i="25" s="1"/>
  <c r="BY449" i="25"/>
  <c r="D449" i="25" s="1"/>
  <c r="BY739" i="25"/>
  <c r="D739" i="25" s="1"/>
  <c r="BY910" i="25"/>
  <c r="D910" i="25" s="1"/>
  <c r="BY324" i="25"/>
  <c r="D324" i="25" s="1"/>
  <c r="BY61" i="25"/>
  <c r="D61" i="25" s="1"/>
  <c r="BY295" i="25"/>
  <c r="D295" i="25" s="1"/>
  <c r="BY907" i="25"/>
  <c r="D907" i="25" s="1"/>
  <c r="BY677" i="25"/>
  <c r="D677" i="25" s="1"/>
  <c r="BY389" i="25"/>
  <c r="D389" i="25" s="1"/>
  <c r="BY116" i="25"/>
  <c r="D116" i="25" s="1"/>
  <c r="BY554" i="25"/>
  <c r="D554" i="25" s="1"/>
  <c r="BY977" i="25"/>
  <c r="D977" i="25" s="1"/>
  <c r="BY935" i="25"/>
  <c r="D935" i="25" s="1"/>
  <c r="BY834" i="25"/>
  <c r="D834" i="25" s="1"/>
  <c r="BY343" i="25"/>
  <c r="D343" i="25" s="1"/>
  <c r="BY36" i="25"/>
  <c r="D36" i="25" s="1"/>
  <c r="BY837" i="25"/>
  <c r="D837" i="25" s="1"/>
  <c r="BY486" i="25"/>
  <c r="D486" i="25" s="1"/>
  <c r="BY30" i="25"/>
  <c r="D30" i="25" s="1"/>
  <c r="BY883" i="25"/>
  <c r="D883" i="25" s="1"/>
  <c r="BY749" i="25"/>
  <c r="D749" i="25" s="1"/>
  <c r="BY685" i="25"/>
  <c r="D685" i="25" s="1"/>
  <c r="BY621" i="25"/>
  <c r="D621" i="25" s="1"/>
  <c r="BY557" i="25"/>
  <c r="D557" i="25" s="1"/>
  <c r="BY493" i="25"/>
  <c r="D493" i="25" s="1"/>
  <c r="BY429" i="25"/>
  <c r="D429" i="25" s="1"/>
  <c r="BY349" i="25"/>
  <c r="D349" i="25" s="1"/>
  <c r="BY285" i="25"/>
  <c r="D285" i="25" s="1"/>
  <c r="BY221" i="25"/>
  <c r="D221" i="25" s="1"/>
  <c r="BY989" i="25"/>
  <c r="D989" i="25" s="1"/>
  <c r="BY635" i="25"/>
  <c r="D635" i="25" s="1"/>
  <c r="BY387" i="25"/>
  <c r="D387" i="25" s="1"/>
  <c r="BY223" i="25"/>
  <c r="D223" i="25" s="1"/>
  <c r="BY502" i="25"/>
  <c r="D502" i="25" s="1"/>
  <c r="BY242" i="25"/>
  <c r="D242" i="25" s="1"/>
  <c r="BY886" i="25"/>
  <c r="D886" i="25" s="1"/>
  <c r="BY752" i="25"/>
  <c r="D752" i="25" s="1"/>
  <c r="BY592" i="25"/>
  <c r="D592" i="25" s="1"/>
  <c r="BY288" i="25"/>
  <c r="D288" i="25" s="1"/>
  <c r="BY208" i="25"/>
  <c r="D208" i="25" s="1"/>
  <c r="BY34" i="25"/>
  <c r="D34" i="25" s="1"/>
  <c r="BY81" i="25"/>
  <c r="D81" i="25" s="1"/>
  <c r="BY145" i="25"/>
  <c r="D145" i="25" s="1"/>
  <c r="BY711" i="25"/>
  <c r="D711" i="25" s="1"/>
  <c r="BY643" i="25"/>
  <c r="D643" i="25" s="1"/>
  <c r="BY958" i="25"/>
  <c r="D958" i="25" s="1"/>
  <c r="BY851" i="25"/>
  <c r="D851" i="25" s="1"/>
  <c r="BY507" i="25"/>
  <c r="D507" i="25" s="1"/>
  <c r="BY454" i="25"/>
  <c r="D454" i="25" s="1"/>
  <c r="BY669" i="25"/>
  <c r="D669" i="25" s="1"/>
  <c r="BY397" i="25"/>
  <c r="D397" i="25" s="1"/>
  <c r="BY829" i="25"/>
  <c r="D829" i="25" s="1"/>
  <c r="BY406" i="25"/>
  <c r="D406" i="25" s="1"/>
  <c r="BY576" i="25"/>
  <c r="D576" i="25" s="1"/>
  <c r="BY105" i="25"/>
  <c r="D105" i="25" s="1"/>
  <c r="BY831" i="25"/>
  <c r="D831" i="25" s="1"/>
  <c r="BY355" i="25"/>
  <c r="D355" i="25" s="1"/>
  <c r="BY477" i="25"/>
  <c r="D477" i="25" s="1"/>
  <c r="BY967" i="25"/>
  <c r="D967" i="25" s="1"/>
  <c r="BY383" i="25"/>
  <c r="D383" i="25" s="1"/>
  <c r="BY510" i="25"/>
  <c r="D510" i="25" s="1"/>
  <c r="BY840" i="25"/>
  <c r="D840" i="25" s="1"/>
  <c r="BY490" i="25"/>
  <c r="D490" i="25" s="1"/>
  <c r="BY311" i="25"/>
  <c r="D311" i="25" s="1"/>
  <c r="BY911" i="25"/>
  <c r="D911" i="25" s="1"/>
  <c r="BY605" i="25"/>
  <c r="D605" i="25" s="1"/>
  <c r="BY333" i="25"/>
  <c r="D333" i="25" s="1"/>
  <c r="BY571" i="25"/>
  <c r="D571" i="25" s="1"/>
  <c r="BY178" i="25"/>
  <c r="D178" i="25" s="1"/>
  <c r="BY272" i="25"/>
  <c r="D272" i="25" s="1"/>
  <c r="BY153" i="25"/>
  <c r="D153" i="25" s="1"/>
  <c r="BY645" i="25"/>
  <c r="D645" i="25" s="1"/>
  <c r="BY997" i="25"/>
  <c r="D997" i="25" s="1"/>
  <c r="BY541" i="25"/>
  <c r="D541" i="25" s="1"/>
  <c r="BY869" i="25"/>
  <c r="D869" i="25" s="1"/>
  <c r="BY369" i="25"/>
  <c r="D369" i="25" s="1"/>
  <c r="BY146" i="25"/>
  <c r="D146" i="25" s="1"/>
  <c r="BY720" i="25"/>
  <c r="D720" i="25" s="1"/>
  <c r="BY214" i="25"/>
  <c r="D214" i="25" s="1"/>
  <c r="BY112" i="25"/>
  <c r="D112" i="25" s="1"/>
  <c r="BY776" i="25"/>
  <c r="D776" i="25" s="1"/>
  <c r="BY269" i="25"/>
  <c r="D269" i="25" s="1"/>
  <c r="BY176" i="25"/>
  <c r="D176" i="25" s="1"/>
  <c r="BY93" i="25"/>
  <c r="D93" i="25" s="1"/>
  <c r="BY293" i="25"/>
  <c r="D293" i="25" s="1"/>
  <c r="BY774" i="25"/>
  <c r="D774" i="25" s="1"/>
  <c r="BY733" i="25"/>
  <c r="D733" i="25" s="1"/>
  <c r="BY762" i="25"/>
  <c r="D762" i="25" s="1"/>
  <c r="BY975" i="25"/>
  <c r="D975" i="25" s="1"/>
  <c r="BY940" i="25"/>
  <c r="D940" i="25" s="1"/>
  <c r="BY108" i="25"/>
  <c r="D108" i="25" s="1"/>
  <c r="BY457" i="25"/>
  <c r="D457" i="25" s="1"/>
  <c r="BY521" i="25"/>
  <c r="D521" i="25" s="1"/>
  <c r="BY595" i="25"/>
  <c r="D595" i="25" s="1"/>
  <c r="BY691" i="25"/>
  <c r="D691" i="25" s="1"/>
  <c r="BY844" i="25"/>
  <c r="D844" i="25" s="1"/>
  <c r="BY359" i="25"/>
  <c r="D359" i="25" s="1"/>
  <c r="BY450" i="25"/>
  <c r="D450" i="25" s="1"/>
  <c r="BY578" i="25"/>
  <c r="D578" i="25" s="1"/>
  <c r="BY348" i="25"/>
  <c r="D348" i="25" s="1"/>
  <c r="BY283" i="25"/>
  <c r="D283" i="25" s="1"/>
  <c r="BY279" i="25"/>
  <c r="D279" i="25" s="1"/>
  <c r="BY888" i="25"/>
  <c r="D888" i="25" s="1"/>
  <c r="BY421" i="25"/>
  <c r="D421" i="25" s="1"/>
  <c r="BY632" i="25"/>
  <c r="D632" i="25" s="1"/>
  <c r="BY761" i="25"/>
  <c r="D761" i="25" s="1"/>
  <c r="BY46" i="25"/>
  <c r="D46" i="25" s="1"/>
  <c r="BY143" i="25"/>
  <c r="D143" i="25" s="1"/>
  <c r="BY1007" i="25"/>
  <c r="D1007" i="25" s="1"/>
  <c r="BY294" i="25"/>
  <c r="D294" i="25" s="1"/>
  <c r="BY631" i="25"/>
  <c r="D631" i="25" s="1"/>
  <c r="BY796" i="25"/>
  <c r="D796" i="25" s="1"/>
  <c r="BY266" i="25"/>
  <c r="D266" i="25" s="1"/>
  <c r="BY990" i="25"/>
  <c r="D990" i="25" s="1"/>
  <c r="BY291" i="25"/>
  <c r="D291" i="25" s="1"/>
  <c r="BY40" i="25"/>
  <c r="D40" i="25" s="1"/>
  <c r="BY820" i="25"/>
  <c r="D820" i="25" s="1"/>
  <c r="BY1021" i="25"/>
  <c r="D1021" i="25" s="1"/>
  <c r="BY45" i="25"/>
  <c r="D45" i="25" s="1"/>
  <c r="BY344" i="25"/>
  <c r="D344" i="25" s="1"/>
  <c r="BY608" i="25"/>
  <c r="D608" i="25" s="1"/>
  <c r="BY740" i="25"/>
  <c r="D740" i="25" s="1"/>
  <c r="BY945" i="25"/>
  <c r="D945" i="25" s="1"/>
  <c r="BY246" i="25"/>
  <c r="D246" i="25" s="1"/>
  <c r="BY82" i="25"/>
  <c r="D82" i="25" s="1"/>
  <c r="BY147" i="25"/>
  <c r="D147" i="25" s="1"/>
  <c r="BY265" i="25"/>
  <c r="D265" i="25" s="1"/>
  <c r="BY357" i="25"/>
  <c r="D357" i="25" s="1"/>
  <c r="BY463" i="25"/>
  <c r="D463" i="25" s="1"/>
  <c r="BY527" i="25"/>
  <c r="D527" i="25" s="1"/>
  <c r="BY585" i="25"/>
  <c r="D585" i="25" s="1"/>
  <c r="BY649" i="25"/>
  <c r="D649" i="25" s="1"/>
  <c r="BY713" i="25"/>
  <c r="D713" i="25" s="1"/>
  <c r="BY822" i="25"/>
  <c r="D822" i="25" s="1"/>
  <c r="BY785" i="25"/>
  <c r="D785" i="25" s="1"/>
  <c r="BY849" i="25"/>
  <c r="D849" i="25" s="1"/>
  <c r="BY914" i="25"/>
  <c r="D914" i="25" s="1"/>
  <c r="BY130" i="25"/>
  <c r="D130" i="25" s="1"/>
  <c r="BY430" i="25"/>
  <c r="D430" i="25" s="1"/>
  <c r="BY660" i="25"/>
  <c r="D660" i="25" s="1"/>
  <c r="BY952" i="25"/>
  <c r="D952" i="25" s="1"/>
  <c r="BY204" i="25"/>
  <c r="D204" i="25" s="1"/>
  <c r="BY887" i="25"/>
  <c r="D887" i="25" s="1"/>
  <c r="BY220" i="25"/>
  <c r="D220" i="25" s="1"/>
  <c r="BY70" i="25"/>
  <c r="D70" i="25" s="1"/>
  <c r="BY151" i="25"/>
  <c r="D151" i="25" s="1"/>
  <c r="BY467" i="25"/>
  <c r="D467" i="25" s="1"/>
  <c r="BY531" i="25"/>
  <c r="D531" i="25" s="1"/>
  <c r="BY766" i="25"/>
  <c r="D766" i="25" s="1"/>
  <c r="BY824" i="25"/>
  <c r="D824" i="25" s="1"/>
  <c r="BY821" i="25"/>
  <c r="D821" i="25" s="1"/>
  <c r="BY931" i="25"/>
  <c r="D931" i="25" s="1"/>
  <c r="BY41" i="25"/>
  <c r="D41" i="25" s="1"/>
  <c r="BY195" i="25"/>
  <c r="D195" i="25" s="1"/>
  <c r="BY588" i="25"/>
  <c r="D588" i="25" s="1"/>
  <c r="BY712" i="25"/>
  <c r="D712" i="25" s="1"/>
  <c r="BY939" i="25"/>
  <c r="D939" i="25" s="1"/>
  <c r="BY895" i="25"/>
  <c r="D895" i="25" s="1"/>
  <c r="BY1013" i="25"/>
  <c r="D1013" i="25" s="1"/>
  <c r="BY1002" i="25"/>
  <c r="D1002" i="25" s="1"/>
  <c r="BY186" i="25"/>
  <c r="D186" i="25" s="1"/>
  <c r="BY67" i="25"/>
  <c r="D67" i="25" s="1"/>
  <c r="BY132" i="25"/>
  <c r="D132" i="25" s="1"/>
  <c r="BY197" i="25"/>
  <c r="D197" i="25" s="1"/>
  <c r="BY370" i="25"/>
  <c r="D370" i="25" s="1"/>
  <c r="BY436" i="25"/>
  <c r="D436" i="25" s="1"/>
  <c r="BY500" i="25"/>
  <c r="D500" i="25" s="1"/>
  <c r="BY564" i="25"/>
  <c r="D564" i="25" s="1"/>
  <c r="BY646" i="25"/>
  <c r="D646" i="25" s="1"/>
  <c r="BY710" i="25"/>
  <c r="D710" i="25" s="1"/>
  <c r="BY775" i="25"/>
  <c r="D775" i="25" s="1"/>
  <c r="BY391" i="25"/>
  <c r="D391" i="25" s="1"/>
  <c r="BY530" i="25"/>
  <c r="D530" i="25" s="1"/>
  <c r="BY332" i="25"/>
  <c r="D332" i="25" s="1"/>
  <c r="BY273" i="25"/>
  <c r="D273" i="25" s="1"/>
  <c r="BY373" i="25"/>
  <c r="D373" i="25" s="1"/>
  <c r="BY455" i="25"/>
  <c r="D455" i="25" s="1"/>
  <c r="BY519" i="25"/>
  <c r="D519" i="25" s="1"/>
  <c r="BY842" i="25"/>
  <c r="D842" i="25" s="1"/>
  <c r="BY641" i="25"/>
  <c r="D641" i="25" s="1"/>
  <c r="BY705" i="25"/>
  <c r="D705" i="25" s="1"/>
  <c r="BY770" i="25"/>
  <c r="D770" i="25" s="1"/>
  <c r="BY832" i="25"/>
  <c r="D832" i="25" s="1"/>
  <c r="BY825" i="25"/>
  <c r="D825" i="25" s="1"/>
  <c r="BY884" i="25"/>
  <c r="D884" i="25" s="1"/>
  <c r="BY260" i="25"/>
  <c r="D260" i="25" s="1"/>
  <c r="BY901" i="25"/>
  <c r="D901" i="25" s="1"/>
  <c r="BY890" i="25"/>
  <c r="D890" i="25" s="1"/>
  <c r="BY192" i="25"/>
  <c r="D192" i="25" s="1"/>
  <c r="BY39" i="25"/>
  <c r="D39" i="25" s="1"/>
  <c r="BY103" i="25"/>
  <c r="D103" i="25" s="1"/>
  <c r="BY169" i="25"/>
  <c r="D169" i="25" s="1"/>
  <c r="BY326" i="25"/>
  <c r="D326" i="25" s="1"/>
  <c r="BY390" i="25"/>
  <c r="D390" i="25" s="1"/>
  <c r="BY456" i="25"/>
  <c r="D456" i="25" s="1"/>
  <c r="BY520" i="25"/>
  <c r="D520" i="25" s="1"/>
  <c r="BY586" i="25"/>
  <c r="D586" i="25" s="1"/>
  <c r="BY650" i="25"/>
  <c r="D650" i="25" s="1"/>
  <c r="BY714" i="25"/>
  <c r="D714" i="25" s="1"/>
  <c r="BY779" i="25"/>
  <c r="D779" i="25" s="1"/>
  <c r="BY481" i="25"/>
  <c r="D481" i="25" s="1"/>
  <c r="BY772" i="25"/>
  <c r="D772" i="25" s="1"/>
  <c r="BY799" i="25"/>
  <c r="D799" i="25" s="1"/>
  <c r="BY277" i="25"/>
  <c r="D277" i="25" s="1"/>
  <c r="BY629" i="25"/>
  <c r="D629" i="25" s="1"/>
  <c r="BY870" i="25"/>
  <c r="D870" i="25" s="1"/>
  <c r="BY861" i="25"/>
  <c r="D861" i="25" s="1"/>
  <c r="BY948" i="25"/>
  <c r="D948" i="25" s="1"/>
  <c r="BY57" i="25"/>
  <c r="D57" i="25" s="1"/>
  <c r="BY211" i="25"/>
  <c r="D211" i="25" s="1"/>
  <c r="BY604" i="25"/>
  <c r="D604" i="25" s="1"/>
  <c r="BY736" i="25"/>
  <c r="D736" i="25" s="1"/>
  <c r="BY947" i="25"/>
  <c r="D947" i="25" s="1"/>
  <c r="BY188" i="25"/>
  <c r="D188" i="25" s="1"/>
  <c r="BY250" i="25"/>
  <c r="D250" i="25" s="1"/>
  <c r="BY75" i="25"/>
  <c r="D75" i="25" s="1"/>
  <c r="BY140" i="25"/>
  <c r="D140" i="25" s="1"/>
  <c r="BY205" i="25"/>
  <c r="D205" i="25" s="1"/>
  <c r="BY362" i="25"/>
  <c r="D362" i="25" s="1"/>
  <c r="BY428" i="25"/>
  <c r="D428" i="25" s="1"/>
  <c r="BY492" i="25"/>
  <c r="D492" i="25" s="1"/>
  <c r="BY556" i="25"/>
  <c r="D556" i="25" s="1"/>
  <c r="BY622" i="25"/>
  <c r="D622" i="25" s="1"/>
  <c r="BY686" i="25"/>
  <c r="D686" i="25" s="1"/>
  <c r="BY750" i="25"/>
  <c r="D750" i="25" s="1"/>
  <c r="BY377" i="25"/>
  <c r="D377" i="25" s="1"/>
  <c r="BY969" i="25"/>
  <c r="D969" i="25" s="1"/>
  <c r="BY198" i="25"/>
  <c r="D198" i="25" s="1"/>
  <c r="BY497" i="25"/>
  <c r="D497" i="25" s="1"/>
  <c r="BY619" i="25"/>
  <c r="D619" i="25" s="1"/>
  <c r="BY976" i="25"/>
  <c r="D976" i="25" s="1"/>
  <c r="BY142" i="25"/>
  <c r="D142" i="25" s="1"/>
  <c r="BY1016" i="25"/>
  <c r="D1016" i="25" s="1"/>
  <c r="BY228" i="25"/>
  <c r="D228" i="25" s="1"/>
  <c r="BY193" i="25"/>
  <c r="D193" i="25" s="1"/>
  <c r="BY528" i="25"/>
  <c r="D528" i="25" s="1"/>
  <c r="BY771" i="25"/>
  <c r="D771" i="25" s="1"/>
  <c r="BY97" i="25"/>
  <c r="D97" i="25" s="1"/>
  <c r="BY704" i="25"/>
  <c r="D704" i="25" s="1"/>
  <c r="BY964" i="25"/>
  <c r="D964" i="25" s="1"/>
  <c r="BY128" i="25"/>
  <c r="D128" i="25" s="1"/>
  <c r="BY496" i="25"/>
  <c r="D496" i="25" s="1"/>
  <c r="BY754" i="25"/>
  <c r="D754" i="25" s="1"/>
  <c r="BY371" i="25"/>
  <c r="D371" i="25" s="1"/>
  <c r="BY235" i="25"/>
  <c r="D235" i="25" s="1"/>
  <c r="BY835" i="25"/>
  <c r="D835" i="25" s="1"/>
  <c r="BY1012" i="25"/>
  <c r="D1012" i="25" s="1"/>
  <c r="BY175" i="25"/>
  <c r="D175" i="25" s="1"/>
  <c r="BY648" i="25"/>
  <c r="D648" i="25" s="1"/>
  <c r="BY781" i="25"/>
  <c r="D781" i="25" s="1"/>
  <c r="BY993" i="25"/>
  <c r="D993" i="25" s="1"/>
  <c r="BY922" i="25"/>
  <c r="D922" i="25" s="1"/>
  <c r="BY47" i="25"/>
  <c r="D47" i="25" s="1"/>
  <c r="BY209" i="25"/>
  <c r="D209" i="25" s="1"/>
  <c r="BY432" i="25"/>
  <c r="D432" i="25" s="1"/>
  <c r="BY610" i="25"/>
  <c r="D610" i="25" s="1"/>
  <c r="BY738" i="25"/>
  <c r="D738" i="25" s="1"/>
  <c r="AM3065" i="25"/>
  <c r="F3048" i="25"/>
  <c r="C123" i="23"/>
  <c r="AF122" i="23"/>
  <c r="AE122" i="23"/>
  <c r="AB122" i="23"/>
  <c r="AA122" i="23"/>
  <c r="AD122" i="23"/>
  <c r="H122" i="23"/>
  <c r="AJ122" i="23"/>
  <c r="AI122" i="23"/>
  <c r="AH122" i="23"/>
  <c r="Q122" i="23"/>
  <c r="Z122" i="23"/>
  <c r="F122" i="23"/>
  <c r="AN3048" i="25" s="1"/>
  <c r="O122" i="23"/>
  <c r="I122" i="23"/>
  <c r="W122" i="23"/>
  <c r="E122" i="23"/>
  <c r="G3048" i="25" s="1"/>
  <c r="G122" i="23"/>
  <c r="P122" i="23"/>
  <c r="N122" i="23"/>
  <c r="Y122" i="23"/>
  <c r="K122" i="23"/>
  <c r="AG122" i="23"/>
  <c r="V122" i="23"/>
  <c r="M122" i="23"/>
  <c r="L122" i="23"/>
  <c r="AC122" i="23"/>
  <c r="J122" i="23"/>
  <c r="X122" i="23"/>
  <c r="G3065" i="25"/>
  <c r="BJ3095" i="25" l="1"/>
  <c r="BL3095" i="25"/>
  <c r="H3094" i="25"/>
  <c r="AN3065" i="25"/>
  <c r="J3094" i="25" s="1"/>
  <c r="C124" i="23"/>
  <c r="AB123" i="23"/>
  <c r="AF123" i="23"/>
  <c r="AE123" i="23"/>
  <c r="Y123" i="23"/>
  <c r="H123" i="23"/>
  <c r="F123" i="23"/>
  <c r="AO3048" i="25" s="1"/>
  <c r="AJ123" i="23"/>
  <c r="AI123" i="23"/>
  <c r="AH123" i="23"/>
  <c r="AG123" i="23"/>
  <c r="AC123" i="23"/>
  <c r="E123" i="23"/>
  <c r="H3048" i="25" s="1"/>
  <c r="K123" i="23"/>
  <c r="I123" i="23"/>
  <c r="W123" i="23"/>
  <c r="AA123" i="23"/>
  <c r="L123" i="23"/>
  <c r="J123" i="23"/>
  <c r="Q123" i="23"/>
  <c r="AD123" i="23"/>
  <c r="Z123" i="23"/>
  <c r="P123" i="23"/>
  <c r="N123" i="23"/>
  <c r="V123" i="23"/>
  <c r="O123" i="23"/>
  <c r="M123" i="23"/>
  <c r="G123" i="23"/>
  <c r="H3065" i="25" s="1"/>
  <c r="X123" i="23"/>
  <c r="AO3065" i="25" l="1"/>
  <c r="L3094" i="25" s="1"/>
  <c r="C125" i="23"/>
  <c r="AA124" i="23"/>
  <c r="AD124" i="23"/>
  <c r="Z124" i="23"/>
  <c r="H124" i="23"/>
  <c r="AJ124" i="23"/>
  <c r="AI124" i="23"/>
  <c r="AH124" i="23"/>
  <c r="I124" i="23"/>
  <c r="AF124" i="23"/>
  <c r="P124" i="23"/>
  <c r="N124" i="23"/>
  <c r="AG124" i="23"/>
  <c r="W124" i="23"/>
  <c r="AB124" i="23"/>
  <c r="Y124" i="23"/>
  <c r="E124" i="23"/>
  <c r="O124" i="23"/>
  <c r="Q124" i="23"/>
  <c r="AE124" i="23"/>
  <c r="AC124" i="23"/>
  <c r="F124" i="23"/>
  <c r="AP3048" i="25" s="1"/>
  <c r="L124" i="23"/>
  <c r="J124" i="23"/>
  <c r="V124" i="23"/>
  <c r="G124" i="23"/>
  <c r="I3065" i="25" s="1"/>
  <c r="X124" i="23"/>
  <c r="K124" i="23"/>
  <c r="M124" i="23"/>
  <c r="AP3065" i="25" l="1"/>
  <c r="C126" i="23"/>
  <c r="AA125" i="23"/>
  <c r="AD125" i="23"/>
  <c r="AB125" i="23"/>
  <c r="AF125" i="23"/>
  <c r="AE125" i="23"/>
  <c r="AC125" i="23"/>
  <c r="H125" i="23"/>
  <c r="F125" i="23"/>
  <c r="AQ3048" i="25" s="1"/>
  <c r="AJ125" i="23"/>
  <c r="AI125" i="23"/>
  <c r="AH125" i="23"/>
  <c r="M125" i="23"/>
  <c r="E125" i="23"/>
  <c r="G125" i="23"/>
  <c r="J3065" i="25" s="1"/>
  <c r="L125" i="23"/>
  <c r="J125" i="23"/>
  <c r="AG125" i="23"/>
  <c r="W125" i="23"/>
  <c r="Z125" i="23"/>
  <c r="K125" i="23"/>
  <c r="Q125" i="23"/>
  <c r="O125" i="23"/>
  <c r="V125" i="23"/>
  <c r="P125" i="23"/>
  <c r="X125" i="23"/>
  <c r="N125" i="23"/>
  <c r="I125" i="23"/>
  <c r="Y125" i="23"/>
  <c r="AQ3065" i="25" l="1"/>
  <c r="C127" i="23"/>
  <c r="AF126" i="23"/>
  <c r="AE126" i="23"/>
  <c r="H126" i="23"/>
  <c r="AJ126" i="23"/>
  <c r="AI126" i="23"/>
  <c r="AH126" i="23"/>
  <c r="Q126" i="23"/>
  <c r="AA126" i="23"/>
  <c r="Y126" i="23"/>
  <c r="G126" i="23"/>
  <c r="K3065" i="25" s="1"/>
  <c r="O126" i="23"/>
  <c r="AG126" i="23"/>
  <c r="W126" i="23"/>
  <c r="AB126" i="23"/>
  <c r="AD126" i="23"/>
  <c r="AC126" i="23"/>
  <c r="E126" i="23"/>
  <c r="F126" i="23"/>
  <c r="AR3048" i="25" s="1"/>
  <c r="P126" i="23"/>
  <c r="N126" i="23"/>
  <c r="M126" i="23"/>
  <c r="K126" i="23"/>
  <c r="V126" i="23"/>
  <c r="Z126" i="23"/>
  <c r="J126" i="23"/>
  <c r="I126" i="23"/>
  <c r="L126" i="23"/>
  <c r="X126" i="23"/>
  <c r="C128" i="23" l="1"/>
  <c r="AB127" i="23"/>
  <c r="AA127" i="23"/>
  <c r="AD127" i="23"/>
  <c r="Y127" i="23"/>
  <c r="H127" i="23"/>
  <c r="F127" i="23"/>
  <c r="AJ127" i="23"/>
  <c r="AI127" i="23"/>
  <c r="AH127" i="23"/>
  <c r="AG127" i="23"/>
  <c r="Z127" i="23"/>
  <c r="E127" i="23"/>
  <c r="K127" i="23"/>
  <c r="W127" i="23"/>
  <c r="AE127" i="23"/>
  <c r="L127" i="23"/>
  <c r="J127" i="23"/>
  <c r="M127" i="23"/>
  <c r="AF127" i="23"/>
  <c r="G127" i="23"/>
  <c r="P127" i="23"/>
  <c r="N127" i="23"/>
  <c r="Q127" i="23"/>
  <c r="V127" i="23"/>
  <c r="I127" i="23"/>
  <c r="O127" i="23"/>
  <c r="AC127" i="23"/>
  <c r="X127" i="23"/>
  <c r="C129" i="23" l="1"/>
  <c r="AB128" i="23"/>
  <c r="AF128" i="23"/>
  <c r="AE128" i="23"/>
  <c r="Z128" i="23"/>
  <c r="H128" i="23"/>
  <c r="AJ128" i="23"/>
  <c r="AI128" i="23"/>
  <c r="AH128" i="23"/>
  <c r="I128" i="23"/>
  <c r="AC128" i="23"/>
  <c r="P128" i="23"/>
  <c r="N128" i="23"/>
  <c r="W128" i="23"/>
  <c r="AD128" i="23"/>
  <c r="E128" i="23"/>
  <c r="O128" i="23"/>
  <c r="M128" i="23"/>
  <c r="AA128" i="23"/>
  <c r="Y128" i="23"/>
  <c r="G128" i="23"/>
  <c r="L128" i="23"/>
  <c r="J128" i="23"/>
  <c r="Q128" i="23"/>
  <c r="V128" i="23"/>
  <c r="K128" i="23"/>
  <c r="F128" i="23"/>
  <c r="X128" i="23"/>
  <c r="AG128" i="23"/>
  <c r="C130" i="23" l="1"/>
  <c r="AA129" i="23"/>
  <c r="AD129" i="23"/>
  <c r="AC129" i="23"/>
  <c r="H129" i="23"/>
  <c r="F129" i="23"/>
  <c r="AJ129" i="23"/>
  <c r="AI129" i="23"/>
  <c r="AH129" i="23"/>
  <c r="M129" i="23"/>
  <c r="AB129" i="23"/>
  <c r="E129" i="23"/>
  <c r="L129" i="23"/>
  <c r="J129" i="23"/>
  <c r="W129" i="23"/>
  <c r="AE129" i="23"/>
  <c r="AF129" i="23"/>
  <c r="Y129" i="23"/>
  <c r="G129" i="23"/>
  <c r="K129" i="23"/>
  <c r="I129" i="23"/>
  <c r="Z129" i="23"/>
  <c r="O129" i="23"/>
  <c r="Q129" i="23"/>
  <c r="V129" i="23"/>
  <c r="X129" i="23"/>
  <c r="P129" i="23"/>
  <c r="N129" i="23"/>
  <c r="AG129" i="23"/>
  <c r="C131" i="23" l="1"/>
  <c r="AF130" i="23"/>
  <c r="AE130" i="23"/>
  <c r="AB130" i="23"/>
  <c r="AA130" i="23"/>
  <c r="AD130" i="23"/>
  <c r="H130" i="23"/>
  <c r="AJ130" i="23"/>
  <c r="AI130" i="23"/>
  <c r="AH130" i="23"/>
  <c r="Q130" i="23"/>
  <c r="F130" i="23"/>
  <c r="O130" i="23"/>
  <c r="W130" i="23"/>
  <c r="Z130" i="23"/>
  <c r="E130" i="23"/>
  <c r="G130" i="23"/>
  <c r="P130" i="23"/>
  <c r="N130" i="23"/>
  <c r="I130" i="23"/>
  <c r="AC130" i="23"/>
  <c r="K130" i="23"/>
  <c r="M130" i="23"/>
  <c r="V130" i="23"/>
  <c r="L130" i="23"/>
  <c r="J130" i="23"/>
  <c r="AG130" i="23"/>
  <c r="Y130" i="23"/>
  <c r="X130" i="23"/>
  <c r="C132" i="23" l="1"/>
  <c r="AB131" i="23"/>
  <c r="AF131" i="23"/>
  <c r="AE131" i="23"/>
  <c r="Y131" i="23"/>
  <c r="H131" i="23"/>
  <c r="F131" i="23"/>
  <c r="AJ131" i="23"/>
  <c r="AI131" i="23"/>
  <c r="AH131" i="23"/>
  <c r="AG131" i="23"/>
  <c r="AD131" i="23"/>
  <c r="E131" i="23"/>
  <c r="K131" i="23"/>
  <c r="Q131" i="23"/>
  <c r="W131" i="23"/>
  <c r="AA131" i="23"/>
  <c r="AC131" i="23"/>
  <c r="L131" i="23"/>
  <c r="J131" i="23"/>
  <c r="I131" i="23"/>
  <c r="P131" i="23"/>
  <c r="N131" i="23"/>
  <c r="M131" i="23"/>
  <c r="V131" i="23"/>
  <c r="G131" i="23"/>
  <c r="O131" i="23"/>
  <c r="X131" i="23"/>
  <c r="Z131" i="23"/>
  <c r="C133" i="23" l="1"/>
  <c r="AA132" i="23"/>
  <c r="AD132" i="23"/>
  <c r="Z132" i="23"/>
  <c r="H132" i="23"/>
  <c r="AJ132" i="23"/>
  <c r="AI132" i="23"/>
  <c r="AH132" i="23"/>
  <c r="I132" i="23"/>
  <c r="AE132" i="23"/>
  <c r="Y132" i="23"/>
  <c r="P132" i="23"/>
  <c r="N132" i="23"/>
  <c r="Q132" i="23"/>
  <c r="W132" i="23"/>
  <c r="AF132" i="23"/>
  <c r="E132" i="23"/>
  <c r="O132" i="23"/>
  <c r="AG132" i="23"/>
  <c r="AB132" i="23"/>
  <c r="F132" i="23"/>
  <c r="L132" i="23"/>
  <c r="J132" i="23"/>
  <c r="M132" i="23"/>
  <c r="V132" i="23"/>
  <c r="G132" i="23"/>
  <c r="AC132" i="23"/>
  <c r="K132" i="23"/>
  <c r="X132" i="23"/>
  <c r="C134" i="23" l="1"/>
  <c r="AA133" i="23"/>
  <c r="AD133" i="23"/>
  <c r="AB133" i="23"/>
  <c r="AF133" i="23"/>
  <c r="AE133" i="23"/>
  <c r="AC133" i="23"/>
  <c r="H133" i="23"/>
  <c r="F133" i="23"/>
  <c r="AJ133" i="23"/>
  <c r="AI133" i="23"/>
  <c r="AH133" i="23"/>
  <c r="M133" i="23"/>
  <c r="Z133" i="23"/>
  <c r="E133" i="23"/>
  <c r="G133" i="23"/>
  <c r="L133" i="23"/>
  <c r="J133" i="23"/>
  <c r="Q133" i="23"/>
  <c r="W133" i="23"/>
  <c r="K133" i="23"/>
  <c r="AG133" i="23"/>
  <c r="Y133" i="23"/>
  <c r="O133" i="23"/>
  <c r="I133" i="23"/>
  <c r="V133" i="23"/>
  <c r="X133" i="23"/>
  <c r="P133" i="23"/>
  <c r="N133" i="23"/>
  <c r="C135" i="23" l="1"/>
  <c r="AF134" i="23"/>
  <c r="AE134" i="23"/>
  <c r="H134" i="23"/>
  <c r="AJ134" i="23"/>
  <c r="AI134" i="23"/>
  <c r="AH134" i="23"/>
  <c r="Q134" i="23"/>
  <c r="AC134" i="23"/>
  <c r="G134" i="23"/>
  <c r="O134" i="23"/>
  <c r="M134" i="23"/>
  <c r="W134" i="23"/>
  <c r="AA134" i="23"/>
  <c r="AB134" i="23"/>
  <c r="Y134" i="23"/>
  <c r="E134" i="23"/>
  <c r="F134" i="23"/>
  <c r="P134" i="23"/>
  <c r="N134" i="23"/>
  <c r="AG134" i="23"/>
  <c r="AD134" i="23"/>
  <c r="Z134" i="23"/>
  <c r="K134" i="23"/>
  <c r="I134" i="23"/>
  <c r="V134" i="23"/>
  <c r="L134" i="23"/>
  <c r="J134" i="23"/>
  <c r="X134" i="23"/>
  <c r="C136" i="23" l="1"/>
  <c r="AB135" i="23"/>
  <c r="AA135" i="23"/>
  <c r="AD135" i="23"/>
  <c r="Y135" i="23"/>
  <c r="H135" i="23"/>
  <c r="AJ135" i="23"/>
  <c r="AI135" i="23"/>
  <c r="AH135" i="23"/>
  <c r="AG135" i="23"/>
  <c r="AF135" i="23"/>
  <c r="E135" i="23"/>
  <c r="K135" i="23"/>
  <c r="M135" i="23"/>
  <c r="W135" i="23"/>
  <c r="Z135" i="23"/>
  <c r="L135" i="23"/>
  <c r="J135" i="23"/>
  <c r="AE135" i="23"/>
  <c r="AC135" i="23"/>
  <c r="G135" i="23"/>
  <c r="P135" i="23"/>
  <c r="N135" i="23"/>
  <c r="I135" i="23"/>
  <c r="V135" i="23"/>
  <c r="F135" i="23"/>
  <c r="Q135" i="23"/>
  <c r="X135" i="23"/>
  <c r="O135" i="23"/>
  <c r="C137" i="23" l="1"/>
  <c r="AB136" i="23"/>
  <c r="AF136" i="23"/>
  <c r="AE136" i="23"/>
  <c r="Z136" i="23"/>
  <c r="H136" i="23"/>
  <c r="AJ136" i="23"/>
  <c r="AI136" i="23"/>
  <c r="AH136" i="23"/>
  <c r="I136" i="23"/>
  <c r="AA136" i="23"/>
  <c r="F136" i="23"/>
  <c r="P136" i="23"/>
  <c r="N136" i="23"/>
  <c r="M136" i="23"/>
  <c r="W136" i="23"/>
  <c r="AD136" i="23"/>
  <c r="AC136" i="23"/>
  <c r="E136" i="23"/>
  <c r="O136" i="23"/>
  <c r="G136" i="23"/>
  <c r="L136" i="23"/>
  <c r="J136" i="23"/>
  <c r="AG136" i="23"/>
  <c r="V136" i="23"/>
  <c r="Q136" i="23"/>
  <c r="Y136" i="23"/>
  <c r="X136" i="23"/>
  <c r="K136" i="23"/>
  <c r="C138" i="23" l="1"/>
  <c r="AA137" i="23"/>
  <c r="AD137" i="23"/>
  <c r="AC137" i="23"/>
  <c r="H137" i="23"/>
  <c r="AJ137" i="23"/>
  <c r="AI137" i="23"/>
  <c r="AH137" i="23"/>
  <c r="M137" i="23"/>
  <c r="Y137" i="23"/>
  <c r="E137" i="23"/>
  <c r="F137" i="23"/>
  <c r="L137" i="23"/>
  <c r="J137" i="23"/>
  <c r="I137" i="23"/>
  <c r="W137" i="23"/>
  <c r="AB137" i="23"/>
  <c r="AE137" i="23"/>
  <c r="G137" i="23"/>
  <c r="K137" i="23"/>
  <c r="AF137" i="23"/>
  <c r="O137" i="23"/>
  <c r="AG137" i="23"/>
  <c r="V137" i="23"/>
  <c r="N137" i="23"/>
  <c r="X137" i="23"/>
  <c r="Z137" i="23"/>
  <c r="P137" i="23"/>
  <c r="Q137" i="23"/>
  <c r="C139" i="23" l="1"/>
  <c r="AF138" i="23"/>
  <c r="AE138" i="23"/>
  <c r="AB138" i="23"/>
  <c r="AA138" i="23"/>
  <c r="AD138" i="23"/>
  <c r="H138" i="23"/>
  <c r="AJ138" i="23"/>
  <c r="AI138" i="23"/>
  <c r="AH138" i="23"/>
  <c r="Q138" i="23"/>
  <c r="Z138" i="23"/>
  <c r="O138" i="23"/>
  <c r="I138" i="23"/>
  <c r="W138" i="23"/>
  <c r="E138" i="23"/>
  <c r="G138" i="23"/>
  <c r="P138" i="23"/>
  <c r="N138" i="23"/>
  <c r="Y138" i="23"/>
  <c r="F138" i="23"/>
  <c r="K138" i="23"/>
  <c r="AG138" i="23"/>
  <c r="V138" i="23"/>
  <c r="AC138" i="23"/>
  <c r="L138" i="23"/>
  <c r="M138" i="23"/>
  <c r="J138" i="23"/>
  <c r="X138" i="23"/>
  <c r="C140" i="23" l="1"/>
  <c r="AB139" i="23"/>
  <c r="AF139" i="23"/>
  <c r="AE139" i="23"/>
  <c r="Y139" i="23"/>
  <c r="H139" i="23"/>
  <c r="AJ139" i="23"/>
  <c r="AI139" i="23"/>
  <c r="AH139" i="23"/>
  <c r="AG139" i="23"/>
  <c r="AC139" i="23"/>
  <c r="E139" i="23"/>
  <c r="K139" i="23"/>
  <c r="I139" i="23"/>
  <c r="W139" i="23"/>
  <c r="AD139" i="23"/>
  <c r="L139" i="23"/>
  <c r="J139" i="23"/>
  <c r="Q139" i="23"/>
  <c r="AA139" i="23"/>
  <c r="Z139" i="23"/>
  <c r="F139" i="23"/>
  <c r="P139" i="23"/>
  <c r="N139" i="23"/>
  <c r="V139" i="23"/>
  <c r="G139" i="23"/>
  <c r="O139" i="23"/>
  <c r="M139" i="23"/>
  <c r="X139" i="23"/>
  <c r="C141" i="23" l="1"/>
  <c r="AA140" i="23"/>
  <c r="AD140" i="23"/>
  <c r="Z140" i="23"/>
  <c r="H140" i="23"/>
  <c r="AJ140" i="23"/>
  <c r="AI140" i="23"/>
  <c r="AH140" i="23"/>
  <c r="I140" i="23"/>
  <c r="AB140" i="23"/>
  <c r="P140" i="23"/>
  <c r="N140" i="23"/>
  <c r="AG140" i="23"/>
  <c r="W140" i="23"/>
  <c r="AE140" i="23"/>
  <c r="AF140" i="23"/>
  <c r="Y140" i="23"/>
  <c r="E140" i="23"/>
  <c r="F140" i="23"/>
  <c r="O140" i="23"/>
  <c r="Q140" i="23"/>
  <c r="AC140" i="23"/>
  <c r="L140" i="23"/>
  <c r="J140" i="23"/>
  <c r="V140" i="23"/>
  <c r="M140" i="23"/>
  <c r="X140" i="23"/>
  <c r="G140" i="23"/>
  <c r="K140" i="23"/>
  <c r="C142" i="23" l="1"/>
  <c r="AA141" i="23"/>
  <c r="AD141" i="23"/>
  <c r="AB141" i="23"/>
  <c r="AF141" i="23"/>
  <c r="AE141" i="23"/>
  <c r="AC141" i="23"/>
  <c r="H141" i="23"/>
  <c r="AJ141" i="23"/>
  <c r="AI141" i="23"/>
  <c r="AH141" i="23"/>
  <c r="M141" i="23"/>
  <c r="E141" i="23"/>
  <c r="G141" i="23"/>
  <c r="L141" i="23"/>
  <c r="J141" i="23"/>
  <c r="AG141" i="23"/>
  <c r="W141" i="23"/>
  <c r="Z141" i="23"/>
  <c r="F141" i="23"/>
  <c r="K141" i="23"/>
  <c r="Q141" i="23"/>
  <c r="O141" i="23"/>
  <c r="V141" i="23"/>
  <c r="Y141" i="23"/>
  <c r="P141" i="23"/>
  <c r="X141" i="23"/>
  <c r="N141" i="23"/>
  <c r="I141" i="23"/>
  <c r="C143" i="23" l="1"/>
  <c r="AF142" i="23"/>
  <c r="AE142" i="23"/>
  <c r="H142" i="23"/>
  <c r="AJ142" i="23"/>
  <c r="AI142" i="23"/>
  <c r="AH142" i="23"/>
  <c r="Q142" i="23"/>
  <c r="AD142" i="23"/>
  <c r="Y142" i="23"/>
  <c r="G142" i="23"/>
  <c r="O142" i="23"/>
  <c r="AG142" i="23"/>
  <c r="W142" i="23"/>
  <c r="AA142" i="23"/>
  <c r="AC142" i="23"/>
  <c r="E142" i="23"/>
  <c r="P142" i="23"/>
  <c r="N142" i="23"/>
  <c r="M142" i="23"/>
  <c r="AB142" i="23"/>
  <c r="K142" i="23"/>
  <c r="V142" i="23"/>
  <c r="J142" i="23"/>
  <c r="Z142" i="23"/>
  <c r="F142" i="23"/>
  <c r="I142" i="23"/>
  <c r="L142" i="23"/>
  <c r="X142" i="23"/>
  <c r="C144" i="23" l="1"/>
  <c r="AB143" i="23"/>
  <c r="AA143" i="23"/>
  <c r="AD143" i="23"/>
  <c r="Y143" i="23"/>
  <c r="H143" i="23"/>
  <c r="AJ143" i="23"/>
  <c r="AI143" i="23"/>
  <c r="AH143" i="23"/>
  <c r="AG143" i="23"/>
  <c r="AE143" i="23"/>
  <c r="Z143" i="23"/>
  <c r="E143" i="23"/>
  <c r="K143" i="23"/>
  <c r="W143" i="23"/>
  <c r="AF143" i="23"/>
  <c r="L143" i="23"/>
  <c r="J143" i="23"/>
  <c r="M143" i="23"/>
  <c r="G143" i="23"/>
  <c r="P143" i="23"/>
  <c r="N143" i="23"/>
  <c r="Q143" i="23"/>
  <c r="V143" i="23"/>
  <c r="F143" i="23"/>
  <c r="O143" i="23"/>
  <c r="I143" i="23"/>
  <c r="X143" i="23"/>
  <c r="AC143" i="23"/>
  <c r="C145" i="23" l="1"/>
  <c r="AB144" i="23"/>
  <c r="AF144" i="23"/>
  <c r="AE144" i="23"/>
  <c r="Z144" i="23"/>
  <c r="H144" i="23"/>
  <c r="AJ144" i="23"/>
  <c r="AI144" i="23"/>
  <c r="AH144" i="23"/>
  <c r="I144" i="23"/>
  <c r="AC144" i="23"/>
  <c r="F144" i="23"/>
  <c r="P144" i="23"/>
  <c r="N144" i="23"/>
  <c r="W144" i="23"/>
  <c r="AA144" i="23"/>
  <c r="E144" i="23"/>
  <c r="O144" i="23"/>
  <c r="M144" i="23"/>
  <c r="AD144" i="23"/>
  <c r="Y144" i="23"/>
  <c r="G144" i="23"/>
  <c r="L144" i="23"/>
  <c r="J144" i="23"/>
  <c r="Q144" i="23"/>
  <c r="V144" i="23"/>
  <c r="K144" i="23"/>
  <c r="AG144" i="23"/>
  <c r="X144" i="23"/>
  <c r="C146" i="23" l="1"/>
  <c r="AA145" i="23"/>
  <c r="AD145" i="23"/>
  <c r="AC145" i="23"/>
  <c r="H145" i="23"/>
  <c r="AJ145" i="23"/>
  <c r="AI145" i="23"/>
  <c r="AH145" i="23"/>
  <c r="M145" i="23"/>
  <c r="AF145" i="23"/>
  <c r="E145" i="23"/>
  <c r="F145" i="23"/>
  <c r="L145" i="23"/>
  <c r="J145" i="23"/>
  <c r="W145" i="23"/>
  <c r="AB145" i="23"/>
  <c r="Y145" i="23"/>
  <c r="G145" i="23"/>
  <c r="K145" i="23"/>
  <c r="I145" i="23"/>
  <c r="AE145" i="23"/>
  <c r="Z145" i="23"/>
  <c r="O145" i="23"/>
  <c r="Q145" i="23"/>
  <c r="V145" i="23"/>
  <c r="X145" i="23"/>
  <c r="P145" i="23"/>
  <c r="N145" i="23"/>
  <c r="AG145" i="23"/>
  <c r="C147" i="23" l="1"/>
  <c r="AF146" i="23"/>
  <c r="AE146" i="23"/>
  <c r="AB146" i="23"/>
  <c r="AA146" i="23"/>
  <c r="AD146" i="23"/>
  <c r="H146" i="23"/>
  <c r="AJ146" i="23"/>
  <c r="AI146" i="23"/>
  <c r="AH146" i="23"/>
  <c r="Q146" i="23"/>
  <c r="O146" i="23"/>
  <c r="W146" i="23"/>
  <c r="Z146" i="23"/>
  <c r="E146" i="23"/>
  <c r="G146" i="23"/>
  <c r="P146" i="23"/>
  <c r="N146" i="23"/>
  <c r="I146" i="23"/>
  <c r="AC146" i="23"/>
  <c r="F146" i="23"/>
  <c r="K146" i="23"/>
  <c r="M146" i="23"/>
  <c r="V146" i="23"/>
  <c r="L146" i="23"/>
  <c r="J146" i="23"/>
  <c r="AG146" i="23"/>
  <c r="Y146" i="23"/>
  <c r="X146" i="23"/>
  <c r="C148" i="23" l="1"/>
  <c r="AB147" i="23"/>
  <c r="AF147" i="23"/>
  <c r="AE147" i="23"/>
  <c r="Y147" i="23"/>
  <c r="L147" i="23"/>
  <c r="G147" i="23"/>
  <c r="F147" i="23"/>
  <c r="AA147" i="23"/>
  <c r="AJ147" i="23"/>
  <c r="K147" i="23"/>
  <c r="Q147" i="23"/>
  <c r="W147" i="23"/>
  <c r="AD147" i="23"/>
  <c r="AC147" i="23"/>
  <c r="P147" i="23"/>
  <c r="J147" i="23"/>
  <c r="I147" i="23"/>
  <c r="E147" i="23"/>
  <c r="AI147" i="23"/>
  <c r="N147" i="23"/>
  <c r="M147" i="23"/>
  <c r="V147" i="23"/>
  <c r="Z147" i="23"/>
  <c r="AH147" i="23"/>
  <c r="AG147" i="23"/>
  <c r="O147" i="23"/>
  <c r="X147" i="23"/>
  <c r="H147" i="23"/>
  <c r="C149" i="23" l="1"/>
  <c r="AA148" i="23"/>
  <c r="AD148" i="23"/>
  <c r="Z148" i="23"/>
  <c r="H148" i="23"/>
  <c r="K148" i="23"/>
  <c r="AH148" i="23"/>
  <c r="E148" i="23"/>
  <c r="Q148" i="23"/>
  <c r="Y148" i="23"/>
  <c r="I148" i="23"/>
  <c r="M148" i="23"/>
  <c r="AB148" i="23"/>
  <c r="AE148" i="23"/>
  <c r="L148" i="23"/>
  <c r="G148" i="23"/>
  <c r="J148" i="23"/>
  <c r="W148" i="23"/>
  <c r="AF148" i="23"/>
  <c r="P148" i="23"/>
  <c r="O148" i="23"/>
  <c r="N148" i="23"/>
  <c r="AG148" i="23"/>
  <c r="X148" i="23"/>
  <c r="AI148" i="23"/>
  <c r="V148" i="23"/>
  <c r="F148" i="23"/>
  <c r="AC148" i="23"/>
  <c r="AJ148" i="23"/>
  <c r="C150" i="23" l="1"/>
  <c r="AA149" i="23"/>
  <c r="AD149" i="23"/>
  <c r="AB149" i="23"/>
  <c r="AF149" i="23"/>
  <c r="AE149" i="23"/>
  <c r="AC149" i="23"/>
  <c r="P149" i="23"/>
  <c r="O149" i="23"/>
  <c r="F149" i="23"/>
  <c r="Q149" i="23"/>
  <c r="Z149" i="23"/>
  <c r="AJ149" i="23"/>
  <c r="M149" i="23"/>
  <c r="L149" i="23"/>
  <c r="G149" i="23"/>
  <c r="J149" i="23"/>
  <c r="I149" i="23"/>
  <c r="W149" i="23"/>
  <c r="Y149" i="23"/>
  <c r="K149" i="23"/>
  <c r="N149" i="23"/>
  <c r="AG149" i="23"/>
  <c r="X149" i="23"/>
  <c r="AH149" i="23"/>
  <c r="H149" i="23"/>
  <c r="E149" i="23"/>
  <c r="AI149" i="23"/>
  <c r="V149" i="23"/>
  <c r="C151" i="23" l="1"/>
  <c r="AF150" i="23"/>
  <c r="AE150" i="23"/>
  <c r="H150" i="23"/>
  <c r="AI150" i="23"/>
  <c r="J150" i="23"/>
  <c r="AB150" i="23"/>
  <c r="AC150" i="23"/>
  <c r="AJ150" i="23"/>
  <c r="E150" i="23"/>
  <c r="O150" i="23"/>
  <c r="M150" i="23"/>
  <c r="AD150" i="23"/>
  <c r="Y150" i="23"/>
  <c r="P150" i="23"/>
  <c r="G150" i="23"/>
  <c r="F150" i="23"/>
  <c r="AG150" i="23"/>
  <c r="W150" i="23"/>
  <c r="AA150" i="23"/>
  <c r="Z150" i="23"/>
  <c r="K150" i="23"/>
  <c r="N150" i="23"/>
  <c r="I150" i="23"/>
  <c r="X150" i="23"/>
  <c r="Q150" i="23"/>
  <c r="L150" i="23"/>
  <c r="V150" i="23"/>
  <c r="AH150" i="23"/>
  <c r="C152" i="23" l="1"/>
  <c r="AB151" i="23"/>
  <c r="AA151" i="23"/>
  <c r="AD151" i="23"/>
  <c r="Y151" i="23"/>
  <c r="P151" i="23"/>
  <c r="G151" i="23"/>
  <c r="N151" i="23"/>
  <c r="H151" i="23"/>
  <c r="O151" i="23"/>
  <c r="AE151" i="23"/>
  <c r="AF151" i="23"/>
  <c r="Z151" i="23"/>
  <c r="AI151" i="23"/>
  <c r="F151" i="23"/>
  <c r="I151" i="23"/>
  <c r="W151" i="23"/>
  <c r="AC151" i="23"/>
  <c r="AJ151" i="23"/>
  <c r="E151" i="23"/>
  <c r="K151" i="23"/>
  <c r="J151" i="23"/>
  <c r="M151" i="23"/>
  <c r="X151" i="23"/>
  <c r="L151" i="23"/>
  <c r="AG151" i="23"/>
  <c r="V151" i="23"/>
  <c r="AH151" i="23"/>
  <c r="Q151" i="23"/>
  <c r="C153" i="23" l="1"/>
  <c r="AB152" i="23"/>
  <c r="AF152" i="23"/>
  <c r="AE152" i="23"/>
  <c r="Z152" i="23"/>
  <c r="H152" i="23"/>
  <c r="K152" i="23"/>
  <c r="AH152" i="23"/>
  <c r="AD152" i="23"/>
  <c r="L152" i="23"/>
  <c r="O152" i="23"/>
  <c r="N152" i="23"/>
  <c r="AG152" i="23"/>
  <c r="AA152" i="23"/>
  <c r="AC152" i="23"/>
  <c r="AI152" i="23"/>
  <c r="F152" i="23"/>
  <c r="M152" i="23"/>
  <c r="W152" i="23"/>
  <c r="AJ152" i="23"/>
  <c r="E152" i="23"/>
  <c r="G152" i="23"/>
  <c r="J152" i="23"/>
  <c r="X152" i="23"/>
  <c r="V152" i="23"/>
  <c r="Y152" i="23"/>
  <c r="Q152" i="23"/>
  <c r="P152" i="23"/>
  <c r="I152" i="23"/>
  <c r="C154" i="23" l="1"/>
  <c r="AA153" i="23"/>
  <c r="AD153" i="23"/>
  <c r="AC153" i="23"/>
  <c r="P153" i="23"/>
  <c r="O153" i="23"/>
  <c r="F153" i="23"/>
  <c r="AE153" i="23"/>
  <c r="Y153" i="23"/>
  <c r="L153" i="23"/>
  <c r="K153" i="23"/>
  <c r="N153" i="23"/>
  <c r="I153" i="23"/>
  <c r="Q153" i="23"/>
  <c r="AF153" i="23"/>
  <c r="AJ153" i="23"/>
  <c r="E153" i="23"/>
  <c r="AI153" i="23"/>
  <c r="AH153" i="23"/>
  <c r="W153" i="23"/>
  <c r="AB153" i="23"/>
  <c r="H153" i="23"/>
  <c r="G153" i="23"/>
  <c r="J153" i="23"/>
  <c r="AG153" i="23"/>
  <c r="X153" i="23"/>
  <c r="M153" i="23"/>
  <c r="Z153" i="23"/>
  <c r="V153" i="23"/>
  <c r="C155" i="23" l="1"/>
  <c r="AF154" i="23"/>
  <c r="AE154" i="23"/>
  <c r="AB154" i="23"/>
  <c r="AA154" i="23"/>
  <c r="AD154" i="23"/>
  <c r="H154" i="23"/>
  <c r="AI154" i="23"/>
  <c r="J154" i="23"/>
  <c r="Z154" i="23"/>
  <c r="P154" i="23"/>
  <c r="K154" i="23"/>
  <c r="N154" i="23"/>
  <c r="M154" i="23"/>
  <c r="AJ154" i="23"/>
  <c r="E154" i="23"/>
  <c r="AH154" i="23"/>
  <c r="AG154" i="23"/>
  <c r="W154" i="23"/>
  <c r="Y154" i="23"/>
  <c r="L154" i="23"/>
  <c r="G154" i="23"/>
  <c r="F154" i="23"/>
  <c r="I154" i="23"/>
  <c r="Q154" i="23"/>
  <c r="X154" i="23"/>
  <c r="AC154" i="23"/>
  <c r="V154" i="23"/>
  <c r="O154" i="23"/>
  <c r="C156" i="23" l="1"/>
  <c r="AB155" i="23"/>
  <c r="AF155" i="23"/>
  <c r="AE155" i="23"/>
  <c r="Y155" i="23"/>
  <c r="P155" i="23"/>
  <c r="G155" i="23"/>
  <c r="N155" i="23"/>
  <c r="AC155" i="23"/>
  <c r="K155" i="23"/>
  <c r="J155" i="23"/>
  <c r="AA155" i="23"/>
  <c r="H155" i="23"/>
  <c r="AH155" i="23"/>
  <c r="I155" i="23"/>
  <c r="Q155" i="23"/>
  <c r="W155" i="23"/>
  <c r="AD155" i="23"/>
  <c r="Z155" i="23"/>
  <c r="L155" i="23"/>
  <c r="AI155" i="23"/>
  <c r="F155" i="23"/>
  <c r="M155" i="23"/>
  <c r="X155" i="23"/>
  <c r="V155" i="23"/>
  <c r="E155" i="23"/>
  <c r="O155" i="23"/>
  <c r="AJ155" i="23"/>
  <c r="AG155" i="23"/>
  <c r="C157" i="23" l="1"/>
  <c r="AA156" i="23"/>
  <c r="AD156" i="23"/>
  <c r="Z156" i="23"/>
  <c r="H156" i="23"/>
  <c r="K156" i="23"/>
  <c r="AH156" i="23"/>
  <c r="AF156" i="23"/>
  <c r="G156" i="23"/>
  <c r="J156" i="23"/>
  <c r="AG156" i="23"/>
  <c r="AB156" i="23"/>
  <c r="Y156" i="23"/>
  <c r="L156" i="23"/>
  <c r="M156" i="23"/>
  <c r="W156" i="23"/>
  <c r="AE156" i="23"/>
  <c r="AC156" i="23"/>
  <c r="P156" i="23"/>
  <c r="AI156" i="23"/>
  <c r="F156" i="23"/>
  <c r="X156" i="23"/>
  <c r="V156" i="23"/>
  <c r="E156" i="23"/>
  <c r="O156" i="23"/>
  <c r="Q156" i="23"/>
  <c r="AJ156" i="23"/>
  <c r="N156" i="23"/>
  <c r="I156" i="23"/>
  <c r="C158" i="23" l="1"/>
  <c r="AA157" i="23"/>
  <c r="AD157" i="23"/>
  <c r="AB157" i="23"/>
  <c r="AF157" i="23"/>
  <c r="AE157" i="23"/>
  <c r="AC157" i="23"/>
  <c r="P157" i="23"/>
  <c r="O157" i="23"/>
  <c r="F157" i="23"/>
  <c r="AJ157" i="23"/>
  <c r="E157" i="23"/>
  <c r="G157" i="23"/>
  <c r="J157" i="23"/>
  <c r="I157" i="23"/>
  <c r="Q157" i="23"/>
  <c r="Z157" i="23"/>
  <c r="L157" i="23"/>
  <c r="W157" i="23"/>
  <c r="AI157" i="23"/>
  <c r="AH157" i="23"/>
  <c r="AG157" i="23"/>
  <c r="X157" i="23"/>
  <c r="K157" i="23"/>
  <c r="Y157" i="23"/>
  <c r="H157" i="23"/>
  <c r="N157" i="23"/>
  <c r="M157" i="23"/>
  <c r="V157" i="23"/>
  <c r="AF158" i="23" l="1"/>
  <c r="AE158" i="23"/>
  <c r="C159" i="23"/>
  <c r="H158" i="23"/>
  <c r="AI158" i="23"/>
  <c r="J158" i="23"/>
  <c r="AA158" i="23"/>
  <c r="Y158" i="23"/>
  <c r="AJ158" i="23"/>
  <c r="E158" i="23"/>
  <c r="G158" i="23"/>
  <c r="F158" i="23"/>
  <c r="M158" i="23"/>
  <c r="AB158" i="23"/>
  <c r="AD158" i="23"/>
  <c r="AC158" i="23"/>
  <c r="P158" i="23"/>
  <c r="O158" i="23"/>
  <c r="AG158" i="23"/>
  <c r="W158" i="23"/>
  <c r="AH158" i="23"/>
  <c r="I158" i="23"/>
  <c r="Q158" i="23"/>
  <c r="X158" i="23"/>
  <c r="L158" i="23"/>
  <c r="N158" i="23"/>
  <c r="Z158" i="23"/>
  <c r="V158" i="23"/>
  <c r="K158" i="23"/>
  <c r="C160" i="23" l="1"/>
  <c r="AB159" i="23"/>
  <c r="AA159" i="23"/>
  <c r="AD159" i="23"/>
  <c r="Y159" i="23"/>
  <c r="P159" i="23"/>
  <c r="G159" i="23"/>
  <c r="N159" i="23"/>
  <c r="Z159" i="23"/>
  <c r="H159" i="23"/>
  <c r="AI159" i="23"/>
  <c r="F159" i="23"/>
  <c r="AE159" i="23"/>
  <c r="O159" i="23"/>
  <c r="I159" i="23"/>
  <c r="Q159" i="23"/>
  <c r="W159" i="23"/>
  <c r="AF159" i="23"/>
  <c r="AJ159" i="23"/>
  <c r="E159" i="23"/>
  <c r="AH159" i="23"/>
  <c r="M159" i="23"/>
  <c r="X159" i="23"/>
  <c r="AC159" i="23"/>
  <c r="V159" i="23"/>
  <c r="K159" i="23"/>
  <c r="AG159" i="23"/>
  <c r="L159" i="23"/>
  <c r="J159" i="23"/>
  <c r="C161" i="23" l="1"/>
  <c r="AB160" i="23"/>
  <c r="AF160" i="23"/>
  <c r="AE160" i="23"/>
  <c r="Z160" i="23"/>
  <c r="H160" i="23"/>
  <c r="K160" i="23"/>
  <c r="AH160" i="23"/>
  <c r="AC160" i="23"/>
  <c r="L160" i="23"/>
  <c r="AI160" i="23"/>
  <c r="F160" i="23"/>
  <c r="AG160" i="23"/>
  <c r="AD160" i="23"/>
  <c r="O160" i="23"/>
  <c r="N160" i="23"/>
  <c r="M160" i="23"/>
  <c r="W160" i="23"/>
  <c r="AA160" i="23"/>
  <c r="Y160" i="23"/>
  <c r="AJ160" i="23"/>
  <c r="E160" i="23"/>
  <c r="X160" i="23"/>
  <c r="Q160" i="23"/>
  <c r="V160" i="23"/>
  <c r="G160" i="23"/>
  <c r="I160" i="23"/>
  <c r="P160" i="23"/>
  <c r="J160" i="23"/>
  <c r="C162" i="23" l="1"/>
  <c r="AA161" i="23"/>
  <c r="AD161" i="23"/>
  <c r="AC161" i="23"/>
  <c r="P161" i="23"/>
  <c r="O161" i="23"/>
  <c r="F161" i="23"/>
  <c r="AB161" i="23"/>
  <c r="L161" i="23"/>
  <c r="AI161" i="23"/>
  <c r="AH161" i="23"/>
  <c r="I161" i="23"/>
  <c r="Q161" i="23"/>
  <c r="AE161" i="23"/>
  <c r="AF161" i="23"/>
  <c r="Y161" i="23"/>
  <c r="AJ161" i="23"/>
  <c r="E161" i="23"/>
  <c r="K161" i="23"/>
  <c r="N161" i="23"/>
  <c r="W161" i="23"/>
  <c r="Z161" i="23"/>
  <c r="H161" i="23"/>
  <c r="AG161" i="23"/>
  <c r="X161" i="23"/>
  <c r="G161" i="23"/>
  <c r="M161" i="23"/>
  <c r="J161" i="23"/>
  <c r="V161" i="23"/>
  <c r="C163" i="23" l="1"/>
  <c r="AF162" i="23"/>
  <c r="AE162" i="23"/>
  <c r="AB162" i="23"/>
  <c r="AA162" i="23"/>
  <c r="AD162" i="23"/>
  <c r="H162" i="23"/>
  <c r="AI162" i="23"/>
  <c r="J162" i="23"/>
  <c r="P162" i="23"/>
  <c r="AH162" i="23"/>
  <c r="M162" i="23"/>
  <c r="Z162" i="23"/>
  <c r="AJ162" i="23"/>
  <c r="E162" i="23"/>
  <c r="K162" i="23"/>
  <c r="N162" i="23"/>
  <c r="AG162" i="23"/>
  <c r="W162" i="23"/>
  <c r="AC162" i="23"/>
  <c r="L162" i="23"/>
  <c r="O162" i="23"/>
  <c r="I162" i="23"/>
  <c r="Q162" i="23"/>
  <c r="X162" i="23"/>
  <c r="Y162" i="23"/>
  <c r="F162" i="23"/>
  <c r="V162" i="23"/>
  <c r="G162" i="23"/>
  <c r="C164" i="23" l="1"/>
  <c r="AB163" i="23"/>
  <c r="AF163" i="23"/>
  <c r="AE163" i="23"/>
  <c r="Y163" i="23"/>
  <c r="P163" i="23"/>
  <c r="G163" i="23"/>
  <c r="N163" i="23"/>
  <c r="AD163" i="23"/>
  <c r="AH163" i="23"/>
  <c r="AA163" i="23"/>
  <c r="AC163" i="23"/>
  <c r="H163" i="23"/>
  <c r="K163" i="23"/>
  <c r="J163" i="23"/>
  <c r="I163" i="23"/>
  <c r="Q163" i="23"/>
  <c r="W163" i="23"/>
  <c r="L163" i="23"/>
  <c r="O163" i="23"/>
  <c r="M163" i="23"/>
  <c r="X163" i="23"/>
  <c r="Z163" i="23"/>
  <c r="E163" i="23"/>
  <c r="AG163" i="23"/>
  <c r="V163" i="23"/>
  <c r="AJ163" i="23"/>
  <c r="AI163" i="23"/>
  <c r="F163" i="23"/>
  <c r="C165" i="23" l="1"/>
  <c r="AA164" i="23"/>
  <c r="AD164" i="23"/>
  <c r="Z164" i="23"/>
  <c r="H164" i="23"/>
  <c r="K164" i="23"/>
  <c r="AH164" i="23"/>
  <c r="AE164" i="23"/>
  <c r="Y164" i="23"/>
  <c r="AG164" i="23"/>
  <c r="AF164" i="23"/>
  <c r="L164" i="23"/>
  <c r="G164" i="23"/>
  <c r="J164" i="23"/>
  <c r="M164" i="23"/>
  <c r="W164" i="23"/>
  <c r="AB164" i="23"/>
  <c r="P164" i="23"/>
  <c r="O164" i="23"/>
  <c r="N164" i="23"/>
  <c r="X164" i="23"/>
  <c r="E164" i="23"/>
  <c r="I164" i="23"/>
  <c r="V164" i="23"/>
  <c r="AJ164" i="23"/>
  <c r="AI164" i="23"/>
  <c r="F164" i="23"/>
  <c r="AC164" i="23"/>
  <c r="Q164" i="23"/>
  <c r="C166" i="23" l="1"/>
  <c r="AA165" i="23"/>
  <c r="AD165" i="23"/>
  <c r="AB165" i="23"/>
  <c r="AF165" i="23"/>
  <c r="AE165" i="23"/>
  <c r="AC165" i="23"/>
  <c r="P165" i="23"/>
  <c r="O165" i="23"/>
  <c r="F165" i="23"/>
  <c r="Z165" i="23"/>
  <c r="AJ165" i="23"/>
  <c r="E165" i="23"/>
  <c r="I165" i="23"/>
  <c r="Q165" i="23"/>
  <c r="L165" i="23"/>
  <c r="G165" i="23"/>
  <c r="J165" i="23"/>
  <c r="W165" i="23"/>
  <c r="Y165" i="23"/>
  <c r="K165" i="23"/>
  <c r="N165" i="23"/>
  <c r="AG165" i="23"/>
  <c r="X165" i="23"/>
  <c r="H165" i="23"/>
  <c r="AI165" i="23"/>
  <c r="AH165" i="23"/>
  <c r="M165" i="23"/>
  <c r="V165" i="23"/>
  <c r="C167" i="23" l="1"/>
  <c r="AF166" i="23"/>
  <c r="AE166" i="23"/>
  <c r="H166" i="23"/>
  <c r="AI166" i="23"/>
  <c r="J166" i="23"/>
  <c r="AC166" i="23"/>
  <c r="AJ166" i="23"/>
  <c r="E166" i="23"/>
  <c r="O166" i="23"/>
  <c r="M166" i="23"/>
  <c r="AA166" i="23"/>
  <c r="AB166" i="23"/>
  <c r="Y166" i="23"/>
  <c r="P166" i="23"/>
  <c r="G166" i="23"/>
  <c r="F166" i="23"/>
  <c r="AG166" i="23"/>
  <c r="W166" i="23"/>
  <c r="AD166" i="23"/>
  <c r="Z166" i="23"/>
  <c r="K166" i="23"/>
  <c r="N166" i="23"/>
  <c r="I166" i="23"/>
  <c r="Q166" i="23"/>
  <c r="X166" i="23"/>
  <c r="AH166" i="23"/>
  <c r="V166" i="23"/>
  <c r="L166" i="23"/>
  <c r="C168" i="23" l="1"/>
  <c r="AB167" i="23"/>
  <c r="AA167" i="23"/>
  <c r="AD167" i="23"/>
  <c r="Y167" i="23"/>
  <c r="P167" i="23"/>
  <c r="G167" i="23"/>
  <c r="N167" i="23"/>
  <c r="AF167" i="23"/>
  <c r="H167" i="23"/>
  <c r="O167" i="23"/>
  <c r="Z167" i="23"/>
  <c r="AI167" i="23"/>
  <c r="F167" i="23"/>
  <c r="I167" i="23"/>
  <c r="Q167" i="23"/>
  <c r="W167" i="23"/>
  <c r="AE167" i="23"/>
  <c r="AC167" i="23"/>
  <c r="AJ167" i="23"/>
  <c r="E167" i="23"/>
  <c r="K167" i="23"/>
  <c r="J167" i="23"/>
  <c r="M167" i="23"/>
  <c r="X167" i="23"/>
  <c r="AG167" i="23"/>
  <c r="V167" i="23"/>
  <c r="L167" i="23"/>
  <c r="AH167" i="23"/>
  <c r="C169" i="23" l="1"/>
  <c r="AB168" i="23"/>
  <c r="AF168" i="23"/>
  <c r="AE168" i="23"/>
  <c r="Z168" i="23"/>
  <c r="H168" i="23"/>
  <c r="K168" i="23"/>
  <c r="AH168" i="23"/>
  <c r="AA168" i="23"/>
  <c r="L168" i="23"/>
  <c r="O168" i="23"/>
  <c r="N168" i="23"/>
  <c r="AG168" i="23"/>
  <c r="AD168" i="23"/>
  <c r="AC168" i="23"/>
  <c r="AI168" i="23"/>
  <c r="F168" i="23"/>
  <c r="M168" i="23"/>
  <c r="W168" i="23"/>
  <c r="AJ168" i="23"/>
  <c r="E168" i="23"/>
  <c r="G168" i="23"/>
  <c r="J168" i="23"/>
  <c r="X168" i="23"/>
  <c r="V168" i="23"/>
  <c r="P168" i="23"/>
  <c r="Q168" i="23"/>
  <c r="Y168" i="23"/>
  <c r="I168" i="23"/>
  <c r="C170" i="23" l="1"/>
  <c r="AA169" i="23"/>
  <c r="AD169" i="23"/>
  <c r="AC169" i="23"/>
  <c r="P169" i="23"/>
  <c r="O169" i="23"/>
  <c r="F169" i="23"/>
  <c r="Y169" i="23"/>
  <c r="L169" i="23"/>
  <c r="K169" i="23"/>
  <c r="N169" i="23"/>
  <c r="I169" i="23"/>
  <c r="Q169" i="23"/>
  <c r="AB169" i="23"/>
  <c r="AE169" i="23"/>
  <c r="AJ169" i="23"/>
  <c r="E169" i="23"/>
  <c r="AI169" i="23"/>
  <c r="AH169" i="23"/>
  <c r="W169" i="23"/>
  <c r="AF169" i="23"/>
  <c r="H169" i="23"/>
  <c r="G169" i="23"/>
  <c r="J169" i="23"/>
  <c r="AG169" i="23"/>
  <c r="X169" i="23"/>
  <c r="Z169" i="23"/>
  <c r="M169" i="23"/>
  <c r="V169" i="23"/>
  <c r="C171" i="23" l="1"/>
  <c r="AF170" i="23"/>
  <c r="AE170" i="23"/>
  <c r="AB170" i="23"/>
  <c r="AA170" i="23"/>
  <c r="AD170" i="23"/>
  <c r="H170" i="23"/>
  <c r="AI170" i="23"/>
  <c r="J170" i="23"/>
  <c r="Z170" i="23"/>
  <c r="P170" i="23"/>
  <c r="K170" i="23"/>
  <c r="N170" i="23"/>
  <c r="M170" i="23"/>
  <c r="AJ170" i="23"/>
  <c r="E170" i="23"/>
  <c r="AH170" i="23"/>
  <c r="I170" i="23"/>
  <c r="W170" i="23"/>
  <c r="Y170" i="23"/>
  <c r="L170" i="23"/>
  <c r="G170" i="23"/>
  <c r="F170" i="23"/>
  <c r="Q170" i="23"/>
  <c r="X170" i="23"/>
  <c r="O170" i="23"/>
  <c r="AC170" i="23"/>
  <c r="V170" i="23"/>
  <c r="AG170" i="23"/>
  <c r="C172" i="23" l="1"/>
  <c r="AB171" i="23"/>
  <c r="AF171" i="23"/>
  <c r="AE171" i="23"/>
  <c r="Y171" i="23"/>
  <c r="P171" i="23"/>
  <c r="G171" i="23"/>
  <c r="N171" i="23"/>
  <c r="AC171" i="23"/>
  <c r="K171" i="23"/>
  <c r="J171" i="23"/>
  <c r="AG171" i="23"/>
  <c r="AD171" i="23"/>
  <c r="H171" i="23"/>
  <c r="AH171" i="23"/>
  <c r="M171" i="23"/>
  <c r="Q171" i="23"/>
  <c r="W171" i="23"/>
  <c r="AA171" i="23"/>
  <c r="Z171" i="23"/>
  <c r="L171" i="23"/>
  <c r="AI171" i="23"/>
  <c r="F171" i="23"/>
  <c r="X171" i="23"/>
  <c r="E171" i="23"/>
  <c r="AJ171" i="23"/>
  <c r="V171" i="23"/>
  <c r="I171" i="23"/>
  <c r="O171" i="23"/>
  <c r="C173" i="23" l="1"/>
  <c r="AA172" i="23"/>
  <c r="AD172" i="23"/>
  <c r="Z172" i="23"/>
  <c r="H172" i="23"/>
  <c r="K172" i="23"/>
  <c r="AH172" i="23"/>
  <c r="AB172" i="23"/>
  <c r="G172" i="23"/>
  <c r="J172" i="23"/>
  <c r="I172" i="23"/>
  <c r="AE172" i="23"/>
  <c r="AF172" i="23"/>
  <c r="Y172" i="23"/>
  <c r="L172" i="23"/>
  <c r="W172" i="23"/>
  <c r="AC172" i="23"/>
  <c r="P172" i="23"/>
  <c r="AI172" i="23"/>
  <c r="F172" i="23"/>
  <c r="AG172" i="23"/>
  <c r="X172" i="23"/>
  <c r="AJ172" i="23"/>
  <c r="V172" i="23"/>
  <c r="M172" i="23"/>
  <c r="Q172" i="23"/>
  <c r="O172" i="23"/>
  <c r="E172" i="23"/>
  <c r="N172" i="23"/>
  <c r="C174" i="23" l="1"/>
  <c r="AA173" i="23"/>
  <c r="AD173" i="23"/>
  <c r="AB173" i="23"/>
  <c r="AF173" i="23"/>
  <c r="AE173" i="23"/>
  <c r="AC173" i="23"/>
  <c r="P173" i="23"/>
  <c r="O173" i="23"/>
  <c r="F173" i="23"/>
  <c r="AJ173" i="23"/>
  <c r="E173" i="23"/>
  <c r="G173" i="23"/>
  <c r="J173" i="23"/>
  <c r="M173" i="23"/>
  <c r="Z173" i="23"/>
  <c r="L173" i="23"/>
  <c r="AG173" i="23"/>
  <c r="W173" i="23"/>
  <c r="AI173" i="23"/>
  <c r="AH173" i="23"/>
  <c r="I173" i="23"/>
  <c r="Q173" i="23"/>
  <c r="X173" i="23"/>
  <c r="K173" i="23"/>
  <c r="Y173" i="23"/>
  <c r="N173" i="23"/>
  <c r="H173" i="23"/>
  <c r="V173" i="23"/>
  <c r="C175" i="23" l="1"/>
  <c r="AF174" i="23"/>
  <c r="AE174" i="23"/>
  <c r="H174" i="23"/>
  <c r="AI174" i="23"/>
  <c r="J174" i="23"/>
  <c r="AD174" i="23"/>
  <c r="Y174" i="23"/>
  <c r="AJ174" i="23"/>
  <c r="E174" i="23"/>
  <c r="G174" i="23"/>
  <c r="F174" i="23"/>
  <c r="AA174" i="23"/>
  <c r="AC174" i="23"/>
  <c r="P174" i="23"/>
  <c r="O174" i="23"/>
  <c r="I174" i="23"/>
  <c r="Q174" i="23"/>
  <c r="W174" i="23"/>
  <c r="AB174" i="23"/>
  <c r="AH174" i="23"/>
  <c r="M174" i="23"/>
  <c r="X174" i="23"/>
  <c r="K174" i="23"/>
  <c r="N174" i="23"/>
  <c r="L174" i="23"/>
  <c r="AG174" i="23"/>
  <c r="V174" i="23"/>
  <c r="Z174" i="23"/>
  <c r="C176" i="23" l="1"/>
  <c r="AB175" i="23"/>
  <c r="AA175" i="23"/>
  <c r="AD175" i="23"/>
  <c r="Y175" i="23"/>
  <c r="P175" i="23"/>
  <c r="G175" i="23"/>
  <c r="N175" i="23"/>
  <c r="AE175" i="23"/>
  <c r="Z175" i="23"/>
  <c r="H175" i="23"/>
  <c r="AI175" i="23"/>
  <c r="F175" i="23"/>
  <c r="AG175" i="23"/>
  <c r="AF175" i="23"/>
  <c r="O175" i="23"/>
  <c r="M175" i="23"/>
  <c r="W175" i="23"/>
  <c r="AJ175" i="23"/>
  <c r="E175" i="23"/>
  <c r="AH175" i="23"/>
  <c r="X175" i="23"/>
  <c r="J175" i="23"/>
  <c r="Q175" i="23"/>
  <c r="AC175" i="23"/>
  <c r="L175" i="23"/>
  <c r="I175" i="23"/>
  <c r="V175" i="23"/>
  <c r="K175" i="23"/>
  <c r="C177" i="23" l="1"/>
  <c r="AB176" i="23"/>
  <c r="AF176" i="23"/>
  <c r="AE176" i="23"/>
  <c r="Z176" i="23"/>
  <c r="AJ176" i="23"/>
  <c r="K176" i="23"/>
  <c r="AH176" i="23"/>
  <c r="AC176" i="23"/>
  <c r="H176" i="23"/>
  <c r="AI176" i="23"/>
  <c r="F176" i="23"/>
  <c r="I176" i="23"/>
  <c r="Q176" i="23"/>
  <c r="AA176" i="23"/>
  <c r="P176" i="23"/>
  <c r="O176" i="23"/>
  <c r="N176" i="23"/>
  <c r="W176" i="23"/>
  <c r="AD176" i="23"/>
  <c r="Y176" i="23"/>
  <c r="E176" i="23"/>
  <c r="AG176" i="23"/>
  <c r="X176" i="23"/>
  <c r="L176" i="23"/>
  <c r="M176" i="23"/>
  <c r="V176" i="23"/>
  <c r="G176" i="23"/>
  <c r="J176" i="23"/>
  <c r="C178" i="23" l="1"/>
  <c r="AA177" i="23"/>
  <c r="AD177" i="23"/>
  <c r="AC177" i="23"/>
  <c r="H177" i="23"/>
  <c r="O177" i="23"/>
  <c r="F177" i="23"/>
  <c r="AF177" i="23"/>
  <c r="AJ177" i="23"/>
  <c r="AI177" i="23"/>
  <c r="AH177" i="23"/>
  <c r="I177" i="23"/>
  <c r="AB177" i="23"/>
  <c r="Y177" i="23"/>
  <c r="P177" i="23"/>
  <c r="E177" i="23"/>
  <c r="K177" i="23"/>
  <c r="N177" i="23"/>
  <c r="W177" i="23"/>
  <c r="AE177" i="23"/>
  <c r="Z177" i="23"/>
  <c r="AG177" i="23"/>
  <c r="Q177" i="23"/>
  <c r="X177" i="23"/>
  <c r="G177" i="23"/>
  <c r="J177" i="23"/>
  <c r="L177" i="23"/>
  <c r="M177" i="23"/>
  <c r="V177" i="23"/>
  <c r="C179" i="23" l="1"/>
  <c r="AF178" i="23"/>
  <c r="AE178" i="23"/>
  <c r="AB178" i="23"/>
  <c r="AA178" i="23"/>
  <c r="AD178" i="23"/>
  <c r="F178" i="23"/>
  <c r="AJ178" i="23"/>
  <c r="AH178" i="23"/>
  <c r="AG178" i="23"/>
  <c r="Z178" i="23"/>
  <c r="E178" i="23"/>
  <c r="G178" i="23"/>
  <c r="P178" i="23"/>
  <c r="AI178" i="23"/>
  <c r="N178" i="23"/>
  <c r="Q178" i="23"/>
  <c r="W178" i="23"/>
  <c r="AC178" i="23"/>
  <c r="L178" i="23"/>
  <c r="K178" i="23"/>
  <c r="J178" i="23"/>
  <c r="O178" i="23"/>
  <c r="X178" i="23"/>
  <c r="Y178" i="23"/>
  <c r="I178" i="23"/>
  <c r="M178" i="23"/>
  <c r="V178" i="23"/>
  <c r="H178" i="23"/>
  <c r="C180" i="23" l="1"/>
  <c r="AB179" i="23"/>
  <c r="AF179" i="23"/>
  <c r="AE179" i="23"/>
  <c r="Y179" i="23"/>
  <c r="E179" i="23"/>
  <c r="P179" i="23"/>
  <c r="G179" i="23"/>
  <c r="O179" i="23"/>
  <c r="J179" i="23"/>
  <c r="AA179" i="23"/>
  <c r="AJ179" i="23"/>
  <c r="I179" i="23"/>
  <c r="Q179" i="23"/>
  <c r="AD179" i="23"/>
  <c r="AC179" i="23"/>
  <c r="L179" i="23"/>
  <c r="N179" i="23"/>
  <c r="AG179" i="23"/>
  <c r="W179" i="23"/>
  <c r="K179" i="23"/>
  <c r="F179" i="23"/>
  <c r="M179" i="23"/>
  <c r="X179" i="23"/>
  <c r="AI179" i="23"/>
  <c r="AH179" i="23"/>
  <c r="V179" i="23"/>
  <c r="Z179" i="23"/>
  <c r="H179" i="23"/>
  <c r="C181" i="23" l="1"/>
  <c r="AA180" i="23"/>
  <c r="AD180" i="23"/>
  <c r="Z180" i="23"/>
  <c r="K180" i="23"/>
  <c r="Y180" i="23"/>
  <c r="H180" i="23"/>
  <c r="P180" i="23"/>
  <c r="J180" i="23"/>
  <c r="AB180" i="23"/>
  <c r="AE180" i="23"/>
  <c r="L180" i="23"/>
  <c r="O180" i="23"/>
  <c r="N180" i="23"/>
  <c r="M180" i="23"/>
  <c r="W180" i="23"/>
  <c r="AF180" i="23"/>
  <c r="AJ180" i="23"/>
  <c r="G180" i="23"/>
  <c r="F180" i="23"/>
  <c r="I180" i="23"/>
  <c r="Q180" i="23"/>
  <c r="X180" i="23"/>
  <c r="AC180" i="23"/>
  <c r="AH180" i="23"/>
  <c r="V180" i="23"/>
  <c r="E180" i="23"/>
  <c r="AI180" i="23"/>
  <c r="AG180" i="23"/>
  <c r="C182" i="23" l="1"/>
  <c r="AA181" i="23"/>
  <c r="AD181" i="23"/>
  <c r="AB181" i="23"/>
  <c r="AF181" i="23"/>
  <c r="AE181" i="23"/>
  <c r="AC181" i="23"/>
  <c r="E181" i="23"/>
  <c r="P181" i="23"/>
  <c r="AH181" i="23"/>
  <c r="Z181" i="23"/>
  <c r="H181" i="23"/>
  <c r="K181" i="23"/>
  <c r="J181" i="23"/>
  <c r="AG181" i="23"/>
  <c r="O181" i="23"/>
  <c r="N181" i="23"/>
  <c r="I181" i="23"/>
  <c r="Q181" i="23"/>
  <c r="W181" i="23"/>
  <c r="Y181" i="23"/>
  <c r="AJ181" i="23"/>
  <c r="G181" i="23"/>
  <c r="F181" i="23"/>
  <c r="X181" i="23"/>
  <c r="L181" i="23"/>
  <c r="AI181" i="23"/>
  <c r="M181" i="23"/>
  <c r="V181" i="23"/>
  <c r="C183" i="23" l="1"/>
  <c r="AF182" i="23"/>
  <c r="AE182" i="23"/>
  <c r="AI182" i="23"/>
  <c r="F182" i="23"/>
  <c r="N182" i="23"/>
  <c r="AB182" i="23"/>
  <c r="AC182" i="23"/>
  <c r="E182" i="23"/>
  <c r="K182" i="23"/>
  <c r="J182" i="23"/>
  <c r="M182" i="23"/>
  <c r="AD182" i="23"/>
  <c r="Y182" i="23"/>
  <c r="AJ182" i="23"/>
  <c r="O182" i="23"/>
  <c r="AH182" i="23"/>
  <c r="W182" i="23"/>
  <c r="AA182" i="23"/>
  <c r="Z182" i="23"/>
  <c r="H182" i="23"/>
  <c r="P182" i="23"/>
  <c r="G182" i="23"/>
  <c r="AG182" i="23"/>
  <c r="X182" i="23"/>
  <c r="I182" i="23"/>
  <c r="Q182" i="23"/>
  <c r="V182" i="23"/>
  <c r="L182" i="23"/>
  <c r="C184" i="23" l="1"/>
  <c r="AB183" i="23"/>
  <c r="AA183" i="23"/>
  <c r="AD183" i="23"/>
  <c r="Y183" i="23"/>
  <c r="E183" i="23"/>
  <c r="P183" i="23"/>
  <c r="G183" i="23"/>
  <c r="O183" i="23"/>
  <c r="J183" i="23"/>
  <c r="L183" i="23"/>
  <c r="K183" i="23"/>
  <c r="F183" i="23"/>
  <c r="I183" i="23"/>
  <c r="Q183" i="23"/>
  <c r="AE183" i="23"/>
  <c r="AF183" i="23"/>
  <c r="Z183" i="23"/>
  <c r="AJ183" i="23"/>
  <c r="AI183" i="23"/>
  <c r="AH183" i="23"/>
  <c r="AG183" i="23"/>
  <c r="W183" i="23"/>
  <c r="AC183" i="23"/>
  <c r="H183" i="23"/>
  <c r="N183" i="23"/>
  <c r="M183" i="23"/>
  <c r="X183" i="23"/>
  <c r="V183" i="23"/>
  <c r="C185" i="23" l="1"/>
  <c r="AB184" i="23"/>
  <c r="AF184" i="23"/>
  <c r="AE184" i="23"/>
  <c r="Z184" i="23"/>
  <c r="K184" i="23"/>
  <c r="AD184" i="23"/>
  <c r="L184" i="23"/>
  <c r="G184" i="23"/>
  <c r="F184" i="23"/>
  <c r="AA184" i="23"/>
  <c r="AC184" i="23"/>
  <c r="H184" i="23"/>
  <c r="P184" i="23"/>
  <c r="AI184" i="23"/>
  <c r="AH184" i="23"/>
  <c r="M184" i="23"/>
  <c r="W184" i="23"/>
  <c r="E184" i="23"/>
  <c r="O184" i="23"/>
  <c r="N184" i="23"/>
  <c r="I184" i="23"/>
  <c r="Q184" i="23"/>
  <c r="X184" i="23"/>
  <c r="Y184" i="23"/>
  <c r="J184" i="23"/>
  <c r="V184" i="23"/>
  <c r="AJ184" i="23"/>
  <c r="AG184" i="23"/>
  <c r="C186" i="23" l="1"/>
  <c r="AA185" i="23"/>
  <c r="AD185" i="23"/>
  <c r="AC185" i="23"/>
  <c r="E185" i="23"/>
  <c r="P185" i="23"/>
  <c r="AH185" i="23"/>
  <c r="AE185" i="23"/>
  <c r="Y185" i="23"/>
  <c r="G185" i="23"/>
  <c r="F185" i="23"/>
  <c r="AG185" i="23"/>
  <c r="AF185" i="23"/>
  <c r="H185" i="23"/>
  <c r="AI185" i="23"/>
  <c r="I185" i="23"/>
  <c r="Q185" i="23"/>
  <c r="W185" i="23"/>
  <c r="AB185" i="23"/>
  <c r="L185" i="23"/>
  <c r="O185" i="23"/>
  <c r="N185" i="23"/>
  <c r="X185" i="23"/>
  <c r="AJ185" i="23"/>
  <c r="Z185" i="23"/>
  <c r="M185" i="23"/>
  <c r="K185" i="23"/>
  <c r="J185" i="23"/>
  <c r="V185" i="23"/>
  <c r="C187" i="23" l="1"/>
  <c r="AF186" i="23"/>
  <c r="AE186" i="23"/>
  <c r="AB186" i="23"/>
  <c r="AA186" i="23"/>
  <c r="AD186" i="23"/>
  <c r="AI186" i="23"/>
  <c r="F186" i="23"/>
  <c r="N186" i="23"/>
  <c r="Z186" i="23"/>
  <c r="AJ186" i="23"/>
  <c r="G186" i="23"/>
  <c r="M186" i="23"/>
  <c r="E186" i="23"/>
  <c r="W186" i="23"/>
  <c r="Y186" i="23"/>
  <c r="L186" i="23"/>
  <c r="O186" i="23"/>
  <c r="AH186" i="23"/>
  <c r="AG186" i="23"/>
  <c r="X186" i="23"/>
  <c r="Q186" i="23"/>
  <c r="K186" i="23"/>
  <c r="H186" i="23"/>
  <c r="J186" i="23"/>
  <c r="V186" i="23"/>
  <c r="AC186" i="23"/>
  <c r="P186" i="23"/>
  <c r="I186" i="23"/>
  <c r="C188" i="23" l="1"/>
  <c r="AB187" i="23"/>
  <c r="AF187" i="23"/>
  <c r="AE187" i="23"/>
  <c r="Y187" i="23"/>
  <c r="E187" i="23"/>
  <c r="P187" i="23"/>
  <c r="G187" i="23"/>
  <c r="O187" i="23"/>
  <c r="J187" i="23"/>
  <c r="AC187" i="23"/>
  <c r="AJ187" i="23"/>
  <c r="N187" i="23"/>
  <c r="I187" i="23"/>
  <c r="Q187" i="23"/>
  <c r="AA187" i="23"/>
  <c r="L187" i="23"/>
  <c r="AG187" i="23"/>
  <c r="W187" i="23"/>
  <c r="AD187" i="23"/>
  <c r="Z187" i="23"/>
  <c r="AI187" i="23"/>
  <c r="AH187" i="23"/>
  <c r="M187" i="23"/>
  <c r="X187" i="23"/>
  <c r="K187" i="23"/>
  <c r="H187" i="23"/>
  <c r="F187" i="23"/>
  <c r="V187" i="23"/>
  <c r="C189" i="23" l="1"/>
  <c r="AA188" i="23"/>
  <c r="AD188" i="23"/>
  <c r="Z188" i="23"/>
  <c r="K188" i="23"/>
  <c r="AF188" i="23"/>
  <c r="H188" i="23"/>
  <c r="P188" i="23"/>
  <c r="O188" i="23"/>
  <c r="N188" i="23"/>
  <c r="AB188" i="23"/>
  <c r="Y188" i="23"/>
  <c r="L188" i="23"/>
  <c r="J188" i="23"/>
  <c r="M188" i="23"/>
  <c r="W188" i="23"/>
  <c r="AE188" i="23"/>
  <c r="AC188" i="23"/>
  <c r="AJ188" i="23"/>
  <c r="AI188" i="23"/>
  <c r="AH188" i="23"/>
  <c r="I188" i="23"/>
  <c r="Q188" i="23"/>
  <c r="X188" i="23"/>
  <c r="E188" i="23"/>
  <c r="F188" i="23"/>
  <c r="V188" i="23"/>
  <c r="AG188" i="23"/>
  <c r="G188" i="23"/>
  <c r="C190" i="23" l="1"/>
  <c r="AA189" i="23"/>
  <c r="AD189" i="23"/>
  <c r="AB189" i="23"/>
  <c r="AF189" i="23"/>
  <c r="AE189" i="23"/>
  <c r="AC189" i="23"/>
  <c r="E189" i="23"/>
  <c r="P189" i="23"/>
  <c r="AH189" i="23"/>
  <c r="H189" i="23"/>
  <c r="O189" i="23"/>
  <c r="N189" i="23"/>
  <c r="AG189" i="23"/>
  <c r="Z189" i="23"/>
  <c r="K189" i="23"/>
  <c r="J189" i="23"/>
  <c r="I189" i="23"/>
  <c r="Q189" i="23"/>
  <c r="W189" i="23"/>
  <c r="AJ189" i="23"/>
  <c r="AI189" i="23"/>
  <c r="X189" i="23"/>
  <c r="M189" i="23"/>
  <c r="G189" i="23"/>
  <c r="Y189" i="23"/>
  <c r="L189" i="23"/>
  <c r="F189" i="23"/>
  <c r="V189" i="23"/>
  <c r="C191" i="23" l="1"/>
  <c r="AF190" i="23"/>
  <c r="AE190" i="23"/>
  <c r="AI190" i="23"/>
  <c r="J190" i="23"/>
  <c r="N190" i="23"/>
  <c r="AA190" i="23"/>
  <c r="Y190" i="23"/>
  <c r="E190" i="23"/>
  <c r="O190" i="23"/>
  <c r="M190" i="23"/>
  <c r="AB190" i="23"/>
  <c r="AD190" i="23"/>
  <c r="AC190" i="23"/>
  <c r="AJ190" i="23"/>
  <c r="K190" i="23"/>
  <c r="W190" i="23"/>
  <c r="H190" i="23"/>
  <c r="P190" i="23"/>
  <c r="AH190" i="23"/>
  <c r="AG190" i="23"/>
  <c r="X190" i="23"/>
  <c r="Z190" i="23"/>
  <c r="G190" i="23"/>
  <c r="L190" i="23"/>
  <c r="F190" i="23"/>
  <c r="I190" i="23"/>
  <c r="V190" i="23"/>
  <c r="Q190" i="23"/>
  <c r="C192" i="23" l="1"/>
  <c r="AB191" i="23"/>
  <c r="AA191" i="23"/>
  <c r="AD191" i="23"/>
  <c r="Y191" i="23"/>
  <c r="E191" i="23"/>
  <c r="P191" i="23"/>
  <c r="G191" i="23"/>
  <c r="O191" i="23"/>
  <c r="Z191" i="23"/>
  <c r="L191" i="23"/>
  <c r="AI191" i="23"/>
  <c r="N191" i="23"/>
  <c r="I191" i="23"/>
  <c r="Q191" i="23"/>
  <c r="V191" i="23"/>
  <c r="AE191" i="23"/>
  <c r="AJ191" i="23"/>
  <c r="K191" i="23"/>
  <c r="J191" i="23"/>
  <c r="AG191" i="23"/>
  <c r="X191" i="23"/>
  <c r="AF191" i="23"/>
  <c r="H191" i="23"/>
  <c r="AH191" i="23"/>
  <c r="M191" i="23"/>
  <c r="W191" i="23"/>
  <c r="F191" i="23"/>
  <c r="AC191" i="23"/>
  <c r="C193" i="23" l="1"/>
  <c r="AB192" i="23"/>
  <c r="AF192" i="23"/>
  <c r="AE192" i="23"/>
  <c r="Z192" i="23"/>
  <c r="K192" i="23"/>
  <c r="AH192" i="23"/>
  <c r="AC192" i="23"/>
  <c r="L192" i="23"/>
  <c r="AI192" i="23"/>
  <c r="N192" i="23"/>
  <c r="V192" i="23"/>
  <c r="AD192" i="23"/>
  <c r="H192" i="23"/>
  <c r="P192" i="23"/>
  <c r="G192" i="23"/>
  <c r="J192" i="23"/>
  <c r="M192" i="23"/>
  <c r="X192" i="23"/>
  <c r="AA192" i="23"/>
  <c r="Y192" i="23"/>
  <c r="E192" i="23"/>
  <c r="I192" i="23"/>
  <c r="Q192" i="23"/>
  <c r="AJ192" i="23"/>
  <c r="O192" i="23"/>
  <c r="F192" i="23"/>
  <c r="AG192" i="23"/>
  <c r="W192" i="23"/>
  <c r="C194" i="23" l="1"/>
  <c r="AA193" i="23"/>
  <c r="AD193" i="23"/>
  <c r="AC193" i="23"/>
  <c r="E193" i="23"/>
  <c r="P193" i="23"/>
  <c r="F193" i="23"/>
  <c r="N193" i="23"/>
  <c r="AB193" i="23"/>
  <c r="AI193" i="23"/>
  <c r="AH193" i="23"/>
  <c r="AG193" i="23"/>
  <c r="V193" i="23"/>
  <c r="AE193" i="23"/>
  <c r="AF193" i="23"/>
  <c r="Y193" i="23"/>
  <c r="H193" i="23"/>
  <c r="G193" i="23"/>
  <c r="J193" i="23"/>
  <c r="I193" i="23"/>
  <c r="Q193" i="23"/>
  <c r="X193" i="23"/>
  <c r="Z193" i="23"/>
  <c r="L193" i="23"/>
  <c r="K193" i="23"/>
  <c r="W193" i="23"/>
  <c r="AJ193" i="23"/>
  <c r="O193" i="23"/>
  <c r="M193" i="23"/>
  <c r="C195" i="23" l="1"/>
  <c r="AF194" i="23"/>
  <c r="AE194" i="23"/>
  <c r="AB194" i="23"/>
  <c r="AA194" i="23"/>
  <c r="AD194" i="23"/>
  <c r="AI194" i="23"/>
  <c r="J194" i="23"/>
  <c r="AJ194" i="23"/>
  <c r="AH194" i="23"/>
  <c r="M194" i="23"/>
  <c r="V194" i="23"/>
  <c r="Z194" i="23"/>
  <c r="E194" i="23"/>
  <c r="G194" i="23"/>
  <c r="F194" i="23"/>
  <c r="X194" i="23"/>
  <c r="AC194" i="23"/>
  <c r="L194" i="23"/>
  <c r="K194" i="23"/>
  <c r="AG194" i="23"/>
  <c r="H194" i="23"/>
  <c r="I194" i="23"/>
  <c r="W194" i="23"/>
  <c r="Y194" i="23"/>
  <c r="P194" i="23"/>
  <c r="O194" i="23"/>
  <c r="Q194" i="23"/>
  <c r="N194" i="23"/>
  <c r="C196" i="23" l="1"/>
  <c r="AB195" i="23"/>
  <c r="AF195" i="23"/>
  <c r="AE195" i="23"/>
  <c r="Y195" i="23"/>
  <c r="E195" i="23"/>
  <c r="P195" i="23"/>
  <c r="K195" i="23"/>
  <c r="O195" i="23"/>
  <c r="AD195" i="23"/>
  <c r="AJ195" i="23"/>
  <c r="AI195" i="23"/>
  <c r="AH195" i="23"/>
  <c r="I195" i="23"/>
  <c r="Q195" i="23"/>
  <c r="V195" i="23"/>
  <c r="AA195" i="23"/>
  <c r="AC195" i="23"/>
  <c r="L195" i="23"/>
  <c r="G195" i="23"/>
  <c r="F195" i="23"/>
  <c r="AG195" i="23"/>
  <c r="X195" i="23"/>
  <c r="J195" i="23"/>
  <c r="M195" i="23"/>
  <c r="H195" i="23"/>
  <c r="W195" i="23"/>
  <c r="N195" i="23"/>
  <c r="Z195" i="23"/>
  <c r="C197" i="23" l="1"/>
  <c r="AA196" i="23"/>
  <c r="AD196" i="23"/>
  <c r="Z196" i="23"/>
  <c r="AH196" i="23"/>
  <c r="AE196" i="23"/>
  <c r="Y196" i="23"/>
  <c r="H196" i="23"/>
  <c r="P196" i="23"/>
  <c r="AI196" i="23"/>
  <c r="V196" i="23"/>
  <c r="AF196" i="23"/>
  <c r="L196" i="23"/>
  <c r="G196" i="23"/>
  <c r="F196" i="23"/>
  <c r="M196" i="23"/>
  <c r="X196" i="23"/>
  <c r="AB196" i="23"/>
  <c r="AJ196" i="23"/>
  <c r="K196" i="23"/>
  <c r="J196" i="23"/>
  <c r="I196" i="23"/>
  <c r="Q196" i="23"/>
  <c r="O196" i="23"/>
  <c r="AC196" i="23"/>
  <c r="N196" i="23"/>
  <c r="E196" i="23"/>
  <c r="AG196" i="23"/>
  <c r="W196" i="23"/>
  <c r="C198" i="23" l="1"/>
  <c r="AA197" i="23"/>
  <c r="AD197" i="23"/>
  <c r="AB197" i="23"/>
  <c r="AF197" i="23"/>
  <c r="AE197" i="23"/>
  <c r="AC197" i="23"/>
  <c r="E197" i="23"/>
  <c r="P197" i="23"/>
  <c r="AI197" i="23"/>
  <c r="F197" i="23"/>
  <c r="N197" i="23"/>
  <c r="Z197" i="23"/>
  <c r="H197" i="23"/>
  <c r="AG197" i="23"/>
  <c r="V197" i="23"/>
  <c r="G197" i="23"/>
  <c r="I197" i="23"/>
  <c r="Q197" i="23"/>
  <c r="X197" i="23"/>
  <c r="Y197" i="23"/>
  <c r="AJ197" i="23"/>
  <c r="K197" i="23"/>
  <c r="J197" i="23"/>
  <c r="AH197" i="23"/>
  <c r="L197" i="23"/>
  <c r="M197" i="23"/>
  <c r="W197" i="23"/>
  <c r="O197" i="23"/>
  <c r="C199" i="23" l="1"/>
  <c r="AF198" i="23"/>
  <c r="AE198" i="23"/>
  <c r="G198" i="23"/>
  <c r="O198" i="23"/>
  <c r="J198" i="23"/>
  <c r="AC198" i="23"/>
  <c r="E198" i="23"/>
  <c r="M198" i="23"/>
  <c r="V198" i="23"/>
  <c r="AA198" i="23"/>
  <c r="AB198" i="23"/>
  <c r="Y198" i="23"/>
  <c r="AJ198" i="23"/>
  <c r="N198" i="23"/>
  <c r="X198" i="23"/>
  <c r="AD198" i="23"/>
  <c r="Z198" i="23"/>
  <c r="H198" i="23"/>
  <c r="P198" i="23"/>
  <c r="K198" i="23"/>
  <c r="F198" i="23"/>
  <c r="AG198" i="23"/>
  <c r="I198" i="23"/>
  <c r="L198" i="23"/>
  <c r="Q198" i="23"/>
  <c r="W198" i="23"/>
  <c r="AI198" i="23"/>
  <c r="AH198" i="23"/>
  <c r="C200" i="23" l="1"/>
  <c r="AB199" i="23"/>
  <c r="AA199" i="23"/>
  <c r="AD199" i="23"/>
  <c r="Y199" i="23"/>
  <c r="E199" i="23"/>
  <c r="P199" i="23"/>
  <c r="K199" i="23"/>
  <c r="AF199" i="23"/>
  <c r="L199" i="23"/>
  <c r="J199" i="23"/>
  <c r="I199" i="23"/>
  <c r="Q199" i="23"/>
  <c r="V199" i="23"/>
  <c r="Z199" i="23"/>
  <c r="AJ199" i="23"/>
  <c r="O199" i="23"/>
  <c r="N199" i="23"/>
  <c r="AG199" i="23"/>
  <c r="X199" i="23"/>
  <c r="AE199" i="23"/>
  <c r="AC199" i="23"/>
  <c r="H199" i="23"/>
  <c r="G199" i="23"/>
  <c r="F199" i="23"/>
  <c r="M199" i="23"/>
  <c r="W199" i="23"/>
  <c r="AI199" i="23"/>
  <c r="AH199" i="23"/>
  <c r="C201" i="23" l="1"/>
  <c r="AB200" i="23"/>
  <c r="AF200" i="23"/>
  <c r="AE200" i="23"/>
  <c r="Z200" i="23"/>
  <c r="AH200" i="23"/>
  <c r="AA200" i="23"/>
  <c r="L200" i="23"/>
  <c r="K200" i="23"/>
  <c r="J200" i="23"/>
  <c r="V200" i="23"/>
  <c r="AD200" i="23"/>
  <c r="AC200" i="23"/>
  <c r="H200" i="23"/>
  <c r="P200" i="23"/>
  <c r="O200" i="23"/>
  <c r="N200" i="23"/>
  <c r="M200" i="23"/>
  <c r="X200" i="23"/>
  <c r="E200" i="23"/>
  <c r="G200" i="23"/>
  <c r="F200" i="23"/>
  <c r="I200" i="23"/>
  <c r="Q200" i="23"/>
  <c r="AI200" i="23"/>
  <c r="Y200" i="23"/>
  <c r="AG200" i="23"/>
  <c r="AJ200" i="23"/>
  <c r="W200" i="23"/>
  <c r="C202" i="23" l="1"/>
  <c r="AA201" i="23"/>
  <c r="AD201" i="23"/>
  <c r="AC201" i="23"/>
  <c r="E201" i="23"/>
  <c r="P201" i="23"/>
  <c r="AI201" i="23"/>
  <c r="F201" i="23"/>
  <c r="N201" i="23"/>
  <c r="Y201" i="23"/>
  <c r="K201" i="23"/>
  <c r="J201" i="23"/>
  <c r="AG201" i="23"/>
  <c r="V201" i="23"/>
  <c r="AB201" i="23"/>
  <c r="AE201" i="23"/>
  <c r="H201" i="23"/>
  <c r="O201" i="23"/>
  <c r="AH201" i="23"/>
  <c r="I201" i="23"/>
  <c r="Q201" i="23"/>
  <c r="X201" i="23"/>
  <c r="AF201" i="23"/>
  <c r="L201" i="23"/>
  <c r="G201" i="23"/>
  <c r="M201" i="23"/>
  <c r="Z201" i="23"/>
  <c r="AJ201" i="23"/>
  <c r="W201" i="23"/>
  <c r="C203" i="23" l="1"/>
  <c r="AF202" i="23"/>
  <c r="AE202" i="23"/>
  <c r="AB202" i="23"/>
  <c r="AA202" i="23"/>
  <c r="AD202" i="23"/>
  <c r="G202" i="23"/>
  <c r="O202" i="23"/>
  <c r="J202" i="23"/>
  <c r="Z202" i="23"/>
  <c r="AJ202" i="23"/>
  <c r="K202" i="23"/>
  <c r="F202" i="23"/>
  <c r="M202" i="23"/>
  <c r="V202" i="23"/>
  <c r="E202" i="23"/>
  <c r="AI202" i="23"/>
  <c r="AH202" i="23"/>
  <c r="X202" i="23"/>
  <c r="Y202" i="23"/>
  <c r="L202" i="23"/>
  <c r="N202" i="23"/>
  <c r="AG202" i="23"/>
  <c r="AC202" i="23"/>
  <c r="H202" i="23"/>
  <c r="Q202" i="23"/>
  <c r="P202" i="23"/>
  <c r="W202" i="23"/>
  <c r="I202" i="23"/>
  <c r="C204" i="23" l="1"/>
  <c r="AB203" i="23"/>
  <c r="AF203" i="23"/>
  <c r="AE203" i="23"/>
  <c r="Y203" i="23"/>
  <c r="E203" i="23"/>
  <c r="P203" i="23"/>
  <c r="K203" i="23"/>
  <c r="AC203" i="23"/>
  <c r="AJ203" i="23"/>
  <c r="G203" i="23"/>
  <c r="F203" i="23"/>
  <c r="I203" i="23"/>
  <c r="Q203" i="23"/>
  <c r="V203" i="23"/>
  <c r="AD203" i="23"/>
  <c r="L203" i="23"/>
  <c r="AI203" i="23"/>
  <c r="AH203" i="23"/>
  <c r="AG203" i="23"/>
  <c r="X203" i="23"/>
  <c r="AA203" i="23"/>
  <c r="Z203" i="23"/>
  <c r="O203" i="23"/>
  <c r="N203" i="23"/>
  <c r="M203" i="23"/>
  <c r="W203" i="23"/>
  <c r="J203" i="23"/>
  <c r="H203" i="23"/>
  <c r="C205" i="23" l="1"/>
  <c r="AA204" i="23"/>
  <c r="AD204" i="23"/>
  <c r="Z204" i="23"/>
  <c r="AH204" i="23"/>
  <c r="AB204" i="23"/>
  <c r="H204" i="23"/>
  <c r="P204" i="23"/>
  <c r="G204" i="23"/>
  <c r="F204" i="23"/>
  <c r="V204" i="23"/>
  <c r="AE204" i="23"/>
  <c r="AF204" i="23"/>
  <c r="Y204" i="23"/>
  <c r="L204" i="23"/>
  <c r="AI204" i="23"/>
  <c r="M204" i="23"/>
  <c r="X204" i="23"/>
  <c r="AC204" i="23"/>
  <c r="AJ204" i="23"/>
  <c r="O204" i="23"/>
  <c r="N204" i="23"/>
  <c r="I204" i="23"/>
  <c r="Q204" i="23"/>
  <c r="K204" i="23"/>
  <c r="J204" i="23"/>
  <c r="AG204" i="23"/>
  <c r="E204" i="23"/>
  <c r="W204" i="23"/>
  <c r="C206" i="23" l="1"/>
  <c r="AA205" i="23"/>
  <c r="AD205" i="23"/>
  <c r="AB205" i="23"/>
  <c r="AF205" i="23"/>
  <c r="AE205" i="23"/>
  <c r="AC205" i="23"/>
  <c r="E205" i="23"/>
  <c r="P205" i="23"/>
  <c r="AI205" i="23"/>
  <c r="F205" i="23"/>
  <c r="N205" i="23"/>
  <c r="H205" i="23"/>
  <c r="G205" i="23"/>
  <c r="AG205" i="23"/>
  <c r="V205" i="23"/>
  <c r="Z205" i="23"/>
  <c r="I205" i="23"/>
  <c r="Q205" i="23"/>
  <c r="X205" i="23"/>
  <c r="AJ205" i="23"/>
  <c r="O205" i="23"/>
  <c r="AH205" i="23"/>
  <c r="Y205" i="23"/>
  <c r="J205" i="23"/>
  <c r="M205" i="23"/>
  <c r="L205" i="23"/>
  <c r="W205" i="23"/>
  <c r="K205" i="23"/>
  <c r="AF206" i="23" l="1"/>
  <c r="AE206" i="23"/>
  <c r="G206" i="23"/>
  <c r="O206" i="23"/>
  <c r="J206" i="23"/>
  <c r="AD206" i="23"/>
  <c r="Y206" i="23"/>
  <c r="E206" i="23"/>
  <c r="N206" i="23"/>
  <c r="M206" i="23"/>
  <c r="V206" i="23"/>
  <c r="C207" i="23"/>
  <c r="AA206" i="23"/>
  <c r="AC206" i="23"/>
  <c r="AJ206" i="23"/>
  <c r="X206" i="23"/>
  <c r="AB206" i="23"/>
  <c r="H206" i="23"/>
  <c r="P206" i="23"/>
  <c r="AI206" i="23"/>
  <c r="AH206" i="23"/>
  <c r="AG206" i="23"/>
  <c r="L206" i="23"/>
  <c r="Z206" i="23"/>
  <c r="W206" i="23"/>
  <c r="K206" i="23"/>
  <c r="I206" i="23"/>
  <c r="F206" i="23"/>
  <c r="Q206" i="23"/>
  <c r="C208" i="23" l="1"/>
  <c r="AB207" i="23"/>
  <c r="AA207" i="23"/>
  <c r="AD207" i="23"/>
  <c r="Y207" i="23"/>
  <c r="E207" i="23"/>
  <c r="P207" i="23"/>
  <c r="K207" i="23"/>
  <c r="AE207" i="23"/>
  <c r="Z207" i="23"/>
  <c r="L207" i="23"/>
  <c r="O207" i="23"/>
  <c r="N207" i="23"/>
  <c r="I207" i="23"/>
  <c r="Q207" i="23"/>
  <c r="V207" i="23"/>
  <c r="AF207" i="23"/>
  <c r="AJ207" i="23"/>
  <c r="J207" i="23"/>
  <c r="AG207" i="23"/>
  <c r="X207" i="23"/>
  <c r="H207" i="23"/>
  <c r="AI207" i="23"/>
  <c r="AH207" i="23"/>
  <c r="M207" i="23"/>
  <c r="W207" i="23"/>
  <c r="G207" i="23"/>
  <c r="F207" i="23"/>
  <c r="AC207" i="23"/>
  <c r="C209" i="23" l="1"/>
  <c r="AB208" i="23"/>
  <c r="AF208" i="23"/>
  <c r="AE208" i="23"/>
  <c r="Z208" i="23"/>
  <c r="AH208" i="23"/>
  <c r="AC208" i="23"/>
  <c r="L208" i="23"/>
  <c r="O208" i="23"/>
  <c r="N208" i="23"/>
  <c r="V208" i="23"/>
  <c r="AA208" i="23"/>
  <c r="H208" i="23"/>
  <c r="P208" i="23"/>
  <c r="K208" i="23"/>
  <c r="J208" i="23"/>
  <c r="M208" i="23"/>
  <c r="X208" i="23"/>
  <c r="AD208" i="23"/>
  <c r="Y208" i="23"/>
  <c r="E208" i="23"/>
  <c r="AI208" i="23"/>
  <c r="I208" i="23"/>
  <c r="Q208" i="23"/>
  <c r="G208" i="23"/>
  <c r="AG208" i="23"/>
  <c r="F208" i="23"/>
  <c r="AJ208" i="23"/>
  <c r="W208" i="23"/>
  <c r="C210" i="23" l="1"/>
  <c r="AA209" i="23"/>
  <c r="AD209" i="23"/>
  <c r="AC209" i="23"/>
  <c r="L209" i="23"/>
  <c r="O209" i="23"/>
  <c r="F209" i="23"/>
  <c r="AF209" i="23"/>
  <c r="P209" i="23"/>
  <c r="K209" i="23"/>
  <c r="N209" i="23"/>
  <c r="AG209" i="23"/>
  <c r="W209" i="23"/>
  <c r="AB209" i="23"/>
  <c r="Y209" i="23"/>
  <c r="AJ209" i="23"/>
  <c r="AI209" i="23"/>
  <c r="AH209" i="23"/>
  <c r="M209" i="23"/>
  <c r="Q209" i="23"/>
  <c r="AE209" i="23"/>
  <c r="Z209" i="23"/>
  <c r="H209" i="23"/>
  <c r="G209" i="23"/>
  <c r="J209" i="23"/>
  <c r="V209" i="23"/>
  <c r="I209" i="23"/>
  <c r="X209" i="23"/>
  <c r="E209" i="23"/>
  <c r="C211" i="23" l="1"/>
  <c r="AF210" i="23"/>
  <c r="AE210" i="23"/>
  <c r="AB210" i="23"/>
  <c r="AA210" i="23"/>
  <c r="AD210" i="23"/>
  <c r="AJ210" i="23"/>
  <c r="E210" i="23"/>
  <c r="AI210" i="23"/>
  <c r="J210" i="23"/>
  <c r="P210" i="23"/>
  <c r="K210" i="23"/>
  <c r="N210" i="23"/>
  <c r="I210" i="23"/>
  <c r="W210" i="23"/>
  <c r="Z210" i="23"/>
  <c r="H210" i="23"/>
  <c r="AH210" i="23"/>
  <c r="AC210" i="23"/>
  <c r="L210" i="23"/>
  <c r="G210" i="23"/>
  <c r="F210" i="23"/>
  <c r="AG210" i="23"/>
  <c r="Q210" i="23"/>
  <c r="V210" i="23"/>
  <c r="M210" i="23"/>
  <c r="X210" i="23"/>
  <c r="Y210" i="23"/>
  <c r="O210" i="23"/>
  <c r="C212" i="23" l="1"/>
  <c r="AB211" i="23"/>
  <c r="AF211" i="23"/>
  <c r="AE211" i="23"/>
  <c r="Y211" i="23"/>
  <c r="L211" i="23"/>
  <c r="G211" i="23"/>
  <c r="N211" i="23"/>
  <c r="AA211" i="23"/>
  <c r="E211" i="23"/>
  <c r="K211" i="23"/>
  <c r="J211" i="23"/>
  <c r="M211" i="23"/>
  <c r="W211" i="23"/>
  <c r="AD211" i="23"/>
  <c r="AC211" i="23"/>
  <c r="H211" i="23"/>
  <c r="AH211" i="23"/>
  <c r="AG211" i="23"/>
  <c r="Q211" i="23"/>
  <c r="P211" i="23"/>
  <c r="AI211" i="23"/>
  <c r="F211" i="23"/>
  <c r="I211" i="23"/>
  <c r="V211" i="23"/>
  <c r="Z211" i="23"/>
  <c r="AJ211" i="23"/>
  <c r="X211" i="23"/>
  <c r="O211" i="23"/>
  <c r="C213" i="23" l="1"/>
  <c r="AA212" i="23"/>
  <c r="AD212" i="23"/>
  <c r="Z212" i="23"/>
  <c r="AJ212" i="23"/>
  <c r="E212" i="23"/>
  <c r="K212" i="23"/>
  <c r="AH212" i="23"/>
  <c r="Y212" i="23"/>
  <c r="G212" i="23"/>
  <c r="J212" i="23"/>
  <c r="W212" i="23"/>
  <c r="AB212" i="23"/>
  <c r="AE212" i="23"/>
  <c r="L212" i="23"/>
  <c r="I212" i="23"/>
  <c r="AF212" i="23"/>
  <c r="P212" i="23"/>
  <c r="AI212" i="23"/>
  <c r="F212" i="23"/>
  <c r="M212" i="23"/>
  <c r="V212" i="23"/>
  <c r="Q212" i="23"/>
  <c r="O212" i="23"/>
  <c r="AC212" i="23"/>
  <c r="N212" i="23"/>
  <c r="AG212" i="23"/>
  <c r="H212" i="23"/>
  <c r="X212" i="23"/>
  <c r="C214" i="23" l="1"/>
  <c r="AA213" i="23"/>
  <c r="AD213" i="23"/>
  <c r="AB213" i="23"/>
  <c r="AF213" i="23"/>
  <c r="AE213" i="23"/>
  <c r="AC213" i="23"/>
  <c r="L213" i="23"/>
  <c r="O213" i="23"/>
  <c r="F213" i="23"/>
  <c r="Z213" i="23"/>
  <c r="AJ213" i="23"/>
  <c r="G213" i="23"/>
  <c r="J213" i="23"/>
  <c r="AG213" i="23"/>
  <c r="Q213" i="23"/>
  <c r="W213" i="23"/>
  <c r="P213" i="23"/>
  <c r="M213" i="23"/>
  <c r="Y213" i="23"/>
  <c r="E213" i="23"/>
  <c r="AI213" i="23"/>
  <c r="AH213" i="23"/>
  <c r="V213" i="23"/>
  <c r="K213" i="23"/>
  <c r="N213" i="23"/>
  <c r="I213" i="23"/>
  <c r="H213" i="23"/>
  <c r="X213" i="23"/>
  <c r="C215" i="23" l="1"/>
  <c r="AF214" i="23"/>
  <c r="AE214" i="23"/>
  <c r="AJ214" i="23"/>
  <c r="E214" i="23"/>
  <c r="AI214" i="23"/>
  <c r="J214" i="23"/>
  <c r="AB214" i="23"/>
  <c r="AC214" i="23"/>
  <c r="H214" i="23"/>
  <c r="G214" i="23"/>
  <c r="F214" i="23"/>
  <c r="I214" i="23"/>
  <c r="W214" i="23"/>
  <c r="AD214" i="23"/>
  <c r="Y214" i="23"/>
  <c r="P214" i="23"/>
  <c r="O214" i="23"/>
  <c r="AA214" i="23"/>
  <c r="Z214" i="23"/>
  <c r="AH214" i="23"/>
  <c r="AG214" i="23"/>
  <c r="Q214" i="23"/>
  <c r="V214" i="23"/>
  <c r="N214" i="23"/>
  <c r="M214" i="23"/>
  <c r="L214" i="23"/>
  <c r="X214" i="23"/>
  <c r="K214" i="23"/>
  <c r="C216" i="23" l="1"/>
  <c r="AB215" i="23"/>
  <c r="AA215" i="23"/>
  <c r="AD215" i="23"/>
  <c r="Y215" i="23"/>
  <c r="L215" i="23"/>
  <c r="G215" i="23"/>
  <c r="N215" i="23"/>
  <c r="H215" i="23"/>
  <c r="AI215" i="23"/>
  <c r="F215" i="23"/>
  <c r="M215" i="23"/>
  <c r="W215" i="23"/>
  <c r="AE215" i="23"/>
  <c r="AF215" i="23"/>
  <c r="Z215" i="23"/>
  <c r="E215" i="23"/>
  <c r="O215" i="23"/>
  <c r="AG215" i="23"/>
  <c r="Q215" i="23"/>
  <c r="AC215" i="23"/>
  <c r="AJ215" i="23"/>
  <c r="AH215" i="23"/>
  <c r="I215" i="23"/>
  <c r="V215" i="23"/>
  <c r="P215" i="23"/>
  <c r="X215" i="23"/>
  <c r="K215" i="23"/>
  <c r="J215" i="23"/>
  <c r="C217" i="23" l="1"/>
  <c r="AB216" i="23"/>
  <c r="AF216" i="23"/>
  <c r="AE216" i="23"/>
  <c r="Z216" i="23"/>
  <c r="AJ216" i="23"/>
  <c r="E216" i="23"/>
  <c r="K216" i="23"/>
  <c r="AH216" i="23"/>
  <c r="AD216" i="23"/>
  <c r="L216" i="23"/>
  <c r="AI216" i="23"/>
  <c r="F216" i="23"/>
  <c r="W216" i="23"/>
  <c r="AA216" i="23"/>
  <c r="AC216" i="23"/>
  <c r="O216" i="23"/>
  <c r="N216" i="23"/>
  <c r="I216" i="23"/>
  <c r="H216" i="23"/>
  <c r="M216" i="23"/>
  <c r="V216" i="23"/>
  <c r="G216" i="23"/>
  <c r="AG216" i="23"/>
  <c r="Y216" i="23"/>
  <c r="J216" i="23"/>
  <c r="P216" i="23"/>
  <c r="Q216" i="23"/>
  <c r="X216" i="23"/>
  <c r="C218" i="23" l="1"/>
  <c r="AA217" i="23"/>
  <c r="AD217" i="23"/>
  <c r="AC217" i="23"/>
  <c r="L217" i="23"/>
  <c r="O217" i="23"/>
  <c r="F217" i="23"/>
  <c r="AE217" i="23"/>
  <c r="Y217" i="23"/>
  <c r="P217" i="23"/>
  <c r="AI217" i="23"/>
  <c r="AH217" i="23"/>
  <c r="AG217" i="23"/>
  <c r="Q217" i="23"/>
  <c r="W217" i="23"/>
  <c r="AF217" i="23"/>
  <c r="AJ217" i="23"/>
  <c r="K217" i="23"/>
  <c r="N217" i="23"/>
  <c r="M217" i="23"/>
  <c r="AB217" i="23"/>
  <c r="H217" i="23"/>
  <c r="V217" i="23"/>
  <c r="G217" i="23"/>
  <c r="I217" i="23"/>
  <c r="J217" i="23"/>
  <c r="E217" i="23"/>
  <c r="X217" i="23"/>
  <c r="Z217" i="23"/>
  <c r="C219" i="23" l="1"/>
  <c r="AF218" i="23"/>
  <c r="AE218" i="23"/>
  <c r="AB218" i="23"/>
  <c r="AA218" i="23"/>
  <c r="AD218" i="23"/>
  <c r="AJ218" i="23"/>
  <c r="E218" i="23"/>
  <c r="AI218" i="23"/>
  <c r="J218" i="23"/>
  <c r="Z218" i="23"/>
  <c r="P218" i="23"/>
  <c r="AH218" i="23"/>
  <c r="I218" i="23"/>
  <c r="W218" i="23"/>
  <c r="H218" i="23"/>
  <c r="K218" i="23"/>
  <c r="N218" i="23"/>
  <c r="Y218" i="23"/>
  <c r="L218" i="23"/>
  <c r="O218" i="23"/>
  <c r="AG218" i="23"/>
  <c r="Q218" i="23"/>
  <c r="V218" i="23"/>
  <c r="F218" i="23"/>
  <c r="AC218" i="23"/>
  <c r="X218" i="23"/>
  <c r="G218" i="23"/>
  <c r="M218" i="23"/>
  <c r="C220" i="23" l="1"/>
  <c r="AB219" i="23"/>
  <c r="AF219" i="23"/>
  <c r="AE219" i="23"/>
  <c r="Y219" i="23"/>
  <c r="L219" i="23"/>
  <c r="G219" i="23"/>
  <c r="N219" i="23"/>
  <c r="AC219" i="23"/>
  <c r="E219" i="23"/>
  <c r="AH219" i="23"/>
  <c r="M219" i="23"/>
  <c r="W219" i="23"/>
  <c r="AA219" i="23"/>
  <c r="H219" i="23"/>
  <c r="K219" i="23"/>
  <c r="J219" i="23"/>
  <c r="AG219" i="23"/>
  <c r="Q219" i="23"/>
  <c r="AD219" i="23"/>
  <c r="Z219" i="23"/>
  <c r="P219" i="23"/>
  <c r="O219" i="23"/>
  <c r="I219" i="23"/>
  <c r="V219" i="23"/>
  <c r="X219" i="23"/>
  <c r="AI219" i="23"/>
  <c r="AJ219" i="23"/>
  <c r="F219" i="23"/>
  <c r="C221" i="23" l="1"/>
  <c r="AA220" i="23"/>
  <c r="AD220" i="23"/>
  <c r="Z220" i="23"/>
  <c r="AJ220" i="23"/>
  <c r="E220" i="23"/>
  <c r="K220" i="23"/>
  <c r="AH220" i="23"/>
  <c r="AF220" i="23"/>
  <c r="W220" i="23"/>
  <c r="AB220" i="23"/>
  <c r="Y220" i="23"/>
  <c r="L220" i="23"/>
  <c r="G220" i="23"/>
  <c r="J220" i="23"/>
  <c r="I220" i="23"/>
  <c r="AE220" i="23"/>
  <c r="AC220" i="23"/>
  <c r="P220" i="23"/>
  <c r="O220" i="23"/>
  <c r="N220" i="23"/>
  <c r="M220" i="23"/>
  <c r="V220" i="23"/>
  <c r="AG220" i="23"/>
  <c r="AI220" i="23"/>
  <c r="H220" i="23"/>
  <c r="F220" i="23"/>
  <c r="Q220" i="23"/>
  <c r="X220" i="23"/>
  <c r="C222" i="23" l="1"/>
  <c r="AA221" i="23"/>
  <c r="AD221" i="23"/>
  <c r="AB221" i="23"/>
  <c r="AF221" i="23"/>
  <c r="AE221" i="23"/>
  <c r="AC221" i="23"/>
  <c r="L221" i="23"/>
  <c r="O221" i="23"/>
  <c r="F221" i="23"/>
  <c r="AJ221" i="23"/>
  <c r="AG221" i="23"/>
  <c r="Q221" i="23"/>
  <c r="W221" i="23"/>
  <c r="Z221" i="23"/>
  <c r="P221" i="23"/>
  <c r="G221" i="23"/>
  <c r="J221" i="23"/>
  <c r="M221" i="23"/>
  <c r="E221" i="23"/>
  <c r="K221" i="23"/>
  <c r="N221" i="23"/>
  <c r="V221" i="23"/>
  <c r="AI221" i="23"/>
  <c r="Y221" i="23"/>
  <c r="H221" i="23"/>
  <c r="AH221" i="23"/>
  <c r="X221" i="23"/>
  <c r="I221" i="23"/>
  <c r="C223" i="23" l="1"/>
  <c r="AF222" i="23"/>
  <c r="AE222" i="23"/>
  <c r="AJ222" i="23"/>
  <c r="E222" i="23"/>
  <c r="AI222" i="23"/>
  <c r="J222" i="23"/>
  <c r="AA222" i="23"/>
  <c r="Y222" i="23"/>
  <c r="H222" i="23"/>
  <c r="O222" i="23"/>
  <c r="I222" i="23"/>
  <c r="W222" i="23"/>
  <c r="AB222" i="23"/>
  <c r="AD222" i="23"/>
  <c r="AC222" i="23"/>
  <c r="P222" i="23"/>
  <c r="G222" i="23"/>
  <c r="F222" i="23"/>
  <c r="K222" i="23"/>
  <c r="N222" i="23"/>
  <c r="AG222" i="23"/>
  <c r="Q222" i="23"/>
  <c r="V222" i="23"/>
  <c r="L222" i="23"/>
  <c r="AH222" i="23"/>
  <c r="X222" i="23"/>
  <c r="Z222" i="23"/>
  <c r="M222" i="23"/>
  <c r="C224" i="23" l="1"/>
  <c r="AB223" i="23"/>
  <c r="AA223" i="23"/>
  <c r="AD223" i="23"/>
  <c r="Y223" i="23"/>
  <c r="L223" i="23"/>
  <c r="G223" i="23"/>
  <c r="N223" i="23"/>
  <c r="AG223" i="23"/>
  <c r="Z223" i="23"/>
  <c r="H223" i="23"/>
  <c r="O223" i="23"/>
  <c r="I223" i="23"/>
  <c r="W223" i="23"/>
  <c r="AE223" i="23"/>
  <c r="E223" i="23"/>
  <c r="AI223" i="23"/>
  <c r="F223" i="23"/>
  <c r="Q223" i="23"/>
  <c r="AF223" i="23"/>
  <c r="AJ223" i="23"/>
  <c r="K223" i="23"/>
  <c r="J223" i="23"/>
  <c r="V223" i="23"/>
  <c r="AC223" i="23"/>
  <c r="X223" i="23"/>
  <c r="M223" i="23"/>
  <c r="P223" i="23"/>
  <c r="AH223" i="23"/>
  <c r="C225" i="23" l="1"/>
  <c r="AB224" i="23"/>
  <c r="AF224" i="23"/>
  <c r="AE224" i="23"/>
  <c r="Z224" i="23"/>
  <c r="AJ224" i="23"/>
  <c r="E224" i="23"/>
  <c r="K224" i="23"/>
  <c r="AH224" i="23"/>
  <c r="I224" i="23"/>
  <c r="AC224" i="23"/>
  <c r="L224" i="23"/>
  <c r="O224" i="23"/>
  <c r="N224" i="23"/>
  <c r="AG224" i="23"/>
  <c r="W224" i="23"/>
  <c r="AD224" i="23"/>
  <c r="AI224" i="23"/>
  <c r="F224" i="23"/>
  <c r="Q224" i="23"/>
  <c r="AA224" i="23"/>
  <c r="Y224" i="23"/>
  <c r="H224" i="23"/>
  <c r="G224" i="23"/>
  <c r="J224" i="23"/>
  <c r="V224" i="23"/>
  <c r="M224" i="23"/>
  <c r="P224" i="23"/>
  <c r="X224" i="23"/>
  <c r="C226" i="23" l="1"/>
  <c r="AA225" i="23"/>
  <c r="AD225" i="23"/>
  <c r="AC225" i="23"/>
  <c r="L225" i="23"/>
  <c r="O225" i="23"/>
  <c r="F225" i="23"/>
  <c r="M225" i="23"/>
  <c r="AB225" i="23"/>
  <c r="P225" i="23"/>
  <c r="K225" i="23"/>
  <c r="N225" i="23"/>
  <c r="AG225" i="23"/>
  <c r="W225" i="23"/>
  <c r="AE225" i="23"/>
  <c r="AF225" i="23"/>
  <c r="Y225" i="23"/>
  <c r="AJ225" i="23"/>
  <c r="AI225" i="23"/>
  <c r="AH225" i="23"/>
  <c r="Q225" i="23"/>
  <c r="Z225" i="23"/>
  <c r="H225" i="23"/>
  <c r="G225" i="23"/>
  <c r="J225" i="23"/>
  <c r="V225" i="23"/>
  <c r="E225" i="23"/>
  <c r="X225" i="23"/>
  <c r="I225" i="23"/>
  <c r="C227" i="23" l="1"/>
  <c r="AF226" i="23"/>
  <c r="AE226" i="23"/>
  <c r="AB226" i="23"/>
  <c r="AA226" i="23"/>
  <c r="AD226" i="23"/>
  <c r="AJ226" i="23"/>
  <c r="E226" i="23"/>
  <c r="AI226" i="23"/>
  <c r="J226" i="23"/>
  <c r="P226" i="23"/>
  <c r="K226" i="23"/>
  <c r="N226" i="23"/>
  <c r="AG226" i="23"/>
  <c r="W226" i="23"/>
  <c r="Z226" i="23"/>
  <c r="H226" i="23"/>
  <c r="AH226" i="23"/>
  <c r="M226" i="23"/>
  <c r="Q226" i="23"/>
  <c r="AC226" i="23"/>
  <c r="L226" i="23"/>
  <c r="G226" i="23"/>
  <c r="F226" i="23"/>
  <c r="V226" i="23"/>
  <c r="Y226" i="23"/>
  <c r="O226" i="23"/>
  <c r="X226" i="23"/>
  <c r="I226" i="23"/>
  <c r="C228" i="23" l="1"/>
  <c r="AB227" i="23"/>
  <c r="AF227" i="23"/>
  <c r="AE227" i="23"/>
  <c r="Y227" i="23"/>
  <c r="L227" i="23"/>
  <c r="G227" i="23"/>
  <c r="N227" i="23"/>
  <c r="AG227" i="23"/>
  <c r="Q227" i="23"/>
  <c r="AD227" i="23"/>
  <c r="E227" i="23"/>
  <c r="K227" i="23"/>
  <c r="J227" i="23"/>
  <c r="W227" i="23"/>
  <c r="AA227" i="23"/>
  <c r="AC227" i="23"/>
  <c r="H227" i="23"/>
  <c r="AH227" i="23"/>
  <c r="M227" i="23"/>
  <c r="P227" i="23"/>
  <c r="AI227" i="23"/>
  <c r="F227" i="23"/>
  <c r="V227" i="23"/>
  <c r="X227" i="23"/>
  <c r="Z227" i="23"/>
  <c r="I227" i="23"/>
  <c r="AJ227" i="23"/>
  <c r="O227" i="23"/>
  <c r="C229" i="23" l="1"/>
  <c r="AA228" i="23"/>
  <c r="AD228" i="23"/>
  <c r="Z228" i="23"/>
  <c r="AJ228" i="23"/>
  <c r="E228" i="23"/>
  <c r="K228" i="23"/>
  <c r="AH228" i="23"/>
  <c r="I228" i="23"/>
  <c r="AE228" i="23"/>
  <c r="Y228" i="23"/>
  <c r="G228" i="23"/>
  <c r="J228" i="23"/>
  <c r="W228" i="23"/>
  <c r="AF228" i="23"/>
  <c r="L228" i="23"/>
  <c r="M228" i="23"/>
  <c r="AB228" i="23"/>
  <c r="P228" i="23"/>
  <c r="AI228" i="23"/>
  <c r="F228" i="23"/>
  <c r="Q228" i="23"/>
  <c r="V228" i="23"/>
  <c r="AG228" i="23"/>
  <c r="H228" i="23"/>
  <c r="O228" i="23"/>
  <c r="AC228" i="23"/>
  <c r="N228" i="23"/>
  <c r="X228" i="23"/>
  <c r="C230" i="23" l="1"/>
  <c r="AA229" i="23"/>
  <c r="AD229" i="23"/>
  <c r="AB229" i="23"/>
  <c r="AF229" i="23"/>
  <c r="AE229" i="23"/>
  <c r="AC229" i="23"/>
  <c r="O229" i="23"/>
  <c r="F229" i="23"/>
  <c r="M229" i="23"/>
  <c r="Z229" i="23"/>
  <c r="L229" i="23"/>
  <c r="G229" i="23"/>
  <c r="J229" i="23"/>
  <c r="W229" i="23"/>
  <c r="AJ229" i="23"/>
  <c r="P229" i="23"/>
  <c r="I229" i="23"/>
  <c r="Y229" i="23"/>
  <c r="H229" i="23"/>
  <c r="E229" i="23"/>
  <c r="AI229" i="23"/>
  <c r="AH229" i="23"/>
  <c r="Q229" i="23"/>
  <c r="V229" i="23"/>
  <c r="K229" i="23"/>
  <c r="N229" i="23"/>
  <c r="X229" i="23"/>
  <c r="AG229" i="23"/>
  <c r="C231" i="23" l="1"/>
  <c r="AF230" i="23"/>
  <c r="AE230" i="23"/>
  <c r="H230" i="23"/>
  <c r="AI230" i="23"/>
  <c r="J230" i="23"/>
  <c r="AC230" i="23"/>
  <c r="P230" i="23"/>
  <c r="G230" i="23"/>
  <c r="F230" i="23"/>
  <c r="W230" i="23"/>
  <c r="AA230" i="23"/>
  <c r="AB230" i="23"/>
  <c r="Y230" i="23"/>
  <c r="AJ230" i="23"/>
  <c r="O230" i="23"/>
  <c r="I230" i="23"/>
  <c r="AD230" i="23"/>
  <c r="Z230" i="23"/>
  <c r="L230" i="23"/>
  <c r="AH230" i="23"/>
  <c r="M230" i="23"/>
  <c r="Q230" i="23"/>
  <c r="V230" i="23"/>
  <c r="K230" i="23"/>
  <c r="N230" i="23"/>
  <c r="X230" i="23"/>
  <c r="AG230" i="23"/>
  <c r="E230" i="23"/>
  <c r="C232" i="23" l="1"/>
  <c r="AB231" i="23"/>
  <c r="AA231" i="23"/>
  <c r="AD231" i="23"/>
  <c r="P231" i="23"/>
  <c r="G231" i="23"/>
  <c r="N231" i="23"/>
  <c r="I231" i="23"/>
  <c r="Q231" i="23"/>
  <c r="AF231" i="23"/>
  <c r="E231" i="23"/>
  <c r="AI231" i="23"/>
  <c r="F231" i="23"/>
  <c r="X231" i="23"/>
  <c r="Z231" i="23"/>
  <c r="H231" i="23"/>
  <c r="O231" i="23"/>
  <c r="M231" i="23"/>
  <c r="V231" i="23"/>
  <c r="AE231" i="23"/>
  <c r="AC231" i="23"/>
  <c r="L231" i="23"/>
  <c r="AH231" i="23"/>
  <c r="W231" i="23"/>
  <c r="J231" i="23"/>
  <c r="AJ231" i="23"/>
  <c r="AG231" i="23"/>
  <c r="Y231" i="23"/>
  <c r="K231" i="23"/>
  <c r="C233" i="23" l="1"/>
  <c r="AB232" i="23"/>
  <c r="AF232" i="23"/>
  <c r="AE232" i="23"/>
  <c r="Z232" i="23"/>
  <c r="H232" i="23"/>
  <c r="K232" i="23"/>
  <c r="AH232" i="23"/>
  <c r="M232" i="23"/>
  <c r="AA232" i="23"/>
  <c r="Y232" i="23"/>
  <c r="E232" i="23"/>
  <c r="AI232" i="23"/>
  <c r="F232" i="23"/>
  <c r="X232" i="23"/>
  <c r="AD232" i="23"/>
  <c r="AC232" i="23"/>
  <c r="L232" i="23"/>
  <c r="O232" i="23"/>
  <c r="N232" i="23"/>
  <c r="I232" i="23"/>
  <c r="V232" i="23"/>
  <c r="P232" i="23"/>
  <c r="Q232" i="23"/>
  <c r="W232" i="23"/>
  <c r="AJ232" i="23"/>
  <c r="AG232" i="23"/>
  <c r="G232" i="23"/>
  <c r="J232" i="23"/>
  <c r="C234" i="23" l="1"/>
  <c r="AA233" i="23"/>
  <c r="AD233" i="23"/>
  <c r="AC233" i="23"/>
  <c r="P233" i="23"/>
  <c r="O233" i="23"/>
  <c r="F233" i="23"/>
  <c r="AJ233" i="23"/>
  <c r="AI233" i="23"/>
  <c r="AH233" i="23"/>
  <c r="X233" i="23"/>
  <c r="AB233" i="23"/>
  <c r="AE233" i="23"/>
  <c r="L233" i="23"/>
  <c r="K233" i="23"/>
  <c r="N233" i="23"/>
  <c r="I233" i="23"/>
  <c r="V233" i="23"/>
  <c r="AF233" i="23"/>
  <c r="Y233" i="23"/>
  <c r="E233" i="23"/>
  <c r="M233" i="23"/>
  <c r="Q233" i="23"/>
  <c r="W233" i="23"/>
  <c r="Z233" i="23"/>
  <c r="G233" i="23"/>
  <c r="J233" i="23"/>
  <c r="H233" i="23"/>
  <c r="AG233" i="23"/>
  <c r="C235" i="23" l="1"/>
  <c r="AF234" i="23"/>
  <c r="AE234" i="23"/>
  <c r="AB234" i="23"/>
  <c r="AA234" i="23"/>
  <c r="AD234" i="23"/>
  <c r="Y234" i="23"/>
  <c r="H234" i="23"/>
  <c r="AI234" i="23"/>
  <c r="J234" i="23"/>
  <c r="AG234" i="23"/>
  <c r="Q234" i="23"/>
  <c r="Z234" i="23"/>
  <c r="AJ234" i="23"/>
  <c r="AH234" i="23"/>
  <c r="X234" i="23"/>
  <c r="P234" i="23"/>
  <c r="K234" i="23"/>
  <c r="N234" i="23"/>
  <c r="I234" i="23"/>
  <c r="V234" i="23"/>
  <c r="E234" i="23"/>
  <c r="O234" i="23"/>
  <c r="M234" i="23"/>
  <c r="W234" i="23"/>
  <c r="G234" i="23"/>
  <c r="F234" i="23"/>
  <c r="AC234" i="23"/>
  <c r="L234" i="23"/>
  <c r="C236" i="23" l="1"/>
  <c r="AB235" i="23"/>
  <c r="AF235" i="23"/>
  <c r="AE235" i="23"/>
  <c r="P235" i="23"/>
  <c r="G235" i="23"/>
  <c r="N235" i="23"/>
  <c r="I235" i="23"/>
  <c r="AC235" i="23"/>
  <c r="H235" i="23"/>
  <c r="AH235" i="23"/>
  <c r="Q235" i="23"/>
  <c r="X235" i="23"/>
  <c r="AD235" i="23"/>
  <c r="Y235" i="23"/>
  <c r="E235" i="23"/>
  <c r="K235" i="23"/>
  <c r="J235" i="23"/>
  <c r="AG235" i="23"/>
  <c r="AA235" i="23"/>
  <c r="Z235" i="23"/>
  <c r="AJ235" i="23"/>
  <c r="O235" i="23"/>
  <c r="M235" i="23"/>
  <c r="W235" i="23"/>
  <c r="F235" i="23"/>
  <c r="L235" i="23"/>
  <c r="V235" i="23"/>
  <c r="AI235" i="23"/>
  <c r="C237" i="23" l="1"/>
  <c r="AA236" i="23"/>
  <c r="AD236" i="23"/>
  <c r="Z236" i="23"/>
  <c r="H236" i="23"/>
  <c r="K236" i="23"/>
  <c r="AH236" i="23"/>
  <c r="M236" i="23"/>
  <c r="AB236" i="23"/>
  <c r="L236" i="23"/>
  <c r="Q236" i="23"/>
  <c r="AE236" i="23"/>
  <c r="AF236" i="23"/>
  <c r="E236" i="23"/>
  <c r="G236" i="23"/>
  <c r="J236" i="23"/>
  <c r="AG236" i="23"/>
  <c r="W236" i="23"/>
  <c r="AC236" i="23"/>
  <c r="AJ236" i="23"/>
  <c r="O236" i="23"/>
  <c r="N236" i="23"/>
  <c r="I236" i="23"/>
  <c r="X236" i="23"/>
  <c r="P236" i="23"/>
  <c r="V236" i="23"/>
  <c r="Y236" i="23"/>
  <c r="AI236" i="23"/>
  <c r="F236" i="23"/>
  <c r="C238" i="23" l="1"/>
  <c r="AA237" i="23"/>
  <c r="AD237" i="23"/>
  <c r="AB237" i="23"/>
  <c r="AF237" i="23"/>
  <c r="AE237" i="23"/>
  <c r="AC237" i="23"/>
  <c r="P237" i="23"/>
  <c r="O237" i="23"/>
  <c r="F237" i="23"/>
  <c r="Y237" i="23"/>
  <c r="L237" i="23"/>
  <c r="M237" i="23"/>
  <c r="Q237" i="23"/>
  <c r="Z237" i="23"/>
  <c r="AJ237" i="23"/>
  <c r="G237" i="23"/>
  <c r="J237" i="23"/>
  <c r="AG237" i="23"/>
  <c r="W237" i="23"/>
  <c r="H237" i="23"/>
  <c r="K237" i="23"/>
  <c r="N237" i="23"/>
  <c r="I237" i="23"/>
  <c r="X237" i="23"/>
  <c r="V237" i="23"/>
  <c r="AI237" i="23"/>
  <c r="AH237" i="23"/>
  <c r="E237" i="23"/>
  <c r="C239" i="23" l="1"/>
  <c r="AF238" i="23"/>
  <c r="AE238" i="23"/>
  <c r="Y238" i="23"/>
  <c r="H238" i="23"/>
  <c r="AI238" i="23"/>
  <c r="J238" i="23"/>
  <c r="AG238" i="23"/>
  <c r="Q238" i="23"/>
  <c r="AD238" i="23"/>
  <c r="P238" i="23"/>
  <c r="O238" i="23"/>
  <c r="M238" i="23"/>
  <c r="AA238" i="23"/>
  <c r="AC238" i="23"/>
  <c r="AJ238" i="23"/>
  <c r="G238" i="23"/>
  <c r="F238" i="23"/>
  <c r="W238" i="23"/>
  <c r="AB238" i="23"/>
  <c r="L238" i="23"/>
  <c r="K238" i="23"/>
  <c r="N238" i="23"/>
  <c r="I238" i="23"/>
  <c r="X238" i="23"/>
  <c r="AH238" i="23"/>
  <c r="E238" i="23"/>
  <c r="Z238" i="23"/>
  <c r="V238" i="23"/>
  <c r="C240" i="23" l="1"/>
  <c r="AB239" i="23"/>
  <c r="AA239" i="23"/>
  <c r="AD239" i="23"/>
  <c r="F239" i="23"/>
  <c r="AJ239" i="23"/>
  <c r="N239" i="23"/>
  <c r="AE239" i="23"/>
  <c r="Z239" i="23"/>
  <c r="E239" i="23"/>
  <c r="G239" i="23"/>
  <c r="P239" i="23"/>
  <c r="O239" i="23"/>
  <c r="AG239" i="23"/>
  <c r="AF239" i="23"/>
  <c r="I239" i="23"/>
  <c r="W239" i="23"/>
  <c r="Y239" i="23"/>
  <c r="H239" i="23"/>
  <c r="AI239" i="23"/>
  <c r="AH239" i="23"/>
  <c r="X239" i="23"/>
  <c r="J239" i="23"/>
  <c r="AC239" i="23"/>
  <c r="L239" i="23"/>
  <c r="M239" i="23"/>
  <c r="V239" i="23"/>
  <c r="K239" i="23"/>
  <c r="Q239" i="23"/>
  <c r="C241" i="23" l="1"/>
  <c r="AB240" i="23"/>
  <c r="AF240" i="23"/>
  <c r="AE240" i="23"/>
  <c r="Z240" i="23"/>
  <c r="E240" i="23"/>
  <c r="P240" i="23"/>
  <c r="G240" i="23"/>
  <c r="O240" i="23"/>
  <c r="J240" i="23"/>
  <c r="M240" i="23"/>
  <c r="AC240" i="23"/>
  <c r="L240" i="23"/>
  <c r="N240" i="23"/>
  <c r="AG240" i="23"/>
  <c r="AA240" i="23"/>
  <c r="Y240" i="23"/>
  <c r="AJ240" i="23"/>
  <c r="I240" i="23"/>
  <c r="W240" i="23"/>
  <c r="AD240" i="23"/>
  <c r="H240" i="23"/>
  <c r="AI240" i="23"/>
  <c r="AH240" i="23"/>
  <c r="X240" i="23"/>
  <c r="Q240" i="23"/>
  <c r="V240" i="23"/>
  <c r="K240" i="23"/>
  <c r="F240" i="23"/>
  <c r="C242" i="23" l="1"/>
  <c r="AA241" i="23"/>
  <c r="AD241" i="23"/>
  <c r="AC241" i="23"/>
  <c r="K241" i="23"/>
  <c r="I241" i="23"/>
  <c r="Q241" i="23"/>
  <c r="AF241" i="23"/>
  <c r="L241" i="23"/>
  <c r="O241" i="23"/>
  <c r="N241" i="23"/>
  <c r="AG241" i="23"/>
  <c r="AB241" i="23"/>
  <c r="H241" i="23"/>
  <c r="P241" i="23"/>
  <c r="J241" i="23"/>
  <c r="W241" i="23"/>
  <c r="AE241" i="23"/>
  <c r="Z241" i="23"/>
  <c r="E241" i="23"/>
  <c r="AI241" i="23"/>
  <c r="AH241" i="23"/>
  <c r="X241" i="23"/>
  <c r="M241" i="23"/>
  <c r="V241" i="23"/>
  <c r="Y241" i="23"/>
  <c r="G241" i="23"/>
  <c r="F241" i="23"/>
  <c r="AJ241" i="23"/>
  <c r="C243" i="23" l="1"/>
  <c r="AF242" i="23"/>
  <c r="AE242" i="23"/>
  <c r="AB242" i="23"/>
  <c r="AA242" i="23"/>
  <c r="AD242" i="23"/>
  <c r="Y242" i="23"/>
  <c r="E242" i="23"/>
  <c r="P242" i="23"/>
  <c r="AH242" i="23"/>
  <c r="O242" i="23"/>
  <c r="N242" i="23"/>
  <c r="AG242" i="23"/>
  <c r="Z242" i="23"/>
  <c r="H242" i="23"/>
  <c r="K242" i="23"/>
  <c r="J242" i="23"/>
  <c r="Q242" i="23"/>
  <c r="W242" i="23"/>
  <c r="AC242" i="23"/>
  <c r="L242" i="23"/>
  <c r="AI242" i="23"/>
  <c r="I242" i="23"/>
  <c r="X242" i="23"/>
  <c r="G242" i="23"/>
  <c r="F242" i="23"/>
  <c r="AJ242" i="23"/>
  <c r="M242" i="23"/>
  <c r="V242" i="23"/>
  <c r="C244" i="23" l="1"/>
  <c r="AB243" i="23"/>
  <c r="AF243" i="23"/>
  <c r="AE243" i="23"/>
  <c r="AI243" i="23"/>
  <c r="F243" i="23"/>
  <c r="N243" i="23"/>
  <c r="AG243" i="23"/>
  <c r="AA243" i="23"/>
  <c r="Y243" i="23"/>
  <c r="AJ243" i="23"/>
  <c r="O243" i="23"/>
  <c r="AH243" i="23"/>
  <c r="AD243" i="23"/>
  <c r="AC243" i="23"/>
  <c r="E243" i="23"/>
  <c r="K243" i="23"/>
  <c r="J243" i="23"/>
  <c r="Q243" i="23"/>
  <c r="W243" i="23"/>
  <c r="L243" i="23"/>
  <c r="I243" i="23"/>
  <c r="X243" i="23"/>
  <c r="H243" i="23"/>
  <c r="P243" i="23"/>
  <c r="Z243" i="23"/>
  <c r="M243" i="23"/>
  <c r="V243" i="23"/>
  <c r="G243" i="23"/>
  <c r="C245" i="23" l="1"/>
  <c r="AA244" i="23"/>
  <c r="AD244" i="23"/>
  <c r="Z244" i="23"/>
  <c r="E244" i="23"/>
  <c r="P244" i="23"/>
  <c r="G244" i="23"/>
  <c r="O244" i="23"/>
  <c r="J244" i="23"/>
  <c r="M244" i="23"/>
  <c r="AJ244" i="23"/>
  <c r="AI244" i="23"/>
  <c r="AH244" i="23"/>
  <c r="AB244" i="23"/>
  <c r="AE244" i="23"/>
  <c r="L244" i="23"/>
  <c r="K244" i="23"/>
  <c r="F244" i="23"/>
  <c r="Q244" i="23"/>
  <c r="W244" i="23"/>
  <c r="AF244" i="23"/>
  <c r="Y244" i="23"/>
  <c r="I244" i="23"/>
  <c r="X244" i="23"/>
  <c r="AC244" i="23"/>
  <c r="N244" i="23"/>
  <c r="AG244" i="23"/>
  <c r="V244" i="23"/>
  <c r="H244" i="23"/>
  <c r="C246" i="23" l="1"/>
  <c r="AA245" i="23"/>
  <c r="AD245" i="23"/>
  <c r="AB245" i="23"/>
  <c r="AF245" i="23"/>
  <c r="AE245" i="23"/>
  <c r="AC245" i="23"/>
  <c r="K245" i="23"/>
  <c r="I245" i="23"/>
  <c r="Q245" i="23"/>
  <c r="Z245" i="23"/>
  <c r="H245" i="23"/>
  <c r="P245" i="23"/>
  <c r="AI245" i="23"/>
  <c r="AH245" i="23"/>
  <c r="Y245" i="23"/>
  <c r="L245" i="23"/>
  <c r="G245" i="23"/>
  <c r="F245" i="23"/>
  <c r="M245" i="23"/>
  <c r="W245" i="23"/>
  <c r="AJ245" i="23"/>
  <c r="J245" i="23"/>
  <c r="X245" i="23"/>
  <c r="AG245" i="23"/>
  <c r="V245" i="23"/>
  <c r="E245" i="23"/>
  <c r="O245" i="23"/>
  <c r="N245" i="23"/>
  <c r="C247" i="23" l="1"/>
  <c r="AF246" i="23"/>
  <c r="AE246" i="23"/>
  <c r="Y246" i="23"/>
  <c r="E246" i="23"/>
  <c r="P246" i="23"/>
  <c r="AH246" i="23"/>
  <c r="AB246" i="23"/>
  <c r="AC246" i="23"/>
  <c r="H246" i="23"/>
  <c r="AI246" i="23"/>
  <c r="I246" i="23"/>
  <c r="G246" i="23"/>
  <c r="F246" i="23"/>
  <c r="M246" i="23"/>
  <c r="W246" i="23"/>
  <c r="AA246" i="23"/>
  <c r="Z246" i="23"/>
  <c r="AJ246" i="23"/>
  <c r="K246" i="23"/>
  <c r="J246" i="23"/>
  <c r="Q246" i="23"/>
  <c r="X246" i="23"/>
  <c r="L246" i="23"/>
  <c r="O246" i="23"/>
  <c r="AD246" i="23"/>
  <c r="N246" i="23"/>
  <c r="AG246" i="23"/>
  <c r="V246" i="23"/>
  <c r="C248" i="23" l="1"/>
  <c r="AB247" i="23"/>
  <c r="AA247" i="23"/>
  <c r="AD247" i="23"/>
  <c r="AI247" i="23"/>
  <c r="F247" i="23"/>
  <c r="N247" i="23"/>
  <c r="AG247" i="23"/>
  <c r="E247" i="23"/>
  <c r="I247" i="23"/>
  <c r="AE247" i="23"/>
  <c r="AF247" i="23"/>
  <c r="Z247" i="23"/>
  <c r="AJ247" i="23"/>
  <c r="G247" i="23"/>
  <c r="M247" i="23"/>
  <c r="W247" i="23"/>
  <c r="AC247" i="23"/>
  <c r="H247" i="23"/>
  <c r="P247" i="23"/>
  <c r="K247" i="23"/>
  <c r="J247" i="23"/>
  <c r="Q247" i="23"/>
  <c r="X247" i="23"/>
  <c r="Y247" i="23"/>
  <c r="L247" i="23"/>
  <c r="O247" i="23"/>
  <c r="AH247" i="23"/>
  <c r="V247" i="23"/>
  <c r="C249" i="23" l="1"/>
  <c r="AB248" i="23"/>
  <c r="AF248" i="23"/>
  <c r="AE248" i="23"/>
  <c r="Z248" i="23"/>
  <c r="E248" i="23"/>
  <c r="P248" i="23"/>
  <c r="G248" i="23"/>
  <c r="O248" i="23"/>
  <c r="J248" i="23"/>
  <c r="M248" i="23"/>
  <c r="AD248" i="23"/>
  <c r="Y248" i="23"/>
  <c r="L248" i="23"/>
  <c r="I248" i="23"/>
  <c r="AA248" i="23"/>
  <c r="AC248" i="23"/>
  <c r="AJ248" i="23"/>
  <c r="N248" i="23"/>
  <c r="AG248" i="23"/>
  <c r="W248" i="23"/>
  <c r="H248" i="23"/>
  <c r="K248" i="23"/>
  <c r="F248" i="23"/>
  <c r="Q248" i="23"/>
  <c r="X248" i="23"/>
  <c r="AH248" i="23"/>
  <c r="V248" i="23"/>
  <c r="AI248" i="23"/>
  <c r="C250" i="23" l="1"/>
  <c r="AA249" i="23"/>
  <c r="AD249" i="23"/>
  <c r="AC249" i="23"/>
  <c r="K249" i="23"/>
  <c r="I249" i="23"/>
  <c r="Q249" i="23"/>
  <c r="AE249" i="23"/>
  <c r="L249" i="23"/>
  <c r="J249" i="23"/>
  <c r="AF249" i="23"/>
  <c r="H249" i="23"/>
  <c r="P249" i="23"/>
  <c r="O249" i="23"/>
  <c r="N249" i="23"/>
  <c r="AG249" i="23"/>
  <c r="W249" i="23"/>
  <c r="AB249" i="23"/>
  <c r="Y249" i="23"/>
  <c r="E249" i="23"/>
  <c r="G249" i="23"/>
  <c r="F249" i="23"/>
  <c r="M249" i="23"/>
  <c r="X249" i="23"/>
  <c r="V249" i="23"/>
  <c r="Z249" i="23"/>
  <c r="AJ249" i="23"/>
  <c r="AI249" i="23"/>
  <c r="AH249" i="23"/>
  <c r="C251" i="23" l="1"/>
  <c r="AF250" i="23"/>
  <c r="AE250" i="23"/>
  <c r="AB250" i="23"/>
  <c r="AA250" i="23"/>
  <c r="AD250" i="23"/>
  <c r="Y250" i="23"/>
  <c r="E250" i="23"/>
  <c r="P250" i="23"/>
  <c r="F250" i="23"/>
  <c r="AH250" i="23"/>
  <c r="Z250" i="23"/>
  <c r="K250" i="23"/>
  <c r="Q250" i="23"/>
  <c r="H250" i="23"/>
  <c r="O250" i="23"/>
  <c r="N250" i="23"/>
  <c r="AG250" i="23"/>
  <c r="W250" i="23"/>
  <c r="L250" i="23"/>
  <c r="G250" i="23"/>
  <c r="J250" i="23"/>
  <c r="M250" i="23"/>
  <c r="X250" i="23"/>
  <c r="AJ250" i="23"/>
  <c r="AI250" i="23"/>
  <c r="AC250" i="23"/>
  <c r="I250" i="23"/>
  <c r="V250" i="23"/>
  <c r="C252" i="23" l="1"/>
  <c r="AB251" i="23"/>
  <c r="AF251" i="23"/>
  <c r="AE251" i="23"/>
  <c r="Z251" i="23"/>
  <c r="AC251" i="23"/>
  <c r="AI251" i="23"/>
  <c r="J251" i="23"/>
  <c r="AG251" i="23"/>
  <c r="AJ251" i="23"/>
  <c r="K251" i="23"/>
  <c r="Q251" i="23"/>
  <c r="AA251" i="23"/>
  <c r="Y251" i="23"/>
  <c r="E251" i="23"/>
  <c r="O251" i="23"/>
  <c r="N251" i="23"/>
  <c r="W251" i="23"/>
  <c r="AD251" i="23"/>
  <c r="L251" i="23"/>
  <c r="G251" i="23"/>
  <c r="F251" i="23"/>
  <c r="M251" i="23"/>
  <c r="X251" i="23"/>
  <c r="P251" i="23"/>
  <c r="AH251" i="23"/>
  <c r="I251" i="23"/>
  <c r="V251" i="23"/>
  <c r="H251" i="23"/>
  <c r="C253" i="23" l="1"/>
  <c r="AA252" i="23"/>
  <c r="AD252" i="23"/>
  <c r="E252" i="23"/>
  <c r="P252" i="23"/>
  <c r="G252" i="23"/>
  <c r="O252" i="23"/>
  <c r="M252" i="23"/>
  <c r="AF252" i="23"/>
  <c r="AJ252" i="23"/>
  <c r="K252" i="23"/>
  <c r="J252" i="23"/>
  <c r="Q252" i="23"/>
  <c r="AB252" i="23"/>
  <c r="Z252" i="23"/>
  <c r="AC252" i="23"/>
  <c r="L252" i="23"/>
  <c r="AI252" i="23"/>
  <c r="N252" i="23"/>
  <c r="W252" i="23"/>
  <c r="AE252" i="23"/>
  <c r="F252" i="23"/>
  <c r="AG252" i="23"/>
  <c r="X252" i="23"/>
  <c r="AH252" i="23"/>
  <c r="I252" i="23"/>
  <c r="V252" i="23"/>
  <c r="H252" i="23"/>
  <c r="Y252" i="23"/>
  <c r="C254" i="23" l="1"/>
  <c r="AA253" i="23"/>
  <c r="AD253" i="23"/>
  <c r="AB253" i="23"/>
  <c r="AF253" i="23"/>
  <c r="AE253" i="23"/>
  <c r="K253" i="23"/>
  <c r="AH253" i="23"/>
  <c r="I253" i="23"/>
  <c r="Q253" i="23"/>
  <c r="Y253" i="23"/>
  <c r="H253" i="23"/>
  <c r="P253" i="23"/>
  <c r="G253" i="23"/>
  <c r="J253" i="23"/>
  <c r="M253" i="23"/>
  <c r="L253" i="23"/>
  <c r="AI253" i="23"/>
  <c r="N253" i="23"/>
  <c r="W253" i="23"/>
  <c r="AJ253" i="23"/>
  <c r="O253" i="23"/>
  <c r="F253" i="23"/>
  <c r="AG253" i="23"/>
  <c r="X253" i="23"/>
  <c r="V253" i="23"/>
  <c r="AC253" i="23"/>
  <c r="E253" i="23"/>
  <c r="Z253" i="23"/>
  <c r="C255" i="23" l="1"/>
  <c r="AF254" i="23"/>
  <c r="AE254" i="23"/>
  <c r="Y254" i="23"/>
  <c r="E254" i="23"/>
  <c r="P254" i="23"/>
  <c r="F254" i="23"/>
  <c r="N254" i="23"/>
  <c r="AA254" i="23"/>
  <c r="Z254" i="23"/>
  <c r="AC254" i="23"/>
  <c r="H254" i="23"/>
  <c r="G254" i="23"/>
  <c r="J254" i="23"/>
  <c r="M254" i="23"/>
  <c r="AB254" i="23"/>
  <c r="AD254" i="23"/>
  <c r="AI254" i="23"/>
  <c r="AH254" i="23"/>
  <c r="I254" i="23"/>
  <c r="W254" i="23"/>
  <c r="AJ254" i="23"/>
  <c r="O254" i="23"/>
  <c r="AG254" i="23"/>
  <c r="X254" i="23"/>
  <c r="L254" i="23"/>
  <c r="Q254" i="23"/>
  <c r="K254" i="23"/>
  <c r="V254" i="23"/>
  <c r="C256" i="23" l="1"/>
  <c r="AB255" i="23"/>
  <c r="AA255" i="23"/>
  <c r="AD255" i="23"/>
  <c r="Z255" i="23"/>
  <c r="AC255" i="23"/>
  <c r="G255" i="23"/>
  <c r="AI255" i="23"/>
  <c r="J255" i="23"/>
  <c r="AG255" i="23"/>
  <c r="E255" i="23"/>
  <c r="K255" i="23"/>
  <c r="F255" i="23"/>
  <c r="M255" i="23"/>
  <c r="AE255" i="23"/>
  <c r="AJ255" i="23"/>
  <c r="AH255" i="23"/>
  <c r="I255" i="23"/>
  <c r="W255" i="23"/>
  <c r="AF255" i="23"/>
  <c r="Y255" i="23"/>
  <c r="H255" i="23"/>
  <c r="P255" i="23"/>
  <c r="O255" i="23"/>
  <c r="N255" i="23"/>
  <c r="X255" i="23"/>
  <c r="V255" i="23"/>
  <c r="L255" i="23"/>
  <c r="Q255" i="23"/>
  <c r="C257" i="23" l="1"/>
  <c r="AA256" i="23"/>
  <c r="AB256" i="23"/>
  <c r="AF256" i="23"/>
  <c r="AE256" i="23"/>
  <c r="E256" i="23"/>
  <c r="P256" i="23"/>
  <c r="K256" i="23"/>
  <c r="M256" i="23"/>
  <c r="L256" i="23"/>
  <c r="G256" i="23"/>
  <c r="F256" i="23"/>
  <c r="AG256" i="23"/>
  <c r="AD256" i="23"/>
  <c r="Y256" i="23"/>
  <c r="AJ256" i="23"/>
  <c r="AI256" i="23"/>
  <c r="AH256" i="23"/>
  <c r="I256" i="23"/>
  <c r="W256" i="23"/>
  <c r="Z256" i="23"/>
  <c r="AC256" i="23"/>
  <c r="H256" i="23"/>
  <c r="O256" i="23"/>
  <c r="N256" i="23"/>
  <c r="X256" i="23"/>
  <c r="J256" i="23"/>
  <c r="V256" i="23"/>
  <c r="Q256" i="23"/>
  <c r="C258" i="23" l="1"/>
  <c r="AD257" i="23"/>
  <c r="AA257" i="23"/>
  <c r="AH257" i="23"/>
  <c r="I257" i="23"/>
  <c r="Q257" i="23"/>
  <c r="AB257" i="23"/>
  <c r="L257" i="23"/>
  <c r="G257" i="23"/>
  <c r="F257" i="23"/>
  <c r="AG257" i="23"/>
  <c r="AE257" i="23"/>
  <c r="AF257" i="23"/>
  <c r="Z257" i="23"/>
  <c r="AC257" i="23"/>
  <c r="H257" i="23"/>
  <c r="P257" i="23"/>
  <c r="AI257" i="23"/>
  <c r="W257" i="23"/>
  <c r="E257" i="23"/>
  <c r="O257" i="23"/>
  <c r="N257" i="23"/>
  <c r="X257" i="23"/>
  <c r="V257" i="23"/>
  <c r="AJ257" i="23"/>
  <c r="K257" i="23"/>
  <c r="M257" i="23"/>
  <c r="Y257" i="23"/>
  <c r="J257" i="23"/>
  <c r="C259" i="23" l="1"/>
  <c r="AF258" i="23"/>
  <c r="AE258" i="23"/>
  <c r="AB258" i="23"/>
  <c r="AD258" i="23"/>
  <c r="Y258" i="23"/>
  <c r="E258" i="23"/>
  <c r="P258" i="23"/>
  <c r="AI258" i="23"/>
  <c r="F258" i="23"/>
  <c r="N258" i="23"/>
  <c r="G258" i="23"/>
  <c r="AG258" i="23"/>
  <c r="AA258" i="23"/>
  <c r="H258" i="23"/>
  <c r="Q258" i="23"/>
  <c r="W258" i="23"/>
  <c r="L258" i="23"/>
  <c r="O258" i="23"/>
  <c r="AH258" i="23"/>
  <c r="I258" i="23"/>
  <c r="X258" i="23"/>
  <c r="AC258" i="23"/>
  <c r="AJ258" i="23"/>
  <c r="K258" i="23"/>
  <c r="M258" i="23"/>
  <c r="Z258" i="23"/>
  <c r="J258" i="23"/>
  <c r="V258" i="23"/>
  <c r="C260" i="23" l="1"/>
  <c r="AB259" i="23"/>
  <c r="AF259" i="23"/>
  <c r="AE259" i="23"/>
  <c r="AA259" i="23"/>
  <c r="Z259" i="23"/>
  <c r="AC259" i="23"/>
  <c r="G259" i="23"/>
  <c r="O259" i="23"/>
  <c r="J259" i="23"/>
  <c r="AG259" i="23"/>
  <c r="AD259" i="23"/>
  <c r="Y259" i="23"/>
  <c r="AJ259" i="23"/>
  <c r="N259" i="23"/>
  <c r="E259" i="23"/>
  <c r="Q259" i="23"/>
  <c r="W259" i="23"/>
  <c r="L259" i="23"/>
  <c r="AI259" i="23"/>
  <c r="AH259" i="23"/>
  <c r="I259" i="23"/>
  <c r="X259" i="23"/>
  <c r="F259" i="23"/>
  <c r="H259" i="23"/>
  <c r="V259" i="23"/>
  <c r="P259" i="23"/>
  <c r="K259" i="23"/>
  <c r="M259" i="23"/>
  <c r="C261" i="23" l="1"/>
  <c r="AA260" i="23"/>
  <c r="AD260" i="23"/>
  <c r="E260" i="23"/>
  <c r="P260" i="23"/>
  <c r="K260" i="23"/>
  <c r="M260" i="23"/>
  <c r="AE260" i="23"/>
  <c r="Z260" i="23"/>
  <c r="AC260" i="23"/>
  <c r="AJ260" i="23"/>
  <c r="O260" i="23"/>
  <c r="N260" i="23"/>
  <c r="AF260" i="23"/>
  <c r="L260" i="23"/>
  <c r="J260" i="23"/>
  <c r="Q260" i="23"/>
  <c r="W260" i="23"/>
  <c r="AB260" i="23"/>
  <c r="Y260" i="23"/>
  <c r="AI260" i="23"/>
  <c r="AH260" i="23"/>
  <c r="I260" i="23"/>
  <c r="X260" i="23"/>
  <c r="F260" i="23"/>
  <c r="H260" i="23"/>
  <c r="V260" i="23"/>
  <c r="G260" i="23"/>
  <c r="AG260" i="23"/>
  <c r="C262" i="23" l="1"/>
  <c r="AD261" i="23"/>
  <c r="AB261" i="23"/>
  <c r="AF261" i="23"/>
  <c r="AE261" i="23"/>
  <c r="AH261" i="23"/>
  <c r="I261" i="23"/>
  <c r="Q261" i="23"/>
  <c r="H261" i="23"/>
  <c r="P261" i="23"/>
  <c r="O261" i="23"/>
  <c r="N261" i="23"/>
  <c r="AA261" i="23"/>
  <c r="Y261" i="23"/>
  <c r="L261" i="23"/>
  <c r="K261" i="23"/>
  <c r="J261" i="23"/>
  <c r="M261" i="23"/>
  <c r="W261" i="23"/>
  <c r="Z261" i="23"/>
  <c r="AC261" i="23"/>
  <c r="AJ261" i="23"/>
  <c r="AI261" i="23"/>
  <c r="X261" i="23"/>
  <c r="E261" i="23"/>
  <c r="V261" i="23"/>
  <c r="G261" i="23"/>
  <c r="AG261" i="23"/>
  <c r="F261" i="23"/>
  <c r="C263" i="23" l="1"/>
  <c r="AF262" i="23"/>
  <c r="AE262" i="23"/>
  <c r="AA262" i="23"/>
  <c r="Y262" i="23"/>
  <c r="E262" i="23"/>
  <c r="P262" i="23"/>
  <c r="AI262" i="23"/>
  <c r="F262" i="23"/>
  <c r="N262" i="23"/>
  <c r="H262" i="23"/>
  <c r="O262" i="23"/>
  <c r="AH262" i="23"/>
  <c r="I262" i="23"/>
  <c r="AB262" i="23"/>
  <c r="Z262" i="23"/>
  <c r="AC262" i="23"/>
  <c r="K262" i="23"/>
  <c r="J262" i="23"/>
  <c r="M262" i="23"/>
  <c r="W262" i="23"/>
  <c r="AD262" i="23"/>
  <c r="AJ262" i="23"/>
  <c r="Q262" i="23"/>
  <c r="X262" i="23"/>
  <c r="G262" i="23"/>
  <c r="AG262" i="23"/>
  <c r="L262" i="23"/>
  <c r="V262" i="23"/>
  <c r="C264" i="23" l="1"/>
  <c r="AB263" i="23"/>
  <c r="AD263" i="23"/>
  <c r="Z263" i="23"/>
  <c r="AC263" i="23"/>
  <c r="G263" i="23"/>
  <c r="O263" i="23"/>
  <c r="J263" i="23"/>
  <c r="AG263" i="23"/>
  <c r="AF263" i="23"/>
  <c r="AA263" i="23"/>
  <c r="E263" i="23"/>
  <c r="AI263" i="23"/>
  <c r="AH263" i="23"/>
  <c r="I263" i="23"/>
  <c r="AJ263" i="23"/>
  <c r="K263" i="23"/>
  <c r="F263" i="23"/>
  <c r="M263" i="23"/>
  <c r="W263" i="23"/>
  <c r="AE263" i="23"/>
  <c r="H263" i="23"/>
  <c r="P263" i="23"/>
  <c r="Q263" i="23"/>
  <c r="X263" i="23"/>
  <c r="Y263" i="23"/>
  <c r="L263" i="23"/>
  <c r="N263" i="23"/>
  <c r="V263" i="23"/>
  <c r="C265" i="23" l="1"/>
  <c r="AA264" i="23"/>
  <c r="AB264" i="23"/>
  <c r="AF264" i="23"/>
  <c r="AE264" i="23"/>
  <c r="E264" i="23"/>
  <c r="P264" i="23"/>
  <c r="K264" i="23"/>
  <c r="M264" i="23"/>
  <c r="Y264" i="23"/>
  <c r="L264" i="23"/>
  <c r="AI264" i="23"/>
  <c r="AH264" i="23"/>
  <c r="I264" i="23"/>
  <c r="AD264" i="23"/>
  <c r="AJ264" i="23"/>
  <c r="G264" i="23"/>
  <c r="F264" i="23"/>
  <c r="AG264" i="23"/>
  <c r="W264" i="23"/>
  <c r="H264" i="23"/>
  <c r="J264" i="23"/>
  <c r="Q264" i="23"/>
  <c r="X264" i="23"/>
  <c r="Z264" i="23"/>
  <c r="N264" i="23"/>
  <c r="V264" i="23"/>
  <c r="AC264" i="23"/>
  <c r="O264" i="23"/>
  <c r="C266" i="23" l="1"/>
  <c r="AD265" i="23"/>
  <c r="AA265" i="23"/>
  <c r="AH265" i="23"/>
  <c r="I265" i="23"/>
  <c r="Q265" i="23"/>
  <c r="Z265" i="23"/>
  <c r="AC265" i="23"/>
  <c r="L265" i="23"/>
  <c r="AI265" i="23"/>
  <c r="AB265" i="23"/>
  <c r="AE265" i="23"/>
  <c r="H265" i="23"/>
  <c r="P265" i="23"/>
  <c r="G265" i="23"/>
  <c r="F265" i="23"/>
  <c r="AG265" i="23"/>
  <c r="W265" i="23"/>
  <c r="AF265" i="23"/>
  <c r="Y265" i="23"/>
  <c r="E265" i="23"/>
  <c r="K265" i="23"/>
  <c r="J265" i="23"/>
  <c r="M265" i="23"/>
  <c r="X265" i="23"/>
  <c r="AJ265" i="23"/>
  <c r="N265" i="23"/>
  <c r="V265" i="23"/>
  <c r="O265" i="23"/>
  <c r="C267" i="23" l="1"/>
  <c r="AF266" i="23"/>
  <c r="AE266" i="23"/>
  <c r="AB266" i="23"/>
  <c r="AD266" i="23"/>
  <c r="Y266" i="23"/>
  <c r="E266" i="23"/>
  <c r="P266" i="23"/>
  <c r="AI266" i="23"/>
  <c r="F266" i="23"/>
  <c r="N266" i="23"/>
  <c r="Q266" i="23"/>
  <c r="H266" i="23"/>
  <c r="G266" i="23"/>
  <c r="AG266" i="23"/>
  <c r="W266" i="23"/>
  <c r="AA266" i="23"/>
  <c r="Z266" i="23"/>
  <c r="AC266" i="23"/>
  <c r="L266" i="23"/>
  <c r="K266" i="23"/>
  <c r="J266" i="23"/>
  <c r="M266" i="23"/>
  <c r="X266" i="23"/>
  <c r="I266" i="23"/>
  <c r="O266" i="23"/>
  <c r="AJ266" i="23"/>
  <c r="AH266" i="23"/>
  <c r="V266" i="23"/>
  <c r="C268" i="23" l="1"/>
  <c r="AB267" i="23"/>
  <c r="AA267" i="23"/>
  <c r="AF267" i="23"/>
  <c r="AE267" i="23"/>
  <c r="Z267" i="23"/>
  <c r="AC267" i="23"/>
  <c r="G267" i="23"/>
  <c r="O267" i="23"/>
  <c r="J267" i="23"/>
  <c r="AG267" i="23"/>
  <c r="AJ267" i="23"/>
  <c r="Q267" i="23"/>
  <c r="AD267" i="23"/>
  <c r="Y267" i="23"/>
  <c r="E267" i="23"/>
  <c r="N267" i="23"/>
  <c r="W267" i="23"/>
  <c r="L267" i="23"/>
  <c r="K267" i="23"/>
  <c r="F267" i="23"/>
  <c r="M267" i="23"/>
  <c r="X267" i="23"/>
  <c r="AI267" i="23"/>
  <c r="H267" i="23"/>
  <c r="P267" i="23"/>
  <c r="AH267" i="23"/>
  <c r="V267" i="23"/>
  <c r="I267" i="23"/>
  <c r="C269" i="23" l="1"/>
  <c r="AA268" i="23"/>
  <c r="AD268" i="23"/>
  <c r="E268" i="23"/>
  <c r="P268" i="23"/>
  <c r="K268" i="23"/>
  <c r="M268" i="23"/>
  <c r="AB268" i="23"/>
  <c r="AJ268" i="23"/>
  <c r="J268" i="23"/>
  <c r="Q268" i="23"/>
  <c r="AE268" i="23"/>
  <c r="AF268" i="23"/>
  <c r="Z268" i="23"/>
  <c r="AC268" i="23"/>
  <c r="L268" i="23"/>
  <c r="O268" i="23"/>
  <c r="N268" i="23"/>
  <c r="W268" i="23"/>
  <c r="G268" i="23"/>
  <c r="F268" i="23"/>
  <c r="AG268" i="23"/>
  <c r="X268" i="23"/>
  <c r="Y268" i="23"/>
  <c r="H268" i="23"/>
  <c r="AH268" i="23"/>
  <c r="V268" i="23"/>
  <c r="I268" i="23"/>
  <c r="AI268" i="23"/>
  <c r="C270" i="23" l="1"/>
  <c r="AD269" i="23"/>
  <c r="AB269" i="23"/>
  <c r="AF269" i="23"/>
  <c r="AE269" i="23"/>
  <c r="AH269" i="23"/>
  <c r="I269" i="23"/>
  <c r="Q269" i="23"/>
  <c r="Y269" i="23"/>
  <c r="H269" i="23"/>
  <c r="P269" i="23"/>
  <c r="K269" i="23"/>
  <c r="J269" i="23"/>
  <c r="M269" i="23"/>
  <c r="V269" i="23"/>
  <c r="AA269" i="23"/>
  <c r="L269" i="23"/>
  <c r="O269" i="23"/>
  <c r="N269" i="23"/>
  <c r="AJ269" i="23"/>
  <c r="G269" i="23"/>
  <c r="F269" i="23"/>
  <c r="AG269" i="23"/>
  <c r="X269" i="23"/>
  <c r="Z269" i="23"/>
  <c r="AC269" i="23"/>
  <c r="AI269" i="23"/>
  <c r="E269" i="23"/>
  <c r="W269" i="23"/>
  <c r="C271" i="23" l="1"/>
  <c r="AF270" i="23"/>
  <c r="AE270" i="23"/>
  <c r="AA270" i="23"/>
  <c r="Y270" i="23"/>
  <c r="L270" i="23"/>
  <c r="O270" i="23"/>
  <c r="F270" i="23"/>
  <c r="AD270" i="23"/>
  <c r="Z270" i="23"/>
  <c r="AC270" i="23"/>
  <c r="AJ270" i="23"/>
  <c r="AI270" i="23"/>
  <c r="AH270" i="23"/>
  <c r="AG270" i="23"/>
  <c r="W270" i="23"/>
  <c r="P270" i="23"/>
  <c r="K270" i="23"/>
  <c r="N270" i="23"/>
  <c r="M270" i="23"/>
  <c r="AB270" i="23"/>
  <c r="E270" i="23"/>
  <c r="V270" i="23"/>
  <c r="H270" i="23"/>
  <c r="I270" i="23"/>
  <c r="G270" i="23"/>
  <c r="Q270" i="23"/>
  <c r="J270" i="23"/>
  <c r="X270" i="23"/>
  <c r="C272" i="23" l="1"/>
  <c r="AB271" i="23"/>
  <c r="AD271" i="23"/>
  <c r="Z271" i="23"/>
  <c r="AC271" i="23"/>
  <c r="AJ271" i="23"/>
  <c r="E271" i="23"/>
  <c r="AI271" i="23"/>
  <c r="J271" i="23"/>
  <c r="AG271" i="23"/>
  <c r="Q271" i="23"/>
  <c r="AE271" i="23"/>
  <c r="H271" i="23"/>
  <c r="AH271" i="23"/>
  <c r="W271" i="23"/>
  <c r="AF271" i="23"/>
  <c r="AA271" i="23"/>
  <c r="P271" i="23"/>
  <c r="K271" i="23"/>
  <c r="N271" i="23"/>
  <c r="M271" i="23"/>
  <c r="Y271" i="23"/>
  <c r="O271" i="23"/>
  <c r="V271" i="23"/>
  <c r="G271" i="23"/>
  <c r="F271" i="23"/>
  <c r="X271" i="23"/>
  <c r="L271" i="23"/>
  <c r="I271" i="23"/>
  <c r="C273" i="23" l="1"/>
  <c r="AA272" i="23"/>
  <c r="AD272" i="23"/>
  <c r="AB272" i="23"/>
  <c r="AF272" i="23"/>
  <c r="AE272" i="23"/>
  <c r="L272" i="23"/>
  <c r="G272" i="23"/>
  <c r="N272" i="23"/>
  <c r="I272" i="23"/>
  <c r="H272" i="23"/>
  <c r="AH272" i="23"/>
  <c r="W272" i="23"/>
  <c r="Y272" i="23"/>
  <c r="E272" i="23"/>
  <c r="K272" i="23"/>
  <c r="J272" i="23"/>
  <c r="M272" i="23"/>
  <c r="Z272" i="23"/>
  <c r="AC272" i="23"/>
  <c r="AJ272" i="23"/>
  <c r="O272" i="23"/>
  <c r="Q272" i="23"/>
  <c r="V272" i="23"/>
  <c r="F272" i="23"/>
  <c r="X272" i="23"/>
  <c r="P272" i="23"/>
  <c r="AG272" i="23"/>
  <c r="AI272" i="23"/>
  <c r="C274" i="23" l="1"/>
  <c r="AA273" i="23"/>
  <c r="AJ273" i="23"/>
  <c r="E273" i="23"/>
  <c r="K273" i="23"/>
  <c r="AH273" i="23"/>
  <c r="M273" i="23"/>
  <c r="AF273" i="23"/>
  <c r="L273" i="23"/>
  <c r="W273" i="23"/>
  <c r="AB273" i="23"/>
  <c r="AD273" i="23"/>
  <c r="Z273" i="23"/>
  <c r="AC273" i="23"/>
  <c r="G273" i="23"/>
  <c r="J273" i="23"/>
  <c r="I273" i="23"/>
  <c r="AE273" i="23"/>
  <c r="H273" i="23"/>
  <c r="O273" i="23"/>
  <c r="N273" i="23"/>
  <c r="Q273" i="23"/>
  <c r="V273" i="23"/>
  <c r="P273" i="23"/>
  <c r="AG273" i="23"/>
  <c r="AI273" i="23"/>
  <c r="Y273" i="23"/>
  <c r="F273" i="23"/>
  <c r="X273" i="23"/>
  <c r="C275" i="23" l="1"/>
  <c r="AF274" i="23"/>
  <c r="AE274" i="23"/>
  <c r="AB274" i="23"/>
  <c r="AD274" i="23"/>
  <c r="Y274" i="23"/>
  <c r="L274" i="23"/>
  <c r="O274" i="23"/>
  <c r="F274" i="23"/>
  <c r="AA274" i="23"/>
  <c r="P274" i="23"/>
  <c r="W274" i="23"/>
  <c r="AJ274" i="23"/>
  <c r="G274" i="23"/>
  <c r="J274" i="23"/>
  <c r="I274" i="23"/>
  <c r="H274" i="23"/>
  <c r="K274" i="23"/>
  <c r="N274" i="23"/>
  <c r="M274" i="23"/>
  <c r="Q274" i="23"/>
  <c r="V274" i="23"/>
  <c r="E274" i="23"/>
  <c r="AG274" i="23"/>
  <c r="AC274" i="23"/>
  <c r="AI274" i="23"/>
  <c r="AH274" i="23"/>
  <c r="X274" i="23"/>
  <c r="Z274" i="23"/>
  <c r="C276" i="23" l="1"/>
  <c r="AB275" i="23"/>
  <c r="AD275" i="23"/>
  <c r="AF275" i="23"/>
  <c r="AE275" i="23"/>
  <c r="AA275" i="23"/>
  <c r="Z275" i="23"/>
  <c r="AC275" i="23"/>
  <c r="AJ275" i="23"/>
  <c r="E275" i="23"/>
  <c r="AI275" i="23"/>
  <c r="J275" i="23"/>
  <c r="AG275" i="23"/>
  <c r="Q275" i="23"/>
  <c r="Y275" i="23"/>
  <c r="P275" i="23"/>
  <c r="O275" i="23"/>
  <c r="W275" i="23"/>
  <c r="H275" i="23"/>
  <c r="G275" i="23"/>
  <c r="F275" i="23"/>
  <c r="I275" i="23"/>
  <c r="L275" i="23"/>
  <c r="K275" i="23"/>
  <c r="N275" i="23"/>
  <c r="M275" i="23"/>
  <c r="V275" i="23"/>
  <c r="AH275" i="23"/>
  <c r="X275" i="23"/>
  <c r="C277" i="23" l="1"/>
  <c r="AE276" i="23"/>
  <c r="AA276" i="23"/>
  <c r="L276" i="23"/>
  <c r="G276" i="23"/>
  <c r="N276" i="23"/>
  <c r="I276" i="23"/>
  <c r="Z276" i="23"/>
  <c r="AC276" i="23"/>
  <c r="E276" i="23"/>
  <c r="O276" i="23"/>
  <c r="Q276" i="23"/>
  <c r="W276" i="23"/>
  <c r="AB276" i="23"/>
  <c r="AD276" i="23"/>
  <c r="H276" i="23"/>
  <c r="AI276" i="23"/>
  <c r="F276" i="23"/>
  <c r="AG276" i="23"/>
  <c r="AF276" i="23"/>
  <c r="Y276" i="23"/>
  <c r="P276" i="23"/>
  <c r="K276" i="23"/>
  <c r="J276" i="23"/>
  <c r="M276" i="23"/>
  <c r="V276" i="23"/>
  <c r="AH276" i="23"/>
  <c r="X276" i="23"/>
  <c r="AJ276" i="23"/>
  <c r="C278" i="23" l="1"/>
  <c r="AD277" i="23"/>
  <c r="AB277" i="23"/>
  <c r="AF277" i="23"/>
  <c r="AJ277" i="23"/>
  <c r="E277" i="23"/>
  <c r="K277" i="23"/>
  <c r="AH277" i="23"/>
  <c r="M277" i="23"/>
  <c r="AE277" i="23"/>
  <c r="O277" i="23"/>
  <c r="N277" i="23"/>
  <c r="Q277" i="23"/>
  <c r="W277" i="23"/>
  <c r="Y277" i="23"/>
  <c r="L277" i="23"/>
  <c r="AI277" i="23"/>
  <c r="F277" i="23"/>
  <c r="AG277" i="23"/>
  <c r="AA277" i="23"/>
  <c r="Z277" i="23"/>
  <c r="AC277" i="23"/>
  <c r="P277" i="23"/>
  <c r="G277" i="23"/>
  <c r="J277" i="23"/>
  <c r="I277" i="23"/>
  <c r="V277" i="23"/>
  <c r="H277" i="23"/>
  <c r="X277" i="23"/>
  <c r="C279" i="23" l="1"/>
  <c r="AF278" i="23"/>
  <c r="AE278" i="23"/>
  <c r="AA278" i="23"/>
  <c r="Y278" i="23"/>
  <c r="L278" i="23"/>
  <c r="O278" i="23"/>
  <c r="F278" i="23"/>
  <c r="AB278" i="23"/>
  <c r="AD278" i="23"/>
  <c r="AJ278" i="23"/>
  <c r="K278" i="23"/>
  <c r="N278" i="23"/>
  <c r="M278" i="23"/>
  <c r="Q278" i="23"/>
  <c r="W278" i="23"/>
  <c r="Z278" i="23"/>
  <c r="AC278" i="23"/>
  <c r="P278" i="23"/>
  <c r="AI278" i="23"/>
  <c r="AH278" i="23"/>
  <c r="AG278" i="23"/>
  <c r="E278" i="23"/>
  <c r="G278" i="23"/>
  <c r="J278" i="23"/>
  <c r="I278" i="23"/>
  <c r="V278" i="23"/>
  <c r="X278" i="23"/>
  <c r="H278" i="23"/>
  <c r="C280" i="23" l="1"/>
  <c r="AB279" i="23"/>
  <c r="AD279" i="23"/>
  <c r="Z279" i="23"/>
  <c r="AC279" i="23"/>
  <c r="AJ279" i="23"/>
  <c r="E279" i="23"/>
  <c r="AI279" i="23"/>
  <c r="J279" i="23"/>
  <c r="AG279" i="23"/>
  <c r="Q279" i="23"/>
  <c r="H279" i="23"/>
  <c r="K279" i="23"/>
  <c r="N279" i="23"/>
  <c r="M279" i="23"/>
  <c r="W279" i="23"/>
  <c r="AF279" i="23"/>
  <c r="AA279" i="23"/>
  <c r="P279" i="23"/>
  <c r="AH279" i="23"/>
  <c r="AE279" i="23"/>
  <c r="G279" i="23"/>
  <c r="F279" i="23"/>
  <c r="I279" i="23"/>
  <c r="V279" i="23"/>
  <c r="O279" i="23"/>
  <c r="X279" i="23"/>
  <c r="Y279" i="23"/>
  <c r="L279" i="23"/>
  <c r="C281" i="23" l="1"/>
  <c r="AE280" i="23"/>
  <c r="AA280" i="23"/>
  <c r="AB280" i="23"/>
  <c r="AF280" i="23"/>
  <c r="AD280" i="23"/>
  <c r="L280" i="23"/>
  <c r="G280" i="23"/>
  <c r="N280" i="23"/>
  <c r="I280" i="23"/>
  <c r="Y280" i="23"/>
  <c r="H280" i="23"/>
  <c r="K280" i="23"/>
  <c r="J280" i="23"/>
  <c r="M280" i="23"/>
  <c r="W280" i="23"/>
  <c r="E280" i="23"/>
  <c r="AH280" i="23"/>
  <c r="AJ280" i="23"/>
  <c r="AI280" i="23"/>
  <c r="F280" i="23"/>
  <c r="AG280" i="23"/>
  <c r="V280" i="23"/>
  <c r="AC280" i="23"/>
  <c r="O280" i="23"/>
  <c r="Q280" i="23"/>
  <c r="X280" i="23"/>
  <c r="P280" i="23"/>
  <c r="Z280" i="23"/>
  <c r="C282" i="23" l="1"/>
  <c r="AE281" i="23"/>
  <c r="AA281" i="23"/>
  <c r="AJ281" i="23"/>
  <c r="E281" i="23"/>
  <c r="K281" i="23"/>
  <c r="AH281" i="23"/>
  <c r="M281" i="23"/>
  <c r="Z281" i="23"/>
  <c r="AC281" i="23"/>
  <c r="L281" i="23"/>
  <c r="G281" i="23"/>
  <c r="J281" i="23"/>
  <c r="I281" i="23"/>
  <c r="W281" i="23"/>
  <c r="AF281" i="23"/>
  <c r="AB281" i="23"/>
  <c r="AD281" i="23"/>
  <c r="Y281" i="23"/>
  <c r="H281" i="23"/>
  <c r="AI281" i="23"/>
  <c r="F281" i="23"/>
  <c r="AG281" i="23"/>
  <c r="V281" i="23"/>
  <c r="P281" i="23"/>
  <c r="N281" i="23"/>
  <c r="O281" i="23"/>
  <c r="Q281" i="23"/>
  <c r="X281" i="23"/>
  <c r="C283" i="23" l="1"/>
  <c r="AF282" i="23"/>
  <c r="Z282" i="23"/>
  <c r="AD282" i="23"/>
  <c r="AB282" i="23"/>
  <c r="Y282" i="23"/>
  <c r="L282" i="23"/>
  <c r="O282" i="23"/>
  <c r="F282" i="23"/>
  <c r="P282" i="23"/>
  <c r="G282" i="23"/>
  <c r="J282" i="23"/>
  <c r="I282" i="23"/>
  <c r="W282" i="23"/>
  <c r="AA282" i="23"/>
  <c r="AE282" i="23"/>
  <c r="AJ282" i="23"/>
  <c r="AC282" i="23"/>
  <c r="H282" i="23"/>
  <c r="AI282" i="23"/>
  <c r="AH282" i="23"/>
  <c r="AG282" i="23"/>
  <c r="V282" i="23"/>
  <c r="M282" i="23"/>
  <c r="K282" i="23"/>
  <c r="Q282" i="23"/>
  <c r="X282" i="23"/>
  <c r="E282" i="23"/>
  <c r="N282" i="23"/>
  <c r="C284" i="23" l="1"/>
  <c r="AB283" i="23"/>
  <c r="AD283" i="23"/>
  <c r="AE283" i="23"/>
  <c r="AA283" i="23"/>
  <c r="AF283" i="23"/>
  <c r="AC283" i="23"/>
  <c r="AJ283" i="23"/>
  <c r="E283" i="23"/>
  <c r="AI283" i="23"/>
  <c r="J283" i="23"/>
  <c r="AG283" i="23"/>
  <c r="Q283" i="23"/>
  <c r="P283" i="23"/>
  <c r="G283" i="23"/>
  <c r="F283" i="23"/>
  <c r="I283" i="23"/>
  <c r="W283" i="23"/>
  <c r="Y283" i="23"/>
  <c r="H283" i="23"/>
  <c r="O283" i="23"/>
  <c r="Z283" i="23"/>
  <c r="L283" i="23"/>
  <c r="AH283" i="23"/>
  <c r="V283" i="23"/>
  <c r="M283" i="23"/>
  <c r="K283" i="23"/>
  <c r="X283" i="23"/>
  <c r="N283" i="23"/>
  <c r="C285" i="23" l="1"/>
  <c r="AE284" i="23"/>
  <c r="AA284" i="23"/>
  <c r="Z284" i="23"/>
  <c r="L284" i="23"/>
  <c r="G284" i="23"/>
  <c r="N284" i="23"/>
  <c r="I284" i="23"/>
  <c r="AF284" i="23"/>
  <c r="E284" i="23"/>
  <c r="AI284" i="23"/>
  <c r="F284" i="23"/>
  <c r="AG284" i="23"/>
  <c r="W284" i="23"/>
  <c r="AB284" i="23"/>
  <c r="AD284" i="23"/>
  <c r="AC284" i="23"/>
  <c r="H284" i="23"/>
  <c r="O284" i="23"/>
  <c r="Q284" i="23"/>
  <c r="P284" i="23"/>
  <c r="AH284" i="23"/>
  <c r="V284" i="23"/>
  <c r="AJ284" i="23"/>
  <c r="K284" i="23"/>
  <c r="X284" i="23"/>
  <c r="Y284" i="23"/>
  <c r="J284" i="23"/>
  <c r="M284" i="23"/>
  <c r="C286" i="23" l="1"/>
  <c r="AB285" i="23"/>
  <c r="AF285" i="23"/>
  <c r="AD285" i="23"/>
  <c r="AJ285" i="23"/>
  <c r="E285" i="23"/>
  <c r="K285" i="23"/>
  <c r="AH285" i="23"/>
  <c r="M285" i="23"/>
  <c r="AA285" i="23"/>
  <c r="Y285" i="23"/>
  <c r="AI285" i="23"/>
  <c r="F285" i="23"/>
  <c r="AG285" i="23"/>
  <c r="W285" i="23"/>
  <c r="AE285" i="23"/>
  <c r="Z285" i="23"/>
  <c r="L285" i="23"/>
  <c r="O285" i="23"/>
  <c r="N285" i="23"/>
  <c r="Q285" i="23"/>
  <c r="P285" i="23"/>
  <c r="V285" i="23"/>
  <c r="J285" i="23"/>
  <c r="I285" i="23"/>
  <c r="AC285" i="23"/>
  <c r="H285" i="23"/>
  <c r="G285" i="23"/>
  <c r="X285" i="23"/>
  <c r="C287" i="23" l="1"/>
  <c r="AF286" i="23"/>
  <c r="Z286" i="23"/>
  <c r="AE286" i="23"/>
  <c r="AA286" i="23"/>
  <c r="Y286" i="23"/>
  <c r="L286" i="23"/>
  <c r="O286" i="23"/>
  <c r="F286" i="23"/>
  <c r="AC286" i="23"/>
  <c r="AJ286" i="23"/>
  <c r="AI286" i="23"/>
  <c r="AH286" i="23"/>
  <c r="AG286" i="23"/>
  <c r="W286" i="23"/>
  <c r="AB286" i="23"/>
  <c r="AD286" i="23"/>
  <c r="P286" i="23"/>
  <c r="K286" i="23"/>
  <c r="N286" i="23"/>
  <c r="M286" i="23"/>
  <c r="Q286" i="23"/>
  <c r="E286" i="23"/>
  <c r="V286" i="23"/>
  <c r="I286" i="23"/>
  <c r="H286" i="23"/>
  <c r="G286" i="23"/>
  <c r="X286" i="23"/>
  <c r="J286" i="23"/>
  <c r="C288" i="23" l="1"/>
  <c r="AB287" i="23"/>
  <c r="AD287" i="23"/>
  <c r="AC287" i="23"/>
  <c r="AJ287" i="23"/>
  <c r="E287" i="23"/>
  <c r="AI287" i="23"/>
  <c r="J287" i="23"/>
  <c r="AG287" i="23"/>
  <c r="Q287" i="23"/>
  <c r="AE287" i="23"/>
  <c r="H287" i="23"/>
  <c r="AH287" i="23"/>
  <c r="W287" i="23"/>
  <c r="P287" i="23"/>
  <c r="K287" i="23"/>
  <c r="N287" i="23"/>
  <c r="M287" i="23"/>
  <c r="AF287" i="23"/>
  <c r="AA287" i="23"/>
  <c r="Y287" i="23"/>
  <c r="O287" i="23"/>
  <c r="V287" i="23"/>
  <c r="I287" i="23"/>
  <c r="Z287" i="23"/>
  <c r="L287" i="23"/>
  <c r="G287" i="23"/>
  <c r="X287" i="23"/>
  <c r="F287" i="23"/>
  <c r="C289" i="23" l="1"/>
  <c r="AE288" i="23"/>
  <c r="AA288" i="23"/>
  <c r="AD288" i="23"/>
  <c r="AB288" i="23"/>
  <c r="AF288" i="23"/>
  <c r="L288" i="23"/>
  <c r="G288" i="23"/>
  <c r="N288" i="23"/>
  <c r="I288" i="23"/>
  <c r="Z288" i="23"/>
  <c r="H288" i="23"/>
  <c r="AH288" i="23"/>
  <c r="W288" i="23"/>
  <c r="Y288" i="23"/>
  <c r="E288" i="23"/>
  <c r="K288" i="23"/>
  <c r="J288" i="23"/>
  <c r="M288" i="23"/>
  <c r="AC288" i="23"/>
  <c r="AJ288" i="23"/>
  <c r="O288" i="23"/>
  <c r="Q288" i="23"/>
  <c r="V288" i="23"/>
  <c r="P288" i="23"/>
  <c r="AI288" i="23"/>
  <c r="X288" i="23"/>
  <c r="F288" i="23"/>
  <c r="AG288" i="23"/>
  <c r="C290" i="23" l="1"/>
  <c r="AE289" i="23"/>
  <c r="AA289" i="23"/>
  <c r="Z289" i="23"/>
  <c r="AJ289" i="23"/>
  <c r="E289" i="23"/>
  <c r="K289" i="23"/>
  <c r="AH289" i="23"/>
  <c r="M289" i="23"/>
  <c r="AB289" i="23"/>
  <c r="AD289" i="23"/>
  <c r="L289" i="23"/>
  <c r="W289" i="23"/>
  <c r="AF289" i="23"/>
  <c r="AC289" i="23"/>
  <c r="G289" i="23"/>
  <c r="J289" i="23"/>
  <c r="I289" i="23"/>
  <c r="H289" i="23"/>
  <c r="O289" i="23"/>
  <c r="N289" i="23"/>
  <c r="Q289" i="23"/>
  <c r="V289" i="23"/>
  <c r="Y289" i="23"/>
  <c r="F289" i="23"/>
  <c r="AG289" i="23"/>
  <c r="P289" i="23"/>
  <c r="AI289" i="23"/>
  <c r="X289" i="23"/>
  <c r="C291" i="23" l="1"/>
  <c r="AF290" i="23"/>
  <c r="Z290" i="23"/>
  <c r="AB290" i="23"/>
  <c r="AD290" i="23"/>
  <c r="Y290" i="23"/>
  <c r="P290" i="23"/>
  <c r="O290" i="23"/>
  <c r="F290" i="23"/>
  <c r="E290" i="23"/>
  <c r="W290" i="23"/>
  <c r="AA290" i="23"/>
  <c r="H290" i="23"/>
  <c r="G290" i="23"/>
  <c r="J290" i="23"/>
  <c r="I290" i="23"/>
  <c r="AE290" i="23"/>
  <c r="L290" i="23"/>
  <c r="K290" i="23"/>
  <c r="N290" i="23"/>
  <c r="M290" i="23"/>
  <c r="Q290" i="23"/>
  <c r="V290" i="23"/>
  <c r="AJ290" i="23"/>
  <c r="AG290" i="23"/>
  <c r="AC290" i="23"/>
  <c r="AI290" i="23"/>
  <c r="X290" i="23"/>
  <c r="AH290" i="23"/>
  <c r="C292" i="23" l="1"/>
  <c r="AD291" i="23"/>
  <c r="AF291" i="23"/>
  <c r="AE291" i="23"/>
  <c r="AA291" i="23"/>
  <c r="AC291" i="23"/>
  <c r="H291" i="23"/>
  <c r="AI291" i="23"/>
  <c r="J291" i="23"/>
  <c r="AG291" i="23"/>
  <c r="Q291" i="23"/>
  <c r="Y291" i="23"/>
  <c r="E291" i="23"/>
  <c r="O291" i="23"/>
  <c r="W291" i="23"/>
  <c r="AB291" i="23"/>
  <c r="L291" i="23"/>
  <c r="G291" i="23"/>
  <c r="F291" i="23"/>
  <c r="I291" i="23"/>
  <c r="Z291" i="23"/>
  <c r="P291" i="23"/>
  <c r="K291" i="23"/>
  <c r="N291" i="23"/>
  <c r="M291" i="23"/>
  <c r="V291" i="23"/>
  <c r="X291" i="23"/>
  <c r="AH291" i="23"/>
  <c r="AJ291" i="23"/>
  <c r="C293" i="23" l="1"/>
  <c r="AE292" i="23"/>
  <c r="AA292" i="23"/>
  <c r="AB292" i="23"/>
  <c r="P292" i="23"/>
  <c r="G292" i="23"/>
  <c r="N292" i="23"/>
  <c r="I292" i="23"/>
  <c r="AC292" i="23"/>
  <c r="AJ292" i="23"/>
  <c r="O292" i="23"/>
  <c r="Q292" i="23"/>
  <c r="W292" i="23"/>
  <c r="AF292" i="23"/>
  <c r="Z292" i="23"/>
  <c r="L292" i="23"/>
  <c r="AI292" i="23"/>
  <c r="F292" i="23"/>
  <c r="AG292" i="23"/>
  <c r="AD292" i="23"/>
  <c r="Y292" i="23"/>
  <c r="E292" i="23"/>
  <c r="K292" i="23"/>
  <c r="J292" i="23"/>
  <c r="M292" i="23"/>
  <c r="V292" i="23"/>
  <c r="X292" i="23"/>
  <c r="AH292" i="23"/>
  <c r="H292" i="23"/>
  <c r="C294" i="23" l="1"/>
  <c r="AB293" i="23"/>
  <c r="AD293" i="23"/>
  <c r="AF293" i="23"/>
  <c r="H293" i="23"/>
  <c r="K293" i="23"/>
  <c r="AH293" i="23"/>
  <c r="M293" i="23"/>
  <c r="AJ293" i="23"/>
  <c r="O293" i="23"/>
  <c r="N293" i="23"/>
  <c r="Q293" i="23"/>
  <c r="W293" i="23"/>
  <c r="AA293" i="23"/>
  <c r="AE293" i="23"/>
  <c r="Y293" i="23"/>
  <c r="P293" i="23"/>
  <c r="AI293" i="23"/>
  <c r="F293" i="23"/>
  <c r="AG293" i="23"/>
  <c r="AC293" i="23"/>
  <c r="E293" i="23"/>
  <c r="G293" i="23"/>
  <c r="J293" i="23"/>
  <c r="I293" i="23"/>
  <c r="V293" i="23"/>
  <c r="Z293" i="23"/>
  <c r="L293" i="23"/>
  <c r="X293" i="23"/>
  <c r="C295" i="23" l="1"/>
  <c r="AF294" i="23"/>
  <c r="Z294" i="23"/>
  <c r="AE294" i="23"/>
  <c r="AA294" i="23"/>
  <c r="Y294" i="23"/>
  <c r="P294" i="23"/>
  <c r="O294" i="23"/>
  <c r="F294" i="23"/>
  <c r="AB294" i="23"/>
  <c r="H294" i="23"/>
  <c r="K294" i="23"/>
  <c r="N294" i="23"/>
  <c r="M294" i="23"/>
  <c r="Q294" i="23"/>
  <c r="W294" i="23"/>
  <c r="AD294" i="23"/>
  <c r="AC294" i="23"/>
  <c r="E294" i="23"/>
  <c r="AI294" i="23"/>
  <c r="AH294" i="23"/>
  <c r="AG294" i="23"/>
  <c r="AJ294" i="23"/>
  <c r="G294" i="23"/>
  <c r="J294" i="23"/>
  <c r="I294" i="23"/>
  <c r="V294" i="23"/>
  <c r="L294" i="23"/>
  <c r="X294" i="23"/>
  <c r="C296" i="23" l="1"/>
  <c r="AD295" i="23"/>
  <c r="AB295" i="23"/>
  <c r="Z295" i="23"/>
  <c r="AC295" i="23"/>
  <c r="H295" i="23"/>
  <c r="AI295" i="23"/>
  <c r="J295" i="23"/>
  <c r="AG295" i="23"/>
  <c r="Q295" i="23"/>
  <c r="AF295" i="23"/>
  <c r="AA295" i="23"/>
  <c r="L295" i="23"/>
  <c r="K295" i="23"/>
  <c r="N295" i="23"/>
  <c r="M295" i="23"/>
  <c r="W295" i="23"/>
  <c r="AE295" i="23"/>
  <c r="E295" i="23"/>
  <c r="AH295" i="23"/>
  <c r="AJ295" i="23"/>
  <c r="G295" i="23"/>
  <c r="F295" i="23"/>
  <c r="I295" i="23"/>
  <c r="V295" i="23"/>
  <c r="X295" i="23"/>
  <c r="O295" i="23"/>
  <c r="Y295" i="23"/>
  <c r="P295" i="23"/>
  <c r="C297" i="23" l="1"/>
  <c r="AE296" i="23"/>
  <c r="AA296" i="23"/>
  <c r="AF296" i="23"/>
  <c r="AD296" i="23"/>
  <c r="P296" i="23"/>
  <c r="G296" i="23"/>
  <c r="N296" i="23"/>
  <c r="I296" i="23"/>
  <c r="Z296" i="23"/>
  <c r="Y296" i="23"/>
  <c r="L296" i="23"/>
  <c r="K296" i="23"/>
  <c r="J296" i="23"/>
  <c r="M296" i="23"/>
  <c r="W296" i="23"/>
  <c r="AJ296" i="23"/>
  <c r="AH296" i="23"/>
  <c r="AB296" i="23"/>
  <c r="H296" i="23"/>
  <c r="AI296" i="23"/>
  <c r="F296" i="23"/>
  <c r="AG296" i="23"/>
  <c r="V296" i="23"/>
  <c r="X296" i="23"/>
  <c r="AC296" i="23"/>
  <c r="O296" i="23"/>
  <c r="Q296" i="23"/>
  <c r="E296" i="23"/>
  <c r="C298" i="23" l="1"/>
  <c r="AB297" i="23"/>
  <c r="AE297" i="23"/>
  <c r="AA297" i="23"/>
  <c r="H297" i="23"/>
  <c r="K297" i="23"/>
  <c r="AH297" i="23"/>
  <c r="M297" i="23"/>
  <c r="AC297" i="23"/>
  <c r="P297" i="23"/>
  <c r="G297" i="23"/>
  <c r="J297" i="23"/>
  <c r="I297" i="23"/>
  <c r="W297" i="23"/>
  <c r="AD297" i="23"/>
  <c r="AJ297" i="23"/>
  <c r="AF297" i="23"/>
  <c r="Z297" i="23"/>
  <c r="Y297" i="23"/>
  <c r="L297" i="23"/>
  <c r="AI297" i="23"/>
  <c r="F297" i="23"/>
  <c r="AG297" i="23"/>
  <c r="V297" i="23"/>
  <c r="O297" i="23"/>
  <c r="Q297" i="23"/>
  <c r="E297" i="23"/>
  <c r="N297" i="23"/>
  <c r="X297" i="23"/>
  <c r="C299" i="23" l="1"/>
  <c r="AF298" i="23"/>
  <c r="Z298" i="23"/>
  <c r="AB298" i="23"/>
  <c r="AD298" i="23"/>
  <c r="Y298" i="23"/>
  <c r="P298" i="23"/>
  <c r="O298" i="23"/>
  <c r="F298" i="23"/>
  <c r="AE298" i="23"/>
  <c r="E298" i="23"/>
  <c r="G298" i="23"/>
  <c r="J298" i="23"/>
  <c r="I298" i="23"/>
  <c r="W298" i="23"/>
  <c r="H298" i="23"/>
  <c r="AA298" i="23"/>
  <c r="AC298" i="23"/>
  <c r="L298" i="23"/>
  <c r="AI298" i="23"/>
  <c r="AH298" i="23"/>
  <c r="AG298" i="23"/>
  <c r="V298" i="23"/>
  <c r="N298" i="23"/>
  <c r="M298" i="23"/>
  <c r="X298" i="23"/>
  <c r="AJ298" i="23"/>
  <c r="K298" i="23"/>
  <c r="Q298" i="23"/>
  <c r="C300" i="23" l="1"/>
  <c r="AD299" i="23"/>
  <c r="AE299" i="23"/>
  <c r="AA299" i="23"/>
  <c r="AF299" i="23"/>
  <c r="AC299" i="23"/>
  <c r="H299" i="23"/>
  <c r="AI299" i="23"/>
  <c r="J299" i="23"/>
  <c r="AG299" i="23"/>
  <c r="Q299" i="23"/>
  <c r="E299" i="23"/>
  <c r="G299" i="23"/>
  <c r="F299" i="23"/>
  <c r="I299" i="23"/>
  <c r="W299" i="23"/>
  <c r="AB299" i="23"/>
  <c r="Z299" i="23"/>
  <c r="Y299" i="23"/>
  <c r="L299" i="23"/>
  <c r="O299" i="23"/>
  <c r="P299" i="23"/>
  <c r="AH299" i="23"/>
  <c r="V299" i="23"/>
  <c r="M299" i="23"/>
  <c r="X299" i="23"/>
  <c r="AJ299" i="23"/>
  <c r="K299" i="23"/>
  <c r="N299" i="23"/>
  <c r="C301" i="23" l="1"/>
  <c r="AE300" i="23"/>
  <c r="AA300" i="23"/>
  <c r="AB300" i="23"/>
  <c r="Z300" i="23"/>
  <c r="E300" i="23"/>
  <c r="G300" i="23"/>
  <c r="F300" i="23"/>
  <c r="AJ300" i="23"/>
  <c r="N300" i="23"/>
  <c r="AD300" i="23"/>
  <c r="J300" i="23"/>
  <c r="W300" i="23"/>
  <c r="AF300" i="23"/>
  <c r="AC300" i="23"/>
  <c r="L300" i="23"/>
  <c r="O300" i="23"/>
  <c r="M300" i="23"/>
  <c r="Q300" i="23"/>
  <c r="K300" i="23"/>
  <c r="P300" i="23"/>
  <c r="I300" i="23"/>
  <c r="V300" i="23"/>
  <c r="AG300" i="23"/>
  <c r="X300" i="23"/>
  <c r="AI300" i="23"/>
  <c r="Y300" i="23"/>
  <c r="H300" i="23"/>
  <c r="AH300" i="23"/>
  <c r="C302" i="23" l="1"/>
  <c r="AB301" i="23"/>
  <c r="AF301" i="23"/>
  <c r="AD301" i="23"/>
  <c r="K301" i="23"/>
  <c r="J301" i="23"/>
  <c r="M301" i="23"/>
  <c r="Y301" i="23"/>
  <c r="H301" i="23"/>
  <c r="P301" i="23"/>
  <c r="F301" i="23"/>
  <c r="W301" i="23"/>
  <c r="AA301" i="23"/>
  <c r="L301" i="23"/>
  <c r="O301" i="23"/>
  <c r="AH301" i="23"/>
  <c r="Q301" i="23"/>
  <c r="AE301" i="23"/>
  <c r="AJ301" i="23"/>
  <c r="G301" i="23"/>
  <c r="N301" i="23"/>
  <c r="I301" i="23"/>
  <c r="V301" i="23"/>
  <c r="AC301" i="23"/>
  <c r="E301" i="23"/>
  <c r="Z301" i="23"/>
  <c r="AI301" i="23"/>
  <c r="AG301" i="23"/>
  <c r="X301" i="23"/>
  <c r="C303" i="23" l="1"/>
  <c r="AF302" i="23"/>
  <c r="Z302" i="23"/>
  <c r="AE302" i="23"/>
  <c r="AA302" i="23"/>
  <c r="Y302" i="23"/>
  <c r="E302" i="23"/>
  <c r="P302" i="23"/>
  <c r="I302" i="23"/>
  <c r="Q302" i="23"/>
  <c r="AC302" i="23"/>
  <c r="H302" i="23"/>
  <c r="K302" i="23"/>
  <c r="F302" i="23"/>
  <c r="W302" i="23"/>
  <c r="AB302" i="23"/>
  <c r="O302" i="23"/>
  <c r="AH302" i="23"/>
  <c r="M302" i="23"/>
  <c r="AD302" i="23"/>
  <c r="AJ302" i="23"/>
  <c r="G302" i="23"/>
  <c r="N302" i="23"/>
  <c r="V302" i="23"/>
  <c r="L302" i="23"/>
  <c r="AI302" i="23"/>
  <c r="AG302" i="23"/>
  <c r="X302" i="23"/>
  <c r="J302" i="23"/>
  <c r="C304" i="23" l="1"/>
  <c r="AD303" i="23"/>
  <c r="AB303" i="23"/>
  <c r="AC303" i="23"/>
  <c r="AI303" i="23"/>
  <c r="AH303" i="23"/>
  <c r="Z303" i="23"/>
  <c r="E303" i="23"/>
  <c r="K303" i="23"/>
  <c r="F303" i="23"/>
  <c r="I303" i="23"/>
  <c r="W303" i="23"/>
  <c r="AF303" i="23"/>
  <c r="AA303" i="23"/>
  <c r="AE303" i="23"/>
  <c r="AJ303" i="23"/>
  <c r="O303" i="23"/>
  <c r="M303" i="23"/>
  <c r="Y303" i="23"/>
  <c r="H303" i="23"/>
  <c r="P303" i="23"/>
  <c r="G303" i="23"/>
  <c r="N303" i="23"/>
  <c r="Q303" i="23"/>
  <c r="V303" i="23"/>
  <c r="AG303" i="23"/>
  <c r="X303" i="23"/>
  <c r="J303" i="23"/>
  <c r="L303" i="23"/>
  <c r="C305" i="23" l="1"/>
  <c r="AE304" i="23"/>
  <c r="AA304" i="23"/>
  <c r="AD304" i="23"/>
  <c r="AF304" i="23"/>
  <c r="E304" i="23"/>
  <c r="P304" i="23"/>
  <c r="G304" i="23"/>
  <c r="O304" i="23"/>
  <c r="F304" i="23"/>
  <c r="N304" i="23"/>
  <c r="AG304" i="23"/>
  <c r="AB304" i="23"/>
  <c r="L304" i="23"/>
  <c r="K304" i="23"/>
  <c r="I304" i="23"/>
  <c r="W304" i="23"/>
  <c r="Y304" i="23"/>
  <c r="AJ304" i="23"/>
  <c r="AI304" i="23"/>
  <c r="M304" i="23"/>
  <c r="Z304" i="23"/>
  <c r="AC304" i="23"/>
  <c r="H304" i="23"/>
  <c r="AH304" i="23"/>
  <c r="Q304" i="23"/>
  <c r="V304" i="23"/>
  <c r="X304" i="23"/>
  <c r="J304" i="23"/>
  <c r="C306" i="23" l="1"/>
  <c r="AB305" i="23"/>
  <c r="AE305" i="23"/>
  <c r="AA305" i="23"/>
  <c r="Z305" i="23"/>
  <c r="K305" i="23"/>
  <c r="J305" i="23"/>
  <c r="M305" i="23"/>
  <c r="AF305" i="23"/>
  <c r="L305" i="23"/>
  <c r="G305" i="23"/>
  <c r="N305" i="23"/>
  <c r="I305" i="23"/>
  <c r="W305" i="23"/>
  <c r="AD305" i="23"/>
  <c r="AC305" i="23"/>
  <c r="H305" i="23"/>
  <c r="P305" i="23"/>
  <c r="AI305" i="23"/>
  <c r="AG305" i="23"/>
  <c r="E305" i="23"/>
  <c r="O305" i="23"/>
  <c r="AH305" i="23"/>
  <c r="Q305" i="23"/>
  <c r="V305" i="23"/>
  <c r="F305" i="23"/>
  <c r="Y305" i="23"/>
  <c r="AJ305" i="23"/>
  <c r="X305" i="23"/>
  <c r="C307" i="23" l="1"/>
  <c r="AF306" i="23"/>
  <c r="Z306" i="23"/>
  <c r="AB306" i="23"/>
  <c r="AD306" i="23"/>
  <c r="Y306" i="23"/>
  <c r="E306" i="23"/>
  <c r="P306" i="23"/>
  <c r="I306" i="23"/>
  <c r="Q306" i="23"/>
  <c r="AA306" i="23"/>
  <c r="G306" i="23"/>
  <c r="N306" i="23"/>
  <c r="W306" i="23"/>
  <c r="AE306" i="23"/>
  <c r="H306" i="23"/>
  <c r="AI306" i="23"/>
  <c r="J306" i="23"/>
  <c r="AG306" i="23"/>
  <c r="L306" i="23"/>
  <c r="O306" i="23"/>
  <c r="AH306" i="23"/>
  <c r="M306" i="23"/>
  <c r="V306" i="23"/>
  <c r="AJ306" i="23"/>
  <c r="K306" i="23"/>
  <c r="X306" i="23"/>
  <c r="AC306" i="23"/>
  <c r="F306" i="23"/>
  <c r="C308" i="23" l="1"/>
  <c r="AD307" i="23"/>
  <c r="AF307" i="23"/>
  <c r="AE307" i="23"/>
  <c r="AA307" i="23"/>
  <c r="AC307" i="23"/>
  <c r="AI307" i="23"/>
  <c r="AH307" i="23"/>
  <c r="Y307" i="23"/>
  <c r="AJ307" i="23"/>
  <c r="G307" i="23"/>
  <c r="N307" i="23"/>
  <c r="Q307" i="23"/>
  <c r="W307" i="23"/>
  <c r="Z307" i="23"/>
  <c r="E307" i="23"/>
  <c r="J307" i="23"/>
  <c r="AG307" i="23"/>
  <c r="AB307" i="23"/>
  <c r="L307" i="23"/>
  <c r="O307" i="23"/>
  <c r="M307" i="23"/>
  <c r="V307" i="23"/>
  <c r="K307" i="23"/>
  <c r="I307" i="23"/>
  <c r="X307" i="23"/>
  <c r="H307" i="23"/>
  <c r="F307" i="23"/>
  <c r="P307" i="23"/>
  <c r="C309" i="23" l="1"/>
  <c r="AE308" i="23"/>
  <c r="AA308" i="23"/>
  <c r="AB308" i="23"/>
  <c r="E308" i="23"/>
  <c r="P308" i="23"/>
  <c r="G308" i="23"/>
  <c r="O308" i="23"/>
  <c r="F308" i="23"/>
  <c r="N308" i="23"/>
  <c r="AG308" i="23"/>
  <c r="AC308" i="23"/>
  <c r="AJ308" i="23"/>
  <c r="AH308" i="23"/>
  <c r="Q308" i="23"/>
  <c r="W308" i="23"/>
  <c r="AD308" i="23"/>
  <c r="L308" i="23"/>
  <c r="J308" i="23"/>
  <c r="AF308" i="23"/>
  <c r="Y308" i="23"/>
  <c r="AI308" i="23"/>
  <c r="M308" i="23"/>
  <c r="V308" i="23"/>
  <c r="K308" i="23"/>
  <c r="I308" i="23"/>
  <c r="X308" i="23"/>
  <c r="H308" i="23"/>
  <c r="Z308" i="23"/>
  <c r="C310" i="23" l="1"/>
  <c r="AB309" i="23"/>
  <c r="AD309" i="23"/>
  <c r="AF309" i="23"/>
  <c r="K309" i="23"/>
  <c r="J309" i="23"/>
  <c r="M309" i="23"/>
  <c r="AE309" i="23"/>
  <c r="Z309" i="23"/>
  <c r="H309" i="23"/>
  <c r="P309" i="23"/>
  <c r="O309" i="23"/>
  <c r="AH309" i="23"/>
  <c r="Q309" i="23"/>
  <c r="W309" i="23"/>
  <c r="Y309" i="23"/>
  <c r="L309" i="23"/>
  <c r="F309" i="23"/>
  <c r="AA309" i="23"/>
  <c r="AC309" i="23"/>
  <c r="AJ309" i="23"/>
  <c r="AI309" i="23"/>
  <c r="AG309" i="23"/>
  <c r="V309" i="23"/>
  <c r="E309" i="23"/>
  <c r="N309" i="23"/>
  <c r="G309" i="23"/>
  <c r="I309" i="23"/>
  <c r="X309" i="23"/>
  <c r="C311" i="23" l="1"/>
  <c r="Z310" i="23"/>
  <c r="AF310" i="23"/>
  <c r="AE310" i="23"/>
  <c r="AA310" i="23"/>
  <c r="Y310" i="23"/>
  <c r="E310" i="23"/>
  <c r="P310" i="23"/>
  <c r="I310" i="23"/>
  <c r="Q310" i="23"/>
  <c r="AD310" i="23"/>
  <c r="H310" i="23"/>
  <c r="O310" i="23"/>
  <c r="AH310" i="23"/>
  <c r="M310" i="23"/>
  <c r="W310" i="23"/>
  <c r="AB310" i="23"/>
  <c r="AC310" i="23"/>
  <c r="K310" i="23"/>
  <c r="F310" i="23"/>
  <c r="AJ310" i="23"/>
  <c r="AI310" i="23"/>
  <c r="J310" i="23"/>
  <c r="AG310" i="23"/>
  <c r="V310" i="23"/>
  <c r="N310" i="23"/>
  <c r="G310" i="23"/>
  <c r="X310" i="23"/>
  <c r="L310" i="23"/>
  <c r="C312" i="23" l="1"/>
  <c r="AD311" i="23"/>
  <c r="AB311" i="23"/>
  <c r="Z311" i="23"/>
  <c r="AC311" i="23"/>
  <c r="AI311" i="23"/>
  <c r="AH311" i="23"/>
  <c r="E311" i="23"/>
  <c r="O311" i="23"/>
  <c r="M311" i="23"/>
  <c r="W311" i="23"/>
  <c r="AF311" i="23"/>
  <c r="AA311" i="23"/>
  <c r="AJ311" i="23"/>
  <c r="K311" i="23"/>
  <c r="F311" i="23"/>
  <c r="I311" i="23"/>
  <c r="AE311" i="23"/>
  <c r="H311" i="23"/>
  <c r="P311" i="23"/>
  <c r="J311" i="23"/>
  <c r="AG311" i="23"/>
  <c r="V311" i="23"/>
  <c r="Y311" i="23"/>
  <c r="G311" i="23"/>
  <c r="X311" i="23"/>
  <c r="L311" i="23"/>
  <c r="Q311" i="23"/>
  <c r="N311" i="23"/>
  <c r="C313" i="23" l="1"/>
  <c r="AE312" i="23"/>
  <c r="AA312" i="23"/>
  <c r="AF312" i="23"/>
  <c r="AD312" i="23"/>
  <c r="E312" i="23"/>
  <c r="P312" i="23"/>
  <c r="G312" i="23"/>
  <c r="O312" i="23"/>
  <c r="F312" i="23"/>
  <c r="N312" i="23"/>
  <c r="AG312" i="23"/>
  <c r="Y312" i="23"/>
  <c r="L312" i="23"/>
  <c r="AI312" i="23"/>
  <c r="M312" i="23"/>
  <c r="W312" i="23"/>
  <c r="AB312" i="23"/>
  <c r="AJ312" i="23"/>
  <c r="K312" i="23"/>
  <c r="I312" i="23"/>
  <c r="Z312" i="23"/>
  <c r="H312" i="23"/>
  <c r="J312" i="23"/>
  <c r="V312" i="23"/>
  <c r="X312" i="23"/>
  <c r="Q312" i="23"/>
  <c r="AC312" i="23"/>
  <c r="AH312" i="23"/>
  <c r="C314" i="23" l="1"/>
  <c r="AB313" i="23"/>
  <c r="AF313" i="23"/>
  <c r="AE313" i="23"/>
  <c r="AA313" i="23"/>
  <c r="K313" i="23"/>
  <c r="J313" i="23"/>
  <c r="M313" i="23"/>
  <c r="AC313" i="23"/>
  <c r="L313" i="23"/>
  <c r="AI313" i="23"/>
  <c r="AG313" i="23"/>
  <c r="W313" i="23"/>
  <c r="Z313" i="23"/>
  <c r="H313" i="23"/>
  <c r="P313" i="23"/>
  <c r="G313" i="23"/>
  <c r="N313" i="23"/>
  <c r="I313" i="23"/>
  <c r="AD313" i="23"/>
  <c r="Y313" i="23"/>
  <c r="E313" i="23"/>
  <c r="F313" i="23"/>
  <c r="V313" i="23"/>
  <c r="AJ313" i="23"/>
  <c r="O313" i="23"/>
  <c r="Q313" i="23"/>
  <c r="AH313" i="23"/>
  <c r="X313" i="23"/>
  <c r="C315" i="23" l="1"/>
  <c r="Z314" i="23"/>
  <c r="AB314" i="23"/>
  <c r="AD314" i="23"/>
  <c r="Y314" i="23"/>
  <c r="E314" i="23"/>
  <c r="P314" i="23"/>
  <c r="I314" i="23"/>
  <c r="Q314" i="23"/>
  <c r="AF314" i="23"/>
  <c r="AI314" i="23"/>
  <c r="J314" i="23"/>
  <c r="AG314" i="23"/>
  <c r="W314" i="23"/>
  <c r="AA314" i="23"/>
  <c r="AE314" i="23"/>
  <c r="H314" i="23"/>
  <c r="G314" i="23"/>
  <c r="N314" i="23"/>
  <c r="AC314" i="23"/>
  <c r="L314" i="23"/>
  <c r="K314" i="23"/>
  <c r="F314" i="23"/>
  <c r="V314" i="23"/>
  <c r="AH314" i="23"/>
  <c r="X314" i="23"/>
  <c r="AJ314" i="23"/>
  <c r="O314" i="23"/>
  <c r="M314" i="23"/>
  <c r="C316" i="23" l="1"/>
  <c r="AD315" i="23"/>
  <c r="AF315" i="23"/>
  <c r="AE315" i="23"/>
  <c r="AA315" i="23"/>
  <c r="AC315" i="23"/>
  <c r="AI315" i="23"/>
  <c r="AH315" i="23"/>
  <c r="AB315" i="23"/>
  <c r="AJ315" i="23"/>
  <c r="J315" i="23"/>
  <c r="AG315" i="23"/>
  <c r="W315" i="23"/>
  <c r="Y315" i="23"/>
  <c r="E315" i="23"/>
  <c r="G315" i="23"/>
  <c r="N315" i="23"/>
  <c r="Q315" i="23"/>
  <c r="L315" i="23"/>
  <c r="K315" i="23"/>
  <c r="F315" i="23"/>
  <c r="I315" i="23"/>
  <c r="V315" i="23"/>
  <c r="Z315" i="23"/>
  <c r="H315" i="23"/>
  <c r="X315" i="23"/>
  <c r="P315" i="23"/>
  <c r="O315" i="23"/>
  <c r="M315" i="23"/>
  <c r="C317" i="23" l="1"/>
  <c r="AE316" i="23"/>
  <c r="AA316" i="23"/>
  <c r="AB316" i="23"/>
  <c r="Z316" i="23"/>
  <c r="E316" i="23"/>
  <c r="P316" i="23"/>
  <c r="G316" i="23"/>
  <c r="O316" i="23"/>
  <c r="F316" i="23"/>
  <c r="N316" i="23"/>
  <c r="AG316" i="23"/>
  <c r="AJ316" i="23"/>
  <c r="J316" i="23"/>
  <c r="W316" i="23"/>
  <c r="AD316" i="23"/>
  <c r="AC316" i="23"/>
  <c r="L316" i="23"/>
  <c r="AH316" i="23"/>
  <c r="Q316" i="23"/>
  <c r="AF316" i="23"/>
  <c r="K316" i="23"/>
  <c r="I316" i="23"/>
  <c r="V316" i="23"/>
  <c r="H316" i="23"/>
  <c r="X316" i="23"/>
  <c r="AI316" i="23"/>
  <c r="M316" i="23"/>
  <c r="Y316" i="23"/>
  <c r="C318" i="23" l="1"/>
  <c r="AB317" i="23"/>
  <c r="AF317" i="23"/>
  <c r="AD317" i="23"/>
  <c r="K317" i="23"/>
  <c r="J317" i="23"/>
  <c r="M317" i="23"/>
  <c r="AA317" i="23"/>
  <c r="Z317" i="23"/>
  <c r="Y317" i="23"/>
  <c r="H317" i="23"/>
  <c r="P317" i="23"/>
  <c r="F317" i="23"/>
  <c r="W317" i="23"/>
  <c r="AE317" i="23"/>
  <c r="L317" i="23"/>
  <c r="O317" i="23"/>
  <c r="AH317" i="23"/>
  <c r="Q317" i="23"/>
  <c r="AJ317" i="23"/>
  <c r="G317" i="23"/>
  <c r="N317" i="23"/>
  <c r="I317" i="23"/>
  <c r="V317" i="23"/>
  <c r="AI317" i="23"/>
  <c r="AG317" i="23"/>
  <c r="AC317" i="23"/>
  <c r="E317" i="23"/>
  <c r="X317" i="23"/>
  <c r="C319" i="23" l="1"/>
  <c r="Z318" i="23"/>
  <c r="AF318" i="23"/>
  <c r="AE318" i="23"/>
  <c r="AA318" i="23"/>
  <c r="Y318" i="23"/>
  <c r="E318" i="23"/>
  <c r="P318" i="23"/>
  <c r="I318" i="23"/>
  <c r="Q318" i="23"/>
  <c r="AC318" i="23"/>
  <c r="H318" i="23"/>
  <c r="K318" i="23"/>
  <c r="F318" i="23"/>
  <c r="W318" i="23"/>
  <c r="AD318" i="23"/>
  <c r="O318" i="23"/>
  <c r="AH318" i="23"/>
  <c r="M318" i="23"/>
  <c r="AB318" i="23"/>
  <c r="AJ318" i="23"/>
  <c r="G318" i="23"/>
  <c r="N318" i="23"/>
  <c r="V318" i="23"/>
  <c r="J318" i="23"/>
  <c r="L318" i="23"/>
  <c r="X318" i="23"/>
  <c r="AI318" i="23"/>
  <c r="AG318" i="23"/>
  <c r="C320" i="23" l="1"/>
  <c r="AD319" i="23"/>
  <c r="AB319" i="23"/>
  <c r="AC319" i="23"/>
  <c r="AI319" i="23"/>
  <c r="AH319" i="23"/>
  <c r="AE319" i="23"/>
  <c r="E319" i="23"/>
  <c r="K319" i="23"/>
  <c r="F319" i="23"/>
  <c r="I319" i="23"/>
  <c r="W319" i="23"/>
  <c r="AF319" i="23"/>
  <c r="AJ319" i="23"/>
  <c r="O319" i="23"/>
  <c r="M319" i="23"/>
  <c r="AA319" i="23"/>
  <c r="Z319" i="23"/>
  <c r="Y319" i="23"/>
  <c r="H319" i="23"/>
  <c r="P319" i="23"/>
  <c r="G319" i="23"/>
  <c r="N319" i="23"/>
  <c r="Q319" i="23"/>
  <c r="V319" i="23"/>
  <c r="L319" i="23"/>
  <c r="X319" i="23"/>
  <c r="AG319" i="23"/>
  <c r="J319" i="23"/>
  <c r="C321" i="23" l="1"/>
  <c r="AE320" i="23"/>
  <c r="AA320" i="23"/>
  <c r="AF320" i="23"/>
  <c r="AD320" i="23"/>
  <c r="E320" i="23"/>
  <c r="P320" i="23"/>
  <c r="G320" i="23"/>
  <c r="O320" i="23"/>
  <c r="F320" i="23"/>
  <c r="N320" i="23"/>
  <c r="AG320" i="23"/>
  <c r="L320" i="23"/>
  <c r="K320" i="23"/>
  <c r="I320" i="23"/>
  <c r="W320" i="23"/>
  <c r="AB320" i="23"/>
  <c r="Z320" i="23"/>
  <c r="Y320" i="23"/>
  <c r="AJ320" i="23"/>
  <c r="AI320" i="23"/>
  <c r="M320" i="23"/>
  <c r="AC320" i="23"/>
  <c r="H320" i="23"/>
  <c r="AH320" i="23"/>
  <c r="Q320" i="23"/>
  <c r="V320" i="23"/>
  <c r="X320" i="23"/>
  <c r="J320" i="23"/>
  <c r="C322" i="23" l="1"/>
  <c r="AB321" i="23"/>
  <c r="AF321" i="23"/>
  <c r="AE321" i="23"/>
  <c r="AA321" i="23"/>
  <c r="Z321" i="23"/>
  <c r="K321" i="23"/>
  <c r="J321" i="23"/>
  <c r="M321" i="23"/>
  <c r="AD321" i="23"/>
  <c r="L321" i="23"/>
  <c r="G321" i="23"/>
  <c r="N321" i="23"/>
  <c r="I321" i="23"/>
  <c r="W321" i="23"/>
  <c r="AC321" i="23"/>
  <c r="H321" i="23"/>
  <c r="P321" i="23"/>
  <c r="AI321" i="23"/>
  <c r="AG321" i="23"/>
  <c r="E321" i="23"/>
  <c r="O321" i="23"/>
  <c r="AH321" i="23"/>
  <c r="Q321" i="23"/>
  <c r="V321" i="23"/>
  <c r="F321" i="23"/>
  <c r="Y321" i="23"/>
  <c r="AJ321" i="23"/>
  <c r="X321" i="23"/>
  <c r="C323" i="23" l="1"/>
  <c r="Z322" i="23"/>
  <c r="AB322" i="23"/>
  <c r="AD322" i="23"/>
  <c r="Y322" i="23"/>
  <c r="E322" i="23"/>
  <c r="P322" i="23"/>
  <c r="I322" i="23"/>
  <c r="Q322" i="23"/>
  <c r="G322" i="23"/>
  <c r="N322" i="23"/>
  <c r="W322" i="23"/>
  <c r="AF322" i="23"/>
  <c r="AA322" i="23"/>
  <c r="H322" i="23"/>
  <c r="AI322" i="23"/>
  <c r="J322" i="23"/>
  <c r="AG322" i="23"/>
  <c r="AE322" i="23"/>
  <c r="L322" i="23"/>
  <c r="O322" i="23"/>
  <c r="AH322" i="23"/>
  <c r="M322" i="23"/>
  <c r="V322" i="23"/>
  <c r="AC322" i="23"/>
  <c r="F322" i="23"/>
  <c r="AJ322" i="23"/>
  <c r="X322" i="23"/>
  <c r="K322" i="23"/>
  <c r="C324" i="23" l="1"/>
  <c r="AD323" i="23"/>
  <c r="AF323" i="23"/>
  <c r="AE323" i="23"/>
  <c r="AA323" i="23"/>
  <c r="AC323" i="23"/>
  <c r="AI323" i="23"/>
  <c r="AH323" i="23"/>
  <c r="Y323" i="23"/>
  <c r="AJ323" i="23"/>
  <c r="G323" i="23"/>
  <c r="N323" i="23"/>
  <c r="Q323" i="23"/>
  <c r="W323" i="23"/>
  <c r="AB323" i="23"/>
  <c r="E323" i="23"/>
  <c r="J323" i="23"/>
  <c r="AG323" i="23"/>
  <c r="L323" i="23"/>
  <c r="O323" i="23"/>
  <c r="M323" i="23"/>
  <c r="V323" i="23"/>
  <c r="Z323" i="23"/>
  <c r="H323" i="23"/>
  <c r="P323" i="23"/>
  <c r="X323" i="23"/>
  <c r="K323" i="23"/>
  <c r="I323" i="23"/>
  <c r="F323" i="23"/>
  <c r="C325" i="23" l="1"/>
  <c r="AE324" i="23"/>
  <c r="AA324" i="23"/>
  <c r="AB324" i="23"/>
  <c r="E324" i="23"/>
  <c r="P324" i="23"/>
  <c r="G324" i="23"/>
  <c r="O324" i="23"/>
  <c r="F324" i="23"/>
  <c r="N324" i="23"/>
  <c r="AG324" i="23"/>
  <c r="AF324" i="23"/>
  <c r="Z324" i="23"/>
  <c r="AC324" i="23"/>
  <c r="AJ324" i="23"/>
  <c r="AH324" i="23"/>
  <c r="Q324" i="23"/>
  <c r="W324" i="23"/>
  <c r="L324" i="23"/>
  <c r="J324" i="23"/>
  <c r="AD324" i="23"/>
  <c r="Y324" i="23"/>
  <c r="AI324" i="23"/>
  <c r="M324" i="23"/>
  <c r="V324" i="23"/>
  <c r="X324" i="23"/>
  <c r="K324" i="23"/>
  <c r="I324" i="23"/>
  <c r="H324" i="23"/>
  <c r="C326" i="23" l="1"/>
  <c r="AB325" i="23"/>
  <c r="AF325" i="23"/>
  <c r="AD325" i="23"/>
  <c r="K325" i="23"/>
  <c r="J325" i="23"/>
  <c r="M325" i="23"/>
  <c r="H325" i="23"/>
  <c r="P325" i="23"/>
  <c r="O325" i="23"/>
  <c r="AH325" i="23"/>
  <c r="Q325" i="23"/>
  <c r="W325" i="23"/>
  <c r="AA325" i="23"/>
  <c r="AE325" i="23"/>
  <c r="Y325" i="23"/>
  <c r="L325" i="23"/>
  <c r="F325" i="23"/>
  <c r="Z325" i="23"/>
  <c r="AC325" i="23"/>
  <c r="AJ325" i="23"/>
  <c r="AI325" i="23"/>
  <c r="AG325" i="23"/>
  <c r="V325" i="23"/>
  <c r="G325" i="23"/>
  <c r="I325" i="23"/>
  <c r="E325" i="23"/>
  <c r="N325" i="23"/>
  <c r="X325" i="23"/>
  <c r="C327" i="23" l="1"/>
  <c r="Z326" i="23"/>
  <c r="AF326" i="23"/>
  <c r="AE326" i="23"/>
  <c r="AA326" i="23"/>
  <c r="Y326" i="23"/>
  <c r="E326" i="23"/>
  <c r="P326" i="23"/>
  <c r="I326" i="23"/>
  <c r="Q326" i="23"/>
  <c r="AB326" i="23"/>
  <c r="H326" i="23"/>
  <c r="O326" i="23"/>
  <c r="AH326" i="23"/>
  <c r="M326" i="23"/>
  <c r="W326" i="23"/>
  <c r="AD326" i="23"/>
  <c r="AC326" i="23"/>
  <c r="K326" i="23"/>
  <c r="F326" i="23"/>
  <c r="AJ326" i="23"/>
  <c r="AI326" i="23"/>
  <c r="J326" i="23"/>
  <c r="AG326" i="23"/>
  <c r="V326" i="23"/>
  <c r="L326" i="23"/>
  <c r="N326" i="23"/>
  <c r="X326" i="23"/>
  <c r="G326" i="23"/>
  <c r="C328" i="23" l="1"/>
  <c r="AD327" i="23"/>
  <c r="AB327" i="23"/>
  <c r="Z327" i="23"/>
  <c r="AC327" i="23"/>
  <c r="AI327" i="23"/>
  <c r="AH327" i="23"/>
  <c r="AA327" i="23"/>
  <c r="E327" i="23"/>
  <c r="O327" i="23"/>
  <c r="M327" i="23"/>
  <c r="W327" i="23"/>
  <c r="AE327" i="23"/>
  <c r="AJ327" i="23"/>
  <c r="K327" i="23"/>
  <c r="F327" i="23"/>
  <c r="I327" i="23"/>
  <c r="AF327" i="23"/>
  <c r="H327" i="23"/>
  <c r="P327" i="23"/>
  <c r="J327" i="23"/>
  <c r="AG327" i="23"/>
  <c r="V327" i="23"/>
  <c r="L327" i="23"/>
  <c r="N327" i="23"/>
  <c r="Y327" i="23"/>
  <c r="X327" i="23"/>
  <c r="G327" i="23"/>
  <c r="Q327" i="23"/>
  <c r="C329" i="23" l="1"/>
  <c r="AE328" i="23"/>
  <c r="AA328" i="23"/>
  <c r="AF328" i="23"/>
  <c r="AD328" i="23"/>
  <c r="E328" i="23"/>
  <c r="P328" i="23"/>
  <c r="G328" i="23"/>
  <c r="O328" i="23"/>
  <c r="F328" i="23"/>
  <c r="N328" i="23"/>
  <c r="AG328" i="23"/>
  <c r="Y328" i="23"/>
  <c r="L328" i="23"/>
  <c r="AI328" i="23"/>
  <c r="M328" i="23"/>
  <c r="W328" i="23"/>
  <c r="Z328" i="23"/>
  <c r="AJ328" i="23"/>
  <c r="K328" i="23"/>
  <c r="I328" i="23"/>
  <c r="AB328" i="23"/>
  <c r="H328" i="23"/>
  <c r="J328" i="23"/>
  <c r="V328" i="23"/>
  <c r="X328" i="23"/>
  <c r="Q328" i="23"/>
  <c r="AC328" i="23"/>
  <c r="AH328" i="23"/>
  <c r="C330" i="23" l="1"/>
  <c r="AB329" i="23"/>
  <c r="AF329" i="23"/>
  <c r="AE329" i="23"/>
  <c r="AA329" i="23"/>
  <c r="K329" i="23"/>
  <c r="J329" i="23"/>
  <c r="M329" i="23"/>
  <c r="AC329" i="23"/>
  <c r="L329" i="23"/>
  <c r="AI329" i="23"/>
  <c r="AG329" i="23"/>
  <c r="W329" i="23"/>
  <c r="AD329" i="23"/>
  <c r="H329" i="23"/>
  <c r="P329" i="23"/>
  <c r="G329" i="23"/>
  <c r="N329" i="23"/>
  <c r="I329" i="23"/>
  <c r="Y329" i="23"/>
  <c r="E329" i="23"/>
  <c r="F329" i="23"/>
  <c r="V329" i="23"/>
  <c r="O329" i="23"/>
  <c r="Q329" i="23"/>
  <c r="AJ329" i="23"/>
  <c r="AH329" i="23"/>
  <c r="Z329" i="23"/>
  <c r="X329" i="23"/>
  <c r="C331" i="23" l="1"/>
  <c r="Z330" i="23"/>
  <c r="AB330" i="23"/>
  <c r="AD330" i="23"/>
  <c r="Y330" i="23"/>
  <c r="E330" i="23"/>
  <c r="P330" i="23"/>
  <c r="I330" i="23"/>
  <c r="Q330" i="23"/>
  <c r="AE330" i="23"/>
  <c r="AI330" i="23"/>
  <c r="J330" i="23"/>
  <c r="AG330" i="23"/>
  <c r="W330" i="23"/>
  <c r="AF330" i="23"/>
  <c r="H330" i="23"/>
  <c r="G330" i="23"/>
  <c r="N330" i="23"/>
  <c r="AA330" i="23"/>
  <c r="AC330" i="23"/>
  <c r="L330" i="23"/>
  <c r="K330" i="23"/>
  <c r="F330" i="23"/>
  <c r="V330" i="23"/>
  <c r="O330" i="23"/>
  <c r="M330" i="23"/>
  <c r="AJ330" i="23"/>
  <c r="AH330" i="23"/>
  <c r="X330" i="23"/>
  <c r="C332" i="23" l="1"/>
  <c r="AD331" i="23"/>
  <c r="AF331" i="23"/>
  <c r="AE331" i="23"/>
  <c r="AA331" i="23"/>
  <c r="AC331" i="23"/>
  <c r="H331" i="23"/>
  <c r="K331" i="23"/>
  <c r="AI331" i="23"/>
  <c r="AH331" i="23"/>
  <c r="Z331" i="23"/>
  <c r="AJ331" i="23"/>
  <c r="AG331" i="23"/>
  <c r="W331" i="23"/>
  <c r="AB331" i="23"/>
  <c r="Y331" i="23"/>
  <c r="E331" i="23"/>
  <c r="G331" i="23"/>
  <c r="J331" i="23"/>
  <c r="N331" i="23"/>
  <c r="I331" i="23"/>
  <c r="Q331" i="23"/>
  <c r="L331" i="23"/>
  <c r="V331" i="23"/>
  <c r="P331" i="23"/>
  <c r="X331" i="23"/>
  <c r="F331" i="23"/>
  <c r="O331" i="23"/>
  <c r="M331" i="23"/>
  <c r="C333" i="23" l="1"/>
  <c r="AE332" i="23"/>
  <c r="AA332" i="23"/>
  <c r="AB332" i="23"/>
  <c r="Z332" i="23"/>
  <c r="L332" i="23"/>
  <c r="F332" i="23"/>
  <c r="N332" i="23"/>
  <c r="M332" i="23"/>
  <c r="AD332" i="23"/>
  <c r="AJ332" i="23"/>
  <c r="AI332" i="23"/>
  <c r="AH332" i="23"/>
  <c r="AG332" i="23"/>
  <c r="W332" i="23"/>
  <c r="AF332" i="23"/>
  <c r="AC332" i="23"/>
  <c r="E332" i="23"/>
  <c r="G332" i="23"/>
  <c r="J332" i="23"/>
  <c r="I332" i="23"/>
  <c r="K332" i="23"/>
  <c r="V332" i="23"/>
  <c r="Y332" i="23"/>
  <c r="H332" i="23"/>
  <c r="X332" i="23"/>
  <c r="P332" i="23"/>
  <c r="O332" i="23"/>
  <c r="Q332" i="23"/>
  <c r="C334" i="23" l="1"/>
  <c r="AB333" i="23"/>
  <c r="AF333" i="23"/>
  <c r="AD333" i="23"/>
  <c r="H333" i="23"/>
  <c r="AJ333" i="23"/>
  <c r="AI333" i="23"/>
  <c r="J333" i="23"/>
  <c r="I333" i="23"/>
  <c r="Q333" i="23"/>
  <c r="Y333" i="23"/>
  <c r="P333" i="23"/>
  <c r="AH333" i="23"/>
  <c r="AG333" i="23"/>
  <c r="W333" i="23"/>
  <c r="AA333" i="23"/>
  <c r="L333" i="23"/>
  <c r="G333" i="23"/>
  <c r="F333" i="23"/>
  <c r="AE333" i="23"/>
  <c r="Z333" i="23"/>
  <c r="K333" i="23"/>
  <c r="V333" i="23"/>
  <c r="O333" i="23"/>
  <c r="M333" i="23"/>
  <c r="AC333" i="23"/>
  <c r="N333" i="23"/>
  <c r="E333" i="23"/>
  <c r="X333" i="23"/>
  <c r="Z334" i="23" l="1"/>
  <c r="C335" i="23"/>
  <c r="AF334" i="23"/>
  <c r="AE334" i="23"/>
  <c r="AA334" i="23"/>
  <c r="Y334" i="23"/>
  <c r="L334" i="23"/>
  <c r="G334" i="23"/>
  <c r="O334" i="23"/>
  <c r="AC334" i="23"/>
  <c r="H334" i="23"/>
  <c r="P334" i="23"/>
  <c r="AH334" i="23"/>
  <c r="AG334" i="23"/>
  <c r="W334" i="23"/>
  <c r="AB334" i="23"/>
  <c r="F334" i="23"/>
  <c r="Q334" i="23"/>
  <c r="AD334" i="23"/>
  <c r="AJ334" i="23"/>
  <c r="K334" i="23"/>
  <c r="J334" i="23"/>
  <c r="I334" i="23"/>
  <c r="V334" i="23"/>
  <c r="AI334" i="23"/>
  <c r="M334" i="23"/>
  <c r="N334" i="23"/>
  <c r="E334" i="23"/>
  <c r="X334" i="23"/>
  <c r="C336" i="23" l="1"/>
  <c r="AD335" i="23"/>
  <c r="AB335" i="23"/>
  <c r="AC335" i="23"/>
  <c r="H335" i="23"/>
  <c r="AJ335" i="23"/>
  <c r="K335" i="23"/>
  <c r="AH335" i="23"/>
  <c r="AG335" i="23"/>
  <c r="AF335" i="23"/>
  <c r="E335" i="23"/>
  <c r="W335" i="23"/>
  <c r="AA335" i="23"/>
  <c r="AE335" i="23"/>
  <c r="Z335" i="23"/>
  <c r="O335" i="23"/>
  <c r="F335" i="23"/>
  <c r="Q335" i="23"/>
  <c r="Y335" i="23"/>
  <c r="P335" i="23"/>
  <c r="G335" i="23"/>
  <c r="J335" i="23"/>
  <c r="I335" i="23"/>
  <c r="V335" i="23"/>
  <c r="N335" i="23"/>
  <c r="L335" i="23"/>
  <c r="X335" i="23"/>
  <c r="AI335" i="23"/>
  <c r="M335" i="23"/>
  <c r="C337" i="23" l="1"/>
  <c r="AE336" i="23"/>
  <c r="AA336" i="23"/>
  <c r="AF336" i="23"/>
  <c r="AD336" i="23"/>
  <c r="L336" i="23"/>
  <c r="F336" i="23"/>
  <c r="N336" i="23"/>
  <c r="M336" i="23"/>
  <c r="AB336" i="23"/>
  <c r="E336" i="23"/>
  <c r="K336" i="23"/>
  <c r="W336" i="23"/>
  <c r="Y336" i="23"/>
  <c r="AJ336" i="23"/>
  <c r="O336" i="23"/>
  <c r="Q336" i="23"/>
  <c r="AC336" i="23"/>
  <c r="H336" i="23"/>
  <c r="P336" i="23"/>
  <c r="G336" i="23"/>
  <c r="J336" i="23"/>
  <c r="I336" i="23"/>
  <c r="V336" i="23"/>
  <c r="X336" i="23"/>
  <c r="Z336" i="23"/>
  <c r="AI336" i="23"/>
  <c r="AG336" i="23"/>
  <c r="AH336" i="23"/>
  <c r="C338" i="23" l="1"/>
  <c r="AB337" i="23"/>
  <c r="AF337" i="23"/>
  <c r="AE337" i="23"/>
  <c r="AA337" i="23"/>
  <c r="Z337" i="23"/>
  <c r="H337" i="23"/>
  <c r="AJ337" i="23"/>
  <c r="AI337" i="23"/>
  <c r="J337" i="23"/>
  <c r="I337" i="23"/>
  <c r="Q337" i="23"/>
  <c r="L337" i="23"/>
  <c r="K337" i="23"/>
  <c r="W337" i="23"/>
  <c r="AD337" i="23"/>
  <c r="AC337" i="23"/>
  <c r="P337" i="23"/>
  <c r="O337" i="23"/>
  <c r="N337" i="23"/>
  <c r="M337" i="23"/>
  <c r="E337" i="23"/>
  <c r="G337" i="23"/>
  <c r="F337" i="23"/>
  <c r="V337" i="23"/>
  <c r="AG337" i="23"/>
  <c r="AH337" i="23"/>
  <c r="Y337" i="23"/>
  <c r="X337" i="23"/>
  <c r="C339" i="23" l="1"/>
  <c r="Z338" i="23"/>
  <c r="AB338" i="23"/>
  <c r="AD338" i="23"/>
  <c r="Y338" i="23"/>
  <c r="L338" i="23"/>
  <c r="G338" i="23"/>
  <c r="O338" i="23"/>
  <c r="AA338" i="23"/>
  <c r="K338" i="23"/>
  <c r="J338" i="23"/>
  <c r="I338" i="23"/>
  <c r="W338" i="23"/>
  <c r="AE338" i="23"/>
  <c r="H338" i="23"/>
  <c r="P338" i="23"/>
  <c r="AI338" i="23"/>
  <c r="N338" i="23"/>
  <c r="M338" i="23"/>
  <c r="AF338" i="23"/>
  <c r="E338" i="23"/>
  <c r="F338" i="23"/>
  <c r="Q338" i="23"/>
  <c r="V338" i="23"/>
  <c r="AG338" i="23"/>
  <c r="AC338" i="23"/>
  <c r="AH338" i="23"/>
  <c r="AJ338" i="23"/>
  <c r="X338" i="23"/>
  <c r="C340" i="23" l="1"/>
  <c r="AD339" i="23"/>
  <c r="AF339" i="23"/>
  <c r="AE339" i="23"/>
  <c r="AA339" i="23"/>
  <c r="AC339" i="23"/>
  <c r="H339" i="23"/>
  <c r="AJ339" i="23"/>
  <c r="K339" i="23"/>
  <c r="AH339" i="23"/>
  <c r="AG339" i="23"/>
  <c r="Z339" i="23"/>
  <c r="Y339" i="23"/>
  <c r="G339" i="23"/>
  <c r="J339" i="23"/>
  <c r="I339" i="23"/>
  <c r="W339" i="23"/>
  <c r="E339" i="23"/>
  <c r="AI339" i="23"/>
  <c r="N339" i="23"/>
  <c r="M339" i="23"/>
  <c r="AB339" i="23"/>
  <c r="L339" i="23"/>
  <c r="O339" i="23"/>
  <c r="F339" i="23"/>
  <c r="Q339" i="23"/>
  <c r="V339" i="23"/>
  <c r="P339" i="23"/>
  <c r="X339" i="23"/>
  <c r="C341" i="23" l="1"/>
  <c r="AE340" i="23"/>
  <c r="AA340" i="23"/>
  <c r="AB340" i="23"/>
  <c r="L340" i="23"/>
  <c r="F340" i="23"/>
  <c r="N340" i="23"/>
  <c r="M340" i="23"/>
  <c r="AC340" i="23"/>
  <c r="AJ340" i="23"/>
  <c r="G340" i="23"/>
  <c r="J340" i="23"/>
  <c r="I340" i="23"/>
  <c r="W340" i="23"/>
  <c r="AD340" i="23"/>
  <c r="AF340" i="23"/>
  <c r="E340" i="23"/>
  <c r="AI340" i="23"/>
  <c r="AH340" i="23"/>
  <c r="AG340" i="23"/>
  <c r="Z340" i="23"/>
  <c r="Y340" i="23"/>
  <c r="O340" i="23"/>
  <c r="Q340" i="23"/>
  <c r="V340" i="23"/>
  <c r="P340" i="23"/>
  <c r="X340" i="23"/>
  <c r="K340" i="23"/>
  <c r="H340" i="23"/>
  <c r="C342" i="23" l="1"/>
  <c r="AB341" i="23"/>
  <c r="AF341" i="23"/>
  <c r="AD341" i="23"/>
  <c r="H341" i="23"/>
  <c r="AJ341" i="23"/>
  <c r="AI341" i="23"/>
  <c r="J341" i="23"/>
  <c r="I341" i="23"/>
  <c r="Q341" i="23"/>
  <c r="AE341" i="23"/>
  <c r="P341" i="23"/>
  <c r="G341" i="23"/>
  <c r="F341" i="23"/>
  <c r="W341" i="23"/>
  <c r="Z341" i="23"/>
  <c r="Y341" i="23"/>
  <c r="L341" i="23"/>
  <c r="AH341" i="23"/>
  <c r="AG341" i="23"/>
  <c r="AA341" i="23"/>
  <c r="AC341" i="23"/>
  <c r="O341" i="23"/>
  <c r="N341" i="23"/>
  <c r="M341" i="23"/>
  <c r="V341" i="23"/>
  <c r="K341" i="23"/>
  <c r="E341" i="23"/>
  <c r="X341" i="23"/>
  <c r="C343" i="23" l="1"/>
  <c r="Z342" i="23"/>
  <c r="AF342" i="23"/>
  <c r="AE342" i="23"/>
  <c r="AA342" i="23"/>
  <c r="Y342" i="23"/>
  <c r="L342" i="23"/>
  <c r="G342" i="23"/>
  <c r="O342" i="23"/>
  <c r="AD342" i="23"/>
  <c r="H342" i="23"/>
  <c r="P342" i="23"/>
  <c r="F342" i="23"/>
  <c r="Q342" i="23"/>
  <c r="W342" i="23"/>
  <c r="AB342" i="23"/>
  <c r="AC342" i="23"/>
  <c r="AH342" i="23"/>
  <c r="AG342" i="23"/>
  <c r="AJ342" i="23"/>
  <c r="AI342" i="23"/>
  <c r="N342" i="23"/>
  <c r="M342" i="23"/>
  <c r="V342" i="23"/>
  <c r="K342" i="23"/>
  <c r="I342" i="23"/>
  <c r="E342" i="23"/>
  <c r="J342" i="23"/>
  <c r="X342" i="23"/>
  <c r="C344" i="23" l="1"/>
  <c r="AD343" i="23"/>
  <c r="AB343" i="23"/>
  <c r="Z343" i="23"/>
  <c r="AC343" i="23"/>
  <c r="H343" i="23"/>
  <c r="AJ343" i="23"/>
  <c r="K343" i="23"/>
  <c r="AH343" i="23"/>
  <c r="AG343" i="23"/>
  <c r="E343" i="23"/>
  <c r="O343" i="23"/>
  <c r="F343" i="23"/>
  <c r="Q343" i="23"/>
  <c r="W343" i="23"/>
  <c r="AF343" i="23"/>
  <c r="AA343" i="23"/>
  <c r="AE343" i="23"/>
  <c r="P343" i="23"/>
  <c r="AI343" i="23"/>
  <c r="N343" i="23"/>
  <c r="M343" i="23"/>
  <c r="V343" i="23"/>
  <c r="L343" i="23"/>
  <c r="J343" i="23"/>
  <c r="X343" i="23"/>
  <c r="Y343" i="23"/>
  <c r="G343" i="23"/>
  <c r="I343" i="23"/>
  <c r="C345" i="23" l="1"/>
  <c r="AE344" i="23"/>
  <c r="AA344" i="23"/>
  <c r="AF344" i="23"/>
  <c r="AD344" i="23"/>
  <c r="L344" i="23"/>
  <c r="F344" i="23"/>
  <c r="N344" i="23"/>
  <c r="M344" i="23"/>
  <c r="Y344" i="23"/>
  <c r="E344" i="23"/>
  <c r="O344" i="23"/>
  <c r="Q344" i="23"/>
  <c r="W344" i="23"/>
  <c r="AB344" i="23"/>
  <c r="AJ344" i="23"/>
  <c r="K344" i="23"/>
  <c r="H344" i="23"/>
  <c r="P344" i="23"/>
  <c r="AI344" i="23"/>
  <c r="AH344" i="23"/>
  <c r="AG344" i="23"/>
  <c r="V344" i="23"/>
  <c r="AC344" i="23"/>
  <c r="X344" i="23"/>
  <c r="Z344" i="23"/>
  <c r="G344" i="23"/>
  <c r="I344" i="23"/>
  <c r="J344" i="23"/>
  <c r="C346" i="23" l="1"/>
  <c r="AB345" i="23"/>
  <c r="AF345" i="23"/>
  <c r="AE345" i="23"/>
  <c r="AA345" i="23"/>
  <c r="H345" i="23"/>
  <c r="AJ345" i="23"/>
  <c r="AI345" i="23"/>
  <c r="J345" i="23"/>
  <c r="I345" i="23"/>
  <c r="Q345" i="23"/>
  <c r="Z345" i="23"/>
  <c r="AC345" i="23"/>
  <c r="L345" i="23"/>
  <c r="O345" i="23"/>
  <c r="N345" i="23"/>
  <c r="M345" i="23"/>
  <c r="W345" i="23"/>
  <c r="P345" i="23"/>
  <c r="K345" i="23"/>
  <c r="AD345" i="23"/>
  <c r="Y345" i="23"/>
  <c r="E345" i="23"/>
  <c r="AH345" i="23"/>
  <c r="AG345" i="23"/>
  <c r="V345" i="23"/>
  <c r="G345" i="23"/>
  <c r="F345" i="23"/>
  <c r="X345" i="23"/>
  <c r="C347" i="23" l="1"/>
  <c r="Z346" i="23"/>
  <c r="AB346" i="23"/>
  <c r="AD346" i="23"/>
  <c r="Y346" i="23"/>
  <c r="L346" i="23"/>
  <c r="G346" i="23"/>
  <c r="O346" i="23"/>
  <c r="AF346" i="23"/>
  <c r="AI346" i="23"/>
  <c r="N346" i="23"/>
  <c r="M346" i="23"/>
  <c r="W346" i="23"/>
  <c r="AA346" i="23"/>
  <c r="AE346" i="23"/>
  <c r="H346" i="23"/>
  <c r="P346" i="23"/>
  <c r="K346" i="23"/>
  <c r="J346" i="23"/>
  <c r="I346" i="23"/>
  <c r="AC346" i="23"/>
  <c r="E346" i="23"/>
  <c r="AH346" i="23"/>
  <c r="AG346" i="23"/>
  <c r="V346" i="23"/>
  <c r="AJ346" i="23"/>
  <c r="F346" i="23"/>
  <c r="Q346" i="23"/>
  <c r="X346" i="23"/>
  <c r="C348" i="23" l="1"/>
  <c r="AD347" i="23"/>
  <c r="AF347" i="23"/>
  <c r="AE347" i="23"/>
  <c r="AA347" i="23"/>
  <c r="AC347" i="23"/>
  <c r="H347" i="23"/>
  <c r="AJ347" i="23"/>
  <c r="K347" i="23"/>
  <c r="AH347" i="23"/>
  <c r="AG347" i="23"/>
  <c r="AB347" i="23"/>
  <c r="AI347" i="23"/>
  <c r="N347" i="23"/>
  <c r="M347" i="23"/>
  <c r="W347" i="23"/>
  <c r="Y347" i="23"/>
  <c r="E347" i="23"/>
  <c r="G347" i="23"/>
  <c r="J347" i="23"/>
  <c r="I347" i="23"/>
  <c r="Z347" i="23"/>
  <c r="L347" i="23"/>
  <c r="V347" i="23"/>
  <c r="P347" i="23"/>
  <c r="O347" i="23"/>
  <c r="F347" i="23"/>
  <c r="Q347" i="23"/>
  <c r="X347" i="23"/>
  <c r="C349" i="23" l="1"/>
  <c r="AE348" i="23"/>
  <c r="AA348" i="23"/>
  <c r="AB348" i="23"/>
  <c r="Z348" i="23"/>
  <c r="L348" i="23"/>
  <c r="F348" i="23"/>
  <c r="N348" i="23"/>
  <c r="M348" i="23"/>
  <c r="AJ348" i="23"/>
  <c r="AI348" i="23"/>
  <c r="AH348" i="23"/>
  <c r="AG348" i="23"/>
  <c r="W348" i="23"/>
  <c r="AD348" i="23"/>
  <c r="AC348" i="23"/>
  <c r="E348" i="23"/>
  <c r="G348" i="23"/>
  <c r="J348" i="23"/>
  <c r="I348" i="23"/>
  <c r="AF348" i="23"/>
  <c r="K348" i="23"/>
  <c r="V348" i="23"/>
  <c r="X348" i="23"/>
  <c r="Y348" i="23"/>
  <c r="H348" i="23"/>
  <c r="P348" i="23"/>
  <c r="O348" i="23"/>
  <c r="Q348" i="23"/>
  <c r="C350" i="23" l="1"/>
  <c r="AB349" i="23"/>
  <c r="AF349" i="23"/>
  <c r="AD349" i="23"/>
  <c r="H349" i="23"/>
  <c r="AJ349" i="23"/>
  <c r="AI349" i="23"/>
  <c r="J349" i="23"/>
  <c r="I349" i="23"/>
  <c r="Q349" i="23"/>
  <c r="AA349" i="23"/>
  <c r="Y349" i="23"/>
  <c r="P349" i="23"/>
  <c r="AH349" i="23"/>
  <c r="AG349" i="23"/>
  <c r="W349" i="23"/>
  <c r="AE349" i="23"/>
  <c r="Z349" i="23"/>
  <c r="L349" i="23"/>
  <c r="G349" i="23"/>
  <c r="F349" i="23"/>
  <c r="K349" i="23"/>
  <c r="V349" i="23"/>
  <c r="E349" i="23"/>
  <c r="O349" i="23"/>
  <c r="M349" i="23"/>
  <c r="AC349" i="23"/>
  <c r="N349" i="23"/>
  <c r="X349" i="23"/>
  <c r="C351" i="23" l="1"/>
  <c r="Z350" i="23"/>
  <c r="AF350" i="23"/>
  <c r="AE350" i="23"/>
  <c r="AA350" i="23"/>
  <c r="Y350" i="23"/>
  <c r="L350" i="23"/>
  <c r="G350" i="23"/>
  <c r="O350" i="23"/>
  <c r="AC350" i="23"/>
  <c r="H350" i="23"/>
  <c r="P350" i="23"/>
  <c r="AH350" i="23"/>
  <c r="AG350" i="23"/>
  <c r="W350" i="23"/>
  <c r="AD350" i="23"/>
  <c r="F350" i="23"/>
  <c r="Q350" i="23"/>
  <c r="AB350" i="23"/>
  <c r="AJ350" i="23"/>
  <c r="K350" i="23"/>
  <c r="J350" i="23"/>
  <c r="I350" i="23"/>
  <c r="V350" i="23"/>
  <c r="E350" i="23"/>
  <c r="AI350" i="23"/>
  <c r="M350" i="23"/>
  <c r="N350" i="23"/>
  <c r="X350" i="23"/>
  <c r="C352" i="23" l="1"/>
  <c r="AD351" i="23"/>
  <c r="AB351" i="23"/>
  <c r="AC351" i="23"/>
  <c r="H351" i="23"/>
  <c r="AJ351" i="23"/>
  <c r="K351" i="23"/>
  <c r="AH351" i="23"/>
  <c r="AG351" i="23"/>
  <c r="AE351" i="23"/>
  <c r="E351" i="23"/>
  <c r="W351" i="23"/>
  <c r="AF351" i="23"/>
  <c r="O351" i="23"/>
  <c r="F351" i="23"/>
  <c r="Q351" i="23"/>
  <c r="AA351" i="23"/>
  <c r="Y351" i="23"/>
  <c r="P351" i="23"/>
  <c r="G351" i="23"/>
  <c r="J351" i="23"/>
  <c r="I351" i="23"/>
  <c r="V351" i="23"/>
  <c r="Z351" i="23"/>
  <c r="AI351" i="23"/>
  <c r="M351" i="23"/>
  <c r="N351" i="23"/>
  <c r="X351" i="23"/>
  <c r="L351" i="23"/>
  <c r="C353" i="23" l="1"/>
  <c r="AE352" i="23"/>
  <c r="AA352" i="23"/>
  <c r="AF352" i="23"/>
  <c r="AD352" i="23"/>
  <c r="L352" i="23"/>
  <c r="F352" i="23"/>
  <c r="N352" i="23"/>
  <c r="M352" i="23"/>
  <c r="Z352" i="23"/>
  <c r="E352" i="23"/>
  <c r="K352" i="23"/>
  <c r="W352" i="23"/>
  <c r="AB352" i="23"/>
  <c r="Y352" i="23"/>
  <c r="AJ352" i="23"/>
  <c r="O352" i="23"/>
  <c r="Q352" i="23"/>
  <c r="AC352" i="23"/>
  <c r="H352" i="23"/>
  <c r="P352" i="23"/>
  <c r="G352" i="23"/>
  <c r="J352" i="23"/>
  <c r="I352" i="23"/>
  <c r="V352" i="23"/>
  <c r="AH352" i="23"/>
  <c r="X352" i="23"/>
  <c r="AI352" i="23"/>
  <c r="AG352" i="23"/>
  <c r="C354" i="23" l="1"/>
  <c r="AB353" i="23"/>
  <c r="AF353" i="23"/>
  <c r="AE353" i="23"/>
  <c r="AA353" i="23"/>
  <c r="Z353" i="23"/>
  <c r="H353" i="23"/>
  <c r="AJ353" i="23"/>
  <c r="AI353" i="23"/>
  <c r="J353" i="23"/>
  <c r="I353" i="23"/>
  <c r="Q353" i="23"/>
  <c r="AD353" i="23"/>
  <c r="L353" i="23"/>
  <c r="K353" i="23"/>
  <c r="W353" i="23"/>
  <c r="AC353" i="23"/>
  <c r="P353" i="23"/>
  <c r="O353" i="23"/>
  <c r="N353" i="23"/>
  <c r="M353" i="23"/>
  <c r="E353" i="23"/>
  <c r="G353" i="23"/>
  <c r="F353" i="23"/>
  <c r="V353" i="23"/>
  <c r="Y353" i="23"/>
  <c r="AG353" i="23"/>
  <c r="AH353" i="23"/>
  <c r="X353" i="23"/>
  <c r="C355" i="23" l="1"/>
  <c r="Z354" i="23"/>
  <c r="AB354" i="23"/>
  <c r="AD354" i="23"/>
  <c r="Y354" i="23"/>
  <c r="L354" i="23"/>
  <c r="G354" i="23"/>
  <c r="O354" i="23"/>
  <c r="K354" i="23"/>
  <c r="J354" i="23"/>
  <c r="I354" i="23"/>
  <c r="W354" i="23"/>
  <c r="AF354" i="23"/>
  <c r="AA354" i="23"/>
  <c r="H354" i="23"/>
  <c r="P354" i="23"/>
  <c r="AI354" i="23"/>
  <c r="N354" i="23"/>
  <c r="M354" i="23"/>
  <c r="AE354" i="23"/>
  <c r="E354" i="23"/>
  <c r="F354" i="23"/>
  <c r="Q354" i="23"/>
  <c r="V354" i="23"/>
  <c r="AJ354" i="23"/>
  <c r="AG354" i="23"/>
  <c r="AC354" i="23"/>
  <c r="AH354" i="23"/>
  <c r="X354" i="23"/>
  <c r="C356" i="23" l="1"/>
  <c r="AD355" i="23"/>
  <c r="AF355" i="23"/>
  <c r="AE355" i="23"/>
  <c r="AA355" i="23"/>
  <c r="AC355" i="23"/>
  <c r="H355" i="23"/>
  <c r="AJ355" i="23"/>
  <c r="K355" i="23"/>
  <c r="AH355" i="23"/>
  <c r="AG355" i="23"/>
  <c r="Y355" i="23"/>
  <c r="G355" i="23"/>
  <c r="J355" i="23"/>
  <c r="I355" i="23"/>
  <c r="W355" i="23"/>
  <c r="AB355" i="23"/>
  <c r="E355" i="23"/>
  <c r="AI355" i="23"/>
  <c r="N355" i="23"/>
  <c r="M355" i="23"/>
  <c r="Z355" i="23"/>
  <c r="L355" i="23"/>
  <c r="O355" i="23"/>
  <c r="F355" i="23"/>
  <c r="Q355" i="23"/>
  <c r="V355" i="23"/>
  <c r="X355" i="23"/>
  <c r="P355" i="23"/>
  <c r="C357" i="23" l="1"/>
  <c r="AE356" i="23"/>
  <c r="AA356" i="23"/>
  <c r="AB356" i="23"/>
  <c r="L356" i="23"/>
  <c r="F356" i="23"/>
  <c r="N356" i="23"/>
  <c r="M356" i="23"/>
  <c r="AF356" i="23"/>
  <c r="AC356" i="23"/>
  <c r="AJ356" i="23"/>
  <c r="G356" i="23"/>
  <c r="J356" i="23"/>
  <c r="I356" i="23"/>
  <c r="W356" i="23"/>
  <c r="Z356" i="23"/>
  <c r="E356" i="23"/>
  <c r="AI356" i="23"/>
  <c r="AH356" i="23"/>
  <c r="AG356" i="23"/>
  <c r="AD356" i="23"/>
  <c r="Y356" i="23"/>
  <c r="O356" i="23"/>
  <c r="Q356" i="23"/>
  <c r="V356" i="23"/>
  <c r="X356" i="23"/>
  <c r="H356" i="23"/>
  <c r="P356" i="23"/>
  <c r="K356" i="23"/>
  <c r="C358" i="23" l="1"/>
  <c r="AB357" i="23"/>
  <c r="AF357" i="23"/>
  <c r="AD357" i="23"/>
  <c r="H357" i="23"/>
  <c r="AJ357" i="23"/>
  <c r="AI357" i="23"/>
  <c r="J357" i="23"/>
  <c r="I357" i="23"/>
  <c r="Q357" i="23"/>
  <c r="P357" i="23"/>
  <c r="G357" i="23"/>
  <c r="F357" i="23"/>
  <c r="W357" i="23"/>
  <c r="AA357" i="23"/>
  <c r="AE357" i="23"/>
  <c r="Y357" i="23"/>
  <c r="L357" i="23"/>
  <c r="AH357" i="23"/>
  <c r="AG357" i="23"/>
  <c r="AC357" i="23"/>
  <c r="O357" i="23"/>
  <c r="N357" i="23"/>
  <c r="M357" i="23"/>
  <c r="V357" i="23"/>
  <c r="E357" i="23"/>
  <c r="K357" i="23"/>
  <c r="Z357" i="23"/>
  <c r="X357" i="23"/>
  <c r="C359" i="23" l="1"/>
  <c r="Z358" i="23"/>
  <c r="AF358" i="23"/>
  <c r="AE358" i="23"/>
  <c r="AA358" i="23"/>
  <c r="Y358" i="23"/>
  <c r="L358" i="23"/>
  <c r="G358" i="23"/>
  <c r="O358" i="23"/>
  <c r="AB358" i="23"/>
  <c r="H358" i="23"/>
  <c r="P358" i="23"/>
  <c r="F358" i="23"/>
  <c r="Q358" i="23"/>
  <c r="W358" i="23"/>
  <c r="AD358" i="23"/>
  <c r="AC358" i="23"/>
  <c r="AH358" i="23"/>
  <c r="AG358" i="23"/>
  <c r="AJ358" i="23"/>
  <c r="AI358" i="23"/>
  <c r="N358" i="23"/>
  <c r="M358" i="23"/>
  <c r="V358" i="23"/>
  <c r="K358" i="23"/>
  <c r="I358" i="23"/>
  <c r="J358" i="23"/>
  <c r="X358" i="23"/>
  <c r="E358" i="23"/>
  <c r="C360" i="23" l="1"/>
  <c r="AD359" i="23"/>
  <c r="AB359" i="23"/>
  <c r="Z359" i="23"/>
  <c r="AC359" i="23"/>
  <c r="H359" i="23"/>
  <c r="AJ359" i="23"/>
  <c r="K359" i="23"/>
  <c r="AH359" i="23"/>
  <c r="AG359" i="23"/>
  <c r="AA359" i="23"/>
  <c r="E359" i="23"/>
  <c r="O359" i="23"/>
  <c r="F359" i="23"/>
  <c r="Q359" i="23"/>
  <c r="W359" i="23"/>
  <c r="AE359" i="23"/>
  <c r="AF359" i="23"/>
  <c r="P359" i="23"/>
  <c r="AI359" i="23"/>
  <c r="N359" i="23"/>
  <c r="M359" i="23"/>
  <c r="V359" i="23"/>
  <c r="G359" i="23"/>
  <c r="I359" i="23"/>
  <c r="J359" i="23"/>
  <c r="X359" i="23"/>
  <c r="L359" i="23"/>
  <c r="Y359" i="23"/>
  <c r="C361" i="23" l="1"/>
  <c r="AE360" i="23"/>
  <c r="AA360" i="23"/>
  <c r="AF360" i="23"/>
  <c r="AD360" i="23"/>
  <c r="L360" i="23"/>
  <c r="F360" i="23"/>
  <c r="N360" i="23"/>
  <c r="M360" i="23"/>
  <c r="Z360" i="23"/>
  <c r="Y360" i="23"/>
  <c r="E360" i="23"/>
  <c r="O360" i="23"/>
  <c r="Q360" i="23"/>
  <c r="W360" i="23"/>
  <c r="AJ360" i="23"/>
  <c r="K360" i="23"/>
  <c r="AB360" i="23"/>
  <c r="H360" i="23"/>
  <c r="P360" i="23"/>
  <c r="AI360" i="23"/>
  <c r="AH360" i="23"/>
  <c r="AG360" i="23"/>
  <c r="V360" i="23"/>
  <c r="J360" i="23"/>
  <c r="X360" i="23"/>
  <c r="AC360" i="23"/>
  <c r="G360" i="23"/>
  <c r="I360" i="23"/>
  <c r="C362" i="23" l="1"/>
  <c r="AB361" i="23"/>
  <c r="AF361" i="23"/>
  <c r="AE361" i="23"/>
  <c r="AA361" i="23"/>
  <c r="H361" i="23"/>
  <c r="AJ361" i="23"/>
  <c r="AI361" i="23"/>
  <c r="J361" i="23"/>
  <c r="I361" i="23"/>
  <c r="Q361" i="23"/>
  <c r="AC361" i="23"/>
  <c r="L361" i="23"/>
  <c r="O361" i="23"/>
  <c r="N361" i="23"/>
  <c r="M361" i="23"/>
  <c r="W361" i="23"/>
  <c r="AD361" i="23"/>
  <c r="P361" i="23"/>
  <c r="K361" i="23"/>
  <c r="Z361" i="23"/>
  <c r="Y361" i="23"/>
  <c r="E361" i="23"/>
  <c r="AH361" i="23"/>
  <c r="AG361" i="23"/>
  <c r="V361" i="23"/>
  <c r="G361" i="23"/>
  <c r="F361" i="23"/>
  <c r="X361" i="23"/>
  <c r="C363" i="23" l="1"/>
  <c r="Z362" i="23"/>
  <c r="AB362" i="23"/>
  <c r="AD362" i="23"/>
  <c r="Y362" i="23"/>
  <c r="P362" i="23"/>
  <c r="AI362" i="23"/>
  <c r="J362" i="23"/>
  <c r="AE362" i="23"/>
  <c r="L362" i="23"/>
  <c r="K362" i="23"/>
  <c r="N362" i="23"/>
  <c r="AG362" i="23"/>
  <c r="X362" i="23"/>
  <c r="AF362" i="23"/>
  <c r="AJ362" i="23"/>
  <c r="AH362" i="23"/>
  <c r="M362" i="23"/>
  <c r="V362" i="23"/>
  <c r="AA362" i="23"/>
  <c r="AC362" i="23"/>
  <c r="H362" i="23"/>
  <c r="G362" i="23"/>
  <c r="F362" i="23"/>
  <c r="W362" i="23"/>
  <c r="E362" i="23"/>
  <c r="I362" i="23"/>
  <c r="O362" i="23"/>
  <c r="Q362" i="23"/>
  <c r="C364" i="23" l="1"/>
  <c r="AD363" i="23"/>
  <c r="AF363" i="23"/>
  <c r="AE363" i="23"/>
  <c r="AA363" i="23"/>
  <c r="AC363" i="23"/>
  <c r="H363" i="23"/>
  <c r="G363" i="23"/>
  <c r="N363" i="23"/>
  <c r="AG363" i="23"/>
  <c r="Q363" i="23"/>
  <c r="P363" i="23"/>
  <c r="K363" i="23"/>
  <c r="J363" i="23"/>
  <c r="X363" i="23"/>
  <c r="AB363" i="23"/>
  <c r="Z363" i="23"/>
  <c r="Y363" i="23"/>
  <c r="AJ363" i="23"/>
  <c r="AH363" i="23"/>
  <c r="M363" i="23"/>
  <c r="V363" i="23"/>
  <c r="L363" i="23"/>
  <c r="AI363" i="23"/>
  <c r="F363" i="23"/>
  <c r="W363" i="23"/>
  <c r="E363" i="23"/>
  <c r="I363" i="23"/>
  <c r="O363" i="23"/>
  <c r="C365" i="23" l="1"/>
  <c r="AE364" i="23"/>
  <c r="AA364" i="23"/>
  <c r="AB364" i="23"/>
  <c r="Z364" i="23"/>
  <c r="P364" i="23"/>
  <c r="K364" i="23"/>
  <c r="AH364" i="23"/>
  <c r="I364" i="23"/>
  <c r="AD364" i="23"/>
  <c r="E364" i="23"/>
  <c r="G364" i="23"/>
  <c r="J364" i="23"/>
  <c r="X364" i="23"/>
  <c r="AF364" i="23"/>
  <c r="AC364" i="23"/>
  <c r="H364" i="23"/>
  <c r="M364" i="23"/>
  <c r="V364" i="23"/>
  <c r="L364" i="23"/>
  <c r="AI364" i="23"/>
  <c r="F364" i="23"/>
  <c r="Q364" i="23"/>
  <c r="W364" i="23"/>
  <c r="O364" i="23"/>
  <c r="N364" i="23"/>
  <c r="Y364" i="23"/>
  <c r="AJ364" i="23"/>
  <c r="AG364" i="23"/>
  <c r="C366" i="23" l="1"/>
  <c r="AB365" i="23"/>
  <c r="AF365" i="23"/>
  <c r="AD365" i="23"/>
  <c r="H365" i="23"/>
  <c r="O365" i="23"/>
  <c r="F365" i="23"/>
  <c r="M365" i="23"/>
  <c r="Y365" i="23"/>
  <c r="E365" i="23"/>
  <c r="G365" i="23"/>
  <c r="J365" i="23"/>
  <c r="X365" i="23"/>
  <c r="AA365" i="23"/>
  <c r="L365" i="23"/>
  <c r="I365" i="23"/>
  <c r="V365" i="23"/>
  <c r="AE365" i="23"/>
  <c r="P365" i="23"/>
  <c r="AI365" i="23"/>
  <c r="AH365" i="23"/>
  <c r="Q365" i="23"/>
  <c r="W365" i="23"/>
  <c r="AC365" i="23"/>
  <c r="N365" i="23"/>
  <c r="AJ365" i="23"/>
  <c r="Z365" i="23"/>
  <c r="AG365" i="23"/>
  <c r="K365" i="23"/>
  <c r="C367" i="23" l="1"/>
  <c r="Z366" i="23"/>
  <c r="AF366" i="23"/>
  <c r="AE366" i="23"/>
  <c r="AA366" i="23"/>
  <c r="Y366" i="23"/>
  <c r="P366" i="23"/>
  <c r="AI366" i="23"/>
  <c r="J366" i="23"/>
  <c r="AC366" i="23"/>
  <c r="AJ366" i="23"/>
  <c r="G366" i="23"/>
  <c r="F366" i="23"/>
  <c r="X366" i="23"/>
  <c r="AB366" i="23"/>
  <c r="L366" i="23"/>
  <c r="O366" i="23"/>
  <c r="I366" i="23"/>
  <c r="V366" i="23"/>
  <c r="AD366" i="23"/>
  <c r="E366" i="23"/>
  <c r="AH366" i="23"/>
  <c r="M366" i="23"/>
  <c r="Q366" i="23"/>
  <c r="W366" i="23"/>
  <c r="H366" i="23"/>
  <c r="AG366" i="23"/>
  <c r="K366" i="23"/>
  <c r="N366" i="23"/>
  <c r="C368" i="23" l="1"/>
  <c r="AD367" i="23"/>
  <c r="AB367" i="23"/>
  <c r="AC367" i="23"/>
  <c r="H367" i="23"/>
  <c r="G367" i="23"/>
  <c r="N367" i="23"/>
  <c r="AG367" i="23"/>
  <c r="Q367" i="23"/>
  <c r="AF367" i="23"/>
  <c r="Z367" i="23"/>
  <c r="AJ367" i="23"/>
  <c r="AI367" i="23"/>
  <c r="F367" i="23"/>
  <c r="X367" i="23"/>
  <c r="AA367" i="23"/>
  <c r="AE367" i="23"/>
  <c r="P367" i="23"/>
  <c r="O367" i="23"/>
  <c r="I367" i="23"/>
  <c r="V367" i="23"/>
  <c r="Y367" i="23"/>
  <c r="E367" i="23"/>
  <c r="AH367" i="23"/>
  <c r="M367" i="23"/>
  <c r="W367" i="23"/>
  <c r="K367" i="23"/>
  <c r="J367" i="23"/>
  <c r="L367" i="23"/>
  <c r="C369" i="23" l="1"/>
  <c r="AE368" i="23"/>
  <c r="AA368" i="23"/>
  <c r="AF368" i="23"/>
  <c r="AD368" i="23"/>
  <c r="P368" i="23"/>
  <c r="K368" i="23"/>
  <c r="AH368" i="23"/>
  <c r="I368" i="23"/>
  <c r="AB368" i="23"/>
  <c r="H368" i="23"/>
  <c r="AI368" i="23"/>
  <c r="F368" i="23"/>
  <c r="Q368" i="23"/>
  <c r="X368" i="23"/>
  <c r="Y368" i="23"/>
  <c r="E368" i="23"/>
  <c r="O368" i="23"/>
  <c r="N368" i="23"/>
  <c r="AG368" i="23"/>
  <c r="V368" i="23"/>
  <c r="Z368" i="23"/>
  <c r="AC368" i="23"/>
  <c r="AJ368" i="23"/>
  <c r="M368" i="23"/>
  <c r="W368" i="23"/>
  <c r="G368" i="23"/>
  <c r="J368" i="23"/>
  <c r="L368" i="23"/>
  <c r="C370" i="23" l="1"/>
  <c r="AB369" i="23"/>
  <c r="AF369" i="23"/>
  <c r="AE369" i="23"/>
  <c r="AA369" i="23"/>
  <c r="Z369" i="23"/>
  <c r="H369" i="23"/>
  <c r="O369" i="23"/>
  <c r="F369" i="23"/>
  <c r="M369" i="23"/>
  <c r="L369" i="23"/>
  <c r="AI369" i="23"/>
  <c r="AH369" i="23"/>
  <c r="Q369" i="23"/>
  <c r="X369" i="23"/>
  <c r="AD369" i="23"/>
  <c r="AC369" i="23"/>
  <c r="E369" i="23"/>
  <c r="K369" i="23"/>
  <c r="N369" i="23"/>
  <c r="AG369" i="23"/>
  <c r="V369" i="23"/>
  <c r="AJ369" i="23"/>
  <c r="I369" i="23"/>
  <c r="W369" i="23"/>
  <c r="J369" i="23"/>
  <c r="Y369" i="23"/>
  <c r="P369" i="23"/>
  <c r="G369" i="23"/>
  <c r="C371" i="23" l="1"/>
  <c r="Z370" i="23"/>
  <c r="AB370" i="23"/>
  <c r="AD370" i="23"/>
  <c r="Y370" i="23"/>
  <c r="P370" i="23"/>
  <c r="AI370" i="23"/>
  <c r="J370" i="23"/>
  <c r="AA370" i="23"/>
  <c r="L370" i="23"/>
  <c r="AH370" i="23"/>
  <c r="M370" i="23"/>
  <c r="Q370" i="23"/>
  <c r="X370" i="23"/>
  <c r="AE370" i="23"/>
  <c r="AJ370" i="23"/>
  <c r="K370" i="23"/>
  <c r="N370" i="23"/>
  <c r="AG370" i="23"/>
  <c r="V370" i="23"/>
  <c r="AF370" i="23"/>
  <c r="H370" i="23"/>
  <c r="O370" i="23"/>
  <c r="I370" i="23"/>
  <c r="W370" i="23"/>
  <c r="E370" i="23"/>
  <c r="G370" i="23"/>
  <c r="AC370" i="23"/>
  <c r="F370" i="23"/>
  <c r="C372" i="23" l="1"/>
  <c r="AD371" i="23"/>
  <c r="AF371" i="23"/>
  <c r="AE371" i="23"/>
  <c r="AA371" i="23"/>
  <c r="AC371" i="23"/>
  <c r="H371" i="23"/>
  <c r="G371" i="23"/>
  <c r="N371" i="23"/>
  <c r="AG371" i="23"/>
  <c r="Q371" i="23"/>
  <c r="Y371" i="23"/>
  <c r="P371" i="23"/>
  <c r="AH371" i="23"/>
  <c r="M371" i="23"/>
  <c r="X371" i="23"/>
  <c r="Z371" i="23"/>
  <c r="AJ371" i="23"/>
  <c r="K371" i="23"/>
  <c r="J371" i="23"/>
  <c r="V371" i="23"/>
  <c r="AB371" i="23"/>
  <c r="L371" i="23"/>
  <c r="O371" i="23"/>
  <c r="I371" i="23"/>
  <c r="W371" i="23"/>
  <c r="AI371" i="23"/>
  <c r="F371" i="23"/>
  <c r="E371" i="23"/>
  <c r="C373" i="23" l="1"/>
  <c r="AE372" i="23"/>
  <c r="AA372" i="23"/>
  <c r="AB372" i="23"/>
  <c r="P372" i="23"/>
  <c r="K372" i="23"/>
  <c r="AH372" i="23"/>
  <c r="I372" i="23"/>
  <c r="AC372" i="23"/>
  <c r="E372" i="23"/>
  <c r="M372" i="23"/>
  <c r="X372" i="23"/>
  <c r="AD372" i="23"/>
  <c r="AF372" i="23"/>
  <c r="H372" i="23"/>
  <c r="G372" i="23"/>
  <c r="J372" i="23"/>
  <c r="V372" i="23"/>
  <c r="Y372" i="23"/>
  <c r="L372" i="23"/>
  <c r="O372" i="23"/>
  <c r="N372" i="23"/>
  <c r="AG372" i="23"/>
  <c r="W372" i="23"/>
  <c r="AI372" i="23"/>
  <c r="Z372" i="23"/>
  <c r="AJ372" i="23"/>
  <c r="F372" i="23"/>
  <c r="Q372" i="23"/>
  <c r="C374" i="23" l="1"/>
  <c r="AB373" i="23"/>
  <c r="AF373" i="23"/>
  <c r="AD373" i="23"/>
  <c r="H373" i="23"/>
  <c r="O373" i="23"/>
  <c r="F373" i="23"/>
  <c r="M373" i="23"/>
  <c r="AE373" i="23"/>
  <c r="Z373" i="23"/>
  <c r="E373" i="23"/>
  <c r="I373" i="23"/>
  <c r="X373" i="23"/>
  <c r="Y373" i="23"/>
  <c r="L373" i="23"/>
  <c r="G373" i="23"/>
  <c r="J373" i="23"/>
  <c r="V373" i="23"/>
  <c r="AA373" i="23"/>
  <c r="AC373" i="23"/>
  <c r="P373" i="23"/>
  <c r="K373" i="23"/>
  <c r="N373" i="23"/>
  <c r="AG373" i="23"/>
  <c r="W373" i="23"/>
  <c r="AJ373" i="23"/>
  <c r="AH373" i="23"/>
  <c r="Q373" i="23"/>
  <c r="AI373" i="23"/>
  <c r="C375" i="23" l="1"/>
  <c r="Z374" i="23"/>
  <c r="AF374" i="23"/>
  <c r="AE374" i="23"/>
  <c r="AA374" i="23"/>
  <c r="Y374" i="23"/>
  <c r="P374" i="23"/>
  <c r="AI374" i="23"/>
  <c r="J374" i="23"/>
  <c r="AD374" i="23"/>
  <c r="AJ374" i="23"/>
  <c r="O374" i="23"/>
  <c r="I374" i="23"/>
  <c r="X374" i="23"/>
  <c r="AB374" i="23"/>
  <c r="AC374" i="23"/>
  <c r="L374" i="23"/>
  <c r="G374" i="23"/>
  <c r="F374" i="23"/>
  <c r="V374" i="23"/>
  <c r="E374" i="23"/>
  <c r="K374" i="23"/>
  <c r="N374" i="23"/>
  <c r="AG374" i="23"/>
  <c r="W374" i="23"/>
  <c r="M374" i="23"/>
  <c r="H374" i="23"/>
  <c r="AH374" i="23"/>
  <c r="Q374" i="23"/>
  <c r="C376" i="23" l="1"/>
  <c r="AD375" i="23"/>
  <c r="AB375" i="23"/>
  <c r="Z375" i="23"/>
  <c r="AC375" i="23"/>
  <c r="H375" i="23"/>
  <c r="G375" i="23"/>
  <c r="N375" i="23"/>
  <c r="AG375" i="23"/>
  <c r="Q375" i="23"/>
  <c r="AJ375" i="23"/>
  <c r="O375" i="23"/>
  <c r="I375" i="23"/>
  <c r="X375" i="23"/>
  <c r="AF375" i="23"/>
  <c r="AA375" i="23"/>
  <c r="P375" i="23"/>
  <c r="AI375" i="23"/>
  <c r="F375" i="23"/>
  <c r="V375" i="23"/>
  <c r="AE375" i="23"/>
  <c r="E375" i="23"/>
  <c r="K375" i="23"/>
  <c r="J375" i="23"/>
  <c r="W375" i="23"/>
  <c r="Y375" i="23"/>
  <c r="M375" i="23"/>
  <c r="L375" i="23"/>
  <c r="AH375" i="23"/>
  <c r="C377" i="23" l="1"/>
  <c r="AE376" i="23"/>
  <c r="AA376" i="23"/>
  <c r="AF376" i="23"/>
  <c r="AD376" i="23"/>
  <c r="P376" i="23"/>
  <c r="K376" i="23"/>
  <c r="AH376" i="23"/>
  <c r="I376" i="23"/>
  <c r="Y376" i="23"/>
  <c r="H376" i="23"/>
  <c r="O376" i="23"/>
  <c r="N376" i="23"/>
  <c r="AG376" i="23"/>
  <c r="X376" i="23"/>
  <c r="AB376" i="23"/>
  <c r="E376" i="23"/>
  <c r="AI376" i="23"/>
  <c r="F376" i="23"/>
  <c r="Q376" i="23"/>
  <c r="V376" i="23"/>
  <c r="Z376" i="23"/>
  <c r="AJ376" i="23"/>
  <c r="G376" i="23"/>
  <c r="J376" i="23"/>
  <c r="W376" i="23"/>
  <c r="M376" i="23"/>
  <c r="L376" i="23"/>
  <c r="AC376" i="23"/>
  <c r="C378" i="23" l="1"/>
  <c r="AB377" i="23"/>
  <c r="AF377" i="23"/>
  <c r="AE377" i="23"/>
  <c r="AA377" i="23"/>
  <c r="H377" i="23"/>
  <c r="O377" i="23"/>
  <c r="F377" i="23"/>
  <c r="M377" i="23"/>
  <c r="AC377" i="23"/>
  <c r="L377" i="23"/>
  <c r="K377" i="23"/>
  <c r="N377" i="23"/>
  <c r="AG377" i="23"/>
  <c r="X377" i="23"/>
  <c r="Z377" i="23"/>
  <c r="E377" i="23"/>
  <c r="AI377" i="23"/>
  <c r="AH377" i="23"/>
  <c r="Q377" i="23"/>
  <c r="V377" i="23"/>
  <c r="AD377" i="23"/>
  <c r="Y377" i="23"/>
  <c r="AJ377" i="23"/>
  <c r="G377" i="23"/>
  <c r="J377" i="23"/>
  <c r="W377" i="23"/>
  <c r="P377" i="23"/>
  <c r="I377" i="23"/>
  <c r="C379" i="23" l="1"/>
  <c r="Z378" i="23"/>
  <c r="AB378" i="23"/>
  <c r="AD378" i="23"/>
  <c r="Y378" i="23"/>
  <c r="P378" i="23"/>
  <c r="AI378" i="23"/>
  <c r="J378" i="23"/>
  <c r="AF378" i="23"/>
  <c r="L378" i="23"/>
  <c r="K378" i="23"/>
  <c r="N378" i="23"/>
  <c r="AG378" i="23"/>
  <c r="X378" i="23"/>
  <c r="AA378" i="23"/>
  <c r="AE378" i="23"/>
  <c r="AJ378" i="23"/>
  <c r="AH378" i="23"/>
  <c r="M378" i="23"/>
  <c r="Q378" i="23"/>
  <c r="V378" i="23"/>
  <c r="AC378" i="23"/>
  <c r="H378" i="23"/>
  <c r="G378" i="23"/>
  <c r="F378" i="23"/>
  <c r="W378" i="23"/>
  <c r="I378" i="23"/>
  <c r="E378" i="23"/>
  <c r="O378" i="23"/>
  <c r="C380" i="23" l="1"/>
  <c r="AD379" i="23"/>
  <c r="AF379" i="23"/>
  <c r="AE379" i="23"/>
  <c r="AA379" i="23"/>
  <c r="AC379" i="23"/>
  <c r="H379" i="23"/>
  <c r="G379" i="23"/>
  <c r="N379" i="23"/>
  <c r="AG379" i="23"/>
  <c r="Q379" i="23"/>
  <c r="AB379" i="23"/>
  <c r="P379" i="23"/>
  <c r="K379" i="23"/>
  <c r="J379" i="23"/>
  <c r="X379" i="23"/>
  <c r="Y379" i="23"/>
  <c r="AJ379" i="23"/>
  <c r="AH379" i="23"/>
  <c r="M379" i="23"/>
  <c r="V379" i="23"/>
  <c r="L379" i="23"/>
  <c r="AI379" i="23"/>
  <c r="F379" i="23"/>
  <c r="W379" i="23"/>
  <c r="Z379" i="23"/>
  <c r="I379" i="23"/>
  <c r="E379" i="23"/>
  <c r="O379" i="23"/>
  <c r="C381" i="23" l="1"/>
  <c r="AE380" i="23"/>
  <c r="AA380" i="23"/>
  <c r="AB380" i="23"/>
  <c r="Z380" i="23"/>
  <c r="P380" i="23"/>
  <c r="K380" i="23"/>
  <c r="AH380" i="23"/>
  <c r="I380" i="23"/>
  <c r="E380" i="23"/>
  <c r="G380" i="23"/>
  <c r="J380" i="23"/>
  <c r="X380" i="23"/>
  <c r="AD380" i="23"/>
  <c r="AC380" i="23"/>
  <c r="H380" i="23"/>
  <c r="M380" i="23"/>
  <c r="V380" i="23"/>
  <c r="AF380" i="23"/>
  <c r="L380" i="23"/>
  <c r="AI380" i="23"/>
  <c r="F380" i="23"/>
  <c r="Q380" i="23"/>
  <c r="W380" i="23"/>
  <c r="AJ380" i="23"/>
  <c r="AG380" i="23"/>
  <c r="O380" i="23"/>
  <c r="N380" i="23"/>
  <c r="Y380" i="23"/>
  <c r="C382" i="23" l="1"/>
  <c r="AB381" i="23"/>
  <c r="AF381" i="23"/>
  <c r="AD381" i="23"/>
  <c r="H381" i="23"/>
  <c r="O381" i="23"/>
  <c r="F381" i="23"/>
  <c r="M381" i="23"/>
  <c r="AA381" i="23"/>
  <c r="Z381" i="23"/>
  <c r="Y381" i="23"/>
  <c r="E381" i="23"/>
  <c r="G381" i="23"/>
  <c r="J381" i="23"/>
  <c r="X381" i="23"/>
  <c r="AE381" i="23"/>
  <c r="L381" i="23"/>
  <c r="I381" i="23"/>
  <c r="V381" i="23"/>
  <c r="P381" i="23"/>
  <c r="AI381" i="23"/>
  <c r="AH381" i="23"/>
  <c r="Q381" i="23"/>
  <c r="W381" i="23"/>
  <c r="K381" i="23"/>
  <c r="AC381" i="23"/>
  <c r="N381" i="23"/>
  <c r="AJ381" i="23"/>
  <c r="AG381" i="23"/>
  <c r="C383" i="23" l="1"/>
  <c r="Z382" i="23"/>
  <c r="AF382" i="23"/>
  <c r="AE382" i="23"/>
  <c r="AA382" i="23"/>
  <c r="Y382" i="23"/>
  <c r="P382" i="23"/>
  <c r="AI382" i="23"/>
  <c r="J382" i="23"/>
  <c r="AC382" i="23"/>
  <c r="AJ382" i="23"/>
  <c r="G382" i="23"/>
  <c r="F382" i="23"/>
  <c r="X382" i="23"/>
  <c r="AD382" i="23"/>
  <c r="L382" i="23"/>
  <c r="O382" i="23"/>
  <c r="I382" i="23"/>
  <c r="V382" i="23"/>
  <c r="AB382" i="23"/>
  <c r="E382" i="23"/>
  <c r="AH382" i="23"/>
  <c r="M382" i="23"/>
  <c r="Q382" i="23"/>
  <c r="W382" i="23"/>
  <c r="N382" i="23"/>
  <c r="H382" i="23"/>
  <c r="AG382" i="23"/>
  <c r="K382" i="23"/>
  <c r="C384" i="23" l="1"/>
  <c r="AD383" i="23"/>
  <c r="AB383" i="23"/>
  <c r="AC383" i="23"/>
  <c r="H383" i="23"/>
  <c r="G383" i="23"/>
  <c r="N383" i="23"/>
  <c r="AG383" i="23"/>
  <c r="Q383" i="23"/>
  <c r="AE383" i="23"/>
  <c r="AJ383" i="23"/>
  <c r="AI383" i="23"/>
  <c r="F383" i="23"/>
  <c r="X383" i="23"/>
  <c r="AF383" i="23"/>
  <c r="P383" i="23"/>
  <c r="O383" i="23"/>
  <c r="I383" i="23"/>
  <c r="V383" i="23"/>
  <c r="AA383" i="23"/>
  <c r="Z383" i="23"/>
  <c r="Y383" i="23"/>
  <c r="E383" i="23"/>
  <c r="AH383" i="23"/>
  <c r="M383" i="23"/>
  <c r="W383" i="23"/>
  <c r="L383" i="23"/>
  <c r="K383" i="23"/>
  <c r="J383" i="23"/>
  <c r="C385" i="23" l="1"/>
  <c r="AE384" i="23"/>
  <c r="AA384" i="23"/>
  <c r="AF384" i="23"/>
  <c r="AD384" i="23"/>
  <c r="P384" i="23"/>
  <c r="K384" i="23"/>
  <c r="AH384" i="23"/>
  <c r="I384" i="23"/>
  <c r="H384" i="23"/>
  <c r="AI384" i="23"/>
  <c r="F384" i="23"/>
  <c r="Q384" i="23"/>
  <c r="X384" i="23"/>
  <c r="AB384" i="23"/>
  <c r="Z384" i="23"/>
  <c r="Y384" i="23"/>
  <c r="E384" i="23"/>
  <c r="O384" i="23"/>
  <c r="N384" i="23"/>
  <c r="AG384" i="23"/>
  <c r="V384" i="23"/>
  <c r="AC384" i="23"/>
  <c r="AJ384" i="23"/>
  <c r="M384" i="23"/>
  <c r="W384" i="23"/>
  <c r="L384" i="23"/>
  <c r="G384" i="23"/>
  <c r="J384" i="23"/>
  <c r="C386" i="23" l="1"/>
  <c r="AB385" i="23"/>
  <c r="AF385" i="23"/>
  <c r="AE385" i="23"/>
  <c r="AA385" i="23"/>
  <c r="Z385" i="23"/>
  <c r="H385" i="23"/>
  <c r="O385" i="23"/>
  <c r="F385" i="23"/>
  <c r="M385" i="23"/>
  <c r="AD385" i="23"/>
  <c r="L385" i="23"/>
  <c r="AI385" i="23"/>
  <c r="AH385" i="23"/>
  <c r="Q385" i="23"/>
  <c r="X385" i="23"/>
  <c r="AC385" i="23"/>
  <c r="E385" i="23"/>
  <c r="K385" i="23"/>
  <c r="N385" i="23"/>
  <c r="AG385" i="23"/>
  <c r="V385" i="23"/>
  <c r="AJ385" i="23"/>
  <c r="I385" i="23"/>
  <c r="W385" i="23"/>
  <c r="G385" i="23"/>
  <c r="J385" i="23"/>
  <c r="Y385" i="23"/>
  <c r="P385" i="23"/>
  <c r="C387" i="23" l="1"/>
  <c r="Z386" i="23"/>
  <c r="AB386" i="23"/>
  <c r="AD386" i="23"/>
  <c r="Y386" i="23"/>
  <c r="P386" i="23"/>
  <c r="AI386" i="23"/>
  <c r="J386" i="23"/>
  <c r="L386" i="23"/>
  <c r="AH386" i="23"/>
  <c r="M386" i="23"/>
  <c r="Q386" i="23"/>
  <c r="X386" i="23"/>
  <c r="AF386" i="23"/>
  <c r="AA386" i="23"/>
  <c r="AJ386" i="23"/>
  <c r="K386" i="23"/>
  <c r="N386" i="23"/>
  <c r="AG386" i="23"/>
  <c r="V386" i="23"/>
  <c r="AE386" i="23"/>
  <c r="H386" i="23"/>
  <c r="O386" i="23"/>
  <c r="I386" i="23"/>
  <c r="W386" i="23"/>
  <c r="AC386" i="23"/>
  <c r="F386" i="23"/>
  <c r="E386" i="23"/>
  <c r="G386" i="23"/>
  <c r="C388" i="23" l="1"/>
  <c r="AD387" i="23"/>
  <c r="AF387" i="23"/>
  <c r="AE387" i="23"/>
  <c r="AA387" i="23"/>
  <c r="AC387" i="23"/>
  <c r="H387" i="23"/>
  <c r="G387" i="23"/>
  <c r="N387" i="23"/>
  <c r="AG387" i="23"/>
  <c r="Q387" i="23"/>
  <c r="Y387" i="23"/>
  <c r="P387" i="23"/>
  <c r="AH387" i="23"/>
  <c r="M387" i="23"/>
  <c r="X387" i="23"/>
  <c r="AB387" i="23"/>
  <c r="AJ387" i="23"/>
  <c r="K387" i="23"/>
  <c r="J387" i="23"/>
  <c r="V387" i="23"/>
  <c r="L387" i="23"/>
  <c r="O387" i="23"/>
  <c r="I387" i="23"/>
  <c r="W387" i="23"/>
  <c r="E387" i="23"/>
  <c r="AI387" i="23"/>
  <c r="Z387" i="23"/>
  <c r="F387" i="23"/>
  <c r="C389" i="23" l="1"/>
  <c r="AE388" i="23"/>
  <c r="AA388" i="23"/>
  <c r="AB388" i="23"/>
  <c r="P388" i="23"/>
  <c r="K388" i="23"/>
  <c r="AH388" i="23"/>
  <c r="I388" i="23"/>
  <c r="AF388" i="23"/>
  <c r="Z388" i="23"/>
  <c r="AC388" i="23"/>
  <c r="E388" i="23"/>
  <c r="M388" i="23"/>
  <c r="X388" i="23"/>
  <c r="H388" i="23"/>
  <c r="G388" i="23"/>
  <c r="J388" i="23"/>
  <c r="V388" i="23"/>
  <c r="AD388" i="23"/>
  <c r="Y388" i="23"/>
  <c r="L388" i="23"/>
  <c r="O388" i="23"/>
  <c r="N388" i="23"/>
  <c r="AG388" i="23"/>
  <c r="W388" i="23"/>
  <c r="AI388" i="23"/>
  <c r="F388" i="23"/>
  <c r="Q388" i="23"/>
  <c r="AJ388" i="23"/>
  <c r="C390" i="23" l="1"/>
  <c r="AB389" i="23"/>
  <c r="AF389" i="23"/>
  <c r="AD389" i="23"/>
  <c r="H389" i="23"/>
  <c r="O389" i="23"/>
  <c r="F389" i="23"/>
  <c r="M389" i="23"/>
  <c r="E389" i="23"/>
  <c r="I389" i="23"/>
  <c r="X389" i="23"/>
  <c r="AA389" i="23"/>
  <c r="AE389" i="23"/>
  <c r="Y389" i="23"/>
  <c r="L389" i="23"/>
  <c r="G389" i="23"/>
  <c r="J389" i="23"/>
  <c r="V389" i="23"/>
  <c r="Z389" i="23"/>
  <c r="AC389" i="23"/>
  <c r="P389" i="23"/>
  <c r="K389" i="23"/>
  <c r="N389" i="23"/>
  <c r="AG389" i="23"/>
  <c r="W389" i="23"/>
  <c r="AI389" i="23"/>
  <c r="AH389" i="23"/>
  <c r="Q389" i="23"/>
  <c r="AJ389" i="23"/>
  <c r="C391" i="23" l="1"/>
  <c r="Z390" i="23"/>
  <c r="AF390" i="23"/>
  <c r="AE390" i="23"/>
  <c r="AA390" i="23"/>
  <c r="Y390" i="23"/>
  <c r="P390" i="23"/>
  <c r="AI390" i="23"/>
  <c r="J390" i="23"/>
  <c r="AB390" i="23"/>
  <c r="AJ390" i="23"/>
  <c r="O390" i="23"/>
  <c r="I390" i="23"/>
  <c r="X390" i="23"/>
  <c r="AD390" i="23"/>
  <c r="AC390" i="23"/>
  <c r="L390" i="23"/>
  <c r="G390" i="23"/>
  <c r="F390" i="23"/>
  <c r="V390" i="23"/>
  <c r="E390" i="23"/>
  <c r="K390" i="23"/>
  <c r="N390" i="23"/>
  <c r="AG390" i="23"/>
  <c r="W390" i="23"/>
  <c r="AH390" i="23"/>
  <c r="Q390" i="23"/>
  <c r="H390" i="23"/>
  <c r="M390" i="23"/>
  <c r="C392" i="23" l="1"/>
  <c r="AD391" i="23"/>
  <c r="AB391" i="23"/>
  <c r="Z391" i="23"/>
  <c r="AC391" i="23"/>
  <c r="H391" i="23"/>
  <c r="G391" i="23"/>
  <c r="N391" i="23"/>
  <c r="AG391" i="23"/>
  <c r="Q391" i="23"/>
  <c r="AA391" i="23"/>
  <c r="AJ391" i="23"/>
  <c r="O391" i="23"/>
  <c r="I391" i="23"/>
  <c r="X391" i="23"/>
  <c r="AE391" i="23"/>
  <c r="P391" i="23"/>
  <c r="AI391" i="23"/>
  <c r="F391" i="23"/>
  <c r="V391" i="23"/>
  <c r="AF391" i="23"/>
  <c r="E391" i="23"/>
  <c r="K391" i="23"/>
  <c r="J391" i="23"/>
  <c r="W391" i="23"/>
  <c r="L391" i="23"/>
  <c r="Y391" i="23"/>
  <c r="M391" i="23"/>
  <c r="AH391" i="23"/>
  <c r="C393" i="23" l="1"/>
  <c r="AE392" i="23"/>
  <c r="AA392" i="23"/>
  <c r="AF392" i="23"/>
  <c r="AD392" i="23"/>
  <c r="E392" i="23"/>
  <c r="F392" i="23"/>
  <c r="AJ392" i="23"/>
  <c r="AI392" i="23"/>
  <c r="Y392" i="23"/>
  <c r="L392" i="23"/>
  <c r="K392" i="23"/>
  <c r="O392" i="23"/>
  <c r="N392" i="23"/>
  <c r="X392" i="23"/>
  <c r="Z392" i="23"/>
  <c r="P392" i="23"/>
  <c r="M392" i="23"/>
  <c r="Q392" i="23"/>
  <c r="V392" i="23"/>
  <c r="AB392" i="23"/>
  <c r="H392" i="23"/>
  <c r="G392" i="23"/>
  <c r="J392" i="23"/>
  <c r="AH392" i="23"/>
  <c r="I392" i="23"/>
  <c r="W392" i="23"/>
  <c r="AG392" i="23"/>
  <c r="AC392" i="23"/>
  <c r="C394" i="23" l="1"/>
  <c r="AB393" i="23"/>
  <c r="AF393" i="23"/>
  <c r="AE393" i="23"/>
  <c r="AA393" i="23"/>
  <c r="AI393" i="23"/>
  <c r="J393" i="23"/>
  <c r="M393" i="23"/>
  <c r="AC393" i="23"/>
  <c r="L393" i="23"/>
  <c r="K393" i="23"/>
  <c r="X393" i="23"/>
  <c r="AD393" i="23"/>
  <c r="H393" i="23"/>
  <c r="P393" i="23"/>
  <c r="O393" i="23"/>
  <c r="N393" i="23"/>
  <c r="Q393" i="23"/>
  <c r="V393" i="23"/>
  <c r="Y393" i="23"/>
  <c r="E393" i="23"/>
  <c r="G393" i="23"/>
  <c r="F393" i="23"/>
  <c r="I393" i="23"/>
  <c r="W393" i="23"/>
  <c r="AJ393" i="23"/>
  <c r="AG393" i="23"/>
  <c r="Z393" i="23"/>
  <c r="AH393" i="23"/>
  <c r="C395" i="23" l="1"/>
  <c r="Z394" i="23"/>
  <c r="AB394" i="23"/>
  <c r="AD394" i="23"/>
  <c r="Y394" i="23"/>
  <c r="E394" i="23"/>
  <c r="P394" i="23"/>
  <c r="G394" i="23"/>
  <c r="O394" i="23"/>
  <c r="I394" i="23"/>
  <c r="Q394" i="23"/>
  <c r="AE394" i="23"/>
  <c r="K394" i="23"/>
  <c r="J394" i="23"/>
  <c r="X394" i="23"/>
  <c r="AF394" i="23"/>
  <c r="H394" i="23"/>
  <c r="AI394" i="23"/>
  <c r="N394" i="23"/>
  <c r="M394" i="23"/>
  <c r="V394" i="23"/>
  <c r="AA394" i="23"/>
  <c r="AC394" i="23"/>
  <c r="L394" i="23"/>
  <c r="F394" i="23"/>
  <c r="W394" i="23"/>
  <c r="AH394" i="23"/>
  <c r="AJ394" i="23"/>
  <c r="AG394" i="23"/>
  <c r="C396" i="23" l="1"/>
  <c r="AD395" i="23"/>
  <c r="AF395" i="23"/>
  <c r="AE395" i="23"/>
  <c r="AA395" i="23"/>
  <c r="AC395" i="23"/>
  <c r="K395" i="23"/>
  <c r="AH395" i="23"/>
  <c r="Z395" i="23"/>
  <c r="AJ395" i="23"/>
  <c r="G395" i="23"/>
  <c r="J395" i="23"/>
  <c r="I395" i="23"/>
  <c r="X395" i="23"/>
  <c r="AB395" i="23"/>
  <c r="Y395" i="23"/>
  <c r="E395" i="23"/>
  <c r="AI395" i="23"/>
  <c r="N395" i="23"/>
  <c r="M395" i="23"/>
  <c r="V395" i="23"/>
  <c r="L395" i="23"/>
  <c r="O395" i="23"/>
  <c r="F395" i="23"/>
  <c r="Q395" i="23"/>
  <c r="W395" i="23"/>
  <c r="H395" i="23"/>
  <c r="P395" i="23"/>
  <c r="AG395" i="23"/>
  <c r="C397" i="23" l="1"/>
  <c r="AE396" i="23"/>
  <c r="AA396" i="23"/>
  <c r="AB396" i="23"/>
  <c r="Z396" i="23"/>
  <c r="E396" i="23"/>
  <c r="P396" i="23"/>
  <c r="F396" i="23"/>
  <c r="N396" i="23"/>
  <c r="AG396" i="23"/>
  <c r="AD396" i="23"/>
  <c r="AJ396" i="23"/>
  <c r="G396" i="23"/>
  <c r="J396" i="23"/>
  <c r="I396" i="23"/>
  <c r="X396" i="23"/>
  <c r="AF396" i="23"/>
  <c r="AC396" i="23"/>
  <c r="L396" i="23"/>
  <c r="AI396" i="23"/>
  <c r="AH396" i="23"/>
  <c r="M396" i="23"/>
  <c r="V396" i="23"/>
  <c r="O396" i="23"/>
  <c r="Q396" i="23"/>
  <c r="W396" i="23"/>
  <c r="Y396" i="23"/>
  <c r="H396" i="23"/>
  <c r="K396" i="23"/>
  <c r="C398" i="23" l="1"/>
  <c r="AB397" i="23"/>
  <c r="AF397" i="23"/>
  <c r="AD397" i="23"/>
  <c r="AI397" i="23"/>
  <c r="J397" i="23"/>
  <c r="M397" i="23"/>
  <c r="Y397" i="23"/>
  <c r="H397" i="23"/>
  <c r="P397" i="23"/>
  <c r="G397" i="23"/>
  <c r="F397" i="23"/>
  <c r="I397" i="23"/>
  <c r="X397" i="23"/>
  <c r="AA397" i="23"/>
  <c r="L397" i="23"/>
  <c r="AH397" i="23"/>
  <c r="AG397" i="23"/>
  <c r="V397" i="23"/>
  <c r="AE397" i="23"/>
  <c r="Z397" i="23"/>
  <c r="AJ397" i="23"/>
  <c r="O397" i="23"/>
  <c r="N397" i="23"/>
  <c r="Q397" i="23"/>
  <c r="W397" i="23"/>
  <c r="K397" i="23"/>
  <c r="AC397" i="23"/>
  <c r="E397" i="23"/>
  <c r="C399" i="23" l="1"/>
  <c r="Z398" i="23"/>
  <c r="AF398" i="23"/>
  <c r="AE398" i="23"/>
  <c r="AA398" i="23"/>
  <c r="Y398" i="23"/>
  <c r="E398" i="23"/>
  <c r="P398" i="23"/>
  <c r="G398" i="23"/>
  <c r="O398" i="23"/>
  <c r="I398" i="23"/>
  <c r="Q398" i="23"/>
  <c r="AC398" i="23"/>
  <c r="H398" i="23"/>
  <c r="F398" i="23"/>
  <c r="X398" i="23"/>
  <c r="AB398" i="23"/>
  <c r="AH398" i="23"/>
  <c r="AG398" i="23"/>
  <c r="V398" i="23"/>
  <c r="AD398" i="23"/>
  <c r="AJ398" i="23"/>
  <c r="AI398" i="23"/>
  <c r="N398" i="23"/>
  <c r="M398" i="23"/>
  <c r="W398" i="23"/>
  <c r="K398" i="23"/>
  <c r="J398" i="23"/>
  <c r="L398" i="23"/>
  <c r="C400" i="23" l="1"/>
  <c r="AD399" i="23"/>
  <c r="AB399" i="23"/>
  <c r="AC399" i="23"/>
  <c r="K399" i="23"/>
  <c r="AH399" i="23"/>
  <c r="AF399" i="23"/>
  <c r="E399" i="23"/>
  <c r="O399" i="23"/>
  <c r="F399" i="23"/>
  <c r="Q399" i="23"/>
  <c r="X399" i="23"/>
  <c r="AA399" i="23"/>
  <c r="AE399" i="23"/>
  <c r="Z399" i="23"/>
  <c r="AJ399" i="23"/>
  <c r="AG399" i="23"/>
  <c r="V399" i="23"/>
  <c r="Y399" i="23"/>
  <c r="H399" i="23"/>
  <c r="P399" i="23"/>
  <c r="AI399" i="23"/>
  <c r="N399" i="23"/>
  <c r="M399" i="23"/>
  <c r="W399" i="23"/>
  <c r="J399" i="23"/>
  <c r="L399" i="23"/>
  <c r="I399" i="23"/>
  <c r="G399" i="23"/>
  <c r="C401" i="23" l="1"/>
  <c r="AE400" i="23"/>
  <c r="AA400" i="23"/>
  <c r="AF400" i="23"/>
  <c r="AD400" i="23"/>
  <c r="E400" i="23"/>
  <c r="P400" i="23"/>
  <c r="F400" i="23"/>
  <c r="N400" i="23"/>
  <c r="AG400" i="23"/>
  <c r="AB400" i="23"/>
  <c r="L400" i="23"/>
  <c r="O400" i="23"/>
  <c r="Q400" i="23"/>
  <c r="X400" i="23"/>
  <c r="Y400" i="23"/>
  <c r="AJ400" i="23"/>
  <c r="K400" i="23"/>
  <c r="V400" i="23"/>
  <c r="AC400" i="23"/>
  <c r="H400" i="23"/>
  <c r="AI400" i="23"/>
  <c r="AH400" i="23"/>
  <c r="M400" i="23"/>
  <c r="W400" i="23"/>
  <c r="Z400" i="23"/>
  <c r="I400" i="23"/>
  <c r="G400" i="23"/>
  <c r="J400" i="23"/>
  <c r="C402" i="23" l="1"/>
  <c r="AB401" i="23"/>
  <c r="AF401" i="23"/>
  <c r="AE401" i="23"/>
  <c r="AA401" i="23"/>
  <c r="Z401" i="23"/>
  <c r="AI401" i="23"/>
  <c r="J401" i="23"/>
  <c r="M401" i="23"/>
  <c r="L401" i="23"/>
  <c r="O401" i="23"/>
  <c r="N401" i="23"/>
  <c r="Q401" i="23"/>
  <c r="X401" i="23"/>
  <c r="AD401" i="23"/>
  <c r="AC401" i="23"/>
  <c r="H401" i="23"/>
  <c r="P401" i="23"/>
  <c r="K401" i="23"/>
  <c r="V401" i="23"/>
  <c r="E401" i="23"/>
  <c r="AH401" i="23"/>
  <c r="AG401" i="23"/>
  <c r="W401" i="23"/>
  <c r="I401" i="23"/>
  <c r="G401" i="23"/>
  <c r="F401" i="23"/>
  <c r="Y401" i="23"/>
  <c r="AJ401" i="23"/>
  <c r="C403" i="23" l="1"/>
  <c r="Z402" i="23"/>
  <c r="AB402" i="23"/>
  <c r="AD402" i="23"/>
  <c r="Y402" i="23"/>
  <c r="E402" i="23"/>
  <c r="P402" i="23"/>
  <c r="G402" i="23"/>
  <c r="O402" i="23"/>
  <c r="I402" i="23"/>
  <c r="Q402" i="23"/>
  <c r="AA402" i="23"/>
  <c r="AI402" i="23"/>
  <c r="N402" i="23"/>
  <c r="M402" i="23"/>
  <c r="X402" i="23"/>
  <c r="AE402" i="23"/>
  <c r="H402" i="23"/>
  <c r="K402" i="23"/>
  <c r="J402" i="23"/>
  <c r="V402" i="23"/>
  <c r="AF402" i="23"/>
  <c r="L402" i="23"/>
  <c r="AH402" i="23"/>
  <c r="AG402" i="23"/>
  <c r="W402" i="23"/>
  <c r="AC402" i="23"/>
  <c r="F402" i="23"/>
  <c r="AJ402" i="23"/>
  <c r="C404" i="23" l="1"/>
  <c r="AD403" i="23"/>
  <c r="AF403" i="23"/>
  <c r="AE403" i="23"/>
  <c r="AA403" i="23"/>
  <c r="AC403" i="23"/>
  <c r="K403" i="23"/>
  <c r="AH403" i="23"/>
  <c r="Z403" i="23"/>
  <c r="Y403" i="23"/>
  <c r="AJ403" i="23"/>
  <c r="AI403" i="23"/>
  <c r="N403" i="23"/>
  <c r="M403" i="23"/>
  <c r="X403" i="23"/>
  <c r="E403" i="23"/>
  <c r="G403" i="23"/>
  <c r="J403" i="23"/>
  <c r="I403" i="23"/>
  <c r="V403" i="23"/>
  <c r="AB403" i="23"/>
  <c r="L403" i="23"/>
  <c r="AG403" i="23"/>
  <c r="W403" i="23"/>
  <c r="H403" i="23"/>
  <c r="O403" i="23"/>
  <c r="F403" i="23"/>
  <c r="P403" i="23"/>
  <c r="Q403" i="23"/>
  <c r="C405" i="23" l="1"/>
  <c r="AE404" i="23"/>
  <c r="AA404" i="23"/>
  <c r="AB404" i="23"/>
  <c r="E404" i="23"/>
  <c r="P404" i="23"/>
  <c r="F404" i="23"/>
  <c r="N404" i="23"/>
  <c r="AG404" i="23"/>
  <c r="AC404" i="23"/>
  <c r="AJ404" i="23"/>
  <c r="AI404" i="23"/>
  <c r="AH404" i="23"/>
  <c r="M404" i="23"/>
  <c r="X404" i="23"/>
  <c r="AD404" i="23"/>
  <c r="AF404" i="23"/>
  <c r="L404" i="23"/>
  <c r="G404" i="23"/>
  <c r="J404" i="23"/>
  <c r="I404" i="23"/>
  <c r="V404" i="23"/>
  <c r="Z404" i="23"/>
  <c r="Y404" i="23"/>
  <c r="K404" i="23"/>
  <c r="W404" i="23"/>
  <c r="Q404" i="23"/>
  <c r="H404" i="23"/>
  <c r="O404" i="23"/>
  <c r="C406" i="23" l="1"/>
  <c r="AB405" i="23"/>
  <c r="AF405" i="23"/>
  <c r="AD405" i="23"/>
  <c r="AI405" i="23"/>
  <c r="J405" i="23"/>
  <c r="M405" i="23"/>
  <c r="AE405" i="23"/>
  <c r="H405" i="23"/>
  <c r="P405" i="23"/>
  <c r="AH405" i="23"/>
  <c r="AG405" i="23"/>
  <c r="X405" i="23"/>
  <c r="Z405" i="23"/>
  <c r="Y405" i="23"/>
  <c r="L405" i="23"/>
  <c r="G405" i="23"/>
  <c r="F405" i="23"/>
  <c r="I405" i="23"/>
  <c r="V405" i="23"/>
  <c r="AA405" i="23"/>
  <c r="AC405" i="23"/>
  <c r="AJ405" i="23"/>
  <c r="K405" i="23"/>
  <c r="W405" i="23"/>
  <c r="Q405" i="23"/>
  <c r="E405" i="23"/>
  <c r="O405" i="23"/>
  <c r="N405" i="23"/>
  <c r="C407" i="23" l="1"/>
  <c r="Z406" i="23"/>
  <c r="AF406" i="23"/>
  <c r="AE406" i="23"/>
  <c r="AA406" i="23"/>
  <c r="Y406" i="23"/>
  <c r="E406" i="23"/>
  <c r="P406" i="23"/>
  <c r="G406" i="23"/>
  <c r="O406" i="23"/>
  <c r="I406" i="23"/>
  <c r="Q406" i="23"/>
  <c r="AD406" i="23"/>
  <c r="H406" i="23"/>
  <c r="AH406" i="23"/>
  <c r="AG406" i="23"/>
  <c r="X406" i="23"/>
  <c r="AB406" i="23"/>
  <c r="AC406" i="23"/>
  <c r="F406" i="23"/>
  <c r="V406" i="23"/>
  <c r="AJ406" i="23"/>
  <c r="K406" i="23"/>
  <c r="J406" i="23"/>
  <c r="W406" i="23"/>
  <c r="M406" i="23"/>
  <c r="L406" i="23"/>
  <c r="AI406" i="23"/>
  <c r="N406" i="23"/>
  <c r="C408" i="23" l="1"/>
  <c r="AD407" i="23"/>
  <c r="AB407" i="23"/>
  <c r="Z407" i="23"/>
  <c r="AC407" i="23"/>
  <c r="K407" i="23"/>
  <c r="AH407" i="23"/>
  <c r="E407" i="23"/>
  <c r="AG407" i="23"/>
  <c r="X407" i="23"/>
  <c r="AF407" i="23"/>
  <c r="AA407" i="23"/>
  <c r="AJ407" i="23"/>
  <c r="O407" i="23"/>
  <c r="F407" i="23"/>
  <c r="Q407" i="23"/>
  <c r="V407" i="23"/>
  <c r="AE407" i="23"/>
  <c r="H407" i="23"/>
  <c r="P407" i="23"/>
  <c r="G407" i="23"/>
  <c r="J407" i="23"/>
  <c r="I407" i="23"/>
  <c r="W407" i="23"/>
  <c r="L407" i="23"/>
  <c r="AI407" i="23"/>
  <c r="N407" i="23"/>
  <c r="Y407" i="23"/>
  <c r="M407" i="23"/>
  <c r="C409" i="23" l="1"/>
  <c r="AE408" i="23"/>
  <c r="AA408" i="23"/>
  <c r="AF408" i="23"/>
  <c r="AD408" i="23"/>
  <c r="E408" i="23"/>
  <c r="P408" i="23"/>
  <c r="F408" i="23"/>
  <c r="N408" i="23"/>
  <c r="AG408" i="23"/>
  <c r="Y408" i="23"/>
  <c r="L408" i="23"/>
  <c r="K408" i="23"/>
  <c r="X408" i="23"/>
  <c r="AB408" i="23"/>
  <c r="AJ408" i="23"/>
  <c r="O408" i="23"/>
  <c r="Q408" i="23"/>
  <c r="V408" i="23"/>
  <c r="H408" i="23"/>
  <c r="G408" i="23"/>
  <c r="J408" i="23"/>
  <c r="I408" i="23"/>
  <c r="W408" i="23"/>
  <c r="Z408" i="23"/>
  <c r="AC408" i="23"/>
  <c r="AH408" i="23"/>
  <c r="M408" i="23"/>
  <c r="AI408" i="23"/>
  <c r="C410" i="23" l="1"/>
  <c r="AB409" i="23"/>
  <c r="AF409" i="23"/>
  <c r="AE409" i="23"/>
  <c r="AA409" i="23"/>
  <c r="AI409" i="23"/>
  <c r="J409" i="23"/>
  <c r="M409" i="23"/>
  <c r="Z409" i="23"/>
  <c r="AC409" i="23"/>
  <c r="L409" i="23"/>
  <c r="K409" i="23"/>
  <c r="X409" i="23"/>
  <c r="H409" i="23"/>
  <c r="P409" i="23"/>
  <c r="O409" i="23"/>
  <c r="N409" i="23"/>
  <c r="Q409" i="23"/>
  <c r="V409" i="23"/>
  <c r="AD409" i="23"/>
  <c r="Y409" i="23"/>
  <c r="E409" i="23"/>
  <c r="G409" i="23"/>
  <c r="F409" i="23"/>
  <c r="I409" i="23"/>
  <c r="W409" i="23"/>
  <c r="AG409" i="23"/>
  <c r="AJ409" i="23"/>
  <c r="AH409" i="23"/>
  <c r="C411" i="23" l="1"/>
  <c r="Z410" i="23"/>
  <c r="AB410" i="23"/>
  <c r="AD410" i="23"/>
  <c r="Y410" i="23"/>
  <c r="E410" i="23"/>
  <c r="P410" i="23"/>
  <c r="G410" i="23"/>
  <c r="O410" i="23"/>
  <c r="I410" i="23"/>
  <c r="Q410" i="23"/>
  <c r="AF410" i="23"/>
  <c r="K410" i="23"/>
  <c r="J410" i="23"/>
  <c r="X410" i="23"/>
  <c r="AA410" i="23"/>
  <c r="AE410" i="23"/>
  <c r="H410" i="23"/>
  <c r="AI410" i="23"/>
  <c r="N410" i="23"/>
  <c r="M410" i="23"/>
  <c r="V410" i="23"/>
  <c r="AC410" i="23"/>
  <c r="L410" i="23"/>
  <c r="F410" i="23"/>
  <c r="W410" i="23"/>
  <c r="AG410" i="23"/>
  <c r="AJ410" i="23"/>
  <c r="AH410" i="23"/>
  <c r="C412" i="23" l="1"/>
  <c r="AD411" i="23"/>
  <c r="AF411" i="23"/>
  <c r="AE411" i="23"/>
  <c r="AA411" i="23"/>
  <c r="AC411" i="23"/>
  <c r="K411" i="23"/>
  <c r="AH411" i="23"/>
  <c r="AB411" i="23"/>
  <c r="AJ411" i="23"/>
  <c r="G411" i="23"/>
  <c r="J411" i="23"/>
  <c r="I411" i="23"/>
  <c r="X411" i="23"/>
  <c r="Y411" i="23"/>
  <c r="E411" i="23"/>
  <c r="AI411" i="23"/>
  <c r="N411" i="23"/>
  <c r="M411" i="23"/>
  <c r="V411" i="23"/>
  <c r="Z411" i="23"/>
  <c r="L411" i="23"/>
  <c r="O411" i="23"/>
  <c r="F411" i="23"/>
  <c r="Q411" i="23"/>
  <c r="W411" i="23"/>
  <c r="P411" i="23"/>
  <c r="H411" i="23"/>
  <c r="AG411" i="23"/>
  <c r="C413" i="23" l="1"/>
  <c r="AE412" i="23"/>
  <c r="AA412" i="23"/>
  <c r="AB412" i="23"/>
  <c r="Z412" i="23"/>
  <c r="L412" i="23"/>
  <c r="P412" i="23"/>
  <c r="F412" i="23"/>
  <c r="N412" i="23"/>
  <c r="AG412" i="23"/>
  <c r="H412" i="23"/>
  <c r="G412" i="23"/>
  <c r="J412" i="23"/>
  <c r="I412" i="23"/>
  <c r="X412" i="23"/>
  <c r="AD412" i="23"/>
  <c r="AC412" i="23"/>
  <c r="AI412" i="23"/>
  <c r="AH412" i="23"/>
  <c r="M412" i="23"/>
  <c r="V412" i="23"/>
  <c r="AF412" i="23"/>
  <c r="AJ412" i="23"/>
  <c r="O412" i="23"/>
  <c r="Q412" i="23"/>
  <c r="W412" i="23"/>
  <c r="Y412" i="23"/>
  <c r="E412" i="23"/>
  <c r="K412" i="23"/>
  <c r="C414" i="23" l="1"/>
  <c r="AB413" i="23"/>
  <c r="AF413" i="23"/>
  <c r="AD413" i="23"/>
  <c r="H413" i="23"/>
  <c r="AJ413" i="23"/>
  <c r="AI413" i="23"/>
  <c r="J413" i="23"/>
  <c r="M413" i="23"/>
  <c r="AA413" i="23"/>
  <c r="Y413" i="23"/>
  <c r="E413" i="23"/>
  <c r="G413" i="23"/>
  <c r="F413" i="23"/>
  <c r="I413" i="23"/>
  <c r="X413" i="23"/>
  <c r="AE413" i="23"/>
  <c r="Z413" i="23"/>
  <c r="AH413" i="23"/>
  <c r="AG413" i="23"/>
  <c r="V413" i="23"/>
  <c r="P413" i="23"/>
  <c r="O413" i="23"/>
  <c r="N413" i="23"/>
  <c r="Q413" i="23"/>
  <c r="W413" i="23"/>
  <c r="L413" i="23"/>
  <c r="K413" i="23"/>
  <c r="AC413" i="23"/>
  <c r="Z414" i="23" l="1"/>
  <c r="C415" i="23"/>
  <c r="AF414" i="23"/>
  <c r="AE414" i="23"/>
  <c r="AA414" i="23"/>
  <c r="Y414" i="23"/>
  <c r="L414" i="23"/>
  <c r="G414" i="23"/>
  <c r="O414" i="23"/>
  <c r="I414" i="23"/>
  <c r="Q414" i="23"/>
  <c r="AC414" i="23"/>
  <c r="E414" i="23"/>
  <c r="F414" i="23"/>
  <c r="X414" i="23"/>
  <c r="AD414" i="23"/>
  <c r="AJ414" i="23"/>
  <c r="AH414" i="23"/>
  <c r="AG414" i="23"/>
  <c r="V414" i="23"/>
  <c r="AB414" i="23"/>
  <c r="H414" i="23"/>
  <c r="P414" i="23"/>
  <c r="AI414" i="23"/>
  <c r="N414" i="23"/>
  <c r="M414" i="23"/>
  <c r="W414" i="23"/>
  <c r="K414" i="23"/>
  <c r="J414" i="23"/>
  <c r="C416" i="23" l="1"/>
  <c r="AD415" i="23"/>
  <c r="AB415" i="23"/>
  <c r="AC415" i="23"/>
  <c r="H415" i="23"/>
  <c r="AJ415" i="23"/>
  <c r="K415" i="23"/>
  <c r="AH415" i="23"/>
  <c r="AE415" i="23"/>
  <c r="L415" i="23"/>
  <c r="O415" i="23"/>
  <c r="F415" i="23"/>
  <c r="Q415" i="23"/>
  <c r="X415" i="23"/>
  <c r="AF415" i="23"/>
  <c r="P415" i="23"/>
  <c r="AG415" i="23"/>
  <c r="V415" i="23"/>
  <c r="AA415" i="23"/>
  <c r="Y415" i="23"/>
  <c r="E415" i="23"/>
  <c r="AI415" i="23"/>
  <c r="N415" i="23"/>
  <c r="M415" i="23"/>
  <c r="W415" i="23"/>
  <c r="G415" i="23"/>
  <c r="J415" i="23"/>
  <c r="Z415" i="23"/>
  <c r="I415" i="23"/>
  <c r="C417" i="23" l="1"/>
  <c r="AE416" i="23"/>
  <c r="AA416" i="23"/>
  <c r="AF416" i="23"/>
  <c r="AD416" i="23"/>
  <c r="L416" i="23"/>
  <c r="F416" i="23"/>
  <c r="N416" i="23"/>
  <c r="AG416" i="23"/>
  <c r="Z416" i="23"/>
  <c r="O416" i="23"/>
  <c r="Q416" i="23"/>
  <c r="X416" i="23"/>
  <c r="AB416" i="23"/>
  <c r="Y416" i="23"/>
  <c r="H416" i="23"/>
  <c r="P416" i="23"/>
  <c r="K416" i="23"/>
  <c r="V416" i="23"/>
  <c r="AC416" i="23"/>
  <c r="E416" i="23"/>
  <c r="AI416" i="23"/>
  <c r="AH416" i="23"/>
  <c r="M416" i="23"/>
  <c r="W416" i="23"/>
  <c r="J416" i="23"/>
  <c r="AJ416" i="23"/>
  <c r="I416" i="23"/>
  <c r="G416" i="23"/>
  <c r="C418" i="23" l="1"/>
  <c r="AB417" i="23"/>
  <c r="AF417" i="23"/>
  <c r="AE417" i="23"/>
  <c r="AA417" i="23"/>
  <c r="Z417" i="23"/>
  <c r="H417" i="23"/>
  <c r="AJ417" i="23"/>
  <c r="AI417" i="23"/>
  <c r="J417" i="23"/>
  <c r="M417" i="23"/>
  <c r="AD417" i="23"/>
  <c r="O417" i="23"/>
  <c r="N417" i="23"/>
  <c r="Q417" i="23"/>
  <c r="X417" i="23"/>
  <c r="AC417" i="23"/>
  <c r="E417" i="23"/>
  <c r="K417" i="23"/>
  <c r="V417" i="23"/>
  <c r="L417" i="23"/>
  <c r="AH417" i="23"/>
  <c r="AG417" i="23"/>
  <c r="W417" i="23"/>
  <c r="Y417" i="23"/>
  <c r="P417" i="23"/>
  <c r="I417" i="23"/>
  <c r="G417" i="23"/>
  <c r="F417" i="23"/>
  <c r="C419" i="23" l="1"/>
  <c r="Z418" i="23"/>
  <c r="AB418" i="23"/>
  <c r="AD418" i="23"/>
  <c r="Y418" i="23"/>
  <c r="L418" i="23"/>
  <c r="G418" i="23"/>
  <c r="O418" i="23"/>
  <c r="I418" i="23"/>
  <c r="Q418" i="23"/>
  <c r="AJ418" i="23"/>
  <c r="AI418" i="23"/>
  <c r="N418" i="23"/>
  <c r="M418" i="23"/>
  <c r="X418" i="23"/>
  <c r="AF418" i="23"/>
  <c r="AA418" i="23"/>
  <c r="E418" i="23"/>
  <c r="K418" i="23"/>
  <c r="J418" i="23"/>
  <c r="V418" i="23"/>
  <c r="AE418" i="23"/>
  <c r="AH418" i="23"/>
  <c r="AG418" i="23"/>
  <c r="W418" i="23"/>
  <c r="AC418" i="23"/>
  <c r="H418" i="23"/>
  <c r="F418" i="23"/>
  <c r="P418" i="23"/>
  <c r="C420" i="23" l="1"/>
  <c r="AD419" i="23"/>
  <c r="AF419" i="23"/>
  <c r="AE419" i="23"/>
  <c r="AA419" i="23"/>
  <c r="AC419" i="23"/>
  <c r="H419" i="23"/>
  <c r="AJ419" i="23"/>
  <c r="K419" i="23"/>
  <c r="AH419" i="23"/>
  <c r="Y419" i="23"/>
  <c r="P419" i="23"/>
  <c r="AI419" i="23"/>
  <c r="N419" i="23"/>
  <c r="M419" i="23"/>
  <c r="X419" i="23"/>
  <c r="AB419" i="23"/>
  <c r="L419" i="23"/>
  <c r="G419" i="23"/>
  <c r="J419" i="23"/>
  <c r="I419" i="23"/>
  <c r="V419" i="23"/>
  <c r="Z419" i="23"/>
  <c r="AG419" i="23"/>
  <c r="W419" i="23"/>
  <c r="Q419" i="23"/>
  <c r="E419" i="23"/>
  <c r="O419" i="23"/>
  <c r="F419" i="23"/>
  <c r="C421" i="23" l="1"/>
  <c r="AE420" i="23"/>
  <c r="AA420" i="23"/>
  <c r="AB420" i="23"/>
  <c r="L420" i="23"/>
  <c r="F420" i="23"/>
  <c r="N420" i="23"/>
  <c r="AG420" i="23"/>
  <c r="AF420" i="23"/>
  <c r="AC420" i="23"/>
  <c r="H420" i="23"/>
  <c r="P420" i="23"/>
  <c r="AI420" i="23"/>
  <c r="AH420" i="23"/>
  <c r="M420" i="23"/>
  <c r="X420" i="23"/>
  <c r="Z420" i="23"/>
  <c r="G420" i="23"/>
  <c r="J420" i="23"/>
  <c r="I420" i="23"/>
  <c r="V420" i="23"/>
  <c r="AD420" i="23"/>
  <c r="Y420" i="23"/>
  <c r="AJ420" i="23"/>
  <c r="K420" i="23"/>
  <c r="W420" i="23"/>
  <c r="E420" i="23"/>
  <c r="O420" i="23"/>
  <c r="Q420" i="23"/>
  <c r="C422" i="23" l="1"/>
  <c r="AB421" i="23"/>
  <c r="AF421" i="23"/>
  <c r="AD421" i="23"/>
  <c r="H421" i="23"/>
  <c r="AJ421" i="23"/>
  <c r="AI421" i="23"/>
  <c r="J421" i="23"/>
  <c r="M421" i="23"/>
  <c r="E421" i="23"/>
  <c r="AH421" i="23"/>
  <c r="AG421" i="23"/>
  <c r="X421" i="23"/>
  <c r="AA421" i="23"/>
  <c r="Z421" i="23"/>
  <c r="AE421" i="23"/>
  <c r="Y421" i="23"/>
  <c r="G421" i="23"/>
  <c r="F421" i="23"/>
  <c r="I421" i="23"/>
  <c r="V421" i="23"/>
  <c r="AC421" i="23"/>
  <c r="P421" i="23"/>
  <c r="K421" i="23"/>
  <c r="W421" i="23"/>
  <c r="N421" i="23"/>
  <c r="Q421" i="23"/>
  <c r="L421" i="23"/>
  <c r="O421" i="23"/>
  <c r="C423" i="23" l="1"/>
  <c r="Z422" i="23"/>
  <c r="AF422" i="23"/>
  <c r="AE422" i="23"/>
  <c r="AA422" i="23"/>
  <c r="Y422" i="23"/>
  <c r="L422" i="23"/>
  <c r="G422" i="23"/>
  <c r="O422" i="23"/>
  <c r="I422" i="23"/>
  <c r="Q422" i="23"/>
  <c r="AB422" i="23"/>
  <c r="E422" i="23"/>
  <c r="AH422" i="23"/>
  <c r="AG422" i="23"/>
  <c r="X422" i="23"/>
  <c r="AD422" i="23"/>
  <c r="AC422" i="23"/>
  <c r="AJ422" i="23"/>
  <c r="F422" i="23"/>
  <c r="V422" i="23"/>
  <c r="H422" i="23"/>
  <c r="P422" i="23"/>
  <c r="K422" i="23"/>
  <c r="J422" i="23"/>
  <c r="W422" i="23"/>
  <c r="M422" i="23"/>
  <c r="AI422" i="23"/>
  <c r="N422" i="23"/>
  <c r="C424" i="23" l="1"/>
  <c r="AD423" i="23"/>
  <c r="AB423" i="23"/>
  <c r="Z423" i="23"/>
  <c r="AC423" i="23"/>
  <c r="H423" i="23"/>
  <c r="K423" i="23"/>
  <c r="AH423" i="23"/>
  <c r="AA423" i="23"/>
  <c r="L423" i="23"/>
  <c r="G423" i="23"/>
  <c r="J423" i="23"/>
  <c r="AE423" i="23"/>
  <c r="E423" i="23"/>
  <c r="I423" i="23"/>
  <c r="Q423" i="23"/>
  <c r="W423" i="23"/>
  <c r="AF423" i="23"/>
  <c r="AJ423" i="23"/>
  <c r="AI423" i="23"/>
  <c r="F423" i="23"/>
  <c r="M423" i="23"/>
  <c r="X423" i="23"/>
  <c r="O423" i="23"/>
  <c r="V423" i="23"/>
  <c r="N423" i="23"/>
  <c r="Y423" i="23"/>
  <c r="P423" i="23"/>
  <c r="AG423" i="23"/>
  <c r="C425" i="23" l="1"/>
  <c r="AE424" i="23"/>
  <c r="AA424" i="23"/>
  <c r="AF424" i="23"/>
  <c r="AD424" i="23"/>
  <c r="P424" i="23"/>
  <c r="O424" i="23"/>
  <c r="F424" i="23"/>
  <c r="AG424" i="23"/>
  <c r="Q424" i="23"/>
  <c r="Z424" i="23"/>
  <c r="Y424" i="23"/>
  <c r="L424" i="23"/>
  <c r="G424" i="23"/>
  <c r="J424" i="23"/>
  <c r="AJ424" i="23"/>
  <c r="I424" i="23"/>
  <c r="W424" i="23"/>
  <c r="AB424" i="23"/>
  <c r="H424" i="23"/>
  <c r="AI424" i="23"/>
  <c r="AH424" i="23"/>
  <c r="M424" i="23"/>
  <c r="X424" i="23"/>
  <c r="N424" i="23"/>
  <c r="AC424" i="23"/>
  <c r="E424" i="23"/>
  <c r="K424" i="23"/>
  <c r="V424" i="23"/>
  <c r="C426" i="23" l="1"/>
  <c r="AB425" i="23"/>
  <c r="AF425" i="23"/>
  <c r="AE425" i="23"/>
  <c r="AA425" i="23"/>
  <c r="H425" i="23"/>
  <c r="AI425" i="23"/>
  <c r="J425" i="23"/>
  <c r="I425" i="23"/>
  <c r="AC425" i="23"/>
  <c r="P425" i="23"/>
  <c r="G425" i="23"/>
  <c r="F425" i="23"/>
  <c r="Q425" i="23"/>
  <c r="AD425" i="23"/>
  <c r="AJ425" i="23"/>
  <c r="O425" i="23"/>
  <c r="AG425" i="23"/>
  <c r="W425" i="23"/>
  <c r="Z425" i="23"/>
  <c r="Y425" i="23"/>
  <c r="L425" i="23"/>
  <c r="AH425" i="23"/>
  <c r="M425" i="23"/>
  <c r="X425" i="23"/>
  <c r="E425" i="23"/>
  <c r="K425" i="23"/>
  <c r="V425" i="23"/>
  <c r="N425" i="23"/>
  <c r="C427" i="23" l="1"/>
  <c r="Z426" i="23"/>
  <c r="AB426" i="23"/>
  <c r="AD426" i="23"/>
  <c r="Y426" i="23"/>
  <c r="P426" i="23"/>
  <c r="G426" i="23"/>
  <c r="N426" i="23"/>
  <c r="M426" i="23"/>
  <c r="AE426" i="23"/>
  <c r="E426" i="23"/>
  <c r="AI426" i="23"/>
  <c r="F426" i="23"/>
  <c r="Q426" i="23"/>
  <c r="AF426" i="23"/>
  <c r="H426" i="23"/>
  <c r="O426" i="23"/>
  <c r="AG426" i="23"/>
  <c r="W426" i="23"/>
  <c r="AA426" i="23"/>
  <c r="AC426" i="23"/>
  <c r="L426" i="23"/>
  <c r="AH426" i="23"/>
  <c r="I426" i="23"/>
  <c r="X426" i="23"/>
  <c r="K426" i="23"/>
  <c r="V426" i="23"/>
  <c r="J426" i="23"/>
  <c r="AJ426" i="23"/>
  <c r="C428" i="23" l="1"/>
  <c r="AD427" i="23"/>
  <c r="AF427" i="23"/>
  <c r="AE427" i="23"/>
  <c r="AA427" i="23"/>
  <c r="AC427" i="23"/>
  <c r="H427" i="23"/>
  <c r="K427" i="23"/>
  <c r="AH427" i="23"/>
  <c r="E427" i="23"/>
  <c r="AI427" i="23"/>
  <c r="F427" i="23"/>
  <c r="M427" i="23"/>
  <c r="Q427" i="23"/>
  <c r="AB427" i="23"/>
  <c r="Z427" i="23"/>
  <c r="Y427" i="23"/>
  <c r="L427" i="23"/>
  <c r="O427" i="23"/>
  <c r="N427" i="23"/>
  <c r="AG427" i="23"/>
  <c r="W427" i="23"/>
  <c r="P427" i="23"/>
  <c r="I427" i="23"/>
  <c r="X427" i="23"/>
  <c r="G427" i="23"/>
  <c r="V427" i="23"/>
  <c r="J427" i="23"/>
  <c r="AJ427" i="23"/>
  <c r="C429" i="23" l="1"/>
  <c r="AE428" i="23"/>
  <c r="AA428" i="23"/>
  <c r="AB428" i="23"/>
  <c r="Z428" i="23"/>
  <c r="P428" i="23"/>
  <c r="O428" i="23"/>
  <c r="F428" i="23"/>
  <c r="AG428" i="23"/>
  <c r="Q428" i="23"/>
  <c r="AD428" i="23"/>
  <c r="AJ428" i="23"/>
  <c r="AI428" i="23"/>
  <c r="AH428" i="23"/>
  <c r="M428" i="23"/>
  <c r="AF428" i="23"/>
  <c r="AC428" i="23"/>
  <c r="L428" i="23"/>
  <c r="K428" i="23"/>
  <c r="N428" i="23"/>
  <c r="W428" i="23"/>
  <c r="E428" i="23"/>
  <c r="I428" i="23"/>
  <c r="X428" i="23"/>
  <c r="J428" i="23"/>
  <c r="H428" i="23"/>
  <c r="Y428" i="23"/>
  <c r="G428" i="23"/>
  <c r="V428" i="23"/>
  <c r="C430" i="23" l="1"/>
  <c r="AB429" i="23"/>
  <c r="AF429" i="23"/>
  <c r="AD429" i="23"/>
  <c r="H429" i="23"/>
  <c r="AI429" i="23"/>
  <c r="J429" i="23"/>
  <c r="I429" i="23"/>
  <c r="Y429" i="23"/>
  <c r="AJ429" i="23"/>
  <c r="AH429" i="23"/>
  <c r="M429" i="23"/>
  <c r="Z429" i="23"/>
  <c r="AA429" i="23"/>
  <c r="P429" i="23"/>
  <c r="K429" i="23"/>
  <c r="N429" i="23"/>
  <c r="W429" i="23"/>
  <c r="AE429" i="23"/>
  <c r="E429" i="23"/>
  <c r="O429" i="23"/>
  <c r="AG429" i="23"/>
  <c r="X429" i="23"/>
  <c r="AC429" i="23"/>
  <c r="L429" i="23"/>
  <c r="G429" i="23"/>
  <c r="V429" i="23"/>
  <c r="F429" i="23"/>
  <c r="Q429" i="23"/>
  <c r="C431" i="23" l="1"/>
  <c r="Z430" i="23"/>
  <c r="AF430" i="23"/>
  <c r="AE430" i="23"/>
  <c r="AA430" i="23"/>
  <c r="Y430" i="23"/>
  <c r="P430" i="23"/>
  <c r="G430" i="23"/>
  <c r="N430" i="23"/>
  <c r="M430" i="23"/>
  <c r="AC430" i="23"/>
  <c r="H430" i="23"/>
  <c r="AH430" i="23"/>
  <c r="I430" i="23"/>
  <c r="AB430" i="23"/>
  <c r="E430" i="23"/>
  <c r="K430" i="23"/>
  <c r="J430" i="23"/>
  <c r="W430" i="23"/>
  <c r="AD430" i="23"/>
  <c r="AJ430" i="23"/>
  <c r="O430" i="23"/>
  <c r="AG430" i="23"/>
  <c r="X430" i="23"/>
  <c r="AI430" i="23"/>
  <c r="V430" i="23"/>
  <c r="F430" i="23"/>
  <c r="Q430" i="23"/>
  <c r="L430" i="23"/>
  <c r="C432" i="23" l="1"/>
  <c r="AD431" i="23"/>
  <c r="AB431" i="23"/>
  <c r="AC431" i="23"/>
  <c r="H431" i="23"/>
  <c r="K431" i="23"/>
  <c r="AH431" i="23"/>
  <c r="AF431" i="23"/>
  <c r="Z431" i="23"/>
  <c r="L431" i="23"/>
  <c r="I431" i="23"/>
  <c r="AA431" i="23"/>
  <c r="AE431" i="23"/>
  <c r="E431" i="23"/>
  <c r="G431" i="23"/>
  <c r="J431" i="23"/>
  <c r="W431" i="23"/>
  <c r="Y431" i="23"/>
  <c r="AJ431" i="23"/>
  <c r="O431" i="23"/>
  <c r="N431" i="23"/>
  <c r="AG431" i="23"/>
  <c r="X431" i="23"/>
  <c r="AI431" i="23"/>
  <c r="M431" i="23"/>
  <c r="V431" i="23"/>
  <c r="F431" i="23"/>
  <c r="Q431" i="23"/>
  <c r="P431" i="23"/>
  <c r="C433" i="23" l="1"/>
  <c r="AE432" i="23"/>
  <c r="AA432" i="23"/>
  <c r="AF432" i="23"/>
  <c r="AD432" i="23"/>
  <c r="P432" i="23"/>
  <c r="O432" i="23"/>
  <c r="F432" i="23"/>
  <c r="AG432" i="23"/>
  <c r="Q432" i="23"/>
  <c r="AB432" i="23"/>
  <c r="L432" i="23"/>
  <c r="I432" i="23"/>
  <c r="Y432" i="23"/>
  <c r="AJ432" i="23"/>
  <c r="G432" i="23"/>
  <c r="J432" i="23"/>
  <c r="W432" i="23"/>
  <c r="Z432" i="23"/>
  <c r="AC432" i="23"/>
  <c r="H432" i="23"/>
  <c r="K432" i="23"/>
  <c r="N432" i="23"/>
  <c r="X432" i="23"/>
  <c r="AH432" i="23"/>
  <c r="E432" i="23"/>
  <c r="AI432" i="23"/>
  <c r="M432" i="23"/>
  <c r="V432" i="23"/>
  <c r="C434" i="23" l="1"/>
  <c r="AB433" i="23"/>
  <c r="AF433" i="23"/>
  <c r="AE433" i="23"/>
  <c r="AA433" i="23"/>
  <c r="Z433" i="23"/>
  <c r="H433" i="23"/>
  <c r="AI433" i="23"/>
  <c r="J433" i="23"/>
  <c r="I433" i="23"/>
  <c r="P433" i="23"/>
  <c r="O433" i="23"/>
  <c r="AG433" i="23"/>
  <c r="AD433" i="23"/>
  <c r="AC433" i="23"/>
  <c r="AJ433" i="23"/>
  <c r="G433" i="23"/>
  <c r="F433" i="23"/>
  <c r="Q433" i="23"/>
  <c r="W433" i="23"/>
  <c r="L433" i="23"/>
  <c r="K433" i="23"/>
  <c r="N433" i="23"/>
  <c r="X433" i="23"/>
  <c r="E433" i="23"/>
  <c r="Y433" i="23"/>
  <c r="M433" i="23"/>
  <c r="V433" i="23"/>
  <c r="AH433" i="23"/>
  <c r="C435" i="23" l="1"/>
  <c r="Z434" i="23"/>
  <c r="AB434" i="23"/>
  <c r="AD434" i="23"/>
  <c r="Y434" i="23"/>
  <c r="P434" i="23"/>
  <c r="G434" i="23"/>
  <c r="N434" i="23"/>
  <c r="M434" i="23"/>
  <c r="AA434" i="23"/>
  <c r="E434" i="23"/>
  <c r="O434" i="23"/>
  <c r="AG434" i="23"/>
  <c r="AE434" i="23"/>
  <c r="H434" i="23"/>
  <c r="AI434" i="23"/>
  <c r="F434" i="23"/>
  <c r="Q434" i="23"/>
  <c r="W434" i="23"/>
  <c r="AF434" i="23"/>
  <c r="L434" i="23"/>
  <c r="K434" i="23"/>
  <c r="J434" i="23"/>
  <c r="X434" i="23"/>
  <c r="I434" i="23"/>
  <c r="V434" i="23"/>
  <c r="AJ434" i="23"/>
  <c r="AH434" i="23"/>
  <c r="AC434" i="23"/>
  <c r="C436" i="23" l="1"/>
  <c r="AD435" i="23"/>
  <c r="AF435" i="23"/>
  <c r="AE435" i="23"/>
  <c r="AA435" i="23"/>
  <c r="AC435" i="23"/>
  <c r="H435" i="23"/>
  <c r="K435" i="23"/>
  <c r="AH435" i="23"/>
  <c r="Y435" i="23"/>
  <c r="E435" i="23"/>
  <c r="O435" i="23"/>
  <c r="N435" i="23"/>
  <c r="AG435" i="23"/>
  <c r="Z435" i="23"/>
  <c r="L435" i="23"/>
  <c r="AI435" i="23"/>
  <c r="F435" i="23"/>
  <c r="M435" i="23"/>
  <c r="Q435" i="23"/>
  <c r="W435" i="23"/>
  <c r="AB435" i="23"/>
  <c r="P435" i="23"/>
  <c r="G435" i="23"/>
  <c r="J435" i="23"/>
  <c r="X435" i="23"/>
  <c r="I435" i="23"/>
  <c r="V435" i="23"/>
  <c r="AJ435" i="23"/>
  <c r="C437" i="23" l="1"/>
  <c r="AE436" i="23"/>
  <c r="AA436" i="23"/>
  <c r="AB436" i="23"/>
  <c r="P436" i="23"/>
  <c r="O436" i="23"/>
  <c r="F436" i="23"/>
  <c r="AG436" i="23"/>
  <c r="Q436" i="23"/>
  <c r="AC436" i="23"/>
  <c r="AJ436" i="23"/>
  <c r="K436" i="23"/>
  <c r="N436" i="23"/>
  <c r="AD436" i="23"/>
  <c r="Z436" i="23"/>
  <c r="AF436" i="23"/>
  <c r="L436" i="23"/>
  <c r="AI436" i="23"/>
  <c r="AH436" i="23"/>
  <c r="M436" i="23"/>
  <c r="W436" i="23"/>
  <c r="Y436" i="23"/>
  <c r="E436" i="23"/>
  <c r="G436" i="23"/>
  <c r="J436" i="23"/>
  <c r="X436" i="23"/>
  <c r="H436" i="23"/>
  <c r="I436" i="23"/>
  <c r="V436" i="23"/>
  <c r="C438" i="23" l="1"/>
  <c r="AB437" i="23"/>
  <c r="AF437" i="23"/>
  <c r="AD437" i="23"/>
  <c r="H437" i="23"/>
  <c r="AI437" i="23"/>
  <c r="J437" i="23"/>
  <c r="I437" i="23"/>
  <c r="AE437" i="23"/>
  <c r="Z437" i="23"/>
  <c r="AJ437" i="23"/>
  <c r="K437" i="23"/>
  <c r="N437" i="23"/>
  <c r="Y437" i="23"/>
  <c r="P437" i="23"/>
  <c r="AH437" i="23"/>
  <c r="M437" i="23"/>
  <c r="W437" i="23"/>
  <c r="AA437" i="23"/>
  <c r="AC437" i="23"/>
  <c r="E437" i="23"/>
  <c r="G437" i="23"/>
  <c r="F437" i="23"/>
  <c r="Q437" i="23"/>
  <c r="X437" i="23"/>
  <c r="AG437" i="23"/>
  <c r="V437" i="23"/>
  <c r="L437" i="23"/>
  <c r="O437" i="23"/>
  <c r="C439" i="23" l="1"/>
  <c r="Z438" i="23"/>
  <c r="AF438" i="23"/>
  <c r="AE438" i="23"/>
  <c r="AA438" i="23"/>
  <c r="Y438" i="23"/>
  <c r="P438" i="23"/>
  <c r="G438" i="23"/>
  <c r="N438" i="23"/>
  <c r="M438" i="23"/>
  <c r="AD438" i="23"/>
  <c r="H438" i="23"/>
  <c r="K438" i="23"/>
  <c r="J438" i="23"/>
  <c r="AB438" i="23"/>
  <c r="AC438" i="23"/>
  <c r="E438" i="23"/>
  <c r="AH438" i="23"/>
  <c r="I438" i="23"/>
  <c r="W438" i="23"/>
  <c r="AJ438" i="23"/>
  <c r="AI438" i="23"/>
  <c r="F438" i="23"/>
  <c r="Q438" i="23"/>
  <c r="X438" i="23"/>
  <c r="AG438" i="23"/>
  <c r="V438" i="23"/>
  <c r="L438" i="23"/>
  <c r="O438" i="23"/>
  <c r="C440" i="23" l="1"/>
  <c r="AD439" i="23"/>
  <c r="AB439" i="23"/>
  <c r="Z439" i="23"/>
  <c r="AC439" i="23"/>
  <c r="H439" i="23"/>
  <c r="K439" i="23"/>
  <c r="AH439" i="23"/>
  <c r="L439" i="23"/>
  <c r="G439" i="23"/>
  <c r="J439" i="23"/>
  <c r="AF439" i="23"/>
  <c r="AA439" i="23"/>
  <c r="E439" i="23"/>
  <c r="I439" i="23"/>
  <c r="W439" i="23"/>
  <c r="AE439" i="23"/>
  <c r="AJ439" i="23"/>
  <c r="AI439" i="23"/>
  <c r="F439" i="23"/>
  <c r="M439" i="23"/>
  <c r="Q439" i="23"/>
  <c r="X439" i="23"/>
  <c r="Y439" i="23"/>
  <c r="AG439" i="23"/>
  <c r="V439" i="23"/>
  <c r="P439" i="23"/>
  <c r="O439" i="23"/>
  <c r="N439" i="23"/>
  <c r="C441" i="23" l="1"/>
  <c r="AE440" i="23"/>
  <c r="AA440" i="23"/>
  <c r="AF440" i="23"/>
  <c r="AD440" i="23"/>
  <c r="P440" i="23"/>
  <c r="O440" i="23"/>
  <c r="F440" i="23"/>
  <c r="AG440" i="23"/>
  <c r="Q440" i="23"/>
  <c r="Y440" i="23"/>
  <c r="L440" i="23"/>
  <c r="G440" i="23"/>
  <c r="J440" i="23"/>
  <c r="AB440" i="23"/>
  <c r="AJ440" i="23"/>
  <c r="I440" i="23"/>
  <c r="W440" i="23"/>
  <c r="Z440" i="23"/>
  <c r="H440" i="23"/>
  <c r="AI440" i="23"/>
  <c r="AH440" i="23"/>
  <c r="M440" i="23"/>
  <c r="X440" i="23"/>
  <c r="E440" i="23"/>
  <c r="K440" i="23"/>
  <c r="N440" i="23"/>
  <c r="AC440" i="23"/>
  <c r="V440" i="23"/>
  <c r="C442" i="23" l="1"/>
  <c r="AB441" i="23"/>
  <c r="AF441" i="23"/>
  <c r="AE441" i="23"/>
  <c r="AA441" i="23"/>
  <c r="H441" i="23"/>
  <c r="AI441" i="23"/>
  <c r="J441" i="23"/>
  <c r="I441" i="23"/>
  <c r="AC441" i="23"/>
  <c r="P441" i="23"/>
  <c r="G441" i="23"/>
  <c r="F441" i="23"/>
  <c r="Q441" i="23"/>
  <c r="Z441" i="23"/>
  <c r="AJ441" i="23"/>
  <c r="O441" i="23"/>
  <c r="AG441" i="23"/>
  <c r="W441" i="23"/>
  <c r="AD441" i="23"/>
  <c r="Y441" i="23"/>
  <c r="L441" i="23"/>
  <c r="AH441" i="23"/>
  <c r="M441" i="23"/>
  <c r="X441" i="23"/>
  <c r="N441" i="23"/>
  <c r="V441" i="23"/>
  <c r="E441" i="23"/>
  <c r="K441" i="23"/>
  <c r="C443" i="23" l="1"/>
  <c r="Z442" i="23"/>
  <c r="AB442" i="23"/>
  <c r="AD442" i="23"/>
  <c r="Y442" i="23"/>
  <c r="P442" i="23"/>
  <c r="G442" i="23"/>
  <c r="N442" i="23"/>
  <c r="M442" i="23"/>
  <c r="AF442" i="23"/>
  <c r="E442" i="23"/>
  <c r="AI442" i="23"/>
  <c r="F442" i="23"/>
  <c r="Q442" i="23"/>
  <c r="AA442" i="23"/>
  <c r="AE442" i="23"/>
  <c r="H442" i="23"/>
  <c r="O442" i="23"/>
  <c r="AG442" i="23"/>
  <c r="W442" i="23"/>
  <c r="AC442" i="23"/>
  <c r="L442" i="23"/>
  <c r="AH442" i="23"/>
  <c r="I442" i="23"/>
  <c r="X442" i="23"/>
  <c r="AJ442" i="23"/>
  <c r="V442" i="23"/>
  <c r="K442" i="23"/>
  <c r="J442" i="23"/>
  <c r="C444" i="23" l="1"/>
  <c r="AD443" i="23"/>
  <c r="AF443" i="23"/>
  <c r="AE443" i="23"/>
  <c r="AA443" i="23"/>
  <c r="AC443" i="23"/>
  <c r="H443" i="23"/>
  <c r="K443" i="23"/>
  <c r="AH443" i="23"/>
  <c r="AB443" i="23"/>
  <c r="E443" i="23"/>
  <c r="AI443" i="23"/>
  <c r="F443" i="23"/>
  <c r="M443" i="23"/>
  <c r="Q443" i="23"/>
  <c r="Z443" i="23"/>
  <c r="Y443" i="23"/>
  <c r="L443" i="23"/>
  <c r="O443" i="23"/>
  <c r="N443" i="23"/>
  <c r="AG443" i="23"/>
  <c r="W443" i="23"/>
  <c r="P443" i="23"/>
  <c r="I443" i="23"/>
  <c r="X443" i="23"/>
  <c r="AJ443" i="23"/>
  <c r="V443" i="23"/>
  <c r="G443" i="23"/>
  <c r="J443" i="23"/>
  <c r="C445" i="23" l="1"/>
  <c r="AE444" i="23"/>
  <c r="AA444" i="23"/>
  <c r="AB444" i="23"/>
  <c r="Z444" i="23"/>
  <c r="P444" i="23"/>
  <c r="O444" i="23"/>
  <c r="F444" i="23"/>
  <c r="AG444" i="23"/>
  <c r="Q444" i="23"/>
  <c r="AJ444" i="23"/>
  <c r="AI444" i="23"/>
  <c r="AH444" i="23"/>
  <c r="M444" i="23"/>
  <c r="AD444" i="23"/>
  <c r="AC444" i="23"/>
  <c r="L444" i="23"/>
  <c r="K444" i="23"/>
  <c r="N444" i="23"/>
  <c r="W444" i="23"/>
  <c r="AF444" i="23"/>
  <c r="E444" i="23"/>
  <c r="I444" i="23"/>
  <c r="X444" i="23"/>
  <c r="G444" i="23"/>
  <c r="J444" i="23"/>
  <c r="Y444" i="23"/>
  <c r="H444" i="23"/>
  <c r="V444" i="23"/>
  <c r="C446" i="23" l="1"/>
  <c r="AB445" i="23"/>
  <c r="AF445" i="23"/>
  <c r="AD445" i="23"/>
  <c r="H445" i="23"/>
  <c r="AI445" i="23"/>
  <c r="J445" i="23"/>
  <c r="I445" i="23"/>
  <c r="AA445" i="23"/>
  <c r="Z445" i="23"/>
  <c r="Y445" i="23"/>
  <c r="AJ445" i="23"/>
  <c r="AH445" i="23"/>
  <c r="M445" i="23"/>
  <c r="AE445" i="23"/>
  <c r="P445" i="23"/>
  <c r="K445" i="23"/>
  <c r="N445" i="23"/>
  <c r="W445" i="23"/>
  <c r="E445" i="23"/>
  <c r="O445" i="23"/>
  <c r="AG445" i="23"/>
  <c r="X445" i="23"/>
  <c r="F445" i="23"/>
  <c r="Q445" i="23"/>
  <c r="AC445" i="23"/>
  <c r="L445" i="23"/>
  <c r="V445" i="23"/>
  <c r="G445" i="23"/>
  <c r="C447" i="23" l="1"/>
  <c r="Z446" i="23"/>
  <c r="AF446" i="23"/>
  <c r="AE446" i="23"/>
  <c r="AA446" i="23"/>
  <c r="Y446" i="23"/>
  <c r="P446" i="23"/>
  <c r="G446" i="23"/>
  <c r="N446" i="23"/>
  <c r="M446" i="23"/>
  <c r="AC446" i="23"/>
  <c r="H446" i="23"/>
  <c r="AH446" i="23"/>
  <c r="I446" i="23"/>
  <c r="AD446" i="23"/>
  <c r="E446" i="23"/>
  <c r="K446" i="23"/>
  <c r="J446" i="23"/>
  <c r="W446" i="23"/>
  <c r="AB446" i="23"/>
  <c r="AJ446" i="23"/>
  <c r="O446" i="23"/>
  <c r="AG446" i="23"/>
  <c r="X446" i="23"/>
  <c r="L446" i="23"/>
  <c r="V446" i="23"/>
  <c r="AI446" i="23"/>
  <c r="F446" i="23"/>
  <c r="Q446" i="23"/>
  <c r="C448" i="23" l="1"/>
  <c r="AD447" i="23"/>
  <c r="AB447" i="23"/>
  <c r="AC447" i="23"/>
  <c r="H447" i="23"/>
  <c r="K447" i="23"/>
  <c r="AH447" i="23"/>
  <c r="AE447" i="23"/>
  <c r="L447" i="23"/>
  <c r="I447" i="23"/>
  <c r="AF447" i="23"/>
  <c r="E447" i="23"/>
  <c r="G447" i="23"/>
  <c r="J447" i="23"/>
  <c r="W447" i="23"/>
  <c r="AA447" i="23"/>
  <c r="Z447" i="23"/>
  <c r="Y447" i="23"/>
  <c r="AJ447" i="23"/>
  <c r="O447" i="23"/>
  <c r="N447" i="23"/>
  <c r="AG447" i="23"/>
  <c r="X447" i="23"/>
  <c r="P447" i="23"/>
  <c r="V447" i="23"/>
  <c r="AI447" i="23"/>
  <c r="M447" i="23"/>
  <c r="F447" i="23"/>
  <c r="Q447" i="23"/>
  <c r="C449" i="23" l="1"/>
  <c r="AE448" i="23"/>
  <c r="AA448" i="23"/>
  <c r="AF448" i="23"/>
  <c r="AD448" i="23"/>
  <c r="P448" i="23"/>
  <c r="O448" i="23"/>
  <c r="F448" i="23"/>
  <c r="AG448" i="23"/>
  <c r="Q448" i="23"/>
  <c r="L448" i="23"/>
  <c r="I448" i="23"/>
  <c r="AB448" i="23"/>
  <c r="Z448" i="23"/>
  <c r="Y448" i="23"/>
  <c r="AJ448" i="23"/>
  <c r="G448" i="23"/>
  <c r="J448" i="23"/>
  <c r="W448" i="23"/>
  <c r="AC448" i="23"/>
  <c r="H448" i="23"/>
  <c r="K448" i="23"/>
  <c r="N448" i="23"/>
  <c r="X448" i="23"/>
  <c r="AI448" i="23"/>
  <c r="M448" i="23"/>
  <c r="AH448" i="23"/>
  <c r="E448" i="23"/>
  <c r="V448" i="23"/>
  <c r="C450" i="23" l="1"/>
  <c r="AB449" i="23"/>
  <c r="AF449" i="23"/>
  <c r="AE449" i="23"/>
  <c r="AA449" i="23"/>
  <c r="Z449" i="23"/>
  <c r="H449" i="23"/>
  <c r="AI449" i="23"/>
  <c r="J449" i="23"/>
  <c r="I449" i="23"/>
  <c r="AD449" i="23"/>
  <c r="P449" i="23"/>
  <c r="O449" i="23"/>
  <c r="AG449" i="23"/>
  <c r="AC449" i="23"/>
  <c r="AJ449" i="23"/>
  <c r="G449" i="23"/>
  <c r="F449" i="23"/>
  <c r="Q449" i="23"/>
  <c r="W449" i="23"/>
  <c r="L449" i="23"/>
  <c r="K449" i="23"/>
  <c r="N449" i="23"/>
  <c r="X449" i="23"/>
  <c r="AH449" i="23"/>
  <c r="Y449" i="23"/>
  <c r="E449" i="23"/>
  <c r="V449" i="23"/>
  <c r="M449" i="23"/>
  <c r="C451" i="23" l="1"/>
  <c r="Z450" i="23"/>
  <c r="AB450" i="23"/>
  <c r="AD450" i="23"/>
  <c r="Y450" i="23"/>
  <c r="P450" i="23"/>
  <c r="G450" i="23"/>
  <c r="N450" i="23"/>
  <c r="M450" i="23"/>
  <c r="E450" i="23"/>
  <c r="O450" i="23"/>
  <c r="AG450" i="23"/>
  <c r="AF450" i="23"/>
  <c r="AA450" i="23"/>
  <c r="H450" i="23"/>
  <c r="AI450" i="23"/>
  <c r="F450" i="23"/>
  <c r="Q450" i="23"/>
  <c r="W450" i="23"/>
  <c r="AE450" i="23"/>
  <c r="L450" i="23"/>
  <c r="K450" i="23"/>
  <c r="J450" i="23"/>
  <c r="X450" i="23"/>
  <c r="AC450" i="23"/>
  <c r="AJ450" i="23"/>
  <c r="V450" i="23"/>
  <c r="I450" i="23"/>
  <c r="AH450" i="23"/>
  <c r="C452" i="23" l="1"/>
  <c r="AD451" i="23"/>
  <c r="AF451" i="23"/>
  <c r="AE451" i="23"/>
  <c r="AA451" i="23"/>
  <c r="AC451" i="23"/>
  <c r="H451" i="23"/>
  <c r="K451" i="23"/>
  <c r="AH451" i="23"/>
  <c r="Y451" i="23"/>
  <c r="E451" i="23"/>
  <c r="O451" i="23"/>
  <c r="N451" i="23"/>
  <c r="AG451" i="23"/>
  <c r="AB451" i="23"/>
  <c r="Z451" i="23"/>
  <c r="L451" i="23"/>
  <c r="AI451" i="23"/>
  <c r="F451" i="23"/>
  <c r="M451" i="23"/>
  <c r="Q451" i="23"/>
  <c r="W451" i="23"/>
  <c r="P451" i="23"/>
  <c r="G451" i="23"/>
  <c r="J451" i="23"/>
  <c r="X451" i="23"/>
  <c r="V451" i="23"/>
  <c r="I451" i="23"/>
  <c r="AJ451" i="23"/>
  <c r="C453" i="23" l="1"/>
  <c r="AE452" i="23"/>
  <c r="AA452" i="23"/>
  <c r="AB452" i="23"/>
  <c r="P452" i="23"/>
  <c r="O452" i="23"/>
  <c r="F452" i="23"/>
  <c r="AG452" i="23"/>
  <c r="Q452" i="23"/>
  <c r="AF452" i="23"/>
  <c r="Z452" i="23"/>
  <c r="AC452" i="23"/>
  <c r="AJ452" i="23"/>
  <c r="K452" i="23"/>
  <c r="N452" i="23"/>
  <c r="L452" i="23"/>
  <c r="AI452" i="23"/>
  <c r="AH452" i="23"/>
  <c r="M452" i="23"/>
  <c r="W452" i="23"/>
  <c r="AD452" i="23"/>
  <c r="Y452" i="23"/>
  <c r="E452" i="23"/>
  <c r="G452" i="23"/>
  <c r="J452" i="23"/>
  <c r="X452" i="23"/>
  <c r="I452" i="23"/>
  <c r="H452" i="23"/>
  <c r="V452" i="23"/>
  <c r="C454" i="23" l="1"/>
  <c r="AB453" i="23"/>
  <c r="AF453" i="23"/>
  <c r="AD453" i="23"/>
  <c r="G453" i="23"/>
  <c r="AH453" i="23"/>
  <c r="I453" i="23"/>
  <c r="K453" i="23"/>
  <c r="AI453" i="23"/>
  <c r="N453" i="23"/>
  <c r="AA453" i="23"/>
  <c r="AE453" i="23"/>
  <c r="Y453" i="23"/>
  <c r="L453" i="23"/>
  <c r="J453" i="23"/>
  <c r="AJ453" i="23"/>
  <c r="AG453" i="23"/>
  <c r="W453" i="23"/>
  <c r="Z453" i="23"/>
  <c r="AC453" i="23"/>
  <c r="H453" i="23"/>
  <c r="P453" i="23"/>
  <c r="M453" i="23"/>
  <c r="Q453" i="23"/>
  <c r="X453" i="23"/>
  <c r="E453" i="23"/>
  <c r="O453" i="23"/>
  <c r="V453" i="23"/>
  <c r="F453" i="23"/>
  <c r="C455" i="23" l="1"/>
  <c r="Z454" i="23"/>
  <c r="AF454" i="23"/>
  <c r="AE454" i="23"/>
  <c r="AA454" i="23"/>
  <c r="Y454" i="23"/>
  <c r="K454" i="23"/>
  <c r="AB454" i="23"/>
  <c r="L454" i="23"/>
  <c r="F454" i="23"/>
  <c r="N454" i="23"/>
  <c r="AG454" i="23"/>
  <c r="AD454" i="23"/>
  <c r="AC454" i="23"/>
  <c r="P454" i="23"/>
  <c r="G454" i="23"/>
  <c r="O454" i="23"/>
  <c r="J454" i="23"/>
  <c r="Q454" i="23"/>
  <c r="W454" i="23"/>
  <c r="E454" i="23"/>
  <c r="AH454" i="23"/>
  <c r="I454" i="23"/>
  <c r="X454" i="23"/>
  <c r="M454" i="23"/>
  <c r="V454" i="23"/>
  <c r="H454" i="23"/>
  <c r="AI454" i="23"/>
  <c r="AJ454" i="23"/>
  <c r="C456" i="23" l="1"/>
  <c r="AD455" i="23"/>
  <c r="AB455" i="23"/>
  <c r="Z455" i="23"/>
  <c r="AC455" i="23"/>
  <c r="G455" i="23"/>
  <c r="AI455" i="23"/>
  <c r="N455" i="23"/>
  <c r="AG455" i="23"/>
  <c r="AA455" i="23"/>
  <c r="P455" i="23"/>
  <c r="F455" i="23"/>
  <c r="AE455" i="23"/>
  <c r="L455" i="23"/>
  <c r="Q455" i="23"/>
  <c r="W455" i="23"/>
  <c r="AF455" i="23"/>
  <c r="H455" i="23"/>
  <c r="AJ455" i="23"/>
  <c r="K455" i="23"/>
  <c r="AH455" i="23"/>
  <c r="I455" i="23"/>
  <c r="X455" i="23"/>
  <c r="M455" i="23"/>
  <c r="V455" i="23"/>
  <c r="Y455" i="23"/>
  <c r="E455" i="23"/>
  <c r="O455" i="23"/>
  <c r="J455" i="23"/>
  <c r="C457" i="23" l="1"/>
  <c r="AE456" i="23"/>
  <c r="AA456" i="23"/>
  <c r="AF456" i="23"/>
  <c r="AD456" i="23"/>
  <c r="K456" i="23"/>
  <c r="M456" i="23"/>
  <c r="Y456" i="23"/>
  <c r="L456" i="23"/>
  <c r="AI456" i="23"/>
  <c r="Z456" i="23"/>
  <c r="P456" i="23"/>
  <c r="AH456" i="23"/>
  <c r="Q456" i="23"/>
  <c r="W456" i="23"/>
  <c r="AB456" i="23"/>
  <c r="E456" i="23"/>
  <c r="F456" i="23"/>
  <c r="N456" i="23"/>
  <c r="I456" i="23"/>
  <c r="X456" i="23"/>
  <c r="AJ456" i="23"/>
  <c r="O456" i="23"/>
  <c r="J456" i="23"/>
  <c r="AC456" i="23"/>
  <c r="H456" i="23"/>
  <c r="G456" i="23"/>
  <c r="AG456" i="23"/>
  <c r="V456" i="23"/>
  <c r="C458" i="23" l="1"/>
  <c r="AB457" i="23"/>
  <c r="AF457" i="23"/>
  <c r="AE457" i="23"/>
  <c r="AA457" i="23"/>
  <c r="G457" i="23"/>
  <c r="AI457" i="23"/>
  <c r="N457" i="23"/>
  <c r="I457" i="23"/>
  <c r="Q457" i="23"/>
  <c r="AC457" i="23"/>
  <c r="P457" i="23"/>
  <c r="O457" i="23"/>
  <c r="J457" i="23"/>
  <c r="AD457" i="23"/>
  <c r="Z457" i="23"/>
  <c r="L457" i="23"/>
  <c r="K457" i="23"/>
  <c r="AH457" i="23"/>
  <c r="M457" i="23"/>
  <c r="W457" i="23"/>
  <c r="Y457" i="23"/>
  <c r="H457" i="23"/>
  <c r="AJ457" i="23"/>
  <c r="F457" i="23"/>
  <c r="X457" i="23"/>
  <c r="E457" i="23"/>
  <c r="AG457" i="23"/>
  <c r="V457" i="23"/>
  <c r="C459" i="23" l="1"/>
  <c r="Z458" i="23"/>
  <c r="AB458" i="23"/>
  <c r="AD458" i="23"/>
  <c r="Y458" i="23"/>
  <c r="K458" i="23"/>
  <c r="AE458" i="23"/>
  <c r="L458" i="23"/>
  <c r="G458" i="23"/>
  <c r="O458" i="23"/>
  <c r="J458" i="23"/>
  <c r="I458" i="23"/>
  <c r="AF458" i="23"/>
  <c r="P458" i="23"/>
  <c r="F458" i="23"/>
  <c r="N458" i="23"/>
  <c r="M458" i="23"/>
  <c r="W458" i="23"/>
  <c r="AA458" i="23"/>
  <c r="AC458" i="23"/>
  <c r="E458" i="23"/>
  <c r="AI458" i="23"/>
  <c r="Q458" i="23"/>
  <c r="X458" i="23"/>
  <c r="H458" i="23"/>
  <c r="AJ458" i="23"/>
  <c r="AG458" i="23"/>
  <c r="V458" i="23"/>
  <c r="AH458" i="23"/>
  <c r="C460" i="23" l="1"/>
  <c r="AD459" i="23"/>
  <c r="AF459" i="23"/>
  <c r="AE459" i="23"/>
  <c r="AA459" i="23"/>
  <c r="AC459" i="23"/>
  <c r="G459" i="23"/>
  <c r="AI459" i="23"/>
  <c r="N459" i="23"/>
  <c r="AG459" i="23"/>
  <c r="Z459" i="23"/>
  <c r="P459" i="23"/>
  <c r="I459" i="23"/>
  <c r="AB459" i="23"/>
  <c r="Y459" i="23"/>
  <c r="L459" i="23"/>
  <c r="F459" i="23"/>
  <c r="M459" i="23"/>
  <c r="W459" i="23"/>
  <c r="H459" i="23"/>
  <c r="AJ459" i="23"/>
  <c r="O459" i="23"/>
  <c r="J459" i="23"/>
  <c r="Q459" i="23"/>
  <c r="X459" i="23"/>
  <c r="K459" i="23"/>
  <c r="V459" i="23"/>
  <c r="AH459" i="23"/>
  <c r="E459" i="23"/>
  <c r="C461" i="23" l="1"/>
  <c r="AE460" i="23"/>
  <c r="AA460" i="23"/>
  <c r="AB460" i="23"/>
  <c r="Z460" i="23"/>
  <c r="K460" i="23"/>
  <c r="M460" i="23"/>
  <c r="AD460" i="23"/>
  <c r="L460" i="23"/>
  <c r="AH460" i="23"/>
  <c r="I460" i="23"/>
  <c r="AF460" i="23"/>
  <c r="AC460" i="23"/>
  <c r="P460" i="23"/>
  <c r="AI460" i="23"/>
  <c r="AG460" i="23"/>
  <c r="W460" i="23"/>
  <c r="E460" i="23"/>
  <c r="G460" i="23"/>
  <c r="O460" i="23"/>
  <c r="J460" i="23"/>
  <c r="Q460" i="23"/>
  <c r="X460" i="23"/>
  <c r="Y460" i="23"/>
  <c r="N460" i="23"/>
  <c r="H460" i="23"/>
  <c r="AJ460" i="23"/>
  <c r="F460" i="23"/>
  <c r="V460" i="23"/>
  <c r="C462" i="23" l="1"/>
  <c r="AB461" i="23"/>
  <c r="AF461" i="23"/>
  <c r="AD461" i="23"/>
  <c r="G461" i="23"/>
  <c r="AI461" i="23"/>
  <c r="N461" i="23"/>
  <c r="I461" i="23"/>
  <c r="Q461" i="23"/>
  <c r="Y461" i="23"/>
  <c r="P461" i="23"/>
  <c r="K461" i="23"/>
  <c r="AH461" i="23"/>
  <c r="AA461" i="23"/>
  <c r="L461" i="23"/>
  <c r="O461" i="23"/>
  <c r="J461" i="23"/>
  <c r="AG461" i="23"/>
  <c r="W461" i="23"/>
  <c r="AE461" i="23"/>
  <c r="Z461" i="23"/>
  <c r="H461" i="23"/>
  <c r="AJ461" i="23"/>
  <c r="M461" i="23"/>
  <c r="X461" i="23"/>
  <c r="E461" i="23"/>
  <c r="AC461" i="23"/>
  <c r="F461" i="23"/>
  <c r="V461" i="23"/>
  <c r="Z462" i="23" l="1"/>
  <c r="AF462" i="23"/>
  <c r="AE462" i="23"/>
  <c r="AA462" i="23"/>
  <c r="Y462" i="23"/>
  <c r="K462" i="23"/>
  <c r="AC462" i="23"/>
  <c r="L462" i="23"/>
  <c r="F462" i="23"/>
  <c r="N462" i="23"/>
  <c r="Q462" i="23"/>
  <c r="AB462" i="23"/>
  <c r="P462" i="23"/>
  <c r="G462" i="23"/>
  <c r="O462" i="23"/>
  <c r="J462" i="23"/>
  <c r="AG462" i="23"/>
  <c r="W462" i="23"/>
  <c r="C463" i="23"/>
  <c r="AD462" i="23"/>
  <c r="E462" i="23"/>
  <c r="AH462" i="23"/>
  <c r="M462" i="23"/>
  <c r="X462" i="23"/>
  <c r="AI462" i="23"/>
  <c r="I462" i="23"/>
  <c r="V462" i="23"/>
  <c r="H462" i="23"/>
  <c r="AJ462" i="23"/>
  <c r="C464" i="23" l="1"/>
  <c r="AD463" i="23"/>
  <c r="AB463" i="23"/>
  <c r="AC463" i="23"/>
  <c r="G463" i="23"/>
  <c r="AI463" i="23"/>
  <c r="N463" i="23"/>
  <c r="AG463" i="23"/>
  <c r="AF463" i="23"/>
  <c r="P463" i="23"/>
  <c r="F463" i="23"/>
  <c r="Q463" i="23"/>
  <c r="AA463" i="23"/>
  <c r="AE463" i="23"/>
  <c r="Z463" i="23"/>
  <c r="L463" i="23"/>
  <c r="W463" i="23"/>
  <c r="Y463" i="23"/>
  <c r="H463" i="23"/>
  <c r="AJ463" i="23"/>
  <c r="K463" i="23"/>
  <c r="AH463" i="23"/>
  <c r="M463" i="23"/>
  <c r="X463" i="23"/>
  <c r="O463" i="23"/>
  <c r="J463" i="23"/>
  <c r="I463" i="23"/>
  <c r="V463" i="23"/>
  <c r="E463" i="23"/>
  <c r="C465" i="23" l="1"/>
  <c r="AE464" i="23"/>
  <c r="AA464" i="23"/>
  <c r="AF464" i="23"/>
  <c r="AD464" i="23"/>
  <c r="K464" i="23"/>
  <c r="M464" i="23"/>
  <c r="AB464" i="23"/>
  <c r="L464" i="23"/>
  <c r="AI464" i="23"/>
  <c r="Q464" i="23"/>
  <c r="Z464" i="23"/>
  <c r="Y464" i="23"/>
  <c r="P464" i="23"/>
  <c r="AH464" i="23"/>
  <c r="W464" i="23"/>
  <c r="AC464" i="23"/>
  <c r="E464" i="23"/>
  <c r="F464" i="23"/>
  <c r="N464" i="23"/>
  <c r="AG464" i="23"/>
  <c r="X464" i="23"/>
  <c r="AJ464" i="23"/>
  <c r="G464" i="23"/>
  <c r="H464" i="23"/>
  <c r="O464" i="23"/>
  <c r="J464" i="23"/>
  <c r="I464" i="23"/>
  <c r="V464" i="23"/>
  <c r="C466" i="23" l="1"/>
  <c r="AB465" i="23"/>
  <c r="AF465" i="23"/>
  <c r="AE465" i="23"/>
  <c r="AA465" i="23"/>
  <c r="Z465" i="23"/>
  <c r="G465" i="23"/>
  <c r="AI465" i="23"/>
  <c r="N465" i="23"/>
  <c r="I465" i="23"/>
  <c r="Q465" i="23"/>
  <c r="P465" i="23"/>
  <c r="O465" i="23"/>
  <c r="J465" i="23"/>
  <c r="M465" i="23"/>
  <c r="AD465" i="23"/>
  <c r="AC465" i="23"/>
  <c r="L465" i="23"/>
  <c r="K465" i="23"/>
  <c r="AH465" i="23"/>
  <c r="W465" i="23"/>
  <c r="H465" i="23"/>
  <c r="AJ465" i="23"/>
  <c r="F465" i="23"/>
  <c r="AG465" i="23"/>
  <c r="X465" i="23"/>
  <c r="E465" i="23"/>
  <c r="V465" i="23"/>
  <c r="Y465" i="23"/>
  <c r="C467" i="23" l="1"/>
  <c r="Z466" i="23"/>
  <c r="AB466" i="23"/>
  <c r="AD466" i="23"/>
  <c r="Y466" i="23"/>
  <c r="K466" i="23"/>
  <c r="AA466" i="23"/>
  <c r="L466" i="23"/>
  <c r="G466" i="23"/>
  <c r="O466" i="23"/>
  <c r="J466" i="23"/>
  <c r="M466" i="23"/>
  <c r="AE466" i="23"/>
  <c r="P466" i="23"/>
  <c r="F466" i="23"/>
  <c r="N466" i="23"/>
  <c r="I466" i="23"/>
  <c r="W466" i="23"/>
  <c r="AF466" i="23"/>
  <c r="E466" i="23"/>
  <c r="AI466" i="23"/>
  <c r="AG466" i="23"/>
  <c r="X466" i="23"/>
  <c r="H466" i="23"/>
  <c r="AC466" i="23"/>
  <c r="AJ466" i="23"/>
  <c r="AH466" i="23"/>
  <c r="V466" i="23"/>
  <c r="Q466" i="23"/>
  <c r="C468" i="23" l="1"/>
  <c r="AD467" i="23"/>
  <c r="AF467" i="23"/>
  <c r="AE467" i="23"/>
  <c r="AA467" i="23"/>
  <c r="AC467" i="23"/>
  <c r="G467" i="23"/>
  <c r="AI467" i="23"/>
  <c r="N467" i="23"/>
  <c r="AG467" i="23"/>
  <c r="Z467" i="23"/>
  <c r="Y467" i="23"/>
  <c r="P467" i="23"/>
  <c r="M467" i="23"/>
  <c r="L467" i="23"/>
  <c r="F467" i="23"/>
  <c r="I467" i="23"/>
  <c r="W467" i="23"/>
  <c r="AB467" i="23"/>
  <c r="H467" i="23"/>
  <c r="AJ467" i="23"/>
  <c r="O467" i="23"/>
  <c r="J467" i="23"/>
  <c r="X467" i="23"/>
  <c r="AH467" i="23"/>
  <c r="V467" i="23"/>
  <c r="Q467" i="23"/>
  <c r="E467" i="23"/>
  <c r="K467" i="23"/>
  <c r="C469" i="23" l="1"/>
  <c r="AE468" i="23"/>
  <c r="AA468" i="23"/>
  <c r="AB468" i="23"/>
  <c r="K468" i="23"/>
  <c r="M468" i="23"/>
  <c r="AC468" i="23"/>
  <c r="L468" i="23"/>
  <c r="AH468" i="23"/>
  <c r="AG468" i="23"/>
  <c r="AD468" i="23"/>
  <c r="AF468" i="23"/>
  <c r="P468" i="23"/>
  <c r="AI468" i="23"/>
  <c r="I468" i="23"/>
  <c r="W468" i="23"/>
  <c r="Z468" i="23"/>
  <c r="Y468" i="23"/>
  <c r="E468" i="23"/>
  <c r="G468" i="23"/>
  <c r="O468" i="23"/>
  <c r="J468" i="23"/>
  <c r="X468" i="23"/>
  <c r="Q468" i="23"/>
  <c r="H468" i="23"/>
  <c r="AJ468" i="23"/>
  <c r="F468" i="23"/>
  <c r="N468" i="23"/>
  <c r="V468" i="23"/>
  <c r="C470" i="23" l="1"/>
  <c r="AB469" i="23"/>
  <c r="AF469" i="23"/>
  <c r="AD469" i="23"/>
  <c r="G469" i="23"/>
  <c r="AI469" i="23"/>
  <c r="J469" i="23"/>
  <c r="N469" i="23"/>
  <c r="I469" i="23"/>
  <c r="Q469" i="23"/>
  <c r="AE469" i="23"/>
  <c r="P469" i="23"/>
  <c r="K469" i="23"/>
  <c r="F469" i="23"/>
  <c r="AG469" i="23"/>
  <c r="Z469" i="23"/>
  <c r="Y469" i="23"/>
  <c r="L469" i="23"/>
  <c r="O469" i="23"/>
  <c r="W469" i="23"/>
  <c r="AA469" i="23"/>
  <c r="AC469" i="23"/>
  <c r="H469" i="23"/>
  <c r="AJ469" i="23"/>
  <c r="AH469" i="23"/>
  <c r="X469" i="23"/>
  <c r="E469" i="23"/>
  <c r="V469" i="23"/>
  <c r="M469" i="23"/>
  <c r="C471" i="23" l="1"/>
  <c r="Z470" i="23"/>
  <c r="AF470" i="23"/>
  <c r="AE470" i="23"/>
  <c r="AA470" i="23"/>
  <c r="Y470" i="23"/>
  <c r="K470" i="23"/>
  <c r="F470" i="23"/>
  <c r="AH470" i="23"/>
  <c r="AD470" i="23"/>
  <c r="L470" i="23"/>
  <c r="AG470" i="23"/>
  <c r="AB470" i="23"/>
  <c r="AC470" i="23"/>
  <c r="P470" i="23"/>
  <c r="G470" i="23"/>
  <c r="O470" i="23"/>
  <c r="Q470" i="23"/>
  <c r="W470" i="23"/>
  <c r="E470" i="23"/>
  <c r="N470" i="23"/>
  <c r="I470" i="23"/>
  <c r="X470" i="23"/>
  <c r="AI470" i="23"/>
  <c r="J470" i="23"/>
  <c r="V470" i="23"/>
  <c r="H470" i="23"/>
  <c r="M470" i="23"/>
  <c r="AJ470" i="23"/>
  <c r="C472" i="23" l="1"/>
  <c r="AD471" i="23"/>
  <c r="AB471" i="23"/>
  <c r="Z471" i="23"/>
  <c r="AC471" i="23"/>
  <c r="G471" i="23"/>
  <c r="AI471" i="23"/>
  <c r="J471" i="23"/>
  <c r="AG471" i="23"/>
  <c r="P471" i="23"/>
  <c r="AF471" i="23"/>
  <c r="AA471" i="23"/>
  <c r="L471" i="23"/>
  <c r="AH471" i="23"/>
  <c r="Q471" i="23"/>
  <c r="W471" i="23"/>
  <c r="AE471" i="23"/>
  <c r="H471" i="23"/>
  <c r="AJ471" i="23"/>
  <c r="K471" i="23"/>
  <c r="F471" i="23"/>
  <c r="N471" i="23"/>
  <c r="I471" i="23"/>
  <c r="X471" i="23"/>
  <c r="V471" i="23"/>
  <c r="E471" i="23"/>
  <c r="M471" i="23"/>
  <c r="Y471" i="23"/>
  <c r="O471" i="23"/>
  <c r="C473" i="23" l="1"/>
  <c r="AE472" i="23"/>
  <c r="AA472" i="23"/>
  <c r="AF472" i="23"/>
  <c r="AD472" i="23"/>
  <c r="K472" i="23"/>
  <c r="F472" i="23"/>
  <c r="AH472" i="23"/>
  <c r="M472" i="23"/>
  <c r="Y472" i="23"/>
  <c r="L472" i="23"/>
  <c r="AI472" i="23"/>
  <c r="J472" i="23"/>
  <c r="AB472" i="23"/>
  <c r="Z472" i="23"/>
  <c r="P472" i="23"/>
  <c r="N472" i="23"/>
  <c r="Q472" i="23"/>
  <c r="W472" i="23"/>
  <c r="E472" i="23"/>
  <c r="I472" i="23"/>
  <c r="X472" i="23"/>
  <c r="AC472" i="23"/>
  <c r="AJ472" i="23"/>
  <c r="AG472" i="23"/>
  <c r="G472" i="23"/>
  <c r="O472" i="23"/>
  <c r="H472" i="23"/>
  <c r="V472" i="23"/>
  <c r="C474" i="23" l="1"/>
  <c r="AB473" i="23"/>
  <c r="AF473" i="23"/>
  <c r="Z473" i="23"/>
  <c r="AE473" i="23"/>
  <c r="AA473" i="23"/>
  <c r="G473" i="23"/>
  <c r="AI473" i="23"/>
  <c r="J473" i="23"/>
  <c r="I473" i="23"/>
  <c r="Q473" i="23"/>
  <c r="AC473" i="23"/>
  <c r="P473" i="23"/>
  <c r="O473" i="23"/>
  <c r="L473" i="23"/>
  <c r="K473" i="23"/>
  <c r="F473" i="23"/>
  <c r="N473" i="23"/>
  <c r="M473" i="23"/>
  <c r="W473" i="23"/>
  <c r="AD473" i="23"/>
  <c r="Y473" i="23"/>
  <c r="H473" i="23"/>
  <c r="AJ473" i="23"/>
  <c r="X473" i="23"/>
  <c r="AH473" i="23"/>
  <c r="E473" i="23"/>
  <c r="V473" i="23"/>
  <c r="AG473" i="23"/>
  <c r="C475" i="23" l="1"/>
  <c r="Z474" i="23"/>
  <c r="AB474" i="23"/>
  <c r="AD474" i="23"/>
  <c r="Y474" i="23"/>
  <c r="K474" i="23"/>
  <c r="F474" i="23"/>
  <c r="AH474" i="23"/>
  <c r="AF474" i="23"/>
  <c r="L474" i="23"/>
  <c r="G474" i="23"/>
  <c r="O474" i="23"/>
  <c r="I474" i="23"/>
  <c r="AA474" i="23"/>
  <c r="AE474" i="23"/>
  <c r="P474" i="23"/>
  <c r="M474" i="23"/>
  <c r="W474" i="23"/>
  <c r="AC474" i="23"/>
  <c r="E474" i="23"/>
  <c r="AI474" i="23"/>
  <c r="J474" i="23"/>
  <c r="Q474" i="23"/>
  <c r="X474" i="23"/>
  <c r="H474" i="23"/>
  <c r="N474" i="23"/>
  <c r="AJ474" i="23"/>
  <c r="V474" i="23"/>
  <c r="AG474" i="23"/>
  <c r="C476" i="23" l="1"/>
  <c r="AD475" i="23"/>
  <c r="AF475" i="23"/>
  <c r="AE475" i="23"/>
  <c r="AA475" i="23"/>
  <c r="AC475" i="23"/>
  <c r="G475" i="23"/>
  <c r="AI475" i="23"/>
  <c r="J475" i="23"/>
  <c r="AG475" i="23"/>
  <c r="AB475" i="23"/>
  <c r="Z475" i="23"/>
  <c r="P475" i="23"/>
  <c r="AH475" i="23"/>
  <c r="I475" i="23"/>
  <c r="Y475" i="23"/>
  <c r="L475" i="23"/>
  <c r="M475" i="23"/>
  <c r="W475" i="23"/>
  <c r="H475" i="23"/>
  <c r="AJ475" i="23"/>
  <c r="O475" i="23"/>
  <c r="Q475" i="23"/>
  <c r="X475" i="23"/>
  <c r="V475" i="23"/>
  <c r="K475" i="23"/>
  <c r="F475" i="23"/>
  <c r="E475" i="23"/>
  <c r="N475" i="23"/>
  <c r="C477" i="23" l="1"/>
  <c r="AE476" i="23"/>
  <c r="AA476" i="23"/>
  <c r="AB476" i="23"/>
  <c r="Z476" i="23"/>
  <c r="K476" i="23"/>
  <c r="F476" i="23"/>
  <c r="AH476" i="23"/>
  <c r="M476" i="23"/>
  <c r="L476" i="23"/>
  <c r="N476" i="23"/>
  <c r="I476" i="23"/>
  <c r="AD476" i="23"/>
  <c r="AC476" i="23"/>
  <c r="P476" i="23"/>
  <c r="AI476" i="23"/>
  <c r="J476" i="23"/>
  <c r="AG476" i="23"/>
  <c r="W476" i="23"/>
  <c r="AF476" i="23"/>
  <c r="E476" i="23"/>
  <c r="G476" i="23"/>
  <c r="O476" i="23"/>
  <c r="Q476" i="23"/>
  <c r="X476" i="23"/>
  <c r="Y476" i="23"/>
  <c r="H476" i="23"/>
  <c r="AJ476" i="23"/>
  <c r="V476" i="23"/>
  <c r="C478" i="23" l="1"/>
  <c r="AB477" i="23"/>
  <c r="AF477" i="23"/>
  <c r="AD477" i="23"/>
  <c r="G477" i="23"/>
  <c r="AI477" i="23"/>
  <c r="J477" i="23"/>
  <c r="I477" i="23"/>
  <c r="Q477" i="23"/>
  <c r="AA477" i="23"/>
  <c r="Y477" i="23"/>
  <c r="P477" i="23"/>
  <c r="K477" i="23"/>
  <c r="F477" i="23"/>
  <c r="N477" i="23"/>
  <c r="AE477" i="23"/>
  <c r="L477" i="23"/>
  <c r="O477" i="23"/>
  <c r="AG477" i="23"/>
  <c r="W477" i="23"/>
  <c r="Z477" i="23"/>
  <c r="H477" i="23"/>
  <c r="AJ477" i="23"/>
  <c r="AH477" i="23"/>
  <c r="M477" i="23"/>
  <c r="X477" i="23"/>
  <c r="E477" i="23"/>
  <c r="V477" i="23"/>
  <c r="AC477" i="23"/>
  <c r="C479" i="23" l="1"/>
  <c r="Z478" i="23"/>
  <c r="AF478" i="23"/>
  <c r="AE478" i="23"/>
  <c r="AA478" i="23"/>
  <c r="Y478" i="23"/>
  <c r="K478" i="23"/>
  <c r="F478" i="23"/>
  <c r="AH478" i="23"/>
  <c r="AC478" i="23"/>
  <c r="L478" i="23"/>
  <c r="Q478" i="23"/>
  <c r="AD478" i="23"/>
  <c r="P478" i="23"/>
  <c r="G478" i="23"/>
  <c r="O478" i="23"/>
  <c r="AG478" i="23"/>
  <c r="W478" i="23"/>
  <c r="AB478" i="23"/>
  <c r="E478" i="23"/>
  <c r="N478" i="23"/>
  <c r="M478" i="23"/>
  <c r="X478" i="23"/>
  <c r="V478" i="23"/>
  <c r="H478" i="23"/>
  <c r="I478" i="23"/>
  <c r="AJ478" i="23"/>
  <c r="AI478" i="23"/>
  <c r="J478" i="23"/>
  <c r="C480" i="23" l="1"/>
  <c r="AD479" i="23"/>
  <c r="AB479" i="23"/>
  <c r="Z479" i="23"/>
  <c r="AC479" i="23"/>
  <c r="G479" i="23"/>
  <c r="AI479" i="23"/>
  <c r="J479" i="23"/>
  <c r="AG479" i="23"/>
  <c r="AE479" i="23"/>
  <c r="P479" i="23"/>
  <c r="Q479" i="23"/>
  <c r="AF479" i="23"/>
  <c r="L479" i="23"/>
  <c r="AH479" i="23"/>
  <c r="W479" i="23"/>
  <c r="AA479" i="23"/>
  <c r="Y479" i="23"/>
  <c r="H479" i="23"/>
  <c r="AJ479" i="23"/>
  <c r="K479" i="23"/>
  <c r="F479" i="23"/>
  <c r="N479" i="23"/>
  <c r="M479" i="23"/>
  <c r="X479" i="23"/>
  <c r="V479" i="23"/>
  <c r="E479" i="23"/>
  <c r="I479" i="23"/>
  <c r="O479" i="23"/>
  <c r="C481" i="23" l="1"/>
  <c r="AE480" i="23"/>
  <c r="AA480" i="23"/>
  <c r="AF480" i="23"/>
  <c r="AD480" i="23"/>
  <c r="K480" i="23"/>
  <c r="F480" i="23"/>
  <c r="AH480" i="23"/>
  <c r="M480" i="23"/>
  <c r="L480" i="23"/>
  <c r="AI480" i="23"/>
  <c r="J480" i="23"/>
  <c r="Q480" i="23"/>
  <c r="AB480" i="23"/>
  <c r="Z480" i="23"/>
  <c r="Y480" i="23"/>
  <c r="P480" i="23"/>
  <c r="N480" i="23"/>
  <c r="W480" i="23"/>
  <c r="AC480" i="23"/>
  <c r="E480" i="23"/>
  <c r="AG480" i="23"/>
  <c r="X480" i="23"/>
  <c r="AJ480" i="23"/>
  <c r="G480" i="23"/>
  <c r="I480" i="23"/>
  <c r="O480" i="23"/>
  <c r="H480" i="23"/>
  <c r="V480" i="23"/>
  <c r="C482" i="23" l="1"/>
  <c r="AB481" i="23"/>
  <c r="AF481" i="23"/>
  <c r="AE481" i="23"/>
  <c r="AA481" i="23"/>
  <c r="Z481" i="23"/>
  <c r="AI481" i="23"/>
  <c r="J481" i="23"/>
  <c r="I481" i="23"/>
  <c r="Q481" i="23"/>
  <c r="AD481" i="23"/>
  <c r="H481" i="23"/>
  <c r="P481" i="23"/>
  <c r="O481" i="23"/>
  <c r="M481" i="23"/>
  <c r="AC481" i="23"/>
  <c r="L481" i="23"/>
  <c r="K481" i="23"/>
  <c r="N481" i="23"/>
  <c r="W481" i="23"/>
  <c r="AJ481" i="23"/>
  <c r="F481" i="23"/>
  <c r="AG481" i="23"/>
  <c r="X481" i="23"/>
  <c r="Y481" i="23"/>
  <c r="AH481" i="23"/>
  <c r="E481" i="23"/>
  <c r="V481" i="23"/>
  <c r="G481" i="23"/>
  <c r="C483" i="23" l="1"/>
  <c r="Z482" i="23"/>
  <c r="AB482" i="23"/>
  <c r="AD482" i="23"/>
  <c r="Y482" i="23"/>
  <c r="E482" i="23"/>
  <c r="P482" i="23"/>
  <c r="G482" i="23"/>
  <c r="O482" i="23"/>
  <c r="H482" i="23"/>
  <c r="AI482" i="23"/>
  <c r="J482" i="23"/>
  <c r="M482" i="23"/>
  <c r="AF482" i="23"/>
  <c r="AA482" i="23"/>
  <c r="K482" i="23"/>
  <c r="N482" i="23"/>
  <c r="I482" i="23"/>
  <c r="W482" i="23"/>
  <c r="AE482" i="23"/>
  <c r="AJ482" i="23"/>
  <c r="F482" i="23"/>
  <c r="AG482" i="23"/>
  <c r="X482" i="23"/>
  <c r="L482" i="23"/>
  <c r="V482" i="23"/>
  <c r="AC482" i="23"/>
  <c r="AH482" i="23"/>
  <c r="Q482" i="23"/>
  <c r="C484" i="23" l="1"/>
  <c r="AD483" i="23"/>
  <c r="AF483" i="23"/>
  <c r="AE483" i="23"/>
  <c r="AA483" i="23"/>
  <c r="AC483" i="23"/>
  <c r="H483" i="23"/>
  <c r="K483" i="23"/>
  <c r="AH483" i="23"/>
  <c r="AG483" i="23"/>
  <c r="Y483" i="23"/>
  <c r="E483" i="23"/>
  <c r="AI483" i="23"/>
  <c r="J483" i="23"/>
  <c r="M483" i="23"/>
  <c r="AB483" i="23"/>
  <c r="Z483" i="23"/>
  <c r="AJ483" i="23"/>
  <c r="G483" i="23"/>
  <c r="N483" i="23"/>
  <c r="I483" i="23"/>
  <c r="W483" i="23"/>
  <c r="P483" i="23"/>
  <c r="F483" i="23"/>
  <c r="X483" i="23"/>
  <c r="L483" i="23"/>
  <c r="V483" i="23"/>
  <c r="O483" i="23"/>
  <c r="Q483" i="23"/>
  <c r="D484" i="23" l="1"/>
  <c r="AL3108" i="25" s="1"/>
  <c r="AL3110" i="25" s="1"/>
  <c r="AN3110" i="25" s="1"/>
  <c r="AF3110" i="25" s="1"/>
  <c r="AE484" i="23"/>
  <c r="AA484" i="23"/>
  <c r="AB484" i="23"/>
  <c r="Z484" i="23"/>
  <c r="AJ484" i="23"/>
  <c r="N484" i="23"/>
  <c r="M484" i="23"/>
  <c r="AF484" i="23"/>
  <c r="AC484" i="23"/>
  <c r="H484" i="23"/>
  <c r="K484" i="23"/>
  <c r="AH484" i="23"/>
  <c r="I484" i="23"/>
  <c r="P484" i="23"/>
  <c r="G484" i="23"/>
  <c r="J484" i="23"/>
  <c r="W484" i="23"/>
  <c r="AD484" i="23"/>
  <c r="Y484" i="23"/>
  <c r="E484" i="23"/>
  <c r="AG484" i="23"/>
  <c r="X484" i="23"/>
  <c r="O484" i="23"/>
  <c r="F484" i="23"/>
  <c r="Q484" i="23"/>
  <c r="L484" i="23"/>
  <c r="AI484" i="23"/>
  <c r="V484" i="23"/>
  <c r="D118" i="23"/>
  <c r="L3048" i="25" l="1"/>
  <c r="X3048" i="25"/>
  <c r="AD3048" i="25"/>
  <c r="U3057" i="25"/>
  <c r="AF3059" i="25"/>
  <c r="R3052" i="25"/>
  <c r="Y3056" i="25"/>
  <c r="Q3058" i="25"/>
  <c r="S3054" i="25"/>
  <c r="D3052" i="25"/>
  <c r="V3058" i="25"/>
  <c r="W3058" i="25"/>
  <c r="T3051" i="25"/>
  <c r="H3049" i="25"/>
  <c r="W3055" i="25"/>
  <c r="I3054" i="25"/>
  <c r="I3059" i="25"/>
  <c r="E3055" i="25"/>
  <c r="J3052" i="25"/>
  <c r="K3053" i="25"/>
  <c r="S3056" i="25"/>
  <c r="P3058" i="25"/>
  <c r="W3048" i="25"/>
  <c r="W3057" i="25"/>
  <c r="AB3048" i="25"/>
  <c r="U3048" i="25"/>
  <c r="S3050" i="25"/>
  <c r="D3057" i="25"/>
  <c r="O3055" i="25"/>
  <c r="J3048" i="25"/>
  <c r="P3094" i="25" s="1"/>
  <c r="O3057" i="25"/>
  <c r="R3048" i="25"/>
  <c r="Z3048" i="25"/>
  <c r="O3049" i="25"/>
  <c r="Q3054" i="25"/>
  <c r="Q3059" i="25"/>
  <c r="AE3049" i="25"/>
  <c r="Y3049" i="25"/>
  <c r="J3055" i="25"/>
  <c r="N3052" i="25"/>
  <c r="I3048" i="25"/>
  <c r="N3094" i="25" s="1"/>
  <c r="AE3055" i="25"/>
  <c r="P3049" i="25"/>
  <c r="Q3048" i="25"/>
  <c r="G3059" i="25"/>
  <c r="K3052" i="25"/>
  <c r="L3059" i="25"/>
  <c r="X3051" i="25"/>
  <c r="AG3054" i="25"/>
  <c r="AC3048" i="25"/>
  <c r="J3050" i="25"/>
  <c r="I3050" i="25"/>
  <c r="G3058" i="25"/>
  <c r="AE3054" i="25"/>
  <c r="X3055" i="25"/>
  <c r="T3050" i="25"/>
  <c r="I3051" i="25"/>
  <c r="AF3053" i="25"/>
  <c r="S3059" i="25"/>
  <c r="I3056" i="25"/>
  <c r="N3048" i="25"/>
  <c r="E3054" i="25"/>
  <c r="G3051" i="25"/>
  <c r="AC3055" i="25"/>
  <c r="AD3051" i="25"/>
  <c r="AF3052" i="25"/>
  <c r="J3059" i="25"/>
  <c r="AH3059" i="25"/>
  <c r="AE3056" i="25"/>
  <c r="Y3055" i="25"/>
  <c r="R3050" i="25"/>
  <c r="AF3058" i="25"/>
  <c r="H3051" i="25"/>
  <c r="S3049" i="25"/>
  <c r="AH3054" i="25"/>
  <c r="O3052" i="25"/>
  <c r="S3053" i="25"/>
  <c r="D3059" i="25"/>
  <c r="Y3057" i="25"/>
  <c r="AG3055" i="25"/>
  <c r="F3055" i="25"/>
  <c r="Y3058" i="25"/>
  <c r="O3054" i="25"/>
  <c r="V3059" i="25"/>
  <c r="D3058" i="25"/>
  <c r="AG3058" i="25"/>
  <c r="Q3052" i="25"/>
  <c r="AF3054" i="25"/>
  <c r="X3057" i="25"/>
  <c r="U3054" i="25"/>
  <c r="F3057" i="25"/>
  <c r="Q3057" i="25"/>
  <c r="Y3054" i="25"/>
  <c r="Q3049" i="25"/>
  <c r="AF3057" i="25"/>
  <c r="I3058" i="25"/>
  <c r="U3058" i="25"/>
  <c r="H3055" i="25"/>
  <c r="AB3054" i="25"/>
  <c r="D3050" i="25"/>
  <c r="AE3053" i="25"/>
  <c r="J3049" i="25"/>
  <c r="M3052" i="25"/>
  <c r="Z3050" i="25"/>
  <c r="K3048" i="25"/>
  <c r="N3059" i="25"/>
  <c r="AF3051" i="25"/>
  <c r="T3058" i="25"/>
  <c r="AE3059" i="25"/>
  <c r="G3055" i="25"/>
  <c r="AD3049" i="25"/>
  <c r="X3049" i="25"/>
  <c r="G3053" i="25"/>
  <c r="J3058" i="25"/>
  <c r="N3057" i="25"/>
  <c r="T3055" i="25"/>
  <c r="P3048" i="25"/>
  <c r="L3058" i="25"/>
  <c r="M3048" i="25"/>
  <c r="V3051" i="25"/>
  <c r="Y3059" i="25"/>
  <c r="V3053" i="25"/>
  <c r="Y3048" i="25"/>
  <c r="O3048" i="25"/>
  <c r="Q3051" i="25"/>
  <c r="K3058" i="25"/>
  <c r="AB3050" i="25"/>
  <c r="U3052" i="25"/>
  <c r="Y3052" i="25"/>
  <c r="Z3049" i="25"/>
  <c r="AC3057" i="25"/>
  <c r="S3048" i="25"/>
  <c r="D3053" i="25"/>
  <c r="R3049" i="25"/>
  <c r="X3052" i="25"/>
  <c r="Z3054" i="25"/>
  <c r="F3051" i="25"/>
  <c r="G3054" i="25"/>
  <c r="AA3052" i="25"/>
  <c r="R3054" i="25"/>
  <c r="AA3050" i="25"/>
  <c r="AD3058" i="25"/>
  <c r="AA3048" i="25"/>
  <c r="AE3057" i="25"/>
  <c r="E3053" i="25"/>
  <c r="P3051" i="25"/>
  <c r="AE3052" i="25"/>
  <c r="K3056" i="25"/>
  <c r="L3052" i="25"/>
  <c r="N3051" i="25"/>
  <c r="V3048" i="25"/>
  <c r="AC3054" i="25"/>
  <c r="G3057" i="25"/>
  <c r="AB3058" i="25"/>
  <c r="O3058" i="25"/>
  <c r="X3056" i="25"/>
  <c r="H3052" i="25"/>
  <c r="M3050" i="25"/>
  <c r="Z3051" i="25"/>
  <c r="L3054" i="25"/>
  <c r="P3059" i="25"/>
  <c r="AF3055" i="25"/>
  <c r="J3056" i="25"/>
  <c r="AD3055" i="25"/>
  <c r="X3053" i="25"/>
  <c r="Y3053" i="25"/>
  <c r="W3054" i="25"/>
  <c r="R3058" i="25"/>
  <c r="U3050" i="25"/>
  <c r="W3052" i="25"/>
  <c r="P3053" i="25"/>
  <c r="AE3048" i="25"/>
  <c r="D3054" i="25"/>
  <c r="Z3057" i="25"/>
  <c r="N3054" i="25"/>
  <c r="X3058" i="25"/>
  <c r="Q3056" i="25"/>
  <c r="L3053" i="25"/>
  <c r="M3057" i="25"/>
  <c r="M3053" i="25"/>
  <c r="W3049" i="25"/>
  <c r="T3052" i="25"/>
  <c r="AB3051" i="25"/>
  <c r="Q3053" i="25"/>
  <c r="E3049" i="25"/>
  <c r="AC3052" i="25"/>
  <c r="AG3050" i="25"/>
  <c r="H3059" i="25"/>
  <c r="AF3050" i="25"/>
  <c r="AC3050" i="25"/>
  <c r="E3057" i="25"/>
  <c r="AB3052" i="25"/>
  <c r="W3053" i="25"/>
  <c r="K3057" i="25"/>
  <c r="AG3057" i="25"/>
  <c r="I3057" i="25"/>
  <c r="U3056" i="25"/>
  <c r="U3059" i="25"/>
  <c r="J3051" i="25"/>
  <c r="S3055" i="25"/>
  <c r="AH3055" i="25"/>
  <c r="AA3049" i="25"/>
  <c r="AE3058" i="25"/>
  <c r="V3050" i="25"/>
  <c r="U3053" i="25"/>
  <c r="I3055" i="25"/>
  <c r="V3055" i="25"/>
  <c r="Q3050" i="25"/>
  <c r="L3057" i="25"/>
  <c r="U3055" i="25"/>
  <c r="AE3051" i="25"/>
  <c r="AB3059" i="25"/>
  <c r="I3053" i="25"/>
  <c r="E3052" i="25"/>
  <c r="AA3058" i="25"/>
  <c r="O3053" i="25"/>
  <c r="T3056" i="25"/>
  <c r="Z3052" i="25"/>
  <c r="Y3051" i="25"/>
  <c r="E3050" i="25"/>
  <c r="AC3051" i="25"/>
  <c r="U3049" i="25"/>
  <c r="M3054" i="25"/>
  <c r="F3059" i="25"/>
  <c r="H3054" i="25"/>
  <c r="AD3057" i="25"/>
  <c r="J3053" i="25"/>
  <c r="F3054" i="25"/>
  <c r="AD3056" i="25"/>
  <c r="F3058" i="25"/>
  <c r="AB3053" i="25"/>
  <c r="W3051" i="25"/>
  <c r="Z3053" i="25"/>
  <c r="F3052" i="25"/>
  <c r="H3053" i="25"/>
  <c r="Z3056" i="25"/>
  <c r="AG3056" i="25"/>
  <c r="AF3048" i="25"/>
  <c r="F3053" i="25"/>
  <c r="AG3048" i="25"/>
  <c r="S3057" i="25"/>
  <c r="AA3053" i="25"/>
  <c r="M3059" i="25"/>
  <c r="V3056" i="25"/>
  <c r="N3056" i="25"/>
  <c r="X3054" i="25"/>
  <c r="P3050" i="25"/>
  <c r="E3059" i="25"/>
  <c r="AC3049" i="25"/>
  <c r="E3056" i="25"/>
  <c r="P3057" i="25"/>
  <c r="AD3050" i="25"/>
  <c r="M3051" i="25"/>
  <c r="AH3048" i="25"/>
  <c r="Z3059" i="25"/>
  <c r="G3050" i="25"/>
  <c r="S3051" i="25"/>
  <c r="M3055" i="25"/>
  <c r="R3053" i="25"/>
  <c r="AC3056" i="25"/>
  <c r="G3049" i="25"/>
  <c r="J3057" i="25"/>
  <c r="O3050" i="25"/>
  <c r="AD3054" i="25"/>
  <c r="AA3055" i="25"/>
  <c r="V3057" i="25"/>
  <c r="F3050" i="25"/>
  <c r="K3055" i="25"/>
  <c r="V3052" i="25"/>
  <c r="AH3052" i="25"/>
  <c r="X3059" i="25"/>
  <c r="N3053" i="25"/>
  <c r="L3050" i="25"/>
  <c r="Q3055" i="25"/>
  <c r="K3059" i="25"/>
  <c r="AA3057" i="25"/>
  <c r="V3054" i="25"/>
  <c r="AG3059" i="25"/>
  <c r="AD3059" i="25"/>
  <c r="H3057" i="25"/>
  <c r="X3050" i="25"/>
  <c r="AG3052" i="25"/>
  <c r="P3055" i="25"/>
  <c r="M3058" i="25"/>
  <c r="P3052" i="25"/>
  <c r="AB3056" i="25"/>
  <c r="AA3054" i="25"/>
  <c r="L3051" i="25"/>
  <c r="S3058" i="25"/>
  <c r="S3052" i="25"/>
  <c r="K3050" i="25"/>
  <c r="P3056" i="25"/>
  <c r="AB3055" i="25"/>
  <c r="AH3050" i="25"/>
  <c r="K3051" i="25"/>
  <c r="O3051" i="25"/>
  <c r="AE3050" i="25"/>
  <c r="H3056" i="25"/>
  <c r="L3055" i="25"/>
  <c r="AD3053" i="25"/>
  <c r="Z3058" i="25"/>
  <c r="W3050" i="25"/>
  <c r="D3055" i="25"/>
  <c r="L3056" i="25"/>
  <c r="N3050" i="25"/>
  <c r="R3051" i="25"/>
  <c r="D3056" i="25"/>
  <c r="R3059" i="25"/>
  <c r="O3059" i="25"/>
  <c r="K3049" i="25"/>
  <c r="W3059" i="25"/>
  <c r="I3052" i="25"/>
  <c r="K3054" i="25"/>
  <c r="N3058" i="25"/>
  <c r="G3052" i="25"/>
  <c r="T3048" i="25"/>
  <c r="E3058" i="25"/>
  <c r="O3056" i="25"/>
  <c r="AH3057" i="25"/>
  <c r="I3049" i="25"/>
  <c r="G3056" i="25"/>
  <c r="H3058" i="25"/>
  <c r="E3051" i="25"/>
  <c r="AG3051" i="25"/>
  <c r="AC3059" i="25"/>
  <c r="AA3056" i="25"/>
  <c r="AB3049" i="25"/>
  <c r="AC3058" i="25"/>
  <c r="T3049" i="25"/>
  <c r="D3051" i="25"/>
  <c r="M3049" i="25"/>
  <c r="L3049" i="25"/>
  <c r="W3056" i="25"/>
  <c r="R3057" i="25"/>
  <c r="AC3053" i="25"/>
  <c r="J3054" i="25"/>
  <c r="R3055" i="25"/>
  <c r="F3056" i="25"/>
  <c r="T3059" i="25"/>
  <c r="Z3055" i="25"/>
  <c r="N3055" i="25"/>
  <c r="T3054" i="25"/>
  <c r="V3049" i="25"/>
  <c r="AG3053" i="25"/>
  <c r="M3056" i="25"/>
  <c r="AA3059" i="25"/>
  <c r="N3049" i="25"/>
  <c r="P3054" i="25"/>
  <c r="AB3057" i="25"/>
  <c r="H3050" i="25"/>
  <c r="R3056" i="25"/>
  <c r="F3049" i="25"/>
  <c r="T3057" i="25"/>
  <c r="T3053" i="25"/>
  <c r="U3051" i="25"/>
  <c r="AF3056" i="25"/>
  <c r="AD3052" i="25"/>
  <c r="Y3050" i="25"/>
  <c r="D3049" i="25"/>
  <c r="AA3051" i="25"/>
  <c r="BK3069" i="25"/>
  <c r="BD3054" i="25"/>
  <c r="BF3075" i="25"/>
  <c r="L3065" i="25"/>
  <c r="AU3065" i="25"/>
  <c r="S3065" i="25"/>
  <c r="BG3052" i="25"/>
  <c r="T3069" i="25"/>
  <c r="BA3065" i="25"/>
  <c r="BN3056" i="25"/>
  <c r="AX3071" i="25"/>
  <c r="AX3065" i="25"/>
  <c r="BF3058" i="25"/>
  <c r="AL3058" i="25"/>
  <c r="Y3075" i="25"/>
  <c r="AR3069" i="25"/>
  <c r="BI3048" i="25"/>
  <c r="AE3071" i="25"/>
  <c r="AA3065" i="25"/>
  <c r="Z3071" i="25"/>
  <c r="K3075" i="25"/>
  <c r="BH3065" i="25"/>
  <c r="AR3065" i="25"/>
  <c r="AS3054" i="25"/>
  <c r="AX3052" i="25"/>
  <c r="AB3065" i="25"/>
  <c r="AV3065" i="25"/>
  <c r="E3071" i="25"/>
  <c r="AD3065" i="25"/>
  <c r="BK3065" i="25"/>
  <c r="BA3075" i="25"/>
  <c r="BD3052" i="25"/>
  <c r="BL3065" i="25"/>
  <c r="U3065" i="25"/>
  <c r="AY3065" i="25"/>
  <c r="N3065" i="25"/>
  <c r="S3075" i="25"/>
  <c r="AK3075" i="25"/>
  <c r="AL3054" i="25"/>
  <c r="AS3048" i="25"/>
  <c r="BD3048" i="25"/>
  <c r="BF3065" i="25"/>
  <c r="AC3071" i="25"/>
  <c r="BJ3048" i="25"/>
  <c r="BI3058" i="25"/>
  <c r="AW3065" i="25"/>
  <c r="R3065" i="25"/>
  <c r="AX3058" i="25"/>
  <c r="X3065" i="25"/>
  <c r="BB3048" i="25"/>
  <c r="V3069" i="25"/>
  <c r="BC3048" i="25"/>
  <c r="L3069" i="25"/>
  <c r="AE3075" i="25"/>
  <c r="AG3069" i="25"/>
  <c r="BG3048" i="25"/>
  <c r="AT3048" i="25"/>
  <c r="AC3069" i="25"/>
  <c r="BE3048" i="25"/>
  <c r="AU3069" i="25"/>
  <c r="AZ3048" i="25"/>
  <c r="BC3054" i="25"/>
  <c r="Y3065" i="25"/>
  <c r="J3069" i="25"/>
  <c r="AV3052" i="25"/>
  <c r="Z3076" i="25"/>
  <c r="AW3066" i="25"/>
  <c r="BC3074" i="25"/>
  <c r="AT3068" i="25"/>
  <c r="AV3056" i="25"/>
  <c r="AX3069" i="25"/>
  <c r="BM3057" i="25"/>
  <c r="BI3065" i="25"/>
  <c r="AW3058" i="25"/>
  <c r="BD3067" i="25"/>
  <c r="BL3074" i="25"/>
  <c r="AW3073" i="25"/>
  <c r="BF3053" i="25"/>
  <c r="BB3069" i="25"/>
  <c r="AL3074" i="25"/>
  <c r="N3066" i="25"/>
  <c r="AM3075" i="25"/>
  <c r="AX3070" i="25"/>
  <c r="D3066" i="25"/>
  <c r="O3074" i="25"/>
  <c r="AZ3072" i="25"/>
  <c r="AE3070" i="25"/>
  <c r="AZ3058" i="25"/>
  <c r="AX3048" i="25"/>
  <c r="AZ3065" i="25"/>
  <c r="BC3075" i="25"/>
  <c r="AU3067" i="25"/>
  <c r="T3072" i="25"/>
  <c r="BM3067" i="25"/>
  <c r="AT3058" i="25"/>
  <c r="AM3059" i="25"/>
  <c r="K3071" i="25"/>
  <c r="M3065" i="25"/>
  <c r="AO3069" i="25"/>
  <c r="BG3065" i="25"/>
  <c r="F3070" i="25"/>
  <c r="G3076" i="25"/>
  <c r="AV3067" i="25"/>
  <c r="AO3073" i="25"/>
  <c r="Y3068" i="25"/>
  <c r="E3070" i="25"/>
  <c r="AD3071" i="25"/>
  <c r="M3071" i="25"/>
  <c r="BN3075" i="25"/>
  <c r="AD3075" i="25"/>
  <c r="AK3066" i="25"/>
  <c r="BH3051" i="25"/>
  <c r="L3073" i="25"/>
  <c r="R3070" i="25"/>
  <c r="AX3074" i="25"/>
  <c r="V3075" i="25"/>
  <c r="R3069" i="25"/>
  <c r="BK3050" i="25"/>
  <c r="AL3056" i="25"/>
  <c r="F3068" i="25"/>
  <c r="AC3066" i="25"/>
  <c r="V3067" i="25"/>
  <c r="AL3055" i="25"/>
  <c r="AH3076" i="25"/>
  <c r="AM3071" i="25"/>
  <c r="AW3071" i="25"/>
  <c r="AP3067" i="25"/>
  <c r="X3075" i="25"/>
  <c r="AW3055" i="25"/>
  <c r="H3068" i="25"/>
  <c r="AR3070" i="25"/>
  <c r="D3067" i="25"/>
  <c r="BN3051" i="25"/>
  <c r="AF3065" i="25"/>
  <c r="U3068" i="25"/>
  <c r="BK3067" i="25"/>
  <c r="T3073" i="25"/>
  <c r="BC3069" i="25"/>
  <c r="L3075" i="25"/>
  <c r="V3068" i="25"/>
  <c r="BE3057" i="25"/>
  <c r="BF3056" i="25"/>
  <c r="O3070" i="25"/>
  <c r="AK3076" i="25"/>
  <c r="BD3066" i="25"/>
  <c r="BL3073" i="25"/>
  <c r="AT3075" i="25"/>
  <c r="BE3054" i="25"/>
  <c r="G3072" i="25"/>
  <c r="O3075" i="25"/>
  <c r="O3071" i="25"/>
  <c r="AF3076" i="25"/>
  <c r="AZ3067" i="25"/>
  <c r="BN3054" i="25"/>
  <c r="BH3066" i="25"/>
  <c r="R3067" i="25"/>
  <c r="I3070" i="25"/>
  <c r="BJ3069" i="25"/>
  <c r="BL3048" i="25"/>
  <c r="AV3069" i="25"/>
  <c r="AL3051" i="25"/>
  <c r="BG3055" i="25"/>
  <c r="AY3073" i="25"/>
  <c r="BA3052" i="25"/>
  <c r="AL3076" i="25"/>
  <c r="AC3068" i="25"/>
  <c r="J3071" i="25"/>
  <c r="AY3071" i="25"/>
  <c r="BK3070" i="25"/>
  <c r="U3067" i="25"/>
  <c r="AC3067" i="25"/>
  <c r="AQ3055" i="25"/>
  <c r="H3072" i="25"/>
  <c r="J3075" i="25"/>
  <c r="AM3076" i="25"/>
  <c r="G3069" i="25"/>
  <c r="AT3069" i="25"/>
  <c r="BG3073" i="25"/>
  <c r="BJ3073" i="25"/>
  <c r="BG3069" i="25"/>
  <c r="BI3074" i="25"/>
  <c r="BB3058" i="25"/>
  <c r="AN3072" i="25"/>
  <c r="T3076" i="25"/>
  <c r="AS3075" i="25"/>
  <c r="AZ3071" i="25"/>
  <c r="R3072" i="25"/>
  <c r="BA3051" i="25"/>
  <c r="BD3059" i="25"/>
  <c r="AQ3066" i="25"/>
  <c r="AM3051" i="25"/>
  <c r="BC3053" i="25"/>
  <c r="BC3068" i="25"/>
  <c r="AS3065" i="25"/>
  <c r="AZ3069" i="25"/>
  <c r="BE3075" i="25"/>
  <c r="AN3059" i="25"/>
  <c r="V3066" i="25"/>
  <c r="W3074" i="25"/>
  <c r="AF3073" i="25"/>
  <c r="BK3068" i="25"/>
  <c r="BJ3049" i="25"/>
  <c r="AP3071" i="25"/>
  <c r="BH3073" i="25"/>
  <c r="BN3070" i="25"/>
  <c r="AB3067" i="25"/>
  <c r="BA3057" i="25"/>
  <c r="AT3073" i="25"/>
  <c r="AD3069" i="25"/>
  <c r="AK3053" i="25"/>
  <c r="BF3048" i="25"/>
  <c r="F3069" i="25"/>
  <c r="U3075" i="25"/>
  <c r="O3076" i="25"/>
  <c r="AO3072" i="25"/>
  <c r="BO3048" i="25"/>
  <c r="BB3070" i="25"/>
  <c r="Z3066" i="25"/>
  <c r="AW3050" i="25"/>
  <c r="BA3072" i="25"/>
  <c r="AO3049" i="25"/>
  <c r="BK3072" i="25"/>
  <c r="AC3065" i="25"/>
  <c r="AT3065" i="25"/>
  <c r="N3071" i="25"/>
  <c r="BH3050" i="25"/>
  <c r="AD3072" i="25"/>
  <c r="BA3056" i="25"/>
  <c r="U3076" i="25"/>
  <c r="J3067" i="25"/>
  <c r="BE3074" i="25"/>
  <c r="D3072" i="25"/>
  <c r="W3069" i="25"/>
  <c r="AM3069" i="25"/>
  <c r="BI3055" i="25"/>
  <c r="BJ3071" i="25"/>
  <c r="R3076" i="25"/>
  <c r="BC3049" i="25"/>
  <c r="AQ3068" i="25"/>
  <c r="AT3059" i="25"/>
  <c r="T3065" i="25"/>
  <c r="AV3048" i="25"/>
  <c r="AC3075" i="25"/>
  <c r="AX3050" i="25"/>
  <c r="AS3055" i="25"/>
  <c r="BI3069" i="25"/>
  <c r="BE3056" i="25"/>
  <c r="AR3058" i="25"/>
  <c r="AQ3072" i="25"/>
  <c r="AO3051" i="25"/>
  <c r="BF3071" i="25"/>
  <c r="BG3054" i="25"/>
  <c r="Q3070" i="25"/>
  <c r="AN3067" i="25"/>
  <c r="AR3067" i="25"/>
  <c r="BI3072" i="25"/>
  <c r="I3072" i="25"/>
  <c r="AA3076" i="25"/>
  <c r="BI3070" i="25"/>
  <c r="BD3058" i="25"/>
  <c r="R3075" i="25"/>
  <c r="BF3054" i="25"/>
  <c r="AY3049" i="25"/>
  <c r="AV3073" i="25"/>
  <c r="K3072" i="25"/>
  <c r="BB3050" i="25"/>
  <c r="F3071" i="25"/>
  <c r="O3065" i="25"/>
  <c r="BA3048" i="25"/>
  <c r="BD3075" i="25"/>
  <c r="AS3050" i="25"/>
  <c r="BJ3070" i="25"/>
  <c r="BL3069" i="25"/>
  <c r="BG3057" i="25"/>
  <c r="J3074" i="25"/>
  <c r="AB3073" i="25"/>
  <c r="AK3070" i="25"/>
  <c r="Q3075" i="25"/>
  <c r="BE3069" i="25"/>
  <c r="AW3068" i="25"/>
  <c r="AR3055" i="25"/>
  <c r="BI3073" i="25"/>
  <c r="P3070" i="25"/>
  <c r="AT3050" i="25"/>
  <c r="BE3050" i="25"/>
  <c r="W3072" i="25"/>
  <c r="AK3054" i="25"/>
  <c r="AG3076" i="25"/>
  <c r="BE3053" i="25"/>
  <c r="BI3051" i="25"/>
  <c r="BM3074" i="25"/>
  <c r="AM3058" i="25"/>
  <c r="BJ3057" i="25"/>
  <c r="BC3065" i="25"/>
  <c r="AW3069" i="25"/>
  <c r="M3075" i="25"/>
  <c r="AS3053" i="25"/>
  <c r="BC3071" i="25"/>
  <c r="Z3073" i="25"/>
  <c r="Y3066" i="25"/>
  <c r="BA3059" i="25"/>
  <c r="E3067" i="25"/>
  <c r="BN3057" i="25"/>
  <c r="BB3065" i="25"/>
  <c r="BC3073" i="25"/>
  <c r="AO3071" i="25"/>
  <c r="AU3070" i="25"/>
  <c r="AM3068" i="25"/>
  <c r="AF3068" i="25"/>
  <c r="BF3066" i="25"/>
  <c r="AE3072" i="25"/>
  <c r="AY3048" i="25"/>
  <c r="BI3071" i="25"/>
  <c r="N3069" i="25"/>
  <c r="AT3076" i="25"/>
  <c r="I3071" i="25"/>
  <c r="AN3050" i="25"/>
  <c r="AR3056" i="25"/>
  <c r="AS3068" i="25"/>
  <c r="E3066" i="25"/>
  <c r="AQ3054" i="25"/>
  <c r="AV3058" i="25"/>
  <c r="BN3069" i="25"/>
  <c r="O3068" i="25"/>
  <c r="AF3071" i="25"/>
  <c r="BL3051" i="25"/>
  <c r="T3074" i="25"/>
  <c r="BK3074" i="25"/>
  <c r="BL3055" i="25"/>
  <c r="AT3054" i="25"/>
  <c r="AW3054" i="25"/>
  <c r="BK3073" i="25"/>
  <c r="AN3053" i="25"/>
  <c r="BG3075" i="25"/>
  <c r="BH3074" i="25"/>
  <c r="N3074" i="25"/>
  <c r="AS3073" i="25"/>
  <c r="BD3070" i="25"/>
  <c r="BJ3058" i="25"/>
  <c r="BI3075" i="25"/>
  <c r="BA3076" i="25"/>
  <c r="K3066" i="25"/>
  <c r="U3074" i="25"/>
  <c r="BC3072" i="25"/>
  <c r="AW3067" i="25"/>
  <c r="BD3071" i="25"/>
  <c r="W3065" i="25"/>
  <c r="AW3052" i="25"/>
  <c r="AO3055" i="25"/>
  <c r="AZ3075" i="25"/>
  <c r="AP3059" i="25"/>
  <c r="R3066" i="25"/>
  <c r="AZ3068" i="25"/>
  <c r="BM3070" i="25"/>
  <c r="I3075" i="25"/>
  <c r="AH3065" i="25"/>
  <c r="D3076" i="25"/>
  <c r="AZ3066" i="25"/>
  <c r="AY3056" i="25"/>
  <c r="Q3068" i="25"/>
  <c r="AT3052" i="25"/>
  <c r="AS3071" i="25"/>
  <c r="BC3076" i="25"/>
  <c r="AW3059" i="25"/>
  <c r="AR3068" i="25"/>
  <c r="BM3075" i="25"/>
  <c r="BM3052" i="25"/>
  <c r="BK3048" i="25"/>
  <c r="BC3056" i="25"/>
  <c r="W3066" i="25"/>
  <c r="Z3070" i="25"/>
  <c r="AG3067" i="25"/>
  <c r="BA3058" i="25"/>
  <c r="M3076" i="25"/>
  <c r="BB3066" i="25"/>
  <c r="F3075" i="25"/>
  <c r="AU3052" i="25"/>
  <c r="BC3051" i="25"/>
  <c r="H3075" i="25"/>
  <c r="K3070" i="25"/>
  <c r="BH3071" i="25"/>
  <c r="BO3052" i="25"/>
  <c r="Z3069" i="25"/>
  <c r="BH3076" i="25"/>
  <c r="AZ3057" i="25"/>
  <c r="V3073" i="25"/>
  <c r="BL3072" i="25"/>
  <c r="BI3053" i="25"/>
  <c r="AK3055" i="25"/>
  <c r="AR3075" i="25"/>
  <c r="N3067" i="25"/>
  <c r="BJ3054" i="25"/>
  <c r="M3074" i="25"/>
  <c r="N3075" i="25"/>
  <c r="BF3072" i="25"/>
  <c r="BD3051" i="25"/>
  <c r="O3066" i="25"/>
  <c r="AC3073" i="25"/>
  <c r="L3068" i="25"/>
  <c r="Y3074" i="25"/>
  <c r="AU3056" i="25"/>
  <c r="AK3069" i="25"/>
  <c r="AN3069" i="25"/>
  <c r="BC3058" i="25"/>
  <c r="BL3049" i="25"/>
  <c r="BD3069" i="25"/>
  <c r="BN3052" i="25"/>
  <c r="Q3074" i="25"/>
  <c r="AX3055" i="25"/>
  <c r="P3075" i="25"/>
  <c r="L3071" i="25"/>
  <c r="D3070" i="25"/>
  <c r="BH3054" i="25"/>
  <c r="BJ3050" i="25"/>
  <c r="BN3071" i="25"/>
  <c r="Q3073" i="25"/>
  <c r="H3071" i="25"/>
  <c r="AV3068" i="25"/>
  <c r="Q3076" i="25"/>
  <c r="P3068" i="25"/>
  <c r="AS3070" i="25"/>
  <c r="BB3068" i="25"/>
  <c r="BE3052" i="25"/>
  <c r="AV3075" i="25"/>
  <c r="Y3076" i="25"/>
  <c r="Z3072" i="25"/>
  <c r="BF3057" i="25"/>
  <c r="AS3058" i="25"/>
  <c r="BG3058" i="25"/>
  <c r="I3067" i="25"/>
  <c r="S3070" i="25"/>
  <c r="AP3050" i="25"/>
  <c r="AX3066" i="25"/>
  <c r="AR3071" i="25"/>
  <c r="AN3071" i="25"/>
  <c r="S3071" i="25"/>
  <c r="AK3067" i="25"/>
  <c r="BJ3065" i="25"/>
  <c r="H3066" i="25"/>
  <c r="AW3074" i="25"/>
  <c r="BC3057" i="25"/>
  <c r="BM3056" i="25"/>
  <c r="BD3065" i="25"/>
  <c r="AT3072" i="25"/>
  <c r="AU3057" i="25"/>
  <c r="BB3075" i="25"/>
  <c r="BH3059" i="25"/>
  <c r="BG3066" i="25"/>
  <c r="BO3069" i="25"/>
  <c r="F3074" i="25"/>
  <c r="H3069" i="25"/>
  <c r="AH3067" i="25"/>
  <c r="AV3051" i="25"/>
  <c r="BB3059" i="25"/>
  <c r="K3069" i="25"/>
  <c r="BK3076" i="25"/>
  <c r="AQ3071" i="25"/>
  <c r="BJ3074" i="25"/>
  <c r="N3076" i="25"/>
  <c r="BC3070" i="25"/>
  <c r="AZ3076" i="25"/>
  <c r="AQ3059" i="25"/>
  <c r="BM3050" i="25"/>
  <c r="P3067" i="25"/>
  <c r="AY3058" i="25"/>
  <c r="AR3050" i="25"/>
  <c r="BH3048" i="25"/>
  <c r="Z3067" i="25"/>
  <c r="X3074" i="25"/>
  <c r="AE3067" i="25"/>
  <c r="AZ3059" i="25"/>
  <c r="BM3071" i="25"/>
  <c r="Q3065" i="25"/>
  <c r="BN3050" i="25"/>
  <c r="G3068" i="25"/>
  <c r="AD3067" i="25"/>
  <c r="AN3058" i="25"/>
  <c r="M3072" i="25"/>
  <c r="M3070" i="25"/>
  <c r="P3069" i="25"/>
  <c r="I3073" i="25"/>
  <c r="BJ3076" i="25"/>
  <c r="K3074" i="25"/>
  <c r="AT3074" i="25"/>
  <c r="AL3069" i="25"/>
  <c r="BK3071" i="25"/>
  <c r="AP3069" i="25"/>
  <c r="AL3075" i="25"/>
  <c r="I3074" i="25"/>
  <c r="AX3056" i="25"/>
  <c r="BK3053" i="25"/>
  <c r="AU3059" i="25"/>
  <c r="AN3054" i="25"/>
  <c r="H3067" i="25"/>
  <c r="AD3073" i="25"/>
  <c r="F3076" i="25"/>
  <c r="AT3071" i="25"/>
  <c r="AR3072" i="25"/>
  <c r="AU3051" i="25"/>
  <c r="AU3048" i="25"/>
  <c r="K3068" i="25"/>
  <c r="K3076" i="25"/>
  <c r="AA3068" i="25"/>
  <c r="J3070" i="25"/>
  <c r="BB3054" i="25"/>
  <c r="AW3048" i="25"/>
  <c r="AK3052" i="25"/>
  <c r="K3073" i="25"/>
  <c r="AZ3054" i="25"/>
  <c r="BA3068" i="25"/>
  <c r="AY3053" i="25"/>
  <c r="AV3074" i="25"/>
  <c r="J3073" i="25"/>
  <c r="AQ3049" i="25"/>
  <c r="Z3065" i="25"/>
  <c r="BK3051" i="25"/>
  <c r="BH3067" i="25"/>
  <c r="V3070" i="25"/>
  <c r="BA3054" i="25"/>
  <c r="AQ3058" i="25"/>
  <c r="BL3053" i="25"/>
  <c r="BF3069" i="25"/>
  <c r="BE3071" i="25"/>
  <c r="T3075" i="25"/>
  <c r="AW3075" i="25"/>
  <c r="AT3066" i="25"/>
  <c r="BA3071" i="25"/>
  <c r="X3071" i="25"/>
  <c r="D3071" i="25"/>
  <c r="AK3051" i="25"/>
  <c r="AR3057" i="25"/>
  <c r="AK3071" i="25"/>
  <c r="BD3068" i="25"/>
  <c r="AU3054" i="25"/>
  <c r="BG3071" i="25"/>
  <c r="AK3057" i="25"/>
  <c r="BE3065" i="25"/>
  <c r="BI3052" i="25"/>
  <c r="BJ3056" i="25"/>
  <c r="U3072" i="25"/>
  <c r="BB3052" i="25"/>
  <c r="AN3066" i="25"/>
  <c r="BE3068" i="25"/>
  <c r="AF3067" i="25"/>
  <c r="AY3072" i="25"/>
  <c r="BF3050" i="25"/>
  <c r="P3073" i="25"/>
  <c r="AW3076" i="25"/>
  <c r="N3073" i="25"/>
  <c r="V3065" i="25"/>
  <c r="Q3071" i="25"/>
  <c r="AX3054" i="25"/>
  <c r="AE3065" i="25"/>
  <c r="BJ3055" i="25"/>
  <c r="BA3069" i="25"/>
  <c r="AM3054" i="25"/>
  <c r="AX3049" i="25"/>
  <c r="BO3050" i="25"/>
  <c r="AO3057" i="25"/>
  <c r="BF3074" i="25"/>
  <c r="BJ3066" i="25"/>
  <c r="AG3068" i="25"/>
  <c r="AU3076" i="25"/>
  <c r="AN3055" i="25"/>
  <c r="AU3050" i="25"/>
  <c r="BK3049" i="25"/>
  <c r="BN3076" i="25"/>
  <c r="BH3070" i="25"/>
  <c r="AH3074" i="25"/>
  <c r="AG3074" i="25"/>
  <c r="BF3067" i="25"/>
  <c r="AM3066" i="25"/>
  <c r="AP3049" i="25"/>
  <c r="AP3073" i="25"/>
  <c r="AU3071" i="25"/>
  <c r="P3065" i="25"/>
  <c r="BB3072" i="25"/>
  <c r="AB3075" i="25"/>
  <c r="BO3074" i="25"/>
  <c r="AY3067" i="25"/>
  <c r="AY3057" i="25"/>
  <c r="BM3055" i="25"/>
  <c r="AP3057" i="25"/>
  <c r="AP3066" i="25"/>
  <c r="AX3075" i="25"/>
  <c r="AA3070" i="25"/>
  <c r="AE3066" i="25"/>
  <c r="AV3066" i="25"/>
  <c r="BH3069" i="25"/>
  <c r="AR3052" i="25"/>
  <c r="AU3075" i="25"/>
  <c r="BI3066" i="25"/>
  <c r="AR3076" i="25"/>
  <c r="L3070" i="25"/>
  <c r="BH3068" i="25"/>
  <c r="AS3074" i="25"/>
  <c r="BM3065" i="25"/>
  <c r="AP3058" i="25"/>
  <c r="AF3069" i="25"/>
  <c r="BA3049" i="25"/>
  <c r="AO3059" i="25"/>
  <c r="AP3056" i="25"/>
  <c r="AN3052" i="25"/>
  <c r="BD3049" i="25"/>
  <c r="AL3071" i="25"/>
  <c r="AX3073" i="25"/>
  <c r="N3068" i="25"/>
  <c r="M3069" i="25"/>
  <c r="AR3053" i="25"/>
  <c r="BK3075" i="25"/>
  <c r="BK3066" i="25"/>
  <c r="AF3072" i="25"/>
  <c r="I3069" i="25"/>
  <c r="BB3076" i="25"/>
  <c r="AA3075" i="25"/>
  <c r="X3076" i="25"/>
  <c r="BG3051" i="25"/>
  <c r="BH3052" i="25"/>
  <c r="BL3075" i="25"/>
  <c r="BL3070" i="25"/>
  <c r="AV3070" i="25"/>
  <c r="BF3068" i="25"/>
  <c r="BI3067" i="25"/>
  <c r="BL3059" i="25"/>
  <c r="E3069" i="25"/>
  <c r="X3070" i="25"/>
  <c r="E3072" i="25"/>
  <c r="AZ3052" i="25"/>
  <c r="D3069" i="25"/>
  <c r="F3073" i="25"/>
  <c r="O3069" i="25"/>
  <c r="AM3052" i="25"/>
  <c r="BE3072" i="25"/>
  <c r="AE3076" i="25"/>
  <c r="BJ3075" i="25"/>
  <c r="BL3068" i="25"/>
  <c r="AN3049" i="25"/>
  <c r="AB3070" i="25"/>
  <c r="H3073" i="25"/>
  <c r="BN3059" i="25"/>
  <c r="N3070" i="25"/>
  <c r="BF3049" i="25"/>
  <c r="BL3052" i="25"/>
  <c r="BE3070" i="25"/>
  <c r="AA3073" i="25"/>
  <c r="M3068" i="25"/>
  <c r="BA3066" i="25"/>
  <c r="AY3075" i="25"/>
  <c r="AG3071" i="25"/>
  <c r="AM3049" i="25"/>
  <c r="BI3059" i="25"/>
  <c r="BK3058" i="25"/>
  <c r="AM3055" i="25"/>
  <c r="Z3074" i="25"/>
  <c r="BD3074" i="25"/>
  <c r="BM3072" i="25"/>
  <c r="BI3057" i="25"/>
  <c r="AK3049" i="25"/>
  <c r="AM3053" i="25"/>
  <c r="AT3070" i="25"/>
  <c r="BL3076" i="25"/>
  <c r="AU3066" i="25"/>
  <c r="BA3070" i="25"/>
  <c r="AZ3073" i="25"/>
  <c r="AA3074" i="25"/>
  <c r="X3073" i="25"/>
  <c r="G3071" i="25"/>
  <c r="AX3076" i="25"/>
  <c r="AQ3052" i="25"/>
  <c r="BJ3059" i="25"/>
  <c r="BB3071" i="25"/>
  <c r="BE3058" i="25"/>
  <c r="AT3067" i="25"/>
  <c r="AT3055" i="25"/>
  <c r="BN3055" i="25"/>
  <c r="BK3054" i="25"/>
  <c r="AX3051" i="25"/>
  <c r="BM3051" i="25"/>
  <c r="AO3054" i="25"/>
  <c r="AG3075" i="25"/>
  <c r="AL3053" i="25"/>
  <c r="AA3071" i="25"/>
  <c r="BF3051" i="25"/>
  <c r="AU3055" i="25"/>
  <c r="G3075" i="25"/>
  <c r="AD3068" i="25"/>
  <c r="AL3067" i="25"/>
  <c r="S3076" i="25"/>
  <c r="BD3055" i="25"/>
  <c r="BN3053" i="25"/>
  <c r="AO3076" i="25"/>
  <c r="BE3051" i="25"/>
  <c r="AS3066" i="25"/>
  <c r="AX3068" i="25"/>
  <c r="BF3070" i="25"/>
  <c r="U3071" i="25"/>
  <c r="AS3057" i="25"/>
  <c r="AW3049" i="25"/>
  <c r="BJ3068" i="25"/>
  <c r="BL3054" i="25"/>
  <c r="BM3068" i="25"/>
  <c r="X3069" i="25"/>
  <c r="BE3073" i="25"/>
  <c r="E3074" i="25"/>
  <c r="BO3067" i="25"/>
  <c r="R3068" i="25"/>
  <c r="M3066" i="25"/>
  <c r="BM3053" i="25"/>
  <c r="BA3073" i="25"/>
  <c r="AW3051" i="25"/>
  <c r="BG3072" i="25"/>
  <c r="AU3053" i="25"/>
  <c r="U3070" i="25"/>
  <c r="BO3057" i="25"/>
  <c r="W3067" i="25"/>
  <c r="W3070" i="25"/>
  <c r="D3074" i="25"/>
  <c r="AS3052" i="25"/>
  <c r="AZ3056" i="25"/>
  <c r="BE3055" i="25"/>
  <c r="Q3072" i="25"/>
  <c r="AO3068" i="25"/>
  <c r="BI3054" i="25"/>
  <c r="AU3072" i="25"/>
  <c r="AV3054" i="25"/>
  <c r="BJ3067" i="25"/>
  <c r="AS3076" i="25"/>
  <c r="BD3050" i="25"/>
  <c r="AS3056" i="25"/>
  <c r="AC3072" i="25"/>
  <c r="AO3058" i="25"/>
  <c r="BK3052" i="25"/>
  <c r="BH3055" i="25"/>
  <c r="AE3074" i="25"/>
  <c r="AR3059" i="25"/>
  <c r="E3073" i="25"/>
  <c r="G3066" i="25"/>
  <c r="AV3055" i="25"/>
  <c r="BL3071" i="25"/>
  <c r="AV3076" i="25"/>
  <c r="BL3056" i="25"/>
  <c r="BA3053" i="25"/>
  <c r="AE3069" i="25"/>
  <c r="BH3056" i="25"/>
  <c r="AK3068" i="25"/>
  <c r="O3072" i="25"/>
  <c r="BH3075" i="25"/>
  <c r="AY3050" i="25"/>
  <c r="AG3070" i="25"/>
  <c r="BA3050" i="25"/>
  <c r="AO3070" i="25"/>
  <c r="AX3059" i="25"/>
  <c r="AK3058" i="25"/>
  <c r="BF3055" i="25"/>
  <c r="BM3076" i="25"/>
  <c r="AL3052" i="25"/>
  <c r="BO3072" i="25"/>
  <c r="BL3057" i="25"/>
  <c r="BC3066" i="25"/>
  <c r="AV3059" i="25"/>
  <c r="AY3052" i="25"/>
  <c r="AB3076" i="25"/>
  <c r="BD3072" i="25"/>
  <c r="E3075" i="25"/>
  <c r="F3067" i="25"/>
  <c r="BD3073" i="25"/>
  <c r="Q3066" i="25"/>
  <c r="AL3059" i="25"/>
  <c r="AS3072" i="25"/>
  <c r="T3067" i="25"/>
  <c r="L3067" i="25"/>
  <c r="AV3053" i="25"/>
  <c r="AT3053" i="25"/>
  <c r="AN3068" i="25"/>
  <c r="BN3073" i="25"/>
  <c r="W3073" i="25"/>
  <c r="BH3072" i="25"/>
  <c r="AE3068" i="25"/>
  <c r="AG3072" i="25"/>
  <c r="W3071" i="25"/>
  <c r="AB3069" i="25"/>
  <c r="BI3068" i="25"/>
  <c r="V3071" i="25"/>
  <c r="AC3076" i="25"/>
  <c r="Z3075" i="25"/>
  <c r="D3068" i="25"/>
  <c r="AP3053" i="25"/>
  <c r="AR3054" i="25"/>
  <c r="AT3056" i="25"/>
  <c r="AD3070" i="25"/>
  <c r="AN3051" i="25"/>
  <c r="AY3074" i="25"/>
  <c r="AZ3053" i="25"/>
  <c r="I3068" i="25"/>
  <c r="BO3076" i="25"/>
  <c r="P3072" i="25"/>
  <c r="BG3059" i="25"/>
  <c r="D3075" i="25"/>
  <c r="BE3049" i="25"/>
  <c r="AH3069" i="25"/>
  <c r="BN3058" i="25"/>
  <c r="AT3049" i="25"/>
  <c r="O3067" i="25"/>
  <c r="AN3076" i="25"/>
  <c r="AU3049" i="25"/>
  <c r="S3067" i="25"/>
  <c r="BJ3072" i="25"/>
  <c r="BK3059" i="25"/>
  <c r="W3075" i="25"/>
  <c r="AR3051" i="25"/>
  <c r="BI3049" i="25"/>
  <c r="AG3073" i="25"/>
  <c r="AM3073" i="25"/>
  <c r="BJ3052" i="25"/>
  <c r="BK3055" i="25"/>
  <c r="BL3050" i="25"/>
  <c r="M3067" i="25"/>
  <c r="AK3059" i="25"/>
  <c r="Y3072" i="25"/>
  <c r="O3073" i="25"/>
  <c r="Q3069" i="25"/>
  <c r="BD3053" i="25"/>
  <c r="AZ3050" i="25"/>
  <c r="BG3067" i="25"/>
  <c r="BD3076" i="25"/>
  <c r="F3066" i="25"/>
  <c r="L3076" i="25"/>
  <c r="J3066" i="25"/>
  <c r="AL3070" i="25"/>
  <c r="L3066" i="25"/>
  <c r="AQ3051" i="25"/>
  <c r="AK3056" i="25"/>
  <c r="Q3067" i="25"/>
  <c r="BM3069" i="25"/>
  <c r="AP3072" i="25"/>
  <c r="G3067" i="25"/>
  <c r="S3068" i="25"/>
  <c r="T3070" i="25"/>
  <c r="I3066" i="25"/>
  <c r="AQ3057" i="25"/>
  <c r="AV3071" i="25"/>
  <c r="AO3067" i="25"/>
  <c r="X3072" i="25"/>
  <c r="R3074" i="25"/>
  <c r="AO3066" i="25"/>
  <c r="AQ3053" i="25"/>
  <c r="BG3049" i="25"/>
  <c r="BB3051" i="25"/>
  <c r="AM3050" i="25"/>
  <c r="AM3072" i="25"/>
  <c r="AV3050" i="25"/>
  <c r="BC3059" i="25"/>
  <c r="AM3074" i="25"/>
  <c r="BL3067" i="25"/>
  <c r="AN3057" i="25"/>
  <c r="AL3057" i="25"/>
  <c r="BA3074" i="25"/>
  <c r="AP3055" i="25"/>
  <c r="L3074" i="25"/>
  <c r="V3076" i="25"/>
  <c r="AS3049" i="25"/>
  <c r="AQ3075" i="25"/>
  <c r="BI3050" i="25"/>
  <c r="AY3066" i="25"/>
  <c r="T3068" i="25"/>
  <c r="AL3049" i="25"/>
  <c r="BC3055" i="25"/>
  <c r="AM3067" i="25"/>
  <c r="BM3059" i="25"/>
  <c r="AD3076" i="25"/>
  <c r="BH3058" i="25"/>
  <c r="BN3074" i="25"/>
  <c r="BE3076" i="25"/>
  <c r="AU3068" i="25"/>
  <c r="Y3073" i="25"/>
  <c r="BB3067" i="25"/>
  <c r="BL3066" i="25"/>
  <c r="AF3075" i="25"/>
  <c r="AB3074" i="25"/>
  <c r="BM3054" i="25"/>
  <c r="BM3073" i="25"/>
  <c r="R3071" i="25"/>
  <c r="S3069" i="25"/>
  <c r="AU3058" i="25"/>
  <c r="AW3070" i="25"/>
  <c r="AA3069" i="25"/>
  <c r="AF3074" i="25"/>
  <c r="S3073" i="25"/>
  <c r="AL3050" i="25"/>
  <c r="AA3067" i="25"/>
  <c r="AR3073" i="25"/>
  <c r="BF3052" i="25"/>
  <c r="AC3074" i="25"/>
  <c r="AT3051" i="25"/>
  <c r="BF3059" i="25"/>
  <c r="AB3072" i="25"/>
  <c r="BN3067" i="25"/>
  <c r="AM3057" i="25"/>
  <c r="BE3066" i="25"/>
  <c r="AZ3051" i="25"/>
  <c r="BI3056" i="25"/>
  <c r="AD3074" i="25"/>
  <c r="E3076" i="25"/>
  <c r="AP3076" i="25"/>
  <c r="BB3049" i="25"/>
  <c r="Y3067" i="25"/>
  <c r="AY3059" i="25"/>
  <c r="BD3057" i="25"/>
  <c r="AB3066" i="25"/>
  <c r="AT3057" i="25"/>
  <c r="AF3070" i="25"/>
  <c r="AR3049" i="25"/>
  <c r="AS3067" i="25"/>
  <c r="BF3076" i="25"/>
  <c r="BB3056" i="25"/>
  <c r="BC3067" i="25"/>
  <c r="BG3070" i="25"/>
  <c r="F3072" i="25"/>
  <c r="BG3053" i="25"/>
  <c r="H3074" i="25"/>
  <c r="H3070" i="25"/>
  <c r="BH3057" i="25"/>
  <c r="R3073" i="25"/>
  <c r="BF3073" i="25"/>
  <c r="AV3072" i="25"/>
  <c r="AE3073" i="25"/>
  <c r="BO3071" i="25"/>
  <c r="G3070" i="25"/>
  <c r="P3074" i="25"/>
  <c r="BK3056" i="25"/>
  <c r="AW3056" i="25"/>
  <c r="E3068" i="25"/>
  <c r="BB3057" i="25"/>
  <c r="AZ3074" i="25"/>
  <c r="P3066" i="25"/>
  <c r="AW3053" i="25"/>
  <c r="AY3068" i="25"/>
  <c r="W3076" i="25"/>
  <c r="BB3053" i="25"/>
  <c r="BB3073" i="25"/>
  <c r="P3071" i="25"/>
  <c r="G3073" i="25"/>
  <c r="BE3067" i="25"/>
  <c r="AQ3067" i="25"/>
  <c r="AA3066" i="25"/>
  <c r="M3073" i="25"/>
  <c r="AK3073" i="25"/>
  <c r="AQ3056" i="25"/>
  <c r="T3071" i="25"/>
  <c r="AM3056" i="25"/>
  <c r="AP3070" i="25"/>
  <c r="AQ3076" i="25"/>
  <c r="AK3072" i="25"/>
  <c r="D3073" i="25"/>
  <c r="X3066" i="25"/>
  <c r="H3076" i="25"/>
  <c r="AW3072" i="25"/>
  <c r="BB3074" i="25"/>
  <c r="AP3052" i="25"/>
  <c r="AB3068" i="25"/>
  <c r="BG3050" i="25"/>
  <c r="BN3072" i="25"/>
  <c r="V3074" i="25"/>
  <c r="X3067" i="25"/>
  <c r="I3076" i="25"/>
  <c r="AX3072" i="25"/>
  <c r="N3072" i="25"/>
  <c r="BK3057" i="25"/>
  <c r="AX3067" i="25"/>
  <c r="AX3053" i="25"/>
  <c r="AN3073" i="25"/>
  <c r="AR3066" i="25"/>
  <c r="J3076" i="25"/>
  <c r="AU3073" i="25"/>
  <c r="T3066" i="25"/>
  <c r="BE3059" i="25"/>
  <c r="AP3075" i="25"/>
  <c r="AH3071" i="25"/>
  <c r="Y3071" i="25"/>
  <c r="BC3052" i="25"/>
  <c r="BM3058" i="25"/>
  <c r="BO3059" i="25"/>
  <c r="G3074" i="25"/>
  <c r="AN3056" i="25"/>
  <c r="BB3055" i="25"/>
  <c r="BO3054" i="25"/>
  <c r="AN3075" i="25"/>
  <c r="AO3074" i="25"/>
  <c r="U3066" i="25"/>
  <c r="AY3070" i="25"/>
  <c r="AZ3049" i="25"/>
  <c r="AS3051" i="25"/>
  <c r="AO3050" i="25"/>
  <c r="AQ3070" i="25"/>
  <c r="BD3056" i="25"/>
  <c r="V3072" i="25"/>
  <c r="BJ3051" i="25"/>
  <c r="AA3072" i="25"/>
  <c r="AO3056" i="25"/>
  <c r="AK3074" i="25"/>
  <c r="AN3070" i="25"/>
  <c r="U3073" i="25"/>
  <c r="AW3057" i="25"/>
  <c r="AC3070" i="25"/>
  <c r="AV3057" i="25"/>
  <c r="AU3074" i="25"/>
  <c r="BN3068" i="25"/>
  <c r="AY3076" i="25"/>
  <c r="U3069" i="25"/>
  <c r="AQ3073" i="25"/>
  <c r="AL3068" i="25"/>
  <c r="AS3069" i="25"/>
  <c r="J3072" i="25"/>
  <c r="BH3053" i="25"/>
  <c r="AP3051" i="25"/>
  <c r="BG3068" i="25"/>
  <c r="Z3068" i="25"/>
  <c r="AZ3070" i="25"/>
  <c r="AS3059" i="25"/>
  <c r="AH3072" i="25"/>
  <c r="AQ3074" i="25"/>
  <c r="BO3055" i="25"/>
  <c r="S3072" i="25"/>
  <c r="X3068" i="25"/>
  <c r="Y3070" i="25"/>
  <c r="AP3068" i="25"/>
  <c r="AB3071" i="25"/>
  <c r="P3076" i="25"/>
  <c r="BG3074" i="25"/>
  <c r="BH3049" i="25"/>
  <c r="AY3051" i="25"/>
  <c r="AP3054" i="25"/>
  <c r="AM3070" i="25"/>
  <c r="AL3073" i="25"/>
  <c r="S3066" i="25"/>
  <c r="AD3066" i="25"/>
  <c r="BA3055" i="25"/>
  <c r="AL3066" i="25"/>
  <c r="L3072" i="25"/>
  <c r="AX3057" i="25"/>
  <c r="W3068" i="25"/>
  <c r="K3067" i="25"/>
  <c r="BI3076" i="25"/>
  <c r="AN3074" i="25"/>
  <c r="BL3058" i="25"/>
  <c r="AY3069" i="25"/>
  <c r="J3068" i="25"/>
  <c r="AK3050" i="25"/>
  <c r="AV3049" i="25"/>
  <c r="BG3056" i="25"/>
  <c r="AY3055" i="25"/>
  <c r="S3074" i="25"/>
  <c r="BA3067" i="25"/>
  <c r="BJ3053" i="25"/>
  <c r="AR3074" i="25"/>
  <c r="AL3072" i="25"/>
  <c r="AQ3050" i="25"/>
  <c r="AO3052" i="25"/>
  <c r="BC3050" i="25"/>
  <c r="AQ3069" i="25"/>
  <c r="Y3069" i="25"/>
  <c r="AZ3055" i="25"/>
  <c r="AO3053" i="25"/>
  <c r="AP3074" i="25"/>
  <c r="BG3076" i="25"/>
  <c r="AY3054" i="25"/>
  <c r="AO3075" i="25"/>
  <c r="BN3048" i="25"/>
  <c r="BM3048" i="25"/>
  <c r="AG3065" i="25"/>
  <c r="BO3065" i="25"/>
  <c r="BN3065" i="25"/>
  <c r="BJ7" i="25"/>
  <c r="BM3066" i="25"/>
  <c r="BM3049" i="25"/>
  <c r="AF3066" i="25"/>
  <c r="AF3049" i="25"/>
  <c r="AZ3105" i="25" l="1"/>
  <c r="AF3101" i="25"/>
  <c r="BB3105" i="25"/>
  <c r="AX3097" i="25"/>
  <c r="BH3102" i="25"/>
  <c r="H3095" i="25"/>
  <c r="AB3100" i="25"/>
  <c r="BJ3099" i="25"/>
  <c r="AV3101" i="25"/>
  <c r="P3100" i="25"/>
  <c r="T3095" i="25"/>
  <c r="BB3104" i="25"/>
  <c r="D3095" i="25"/>
  <c r="AL3097" i="25"/>
  <c r="AF3102" i="25"/>
  <c r="X3095" i="25"/>
  <c r="AN3095" i="25"/>
  <c r="AT3096" i="25"/>
  <c r="AJ3099" i="25"/>
  <c r="L3096" i="25"/>
  <c r="AX3105" i="25"/>
  <c r="AJ3100" i="25"/>
  <c r="BH3095" i="25"/>
  <c r="BD3098" i="25"/>
  <c r="AJ3103" i="25"/>
  <c r="AZ3103" i="25"/>
  <c r="V3102" i="25"/>
  <c r="X3101" i="25"/>
  <c r="BJ3097" i="25"/>
  <c r="N3095" i="25"/>
  <c r="AJ3094" i="25"/>
  <c r="N3098" i="25"/>
  <c r="AF3105" i="25"/>
  <c r="T3102" i="25"/>
  <c r="BD3099" i="25"/>
  <c r="Z3097" i="25"/>
  <c r="AB3102" i="25"/>
  <c r="T3097" i="25"/>
  <c r="V3104" i="25"/>
  <c r="L3103" i="25"/>
  <c r="AX3103" i="25"/>
  <c r="X3099" i="25"/>
  <c r="R3101" i="25"/>
  <c r="BD3100" i="25"/>
  <c r="BB3102" i="25"/>
  <c r="J3096" i="25"/>
  <c r="BD3096" i="25"/>
  <c r="F3105" i="25"/>
  <c r="AN3102" i="25"/>
  <c r="BJ3094" i="25"/>
  <c r="AV3102" i="25"/>
  <c r="AP3097" i="25"/>
  <c r="H3100" i="25"/>
  <c r="H3105" i="25"/>
  <c r="F3096" i="25"/>
  <c r="Z3099" i="25"/>
  <c r="AD3096" i="25"/>
  <c r="AN3096" i="25"/>
  <c r="AH3101" i="25"/>
  <c r="N3103" i="25"/>
  <c r="AZ3098" i="25"/>
  <c r="L3105" i="25"/>
  <c r="AD3099" i="25"/>
  <c r="V3099" i="25"/>
  <c r="AR3104" i="25"/>
  <c r="BF3094" i="25"/>
  <c r="AF3104" i="25"/>
  <c r="BD3101" i="25"/>
  <c r="T3100" i="25"/>
  <c r="AR3102" i="25"/>
  <c r="BB3100" i="25"/>
  <c r="R3102" i="25"/>
  <c r="BF3103" i="25"/>
  <c r="AF3100" i="25"/>
  <c r="AV3100" i="25"/>
  <c r="AH3094" i="25"/>
  <c r="AL3098" i="25"/>
  <c r="Z3094" i="25"/>
  <c r="AN3097" i="25"/>
  <c r="AJ3101" i="25"/>
  <c r="AR3095" i="25"/>
  <c r="AJ3104" i="25"/>
  <c r="AV3096" i="25"/>
  <c r="D3096" i="25"/>
  <c r="N3104" i="25"/>
  <c r="AD3103" i="25"/>
  <c r="BH3100" i="25"/>
  <c r="AN3105" i="25"/>
  <c r="BJ3101" i="25"/>
  <c r="Z3098" i="25"/>
  <c r="BH3104" i="25"/>
  <c r="BL3105" i="25"/>
  <c r="BB3101" i="25"/>
  <c r="N3102" i="25"/>
  <c r="AJ3096" i="25"/>
  <c r="N3096" i="25"/>
  <c r="AR3097" i="25"/>
  <c r="AD3094" i="25"/>
  <c r="X3098" i="25"/>
  <c r="AD3105" i="25"/>
  <c r="AF3094" i="25"/>
  <c r="D3103" i="25"/>
  <c r="AP3103" i="25"/>
  <c r="R3099" i="25"/>
  <c r="N3100" i="25"/>
  <c r="AP3104" i="25"/>
  <c r="AD3104" i="25"/>
  <c r="AL3103" i="25"/>
  <c r="AJ3105" i="25"/>
  <c r="BB3099" i="25"/>
  <c r="V3095" i="25"/>
  <c r="AZ3095" i="25"/>
  <c r="F3097" i="25"/>
  <c r="BL3103" i="25"/>
  <c r="J3098" i="25"/>
  <c r="AP3105" i="25"/>
  <c r="D3102" i="25"/>
  <c r="D3101" i="25"/>
  <c r="T3101" i="25"/>
  <c r="R3097" i="25"/>
  <c r="R3096" i="25"/>
  <c r="AX3100" i="25"/>
  <c r="AB3101" i="25"/>
  <c r="BD3105" i="25"/>
  <c r="R3105" i="25"/>
  <c r="AR3105" i="25"/>
  <c r="H3096" i="25"/>
  <c r="Z3096" i="25"/>
  <c r="AF3099" i="25"/>
  <c r="AV3105" i="25"/>
  <c r="AB3103" i="25"/>
  <c r="AB3096" i="25"/>
  <c r="V3105" i="25"/>
  <c r="H3099" i="25"/>
  <c r="L3099" i="25"/>
  <c r="AZ3099" i="25"/>
  <c r="P3099" i="25"/>
  <c r="V3100" i="25"/>
  <c r="AT3097" i="25"/>
  <c r="AX3104" i="25"/>
  <c r="BF3097" i="25"/>
  <c r="AN3101" i="25"/>
  <c r="BF3104" i="25"/>
  <c r="P3097" i="25"/>
  <c r="BJ3103" i="25"/>
  <c r="F3103" i="25"/>
  <c r="BJ3096" i="25"/>
  <c r="AZ3097" i="25"/>
  <c r="V3103" i="25"/>
  <c r="X3100" i="25"/>
  <c r="AB3099" i="25"/>
  <c r="AP3100" i="25"/>
  <c r="P3102" i="25"/>
  <c r="AV3097" i="25"/>
  <c r="Z3104" i="25"/>
  <c r="AN3094" i="25"/>
  <c r="BF3098" i="25"/>
  <c r="AX3094" i="25"/>
  <c r="AX3098" i="25"/>
  <c r="AR3098" i="25"/>
  <c r="BB3103" i="25"/>
  <c r="AZ3096" i="25"/>
  <c r="AT3094" i="25"/>
  <c r="V3094" i="25"/>
  <c r="X3103" i="25"/>
  <c r="BD3095" i="25"/>
  <c r="BH3097" i="25"/>
  <c r="V3098" i="25"/>
  <c r="AZ3100" i="25"/>
  <c r="BH3103" i="25"/>
  <c r="H3103" i="25"/>
  <c r="AD3098" i="25"/>
  <c r="Z3100" i="25"/>
  <c r="AT3103" i="25"/>
  <c r="BL3100" i="25"/>
  <c r="AF3096" i="25"/>
  <c r="P3105" i="25"/>
  <c r="J3097" i="25"/>
  <c r="AH3105" i="25"/>
  <c r="AR3101" i="25"/>
  <c r="P3096" i="25"/>
  <c r="T3105" i="25"/>
  <c r="AB3095" i="25"/>
  <c r="P3101" i="25"/>
  <c r="AD3100" i="25"/>
  <c r="Z3103" i="25"/>
  <c r="AH3096" i="25"/>
  <c r="AP3094" i="25"/>
  <c r="P3098" i="25"/>
  <c r="AP3101" i="25"/>
  <c r="AN3104" i="25"/>
  <c r="AT3102" i="25"/>
  <c r="BD3094" i="25"/>
  <c r="H3102" i="25"/>
  <c r="AF3103" i="25"/>
  <c r="D3097" i="25"/>
  <c r="AX3102" i="25"/>
  <c r="L3104" i="25"/>
  <c r="Z3102" i="25"/>
  <c r="X3104" i="25"/>
  <c r="R3095" i="25"/>
  <c r="AF3097" i="25"/>
  <c r="AP3096" i="25"/>
  <c r="L3102" i="25"/>
  <c r="BL3096" i="25"/>
  <c r="AH3098" i="25"/>
  <c r="AZ3102" i="25"/>
  <c r="BJ3098" i="25"/>
  <c r="BJ3105" i="25"/>
  <c r="AD3101" i="25"/>
  <c r="BL3098" i="25"/>
  <c r="AN3103" i="25"/>
  <c r="P3103" i="25"/>
  <c r="V3101" i="25"/>
  <c r="BL3094" i="25"/>
  <c r="F3102" i="25"/>
  <c r="AR3100" i="25"/>
  <c r="AX3099" i="25"/>
  <c r="BH3094" i="25"/>
  <c r="H3098" i="25"/>
  <c r="H3104" i="25"/>
  <c r="BD3103" i="25"/>
  <c r="AL3095" i="25"/>
  <c r="AV3098" i="25"/>
  <c r="F3098" i="25"/>
  <c r="AL3101" i="25"/>
  <c r="N3101" i="25"/>
  <c r="AX3095" i="25"/>
  <c r="AL3105" i="25"/>
  <c r="R3103" i="25"/>
  <c r="BB3096" i="25"/>
  <c r="BB3098" i="25"/>
  <c r="AJ3098" i="25"/>
  <c r="T3099" i="25"/>
  <c r="AV3103" i="25"/>
  <c r="AP3098" i="25"/>
  <c r="AT3099" i="25"/>
  <c r="BH3101" i="25"/>
  <c r="V3096" i="25"/>
  <c r="AZ3104" i="25"/>
  <c r="X3097" i="25"/>
  <c r="AB3097" i="25"/>
  <c r="BD3104" i="25"/>
  <c r="J3100" i="25"/>
  <c r="AF3095" i="25"/>
  <c r="AV3095" i="25"/>
  <c r="R3104" i="25"/>
  <c r="AN3099" i="25"/>
  <c r="T3104" i="25"/>
  <c r="P3104" i="25"/>
  <c r="J3101" i="25"/>
  <c r="X3105" i="25"/>
  <c r="P3095" i="25"/>
  <c r="L3101" i="25"/>
  <c r="AD3095" i="25"/>
  <c r="AL3100" i="25"/>
  <c r="BJ3104" i="25"/>
  <c r="AT3104" i="25"/>
  <c r="D3105" i="25"/>
  <c r="AH3095" i="25"/>
  <c r="AT3101" i="25"/>
  <c r="BH3098" i="25"/>
  <c r="F3100" i="25"/>
  <c r="BH3099" i="25"/>
  <c r="BF3100" i="25"/>
  <c r="BB3094" i="25"/>
  <c r="R3098" i="25"/>
  <c r="BF3101" i="25"/>
  <c r="AT3095" i="25"/>
  <c r="Z3095" i="25"/>
  <c r="AL3094" i="25"/>
  <c r="AB3104" i="25"/>
  <c r="F3101" i="25"/>
  <c r="L3095" i="25"/>
  <c r="D3098" i="25"/>
  <c r="AF3098" i="25"/>
  <c r="AR3094" i="25"/>
  <c r="AP3102" i="25"/>
  <c r="AJ3095" i="25"/>
  <c r="J3102" i="25"/>
  <c r="F3104" i="25"/>
  <c r="R3100" i="25"/>
  <c r="Z3105" i="25"/>
  <c r="X3096" i="25"/>
  <c r="AV3104" i="25"/>
  <c r="BF3096" i="25"/>
  <c r="AZ3101" i="25"/>
  <c r="AH3104" i="25"/>
  <c r="AB3098" i="25"/>
  <c r="AR3096" i="25"/>
  <c r="AN3100" i="25"/>
  <c r="T3096" i="25"/>
  <c r="AN3098" i="25"/>
  <c r="AX3101" i="25"/>
  <c r="J3095" i="25"/>
  <c r="AH3097" i="25"/>
  <c r="V3097" i="25"/>
  <c r="BB3095" i="25"/>
  <c r="X3102" i="25"/>
  <c r="AH3103" i="25"/>
  <c r="BJ3102" i="25"/>
  <c r="AV3099" i="25"/>
  <c r="BD3102" i="25"/>
  <c r="L3100" i="25"/>
  <c r="BB3097" i="25"/>
  <c r="AJ3102" i="25"/>
  <c r="N3099" i="25"/>
  <c r="T3103" i="25"/>
  <c r="AL3099" i="25"/>
  <c r="BL3101" i="25"/>
  <c r="AL3102" i="25"/>
  <c r="AP3099" i="25"/>
  <c r="BH3096" i="25"/>
  <c r="F3095" i="25"/>
  <c r="AP3095" i="25"/>
  <c r="AD3102" i="25"/>
  <c r="D3100" i="25"/>
  <c r="AL3096" i="25"/>
  <c r="AR3099" i="25"/>
  <c r="AB3105" i="25"/>
  <c r="L3098" i="25"/>
  <c r="J3103" i="25"/>
  <c r="T3098" i="25"/>
  <c r="F3099" i="25"/>
  <c r="AX3096" i="25"/>
  <c r="H3097" i="25"/>
  <c r="D3099" i="25"/>
  <c r="AT3098" i="25"/>
  <c r="AD3097" i="25"/>
  <c r="AT3105" i="25"/>
  <c r="AB3094" i="25"/>
  <c r="J3099" i="25"/>
  <c r="BF3105" i="25"/>
  <c r="R3094" i="25"/>
  <c r="BF3099" i="25"/>
  <c r="AL3104" i="25"/>
  <c r="AT3100" i="25"/>
  <c r="AR3103" i="25"/>
  <c r="D3104" i="25"/>
  <c r="H3101" i="25"/>
  <c r="AH3099" i="25"/>
  <c r="L3097" i="25"/>
  <c r="BF3102" i="25"/>
  <c r="BD3097" i="25"/>
  <c r="X3094" i="25"/>
  <c r="N3097" i="25"/>
  <c r="J3104" i="25"/>
  <c r="BJ3100" i="25"/>
  <c r="J3105" i="25"/>
  <c r="BF3095" i="25"/>
  <c r="AV3094" i="25"/>
  <c r="Z3101" i="25"/>
  <c r="AZ3094" i="25"/>
  <c r="AH3102" i="25"/>
  <c r="N3105" i="25"/>
  <c r="AJ3097" i="25"/>
  <c r="AH3100" i="25"/>
  <c r="BH3105" i="25"/>
  <c r="T3094" i="25"/>
  <c r="AX3032" i="25"/>
  <c r="AX3039" i="25"/>
  <c r="AX3038" i="25"/>
  <c r="AX3037" i="25"/>
  <c r="AX3033" i="25"/>
  <c r="AX3041" i="25"/>
  <c r="AX3034" i="25"/>
  <c r="AX3036" i="25"/>
  <c r="AX3035" i="25"/>
  <c r="AX3040" i="25"/>
  <c r="AX3030" i="25"/>
  <c r="BC3038" i="25"/>
  <c r="BC3033" i="25"/>
  <c r="AZ3033" i="25"/>
  <c r="BE3034" i="25"/>
  <c r="BE3037" i="25"/>
  <c r="AZ3032" i="25"/>
  <c r="AZ3039" i="25"/>
  <c r="BE3036" i="25"/>
  <c r="BC3035" i="25"/>
  <c r="BC3030" i="25"/>
  <c r="BC3037" i="25"/>
  <c r="AZ3030" i="25"/>
  <c r="BE3041" i="25"/>
  <c r="BC3032" i="25"/>
  <c r="BC3031" i="25"/>
  <c r="BC3040" i="25"/>
  <c r="BE3039" i="25"/>
  <c r="AZ3038" i="25"/>
  <c r="BE3030" i="25"/>
  <c r="BE3038" i="25"/>
  <c r="AZ3034" i="25"/>
  <c r="AZ3036" i="25"/>
  <c r="BE3031" i="25"/>
  <c r="AZ3041" i="25"/>
  <c r="AZ3031" i="25"/>
  <c r="AZ3035" i="25"/>
  <c r="BE3040" i="25"/>
  <c r="AX3031" i="25"/>
  <c r="AZ3040" i="25"/>
  <c r="BE3033" i="25"/>
  <c r="BC3039" i="25"/>
  <c r="BC3034" i="25"/>
  <c r="BC3036" i="25"/>
  <c r="BE3032" i="25"/>
  <c r="AZ3037" i="25"/>
  <c r="BC3041" i="25"/>
  <c r="BE3035" i="25"/>
</calcChain>
</file>

<file path=xl/sharedStrings.xml><?xml version="1.0" encoding="utf-8"?>
<sst xmlns="http://schemas.openxmlformats.org/spreadsheetml/2006/main" count="479" uniqueCount="314">
  <si>
    <t>CODICE NON VALIDO</t>
  </si>
  <si>
    <t>Il codice che hai inserito nel sistema non è stato riconosciuto.</t>
  </si>
  <si>
    <t>Le cause possono essere le seguenti:</t>
  </si>
  <si>
    <t>Questo file si considera funzionante al momento della richiesta del codice.</t>
  </si>
  <si>
    <t>Tieni costantemente una copia di sicurezza ed una MATRICE in bianco per gli anni successivi.</t>
  </si>
  <si>
    <t>Contatta A.C. cell</t>
  </si>
  <si>
    <t>Inserisci qui il tuo codice di proprietà  ---&gt;</t>
  </si>
  <si>
    <t>00000 - ROMA</t>
  </si>
  <si>
    <t>info@marcopiccoli.it</t>
  </si>
  <si>
    <t>SISTEMA DANNEGGIATO !!! Chiudi senza salvare!</t>
  </si>
  <si>
    <t>- doppio tasto -   NON TAGLIARE LE CELLE.</t>
  </si>
  <si>
    <t>Via della Ditta</t>
  </si>
  <si>
    <t>CELLE LIBERE. TUTTE LE ALTRE SONO BLOCCATE E NON</t>
  </si>
  <si>
    <t>QUI</t>
  </si>
  <si>
    <t>P. IVA</t>
  </si>
  <si>
    <t>Fattore</t>
  </si>
  <si>
    <t>Contattami liberamente per ulteriori precisazioni:</t>
  </si>
  <si>
    <t>PROPRIETA' DEL SISTEMA</t>
  </si>
  <si>
    <t>Questo sistema funziona solo se lasciato integro.      NON ELIMINARE ALCUN FOGLIO.</t>
  </si>
  <si>
    <t>Mail to - info@marcopiccoli.it</t>
  </si>
  <si>
    <r>
      <t xml:space="preserve">Questo file funziona </t>
    </r>
    <r>
      <rPr>
        <sz val="10"/>
        <color indexed="63"/>
        <rFont val="Tahoma"/>
        <family val="2"/>
      </rPr>
      <t>solo se lasciato integro</t>
    </r>
    <r>
      <rPr>
        <sz val="10"/>
        <color indexed="23"/>
        <rFont val="Tahoma"/>
        <family val="2"/>
      </rPr>
      <t xml:space="preserve"> in tutte le sue parti. E' garantito il funzionamento con PC - EXCEL .xls o sup.</t>
    </r>
  </si>
  <si>
    <r>
      <t>non funzionerà</t>
    </r>
    <r>
      <rPr>
        <sz val="10"/>
        <color indexed="23"/>
        <rFont val="Tahoma"/>
        <family val="2"/>
      </rPr>
      <t xml:space="preserve">. Se succede involontariamente </t>
    </r>
    <r>
      <rPr>
        <sz val="10"/>
        <color indexed="63"/>
        <rFont val="Tahoma"/>
        <family val="2"/>
      </rPr>
      <t xml:space="preserve">NON SALVARE IL FILE </t>
    </r>
    <r>
      <rPr>
        <sz val="10"/>
        <color indexed="23"/>
        <rFont val="Tahoma"/>
        <family val="2"/>
      </rPr>
      <t>ma chiudilo e riaprilo nuovamente.</t>
    </r>
  </si>
  <si>
    <t>perdere i dati già immessi. Il codice ti viene inviato con fattura via P.E.C. Tutte le istruzioni via mail.</t>
  </si>
  <si>
    <t>Sezione</t>
  </si>
  <si>
    <t>F.A.Q</t>
  </si>
  <si>
    <t>pagina WEB del sistema</t>
  </si>
  <si>
    <t>SISTEMA SCADUTO</t>
  </si>
  <si>
    <t>Professionista Web di cui alla legge nr. 4/2013</t>
  </si>
  <si>
    <t>Per tutte le informazioni sul codice contattami via mail.</t>
  </si>
  <si>
    <t>Questo è il Sistema:</t>
  </si>
  <si>
    <t>SPUNTA SU NORME LEGALI</t>
  </si>
  <si>
    <t>ANAGRAFICA ed impostazioni di base:</t>
  </si>
  <si>
    <t>Compila per anno diverso da solare</t>
  </si>
  <si>
    <t>MIN</t>
  </si>
  <si>
    <t>di</t>
  </si>
  <si>
    <t>COORDINATE</t>
  </si>
  <si>
    <t>Gennaio</t>
  </si>
  <si>
    <t>Febbraio</t>
  </si>
  <si>
    <t>Marzo</t>
  </si>
  <si>
    <t>Aprile</t>
  </si>
  <si>
    <t>Maggio</t>
  </si>
  <si>
    <t>Giugno</t>
  </si>
  <si>
    <t>Luglio</t>
  </si>
  <si>
    <t>Agosto</t>
  </si>
  <si>
    <t>Settembre</t>
  </si>
  <si>
    <t>Ottobre</t>
  </si>
  <si>
    <t>Novembre</t>
  </si>
  <si>
    <t>Dicembre</t>
  </si>
  <si>
    <t>ANNO</t>
  </si>
  <si>
    <t>Codice di integrità</t>
  </si>
  <si>
    <t>GEN</t>
  </si>
  <si>
    <t>FEB</t>
  </si>
  <si>
    <t>MAR</t>
  </si>
  <si>
    <t>APR</t>
  </si>
  <si>
    <t>MAG</t>
  </si>
  <si>
    <t>GIU</t>
  </si>
  <si>
    <t>LUG</t>
  </si>
  <si>
    <t>AGO</t>
  </si>
  <si>
    <t>SET</t>
  </si>
  <si>
    <t>OTT</t>
  </si>
  <si>
    <t>NOV</t>
  </si>
  <si>
    <t>DIC</t>
  </si>
  <si>
    <t>Foglio 2:</t>
  </si>
  <si>
    <t>Foglio 3:</t>
  </si>
  <si>
    <t>ISTRUZIONI:</t>
  </si>
  <si>
    <t>.</t>
  </si>
  <si>
    <t>MAX</t>
  </si>
  <si>
    <t xml:space="preserve"> </t>
  </si>
  <si>
    <t>A</t>
  </si>
  <si>
    <t>B</t>
  </si>
  <si>
    <t>C</t>
  </si>
  <si>
    <t>scadenza</t>
  </si>
  <si>
    <t>Integrità del sistema=</t>
  </si>
  <si>
    <t>TITOLARE</t>
  </si>
  <si>
    <t>Nome del Titolare</t>
  </si>
  <si>
    <t>D</t>
  </si>
  <si>
    <t>E</t>
  </si>
  <si>
    <t>F</t>
  </si>
  <si>
    <t>G</t>
  </si>
  <si>
    <t>H</t>
  </si>
  <si>
    <t>I</t>
  </si>
  <si>
    <t>J</t>
  </si>
  <si>
    <t>K</t>
  </si>
  <si>
    <t>L</t>
  </si>
  <si>
    <t>M</t>
  </si>
  <si>
    <t>N</t>
  </si>
  <si>
    <t>O</t>
  </si>
  <si>
    <t>P</t>
  </si>
  <si>
    <t>Q</t>
  </si>
  <si>
    <t>R</t>
  </si>
  <si>
    <t>S</t>
  </si>
  <si>
    <t>T</t>
  </si>
  <si>
    <t>U</t>
  </si>
  <si>
    <t>V</t>
  </si>
  <si>
    <t>W</t>
  </si>
  <si>
    <t>X</t>
  </si>
  <si>
    <t>Y</t>
  </si>
  <si>
    <t>Z</t>
  </si>
  <si>
    <t>à</t>
  </si>
  <si>
    <t>è</t>
  </si>
  <si>
    <t>ù</t>
  </si>
  <si>
    <t>ò</t>
  </si>
  <si>
    <t>ì</t>
  </si>
  <si>
    <t/>
  </si>
  <si>
    <t>"</t>
  </si>
  <si>
    <t>/</t>
  </si>
  <si>
    <t>-</t>
  </si>
  <si>
    <t>1</t>
  </si>
  <si>
    <t>2</t>
  </si>
  <si>
    <t>3</t>
  </si>
  <si>
    <t>4</t>
  </si>
  <si>
    <t>5</t>
  </si>
  <si>
    <t>6</t>
  </si>
  <si>
    <t>7</t>
  </si>
  <si>
    <t>8</t>
  </si>
  <si>
    <t>9</t>
  </si>
  <si>
    <t>0</t>
  </si>
  <si>
    <t>LUNG. Txt</t>
  </si>
  <si>
    <t>TITOLARE DEL SISTEMA</t>
  </si>
  <si>
    <t>Validità</t>
  </si>
  <si>
    <t>ERRORE INTEGRITA' DEL SISTEMA !!!   Chiudi senza salvare.</t>
  </si>
  <si>
    <t>Inserisci NOME</t>
  </si>
  <si>
    <t>Tutti i diritti sul presente file sono riservati.   Nessuna riproduzione è permessa.</t>
  </si>
  <si>
    <t>anche a titolo gratuito diverso dalle disposizioni originarie del file, sarà considerata violazione delle norme sulle opere</t>
  </si>
  <si>
    <t>www.marcopiccoli.it</t>
  </si>
  <si>
    <t>DA / A</t>
  </si>
  <si>
    <r>
      <t>USA IL TASTO -</t>
    </r>
    <r>
      <rPr>
        <sz val="8"/>
        <color indexed="10"/>
        <rFont val="Tahoma"/>
        <family val="2"/>
      </rPr>
      <t xml:space="preserve"> TAB</t>
    </r>
    <r>
      <rPr>
        <sz val="8"/>
        <color indexed="23"/>
        <rFont val="Tahoma"/>
        <family val="2"/>
      </rPr>
      <t xml:space="preserve"> - PER MUOVERE IL CURSORE NELLE</t>
    </r>
  </si>
  <si>
    <r>
      <t>USA IL TASTO -</t>
    </r>
    <r>
      <rPr>
        <sz val="8"/>
        <color indexed="10"/>
        <rFont val="Tahoma"/>
        <family val="2"/>
      </rPr>
      <t xml:space="preserve"> Canc</t>
    </r>
    <r>
      <rPr>
        <sz val="8"/>
        <color indexed="23"/>
        <rFont val="Tahoma"/>
        <family val="2"/>
      </rPr>
      <t xml:space="preserve"> - PER RIMUOVERE IL</t>
    </r>
  </si>
  <si>
    <r>
      <t xml:space="preserve">CONTENUTO DI UNA CELLA. PER </t>
    </r>
    <r>
      <rPr>
        <sz val="8"/>
        <color indexed="10"/>
        <rFont val="Tahoma"/>
        <family val="2"/>
      </rPr>
      <t>MAC</t>
    </r>
    <r>
      <rPr>
        <sz val="8"/>
        <color indexed="23"/>
        <rFont val="Tahoma"/>
        <family val="2"/>
      </rPr>
      <t xml:space="preserve"> USA</t>
    </r>
  </si>
  <si>
    <t>TI SERVONO PER IL CORRETTO USO DI QUESTO FILE.</t>
  </si>
  <si>
    <t>PROPRIETA'</t>
  </si>
  <si>
    <t>Indirizzo:</t>
  </si>
  <si>
    <t>Sistema interamente originale.</t>
  </si>
  <si>
    <t>Pagina WEB del sistema</t>
  </si>
  <si>
    <t>Rimuovere le protezioni per accedere alla struttura del file, far circolare una parte del sistema o qualsiasi altro utilizzo</t>
  </si>
  <si>
    <t>A.C. cell di Marco Piccoli</t>
  </si>
  <si>
    <t>Via San Francesco, 22</t>
  </si>
  <si>
    <t>sull' utilizzo di questo file.</t>
  </si>
  <si>
    <t>34074 Monfalcone - GO</t>
  </si>
  <si>
    <t>P. IVA 01151800313</t>
  </si>
  <si>
    <t>Questo strumento è coperto da diritti d' autore dal momento della sua</t>
  </si>
  <si>
    <t>pubblicazione sul sito www.marcopiccoli.it.</t>
  </si>
  <si>
    <t>E' una applicazione elettronica distribuita per usi professionali e necessita</t>
  </si>
  <si>
    <t>Il sistema risulta funzionante al 100% e rileva tutti i fogli che lo compongono.</t>
  </si>
  <si>
    <t>CONFIGURAZIONE iniziale:</t>
  </si>
  <si>
    <t>Questo file è LIBERAMENTE utilizzabile DA TUTTI.  E' un sistema UNIVERSALE che puoi adattare alle tue esigenze.</t>
  </si>
  <si>
    <t>Note:</t>
  </si>
  <si>
    <t>INTEGRITA' =</t>
  </si>
  <si>
    <t>Tutte queste impostazioni sono puramente indicative. Personalizza tutto il foglio secondo le tue necessità.</t>
  </si>
  <si>
    <t>INFORMA CHIUNQUE ENTRI IN POSSESSO DI QUESTO FILE, CHE NON E'</t>
  </si>
  <si>
    <t>Verifica le NOTE che trovi a fondo pagina</t>
  </si>
  <si>
    <t>Con "OK" accetti le norme legali</t>
  </si>
  <si>
    <t>OK</t>
  </si>
  <si>
    <t>NO</t>
  </si>
  <si>
    <t>POSSIBILE UTILIZZARLO SENZA PROTEZIONI ORIGINALI e CHE SI ATTIVA</t>
  </si>
  <si>
    <t>ILLIMITATAMENTE SOLO CON REGOLARE CODICE DI PROPRIETA'.</t>
  </si>
  <si>
    <t>di Codice di Proprietà inviato via P.E.C. per essere usata illimitatamente.</t>
  </si>
  <si>
    <t>giorni al</t>
  </si>
  <si>
    <t>primo mese disattivato</t>
  </si>
  <si>
    <t>OK ! Codice corretto</t>
  </si>
  <si>
    <t>Questo sistema appartiene al TITOLARE in anagrafica. Qualsiasi altro uso non è permesso</t>
  </si>
  <si>
    <t>d' ingegno. Il file originale si scarica solo dal sito www.marcopiccoli.it.</t>
  </si>
  <si>
    <t>File non disponibile per OPEN OFFICE</t>
  </si>
  <si>
    <t>SCADENZE FISCALI</t>
  </si>
  <si>
    <t>PIANO FERIE</t>
  </si>
  <si>
    <t>BOOKING 1</t>
  </si>
  <si>
    <t>NOME CALENDARIO</t>
  </si>
  <si>
    <t>Calendario:</t>
  </si>
  <si>
    <t>Calendarizzazione FISSA</t>
  </si>
  <si>
    <r>
      <t>EVENTI:</t>
    </r>
    <r>
      <rPr>
        <i/>
        <sz val="12"/>
        <color indexed="63"/>
        <rFont val="Corbel"/>
        <family val="2"/>
      </rPr>
      <t/>
    </r>
  </si>
  <si>
    <t>ID.</t>
  </si>
  <si>
    <t>GF</t>
  </si>
  <si>
    <t>1° circostanza fissa:</t>
  </si>
  <si>
    <t>GIORNI FESTIVI</t>
  </si>
  <si>
    <t>SIGLA</t>
  </si>
  <si>
    <t>Data 1</t>
  </si>
  <si>
    <t>Data 2</t>
  </si>
  <si>
    <t>Data 3</t>
  </si>
  <si>
    <t>Data 4</t>
  </si>
  <si>
    <t>Data 5</t>
  </si>
  <si>
    <t>Data 6</t>
  </si>
  <si>
    <t>Data 7</t>
  </si>
  <si>
    <t>Data 8</t>
  </si>
  <si>
    <t>Data 9</t>
  </si>
  <si>
    <t>Data 10</t>
  </si>
  <si>
    <t>Data 11</t>
  </si>
  <si>
    <t>Data 12</t>
  </si>
  <si>
    <t>2° circostanza fissa:</t>
  </si>
  <si>
    <t>3° circostanza fissa:</t>
  </si>
  <si>
    <t>FF</t>
  </si>
  <si>
    <t>DAL - date 1 - AL</t>
  </si>
  <si>
    <t>DAL - date 2 - AL</t>
  </si>
  <si>
    <t>DAL - date 3 - AL</t>
  </si>
  <si>
    <t>DAL - date 4 - AL</t>
  </si>
  <si>
    <t>DAL - date 5 - AL</t>
  </si>
  <si>
    <t>DAL - date 6 - AL</t>
  </si>
  <si>
    <t>4° circostanza fissa:</t>
  </si>
  <si>
    <t>ISPEZIONI</t>
  </si>
  <si>
    <t>ISP</t>
  </si>
  <si>
    <t>ID Calendario:</t>
  </si>
  <si>
    <t>impostazione a gg. fisso</t>
  </si>
  <si>
    <t>impostazione dal gg. al gg.</t>
  </si>
  <si>
    <t>DATA</t>
  </si>
  <si>
    <t>CALENDARIO</t>
  </si>
  <si>
    <t>EVENTO</t>
  </si>
  <si>
    <t>NOTE</t>
  </si>
  <si>
    <t>Seleziona calendario</t>
  </si>
  <si>
    <t>Max</t>
  </si>
  <si>
    <t>EUR</t>
  </si>
  <si>
    <t>Subtotale</t>
  </si>
  <si>
    <t>ID</t>
  </si>
  <si>
    <t>FORMULE EXTRA</t>
  </si>
  <si>
    <t>Note pratiche:</t>
  </si>
  <si>
    <t>Area Download xlsm</t>
  </si>
  <si>
    <t>Leggi attentamente tutto questo foglio ed osserva le "Note Pratiche"        -        Questo file è sempre disponibile al sito www.marcopiccoli.it</t>
  </si>
  <si>
    <t>Versione 1.0</t>
  </si>
  <si>
    <r>
      <t xml:space="preserve">Il sistema è composto da </t>
    </r>
    <r>
      <rPr>
        <sz val="11"/>
        <color indexed="10"/>
        <rFont val="Tahoma"/>
        <family val="2"/>
      </rPr>
      <t>3</t>
    </r>
    <r>
      <rPr>
        <sz val="11"/>
        <color indexed="8"/>
        <rFont val="Tahoma"/>
        <family val="2"/>
      </rPr>
      <t xml:space="preserve"> fogli.</t>
    </r>
  </si>
  <si>
    <t>Foglio 1:</t>
  </si>
  <si>
    <t>In questo foglio inserisci la tua anagrafica ed attivi il calendario per uno specifico periodo di 12 mesi.</t>
  </si>
  <si>
    <t>Il sistema funziona con calendario perpetuo; puoi utilizzare anche più copie di questo file rinominate liberamente.</t>
  </si>
  <si>
    <r>
      <t xml:space="preserve">Questo file gestisce contemporaneamente  </t>
    </r>
    <r>
      <rPr>
        <sz val="11"/>
        <color indexed="16"/>
        <rFont val="Tahoma"/>
        <family val="2"/>
      </rPr>
      <t>8 calendari</t>
    </r>
    <r>
      <rPr>
        <sz val="10"/>
        <color indexed="63"/>
        <rFont val="Tahoma"/>
        <family val="2"/>
      </rPr>
      <t xml:space="preserve">  identificati con un numero progressivo </t>
    </r>
    <r>
      <rPr>
        <sz val="11"/>
        <color indexed="16"/>
        <rFont val="Tahoma"/>
        <family val="2"/>
      </rPr>
      <t>ID</t>
    </r>
    <r>
      <rPr>
        <sz val="10"/>
        <color indexed="63"/>
        <rFont val="Tahoma"/>
        <family val="2"/>
      </rPr>
      <t xml:space="preserve"> da </t>
    </r>
    <r>
      <rPr>
        <sz val="11"/>
        <color indexed="16"/>
        <rFont val="Tahoma"/>
        <family val="2"/>
      </rPr>
      <t>1</t>
    </r>
    <r>
      <rPr>
        <sz val="10"/>
        <color indexed="63"/>
        <rFont val="Tahoma"/>
        <family val="2"/>
      </rPr>
      <t xml:space="preserve"> a </t>
    </r>
    <r>
      <rPr>
        <sz val="11"/>
        <color indexed="16"/>
        <rFont val="Tahoma"/>
        <family val="2"/>
      </rPr>
      <t>8</t>
    </r>
    <r>
      <rPr>
        <sz val="10"/>
        <color indexed="63"/>
        <rFont val="Tahoma"/>
        <family val="2"/>
      </rPr>
      <t>.</t>
    </r>
  </si>
  <si>
    <r>
      <t xml:space="preserve">In ognuno di questi puoi "calendarizzare"  </t>
    </r>
    <r>
      <rPr>
        <sz val="11"/>
        <color indexed="16"/>
        <rFont val="Tahoma"/>
        <family val="2"/>
      </rPr>
      <t>4 eventi</t>
    </r>
    <r>
      <rPr>
        <sz val="10"/>
        <color indexed="63"/>
        <rFont val="Tahoma"/>
        <family val="2"/>
      </rPr>
      <t xml:space="preserve">  da configurare liberamente. Questo primo gruppo di 4 eventi</t>
    </r>
  </si>
  <si>
    <t>sarà gestito attraverso un GIORNALE che potrai modificare giorno per giorno.</t>
  </si>
  <si>
    <t>Altri 4 eventi FISSI, che si possono già prevedere fin dall' inizio, possono essere "calendarizzati" nelle impostazioni.</t>
  </si>
  <si>
    <t>In questo foglio visualizzi alcune impostazioni già memorizzate nel foglio precedente (eventi FISSI) e soprattutto</t>
  </si>
  <si>
    <t>visualizzi i tuoi calendari secondo quanto inserito nel GIORNALE.</t>
  </si>
  <si>
    <t>Puoi richiedere informazioni per una modifica a questo standard.</t>
  </si>
  <si>
    <t>01234567891</t>
  </si>
  <si>
    <t>TITOLARE DEL SISTEMA:</t>
  </si>
  <si>
    <t>Questo sistema funziona in copia ogni anno. Contiene un calendario perpetuo. Puoi duplicarlo enne volte e rinominarlo liberamente.</t>
  </si>
  <si>
    <t>E' uno strumento distribuito per usi professionali. Al momento tutte le sue funzionalità sono attivate al 100% ma solo per un numero</t>
  </si>
  <si>
    <t>limitato di ID CALENDARIO specificato ad inizio pagina.</t>
  </si>
  <si>
    <r>
      <t>Richiedi via mail il tuo codice o qualsiasi altra precisazione</t>
    </r>
    <r>
      <rPr>
        <i/>
        <sz val="11"/>
        <color indexed="63"/>
        <rFont val="Corbel"/>
        <family val="2"/>
      </rPr>
      <t xml:space="preserve">. </t>
    </r>
  </si>
  <si>
    <t>Riporto dati anagrafici:</t>
  </si>
  <si>
    <t>Attivazione:</t>
  </si>
  <si>
    <t>sbloccare in qualsiasi momento l' INTERO SISTEMA ed usarlo illimitatamente ogni anno. I valori inseriti non vanno mai persi.</t>
  </si>
  <si>
    <t xml:space="preserve">Per attivare completamente il sistema devi inserire il tuo codice di proprietà nel campo specificato qui sotto. </t>
  </si>
  <si>
    <t>DA  - ID calendario -  A</t>
  </si>
  <si>
    <t>CANTIERI PROGRAMMATI</t>
  </si>
  <si>
    <r>
      <t xml:space="preserve">Inserisci il nome e le altre informazioni richieste per gli  </t>
    </r>
    <r>
      <rPr>
        <sz val="11"/>
        <color indexed="16"/>
        <rFont val="Tahoma"/>
        <family val="2"/>
      </rPr>
      <t>8 calendari interattivi</t>
    </r>
    <r>
      <rPr>
        <i/>
        <sz val="11"/>
        <color indexed="63"/>
        <rFont val="Corbel"/>
        <family val="2"/>
      </rPr>
      <t xml:space="preserve">  disponibili. Puoi usare enne copie di questo file.</t>
    </r>
  </si>
  <si>
    <r>
      <t xml:space="preserve">Ogni calendario può gestire </t>
    </r>
    <r>
      <rPr>
        <sz val="11"/>
        <color indexed="16"/>
        <rFont val="Tahoma"/>
        <family val="2"/>
      </rPr>
      <t>4 eventi</t>
    </r>
    <r>
      <rPr>
        <i/>
        <sz val="11"/>
        <color indexed="63"/>
        <rFont val="Corbel"/>
        <family val="2"/>
      </rPr>
      <t xml:space="preserve">  da calendarizzare. </t>
    </r>
    <r>
      <rPr>
        <i/>
        <u/>
        <sz val="11"/>
        <color indexed="63"/>
        <rFont val="Corbel"/>
        <family val="2"/>
      </rPr>
      <t>Personalizza secondo le tue necessità i campi già precompilati per esempio</t>
    </r>
    <r>
      <rPr>
        <i/>
        <sz val="11"/>
        <color indexed="63"/>
        <rFont val="Corbel"/>
        <family val="2"/>
      </rPr>
      <t>.</t>
    </r>
  </si>
  <si>
    <t>Evento 1</t>
  </si>
  <si>
    <t>Evento 2</t>
  </si>
  <si>
    <t>Evento 3</t>
  </si>
  <si>
    <t>Evento 4</t>
  </si>
  <si>
    <t>Alcune circostanze possono essere già previste ed impostate in ognuno dei tuoi 8 CALENDARI interattivi; ad esempio i "giorni festivi".</t>
  </si>
  <si>
    <r>
      <t xml:space="preserve">Imposta SIGLA e DESCRIZIONE che identifica l' evento da calendarizzare. </t>
    </r>
    <r>
      <rPr>
        <i/>
        <u/>
        <sz val="12"/>
        <color indexed="63"/>
        <rFont val="Corbel"/>
        <family val="2"/>
      </rPr>
      <t>Personalizza secondo le tue necessità i campi già precompilati per esempio</t>
    </r>
    <r>
      <rPr>
        <i/>
        <sz val="12"/>
        <color indexed="63"/>
        <rFont val="Corbel"/>
        <family val="2"/>
      </rPr>
      <t>.</t>
    </r>
  </si>
  <si>
    <t>Squadra 1</t>
  </si>
  <si>
    <t>Squadra 2</t>
  </si>
  <si>
    <t>S1</t>
  </si>
  <si>
    <t>S2</t>
  </si>
  <si>
    <t>Area 1</t>
  </si>
  <si>
    <t>Area 2</t>
  </si>
  <si>
    <t>Area 3</t>
  </si>
  <si>
    <t>Area 4</t>
  </si>
  <si>
    <t>A1</t>
  </si>
  <si>
    <t>A2</t>
  </si>
  <si>
    <t>A3</t>
  </si>
  <si>
    <t>A4</t>
  </si>
  <si>
    <r>
      <t>Questo sistema considera "evento" qualsiasi connotazione propria di un singolo giorno del calendario.</t>
    </r>
    <r>
      <rPr>
        <i/>
        <sz val="12"/>
        <color indexed="23"/>
        <rFont val="Corbel"/>
        <family val="2"/>
      </rPr>
      <t xml:space="preserve"> Per intenderci con un esempio generico, potrei annotare</t>
    </r>
  </si>
  <si>
    <r>
      <t>Tutti gli eventi qui codificati possono essere associati ad un importo monetario oppure ad una quantità.</t>
    </r>
    <r>
      <rPr>
        <i/>
        <sz val="12"/>
        <color indexed="23"/>
        <rFont val="Corbel"/>
        <family val="2"/>
      </rPr>
      <t xml:space="preserve"> Sempre in un esempio generico potrei annotare sul mio</t>
    </r>
  </si>
  <si>
    <r>
      <t xml:space="preserve">Hai a disposizione 4 circostanze FISSE già prevedibili per ogni calendario. </t>
    </r>
    <r>
      <rPr>
        <i/>
        <u/>
        <sz val="11"/>
        <color indexed="63"/>
        <rFont val="Corbel"/>
        <family val="2"/>
      </rPr>
      <t>Personalizza secondo le tue necessità i campi già precompilati per esempio.</t>
    </r>
  </si>
  <si>
    <t>SF</t>
  </si>
  <si>
    <t>Questo standard può essere modificato a richiesta. Contattami via mail per informazioni.</t>
  </si>
  <si>
    <t>MESE</t>
  </si>
  <si>
    <t>N. GG</t>
  </si>
  <si>
    <t>Usa il tasto TAB per individuare le celle libere. Modifica i quadranti utilizzando le IMPOSTAZIONI ed il GIORNALE</t>
  </si>
  <si>
    <t>CHIUSO PER FERIE</t>
  </si>
  <si>
    <t>ERROR 1</t>
  </si>
  <si>
    <t>ERROR 2</t>
  </si>
  <si>
    <t>TOTALI anno</t>
  </si>
  <si>
    <t>TOTALI mese</t>
  </si>
  <si>
    <t>Sigla</t>
  </si>
  <si>
    <t>Puoi usare enne COPIE di questo file rinominate a piacere.</t>
  </si>
  <si>
    <r>
      <t>giornale questi eventi:  RM Raccolta Mele (50 Kg.)  oppure VM Vendita Mele (EUR 1.000,00).</t>
    </r>
    <r>
      <rPr>
        <i/>
        <sz val="12"/>
        <color indexed="63"/>
        <rFont val="Corbel"/>
        <family val="2"/>
      </rPr>
      <t xml:space="preserve"> Compila giorno per giorno il tuo giornale ed ottieni tutti i TOTALI.</t>
    </r>
  </si>
  <si>
    <t>Monfalcone - GO - Tel. 333 46 39 497</t>
  </si>
  <si>
    <t>N.B.</t>
  </si>
  <si>
    <t>USA I FILTRI AUTOMATICI</t>
  </si>
  <si>
    <t>attivato ed il codice di proprietà non ti serve.</t>
  </si>
  <si>
    <t>Torna su</t>
  </si>
  <si>
    <t>GIORNALE:</t>
  </si>
  <si>
    <r>
      <t xml:space="preserve">Il sistema conta 3 fogli compreso il presente. I fogli </t>
    </r>
    <r>
      <rPr>
        <sz val="10"/>
        <color indexed="63"/>
        <rFont val="Tahoma"/>
        <family val="2"/>
      </rPr>
      <t xml:space="preserve">NON POSSONO ESSERE ELIMINATI </t>
    </r>
    <r>
      <rPr>
        <sz val="10"/>
        <color indexed="23"/>
        <rFont val="Tahoma"/>
        <family val="2"/>
      </rPr>
      <t>altrimenti l' intero sistema</t>
    </r>
  </si>
  <si>
    <t>Se desideri espandere questo sistema ed utilizzare gli 8 calendari disponibili, richiedi via mail il tuo codice per sbloccarlo senza</t>
  </si>
  <si>
    <t>sul mio giornale (anche inteso come diario) tutti i giorni che sono stati "fortunati". Dovrei codificare qui un evento con sigla "GF" e nome "Giorni Fortunati".</t>
  </si>
  <si>
    <t>Testo</t>
  </si>
  <si>
    <t>Richiedi via mail il TUO codice di proprietà per EXCEL.</t>
  </si>
  <si>
    <t>Testo libero</t>
  </si>
  <si>
    <t>MAX ID</t>
  </si>
  <si>
    <t>Questo sistema utilizza il codice ID: Contabilità #3</t>
  </si>
  <si>
    <t>1) La Ragione Sociale inserita non coincide con il testo in mio possesso.</t>
  </si>
  <si>
    <t>Verifica la punteggiatura e l' assenza di spazi iniziali / finali. Controlla la P.E.C. ricevuta.</t>
  </si>
  <si>
    <t>2) La Partita IVA inserita non coincide con il numero in mio possesso.</t>
  </si>
  <si>
    <t>3) Il codice che ti ho fornito non è stato correttamente inserito.</t>
  </si>
  <si>
    <t>4) Hai inserito un numero a caso?</t>
  </si>
  <si>
    <t>Contattami liberamente via mail in qualsiasi momento per ulteriori informazioni sul codice.</t>
  </si>
  <si>
    <t>5) Hai cambiato Ragione Sociale o Partita IVA? Contattami, il codice è una monoutenza specifica.</t>
  </si>
  <si>
    <t>6) Hai usato il codice di un altro sistema? Non tutti i sistemi hanno lo stesso codice.</t>
  </si>
  <si>
    <t>Questo file utilizza il codice di proprietà ID: Contabilità #3.</t>
  </si>
  <si>
    <t>Per qualsiasi altra cosa, contattami dopo aver considerato questi punti.</t>
  </si>
  <si>
    <t>di Marco Piccoli - P. IVA 01151800313</t>
  </si>
  <si>
    <t>inserire i tuoi eventi identificati dai campi DATA / NOME Calendario / EVENTO / NOTE / EUR.</t>
  </si>
  <si>
    <t>Il GIORNALE: questo sistema è caratterizzato da una tabella composta da 3.000 righe dove durante l' anno puoi</t>
  </si>
  <si>
    <t>Presentazione</t>
  </si>
  <si>
    <t>IMPOSTAZIONI</t>
  </si>
  <si>
    <t>PREZZO per 1 codice di proprietà EUR 39,00</t>
  </si>
  <si>
    <t>Questo strumento è LIBERAMENTE utilizzabile DA TUTTI. Funziona integralmente per 2 degli 8 calendari disponibili. Puoi</t>
  </si>
  <si>
    <t>CALENDARI</t>
  </si>
  <si>
    <t>S3</t>
  </si>
  <si>
    <t>S4</t>
  </si>
  <si>
    <t>Squadra 4</t>
  </si>
  <si>
    <t>Squadra 3</t>
  </si>
  <si>
    <r>
      <t xml:space="preserve">Nel foglio </t>
    </r>
    <r>
      <rPr>
        <sz val="11"/>
        <color indexed="23"/>
        <rFont val="Tahoma"/>
        <family val="2"/>
      </rPr>
      <t>\</t>
    </r>
    <r>
      <rPr>
        <u/>
        <sz val="11"/>
        <color indexed="23"/>
        <rFont val="Tahoma"/>
        <family val="2"/>
      </rPr>
      <t xml:space="preserve"> CALENDARIO </t>
    </r>
    <r>
      <rPr>
        <sz val="11"/>
        <color indexed="23"/>
        <rFont val="Tahoma"/>
        <family val="2"/>
      </rPr>
      <t>/</t>
    </r>
    <r>
      <rPr>
        <i/>
        <sz val="12"/>
        <color indexed="63"/>
        <rFont val="Corbel"/>
        <family val="2"/>
      </rPr>
      <t xml:space="preserve">  potrai memorizzare gli eventi qui codificati. Hai a disposizione un "Giornale" con  </t>
    </r>
    <r>
      <rPr>
        <sz val="11"/>
        <color indexed="16"/>
        <rFont val="Tahoma"/>
        <family val="2"/>
      </rPr>
      <t xml:space="preserve">3.000 righe </t>
    </r>
    <r>
      <rPr>
        <i/>
        <sz val="12"/>
        <color indexed="63"/>
        <rFont val="Corbel"/>
        <family val="2"/>
      </rPr>
      <t xml:space="preserve"> dove annotarli.</t>
    </r>
  </si>
  <si>
    <t>&lt;--- aziona qui</t>
  </si>
  <si>
    <t>Calendario Interattivo 2.1 - per EXCEL .xlsx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</si>
</sst>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64" formatCode="\ @\ "/>
    <numFmt numFmtId="165" formatCode="\ 0\ "/>
    <numFmt numFmtId="166" formatCode="\ #,##0.00\ ;[Red]\ \-\ #,##0.00\ "/>
    <numFmt numFmtId="167" formatCode="dd/mm/yy"/>
    <numFmt numFmtId="168" formatCode="0;\-\ 0"/>
    <numFmt numFmtId="169" formatCode="#,##0.00;[Red]\-\ #,##0.00"/>
  </numFmts>
  <fonts count="95">
    <font>
      <sz val="10"/>
      <name val="Tahoma"/>
    </font>
    <font>
      <sz val="10"/>
      <name val="Tahoma"/>
      <family val="2"/>
    </font>
    <font>
      <sz val="8"/>
      <color indexed="23"/>
      <name val="Tahoma"/>
      <family val="2"/>
    </font>
    <font>
      <sz val="10"/>
      <color indexed="23"/>
      <name val="Tahoma"/>
      <family val="2"/>
    </font>
    <font>
      <sz val="8"/>
      <name val="Tahoma"/>
      <family val="2"/>
    </font>
    <font>
      <b/>
      <i/>
      <sz val="8"/>
      <color indexed="23"/>
      <name val="Arial"/>
      <family val="2"/>
    </font>
    <font>
      <b/>
      <sz val="10"/>
      <color indexed="23"/>
      <name val="Tahoma"/>
      <family val="2"/>
    </font>
    <font>
      <sz val="8"/>
      <color indexed="23"/>
      <name val="Tahoma"/>
      <family val="2"/>
    </font>
    <font>
      <sz val="10"/>
      <color indexed="23"/>
      <name val="Tahoma"/>
      <family val="2"/>
    </font>
    <font>
      <b/>
      <sz val="10"/>
      <color indexed="10"/>
      <name val="Tahoma"/>
      <family val="2"/>
    </font>
    <font>
      <sz val="10"/>
      <color indexed="63"/>
      <name val="Tahoma"/>
      <family val="2"/>
    </font>
    <font>
      <sz val="8"/>
      <color indexed="63"/>
      <name val="Tahoma"/>
      <family val="2"/>
    </font>
    <font>
      <sz val="8"/>
      <color indexed="63"/>
      <name val="Tahoma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i/>
      <sz val="8"/>
      <color indexed="10"/>
      <name val="Arial"/>
      <family val="2"/>
    </font>
    <font>
      <sz val="10"/>
      <color indexed="63"/>
      <name val="Tahoma"/>
      <family val="2"/>
    </font>
    <font>
      <sz val="9"/>
      <name val="Tahoma"/>
      <family val="2"/>
    </font>
    <font>
      <b/>
      <sz val="10"/>
      <color indexed="18"/>
      <name val="Tahoma"/>
      <family val="2"/>
    </font>
    <font>
      <sz val="8"/>
      <color indexed="10"/>
      <name val="Tahoma"/>
      <family val="2"/>
    </font>
    <font>
      <sz val="10"/>
      <color indexed="10"/>
      <name val="Tahoma"/>
      <family val="2"/>
    </font>
    <font>
      <sz val="8"/>
      <color indexed="10"/>
      <name val="Tahoma"/>
      <family val="2"/>
    </font>
    <font>
      <sz val="10"/>
      <color indexed="10"/>
      <name val="Tahoma"/>
      <family val="2"/>
    </font>
    <font>
      <sz val="10"/>
      <color indexed="8"/>
      <name val="Tahoma"/>
      <family val="2"/>
    </font>
    <font>
      <sz val="8"/>
      <color indexed="16"/>
      <name val="Tahoma"/>
      <family val="2"/>
    </font>
    <font>
      <sz val="10"/>
      <color indexed="16"/>
      <name val="Tahoma"/>
      <family val="2"/>
    </font>
    <font>
      <sz val="10"/>
      <color indexed="18"/>
      <name val="Tahoma"/>
      <family val="2"/>
    </font>
    <font>
      <sz val="9"/>
      <color indexed="16"/>
      <name val="Tahoma"/>
      <family val="2"/>
    </font>
    <font>
      <sz val="10"/>
      <color indexed="16"/>
      <name val="Tahoma"/>
      <family val="2"/>
    </font>
    <font>
      <sz val="11"/>
      <name val="Tahoma"/>
      <family val="2"/>
    </font>
    <font>
      <sz val="10"/>
      <name val="Tahoma"/>
      <family val="2"/>
    </font>
    <font>
      <b/>
      <u/>
      <sz val="11"/>
      <color indexed="23"/>
      <name val="Tahoma"/>
      <family val="2"/>
    </font>
    <font>
      <u/>
      <sz val="8"/>
      <color indexed="18"/>
      <name val="Tahoma"/>
      <family val="2"/>
    </font>
    <font>
      <sz val="8"/>
      <color indexed="9"/>
      <name val="Tahoma"/>
      <family val="2"/>
    </font>
    <font>
      <sz val="11"/>
      <color indexed="18"/>
      <name val="Tahoma"/>
      <family val="2"/>
    </font>
    <font>
      <sz val="11"/>
      <color indexed="16"/>
      <name val="Tahoma"/>
      <family val="2"/>
    </font>
    <font>
      <sz val="11"/>
      <color indexed="8"/>
      <name val="Tahoma"/>
      <family val="2"/>
    </font>
    <font>
      <i/>
      <sz val="10"/>
      <color indexed="23"/>
      <name val="Corbel"/>
      <family val="2"/>
    </font>
    <font>
      <sz val="11"/>
      <color indexed="63"/>
      <name val="Tahoma"/>
      <family val="2"/>
    </font>
    <font>
      <sz val="11"/>
      <color indexed="10"/>
      <name val="Tahoma"/>
      <family val="2"/>
    </font>
    <font>
      <sz val="11"/>
      <name val="Tahoma"/>
      <family val="2"/>
    </font>
    <font>
      <sz val="11"/>
      <color indexed="23"/>
      <name val="Tahoma"/>
      <family val="2"/>
    </font>
    <font>
      <sz val="10"/>
      <color indexed="9"/>
      <name val="Tahoma"/>
      <family val="2"/>
    </font>
    <font>
      <i/>
      <sz val="11"/>
      <color indexed="23"/>
      <name val="Corbel"/>
      <family val="2"/>
    </font>
    <font>
      <sz val="12"/>
      <color indexed="10"/>
      <name val="Tahoma"/>
      <family val="2"/>
    </font>
    <font>
      <u/>
      <sz val="11"/>
      <color indexed="23"/>
      <name val="Tahoma"/>
      <family val="2"/>
    </font>
    <font>
      <u/>
      <sz val="9"/>
      <color indexed="10"/>
      <name val="Tahoma"/>
      <family val="2"/>
    </font>
    <font>
      <i/>
      <u/>
      <sz val="11"/>
      <color indexed="63"/>
      <name val="Corbel"/>
      <family val="2"/>
    </font>
    <font>
      <i/>
      <u/>
      <sz val="11"/>
      <color indexed="9"/>
      <name val="Corbel"/>
      <family val="2"/>
    </font>
    <font>
      <i/>
      <sz val="11"/>
      <color indexed="9"/>
      <name val="Corbel"/>
      <family val="2"/>
    </font>
    <font>
      <i/>
      <sz val="11"/>
      <color indexed="63"/>
      <name val="Corbel"/>
      <family val="2"/>
    </font>
    <font>
      <sz val="11"/>
      <color indexed="10"/>
      <name val="Tahoma"/>
      <family val="2"/>
    </font>
    <font>
      <sz val="12"/>
      <color indexed="10"/>
      <name val="Tahoma"/>
      <family val="2"/>
    </font>
    <font>
      <u/>
      <sz val="10"/>
      <color indexed="18"/>
      <name val="Tahoma"/>
      <family val="2"/>
    </font>
    <font>
      <i/>
      <sz val="12"/>
      <color indexed="63"/>
      <name val="Corbel"/>
      <family val="2"/>
    </font>
    <font>
      <u/>
      <sz val="11"/>
      <color indexed="18"/>
      <name val="Tahoma"/>
      <family val="2"/>
    </font>
    <font>
      <sz val="11"/>
      <color indexed="23"/>
      <name val="Tahoma"/>
      <family val="2"/>
    </font>
    <font>
      <i/>
      <sz val="12"/>
      <color indexed="16"/>
      <name val="Corbel"/>
      <family val="2"/>
    </font>
    <font>
      <sz val="11"/>
      <color indexed="9"/>
      <name val="Tahoma"/>
      <family val="2"/>
    </font>
    <font>
      <sz val="11"/>
      <color indexed="18"/>
      <name val="Tahoma"/>
      <family val="2"/>
    </font>
    <font>
      <sz val="10"/>
      <color indexed="9"/>
      <name val="Tahoma"/>
      <family val="2"/>
    </font>
    <font>
      <u/>
      <sz val="10"/>
      <color indexed="63"/>
      <name val="Tahoma"/>
      <family val="2"/>
    </font>
    <font>
      <i/>
      <u/>
      <sz val="10"/>
      <color indexed="23"/>
      <name val="Corbel"/>
      <family val="2"/>
    </font>
    <font>
      <sz val="14"/>
      <name val="Arial"/>
      <family val="2"/>
    </font>
    <font>
      <sz val="14"/>
      <color indexed="23"/>
      <name val="Tahoma"/>
      <family val="2"/>
    </font>
    <font>
      <sz val="10"/>
      <color indexed="9"/>
      <name val="Arial"/>
      <family val="2"/>
    </font>
    <font>
      <sz val="24"/>
      <color indexed="63"/>
      <name val="Wingdings 2"/>
      <family val="1"/>
      <charset val="2"/>
    </font>
    <font>
      <u/>
      <sz val="11"/>
      <color indexed="10"/>
      <name val="Tahoma"/>
      <family val="2"/>
    </font>
    <font>
      <i/>
      <u/>
      <sz val="12"/>
      <color indexed="9"/>
      <name val="Corbel"/>
      <family val="2"/>
    </font>
    <font>
      <i/>
      <u/>
      <sz val="12"/>
      <color indexed="63"/>
      <name val="Corbel"/>
      <family val="2"/>
    </font>
    <font>
      <sz val="11"/>
      <color indexed="63"/>
      <name val="Tahoma"/>
      <family val="2"/>
    </font>
    <font>
      <sz val="12"/>
      <color indexed="63"/>
      <name val="Tahoma"/>
      <family val="2"/>
    </font>
    <font>
      <sz val="12"/>
      <color indexed="63"/>
      <name val="Tahoma"/>
      <family val="2"/>
    </font>
    <font>
      <i/>
      <sz val="10"/>
      <color indexed="63"/>
      <name val="Corbel"/>
      <family val="2"/>
    </font>
    <font>
      <sz val="11"/>
      <color indexed="8"/>
      <name val="Tahoma"/>
      <family val="2"/>
    </font>
    <font>
      <i/>
      <sz val="9"/>
      <color indexed="23"/>
      <name val="Corbel"/>
      <family val="2"/>
    </font>
    <font>
      <i/>
      <u/>
      <sz val="9"/>
      <color indexed="23"/>
      <name val="Corbel"/>
      <family val="2"/>
    </font>
    <font>
      <u/>
      <sz val="10"/>
      <color indexed="10"/>
      <name val="Tahoma"/>
      <family val="2"/>
    </font>
    <font>
      <u/>
      <sz val="8"/>
      <color indexed="63"/>
      <name val="Tahoma"/>
      <family val="2"/>
    </font>
    <font>
      <i/>
      <u/>
      <sz val="11"/>
      <color indexed="23"/>
      <name val="Corbel"/>
      <family val="2"/>
    </font>
    <font>
      <sz val="8"/>
      <color indexed="18"/>
      <name val="Tahoma"/>
      <family val="2"/>
    </font>
    <font>
      <sz val="12"/>
      <color indexed="9"/>
      <name val="Tahoma"/>
      <family val="2"/>
    </font>
    <font>
      <u/>
      <sz val="8"/>
      <color indexed="23"/>
      <name val="Tahoma"/>
      <family val="2"/>
    </font>
    <font>
      <sz val="8"/>
      <color indexed="9"/>
      <name val="Tahoma"/>
      <family val="2"/>
    </font>
    <font>
      <sz val="11"/>
      <color indexed="16"/>
      <name val="Tahoma"/>
      <family val="2"/>
    </font>
    <font>
      <sz val="11"/>
      <color indexed="9"/>
      <name val="Tahoma"/>
      <family val="2"/>
    </font>
    <font>
      <i/>
      <sz val="12"/>
      <color indexed="23"/>
      <name val="Corbel"/>
      <family val="2"/>
    </font>
    <font>
      <i/>
      <sz val="11"/>
      <color indexed="10"/>
      <name val="Corbel"/>
      <family val="2"/>
    </font>
    <font>
      <i/>
      <u/>
      <sz val="12"/>
      <color indexed="16"/>
      <name val="Corbel"/>
      <family val="2"/>
    </font>
    <font>
      <sz val="8"/>
      <color theme="2" tint="-0.89999084444715716"/>
      <name val="Tahoma"/>
      <family val="2"/>
    </font>
    <font>
      <i/>
      <sz val="10"/>
      <color rgb="FFFF0000"/>
      <name val="Corbel"/>
      <family val="2"/>
    </font>
    <font>
      <sz val="10"/>
      <color theme="1" tint="0.249977111117893"/>
      <name val="Tahoma"/>
      <family val="2"/>
    </font>
    <font>
      <sz val="10"/>
      <color theme="0"/>
      <name val="Tahoma"/>
      <family val="2"/>
    </font>
    <font>
      <sz val="11"/>
      <color theme="0"/>
      <name val="Tahoma"/>
      <family val="2"/>
    </font>
  </fonts>
  <fills count="1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rgb="FFFF5050"/>
        <bgColor indexed="64"/>
      </patternFill>
    </fill>
    <fill>
      <patternFill patternType="solid">
        <fgColor rgb="FFFF7C8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808080"/>
        <bgColor indexed="64"/>
      </patternFill>
    </fill>
  </fills>
  <borders count="109">
    <border>
      <left/>
      <right/>
      <top/>
      <bottom/>
      <diagonal/>
    </border>
    <border>
      <left style="hair">
        <color indexed="23"/>
      </left>
      <right style="hair">
        <color indexed="23"/>
      </right>
      <top style="hair">
        <color indexed="23"/>
      </top>
      <bottom style="hair">
        <color indexed="23"/>
      </bottom>
      <diagonal/>
    </border>
    <border>
      <left/>
      <right/>
      <top/>
      <bottom style="thin">
        <color indexed="23"/>
      </bottom>
      <diagonal/>
    </border>
    <border>
      <left style="hair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18"/>
      </left>
      <right style="hair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23"/>
      </left>
      <right style="hair">
        <color indexed="23"/>
      </right>
      <top style="thin">
        <color indexed="23"/>
      </top>
      <bottom style="thin">
        <color indexed="23"/>
      </bottom>
      <diagonal/>
    </border>
    <border>
      <left style="hair">
        <color indexed="23"/>
      </left>
      <right style="hair">
        <color indexed="23"/>
      </right>
      <top style="thin">
        <color indexed="23"/>
      </top>
      <bottom style="thin">
        <color indexed="23"/>
      </bottom>
      <diagonal/>
    </border>
    <border>
      <left style="hair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23"/>
      </left>
      <right style="hair">
        <color indexed="23"/>
      </right>
      <top style="thin">
        <color indexed="23"/>
      </top>
      <bottom style="hair">
        <color indexed="23"/>
      </bottom>
      <diagonal/>
    </border>
    <border>
      <left style="hair">
        <color indexed="23"/>
      </left>
      <right style="thin">
        <color indexed="23"/>
      </right>
      <top style="thin">
        <color indexed="23"/>
      </top>
      <bottom style="hair">
        <color indexed="23"/>
      </bottom>
      <diagonal/>
    </border>
    <border>
      <left style="thin">
        <color indexed="23"/>
      </left>
      <right style="hair">
        <color indexed="23"/>
      </right>
      <top style="hair">
        <color indexed="23"/>
      </top>
      <bottom style="hair">
        <color indexed="23"/>
      </bottom>
      <diagonal/>
    </border>
    <border>
      <left style="hair">
        <color indexed="23"/>
      </left>
      <right style="thin">
        <color indexed="23"/>
      </right>
      <top style="hair">
        <color indexed="23"/>
      </top>
      <bottom style="hair">
        <color indexed="23"/>
      </bottom>
      <diagonal/>
    </border>
    <border>
      <left style="thin">
        <color indexed="23"/>
      </left>
      <right style="hair">
        <color indexed="23"/>
      </right>
      <top style="hair">
        <color indexed="23"/>
      </top>
      <bottom style="thin">
        <color indexed="23"/>
      </bottom>
      <diagonal/>
    </border>
    <border>
      <left style="hair">
        <color indexed="23"/>
      </left>
      <right style="thin">
        <color indexed="23"/>
      </right>
      <top style="hair">
        <color indexed="23"/>
      </top>
      <bottom style="thin">
        <color indexed="23"/>
      </bottom>
      <diagonal/>
    </border>
    <border>
      <left/>
      <right style="hair">
        <color indexed="23"/>
      </right>
      <top style="thin">
        <color indexed="23"/>
      </top>
      <bottom style="thin">
        <color indexed="23"/>
      </bottom>
      <diagonal/>
    </border>
    <border>
      <left/>
      <right style="thin">
        <color indexed="23"/>
      </right>
      <top/>
      <bottom/>
      <diagonal/>
    </border>
    <border>
      <left/>
      <right/>
      <top style="thin">
        <color indexed="23"/>
      </top>
      <bottom style="thin">
        <color indexed="23"/>
      </bottom>
      <diagonal/>
    </border>
    <border>
      <left style="hair">
        <color indexed="23"/>
      </left>
      <right style="hair">
        <color indexed="23"/>
      </right>
      <top style="thin">
        <color indexed="23"/>
      </top>
      <bottom style="hair">
        <color indexed="23"/>
      </bottom>
      <diagonal/>
    </border>
    <border>
      <left style="hair">
        <color indexed="23"/>
      </left>
      <right style="hair">
        <color indexed="23"/>
      </right>
      <top style="hair">
        <color indexed="23"/>
      </top>
      <bottom style="thin">
        <color indexed="23"/>
      </bottom>
      <diagonal/>
    </border>
    <border>
      <left/>
      <right style="thin">
        <color indexed="23"/>
      </right>
      <top style="thin">
        <color indexed="23"/>
      </top>
      <bottom style="hair">
        <color indexed="23"/>
      </bottom>
      <diagonal/>
    </border>
    <border>
      <left/>
      <right style="thin">
        <color indexed="23"/>
      </right>
      <top style="hair">
        <color indexed="23"/>
      </top>
      <bottom style="hair">
        <color indexed="23"/>
      </bottom>
      <diagonal/>
    </border>
    <border>
      <left/>
      <right style="thin">
        <color indexed="23"/>
      </right>
      <top style="hair">
        <color indexed="23"/>
      </top>
      <bottom style="thin">
        <color indexed="2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hair">
        <color indexed="23"/>
      </left>
      <right/>
      <top style="hair">
        <color indexed="23"/>
      </top>
      <bottom style="hair">
        <color indexed="23"/>
      </bottom>
      <diagonal/>
    </border>
    <border>
      <left/>
      <right/>
      <top style="hair">
        <color indexed="23"/>
      </top>
      <bottom style="hair">
        <color indexed="23"/>
      </bottom>
      <diagonal/>
    </border>
    <border>
      <left/>
      <right style="hair">
        <color indexed="23"/>
      </right>
      <top style="hair">
        <color indexed="23"/>
      </top>
      <bottom style="hair">
        <color indexed="2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/>
      <diagonal/>
    </border>
    <border>
      <left style="thin">
        <color indexed="23"/>
      </left>
      <right/>
      <top style="thin">
        <color indexed="23"/>
      </top>
      <bottom style="thin">
        <color indexed="23"/>
      </bottom>
      <diagonal/>
    </border>
    <border>
      <left/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hair">
        <color indexed="23"/>
      </left>
      <right/>
      <top style="thin">
        <color indexed="23"/>
      </top>
      <bottom style="thin">
        <color indexed="23"/>
      </bottom>
      <diagonal/>
    </border>
    <border>
      <left/>
      <right/>
      <top style="thin">
        <color indexed="23"/>
      </top>
      <bottom/>
      <diagonal/>
    </border>
    <border>
      <left style="thin">
        <color indexed="10"/>
      </left>
      <right style="thin">
        <color indexed="10"/>
      </right>
      <top style="thin">
        <color indexed="10"/>
      </top>
      <bottom style="hair">
        <color indexed="23"/>
      </bottom>
      <diagonal/>
    </border>
    <border>
      <left style="thin">
        <color indexed="10"/>
      </left>
      <right style="thin">
        <color indexed="10"/>
      </right>
      <top style="hair">
        <color indexed="23"/>
      </top>
      <bottom style="hair">
        <color indexed="23"/>
      </bottom>
      <diagonal/>
    </border>
    <border>
      <left style="thin">
        <color indexed="10"/>
      </left>
      <right style="thin">
        <color indexed="10"/>
      </right>
      <top style="hair">
        <color indexed="23"/>
      </top>
      <bottom style="thin">
        <color indexed="10"/>
      </bottom>
      <diagonal/>
    </border>
    <border>
      <left/>
      <right/>
      <top style="thin">
        <color indexed="23"/>
      </top>
      <bottom style="hair">
        <color indexed="23"/>
      </bottom>
      <diagonal/>
    </border>
    <border>
      <left style="thin">
        <color indexed="23"/>
      </left>
      <right/>
      <top style="thin">
        <color indexed="23"/>
      </top>
      <bottom style="hair">
        <color indexed="18"/>
      </bottom>
      <diagonal/>
    </border>
    <border>
      <left style="thin">
        <color indexed="23"/>
      </left>
      <right/>
      <top/>
      <bottom style="thin">
        <color indexed="23"/>
      </bottom>
      <diagonal/>
    </border>
    <border>
      <left style="thin">
        <color indexed="23"/>
      </left>
      <right/>
      <top style="hair">
        <color indexed="18"/>
      </top>
      <bottom style="hair">
        <color indexed="23"/>
      </bottom>
      <diagonal/>
    </border>
    <border>
      <left style="thin">
        <color indexed="23"/>
      </left>
      <right/>
      <top style="hair">
        <color indexed="23"/>
      </top>
      <bottom style="hair">
        <color indexed="23"/>
      </bottom>
      <diagonal/>
    </border>
    <border>
      <left style="thin">
        <color indexed="23"/>
      </left>
      <right/>
      <top style="hair">
        <color indexed="23"/>
      </top>
      <bottom style="hair">
        <color indexed="18"/>
      </bottom>
      <diagonal/>
    </border>
    <border>
      <left style="hair">
        <color indexed="23"/>
      </left>
      <right/>
      <top style="hair">
        <color indexed="23"/>
      </top>
      <bottom style="thin">
        <color indexed="23"/>
      </bottom>
      <diagonal/>
    </border>
    <border>
      <left/>
      <right/>
      <top style="hair">
        <color indexed="23"/>
      </top>
      <bottom style="thin">
        <color indexed="23"/>
      </bottom>
      <diagonal/>
    </border>
    <border>
      <left style="thin">
        <color indexed="23"/>
      </left>
      <right/>
      <top style="thin">
        <color indexed="23"/>
      </top>
      <bottom style="hair">
        <color indexed="23"/>
      </bottom>
      <diagonal/>
    </border>
    <border>
      <left style="thin">
        <color indexed="23"/>
      </left>
      <right/>
      <top style="hair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hair">
        <color indexed="23"/>
      </left>
      <right/>
      <top style="hair">
        <color indexed="23"/>
      </top>
      <bottom/>
      <diagonal/>
    </border>
    <border>
      <left/>
      <right/>
      <top style="hair">
        <color indexed="23"/>
      </top>
      <bottom/>
      <diagonal/>
    </border>
    <border>
      <left/>
      <right style="hair">
        <color indexed="23"/>
      </right>
      <top style="hair">
        <color indexed="23"/>
      </top>
      <bottom/>
      <diagonal/>
    </border>
    <border>
      <left style="hair">
        <color indexed="23"/>
      </left>
      <right/>
      <top/>
      <bottom/>
      <diagonal/>
    </border>
    <border>
      <left/>
      <right style="hair">
        <color indexed="23"/>
      </right>
      <top/>
      <bottom/>
      <diagonal/>
    </border>
    <border>
      <left style="hair">
        <color indexed="23"/>
      </left>
      <right/>
      <top/>
      <bottom style="hair">
        <color indexed="23"/>
      </bottom>
      <diagonal/>
    </border>
    <border>
      <left/>
      <right/>
      <top/>
      <bottom style="hair">
        <color indexed="23"/>
      </bottom>
      <diagonal/>
    </border>
    <border>
      <left/>
      <right style="hair">
        <color indexed="23"/>
      </right>
      <top/>
      <bottom style="hair">
        <color indexed="23"/>
      </bottom>
      <diagonal/>
    </border>
    <border>
      <left style="hair">
        <color indexed="23"/>
      </left>
      <right style="hair">
        <color indexed="23"/>
      </right>
      <top style="hair">
        <color indexed="23"/>
      </top>
      <bottom/>
      <diagonal/>
    </border>
    <border>
      <left style="hair">
        <color indexed="23"/>
      </left>
      <right style="hair">
        <color indexed="23"/>
      </right>
      <top/>
      <bottom/>
      <diagonal/>
    </border>
    <border>
      <left style="hair">
        <color indexed="23"/>
      </left>
      <right style="hair">
        <color indexed="23"/>
      </right>
      <top/>
      <bottom style="hair">
        <color indexed="23"/>
      </bottom>
      <diagonal/>
    </border>
    <border>
      <left style="thin">
        <color indexed="10"/>
      </left>
      <right style="thin">
        <color indexed="10"/>
      </right>
      <top/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/>
      <diagonal/>
    </border>
    <border>
      <left style="thin">
        <color indexed="16"/>
      </left>
      <right/>
      <top style="thin">
        <color indexed="16"/>
      </top>
      <bottom style="thin">
        <color indexed="16"/>
      </bottom>
      <diagonal/>
    </border>
    <border>
      <left/>
      <right/>
      <top style="thin">
        <color indexed="16"/>
      </top>
      <bottom style="thin">
        <color indexed="16"/>
      </bottom>
      <diagonal/>
    </border>
    <border>
      <left/>
      <right style="thin">
        <color indexed="16"/>
      </right>
      <top style="thin">
        <color indexed="16"/>
      </top>
      <bottom style="thin">
        <color indexed="16"/>
      </bottom>
      <diagonal/>
    </border>
    <border>
      <left style="thin">
        <color indexed="18"/>
      </left>
      <right/>
      <top style="thin">
        <color indexed="18"/>
      </top>
      <bottom style="thin">
        <color indexed="18"/>
      </bottom>
      <diagonal/>
    </border>
    <border>
      <left/>
      <right/>
      <top style="thin">
        <color indexed="18"/>
      </top>
      <bottom style="thin">
        <color indexed="18"/>
      </bottom>
      <diagonal/>
    </border>
    <border>
      <left/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16"/>
      </left>
      <right/>
      <top style="hair">
        <color indexed="23"/>
      </top>
      <bottom style="hair">
        <color indexed="23"/>
      </bottom>
      <diagonal/>
    </border>
    <border>
      <left/>
      <right style="thin">
        <color indexed="16"/>
      </right>
      <top style="hair">
        <color indexed="23"/>
      </top>
      <bottom style="hair">
        <color indexed="23"/>
      </bottom>
      <diagonal/>
    </border>
    <border>
      <left style="thin">
        <color indexed="16"/>
      </left>
      <right/>
      <top style="thin">
        <color indexed="16"/>
      </top>
      <bottom style="hair">
        <color indexed="23"/>
      </bottom>
      <diagonal/>
    </border>
    <border>
      <left/>
      <right/>
      <top style="thin">
        <color indexed="16"/>
      </top>
      <bottom style="hair">
        <color indexed="23"/>
      </bottom>
      <diagonal/>
    </border>
    <border>
      <left/>
      <right style="thin">
        <color indexed="16"/>
      </right>
      <top style="thin">
        <color indexed="16"/>
      </top>
      <bottom style="hair">
        <color indexed="23"/>
      </bottom>
      <diagonal/>
    </border>
    <border>
      <left style="thin">
        <color indexed="16"/>
      </left>
      <right/>
      <top style="hair">
        <color indexed="23"/>
      </top>
      <bottom style="thin">
        <color indexed="16"/>
      </bottom>
      <diagonal/>
    </border>
    <border>
      <left/>
      <right/>
      <top style="hair">
        <color indexed="23"/>
      </top>
      <bottom style="thin">
        <color indexed="16"/>
      </bottom>
      <diagonal/>
    </border>
    <border>
      <left/>
      <right style="thin">
        <color indexed="16"/>
      </right>
      <top style="hair">
        <color indexed="23"/>
      </top>
      <bottom style="thin">
        <color indexed="16"/>
      </bottom>
      <diagonal/>
    </border>
    <border>
      <left/>
      <right style="hair">
        <color indexed="23"/>
      </right>
      <top style="hair">
        <color indexed="23"/>
      </top>
      <bottom style="thin">
        <color indexed="23"/>
      </bottom>
      <diagonal/>
    </border>
    <border>
      <left/>
      <right style="hair">
        <color indexed="23"/>
      </right>
      <top style="thin">
        <color indexed="23"/>
      </top>
      <bottom style="hair">
        <color indexed="23"/>
      </bottom>
      <diagonal/>
    </border>
    <border>
      <left style="hair">
        <color indexed="23"/>
      </left>
      <right/>
      <top style="thin">
        <color indexed="23"/>
      </top>
      <bottom style="hair">
        <color indexed="23"/>
      </bottom>
      <diagonal/>
    </border>
    <border>
      <left/>
      <right style="hair">
        <color indexed="23"/>
      </right>
      <top/>
      <bottom style="thin">
        <color indexed="23"/>
      </bottom>
      <diagonal/>
    </border>
    <border>
      <left style="hair">
        <color indexed="23"/>
      </left>
      <right/>
      <top/>
      <bottom style="thin">
        <color indexed="23"/>
      </bottom>
      <diagonal/>
    </border>
    <border>
      <left/>
      <right style="thin">
        <color indexed="23"/>
      </right>
      <top/>
      <bottom style="hair">
        <color indexed="23"/>
      </bottom>
      <diagonal/>
    </border>
    <border>
      <left style="hair">
        <color indexed="23"/>
      </left>
      <right/>
      <top style="thin">
        <color indexed="23"/>
      </top>
      <bottom/>
      <diagonal/>
    </border>
    <border>
      <left/>
      <right style="thin">
        <color indexed="23"/>
      </right>
      <top style="thin">
        <color indexed="23"/>
      </top>
      <bottom/>
      <diagonal/>
    </border>
    <border>
      <left/>
      <right style="thin">
        <color indexed="23"/>
      </right>
      <top/>
      <bottom style="thin">
        <color indexed="23"/>
      </bottom>
      <diagonal/>
    </border>
    <border>
      <left style="thin">
        <color indexed="23"/>
      </left>
      <right style="hair">
        <color indexed="63"/>
      </right>
      <top style="thin">
        <color indexed="23"/>
      </top>
      <bottom style="thin">
        <color indexed="23"/>
      </bottom>
      <diagonal/>
    </border>
    <border>
      <left style="hair">
        <color indexed="6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 style="hair">
        <color indexed="23"/>
      </right>
      <top style="thin">
        <color indexed="23"/>
      </top>
      <bottom/>
      <diagonal/>
    </border>
    <border>
      <left style="thin">
        <color indexed="23"/>
      </left>
      <right/>
      <top/>
      <bottom style="hair">
        <color indexed="23"/>
      </bottom>
      <diagonal/>
    </border>
    <border>
      <left style="thin">
        <color indexed="23"/>
      </left>
      <right style="hair">
        <color indexed="18"/>
      </right>
      <top/>
      <bottom style="thin">
        <color indexed="23"/>
      </bottom>
      <diagonal/>
    </border>
    <border>
      <left style="hair">
        <color indexed="18"/>
      </left>
      <right/>
      <top/>
      <bottom style="thin">
        <color indexed="23"/>
      </bottom>
      <diagonal/>
    </border>
    <border>
      <left style="thin">
        <color indexed="23"/>
      </left>
      <right style="hair">
        <color indexed="18"/>
      </right>
      <top style="hair">
        <color indexed="23"/>
      </top>
      <bottom style="hair">
        <color indexed="23"/>
      </bottom>
      <diagonal/>
    </border>
    <border>
      <left style="hair">
        <color indexed="18"/>
      </left>
      <right/>
      <top style="hair">
        <color indexed="23"/>
      </top>
      <bottom style="hair">
        <color indexed="23"/>
      </bottom>
      <diagonal/>
    </border>
    <border>
      <left/>
      <right/>
      <top style="hair">
        <color indexed="18"/>
      </top>
      <bottom style="hair">
        <color indexed="23"/>
      </bottom>
      <diagonal/>
    </border>
    <border>
      <left/>
      <right style="thin">
        <color indexed="23"/>
      </right>
      <top style="hair">
        <color indexed="18"/>
      </top>
      <bottom style="hair">
        <color indexed="23"/>
      </bottom>
      <diagonal/>
    </border>
    <border>
      <left/>
      <right/>
      <top style="thin">
        <color indexed="23"/>
      </top>
      <bottom style="hair">
        <color indexed="18"/>
      </bottom>
      <diagonal/>
    </border>
    <border>
      <left/>
      <right style="thin">
        <color indexed="23"/>
      </right>
      <top style="thin">
        <color indexed="23"/>
      </top>
      <bottom style="hair">
        <color indexed="18"/>
      </bottom>
      <diagonal/>
    </border>
    <border>
      <left style="thin">
        <color indexed="23"/>
      </left>
      <right style="hair">
        <color indexed="18"/>
      </right>
      <top style="thin">
        <color indexed="23"/>
      </top>
      <bottom/>
      <diagonal/>
    </border>
    <border>
      <left style="hair">
        <color indexed="18"/>
      </left>
      <right/>
      <top style="thin">
        <color indexed="23"/>
      </top>
      <bottom/>
      <diagonal/>
    </border>
    <border>
      <left/>
      <right/>
      <top style="hair">
        <color indexed="23"/>
      </top>
      <bottom style="hair">
        <color indexed="18"/>
      </bottom>
      <diagonal/>
    </border>
    <border>
      <left/>
      <right style="thin">
        <color indexed="23"/>
      </right>
      <top style="hair">
        <color indexed="23"/>
      </top>
      <bottom style="hair">
        <color indexed="18"/>
      </bottom>
      <diagonal/>
    </border>
    <border>
      <left style="thin">
        <color indexed="23"/>
      </left>
      <right/>
      <top style="thin">
        <color indexed="23"/>
      </top>
      <bottom/>
      <diagonal/>
    </border>
    <border>
      <left style="hair">
        <color indexed="23"/>
      </left>
      <right style="hair">
        <color indexed="23"/>
      </right>
      <top style="thin">
        <color indexed="23"/>
      </top>
      <bottom/>
      <diagonal/>
    </border>
    <border>
      <left style="hair">
        <color indexed="23"/>
      </left>
      <right style="hair">
        <color indexed="23"/>
      </right>
      <top/>
      <bottom style="thin">
        <color indexed="23"/>
      </bottom>
      <diagonal/>
    </border>
    <border>
      <left/>
      <right style="hair">
        <color indexed="18"/>
      </right>
      <top style="thin">
        <color indexed="23"/>
      </top>
      <bottom/>
      <diagonal/>
    </border>
    <border>
      <left style="hair">
        <color indexed="18"/>
      </left>
      <right style="thin">
        <color indexed="23"/>
      </right>
      <top style="thin">
        <color indexed="23"/>
      </top>
      <bottom/>
      <diagonal/>
    </border>
    <border>
      <left/>
      <right style="hair">
        <color indexed="18"/>
      </right>
      <top style="hair">
        <color indexed="23"/>
      </top>
      <bottom style="hair">
        <color indexed="23"/>
      </bottom>
      <diagonal/>
    </border>
    <border>
      <left style="hair">
        <color indexed="18"/>
      </left>
      <right style="thin">
        <color indexed="23"/>
      </right>
      <top style="hair">
        <color indexed="23"/>
      </top>
      <bottom style="hair">
        <color indexed="23"/>
      </bottom>
      <diagonal/>
    </border>
    <border>
      <left/>
      <right style="hair">
        <color indexed="18"/>
      </right>
      <top/>
      <bottom style="thin">
        <color indexed="23"/>
      </bottom>
      <diagonal/>
    </border>
    <border>
      <left style="hair">
        <color indexed="18"/>
      </left>
      <right style="thin">
        <color indexed="23"/>
      </right>
      <top/>
      <bottom style="thin">
        <color indexed="23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7">
    <xf numFmtId="0" fontId="0" fillId="0" borderId="0"/>
    <xf numFmtId="0" fontId="13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4" fillId="0" borderId="0"/>
    <xf numFmtId="0" fontId="14" fillId="0" borderId="0"/>
    <xf numFmtId="0" fontId="14" fillId="0" borderId="0"/>
    <xf numFmtId="0" fontId="1" fillId="0" borderId="0"/>
  </cellStyleXfs>
  <cellXfs count="635">
    <xf numFmtId="0" fontId="0" fillId="0" borderId="0" xfId="0"/>
    <xf numFmtId="0" fontId="0" fillId="2" borderId="0" xfId="0" applyFill="1" applyProtection="1">
      <protection hidden="1"/>
    </xf>
    <xf numFmtId="0" fontId="0" fillId="0" borderId="0" xfId="0" applyProtection="1">
      <protection hidden="1"/>
    </xf>
    <xf numFmtId="0" fontId="0" fillId="2" borderId="0" xfId="0" applyFill="1" applyAlignment="1" applyProtection="1">
      <alignment vertical="center"/>
      <protection hidden="1"/>
    </xf>
    <xf numFmtId="0" fontId="14" fillId="2" borderId="0" xfId="4" applyFill="1" applyProtection="1">
      <protection hidden="1"/>
    </xf>
    <xf numFmtId="0" fontId="14" fillId="0" borderId="0" xfId="4" applyProtection="1">
      <protection hidden="1"/>
    </xf>
    <xf numFmtId="0" fontId="3" fillId="2" borderId="0" xfId="0" applyFont="1" applyFill="1" applyBorder="1" applyAlignment="1" applyProtection="1">
      <alignment horizontal="right" vertical="center"/>
      <protection hidden="1"/>
    </xf>
    <xf numFmtId="0" fontId="16" fillId="2" borderId="0" xfId="0" applyFont="1" applyFill="1" applyAlignment="1" applyProtection="1">
      <alignment horizontal="center" vertical="center"/>
      <protection hidden="1"/>
    </xf>
    <xf numFmtId="0" fontId="10" fillId="2" borderId="0" xfId="5" applyFont="1" applyFill="1" applyAlignment="1" applyProtection="1">
      <alignment horizontal="left" vertical="center"/>
      <protection hidden="1"/>
    </xf>
    <xf numFmtId="0" fontId="0" fillId="2" borderId="0" xfId="0" applyFill="1" applyAlignment="1" applyProtection="1">
      <alignment horizontal="center"/>
      <protection hidden="1"/>
    </xf>
    <xf numFmtId="0" fontId="1" fillId="2" borderId="0" xfId="2" applyFill="1" applyProtection="1">
      <protection hidden="1"/>
    </xf>
    <xf numFmtId="0" fontId="1" fillId="0" borderId="0" xfId="2" applyProtection="1">
      <protection hidden="1"/>
    </xf>
    <xf numFmtId="0" fontId="8" fillId="2" borderId="0" xfId="2" applyFont="1" applyFill="1" applyAlignment="1" applyProtection="1">
      <alignment horizontal="distributed"/>
      <protection hidden="1"/>
    </xf>
    <xf numFmtId="0" fontId="18" fillId="2" borderId="0" xfId="2" applyFont="1" applyFill="1" applyAlignment="1" applyProtection="1">
      <alignment horizontal="left" vertical="top"/>
      <protection hidden="1"/>
    </xf>
    <xf numFmtId="0" fontId="2" fillId="2" borderId="0" xfId="0" applyFont="1" applyFill="1" applyAlignment="1" applyProtection="1">
      <alignment horizontal="right"/>
      <protection hidden="1"/>
    </xf>
    <xf numFmtId="0" fontId="17" fillId="2" borderId="0" xfId="0" applyFont="1" applyFill="1" applyAlignment="1" applyProtection="1">
      <alignment vertical="center"/>
      <protection hidden="1"/>
    </xf>
    <xf numFmtId="0" fontId="2" fillId="2" borderId="0" xfId="0" applyFont="1" applyFill="1" applyAlignment="1" applyProtection="1">
      <alignment horizontal="left"/>
      <protection hidden="1"/>
    </xf>
    <xf numFmtId="0" fontId="10" fillId="2" borderId="0" xfId="5" applyFont="1" applyFill="1" applyAlignment="1" applyProtection="1">
      <protection hidden="1"/>
    </xf>
    <xf numFmtId="0" fontId="6" fillId="2" borderId="0" xfId="2" applyFont="1" applyFill="1" applyAlignment="1" applyProtection="1">
      <alignment vertical="center"/>
      <protection hidden="1"/>
    </xf>
    <xf numFmtId="0" fontId="7" fillId="2" borderId="0" xfId="0" applyFont="1" applyFill="1" applyAlignment="1" applyProtection="1">
      <alignment horizontal="left"/>
      <protection hidden="1"/>
    </xf>
    <xf numFmtId="0" fontId="2" fillId="2" borderId="1" xfId="0" applyFont="1" applyFill="1" applyBorder="1" applyAlignment="1" applyProtection="1">
      <alignment horizontal="center" vertical="center"/>
      <protection hidden="1"/>
    </xf>
    <xf numFmtId="0" fontId="2" fillId="2" borderId="0" xfId="0" applyFont="1" applyFill="1" applyAlignment="1" applyProtection="1">
      <alignment horizontal="center" vertical="center"/>
      <protection hidden="1"/>
    </xf>
    <xf numFmtId="0" fontId="0" fillId="2" borderId="2" xfId="0" applyFill="1" applyBorder="1" applyProtection="1">
      <protection hidden="1"/>
    </xf>
    <xf numFmtId="49" fontId="18" fillId="2" borderId="0" xfId="2" applyNumberFormat="1" applyFont="1" applyFill="1" applyAlignment="1" applyProtection="1">
      <alignment horizontal="left" vertical="top"/>
      <protection hidden="1"/>
    </xf>
    <xf numFmtId="0" fontId="0" fillId="2" borderId="0" xfId="0" applyFill="1" applyAlignment="1" applyProtection="1">
      <alignment horizontal="left"/>
      <protection hidden="1"/>
    </xf>
    <xf numFmtId="0" fontId="2" fillId="2" borderId="0" xfId="0" applyFont="1" applyFill="1" applyProtection="1">
      <protection hidden="1"/>
    </xf>
    <xf numFmtId="0" fontId="20" fillId="2" borderId="0" xfId="0" applyFont="1" applyFill="1" applyAlignment="1" applyProtection="1">
      <alignment horizontal="center" vertical="center"/>
      <protection hidden="1"/>
    </xf>
    <xf numFmtId="164" fontId="8" fillId="2" borderId="0" xfId="2" applyNumberFormat="1" applyFont="1" applyFill="1" applyAlignment="1" applyProtection="1">
      <alignment vertical="center"/>
      <protection hidden="1"/>
    </xf>
    <xf numFmtId="0" fontId="5" fillId="2" borderId="0" xfId="0" applyFont="1" applyFill="1" applyAlignment="1" applyProtection="1">
      <alignment horizontal="center" vertical="center"/>
      <protection hidden="1"/>
    </xf>
    <xf numFmtId="0" fontId="28" fillId="2" borderId="0" xfId="2" applyFont="1" applyFill="1" applyAlignment="1" applyProtection="1">
      <alignment horizontal="left" vertical="top"/>
      <protection hidden="1"/>
    </xf>
    <xf numFmtId="0" fontId="30" fillId="2" borderId="0" xfId="6" applyFont="1" applyFill="1" applyAlignment="1" applyProtection="1">
      <protection hidden="1"/>
    </xf>
    <xf numFmtId="0" fontId="31" fillId="2" borderId="0" xfId="0" applyFont="1" applyFill="1" applyAlignment="1" applyProtection="1">
      <alignment vertical="center"/>
      <protection hidden="1"/>
    </xf>
    <xf numFmtId="0" fontId="32" fillId="2" borderId="0" xfId="6" applyFont="1" applyFill="1" applyAlignment="1" applyProtection="1">
      <alignment vertical="top"/>
      <protection hidden="1"/>
    </xf>
    <xf numFmtId="0" fontId="31" fillId="2" borderId="0" xfId="0" applyFont="1" applyFill="1" applyProtection="1">
      <protection hidden="1"/>
    </xf>
    <xf numFmtId="0" fontId="31" fillId="2" borderId="0" xfId="0" applyFont="1" applyFill="1" applyAlignment="1" applyProtection="1">
      <protection hidden="1"/>
    </xf>
    <xf numFmtId="0" fontId="31" fillId="0" borderId="0" xfId="0" applyFont="1" applyProtection="1">
      <protection hidden="1"/>
    </xf>
    <xf numFmtId="0" fontId="8" fillId="2" borderId="0" xfId="0" applyFont="1" applyFill="1" applyAlignment="1" applyProtection="1">
      <alignment vertical="top"/>
      <protection hidden="1"/>
    </xf>
    <xf numFmtId="0" fontId="0" fillId="0" borderId="0" xfId="0" applyFill="1" applyProtection="1">
      <protection hidden="1"/>
    </xf>
    <xf numFmtId="0" fontId="38" fillId="2" borderId="0" xfId="0" applyFont="1" applyFill="1" applyAlignment="1" applyProtection="1">
      <alignment horizontal="center" vertical="center"/>
      <protection hidden="1"/>
    </xf>
    <xf numFmtId="14" fontId="22" fillId="2" borderId="0" xfId="4" applyNumberFormat="1" applyFont="1" applyFill="1" applyAlignment="1" applyProtection="1">
      <alignment horizontal="center" vertical="center"/>
      <protection hidden="1"/>
    </xf>
    <xf numFmtId="14" fontId="7" fillId="2" borderId="0" xfId="4" applyNumberFormat="1" applyFont="1" applyFill="1" applyAlignment="1" applyProtection="1">
      <alignment horizontal="center" vertical="center"/>
      <protection hidden="1"/>
    </xf>
    <xf numFmtId="0" fontId="8" fillId="2" borderId="0" xfId="0" applyFont="1" applyFill="1" applyAlignment="1" applyProtection="1">
      <alignment horizontal="left"/>
      <protection hidden="1"/>
    </xf>
    <xf numFmtId="0" fontId="6" fillId="2" borderId="0" xfId="0" applyFont="1" applyFill="1" applyAlignment="1" applyProtection="1">
      <alignment horizontal="left"/>
      <protection hidden="1"/>
    </xf>
    <xf numFmtId="0" fontId="11" fillId="2" borderId="0" xfId="0" applyFont="1" applyFill="1" applyAlignment="1" applyProtection="1">
      <alignment horizontal="left" vertical="top" indent="1"/>
      <protection hidden="1"/>
    </xf>
    <xf numFmtId="0" fontId="11" fillId="2" borderId="0" xfId="0" applyFont="1" applyFill="1" applyBorder="1" applyAlignment="1" applyProtection="1">
      <alignment horizontal="left" vertical="top" indent="1"/>
      <protection hidden="1"/>
    </xf>
    <xf numFmtId="167" fontId="8" fillId="2" borderId="3" xfId="2" applyNumberFormat="1" applyFont="1" applyFill="1" applyBorder="1" applyAlignment="1" applyProtection="1">
      <alignment horizontal="center" vertical="center"/>
      <protection hidden="1"/>
    </xf>
    <xf numFmtId="167" fontId="27" fillId="3" borderId="4" xfId="2" applyNumberFormat="1" applyFont="1" applyFill="1" applyBorder="1" applyAlignment="1" applyProtection="1">
      <alignment horizontal="center" vertical="center"/>
      <protection locked="0"/>
    </xf>
    <xf numFmtId="0" fontId="14" fillId="2" borderId="0" xfId="3" applyFill="1" applyProtection="1">
      <protection hidden="1"/>
    </xf>
    <xf numFmtId="0" fontId="14" fillId="0" borderId="0" xfId="3" applyProtection="1">
      <protection hidden="1"/>
    </xf>
    <xf numFmtId="0" fontId="43" fillId="2" borderId="0" xfId="3" applyFont="1" applyFill="1" applyAlignment="1" applyProtection="1">
      <alignment horizontal="center" vertical="center"/>
      <protection hidden="1"/>
    </xf>
    <xf numFmtId="0" fontId="9" fillId="2" borderId="0" xfId="0" applyFont="1" applyFill="1" applyBorder="1" applyAlignment="1" applyProtection="1">
      <alignment vertical="center"/>
      <protection hidden="1"/>
    </xf>
    <xf numFmtId="0" fontId="47" fillId="2" borderId="0" xfId="0" applyFont="1" applyFill="1" applyAlignment="1" applyProtection="1">
      <protection hidden="1"/>
    </xf>
    <xf numFmtId="0" fontId="0" fillId="2" borderId="0" xfId="0" applyFill="1" applyAlignment="1" applyProtection="1">
      <protection hidden="1"/>
    </xf>
    <xf numFmtId="0" fontId="49" fillId="2" borderId="0" xfId="0" applyFont="1" applyFill="1" applyAlignment="1" applyProtection="1">
      <alignment horizontal="left" vertical="center" indent="1"/>
      <protection hidden="1"/>
    </xf>
    <xf numFmtId="0" fontId="50" fillId="2" borderId="0" xfId="0" applyFont="1" applyFill="1" applyAlignment="1" applyProtection="1">
      <alignment horizontal="left" vertical="center" indent="2"/>
      <protection hidden="1"/>
    </xf>
    <xf numFmtId="0" fontId="41" fillId="2" borderId="0" xfId="0" applyFont="1" applyFill="1" applyAlignment="1" applyProtection="1">
      <alignment horizontal="center"/>
      <protection hidden="1"/>
    </xf>
    <xf numFmtId="0" fontId="22" fillId="2" borderId="0" xfId="0" applyFont="1" applyFill="1" applyAlignment="1" applyProtection="1">
      <alignment horizontal="center" vertical="center"/>
      <protection hidden="1"/>
    </xf>
    <xf numFmtId="0" fontId="3" fillId="2" borderId="0" xfId="0" applyFont="1" applyFill="1" applyAlignment="1" applyProtection="1">
      <alignment horizontal="center" vertical="center"/>
      <protection hidden="1"/>
    </xf>
    <xf numFmtId="0" fontId="3" fillId="2" borderId="0" xfId="0" applyFont="1" applyFill="1" applyBorder="1" applyAlignment="1" applyProtection="1">
      <alignment horizontal="center" vertical="center"/>
      <protection hidden="1"/>
    </xf>
    <xf numFmtId="0" fontId="24" fillId="2" borderId="0" xfId="5" applyFont="1" applyFill="1" applyAlignment="1" applyProtection="1">
      <protection hidden="1"/>
    </xf>
    <xf numFmtId="164" fontId="0" fillId="2" borderId="0" xfId="0" applyNumberFormat="1" applyFill="1" applyAlignment="1" applyProtection="1">
      <alignment vertical="center"/>
      <protection hidden="1"/>
    </xf>
    <xf numFmtId="0" fontId="3" fillId="2" borderId="0" xfId="0" applyFont="1" applyFill="1" applyAlignment="1" applyProtection="1">
      <alignment horizontal="center"/>
      <protection hidden="1"/>
    </xf>
    <xf numFmtId="165" fontId="3" fillId="2" borderId="0" xfId="0" applyNumberFormat="1" applyFont="1" applyFill="1" applyAlignment="1" applyProtection="1">
      <alignment horizontal="center"/>
      <protection hidden="1"/>
    </xf>
    <xf numFmtId="0" fontId="21" fillId="2" borderId="0" xfId="0" applyFont="1" applyFill="1" applyAlignment="1" applyProtection="1">
      <alignment horizontal="center"/>
      <protection hidden="1"/>
    </xf>
    <xf numFmtId="0" fontId="5" fillId="2" borderId="0" xfId="0" applyFont="1" applyFill="1" applyAlignment="1" applyProtection="1">
      <alignment horizontal="left" vertical="center"/>
      <protection hidden="1"/>
    </xf>
    <xf numFmtId="167" fontId="3" fillId="2" borderId="5" xfId="0" applyNumberFormat="1" applyFont="1" applyFill="1" applyBorder="1" applyAlignment="1" applyProtection="1">
      <alignment horizontal="center" vertical="center"/>
      <protection hidden="1"/>
    </xf>
    <xf numFmtId="0" fontId="3" fillId="2" borderId="6" xfId="0" applyFont="1" applyFill="1" applyBorder="1" applyAlignment="1" applyProtection="1">
      <alignment horizontal="center" vertical="center"/>
      <protection hidden="1"/>
    </xf>
    <xf numFmtId="167" fontId="3" fillId="2" borderId="7" xfId="0" applyNumberFormat="1" applyFont="1" applyFill="1" applyBorder="1" applyAlignment="1" applyProtection="1">
      <alignment horizontal="center" vertical="center"/>
      <protection hidden="1"/>
    </xf>
    <xf numFmtId="14" fontId="2" fillId="2" borderId="0" xfId="0" applyNumberFormat="1" applyFont="1" applyFill="1" applyAlignment="1" applyProtection="1">
      <alignment horizontal="center" vertical="center"/>
      <protection hidden="1"/>
    </xf>
    <xf numFmtId="0" fontId="34" fillId="2" borderId="0" xfId="0" applyFont="1" applyFill="1" applyProtection="1">
      <protection hidden="1"/>
    </xf>
    <xf numFmtId="0" fontId="4" fillId="2" borderId="0" xfId="0" applyFont="1" applyFill="1" applyAlignment="1" applyProtection="1">
      <alignment horizontal="center" vertical="center"/>
      <protection hidden="1"/>
    </xf>
    <xf numFmtId="0" fontId="0" fillId="2" borderId="0" xfId="0" applyFill="1" applyBorder="1" applyAlignment="1" applyProtection="1">
      <alignment vertical="center"/>
      <protection hidden="1"/>
    </xf>
    <xf numFmtId="0" fontId="21" fillId="2" borderId="0" xfId="0" applyFont="1" applyFill="1" applyAlignment="1" applyProtection="1">
      <alignment horizontal="center" vertical="center"/>
      <protection hidden="1"/>
    </xf>
    <xf numFmtId="0" fontId="20" fillId="2" borderId="0" xfId="0" applyFont="1" applyFill="1" applyAlignment="1" applyProtection="1">
      <alignment horizontal="center"/>
      <protection hidden="1"/>
    </xf>
    <xf numFmtId="0" fontId="53" fillId="2" borderId="0" xfId="0" applyFont="1" applyFill="1" applyBorder="1" applyAlignment="1" applyProtection="1">
      <alignment horizontal="center" vertical="center"/>
      <protection hidden="1"/>
    </xf>
    <xf numFmtId="0" fontId="44" fillId="2" borderId="0" xfId="0" applyFont="1" applyFill="1" applyAlignment="1" applyProtection="1">
      <protection hidden="1"/>
    </xf>
    <xf numFmtId="0" fontId="31" fillId="2" borderId="0" xfId="0" applyFont="1" applyFill="1" applyAlignment="1" applyProtection="1">
      <alignment horizontal="center" vertical="center"/>
      <protection hidden="1"/>
    </xf>
    <xf numFmtId="0" fontId="51" fillId="2" borderId="0" xfId="0" applyFont="1" applyFill="1" applyAlignment="1" applyProtection="1">
      <alignment vertical="top"/>
      <protection hidden="1"/>
    </xf>
    <xf numFmtId="0" fontId="12" fillId="2" borderId="1" xfId="0" applyFont="1" applyFill="1" applyBorder="1" applyAlignment="1" applyProtection="1">
      <alignment horizontal="center" vertical="center"/>
      <protection hidden="1"/>
    </xf>
    <xf numFmtId="0" fontId="7" fillId="2" borderId="0" xfId="2" applyNumberFormat="1" applyFont="1" applyFill="1" applyBorder="1" applyAlignment="1" applyProtection="1">
      <alignment vertical="center"/>
      <protection hidden="1"/>
    </xf>
    <xf numFmtId="0" fontId="51" fillId="2" borderId="0" xfId="0" applyFont="1" applyFill="1" applyBorder="1" applyAlignment="1" applyProtection="1">
      <protection hidden="1"/>
    </xf>
    <xf numFmtId="0" fontId="40" fillId="2" borderId="0" xfId="6" applyNumberFormat="1" applyFont="1" applyFill="1" applyBorder="1" applyAlignment="1" applyProtection="1">
      <alignment vertical="center"/>
      <protection hidden="1"/>
    </xf>
    <xf numFmtId="0" fontId="56" fillId="2" borderId="0" xfId="1" applyFont="1" applyFill="1" applyAlignment="1" applyProtection="1">
      <protection locked="0"/>
    </xf>
    <xf numFmtId="0" fontId="19" fillId="2" borderId="0" xfId="2" applyFont="1" applyFill="1" applyBorder="1" applyAlignment="1" applyProtection="1">
      <alignment horizontal="center" vertical="center"/>
      <protection hidden="1"/>
    </xf>
    <xf numFmtId="0" fontId="8" fillId="2" borderId="0" xfId="3" applyFont="1" applyFill="1" applyAlignment="1" applyProtection="1">
      <alignment horizontal="right" vertical="center" indent="1"/>
      <protection hidden="1"/>
    </xf>
    <xf numFmtId="165" fontId="35" fillId="3" borderId="8" xfId="2" applyNumberFormat="1" applyFont="1" applyFill="1" applyBorder="1" applyAlignment="1" applyProtection="1">
      <alignment horizontal="center" vertical="center"/>
      <protection locked="0"/>
    </xf>
    <xf numFmtId="0" fontId="8" fillId="2" borderId="0" xfId="3" applyFont="1" applyFill="1" applyBorder="1" applyAlignment="1" applyProtection="1">
      <alignment vertical="center"/>
      <protection hidden="1"/>
    </xf>
    <xf numFmtId="0" fontId="19" fillId="2" borderId="0" xfId="2" applyFont="1" applyFill="1" applyBorder="1" applyAlignment="1" applyProtection="1">
      <alignment vertical="center"/>
      <protection hidden="1"/>
    </xf>
    <xf numFmtId="0" fontId="3" fillId="2" borderId="2" xfId="0" applyFont="1" applyFill="1" applyBorder="1" applyAlignment="1" applyProtection="1">
      <alignment horizontal="left" vertical="center" indent="1"/>
      <protection hidden="1"/>
    </xf>
    <xf numFmtId="164" fontId="8" fillId="2" borderId="0" xfId="2" applyNumberFormat="1" applyFont="1" applyFill="1" applyAlignment="1" applyProtection="1">
      <alignment horizontal="center" vertical="center"/>
      <protection hidden="1"/>
    </xf>
    <xf numFmtId="0" fontId="55" fillId="2" borderId="0" xfId="0" applyFont="1" applyFill="1" applyAlignment="1" applyProtection="1">
      <protection hidden="1"/>
    </xf>
    <xf numFmtId="164" fontId="26" fillId="2" borderId="0" xfId="0" applyNumberFormat="1" applyFont="1" applyFill="1" applyBorder="1" applyAlignment="1" applyProtection="1">
      <alignment horizontal="left" vertical="center"/>
      <protection hidden="1"/>
    </xf>
    <xf numFmtId="0" fontId="55" fillId="2" borderId="0" xfId="0" applyFont="1" applyFill="1" applyAlignment="1" applyProtection="1">
      <alignment horizontal="left" vertical="center"/>
      <protection hidden="1"/>
    </xf>
    <xf numFmtId="0" fontId="51" fillId="2" borderId="0" xfId="0" applyFont="1" applyFill="1" applyAlignment="1" applyProtection="1">
      <alignment horizontal="right" vertical="center"/>
      <protection hidden="1"/>
    </xf>
    <xf numFmtId="0" fontId="10" fillId="2" borderId="0" xfId="0" applyFont="1" applyFill="1" applyAlignment="1" applyProtection="1">
      <alignment horizontal="left" vertical="center"/>
      <protection hidden="1"/>
    </xf>
    <xf numFmtId="164" fontId="3" fillId="2" borderId="0" xfId="0" applyNumberFormat="1" applyFont="1" applyFill="1" applyBorder="1" applyAlignment="1" applyProtection="1">
      <alignment vertical="center"/>
      <protection hidden="1"/>
    </xf>
    <xf numFmtId="14" fontId="20" fillId="2" borderId="0" xfId="0" applyNumberFormat="1" applyFont="1" applyFill="1" applyAlignment="1" applyProtection="1">
      <alignment horizontal="center" vertical="top"/>
      <protection hidden="1"/>
    </xf>
    <xf numFmtId="0" fontId="21" fillId="2" borderId="0" xfId="0" applyFont="1" applyFill="1" applyBorder="1" applyAlignment="1" applyProtection="1">
      <alignment horizontal="center"/>
      <protection hidden="1"/>
    </xf>
    <xf numFmtId="14" fontId="10" fillId="2" borderId="9" xfId="0" applyNumberFormat="1" applyFont="1" applyFill="1" applyBorder="1" applyAlignment="1" applyProtection="1">
      <alignment horizontal="center" vertical="center"/>
      <protection locked="0"/>
    </xf>
    <xf numFmtId="14" fontId="10" fillId="2" borderId="10" xfId="0" applyNumberFormat="1" applyFont="1" applyFill="1" applyBorder="1" applyAlignment="1" applyProtection="1">
      <alignment horizontal="center" vertical="center"/>
      <protection locked="0"/>
    </xf>
    <xf numFmtId="14" fontId="10" fillId="2" borderId="11" xfId="0" applyNumberFormat="1" applyFont="1" applyFill="1" applyBorder="1" applyAlignment="1" applyProtection="1">
      <alignment horizontal="center" vertical="center"/>
      <protection locked="0"/>
    </xf>
    <xf numFmtId="14" fontId="10" fillId="2" borderId="12" xfId="0" applyNumberFormat="1" applyFont="1" applyFill="1" applyBorder="1" applyAlignment="1" applyProtection="1">
      <alignment horizontal="center" vertical="center"/>
      <protection locked="0"/>
    </xf>
    <xf numFmtId="14" fontId="10" fillId="2" borderId="13" xfId="0" applyNumberFormat="1" applyFont="1" applyFill="1" applyBorder="1" applyAlignment="1" applyProtection="1">
      <alignment horizontal="center" vertical="center"/>
      <protection locked="0"/>
    </xf>
    <xf numFmtId="14" fontId="10" fillId="2" borderId="14" xfId="0" applyNumberFormat="1" applyFont="1" applyFill="1" applyBorder="1" applyAlignment="1" applyProtection="1">
      <alignment horizontal="center" vertical="center"/>
      <protection locked="0"/>
    </xf>
    <xf numFmtId="0" fontId="4" fillId="3" borderId="6" xfId="0" applyFont="1" applyFill="1" applyBorder="1" applyAlignment="1" applyProtection="1">
      <alignment horizontal="center" vertical="center"/>
      <protection hidden="1"/>
    </xf>
    <xf numFmtId="0" fontId="4" fillId="3" borderId="7" xfId="0" applyFont="1" applyFill="1" applyBorder="1" applyAlignment="1" applyProtection="1">
      <alignment horizontal="center" vertical="center"/>
      <protection hidden="1"/>
    </xf>
    <xf numFmtId="0" fontId="4" fillId="3" borderId="15" xfId="0" applyFont="1" applyFill="1" applyBorder="1" applyAlignment="1" applyProtection="1">
      <alignment horizontal="center" vertical="center"/>
      <protection hidden="1"/>
    </xf>
    <xf numFmtId="0" fontId="4" fillId="2" borderId="16" xfId="0" applyFont="1" applyFill="1" applyBorder="1" applyAlignment="1" applyProtection="1">
      <alignment horizontal="right" vertical="center"/>
      <protection hidden="1"/>
    </xf>
    <xf numFmtId="0" fontId="44" fillId="2" borderId="0" xfId="0" applyFont="1" applyFill="1" applyBorder="1" applyAlignment="1" applyProtection="1">
      <protection hidden="1"/>
    </xf>
    <xf numFmtId="0" fontId="0" fillId="2" borderId="17" xfId="0" applyFill="1" applyBorder="1" applyProtection="1">
      <protection hidden="1"/>
    </xf>
    <xf numFmtId="0" fontId="4" fillId="2" borderId="0" xfId="0" applyFont="1" applyFill="1" applyAlignment="1" applyProtection="1">
      <alignment horizontal="left" vertical="center"/>
      <protection hidden="1"/>
    </xf>
    <xf numFmtId="0" fontId="2" fillId="2" borderId="9" xfId="0" applyFont="1" applyFill="1" applyBorder="1" applyAlignment="1" applyProtection="1">
      <alignment horizontal="center" vertical="center"/>
      <protection hidden="1"/>
    </xf>
    <xf numFmtId="0" fontId="2" fillId="2" borderId="18" xfId="0" applyFont="1" applyFill="1" applyBorder="1" applyAlignment="1" applyProtection="1">
      <alignment horizontal="center" vertical="center"/>
      <protection hidden="1"/>
    </xf>
    <xf numFmtId="0" fontId="2" fillId="2" borderId="10" xfId="0" applyFont="1" applyFill="1" applyBorder="1" applyAlignment="1" applyProtection="1">
      <alignment horizontal="center" vertical="center"/>
      <protection hidden="1"/>
    </xf>
    <xf numFmtId="0" fontId="2" fillId="2" borderId="11" xfId="0" applyFont="1" applyFill="1" applyBorder="1" applyAlignment="1" applyProtection="1">
      <alignment horizontal="center" vertical="center"/>
      <protection hidden="1"/>
    </xf>
    <xf numFmtId="0" fontId="2" fillId="2" borderId="12" xfId="0" applyFont="1" applyFill="1" applyBorder="1" applyAlignment="1" applyProtection="1">
      <alignment horizontal="center" vertical="center"/>
      <protection hidden="1"/>
    </xf>
    <xf numFmtId="0" fontId="2" fillId="2" borderId="13" xfId="0" applyFont="1" applyFill="1" applyBorder="1" applyAlignment="1" applyProtection="1">
      <alignment horizontal="center" vertical="center"/>
      <protection hidden="1"/>
    </xf>
    <xf numFmtId="0" fontId="2" fillId="2" borderId="19" xfId="0" applyFont="1" applyFill="1" applyBorder="1" applyAlignment="1" applyProtection="1">
      <alignment horizontal="center" vertical="center"/>
      <protection hidden="1"/>
    </xf>
    <xf numFmtId="0" fontId="2" fillId="2" borderId="14" xfId="0" applyFont="1" applyFill="1" applyBorder="1" applyAlignment="1" applyProtection="1">
      <alignment horizontal="center" vertical="center"/>
      <protection hidden="1"/>
    </xf>
    <xf numFmtId="0" fontId="2" fillId="2" borderId="0" xfId="0" applyFont="1" applyFill="1" applyAlignment="1" applyProtection="1">
      <alignment horizontal="left" vertical="center"/>
      <protection hidden="1"/>
    </xf>
    <xf numFmtId="165" fontId="2" fillId="2" borderId="0" xfId="0" applyNumberFormat="1" applyFont="1" applyFill="1" applyAlignment="1" applyProtection="1">
      <alignment horizontal="right" vertical="center"/>
      <protection hidden="1"/>
    </xf>
    <xf numFmtId="0" fontId="11" fillId="2" borderId="0" xfId="0" applyFont="1" applyFill="1" applyBorder="1" applyAlignment="1" applyProtection="1">
      <alignment horizontal="center" vertical="top"/>
      <protection hidden="1"/>
    </xf>
    <xf numFmtId="0" fontId="11" fillId="2" borderId="0" xfId="0" applyFont="1" applyFill="1" applyBorder="1" applyAlignment="1" applyProtection="1">
      <alignment horizontal="right" vertical="top" indent="1"/>
      <protection hidden="1"/>
    </xf>
    <xf numFmtId="0" fontId="12" fillId="4" borderId="20" xfId="0" applyFont="1" applyFill="1" applyBorder="1" applyAlignment="1" applyProtection="1">
      <alignment horizontal="center" vertical="center"/>
      <protection hidden="1"/>
    </xf>
    <xf numFmtId="0" fontId="12" fillId="4" borderId="10" xfId="0" applyFont="1" applyFill="1" applyBorder="1" applyAlignment="1" applyProtection="1">
      <alignment horizontal="center" vertical="center"/>
      <protection hidden="1"/>
    </xf>
    <xf numFmtId="0" fontId="12" fillId="4" borderId="21" xfId="0" applyFont="1" applyFill="1" applyBorder="1" applyAlignment="1" applyProtection="1">
      <alignment horizontal="center" vertical="center"/>
      <protection hidden="1"/>
    </xf>
    <xf numFmtId="0" fontId="12" fillId="4" borderId="12" xfId="0" applyFont="1" applyFill="1" applyBorder="1" applyAlignment="1" applyProtection="1">
      <alignment horizontal="center" vertical="center"/>
      <protection hidden="1"/>
    </xf>
    <xf numFmtId="0" fontId="12" fillId="4" borderId="22" xfId="0" applyFont="1" applyFill="1" applyBorder="1" applyAlignment="1" applyProtection="1">
      <alignment horizontal="center" vertical="center"/>
      <protection hidden="1"/>
    </xf>
    <xf numFmtId="0" fontId="12" fillId="4" borderId="14" xfId="0" applyFont="1" applyFill="1" applyBorder="1" applyAlignment="1" applyProtection="1">
      <alignment horizontal="center" vertical="center"/>
      <protection hidden="1"/>
    </xf>
    <xf numFmtId="0" fontId="12" fillId="3" borderId="23" xfId="0" applyNumberFormat="1" applyFont="1" applyFill="1" applyBorder="1" applyAlignment="1" applyProtection="1">
      <alignment horizontal="center" vertical="center"/>
      <protection hidden="1"/>
    </xf>
    <xf numFmtId="0" fontId="17" fillId="2" borderId="24" xfId="0" applyFont="1" applyFill="1" applyBorder="1" applyAlignment="1" applyProtection="1">
      <alignment horizontal="center" vertical="center"/>
      <protection hidden="1"/>
    </xf>
    <xf numFmtId="0" fontId="17" fillId="2" borderId="25" xfId="0" applyFont="1" applyFill="1" applyBorder="1" applyAlignment="1" applyProtection="1">
      <alignment horizontal="center" vertical="center"/>
      <protection hidden="1"/>
    </xf>
    <xf numFmtId="0" fontId="17" fillId="2" borderId="26" xfId="0" applyFont="1" applyFill="1" applyBorder="1" applyAlignment="1" applyProtection="1">
      <alignment horizontal="center" vertical="center"/>
      <protection hidden="1"/>
    </xf>
    <xf numFmtId="0" fontId="12" fillId="3" borderId="27" xfId="0" applyNumberFormat="1" applyFont="1" applyFill="1" applyBorder="1" applyAlignment="1" applyProtection="1">
      <alignment horizontal="center" vertical="center"/>
      <protection hidden="1"/>
    </xf>
    <xf numFmtId="0" fontId="11" fillId="2" borderId="0" xfId="0" applyFont="1" applyFill="1" applyBorder="1" applyAlignment="1" applyProtection="1">
      <alignment horizontal="center"/>
      <protection hidden="1"/>
    </xf>
    <xf numFmtId="0" fontId="12" fillId="2" borderId="0" xfId="0" applyNumberFormat="1" applyFont="1" applyFill="1" applyBorder="1" applyAlignment="1" applyProtection="1">
      <alignment horizontal="center" vertical="center"/>
      <protection hidden="1"/>
    </xf>
    <xf numFmtId="0" fontId="17" fillId="2" borderId="28" xfId="0" applyFont="1" applyFill="1" applyBorder="1" applyAlignment="1" applyProtection="1">
      <alignment horizontal="center" vertical="center"/>
      <protection hidden="1"/>
    </xf>
    <xf numFmtId="0" fontId="17" fillId="2" borderId="17" xfId="0" applyFont="1" applyFill="1" applyBorder="1" applyAlignment="1" applyProtection="1">
      <alignment horizontal="center" vertical="center"/>
      <protection hidden="1"/>
    </xf>
    <xf numFmtId="0" fontId="17" fillId="2" borderId="29" xfId="0" applyFont="1" applyFill="1" applyBorder="1" applyAlignment="1" applyProtection="1">
      <alignment horizontal="center" vertical="center"/>
      <protection hidden="1"/>
    </xf>
    <xf numFmtId="0" fontId="0" fillId="2" borderId="0" xfId="0" applyFill="1" applyBorder="1" applyAlignment="1" applyProtection="1">
      <alignment horizontal="center"/>
      <protection hidden="1"/>
    </xf>
    <xf numFmtId="0" fontId="17" fillId="2" borderId="15" xfId="0" applyFont="1" applyFill="1" applyBorder="1" applyAlignment="1" applyProtection="1">
      <alignment horizontal="center" vertical="center"/>
      <protection hidden="1"/>
    </xf>
    <xf numFmtId="0" fontId="17" fillId="2" borderId="30" xfId="0" applyFont="1" applyFill="1" applyBorder="1" applyAlignment="1" applyProtection="1">
      <alignment horizontal="center" vertical="center"/>
      <protection hidden="1"/>
    </xf>
    <xf numFmtId="0" fontId="34" fillId="2" borderId="9" xfId="0" applyFont="1" applyFill="1" applyBorder="1" applyAlignment="1" applyProtection="1">
      <alignment horizontal="center" vertical="center"/>
      <protection hidden="1"/>
    </xf>
    <xf numFmtId="0" fontId="34" fillId="2" borderId="18" xfId="0" applyFont="1" applyFill="1" applyBorder="1" applyAlignment="1" applyProtection="1">
      <alignment horizontal="center" vertical="center"/>
      <protection hidden="1"/>
    </xf>
    <xf numFmtId="0" fontId="34" fillId="2" borderId="10" xfId="0" applyFont="1" applyFill="1" applyBorder="1" applyAlignment="1" applyProtection="1">
      <alignment horizontal="center" vertical="center"/>
      <protection hidden="1"/>
    </xf>
    <xf numFmtId="0" fontId="34" fillId="2" borderId="11" xfId="0" applyFont="1" applyFill="1" applyBorder="1" applyAlignment="1" applyProtection="1">
      <alignment horizontal="center" vertical="center"/>
      <protection hidden="1"/>
    </xf>
    <xf numFmtId="0" fontId="34" fillId="2" borderId="1" xfId="0" applyFont="1" applyFill="1" applyBorder="1" applyAlignment="1" applyProtection="1">
      <alignment horizontal="center" vertical="center"/>
      <protection hidden="1"/>
    </xf>
    <xf numFmtId="0" fontId="34" fillId="2" borderId="12" xfId="0" applyFont="1" applyFill="1" applyBorder="1" applyAlignment="1" applyProtection="1">
      <alignment horizontal="center" vertical="center"/>
      <protection hidden="1"/>
    </xf>
    <xf numFmtId="0" fontId="34" fillId="2" borderId="13" xfId="0" applyFont="1" applyFill="1" applyBorder="1" applyAlignment="1" applyProtection="1">
      <alignment horizontal="center" vertical="center"/>
      <protection hidden="1"/>
    </xf>
    <xf numFmtId="0" fontId="34" fillId="2" borderId="19" xfId="0" applyFont="1" applyFill="1" applyBorder="1" applyAlignment="1" applyProtection="1">
      <alignment horizontal="center" vertical="center"/>
      <protection hidden="1"/>
    </xf>
    <xf numFmtId="0" fontId="34" fillId="2" borderId="14" xfId="0" applyFont="1" applyFill="1" applyBorder="1" applyAlignment="1" applyProtection="1">
      <alignment horizontal="center" vertical="center"/>
      <protection hidden="1"/>
    </xf>
    <xf numFmtId="0" fontId="4" fillId="2" borderId="29" xfId="0" applyFont="1" applyFill="1" applyBorder="1" applyAlignment="1" applyProtection="1">
      <alignment horizontal="center" vertical="center"/>
      <protection hidden="1"/>
    </xf>
    <xf numFmtId="0" fontId="4" fillId="2" borderId="7" xfId="0" applyFont="1" applyFill="1" applyBorder="1" applyAlignment="1" applyProtection="1">
      <alignment horizontal="center" vertical="center"/>
      <protection hidden="1"/>
    </xf>
    <xf numFmtId="164" fontId="34" fillId="2" borderId="31" xfId="0" applyNumberFormat="1" applyFont="1" applyFill="1" applyBorder="1" applyAlignment="1" applyProtection="1">
      <protection hidden="1"/>
    </xf>
    <xf numFmtId="0" fontId="11" fillId="2" borderId="0" xfId="0" applyFont="1" applyFill="1" applyBorder="1" applyAlignment="1" applyProtection="1">
      <alignment horizontal="right" vertical="center" indent="1"/>
      <protection hidden="1"/>
    </xf>
    <xf numFmtId="164" fontId="2" fillId="2" borderId="0" xfId="0" applyNumberFormat="1" applyFont="1" applyFill="1" applyBorder="1" applyAlignment="1" applyProtection="1">
      <alignment vertical="center"/>
      <protection hidden="1"/>
    </xf>
    <xf numFmtId="0" fontId="51" fillId="2" borderId="0" xfId="0" applyFont="1" applyFill="1" applyAlignment="1" applyProtection="1">
      <alignment horizontal="left"/>
      <protection hidden="1"/>
    </xf>
    <xf numFmtId="0" fontId="21" fillId="4" borderId="32" xfId="0" applyNumberFormat="1" applyFont="1" applyFill="1" applyBorder="1" applyAlignment="1" applyProtection="1">
      <alignment horizontal="center" vertical="center"/>
      <protection hidden="1"/>
    </xf>
    <xf numFmtId="0" fontId="21" fillId="4" borderId="33" xfId="0" applyNumberFormat="1" applyFont="1" applyFill="1" applyBorder="1" applyAlignment="1" applyProtection="1">
      <alignment horizontal="center" vertical="center"/>
      <protection hidden="1"/>
    </xf>
    <xf numFmtId="0" fontId="21" fillId="4" borderId="34" xfId="0" applyNumberFormat="1" applyFont="1" applyFill="1" applyBorder="1" applyAlignment="1" applyProtection="1">
      <alignment horizontal="center" vertical="center"/>
      <protection hidden="1"/>
    </xf>
    <xf numFmtId="0" fontId="11" fillId="2" borderId="0" xfId="0" applyFont="1" applyFill="1" applyBorder="1" applyAlignment="1" applyProtection="1">
      <alignment horizontal="left" vertical="center" indent="1"/>
      <protection hidden="1"/>
    </xf>
    <xf numFmtId="0" fontId="10" fillId="2" borderId="0" xfId="5" applyFont="1" applyFill="1" applyAlignment="1" applyProtection="1">
      <alignment horizontal="left"/>
      <protection hidden="1"/>
    </xf>
    <xf numFmtId="0" fontId="57" fillId="2" borderId="0" xfId="0" applyFont="1" applyFill="1" applyBorder="1" applyAlignment="1" applyProtection="1">
      <alignment horizontal="left" vertical="center" indent="1"/>
      <protection hidden="1"/>
    </xf>
    <xf numFmtId="0" fontId="11" fillId="2" borderId="0" xfId="0" applyFont="1" applyFill="1" applyBorder="1" applyAlignment="1" applyProtection="1">
      <alignment vertical="top"/>
      <protection hidden="1"/>
    </xf>
    <xf numFmtId="0" fontId="34" fillId="2" borderId="0" xfId="0" applyFont="1" applyFill="1" applyAlignment="1" applyProtection="1">
      <alignment horizontal="center" vertical="center"/>
      <protection hidden="1"/>
    </xf>
    <xf numFmtId="0" fontId="14" fillId="0" borderId="0" xfId="3" applyFont="1" applyProtection="1">
      <protection hidden="1"/>
    </xf>
    <xf numFmtId="0" fontId="20" fillId="2" borderId="0" xfId="0" applyFont="1" applyFill="1" applyAlignment="1" applyProtection="1">
      <protection hidden="1"/>
    </xf>
    <xf numFmtId="0" fontId="2" fillId="2" borderId="0" xfId="0" applyFont="1" applyFill="1" applyBorder="1" applyAlignment="1" applyProtection="1">
      <alignment horizontal="center"/>
      <protection hidden="1"/>
    </xf>
    <xf numFmtId="0" fontId="30" fillId="2" borderId="0" xfId="0" applyFont="1" applyFill="1" applyBorder="1" applyAlignment="1" applyProtection="1">
      <alignment vertical="center"/>
      <protection hidden="1"/>
    </xf>
    <xf numFmtId="0" fontId="36" fillId="2" borderId="0" xfId="0" applyFont="1" applyFill="1" applyAlignment="1" applyProtection="1">
      <alignment horizontal="right" vertical="center" indent="1"/>
      <protection locked="0"/>
    </xf>
    <xf numFmtId="0" fontId="31" fillId="2" borderId="0" xfId="0" applyFont="1" applyFill="1" applyAlignment="1" applyProtection="1">
      <alignment vertical="center"/>
      <protection locked="0"/>
    </xf>
    <xf numFmtId="0" fontId="0" fillId="2" borderId="0" xfId="0" applyFill="1" applyAlignment="1" applyProtection="1">
      <alignment vertical="center"/>
      <protection locked="0"/>
    </xf>
    <xf numFmtId="0" fontId="34" fillId="2" borderId="0" xfId="0" applyFont="1" applyFill="1" applyAlignment="1" applyProtection="1">
      <alignment vertical="center"/>
      <protection hidden="1"/>
    </xf>
    <xf numFmtId="165" fontId="34" fillId="2" borderId="0" xfId="0" applyNumberFormat="1" applyFont="1" applyFill="1" applyAlignment="1" applyProtection="1">
      <alignment horizontal="right" vertical="center"/>
      <protection hidden="1"/>
    </xf>
    <xf numFmtId="0" fontId="66" fillId="0" borderId="0" xfId="4" applyFont="1" applyProtection="1">
      <protection hidden="1"/>
    </xf>
    <xf numFmtId="0" fontId="42" fillId="2" borderId="0" xfId="0" applyFont="1" applyFill="1" applyAlignment="1" applyProtection="1">
      <protection hidden="1"/>
    </xf>
    <xf numFmtId="0" fontId="46" fillId="2" borderId="0" xfId="0" applyFont="1" applyFill="1" applyAlignment="1" applyProtection="1">
      <alignment vertical="center"/>
      <protection hidden="1"/>
    </xf>
    <xf numFmtId="0" fontId="40" fillId="2" borderId="0" xfId="0" applyFont="1" applyFill="1" applyAlignment="1" applyProtection="1">
      <protection hidden="1"/>
    </xf>
    <xf numFmtId="0" fontId="40" fillId="2" borderId="0" xfId="0" applyFont="1" applyFill="1" applyAlignment="1" applyProtection="1">
      <alignment vertical="top"/>
      <protection hidden="1"/>
    </xf>
    <xf numFmtId="0" fontId="42" fillId="2" borderId="0" xfId="0" applyFont="1" applyFill="1" applyAlignment="1" applyProtection="1">
      <alignment vertical="top"/>
      <protection hidden="1"/>
    </xf>
    <xf numFmtId="0" fontId="42" fillId="2" borderId="0" xfId="4" applyFont="1" applyFill="1" applyAlignment="1" applyProtection="1">
      <alignment horizontal="left" vertical="center" indent="2"/>
      <protection hidden="1"/>
    </xf>
    <xf numFmtId="0" fontId="42" fillId="2" borderId="0" xfId="4" applyFont="1" applyFill="1" applyAlignment="1" applyProtection="1">
      <alignment horizontal="left" vertical="top" indent="2"/>
      <protection hidden="1"/>
    </xf>
    <xf numFmtId="0" fontId="11" fillId="2" borderId="0" xfId="0" applyFont="1" applyFill="1" applyBorder="1" applyAlignment="1" applyProtection="1">
      <alignment horizontal="left" vertical="top"/>
      <protection hidden="1"/>
    </xf>
    <xf numFmtId="0" fontId="8" fillId="2" borderId="0" xfId="0" applyFont="1" applyFill="1" applyBorder="1" applyAlignment="1" applyProtection="1">
      <alignment vertical="center"/>
      <protection hidden="1"/>
    </xf>
    <xf numFmtId="0" fontId="66" fillId="0" borderId="0" xfId="4" applyFont="1" applyFill="1" applyBorder="1" applyAlignment="1" applyProtection="1">
      <alignment horizontal="justify"/>
      <protection hidden="1"/>
    </xf>
    <xf numFmtId="0" fontId="66" fillId="0" borderId="0" xfId="4" applyFont="1" applyAlignment="1" applyProtection="1">
      <alignment horizontal="justify"/>
      <protection hidden="1"/>
    </xf>
    <xf numFmtId="0" fontId="14" fillId="0" borderId="0" xfId="4" applyFill="1" applyProtection="1">
      <protection hidden="1"/>
    </xf>
    <xf numFmtId="0" fontId="20" fillId="2" borderId="0" xfId="0" applyFont="1" applyFill="1" applyAlignment="1" applyProtection="1">
      <alignment vertical="center"/>
      <protection hidden="1"/>
    </xf>
    <xf numFmtId="0" fontId="11" fillId="2" borderId="0" xfId="0" applyFont="1" applyFill="1" applyAlignment="1" applyProtection="1">
      <alignment horizontal="left" vertical="top"/>
      <protection hidden="1"/>
    </xf>
    <xf numFmtId="0" fontId="63" fillId="2" borderId="0" xfId="1" applyFont="1" applyFill="1" applyBorder="1" applyAlignment="1" applyProtection="1">
      <alignment horizontal="left" vertical="top"/>
      <protection hidden="1"/>
    </xf>
    <xf numFmtId="0" fontId="63" fillId="2" borderId="0" xfId="1" applyFont="1" applyFill="1" applyBorder="1" applyAlignment="1" applyProtection="1">
      <alignment vertical="top"/>
      <protection hidden="1"/>
    </xf>
    <xf numFmtId="0" fontId="26" fillId="2" borderId="0" xfId="0" applyFont="1" applyFill="1" applyBorder="1" applyAlignment="1" applyProtection="1">
      <alignment horizontal="right" vertical="center" indent="1"/>
      <protection hidden="1"/>
    </xf>
    <xf numFmtId="0" fontId="0" fillId="2" borderId="0" xfId="0" applyFill="1" applyBorder="1" applyProtection="1">
      <protection hidden="1"/>
    </xf>
    <xf numFmtId="0" fontId="36" fillId="2" borderId="0" xfId="0" applyFont="1" applyFill="1" applyAlignment="1" applyProtection="1">
      <alignment vertical="center"/>
      <protection hidden="1"/>
    </xf>
    <xf numFmtId="0" fontId="55" fillId="2" borderId="0" xfId="0" applyFont="1" applyFill="1" applyAlignment="1" applyProtection="1">
      <alignment vertical="center"/>
      <protection hidden="1"/>
    </xf>
    <xf numFmtId="0" fontId="51" fillId="2" borderId="0" xfId="0" applyFont="1" applyFill="1" applyAlignment="1" applyProtection="1">
      <protection hidden="1"/>
    </xf>
    <xf numFmtId="0" fontId="55" fillId="2" borderId="0" xfId="0" applyFont="1" applyFill="1" applyAlignment="1" applyProtection="1">
      <alignment vertical="top"/>
      <protection hidden="1"/>
    </xf>
    <xf numFmtId="0" fontId="7" fillId="2" borderId="0" xfId="0" applyNumberFormat="1" applyFont="1" applyFill="1" applyBorder="1" applyAlignment="1" applyProtection="1">
      <alignment vertical="center"/>
      <protection hidden="1"/>
    </xf>
    <xf numFmtId="0" fontId="44" fillId="2" borderId="31" xfId="0" applyFont="1" applyFill="1" applyBorder="1" applyAlignment="1" applyProtection="1">
      <protection hidden="1"/>
    </xf>
    <xf numFmtId="0" fontId="35" fillId="2" borderId="0" xfId="0" applyFont="1" applyFill="1" applyAlignment="1" applyProtection="1">
      <protection hidden="1"/>
    </xf>
    <xf numFmtId="0" fontId="7" fillId="2" borderId="0" xfId="0" applyFont="1" applyFill="1" applyAlignment="1" applyProtection="1">
      <alignment horizontal="center"/>
      <protection hidden="1"/>
    </xf>
    <xf numFmtId="0" fontId="29" fillId="2" borderId="0" xfId="0" applyNumberFormat="1" applyFont="1" applyFill="1" applyBorder="1" applyAlignment="1" applyProtection="1">
      <alignment horizontal="center" vertical="center"/>
      <protection hidden="1"/>
    </xf>
    <xf numFmtId="14" fontId="10" fillId="2" borderId="1" xfId="0" applyNumberFormat="1" applyFont="1" applyFill="1" applyBorder="1" applyAlignment="1" applyProtection="1">
      <alignment horizontal="center" vertical="center"/>
      <protection locked="0"/>
    </xf>
    <xf numFmtId="0" fontId="3" fillId="2" borderId="0" xfId="0" applyNumberFormat="1" applyFont="1" applyFill="1" applyBorder="1" applyAlignment="1" applyProtection="1">
      <alignment horizontal="center" vertical="center"/>
      <protection hidden="1"/>
    </xf>
    <xf numFmtId="14" fontId="10" fillId="2" borderId="18" xfId="0" applyNumberFormat="1" applyFont="1" applyFill="1" applyBorder="1" applyAlignment="1" applyProtection="1">
      <alignment horizontal="center" vertical="center"/>
      <protection locked="0"/>
    </xf>
    <xf numFmtId="14" fontId="10" fillId="2" borderId="19" xfId="0" applyNumberFormat="1" applyFont="1" applyFill="1" applyBorder="1" applyAlignment="1" applyProtection="1">
      <alignment horizontal="center" vertical="center"/>
      <protection locked="0"/>
    </xf>
    <xf numFmtId="0" fontId="2" fillId="2" borderId="35" xfId="0" applyFont="1" applyFill="1" applyBorder="1" applyAlignment="1" applyProtection="1">
      <alignment vertical="center"/>
      <protection hidden="1"/>
    </xf>
    <xf numFmtId="0" fontId="17" fillId="3" borderId="5" xfId="0" applyNumberFormat="1" applyFont="1" applyFill="1" applyBorder="1" applyAlignment="1" applyProtection="1">
      <alignment horizontal="center" vertical="center"/>
      <protection hidden="1"/>
    </xf>
    <xf numFmtId="0" fontId="3" fillId="2" borderId="6" xfId="0" applyNumberFormat="1" applyFont="1" applyFill="1" applyBorder="1" applyAlignment="1" applyProtection="1">
      <alignment horizontal="center" vertical="center"/>
      <protection hidden="1"/>
    </xf>
    <xf numFmtId="0" fontId="3" fillId="2" borderId="7" xfId="0" applyNumberFormat="1" applyFont="1" applyFill="1" applyBorder="1" applyAlignment="1" applyProtection="1">
      <alignment horizontal="center" vertical="center"/>
      <protection hidden="1"/>
    </xf>
    <xf numFmtId="0" fontId="20" fillId="2" borderId="0" xfId="0" applyFont="1" applyFill="1" applyAlignment="1" applyProtection="1">
      <alignment horizontal="left" vertical="top"/>
      <protection hidden="1"/>
    </xf>
    <xf numFmtId="164" fontId="2" fillId="2" borderId="17" xfId="0" applyNumberFormat="1" applyFont="1" applyFill="1" applyBorder="1" applyAlignment="1" applyProtection="1">
      <alignment vertical="center"/>
      <protection hidden="1"/>
    </xf>
    <xf numFmtId="0" fontId="2" fillId="2" borderId="17" xfId="0" applyFont="1" applyFill="1" applyBorder="1" applyAlignment="1" applyProtection="1">
      <alignment vertical="center"/>
      <protection hidden="1"/>
    </xf>
    <xf numFmtId="0" fontId="2" fillId="2" borderId="17" xfId="0" applyNumberFormat="1" applyFont="1" applyFill="1" applyBorder="1" applyAlignment="1" applyProtection="1">
      <alignment vertical="center"/>
      <protection hidden="1"/>
    </xf>
    <xf numFmtId="0" fontId="25" fillId="2" borderId="17" xfId="0" applyFont="1" applyFill="1" applyBorder="1" applyAlignment="1" applyProtection="1">
      <alignment vertical="center"/>
      <protection hidden="1"/>
    </xf>
    <xf numFmtId="164" fontId="2" fillId="2" borderId="17" xfId="0" applyNumberFormat="1" applyFont="1" applyFill="1" applyBorder="1" applyAlignment="1" applyProtection="1">
      <alignment horizontal="right" vertical="center"/>
      <protection hidden="1"/>
    </xf>
    <xf numFmtId="0" fontId="53" fillId="2" borderId="0" xfId="0" applyFont="1" applyFill="1" applyAlignment="1" applyProtection="1">
      <alignment horizontal="center" vertical="top"/>
      <protection hidden="1"/>
    </xf>
    <xf numFmtId="0" fontId="53" fillId="2" borderId="0" xfId="0" applyFont="1" applyFill="1" applyAlignment="1" applyProtection="1">
      <alignment vertical="top"/>
      <protection hidden="1"/>
    </xf>
    <xf numFmtId="14" fontId="17" fillId="2" borderId="0" xfId="0" applyNumberFormat="1" applyFont="1" applyFill="1" applyBorder="1" applyAlignment="1" applyProtection="1">
      <alignment horizontal="center" vertical="center"/>
      <protection hidden="1"/>
    </xf>
    <xf numFmtId="0" fontId="17" fillId="2" borderId="0" xfId="0" applyFont="1" applyFill="1" applyBorder="1" applyAlignment="1" applyProtection="1">
      <alignment horizontal="center" vertical="center"/>
      <protection hidden="1"/>
    </xf>
    <xf numFmtId="0" fontId="17" fillId="2" borderId="0" xfId="0" applyFont="1" applyFill="1" applyBorder="1" applyAlignment="1" applyProtection="1">
      <alignment horizontal="left" vertical="center" indent="1"/>
      <protection hidden="1"/>
    </xf>
    <xf numFmtId="0" fontId="2" fillId="2" borderId="0" xfId="0" applyFont="1" applyFill="1" applyAlignment="1" applyProtection="1">
      <alignment horizontal="left" vertical="center" indent="1"/>
      <protection hidden="1"/>
    </xf>
    <xf numFmtId="0" fontId="38" fillId="2" borderId="0" xfId="0" applyFont="1" applyFill="1" applyAlignment="1" applyProtection="1">
      <alignment horizontal="left" indent="1"/>
      <protection hidden="1"/>
    </xf>
    <xf numFmtId="0" fontId="60" fillId="2" borderId="0" xfId="0" applyFont="1" applyFill="1" applyBorder="1" applyAlignment="1" applyProtection="1">
      <alignment vertical="top"/>
      <protection hidden="1"/>
    </xf>
    <xf numFmtId="165" fontId="2" fillId="2" borderId="36" xfId="0" applyNumberFormat="1" applyFont="1" applyFill="1" applyBorder="1" applyAlignment="1" applyProtection="1">
      <alignment horizontal="right" vertical="center"/>
      <protection hidden="1"/>
    </xf>
    <xf numFmtId="165" fontId="2" fillId="2" borderId="37" xfId="0" applyNumberFormat="1" applyFont="1" applyFill="1" applyBorder="1" applyAlignment="1" applyProtection="1">
      <alignment horizontal="right" vertical="center"/>
      <protection hidden="1"/>
    </xf>
    <xf numFmtId="165" fontId="2" fillId="2" borderId="38" xfId="0" applyNumberFormat="1" applyFont="1" applyFill="1" applyBorder="1" applyAlignment="1" applyProtection="1">
      <alignment horizontal="right" vertical="center"/>
      <protection hidden="1"/>
    </xf>
    <xf numFmtId="165" fontId="2" fillId="2" borderId="39" xfId="0" applyNumberFormat="1" applyFont="1" applyFill="1" applyBorder="1" applyAlignment="1" applyProtection="1">
      <alignment horizontal="right" vertical="center"/>
      <protection hidden="1"/>
    </xf>
    <xf numFmtId="165" fontId="2" fillId="2" borderId="40" xfId="0" applyNumberFormat="1" applyFont="1" applyFill="1" applyBorder="1" applyAlignment="1" applyProtection="1">
      <alignment horizontal="right" vertical="center"/>
      <protection hidden="1"/>
    </xf>
    <xf numFmtId="0" fontId="25" fillId="2" borderId="0" xfId="0" applyFont="1" applyFill="1" applyBorder="1" applyAlignment="1" applyProtection="1">
      <alignment vertical="center"/>
      <protection hidden="1"/>
    </xf>
    <xf numFmtId="0" fontId="57" fillId="2" borderId="2" xfId="0" applyFont="1" applyFill="1" applyBorder="1" applyAlignment="1" applyProtection="1">
      <alignment horizontal="right" vertical="top"/>
      <protection hidden="1"/>
    </xf>
    <xf numFmtId="14" fontId="12" fillId="2" borderId="0" xfId="0" applyNumberFormat="1" applyFont="1" applyFill="1" applyAlignment="1" applyProtection="1">
      <alignment horizontal="center" vertical="center"/>
      <protection hidden="1"/>
    </xf>
    <xf numFmtId="0" fontId="20" fillId="2" borderId="0" xfId="0" applyFont="1" applyFill="1" applyAlignment="1" applyProtection="1">
      <alignment horizontal="left" vertical="center" indent="1"/>
      <protection hidden="1"/>
    </xf>
    <xf numFmtId="0" fontId="17" fillId="2" borderId="41" xfId="0" applyFont="1" applyFill="1" applyBorder="1" applyAlignment="1" applyProtection="1">
      <alignment horizontal="left" vertical="center" indent="1"/>
      <protection hidden="1"/>
    </xf>
    <xf numFmtId="0" fontId="17" fillId="2" borderId="42" xfId="0" applyFont="1" applyFill="1" applyBorder="1" applyAlignment="1" applyProtection="1">
      <alignment horizontal="left" vertical="center" indent="1"/>
      <protection hidden="1"/>
    </xf>
    <xf numFmtId="164" fontId="74" fillId="2" borderId="25" xfId="0" applyNumberFormat="1" applyFont="1" applyFill="1" applyBorder="1" applyAlignment="1" applyProtection="1">
      <alignment vertical="center"/>
      <protection hidden="1"/>
    </xf>
    <xf numFmtId="0" fontId="7" fillId="2" borderId="0" xfId="0" applyNumberFormat="1" applyFont="1" applyFill="1" applyBorder="1" applyAlignment="1" applyProtection="1">
      <protection hidden="1"/>
    </xf>
    <xf numFmtId="164" fontId="74" fillId="2" borderId="43" xfId="0" applyNumberFormat="1" applyFont="1" applyFill="1" applyBorder="1" applyAlignment="1" applyProtection="1">
      <alignment vertical="center"/>
      <protection hidden="1"/>
    </xf>
    <xf numFmtId="164" fontId="74" fillId="2" borderId="35" xfId="0" applyNumberFormat="1" applyFont="1" applyFill="1" applyBorder="1" applyAlignment="1" applyProtection="1">
      <alignment vertical="center"/>
      <protection hidden="1"/>
    </xf>
    <xf numFmtId="164" fontId="74" fillId="2" borderId="20" xfId="0" applyNumberFormat="1" applyFont="1" applyFill="1" applyBorder="1" applyAlignment="1" applyProtection="1">
      <alignment vertical="center"/>
      <protection hidden="1"/>
    </xf>
    <xf numFmtId="164" fontId="74" fillId="2" borderId="39" xfId="0" applyNumberFormat="1" applyFont="1" applyFill="1" applyBorder="1" applyAlignment="1" applyProtection="1">
      <alignment vertical="center"/>
      <protection hidden="1"/>
    </xf>
    <xf numFmtId="164" fontId="74" fillId="2" borderId="21" xfId="0" applyNumberFormat="1" applyFont="1" applyFill="1" applyBorder="1" applyAlignment="1" applyProtection="1">
      <alignment vertical="center"/>
      <protection hidden="1"/>
    </xf>
    <xf numFmtId="164" fontId="74" fillId="2" borderId="44" xfId="0" applyNumberFormat="1" applyFont="1" applyFill="1" applyBorder="1" applyAlignment="1" applyProtection="1">
      <alignment vertical="center"/>
      <protection hidden="1"/>
    </xf>
    <xf numFmtId="164" fontId="74" fillId="2" borderId="42" xfId="0" applyNumberFormat="1" applyFont="1" applyFill="1" applyBorder="1" applyAlignment="1" applyProtection="1">
      <alignment vertical="center"/>
      <protection hidden="1"/>
    </xf>
    <xf numFmtId="164" fontId="74" fillId="2" borderId="22" xfId="0" applyNumberFormat="1" applyFont="1" applyFill="1" applyBorder="1" applyAlignment="1" applyProtection="1">
      <alignment vertical="center"/>
      <protection hidden="1"/>
    </xf>
    <xf numFmtId="0" fontId="3" fillId="2" borderId="0" xfId="0" applyNumberFormat="1" applyFont="1" applyFill="1" applyBorder="1" applyAlignment="1" applyProtection="1">
      <alignment horizontal="right" vertical="center" indent="1"/>
      <protection hidden="1"/>
    </xf>
    <xf numFmtId="0" fontId="12" fillId="2" borderId="0" xfId="0" applyFont="1" applyFill="1" applyAlignment="1" applyProtection="1">
      <alignment horizontal="left" vertical="center" indent="1"/>
      <protection hidden="1"/>
    </xf>
    <xf numFmtId="0" fontId="53" fillId="2" borderId="0" xfId="0" applyFont="1" applyFill="1" applyAlignment="1" applyProtection="1">
      <alignment vertical="center"/>
      <protection hidden="1"/>
    </xf>
    <xf numFmtId="2" fontId="52" fillId="2" borderId="0" xfId="0" applyNumberFormat="1" applyFont="1" applyFill="1" applyBorder="1" applyAlignment="1" applyProtection="1">
      <alignment vertical="center"/>
      <protection hidden="1"/>
    </xf>
    <xf numFmtId="164" fontId="77" fillId="2" borderId="0" xfId="0" applyNumberFormat="1" applyFont="1" applyFill="1" applyAlignment="1" applyProtection="1">
      <alignment horizontal="left" vertical="center" indent="2"/>
      <protection hidden="1"/>
    </xf>
    <xf numFmtId="164" fontId="76" fillId="2" borderId="0" xfId="0" applyNumberFormat="1" applyFont="1" applyFill="1" applyAlignment="1" applyProtection="1">
      <alignment horizontal="left" vertical="center" indent="2"/>
      <protection hidden="1"/>
    </xf>
    <xf numFmtId="0" fontId="35" fillId="2" borderId="0" xfId="6" applyFont="1" applyFill="1" applyAlignment="1" applyProtection="1">
      <protection hidden="1"/>
    </xf>
    <xf numFmtId="0" fontId="0" fillId="2" borderId="0" xfId="0" applyFill="1" applyAlignment="1"/>
    <xf numFmtId="0" fontId="58" fillId="2" borderId="0" xfId="0" applyFont="1" applyFill="1" applyAlignment="1" applyProtection="1">
      <alignment horizontal="left" vertical="top" indent="1"/>
      <protection hidden="1"/>
    </xf>
    <xf numFmtId="0" fontId="65" fillId="2" borderId="0" xfId="2" applyFont="1" applyFill="1" applyAlignment="1" applyProtection="1">
      <alignment horizontal="center" vertical="center" textRotation="255"/>
      <protection hidden="1"/>
    </xf>
    <xf numFmtId="0" fontId="65" fillId="2" borderId="0" xfId="2" applyFont="1" applyFill="1" applyAlignment="1" applyProtection="1">
      <alignment vertical="center" textRotation="255"/>
      <protection hidden="1"/>
    </xf>
    <xf numFmtId="0" fontId="43" fillId="2" borderId="0" xfId="0" applyFont="1" applyFill="1" applyAlignment="1" applyProtection="1">
      <protection hidden="1"/>
    </xf>
    <xf numFmtId="0" fontId="35" fillId="3" borderId="5" xfId="6" applyNumberFormat="1" applyFont="1" applyFill="1" applyBorder="1" applyAlignment="1" applyProtection="1">
      <alignment horizontal="center" vertical="center"/>
      <protection hidden="1"/>
    </xf>
    <xf numFmtId="0" fontId="35" fillId="3" borderId="29" xfId="6" applyNumberFormat="1" applyFont="1" applyFill="1" applyBorder="1" applyAlignment="1" applyProtection="1">
      <alignment horizontal="center" vertical="center"/>
      <protection hidden="1"/>
    </xf>
    <xf numFmtId="168" fontId="82" fillId="2" borderId="0" xfId="0" applyNumberFormat="1" applyFont="1" applyFill="1" applyBorder="1" applyAlignment="1" applyProtection="1">
      <alignment horizontal="left" vertical="center" indent="1"/>
      <protection hidden="1"/>
    </xf>
    <xf numFmtId="0" fontId="50" fillId="2" borderId="0" xfId="0" applyFont="1" applyFill="1" applyBorder="1" applyAlignment="1" applyProtection="1">
      <alignment vertical="center"/>
      <protection hidden="1"/>
    </xf>
    <xf numFmtId="0" fontId="50" fillId="2" borderId="0" xfId="0" applyNumberFormat="1" applyFont="1" applyFill="1" applyBorder="1" applyAlignment="1" applyProtection="1">
      <alignment vertical="center"/>
      <protection hidden="1"/>
    </xf>
    <xf numFmtId="0" fontId="61" fillId="2" borderId="0" xfId="0" applyFont="1" applyFill="1" applyProtection="1">
      <protection hidden="1"/>
    </xf>
    <xf numFmtId="0" fontId="38" fillId="2" borderId="0" xfId="0" applyFont="1" applyFill="1" applyAlignment="1" applyProtection="1">
      <alignment vertical="center"/>
      <protection hidden="1"/>
    </xf>
    <xf numFmtId="0" fontId="85" fillId="0" borderId="0" xfId="0" applyFont="1" applyAlignment="1" applyProtection="1">
      <alignment horizontal="left" vertical="top" indent="1"/>
      <protection hidden="1"/>
    </xf>
    <xf numFmtId="0" fontId="85" fillId="2" borderId="0" xfId="0" applyFont="1" applyFill="1" applyAlignment="1" applyProtection="1">
      <alignment horizontal="left" vertical="center" indent="1"/>
      <protection hidden="1"/>
    </xf>
    <xf numFmtId="0" fontId="84" fillId="2" borderId="0" xfId="0" applyNumberFormat="1" applyFont="1" applyFill="1" applyBorder="1" applyAlignment="1" applyProtection="1">
      <alignment horizontal="left" vertical="center" indent="1"/>
      <protection hidden="1"/>
    </xf>
    <xf numFmtId="0" fontId="84" fillId="2" borderId="0" xfId="0" applyFont="1" applyFill="1" applyAlignment="1" applyProtection="1">
      <alignment horizontal="center" vertical="center"/>
      <protection hidden="1"/>
    </xf>
    <xf numFmtId="0" fontId="85" fillId="0" borderId="0" xfId="0" applyFont="1" applyAlignment="1" applyProtection="1">
      <alignment horizontal="left" vertical="center" indent="1"/>
      <protection hidden="1"/>
    </xf>
    <xf numFmtId="164" fontId="7" fillId="2" borderId="0" xfId="0" applyNumberFormat="1" applyFont="1" applyFill="1" applyAlignment="1" applyProtection="1">
      <alignment horizontal="left" vertical="center"/>
      <protection hidden="1"/>
    </xf>
    <xf numFmtId="0" fontId="87" fillId="2" borderId="0" xfId="0" applyFont="1" applyFill="1" applyAlignment="1" applyProtection="1">
      <alignment vertical="top"/>
      <protection hidden="1"/>
    </xf>
    <xf numFmtId="0" fontId="2" fillId="2" borderId="0" xfId="0" applyFont="1" applyFill="1" applyBorder="1" applyAlignment="1" applyProtection="1">
      <alignment horizontal="center" vertical="center"/>
      <protection hidden="1"/>
    </xf>
    <xf numFmtId="0" fontId="12" fillId="3" borderId="1" xfId="0" applyFont="1" applyFill="1" applyBorder="1" applyAlignment="1" applyProtection="1">
      <alignment horizontal="left" vertical="center" indent="1"/>
      <protection hidden="1"/>
    </xf>
    <xf numFmtId="0" fontId="12" fillId="2" borderId="46" xfId="0" applyFont="1" applyFill="1" applyBorder="1" applyAlignment="1" applyProtection="1">
      <alignment horizontal="left" vertical="center" indent="1"/>
      <protection hidden="1"/>
    </xf>
    <xf numFmtId="0" fontId="12" fillId="2" borderId="47" xfId="0" applyFont="1" applyFill="1" applyBorder="1" applyAlignment="1" applyProtection="1">
      <alignment horizontal="left" vertical="center" indent="1"/>
      <protection hidden="1"/>
    </xf>
    <xf numFmtId="0" fontId="12" fillId="2" borderId="48" xfId="0" applyFont="1" applyFill="1" applyBorder="1" applyAlignment="1" applyProtection="1">
      <alignment horizontal="left" vertical="center" indent="1"/>
      <protection hidden="1"/>
    </xf>
    <xf numFmtId="0" fontId="12" fillId="2" borderId="49" xfId="0" applyFont="1" applyFill="1" applyBorder="1" applyAlignment="1" applyProtection="1">
      <alignment horizontal="left" vertical="center" indent="1"/>
      <protection hidden="1"/>
    </xf>
    <xf numFmtId="0" fontId="12" fillId="2" borderId="0" xfId="0" applyFont="1" applyFill="1" applyBorder="1" applyAlignment="1" applyProtection="1">
      <alignment horizontal="left" vertical="center" indent="1"/>
      <protection hidden="1"/>
    </xf>
    <xf numFmtId="0" fontId="12" fillId="2" borderId="50" xfId="0" applyFont="1" applyFill="1" applyBorder="1" applyAlignment="1" applyProtection="1">
      <alignment horizontal="left" vertical="center" indent="1"/>
      <protection hidden="1"/>
    </xf>
    <xf numFmtId="0" fontId="12" fillId="3" borderId="54" xfId="0" applyFont="1" applyFill="1" applyBorder="1" applyAlignment="1" applyProtection="1">
      <alignment horizontal="left" vertical="center" indent="1"/>
      <protection hidden="1"/>
    </xf>
    <xf numFmtId="0" fontId="12" fillId="3" borderId="55" xfId="0" applyFont="1" applyFill="1" applyBorder="1" applyAlignment="1" applyProtection="1">
      <alignment horizontal="left" vertical="center" indent="1"/>
      <protection hidden="1"/>
    </xf>
    <xf numFmtId="0" fontId="4" fillId="2" borderId="0" xfId="0" applyFont="1" applyFill="1" applyBorder="1" applyAlignment="1" applyProtection="1">
      <alignment horizontal="right" vertical="center"/>
      <protection hidden="1"/>
    </xf>
    <xf numFmtId="0" fontId="2" fillId="2" borderId="56" xfId="0" applyFont="1" applyFill="1" applyBorder="1" applyAlignment="1" applyProtection="1">
      <alignment horizontal="center" vertical="center"/>
      <protection hidden="1"/>
    </xf>
    <xf numFmtId="0" fontId="4" fillId="3" borderId="1" xfId="0" applyFont="1" applyFill="1" applyBorder="1" applyAlignment="1" applyProtection="1">
      <alignment horizontal="center" vertical="center"/>
      <protection hidden="1"/>
    </xf>
    <xf numFmtId="0" fontId="71" fillId="2" borderId="0" xfId="0" applyFont="1" applyFill="1" applyBorder="1" applyAlignment="1" applyProtection="1">
      <alignment vertical="center"/>
      <protection hidden="1"/>
    </xf>
    <xf numFmtId="0" fontId="53" fillId="0" borderId="0" xfId="0" applyFont="1" applyFill="1" applyAlignment="1" applyProtection="1">
      <alignment horizontal="center" vertical="top"/>
      <protection hidden="1"/>
    </xf>
    <xf numFmtId="0" fontId="17" fillId="0" borderId="0" xfId="0" applyFont="1" applyFill="1" applyBorder="1" applyAlignment="1" applyProtection="1">
      <alignment horizontal="left" vertical="center" indent="1"/>
      <protection hidden="1"/>
    </xf>
    <xf numFmtId="0" fontId="20" fillId="2" borderId="0" xfId="0" applyFont="1" applyFill="1" applyAlignment="1" applyProtection="1">
      <alignment horizontal="right" vertical="top"/>
      <protection hidden="1"/>
    </xf>
    <xf numFmtId="0" fontId="7" fillId="2" borderId="0" xfId="0" applyFont="1" applyFill="1" applyAlignment="1" applyProtection="1">
      <alignment horizontal="right" vertical="center" indent="1"/>
      <protection hidden="1"/>
    </xf>
    <xf numFmtId="0" fontId="8" fillId="2" borderId="0" xfId="2" applyNumberFormat="1" applyFont="1" applyFill="1" applyBorder="1" applyAlignment="1" applyProtection="1">
      <alignment horizontal="right"/>
      <protection hidden="1"/>
    </xf>
    <xf numFmtId="0" fontId="23" fillId="2" borderId="0" xfId="2" applyNumberFormat="1" applyFont="1" applyFill="1" applyBorder="1" applyAlignment="1" applyProtection="1">
      <alignment horizontal="right"/>
      <protection hidden="1"/>
    </xf>
    <xf numFmtId="0" fontId="44" fillId="2" borderId="0" xfId="0" applyFont="1" applyFill="1" applyAlignment="1" applyProtection="1">
      <alignment vertical="top"/>
      <protection hidden="1"/>
    </xf>
    <xf numFmtId="0" fontId="44" fillId="2" borderId="0" xfId="1" applyFont="1" applyFill="1" applyAlignment="1" applyProtection="1">
      <alignment horizontal="left" vertical="top"/>
      <protection locked="0"/>
    </xf>
    <xf numFmtId="0" fontId="89" fillId="2" borderId="0" xfId="0" applyFont="1" applyFill="1" applyAlignment="1" applyProtection="1">
      <alignment vertical="top"/>
      <protection hidden="1"/>
    </xf>
    <xf numFmtId="0" fontId="0" fillId="2" borderId="0" xfId="0" applyFill="1" applyProtection="1">
      <protection locked="0"/>
    </xf>
    <xf numFmtId="0" fontId="79" fillId="2" borderId="0" xfId="1" applyFont="1" applyFill="1" applyAlignment="1" applyProtection="1">
      <protection hidden="1"/>
    </xf>
    <xf numFmtId="0" fontId="44" fillId="2" borderId="0" xfId="0" applyNumberFormat="1" applyFont="1" applyFill="1" applyAlignment="1" applyProtection="1">
      <alignment vertical="center"/>
      <protection hidden="1"/>
    </xf>
    <xf numFmtId="0" fontId="78" fillId="2" borderId="0" xfId="1" applyNumberFormat="1" applyFont="1" applyFill="1" applyAlignment="1" applyProtection="1">
      <alignment vertical="top"/>
      <protection hidden="1"/>
    </xf>
    <xf numFmtId="164" fontId="2" fillId="2" borderId="0" xfId="0" applyNumberFormat="1" applyFont="1" applyFill="1" applyBorder="1" applyAlignment="1" applyProtection="1">
      <alignment horizontal="right" vertical="center"/>
      <protection hidden="1"/>
    </xf>
    <xf numFmtId="0" fontId="0" fillId="0" borderId="0" xfId="0" applyFill="1" applyProtection="1">
      <protection locked="0"/>
    </xf>
    <xf numFmtId="0" fontId="66" fillId="0" borderId="0" xfId="4" applyFont="1" applyProtection="1">
      <protection locked="0"/>
    </xf>
    <xf numFmtId="0" fontId="69" fillId="2" borderId="0" xfId="0" applyFont="1" applyFill="1" applyAlignment="1" applyProtection="1">
      <protection hidden="1"/>
    </xf>
    <xf numFmtId="0" fontId="69" fillId="2" borderId="0" xfId="0" applyFont="1" applyFill="1" applyAlignment="1" applyProtection="1">
      <alignment vertical="center"/>
      <protection hidden="1"/>
    </xf>
    <xf numFmtId="0" fontId="43" fillId="2" borderId="0" xfId="0" applyFont="1" applyFill="1" applyAlignment="1" applyProtection="1">
      <alignment vertical="top"/>
      <protection hidden="1"/>
    </xf>
    <xf numFmtId="0" fontId="43" fillId="2" borderId="0" xfId="0" applyFont="1" applyFill="1" applyAlignment="1" applyProtection="1">
      <alignment vertical="center"/>
      <protection hidden="1"/>
    </xf>
    <xf numFmtId="0" fontId="69" fillId="2" borderId="0" xfId="0" applyFont="1" applyFill="1" applyAlignment="1" applyProtection="1">
      <alignment horizontal="left" indent="15"/>
      <protection hidden="1"/>
    </xf>
    <xf numFmtId="0" fontId="69" fillId="2" borderId="0" xfId="0" applyFont="1" applyFill="1" applyAlignment="1" applyProtection="1">
      <alignment horizontal="left" vertical="center" indent="15"/>
      <protection hidden="1"/>
    </xf>
    <xf numFmtId="0" fontId="43" fillId="2" borderId="0" xfId="0" applyFont="1" applyFill="1" applyAlignment="1" applyProtection="1">
      <alignment horizontal="left" indent="16"/>
      <protection hidden="1"/>
    </xf>
    <xf numFmtId="0" fontId="43" fillId="2" borderId="0" xfId="0" applyFont="1" applyFill="1" applyAlignment="1" applyProtection="1">
      <alignment horizontal="left" vertical="center" indent="16"/>
      <protection hidden="1"/>
    </xf>
    <xf numFmtId="0" fontId="43" fillId="2" borderId="0" xfId="0" applyFont="1" applyFill="1" applyAlignment="1" applyProtection="1">
      <alignment horizontal="left" vertical="top" indent="18"/>
      <protection hidden="1"/>
    </xf>
    <xf numFmtId="0" fontId="8" fillId="2" borderId="0" xfId="3" applyFont="1" applyFill="1" applyAlignment="1" applyProtection="1">
      <alignment horizontal="left" indent="1"/>
      <protection hidden="1"/>
    </xf>
    <xf numFmtId="0" fontId="8" fillId="2" borderId="0" xfId="3" applyFont="1" applyFill="1" applyAlignment="1" applyProtection="1">
      <alignment horizontal="left" vertical="top" indent="1"/>
      <protection hidden="1"/>
    </xf>
    <xf numFmtId="0" fontId="0" fillId="6" borderId="0" xfId="0" applyFill="1" applyProtection="1">
      <protection hidden="1"/>
    </xf>
    <xf numFmtId="0" fontId="91" fillId="0" borderId="0" xfId="0" applyFont="1" applyAlignment="1">
      <alignment vertical="top"/>
    </xf>
    <xf numFmtId="0" fontId="53" fillId="2" borderId="0" xfId="0" applyFont="1" applyFill="1" applyAlignment="1" applyProtection="1">
      <alignment horizontal="center" vertical="top"/>
      <protection hidden="1"/>
    </xf>
    <xf numFmtId="0" fontId="63" fillId="2" borderId="0" xfId="0" applyFont="1" applyFill="1" applyAlignment="1" applyProtection="1">
      <alignment horizontal="left" vertical="top"/>
      <protection hidden="1"/>
    </xf>
    <xf numFmtId="0" fontId="26" fillId="2" borderId="0" xfId="0" applyNumberFormat="1" applyFont="1" applyFill="1" applyBorder="1" applyAlignment="1" applyProtection="1">
      <alignment horizontal="left" vertical="center"/>
      <protection hidden="1"/>
    </xf>
    <xf numFmtId="0" fontId="92" fillId="2" borderId="0" xfId="0" applyNumberFormat="1" applyFont="1" applyFill="1" applyBorder="1" applyAlignment="1" applyProtection="1">
      <alignment horizontal="left" vertical="center" indent="1"/>
      <protection hidden="1"/>
    </xf>
    <xf numFmtId="0" fontId="86" fillId="9" borderId="45" xfId="0" applyFont="1" applyFill="1" applyBorder="1" applyAlignment="1" applyProtection="1">
      <alignment horizontal="center" vertical="center"/>
      <protection locked="0"/>
    </xf>
    <xf numFmtId="0" fontId="59" fillId="5" borderId="45" xfId="0" applyFont="1" applyFill="1" applyBorder="1" applyAlignment="1" applyProtection="1">
      <alignment horizontal="center" vertical="center"/>
      <protection locked="0"/>
    </xf>
    <xf numFmtId="0" fontId="94" fillId="8" borderId="23" xfId="0" applyFont="1" applyFill="1" applyBorder="1" applyAlignment="1" applyProtection="1">
      <alignment horizontal="center" vertical="center"/>
      <protection locked="0"/>
    </xf>
    <xf numFmtId="0" fontId="39" fillId="11" borderId="23" xfId="0" applyFont="1" applyFill="1" applyBorder="1" applyAlignment="1" applyProtection="1">
      <alignment horizontal="center" vertical="center"/>
      <protection locked="0"/>
    </xf>
    <xf numFmtId="0" fontId="0" fillId="0" borderId="0" xfId="0" applyProtection="1">
      <protection locked="0" hidden="1"/>
    </xf>
    <xf numFmtId="0" fontId="88" fillId="2" borderId="2" xfId="0" applyFont="1" applyFill="1" applyBorder="1" applyAlignment="1" applyProtection="1">
      <alignment vertical="top"/>
      <protection hidden="1"/>
    </xf>
    <xf numFmtId="14" fontId="23" fillId="2" borderId="0" xfId="0" applyNumberFormat="1" applyFont="1" applyFill="1" applyBorder="1" applyAlignment="1" applyProtection="1">
      <alignment horizontal="center" vertical="top"/>
      <protection hidden="1"/>
    </xf>
    <xf numFmtId="0" fontId="10" fillId="2" borderId="0" xfId="0" applyFont="1" applyFill="1" applyAlignment="1" applyProtection="1">
      <alignment horizontal="left" indent="3"/>
      <protection hidden="1"/>
    </xf>
    <xf numFmtId="0" fontId="8" fillId="2" borderId="0" xfId="0" applyFont="1" applyFill="1" applyAlignment="1" applyProtection="1">
      <alignment horizontal="left" vertical="top" indent="3"/>
      <protection hidden="1"/>
    </xf>
    <xf numFmtId="0" fontId="8" fillId="2" borderId="0" xfId="4" applyFont="1" applyFill="1" applyAlignment="1" applyProtection="1">
      <alignment horizontal="distributed"/>
      <protection hidden="1"/>
    </xf>
    <xf numFmtId="0" fontId="0" fillId="2" borderId="0" xfId="0" applyFill="1" applyAlignment="1" applyProtection="1">
      <alignment horizontal="center"/>
      <protection hidden="1"/>
    </xf>
    <xf numFmtId="0" fontId="11" fillId="2" borderId="0" xfId="0" applyFont="1" applyFill="1" applyBorder="1" applyAlignment="1" applyProtection="1">
      <alignment horizontal="right" indent="1"/>
      <protection hidden="1"/>
    </xf>
    <xf numFmtId="0" fontId="10" fillId="2" borderId="0" xfId="5" applyFont="1" applyFill="1" applyAlignment="1" applyProtection="1">
      <alignment horizontal="left" indent="1"/>
      <protection hidden="1"/>
    </xf>
    <xf numFmtId="0" fontId="62" fillId="2" borderId="0" xfId="5" applyFont="1" applyFill="1" applyAlignment="1" applyProtection="1">
      <alignment horizontal="left" vertical="center" indent="1"/>
      <protection hidden="1"/>
    </xf>
    <xf numFmtId="0" fontId="10" fillId="2" borderId="0" xfId="5" applyFont="1" applyFill="1" applyAlignment="1" applyProtection="1">
      <alignment horizontal="left" vertical="top" indent="1"/>
      <protection hidden="1"/>
    </xf>
    <xf numFmtId="0" fontId="8" fillId="2" borderId="0" xfId="0" applyFont="1" applyFill="1" applyAlignment="1" applyProtection="1">
      <alignment horizontal="distributed"/>
      <protection hidden="1"/>
    </xf>
    <xf numFmtId="0" fontId="51" fillId="2" borderId="0" xfId="0" applyFont="1" applyFill="1" applyBorder="1" applyAlignment="1" applyProtection="1">
      <alignment horizontal="distributed" indent="1"/>
      <protection hidden="1"/>
    </xf>
    <xf numFmtId="0" fontId="35" fillId="2" borderId="2" xfId="2" applyNumberFormat="1" applyFont="1" applyFill="1" applyBorder="1" applyAlignment="1" applyProtection="1">
      <alignment horizontal="left" vertical="center" indent="1"/>
      <protection locked="0"/>
    </xf>
    <xf numFmtId="14" fontId="23" fillId="2" borderId="0" xfId="0" applyNumberFormat="1" applyFont="1" applyFill="1" applyBorder="1" applyAlignment="1" applyProtection="1">
      <alignment horizontal="center"/>
      <protection hidden="1"/>
    </xf>
    <xf numFmtId="0" fontId="11" fillId="2" borderId="0" xfId="0" applyFont="1" applyFill="1" applyBorder="1" applyAlignment="1" applyProtection="1">
      <alignment horizontal="center"/>
      <protection hidden="1"/>
    </xf>
    <xf numFmtId="0" fontId="44" fillId="2" borderId="0" xfId="4" applyFont="1" applyFill="1" applyAlignment="1" applyProtection="1">
      <alignment horizontal="right" indent="1"/>
      <protection hidden="1"/>
    </xf>
    <xf numFmtId="0" fontId="39" fillId="2" borderId="0" xfId="0" applyFont="1" applyFill="1" applyAlignment="1" applyProtection="1">
      <alignment horizontal="center"/>
      <protection hidden="1"/>
    </xf>
    <xf numFmtId="0" fontId="83" fillId="2" borderId="0" xfId="1" applyFont="1" applyFill="1" applyAlignment="1" applyProtection="1">
      <alignment horizontal="right"/>
      <protection locked="0"/>
    </xf>
    <xf numFmtId="0" fontId="44" fillId="2" borderId="0" xfId="2" applyFont="1" applyFill="1" applyBorder="1" applyAlignment="1" applyProtection="1">
      <alignment horizontal="left" indent="1"/>
      <protection hidden="1"/>
    </xf>
    <xf numFmtId="0" fontId="35" fillId="2" borderId="0" xfId="2" applyFont="1" applyFill="1" applyAlignment="1" applyProtection="1">
      <alignment horizontal="left" vertical="center" indent="1"/>
      <protection hidden="1"/>
    </xf>
    <xf numFmtId="0" fontId="31" fillId="2" borderId="0" xfId="0" applyFont="1" applyFill="1" applyAlignment="1" applyProtection="1">
      <alignment horizontal="left" vertical="top"/>
      <protection hidden="1"/>
    </xf>
    <xf numFmtId="0" fontId="35" fillId="2" borderId="0" xfId="2" applyFont="1" applyFill="1" applyAlignment="1" applyProtection="1">
      <alignment horizontal="left" indent="1"/>
      <protection hidden="1"/>
    </xf>
    <xf numFmtId="0" fontId="35" fillId="3" borderId="62" xfId="2" applyNumberFormat="1" applyFont="1" applyFill="1" applyBorder="1" applyAlignment="1" applyProtection="1">
      <alignment horizontal="left" vertical="center" indent="1"/>
      <protection locked="0"/>
    </xf>
    <xf numFmtId="0" fontId="35" fillId="3" borderId="63" xfId="2" applyNumberFormat="1" applyFont="1" applyFill="1" applyBorder="1" applyAlignment="1" applyProtection="1">
      <alignment horizontal="left" vertical="center" indent="1"/>
      <protection locked="0"/>
    </xf>
    <xf numFmtId="0" fontId="35" fillId="3" borderId="64" xfId="2" applyNumberFormat="1" applyFont="1" applyFill="1" applyBorder="1" applyAlignment="1" applyProtection="1">
      <alignment horizontal="left" vertical="center" indent="1"/>
      <protection locked="0"/>
    </xf>
    <xf numFmtId="0" fontId="37" fillId="2" borderId="0" xfId="5" applyFont="1" applyFill="1" applyAlignment="1" applyProtection="1">
      <alignment horizontal="left" vertical="top" indent="1"/>
      <protection hidden="1"/>
    </xf>
    <xf numFmtId="0" fontId="44" fillId="2" borderId="0" xfId="5" applyFont="1" applyFill="1" applyAlignment="1" applyProtection="1">
      <alignment horizontal="left" vertical="top" indent="1"/>
      <protection hidden="1"/>
    </xf>
    <xf numFmtId="0" fontId="48" fillId="2" borderId="0" xfId="0" applyFont="1" applyFill="1" applyBorder="1" applyAlignment="1" applyProtection="1">
      <alignment horizontal="right" vertical="top" indent="1"/>
      <protection hidden="1"/>
    </xf>
    <xf numFmtId="0" fontId="51" fillId="2" borderId="0" xfId="0" applyFont="1" applyFill="1" applyBorder="1" applyAlignment="1" applyProtection="1">
      <alignment horizontal="left" vertical="top" indent="1"/>
      <protection hidden="1"/>
    </xf>
    <xf numFmtId="0" fontId="35" fillId="2" borderId="0" xfId="0" applyFont="1" applyFill="1" applyBorder="1" applyAlignment="1" applyProtection="1">
      <alignment horizontal="left" indent="1"/>
      <protection hidden="1"/>
    </xf>
    <xf numFmtId="0" fontId="7" fillId="2" borderId="0" xfId="2" applyNumberFormat="1" applyFont="1" applyFill="1" applyBorder="1" applyAlignment="1" applyProtection="1">
      <alignment horizontal="left" vertical="center" indent="1"/>
      <protection hidden="1"/>
    </xf>
    <xf numFmtId="0" fontId="62" fillId="2" borderId="0" xfId="5" applyFont="1" applyFill="1" applyAlignment="1" applyProtection="1">
      <alignment horizontal="left" indent="1"/>
      <protection hidden="1"/>
    </xf>
    <xf numFmtId="0" fontId="11" fillId="2" borderId="0" xfId="0" applyFont="1" applyFill="1" applyBorder="1" applyAlignment="1" applyProtection="1">
      <alignment horizontal="left" indent="1"/>
      <protection hidden="1"/>
    </xf>
    <xf numFmtId="0" fontId="48" fillId="2" borderId="0" xfId="0" applyFont="1" applyFill="1" applyBorder="1" applyAlignment="1" applyProtection="1">
      <alignment horizontal="left" vertical="top" indent="1"/>
      <protection hidden="1"/>
    </xf>
    <xf numFmtId="0" fontId="2" fillId="0" borderId="0" xfId="0" applyFont="1" applyAlignment="1" applyProtection="1">
      <alignment horizontal="right" indent="1"/>
      <protection hidden="1"/>
    </xf>
    <xf numFmtId="0" fontId="86" fillId="2" borderId="2" xfId="0" applyFont="1" applyFill="1" applyBorder="1" applyAlignment="1" applyProtection="1">
      <alignment horizontal="left" vertical="top" indent="1"/>
      <protection hidden="1"/>
    </xf>
    <xf numFmtId="0" fontId="40" fillId="2" borderId="0" xfId="6" applyNumberFormat="1" applyFont="1" applyFill="1" applyBorder="1" applyAlignment="1" applyProtection="1">
      <alignment horizontal="center" vertical="center"/>
      <protection hidden="1"/>
    </xf>
    <xf numFmtId="0" fontId="35" fillId="2" borderId="0" xfId="6" applyNumberFormat="1" applyFont="1" applyFill="1" applyBorder="1" applyAlignment="1" applyProtection="1">
      <alignment horizontal="left" vertical="center" indent="1"/>
      <protection hidden="1"/>
    </xf>
    <xf numFmtId="0" fontId="81" fillId="2" borderId="2" xfId="0" applyFont="1" applyFill="1" applyBorder="1" applyAlignment="1" applyProtection="1">
      <alignment horizontal="center" vertical="center"/>
      <protection hidden="1"/>
    </xf>
    <xf numFmtId="0" fontId="35" fillId="2" borderId="2" xfId="0" applyFont="1" applyFill="1" applyBorder="1" applyAlignment="1" applyProtection="1">
      <alignment horizontal="right" vertical="top" indent="1"/>
      <protection hidden="1"/>
    </xf>
    <xf numFmtId="0" fontId="10" fillId="2" borderId="0" xfId="0" applyFont="1" applyFill="1" applyAlignment="1" applyProtection="1">
      <alignment horizontal="distributed" indent="1"/>
      <protection hidden="1"/>
    </xf>
    <xf numFmtId="0" fontId="10" fillId="2" borderId="0" xfId="0" applyFont="1" applyFill="1" applyAlignment="1" applyProtection="1">
      <alignment horizontal="distributed" vertical="center" indent="1"/>
      <protection hidden="1"/>
    </xf>
    <xf numFmtId="0" fontId="10" fillId="2" borderId="0" xfId="0" applyFont="1" applyFill="1" applyAlignment="1" applyProtection="1">
      <alignment horizontal="right" vertical="top" indent="1"/>
      <protection hidden="1"/>
    </xf>
    <xf numFmtId="0" fontId="54" fillId="2" borderId="0" xfId="1" applyFont="1" applyFill="1" applyAlignment="1" applyProtection="1">
      <alignment horizontal="left" vertical="top"/>
      <protection locked="0"/>
    </xf>
    <xf numFmtId="0" fontId="38" fillId="2" borderId="0" xfId="6" applyNumberFormat="1" applyFont="1" applyFill="1" applyAlignment="1" applyProtection="1">
      <alignment horizontal="right" indent="1"/>
      <protection hidden="1"/>
    </xf>
    <xf numFmtId="0" fontId="7" fillId="2" borderId="0" xfId="0" applyFont="1" applyFill="1" applyAlignment="1" applyProtection="1">
      <alignment horizontal="left"/>
      <protection hidden="1"/>
    </xf>
    <xf numFmtId="0" fontId="7" fillId="2" borderId="0" xfId="0" applyFont="1" applyFill="1" applyAlignment="1" applyProtection="1">
      <alignment horizontal="right" indent="2"/>
      <protection hidden="1"/>
    </xf>
    <xf numFmtId="0" fontId="7" fillId="2" borderId="0" xfId="0" applyFont="1" applyFill="1" applyAlignment="1" applyProtection="1">
      <alignment horizontal="left" vertical="center"/>
      <protection hidden="1"/>
    </xf>
    <xf numFmtId="0" fontId="7" fillId="2" borderId="0" xfId="0" applyFont="1" applyFill="1" applyAlignment="1" applyProtection="1">
      <alignment horizontal="right" vertical="center" indent="2"/>
      <protection hidden="1"/>
    </xf>
    <xf numFmtId="0" fontId="35" fillId="2" borderId="0" xfId="6" applyFont="1" applyFill="1" applyAlignment="1" applyProtection="1">
      <alignment horizontal="left" indent="2"/>
      <protection hidden="1"/>
    </xf>
    <xf numFmtId="0" fontId="33" fillId="2" borderId="0" xfId="1" applyFont="1" applyFill="1" applyAlignment="1" applyProtection="1">
      <alignment horizontal="right" vertical="top" indent="1"/>
      <protection locked="0"/>
    </xf>
    <xf numFmtId="49" fontId="7" fillId="2" borderId="0" xfId="0" applyNumberFormat="1" applyFont="1" applyFill="1" applyAlignment="1" applyProtection="1">
      <alignment horizontal="right" vertical="top" indent="2"/>
      <protection hidden="1"/>
    </xf>
    <xf numFmtId="0" fontId="11" fillId="2" borderId="0" xfId="0" applyFont="1" applyFill="1" applyAlignment="1" applyProtection="1">
      <alignment horizontal="left" vertical="top" indent="1"/>
      <protection hidden="1"/>
    </xf>
    <xf numFmtId="0" fontId="7" fillId="2" borderId="0" xfId="0" applyFont="1" applyFill="1" applyAlignment="1" applyProtection="1">
      <alignment horizontal="left" vertical="top"/>
      <protection hidden="1"/>
    </xf>
    <xf numFmtId="0" fontId="44" fillId="2" borderId="0" xfId="0" applyFont="1" applyFill="1" applyAlignment="1" applyProtection="1">
      <alignment horizontal="right" vertical="top" indent="1"/>
      <protection hidden="1"/>
    </xf>
    <xf numFmtId="0" fontId="45" fillId="4" borderId="58" xfId="0" applyFont="1" applyFill="1" applyBorder="1" applyAlignment="1" applyProtection="1">
      <alignment horizontal="center" vertical="center"/>
      <protection locked="0"/>
    </xf>
    <xf numFmtId="0" fontId="45" fillId="4" borderId="57" xfId="0" applyFont="1" applyFill="1" applyBorder="1" applyAlignment="1" applyProtection="1">
      <alignment horizontal="center" vertical="center"/>
      <protection locked="0"/>
    </xf>
    <xf numFmtId="0" fontId="67" fillId="2" borderId="0" xfId="4" applyFont="1" applyFill="1" applyBorder="1" applyAlignment="1" applyProtection="1">
      <alignment horizontal="right" vertical="center"/>
      <protection hidden="1"/>
    </xf>
    <xf numFmtId="0" fontId="48" fillId="2" borderId="0" xfId="0" applyFont="1" applyFill="1" applyBorder="1" applyAlignment="1" applyProtection="1">
      <alignment horizontal="left" vertical="center" indent="1"/>
      <protection hidden="1"/>
    </xf>
    <xf numFmtId="0" fontId="39" fillId="2" borderId="0" xfId="0" applyFont="1" applyFill="1" applyAlignment="1" applyProtection="1">
      <alignment horizontal="left" indent="1"/>
      <protection hidden="1"/>
    </xf>
    <xf numFmtId="0" fontId="38" fillId="2" borderId="0" xfId="3" applyFont="1" applyFill="1" applyBorder="1" applyAlignment="1" applyProtection="1">
      <alignment horizontal="left" vertical="center"/>
      <protection hidden="1"/>
    </xf>
    <xf numFmtId="0" fontId="35" fillId="2" borderId="0" xfId="2" applyNumberFormat="1" applyFont="1" applyFill="1" applyBorder="1" applyAlignment="1" applyProtection="1">
      <alignment horizontal="left" vertical="center" indent="1"/>
      <protection locked="0"/>
    </xf>
    <xf numFmtId="49" fontId="35" fillId="3" borderId="62" xfId="3" applyNumberFormat="1" applyFont="1" applyFill="1" applyBorder="1" applyAlignment="1" applyProtection="1">
      <alignment horizontal="left" vertical="center" indent="1"/>
      <protection locked="0"/>
    </xf>
    <xf numFmtId="49" fontId="35" fillId="3" borderId="64" xfId="3" applyNumberFormat="1" applyFont="1" applyFill="1" applyBorder="1" applyAlignment="1" applyProtection="1">
      <alignment horizontal="left" vertical="center" indent="1"/>
      <protection locked="0"/>
    </xf>
    <xf numFmtId="0" fontId="80" fillId="2" borderId="0" xfId="2" applyFont="1" applyFill="1" applyBorder="1" applyAlignment="1" applyProtection="1">
      <alignment horizontal="left" vertical="center" indent="1"/>
      <protection hidden="1"/>
    </xf>
    <xf numFmtId="0" fontId="45" fillId="2" borderId="0" xfId="5" applyFont="1" applyFill="1" applyAlignment="1" applyProtection="1">
      <alignment horizontal="center" vertical="center"/>
      <protection hidden="1"/>
    </xf>
    <xf numFmtId="0" fontId="8" fillId="2" borderId="0" xfId="0" applyFont="1" applyFill="1" applyAlignment="1" applyProtection="1">
      <alignment horizontal="distributed" vertical="center"/>
      <protection hidden="1"/>
    </xf>
    <xf numFmtId="0" fontId="11" fillId="2" borderId="0" xfId="0" applyFont="1" applyFill="1" applyBorder="1" applyAlignment="1" applyProtection="1">
      <alignment horizontal="left" vertical="center" indent="1"/>
      <protection hidden="1"/>
    </xf>
    <xf numFmtId="0" fontId="11" fillId="2" borderId="0" xfId="0" applyFont="1" applyFill="1" applyBorder="1" applyAlignment="1" applyProtection="1">
      <alignment horizontal="right" vertical="center" indent="1"/>
      <protection hidden="1"/>
    </xf>
    <xf numFmtId="0" fontId="42" fillId="2" borderId="0" xfId="0" applyFont="1" applyFill="1" applyAlignment="1" applyProtection="1">
      <alignment horizontal="left"/>
      <protection hidden="1"/>
    </xf>
    <xf numFmtId="0" fontId="10" fillId="2" borderId="0" xfId="0" applyFont="1" applyFill="1" applyAlignment="1" applyProtection="1">
      <alignment horizontal="left"/>
      <protection hidden="1"/>
    </xf>
    <xf numFmtId="0" fontId="8" fillId="2" borderId="0" xfId="0" applyFont="1" applyFill="1" applyAlignment="1" applyProtection="1">
      <alignment horizontal="left"/>
      <protection hidden="1"/>
    </xf>
    <xf numFmtId="0" fontId="90" fillId="2" borderId="0" xfId="0" applyFont="1" applyFill="1" applyBorder="1" applyAlignment="1" applyProtection="1">
      <alignment horizontal="right" vertical="center" indent="1"/>
      <protection hidden="1"/>
    </xf>
    <xf numFmtId="0" fontId="90" fillId="2" borderId="31" xfId="0" applyFont="1" applyFill="1" applyBorder="1" applyAlignment="1" applyProtection="1">
      <alignment horizontal="left" vertical="center" indent="1"/>
      <protection hidden="1"/>
    </xf>
    <xf numFmtId="49" fontId="36" fillId="4" borderId="59" xfId="3" applyNumberFormat="1" applyFont="1" applyFill="1" applyBorder="1" applyAlignment="1" applyProtection="1">
      <alignment horizontal="center" vertical="center"/>
      <protection locked="0"/>
    </xf>
    <xf numFmtId="49" fontId="36" fillId="4" borderId="60" xfId="3" applyNumberFormat="1" applyFont="1" applyFill="1" applyBorder="1" applyAlignment="1" applyProtection="1">
      <alignment horizontal="center" vertical="center"/>
      <protection locked="0"/>
    </xf>
    <xf numFmtId="49" fontId="36" fillId="4" borderId="61" xfId="3" applyNumberFormat="1" applyFont="1" applyFill="1" applyBorder="1" applyAlignment="1" applyProtection="1">
      <alignment horizontal="center" vertical="center"/>
      <protection locked="0"/>
    </xf>
    <xf numFmtId="0" fontId="40" fillId="2" borderId="0" xfId="0" applyFont="1" applyFill="1" applyBorder="1" applyAlignment="1" applyProtection="1">
      <alignment horizontal="right" indent="1"/>
      <protection hidden="1"/>
    </xf>
    <xf numFmtId="0" fontId="64" fillId="2" borderId="0" xfId="3" applyFont="1" applyFill="1" applyAlignment="1" applyProtection="1">
      <alignment horizontal="center" vertical="center" textRotation="255"/>
      <protection hidden="1"/>
    </xf>
    <xf numFmtId="0" fontId="90" fillId="2" borderId="2" xfId="0" applyFont="1" applyFill="1" applyBorder="1" applyAlignment="1" applyProtection="1">
      <alignment horizontal="right" vertical="center" indent="1"/>
      <protection hidden="1"/>
    </xf>
    <xf numFmtId="0" fontId="11" fillId="2" borderId="0" xfId="0" applyFont="1" applyFill="1" applyBorder="1" applyAlignment="1" applyProtection="1">
      <alignment horizontal="left"/>
      <protection hidden="1"/>
    </xf>
    <xf numFmtId="0" fontId="51" fillId="2" borderId="0" xfId="0" applyFont="1" applyFill="1" applyBorder="1" applyAlignment="1" applyProtection="1">
      <alignment horizontal="left" indent="1"/>
      <protection hidden="1"/>
    </xf>
    <xf numFmtId="0" fontId="0" fillId="0" borderId="0" xfId="0" applyProtection="1">
      <protection hidden="1"/>
    </xf>
    <xf numFmtId="0" fontId="54" fillId="2" borderId="0" xfId="1" applyFont="1" applyFill="1" applyBorder="1" applyAlignment="1" applyProtection="1">
      <alignment horizontal="left" indent="1"/>
      <protection locked="0"/>
    </xf>
    <xf numFmtId="0" fontId="68" fillId="2" borderId="0" xfId="0" applyFont="1" applyFill="1" applyAlignment="1" applyProtection="1">
      <alignment horizontal="right" vertical="top" indent="1"/>
      <protection hidden="1"/>
    </xf>
    <xf numFmtId="0" fontId="14" fillId="2" borderId="0" xfId="3" applyFill="1" applyBorder="1" applyAlignment="1" applyProtection="1">
      <alignment horizontal="center"/>
      <protection locked="0"/>
    </xf>
    <xf numFmtId="0" fontId="46" fillId="2" borderId="0" xfId="0" applyFont="1" applyFill="1" applyAlignment="1" applyProtection="1">
      <alignment horizontal="left" vertical="center"/>
      <protection hidden="1"/>
    </xf>
    <xf numFmtId="0" fontId="46" fillId="2" borderId="0" xfId="0" applyFont="1" applyFill="1" applyAlignment="1" applyProtection="1">
      <alignment horizontal="left" vertical="top"/>
      <protection hidden="1"/>
    </xf>
    <xf numFmtId="0" fontId="42" fillId="2" borderId="0" xfId="0" applyFont="1" applyFill="1" applyAlignment="1" applyProtection="1">
      <alignment horizontal="left" vertical="top"/>
      <protection hidden="1"/>
    </xf>
    <xf numFmtId="0" fontId="8" fillId="2" borderId="0" xfId="0" applyFont="1" applyFill="1" applyAlignment="1" applyProtection="1">
      <alignment horizontal="left" vertical="top"/>
      <protection hidden="1"/>
    </xf>
    <xf numFmtId="0" fontId="29" fillId="2" borderId="0" xfId="3" applyFont="1" applyFill="1" applyBorder="1" applyAlignment="1" applyProtection="1">
      <alignment horizontal="right" vertical="center" indent="1"/>
      <protection hidden="1"/>
    </xf>
    <xf numFmtId="0" fontId="24" fillId="2" borderId="0" xfId="0" applyFont="1" applyFill="1" applyAlignment="1" applyProtection="1">
      <alignment horizontal="distributed"/>
      <protection hidden="1"/>
    </xf>
    <xf numFmtId="0" fontId="36" fillId="2" borderId="2" xfId="0" applyFont="1" applyFill="1" applyBorder="1" applyAlignment="1" applyProtection="1">
      <alignment horizontal="left" vertical="top" indent="1"/>
      <protection hidden="1"/>
    </xf>
    <xf numFmtId="0" fontId="8" fillId="2" borderId="28" xfId="3" applyFont="1" applyFill="1" applyBorder="1" applyAlignment="1" applyProtection="1">
      <alignment horizontal="left" vertical="center" indent="1"/>
      <protection hidden="1"/>
    </xf>
    <xf numFmtId="0" fontId="8" fillId="2" borderId="17" xfId="3" applyFont="1" applyFill="1" applyBorder="1" applyAlignment="1" applyProtection="1">
      <alignment horizontal="left" vertical="center" indent="1"/>
      <protection hidden="1"/>
    </xf>
    <xf numFmtId="0" fontId="8" fillId="2" borderId="29" xfId="3" applyFont="1" applyFill="1" applyBorder="1" applyAlignment="1" applyProtection="1">
      <alignment horizontal="left" vertical="center" indent="1"/>
      <protection hidden="1"/>
    </xf>
    <xf numFmtId="0" fontId="51" fillId="2" borderId="0" xfId="0" applyFont="1" applyFill="1" applyBorder="1" applyAlignment="1" applyProtection="1">
      <alignment horizontal="left" vertical="center" indent="1"/>
      <protection hidden="1"/>
    </xf>
    <xf numFmtId="0" fontId="7" fillId="2" borderId="0" xfId="3" applyFont="1" applyFill="1" applyAlignment="1" applyProtection="1">
      <alignment horizontal="right" vertical="center" indent="1"/>
      <protection hidden="1"/>
    </xf>
    <xf numFmtId="0" fontId="7" fillId="2" borderId="16" xfId="3" applyFont="1" applyFill="1" applyBorder="1" applyAlignment="1" applyProtection="1">
      <alignment horizontal="right" vertical="center" indent="1"/>
      <protection hidden="1"/>
    </xf>
    <xf numFmtId="164" fontId="17" fillId="2" borderId="39" xfId="0" applyNumberFormat="1" applyFont="1" applyFill="1" applyBorder="1" applyAlignment="1" applyProtection="1">
      <alignment horizontal="left" vertical="center"/>
      <protection locked="0"/>
    </xf>
    <xf numFmtId="164" fontId="17" fillId="2" borderId="21" xfId="0" applyNumberFormat="1" applyFont="1" applyFill="1" applyBorder="1" applyAlignment="1" applyProtection="1">
      <alignment horizontal="left" vertical="center"/>
      <protection locked="0"/>
    </xf>
    <xf numFmtId="0" fontId="20" fillId="2" borderId="0" xfId="0" applyFont="1" applyFill="1" applyAlignment="1" applyProtection="1">
      <alignment horizontal="left"/>
      <protection hidden="1"/>
    </xf>
    <xf numFmtId="0" fontId="30" fillId="2" borderId="52" xfId="0" applyFont="1" applyFill="1" applyBorder="1" applyAlignment="1" applyProtection="1">
      <alignment horizontal="left" vertical="center" indent="1"/>
      <protection locked="0"/>
    </xf>
    <xf numFmtId="0" fontId="39" fillId="2" borderId="0" xfId="0" applyNumberFormat="1" applyFont="1" applyFill="1" applyBorder="1" applyAlignment="1" applyProtection="1">
      <alignment horizontal="right" vertical="center" indent="1"/>
      <protection locked="0"/>
    </xf>
    <xf numFmtId="0" fontId="39" fillId="2" borderId="16" xfId="0" applyNumberFormat="1" applyFont="1" applyFill="1" applyBorder="1" applyAlignment="1" applyProtection="1">
      <alignment horizontal="right" vertical="center" indent="1"/>
      <protection locked="0"/>
    </xf>
    <xf numFmtId="0" fontId="3" fillId="2" borderId="2" xfId="0" applyNumberFormat="1" applyFont="1" applyFill="1" applyBorder="1" applyAlignment="1" applyProtection="1">
      <alignment horizontal="center" vertical="center"/>
      <protection hidden="1"/>
    </xf>
    <xf numFmtId="164" fontId="24" fillId="7" borderId="67" xfId="0" applyNumberFormat="1" applyFont="1" applyFill="1" applyBorder="1" applyAlignment="1" applyProtection="1">
      <alignment vertical="center"/>
      <protection locked="0"/>
    </xf>
    <xf numFmtId="164" fontId="24" fillId="7" borderId="68" xfId="0" applyNumberFormat="1" applyFont="1" applyFill="1" applyBorder="1" applyAlignment="1" applyProtection="1">
      <alignment vertical="center"/>
      <protection locked="0"/>
    </xf>
    <xf numFmtId="164" fontId="24" fillId="7" borderId="69" xfId="0" applyNumberFormat="1" applyFont="1" applyFill="1" applyBorder="1" applyAlignment="1" applyProtection="1">
      <alignment vertical="center"/>
      <protection locked="0"/>
    </xf>
    <xf numFmtId="164" fontId="24" fillId="7" borderId="65" xfId="0" applyNumberFormat="1" applyFont="1" applyFill="1" applyBorder="1" applyAlignment="1" applyProtection="1">
      <alignment vertical="center"/>
      <protection locked="0"/>
    </xf>
    <xf numFmtId="164" fontId="24" fillId="7" borderId="25" xfId="0" applyNumberFormat="1" applyFont="1" applyFill="1" applyBorder="1" applyAlignment="1" applyProtection="1">
      <alignment vertical="center"/>
      <protection locked="0"/>
    </xf>
    <xf numFmtId="164" fontId="24" fillId="7" borderId="66" xfId="0" applyNumberFormat="1" applyFont="1" applyFill="1" applyBorder="1" applyAlignment="1" applyProtection="1">
      <alignment vertical="center"/>
      <protection locked="0"/>
    </xf>
    <xf numFmtId="0" fontId="11" fillId="2" borderId="0" xfId="0" applyFont="1" applyFill="1" applyBorder="1" applyAlignment="1" applyProtection="1">
      <alignment horizontal="left" vertical="top"/>
      <protection hidden="1"/>
    </xf>
    <xf numFmtId="164" fontId="24" fillId="7" borderId="70" xfId="0" applyNumberFormat="1" applyFont="1" applyFill="1" applyBorder="1" applyAlignment="1" applyProtection="1">
      <alignment vertical="center"/>
      <protection locked="0"/>
    </xf>
    <xf numFmtId="164" fontId="24" fillId="7" borderId="71" xfId="0" applyNumberFormat="1" applyFont="1" applyFill="1" applyBorder="1" applyAlignment="1" applyProtection="1">
      <alignment vertical="center"/>
      <protection locked="0"/>
    </xf>
    <xf numFmtId="164" fontId="24" fillId="7" borderId="72" xfId="0" applyNumberFormat="1" applyFont="1" applyFill="1" applyBorder="1" applyAlignment="1" applyProtection="1">
      <alignment vertical="center"/>
      <protection locked="0"/>
    </xf>
    <xf numFmtId="164" fontId="17" fillId="2" borderId="44" xfId="0" applyNumberFormat="1" applyFont="1" applyFill="1" applyBorder="1" applyAlignment="1" applyProtection="1">
      <alignment horizontal="left" vertical="center"/>
      <protection locked="0"/>
    </xf>
    <xf numFmtId="164" fontId="17" fillId="2" borderId="22" xfId="0" applyNumberFormat="1" applyFont="1" applyFill="1" applyBorder="1" applyAlignment="1" applyProtection="1">
      <alignment horizontal="left" vertical="center"/>
      <protection locked="0"/>
    </xf>
    <xf numFmtId="0" fontId="11" fillId="2" borderId="0" xfId="0" applyFont="1" applyFill="1" applyBorder="1" applyAlignment="1" applyProtection="1">
      <alignment horizontal="right" vertical="top" indent="1"/>
      <protection hidden="1"/>
    </xf>
    <xf numFmtId="0" fontId="35" fillId="2" borderId="0" xfId="0" applyFont="1" applyFill="1" applyAlignment="1" applyProtection="1">
      <alignment horizontal="left"/>
      <protection hidden="1"/>
    </xf>
    <xf numFmtId="0" fontId="45" fillId="2" borderId="0" xfId="0" applyFont="1" applyFill="1" applyAlignment="1" applyProtection="1">
      <alignment horizontal="center" vertical="center"/>
      <protection hidden="1"/>
    </xf>
    <xf numFmtId="0" fontId="53" fillId="2" borderId="0" xfId="0" applyFont="1" applyFill="1" applyAlignment="1" applyProtection="1">
      <alignment horizontal="center"/>
      <protection hidden="1"/>
    </xf>
    <xf numFmtId="164" fontId="17" fillId="2" borderId="43" xfId="0" applyNumberFormat="1" applyFont="1" applyFill="1" applyBorder="1" applyAlignment="1" applyProtection="1">
      <alignment horizontal="left" vertical="center"/>
      <protection locked="0"/>
    </xf>
    <xf numFmtId="164" fontId="17" fillId="2" borderId="20" xfId="0" applyNumberFormat="1" applyFont="1" applyFill="1" applyBorder="1" applyAlignment="1" applyProtection="1">
      <alignment horizontal="left" vertical="center"/>
      <protection locked="0"/>
    </xf>
    <xf numFmtId="164" fontId="85" fillId="2" borderId="0" xfId="0" applyNumberFormat="1" applyFont="1" applyFill="1" applyBorder="1" applyAlignment="1" applyProtection="1">
      <alignment horizontal="left" vertical="top"/>
      <protection hidden="1"/>
    </xf>
    <xf numFmtId="164" fontId="10" fillId="2" borderId="39" xfId="0" applyNumberFormat="1" applyFont="1" applyFill="1" applyBorder="1" applyAlignment="1" applyProtection="1">
      <alignment horizontal="left" vertical="center"/>
      <protection locked="0"/>
    </xf>
    <xf numFmtId="165" fontId="17" fillId="2" borderId="0" xfId="0" applyNumberFormat="1" applyFont="1" applyFill="1" applyAlignment="1" applyProtection="1">
      <alignment vertical="center"/>
      <protection hidden="1"/>
    </xf>
    <xf numFmtId="0" fontId="17" fillId="2" borderId="0" xfId="0" applyFont="1" applyFill="1" applyAlignment="1" applyProtection="1">
      <alignment vertical="center"/>
      <protection hidden="1"/>
    </xf>
    <xf numFmtId="0" fontId="17" fillId="2" borderId="16" xfId="0" applyFont="1" applyFill="1" applyBorder="1" applyAlignment="1" applyProtection="1">
      <alignment vertical="center"/>
      <protection hidden="1"/>
    </xf>
    <xf numFmtId="14" fontId="17" fillId="2" borderId="85" xfId="0" applyNumberFormat="1" applyFont="1" applyFill="1" applyBorder="1" applyAlignment="1" applyProtection="1">
      <alignment horizontal="center" vertical="center"/>
      <protection locked="0"/>
    </xf>
    <xf numFmtId="0" fontId="17" fillId="2" borderId="52" xfId="0" applyFont="1" applyFill="1" applyBorder="1" applyAlignment="1" applyProtection="1">
      <alignment horizontal="center" vertical="center"/>
      <protection locked="0"/>
    </xf>
    <xf numFmtId="0" fontId="17" fillId="2" borderId="53" xfId="0" applyFont="1" applyFill="1" applyBorder="1" applyAlignment="1" applyProtection="1">
      <alignment horizontal="center" vertical="center"/>
      <protection locked="0"/>
    </xf>
    <xf numFmtId="0" fontId="17" fillId="2" borderId="51" xfId="0" applyFont="1" applyFill="1" applyBorder="1" applyAlignment="1" applyProtection="1">
      <alignment horizontal="left" vertical="center" indent="1"/>
      <protection locked="0"/>
    </xf>
    <xf numFmtId="0" fontId="17" fillId="2" borderId="52" xfId="0" applyFont="1" applyFill="1" applyBorder="1" applyAlignment="1" applyProtection="1">
      <alignment horizontal="left" vertical="center" indent="1"/>
      <protection locked="0"/>
    </xf>
    <xf numFmtId="0" fontId="17" fillId="2" borderId="53" xfId="0" applyFont="1" applyFill="1" applyBorder="1" applyAlignment="1" applyProtection="1">
      <alignment horizontal="left" vertical="center" indent="1"/>
      <protection locked="0"/>
    </xf>
    <xf numFmtId="169" fontId="17" fillId="2" borderId="51" xfId="0" applyNumberFormat="1" applyFont="1" applyFill="1" applyBorder="1" applyAlignment="1" applyProtection="1">
      <alignment horizontal="right" vertical="center" indent="1"/>
      <protection locked="0"/>
    </xf>
    <xf numFmtId="169" fontId="17" fillId="2" borderId="52" xfId="0" applyNumberFormat="1" applyFont="1" applyFill="1" applyBorder="1" applyAlignment="1" applyProtection="1">
      <alignment horizontal="right" vertical="center" indent="1"/>
      <protection locked="0"/>
    </xf>
    <xf numFmtId="169" fontId="17" fillId="2" borderId="78" xfId="0" applyNumberFormat="1" applyFont="1" applyFill="1" applyBorder="1" applyAlignment="1" applyProtection="1">
      <alignment horizontal="right" vertical="center" indent="1"/>
      <protection locked="0"/>
    </xf>
    <xf numFmtId="0" fontId="53" fillId="2" borderId="0" xfId="0" applyFont="1" applyFill="1" applyAlignment="1" applyProtection="1">
      <alignment horizontal="center" vertical="top"/>
      <protection hidden="1"/>
    </xf>
    <xf numFmtId="0" fontId="53" fillId="2" borderId="16" xfId="0" applyFont="1" applyFill="1" applyBorder="1" applyAlignment="1" applyProtection="1">
      <alignment horizontal="center" vertical="top"/>
      <protection hidden="1"/>
    </xf>
    <xf numFmtId="0" fontId="57" fillId="2" borderId="0" xfId="0" applyFont="1" applyFill="1" applyAlignment="1" applyProtection="1">
      <alignment horizontal="center" vertical="center"/>
      <protection locked="0"/>
    </xf>
    <xf numFmtId="0" fontId="57" fillId="2" borderId="16" xfId="0" applyFont="1" applyFill="1" applyBorder="1" applyAlignment="1" applyProtection="1">
      <alignment horizontal="center" vertical="center"/>
      <protection locked="0"/>
    </xf>
    <xf numFmtId="0" fontId="10" fillId="2" borderId="0" xfId="0" applyNumberFormat="1" applyFont="1" applyFill="1" applyBorder="1" applyAlignment="1" applyProtection="1">
      <alignment horizontal="left" vertical="center" indent="1"/>
      <protection hidden="1"/>
    </xf>
    <xf numFmtId="0" fontId="10" fillId="2" borderId="51" xfId="0" applyFont="1" applyFill="1" applyBorder="1" applyAlignment="1" applyProtection="1">
      <alignment horizontal="left" vertical="center" indent="1"/>
      <protection locked="0"/>
    </xf>
    <xf numFmtId="0" fontId="73" fillId="2" borderId="82" xfId="0" applyFont="1" applyFill="1" applyBorder="1" applyAlignment="1" applyProtection="1">
      <alignment horizontal="center" vertical="center"/>
      <protection hidden="1"/>
    </xf>
    <xf numFmtId="0" fontId="73" fillId="2" borderId="83" xfId="0" applyFont="1" applyFill="1" applyBorder="1" applyAlignment="1" applyProtection="1">
      <alignment horizontal="center" vertical="center"/>
      <protection hidden="1"/>
    </xf>
    <xf numFmtId="0" fontId="20" fillId="2" borderId="49" xfId="0" applyFont="1" applyFill="1" applyBorder="1" applyAlignment="1" applyProtection="1">
      <alignment horizontal="center" vertical="center"/>
      <protection hidden="1"/>
    </xf>
    <xf numFmtId="0" fontId="20" fillId="2" borderId="0" xfId="0" applyFont="1" applyFill="1" applyAlignment="1" applyProtection="1">
      <alignment horizontal="center" vertical="center"/>
      <protection hidden="1"/>
    </xf>
    <xf numFmtId="165" fontId="17" fillId="2" borderId="0" xfId="0" applyNumberFormat="1" applyFont="1" applyFill="1" applyBorder="1" applyAlignment="1" applyProtection="1">
      <alignment horizontal="right" vertical="center"/>
      <protection hidden="1"/>
    </xf>
    <xf numFmtId="166" fontId="17" fillId="2" borderId="30" xfId="0" applyNumberFormat="1" applyFont="1" applyFill="1" applyBorder="1" applyAlignment="1" applyProtection="1">
      <alignment horizontal="right" vertical="center"/>
      <protection hidden="1"/>
    </xf>
    <xf numFmtId="166" fontId="17" fillId="2" borderId="17" xfId="0" applyNumberFormat="1" applyFont="1" applyFill="1" applyBorder="1" applyAlignment="1" applyProtection="1">
      <alignment horizontal="right" vertical="center"/>
      <protection hidden="1"/>
    </xf>
    <xf numFmtId="166" fontId="17" fillId="2" borderId="29" xfId="0" applyNumberFormat="1" applyFont="1" applyFill="1" applyBorder="1" applyAlignment="1" applyProtection="1">
      <alignment horizontal="right" vertical="center"/>
      <protection hidden="1"/>
    </xf>
    <xf numFmtId="0" fontId="17" fillId="3" borderId="28" xfId="0" applyFont="1" applyFill="1" applyBorder="1" applyAlignment="1" applyProtection="1">
      <alignment horizontal="center" vertical="center"/>
      <protection hidden="1"/>
    </xf>
    <xf numFmtId="0" fontId="17" fillId="3" borderId="15" xfId="0" applyFont="1" applyFill="1" applyBorder="1" applyAlignment="1" applyProtection="1">
      <alignment horizontal="center" vertical="center"/>
      <protection hidden="1"/>
    </xf>
    <xf numFmtId="0" fontId="38" fillId="2" borderId="0" xfId="0" applyNumberFormat="1" applyFont="1" applyFill="1" applyBorder="1" applyAlignment="1" applyProtection="1">
      <alignment horizontal="center" vertical="center"/>
      <protection hidden="1"/>
    </xf>
    <xf numFmtId="0" fontId="17" fillId="3" borderId="43" xfId="0" applyFont="1" applyFill="1" applyBorder="1" applyAlignment="1" applyProtection="1">
      <alignment horizontal="center" vertical="center"/>
      <protection hidden="1"/>
    </xf>
    <xf numFmtId="0" fontId="17" fillId="3" borderId="74" xfId="0" applyFont="1" applyFill="1" applyBorder="1" applyAlignment="1" applyProtection="1">
      <alignment horizontal="center" vertical="center"/>
      <protection hidden="1"/>
    </xf>
    <xf numFmtId="166" fontId="17" fillId="2" borderId="75" xfId="0" applyNumberFormat="1" applyFont="1" applyFill="1" applyBorder="1" applyAlignment="1" applyProtection="1">
      <alignment horizontal="right" vertical="center"/>
      <protection hidden="1"/>
    </xf>
    <xf numFmtId="166" fontId="17" fillId="2" borderId="35" xfId="0" applyNumberFormat="1" applyFont="1" applyFill="1" applyBorder="1" applyAlignment="1" applyProtection="1">
      <alignment horizontal="right" vertical="center"/>
      <protection hidden="1"/>
    </xf>
    <xf numFmtId="166" fontId="17" fillId="2" borderId="20" xfId="0" applyNumberFormat="1" applyFont="1" applyFill="1" applyBorder="1" applyAlignment="1" applyProtection="1">
      <alignment horizontal="right" vertical="center"/>
      <protection hidden="1"/>
    </xf>
    <xf numFmtId="0" fontId="17" fillId="3" borderId="39" xfId="0" applyFont="1" applyFill="1" applyBorder="1" applyAlignment="1" applyProtection="1">
      <alignment horizontal="center" vertical="center"/>
      <protection hidden="1"/>
    </xf>
    <xf numFmtId="0" fontId="17" fillId="3" borderId="26" xfId="0" applyFont="1" applyFill="1" applyBorder="1" applyAlignment="1" applyProtection="1">
      <alignment horizontal="center" vertical="center"/>
      <protection hidden="1"/>
    </xf>
    <xf numFmtId="166" fontId="17" fillId="2" borderId="24" xfId="0" applyNumberFormat="1" applyFont="1" applyFill="1" applyBorder="1" applyAlignment="1" applyProtection="1">
      <alignment horizontal="right" vertical="center"/>
      <protection hidden="1"/>
    </xf>
    <xf numFmtId="166" fontId="17" fillId="2" borderId="25" xfId="0" applyNumberFormat="1" applyFont="1" applyFill="1" applyBorder="1" applyAlignment="1" applyProtection="1">
      <alignment horizontal="right" vertical="center"/>
      <protection hidden="1"/>
    </xf>
    <xf numFmtId="166" fontId="17" fillId="2" borderId="21" xfId="0" applyNumberFormat="1" applyFont="1" applyFill="1" applyBorder="1" applyAlignment="1" applyProtection="1">
      <alignment horizontal="right" vertical="center"/>
      <protection hidden="1"/>
    </xf>
    <xf numFmtId="0" fontId="17" fillId="2" borderId="52" xfId="0" applyFont="1" applyFill="1" applyBorder="1" applyAlignment="1" applyProtection="1">
      <alignment horizontal="left" vertical="center"/>
      <protection locked="0"/>
    </xf>
    <xf numFmtId="0" fontId="71" fillId="2" borderId="0" xfId="0" applyFont="1" applyFill="1" applyBorder="1" applyAlignment="1" applyProtection="1">
      <alignment horizontal="left" vertical="center"/>
      <protection hidden="1"/>
    </xf>
    <xf numFmtId="164" fontId="38" fillId="2" borderId="0" xfId="0" applyNumberFormat="1" applyFont="1" applyFill="1" applyBorder="1" applyAlignment="1" applyProtection="1">
      <alignment horizontal="right" vertical="center"/>
      <protection hidden="1"/>
    </xf>
    <xf numFmtId="0" fontId="17" fillId="2" borderId="39" xfId="0" applyFont="1" applyFill="1" applyBorder="1" applyAlignment="1" applyProtection="1">
      <alignment horizontal="center" vertical="center"/>
      <protection hidden="1"/>
    </xf>
    <xf numFmtId="0" fontId="17" fillId="2" borderId="26" xfId="0" applyFont="1" applyFill="1" applyBorder="1" applyAlignment="1" applyProtection="1">
      <alignment horizontal="center" vertical="center"/>
      <protection hidden="1"/>
    </xf>
    <xf numFmtId="0" fontId="17" fillId="2" borderId="24" xfId="0" applyFont="1" applyFill="1" applyBorder="1" applyAlignment="1" applyProtection="1">
      <alignment horizontal="center" vertical="center"/>
      <protection hidden="1"/>
    </xf>
    <xf numFmtId="0" fontId="17" fillId="2" borderId="21" xfId="0" applyFont="1" applyFill="1" applyBorder="1" applyAlignment="1" applyProtection="1">
      <alignment horizontal="center" vertical="center"/>
      <protection hidden="1"/>
    </xf>
    <xf numFmtId="0" fontId="72" fillId="2" borderId="100" xfId="0" applyFont="1" applyFill="1" applyBorder="1" applyAlignment="1" applyProtection="1">
      <alignment horizontal="center" vertical="center"/>
      <protection hidden="1"/>
    </xf>
    <xf numFmtId="0" fontId="72" fillId="2" borderId="1" xfId="0" applyFont="1" applyFill="1" applyBorder="1" applyAlignment="1" applyProtection="1">
      <alignment horizontal="center" vertical="center"/>
      <protection hidden="1"/>
    </xf>
    <xf numFmtId="0" fontId="72" fillId="2" borderId="103" xfId="0" applyFont="1" applyFill="1" applyBorder="1" applyAlignment="1" applyProtection="1">
      <alignment horizontal="center" vertical="center"/>
      <protection hidden="1"/>
    </xf>
    <xf numFmtId="0" fontId="72" fillId="2" borderId="104" xfId="0" applyFont="1" applyFill="1" applyBorder="1" applyAlignment="1" applyProtection="1">
      <alignment horizontal="center" vertical="center"/>
      <protection hidden="1"/>
    </xf>
    <xf numFmtId="0" fontId="72" fillId="2" borderId="105" xfId="0" applyFont="1" applyFill="1" applyBorder="1" applyAlignment="1" applyProtection="1">
      <alignment horizontal="center" vertical="center"/>
      <protection hidden="1"/>
    </xf>
    <xf numFmtId="0" fontId="72" fillId="2" borderId="106" xfId="0" applyFont="1" applyFill="1" applyBorder="1" applyAlignment="1" applyProtection="1">
      <alignment horizontal="center" vertical="center"/>
      <protection hidden="1"/>
    </xf>
    <xf numFmtId="0" fontId="72" fillId="2" borderId="88" xfId="0" applyFont="1" applyFill="1" applyBorder="1" applyAlignment="1" applyProtection="1">
      <alignment horizontal="center" vertical="center"/>
      <protection hidden="1"/>
    </xf>
    <xf numFmtId="0" fontId="72" fillId="2" borderId="89" xfId="0" applyFont="1" applyFill="1" applyBorder="1" applyAlignment="1" applyProtection="1">
      <alignment horizontal="center" vertical="center"/>
      <protection hidden="1"/>
    </xf>
    <xf numFmtId="0" fontId="72" fillId="2" borderId="99" xfId="0" applyFont="1" applyFill="1" applyBorder="1" applyAlignment="1" applyProtection="1">
      <alignment horizontal="center" vertical="center"/>
      <protection hidden="1"/>
    </xf>
    <xf numFmtId="0" fontId="71" fillId="2" borderId="6" xfId="0" applyFont="1" applyFill="1" applyBorder="1" applyAlignment="1" applyProtection="1">
      <alignment horizontal="center" vertical="center"/>
      <protection hidden="1"/>
    </xf>
    <xf numFmtId="0" fontId="71" fillId="2" borderId="7" xfId="0" applyFont="1" applyFill="1" applyBorder="1" applyAlignment="1" applyProtection="1">
      <alignment horizontal="center" vertical="center"/>
      <protection hidden="1"/>
    </xf>
    <xf numFmtId="164" fontId="12" fillId="2" borderId="0" xfId="0" applyNumberFormat="1" applyFont="1" applyFill="1" applyBorder="1" applyAlignment="1" applyProtection="1">
      <alignment horizontal="right" vertical="center"/>
      <protection hidden="1"/>
    </xf>
    <xf numFmtId="164" fontId="12" fillId="2" borderId="16" xfId="0" applyNumberFormat="1" applyFont="1" applyFill="1" applyBorder="1" applyAlignment="1" applyProtection="1">
      <alignment horizontal="right" vertical="center"/>
      <protection hidden="1"/>
    </xf>
    <xf numFmtId="0" fontId="20" fillId="4" borderId="24" xfId="0" applyNumberFormat="1" applyFont="1" applyFill="1" applyBorder="1" applyAlignment="1" applyProtection="1">
      <alignment horizontal="center" vertical="center"/>
      <protection hidden="1"/>
    </xf>
    <xf numFmtId="0" fontId="20" fillId="4" borderId="26" xfId="0" applyNumberFormat="1" applyFont="1" applyFill="1" applyBorder="1" applyAlignment="1" applyProtection="1">
      <alignment horizontal="center" vertical="center"/>
      <protection hidden="1"/>
    </xf>
    <xf numFmtId="0" fontId="20" fillId="2" borderId="2" xfId="0" applyFont="1" applyFill="1" applyBorder="1" applyAlignment="1" applyProtection="1">
      <alignment horizontal="center" vertical="center"/>
      <protection hidden="1"/>
    </xf>
    <xf numFmtId="165" fontId="17" fillId="2" borderId="31" xfId="0" applyNumberFormat="1" applyFont="1" applyFill="1" applyBorder="1" applyAlignment="1" applyProtection="1">
      <alignment horizontal="right" vertical="center"/>
      <protection hidden="1"/>
    </xf>
    <xf numFmtId="165" fontId="17" fillId="2" borderId="16" xfId="0" applyNumberFormat="1" applyFont="1" applyFill="1" applyBorder="1" applyAlignment="1" applyProtection="1">
      <alignment horizontal="right" vertical="center"/>
      <protection hidden="1"/>
    </xf>
    <xf numFmtId="0" fontId="2" fillId="2" borderId="46" xfId="0" applyFont="1" applyFill="1" applyBorder="1" applyAlignment="1" applyProtection="1">
      <alignment horizontal="left" vertical="center" indent="1"/>
      <protection hidden="1"/>
    </xf>
    <xf numFmtId="0" fontId="2" fillId="2" borderId="47" xfId="0" applyFont="1" applyFill="1" applyBorder="1" applyAlignment="1" applyProtection="1">
      <alignment horizontal="left" vertical="center" indent="1"/>
      <protection hidden="1"/>
    </xf>
    <xf numFmtId="0" fontId="2" fillId="2" borderId="48" xfId="0" applyFont="1" applyFill="1" applyBorder="1" applyAlignment="1" applyProtection="1">
      <alignment horizontal="left" vertical="center" indent="1"/>
      <protection hidden="1"/>
    </xf>
    <xf numFmtId="0" fontId="2" fillId="2" borderId="49" xfId="0" applyFont="1" applyFill="1" applyBorder="1" applyAlignment="1" applyProtection="1">
      <alignment horizontal="left" vertical="center" indent="1"/>
      <protection hidden="1"/>
    </xf>
    <xf numFmtId="0" fontId="2" fillId="2" borderId="0" xfId="0" applyFont="1" applyFill="1" applyBorder="1" applyAlignment="1" applyProtection="1">
      <alignment horizontal="left" vertical="center" indent="1"/>
      <protection hidden="1"/>
    </xf>
    <xf numFmtId="0" fontId="2" fillId="2" borderId="50" xfId="0" applyFont="1" applyFill="1" applyBorder="1" applyAlignment="1" applyProtection="1">
      <alignment horizontal="left" vertical="center" indent="1"/>
      <protection hidden="1"/>
    </xf>
    <xf numFmtId="165" fontId="17" fillId="2" borderId="80" xfId="0" applyNumberFormat="1" applyFont="1" applyFill="1" applyBorder="1" applyAlignment="1" applyProtection="1">
      <alignment horizontal="right" vertical="center"/>
      <protection hidden="1"/>
    </xf>
    <xf numFmtId="0" fontId="71" fillId="3" borderId="28" xfId="0" applyFont="1" applyFill="1" applyBorder="1" applyAlignment="1" applyProtection="1">
      <alignment horizontal="center" vertical="center"/>
      <protection hidden="1"/>
    </xf>
    <xf numFmtId="0" fontId="71" fillId="3" borderId="17" xfId="0" applyFont="1" applyFill="1" applyBorder="1" applyAlignment="1" applyProtection="1">
      <alignment horizontal="center" vertical="center"/>
      <protection hidden="1"/>
    </xf>
    <xf numFmtId="0" fontId="71" fillId="3" borderId="15" xfId="0" applyFont="1" applyFill="1" applyBorder="1" applyAlignment="1" applyProtection="1">
      <alignment horizontal="center" vertical="center"/>
      <protection hidden="1"/>
    </xf>
    <xf numFmtId="0" fontId="72" fillId="2" borderId="86" xfId="0" applyFont="1" applyFill="1" applyBorder="1" applyAlignment="1" applyProtection="1">
      <alignment horizontal="center" vertical="center"/>
      <protection hidden="1"/>
    </xf>
    <xf numFmtId="0" fontId="72" fillId="2" borderId="87" xfId="0" applyFont="1" applyFill="1" applyBorder="1" applyAlignment="1" applyProtection="1">
      <alignment horizontal="center" vertical="center"/>
      <protection hidden="1"/>
    </xf>
    <xf numFmtId="164" fontId="71" fillId="2" borderId="25" xfId="0" applyNumberFormat="1" applyFont="1" applyFill="1" applyBorder="1" applyAlignment="1" applyProtection="1">
      <alignment horizontal="left" vertical="center"/>
      <protection hidden="1"/>
    </xf>
    <xf numFmtId="164" fontId="71" fillId="2" borderId="21" xfId="0" applyNumberFormat="1" applyFont="1" applyFill="1" applyBorder="1" applyAlignment="1" applyProtection="1">
      <alignment horizontal="left" vertical="center"/>
      <protection hidden="1"/>
    </xf>
    <xf numFmtId="0" fontId="71" fillId="2" borderId="5" xfId="0" applyFont="1" applyFill="1" applyBorder="1" applyAlignment="1" applyProtection="1">
      <alignment horizontal="center" vertical="center"/>
      <protection hidden="1"/>
    </xf>
    <xf numFmtId="164" fontId="71" fillId="2" borderId="2" xfId="0" applyNumberFormat="1" applyFont="1" applyFill="1" applyBorder="1" applyAlignment="1" applyProtection="1">
      <alignment horizontal="left" vertical="center"/>
      <protection hidden="1"/>
    </xf>
    <xf numFmtId="164" fontId="71" fillId="2" borderId="81" xfId="0" applyNumberFormat="1" applyFont="1" applyFill="1" applyBorder="1" applyAlignment="1" applyProtection="1">
      <alignment horizontal="left" vertical="center"/>
      <protection hidden="1"/>
    </xf>
    <xf numFmtId="164" fontId="3" fillId="2" borderId="0" xfId="0" applyNumberFormat="1" applyFont="1" applyFill="1" applyBorder="1" applyAlignment="1" applyProtection="1">
      <alignment horizontal="left"/>
      <protection hidden="1"/>
    </xf>
    <xf numFmtId="0" fontId="71" fillId="2" borderId="0" xfId="0" applyNumberFormat="1" applyFont="1" applyFill="1" applyBorder="1" applyAlignment="1" applyProtection="1">
      <alignment horizontal="left" vertical="top"/>
      <protection hidden="1"/>
    </xf>
    <xf numFmtId="164" fontId="71" fillId="2" borderId="90" xfId="0" applyNumberFormat="1" applyFont="1" applyFill="1" applyBorder="1" applyAlignment="1" applyProtection="1">
      <alignment horizontal="left" vertical="center"/>
      <protection hidden="1"/>
    </xf>
    <xf numFmtId="164" fontId="71" fillId="2" borderId="91" xfId="0" applyNumberFormat="1" applyFont="1" applyFill="1" applyBorder="1" applyAlignment="1" applyProtection="1">
      <alignment horizontal="left" vertical="center"/>
      <protection hidden="1"/>
    </xf>
    <xf numFmtId="164" fontId="71" fillId="2" borderId="92" xfId="0" applyNumberFormat="1" applyFont="1" applyFill="1" applyBorder="1" applyAlignment="1" applyProtection="1">
      <alignment horizontal="left" vertical="center"/>
      <protection hidden="1"/>
    </xf>
    <xf numFmtId="164" fontId="71" fillId="2" borderId="93" xfId="0" applyNumberFormat="1" applyFont="1" applyFill="1" applyBorder="1" applyAlignment="1" applyProtection="1">
      <alignment horizontal="left" vertical="center"/>
      <protection hidden="1"/>
    </xf>
    <xf numFmtId="0" fontId="39" fillId="2" borderId="0" xfId="0" applyFont="1" applyFill="1" applyBorder="1" applyAlignment="1" applyProtection="1">
      <alignment horizontal="left" vertical="top" indent="1"/>
      <protection locked="0"/>
    </xf>
    <xf numFmtId="0" fontId="71" fillId="2" borderId="0" xfId="0" applyFont="1" applyFill="1" applyBorder="1" applyAlignment="1" applyProtection="1">
      <alignment horizontal="left" vertical="top" indent="1"/>
      <protection locked="0"/>
    </xf>
    <xf numFmtId="0" fontId="72" fillId="2" borderId="94" xfId="0" applyFont="1" applyFill="1" applyBorder="1" applyAlignment="1" applyProtection="1">
      <alignment horizontal="center" vertical="center"/>
      <protection hidden="1"/>
    </xf>
    <xf numFmtId="0" fontId="72" fillId="2" borderId="95" xfId="0" applyFont="1" applyFill="1" applyBorder="1" applyAlignment="1" applyProtection="1">
      <alignment horizontal="center" vertical="center"/>
      <protection hidden="1"/>
    </xf>
    <xf numFmtId="164" fontId="71" fillId="2" borderId="96" xfId="0" applyNumberFormat="1" applyFont="1" applyFill="1" applyBorder="1" applyAlignment="1" applyProtection="1">
      <alignment horizontal="left" vertical="center"/>
      <protection hidden="1"/>
    </xf>
    <xf numFmtId="164" fontId="71" fillId="2" borderId="97" xfId="0" applyNumberFormat="1" applyFont="1" applyFill="1" applyBorder="1" applyAlignment="1" applyProtection="1">
      <alignment horizontal="left" vertical="center"/>
      <protection hidden="1"/>
    </xf>
    <xf numFmtId="0" fontId="53" fillId="2" borderId="98" xfId="0" applyFont="1" applyFill="1" applyBorder="1" applyAlignment="1" applyProtection="1">
      <alignment horizontal="center" vertical="top"/>
      <protection hidden="1"/>
    </xf>
    <xf numFmtId="0" fontId="53" fillId="2" borderId="31" xfId="0" applyFont="1" applyFill="1" applyBorder="1" applyAlignment="1" applyProtection="1">
      <alignment horizontal="center" vertical="top"/>
      <protection hidden="1"/>
    </xf>
    <xf numFmtId="0" fontId="53" fillId="2" borderId="84" xfId="0" applyFont="1" applyFill="1" applyBorder="1" applyAlignment="1" applyProtection="1">
      <alignment horizontal="center" vertical="top"/>
      <protection hidden="1"/>
    </xf>
    <xf numFmtId="0" fontId="22" fillId="2" borderId="0" xfId="0" applyFont="1" applyFill="1" applyAlignment="1" applyProtection="1">
      <alignment horizontal="center" vertical="center"/>
      <protection hidden="1"/>
    </xf>
    <xf numFmtId="0" fontId="2" fillId="2" borderId="0" xfId="0" applyFont="1" applyFill="1" applyBorder="1" applyAlignment="1" applyProtection="1">
      <alignment horizontal="center" vertical="center"/>
      <protection hidden="1"/>
    </xf>
    <xf numFmtId="0" fontId="12" fillId="2" borderId="2" xfId="0" applyFont="1" applyFill="1" applyBorder="1" applyAlignment="1" applyProtection="1">
      <alignment horizontal="left" vertical="center"/>
      <protection hidden="1"/>
    </xf>
    <xf numFmtId="0" fontId="4" fillId="2" borderId="0" xfId="0" applyFont="1" applyFill="1" applyAlignment="1" applyProtection="1">
      <alignment horizontal="left" vertical="center"/>
      <protection hidden="1"/>
    </xf>
    <xf numFmtId="164" fontId="2" fillId="2" borderId="2" xfId="0" applyNumberFormat="1" applyFont="1" applyFill="1" applyBorder="1" applyAlignment="1" applyProtection="1">
      <alignment horizontal="left" vertical="center"/>
      <protection hidden="1"/>
    </xf>
    <xf numFmtId="0" fontId="17" fillId="3" borderId="44" xfId="0" applyFont="1" applyFill="1" applyBorder="1" applyAlignment="1" applyProtection="1">
      <alignment horizontal="center" vertical="center"/>
      <protection hidden="1"/>
    </xf>
    <xf numFmtId="0" fontId="17" fillId="3" borderId="73" xfId="0" applyFont="1" applyFill="1" applyBorder="1" applyAlignment="1" applyProtection="1">
      <alignment horizontal="center" vertical="center"/>
      <protection hidden="1"/>
    </xf>
    <xf numFmtId="166" fontId="17" fillId="2" borderId="41" xfId="0" applyNumberFormat="1" applyFont="1" applyFill="1" applyBorder="1" applyAlignment="1" applyProtection="1">
      <alignment horizontal="right" vertical="center"/>
      <protection hidden="1"/>
    </xf>
    <xf numFmtId="166" fontId="17" fillId="2" borderId="42" xfId="0" applyNumberFormat="1" applyFont="1" applyFill="1" applyBorder="1" applyAlignment="1" applyProtection="1">
      <alignment horizontal="right" vertical="center"/>
      <protection hidden="1"/>
    </xf>
    <xf numFmtId="166" fontId="17" fillId="2" borderId="22" xfId="0" applyNumberFormat="1" applyFont="1" applyFill="1" applyBorder="1" applyAlignment="1" applyProtection="1">
      <alignment horizontal="right" vertical="center"/>
      <protection hidden="1"/>
    </xf>
    <xf numFmtId="0" fontId="1" fillId="3" borderId="39" xfId="0" applyFont="1" applyFill="1" applyBorder="1" applyAlignment="1" applyProtection="1">
      <alignment horizontal="center" vertical="center"/>
      <protection hidden="1"/>
    </xf>
    <xf numFmtId="0" fontId="1" fillId="3" borderId="21" xfId="0" applyFont="1" applyFill="1" applyBorder="1" applyAlignment="1" applyProtection="1">
      <alignment horizontal="center" vertical="center"/>
      <protection hidden="1"/>
    </xf>
    <xf numFmtId="0" fontId="30" fillId="2" borderId="0" xfId="0" applyFont="1" applyFill="1" applyAlignment="1" applyProtection="1">
      <alignment horizontal="right" vertical="center" indent="1"/>
      <protection hidden="1"/>
    </xf>
    <xf numFmtId="0" fontId="17" fillId="11" borderId="107" xfId="0" applyNumberFormat="1" applyFont="1" applyFill="1" applyBorder="1" applyAlignment="1" applyProtection="1">
      <alignment horizontal="center" vertical="center"/>
      <protection hidden="1"/>
    </xf>
    <xf numFmtId="0" fontId="17" fillId="11" borderId="108" xfId="0" applyNumberFormat="1" applyFont="1" applyFill="1" applyBorder="1" applyAlignment="1" applyProtection="1">
      <alignment horizontal="center" vertical="center"/>
      <protection hidden="1"/>
    </xf>
    <xf numFmtId="0" fontId="61" fillId="5" borderId="107" xfId="0" applyNumberFormat="1" applyFont="1" applyFill="1" applyBorder="1" applyAlignment="1" applyProtection="1">
      <alignment horizontal="center" vertical="center"/>
      <protection hidden="1"/>
    </xf>
    <xf numFmtId="0" fontId="61" fillId="5" borderId="108" xfId="0" applyNumberFormat="1" applyFont="1" applyFill="1" applyBorder="1" applyAlignment="1" applyProtection="1">
      <alignment horizontal="center" vertical="center"/>
      <protection hidden="1"/>
    </xf>
    <xf numFmtId="0" fontId="1" fillId="3" borderId="43" xfId="0" applyFont="1" applyFill="1" applyBorder="1" applyAlignment="1" applyProtection="1">
      <alignment horizontal="center" vertical="center"/>
      <protection hidden="1"/>
    </xf>
    <xf numFmtId="0" fontId="1" fillId="3" borderId="20" xfId="0" applyFont="1" applyFill="1" applyBorder="1" applyAlignment="1" applyProtection="1">
      <alignment horizontal="center" vertical="center"/>
      <protection hidden="1"/>
    </xf>
    <xf numFmtId="0" fontId="61" fillId="10" borderId="107" xfId="0" applyNumberFormat="1" applyFont="1" applyFill="1" applyBorder="1" applyAlignment="1" applyProtection="1">
      <alignment horizontal="center" vertical="center"/>
      <protection hidden="1"/>
    </xf>
    <xf numFmtId="0" fontId="61" fillId="10" borderId="108" xfId="0" applyNumberFormat="1" applyFont="1" applyFill="1" applyBorder="1" applyAlignment="1" applyProtection="1">
      <alignment horizontal="center" vertical="center"/>
      <protection hidden="1"/>
    </xf>
    <xf numFmtId="0" fontId="1" fillId="3" borderId="44" xfId="0" applyFont="1" applyFill="1" applyBorder="1" applyAlignment="1" applyProtection="1">
      <alignment horizontal="center" vertical="center"/>
      <protection hidden="1"/>
    </xf>
    <xf numFmtId="0" fontId="1" fillId="3" borderId="22" xfId="0" applyFont="1" applyFill="1" applyBorder="1" applyAlignment="1" applyProtection="1">
      <alignment horizontal="center" vertical="center"/>
      <protection hidden="1"/>
    </xf>
    <xf numFmtId="165" fontId="17" fillId="2" borderId="2" xfId="0" applyNumberFormat="1" applyFont="1" applyFill="1" applyBorder="1" applyAlignment="1" applyProtection="1">
      <alignment horizontal="right" vertical="center"/>
      <protection hidden="1"/>
    </xf>
    <xf numFmtId="165" fontId="17" fillId="2" borderId="81" xfId="0" applyNumberFormat="1" applyFont="1" applyFill="1" applyBorder="1" applyAlignment="1" applyProtection="1">
      <alignment horizontal="right" vertical="center"/>
      <protection hidden="1"/>
    </xf>
    <xf numFmtId="0" fontId="57" fillId="2" borderId="0" xfId="0" applyFont="1" applyFill="1" applyAlignment="1" applyProtection="1">
      <alignment horizontal="right" vertical="center" indent="1"/>
      <protection hidden="1"/>
    </xf>
    <xf numFmtId="0" fontId="2" fillId="2" borderId="51" xfId="0" applyFont="1" applyFill="1" applyBorder="1" applyAlignment="1" applyProtection="1">
      <alignment horizontal="left" vertical="center" indent="1"/>
      <protection hidden="1"/>
    </xf>
    <xf numFmtId="0" fontId="2" fillId="2" borderId="52" xfId="0" applyFont="1" applyFill="1" applyBorder="1" applyAlignment="1" applyProtection="1">
      <alignment horizontal="left" vertical="center" indent="1"/>
      <protection hidden="1"/>
    </xf>
    <xf numFmtId="0" fontId="2" fillId="2" borderId="53" xfId="0" applyFont="1" applyFill="1" applyBorder="1" applyAlignment="1" applyProtection="1">
      <alignment horizontal="left" vertical="center" indent="1"/>
      <protection hidden="1"/>
    </xf>
    <xf numFmtId="0" fontId="20" fillId="2" borderId="31" xfId="0" applyFont="1" applyFill="1" applyBorder="1" applyAlignment="1" applyProtection="1">
      <alignment horizontal="left"/>
      <protection hidden="1"/>
    </xf>
    <xf numFmtId="0" fontId="71" fillId="3" borderId="30" xfId="0" applyFont="1" applyFill="1" applyBorder="1" applyAlignment="1" applyProtection="1">
      <alignment horizontal="left" vertical="center" indent="1"/>
      <protection hidden="1"/>
    </xf>
    <xf numFmtId="0" fontId="71" fillId="3" borderId="17" xfId="0" applyFont="1" applyFill="1" applyBorder="1" applyAlignment="1" applyProtection="1">
      <alignment horizontal="left" vertical="center" indent="1"/>
      <protection hidden="1"/>
    </xf>
    <xf numFmtId="0" fontId="71" fillId="3" borderId="15" xfId="0" applyFont="1" applyFill="1" applyBorder="1" applyAlignment="1" applyProtection="1">
      <alignment horizontal="left" vertical="center" indent="1"/>
      <protection hidden="1"/>
    </xf>
    <xf numFmtId="0" fontId="53" fillId="2" borderId="79" xfId="0" applyFont="1" applyFill="1" applyBorder="1" applyAlignment="1" applyProtection="1">
      <alignment horizontal="center" vertical="top"/>
      <protection hidden="1"/>
    </xf>
    <xf numFmtId="0" fontId="92" fillId="2" borderId="2" xfId="0" applyNumberFormat="1" applyFont="1" applyFill="1" applyBorder="1" applyAlignment="1" applyProtection="1">
      <alignment horizontal="center" vertical="center"/>
      <protection hidden="1"/>
    </xf>
    <xf numFmtId="14" fontId="94" fillId="8" borderId="5" xfId="0" applyNumberFormat="1" applyFont="1" applyFill="1" applyBorder="1" applyAlignment="1" applyProtection="1">
      <alignment horizontal="center" vertical="center"/>
      <protection hidden="1"/>
    </xf>
    <xf numFmtId="14" fontId="94" fillId="8" borderId="7" xfId="0" applyNumberFormat="1" applyFont="1" applyFill="1" applyBorder="1" applyAlignment="1" applyProtection="1">
      <alignment horizontal="center" vertical="center"/>
      <protection hidden="1"/>
    </xf>
    <xf numFmtId="0" fontId="17" fillId="2" borderId="75" xfId="0" applyFont="1" applyFill="1" applyBorder="1" applyAlignment="1" applyProtection="1">
      <alignment horizontal="center" vertical="center"/>
      <protection hidden="1"/>
    </xf>
    <xf numFmtId="0" fontId="17" fillId="2" borderId="20" xfId="0" applyFont="1" applyFill="1" applyBorder="1" applyAlignment="1" applyProtection="1">
      <alignment horizontal="center" vertical="center"/>
      <protection hidden="1"/>
    </xf>
    <xf numFmtId="169" fontId="17" fillId="3" borderId="28" xfId="0" applyNumberFormat="1" applyFont="1" applyFill="1" applyBorder="1" applyAlignment="1" applyProtection="1">
      <alignment horizontal="right" vertical="center" indent="1"/>
      <protection hidden="1"/>
    </xf>
    <xf numFmtId="169" fontId="17" fillId="3" borderId="17" xfId="0" applyNumberFormat="1" applyFont="1" applyFill="1" applyBorder="1" applyAlignment="1" applyProtection="1">
      <alignment horizontal="right" vertical="center" indent="1"/>
      <protection hidden="1"/>
    </xf>
    <xf numFmtId="169" fontId="17" fillId="3" borderId="29" xfId="0" applyNumberFormat="1" applyFont="1" applyFill="1" applyBorder="1" applyAlignment="1" applyProtection="1">
      <alignment horizontal="right" vertical="center" indent="1"/>
      <protection hidden="1"/>
    </xf>
    <xf numFmtId="14" fontId="75" fillId="11" borderId="5" xfId="0" applyNumberFormat="1" applyFont="1" applyFill="1" applyBorder="1" applyAlignment="1" applyProtection="1">
      <alignment horizontal="center" vertical="center"/>
      <protection hidden="1"/>
    </xf>
    <xf numFmtId="14" fontId="75" fillId="11" borderId="7" xfId="0" applyNumberFormat="1" applyFont="1" applyFill="1" applyBorder="1" applyAlignment="1" applyProtection="1">
      <alignment horizontal="center" vertical="center"/>
      <protection hidden="1"/>
    </xf>
    <xf numFmtId="0" fontId="17" fillId="2" borderId="43" xfId="0" applyFont="1" applyFill="1" applyBorder="1" applyAlignment="1" applyProtection="1">
      <alignment horizontal="center" vertical="center"/>
      <protection hidden="1"/>
    </xf>
    <xf numFmtId="0" fontId="17" fillId="2" borderId="74" xfId="0" applyFont="1" applyFill="1" applyBorder="1" applyAlignment="1" applyProtection="1">
      <alignment horizontal="center" vertical="center"/>
      <protection hidden="1"/>
    </xf>
    <xf numFmtId="169" fontId="17" fillId="2" borderId="77" xfId="0" applyNumberFormat="1" applyFont="1" applyFill="1" applyBorder="1" applyAlignment="1" applyProtection="1">
      <alignment horizontal="right" vertical="center" indent="1"/>
      <protection hidden="1"/>
    </xf>
    <xf numFmtId="169" fontId="17" fillId="2" borderId="2" xfId="0" applyNumberFormat="1" applyFont="1" applyFill="1" applyBorder="1" applyAlignment="1" applyProtection="1">
      <alignment horizontal="right" vertical="center" indent="1"/>
      <protection hidden="1"/>
    </xf>
    <xf numFmtId="169" fontId="17" fillId="2" borderId="81" xfId="0" applyNumberFormat="1" applyFont="1" applyFill="1" applyBorder="1" applyAlignment="1" applyProtection="1">
      <alignment horizontal="right" vertical="center" indent="1"/>
      <protection hidden="1"/>
    </xf>
    <xf numFmtId="0" fontId="71" fillId="3" borderId="28" xfId="0" applyNumberFormat="1" applyFont="1" applyFill="1" applyBorder="1" applyAlignment="1" applyProtection="1">
      <alignment horizontal="center" vertical="center"/>
      <protection hidden="1"/>
    </xf>
    <xf numFmtId="0" fontId="71" fillId="3" borderId="29" xfId="0" applyNumberFormat="1" applyFont="1" applyFill="1" applyBorder="1" applyAlignment="1" applyProtection="1">
      <alignment horizontal="center" vertical="center"/>
      <protection hidden="1"/>
    </xf>
    <xf numFmtId="0" fontId="92" fillId="2" borderId="0" xfId="0" applyNumberFormat="1" applyFont="1" applyFill="1" applyBorder="1" applyAlignment="1" applyProtection="1">
      <alignment horizontal="center" vertical="center"/>
      <protection hidden="1"/>
    </xf>
    <xf numFmtId="0" fontId="60" fillId="2" borderId="2" xfId="0" applyFont="1" applyFill="1" applyBorder="1" applyAlignment="1" applyProtection="1">
      <alignment horizontal="center" vertical="top"/>
      <protection hidden="1"/>
    </xf>
    <xf numFmtId="0" fontId="2" fillId="0" borderId="24" xfId="0" applyFont="1" applyBorder="1" applyAlignment="1" applyProtection="1">
      <alignment horizontal="left" vertical="center" indent="1"/>
      <protection hidden="1"/>
    </xf>
    <xf numFmtId="0" fontId="2" fillId="0" borderId="25" xfId="0" applyFont="1" applyBorder="1" applyAlignment="1" applyProtection="1">
      <alignment horizontal="left" vertical="center" indent="1"/>
      <protection hidden="1"/>
    </xf>
    <xf numFmtId="0" fontId="2" fillId="0" borderId="26" xfId="0" applyFont="1" applyBorder="1" applyAlignment="1" applyProtection="1">
      <alignment horizontal="left" vertical="center" indent="1"/>
      <protection hidden="1"/>
    </xf>
    <xf numFmtId="164" fontId="34" fillId="2" borderId="31" xfId="0" applyNumberFormat="1" applyFont="1" applyFill="1" applyBorder="1" applyAlignment="1" applyProtection="1">
      <alignment horizontal="center"/>
      <protection hidden="1"/>
    </xf>
    <xf numFmtId="0" fontId="11" fillId="2" borderId="0" xfId="0" applyFont="1" applyFill="1" applyBorder="1" applyAlignment="1" applyProtection="1">
      <alignment horizontal="right" vertical="top"/>
      <protection hidden="1"/>
    </xf>
    <xf numFmtId="0" fontId="2" fillId="2" borderId="0" xfId="0" applyFont="1" applyFill="1" applyAlignment="1" applyProtection="1">
      <alignment horizontal="center" vertical="center"/>
      <protection hidden="1"/>
    </xf>
    <xf numFmtId="0" fontId="2" fillId="2" borderId="50" xfId="0" applyFont="1" applyFill="1" applyBorder="1" applyAlignment="1" applyProtection="1">
      <alignment horizontal="center" vertical="center"/>
      <protection hidden="1"/>
    </xf>
    <xf numFmtId="0" fontId="71" fillId="3" borderId="30" xfId="0" applyFont="1" applyFill="1" applyBorder="1" applyAlignment="1" applyProtection="1">
      <alignment horizontal="center" vertical="center"/>
      <protection locked="0"/>
    </xf>
    <xf numFmtId="0" fontId="71" fillId="3" borderId="17" xfId="0" applyFont="1" applyFill="1" applyBorder="1" applyAlignment="1" applyProtection="1">
      <alignment horizontal="center" vertical="center"/>
      <protection locked="0"/>
    </xf>
    <xf numFmtId="0" fontId="71" fillId="3" borderId="29" xfId="0" applyFont="1" applyFill="1" applyBorder="1" applyAlignment="1" applyProtection="1">
      <alignment horizontal="center" vertical="center"/>
      <protection locked="0"/>
    </xf>
    <xf numFmtId="0" fontId="53" fillId="2" borderId="80" xfId="0" applyFont="1" applyFill="1" applyBorder="1" applyAlignment="1" applyProtection="1">
      <alignment horizontal="center" vertical="top"/>
      <protection hidden="1"/>
    </xf>
    <xf numFmtId="0" fontId="72" fillId="2" borderId="101" xfId="0" applyFont="1" applyFill="1" applyBorder="1" applyAlignment="1" applyProtection="1">
      <alignment horizontal="center" vertical="center"/>
      <protection hidden="1"/>
    </xf>
    <xf numFmtId="0" fontId="72" fillId="2" borderId="102" xfId="0" applyFont="1" applyFill="1" applyBorder="1" applyAlignment="1" applyProtection="1">
      <alignment horizontal="center" vertical="center"/>
      <protection hidden="1"/>
    </xf>
    <xf numFmtId="0" fontId="53" fillId="2" borderId="79" xfId="0" applyFont="1" applyFill="1" applyBorder="1" applyAlignment="1" applyProtection="1">
      <alignment horizontal="left" vertical="top" indent="1"/>
      <protection hidden="1"/>
    </xf>
    <xf numFmtId="0" fontId="53" fillId="2" borderId="31" xfId="0" applyFont="1" applyFill="1" applyBorder="1" applyAlignment="1" applyProtection="1">
      <alignment horizontal="left" vertical="top" indent="1"/>
      <protection hidden="1"/>
    </xf>
    <xf numFmtId="0" fontId="53" fillId="2" borderId="84" xfId="0" applyFont="1" applyFill="1" applyBorder="1" applyAlignment="1" applyProtection="1">
      <alignment horizontal="left" vertical="top" indent="1"/>
      <protection hidden="1"/>
    </xf>
    <xf numFmtId="14" fontId="3" fillId="2" borderId="24" xfId="0" applyNumberFormat="1" applyFont="1" applyFill="1" applyBorder="1" applyAlignment="1" applyProtection="1">
      <alignment horizontal="center" vertical="center"/>
      <protection hidden="1"/>
    </xf>
    <xf numFmtId="14" fontId="3" fillId="2" borderId="25" xfId="0" applyNumberFormat="1" applyFont="1" applyFill="1" applyBorder="1" applyAlignment="1" applyProtection="1">
      <alignment horizontal="center" vertical="center"/>
      <protection hidden="1"/>
    </xf>
    <xf numFmtId="14" fontId="3" fillId="2" borderId="26" xfId="0" applyNumberFormat="1" applyFont="1" applyFill="1" applyBorder="1" applyAlignment="1" applyProtection="1">
      <alignment horizontal="center" vertical="center"/>
      <protection hidden="1"/>
    </xf>
    <xf numFmtId="0" fontId="93" fillId="8" borderId="107" xfId="0" applyNumberFormat="1" applyFont="1" applyFill="1" applyBorder="1" applyAlignment="1" applyProtection="1">
      <alignment horizontal="center" vertical="center"/>
      <protection hidden="1"/>
    </xf>
    <xf numFmtId="0" fontId="93" fillId="8" borderId="108" xfId="0" applyNumberFormat="1" applyFont="1" applyFill="1" applyBorder="1" applyAlignment="1" applyProtection="1">
      <alignment horizontal="center" vertical="center"/>
      <protection hidden="1"/>
    </xf>
    <xf numFmtId="14" fontId="17" fillId="2" borderId="37" xfId="0" applyNumberFormat="1" applyFont="1" applyFill="1" applyBorder="1" applyAlignment="1" applyProtection="1">
      <alignment horizontal="center" vertical="center"/>
      <protection hidden="1"/>
    </xf>
    <xf numFmtId="0" fontId="17" fillId="2" borderId="2" xfId="0" applyFont="1" applyFill="1" applyBorder="1" applyAlignment="1" applyProtection="1">
      <alignment horizontal="center" vertical="center"/>
      <protection hidden="1"/>
    </xf>
    <xf numFmtId="0" fontId="17" fillId="2" borderId="76" xfId="0" applyFont="1" applyFill="1" applyBorder="1" applyAlignment="1" applyProtection="1">
      <alignment horizontal="center" vertical="center"/>
      <protection hidden="1"/>
    </xf>
    <xf numFmtId="0" fontId="17" fillId="2" borderId="77" xfId="0" applyFont="1" applyFill="1" applyBorder="1" applyAlignment="1" applyProtection="1">
      <alignment horizontal="left" vertical="center" indent="1"/>
      <protection hidden="1"/>
    </xf>
    <xf numFmtId="0" fontId="17" fillId="2" borderId="2" xfId="0" applyFont="1" applyFill="1" applyBorder="1" applyAlignment="1" applyProtection="1">
      <alignment horizontal="left" vertical="center" indent="1"/>
      <protection hidden="1"/>
    </xf>
    <xf numFmtId="0" fontId="17" fillId="2" borderId="76" xfId="0" applyFont="1" applyFill="1" applyBorder="1" applyAlignment="1" applyProtection="1">
      <alignment horizontal="left" vertical="center" indent="1"/>
      <protection hidden="1"/>
    </xf>
    <xf numFmtId="14" fontId="59" fillId="9" borderId="5" xfId="0" applyNumberFormat="1" applyFont="1" applyFill="1" applyBorder="1" applyAlignment="1" applyProtection="1">
      <alignment horizontal="center" vertical="center"/>
      <protection hidden="1"/>
    </xf>
    <xf numFmtId="14" fontId="59" fillId="9" borderId="7" xfId="0" applyNumberFormat="1" applyFont="1" applyFill="1" applyBorder="1" applyAlignment="1" applyProtection="1">
      <alignment horizontal="center" vertical="center"/>
      <protection hidden="1"/>
    </xf>
    <xf numFmtId="14" fontId="59" fillId="12" borderId="5" xfId="0" applyNumberFormat="1" applyFont="1" applyFill="1" applyBorder="1" applyAlignment="1" applyProtection="1">
      <alignment horizontal="center" vertical="center"/>
      <protection hidden="1"/>
    </xf>
    <xf numFmtId="14" fontId="59" fillId="12" borderId="7" xfId="0" applyNumberFormat="1" applyFont="1" applyFill="1" applyBorder="1" applyAlignment="1" applyProtection="1">
      <alignment horizontal="center" vertical="center"/>
      <protection hidden="1"/>
    </xf>
    <xf numFmtId="0" fontId="34" fillId="2" borderId="17" xfId="0" applyFont="1" applyFill="1" applyBorder="1" applyAlignment="1" applyProtection="1">
      <alignment horizontal="center" vertical="center"/>
      <protection hidden="1"/>
    </xf>
    <xf numFmtId="0" fontId="20" fillId="2" borderId="52" xfId="0" applyNumberFormat="1" applyFont="1" applyFill="1" applyBorder="1" applyAlignment="1" applyProtection="1">
      <alignment horizontal="center" vertical="center"/>
      <protection hidden="1"/>
    </xf>
    <xf numFmtId="0" fontId="17" fillId="2" borderId="41" xfId="0" applyFont="1" applyFill="1" applyBorder="1" applyAlignment="1" applyProtection="1">
      <alignment horizontal="center" vertical="center"/>
      <protection hidden="1"/>
    </xf>
    <xf numFmtId="0" fontId="17" fillId="2" borderId="22" xfId="0" applyFont="1" applyFill="1" applyBorder="1" applyAlignment="1" applyProtection="1">
      <alignment horizontal="center" vertical="center"/>
      <protection hidden="1"/>
    </xf>
    <xf numFmtId="0" fontId="17" fillId="2" borderId="44" xfId="0" applyFont="1" applyFill="1" applyBorder="1" applyAlignment="1" applyProtection="1">
      <alignment horizontal="center" vertical="center"/>
      <protection hidden="1"/>
    </xf>
    <xf numFmtId="0" fontId="17" fillId="2" borderId="73" xfId="0" applyFont="1" applyFill="1" applyBorder="1" applyAlignment="1" applyProtection="1">
      <alignment horizontal="center" vertical="center"/>
      <protection hidden="1"/>
    </xf>
  </cellXfs>
  <cellStyles count="7">
    <cellStyle name="Collegamento ipertestuale" xfId="1" builtinId="8"/>
    <cellStyle name="Normale" xfId="0" builtinId="0"/>
    <cellStyle name="Normale_Grado di soddisfazione utenti 1.0 con 50 progetti in 7 AREE" xfId="2"/>
    <cellStyle name="Normale_Sistema corrispettivi RIDOTTO" xfId="3"/>
    <cellStyle name="Normale_Sistema corrispettivi semplice" xfId="4"/>
    <cellStyle name="Normale_Sistema corrispettivi semplice a scadenza" xfId="5"/>
    <cellStyle name="Normale_Sistema ridotto FOGLI PRESENZE" xfId="6"/>
  </cellStyles>
  <dxfs count="116">
    <dxf>
      <font>
        <color theme="0" tint="-0.499984740745262"/>
      </font>
    </dxf>
    <dxf>
      <font>
        <condense val="0"/>
        <extend val="0"/>
        <color indexed="23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23"/>
      </font>
    </dxf>
    <dxf>
      <font>
        <condense val="0"/>
        <extend val="0"/>
        <color indexed="10"/>
      </font>
    </dxf>
    <dxf>
      <font>
        <condense val="0"/>
        <extend val="0"/>
        <color indexed="23"/>
      </font>
    </dxf>
    <dxf>
      <font>
        <condense val="0"/>
        <extend val="0"/>
        <color indexed="10"/>
      </font>
    </dxf>
    <dxf>
      <font>
        <condense val="0"/>
        <extend val="0"/>
        <color indexed="23"/>
      </font>
    </dxf>
    <dxf>
      <font>
        <condense val="0"/>
        <extend val="0"/>
        <color indexed="10"/>
      </font>
    </dxf>
    <dxf>
      <font>
        <condense val="0"/>
        <extend val="0"/>
        <color indexed="23"/>
      </font>
    </dxf>
    <dxf>
      <font>
        <condense val="0"/>
        <extend val="0"/>
        <color indexed="10"/>
      </font>
    </dxf>
    <dxf>
      <font>
        <condense val="0"/>
        <extend val="0"/>
        <color indexed="23"/>
      </font>
    </dxf>
    <dxf>
      <font>
        <condense val="0"/>
        <extend val="0"/>
        <color indexed="10"/>
      </font>
    </dxf>
    <dxf>
      <font>
        <condense val="0"/>
        <extend val="0"/>
        <color indexed="23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55"/>
      </font>
    </dxf>
    <dxf>
      <font>
        <condense val="0"/>
        <extend val="0"/>
        <color indexed="10"/>
      </font>
      <fill>
        <patternFill>
          <bgColor indexed="26"/>
        </patternFill>
      </fill>
      <border>
        <left style="thin">
          <color indexed="10"/>
        </left>
        <right style="thin">
          <color indexed="10"/>
        </right>
        <top style="thin">
          <color indexed="10"/>
        </top>
        <bottom style="thin">
          <color indexed="10"/>
        </bottom>
      </border>
    </dxf>
    <dxf>
      <font>
        <condense val="0"/>
        <extend val="0"/>
        <color indexed="10"/>
      </font>
    </dxf>
    <dxf>
      <font>
        <condense val="0"/>
        <extend val="0"/>
        <color indexed="46"/>
      </font>
    </dxf>
    <dxf>
      <font>
        <color auto="1"/>
      </font>
      <fill>
        <patternFill>
          <bgColor theme="9" tint="0.39994506668294322"/>
        </patternFill>
      </fill>
    </dxf>
    <dxf>
      <font>
        <color theme="0"/>
      </font>
      <fill>
        <patternFill>
          <bgColor theme="4" tint="-0.24994659260841701"/>
        </patternFill>
      </fill>
    </dxf>
    <dxf>
      <font>
        <condense val="0"/>
        <extend val="0"/>
        <color indexed="9"/>
      </font>
      <fill>
        <patternFill>
          <bgColor indexed="23"/>
        </patternFill>
      </fill>
    </dxf>
    <dxf>
      <font>
        <condense val="0"/>
        <extend val="0"/>
        <color indexed="9"/>
      </font>
      <fill>
        <patternFill>
          <bgColor rgb="FFFF5050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8"/>
      </font>
      <fill>
        <patternFill>
          <bgColor indexed="8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  <fill>
        <patternFill>
          <bgColor indexed="26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22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23"/>
      </font>
    </dxf>
    <dxf>
      <font>
        <condense val="0"/>
        <extend val="0"/>
        <color indexed="9"/>
      </font>
    </dxf>
    <dxf>
      <font>
        <color auto="1"/>
      </font>
      <fill>
        <patternFill>
          <bgColor theme="9" tint="0.39994506668294322"/>
        </patternFill>
      </fill>
    </dxf>
    <dxf>
      <font>
        <color theme="0"/>
      </font>
      <fill>
        <patternFill>
          <bgColor theme="4" tint="-0.24994659260841701"/>
        </patternFill>
      </fill>
    </dxf>
    <dxf>
      <font>
        <color theme="0"/>
      </font>
      <fill>
        <patternFill>
          <bgColor rgb="FF808080"/>
        </patternFill>
      </fill>
    </dxf>
    <dxf>
      <font>
        <condense val="0"/>
        <extend val="0"/>
        <color indexed="9"/>
      </font>
      <fill>
        <patternFill>
          <bgColor rgb="FFFF5050"/>
        </patternFill>
      </fill>
    </dxf>
    <dxf>
      <font>
        <condense val="0"/>
        <extend val="0"/>
        <color indexed="10"/>
      </font>
      <fill>
        <patternFill>
          <bgColor indexed="26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23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46"/>
      </font>
    </dxf>
    <dxf>
      <font>
        <condense val="0"/>
        <extend val="0"/>
        <color indexed="46"/>
      </font>
    </dxf>
    <dxf>
      <font>
        <condense val="0"/>
        <extend val="0"/>
        <color indexed="23"/>
      </font>
    </dxf>
    <dxf>
      <font>
        <condense val="0"/>
        <extend val="0"/>
        <color indexed="10"/>
      </font>
    </dxf>
    <dxf>
      <font>
        <condense val="0"/>
        <extend val="0"/>
        <color indexed="23"/>
      </font>
    </dxf>
    <dxf>
      <font>
        <condense val="0"/>
        <extend val="0"/>
        <color indexed="10"/>
      </font>
      <fill>
        <patternFill>
          <bgColor indexed="26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8"/>
      </font>
      <fill>
        <patternFill>
          <bgColor indexed="63"/>
        </patternFill>
      </fill>
    </dxf>
    <dxf>
      <font>
        <condense val="0"/>
        <extend val="0"/>
        <color indexed="23"/>
      </font>
    </dxf>
    <dxf>
      <font>
        <condense val="0"/>
        <extend val="0"/>
        <color indexed="9"/>
      </font>
    </dxf>
    <dxf>
      <font>
        <condense val="0"/>
        <extend val="0"/>
        <color indexed="55"/>
      </font>
    </dxf>
    <dxf>
      <font>
        <condense val="0"/>
        <extend val="0"/>
        <color indexed="9"/>
      </font>
    </dxf>
    <dxf>
      <font>
        <condense val="0"/>
        <extend val="0"/>
        <color indexed="55"/>
      </font>
    </dxf>
    <dxf>
      <font>
        <condense val="0"/>
        <extend val="0"/>
        <color indexed="9"/>
      </font>
    </dxf>
    <dxf>
      <font>
        <condense val="0"/>
        <extend val="0"/>
        <color indexed="55"/>
      </font>
    </dxf>
    <dxf>
      <font>
        <condense val="0"/>
        <extend val="0"/>
        <color indexed="9"/>
      </font>
    </dxf>
    <dxf>
      <font>
        <condense val="0"/>
        <extend val="0"/>
        <color indexed="55"/>
      </font>
    </dxf>
    <dxf>
      <font>
        <condense val="0"/>
        <extend val="0"/>
        <color indexed="9"/>
      </font>
    </dxf>
    <dxf>
      <font>
        <condense val="0"/>
        <extend val="0"/>
        <color indexed="55"/>
      </font>
    </dxf>
    <dxf>
      <font>
        <condense val="0"/>
        <extend val="0"/>
        <color indexed="9"/>
      </font>
    </dxf>
    <dxf>
      <font>
        <condense val="0"/>
        <extend val="0"/>
        <color indexed="23"/>
      </font>
    </dxf>
    <dxf>
      <font>
        <condense val="0"/>
        <extend val="0"/>
        <color indexed="8"/>
      </font>
      <fill>
        <patternFill>
          <bgColor indexed="8"/>
        </patternFill>
      </fill>
    </dxf>
    <dxf>
      <font>
        <condense val="0"/>
        <extend val="0"/>
        <color indexed="23"/>
      </font>
      <fill>
        <patternFill>
          <bgColor indexed="9"/>
        </patternFill>
      </fill>
    </dxf>
    <dxf>
      <fill>
        <patternFill>
          <bgColor indexed="26"/>
        </patternFill>
      </fill>
      <border>
        <left style="thin">
          <color indexed="10"/>
        </left>
        <right style="thin">
          <color indexed="10"/>
        </right>
        <top style="thin">
          <color indexed="10"/>
        </top>
        <bottom style="thin">
          <color indexed="10"/>
        </bottom>
      </border>
    </dxf>
    <dxf>
      <fill>
        <patternFill>
          <bgColor indexed="26"/>
        </patternFill>
      </fill>
      <border>
        <left style="thin">
          <color indexed="10"/>
        </left>
        <right style="thin">
          <color indexed="10"/>
        </right>
        <top style="thin">
          <color indexed="10"/>
        </top>
        <bottom style="thin">
          <color indexed="10"/>
        </bottom>
      </border>
    </dxf>
    <dxf>
      <fill>
        <patternFill>
          <bgColor indexed="26"/>
        </patternFill>
      </fill>
      <border>
        <left style="thin">
          <color indexed="10"/>
        </left>
        <right style="thin">
          <color indexed="10"/>
        </right>
        <top style="thin">
          <color indexed="10"/>
        </top>
        <bottom style="thin">
          <color indexed="10"/>
        </bottom>
      </border>
    </dxf>
    <dxf>
      <fill>
        <patternFill>
          <bgColor indexed="26"/>
        </patternFill>
      </fill>
      <border>
        <left style="thin">
          <color indexed="10"/>
        </left>
        <right style="thin">
          <color indexed="10"/>
        </right>
        <top style="thin">
          <color indexed="10"/>
        </top>
        <bottom style="thin">
          <color indexed="10"/>
        </bottom>
      </border>
    </dxf>
    <dxf>
      <font>
        <condense val="0"/>
        <extend val="0"/>
        <color indexed="10"/>
      </font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26"/>
        </patternFill>
      </fill>
    </dxf>
    <dxf>
      <font>
        <condense val="0"/>
        <extend val="0"/>
        <color indexed="63"/>
      </font>
    </dxf>
    <dxf>
      <font>
        <condense val="0"/>
        <extend val="0"/>
        <color indexed="23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  <fill>
        <patternFill>
          <bgColor indexed="9"/>
        </patternFill>
      </fill>
      <border>
        <left/>
        <right/>
        <top/>
        <bottom/>
      </border>
    </dxf>
    <dxf>
      <font>
        <condense val="0"/>
        <extend val="0"/>
        <color indexed="23"/>
      </font>
    </dxf>
    <dxf>
      <font>
        <condense val="0"/>
        <extend val="0"/>
        <color indexed="63"/>
      </font>
    </dxf>
    <dxf>
      <font>
        <condense val="0"/>
        <extend val="0"/>
        <color indexed="9"/>
      </font>
      <border>
        <left/>
        <right/>
        <top/>
        <bottom/>
      </border>
    </dxf>
    <dxf>
      <font>
        <condense val="0"/>
        <extend val="0"/>
        <color indexed="9"/>
      </font>
    </dxf>
    <dxf>
      <font>
        <condense val="0"/>
        <extend val="0"/>
        <color indexed="16"/>
      </font>
      <fill>
        <patternFill>
          <bgColor indexed="26"/>
        </patternFill>
      </fill>
    </dxf>
    <dxf>
      <font>
        <b val="0"/>
        <i val="0"/>
        <condense val="0"/>
        <extend val="0"/>
        <color indexed="10"/>
      </font>
    </dxf>
    <dxf>
      <font>
        <condense val="0"/>
        <extend val="0"/>
        <color indexed="23"/>
      </font>
    </dxf>
    <dxf>
      <font>
        <condense val="0"/>
        <extend val="0"/>
        <color indexed="10"/>
      </font>
    </dxf>
    <dxf>
      <font>
        <condense val="0"/>
        <extend val="0"/>
        <color indexed="23"/>
      </font>
    </dxf>
    <dxf>
      <font>
        <condense val="0"/>
        <extend val="0"/>
        <color indexed="10"/>
      </font>
      <fill>
        <patternFill>
          <bgColor indexed="9"/>
        </patternFill>
      </fill>
      <border>
        <left style="thin">
          <color indexed="10"/>
        </left>
        <right style="thin">
          <color indexed="10"/>
        </right>
        <top style="thin">
          <color indexed="10"/>
        </top>
        <bottom style="thin">
          <color indexed="10"/>
        </bottom>
      </border>
    </dxf>
    <dxf>
      <border>
        <left style="thin">
          <color indexed="23"/>
        </left>
        <right style="thin">
          <color indexed="23"/>
        </right>
        <top style="thin">
          <color indexed="23"/>
        </top>
        <bottom style="thin">
          <color indexed="23"/>
        </bottom>
      </border>
    </dxf>
    <dxf>
      <font>
        <condense val="0"/>
        <extend val="0"/>
        <color indexed="9"/>
      </font>
    </dxf>
    <dxf>
      <font>
        <condense val="0"/>
        <extend val="0"/>
        <color indexed="9"/>
      </font>
      <border>
        <right/>
      </border>
    </dxf>
    <dxf>
      <font>
        <b val="0"/>
        <i val="0"/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23"/>
      </font>
      <border>
        <left style="thin">
          <color indexed="23"/>
        </left>
        <right style="thin">
          <color indexed="23"/>
        </right>
        <top style="thin">
          <color indexed="23"/>
        </top>
        <bottom style="thin">
          <color indexed="23"/>
        </bottom>
      </border>
    </dxf>
    <dxf>
      <font>
        <condense val="0"/>
        <extend val="0"/>
        <color indexed="9"/>
      </font>
      <border>
        <left/>
        <right/>
        <top/>
        <bottom/>
      </border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23"/>
      </font>
      <fill>
        <patternFill>
          <bgColor indexed="9"/>
        </patternFill>
      </fill>
      <border>
        <left style="thin">
          <color indexed="23"/>
        </left>
        <right style="thin">
          <color indexed="23"/>
        </right>
        <top style="thin">
          <color indexed="23"/>
        </top>
        <bottom style="thin">
          <color indexed="23"/>
        </bottom>
      </border>
    </dxf>
    <dxf>
      <font>
        <condense val="0"/>
        <extend val="0"/>
        <color indexed="23"/>
      </font>
    </dxf>
    <dxf>
      <font>
        <condense val="0"/>
        <extend val="0"/>
        <color indexed="10"/>
      </font>
    </dxf>
    <dxf>
      <font>
        <condense val="0"/>
        <extend val="0"/>
        <color indexed="63"/>
      </font>
    </dxf>
    <dxf>
      <font>
        <condense val="0"/>
        <extend val="0"/>
        <color indexed="10"/>
      </font>
    </dxf>
    <dxf>
      <font>
        <condense val="0"/>
        <extend val="0"/>
        <color indexed="23"/>
      </font>
    </dxf>
    <dxf>
      <font>
        <condense val="0"/>
        <extend val="0"/>
        <color indexed="63"/>
      </font>
    </dxf>
    <dxf>
      <font>
        <condense val="0"/>
        <extend val="0"/>
        <color indexed="63"/>
      </font>
    </dxf>
    <dxf>
      <font>
        <condense val="0"/>
        <extend val="0"/>
        <color indexed="9"/>
      </font>
      <fill>
        <patternFill>
          <bgColor indexed="8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ECECEC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5050"/>
      <color rgb="FF808080"/>
      <color rgb="FFFF7C8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7" Type="http://schemas.openxmlformats.org/officeDocument/2006/relationships/hyperlink" Target="https://www.marcopiccoli.it/public/index.php?option=com_content&amp;view=article&amp;id=156&amp;Itemid=598" TargetMode="External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5.png"/><Relationship Id="rId5" Type="http://schemas.openxmlformats.org/officeDocument/2006/relationships/hyperlink" Target="https://www.marcopiccoli.it/public/index.php?option=com_content&amp;view=article&amp;id=111&amp;Itemid=324" TargetMode="External"/><Relationship Id="rId4" Type="http://schemas.openxmlformats.org/officeDocument/2006/relationships/image" Target="../media/image4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85725</xdr:colOff>
      <xdr:row>13</xdr:row>
      <xdr:rowOff>66675</xdr:rowOff>
    </xdr:from>
    <xdr:to>
      <xdr:col>4</xdr:col>
      <xdr:colOff>514350</xdr:colOff>
      <xdr:row>16</xdr:row>
      <xdr:rowOff>76200</xdr:rowOff>
    </xdr:to>
    <xdr:pic>
      <xdr:nvPicPr>
        <xdr:cNvPr id="57470" name="Picture 2174" descr="Copia di TAB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38375" y="2581275"/>
          <a:ext cx="1076325" cy="638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438150</xdr:colOff>
      <xdr:row>13</xdr:row>
      <xdr:rowOff>95250</xdr:rowOff>
    </xdr:from>
    <xdr:to>
      <xdr:col>11</xdr:col>
      <xdr:colOff>133350</xdr:colOff>
      <xdr:row>15</xdr:row>
      <xdr:rowOff>152400</xdr:rowOff>
    </xdr:to>
    <xdr:pic>
      <xdr:nvPicPr>
        <xdr:cNvPr id="57471" name="Picture 2175" descr="tasto_canc_mac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0" y="2609850"/>
          <a:ext cx="990600" cy="476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314325</xdr:colOff>
      <xdr:row>77</xdr:row>
      <xdr:rowOff>76200</xdr:rowOff>
    </xdr:from>
    <xdr:to>
      <xdr:col>3</xdr:col>
      <xdr:colOff>171450</xdr:colOff>
      <xdr:row>77</xdr:row>
      <xdr:rowOff>419100</xdr:rowOff>
    </xdr:to>
    <xdr:pic>
      <xdr:nvPicPr>
        <xdr:cNvPr id="57473" name="Picture 2177" descr="logo"/>
        <xdr:cNvPicPr preferRelativeResize="0">
          <a:picLocks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1575" y="17697450"/>
          <a:ext cx="1152525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238125</xdr:colOff>
      <xdr:row>77</xdr:row>
      <xdr:rowOff>123825</xdr:rowOff>
    </xdr:from>
    <xdr:to>
      <xdr:col>8</xdr:col>
      <xdr:colOff>66675</xdr:colOff>
      <xdr:row>77</xdr:row>
      <xdr:rowOff>390525</xdr:rowOff>
    </xdr:to>
    <xdr:sp macro="" textlink="">
      <xdr:nvSpPr>
        <xdr:cNvPr id="57474" name="Text Box 2178"/>
        <xdr:cNvSpPr txBox="1">
          <a:spLocks noChangeArrowheads="1"/>
        </xdr:cNvSpPr>
      </xdr:nvSpPr>
      <xdr:spPr bwMode="auto">
        <a:xfrm>
          <a:off x="2390775" y="17745075"/>
          <a:ext cx="306705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0" rIns="0" bIns="18288" anchor="b" upright="1"/>
        <a:lstStyle/>
        <a:p>
          <a:pPr algn="l" rtl="0">
            <a:defRPr sz="1000"/>
          </a:pPr>
          <a:r>
            <a:rPr lang="it-IT" sz="900" b="0" i="0" u="none" strike="noStrike" baseline="0">
              <a:solidFill>
                <a:srgbClr val="333333"/>
              </a:solidFill>
              <a:latin typeface="Tahoma"/>
              <a:ea typeface="Tahoma"/>
              <a:cs typeface="Tahoma"/>
            </a:rPr>
            <a:t>Procedure contabili per le piccole e medie imprese</a:t>
          </a:r>
        </a:p>
      </xdr:txBody>
    </xdr:sp>
    <xdr:clientData/>
  </xdr:twoCellAnchor>
  <xdr:twoCellAnchor editAs="oneCell">
    <xdr:from>
      <xdr:col>10</xdr:col>
      <xdr:colOff>476250</xdr:colOff>
      <xdr:row>77</xdr:row>
      <xdr:rowOff>0</xdr:rowOff>
    </xdr:from>
    <xdr:to>
      <xdr:col>11</xdr:col>
      <xdr:colOff>485775</xdr:colOff>
      <xdr:row>78</xdr:row>
      <xdr:rowOff>104775</xdr:rowOff>
    </xdr:to>
    <xdr:pic>
      <xdr:nvPicPr>
        <xdr:cNvPr id="58334" name="Picture 3038" descr="Logo IWA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62800" y="17621250"/>
          <a:ext cx="657225" cy="742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190500</xdr:colOff>
      <xdr:row>58</xdr:row>
      <xdr:rowOff>161924</xdr:rowOff>
    </xdr:from>
    <xdr:to>
      <xdr:col>109</xdr:col>
      <xdr:colOff>161925</xdr:colOff>
      <xdr:row>60</xdr:row>
      <xdr:rowOff>147456</xdr:rowOff>
    </xdr:to>
    <xdr:sp macro="" textlink="">
      <xdr:nvSpPr>
        <xdr:cNvPr id="10" name="CasellaDiTesto 9"/>
        <xdr:cNvSpPr txBox="1"/>
      </xdr:nvSpPr>
      <xdr:spPr>
        <a:xfrm>
          <a:off x="8820150" y="13087349"/>
          <a:ext cx="2409825" cy="433207"/>
        </a:xfrm>
        <a:prstGeom prst="rect">
          <a:avLst/>
        </a:prstGeom>
        <a:solidFill>
          <a:schemeClr val="bg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b">
          <a:noAutofit/>
        </a:bodyPr>
        <a:lstStyle/>
        <a:p>
          <a:pPr lvl="0" algn="l"/>
          <a:r>
            <a:rPr lang="it-IT" sz="900" i="0">
              <a:solidFill>
                <a:schemeClr val="bg1">
                  <a:lumMod val="50000"/>
                </a:schemeClr>
              </a:solidFill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Il codice si acquista 1 volta per sempre.</a:t>
          </a:r>
          <a:r>
            <a:rPr lang="it-IT" sz="900" i="0" baseline="0">
              <a:solidFill>
                <a:schemeClr val="bg1">
                  <a:lumMod val="50000"/>
                </a:schemeClr>
              </a:solidFill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/>
          </a:r>
          <a:br>
            <a:rPr lang="it-IT" sz="900" i="0" baseline="0">
              <a:solidFill>
                <a:schemeClr val="bg1">
                  <a:lumMod val="50000"/>
                </a:schemeClr>
              </a:solidFill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</a:br>
          <a:r>
            <a:rPr lang="it-IT" sz="900" i="0" u="sng" baseline="0">
              <a:solidFill>
                <a:schemeClr val="bg1">
                  <a:lumMod val="50000"/>
                </a:schemeClr>
              </a:solidFill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Lo stesso codice attiva anche il Sistema</a:t>
          </a:r>
          <a:endParaRPr lang="it-IT" sz="900" i="0" u="sng">
            <a:solidFill>
              <a:schemeClr val="bg1">
                <a:lumMod val="50000"/>
              </a:schemeClr>
            </a:solidFill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</xdr:txBody>
    </xdr:sp>
    <xdr:clientData fPrintsWithSheet="0"/>
  </xdr:twoCellAnchor>
  <xdr:twoCellAnchor editAs="oneCell">
    <xdr:from>
      <xdr:col>13</xdr:col>
      <xdr:colOff>265986</xdr:colOff>
      <xdr:row>60</xdr:row>
      <xdr:rowOff>221649</xdr:rowOff>
    </xdr:from>
    <xdr:to>
      <xdr:col>108</xdr:col>
      <xdr:colOff>237186</xdr:colOff>
      <xdr:row>62</xdr:row>
      <xdr:rowOff>177399</xdr:rowOff>
    </xdr:to>
    <xdr:sp macro="" textlink="">
      <xdr:nvSpPr>
        <xdr:cNvPr id="11" name="Text Box 1">
          <a:hlinkClick xmlns:r="http://schemas.openxmlformats.org/officeDocument/2006/relationships" r:id="rId5"/>
        </xdr:cNvPr>
        <xdr:cNvSpPr txBox="1">
          <a:spLocks noChangeArrowheads="1"/>
        </xdr:cNvSpPr>
      </xdr:nvSpPr>
      <xdr:spPr bwMode="auto">
        <a:xfrm>
          <a:off x="8895636" y="13594749"/>
          <a:ext cx="1800000" cy="432000"/>
        </a:xfrm>
        <a:prstGeom prst="rect">
          <a:avLst/>
        </a:prstGeom>
        <a:solidFill>
          <a:schemeClr val="bg1"/>
        </a:solidFill>
        <a:ln>
          <a:solidFill>
            <a:schemeClr val="bg1">
              <a:lumMod val="50000"/>
            </a:schemeClr>
          </a:solidFill>
        </a:ln>
        <a:extLst/>
      </xdr:spPr>
      <xdr:txBody>
        <a:bodyPr vertOverflow="clip" wrap="square" lIns="27432" tIns="22860" rIns="0" bIns="0" anchor="ctr" upright="1"/>
        <a:lstStyle/>
        <a:p>
          <a:pPr algn="ctr" rtl="0">
            <a:defRPr sz="1000"/>
          </a:pPr>
          <a:r>
            <a:rPr lang="it-IT" sz="1050" b="0" i="1" u="none" strike="noStrike" baseline="0">
              <a:solidFill>
                <a:schemeClr val="bg1">
                  <a:lumMod val="50000"/>
                </a:schemeClr>
              </a:solidFill>
              <a:latin typeface="Corbel" panose="020B0503020204020204" pitchFamily="34" charset="0"/>
              <a:cs typeface="Arial"/>
            </a:rPr>
            <a:t>CASH FLOW Programmato</a:t>
          </a:r>
        </a:p>
        <a:p>
          <a:pPr algn="ctr" rtl="0">
            <a:defRPr sz="1000"/>
          </a:pPr>
          <a:r>
            <a:rPr lang="it-IT" sz="1050" b="0" i="1" u="none" strike="noStrike" baseline="0">
              <a:solidFill>
                <a:schemeClr val="bg1">
                  <a:lumMod val="50000"/>
                </a:schemeClr>
              </a:solidFill>
              <a:latin typeface="Corbel" panose="020B0503020204020204" pitchFamily="34" charset="0"/>
              <a:cs typeface="Arial"/>
            </a:rPr>
            <a:t>che trovi QUI.</a:t>
          </a:r>
        </a:p>
      </xdr:txBody>
    </xdr:sp>
    <xdr:clientData fLocksWithSheet="0" fPrintsWithSheet="0"/>
  </xdr:twoCellAnchor>
  <xdr:twoCellAnchor>
    <xdr:from>
      <xdr:col>2</xdr:col>
      <xdr:colOff>190500</xdr:colOff>
      <xdr:row>21</xdr:row>
      <xdr:rowOff>238125</xdr:rowOff>
    </xdr:from>
    <xdr:to>
      <xdr:col>7</xdr:col>
      <xdr:colOff>152400</xdr:colOff>
      <xdr:row>24</xdr:row>
      <xdr:rowOff>116170</xdr:rowOff>
    </xdr:to>
    <xdr:grpSp>
      <xdr:nvGrpSpPr>
        <xdr:cNvPr id="3" name="Gruppo 2"/>
        <xdr:cNvGrpSpPr/>
      </xdr:nvGrpSpPr>
      <xdr:grpSpPr>
        <a:xfrm>
          <a:off x="1695450" y="4638675"/>
          <a:ext cx="3200400" cy="525745"/>
          <a:chOff x="1695450" y="4638675"/>
          <a:chExt cx="3200400" cy="525745"/>
        </a:xfrm>
      </xdr:grpSpPr>
      <xdr:sp macro="" textlink="">
        <xdr:nvSpPr>
          <xdr:cNvPr id="296668" name="Text Box 3804"/>
          <xdr:cNvSpPr txBox="1">
            <a:spLocks noChangeArrowheads="1"/>
          </xdr:cNvSpPr>
        </xdr:nvSpPr>
        <xdr:spPr bwMode="auto">
          <a:xfrm>
            <a:off x="1695450" y="4638675"/>
            <a:ext cx="3200400" cy="200025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65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27432" tIns="0" rIns="0" bIns="18288" anchor="b" upright="1"/>
          <a:lstStyle/>
          <a:p>
            <a:pPr algn="l" rtl="0">
              <a:defRPr sz="1000"/>
            </a:pPr>
            <a:r>
              <a:rPr lang="it-IT" sz="800" b="1" i="1" u="none" strike="noStrike" baseline="0">
                <a:solidFill>
                  <a:srgbClr val="FF0000"/>
                </a:solidFill>
                <a:latin typeface="Arial"/>
                <a:cs typeface="Arial"/>
              </a:rPr>
              <a:t>                       1                                2                              3</a:t>
            </a:r>
          </a:p>
        </xdr:txBody>
      </xdr:sp>
      <xdr:pic>
        <xdr:nvPicPr>
          <xdr:cNvPr id="2" name="Immagine 1"/>
          <xdr:cNvPicPr>
            <a:picLocks noChangeAspect="1"/>
          </xdr:cNvPicPr>
        </xdr:nvPicPr>
        <xdr:blipFill>
          <a:blip xmlns:r="http://schemas.openxmlformats.org/officeDocument/2006/relationships" r:embed="rId6"/>
          <a:stretch>
            <a:fillRect/>
          </a:stretch>
        </xdr:blipFill>
        <xdr:spPr>
          <a:xfrm>
            <a:off x="1809751" y="4838705"/>
            <a:ext cx="3017143" cy="325715"/>
          </a:xfrm>
          <a:prstGeom prst="rect">
            <a:avLst/>
          </a:prstGeom>
        </xdr:spPr>
      </xdr:pic>
    </xdr:grpSp>
    <xdr:clientData/>
  </xdr:twoCellAnchor>
  <xdr:twoCellAnchor>
    <xdr:from>
      <xdr:col>13</xdr:col>
      <xdr:colOff>581025</xdr:colOff>
      <xdr:row>1</xdr:row>
      <xdr:rowOff>76200</xdr:rowOff>
    </xdr:from>
    <xdr:to>
      <xdr:col>109</xdr:col>
      <xdr:colOff>57150</xdr:colOff>
      <xdr:row>4</xdr:row>
      <xdr:rowOff>66674</xdr:rowOff>
    </xdr:to>
    <xdr:sp macro="" textlink="">
      <xdr:nvSpPr>
        <xdr:cNvPr id="12" name="Text Box 1">
          <a:hlinkClick xmlns:r="http://schemas.openxmlformats.org/officeDocument/2006/relationships" r:id="rId7"/>
        </xdr:cNvPr>
        <xdr:cNvSpPr txBox="1">
          <a:spLocks noChangeArrowheads="1"/>
        </xdr:cNvSpPr>
      </xdr:nvSpPr>
      <xdr:spPr bwMode="auto">
        <a:xfrm>
          <a:off x="9210675" y="342900"/>
          <a:ext cx="1914525" cy="561974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it-IT" sz="1000" b="0" i="1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Corbel" panose="020B0503020204020204" pitchFamily="34" charset="0"/>
              <a:cs typeface="Arial"/>
            </a:rPr>
            <a:t>Forse ti può interessare il sistema</a:t>
          </a:r>
        </a:p>
        <a:p>
          <a:pPr algn="l" rtl="0">
            <a:defRPr sz="1000"/>
          </a:pPr>
          <a:r>
            <a:rPr lang="it-IT" sz="1000" b="0" i="1" u="none" strike="noStrike" baseline="0">
              <a:solidFill>
                <a:schemeClr val="accent2">
                  <a:lumMod val="50000"/>
                </a:schemeClr>
              </a:solidFill>
              <a:latin typeface="Corbel" panose="020B0503020204020204" pitchFamily="34" charset="0"/>
              <a:cs typeface="Arial"/>
            </a:rPr>
            <a:t>Project Plan in Excel</a:t>
          </a:r>
        </a:p>
        <a:p>
          <a:pPr algn="l" rtl="0">
            <a:defRPr sz="1000"/>
          </a:pPr>
          <a:r>
            <a:rPr lang="it-IT" sz="1000" b="0" i="1" u="none" strike="noStrike" baseline="0">
              <a:solidFill>
                <a:schemeClr val="accent2">
                  <a:lumMod val="50000"/>
                </a:schemeClr>
              </a:solidFill>
              <a:latin typeface="Corbel" panose="020B0503020204020204" pitchFamily="34" charset="0"/>
              <a:cs typeface="Arial"/>
            </a:rPr>
            <a:t>che trovi QUI.</a:t>
          </a:r>
        </a:p>
      </xdr:txBody>
    </xdr:sp>
    <xdr:clientData fLocksWithSheet="0" fPrintsWithSheet="0"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266700</xdr:colOff>
      <xdr:row>98</xdr:row>
      <xdr:rowOff>0</xdr:rowOff>
    </xdr:from>
    <xdr:to>
      <xdr:col>9</xdr:col>
      <xdr:colOff>276225</xdr:colOff>
      <xdr:row>98</xdr:row>
      <xdr:rowOff>0</xdr:rowOff>
    </xdr:to>
    <xdr:sp macro="" textlink="">
      <xdr:nvSpPr>
        <xdr:cNvPr id="173062" name="Text Box 6"/>
        <xdr:cNvSpPr txBox="1">
          <a:spLocks noChangeArrowheads="1"/>
        </xdr:cNvSpPr>
      </xdr:nvSpPr>
      <xdr:spPr bwMode="auto">
        <a:xfrm>
          <a:off x="5553075" y="22326600"/>
          <a:ext cx="7239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it-IT" sz="800" b="0" i="0" u="none" strike="noStrike" baseline="0">
              <a:solidFill>
                <a:srgbClr val="808080"/>
              </a:solidFill>
              <a:latin typeface="Tahoma"/>
              <a:ea typeface="Tahoma"/>
              <a:cs typeface="Tahoma"/>
            </a:rPr>
            <a:t>Confronta:</a:t>
          </a:r>
        </a:p>
        <a:p>
          <a:pPr algn="l" rtl="0">
            <a:defRPr sz="1000"/>
          </a:pPr>
          <a:r>
            <a:rPr lang="it-IT" sz="800" b="0" i="0" u="none" strike="noStrike" baseline="0">
              <a:solidFill>
                <a:srgbClr val="808080"/>
              </a:solidFill>
              <a:latin typeface="Tahoma"/>
              <a:ea typeface="Tahoma"/>
              <a:cs typeface="Tahoma"/>
            </a:rPr>
            <a:t>UGUALI = OK</a:t>
          </a:r>
        </a:p>
      </xdr:txBody>
    </xdr:sp>
    <xdr:clientData/>
  </xdr:twoCellAnchor>
  <xdr:twoCellAnchor>
    <xdr:from>
      <xdr:col>11</xdr:col>
      <xdr:colOff>47625</xdr:colOff>
      <xdr:row>98</xdr:row>
      <xdr:rowOff>0</xdr:rowOff>
    </xdr:from>
    <xdr:to>
      <xdr:col>12</xdr:col>
      <xdr:colOff>666750</xdr:colOff>
      <xdr:row>98</xdr:row>
      <xdr:rowOff>0</xdr:rowOff>
    </xdr:to>
    <xdr:sp macro="" textlink="">
      <xdr:nvSpPr>
        <xdr:cNvPr id="173066" name="Text Box 10"/>
        <xdr:cNvSpPr txBox="1">
          <a:spLocks noChangeArrowheads="1"/>
        </xdr:cNvSpPr>
      </xdr:nvSpPr>
      <xdr:spPr bwMode="auto">
        <a:xfrm>
          <a:off x="7477125" y="22326600"/>
          <a:ext cx="13335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it-IT" sz="800" b="0" i="0" u="none" strike="noStrike" baseline="0">
              <a:solidFill>
                <a:srgbClr val="808080"/>
              </a:solidFill>
              <a:latin typeface="Tahoma"/>
              <a:ea typeface="Tahoma"/>
              <a:cs typeface="Tahoma"/>
            </a:rPr>
            <a:t>Confronta: UGUALI = OK</a:t>
          </a:r>
        </a:p>
      </xdr:txBody>
    </xdr:sp>
    <xdr:clientData/>
  </xdr:twoCellAnchor>
  <xdr:twoCellAnchor editAs="oneCell">
    <xdr:from>
      <xdr:col>12</xdr:col>
      <xdr:colOff>114300</xdr:colOff>
      <xdr:row>0</xdr:row>
      <xdr:rowOff>171450</xdr:rowOff>
    </xdr:from>
    <xdr:to>
      <xdr:col>15</xdr:col>
      <xdr:colOff>600075</xdr:colOff>
      <xdr:row>1</xdr:row>
      <xdr:rowOff>133350</xdr:rowOff>
    </xdr:to>
    <xdr:pic>
      <xdr:nvPicPr>
        <xdr:cNvPr id="174023" name="Picture 967" descr="Tasto TAB e descrizione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58175" y="171450"/>
          <a:ext cx="2628900" cy="419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 fPrintsWithSheet="0"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266700</xdr:colOff>
      <xdr:row>3092</xdr:row>
      <xdr:rowOff>0</xdr:rowOff>
    </xdr:from>
    <xdr:to>
      <xdr:col>10</xdr:col>
      <xdr:colOff>276225</xdr:colOff>
      <xdr:row>3092</xdr:row>
      <xdr:rowOff>0</xdr:rowOff>
    </xdr:to>
    <xdr:sp macro="" textlink="">
      <xdr:nvSpPr>
        <xdr:cNvPr id="350209" name="Text Box 1"/>
        <xdr:cNvSpPr txBox="1">
          <a:spLocks noChangeArrowheads="1"/>
        </xdr:cNvSpPr>
      </xdr:nvSpPr>
      <xdr:spPr bwMode="auto">
        <a:xfrm>
          <a:off x="1828800" y="246164100"/>
          <a:ext cx="1714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it-IT" sz="800" b="0" i="0" u="none" strike="noStrike" baseline="0">
              <a:solidFill>
                <a:srgbClr val="808080"/>
              </a:solidFill>
              <a:latin typeface="Tahoma"/>
              <a:ea typeface="Tahoma"/>
              <a:cs typeface="Tahoma"/>
            </a:rPr>
            <a:t>Confronta:</a:t>
          </a:r>
        </a:p>
        <a:p>
          <a:pPr algn="l" rtl="0">
            <a:defRPr sz="1000"/>
          </a:pPr>
          <a:r>
            <a:rPr lang="it-IT" sz="800" b="0" i="0" u="none" strike="noStrike" baseline="0">
              <a:solidFill>
                <a:srgbClr val="808080"/>
              </a:solidFill>
              <a:latin typeface="Tahoma"/>
              <a:ea typeface="Tahoma"/>
              <a:cs typeface="Tahoma"/>
            </a:rPr>
            <a:t>UGUALI = OK</a:t>
          </a:r>
        </a:p>
      </xdr:txBody>
    </xdr:sp>
    <xdr:clientData/>
  </xdr:twoCellAnchor>
  <xdr:twoCellAnchor>
    <xdr:from>
      <xdr:col>12</xdr:col>
      <xdr:colOff>47625</xdr:colOff>
      <xdr:row>3092</xdr:row>
      <xdr:rowOff>0</xdr:rowOff>
    </xdr:from>
    <xdr:to>
      <xdr:col>13</xdr:col>
      <xdr:colOff>666750</xdr:colOff>
      <xdr:row>3092</xdr:row>
      <xdr:rowOff>0</xdr:rowOff>
    </xdr:to>
    <xdr:sp macro="" textlink="">
      <xdr:nvSpPr>
        <xdr:cNvPr id="350210" name="Text Box 2"/>
        <xdr:cNvSpPr txBox="1">
          <a:spLocks noChangeArrowheads="1"/>
        </xdr:cNvSpPr>
      </xdr:nvSpPr>
      <xdr:spPr bwMode="auto">
        <a:xfrm>
          <a:off x="2219325" y="246164100"/>
          <a:ext cx="2952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it-IT" sz="800" b="0" i="0" u="none" strike="noStrike" baseline="0">
              <a:solidFill>
                <a:srgbClr val="808080"/>
              </a:solidFill>
              <a:latin typeface="Tahoma"/>
              <a:ea typeface="Tahoma"/>
              <a:cs typeface="Tahoma"/>
            </a:rPr>
            <a:t>Confronta: UGUALI = OK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marcopiccoli.it/" TargetMode="External"/><Relationship Id="rId3" Type="http://schemas.openxmlformats.org/officeDocument/2006/relationships/hyperlink" Target="mailto:info@marcopiccoli.it" TargetMode="External"/><Relationship Id="rId7" Type="http://schemas.openxmlformats.org/officeDocument/2006/relationships/hyperlink" Target="mailto:info@marcopiccoli.it" TargetMode="External"/><Relationship Id="rId12" Type="http://schemas.openxmlformats.org/officeDocument/2006/relationships/drawing" Target="../drawings/drawing1.xml"/><Relationship Id="rId2" Type="http://schemas.openxmlformats.org/officeDocument/2006/relationships/hyperlink" Target="mailto:info@marcopiccoli.it" TargetMode="External"/><Relationship Id="rId1" Type="http://schemas.openxmlformats.org/officeDocument/2006/relationships/hyperlink" Target="http://www.marcopiccoli.it/public/index.php?option=com_content&amp;view=article&amp;id=121&amp;Itemid=379" TargetMode="External"/><Relationship Id="rId6" Type="http://schemas.openxmlformats.org/officeDocument/2006/relationships/hyperlink" Target="mailto:mpiccoli@marcopiccoli.it" TargetMode="External"/><Relationship Id="rId11" Type="http://schemas.openxmlformats.org/officeDocument/2006/relationships/printerSettings" Target="../printerSettings/printerSettings1.bin"/><Relationship Id="rId5" Type="http://schemas.openxmlformats.org/officeDocument/2006/relationships/hyperlink" Target="http://www.marcopiccoli.it/public/index.php?option=com_content&amp;view=article&amp;id=115&amp;Itemid=339" TargetMode="External"/><Relationship Id="rId10" Type="http://schemas.openxmlformats.org/officeDocument/2006/relationships/hyperlink" Target="http://www.marcopiccoli.it/public/index.php?option=com_content&amp;view=article&amp;id=121&amp;Itemid=379" TargetMode="External"/><Relationship Id="rId4" Type="http://schemas.openxmlformats.org/officeDocument/2006/relationships/hyperlink" Target="http://www.marcopiccoli.it/public/index.php?option=com_content&amp;view=article&amp;id=110&amp;Itemid=320" TargetMode="External"/><Relationship Id="rId9" Type="http://schemas.openxmlformats.org/officeDocument/2006/relationships/hyperlink" Target="http://www.marcopiccoli.it/public/index.php?option=com_phocadownload&amp;view=category&amp;id=12&amp;Itemid=287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2"/>
  <dimension ref="A1:DC184"/>
  <sheetViews>
    <sheetView showGridLines="0" showRowColHeaders="0" tabSelected="1" zoomScaleNormal="100" workbookViewId="0"/>
  </sheetViews>
  <sheetFormatPr defaultRowHeight="12.75"/>
  <cols>
    <col min="1" max="1" width="12.85546875" style="5" customWidth="1"/>
    <col min="2" max="13" width="9.7109375" style="5" customWidth="1"/>
    <col min="14" max="14" width="9.140625" style="5"/>
    <col min="15" max="106" width="0" style="5" hidden="1" customWidth="1"/>
    <col min="107" max="16384" width="9.140625" style="5"/>
  </cols>
  <sheetData>
    <row r="1" spans="1:14" s="2" customFormat="1" ht="21" customHeight="1">
      <c r="A1" s="170"/>
      <c r="B1" s="31"/>
      <c r="C1" s="256"/>
      <c r="D1" s="256"/>
      <c r="E1" s="256"/>
      <c r="F1" s="256"/>
      <c r="G1" s="256"/>
      <c r="H1" s="256"/>
      <c r="I1" s="256"/>
      <c r="J1" s="256"/>
      <c r="K1" s="357"/>
      <c r="L1" s="357"/>
      <c r="M1" s="357"/>
      <c r="N1" s="31"/>
    </row>
    <row r="2" spans="1:14" s="2" customFormat="1">
      <c r="A2" s="31"/>
      <c r="B2" s="31"/>
      <c r="C2" s="31"/>
      <c r="D2" s="361" t="s">
        <v>237</v>
      </c>
      <c r="E2" s="361"/>
      <c r="F2" s="31"/>
      <c r="G2" s="31"/>
      <c r="H2" s="31"/>
      <c r="I2" s="31"/>
      <c r="J2" s="31"/>
      <c r="K2" s="31"/>
      <c r="L2" s="31"/>
      <c r="M2" s="31"/>
      <c r="N2" s="31"/>
    </row>
    <row r="3" spans="1:14" s="2" customFormat="1" ht="21" customHeight="1">
      <c r="A3" s="31"/>
      <c r="B3" s="360" t="s">
        <v>234</v>
      </c>
      <c r="C3" s="360"/>
      <c r="D3" s="257">
        <v>1</v>
      </c>
      <c r="E3" s="258">
        <f>IF(H167=1,8,2)</f>
        <v>2</v>
      </c>
      <c r="F3" s="359" t="str">
        <f>IF(C163="",IF(H167=1,C158,""),C163)</f>
        <v/>
      </c>
      <c r="G3" s="359"/>
      <c r="H3" s="359"/>
      <c r="I3" s="359"/>
      <c r="J3" s="81"/>
      <c r="K3" s="81"/>
      <c r="L3" s="81"/>
      <c r="M3" s="30"/>
      <c r="N3" s="30"/>
    </row>
    <row r="4" spans="1:14" s="2" customFormat="1" ht="11.25" customHeight="1">
      <c r="A4" s="1"/>
      <c r="B4" s="328"/>
      <c r="C4" s="328"/>
      <c r="D4" s="328"/>
      <c r="E4" s="328"/>
      <c r="F4" s="328"/>
      <c r="G4" s="328"/>
      <c r="H4" s="328"/>
      <c r="I4" s="328"/>
      <c r="J4" s="328"/>
      <c r="K4" s="328"/>
      <c r="L4" s="328"/>
      <c r="M4" s="1"/>
      <c r="N4" s="1"/>
    </row>
    <row r="5" spans="1:14" s="2" customFormat="1" ht="15" customHeight="1">
      <c r="A5" s="31"/>
      <c r="B5" s="363" t="s">
        <v>305</v>
      </c>
      <c r="C5" s="363"/>
      <c r="D5" s="363"/>
      <c r="E5" s="363"/>
      <c r="F5" s="363"/>
      <c r="G5" s="363"/>
      <c r="H5" s="363"/>
      <c r="I5" s="363"/>
      <c r="J5" s="363"/>
      <c r="K5" s="363"/>
      <c r="L5" s="363"/>
      <c r="M5" s="31"/>
      <c r="N5" s="31"/>
    </row>
    <row r="6" spans="1:14" s="2" customFormat="1" ht="12.75" customHeight="1">
      <c r="A6" s="31"/>
      <c r="B6" s="364" t="s">
        <v>235</v>
      </c>
      <c r="C6" s="364"/>
      <c r="D6" s="364"/>
      <c r="E6" s="364"/>
      <c r="F6" s="364"/>
      <c r="G6" s="364"/>
      <c r="H6" s="364"/>
      <c r="I6" s="364"/>
      <c r="J6" s="364"/>
      <c r="K6" s="364"/>
      <c r="L6" s="364"/>
      <c r="M6" s="31"/>
      <c r="N6" s="296"/>
    </row>
    <row r="7" spans="1:14" s="2" customFormat="1" ht="22.5" customHeight="1">
      <c r="A7" s="31"/>
      <c r="B7" s="365" t="str">
        <f>IF(J69=J172,H162,H161)</f>
        <v>Richiedi via mail il TUO codice di proprietà per EXCEL.</v>
      </c>
      <c r="C7" s="365"/>
      <c r="D7" s="365"/>
      <c r="E7" s="365"/>
      <c r="F7" s="365"/>
      <c r="G7" s="365"/>
      <c r="H7" s="365"/>
      <c r="I7" s="366" t="s">
        <v>8</v>
      </c>
      <c r="J7" s="366"/>
      <c r="K7" s="366"/>
      <c r="L7" s="31"/>
      <c r="M7" s="31"/>
      <c r="N7" s="297"/>
    </row>
    <row r="8" spans="1:14" s="2" customFormat="1" ht="12" customHeight="1">
      <c r="A8" s="30"/>
      <c r="B8" s="367" t="s">
        <v>214</v>
      </c>
      <c r="C8" s="367"/>
      <c r="D8" s="367"/>
      <c r="E8" s="367"/>
      <c r="F8" s="367"/>
      <c r="G8" s="367"/>
      <c r="H8" s="367"/>
      <c r="I8" s="367"/>
      <c r="J8" s="367"/>
      <c r="K8" s="367"/>
      <c r="L8" s="367"/>
      <c r="M8" s="30"/>
      <c r="N8" s="30"/>
    </row>
    <row r="9" spans="1:14" s="2" customFormat="1" ht="20.25" customHeight="1">
      <c r="A9" s="32"/>
      <c r="B9" s="372" t="s">
        <v>212</v>
      </c>
      <c r="C9" s="372"/>
      <c r="D9" s="372"/>
      <c r="E9" s="372"/>
      <c r="F9" s="372"/>
      <c r="G9" s="372"/>
      <c r="H9" s="251"/>
      <c r="I9" s="312"/>
      <c r="J9" s="312"/>
      <c r="K9" s="373" t="s">
        <v>213</v>
      </c>
      <c r="L9" s="373"/>
      <c r="M9" s="32"/>
      <c r="N9" s="32"/>
    </row>
    <row r="10" spans="1:14" s="2" customFormat="1" ht="11.25" customHeight="1">
      <c r="A10" s="1"/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1"/>
      <c r="N10" s="1"/>
    </row>
    <row r="11" spans="1:14" s="2" customFormat="1">
      <c r="A11" s="1"/>
      <c r="B11" s="1"/>
      <c r="C11" s="368" t="s">
        <v>126</v>
      </c>
      <c r="D11" s="368"/>
      <c r="E11" s="368"/>
      <c r="F11" s="368"/>
      <c r="G11" s="368"/>
      <c r="H11" s="369" t="s">
        <v>127</v>
      </c>
      <c r="I11" s="369"/>
      <c r="J11" s="369"/>
      <c r="K11" s="369"/>
      <c r="L11" s="369"/>
      <c r="M11" s="1"/>
      <c r="N11" s="1"/>
    </row>
    <row r="12" spans="1:14" s="2" customFormat="1">
      <c r="A12" s="1"/>
      <c r="B12" s="1"/>
      <c r="C12" s="370" t="s">
        <v>12</v>
      </c>
      <c r="D12" s="370"/>
      <c r="E12" s="370"/>
      <c r="F12" s="370"/>
      <c r="G12" s="370"/>
      <c r="H12" s="371" t="s">
        <v>128</v>
      </c>
      <c r="I12" s="371"/>
      <c r="J12" s="371"/>
      <c r="K12" s="371"/>
      <c r="L12" s="371"/>
      <c r="M12" s="1"/>
      <c r="N12" s="1"/>
    </row>
    <row r="13" spans="1:14" s="2" customFormat="1">
      <c r="A13" s="1"/>
      <c r="B13" s="1"/>
      <c r="C13" s="376" t="s">
        <v>129</v>
      </c>
      <c r="D13" s="376"/>
      <c r="E13" s="376"/>
      <c r="F13" s="376"/>
      <c r="G13" s="376"/>
      <c r="H13" s="374" t="s">
        <v>10</v>
      </c>
      <c r="I13" s="374"/>
      <c r="J13" s="374"/>
      <c r="K13" s="374"/>
      <c r="L13" s="374"/>
      <c r="M13" s="1"/>
      <c r="N13" s="1"/>
    </row>
    <row r="14" spans="1:14" s="2" customFormat="1" ht="16.5" customHeight="1">
      <c r="A14" s="1"/>
      <c r="B14" s="375"/>
      <c r="C14" s="375"/>
      <c r="D14" s="375"/>
      <c r="E14" s="375"/>
      <c r="F14" s="375"/>
      <c r="G14" s="375"/>
      <c r="H14" s="375"/>
      <c r="I14" s="375"/>
      <c r="J14" s="375"/>
      <c r="K14" s="375"/>
      <c r="L14" s="375"/>
      <c r="M14" s="1"/>
      <c r="N14" s="1"/>
    </row>
    <row r="15" spans="1:14" s="2" customFormat="1" ht="16.5" customHeight="1">
      <c r="A15" s="1"/>
      <c r="B15" s="43"/>
      <c r="C15" s="43"/>
      <c r="D15" s="43"/>
      <c r="E15" s="43"/>
      <c r="F15" s="43"/>
      <c r="G15" s="19"/>
      <c r="H15" s="52"/>
      <c r="I15" s="188"/>
      <c r="J15" s="188"/>
      <c r="K15" s="43"/>
      <c r="L15" s="43"/>
      <c r="M15" s="1"/>
      <c r="N15" s="1"/>
    </row>
    <row r="16" spans="1:14" s="2" customFormat="1" ht="16.5" customHeight="1">
      <c r="A16" s="1"/>
      <c r="B16" s="44"/>
      <c r="C16" s="44"/>
      <c r="D16" s="44"/>
      <c r="E16" s="44"/>
      <c r="F16" s="187"/>
      <c r="G16" s="313" t="s">
        <v>162</v>
      </c>
      <c r="H16" s="252"/>
      <c r="I16" s="252"/>
      <c r="J16" s="252"/>
      <c r="K16" s="44"/>
      <c r="L16" s="44"/>
      <c r="M16" s="1"/>
      <c r="N16" s="1"/>
    </row>
    <row r="17" spans="1:15" s="2" customFormat="1" ht="16.5" customHeight="1">
      <c r="A17" s="1"/>
      <c r="B17" s="44"/>
      <c r="C17" s="44"/>
      <c r="D17" s="44"/>
      <c r="E17" s="44"/>
      <c r="F17" s="44"/>
      <c r="G17" s="189"/>
      <c r="H17" s="52"/>
      <c r="I17" s="190"/>
      <c r="J17" s="182"/>
      <c r="K17" s="44"/>
      <c r="L17" s="44"/>
      <c r="M17" s="1"/>
      <c r="N17" s="1"/>
    </row>
    <row r="18" spans="1:15" s="2" customFormat="1" ht="18" customHeight="1">
      <c r="A18" s="1"/>
      <c r="B18" s="43"/>
      <c r="C18" s="43"/>
      <c r="D18" s="43"/>
      <c r="E18" s="43"/>
      <c r="F18" s="1"/>
      <c r="G18" s="43"/>
      <c r="H18" s="43"/>
      <c r="I18" s="43"/>
      <c r="J18" s="377" t="s">
        <v>29</v>
      </c>
      <c r="K18" s="377"/>
      <c r="L18" s="377"/>
      <c r="M18" s="377"/>
      <c r="N18" s="1"/>
    </row>
    <row r="19" spans="1:15" s="2" customFormat="1" ht="20.25" customHeight="1">
      <c r="A19" s="1"/>
      <c r="B19" s="358" t="s">
        <v>215</v>
      </c>
      <c r="C19" s="358"/>
      <c r="D19" s="358"/>
      <c r="E19" s="358"/>
      <c r="F19" s="22"/>
      <c r="G19" s="362" t="s">
        <v>313</v>
      </c>
      <c r="H19" s="362"/>
      <c r="I19" s="362"/>
      <c r="J19" s="362"/>
      <c r="K19" s="362"/>
      <c r="L19" s="362"/>
      <c r="M19" s="362"/>
      <c r="N19" s="1"/>
    </row>
    <row r="20" spans="1:15" s="2" customFormat="1" ht="18" customHeight="1">
      <c r="A20" s="31"/>
      <c r="B20" s="76"/>
      <c r="C20" s="76"/>
      <c r="D20" s="76"/>
      <c r="E20" s="76"/>
      <c r="F20" s="76"/>
      <c r="G20" s="76"/>
      <c r="H20" s="76"/>
      <c r="I20" s="76"/>
      <c r="J20" s="76"/>
      <c r="K20" s="76"/>
      <c r="L20" s="76"/>
      <c r="M20" s="31"/>
      <c r="N20" s="1"/>
    </row>
    <row r="21" spans="1:15" s="11" customFormat="1" ht="26.25" customHeight="1">
      <c r="A21" s="10"/>
      <c r="B21" s="344" t="s">
        <v>64</v>
      </c>
      <c r="C21" s="344"/>
      <c r="D21" s="344"/>
      <c r="E21" s="344"/>
      <c r="F21" s="344"/>
      <c r="G21" s="344"/>
      <c r="H21" s="344"/>
      <c r="I21" s="344"/>
      <c r="J21" s="344"/>
      <c r="K21" s="344"/>
      <c r="L21" s="344"/>
      <c r="M21" s="10"/>
      <c r="N21" s="10"/>
      <c r="O21" s="2"/>
    </row>
    <row r="22" spans="1:15" s="2" customFormat="1" ht="19.5" customHeight="1">
      <c r="A22" s="1"/>
      <c r="B22" s="348" t="s">
        <v>216</v>
      </c>
      <c r="C22" s="348"/>
      <c r="D22" s="348"/>
      <c r="E22" s="348"/>
      <c r="F22" s="348"/>
      <c r="G22" s="348"/>
      <c r="H22" s="348"/>
      <c r="I22" s="348"/>
      <c r="J22" s="348"/>
      <c r="K22" s="348"/>
      <c r="L22" s="348"/>
      <c r="M22" s="8"/>
      <c r="N22" s="1"/>
    </row>
    <row r="23" spans="1:15" s="2" customFormat="1" ht="15.75" customHeight="1">
      <c r="A23" s="1"/>
      <c r="B23" s="59"/>
      <c r="C23" s="59"/>
      <c r="D23" s="59"/>
      <c r="E23" s="59"/>
      <c r="F23" s="59"/>
      <c r="G23" s="59"/>
      <c r="H23" s="59"/>
      <c r="I23" s="59"/>
      <c r="J23" s="59"/>
      <c r="K23" s="59"/>
      <c r="L23" s="59"/>
      <c r="M23" s="8"/>
      <c r="N23" s="1"/>
    </row>
    <row r="24" spans="1:15" s="2" customFormat="1" ht="15.75" customHeight="1">
      <c r="A24" s="1"/>
      <c r="B24" s="59"/>
      <c r="C24" s="59"/>
      <c r="D24" s="59"/>
      <c r="E24" s="59"/>
      <c r="F24" s="59"/>
      <c r="G24" s="59"/>
      <c r="H24" s="59"/>
      <c r="I24" s="59"/>
      <c r="J24" s="59"/>
      <c r="K24" s="59"/>
      <c r="L24" s="59"/>
      <c r="M24" s="8"/>
      <c r="N24" s="1"/>
    </row>
    <row r="25" spans="1:15" s="2" customFormat="1" ht="15.75" customHeight="1">
      <c r="A25" s="1"/>
      <c r="B25" s="59"/>
      <c r="C25" s="59"/>
      <c r="D25" s="59"/>
      <c r="E25" s="59"/>
      <c r="F25" s="59"/>
      <c r="G25" s="59"/>
      <c r="H25" s="59"/>
      <c r="I25" s="59"/>
      <c r="J25" s="59"/>
      <c r="K25" s="59"/>
      <c r="L25" s="59"/>
      <c r="M25" s="8"/>
      <c r="N25" s="1"/>
    </row>
    <row r="26" spans="1:15" s="2" customFormat="1" ht="18" customHeight="1">
      <c r="A26" s="294"/>
      <c r="B26" s="289" t="s">
        <v>217</v>
      </c>
      <c r="C26" s="354" t="s">
        <v>302</v>
      </c>
      <c r="D26" s="330"/>
      <c r="E26" s="330"/>
      <c r="F26" s="330"/>
      <c r="G26" s="330"/>
      <c r="H26" s="330"/>
      <c r="I26" s="330"/>
      <c r="J26" s="330"/>
      <c r="K26" s="330"/>
      <c r="L26" s="330"/>
      <c r="M26" s="17"/>
      <c r="N26" s="1"/>
    </row>
    <row r="27" spans="1:15" s="2" customFormat="1" ht="18" customHeight="1">
      <c r="A27" s="1"/>
      <c r="B27" s="79"/>
      <c r="C27" s="330" t="s">
        <v>218</v>
      </c>
      <c r="D27" s="330"/>
      <c r="E27" s="330"/>
      <c r="F27" s="330"/>
      <c r="G27" s="330"/>
      <c r="H27" s="330"/>
      <c r="I27" s="330"/>
      <c r="J27" s="330"/>
      <c r="K27" s="330"/>
      <c r="L27" s="330"/>
      <c r="M27" s="17"/>
      <c r="N27" s="1"/>
    </row>
    <row r="28" spans="1:15" s="2" customFormat="1" ht="18" customHeight="1">
      <c r="A28" s="1"/>
      <c r="B28" s="79"/>
      <c r="C28" s="332" t="s">
        <v>219</v>
      </c>
      <c r="D28" s="332"/>
      <c r="E28" s="332"/>
      <c r="F28" s="332"/>
      <c r="G28" s="332"/>
      <c r="H28" s="332"/>
      <c r="I28" s="332"/>
      <c r="J28" s="332"/>
      <c r="K28" s="332"/>
      <c r="L28" s="332"/>
      <c r="M28" s="17"/>
      <c r="N28" s="1"/>
    </row>
    <row r="29" spans="1:15" s="2" customFormat="1" ht="22.5" customHeight="1">
      <c r="A29" s="294"/>
      <c r="B29" s="289" t="s">
        <v>62</v>
      </c>
      <c r="C29" s="354" t="s">
        <v>303</v>
      </c>
      <c r="D29" s="330"/>
      <c r="E29" s="330"/>
      <c r="F29" s="330"/>
      <c r="G29" s="330"/>
      <c r="H29" s="330"/>
      <c r="I29" s="330"/>
      <c r="J29" s="330"/>
      <c r="K29" s="330"/>
      <c r="L29" s="330"/>
      <c r="M29" s="17"/>
      <c r="N29" s="1"/>
    </row>
    <row r="30" spans="1:15" s="2" customFormat="1" ht="18" customHeight="1">
      <c r="A30" s="1"/>
      <c r="B30" s="79"/>
      <c r="C30" s="330" t="s">
        <v>220</v>
      </c>
      <c r="D30" s="330"/>
      <c r="E30" s="330"/>
      <c r="F30" s="330"/>
      <c r="G30" s="330"/>
      <c r="H30" s="330"/>
      <c r="I30" s="330"/>
      <c r="J30" s="330"/>
      <c r="K30" s="330"/>
      <c r="L30" s="330"/>
      <c r="M30" s="17"/>
      <c r="N30" s="1"/>
    </row>
    <row r="31" spans="1:15" s="2" customFormat="1" ht="18" customHeight="1">
      <c r="A31" s="1"/>
      <c r="B31" s="79"/>
      <c r="C31" s="330" t="s">
        <v>221</v>
      </c>
      <c r="D31" s="330"/>
      <c r="E31" s="330"/>
      <c r="F31" s="330"/>
      <c r="G31" s="330"/>
      <c r="H31" s="330"/>
      <c r="I31" s="330"/>
      <c r="J31" s="330"/>
      <c r="K31" s="330"/>
      <c r="L31" s="330"/>
      <c r="M31" s="17"/>
      <c r="N31" s="1"/>
    </row>
    <row r="32" spans="1:15" s="2" customFormat="1" ht="18" customHeight="1">
      <c r="A32" s="1"/>
      <c r="B32" s="79"/>
      <c r="C32" s="332" t="s">
        <v>222</v>
      </c>
      <c r="D32" s="332"/>
      <c r="E32" s="332"/>
      <c r="F32" s="332"/>
      <c r="G32" s="332"/>
      <c r="H32" s="332"/>
      <c r="I32" s="332"/>
      <c r="J32" s="332"/>
      <c r="K32" s="332"/>
      <c r="L32" s="332"/>
      <c r="M32" s="17"/>
      <c r="N32" s="1"/>
    </row>
    <row r="33" spans="1:14" s="2" customFormat="1" ht="18" customHeight="1">
      <c r="A33" s="1"/>
      <c r="B33" s="79"/>
      <c r="C33" s="332" t="s">
        <v>223</v>
      </c>
      <c r="D33" s="332"/>
      <c r="E33" s="332"/>
      <c r="F33" s="332"/>
      <c r="G33" s="332"/>
      <c r="H33" s="332"/>
      <c r="I33" s="332"/>
      <c r="J33" s="332"/>
      <c r="K33" s="332"/>
      <c r="L33" s="332"/>
      <c r="M33" s="17"/>
      <c r="N33" s="1"/>
    </row>
    <row r="34" spans="1:14" s="2" customFormat="1" ht="22.5" customHeight="1">
      <c r="A34" s="294"/>
      <c r="B34" s="289" t="s">
        <v>63</v>
      </c>
      <c r="C34" s="354" t="s">
        <v>203</v>
      </c>
      <c r="D34" s="330"/>
      <c r="E34" s="330"/>
      <c r="F34" s="330"/>
      <c r="G34" s="330"/>
      <c r="H34" s="330"/>
      <c r="I34" s="330"/>
      <c r="J34" s="330"/>
      <c r="K34" s="330"/>
      <c r="L34" s="330"/>
      <c r="M34" s="17"/>
      <c r="N34" s="1"/>
    </row>
    <row r="35" spans="1:14" s="2" customFormat="1" ht="18" customHeight="1">
      <c r="A35" s="1"/>
      <c r="B35" s="79"/>
      <c r="C35" s="330" t="s">
        <v>224</v>
      </c>
      <c r="D35" s="330"/>
      <c r="E35" s="330"/>
      <c r="F35" s="330"/>
      <c r="G35" s="330"/>
      <c r="H35" s="330"/>
      <c r="I35" s="330"/>
      <c r="J35" s="330"/>
      <c r="K35" s="330"/>
      <c r="L35" s="330"/>
      <c r="M35" s="17"/>
      <c r="N35" s="1"/>
    </row>
    <row r="36" spans="1:14" s="2" customFormat="1" ht="18" customHeight="1">
      <c r="A36" s="1"/>
      <c r="B36" s="79"/>
      <c r="C36" s="332" t="s">
        <v>225</v>
      </c>
      <c r="D36" s="332"/>
      <c r="E36" s="332"/>
      <c r="F36" s="332"/>
      <c r="G36" s="332"/>
      <c r="H36" s="332"/>
      <c r="I36" s="332"/>
      <c r="J36" s="332"/>
      <c r="K36" s="332"/>
      <c r="L36" s="332"/>
      <c r="M36" s="17"/>
      <c r="N36" s="1"/>
    </row>
    <row r="37" spans="1:14" s="2" customFormat="1" ht="18" customHeight="1">
      <c r="A37" s="294"/>
      <c r="B37" s="290" t="s">
        <v>276</v>
      </c>
      <c r="C37" s="330" t="s">
        <v>301</v>
      </c>
      <c r="D37" s="330"/>
      <c r="E37" s="330"/>
      <c r="F37" s="330"/>
      <c r="G37" s="330"/>
      <c r="H37" s="330"/>
      <c r="I37" s="330"/>
      <c r="J37" s="330"/>
      <c r="K37" s="330"/>
      <c r="L37" s="330"/>
      <c r="M37" s="17"/>
      <c r="N37" s="1"/>
    </row>
    <row r="38" spans="1:14" s="2" customFormat="1" ht="18" customHeight="1">
      <c r="A38" s="1"/>
      <c r="B38" s="79"/>
      <c r="C38" s="332" t="s">
        <v>300</v>
      </c>
      <c r="D38" s="332"/>
      <c r="E38" s="332"/>
      <c r="F38" s="332"/>
      <c r="G38" s="332"/>
      <c r="H38" s="332"/>
      <c r="I38" s="332"/>
      <c r="J38" s="332"/>
      <c r="K38" s="332"/>
      <c r="L38" s="332"/>
      <c r="M38" s="17"/>
      <c r="N38" s="1"/>
    </row>
    <row r="39" spans="1:14" s="2" customFormat="1" ht="18" customHeight="1">
      <c r="A39" s="294"/>
      <c r="B39" s="79"/>
      <c r="C39" s="331" t="s">
        <v>277</v>
      </c>
      <c r="D39" s="331"/>
      <c r="E39" s="331"/>
      <c r="F39" s="331"/>
      <c r="G39" s="331"/>
      <c r="H39" s="331"/>
      <c r="I39" s="331"/>
      <c r="J39" s="331"/>
      <c r="K39" s="331"/>
      <c r="L39" s="331"/>
      <c r="M39" s="17"/>
      <c r="N39" s="1"/>
    </row>
    <row r="40" spans="1:14" s="2" customFormat="1" ht="9" customHeight="1">
      <c r="A40" s="1"/>
      <c r="B40" s="79"/>
      <c r="C40" s="161"/>
      <c r="D40" s="161"/>
      <c r="E40" s="161"/>
      <c r="F40" s="161"/>
      <c r="G40" s="161"/>
      <c r="H40" s="161"/>
      <c r="I40" s="161"/>
      <c r="J40" s="161"/>
      <c r="K40" s="161"/>
      <c r="L40" s="161"/>
      <c r="M40" s="161"/>
      <c r="N40" s="1"/>
    </row>
    <row r="41" spans="1:14" s="2" customFormat="1" ht="15" customHeight="1">
      <c r="A41" s="1"/>
      <c r="B41" s="1"/>
      <c r="C41" s="330" t="s">
        <v>16</v>
      </c>
      <c r="D41" s="330"/>
      <c r="E41" s="330"/>
      <c r="F41" s="330"/>
      <c r="G41" s="330"/>
      <c r="H41" s="1"/>
      <c r="I41" s="340" t="s">
        <v>8</v>
      </c>
      <c r="J41" s="340"/>
      <c r="K41" s="340" t="s">
        <v>25</v>
      </c>
      <c r="L41" s="340"/>
      <c r="M41" s="295"/>
      <c r="N41" s="1"/>
    </row>
    <row r="42" spans="1:14" s="2" customFormat="1" ht="16.5" customHeight="1">
      <c r="A42" s="1"/>
      <c r="B42" s="1"/>
      <c r="C42" s="349" t="s">
        <v>226</v>
      </c>
      <c r="D42" s="349"/>
      <c r="E42" s="349"/>
      <c r="F42" s="349"/>
      <c r="G42" s="349"/>
      <c r="H42" s="349"/>
      <c r="I42" s="349"/>
      <c r="J42" s="349"/>
      <c r="K42" s="349"/>
      <c r="L42" s="349"/>
      <c r="M42" s="17"/>
      <c r="N42" s="1"/>
    </row>
    <row r="43" spans="1:14" s="2" customFormat="1" ht="30.75" customHeight="1">
      <c r="A43" s="1"/>
      <c r="B43" s="355" t="str">
        <f>G$19</f>
        <v>Calendario Interattivo 2.1 - per EXCEL .xlsx</v>
      </c>
      <c r="C43" s="355"/>
      <c r="D43" s="355"/>
      <c r="E43" s="355"/>
      <c r="F43" s="355"/>
      <c r="G43" s="355"/>
      <c r="H43" s="355"/>
      <c r="I43" s="355"/>
      <c r="J43" s="355"/>
      <c r="K43" s="1"/>
      <c r="L43" s="329" t="s">
        <v>124</v>
      </c>
      <c r="M43" s="329"/>
      <c r="N43" s="1"/>
    </row>
    <row r="44" spans="1:14" s="2" customFormat="1" ht="15" customHeight="1">
      <c r="A44" s="1"/>
      <c r="B44" s="328"/>
      <c r="C44" s="328"/>
      <c r="D44" s="328"/>
      <c r="E44" s="328"/>
      <c r="F44" s="328"/>
      <c r="G44" s="328"/>
      <c r="H44" s="328"/>
      <c r="I44" s="328"/>
      <c r="J44" s="328"/>
      <c r="K44" s="328"/>
      <c r="L44" s="328"/>
      <c r="M44" s="1"/>
      <c r="N44" s="1"/>
    </row>
    <row r="45" spans="1:14" s="11" customFormat="1" ht="27" customHeight="1">
      <c r="A45" s="10"/>
      <c r="B45" s="342" t="s">
        <v>31</v>
      </c>
      <c r="C45" s="342"/>
      <c r="D45" s="342"/>
      <c r="E45" s="342"/>
      <c r="F45" s="342"/>
      <c r="G45" s="342"/>
      <c r="H45" s="342"/>
      <c r="I45" s="342"/>
      <c r="J45" s="342"/>
      <c r="K45" s="342"/>
      <c r="L45" s="342"/>
      <c r="M45" s="10"/>
      <c r="N45" s="10"/>
    </row>
    <row r="46" spans="1:14" s="11" customFormat="1" ht="19.5" customHeight="1">
      <c r="A46" s="18"/>
      <c r="B46" s="255"/>
      <c r="C46" s="353" t="s">
        <v>228</v>
      </c>
      <c r="D46" s="353"/>
      <c r="E46" s="353"/>
      <c r="F46" s="353"/>
      <c r="G46" s="353"/>
      <c r="H46" s="353"/>
      <c r="I46" s="10"/>
      <c r="J46" s="89" t="s">
        <v>48</v>
      </c>
      <c r="K46" s="10"/>
      <c r="L46" s="10"/>
      <c r="M46" s="10"/>
      <c r="N46" s="10"/>
    </row>
    <row r="47" spans="1:14" s="2" customFormat="1" ht="19.5" customHeight="1">
      <c r="A47" s="27"/>
      <c r="B47" s="255"/>
      <c r="C47" s="345" t="s">
        <v>121</v>
      </c>
      <c r="D47" s="346"/>
      <c r="E47" s="346"/>
      <c r="F47" s="346"/>
      <c r="G47" s="346"/>
      <c r="H47" s="347"/>
      <c r="J47" s="85">
        <v>2024</v>
      </c>
      <c r="L47" s="1"/>
      <c r="M47" s="1"/>
      <c r="N47" s="1"/>
    </row>
    <row r="48" spans="1:14" s="2" customFormat="1" ht="6" customHeight="1">
      <c r="A48" s="19"/>
      <c r="B48" s="255"/>
      <c r="C48" s="16"/>
      <c r="D48" s="16"/>
      <c r="E48" s="16"/>
      <c r="F48" s="16"/>
      <c r="G48" s="16"/>
      <c r="H48" s="16"/>
      <c r="I48" s="16"/>
      <c r="J48" s="14"/>
      <c r="K48" s="14"/>
      <c r="L48" s="14"/>
      <c r="M48" s="1"/>
      <c r="N48" s="1"/>
    </row>
    <row r="49" spans="1:15" s="2" customFormat="1" ht="19.5" customHeight="1">
      <c r="A49" s="1"/>
      <c r="B49" s="255"/>
      <c r="C49" s="88" t="s">
        <v>131</v>
      </c>
      <c r="D49" s="335" t="s">
        <v>11</v>
      </c>
      <c r="E49" s="335"/>
      <c r="F49" s="335"/>
      <c r="G49" s="335"/>
      <c r="H49" s="335"/>
      <c r="I49" s="57" t="s">
        <v>125</v>
      </c>
      <c r="J49" s="46"/>
      <c r="K49" s="45" t="str">
        <f>IF(ISBLANK(J49),"",VLOOKUP(J49,B131:E142,4,FALSE))</f>
        <v/>
      </c>
      <c r="L49" s="1"/>
      <c r="M49" s="1"/>
      <c r="N49" s="1"/>
    </row>
    <row r="50" spans="1:15" s="2" customFormat="1" ht="19.5" customHeight="1">
      <c r="A50" s="1"/>
      <c r="B50" s="255"/>
      <c r="C50" s="58"/>
      <c r="D50" s="384" t="s">
        <v>7</v>
      </c>
      <c r="E50" s="384"/>
      <c r="F50" s="384"/>
      <c r="G50" s="384"/>
      <c r="H50" s="384"/>
      <c r="I50" s="1"/>
      <c r="J50" s="383" t="s">
        <v>32</v>
      </c>
      <c r="K50" s="383"/>
      <c r="L50" s="383"/>
      <c r="M50" s="383"/>
      <c r="N50" s="1"/>
    </row>
    <row r="51" spans="1:15" s="11" customFormat="1" ht="7.5" customHeight="1">
      <c r="A51" s="10"/>
      <c r="B51" s="255"/>
      <c r="C51" s="83"/>
      <c r="D51" s="83"/>
      <c r="E51" s="83"/>
      <c r="F51" s="83"/>
      <c r="G51" s="83"/>
      <c r="H51" s="83"/>
      <c r="I51" s="83"/>
      <c r="J51" s="83"/>
      <c r="K51" s="83"/>
      <c r="L51" s="83"/>
      <c r="M51" s="12"/>
      <c r="N51" s="1"/>
      <c r="O51" s="2"/>
    </row>
    <row r="52" spans="1:15" s="48" customFormat="1" ht="17.25" customHeight="1">
      <c r="A52" s="47"/>
      <c r="B52" s="255"/>
      <c r="C52" s="47"/>
      <c r="D52" s="47"/>
      <c r="E52" s="47"/>
      <c r="F52" s="84" t="s">
        <v>14</v>
      </c>
      <c r="G52" s="385" t="s">
        <v>227</v>
      </c>
      <c r="H52" s="386"/>
      <c r="I52" s="47"/>
      <c r="J52" s="47"/>
      <c r="K52" s="47"/>
      <c r="L52" s="47"/>
      <c r="M52" s="47"/>
      <c r="N52" s="1"/>
      <c r="O52" s="2"/>
    </row>
    <row r="53" spans="1:15" s="11" customFormat="1" ht="19.5" customHeight="1">
      <c r="A53" s="10"/>
      <c r="B53" s="255"/>
      <c r="C53" s="87"/>
      <c r="D53" s="10"/>
      <c r="E53" s="10"/>
      <c r="F53" s="10"/>
      <c r="G53" s="10"/>
      <c r="H53" s="10"/>
      <c r="I53" s="10"/>
      <c r="J53" s="10"/>
      <c r="K53" s="10"/>
      <c r="L53" s="86"/>
      <c r="M53" s="86"/>
      <c r="N53" s="1"/>
    </row>
    <row r="54" spans="1:15" s="11" customFormat="1" ht="22.5" customHeight="1">
      <c r="A54" s="10"/>
      <c r="B54" s="10"/>
      <c r="C54" s="341" t="s">
        <v>18</v>
      </c>
      <c r="D54" s="341"/>
      <c r="E54" s="341"/>
      <c r="F54" s="341"/>
      <c r="G54" s="341"/>
      <c r="H54" s="341"/>
      <c r="I54" s="341"/>
      <c r="J54" s="341"/>
      <c r="K54" s="341"/>
      <c r="L54" s="341"/>
      <c r="M54" s="12"/>
      <c r="N54" s="1"/>
      <c r="O54" s="2"/>
    </row>
    <row r="55" spans="1:15" s="11" customFormat="1" ht="16.5" customHeight="1">
      <c r="A55" s="10"/>
      <c r="B55" s="10"/>
      <c r="C55" s="387"/>
      <c r="D55" s="387"/>
      <c r="E55" s="387"/>
      <c r="F55" s="387"/>
      <c r="G55" s="387"/>
      <c r="H55" s="387"/>
      <c r="I55" s="387"/>
      <c r="J55" s="387"/>
      <c r="K55" s="387"/>
      <c r="L55" s="387"/>
      <c r="M55" s="12"/>
      <c r="N55" s="1"/>
      <c r="O55" s="2"/>
    </row>
    <row r="56" spans="1:15" s="2" customFormat="1" ht="21" customHeight="1">
      <c r="A56" s="1"/>
      <c r="B56" s="1"/>
      <c r="C56" s="382" t="str">
        <f>IF(ISERROR(L165),C160,C161)</f>
        <v>Il sistema risulta funzionante al 100% e rileva tutti i fogli che lo compongono.</v>
      </c>
      <c r="D56" s="382"/>
      <c r="E56" s="382"/>
      <c r="F56" s="382"/>
      <c r="G56" s="382"/>
      <c r="H56" s="382"/>
      <c r="I56" s="382"/>
      <c r="J56" s="382"/>
      <c r="K56" s="382"/>
      <c r="L56" s="382"/>
      <c r="M56" s="1"/>
      <c r="N56" s="1"/>
    </row>
    <row r="57" spans="1:15" s="2" customFormat="1" ht="21" customHeight="1">
      <c r="A57" s="1"/>
      <c r="B57" s="254"/>
      <c r="C57" s="1"/>
      <c r="D57" s="253"/>
      <c r="E57" s="253"/>
      <c r="F57" s="253"/>
      <c r="G57" s="253"/>
      <c r="H57" s="253"/>
      <c r="I57" s="253"/>
      <c r="J57" s="253"/>
      <c r="K57" s="253"/>
      <c r="L57" s="253"/>
      <c r="M57" s="253"/>
      <c r="N57" s="1"/>
    </row>
    <row r="58" spans="1:15" s="2" customFormat="1" ht="21" customHeight="1">
      <c r="A58" s="1"/>
      <c r="B58" s="254"/>
      <c r="C58" s="1"/>
      <c r="D58" s="253"/>
      <c r="E58" s="253"/>
      <c r="F58" s="253"/>
      <c r="G58" s="253"/>
      <c r="H58" s="253"/>
      <c r="I58" s="253"/>
      <c r="J58" s="253"/>
      <c r="K58" s="253"/>
      <c r="L58" s="253"/>
      <c r="M58" s="253"/>
      <c r="N58" s="1"/>
    </row>
    <row r="59" spans="1:15" s="2" customFormat="1" ht="16.5" customHeight="1">
      <c r="A59" s="31"/>
      <c r="B59" s="352" t="s">
        <v>17</v>
      </c>
      <c r="C59" s="352"/>
      <c r="D59" s="352"/>
      <c r="E59" s="352"/>
      <c r="F59" s="352"/>
      <c r="G59" s="352"/>
      <c r="H59" s="352"/>
      <c r="I59" s="352"/>
      <c r="J59" s="352"/>
      <c r="K59" s="352"/>
      <c r="L59" s="352"/>
      <c r="M59" s="31"/>
      <c r="N59" s="31"/>
    </row>
    <row r="60" spans="1:15" s="2" customFormat="1" ht="18.75" customHeight="1">
      <c r="A60" s="31"/>
      <c r="B60" s="381" t="s">
        <v>229</v>
      </c>
      <c r="C60" s="381"/>
      <c r="D60" s="381"/>
      <c r="E60" s="381"/>
      <c r="F60" s="381"/>
      <c r="G60" s="381"/>
      <c r="H60" s="381"/>
      <c r="I60" s="381"/>
      <c r="J60" s="381"/>
      <c r="K60" s="381"/>
      <c r="L60" s="381"/>
      <c r="M60" s="381"/>
      <c r="N60" s="31"/>
    </row>
    <row r="61" spans="1:15" s="2" customFormat="1" ht="18.75" customHeight="1">
      <c r="A61" s="31"/>
      <c r="B61" s="334" t="s">
        <v>230</v>
      </c>
      <c r="C61" s="334"/>
      <c r="D61" s="334"/>
      <c r="E61" s="334"/>
      <c r="F61" s="334"/>
      <c r="G61" s="334"/>
      <c r="H61" s="334"/>
      <c r="I61" s="334"/>
      <c r="J61" s="334"/>
      <c r="K61" s="334"/>
      <c r="L61" s="334"/>
      <c r="M61" s="334"/>
      <c r="N61" s="31"/>
    </row>
    <row r="62" spans="1:15" s="2" customFormat="1" ht="18.75" customHeight="1">
      <c r="A62" s="31"/>
      <c r="B62" s="351" t="s">
        <v>231</v>
      </c>
      <c r="C62" s="351"/>
      <c r="D62" s="351"/>
      <c r="E62" s="351"/>
      <c r="F62" s="351"/>
      <c r="G62" s="351"/>
      <c r="H62" s="351"/>
      <c r="I62" s="351"/>
      <c r="J62" s="351"/>
      <c r="K62" s="351"/>
      <c r="L62" s="351"/>
      <c r="M62" s="351"/>
      <c r="N62" s="31"/>
    </row>
    <row r="63" spans="1:15" s="2" customFormat="1" ht="18.75" customHeight="1">
      <c r="A63" s="31"/>
      <c r="B63" s="404" t="s">
        <v>236</v>
      </c>
      <c r="C63" s="404"/>
      <c r="D63" s="404"/>
      <c r="E63" s="404"/>
      <c r="F63" s="404"/>
      <c r="G63" s="404"/>
      <c r="H63" s="404"/>
      <c r="I63" s="404"/>
      <c r="J63" s="404"/>
      <c r="K63" s="404"/>
      <c r="L63" s="404"/>
      <c r="M63" s="404"/>
      <c r="N63" s="31"/>
    </row>
    <row r="64" spans="1:15" s="2" customFormat="1" ht="18.75" customHeight="1">
      <c r="A64" s="31"/>
      <c r="B64" s="356" t="s">
        <v>232</v>
      </c>
      <c r="C64" s="351"/>
      <c r="D64" s="351"/>
      <c r="E64" s="351"/>
      <c r="F64" s="351"/>
      <c r="G64" s="351"/>
      <c r="H64" s="351"/>
      <c r="I64" s="351"/>
      <c r="J64" s="351"/>
      <c r="K64" s="351"/>
      <c r="L64" s="351"/>
      <c r="M64" s="351"/>
      <c r="N64" s="31"/>
    </row>
    <row r="65" spans="1:18" s="2" customFormat="1" ht="22.5" customHeight="1">
      <c r="A65" s="1"/>
      <c r="B65" s="31"/>
      <c r="C65" s="351"/>
      <c r="D65" s="351"/>
      <c r="E65" s="351"/>
      <c r="F65" s="406" t="s">
        <v>19</v>
      </c>
      <c r="G65" s="406"/>
      <c r="H65" s="406"/>
      <c r="I65" s="80"/>
      <c r="J65" s="405"/>
      <c r="K65" s="405"/>
      <c r="L65" s="405"/>
      <c r="M65" s="31"/>
      <c r="N65" s="31"/>
    </row>
    <row r="66" spans="1:18" s="2" customFormat="1" ht="27" customHeight="1">
      <c r="A66" s="31"/>
      <c r="B66" s="419" t="s">
        <v>233</v>
      </c>
      <c r="C66" s="419"/>
      <c r="D66" s="419"/>
      <c r="E66" s="419"/>
      <c r="F66" s="419"/>
      <c r="G66" s="419"/>
      <c r="H66" s="419"/>
      <c r="I66" s="419"/>
      <c r="J66" s="419"/>
      <c r="K66" s="419"/>
      <c r="L66" s="419"/>
      <c r="M66" s="31"/>
      <c r="N66" s="31"/>
    </row>
    <row r="67" spans="1:18" s="48" customFormat="1" ht="20.25" customHeight="1">
      <c r="A67" s="47"/>
      <c r="B67" s="401" t="str">
        <f>IF(E167=FALSE,"ERROR","")</f>
        <v/>
      </c>
      <c r="C67" s="420" t="str">
        <f>C46</f>
        <v>TITOLARE DEL SISTEMA:</v>
      </c>
      <c r="D67" s="421"/>
      <c r="E67" s="416" t="str">
        <f>CONCATENATE(C47," - ",F52,": ",G52)</f>
        <v>Inserisci NOME - P. IVA: 01234567891</v>
      </c>
      <c r="F67" s="417"/>
      <c r="G67" s="417"/>
      <c r="H67" s="417"/>
      <c r="I67" s="417"/>
      <c r="J67" s="417"/>
      <c r="K67" s="417"/>
      <c r="L67" s="418"/>
      <c r="M67" s="47"/>
      <c r="N67" s="47"/>
    </row>
    <row r="68" spans="1:18" s="48" customFormat="1" ht="10.5" customHeight="1">
      <c r="A68" s="47"/>
      <c r="B68" s="401"/>
      <c r="C68" s="47"/>
      <c r="D68" s="47"/>
      <c r="E68" s="47"/>
      <c r="F68" s="47"/>
      <c r="G68" s="47"/>
      <c r="H68" s="47"/>
      <c r="I68" s="47"/>
      <c r="J68" s="47"/>
      <c r="K68" s="47"/>
      <c r="L68" s="47"/>
      <c r="M68" s="47"/>
      <c r="N68" s="47"/>
    </row>
    <row r="69" spans="1:18" s="48" customFormat="1" ht="20.25" customHeight="1">
      <c r="A69" s="47"/>
      <c r="B69" s="401"/>
      <c r="C69" s="47"/>
      <c r="D69" s="47"/>
      <c r="E69" s="47"/>
      <c r="F69" s="413" t="s">
        <v>6</v>
      </c>
      <c r="G69" s="413"/>
      <c r="H69" s="413"/>
      <c r="I69" s="413"/>
      <c r="J69" s="397"/>
      <c r="K69" s="398"/>
      <c r="L69" s="399"/>
      <c r="M69" s="49">
        <f>IF(ISBLANK(J69),0,1)</f>
        <v>0</v>
      </c>
      <c r="N69" s="310" t="str">
        <f>CONCATENATE("Per il calendario da ID nr. ",D3," a ID nr. ",E3," il file è già")</f>
        <v>Per il calendario da ID nr. 1 a ID nr. 2 il file è già</v>
      </c>
      <c r="O69" s="165"/>
    </row>
    <row r="70" spans="1:18" s="48" customFormat="1" ht="18.75" customHeight="1">
      <c r="A70" s="47"/>
      <c r="B70" s="401"/>
      <c r="C70" s="47"/>
      <c r="D70" s="47"/>
      <c r="E70" s="47"/>
      <c r="F70" s="47"/>
      <c r="G70" s="47"/>
      <c r="H70" s="47"/>
      <c r="I70" s="47"/>
      <c r="J70" s="408"/>
      <c r="K70" s="408"/>
      <c r="L70" s="408"/>
      <c r="M70" s="49">
        <f>IF(MID(J69,4,1)="-",1,0)</f>
        <v>0</v>
      </c>
      <c r="N70" s="311" t="s">
        <v>278</v>
      </c>
    </row>
    <row r="71" spans="1:18" s="2" customFormat="1" ht="21.75" customHeight="1">
      <c r="A71" s="1"/>
      <c r="B71" s="259">
        <f>C181</f>
        <v>0</v>
      </c>
      <c r="C71" s="260" t="s">
        <v>157</v>
      </c>
      <c r="D71" s="261" t="s">
        <v>158</v>
      </c>
      <c r="E71" s="262"/>
      <c r="F71" s="262"/>
      <c r="G71" s="183"/>
      <c r="H71" s="400" t="str">
        <f>IF(J69="","",IF(J172=J69,H157,H158))</f>
        <v/>
      </c>
      <c r="I71" s="400"/>
      <c r="J71" s="400"/>
      <c r="K71" s="400"/>
      <c r="L71" s="400"/>
      <c r="M71" s="50"/>
      <c r="N71" s="291"/>
      <c r="O71" s="48"/>
      <c r="P71" s="48"/>
      <c r="Q71" s="48"/>
    </row>
    <row r="72" spans="1:18" s="2" customFormat="1" ht="21.75" customHeight="1">
      <c r="A72" s="1"/>
      <c r="B72" s="407" t="str">
        <f>IF(J69=J172,H159,IF(H71=H158,H160,IF(B71&lt;0,"","")))</f>
        <v/>
      </c>
      <c r="C72" s="407"/>
      <c r="D72" s="407"/>
      <c r="E72" s="407"/>
      <c r="F72" s="407"/>
      <c r="G72" s="407"/>
      <c r="H72" s="407"/>
      <c r="I72" s="407"/>
      <c r="J72" s="407"/>
      <c r="K72" s="407"/>
      <c r="L72" s="407"/>
      <c r="M72" s="176"/>
      <c r="N72" s="51"/>
      <c r="O72" s="48"/>
      <c r="P72" s="48"/>
      <c r="Q72" s="48"/>
    </row>
    <row r="73" spans="1:18" s="2" customFormat="1" ht="15.75" customHeight="1">
      <c r="A73" s="1"/>
      <c r="B73" s="407"/>
      <c r="C73" s="407"/>
      <c r="D73" s="407"/>
      <c r="E73" s="407"/>
      <c r="F73" s="407"/>
      <c r="G73" s="407"/>
      <c r="H73" s="407"/>
      <c r="I73" s="407"/>
      <c r="J73" s="407"/>
      <c r="K73" s="407"/>
      <c r="L73" s="407"/>
      <c r="M73" s="176"/>
      <c r="N73" s="1"/>
    </row>
    <row r="74" spans="1:18" s="2" customFormat="1" ht="20.25" customHeight="1">
      <c r="A74" s="1"/>
      <c r="B74" s="415" t="s">
        <v>304</v>
      </c>
      <c r="C74" s="415"/>
      <c r="D74" s="415"/>
      <c r="E74" s="415"/>
      <c r="F74" s="415"/>
      <c r="G74" s="1"/>
      <c r="H74" s="402" t="s">
        <v>288</v>
      </c>
      <c r="I74" s="402"/>
      <c r="J74" s="402"/>
      <c r="K74" s="402"/>
      <c r="L74" s="402"/>
      <c r="M74" s="402"/>
      <c r="N74" s="1"/>
    </row>
    <row r="75" spans="1:18" s="2" customFormat="1" ht="20.25" customHeight="1">
      <c r="A75" s="1"/>
      <c r="B75" s="396" t="str">
        <f>G$19</f>
        <v>Calendario Interattivo 2.1 - per EXCEL .xlsx</v>
      </c>
      <c r="C75" s="396"/>
      <c r="D75" s="396"/>
      <c r="E75" s="396"/>
      <c r="F75" s="396"/>
      <c r="G75" s="396"/>
      <c r="H75" s="396"/>
      <c r="I75" s="396"/>
      <c r="J75" s="396"/>
      <c r="K75" s="1"/>
      <c r="L75" s="395" t="s">
        <v>124</v>
      </c>
      <c r="M75" s="395"/>
      <c r="N75" s="1"/>
    </row>
    <row r="76" spans="1:18" s="2" customFormat="1" ht="20.25" customHeight="1">
      <c r="A76" s="1"/>
      <c r="B76" s="160"/>
      <c r="C76" s="160"/>
      <c r="D76" s="160"/>
      <c r="E76" s="160"/>
      <c r="F76" s="160"/>
      <c r="G76" s="160"/>
      <c r="H76" s="160"/>
      <c r="I76" s="160"/>
      <c r="J76" s="160"/>
      <c r="K76" s="1"/>
      <c r="L76" s="154"/>
      <c r="M76" s="154"/>
      <c r="N76" s="1"/>
    </row>
    <row r="77" spans="1:18" s="2" customFormat="1" ht="20.25" customHeight="1">
      <c r="A77" s="1"/>
      <c r="B77" s="356" t="s">
        <v>132</v>
      </c>
      <c r="C77" s="356"/>
      <c r="D77" s="356"/>
      <c r="E77" s="356"/>
      <c r="F77" s="350" t="s">
        <v>27</v>
      </c>
      <c r="G77" s="350"/>
      <c r="H77" s="350"/>
      <c r="I77" s="350"/>
      <c r="J77" s="350"/>
      <c r="K77" s="350"/>
      <c r="L77" s="350"/>
      <c r="M77" s="1"/>
      <c r="N77" s="1"/>
    </row>
    <row r="78" spans="1:18" s="35" customFormat="1" ht="50.25" customHeight="1">
      <c r="A78" s="33"/>
      <c r="B78" s="325" t="s">
        <v>299</v>
      </c>
      <c r="C78" s="325"/>
      <c r="D78" s="325"/>
      <c r="E78" s="325"/>
      <c r="F78" s="325"/>
      <c r="G78" s="325"/>
      <c r="H78" s="325"/>
      <c r="I78" s="325"/>
      <c r="J78" s="325"/>
      <c r="K78" s="325"/>
      <c r="L78" s="325"/>
      <c r="M78" s="34"/>
      <c r="N78" s="34"/>
      <c r="O78" s="2"/>
      <c r="P78" s="2"/>
      <c r="Q78" s="2"/>
      <c r="R78" s="2"/>
    </row>
    <row r="79" spans="1:18" s="35" customFormat="1" ht="15" customHeight="1">
      <c r="A79" s="33"/>
      <c r="B79" s="326" t="s">
        <v>275</v>
      </c>
      <c r="C79" s="326"/>
      <c r="D79" s="326"/>
      <c r="E79" s="326"/>
      <c r="F79" s="326"/>
      <c r="G79" s="315"/>
      <c r="H79" s="33"/>
      <c r="I79" s="33"/>
      <c r="J79" s="36"/>
      <c r="K79" s="36"/>
      <c r="L79" s="36"/>
      <c r="M79" s="36"/>
      <c r="N79" s="36"/>
      <c r="O79" s="2"/>
      <c r="P79" s="2"/>
      <c r="Q79" s="2"/>
    </row>
    <row r="80" spans="1:18" s="2" customFormat="1" ht="24" customHeight="1">
      <c r="A80" s="1"/>
      <c r="B80" s="327" t="s">
        <v>20</v>
      </c>
      <c r="C80" s="327"/>
      <c r="D80" s="327"/>
      <c r="E80" s="327"/>
      <c r="F80" s="327"/>
      <c r="G80" s="327"/>
      <c r="H80" s="327"/>
      <c r="I80" s="327"/>
      <c r="J80" s="327"/>
      <c r="K80" s="327"/>
      <c r="L80" s="327"/>
      <c r="M80" s="1"/>
      <c r="N80" s="1"/>
    </row>
    <row r="81" spans="1:14" s="2" customFormat="1" ht="14.25" customHeight="1">
      <c r="A81" s="1"/>
      <c r="B81" s="333" t="s">
        <v>281</v>
      </c>
      <c r="C81" s="333"/>
      <c r="D81" s="333"/>
      <c r="E81" s="333"/>
      <c r="F81" s="333"/>
      <c r="G81" s="333"/>
      <c r="H81" s="333"/>
      <c r="I81" s="333"/>
      <c r="J81" s="333"/>
      <c r="K81" s="333"/>
      <c r="L81" s="333"/>
      <c r="M81" s="1"/>
      <c r="N81" s="1"/>
    </row>
    <row r="82" spans="1:14" s="2" customFormat="1">
      <c r="A82" s="1"/>
      <c r="B82" s="393" t="s">
        <v>21</v>
      </c>
      <c r="C82" s="394"/>
      <c r="D82" s="394"/>
      <c r="E82" s="394"/>
      <c r="F82" s="394"/>
      <c r="G82" s="394"/>
      <c r="H82" s="394"/>
      <c r="I82" s="394"/>
      <c r="J82" s="394"/>
      <c r="K82" s="394"/>
      <c r="L82" s="394"/>
      <c r="M82" s="1"/>
      <c r="N82" s="1"/>
    </row>
    <row r="83" spans="1:14" s="2" customFormat="1">
      <c r="A83" s="1"/>
      <c r="B83" s="42"/>
      <c r="C83" s="41"/>
      <c r="D83" s="41"/>
      <c r="E83" s="41"/>
      <c r="F83" s="41"/>
      <c r="G83" s="41"/>
      <c r="H83" s="41"/>
      <c r="I83" s="41"/>
      <c r="J83" s="41"/>
      <c r="K83" s="41"/>
      <c r="L83" s="41"/>
      <c r="M83" s="1"/>
      <c r="N83" s="1"/>
    </row>
    <row r="84" spans="1:14" s="2" customFormat="1">
      <c r="A84" s="1"/>
      <c r="B84" s="414" t="s">
        <v>282</v>
      </c>
      <c r="C84" s="414"/>
      <c r="D84" s="414"/>
      <c r="E84" s="414"/>
      <c r="F84" s="414"/>
      <c r="G84" s="414"/>
      <c r="H84" s="414"/>
      <c r="I84" s="414"/>
      <c r="J84" s="414"/>
      <c r="K84" s="414"/>
      <c r="L84" s="414"/>
      <c r="M84" s="1"/>
      <c r="N84" s="1"/>
    </row>
    <row r="85" spans="1:14" s="2" customFormat="1">
      <c r="A85" s="1"/>
      <c r="B85" s="343" t="s">
        <v>22</v>
      </c>
      <c r="C85" s="343"/>
      <c r="D85" s="343"/>
      <c r="E85" s="343"/>
      <c r="F85" s="343"/>
      <c r="G85" s="343"/>
      <c r="H85" s="343"/>
      <c r="I85" s="343"/>
      <c r="J85" s="343"/>
      <c r="K85" s="343"/>
      <c r="L85" s="343"/>
      <c r="M85" s="1"/>
      <c r="N85" s="1"/>
    </row>
    <row r="86" spans="1:14" s="2" customFormat="1" ht="13.5" customHeight="1">
      <c r="A86" s="1"/>
      <c r="B86" s="328"/>
      <c r="C86" s="328"/>
      <c r="D86" s="328"/>
      <c r="E86" s="328"/>
      <c r="F86" s="328"/>
      <c r="G86" s="328"/>
      <c r="H86" s="328"/>
      <c r="I86" s="328"/>
      <c r="J86" s="328"/>
      <c r="K86" s="328"/>
      <c r="L86" s="328"/>
      <c r="M86" s="1"/>
      <c r="N86" s="1"/>
    </row>
    <row r="87" spans="1:14" s="2" customFormat="1" ht="13.5" customHeight="1">
      <c r="A87" s="1"/>
      <c r="B87" s="338" t="s">
        <v>133</v>
      </c>
      <c r="C87" s="338"/>
      <c r="D87" s="338"/>
      <c r="E87" s="82" t="s">
        <v>13</v>
      </c>
      <c r="F87" s="52"/>
      <c r="G87" s="52"/>
      <c r="H87" s="338" t="s">
        <v>23</v>
      </c>
      <c r="I87" s="338"/>
      <c r="J87" s="82" t="s">
        <v>24</v>
      </c>
      <c r="K87" s="52"/>
      <c r="L87" s="52"/>
      <c r="M87" s="1"/>
      <c r="N87" s="1"/>
    </row>
    <row r="88" spans="1:14" s="2" customFormat="1" ht="21" customHeight="1">
      <c r="A88" s="1"/>
      <c r="B88" s="388" t="str">
        <f ca="1">IF(AND(F165&lt;1,E167=FALSE),C160,"")</f>
        <v/>
      </c>
      <c r="C88" s="388"/>
      <c r="D88" s="388"/>
      <c r="E88" s="388"/>
      <c r="F88" s="388"/>
      <c r="G88" s="388"/>
      <c r="H88" s="388"/>
      <c r="I88" s="388"/>
      <c r="J88" s="388"/>
      <c r="K88" s="388"/>
      <c r="L88" s="388"/>
      <c r="M88" s="1"/>
      <c r="N88" s="1"/>
    </row>
    <row r="89" spans="1:14" s="2" customFormat="1" ht="21" customHeight="1">
      <c r="A89" s="1"/>
      <c r="B89" s="388"/>
      <c r="C89" s="388"/>
      <c r="D89" s="388"/>
      <c r="E89" s="388"/>
      <c r="F89" s="388"/>
      <c r="G89" s="388"/>
      <c r="H89" s="388"/>
      <c r="I89" s="388"/>
      <c r="J89" s="388"/>
      <c r="K89" s="388"/>
      <c r="L89" s="388"/>
      <c r="M89" s="1"/>
      <c r="N89" s="1"/>
    </row>
    <row r="90" spans="1:14" s="2" customFormat="1" ht="14.25">
      <c r="A90" s="1"/>
      <c r="B90" s="339" t="s">
        <v>122</v>
      </c>
      <c r="C90" s="339"/>
      <c r="D90" s="339"/>
      <c r="E90" s="339"/>
      <c r="F90" s="339"/>
      <c r="G90" s="339"/>
      <c r="H90" s="339"/>
      <c r="I90" s="339"/>
      <c r="J90" s="339"/>
      <c r="K90" s="339"/>
      <c r="L90" s="339"/>
      <c r="M90" s="1"/>
      <c r="N90" s="1"/>
    </row>
    <row r="91" spans="1:14" s="2" customFormat="1" ht="16.5" customHeight="1">
      <c r="A91" s="1"/>
      <c r="B91" s="333" t="s">
        <v>134</v>
      </c>
      <c r="C91" s="333"/>
      <c r="D91" s="333"/>
      <c r="E91" s="333"/>
      <c r="F91" s="333"/>
      <c r="G91" s="333"/>
      <c r="H91" s="333"/>
      <c r="I91" s="333"/>
      <c r="J91" s="333"/>
      <c r="K91" s="333"/>
      <c r="L91" s="333"/>
      <c r="M91" s="1"/>
      <c r="N91" s="1"/>
    </row>
    <row r="92" spans="1:14" s="2" customFormat="1">
      <c r="A92" s="1"/>
      <c r="B92" s="389" t="s">
        <v>123</v>
      </c>
      <c r="C92" s="389"/>
      <c r="D92" s="389"/>
      <c r="E92" s="389"/>
      <c r="F92" s="389"/>
      <c r="G92" s="389"/>
      <c r="H92" s="389"/>
      <c r="I92" s="389"/>
      <c r="J92" s="389"/>
      <c r="K92" s="389"/>
      <c r="L92" s="389"/>
      <c r="M92" s="1"/>
      <c r="N92" s="1"/>
    </row>
    <row r="93" spans="1:14" s="2" customFormat="1" ht="16.5" customHeight="1">
      <c r="A93" s="1"/>
      <c r="B93" s="412" t="s">
        <v>161</v>
      </c>
      <c r="C93" s="412"/>
      <c r="D93" s="412"/>
      <c r="E93" s="412"/>
      <c r="F93" s="412"/>
      <c r="G93" s="412"/>
      <c r="H93" s="412"/>
      <c r="I93" s="412"/>
      <c r="J93" s="412"/>
      <c r="K93" s="412"/>
      <c r="L93" s="412"/>
      <c r="M93" s="1"/>
      <c r="N93" s="292" t="s">
        <v>279</v>
      </c>
    </row>
    <row r="94" spans="1:14" s="11" customFormat="1">
      <c r="A94" s="10"/>
      <c r="B94" s="10"/>
      <c r="C94" s="29"/>
      <c r="D94" s="29"/>
      <c r="E94" s="29"/>
      <c r="F94" s="29"/>
      <c r="G94" s="29"/>
      <c r="H94" s="29"/>
      <c r="I94" s="13"/>
      <c r="J94" s="23"/>
      <c r="K94" s="10"/>
      <c r="L94" s="10"/>
      <c r="M94" s="10"/>
      <c r="N94" s="10"/>
    </row>
    <row r="95" spans="1:14" s="2" customFormat="1" ht="20.25" customHeight="1">
      <c r="A95" s="1"/>
      <c r="B95" s="390" t="str">
        <f>G$19</f>
        <v>Calendario Interattivo 2.1 - per EXCEL .xlsx</v>
      </c>
      <c r="C95" s="390"/>
      <c r="D95" s="390"/>
      <c r="E95" s="390"/>
      <c r="F95" s="390"/>
      <c r="G95" s="390"/>
      <c r="H95" s="390"/>
      <c r="I95" s="390"/>
      <c r="J95" s="390"/>
      <c r="K95" s="1"/>
      <c r="L95" s="391" t="s">
        <v>124</v>
      </c>
      <c r="M95" s="391"/>
      <c r="N95" s="1"/>
    </row>
    <row r="96" spans="1:14" s="2" customFormat="1">
      <c r="A96" s="1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1"/>
      <c r="N96" s="1"/>
    </row>
    <row r="97" spans="1:14" s="2" customFormat="1" ht="15" customHeight="1">
      <c r="A97" s="1"/>
      <c r="B97" s="305" t="s">
        <v>1</v>
      </c>
      <c r="C97" s="301"/>
      <c r="D97" s="301"/>
      <c r="E97" s="301"/>
      <c r="F97" s="301"/>
      <c r="G97" s="301"/>
      <c r="H97" s="301"/>
      <c r="I97" s="301"/>
      <c r="J97" s="301"/>
      <c r="K97" s="301"/>
      <c r="L97" s="301"/>
      <c r="M97" s="1"/>
      <c r="N97" s="1"/>
    </row>
    <row r="98" spans="1:14" s="2" customFormat="1" ht="15" customHeight="1">
      <c r="A98" s="1"/>
      <c r="B98" s="306" t="s">
        <v>2</v>
      </c>
      <c r="C98" s="302"/>
      <c r="D98" s="302"/>
      <c r="E98" s="302"/>
      <c r="F98" s="302"/>
      <c r="G98" s="302"/>
      <c r="H98" s="302"/>
      <c r="I98" s="302"/>
      <c r="J98" s="302"/>
      <c r="K98" s="302"/>
      <c r="L98" s="302"/>
      <c r="M98" s="1"/>
      <c r="N98" s="1"/>
    </row>
    <row r="99" spans="1:14" s="2" customFormat="1" ht="15" customHeight="1">
      <c r="A99" s="1"/>
      <c r="B99" s="53"/>
      <c r="C99" s="53"/>
      <c r="D99" s="53"/>
      <c r="E99" s="53"/>
      <c r="F99" s="53"/>
      <c r="G99" s="53"/>
      <c r="H99" s="53"/>
      <c r="I99" s="53"/>
      <c r="J99" s="53"/>
      <c r="K99" s="53"/>
      <c r="L99" s="53"/>
      <c r="M99" s="1"/>
      <c r="N99" s="1"/>
    </row>
    <row r="100" spans="1:14" s="2" customFormat="1" ht="15" customHeight="1">
      <c r="A100" s="1"/>
      <c r="B100" s="307" t="s">
        <v>289</v>
      </c>
      <c r="C100" s="256"/>
      <c r="D100" s="256"/>
      <c r="E100" s="256"/>
      <c r="F100" s="256"/>
      <c r="G100" s="256"/>
      <c r="H100" s="256"/>
      <c r="I100" s="256"/>
      <c r="J100" s="256"/>
      <c r="K100" s="256"/>
      <c r="L100" s="256"/>
      <c r="M100" s="1"/>
      <c r="N100" s="1"/>
    </row>
    <row r="101" spans="1:14" s="2" customFormat="1" ht="15" customHeight="1">
      <c r="A101" s="1"/>
      <c r="B101" s="309" t="s">
        <v>290</v>
      </c>
      <c r="C101" s="303"/>
      <c r="D101" s="303"/>
      <c r="E101" s="303"/>
      <c r="F101" s="303"/>
      <c r="G101" s="303"/>
      <c r="H101" s="303"/>
      <c r="I101" s="303"/>
      <c r="J101" s="303"/>
      <c r="K101" s="303"/>
      <c r="L101" s="303"/>
      <c r="M101" s="1"/>
      <c r="N101" s="1"/>
    </row>
    <row r="102" spans="1:14" s="2" customFormat="1" ht="15" customHeight="1">
      <c r="A102" s="1"/>
      <c r="B102" s="308" t="s">
        <v>291</v>
      </c>
      <c r="C102" s="304"/>
      <c r="D102" s="304"/>
      <c r="E102" s="304"/>
      <c r="F102" s="304"/>
      <c r="G102" s="304"/>
      <c r="H102" s="304"/>
      <c r="I102" s="304"/>
      <c r="J102" s="304"/>
      <c r="K102" s="304"/>
      <c r="L102" s="304"/>
      <c r="M102" s="1"/>
      <c r="N102" s="1"/>
    </row>
    <row r="103" spans="1:14" s="2" customFormat="1" ht="15" customHeight="1">
      <c r="A103" s="1"/>
      <c r="B103" s="308" t="s">
        <v>292</v>
      </c>
      <c r="C103" s="256"/>
      <c r="D103" s="256"/>
      <c r="E103" s="256"/>
      <c r="F103" s="256"/>
      <c r="G103" s="256"/>
      <c r="H103" s="256"/>
      <c r="I103" s="256"/>
      <c r="J103" s="256"/>
      <c r="K103" s="256"/>
      <c r="L103" s="256"/>
      <c r="M103" s="1"/>
      <c r="N103" s="1"/>
    </row>
    <row r="104" spans="1:14" s="2" customFormat="1" ht="15" customHeight="1">
      <c r="A104" s="1"/>
      <c r="B104" s="307" t="s">
        <v>293</v>
      </c>
      <c r="C104" s="304"/>
      <c r="D104" s="304"/>
      <c r="E104" s="304"/>
      <c r="F104" s="304"/>
      <c r="G104" s="304"/>
      <c r="H104" s="304"/>
      <c r="I104" s="304"/>
      <c r="J104" s="304"/>
      <c r="K104" s="304"/>
      <c r="L104" s="304"/>
      <c r="M104" s="1"/>
      <c r="N104" s="1"/>
    </row>
    <row r="105" spans="1:14" s="2" customFormat="1" ht="15" customHeight="1">
      <c r="A105" s="1"/>
      <c r="B105" s="309" t="s">
        <v>294</v>
      </c>
      <c r="C105" s="304"/>
      <c r="D105" s="304"/>
      <c r="E105" s="304"/>
      <c r="F105" s="304"/>
      <c r="G105" s="304"/>
      <c r="H105" s="304"/>
      <c r="I105" s="304"/>
      <c r="J105" s="304"/>
      <c r="K105" s="304"/>
      <c r="L105" s="304"/>
      <c r="M105" s="1"/>
      <c r="N105" s="1"/>
    </row>
    <row r="106" spans="1:14" s="2" customFormat="1" ht="15" customHeight="1">
      <c r="A106" s="1"/>
      <c r="B106" s="308" t="s">
        <v>295</v>
      </c>
      <c r="C106" s="256"/>
      <c r="D106" s="256"/>
      <c r="E106" s="256"/>
      <c r="F106" s="256"/>
      <c r="G106" s="256"/>
      <c r="H106" s="256"/>
      <c r="I106" s="256"/>
      <c r="J106" s="256"/>
      <c r="K106" s="256"/>
      <c r="L106" s="256"/>
      <c r="M106" s="1"/>
      <c r="N106" s="1"/>
    </row>
    <row r="107" spans="1:14" s="2" customFormat="1" ht="15" customHeight="1">
      <c r="A107" s="1"/>
      <c r="B107" s="307" t="s">
        <v>296</v>
      </c>
      <c r="C107" s="303"/>
      <c r="D107" s="303"/>
      <c r="E107" s="303"/>
      <c r="F107" s="303"/>
      <c r="G107" s="303"/>
      <c r="H107" s="303"/>
      <c r="I107" s="303"/>
      <c r="J107" s="303"/>
      <c r="K107" s="303"/>
      <c r="L107" s="303"/>
      <c r="M107" s="1"/>
      <c r="N107" s="1"/>
    </row>
    <row r="108" spans="1:14" s="2" customFormat="1" ht="15" customHeight="1">
      <c r="A108" s="1"/>
      <c r="B108" s="309" t="s">
        <v>297</v>
      </c>
      <c r="C108" s="304"/>
      <c r="D108" s="304"/>
      <c r="E108" s="304"/>
      <c r="F108" s="304"/>
      <c r="G108" s="304"/>
      <c r="H108" s="304"/>
      <c r="I108" s="304"/>
      <c r="J108" s="304"/>
      <c r="K108" s="304"/>
      <c r="L108" s="304"/>
      <c r="M108" s="1"/>
      <c r="N108" s="1"/>
    </row>
    <row r="109" spans="1:14" s="2" customFormat="1" ht="15" customHeight="1">
      <c r="A109" s="1"/>
      <c r="B109" s="54"/>
      <c r="C109" s="54"/>
      <c r="D109" s="54"/>
      <c r="E109" s="54"/>
      <c r="F109" s="54"/>
      <c r="G109" s="54"/>
      <c r="H109" s="54"/>
      <c r="I109" s="54"/>
      <c r="J109" s="54"/>
      <c r="K109" s="54"/>
      <c r="L109" s="54"/>
      <c r="M109" s="1"/>
      <c r="N109" s="1"/>
    </row>
    <row r="110" spans="1:14" s="2" customFormat="1" ht="15" customHeight="1">
      <c r="A110" s="1"/>
      <c r="B110" s="306" t="s">
        <v>298</v>
      </c>
      <c r="C110" s="302"/>
      <c r="D110" s="302"/>
      <c r="E110" s="302"/>
      <c r="F110" s="302"/>
      <c r="G110" s="302"/>
      <c r="H110" s="302"/>
      <c r="I110" s="302"/>
      <c r="J110" s="302"/>
      <c r="K110" s="302"/>
      <c r="L110" s="302"/>
      <c r="M110" s="1"/>
      <c r="N110" s="1"/>
    </row>
    <row r="111" spans="1:14" s="2" customFormat="1" ht="15" customHeight="1">
      <c r="A111" s="1"/>
      <c r="B111" s="24"/>
      <c r="C111" s="24"/>
      <c r="D111" s="24"/>
      <c r="E111" s="24"/>
      <c r="F111" s="24"/>
      <c r="G111" s="24"/>
      <c r="H111" s="24"/>
      <c r="I111" s="24"/>
      <c r="J111" s="24"/>
      <c r="K111" s="24"/>
      <c r="L111" s="24"/>
      <c r="M111" s="1"/>
      <c r="N111" s="1"/>
    </row>
    <row r="112" spans="1:14" s="2" customFormat="1" ht="15" customHeight="1">
      <c r="A112" s="1"/>
      <c r="B112" s="9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1"/>
      <c r="N112" s="1"/>
    </row>
    <row r="113" spans="1:17" s="2" customFormat="1" ht="18" customHeight="1">
      <c r="A113" s="1"/>
      <c r="B113" s="9"/>
      <c r="C113" s="9"/>
      <c r="D113" s="392" t="s">
        <v>135</v>
      </c>
      <c r="E113" s="392"/>
      <c r="F113" s="392"/>
      <c r="G113" s="55"/>
      <c r="H113" s="1"/>
      <c r="I113" s="175"/>
      <c r="J113" s="175"/>
      <c r="K113" s="175"/>
      <c r="L113" s="9"/>
      <c r="M113" s="1"/>
      <c r="N113" s="1"/>
    </row>
    <row r="114" spans="1:17" s="2" customFormat="1" ht="14.25">
      <c r="A114" s="1"/>
      <c r="B114" s="9"/>
      <c r="C114" s="9"/>
      <c r="D114" s="392" t="s">
        <v>136</v>
      </c>
      <c r="E114" s="392"/>
      <c r="F114" s="392"/>
      <c r="G114" s="180" t="s">
        <v>151</v>
      </c>
      <c r="H114" s="1"/>
      <c r="I114" s="175"/>
      <c r="J114" s="175"/>
      <c r="K114" s="378" t="s">
        <v>152</v>
      </c>
      <c r="L114" s="380" t="str">
        <f>IF(K114=L166,"P","")</f>
        <v>P</v>
      </c>
      <c r="M114" s="1"/>
      <c r="N114" s="1"/>
    </row>
    <row r="115" spans="1:17" s="2" customFormat="1" ht="14.25">
      <c r="A115" s="1"/>
      <c r="B115" s="9"/>
      <c r="C115" s="9"/>
      <c r="D115" s="392" t="s">
        <v>138</v>
      </c>
      <c r="E115" s="392"/>
      <c r="F115" s="392"/>
      <c r="G115" s="181" t="s">
        <v>137</v>
      </c>
      <c r="H115" s="55"/>
      <c r="I115" s="9"/>
      <c r="J115" s="9"/>
      <c r="K115" s="379"/>
      <c r="L115" s="380"/>
      <c r="M115" s="1"/>
      <c r="N115" s="1"/>
    </row>
    <row r="116" spans="1:17" s="2" customFormat="1" ht="18" customHeight="1">
      <c r="A116" s="1"/>
      <c r="B116" s="9"/>
      <c r="C116" s="9"/>
      <c r="D116" s="411" t="s">
        <v>139</v>
      </c>
      <c r="E116" s="411"/>
      <c r="F116" s="411"/>
      <c r="G116" s="55"/>
      <c r="H116" s="55"/>
      <c r="I116" s="9"/>
      <c r="J116" s="9"/>
      <c r="K116" s="9"/>
      <c r="L116" s="9"/>
      <c r="M116" s="1"/>
      <c r="N116" s="1"/>
    </row>
    <row r="117" spans="1:17" s="2" customFormat="1" ht="18" customHeight="1">
      <c r="A117" s="1"/>
      <c r="B117" s="9"/>
      <c r="C117" s="9"/>
      <c r="D117" s="177" t="s">
        <v>149</v>
      </c>
      <c r="E117" s="177"/>
      <c r="F117" s="177"/>
      <c r="G117" s="177"/>
      <c r="H117" s="177"/>
      <c r="I117" s="177"/>
      <c r="J117" s="177"/>
      <c r="K117" s="177"/>
      <c r="L117" s="9"/>
      <c r="M117" s="1"/>
      <c r="N117" s="1"/>
    </row>
    <row r="118" spans="1:17" s="2" customFormat="1" ht="14.25">
      <c r="A118" s="1"/>
      <c r="B118" s="9"/>
      <c r="C118" s="9"/>
      <c r="D118" s="177" t="s">
        <v>154</v>
      </c>
      <c r="E118" s="177"/>
      <c r="F118" s="177"/>
      <c r="G118" s="177"/>
      <c r="H118" s="177"/>
      <c r="I118" s="177"/>
      <c r="J118" s="177"/>
      <c r="K118" s="177"/>
      <c r="L118" s="9"/>
      <c r="M118" s="1"/>
      <c r="N118" s="1"/>
    </row>
    <row r="119" spans="1:17" s="2" customFormat="1" ht="18" customHeight="1">
      <c r="A119" s="1"/>
      <c r="B119" s="9"/>
      <c r="C119" s="9"/>
      <c r="D119" s="178" t="s">
        <v>155</v>
      </c>
      <c r="E119" s="178"/>
      <c r="F119" s="178"/>
      <c r="G119" s="178"/>
      <c r="H119" s="178"/>
      <c r="I119" s="178"/>
      <c r="J119" s="178"/>
      <c r="K119" s="178"/>
      <c r="L119" s="9"/>
      <c r="M119" s="1"/>
      <c r="N119" s="1"/>
    </row>
    <row r="120" spans="1:17" s="2" customFormat="1" ht="18" customHeight="1">
      <c r="A120" s="1"/>
      <c r="B120" s="9"/>
      <c r="C120" s="9"/>
      <c r="D120" s="392" t="s">
        <v>140</v>
      </c>
      <c r="E120" s="392"/>
      <c r="F120" s="392"/>
      <c r="G120" s="392"/>
      <c r="H120" s="392"/>
      <c r="I120" s="392"/>
      <c r="J120" s="392"/>
      <c r="K120" s="392"/>
      <c r="L120" s="9"/>
      <c r="M120" s="1"/>
      <c r="N120" s="1"/>
    </row>
    <row r="121" spans="1:17" s="2" customFormat="1" ht="18" customHeight="1">
      <c r="A121" s="1"/>
      <c r="B121" s="9"/>
      <c r="C121" s="9"/>
      <c r="D121" s="410" t="s">
        <v>141</v>
      </c>
      <c r="E121" s="410"/>
      <c r="F121" s="410"/>
      <c r="G121" s="410"/>
      <c r="H121" s="410"/>
      <c r="I121" s="410"/>
      <c r="J121" s="410"/>
      <c r="K121" s="410"/>
      <c r="L121" s="9"/>
      <c r="M121" s="1"/>
      <c r="N121" s="1"/>
    </row>
    <row r="122" spans="1:17" s="2" customFormat="1" ht="18" customHeight="1">
      <c r="A122" s="1"/>
      <c r="B122" s="9"/>
      <c r="C122" s="9"/>
      <c r="D122" s="392" t="s">
        <v>142</v>
      </c>
      <c r="E122" s="392"/>
      <c r="F122" s="392"/>
      <c r="G122" s="392"/>
      <c r="H122" s="392"/>
      <c r="I122" s="392"/>
      <c r="J122" s="392"/>
      <c r="K122" s="392"/>
      <c r="L122" s="9"/>
      <c r="M122" s="1"/>
      <c r="N122" s="1"/>
    </row>
    <row r="123" spans="1:17" s="2" customFormat="1" ht="18" customHeight="1">
      <c r="A123" s="1"/>
      <c r="B123" s="9"/>
      <c r="C123" s="9"/>
      <c r="D123" s="179" t="s">
        <v>156</v>
      </c>
      <c r="E123" s="179"/>
      <c r="F123" s="179"/>
      <c r="G123" s="179"/>
      <c r="H123" s="179"/>
      <c r="I123" s="179"/>
      <c r="J123" s="179"/>
      <c r="K123" s="179"/>
      <c r="L123" s="9"/>
      <c r="M123" s="1"/>
      <c r="N123" s="1"/>
    </row>
    <row r="124" spans="1:17" s="2" customFormat="1" ht="18" customHeight="1">
      <c r="A124" s="1"/>
      <c r="B124" s="9"/>
      <c r="C124" s="9"/>
      <c r="D124" s="409" t="s">
        <v>28</v>
      </c>
      <c r="E124" s="409"/>
      <c r="F124" s="409"/>
      <c r="G124" s="409"/>
      <c r="H124" s="409"/>
      <c r="I124" s="409"/>
      <c r="J124" s="409"/>
      <c r="K124" s="409"/>
      <c r="L124" s="9"/>
      <c r="M124" s="1"/>
      <c r="N124" s="1"/>
    </row>
    <row r="125" spans="1:17" s="2" customFormat="1">
      <c r="A125" s="1"/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1"/>
      <c r="N125" s="1"/>
    </row>
    <row r="126" spans="1:17" s="2" customFormat="1">
      <c r="A126" s="1"/>
      <c r="B126" s="328"/>
      <c r="C126" s="328"/>
      <c r="D126" s="328"/>
      <c r="E126" s="328"/>
      <c r="F126" s="328"/>
      <c r="G126" s="328"/>
      <c r="H126" s="328"/>
      <c r="I126" s="328"/>
      <c r="J126" s="328"/>
      <c r="K126" s="328"/>
      <c r="L126" s="328"/>
      <c r="M126" s="1"/>
      <c r="N126" s="1"/>
    </row>
    <row r="127" spans="1:17" s="2" customFormat="1" ht="26.25" customHeight="1">
      <c r="A127" s="1"/>
      <c r="B127" s="403" t="str">
        <f>G$19</f>
        <v>Calendario Interattivo 2.1 - per EXCEL .xlsx</v>
      </c>
      <c r="C127" s="403"/>
      <c r="D127" s="403"/>
      <c r="E127" s="403"/>
      <c r="F127" s="337"/>
      <c r="G127" s="337"/>
      <c r="H127" s="337"/>
      <c r="I127" s="337"/>
      <c r="J127" s="337"/>
      <c r="K127" s="337"/>
      <c r="L127" s="329" t="s">
        <v>124</v>
      </c>
      <c r="M127" s="329"/>
      <c r="N127" s="1"/>
    </row>
    <row r="128" spans="1:17" s="2" customFormat="1" ht="12.75" customHeight="1">
      <c r="A128" s="1"/>
      <c r="B128" s="15"/>
      <c r="C128" s="9"/>
      <c r="D128" s="9"/>
      <c r="E128" s="9"/>
      <c r="F128" s="9"/>
      <c r="G128" s="9"/>
      <c r="H128" s="9"/>
      <c r="I128" s="9"/>
      <c r="J128" s="9"/>
      <c r="K128" s="9"/>
      <c r="L128" s="1"/>
      <c r="M128" s="1"/>
      <c r="N128" s="1"/>
      <c r="Q128" s="37"/>
    </row>
    <row r="129" spans="1:17" s="2" customFormat="1" ht="27" customHeight="1">
      <c r="A129" s="1"/>
      <c r="B129" s="15"/>
      <c r="C129" s="9"/>
      <c r="D129" s="9"/>
      <c r="E129" s="9"/>
      <c r="F129" s="9"/>
      <c r="G129" s="9"/>
      <c r="H129" s="9"/>
      <c r="I129" s="9"/>
      <c r="J129" s="9"/>
      <c r="K129" s="9"/>
      <c r="L129" s="1"/>
      <c r="M129" s="1"/>
      <c r="N129" s="1"/>
      <c r="O129" s="37"/>
      <c r="P129" s="37"/>
      <c r="Q129" s="37"/>
    </row>
    <row r="130" spans="1:17" s="2" customFormat="1" hidden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37"/>
      <c r="P130" s="37"/>
      <c r="Q130" s="37"/>
    </row>
    <row r="131" spans="1:17" s="2" customFormat="1" hidden="1">
      <c r="A131" s="1"/>
      <c r="B131" s="61" t="s">
        <v>50</v>
      </c>
      <c r="C131" s="62">
        <f t="shared" ref="C131:C142" si="0">J$47</f>
        <v>2024</v>
      </c>
      <c r="D131" s="61" t="s">
        <v>61</v>
      </c>
      <c r="E131" s="63" t="str">
        <f>CONCATENATE(D131," '",RIGHT(TEXT(C131,"@"),2))</f>
        <v>DIC '24</v>
      </c>
      <c r="F131" s="61" t="s">
        <v>51</v>
      </c>
      <c r="G131" s="25" t="s">
        <v>36</v>
      </c>
      <c r="H131" s="64">
        <v>1</v>
      </c>
      <c r="I131" s="1"/>
      <c r="J131" s="1"/>
      <c r="K131" s="1"/>
      <c r="L131" s="1"/>
      <c r="M131" s="1"/>
      <c r="N131" s="1"/>
      <c r="O131" s="37"/>
      <c r="P131" s="37"/>
      <c r="Q131" s="37"/>
    </row>
    <row r="132" spans="1:17" s="2" customFormat="1" hidden="1">
      <c r="A132" s="1"/>
      <c r="B132" s="61" t="s">
        <v>51</v>
      </c>
      <c r="C132" s="62">
        <f t="shared" si="0"/>
        <v>2024</v>
      </c>
      <c r="D132" s="61" t="s">
        <v>50</v>
      </c>
      <c r="E132" s="61" t="str">
        <f>CONCATENATE(D132," '",RIGHT(TEXT(C132+1,"@"),2))</f>
        <v>GEN '25</v>
      </c>
      <c r="F132" s="61" t="s">
        <v>52</v>
      </c>
      <c r="G132" s="25" t="s">
        <v>37</v>
      </c>
      <c r="H132" s="64">
        <v>2</v>
      </c>
      <c r="I132" s="1"/>
      <c r="J132" s="1"/>
      <c r="K132" s="1"/>
      <c r="L132" s="1"/>
      <c r="M132" s="1"/>
      <c r="N132" s="1"/>
      <c r="O132" s="37"/>
      <c r="P132" s="37"/>
      <c r="Q132" s="37"/>
    </row>
    <row r="133" spans="1:17" s="2" customFormat="1" hidden="1">
      <c r="A133" s="1"/>
      <c r="B133" s="61" t="s">
        <v>52</v>
      </c>
      <c r="C133" s="62">
        <f t="shared" si="0"/>
        <v>2024</v>
      </c>
      <c r="D133" s="61" t="s">
        <v>51</v>
      </c>
      <c r="E133" s="61" t="str">
        <f t="shared" ref="E133:E142" si="1">CONCATENATE(D133," '",RIGHT(TEXT(C133+1,"@"),2))</f>
        <v>FEB '25</v>
      </c>
      <c r="F133" s="61" t="s">
        <v>53</v>
      </c>
      <c r="G133" s="25" t="s">
        <v>38</v>
      </c>
      <c r="H133" s="64">
        <v>3</v>
      </c>
      <c r="I133" s="1"/>
      <c r="J133" s="1"/>
      <c r="K133" s="1"/>
      <c r="L133" s="1"/>
      <c r="M133" s="1"/>
      <c r="N133" s="1"/>
      <c r="O133" s="37"/>
      <c r="P133" s="37"/>
      <c r="Q133" s="37"/>
    </row>
    <row r="134" spans="1:17" s="2" customFormat="1" hidden="1">
      <c r="A134" s="1"/>
      <c r="B134" s="61" t="s">
        <v>53</v>
      </c>
      <c r="C134" s="62">
        <f t="shared" si="0"/>
        <v>2024</v>
      </c>
      <c r="D134" s="61" t="s">
        <v>52</v>
      </c>
      <c r="E134" s="61" t="str">
        <f t="shared" si="1"/>
        <v>MAR '25</v>
      </c>
      <c r="F134" s="61" t="s">
        <v>54</v>
      </c>
      <c r="G134" s="25" t="s">
        <v>39</v>
      </c>
      <c r="H134" s="64">
        <v>4</v>
      </c>
      <c r="I134" s="1"/>
      <c r="J134" s="1"/>
      <c r="K134" s="1"/>
      <c r="L134" s="1"/>
      <c r="M134" s="1"/>
      <c r="N134" s="1"/>
      <c r="O134" s="37"/>
      <c r="P134" s="37"/>
      <c r="Q134" s="37"/>
    </row>
    <row r="135" spans="1:17" s="2" customFormat="1" hidden="1">
      <c r="A135" s="1"/>
      <c r="B135" s="61" t="s">
        <v>54</v>
      </c>
      <c r="C135" s="62">
        <f t="shared" si="0"/>
        <v>2024</v>
      </c>
      <c r="D135" s="61" t="s">
        <v>53</v>
      </c>
      <c r="E135" s="61" t="str">
        <f t="shared" si="1"/>
        <v>APR '25</v>
      </c>
      <c r="F135" s="61" t="s">
        <v>55</v>
      </c>
      <c r="G135" s="25" t="s">
        <v>40</v>
      </c>
      <c r="H135" s="64">
        <v>5</v>
      </c>
      <c r="I135" s="1"/>
      <c r="J135" s="1"/>
      <c r="K135" s="1"/>
      <c r="L135" s="1"/>
      <c r="M135" s="1"/>
      <c r="N135" s="1"/>
      <c r="O135" s="37"/>
      <c r="P135" s="37"/>
      <c r="Q135" s="37"/>
    </row>
    <row r="136" spans="1:17" s="2" customFormat="1" hidden="1">
      <c r="A136" s="1"/>
      <c r="B136" s="61" t="s">
        <v>55</v>
      </c>
      <c r="C136" s="62">
        <f t="shared" si="0"/>
        <v>2024</v>
      </c>
      <c r="D136" s="61" t="s">
        <v>54</v>
      </c>
      <c r="E136" s="61" t="str">
        <f t="shared" si="1"/>
        <v>MAG '25</v>
      </c>
      <c r="F136" s="61" t="s">
        <v>56</v>
      </c>
      <c r="G136" s="25" t="s">
        <v>41</v>
      </c>
      <c r="H136" s="64">
        <v>6</v>
      </c>
      <c r="I136" s="1"/>
      <c r="J136" s="1"/>
      <c r="K136" s="1"/>
      <c r="L136" s="1"/>
      <c r="M136" s="1"/>
      <c r="N136" s="1"/>
      <c r="O136" s="37"/>
      <c r="P136" s="37"/>
      <c r="Q136" s="37"/>
    </row>
    <row r="137" spans="1:17" s="2" customFormat="1" hidden="1">
      <c r="A137" s="1"/>
      <c r="B137" s="61" t="s">
        <v>56</v>
      </c>
      <c r="C137" s="62">
        <f t="shared" si="0"/>
        <v>2024</v>
      </c>
      <c r="D137" s="61" t="s">
        <v>55</v>
      </c>
      <c r="E137" s="61" t="str">
        <f t="shared" si="1"/>
        <v>GIU '25</v>
      </c>
      <c r="F137" s="61" t="s">
        <v>57</v>
      </c>
      <c r="G137" s="25" t="s">
        <v>42</v>
      </c>
      <c r="H137" s="64">
        <v>7</v>
      </c>
      <c r="I137" s="1"/>
      <c r="J137" s="1"/>
      <c r="K137" s="1"/>
      <c r="L137" s="1"/>
      <c r="M137" s="1"/>
      <c r="N137" s="1"/>
      <c r="O137" s="37"/>
      <c r="P137" s="37"/>
      <c r="Q137" s="37"/>
    </row>
    <row r="138" spans="1:17" s="2" customFormat="1" hidden="1">
      <c r="A138" s="1"/>
      <c r="B138" s="61" t="s">
        <v>57</v>
      </c>
      <c r="C138" s="62">
        <f t="shared" si="0"/>
        <v>2024</v>
      </c>
      <c r="D138" s="61" t="s">
        <v>56</v>
      </c>
      <c r="E138" s="61" t="str">
        <f t="shared" si="1"/>
        <v>LUG '25</v>
      </c>
      <c r="F138" s="61" t="s">
        <v>58</v>
      </c>
      <c r="G138" s="25" t="s">
        <v>43</v>
      </c>
      <c r="H138" s="64">
        <v>8</v>
      </c>
      <c r="I138" s="1"/>
      <c r="J138" s="1"/>
      <c r="K138" s="1"/>
      <c r="L138" s="1"/>
      <c r="M138" s="1"/>
      <c r="N138" s="1"/>
      <c r="O138" s="37"/>
      <c r="P138" s="37"/>
      <c r="Q138" s="37"/>
    </row>
    <row r="139" spans="1:17" s="2" customFormat="1" hidden="1">
      <c r="A139" s="1"/>
      <c r="B139" s="61" t="s">
        <v>58</v>
      </c>
      <c r="C139" s="62">
        <f t="shared" si="0"/>
        <v>2024</v>
      </c>
      <c r="D139" s="61" t="s">
        <v>57</v>
      </c>
      <c r="E139" s="61" t="str">
        <f t="shared" si="1"/>
        <v>AGO '25</v>
      </c>
      <c r="F139" s="61" t="s">
        <v>59</v>
      </c>
      <c r="G139" s="25" t="s">
        <v>44</v>
      </c>
      <c r="H139" s="64">
        <v>9</v>
      </c>
      <c r="I139" s="1"/>
      <c r="J139" s="1"/>
      <c r="K139" s="1"/>
      <c r="L139" s="1"/>
      <c r="M139" s="1"/>
      <c r="N139" s="1"/>
      <c r="O139" s="37"/>
      <c r="P139" s="37"/>
      <c r="Q139" s="37"/>
    </row>
    <row r="140" spans="1:17" s="2" customFormat="1" hidden="1">
      <c r="A140" s="1"/>
      <c r="B140" s="61" t="s">
        <v>59</v>
      </c>
      <c r="C140" s="62">
        <f t="shared" si="0"/>
        <v>2024</v>
      </c>
      <c r="D140" s="61" t="s">
        <v>58</v>
      </c>
      <c r="E140" s="61" t="str">
        <f t="shared" si="1"/>
        <v>SET '25</v>
      </c>
      <c r="F140" s="61" t="s">
        <v>60</v>
      </c>
      <c r="G140" s="25" t="s">
        <v>45</v>
      </c>
      <c r="H140" s="64">
        <v>10</v>
      </c>
      <c r="I140" s="1"/>
      <c r="J140" s="1"/>
      <c r="K140" s="1"/>
      <c r="L140" s="1"/>
      <c r="M140" s="1"/>
      <c r="N140" s="1"/>
      <c r="O140" s="37"/>
      <c r="P140" s="37"/>
      <c r="Q140" s="37"/>
    </row>
    <row r="141" spans="1:17" s="2" customFormat="1" hidden="1">
      <c r="A141" s="1"/>
      <c r="B141" s="61" t="s">
        <v>60</v>
      </c>
      <c r="C141" s="62">
        <f t="shared" si="0"/>
        <v>2024</v>
      </c>
      <c r="D141" s="61" t="s">
        <v>59</v>
      </c>
      <c r="E141" s="61" t="str">
        <f t="shared" si="1"/>
        <v>OTT '25</v>
      </c>
      <c r="F141" s="61" t="s">
        <v>61</v>
      </c>
      <c r="G141" s="25" t="s">
        <v>46</v>
      </c>
      <c r="H141" s="64">
        <v>11</v>
      </c>
      <c r="I141" s="1"/>
      <c r="J141" s="1"/>
      <c r="K141" s="1"/>
      <c r="L141" s="1"/>
      <c r="M141" s="1"/>
      <c r="N141" s="1"/>
      <c r="O141" s="37"/>
      <c r="P141" s="37"/>
      <c r="Q141" s="37"/>
    </row>
    <row r="142" spans="1:17" s="2" customFormat="1" hidden="1">
      <c r="A142" s="1"/>
      <c r="B142" s="61" t="s">
        <v>61</v>
      </c>
      <c r="C142" s="62">
        <f t="shared" si="0"/>
        <v>2024</v>
      </c>
      <c r="D142" s="61" t="s">
        <v>60</v>
      </c>
      <c r="E142" s="61" t="str">
        <f t="shared" si="1"/>
        <v>NOV '25</v>
      </c>
      <c r="F142" s="61" t="s">
        <v>50</v>
      </c>
      <c r="G142" s="25" t="s">
        <v>47</v>
      </c>
      <c r="H142" s="64">
        <v>12</v>
      </c>
      <c r="I142" s="1"/>
      <c r="J142" s="1"/>
      <c r="K142" s="1"/>
      <c r="L142" s="1"/>
      <c r="M142" s="1"/>
      <c r="N142" s="1"/>
      <c r="O142" s="37"/>
      <c r="P142" s="37"/>
      <c r="Q142" s="37"/>
    </row>
    <row r="143" spans="1:17" s="2" customFormat="1" hidden="1">
      <c r="A143" s="1"/>
      <c r="B143" s="1"/>
      <c r="C143" s="1"/>
      <c r="D143" s="1"/>
      <c r="E143" s="61"/>
      <c r="F143" s="1"/>
      <c r="G143" s="1"/>
      <c r="H143" s="1"/>
      <c r="I143" s="1"/>
      <c r="J143" s="1"/>
      <c r="K143" s="1"/>
      <c r="L143" s="1"/>
      <c r="M143" s="1"/>
      <c r="N143" s="1"/>
      <c r="O143" s="37"/>
      <c r="P143" s="37"/>
      <c r="Q143" s="37"/>
    </row>
    <row r="144" spans="1:17" s="2" customFormat="1" hidden="1">
      <c r="A144" s="1"/>
      <c r="B144" s="336">
        <f>E3</f>
        <v>2</v>
      </c>
      <c r="C144" s="336"/>
      <c r="D144" s="336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37"/>
      <c r="P144" s="37"/>
      <c r="Q144" s="37"/>
    </row>
    <row r="145" spans="1:31" s="2" customFormat="1" hidden="1">
      <c r="A145" s="1"/>
      <c r="B145" s="324">
        <f ca="1">TODAY()</f>
        <v>45292</v>
      </c>
      <c r="C145" s="324"/>
      <c r="D145" s="324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37"/>
      <c r="P145" s="37"/>
      <c r="Q145" s="37"/>
    </row>
    <row r="146" spans="1:31" s="2" customFormat="1" hidden="1">
      <c r="A146" s="1"/>
      <c r="B146" s="1"/>
      <c r="C146" s="60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37"/>
      <c r="P146" s="37"/>
      <c r="Q146" s="37"/>
    </row>
    <row r="147" spans="1:31" s="2" customFormat="1" hidden="1">
      <c r="A147" s="1"/>
      <c r="B147" s="28">
        <v>1</v>
      </c>
      <c r="C147" s="28">
        <v>2</v>
      </c>
      <c r="D147" s="28">
        <v>3</v>
      </c>
      <c r="E147" s="28">
        <v>4</v>
      </c>
      <c r="F147" s="28">
        <v>5</v>
      </c>
      <c r="G147" s="28">
        <v>6</v>
      </c>
      <c r="H147" s="28">
        <v>7</v>
      </c>
      <c r="I147" s="28">
        <v>8</v>
      </c>
      <c r="J147" s="28">
        <v>9</v>
      </c>
      <c r="K147" s="28">
        <v>10</v>
      </c>
      <c r="L147" s="28">
        <v>11</v>
      </c>
      <c r="M147" s="28">
        <v>12</v>
      </c>
      <c r="N147" s="1"/>
      <c r="O147" s="37"/>
      <c r="P147" s="37"/>
      <c r="Q147" s="37"/>
    </row>
    <row r="148" spans="1:31" s="2" customFormat="1" hidden="1">
      <c r="A148" s="1"/>
      <c r="B148" s="28">
        <f>B152</f>
        <v>1</v>
      </c>
      <c r="C148" s="28">
        <f t="shared" ref="C148:M148" si="2">C152</f>
        <v>2</v>
      </c>
      <c r="D148" s="28">
        <f t="shared" si="2"/>
        <v>3</v>
      </c>
      <c r="E148" s="28">
        <f t="shared" si="2"/>
        <v>4</v>
      </c>
      <c r="F148" s="28">
        <f t="shared" si="2"/>
        <v>5</v>
      </c>
      <c r="G148" s="28">
        <f t="shared" si="2"/>
        <v>6</v>
      </c>
      <c r="H148" s="28">
        <f t="shared" si="2"/>
        <v>7</v>
      </c>
      <c r="I148" s="28">
        <f t="shared" si="2"/>
        <v>8</v>
      </c>
      <c r="J148" s="28">
        <f t="shared" si="2"/>
        <v>9</v>
      </c>
      <c r="K148" s="28">
        <f t="shared" si="2"/>
        <v>10</v>
      </c>
      <c r="L148" s="28">
        <f t="shared" si="2"/>
        <v>11</v>
      </c>
      <c r="M148" s="28">
        <f t="shared" si="2"/>
        <v>12</v>
      </c>
      <c r="N148" s="1"/>
      <c r="O148" s="37"/>
      <c r="P148" s="37"/>
      <c r="Q148" s="37"/>
    </row>
    <row r="149" spans="1:31" s="2" customFormat="1" ht="17.25" hidden="1" customHeight="1">
      <c r="A149" s="1"/>
      <c r="B149" s="65" t="str">
        <f>IF(ISBLANK(J49),B131,J49)</f>
        <v>GEN</v>
      </c>
      <c r="C149" s="66" t="str">
        <f t="shared" ref="C149:L149" si="3">VLOOKUP(B149,$B$131:$F$142,5,FALSE)</f>
        <v>FEB</v>
      </c>
      <c r="D149" s="66" t="str">
        <f t="shared" si="3"/>
        <v>MAR</v>
      </c>
      <c r="E149" s="66" t="str">
        <f t="shared" si="3"/>
        <v>APR</v>
      </c>
      <c r="F149" s="66" t="str">
        <f t="shared" si="3"/>
        <v>MAG</v>
      </c>
      <c r="G149" s="66" t="str">
        <f t="shared" si="3"/>
        <v>GIU</v>
      </c>
      <c r="H149" s="66" t="str">
        <f t="shared" si="3"/>
        <v>LUG</v>
      </c>
      <c r="I149" s="66" t="str">
        <f t="shared" si="3"/>
        <v>AGO</v>
      </c>
      <c r="J149" s="66" t="str">
        <f t="shared" si="3"/>
        <v>SET</v>
      </c>
      <c r="K149" s="66" t="str">
        <f t="shared" si="3"/>
        <v>OTT</v>
      </c>
      <c r="L149" s="66" t="str">
        <f t="shared" si="3"/>
        <v>NOV</v>
      </c>
      <c r="M149" s="67" t="str">
        <f>IF(ISBLANK(J49),B142,K49)</f>
        <v>DIC</v>
      </c>
      <c r="N149" s="1"/>
      <c r="O149" s="37"/>
      <c r="P149" s="37"/>
      <c r="Q149" s="37"/>
    </row>
    <row r="150" spans="1:31" ht="7.5" hidden="1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37"/>
      <c r="P150" s="37"/>
      <c r="Q150" s="37"/>
      <c r="R150" s="2"/>
      <c r="S150" s="2"/>
      <c r="T150" s="2"/>
      <c r="U150" s="2"/>
      <c r="V150" s="2"/>
      <c r="W150" s="2"/>
    </row>
    <row r="151" spans="1:31" ht="17.25" hidden="1" customHeight="1">
      <c r="A151" s="4"/>
      <c r="B151" s="38" t="str">
        <f t="shared" ref="B151:L151" si="4">VLOOKUP(B149,$B$131:$G$142,6,FALSE)</f>
        <v>Gennaio</v>
      </c>
      <c r="C151" s="38" t="str">
        <f t="shared" si="4"/>
        <v>Febbraio</v>
      </c>
      <c r="D151" s="38" t="str">
        <f t="shared" si="4"/>
        <v>Marzo</v>
      </c>
      <c r="E151" s="38" t="str">
        <f t="shared" si="4"/>
        <v>Aprile</v>
      </c>
      <c r="F151" s="38" t="str">
        <f t="shared" si="4"/>
        <v>Maggio</v>
      </c>
      <c r="G151" s="38" t="str">
        <f t="shared" si="4"/>
        <v>Giugno</v>
      </c>
      <c r="H151" s="38" t="str">
        <f t="shared" si="4"/>
        <v>Luglio</v>
      </c>
      <c r="I151" s="38" t="str">
        <f t="shared" si="4"/>
        <v>Agosto</v>
      </c>
      <c r="J151" s="38" t="str">
        <f t="shared" si="4"/>
        <v>Settembre</v>
      </c>
      <c r="K151" s="38" t="str">
        <f t="shared" si="4"/>
        <v>Ottobre</v>
      </c>
      <c r="L151" s="38" t="str">
        <f t="shared" si="4"/>
        <v>Novembre</v>
      </c>
      <c r="M151" s="38" t="str">
        <f>VLOOKUP(LEFT(M149,3),$B$131:$G$142,6,FALSE)</f>
        <v>Dicembre</v>
      </c>
      <c r="N151" s="4"/>
      <c r="O151" s="186"/>
      <c r="P151" s="186"/>
      <c r="Q151" s="186"/>
      <c r="R151" s="186"/>
      <c r="S151" s="186"/>
      <c r="T151" s="186"/>
      <c r="U151" s="186"/>
      <c r="V151" s="186"/>
    </row>
    <row r="152" spans="1:31" ht="15" hidden="1" customHeight="1">
      <c r="A152" s="4"/>
      <c r="B152" s="7">
        <f t="shared" ref="B152:M152" si="5">IF(AND($H$165=1,$H$167=0),0,IF(AND($H$165=1,$H$167=1),0,VLOOKUP(B151,$G$131:$H$142,2,FALSE)))</f>
        <v>1</v>
      </c>
      <c r="C152" s="7">
        <f t="shared" si="5"/>
        <v>2</v>
      </c>
      <c r="D152" s="7">
        <f t="shared" si="5"/>
        <v>3</v>
      </c>
      <c r="E152" s="7">
        <f t="shared" si="5"/>
        <v>4</v>
      </c>
      <c r="F152" s="7">
        <f t="shared" si="5"/>
        <v>5</v>
      </c>
      <c r="G152" s="7">
        <f t="shared" si="5"/>
        <v>6</v>
      </c>
      <c r="H152" s="7">
        <f t="shared" si="5"/>
        <v>7</v>
      </c>
      <c r="I152" s="7">
        <f t="shared" si="5"/>
        <v>8</v>
      </c>
      <c r="J152" s="7">
        <f t="shared" si="5"/>
        <v>9</v>
      </c>
      <c r="K152" s="7">
        <f t="shared" si="5"/>
        <v>10</v>
      </c>
      <c r="L152" s="7">
        <f t="shared" si="5"/>
        <v>11</v>
      </c>
      <c r="M152" s="7">
        <f t="shared" si="5"/>
        <v>12</v>
      </c>
      <c r="N152" s="4"/>
      <c r="O152" s="186"/>
      <c r="P152" s="186"/>
      <c r="Q152" s="186"/>
      <c r="R152" s="186"/>
      <c r="S152" s="186"/>
      <c r="T152" s="186"/>
      <c r="U152" s="186"/>
      <c r="V152" s="186"/>
    </row>
    <row r="153" spans="1:31" ht="15" hidden="1" customHeight="1">
      <c r="A153" s="4"/>
      <c r="B153" s="39">
        <f>DATE(J47,B152,1)</f>
        <v>45292</v>
      </c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39">
        <f>DATE(YEAR(B153)+1,MONTH(B153),DAY(B153))-1</f>
        <v>45657</v>
      </c>
      <c r="N153" s="4"/>
      <c r="O153" s="186"/>
      <c r="P153" s="186"/>
      <c r="Q153" s="186"/>
      <c r="R153" s="186"/>
      <c r="S153" s="186"/>
      <c r="T153" s="186"/>
      <c r="U153" s="186"/>
      <c r="V153" s="186"/>
    </row>
    <row r="154" spans="1:31" hidden="1">
      <c r="A154" s="4"/>
      <c r="B154" s="40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186"/>
      <c r="P154" s="186"/>
      <c r="Q154" s="186"/>
      <c r="R154" s="186"/>
      <c r="S154" s="186"/>
      <c r="T154" s="186"/>
      <c r="U154" s="186"/>
      <c r="V154" s="186"/>
    </row>
    <row r="155" spans="1:31" hidden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186"/>
      <c r="P155" s="186"/>
      <c r="Q155" s="186"/>
      <c r="R155" s="186"/>
      <c r="S155" s="186"/>
      <c r="T155" s="186"/>
      <c r="U155" s="186"/>
      <c r="V155" s="186"/>
    </row>
    <row r="156" spans="1:31" s="174" customFormat="1" hidden="1">
      <c r="A156" s="184"/>
      <c r="B156" s="184"/>
      <c r="C156" s="184"/>
      <c r="D156" s="184"/>
      <c r="E156" s="184"/>
      <c r="F156" s="184"/>
      <c r="G156" s="184"/>
      <c r="H156" s="184"/>
      <c r="I156" s="184"/>
      <c r="J156" s="184"/>
      <c r="K156" s="184"/>
      <c r="L156" s="184"/>
      <c r="M156" s="184"/>
      <c r="N156" s="184"/>
      <c r="O156" s="184"/>
      <c r="P156" s="184"/>
      <c r="Q156" s="184"/>
      <c r="R156" s="184"/>
      <c r="S156" s="184"/>
      <c r="T156" s="184"/>
      <c r="U156" s="184"/>
      <c r="V156" s="184"/>
      <c r="W156" s="184"/>
      <c r="X156" s="184"/>
      <c r="Y156" s="184"/>
      <c r="Z156" s="184"/>
      <c r="AA156" s="185"/>
      <c r="AB156" s="185"/>
      <c r="AC156" s="185"/>
      <c r="AD156" s="185"/>
      <c r="AE156" s="185"/>
    </row>
    <row r="157" spans="1:31" s="174" customFormat="1" ht="12.75" hidden="1" customHeight="1">
      <c r="A157" s="184"/>
      <c r="B157" s="184"/>
      <c r="C157" s="184"/>
      <c r="D157" s="184"/>
      <c r="E157" s="184"/>
      <c r="F157" s="184"/>
      <c r="G157" s="184"/>
      <c r="H157" s="184" t="s">
        <v>159</v>
      </c>
      <c r="I157" s="184"/>
      <c r="J157" s="184" t="str">
        <f>IF(C181=0,"Sistema parzialmente attivato. Inserisci il tuo CODICE di PROPRIETA' nel foglio Presentazione.",CONCATENATE("Sistema attivato dal ",TEXT(D3,"GG/MM")," al ",TEXT(E3,"GG/MM"),". Mancano ",B71," ",C71," ",D71,"."))</f>
        <v>Sistema parzialmente attivato. Inserisci il tuo CODICE di PROPRIETA' nel foglio Presentazione.</v>
      </c>
      <c r="K157" s="184"/>
      <c r="L157" s="184"/>
      <c r="M157" s="184"/>
      <c r="N157" s="184"/>
      <c r="O157" s="184" t="s">
        <v>1</v>
      </c>
      <c r="P157" s="184"/>
      <c r="Q157" s="184"/>
      <c r="R157" s="184"/>
      <c r="S157" s="184"/>
      <c r="T157" s="184"/>
      <c r="U157" s="184"/>
      <c r="V157" s="184"/>
      <c r="W157" s="184"/>
      <c r="X157" s="184"/>
      <c r="Y157" s="184"/>
      <c r="Z157" s="184"/>
      <c r="AA157" s="185"/>
      <c r="AB157" s="185"/>
      <c r="AC157" s="185"/>
      <c r="AD157" s="185"/>
      <c r="AE157" s="185"/>
    </row>
    <row r="158" spans="1:31" s="174" customFormat="1" ht="12.75" hidden="1" customHeight="1">
      <c r="A158" s="184"/>
      <c r="B158" s="184"/>
      <c r="C158" s="184" t="s">
        <v>118</v>
      </c>
      <c r="D158" s="184"/>
      <c r="E158" s="184"/>
      <c r="F158" s="184"/>
      <c r="G158" s="184"/>
      <c r="H158" s="184" t="s">
        <v>0</v>
      </c>
      <c r="I158" s="184"/>
      <c r="J158" s="184"/>
      <c r="K158" s="184"/>
      <c r="L158" s="184"/>
      <c r="M158" s="184"/>
      <c r="N158" s="184"/>
      <c r="O158" s="184" t="s">
        <v>2</v>
      </c>
      <c r="P158" s="184"/>
      <c r="Q158" s="184"/>
      <c r="R158" s="184"/>
      <c r="S158" s="184"/>
      <c r="T158" s="184"/>
      <c r="U158" s="184"/>
      <c r="V158" s="184"/>
      <c r="W158" s="184"/>
      <c r="X158" s="184"/>
      <c r="Y158" s="184"/>
      <c r="Z158" s="184"/>
      <c r="AA158" s="185"/>
      <c r="AB158" s="185"/>
      <c r="AC158" s="185"/>
      <c r="AD158" s="185"/>
      <c r="AE158" s="185"/>
    </row>
    <row r="159" spans="1:31" s="174" customFormat="1" ht="12.75" hidden="1" customHeight="1">
      <c r="A159" s="184"/>
      <c r="B159" s="184"/>
      <c r="C159" s="184" t="s">
        <v>30</v>
      </c>
      <c r="D159" s="184"/>
      <c r="E159" s="184"/>
      <c r="F159" s="184"/>
      <c r="G159" s="184"/>
      <c r="H159" s="184" t="s">
        <v>160</v>
      </c>
      <c r="I159" s="184"/>
      <c r="J159" s="184"/>
      <c r="K159" s="184"/>
      <c r="L159" s="184"/>
      <c r="M159" s="184"/>
      <c r="N159" s="184"/>
      <c r="O159" s="184" t="s">
        <v>3</v>
      </c>
      <c r="P159" s="184"/>
      <c r="Q159" s="184"/>
      <c r="R159" s="184"/>
      <c r="S159" s="184"/>
      <c r="T159" s="184"/>
      <c r="U159" s="184"/>
      <c r="V159" s="184"/>
      <c r="W159" s="184"/>
      <c r="X159" s="184"/>
      <c r="Y159" s="184"/>
      <c r="Z159" s="184"/>
      <c r="AA159" s="185"/>
      <c r="AB159" s="185"/>
      <c r="AC159" s="185"/>
      <c r="AD159" s="185"/>
      <c r="AE159" s="185"/>
    </row>
    <row r="160" spans="1:31" s="174" customFormat="1" ht="12.75" hidden="1" customHeight="1">
      <c r="A160" s="184"/>
      <c r="B160" s="184"/>
      <c r="C160" s="184" t="s">
        <v>120</v>
      </c>
      <c r="D160" s="184"/>
      <c r="E160" s="184"/>
      <c r="F160" s="184"/>
      <c r="G160" s="184"/>
      <c r="H160" s="184" t="s">
        <v>150</v>
      </c>
      <c r="I160" s="184"/>
      <c r="J160" s="184"/>
      <c r="K160" s="184"/>
      <c r="L160" s="184"/>
      <c r="M160" s="184"/>
      <c r="N160" s="184"/>
      <c r="O160" s="184" t="s">
        <v>4</v>
      </c>
      <c r="P160" s="184"/>
      <c r="Q160" s="184"/>
      <c r="R160" s="184"/>
      <c r="S160" s="184"/>
      <c r="T160" s="184"/>
      <c r="U160" s="184"/>
      <c r="V160" s="184"/>
      <c r="W160" s="184"/>
      <c r="X160" s="184"/>
      <c r="Y160" s="184"/>
      <c r="Z160" s="184"/>
      <c r="AA160" s="185"/>
      <c r="AB160" s="185"/>
      <c r="AC160" s="185"/>
      <c r="AD160" s="185"/>
      <c r="AE160" s="185"/>
    </row>
    <row r="161" spans="1:107" s="174" customFormat="1" ht="12.75" hidden="1" customHeight="1">
      <c r="A161" s="184"/>
      <c r="B161" s="184"/>
      <c r="C161" s="184" t="s">
        <v>143</v>
      </c>
      <c r="D161" s="184"/>
      <c r="E161" s="184"/>
      <c r="F161" s="184"/>
      <c r="G161" s="184"/>
      <c r="H161" s="184" t="s">
        <v>285</v>
      </c>
      <c r="I161" s="184"/>
      <c r="J161" s="184"/>
      <c r="K161" s="184"/>
      <c r="L161" s="184"/>
      <c r="M161" s="184"/>
      <c r="N161" s="184"/>
      <c r="O161" s="184" t="s">
        <v>145</v>
      </c>
      <c r="P161" s="184"/>
      <c r="Q161" s="184"/>
      <c r="R161" s="184"/>
      <c r="S161" s="184"/>
      <c r="T161" s="184"/>
      <c r="U161" s="184"/>
      <c r="V161" s="184"/>
      <c r="W161" s="184"/>
      <c r="X161" s="184"/>
      <c r="Y161" s="184"/>
      <c r="Z161" s="184"/>
      <c r="AA161" s="185"/>
      <c r="AB161" s="185"/>
      <c r="AC161" s="185"/>
      <c r="AD161" s="185"/>
      <c r="AE161" s="185"/>
    </row>
    <row r="162" spans="1:107" s="174" customFormat="1" ht="12.75" hidden="1" customHeight="1">
      <c r="A162" s="184"/>
      <c r="B162" s="184"/>
      <c r="C162" s="184" t="s">
        <v>9</v>
      </c>
      <c r="D162" s="184"/>
      <c r="E162" s="184"/>
      <c r="F162" s="184"/>
      <c r="G162" s="184"/>
      <c r="H162" s="184" t="s">
        <v>5</v>
      </c>
      <c r="I162" s="184"/>
      <c r="J162" s="184"/>
      <c r="K162" s="184"/>
      <c r="L162" s="184"/>
      <c r="M162" s="184"/>
      <c r="N162" s="184"/>
      <c r="O162" s="184"/>
      <c r="P162" s="184"/>
      <c r="Q162" s="184"/>
      <c r="R162" s="184"/>
      <c r="S162" s="184"/>
      <c r="T162" s="184"/>
      <c r="U162" s="184"/>
      <c r="V162" s="184"/>
      <c r="W162" s="184"/>
      <c r="X162" s="184"/>
      <c r="Y162" s="184"/>
      <c r="Z162" s="184"/>
      <c r="AA162" s="185"/>
      <c r="AB162" s="185"/>
      <c r="AC162" s="185"/>
      <c r="AD162" s="185"/>
      <c r="AE162" s="185"/>
    </row>
    <row r="163" spans="1:107" s="174" customFormat="1" ht="12.75" hidden="1" customHeight="1">
      <c r="A163" s="184"/>
      <c r="B163" s="184"/>
      <c r="C163" s="184" t="str">
        <f>IF(M167=FALSE,C159,IF(J69=J172,"",IF(B71&lt;0,M165,"")))</f>
        <v/>
      </c>
      <c r="D163" s="184"/>
      <c r="E163" s="184"/>
      <c r="F163" s="184"/>
      <c r="G163" s="184"/>
      <c r="H163" s="184"/>
      <c r="I163" s="184"/>
      <c r="J163" s="184"/>
      <c r="K163" s="184"/>
      <c r="L163" s="184"/>
      <c r="M163" s="184"/>
      <c r="N163" s="184"/>
      <c r="O163" s="184"/>
      <c r="P163" s="184"/>
      <c r="Q163" s="184"/>
      <c r="R163" s="184"/>
      <c r="S163" s="184"/>
      <c r="T163" s="184"/>
      <c r="U163" s="184"/>
      <c r="V163" s="184"/>
      <c r="W163" s="184"/>
      <c r="X163" s="184"/>
      <c r="Y163" s="184"/>
      <c r="Z163" s="184"/>
      <c r="AA163" s="185"/>
      <c r="AB163" s="185"/>
      <c r="AC163" s="185"/>
      <c r="AD163" s="185"/>
      <c r="AE163" s="185"/>
    </row>
    <row r="164" spans="1:107" s="174" customFormat="1" ht="12.75" hidden="1" customHeight="1">
      <c r="A164" s="184"/>
      <c r="B164" s="184"/>
      <c r="C164" s="184"/>
      <c r="D164" s="184"/>
      <c r="E164" s="184"/>
      <c r="F164" s="184"/>
      <c r="G164" s="184"/>
      <c r="H164" s="184"/>
      <c r="I164" s="184"/>
      <c r="J164" s="184"/>
      <c r="K164" s="184"/>
      <c r="L164" s="184"/>
      <c r="M164" s="184"/>
      <c r="N164" s="184"/>
      <c r="O164" s="184"/>
      <c r="P164" s="184"/>
      <c r="Q164" s="184"/>
      <c r="R164" s="184"/>
      <c r="S164" s="184"/>
      <c r="T164" s="184"/>
      <c r="U164" s="184"/>
      <c r="V164" s="184"/>
      <c r="W164" s="184"/>
      <c r="X164" s="184"/>
      <c r="Y164" s="184"/>
      <c r="Z164" s="184"/>
      <c r="AA164" s="185"/>
      <c r="AB164" s="185"/>
      <c r="AC164" s="185"/>
      <c r="AD164" s="185"/>
      <c r="AE164" s="185"/>
    </row>
    <row r="165" spans="1:107" s="174" customFormat="1" ht="12.75" hidden="1" customHeight="1">
      <c r="A165" s="184"/>
      <c r="B165" s="184"/>
      <c r="C165" s="184"/>
      <c r="D165" s="184" t="s">
        <v>49</v>
      </c>
      <c r="E165" s="184">
        <v>1</v>
      </c>
      <c r="F165" s="184">
        <f ca="1">IF(H167=1,0,IF((TODAY()-E3)&gt;0,1,TODAY()-E3))</f>
        <v>1</v>
      </c>
      <c r="G165" s="184" t="s">
        <v>71</v>
      </c>
      <c r="H165" s="184">
        <f>IF(F3=M165,1,IF(M167=FALSE,1,0))</f>
        <v>0</v>
      </c>
      <c r="I165" s="184"/>
      <c r="J165" s="184"/>
      <c r="K165" s="184" t="s">
        <v>72</v>
      </c>
      <c r="L165" s="184">
        <f>E165+IMPOSTAZIONI!H109+CALENDARIO!AB3147</f>
        <v>3</v>
      </c>
      <c r="M165" s="184" t="s">
        <v>26</v>
      </c>
      <c r="N165" s="184"/>
      <c r="O165" s="184"/>
      <c r="P165" s="184"/>
      <c r="Q165" s="184"/>
      <c r="R165" s="184"/>
      <c r="S165" s="184"/>
      <c r="T165" s="184"/>
      <c r="U165" s="184"/>
      <c r="V165" s="184"/>
      <c r="W165" s="184"/>
      <c r="X165" s="184"/>
      <c r="Y165" s="184"/>
      <c r="Z165" s="184"/>
      <c r="AA165" s="185"/>
      <c r="AB165" s="185"/>
      <c r="AC165" s="185"/>
      <c r="AD165" s="185"/>
      <c r="AE165" s="185"/>
    </row>
    <row r="166" spans="1:107" s="174" customFormat="1" ht="12.75" hidden="1" customHeight="1">
      <c r="A166" s="184"/>
      <c r="B166" s="184"/>
      <c r="C166" s="184"/>
      <c r="D166" s="184"/>
      <c r="E166" s="184"/>
      <c r="F166" s="184"/>
      <c r="G166" s="184"/>
      <c r="H166" s="184"/>
      <c r="I166" s="184"/>
      <c r="J166" s="184"/>
      <c r="K166" s="184"/>
      <c r="L166" s="184" t="s">
        <v>152</v>
      </c>
      <c r="M166" s="184"/>
      <c r="N166" s="184"/>
      <c r="O166" s="184"/>
      <c r="P166" s="184"/>
      <c r="Q166" s="184"/>
      <c r="R166" s="184"/>
      <c r="S166" s="184"/>
      <c r="T166" s="184"/>
      <c r="U166" s="184"/>
      <c r="V166" s="184"/>
      <c r="W166" s="184"/>
      <c r="X166" s="184"/>
      <c r="Y166" s="184"/>
      <c r="Z166" s="184"/>
      <c r="AA166" s="185"/>
      <c r="AB166" s="185"/>
      <c r="AC166" s="185"/>
      <c r="AD166" s="185"/>
      <c r="AE166" s="185"/>
    </row>
    <row r="167" spans="1:107" s="174" customFormat="1" ht="12.75" hidden="1" customHeight="1">
      <c r="A167" s="184"/>
      <c r="B167" s="184"/>
      <c r="C167" s="184"/>
      <c r="D167" s="184" t="s">
        <v>147</v>
      </c>
      <c r="E167" s="184" t="b">
        <f>IF(ISERROR(L165),FALSE,TRUE)</f>
        <v>1</v>
      </c>
      <c r="F167" s="184"/>
      <c r="G167" s="184"/>
      <c r="H167" s="184">
        <f>IF(J69=J172,1,0)</f>
        <v>0</v>
      </c>
      <c r="I167" s="184" t="s">
        <v>130</v>
      </c>
      <c r="J167" s="184"/>
      <c r="K167" s="184"/>
      <c r="L167" s="184" t="s">
        <v>153</v>
      </c>
      <c r="M167" s="184" t="b">
        <f>IF(K114=L166,TRUE,FALSE)</f>
        <v>1</v>
      </c>
      <c r="N167" s="184"/>
      <c r="O167" s="184"/>
      <c r="P167" s="184"/>
      <c r="Q167" s="184"/>
      <c r="R167" s="184"/>
      <c r="S167" s="184"/>
      <c r="T167" s="184"/>
      <c r="U167" s="184"/>
      <c r="V167" s="184"/>
      <c r="W167" s="184"/>
      <c r="X167" s="184"/>
      <c r="Y167" s="184"/>
      <c r="Z167" s="184"/>
      <c r="AA167" s="185"/>
      <c r="AB167" s="185"/>
      <c r="AC167" s="185"/>
      <c r="AD167" s="185"/>
      <c r="AE167" s="185"/>
    </row>
    <row r="168" spans="1:107" s="174" customFormat="1" ht="12.75" hidden="1" customHeight="1">
      <c r="A168" s="184"/>
      <c r="B168" s="184"/>
      <c r="C168" s="184"/>
      <c r="D168" s="184"/>
      <c r="E168" s="184"/>
      <c r="F168" s="184"/>
      <c r="G168" s="184"/>
      <c r="H168" s="184"/>
      <c r="I168" s="184"/>
      <c r="J168" s="184"/>
      <c r="K168" s="184"/>
      <c r="L168" s="184"/>
      <c r="M168" s="184"/>
      <c r="N168" s="184"/>
      <c r="O168" s="184"/>
      <c r="P168" s="184"/>
      <c r="Q168" s="184"/>
      <c r="R168" s="184"/>
      <c r="S168" s="184"/>
      <c r="T168" s="184"/>
      <c r="U168" s="184"/>
      <c r="V168" s="184"/>
      <c r="W168" s="184"/>
      <c r="X168" s="184"/>
      <c r="Y168" s="184"/>
      <c r="Z168" s="184"/>
      <c r="AA168" s="185"/>
      <c r="AB168" s="185"/>
      <c r="AC168" s="185"/>
      <c r="AD168" s="185"/>
      <c r="AE168" s="185"/>
    </row>
    <row r="169" spans="1:107" s="174" customFormat="1" ht="12.75" hidden="1" customHeight="1">
      <c r="A169" s="184"/>
      <c r="B169" s="184"/>
      <c r="C169" s="184"/>
      <c r="D169" s="184"/>
      <c r="E169" s="184"/>
      <c r="F169" s="184"/>
      <c r="G169" s="184"/>
      <c r="H169" s="184"/>
      <c r="I169" s="184"/>
      <c r="J169" s="184"/>
      <c r="K169" s="184"/>
      <c r="L169" s="184"/>
      <c r="M169" s="184"/>
      <c r="N169" s="184"/>
      <c r="O169" s="184"/>
      <c r="P169" s="184"/>
      <c r="Q169" s="184"/>
      <c r="R169" s="184"/>
      <c r="S169" s="184"/>
      <c r="T169" s="184"/>
      <c r="U169" s="184"/>
      <c r="V169" s="184"/>
      <c r="W169" s="184"/>
      <c r="X169" s="184"/>
      <c r="Y169" s="184"/>
      <c r="Z169" s="184"/>
      <c r="AA169" s="185"/>
      <c r="AB169" s="185"/>
      <c r="AC169" s="185"/>
      <c r="AD169" s="185"/>
      <c r="AE169" s="185"/>
    </row>
    <row r="170" spans="1:107" s="174" customFormat="1" ht="12.75" hidden="1" customHeight="1">
      <c r="A170" s="184"/>
      <c r="B170" s="184" t="s">
        <v>74</v>
      </c>
      <c r="C170" s="184"/>
      <c r="D170" s="184"/>
      <c r="E170" s="184"/>
      <c r="F170" s="184"/>
      <c r="G170" s="184" t="s">
        <v>14</v>
      </c>
      <c r="H170" s="184"/>
      <c r="I170" s="184"/>
      <c r="J170" s="184"/>
      <c r="K170" s="184"/>
      <c r="L170" s="184"/>
      <c r="M170" s="184">
        <v>1</v>
      </c>
      <c r="N170" s="184">
        <v>2</v>
      </c>
      <c r="O170" s="184">
        <v>3</v>
      </c>
      <c r="P170" s="184">
        <v>4</v>
      </c>
      <c r="Q170" s="184">
        <v>5</v>
      </c>
      <c r="R170" s="184">
        <v>6</v>
      </c>
      <c r="S170" s="184">
        <v>7</v>
      </c>
      <c r="T170" s="184">
        <v>8</v>
      </c>
      <c r="U170" s="184">
        <v>9</v>
      </c>
      <c r="V170" s="184">
        <v>10</v>
      </c>
      <c r="W170" s="184">
        <v>11</v>
      </c>
      <c r="X170" s="184"/>
      <c r="Y170" s="184"/>
      <c r="Z170" s="184">
        <f>M172</f>
        <v>0</v>
      </c>
      <c r="AA170" s="185">
        <f>ROUND((Z170+AC170)*3,1)</f>
        <v>3</v>
      </c>
      <c r="AB170" s="185">
        <v>61</v>
      </c>
      <c r="AC170" s="185">
        <f>N172</f>
        <v>1</v>
      </c>
      <c r="AD170" s="185">
        <f>ROUND((AC170+AF170)*3,1)</f>
        <v>9</v>
      </c>
      <c r="AE170" s="185">
        <f>AB170-5</f>
        <v>56</v>
      </c>
      <c r="AF170" s="174">
        <f>O172</f>
        <v>2</v>
      </c>
      <c r="AG170" s="174">
        <f>ROUND((AF170+AI170)*3,1)</f>
        <v>15</v>
      </c>
      <c r="AH170" s="174">
        <f>AE170-5</f>
        <v>51</v>
      </c>
      <c r="AI170" s="174">
        <f>P172</f>
        <v>3</v>
      </c>
      <c r="AJ170" s="174">
        <f>ROUND((AI170+AL170)*3,1)</f>
        <v>21</v>
      </c>
      <c r="AK170" s="174">
        <f>AH170-5</f>
        <v>46</v>
      </c>
      <c r="AL170" s="174">
        <f>Q172</f>
        <v>4</v>
      </c>
      <c r="AM170" s="174">
        <f>ROUND((AL170+AO170)*3,1)</f>
        <v>27</v>
      </c>
      <c r="AN170" s="174">
        <f>AK170-5</f>
        <v>41</v>
      </c>
      <c r="AO170" s="174">
        <f>R172</f>
        <v>5</v>
      </c>
      <c r="AP170" s="174">
        <f>ROUND((AO170+AR170)*3,1)</f>
        <v>33</v>
      </c>
      <c r="AQ170" s="174">
        <f>AN170-5</f>
        <v>36</v>
      </c>
      <c r="AR170" s="174">
        <f>S172</f>
        <v>6</v>
      </c>
      <c r="AS170" s="174">
        <f>ROUND((AR170+AU170)*3,1)</f>
        <v>39</v>
      </c>
      <c r="AT170" s="174">
        <f>AQ170-5</f>
        <v>31</v>
      </c>
      <c r="AU170" s="174">
        <f>T172</f>
        <v>7</v>
      </c>
      <c r="AV170" s="174">
        <f>ROUND((AU170+AX170)*3,1)</f>
        <v>45</v>
      </c>
      <c r="AW170" s="174">
        <f>AT170-5</f>
        <v>26</v>
      </c>
      <c r="AX170" s="174">
        <f>U172</f>
        <v>8</v>
      </c>
      <c r="AY170" s="174">
        <f>ROUND((AX170+BA170)*3,1)</f>
        <v>51</v>
      </c>
      <c r="AZ170" s="174">
        <f>AW170-5</f>
        <v>21</v>
      </c>
      <c r="BA170" s="174">
        <f>V172</f>
        <v>9</v>
      </c>
      <c r="BB170" s="174">
        <f>ROUND((BA170+BD170)*3,1)</f>
        <v>30</v>
      </c>
      <c r="BC170" s="174">
        <f>AZ170-5</f>
        <v>16</v>
      </c>
      <c r="BD170" s="174">
        <f>W172</f>
        <v>1</v>
      </c>
      <c r="BE170" s="174">
        <f>ROUND((BD170+Z170)*3,1)</f>
        <v>3</v>
      </c>
      <c r="BF170" s="174">
        <f>BC170-5</f>
        <v>11</v>
      </c>
      <c r="BI170" s="174" t="s">
        <v>68</v>
      </c>
      <c r="BJ170" s="174" t="s">
        <v>69</v>
      </c>
      <c r="BK170" s="174" t="s">
        <v>70</v>
      </c>
      <c r="BL170" s="174" t="s">
        <v>75</v>
      </c>
      <c r="BM170" s="174" t="s">
        <v>77</v>
      </c>
      <c r="BN170" s="174" t="s">
        <v>76</v>
      </c>
      <c r="BO170" s="174" t="s">
        <v>80</v>
      </c>
      <c r="BP170" s="174" t="s">
        <v>78</v>
      </c>
      <c r="BQ170" s="174" t="s">
        <v>79</v>
      </c>
      <c r="BR170" s="174" t="s">
        <v>82</v>
      </c>
      <c r="BS170" s="174" t="s">
        <v>81</v>
      </c>
      <c r="BT170" s="174" t="s">
        <v>85</v>
      </c>
      <c r="BU170" s="174" t="s">
        <v>83</v>
      </c>
      <c r="BV170" s="174" t="s">
        <v>84</v>
      </c>
      <c r="BW170" s="174" t="s">
        <v>87</v>
      </c>
      <c r="BX170" s="174" t="s">
        <v>86</v>
      </c>
      <c r="BY170" s="174" t="s">
        <v>90</v>
      </c>
      <c r="BZ170" s="174" t="s">
        <v>88</v>
      </c>
      <c r="CA170" s="174" t="s">
        <v>89</v>
      </c>
      <c r="CB170" s="174" t="s">
        <v>92</v>
      </c>
      <c r="CC170" s="174" t="s">
        <v>91</v>
      </c>
      <c r="CD170" s="174" t="s">
        <v>95</v>
      </c>
      <c r="CE170" s="174" t="s">
        <v>93</v>
      </c>
      <c r="CF170" s="174" t="s">
        <v>94</v>
      </c>
      <c r="CG170" s="174" t="s">
        <v>97</v>
      </c>
      <c r="CH170" s="174" t="s">
        <v>96</v>
      </c>
      <c r="CI170" s="174" t="s">
        <v>100</v>
      </c>
      <c r="CJ170" s="174" t="s">
        <v>98</v>
      </c>
      <c r="CK170" s="174" t="s">
        <v>99</v>
      </c>
      <c r="CL170" s="174" t="s">
        <v>102</v>
      </c>
      <c r="CM170" s="174" t="s">
        <v>101</v>
      </c>
      <c r="CN170" s="174" t="s">
        <v>105</v>
      </c>
      <c r="CO170" s="174" t="s">
        <v>103</v>
      </c>
      <c r="CP170" s="174" t="s">
        <v>104</v>
      </c>
      <c r="CQ170" s="174" t="s">
        <v>106</v>
      </c>
      <c r="CR170" s="174" t="s">
        <v>65</v>
      </c>
      <c r="CS170" s="174" t="s">
        <v>109</v>
      </c>
      <c r="CT170" s="174" t="s">
        <v>107</v>
      </c>
      <c r="CU170" s="174" t="s">
        <v>108</v>
      </c>
      <c r="CV170" s="174" t="s">
        <v>111</v>
      </c>
      <c r="CW170" s="174" t="s">
        <v>110</v>
      </c>
      <c r="CX170" s="174" t="s">
        <v>114</v>
      </c>
      <c r="CY170" s="174" t="s">
        <v>112</v>
      </c>
      <c r="CZ170" s="174" t="s">
        <v>113</v>
      </c>
      <c r="DA170" s="174" t="s">
        <v>116</v>
      </c>
      <c r="DB170" s="174" t="s">
        <v>115</v>
      </c>
      <c r="DC170" s="174" t="s">
        <v>67</v>
      </c>
    </row>
    <row r="171" spans="1:107" s="174" customFormat="1" ht="12.75" hidden="1" customHeight="1">
      <c r="A171" s="184"/>
      <c r="B171" s="184"/>
      <c r="C171" s="184"/>
      <c r="D171" s="184"/>
      <c r="E171" s="184"/>
      <c r="F171" s="184"/>
      <c r="G171" s="184"/>
      <c r="H171" s="184"/>
      <c r="I171" s="184"/>
      <c r="J171" s="184"/>
      <c r="K171" s="184"/>
      <c r="L171" s="184"/>
      <c r="M171" s="184"/>
      <c r="N171" s="184"/>
      <c r="O171" s="184"/>
      <c r="P171" s="184"/>
      <c r="Q171" s="184"/>
      <c r="R171" s="184"/>
      <c r="S171" s="184"/>
      <c r="T171" s="184"/>
      <c r="U171" s="184"/>
      <c r="V171" s="184"/>
      <c r="W171" s="184"/>
      <c r="X171" s="184"/>
      <c r="Y171" s="184"/>
      <c r="Z171" s="184"/>
      <c r="AA171" s="185"/>
      <c r="AB171" s="185"/>
      <c r="AC171" s="185"/>
      <c r="AD171" s="185"/>
      <c r="AE171" s="185"/>
    </row>
    <row r="172" spans="1:107" s="174" customFormat="1" ht="12.75" hidden="1" customHeight="1">
      <c r="A172" s="184"/>
      <c r="B172" s="184" t="str">
        <f>C47</f>
        <v>Inserisci NOME</v>
      </c>
      <c r="C172" s="184"/>
      <c r="D172" s="184"/>
      <c r="E172" s="184"/>
      <c r="F172" s="184"/>
      <c r="G172" s="184" t="str">
        <f>G52</f>
        <v>01234567891</v>
      </c>
      <c r="H172" s="184"/>
      <c r="I172" s="184"/>
      <c r="J172" s="184" t="str">
        <f>CONCATENATE(J176,"-",J177,"-",J178)</f>
        <v>720-GGCGG-538</v>
      </c>
      <c r="K172" s="184"/>
      <c r="L172" s="184"/>
      <c r="M172" s="184">
        <f t="shared" ref="M172:W172" si="6">IF(ISERROR(VALUE(MID($G172,M170,1))),M170,IF(M170&lt;($H173+1),VALUE(MID($G172,M170,1)),0))</f>
        <v>0</v>
      </c>
      <c r="N172" s="184">
        <f t="shared" si="6"/>
        <v>1</v>
      </c>
      <c r="O172" s="184">
        <f t="shared" si="6"/>
        <v>2</v>
      </c>
      <c r="P172" s="184">
        <f t="shared" si="6"/>
        <v>3</v>
      </c>
      <c r="Q172" s="184">
        <f t="shared" si="6"/>
        <v>4</v>
      </c>
      <c r="R172" s="184">
        <f t="shared" si="6"/>
        <v>5</v>
      </c>
      <c r="S172" s="184">
        <f t="shared" si="6"/>
        <v>6</v>
      </c>
      <c r="T172" s="184">
        <f t="shared" si="6"/>
        <v>7</v>
      </c>
      <c r="U172" s="184">
        <f t="shared" si="6"/>
        <v>8</v>
      </c>
      <c r="V172" s="184">
        <f t="shared" si="6"/>
        <v>9</v>
      </c>
      <c r="W172" s="184">
        <f t="shared" si="6"/>
        <v>1</v>
      </c>
      <c r="X172" s="184"/>
      <c r="Y172" s="184"/>
      <c r="Z172" s="184" t="e">
        <f t="shared" ref="Z172:BF172" si="7">HLOOKUP(MID($B172,Z170,1),$BI170:$DC172,3,FALSE)</f>
        <v>#VALUE!</v>
      </c>
      <c r="AA172" s="185">
        <f t="shared" si="7"/>
        <v>17</v>
      </c>
      <c r="AB172" s="185">
        <f t="shared" si="7"/>
        <v>33</v>
      </c>
      <c r="AC172" s="185">
        <f t="shared" si="7"/>
        <v>7</v>
      </c>
      <c r="AD172" s="185">
        <f t="shared" si="7"/>
        <v>7</v>
      </c>
      <c r="AE172" s="185">
        <f t="shared" si="7"/>
        <v>33</v>
      </c>
      <c r="AF172" s="174">
        <f t="shared" si="7"/>
        <v>12</v>
      </c>
      <c r="AG172" s="174">
        <f t="shared" si="7"/>
        <v>33</v>
      </c>
      <c r="AH172" s="174">
        <f t="shared" si="7"/>
        <v>33</v>
      </c>
      <c r="AI172" s="174">
        <f t="shared" si="7"/>
        <v>17</v>
      </c>
      <c r="AJ172" s="174">
        <f t="shared" si="7"/>
        <v>33</v>
      </c>
      <c r="AK172" s="174">
        <f t="shared" si="7"/>
        <v>33</v>
      </c>
      <c r="AL172" s="174">
        <f t="shared" si="7"/>
        <v>6</v>
      </c>
      <c r="AM172" s="174">
        <f t="shared" si="7"/>
        <v>33</v>
      </c>
      <c r="AN172" s="174">
        <f t="shared" si="7"/>
        <v>33</v>
      </c>
      <c r="AO172" s="174">
        <f t="shared" si="7"/>
        <v>19</v>
      </c>
      <c r="AP172" s="174">
        <f t="shared" si="7"/>
        <v>33</v>
      </c>
      <c r="AQ172" s="174">
        <f t="shared" si="7"/>
        <v>33</v>
      </c>
      <c r="AR172" s="174">
        <f t="shared" si="7"/>
        <v>7</v>
      </c>
      <c r="AS172" s="174">
        <f t="shared" si="7"/>
        <v>33</v>
      </c>
      <c r="AT172" s="174">
        <f t="shared" si="7"/>
        <v>33</v>
      </c>
      <c r="AU172" s="174">
        <f t="shared" si="7"/>
        <v>17</v>
      </c>
      <c r="AV172" s="174">
        <f t="shared" si="7"/>
        <v>33</v>
      </c>
      <c r="AW172" s="174">
        <f t="shared" si="7"/>
        <v>33</v>
      </c>
      <c r="AX172" s="174">
        <f t="shared" si="7"/>
        <v>3</v>
      </c>
      <c r="AY172" s="174">
        <f t="shared" si="7"/>
        <v>33</v>
      </c>
      <c r="AZ172" s="174">
        <f t="shared" si="7"/>
        <v>33</v>
      </c>
      <c r="BA172" s="174">
        <f t="shared" si="7"/>
        <v>7</v>
      </c>
      <c r="BB172" s="174">
        <f t="shared" si="7"/>
        <v>33</v>
      </c>
      <c r="BC172" s="174">
        <f t="shared" si="7"/>
        <v>33</v>
      </c>
      <c r="BD172" s="174">
        <f t="shared" si="7"/>
        <v>7</v>
      </c>
      <c r="BE172" s="174">
        <f t="shared" si="7"/>
        <v>17</v>
      </c>
      <c r="BF172" s="174">
        <f t="shared" si="7"/>
        <v>12</v>
      </c>
      <c r="BI172" s="174">
        <v>1</v>
      </c>
      <c r="BJ172" s="174">
        <v>2</v>
      </c>
      <c r="BK172" s="174">
        <v>3</v>
      </c>
      <c r="BL172" s="174">
        <v>4</v>
      </c>
      <c r="BM172" s="174">
        <v>5</v>
      </c>
      <c r="BN172" s="174">
        <v>6</v>
      </c>
      <c r="BO172" s="174">
        <v>7</v>
      </c>
      <c r="BP172" s="174">
        <v>8</v>
      </c>
      <c r="BQ172" s="174">
        <v>9</v>
      </c>
      <c r="BR172" s="174">
        <v>10</v>
      </c>
      <c r="BS172" s="174">
        <v>11</v>
      </c>
      <c r="BT172" s="174">
        <v>12</v>
      </c>
      <c r="BU172" s="174">
        <v>13</v>
      </c>
      <c r="BV172" s="174">
        <v>14</v>
      </c>
      <c r="BW172" s="174">
        <v>15</v>
      </c>
      <c r="BX172" s="174">
        <v>16</v>
      </c>
      <c r="BY172" s="174">
        <v>17</v>
      </c>
      <c r="BZ172" s="174">
        <v>18</v>
      </c>
      <c r="CA172" s="174">
        <v>19</v>
      </c>
      <c r="CB172" s="174">
        <v>20</v>
      </c>
      <c r="CC172" s="174">
        <v>21</v>
      </c>
      <c r="CD172" s="174">
        <v>22</v>
      </c>
      <c r="CE172" s="174">
        <v>23</v>
      </c>
      <c r="CF172" s="174">
        <v>24</v>
      </c>
      <c r="CG172" s="174">
        <v>25</v>
      </c>
      <c r="CH172" s="174">
        <v>26</v>
      </c>
      <c r="CI172" s="174">
        <v>27</v>
      </c>
      <c r="CJ172" s="174">
        <v>28</v>
      </c>
      <c r="CK172" s="174">
        <v>29</v>
      </c>
      <c r="CL172" s="174">
        <v>30</v>
      </c>
      <c r="CM172" s="174">
        <v>31</v>
      </c>
      <c r="CN172" s="174">
        <v>32</v>
      </c>
      <c r="CO172" s="174">
        <v>33</v>
      </c>
      <c r="CP172" s="174">
        <v>34</v>
      </c>
      <c r="CQ172" s="174">
        <v>35</v>
      </c>
      <c r="CR172" s="174">
        <v>36</v>
      </c>
      <c r="CS172" s="174">
        <v>37</v>
      </c>
      <c r="CT172" s="174">
        <v>38</v>
      </c>
      <c r="CU172" s="174">
        <v>39</v>
      </c>
      <c r="CV172" s="174">
        <v>40</v>
      </c>
      <c r="CW172" s="174">
        <v>41</v>
      </c>
      <c r="CX172" s="174">
        <v>42</v>
      </c>
      <c r="CY172" s="174">
        <v>43</v>
      </c>
      <c r="CZ172" s="174">
        <v>44</v>
      </c>
      <c r="DA172" s="174">
        <v>45</v>
      </c>
      <c r="DB172" s="174">
        <v>46</v>
      </c>
      <c r="DC172" s="174">
        <v>47</v>
      </c>
    </row>
    <row r="173" spans="1:107" s="174" customFormat="1" ht="12.75" hidden="1" customHeight="1">
      <c r="A173" s="184"/>
      <c r="B173" s="184" t="s">
        <v>15</v>
      </c>
      <c r="C173" s="184"/>
      <c r="D173" s="184"/>
      <c r="E173" s="184"/>
      <c r="F173" s="184"/>
      <c r="G173" s="184" t="s">
        <v>117</v>
      </c>
      <c r="H173" s="184">
        <f>LEN(G172)</f>
        <v>11</v>
      </c>
      <c r="I173" s="184"/>
      <c r="J173" s="184"/>
      <c r="K173" s="184"/>
      <c r="L173" s="184"/>
      <c r="M173" s="184"/>
      <c r="N173" s="184"/>
      <c r="O173" s="184"/>
      <c r="P173" s="184"/>
      <c r="Q173" s="184"/>
      <c r="R173" s="184"/>
      <c r="S173" s="184"/>
      <c r="T173" s="184"/>
      <c r="U173" s="184"/>
      <c r="V173" s="184"/>
      <c r="W173" s="184"/>
      <c r="X173" s="184"/>
      <c r="Y173" s="184"/>
      <c r="Z173" s="184"/>
      <c r="AA173" s="185"/>
      <c r="AB173" s="185"/>
      <c r="AC173" s="185"/>
      <c r="AD173" s="185"/>
      <c r="AE173" s="185"/>
      <c r="BI173" s="174" t="s">
        <v>68</v>
      </c>
      <c r="BJ173" s="174" t="s">
        <v>69</v>
      </c>
      <c r="BK173" s="174" t="s">
        <v>70</v>
      </c>
      <c r="BL173" s="174" t="s">
        <v>75</v>
      </c>
      <c r="BM173" s="174" t="s">
        <v>76</v>
      </c>
      <c r="BN173" s="174" t="s">
        <v>77</v>
      </c>
      <c r="BO173" s="174" t="s">
        <v>78</v>
      </c>
      <c r="BP173" s="174" t="s">
        <v>79</v>
      </c>
      <c r="BQ173" s="174" t="s">
        <v>80</v>
      </c>
      <c r="BR173" s="174" t="s">
        <v>81</v>
      </c>
      <c r="BS173" s="174" t="s">
        <v>82</v>
      </c>
      <c r="BT173" s="174" t="s">
        <v>83</v>
      </c>
      <c r="BU173" s="174" t="s">
        <v>84</v>
      </c>
      <c r="BV173" s="174" t="s">
        <v>85</v>
      </c>
      <c r="BW173" s="174" t="s">
        <v>86</v>
      </c>
      <c r="BX173" s="174" t="s">
        <v>87</v>
      </c>
      <c r="BY173" s="174" t="s">
        <v>88</v>
      </c>
      <c r="BZ173" s="174" t="s">
        <v>89</v>
      </c>
      <c r="CA173" s="174" t="s">
        <v>90</v>
      </c>
      <c r="CB173" s="174" t="s">
        <v>91</v>
      </c>
      <c r="CC173" s="174" t="s">
        <v>92</v>
      </c>
      <c r="CD173" s="174" t="s">
        <v>93</v>
      </c>
      <c r="CE173" s="174" t="s">
        <v>94</v>
      </c>
      <c r="CF173" s="174" t="s">
        <v>95</v>
      </c>
      <c r="CG173" s="174" t="s">
        <v>96</v>
      </c>
      <c r="CH173" s="174" t="s">
        <v>97</v>
      </c>
      <c r="CS173" s="174">
        <f t="shared" ref="CS173:DB173" si="8">COUNTIF($Z170:$BF170,CS170)</f>
        <v>3</v>
      </c>
      <c r="CT173" s="174">
        <f t="shared" si="8"/>
        <v>2</v>
      </c>
      <c r="CU173" s="174">
        <f t="shared" si="8"/>
        <v>1</v>
      </c>
      <c r="CV173" s="174">
        <f t="shared" si="8"/>
        <v>1</v>
      </c>
      <c r="CW173" s="174">
        <f t="shared" si="8"/>
        <v>1</v>
      </c>
      <c r="CX173" s="174">
        <f t="shared" si="8"/>
        <v>1</v>
      </c>
      <c r="CY173" s="174">
        <f t="shared" si="8"/>
        <v>1</v>
      </c>
      <c r="CZ173" s="174">
        <f t="shared" si="8"/>
        <v>1</v>
      </c>
      <c r="DA173" s="174">
        <f t="shared" si="8"/>
        <v>1</v>
      </c>
      <c r="DB173" s="174">
        <f t="shared" si="8"/>
        <v>2</v>
      </c>
      <c r="DC173" s="174" t="s">
        <v>67</v>
      </c>
    </row>
    <row r="174" spans="1:107" s="174" customFormat="1" ht="12.75" hidden="1" customHeight="1">
      <c r="A174" s="184"/>
      <c r="B174" s="184">
        <v>321</v>
      </c>
      <c r="C174" s="184"/>
      <c r="D174" s="184"/>
      <c r="E174" s="184"/>
      <c r="F174" s="184"/>
      <c r="G174" s="184"/>
      <c r="H174" s="184"/>
      <c r="I174" s="184"/>
      <c r="J174" s="184"/>
      <c r="K174" s="184"/>
      <c r="L174" s="184"/>
      <c r="M174" s="184"/>
      <c r="N174" s="184"/>
      <c r="O174" s="184"/>
      <c r="P174" s="184"/>
      <c r="Q174" s="184"/>
      <c r="R174" s="184"/>
      <c r="S174" s="184"/>
      <c r="T174" s="184"/>
      <c r="U174" s="184"/>
      <c r="V174" s="184"/>
      <c r="W174" s="184"/>
      <c r="X174" s="184">
        <f>IF(X177&lt;0,X177*-1,X177)</f>
        <v>6716</v>
      </c>
      <c r="Y174" s="184"/>
      <c r="Z174" s="184"/>
      <c r="AA174" s="185"/>
      <c r="AB174" s="185"/>
      <c r="AC174" s="185"/>
      <c r="AD174" s="185"/>
      <c r="AE174" s="185"/>
      <c r="BG174" s="174">
        <f>IF(BG177&lt;0,BG177*-1,BG177)</f>
        <v>112273</v>
      </c>
      <c r="CQ174" s="174">
        <v>15</v>
      </c>
      <c r="CS174" s="174" t="str">
        <f>IF(ISERROR(HLOOKUP(SMALL($Z170:$BF170,CS170),$BI172:$CH173,2,FALSE)),HLOOKUP(SMALL($Z170:$BF170,CS170),$BI172:$CH173,2,TRUE),HLOOKUP(SMALL($Z170:$BF170,CS170),$BI172:$CH173,2,FALSE))</f>
        <v>A</v>
      </c>
      <c r="CT174" s="174" t="str">
        <f>IF(ISERROR(HLOOKUP(SMALL($Z170:$BF170,CT170+SUM($CS173:CS173)),$BI172:$CH173,2,FALSE)),HLOOKUP(SMALL($Z170:$BF170,CT170+SUM($CS173:CS173)),$BI172:$CH173,2,TRUE),HLOOKUP(SMALL($Z170:$BF170,CT170+SUM($CS173:CS173)),$BI172:$CH173,2,FALSE))</f>
        <v>B</v>
      </c>
      <c r="CU174" s="174" t="str">
        <f>IF(ISERROR(HLOOKUP(SMALL($Z170:$BF170,CU170+SUM($CS173:CT173)),$BI172:$CH173,2,FALSE)),HLOOKUP(SMALL($Z170:$BF170,CU170+SUM($CS173:CT173)),$BI172:$CH173,2,TRUE),HLOOKUP(SMALL($Z170:$BF170,CU170+SUM($CS173:CT173)),$BI172:$CH173,2,FALSE))</f>
        <v>C</v>
      </c>
      <c r="CV174" s="174" t="str">
        <f>IF(ISERROR(HLOOKUP(SMALL($Z170:$BF170,CV170+SUM($CS173:CU173)),$BI172:$CH173,2,FALSE)),HLOOKUP(SMALL($Z170:$BF170,CV170+SUM($CS173:CU173)),$BI172:$CH173,2,TRUE),HLOOKUP(SMALL($Z170:$BF170,CV170+SUM($CS173:CU173)),$BI172:$CH173,2,FALSE))</f>
        <v>G</v>
      </c>
      <c r="CW174" s="174" t="str">
        <f>IF(ISERROR(HLOOKUP(SMALL($Z170:$BF170,CW170+SUM($CS173:CV173)),$BI172:$CH173,2,FALSE)),HLOOKUP(SMALL($Z170:$BF170,CW170+SUM($CS173:CV173)),$BI172:$CH173,2,TRUE),HLOOKUP(SMALL($Z170:$BF170,CW170+SUM($CS173:CV173)),$BI172:$CH173,2,FALSE))</f>
        <v>G</v>
      </c>
      <c r="CX174" s="174" t="str">
        <f>IF(ISERROR(HLOOKUP(SMALL($Z170:$BF170,CX170+SUM($CS173:CW173)),$BI172:$CH173,2,FALSE)),HLOOKUP(SMALL($Z170:$BF170,CX170+SUM($CS173:CW173)),$BI172:$CH173,2,TRUE),HLOOKUP(SMALL($Z170:$BF170,CX170+SUM($CS173:CW173)),$BI172:$CH173,2,FALSE))</f>
        <v>O</v>
      </c>
      <c r="CY174" s="174" t="str">
        <f>IF(ISERROR(HLOOKUP(SMALL($Z170:$BF170,CY170+SUM($CS173:CX173)),$BI172:$CH173,2,FALSE)),HLOOKUP(SMALL($Z170:$BF170,CY170+SUM($CS173:CX173)),$BI172:$CH173,2,TRUE),HLOOKUP(SMALL($Z170:$BF170,CY170+SUM($CS173:CX173)),$BI172:$CH173,2,FALSE))</f>
        <v>K</v>
      </c>
      <c r="CZ174" s="174" t="str">
        <f>IF(ISERROR(HLOOKUP(SMALL($Z170:$BF170,CZ170+SUM($CS173:CY173)),$BI172:$CH173,2,FALSE)),HLOOKUP(SMALL($Z170:$BF170,CZ170+SUM($CS173:CY173)),$BI172:$CH173,2,TRUE),HLOOKUP(SMALL($Z170:$BF170,CZ170+SUM($CS173:CY173)),$BI172:$CH173,2,FALSE))</f>
        <v>P</v>
      </c>
      <c r="DA174" s="174" t="str">
        <f>IF(ISERROR(HLOOKUP(SMALL($Z170:$BF170,DA170+SUM($CS173:CZ173)),$BI172:$CH173,2,FALSE)),HLOOKUP(SMALL($Z170:$BF170,DA170+SUM($CS173:CZ173)),$BI172:$CH173,2,TRUE),HLOOKUP(SMALL($Z170:$BF170,DA170+SUM($CS173:CZ173)),$BI172:$CH173,2,FALSE))</f>
        <v>G</v>
      </c>
      <c r="DB174" s="174" t="str">
        <f>IF(ISERROR(HLOOKUP(SMALL($Z170:$BF170,CQ174),$BI172:$CH173,2,FALSE)),HLOOKUP(SMALL($Z170:$BF170,CQ174),$BI172:$CH173,2,TRUE),HLOOKUP(SMALL($Z170:$BF170,CQ174),$BI172:$CH173,2,FALSE))</f>
        <v>K</v>
      </c>
    </row>
    <row r="175" spans="1:107" s="174" customFormat="1" ht="12.75" hidden="1" customHeight="1">
      <c r="A175" s="184"/>
      <c r="B175" s="184"/>
      <c r="C175" s="184"/>
      <c r="D175" s="184"/>
      <c r="E175" s="184"/>
      <c r="F175" s="184"/>
      <c r="G175" s="184"/>
      <c r="H175" s="184"/>
      <c r="I175" s="184"/>
      <c r="J175" s="184"/>
      <c r="K175" s="184"/>
      <c r="L175" s="184"/>
      <c r="M175" s="184">
        <f>M172*$B174</f>
        <v>0</v>
      </c>
      <c r="N175" s="184"/>
      <c r="O175" s="184">
        <f>O172*$B174</f>
        <v>642</v>
      </c>
      <c r="P175" s="184"/>
      <c r="Q175" s="184">
        <f>Q172*$B174</f>
        <v>1284</v>
      </c>
      <c r="R175" s="184"/>
      <c r="S175" s="184">
        <f>S172*$B174</f>
        <v>1926</v>
      </c>
      <c r="T175" s="184"/>
      <c r="U175" s="184">
        <f>U172*$B174</f>
        <v>2568</v>
      </c>
      <c r="V175" s="184"/>
      <c r="W175" s="184">
        <f>W172*$B174</f>
        <v>321</v>
      </c>
      <c r="X175" s="184">
        <f>IF(X178&lt;0,X178*-1,X178)</f>
        <v>8005</v>
      </c>
      <c r="Y175" s="184"/>
      <c r="Z175" s="184" t="e">
        <f>Z172*$B174</f>
        <v>#VALUE!</v>
      </c>
      <c r="AA175" s="185"/>
      <c r="AB175" s="185">
        <f>AB172*$B174</f>
        <v>10593</v>
      </c>
      <c r="AC175" s="185"/>
      <c r="AD175" s="185">
        <f>AD172*$B174</f>
        <v>2247</v>
      </c>
      <c r="AE175" s="185"/>
      <c r="AF175" s="174">
        <f>AF172*$B174</f>
        <v>3852</v>
      </c>
      <c r="AH175" s="174">
        <f>AH172*$B174</f>
        <v>10593</v>
      </c>
      <c r="AJ175" s="174">
        <f>AJ172*$B174</f>
        <v>10593</v>
      </c>
      <c r="AL175" s="174">
        <f>AL172*$B174</f>
        <v>1926</v>
      </c>
      <c r="AN175" s="174">
        <f>AN172*$B174</f>
        <v>10593</v>
      </c>
      <c r="AP175" s="174">
        <f>AP172*$B174</f>
        <v>10593</v>
      </c>
      <c r="AR175" s="174">
        <f>AR172*$B174</f>
        <v>2247</v>
      </c>
      <c r="AT175" s="174">
        <f>AT172*$B174</f>
        <v>10593</v>
      </c>
      <c r="AV175" s="174">
        <f>AV172*$B174</f>
        <v>10593</v>
      </c>
      <c r="AX175" s="174">
        <f>AX172*$B174</f>
        <v>963</v>
      </c>
      <c r="AZ175" s="174">
        <f>AZ172*$B174</f>
        <v>10593</v>
      </c>
      <c r="BB175" s="174">
        <f>BB172*$B174</f>
        <v>10593</v>
      </c>
      <c r="BD175" s="174">
        <f>BD172*$B174</f>
        <v>2247</v>
      </c>
      <c r="BF175" s="174">
        <f>BF172*$B174</f>
        <v>3852</v>
      </c>
      <c r="BG175" s="174">
        <f>IF(BG178&lt;0,BG178*-1,BG178)</f>
        <v>127407</v>
      </c>
      <c r="CS175" s="174" t="str">
        <f t="shared" ref="CS175:DB175" si="9">IF(ISERROR(CS174),0,CS174)</f>
        <v>A</v>
      </c>
      <c r="CT175" s="174" t="str">
        <f t="shared" si="9"/>
        <v>B</v>
      </c>
      <c r="CU175" s="174" t="str">
        <f t="shared" si="9"/>
        <v>C</v>
      </c>
      <c r="CV175" s="174" t="str">
        <f t="shared" si="9"/>
        <v>G</v>
      </c>
      <c r="CW175" s="174" t="str">
        <f t="shared" si="9"/>
        <v>G</v>
      </c>
      <c r="CX175" s="174" t="str">
        <f t="shared" si="9"/>
        <v>O</v>
      </c>
      <c r="CY175" s="174" t="str">
        <f t="shared" si="9"/>
        <v>K</v>
      </c>
      <c r="CZ175" s="174" t="str">
        <f t="shared" si="9"/>
        <v>P</v>
      </c>
      <c r="DA175" s="174" t="str">
        <f t="shared" si="9"/>
        <v>G</v>
      </c>
      <c r="DB175" s="174" t="str">
        <f t="shared" si="9"/>
        <v>K</v>
      </c>
    </row>
    <row r="176" spans="1:107" s="174" customFormat="1" ht="12.75" hidden="1" customHeight="1">
      <c r="A176" s="184"/>
      <c r="B176" s="184"/>
      <c r="C176" s="184"/>
      <c r="D176" s="184"/>
      <c r="E176" s="184"/>
      <c r="F176" s="184"/>
      <c r="G176" s="184"/>
      <c r="H176" s="184"/>
      <c r="I176" s="184"/>
      <c r="J176" s="184" t="str">
        <f>CONCATENATE(AE181,AF181,AG181)</f>
        <v>720</v>
      </c>
      <c r="K176" s="184"/>
      <c r="L176" s="184"/>
      <c r="M176" s="184"/>
      <c r="N176" s="184">
        <f>N172*$B174</f>
        <v>321</v>
      </c>
      <c r="O176" s="184"/>
      <c r="P176" s="184">
        <f>P172*$B174</f>
        <v>963</v>
      </c>
      <c r="Q176" s="184"/>
      <c r="R176" s="184">
        <f>R172*$B174</f>
        <v>1605</v>
      </c>
      <c r="S176" s="184"/>
      <c r="T176" s="184">
        <f>T172*$B174</f>
        <v>2247</v>
      </c>
      <c r="U176" s="184"/>
      <c r="V176" s="184">
        <f>V172*$B174</f>
        <v>2889</v>
      </c>
      <c r="W176" s="184"/>
      <c r="X176" s="184">
        <f>IF(X179&lt;0,X179*-1,X179)</f>
        <v>29533</v>
      </c>
      <c r="Y176" s="184"/>
      <c r="Z176" s="184"/>
      <c r="AA176" s="185">
        <f>AA172*$B174</f>
        <v>5457</v>
      </c>
      <c r="AB176" s="185"/>
      <c r="AC176" s="185">
        <f>AC172*$B174</f>
        <v>2247</v>
      </c>
      <c r="AD176" s="185"/>
      <c r="AE176" s="185">
        <f>AE172*$B174</f>
        <v>10593</v>
      </c>
      <c r="AG176" s="174">
        <f>AG172*$B174</f>
        <v>10593</v>
      </c>
      <c r="AI176" s="174">
        <f>AI172*$B174</f>
        <v>5457</v>
      </c>
      <c r="AK176" s="174">
        <f>AK172*$B174</f>
        <v>10593</v>
      </c>
      <c r="AM176" s="174">
        <f>AM172*$B174</f>
        <v>10593</v>
      </c>
      <c r="AO176" s="174">
        <f>AO172*$B174</f>
        <v>6099</v>
      </c>
      <c r="AQ176" s="174">
        <f>AQ172*$B174</f>
        <v>10593</v>
      </c>
      <c r="AS176" s="174">
        <f>AS172*$B174</f>
        <v>10593</v>
      </c>
      <c r="AU176" s="174">
        <f>AU172*$B174</f>
        <v>5457</v>
      </c>
      <c r="AW176" s="174">
        <f>AW172*$B174</f>
        <v>10593</v>
      </c>
      <c r="AY176" s="174">
        <f>AY172*$B174</f>
        <v>10593</v>
      </c>
      <c r="BA176" s="174">
        <f>BA172*$B174</f>
        <v>2247</v>
      </c>
      <c r="BC176" s="174">
        <f>BC172*$B174</f>
        <v>10593</v>
      </c>
      <c r="BE176" s="174">
        <f>BE172*$B174</f>
        <v>5457</v>
      </c>
      <c r="BG176" s="174">
        <f>IF(BG179&lt;0,BG179*-1,BG179)</f>
        <v>480858</v>
      </c>
    </row>
    <row r="177" spans="1:107" s="174" customFormat="1" ht="12.75" hidden="1" customHeight="1">
      <c r="A177" s="184"/>
      <c r="B177" s="184"/>
      <c r="C177" s="184"/>
      <c r="D177" s="184"/>
      <c r="E177" s="184"/>
      <c r="F177" s="184"/>
      <c r="G177" s="184"/>
      <c r="H177" s="184"/>
      <c r="I177" s="184"/>
      <c r="J177" s="184" t="str">
        <f>CONCATENATE(R181,S181,T181,U181,V181)</f>
        <v>GGCGG</v>
      </c>
      <c r="K177" s="184"/>
      <c r="L177" s="184"/>
      <c r="M177" s="184">
        <f>M175-N172</f>
        <v>-1</v>
      </c>
      <c r="N177" s="184"/>
      <c r="O177" s="184">
        <f>O175-P172</f>
        <v>639</v>
      </c>
      <c r="P177" s="184"/>
      <c r="Q177" s="184">
        <f>Q175-R172</f>
        <v>1279</v>
      </c>
      <c r="R177" s="184"/>
      <c r="S177" s="184">
        <f>S175-T172</f>
        <v>1919</v>
      </c>
      <c r="T177" s="184"/>
      <c r="U177" s="184">
        <f>U175-V172</f>
        <v>2559</v>
      </c>
      <c r="V177" s="184"/>
      <c r="W177" s="184">
        <f>W175-M172</f>
        <v>321</v>
      </c>
      <c r="X177" s="184">
        <f>SUM(M177:W177)</f>
        <v>6716</v>
      </c>
      <c r="Y177" s="184"/>
      <c r="Z177" s="184" t="e">
        <f>Z175-BF172</f>
        <v>#VALUE!</v>
      </c>
      <c r="AA177" s="185"/>
      <c r="AB177" s="185">
        <f>AB175-AA172</f>
        <v>10576</v>
      </c>
      <c r="AC177" s="185"/>
      <c r="AD177" s="185">
        <f>AD175-AC172</f>
        <v>2240</v>
      </c>
      <c r="AE177" s="185"/>
      <c r="AF177" s="174">
        <f>AF175-AE172</f>
        <v>3819</v>
      </c>
      <c r="AH177" s="174">
        <f>AH175-AG172</f>
        <v>10560</v>
      </c>
      <c r="AJ177" s="174">
        <f>AJ175-AI172</f>
        <v>10576</v>
      </c>
      <c r="AL177" s="174">
        <f>AL175-AK172</f>
        <v>1893</v>
      </c>
      <c r="AN177" s="174">
        <f>AN175-AM172</f>
        <v>10560</v>
      </c>
      <c r="AP177" s="174">
        <f>AP175-AO172</f>
        <v>10574</v>
      </c>
      <c r="AR177" s="174">
        <f>AR175-AQ172</f>
        <v>2214</v>
      </c>
      <c r="AT177" s="174">
        <f>AT175-AS172</f>
        <v>10560</v>
      </c>
      <c r="AV177" s="174">
        <f>AV175-AU172</f>
        <v>10576</v>
      </c>
      <c r="AX177" s="174">
        <f>AX175-AW172</f>
        <v>930</v>
      </c>
      <c r="AZ177" s="174">
        <f>AZ175-AY172</f>
        <v>10560</v>
      </c>
      <c r="BB177" s="174">
        <f>BB175-BA172</f>
        <v>10586</v>
      </c>
      <c r="BD177" s="174">
        <f>BD175-BC172</f>
        <v>2214</v>
      </c>
      <c r="BF177" s="174">
        <f>BF175-BE172</f>
        <v>3835</v>
      </c>
      <c r="BG177" s="174">
        <f>SUMIF(Z177:BF177,"&gt;0")</f>
        <v>112273</v>
      </c>
      <c r="CS177" s="174" t="s">
        <v>68</v>
      </c>
      <c r="CT177" s="174" t="s">
        <v>75</v>
      </c>
      <c r="CU177" s="174" t="s">
        <v>76</v>
      </c>
      <c r="CV177" s="174" t="s">
        <v>78</v>
      </c>
      <c r="CW177" s="174" t="s">
        <v>86</v>
      </c>
      <c r="CX177" s="174" t="s">
        <v>87</v>
      </c>
      <c r="CY177" s="174" t="s">
        <v>89</v>
      </c>
      <c r="CZ177" s="174" t="s">
        <v>89</v>
      </c>
      <c r="DA177" s="174" t="s">
        <v>90</v>
      </c>
      <c r="DB177" s="174" t="s">
        <v>92</v>
      </c>
    </row>
    <row r="178" spans="1:107" s="174" customFormat="1" hidden="1">
      <c r="A178" s="184"/>
      <c r="B178" s="184">
        <v>1</v>
      </c>
      <c r="C178" s="184">
        <v>1</v>
      </c>
      <c r="D178" s="184">
        <f>J47</f>
        <v>2024</v>
      </c>
      <c r="E178" s="184">
        <f>DATE(D178,C178,B178)</f>
        <v>45292</v>
      </c>
      <c r="F178" s="184"/>
      <c r="G178" s="184"/>
      <c r="H178" s="184"/>
      <c r="I178" s="184"/>
      <c r="J178" s="184" t="str">
        <f>CONCATENATE(AH181,AI181,AJ181)</f>
        <v>538</v>
      </c>
      <c r="K178" s="184"/>
      <c r="L178" s="184"/>
      <c r="M178" s="184"/>
      <c r="N178" s="184">
        <f>N176-M172</f>
        <v>321</v>
      </c>
      <c r="O178" s="184"/>
      <c r="P178" s="184">
        <f>P176-O172</f>
        <v>961</v>
      </c>
      <c r="Q178" s="184"/>
      <c r="R178" s="184">
        <f>R176-Q172</f>
        <v>1601</v>
      </c>
      <c r="S178" s="184"/>
      <c r="T178" s="184">
        <f>T176-S172</f>
        <v>2241</v>
      </c>
      <c r="U178" s="184"/>
      <c r="V178" s="184">
        <f>V176-U172</f>
        <v>2881</v>
      </c>
      <c r="W178" s="184"/>
      <c r="X178" s="184">
        <f>SUM(M178:W178)</f>
        <v>8005</v>
      </c>
      <c r="Y178" s="184"/>
      <c r="Z178" s="184"/>
      <c r="AA178" s="185">
        <f>AA176-AB172</f>
        <v>5424</v>
      </c>
      <c r="AB178" s="185"/>
      <c r="AC178" s="185">
        <f>AC176-AD172</f>
        <v>2240</v>
      </c>
      <c r="AD178" s="185"/>
      <c r="AE178" s="185">
        <f>AE176-AF172</f>
        <v>10581</v>
      </c>
      <c r="AG178" s="174">
        <f>AG176-AH172</f>
        <v>10560</v>
      </c>
      <c r="AI178" s="174">
        <f>AI176-AJ172</f>
        <v>5424</v>
      </c>
      <c r="AK178" s="174">
        <f>AK176-AL172</f>
        <v>10587</v>
      </c>
      <c r="AM178" s="174">
        <f>AM176-AN172</f>
        <v>10560</v>
      </c>
      <c r="AO178" s="174">
        <f>AO176-AP172</f>
        <v>6066</v>
      </c>
      <c r="AQ178" s="174">
        <f>AQ176-AR172</f>
        <v>10586</v>
      </c>
      <c r="AS178" s="174">
        <f>AS176-AT172</f>
        <v>10560</v>
      </c>
      <c r="AU178" s="174">
        <f>AU176-AV172</f>
        <v>5424</v>
      </c>
      <c r="AW178" s="174">
        <f>AW176-AX172</f>
        <v>10590</v>
      </c>
      <c r="AY178" s="174">
        <f>AY176-AZ172</f>
        <v>10560</v>
      </c>
      <c r="BA178" s="174">
        <f>BA176-BB172</f>
        <v>2214</v>
      </c>
      <c r="BC178" s="174">
        <f>BC176-BD172</f>
        <v>10586</v>
      </c>
      <c r="BE178" s="174">
        <f>BE176-BF172</f>
        <v>5445</v>
      </c>
      <c r="BG178" s="174">
        <f>SUMIF(Z178:BF178,"&gt;0")</f>
        <v>127407</v>
      </c>
      <c r="CS178" s="174" t="str">
        <f t="shared" ref="CS178:DB178" si="10">IF(CS175=0,CS177,CS174)</f>
        <v>A</v>
      </c>
      <c r="CT178" s="174" t="str">
        <f t="shared" si="10"/>
        <v>B</v>
      </c>
      <c r="CU178" s="174" t="str">
        <f t="shared" si="10"/>
        <v>C</v>
      </c>
      <c r="CV178" s="174" t="str">
        <f t="shared" si="10"/>
        <v>G</v>
      </c>
      <c r="CW178" s="174" t="str">
        <f t="shared" si="10"/>
        <v>G</v>
      </c>
      <c r="CX178" s="174" t="str">
        <f t="shared" si="10"/>
        <v>O</v>
      </c>
      <c r="CY178" s="174" t="str">
        <f t="shared" si="10"/>
        <v>K</v>
      </c>
      <c r="CZ178" s="174" t="str">
        <f t="shared" si="10"/>
        <v>P</v>
      </c>
      <c r="DA178" s="174" t="str">
        <f t="shared" si="10"/>
        <v>G</v>
      </c>
      <c r="DB178" s="174" t="str">
        <f t="shared" si="10"/>
        <v>K</v>
      </c>
    </row>
    <row r="179" spans="1:107" s="174" customFormat="1" hidden="1">
      <c r="A179" s="184"/>
      <c r="B179" s="184">
        <v>31</v>
      </c>
      <c r="C179" s="184">
        <v>12</v>
      </c>
      <c r="D179" s="184">
        <f>J47</f>
        <v>2024</v>
      </c>
      <c r="E179" s="184">
        <f>DATE(D179,C179,B179)</f>
        <v>45657</v>
      </c>
      <c r="F179" s="184"/>
      <c r="G179" s="184"/>
      <c r="H179" s="184"/>
      <c r="I179" s="184"/>
      <c r="J179" s="184"/>
      <c r="K179" s="184"/>
      <c r="L179" s="184"/>
      <c r="M179" s="184">
        <f>M172+M175+M177</f>
        <v>-1</v>
      </c>
      <c r="N179" s="184">
        <f>N172+N176+N178</f>
        <v>643</v>
      </c>
      <c r="O179" s="184">
        <f>O172+O175+O177</f>
        <v>1283</v>
      </c>
      <c r="P179" s="184">
        <f>P172+P176+P178</f>
        <v>1927</v>
      </c>
      <c r="Q179" s="184">
        <f>Q172+Q175+Q177</f>
        <v>2567</v>
      </c>
      <c r="R179" s="184">
        <f>R172+R176+R178</f>
        <v>3211</v>
      </c>
      <c r="S179" s="184">
        <f>S172+S175+S177</f>
        <v>3851</v>
      </c>
      <c r="T179" s="184">
        <f>T172+T176+T178</f>
        <v>4495</v>
      </c>
      <c r="U179" s="184">
        <f>U172+U175+U177</f>
        <v>5135</v>
      </c>
      <c r="V179" s="184">
        <f>V172+V176+V178</f>
        <v>5779</v>
      </c>
      <c r="W179" s="184">
        <f>W172+W175+W177</f>
        <v>643</v>
      </c>
      <c r="X179" s="184">
        <f>SUM(M179:W179)</f>
        <v>29533</v>
      </c>
      <c r="Y179" s="184"/>
      <c r="Z179" s="184" t="e">
        <f>Z172+Z175+Z177</f>
        <v>#VALUE!</v>
      </c>
      <c r="AA179" s="185">
        <f>AA172+AA176+AA178</f>
        <v>10898</v>
      </c>
      <c r="AB179" s="185">
        <f>AB172+AB175+AB177</f>
        <v>21202</v>
      </c>
      <c r="AC179" s="185">
        <f>AC172+AC176+AC178</f>
        <v>4494</v>
      </c>
      <c r="AD179" s="185">
        <f>AD172+AD175+AD177</f>
        <v>4494</v>
      </c>
      <c r="AE179" s="185">
        <f>AE172+AE176+AE178</f>
        <v>21207</v>
      </c>
      <c r="AF179" s="174">
        <f>AF172+AF175+AF177</f>
        <v>7683</v>
      </c>
      <c r="AG179" s="174">
        <f>AG172+AG176+AG178</f>
        <v>21186</v>
      </c>
      <c r="AH179" s="174">
        <f>AH172+AH175+AH177</f>
        <v>21186</v>
      </c>
      <c r="AI179" s="174">
        <f>AI172+AI176+AI178</f>
        <v>10898</v>
      </c>
      <c r="AJ179" s="174">
        <f>AJ172+AJ175+AJ177</f>
        <v>21202</v>
      </c>
      <c r="AK179" s="174">
        <f>AK172+AK176+AK178</f>
        <v>21213</v>
      </c>
      <c r="AL179" s="174">
        <f>AL172+AL175+AL177</f>
        <v>3825</v>
      </c>
      <c r="AM179" s="174">
        <f>AM172+AM176+AM178</f>
        <v>21186</v>
      </c>
      <c r="AN179" s="174">
        <f>AN172+AN175+AN177</f>
        <v>21186</v>
      </c>
      <c r="AO179" s="174">
        <f>AO172+AO176+AO178</f>
        <v>12184</v>
      </c>
      <c r="AP179" s="174">
        <f>AP172+AP175+AP177</f>
        <v>21200</v>
      </c>
      <c r="AQ179" s="174">
        <f>AQ172+AQ176+AQ178</f>
        <v>21212</v>
      </c>
      <c r="AR179" s="174">
        <f>AR172+AR175+AR177</f>
        <v>4468</v>
      </c>
      <c r="AS179" s="174">
        <f>AS172+AS176+AS178</f>
        <v>21186</v>
      </c>
      <c r="AT179" s="174">
        <f>AT172+AT175+AT177</f>
        <v>21186</v>
      </c>
      <c r="AU179" s="174">
        <f>AU172+AU176+AU178</f>
        <v>10898</v>
      </c>
      <c r="AV179" s="174">
        <f>AV172+AV175+AV177</f>
        <v>21202</v>
      </c>
      <c r="AW179" s="174">
        <f>AW172+AW176+AW178</f>
        <v>21216</v>
      </c>
      <c r="AX179" s="174">
        <f>AX172+AX175+AX177</f>
        <v>1896</v>
      </c>
      <c r="AY179" s="174">
        <f>AY172+AY176+AY178</f>
        <v>21186</v>
      </c>
      <c r="AZ179" s="174">
        <f>AZ172+AZ175+AZ177</f>
        <v>21186</v>
      </c>
      <c r="BA179" s="174">
        <f>BA172+BA176+BA178</f>
        <v>4468</v>
      </c>
      <c r="BB179" s="174">
        <f>BB172+BB175+BB177</f>
        <v>21212</v>
      </c>
      <c r="BC179" s="174">
        <f>BC172+BC176+BC178</f>
        <v>21212</v>
      </c>
      <c r="BD179" s="174">
        <f>BD172+BD175+BD177</f>
        <v>4468</v>
      </c>
      <c r="BE179" s="174">
        <f>BE172+BE176+BE178</f>
        <v>10919</v>
      </c>
      <c r="BF179" s="174">
        <f>BF172+BF175+BF177</f>
        <v>7699</v>
      </c>
      <c r="BG179" s="174">
        <f>SUMIF(Z179:BF179,"&gt;0")</f>
        <v>480858</v>
      </c>
    </row>
    <row r="180" spans="1:107" s="174" customFormat="1" hidden="1">
      <c r="A180" s="184"/>
      <c r="B180" s="184"/>
      <c r="C180" s="184"/>
      <c r="D180" s="184"/>
      <c r="E180" s="184"/>
      <c r="F180" s="184"/>
      <c r="G180" s="184"/>
      <c r="H180" s="184"/>
      <c r="I180" s="184"/>
      <c r="J180" s="184"/>
      <c r="K180" s="184"/>
      <c r="L180" s="184"/>
      <c r="M180" s="184"/>
      <c r="N180" s="184"/>
      <c r="O180" s="184"/>
      <c r="P180" s="184"/>
      <c r="Q180" s="184"/>
      <c r="R180" s="184"/>
      <c r="S180" s="184"/>
      <c r="T180" s="184"/>
      <c r="U180" s="184"/>
      <c r="V180" s="184"/>
      <c r="W180" s="184"/>
      <c r="X180" s="184"/>
      <c r="Y180" s="184"/>
      <c r="Z180" s="184"/>
      <c r="AA180" s="185"/>
      <c r="AB180" s="185"/>
      <c r="AC180" s="185"/>
      <c r="AD180" s="185"/>
      <c r="AE180" s="185"/>
    </row>
    <row r="181" spans="1:107" s="174" customFormat="1" hidden="1">
      <c r="A181" s="184"/>
      <c r="B181" s="184">
        <f>DATE(D178,C178,B178)</f>
        <v>45292</v>
      </c>
      <c r="C181" s="184">
        <f>IF((B181-B182)&lt;0,0,B181-B182)</f>
        <v>0</v>
      </c>
      <c r="D181" s="184"/>
      <c r="E181" s="184"/>
      <c r="F181" s="184"/>
      <c r="G181" s="184"/>
      <c r="H181" s="184"/>
      <c r="I181" s="184"/>
      <c r="J181" s="184"/>
      <c r="K181" s="184"/>
      <c r="L181" s="184"/>
      <c r="M181" s="184">
        <f>SUM(X177:X179)</f>
        <v>44254</v>
      </c>
      <c r="N181" s="184"/>
      <c r="O181" s="184"/>
      <c r="P181" s="184"/>
      <c r="Q181" s="184">
        <f>LEN(TEXT(M181,"@"))</f>
        <v>5</v>
      </c>
      <c r="R181" s="184" t="str">
        <f>IF(Q181&gt;0,HLOOKUP(MID(TEXT($M181,"@"),1,1),$CS170:$DB178,9,FALSE),"")</f>
        <v>G</v>
      </c>
      <c r="S181" s="184" t="str">
        <f>IF($Q181&gt;1,HLOOKUP(MID(TEXT($M181,"@"),2,1),$CS170:$DB178,9,FALSE),HLOOKUP(MID(TEXT($X181,"@"),1,1),$CS170:$DB178,9,FALSE))</f>
        <v>G</v>
      </c>
      <c r="T181" s="184" t="str">
        <f>IF($Q181&gt;2,HLOOKUP(MID(TEXT($M181,"@"),3,1),$CS170:$DB178,9,FALSE),HLOOKUP(MID(TEXT($X181,"@"),2,1),$CS170:$DB178,9,FALSE))</f>
        <v>C</v>
      </c>
      <c r="U181" s="184" t="str">
        <f>IF($Q181&gt;3,HLOOKUP(MID(TEXT($M181,"@"),4,1),$CS170:$DB178,9,FALSE),HLOOKUP(MID(TEXT($X181,"@"),3,1),$CS170:$DB178,9,FALSE))</f>
        <v>G</v>
      </c>
      <c r="V181" s="184" t="str">
        <f>IF($Q181&gt;4,HLOOKUP(MID(TEXT($M181,"@"),5,1),$CS170:$DB178,9,FALSE),HLOOKUP(MID(TEXT($X181,"@"),4,1),$CS170:$DB178,9,FALSE))</f>
        <v>G</v>
      </c>
      <c r="W181" s="184">
        <f>LEN(TEXT(CONCATENATE(TEXT(X174,"@"),TEXT(X175,"@"),TEXT(X176,"@")),"@"))</f>
        <v>10</v>
      </c>
      <c r="X181" s="184" t="str">
        <f>IF(W181&lt;4,CONCATENATE(TEXT(CQ174,"@"),TEXT(X174,"@"),TEXT(X175,"@"),TEXT(X176,"@")),CONCATENATE(TEXT(X174,"@"),TEXT(X175,"@"),TEXT(X176,"@")))</f>
        <v>6716800529533</v>
      </c>
      <c r="Y181" s="184"/>
      <c r="Z181" s="184">
        <f>SUM(BG177:BG179)</f>
        <v>720538</v>
      </c>
      <c r="AA181" s="185"/>
      <c r="AB181" s="185"/>
      <c r="AC181" s="185"/>
      <c r="AD181" s="185">
        <f>LEN(TEXT(Z181,"@"))</f>
        <v>6</v>
      </c>
      <c r="AE181" s="185" t="str">
        <f>IF(AD181&gt;0,MID(TEXT($Z181,"@"),1,1),"")</f>
        <v>7</v>
      </c>
      <c r="AF181" s="174" t="str">
        <f>IF($AD181&gt;1,MID(TEXT($Z181,"@"),2,1),MID(TEXT($BG181,"@"),1,1))</f>
        <v>2</v>
      </c>
      <c r="AG181" s="174" t="str">
        <f>IF($AD181&gt;2,MID(TEXT($Z181,"@"),3,1),MID(TEXT($BG181,"@"),2,1))</f>
        <v>0</v>
      </c>
      <c r="AH181" s="174" t="str">
        <f>IF($AD181&gt;3,MID(TEXT($Z181,"@"),4,1),MID(TEXT($BG181,"@"),3,1))</f>
        <v>5</v>
      </c>
      <c r="AI181" s="174" t="str">
        <f>IF($AD181&gt;4,MID(TEXT($Z181,"@"),5,1),MID(TEXT($BG181,"@"),4,1))</f>
        <v>3</v>
      </c>
      <c r="AJ181" s="174" t="str">
        <f>IF($AD181&gt;5,MID(TEXT($Z181,"@"),6,1),MID(TEXT($BG181,"@"),5,1))</f>
        <v>8</v>
      </c>
      <c r="AK181" s="174">
        <f>LEN(TEXT(CONCATENATE(TEXT(BG174,"@"),TEXT(BG175,"@")),"@"))</f>
        <v>11</v>
      </c>
      <c r="BG181" s="174" t="str">
        <f>IF(AK181&lt;5,CONCATENATE(TEXT(BG176,"@"),TEXT(BG174,"@"),TEXT(BG175,"@")),CONCATENATE(TEXT(BG174,"@"),TEXT(BG175,"@")))</f>
        <v>112273127407</v>
      </c>
    </row>
    <row r="182" spans="1:107" s="174" customFormat="1" hidden="1">
      <c r="A182" s="184"/>
      <c r="B182" s="184">
        <f>DATE(D179,C179,B179)</f>
        <v>45657</v>
      </c>
      <c r="C182" s="184"/>
      <c r="D182" s="184"/>
      <c r="E182" s="184"/>
      <c r="F182" s="184"/>
      <c r="G182" s="184"/>
      <c r="H182" s="184"/>
      <c r="I182" s="184"/>
      <c r="J182" s="184"/>
      <c r="K182" s="184"/>
      <c r="L182" s="184"/>
      <c r="M182" s="184"/>
      <c r="N182" s="184"/>
      <c r="O182" s="184"/>
      <c r="P182" s="184"/>
      <c r="Q182" s="184"/>
      <c r="R182" s="184"/>
      <c r="S182" s="184"/>
      <c r="T182" s="184"/>
      <c r="U182" s="184"/>
      <c r="V182" s="184"/>
      <c r="W182" s="184"/>
      <c r="X182" s="184"/>
      <c r="Y182" s="184"/>
      <c r="Z182" s="184"/>
      <c r="AA182" s="185"/>
      <c r="AB182" s="185"/>
      <c r="AC182" s="185"/>
      <c r="AD182" s="185"/>
      <c r="AE182" s="185"/>
    </row>
    <row r="183" spans="1:107" s="174" customFormat="1" hidden="1">
      <c r="A183" s="184"/>
      <c r="B183" s="184"/>
      <c r="C183" s="184"/>
      <c r="D183" s="184"/>
      <c r="E183" s="184"/>
      <c r="F183" s="184"/>
      <c r="G183" s="184"/>
      <c r="H183" s="184"/>
      <c r="I183" s="184"/>
      <c r="J183" s="184"/>
      <c r="K183" s="184"/>
      <c r="L183" s="184"/>
      <c r="M183" s="184"/>
      <c r="N183" s="184"/>
      <c r="O183" s="184"/>
      <c r="P183" s="184"/>
      <c r="Q183" s="184"/>
      <c r="R183" s="184"/>
      <c r="S183" s="184"/>
      <c r="T183" s="184"/>
      <c r="U183" s="184"/>
      <c r="V183" s="184"/>
      <c r="W183" s="184"/>
      <c r="X183" s="184"/>
      <c r="Y183" s="184"/>
      <c r="Z183" s="184"/>
      <c r="AA183" s="185"/>
      <c r="AB183" s="185"/>
      <c r="AC183" s="185"/>
      <c r="AD183" s="185"/>
      <c r="AE183" s="185"/>
    </row>
    <row r="184" spans="1:107" s="174" customFormat="1">
      <c r="A184" s="184"/>
      <c r="B184" s="184"/>
      <c r="C184" s="184"/>
      <c r="D184" s="184"/>
      <c r="E184" s="184"/>
      <c r="F184" s="184"/>
      <c r="G184" s="184"/>
      <c r="H184" s="184"/>
      <c r="I184" s="184"/>
      <c r="J184" s="184"/>
      <c r="K184" s="184"/>
      <c r="L184" s="184"/>
      <c r="M184" s="184"/>
      <c r="N184" s="184"/>
      <c r="O184" s="184"/>
      <c r="P184" s="184"/>
      <c r="Q184" s="184"/>
      <c r="R184" s="184"/>
      <c r="S184" s="184"/>
      <c r="T184" s="184"/>
      <c r="U184" s="184"/>
      <c r="V184" s="184"/>
      <c r="W184" s="184"/>
      <c r="X184" s="184"/>
      <c r="Y184" s="184"/>
      <c r="Z184" s="184"/>
      <c r="AA184" s="185"/>
      <c r="AB184" s="185"/>
      <c r="AC184" s="185"/>
      <c r="AD184" s="185"/>
      <c r="AE184" s="185"/>
      <c r="DC184" s="300"/>
    </row>
  </sheetData>
  <sheetProtection algorithmName="SHA-512" hashValue="R68vi9qKpnR/RDcmWxBTw8LxUttrdtNUWBLJRJU9JS6noZ6NZuS4SEAVqqJ2in/rxRj1M/X0ncPboG3OCdwwKg==" saltValue="hPo6+YU15ql2rzxsz/MEpQ==" spinCount="100000" sheet="1" objects="1" scenarios="1" selectLockedCells="1" autoFilter="0"/>
  <mergeCells count="112">
    <mergeCell ref="B127:E127"/>
    <mergeCell ref="B63:M63"/>
    <mergeCell ref="J65:L65"/>
    <mergeCell ref="F65:H65"/>
    <mergeCell ref="C65:E65"/>
    <mergeCell ref="B72:L73"/>
    <mergeCell ref="J70:L70"/>
    <mergeCell ref="D124:K124"/>
    <mergeCell ref="B126:L126"/>
    <mergeCell ref="D115:F115"/>
    <mergeCell ref="D121:K121"/>
    <mergeCell ref="D122:K122"/>
    <mergeCell ref="D120:K120"/>
    <mergeCell ref="D116:F116"/>
    <mergeCell ref="B93:L93"/>
    <mergeCell ref="F69:I69"/>
    <mergeCell ref="B84:L84"/>
    <mergeCell ref="B87:D87"/>
    <mergeCell ref="D114:F114"/>
    <mergeCell ref="B64:M64"/>
    <mergeCell ref="B74:F74"/>
    <mergeCell ref="E67:L67"/>
    <mergeCell ref="B66:L66"/>
    <mergeCell ref="C67:D67"/>
    <mergeCell ref="K114:K115"/>
    <mergeCell ref="L114:L115"/>
    <mergeCell ref="B60:M60"/>
    <mergeCell ref="C56:L56"/>
    <mergeCell ref="J50:M50"/>
    <mergeCell ref="D50:H50"/>
    <mergeCell ref="G52:H52"/>
    <mergeCell ref="C55:L55"/>
    <mergeCell ref="B88:L89"/>
    <mergeCell ref="B92:L92"/>
    <mergeCell ref="B95:J95"/>
    <mergeCell ref="L95:M95"/>
    <mergeCell ref="D113:F113"/>
    <mergeCell ref="B82:L82"/>
    <mergeCell ref="L75:M75"/>
    <mergeCell ref="B75:J75"/>
    <mergeCell ref="J69:L69"/>
    <mergeCell ref="H71:L71"/>
    <mergeCell ref="B67:B70"/>
    <mergeCell ref="H74:M74"/>
    <mergeCell ref="K1:M1"/>
    <mergeCell ref="B19:E19"/>
    <mergeCell ref="B4:L4"/>
    <mergeCell ref="F3:I3"/>
    <mergeCell ref="B3:C3"/>
    <mergeCell ref="D2:E2"/>
    <mergeCell ref="G19:M19"/>
    <mergeCell ref="B5:L5"/>
    <mergeCell ref="B6:L6"/>
    <mergeCell ref="B7:H7"/>
    <mergeCell ref="I7:K7"/>
    <mergeCell ref="B8:L8"/>
    <mergeCell ref="C11:G11"/>
    <mergeCell ref="H11:L11"/>
    <mergeCell ref="C12:G12"/>
    <mergeCell ref="H12:L12"/>
    <mergeCell ref="B9:G9"/>
    <mergeCell ref="K9:L9"/>
    <mergeCell ref="H13:L13"/>
    <mergeCell ref="B14:L14"/>
    <mergeCell ref="C13:G13"/>
    <mergeCell ref="J18:M18"/>
    <mergeCell ref="B21:L21"/>
    <mergeCell ref="C47:H47"/>
    <mergeCell ref="B22:L22"/>
    <mergeCell ref="C36:L36"/>
    <mergeCell ref="C42:L42"/>
    <mergeCell ref="C30:L30"/>
    <mergeCell ref="C31:L31"/>
    <mergeCell ref="C32:L32"/>
    <mergeCell ref="F77:L77"/>
    <mergeCell ref="B62:M62"/>
    <mergeCell ref="B59:L59"/>
    <mergeCell ref="C46:H46"/>
    <mergeCell ref="C34:L34"/>
    <mergeCell ref="B43:J43"/>
    <mergeCell ref="C26:L26"/>
    <mergeCell ref="C27:L27"/>
    <mergeCell ref="C28:L28"/>
    <mergeCell ref="C33:L33"/>
    <mergeCell ref="C29:L29"/>
    <mergeCell ref="C35:L35"/>
    <mergeCell ref="I41:J41"/>
    <mergeCell ref="B77:E77"/>
    <mergeCell ref="B145:D145"/>
    <mergeCell ref="B78:L78"/>
    <mergeCell ref="B79:F79"/>
    <mergeCell ref="B80:L80"/>
    <mergeCell ref="B86:L86"/>
    <mergeCell ref="L43:M43"/>
    <mergeCell ref="C37:L37"/>
    <mergeCell ref="C39:L39"/>
    <mergeCell ref="C38:L38"/>
    <mergeCell ref="B81:L81"/>
    <mergeCell ref="B61:M61"/>
    <mergeCell ref="D49:H49"/>
    <mergeCell ref="B144:D144"/>
    <mergeCell ref="F127:K127"/>
    <mergeCell ref="H87:I87"/>
    <mergeCell ref="L127:M127"/>
    <mergeCell ref="B90:L90"/>
    <mergeCell ref="B91:L91"/>
    <mergeCell ref="K41:L41"/>
    <mergeCell ref="C54:L54"/>
    <mergeCell ref="C41:G41"/>
    <mergeCell ref="B45:L45"/>
    <mergeCell ref="B44:L44"/>
    <mergeCell ref="B85:L85"/>
  </mergeCells>
  <phoneticPr fontId="15" type="noConversion"/>
  <conditionalFormatting sqref="B88:L89 B67:B70 B46">
    <cfRule type="expression" dxfId="115" priority="2" stopIfTrue="1">
      <formula>$E$167=FALSE</formula>
    </cfRule>
  </conditionalFormatting>
  <conditionalFormatting sqref="D120:K124 D113:F116">
    <cfRule type="expression" dxfId="114" priority="3" stopIfTrue="1">
      <formula>$M$167=TRUE</formula>
    </cfRule>
  </conditionalFormatting>
  <conditionalFormatting sqref="B109:L109 B99:L99">
    <cfRule type="expression" dxfId="113" priority="4" stopIfTrue="1">
      <formula>#REF!=$A$111</formula>
    </cfRule>
  </conditionalFormatting>
  <conditionalFormatting sqref="D117:K119">
    <cfRule type="expression" dxfId="112" priority="5" stopIfTrue="1">
      <formula>$M$167=TRUE</formula>
    </cfRule>
  </conditionalFormatting>
  <conditionalFormatting sqref="B110:L110">
    <cfRule type="expression" dxfId="111" priority="6" stopIfTrue="1">
      <formula>$H$71=$H$158</formula>
    </cfRule>
  </conditionalFormatting>
  <conditionalFormatting sqref="B100:L103 B106:L108">
    <cfRule type="expression" dxfId="110" priority="7" stopIfTrue="1">
      <formula>$H$71=$H$158</formula>
    </cfRule>
  </conditionalFormatting>
  <conditionalFormatting sqref="B97:L98">
    <cfRule type="expression" dxfId="109" priority="9" stopIfTrue="1">
      <formula>$H$71=$H$158</formula>
    </cfRule>
    <cfRule type="expression" dxfId="108" priority="10" stopIfTrue="1">
      <formula>$J$69=$J$172</formula>
    </cfRule>
  </conditionalFormatting>
  <conditionalFormatting sqref="K114:K115">
    <cfRule type="expression" dxfId="107" priority="11" stopIfTrue="1">
      <formula>$K$114=$L$166</formula>
    </cfRule>
  </conditionalFormatting>
  <conditionalFormatting sqref="G114:G115">
    <cfRule type="expression" dxfId="106" priority="12" stopIfTrue="1">
      <formula>$M$167=FALSE</formula>
    </cfRule>
  </conditionalFormatting>
  <conditionalFormatting sqref="B84:L85">
    <cfRule type="expression" dxfId="105" priority="13" stopIfTrue="1">
      <formula>#REF!=#REF!</formula>
    </cfRule>
  </conditionalFormatting>
  <conditionalFormatting sqref="B71">
    <cfRule type="expression" dxfId="104" priority="14" stopIfTrue="1">
      <formula>$J$69=$J$172</formula>
    </cfRule>
    <cfRule type="cellIs" dxfId="103" priority="15" stopIfTrue="1" operator="lessThan">
      <formula>0</formula>
    </cfRule>
  </conditionalFormatting>
  <conditionalFormatting sqref="B5:L6">
    <cfRule type="expression" dxfId="102" priority="16" stopIfTrue="1">
      <formula>$H$167=1</formula>
    </cfRule>
  </conditionalFormatting>
  <conditionalFormatting sqref="B72">
    <cfRule type="expression" dxfId="101" priority="17" stopIfTrue="1">
      <formula>$H$71=$H$158</formula>
    </cfRule>
  </conditionalFormatting>
  <conditionalFormatting sqref="D71">
    <cfRule type="expression" dxfId="100" priority="18" stopIfTrue="1">
      <formula>$J$69=$J$172</formula>
    </cfRule>
  </conditionalFormatting>
  <conditionalFormatting sqref="G71 C71 N69:N71">
    <cfRule type="expression" dxfId="99" priority="19" stopIfTrue="1">
      <formula>$J$69=$J$172</formula>
    </cfRule>
  </conditionalFormatting>
  <conditionalFormatting sqref="J69:L69">
    <cfRule type="expression" dxfId="98" priority="20" stopIfTrue="1">
      <formula>$J$69=$J$172</formula>
    </cfRule>
    <cfRule type="expression" dxfId="97" priority="21" stopIfTrue="1">
      <formula>AND($M$69=1,$J$69&lt;&gt;$J$172)</formula>
    </cfRule>
  </conditionalFormatting>
  <conditionalFormatting sqref="F69:I69">
    <cfRule type="expression" dxfId="96" priority="22" stopIfTrue="1">
      <formula>$J$69=$J$172</formula>
    </cfRule>
    <cfRule type="expression" dxfId="95" priority="23" stopIfTrue="1">
      <formula>AND($M$69=1,$J$69&lt;&gt;$J$172)</formula>
    </cfRule>
  </conditionalFormatting>
  <conditionalFormatting sqref="B74:F74">
    <cfRule type="expression" dxfId="94" priority="24" stopIfTrue="1">
      <formula>$J$69=$J$172</formula>
    </cfRule>
  </conditionalFormatting>
  <conditionalFormatting sqref="D57:M58 C56:L56">
    <cfRule type="expression" dxfId="93" priority="25" stopIfTrue="1">
      <formula>$B$88&lt;&gt;""</formula>
    </cfRule>
  </conditionalFormatting>
  <conditionalFormatting sqref="E67:L67">
    <cfRule type="expression" dxfId="92" priority="26" stopIfTrue="1">
      <formula>$J$69=$J$172</formula>
    </cfRule>
    <cfRule type="cellIs" dxfId="91" priority="27" stopIfTrue="1" operator="equal">
      <formula>0</formula>
    </cfRule>
  </conditionalFormatting>
  <conditionalFormatting sqref="B3 D2:E2">
    <cfRule type="expression" dxfId="90" priority="28" stopIfTrue="1">
      <formula>$H$167=1</formula>
    </cfRule>
  </conditionalFormatting>
  <conditionalFormatting sqref="C1:J1">
    <cfRule type="expression" dxfId="89" priority="29" stopIfTrue="1">
      <formula>$H$167=1</formula>
    </cfRule>
  </conditionalFormatting>
  <conditionalFormatting sqref="K1:M1">
    <cfRule type="expression" dxfId="88" priority="30" stopIfTrue="1">
      <formula>$H$167=1</formula>
    </cfRule>
  </conditionalFormatting>
  <conditionalFormatting sqref="D3:E3">
    <cfRule type="expression" dxfId="87" priority="31" stopIfTrue="1">
      <formula>$H$167=1</formula>
    </cfRule>
  </conditionalFormatting>
  <conditionalFormatting sqref="C46:H46">
    <cfRule type="expression" dxfId="86" priority="32" stopIfTrue="1">
      <formula>ISBLANK($C$47)</formula>
    </cfRule>
    <cfRule type="expression" dxfId="85" priority="33" stopIfTrue="1">
      <formula>$H$167=1</formula>
    </cfRule>
  </conditionalFormatting>
  <conditionalFormatting sqref="B104:L105">
    <cfRule type="expression" dxfId="84" priority="1" stopIfTrue="1">
      <formula>$H$71=$H$158</formula>
    </cfRule>
  </conditionalFormatting>
  <dataValidations count="2">
    <dataValidation type="list" allowBlank="1" showInputMessage="1" showErrorMessage="1" sqref="K114:K115">
      <formula1>$L$166:$L$167</formula1>
    </dataValidation>
    <dataValidation type="list" allowBlank="1" showInputMessage="1" showErrorMessage="1" sqref="J49">
      <formula1>$B$132:$B$143</formula1>
    </dataValidation>
  </dataValidations>
  <hyperlinks>
    <hyperlink ref="E87" r:id="rId1"/>
    <hyperlink ref="I41" r:id="rId2"/>
    <hyperlink ref="F65:H65" r:id="rId3" display="Mail a info@marcopiccoli.it"/>
    <hyperlink ref="J87" r:id="rId4"/>
    <hyperlink ref="K41:M41" r:id="rId5" display="pagina WEB del sistema"/>
    <hyperlink ref="I7" r:id="rId6" display="mpiccoli@marcopiccoli.it"/>
    <hyperlink ref="I7:K7" r:id="rId7" display="info@marcopiccoli.it"/>
    <hyperlink ref="K9" r:id="rId8" display="homepage"/>
    <hyperlink ref="K9:L9" r:id="rId9" display="Area Download xlsm"/>
    <hyperlink ref="N93" location="Presentazione!A1" display="Torna su"/>
    <hyperlink ref="K41:L41" r:id="rId10" display="pagina WEB del sistema"/>
  </hyperlinks>
  <printOptions horizontalCentered="1"/>
  <pageMargins left="0.19685039370078741" right="0.19685039370078741" top="0.39370078740157483" bottom="0.39370078740157483" header="0" footer="0.51181102362204722"/>
  <pageSetup paperSize="9" scale="85" orientation="portrait" verticalDpi="300" r:id="rId11"/>
  <headerFooter alignWithMargins="0"/>
  <rowBreaks count="2" manualBreakCount="2">
    <brk id="44" max="16383" man="1"/>
    <brk id="75" max="16383" man="1"/>
  </rowBreaks>
  <drawing r:id="rId1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8"/>
  <dimension ref="A1:AK486"/>
  <sheetViews>
    <sheetView showGridLines="0" showRowColHeaders="0" zoomScaleNormal="100" workbookViewId="0"/>
  </sheetViews>
  <sheetFormatPr defaultRowHeight="12.75"/>
  <cols>
    <col min="1" max="1" width="5.7109375" style="2" customWidth="1"/>
    <col min="2" max="2" width="10.7109375" style="2" customWidth="1"/>
    <col min="3" max="3" width="9.28515625" style="2" customWidth="1"/>
    <col min="4" max="16" width="10.7109375" style="2" customWidth="1"/>
    <col min="17" max="36" width="10.7109375" style="2" hidden="1" customWidth="1"/>
    <col min="37" max="37" width="10.7109375" style="2" customWidth="1"/>
    <col min="38" max="16384" width="9.140625" style="2"/>
  </cols>
  <sheetData>
    <row r="1" spans="1:17" ht="36" customHeight="1">
      <c r="A1" s="171"/>
      <c r="B1" s="442" t="s">
        <v>144</v>
      </c>
      <c r="C1" s="442"/>
      <c r="D1" s="442"/>
      <c r="E1" s="443"/>
      <c r="F1" s="443"/>
      <c r="G1" s="443"/>
      <c r="H1" s="443"/>
      <c r="I1" s="443"/>
      <c r="J1" s="443"/>
      <c r="K1" s="443"/>
      <c r="L1" s="90"/>
      <c r="M1" s="90"/>
      <c r="N1" s="90"/>
      <c r="O1" s="3"/>
      <c r="P1" s="3"/>
      <c r="Q1" s="1"/>
    </row>
    <row r="2" spans="1:17" ht="18" customHeight="1">
      <c r="A2" s="3"/>
      <c r="B2" s="195" t="s">
        <v>239</v>
      </c>
      <c r="C2" s="195"/>
      <c r="D2" s="195"/>
      <c r="E2" s="195"/>
      <c r="F2" s="195"/>
      <c r="G2" s="195"/>
      <c r="H2" s="195"/>
      <c r="I2" s="195"/>
      <c r="J2" s="195"/>
      <c r="K2" s="195"/>
      <c r="L2" s="75"/>
      <c r="M2" s="75"/>
      <c r="N2" s="75"/>
      <c r="O2" s="3"/>
      <c r="P2" s="3"/>
      <c r="Q2" s="1"/>
    </row>
    <row r="3" spans="1:17" ht="18" customHeight="1">
      <c r="A3" s="3"/>
      <c r="B3" s="77" t="s">
        <v>240</v>
      </c>
      <c r="C3" s="77"/>
      <c r="D3" s="77"/>
      <c r="E3" s="77"/>
      <c r="F3" s="77"/>
      <c r="G3" s="77"/>
      <c r="H3" s="77"/>
      <c r="I3" s="77"/>
      <c r="J3" s="77"/>
      <c r="K3" s="77"/>
      <c r="L3" s="77"/>
      <c r="M3" s="77"/>
      <c r="N3" s="77"/>
      <c r="O3" s="77"/>
      <c r="P3" s="3"/>
      <c r="Q3" s="1"/>
    </row>
    <row r="4" spans="1:17" ht="22.5" customHeight="1">
      <c r="A4" s="3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</row>
    <row r="5" spans="1:17" ht="18" customHeight="1">
      <c r="A5" s="1"/>
      <c r="B5" s="1"/>
      <c r="C5" s="3"/>
      <c r="D5" s="264" t="s">
        <v>170</v>
      </c>
      <c r="E5" s="447" t="s">
        <v>166</v>
      </c>
      <c r="F5" s="447"/>
      <c r="G5" s="447"/>
      <c r="H5" s="447"/>
      <c r="I5" s="91"/>
      <c r="J5" s="1"/>
      <c r="K5" s="1"/>
      <c r="L5" s="1"/>
      <c r="M5" s="1"/>
      <c r="N5" s="1"/>
      <c r="O5" s="1"/>
      <c r="P5" s="1"/>
      <c r="Q5" s="1"/>
    </row>
    <row r="6" spans="1:17" ht="18" customHeight="1">
      <c r="A6" s="1"/>
      <c r="B6" s="1"/>
      <c r="C6" s="172"/>
      <c r="D6" s="265">
        <f>IF(E6="","",1)</f>
        <v>1</v>
      </c>
      <c r="E6" s="429" t="s">
        <v>165</v>
      </c>
      <c r="F6" s="430"/>
      <c r="G6" s="430"/>
      <c r="H6" s="431"/>
      <c r="I6" s="266">
        <f t="shared" ref="I6:I13" si="0">D6</f>
        <v>1</v>
      </c>
      <c r="J6" s="263" t="str">
        <f>IF(L6=1,"","Sblocca con codice")</f>
        <v/>
      </c>
      <c r="K6" s="1"/>
      <c r="L6" s="267">
        <f>IF($O$109=1,1,IF(I6&lt;=Presentazione!$E$3,1,0))</f>
        <v>1</v>
      </c>
      <c r="M6" s="1"/>
      <c r="N6" s="1"/>
      <c r="O6" s="1"/>
      <c r="P6" s="1"/>
      <c r="Q6" s="1"/>
    </row>
    <row r="7" spans="1:17" ht="18" customHeight="1">
      <c r="A7" s="1"/>
      <c r="B7" s="1"/>
      <c r="C7" s="172"/>
      <c r="D7" s="265">
        <f>IF(E7="","",COUNTIF(D$6:D6,"&gt;0")+1)</f>
        <v>2</v>
      </c>
      <c r="E7" s="432" t="s">
        <v>238</v>
      </c>
      <c r="F7" s="433"/>
      <c r="G7" s="433"/>
      <c r="H7" s="434"/>
      <c r="I7" s="266">
        <f t="shared" si="0"/>
        <v>2</v>
      </c>
      <c r="J7" s="263" t="str">
        <f t="shared" ref="J7:J13" si="1">IF(L7=1,"","Sblocca con codice")</f>
        <v/>
      </c>
      <c r="K7" s="1"/>
      <c r="L7" s="267">
        <f>IF($O$109=1,1,IF(I7&lt;=Presentazione!$E$3,1,0))</f>
        <v>1</v>
      </c>
      <c r="M7" s="1"/>
      <c r="N7" s="1"/>
      <c r="O7" s="1"/>
      <c r="P7" s="1"/>
      <c r="Q7" s="1"/>
    </row>
    <row r="8" spans="1:17" ht="18" customHeight="1">
      <c r="A8" s="1"/>
      <c r="B8" s="1"/>
      <c r="C8" s="172"/>
      <c r="D8" s="265" t="str">
        <f>IF(E8="","",COUNTIF(D$6:D7,"&gt;0")+1)</f>
        <v/>
      </c>
      <c r="E8" s="432"/>
      <c r="F8" s="433"/>
      <c r="G8" s="433"/>
      <c r="H8" s="434"/>
      <c r="I8" s="266" t="str">
        <f t="shared" si="0"/>
        <v/>
      </c>
      <c r="J8" s="263" t="str">
        <f t="shared" si="1"/>
        <v>Sblocca con codice</v>
      </c>
      <c r="K8" s="1"/>
      <c r="L8" s="267">
        <f>IF($O$109=1,1,IF(I8&lt;=Presentazione!$E$3,1,0))</f>
        <v>0</v>
      </c>
      <c r="M8" s="1"/>
      <c r="N8" s="1"/>
      <c r="O8" s="1"/>
      <c r="P8" s="1"/>
      <c r="Q8" s="1"/>
    </row>
    <row r="9" spans="1:17" ht="18" customHeight="1">
      <c r="A9" s="1"/>
      <c r="B9" s="1"/>
      <c r="C9" s="172"/>
      <c r="D9" s="265" t="str">
        <f>IF(E9="","",COUNTIF(D$6:D8,"&gt;0")+1)</f>
        <v/>
      </c>
      <c r="E9" s="432"/>
      <c r="F9" s="433"/>
      <c r="G9" s="433"/>
      <c r="H9" s="434"/>
      <c r="I9" s="266" t="str">
        <f t="shared" si="0"/>
        <v/>
      </c>
      <c r="J9" s="263" t="str">
        <f t="shared" si="1"/>
        <v>Sblocca con codice</v>
      </c>
      <c r="K9" s="1"/>
      <c r="L9" s="267">
        <f>IF($O$109=1,1,IF(I9&lt;=Presentazione!$E$3,1,0))</f>
        <v>0</v>
      </c>
      <c r="M9" s="1"/>
      <c r="N9" s="1"/>
      <c r="O9" s="1"/>
      <c r="P9" s="1"/>
      <c r="Q9" s="1"/>
    </row>
    <row r="10" spans="1:17" ht="18" customHeight="1">
      <c r="A10" s="1"/>
      <c r="B10" s="1"/>
      <c r="C10" s="172"/>
      <c r="D10" s="265" t="str">
        <f>IF(E10="","",COUNTIF(D$6:D9,"&gt;0")+1)</f>
        <v/>
      </c>
      <c r="E10" s="432"/>
      <c r="F10" s="433"/>
      <c r="G10" s="433"/>
      <c r="H10" s="434"/>
      <c r="I10" s="266" t="str">
        <f t="shared" si="0"/>
        <v/>
      </c>
      <c r="J10" s="263" t="str">
        <f t="shared" si="1"/>
        <v>Sblocca con codice</v>
      </c>
      <c r="K10" s="1"/>
      <c r="L10" s="267">
        <f>IF($O$109=1,1,IF(I10&lt;=Presentazione!$E$3,1,0))</f>
        <v>0</v>
      </c>
      <c r="M10" s="1"/>
      <c r="N10" s="1"/>
      <c r="O10" s="1"/>
      <c r="P10" s="1"/>
      <c r="Q10" s="1"/>
    </row>
    <row r="11" spans="1:17" ht="18" customHeight="1">
      <c r="A11" s="1"/>
      <c r="B11" s="1"/>
      <c r="C11" s="172"/>
      <c r="D11" s="265" t="str">
        <f>IF(E11="","",COUNTIF(D$6:D10,"&gt;0")+1)</f>
        <v/>
      </c>
      <c r="E11" s="432"/>
      <c r="F11" s="433"/>
      <c r="G11" s="433"/>
      <c r="H11" s="434"/>
      <c r="I11" s="266" t="str">
        <f t="shared" si="0"/>
        <v/>
      </c>
      <c r="J11" s="263" t="str">
        <f t="shared" si="1"/>
        <v>Sblocca con codice</v>
      </c>
      <c r="K11" s="1"/>
      <c r="L11" s="267">
        <f>IF($O$109=1,1,IF(I11&lt;=Presentazione!$E$3,1,0))</f>
        <v>0</v>
      </c>
      <c r="M11" s="1"/>
      <c r="N11" s="1"/>
      <c r="O11" s="1"/>
      <c r="P11" s="1"/>
      <c r="Q11" s="1"/>
    </row>
    <row r="12" spans="1:17" ht="18" customHeight="1">
      <c r="A12" s="1"/>
      <c r="B12" s="1"/>
      <c r="C12" s="172"/>
      <c r="D12" s="265" t="str">
        <f>IF(E12="","",COUNTIF(D$6:D11,"&gt;0")+1)</f>
        <v/>
      </c>
      <c r="E12" s="432"/>
      <c r="F12" s="433"/>
      <c r="G12" s="433"/>
      <c r="H12" s="434"/>
      <c r="I12" s="266" t="str">
        <f t="shared" si="0"/>
        <v/>
      </c>
      <c r="J12" s="263" t="str">
        <f t="shared" si="1"/>
        <v>Sblocca con codice</v>
      </c>
      <c r="K12" s="1"/>
      <c r="L12" s="267">
        <f>IF($O$109=1,1,IF(I12&lt;=Presentazione!$E$3,1,0))</f>
        <v>0</v>
      </c>
      <c r="M12" s="1"/>
      <c r="N12" s="1"/>
      <c r="O12" s="1"/>
      <c r="P12" s="1"/>
      <c r="Q12" s="1"/>
    </row>
    <row r="13" spans="1:17" ht="18" customHeight="1">
      <c r="A13" s="1"/>
      <c r="B13" s="1"/>
      <c r="C13" s="172"/>
      <c r="D13" s="265">
        <f>IF(E13="","",COUNTIF(D$6:D12,"&gt;0")+1)</f>
        <v>3</v>
      </c>
      <c r="E13" s="436" t="s">
        <v>164</v>
      </c>
      <c r="F13" s="437"/>
      <c r="G13" s="437"/>
      <c r="H13" s="438"/>
      <c r="I13" s="266">
        <f t="shared" si="0"/>
        <v>3</v>
      </c>
      <c r="J13" s="263" t="str">
        <f t="shared" si="1"/>
        <v>Sblocca con codice</v>
      </c>
      <c r="K13" s="192"/>
      <c r="L13" s="267">
        <f>IF($O$109=1,1,IF(I13&lt;=Presentazione!$E$3,1,0))</f>
        <v>0</v>
      </c>
      <c r="M13" s="192"/>
      <c r="N13" s="1"/>
      <c r="O13" s="1"/>
      <c r="P13" s="1"/>
      <c r="Q13" s="1"/>
    </row>
    <row r="14" spans="1:17" ht="18" customHeight="1">
      <c r="A14" s="26"/>
      <c r="B14" s="248"/>
      <c r="C14" s="248"/>
      <c r="D14" s="248"/>
      <c r="E14" s="248"/>
      <c r="F14" s="248"/>
      <c r="G14" s="248"/>
      <c r="H14" s="248"/>
      <c r="I14" s="248"/>
      <c r="J14" s="248"/>
      <c r="K14" s="248"/>
      <c r="L14" s="248"/>
      <c r="M14" s="248"/>
      <c r="N14" s="248"/>
      <c r="O14" s="248"/>
      <c r="P14" s="248"/>
      <c r="Q14" s="1"/>
    </row>
    <row r="15" spans="1:17" ht="18" customHeight="1">
      <c r="A15" s="26"/>
      <c r="B15" s="248"/>
      <c r="C15" s="248"/>
      <c r="D15" s="248"/>
      <c r="E15" s="248"/>
      <c r="F15" s="248"/>
      <c r="G15" s="248"/>
      <c r="H15" s="248"/>
      <c r="I15" s="248"/>
      <c r="J15" s="248"/>
      <c r="K15" s="248"/>
      <c r="L15" s="248"/>
      <c r="M15" s="248"/>
      <c r="N15" s="248"/>
      <c r="O15" s="248"/>
      <c r="P15" s="248"/>
      <c r="Q15" s="1"/>
    </row>
    <row r="16" spans="1:17" ht="18" customHeight="1">
      <c r="A16" s="3"/>
      <c r="B16" s="199" t="s">
        <v>169</v>
      </c>
      <c r="C16" s="90" t="s">
        <v>246</v>
      </c>
      <c r="D16" s="194"/>
      <c r="E16" s="194"/>
      <c r="F16" s="194"/>
      <c r="G16" s="194"/>
      <c r="H16" s="194"/>
      <c r="I16" s="194"/>
      <c r="J16" s="194"/>
      <c r="K16" s="194"/>
      <c r="L16" s="194"/>
      <c r="M16" s="194"/>
      <c r="N16" s="194"/>
      <c r="O16" s="194"/>
      <c r="P16" s="1"/>
      <c r="Q16" s="1"/>
    </row>
    <row r="17" spans="1:17" ht="18" customHeight="1">
      <c r="A17" s="3"/>
      <c r="B17" s="193"/>
      <c r="C17" s="196" t="s">
        <v>311</v>
      </c>
      <c r="D17" s="194"/>
      <c r="E17" s="194"/>
      <c r="F17" s="194"/>
      <c r="G17" s="194"/>
      <c r="H17" s="194"/>
      <c r="I17" s="194"/>
      <c r="J17" s="194"/>
      <c r="K17" s="194"/>
      <c r="L17" s="194"/>
      <c r="M17" s="194"/>
      <c r="N17" s="194"/>
      <c r="O17" s="194"/>
      <c r="P17" s="1"/>
      <c r="Q17" s="1"/>
    </row>
    <row r="18" spans="1:17" ht="18" customHeight="1">
      <c r="A18" s="3"/>
      <c r="B18" s="193"/>
      <c r="C18" s="90" t="s">
        <v>259</v>
      </c>
      <c r="D18" s="194"/>
      <c r="E18" s="194"/>
      <c r="F18" s="194"/>
      <c r="G18" s="194"/>
      <c r="H18" s="194"/>
      <c r="I18" s="194"/>
      <c r="J18" s="194"/>
      <c r="K18" s="194"/>
      <c r="L18" s="194"/>
      <c r="M18" s="194"/>
      <c r="N18" s="194"/>
      <c r="O18" s="194"/>
      <c r="P18" s="1"/>
      <c r="Q18" s="1"/>
    </row>
    <row r="19" spans="1:17" ht="18" customHeight="1">
      <c r="A19" s="3"/>
      <c r="B19" s="193"/>
      <c r="C19" s="270" t="s">
        <v>283</v>
      </c>
      <c r="D19" s="194"/>
      <c r="E19" s="194"/>
      <c r="F19" s="194"/>
      <c r="G19" s="194"/>
      <c r="H19" s="194"/>
      <c r="I19" s="194"/>
      <c r="J19" s="194"/>
      <c r="K19" s="194"/>
      <c r="L19" s="194"/>
      <c r="M19" s="194"/>
      <c r="N19" s="194"/>
      <c r="O19" s="194"/>
      <c r="P19" s="1"/>
      <c r="Q19" s="1"/>
    </row>
    <row r="20" spans="1:17" ht="18" customHeight="1">
      <c r="A20" s="3"/>
      <c r="B20" s="193"/>
      <c r="C20" s="90" t="s">
        <v>260</v>
      </c>
      <c r="D20" s="194"/>
      <c r="E20" s="194"/>
      <c r="F20" s="194"/>
      <c r="G20" s="194"/>
      <c r="H20" s="194"/>
      <c r="I20" s="194"/>
      <c r="J20" s="194"/>
      <c r="K20" s="194"/>
      <c r="L20" s="194"/>
      <c r="M20" s="194"/>
      <c r="N20" s="194"/>
      <c r="O20" s="194"/>
      <c r="P20" s="1"/>
      <c r="Q20" s="1"/>
    </row>
    <row r="21" spans="1:17" ht="18" customHeight="1">
      <c r="A21" s="3"/>
      <c r="B21" s="193"/>
      <c r="C21" s="270" t="s">
        <v>274</v>
      </c>
      <c r="D21" s="194"/>
      <c r="E21" s="194"/>
      <c r="F21" s="194"/>
      <c r="G21" s="194"/>
      <c r="H21" s="194"/>
      <c r="I21" s="194"/>
      <c r="J21" s="194"/>
      <c r="K21" s="194"/>
      <c r="L21" s="194"/>
      <c r="M21" s="194"/>
      <c r="N21" s="194"/>
      <c r="O21" s="194"/>
      <c r="P21" s="1"/>
      <c r="Q21" s="1"/>
    </row>
    <row r="22" spans="1:17" ht="18" customHeight="1">
      <c r="A22" s="3"/>
      <c r="B22" s="193"/>
      <c r="C22" s="293" t="s">
        <v>273</v>
      </c>
      <c r="D22" s="194"/>
      <c r="E22" s="194"/>
      <c r="F22" s="194"/>
      <c r="G22" s="194"/>
      <c r="H22" s="194"/>
      <c r="I22" s="194"/>
      <c r="J22" s="194"/>
      <c r="K22" s="194"/>
      <c r="L22" s="194"/>
      <c r="M22" s="194"/>
      <c r="N22" s="194"/>
      <c r="O22" s="194"/>
      <c r="P22" s="1"/>
      <c r="Q22" s="1"/>
    </row>
    <row r="23" spans="1:17" ht="15.75" customHeight="1">
      <c r="A23" s="3"/>
      <c r="B23" s="92"/>
      <c r="C23" s="92"/>
      <c r="D23" s="92"/>
      <c r="E23" s="92"/>
      <c r="F23" s="92"/>
      <c r="G23" s="92"/>
      <c r="H23" s="92"/>
      <c r="I23" s="92"/>
      <c r="J23" s="92"/>
      <c r="K23" s="92"/>
      <c r="L23" s="94"/>
      <c r="M23" s="92"/>
      <c r="N23" s="92"/>
      <c r="O23" s="92"/>
      <c r="P23" s="1"/>
      <c r="Q23" s="1"/>
    </row>
    <row r="24" spans="1:17" ht="18" customHeight="1">
      <c r="A24" s="3"/>
      <c r="B24" s="268" t="str">
        <f>D5</f>
        <v>ID.</v>
      </c>
      <c r="C24" s="288" t="s">
        <v>272</v>
      </c>
      <c r="D24" s="269" t="s">
        <v>241</v>
      </c>
      <c r="E24" s="92"/>
      <c r="F24" s="288" t="s">
        <v>272</v>
      </c>
      <c r="G24" s="269" t="s">
        <v>242</v>
      </c>
      <c r="H24" s="92"/>
      <c r="I24" s="288" t="s">
        <v>272</v>
      </c>
      <c r="J24" s="269" t="s">
        <v>243</v>
      </c>
      <c r="K24" s="92"/>
      <c r="L24" s="288" t="s">
        <v>272</v>
      </c>
      <c r="M24" s="269" t="s">
        <v>244</v>
      </c>
      <c r="N24" s="92"/>
      <c r="O24" s="249" t="str">
        <f>E5</f>
        <v>NOME CALENDARIO</v>
      </c>
      <c r="P24" s="1"/>
      <c r="Q24" s="1"/>
    </row>
    <row r="25" spans="1:17" ht="18" customHeight="1">
      <c r="A25" s="1"/>
      <c r="B25" s="265">
        <f t="shared" ref="B25:B32" si="2">D6</f>
        <v>1</v>
      </c>
      <c r="C25" s="169" t="s">
        <v>255</v>
      </c>
      <c r="D25" s="445" t="s">
        <v>251</v>
      </c>
      <c r="E25" s="446"/>
      <c r="F25" s="169" t="s">
        <v>256</v>
      </c>
      <c r="G25" s="445" t="s">
        <v>252</v>
      </c>
      <c r="H25" s="446"/>
      <c r="I25" s="169" t="s">
        <v>257</v>
      </c>
      <c r="J25" s="445" t="s">
        <v>253</v>
      </c>
      <c r="K25" s="446"/>
      <c r="L25" s="169" t="s">
        <v>258</v>
      </c>
      <c r="M25" s="445" t="s">
        <v>254</v>
      </c>
      <c r="N25" s="446"/>
      <c r="O25" s="250" t="str">
        <f>E6</f>
        <v>BOOKING 1</v>
      </c>
      <c r="P25" s="1"/>
      <c r="Q25" s="1"/>
    </row>
    <row r="26" spans="1:17" ht="18" customHeight="1">
      <c r="A26" s="1"/>
      <c r="B26" s="265">
        <f t="shared" si="2"/>
        <v>2</v>
      </c>
      <c r="C26" s="169" t="s">
        <v>249</v>
      </c>
      <c r="D26" s="422" t="s">
        <v>247</v>
      </c>
      <c r="E26" s="423"/>
      <c r="F26" s="169" t="s">
        <v>250</v>
      </c>
      <c r="G26" s="448" t="s">
        <v>248</v>
      </c>
      <c r="H26" s="423"/>
      <c r="I26" s="169" t="s">
        <v>307</v>
      </c>
      <c r="J26" s="448" t="s">
        <v>310</v>
      </c>
      <c r="K26" s="423"/>
      <c r="L26" s="169" t="s">
        <v>308</v>
      </c>
      <c r="M26" s="448" t="s">
        <v>309</v>
      </c>
      <c r="N26" s="423"/>
      <c r="O26" s="250" t="str">
        <f t="shared" ref="O26:O32" si="3">E7</f>
        <v>CANTIERI PROGRAMMATI</v>
      </c>
      <c r="P26" s="1"/>
      <c r="Q26" s="1"/>
    </row>
    <row r="27" spans="1:17" ht="18" customHeight="1">
      <c r="A27" s="1"/>
      <c r="B27" s="265" t="str">
        <f t="shared" si="2"/>
        <v/>
      </c>
      <c r="C27" s="169"/>
      <c r="D27" s="422"/>
      <c r="E27" s="423"/>
      <c r="F27" s="169"/>
      <c r="G27" s="422"/>
      <c r="H27" s="423"/>
      <c r="I27" s="169"/>
      <c r="J27" s="422"/>
      <c r="K27" s="423"/>
      <c r="L27" s="169"/>
      <c r="M27" s="422"/>
      <c r="N27" s="423"/>
      <c r="O27" s="250">
        <f t="shared" si="3"/>
        <v>0</v>
      </c>
      <c r="P27" s="1"/>
      <c r="Q27" s="1"/>
    </row>
    <row r="28" spans="1:17" ht="18" customHeight="1">
      <c r="A28" s="1"/>
      <c r="B28" s="265" t="str">
        <f t="shared" si="2"/>
        <v/>
      </c>
      <c r="C28" s="169"/>
      <c r="D28" s="422"/>
      <c r="E28" s="423"/>
      <c r="F28" s="169"/>
      <c r="G28" s="422"/>
      <c r="H28" s="423"/>
      <c r="I28" s="169"/>
      <c r="J28" s="422"/>
      <c r="K28" s="423"/>
      <c r="L28" s="169"/>
      <c r="M28" s="422"/>
      <c r="N28" s="423"/>
      <c r="O28" s="250">
        <f t="shared" si="3"/>
        <v>0</v>
      </c>
      <c r="P28" s="1"/>
      <c r="Q28" s="1"/>
    </row>
    <row r="29" spans="1:17" ht="18" customHeight="1">
      <c r="A29" s="1"/>
      <c r="B29" s="265" t="str">
        <f t="shared" si="2"/>
        <v/>
      </c>
      <c r="C29" s="169"/>
      <c r="D29" s="422"/>
      <c r="E29" s="423"/>
      <c r="F29" s="169"/>
      <c r="G29" s="422"/>
      <c r="H29" s="423"/>
      <c r="I29" s="169"/>
      <c r="J29" s="422"/>
      <c r="K29" s="423"/>
      <c r="L29" s="169"/>
      <c r="M29" s="422"/>
      <c r="N29" s="423"/>
      <c r="O29" s="250">
        <f t="shared" si="3"/>
        <v>0</v>
      </c>
      <c r="P29" s="1"/>
      <c r="Q29" s="1"/>
    </row>
    <row r="30" spans="1:17" ht="18" customHeight="1">
      <c r="A30" s="1"/>
      <c r="B30" s="265" t="str">
        <f t="shared" si="2"/>
        <v/>
      </c>
      <c r="C30" s="169"/>
      <c r="D30" s="422"/>
      <c r="E30" s="423"/>
      <c r="F30" s="169"/>
      <c r="G30" s="422"/>
      <c r="H30" s="423"/>
      <c r="I30" s="169"/>
      <c r="J30" s="422"/>
      <c r="K30" s="423"/>
      <c r="L30" s="169"/>
      <c r="M30" s="422"/>
      <c r="N30" s="423"/>
      <c r="O30" s="250">
        <f t="shared" si="3"/>
        <v>0</v>
      </c>
      <c r="P30" s="1"/>
      <c r="Q30" s="1"/>
    </row>
    <row r="31" spans="1:17" ht="18" customHeight="1">
      <c r="A31" s="1"/>
      <c r="B31" s="265" t="str">
        <f t="shared" si="2"/>
        <v/>
      </c>
      <c r="C31" s="169"/>
      <c r="D31" s="422"/>
      <c r="E31" s="423"/>
      <c r="F31" s="169"/>
      <c r="G31" s="422"/>
      <c r="H31" s="423"/>
      <c r="I31" s="169"/>
      <c r="J31" s="422"/>
      <c r="K31" s="423"/>
      <c r="L31" s="169"/>
      <c r="M31" s="422"/>
      <c r="N31" s="423"/>
      <c r="O31" s="250">
        <f t="shared" si="3"/>
        <v>0</v>
      </c>
      <c r="P31" s="1"/>
      <c r="Q31" s="1"/>
    </row>
    <row r="32" spans="1:17" ht="18" customHeight="1">
      <c r="A32" s="1"/>
      <c r="B32" s="265">
        <f t="shared" si="2"/>
        <v>3</v>
      </c>
      <c r="C32" s="169"/>
      <c r="D32" s="439"/>
      <c r="E32" s="440"/>
      <c r="F32" s="169"/>
      <c r="G32" s="439"/>
      <c r="H32" s="440"/>
      <c r="I32" s="169"/>
      <c r="J32" s="439"/>
      <c r="K32" s="440"/>
      <c r="L32" s="169"/>
      <c r="M32" s="439"/>
      <c r="N32" s="440"/>
      <c r="O32" s="250" t="str">
        <f t="shared" si="3"/>
        <v>PIANO FERIE</v>
      </c>
      <c r="P32" s="1"/>
      <c r="Q32" s="1"/>
    </row>
    <row r="33" spans="1:17" ht="22.5" customHeight="1">
      <c r="A33" s="3"/>
      <c r="B33" s="191"/>
      <c r="C33" s="92"/>
      <c r="D33" s="92"/>
      <c r="E33" s="92"/>
      <c r="F33" s="92"/>
      <c r="G33" s="92"/>
      <c r="H33" s="92"/>
      <c r="I33" s="92"/>
      <c r="J33" s="92"/>
      <c r="K33" s="92"/>
      <c r="L33" s="92"/>
      <c r="M33" s="92"/>
      <c r="N33" s="92"/>
      <c r="O33" s="92"/>
      <c r="P33" s="1"/>
      <c r="Q33" s="1"/>
    </row>
    <row r="34" spans="1:17" ht="18" customHeight="1">
      <c r="A34" s="3"/>
      <c r="B34" s="3"/>
      <c r="C34" s="444"/>
      <c r="D34" s="444"/>
      <c r="E34" s="444"/>
      <c r="F34" s="444"/>
      <c r="G34" s="444"/>
      <c r="H34" s="444"/>
      <c r="I34" s="444"/>
      <c r="J34" s="444"/>
      <c r="K34" s="444"/>
      <c r="L34" s="444"/>
      <c r="M34" s="444"/>
      <c r="N34" s="3"/>
      <c r="O34" s="3"/>
      <c r="P34" s="3"/>
      <c r="Q34" s="1"/>
    </row>
    <row r="35" spans="1:17" ht="18" customHeight="1">
      <c r="A35" s="3"/>
      <c r="B35" s="3"/>
      <c r="C35" s="3"/>
      <c r="D35" s="3"/>
      <c r="E35" s="3"/>
      <c r="F35" s="73"/>
      <c r="G35" s="73"/>
      <c r="H35" s="73"/>
      <c r="I35" s="73"/>
      <c r="J35" s="73"/>
      <c r="K35" s="73"/>
      <c r="L35" s="73"/>
      <c r="M35" s="73"/>
      <c r="N35" s="73"/>
      <c r="O35" s="3"/>
      <c r="P35" s="3"/>
      <c r="Q35" s="3"/>
    </row>
    <row r="36" spans="1:17" ht="18" customHeight="1">
      <c r="A36" s="3"/>
      <c r="B36" s="3"/>
      <c r="C36" s="3"/>
      <c r="D36" s="3"/>
      <c r="E36" s="3"/>
      <c r="F36" s="424" t="str">
        <f>Presentazione!$F$3</f>
        <v/>
      </c>
      <c r="G36" s="424"/>
      <c r="H36" s="424"/>
      <c r="I36" s="424"/>
      <c r="J36" s="424"/>
      <c r="K36" s="424"/>
      <c r="L36" s="424"/>
      <c r="M36" s="424"/>
      <c r="N36" s="424"/>
      <c r="O36" s="3"/>
      <c r="P36" s="3"/>
      <c r="Q36" s="3"/>
    </row>
    <row r="37" spans="1:17" ht="18" customHeight="1">
      <c r="A37" s="3"/>
      <c r="B37" s="435" t="str">
        <f>Presentazione!$G$19</f>
        <v>Calendario Interattivo 2.1 - per EXCEL .xlsx</v>
      </c>
      <c r="C37" s="435"/>
      <c r="D37" s="435"/>
      <c r="E37" s="435"/>
      <c r="F37" s="435" t="str">
        <f>IF(Presentazione!J69=Presentazione!J172,Presentazione!E67,Presentazione!J157)</f>
        <v>Sistema parzialmente attivato. Inserisci il tuo CODICE di PROPRIETA' nel foglio Presentazione.</v>
      </c>
      <c r="G37" s="435"/>
      <c r="H37" s="435"/>
      <c r="I37" s="435"/>
      <c r="J37" s="435"/>
      <c r="K37" s="435"/>
      <c r="L37" s="435"/>
      <c r="M37" s="435"/>
      <c r="N37" s="435"/>
      <c r="O37" s="441" t="s">
        <v>124</v>
      </c>
      <c r="P37" s="441"/>
      <c r="Q37" s="3"/>
    </row>
    <row r="38" spans="1:17" ht="30" customHeight="1">
      <c r="A38" s="3"/>
      <c r="B38" s="442" t="s">
        <v>168</v>
      </c>
      <c r="C38" s="442"/>
      <c r="D38" s="442"/>
      <c r="E38" s="442"/>
      <c r="F38" s="442"/>
      <c r="G38" s="442"/>
      <c r="H38" s="442"/>
      <c r="I38" s="442"/>
      <c r="J38" s="442"/>
      <c r="K38" s="90"/>
      <c r="L38" s="90"/>
      <c r="M38" s="90"/>
      <c r="N38" s="90"/>
      <c r="O38" s="3"/>
      <c r="P38" s="1"/>
      <c r="Q38" s="1"/>
    </row>
    <row r="39" spans="1:17" ht="18" customHeight="1">
      <c r="A39" s="3"/>
      <c r="B39" s="195" t="s">
        <v>245</v>
      </c>
      <c r="C39" s="195"/>
      <c r="D39" s="195"/>
      <c r="E39" s="195"/>
      <c r="F39" s="195"/>
      <c r="G39" s="195"/>
      <c r="H39" s="195"/>
      <c r="I39" s="195"/>
      <c r="J39" s="195"/>
      <c r="K39" s="195"/>
      <c r="L39" s="195"/>
      <c r="M39" s="75"/>
      <c r="N39" s="75"/>
      <c r="O39" s="3"/>
      <c r="P39" s="1"/>
      <c r="Q39" s="1"/>
    </row>
    <row r="40" spans="1:17" ht="37.5" customHeight="1">
      <c r="A40" s="3"/>
      <c r="B40" s="77" t="s">
        <v>261</v>
      </c>
      <c r="C40" s="77"/>
      <c r="D40" s="77"/>
      <c r="E40" s="77"/>
      <c r="F40" s="77"/>
      <c r="G40" s="77"/>
      <c r="H40" s="77"/>
      <c r="I40" s="77"/>
      <c r="J40" s="77"/>
      <c r="K40" s="77"/>
      <c r="L40" s="77"/>
      <c r="M40" s="77"/>
      <c r="N40" s="77"/>
      <c r="O40" s="200" t="s">
        <v>174</v>
      </c>
      <c r="P40" s="1"/>
      <c r="Q40" s="1"/>
    </row>
    <row r="41" spans="1:17" ht="18" customHeight="1">
      <c r="B41" s="316" t="s">
        <v>306</v>
      </c>
      <c r="D41" s="317" t="s">
        <v>172</v>
      </c>
      <c r="E41" s="197"/>
      <c r="F41" s="426" t="s">
        <v>173</v>
      </c>
      <c r="G41" s="426"/>
      <c r="H41" s="426"/>
      <c r="I41" s="426"/>
      <c r="J41" s="426"/>
      <c r="K41" s="426"/>
      <c r="L41" s="426"/>
      <c r="M41" s="426"/>
      <c r="N41" s="426"/>
      <c r="O41" s="318" t="s">
        <v>171</v>
      </c>
      <c r="P41" s="1"/>
      <c r="Q41" s="1"/>
    </row>
    <row r="42" spans="1:17" ht="6" customHeight="1">
      <c r="A42" s="1"/>
      <c r="B42" s="93"/>
      <c r="C42" s="108"/>
      <c r="D42" s="108"/>
      <c r="E42" s="1"/>
      <c r="F42" s="1"/>
      <c r="G42" s="1"/>
      <c r="H42" s="1"/>
      <c r="I42" s="1"/>
      <c r="J42" s="1"/>
      <c r="K42" s="1"/>
      <c r="L42" s="108"/>
      <c r="M42" s="108"/>
      <c r="N42" s="108"/>
      <c r="O42" s="108"/>
      <c r="P42" s="3"/>
      <c r="Q42" s="1"/>
    </row>
    <row r="43" spans="1:17" ht="18" customHeight="1">
      <c r="A43" s="3"/>
      <c r="B43" s="268" t="str">
        <f>B$24</f>
        <v>ID.</v>
      </c>
      <c r="C43" s="95"/>
      <c r="D43" s="203" t="s">
        <v>175</v>
      </c>
      <c r="E43" s="203" t="s">
        <v>176</v>
      </c>
      <c r="F43" s="203" t="s">
        <v>177</v>
      </c>
      <c r="G43" s="203" t="s">
        <v>178</v>
      </c>
      <c r="H43" s="203" t="s">
        <v>179</v>
      </c>
      <c r="I43" s="203" t="s">
        <v>180</v>
      </c>
      <c r="J43" s="203" t="s">
        <v>181</v>
      </c>
      <c r="K43" s="203" t="s">
        <v>182</v>
      </c>
      <c r="L43" s="203" t="s">
        <v>183</v>
      </c>
      <c r="M43" s="203" t="s">
        <v>184</v>
      </c>
      <c r="N43" s="203" t="s">
        <v>185</v>
      </c>
      <c r="O43" s="203" t="s">
        <v>186</v>
      </c>
      <c r="P43" s="1"/>
      <c r="Q43" s="1"/>
    </row>
    <row r="44" spans="1:17" ht="18" customHeight="1">
      <c r="A44" s="172"/>
      <c r="B44" s="265">
        <f t="shared" ref="B44:B51" si="4">B25</f>
        <v>1</v>
      </c>
      <c r="C44" s="201"/>
      <c r="D44" s="98">
        <v>45292</v>
      </c>
      <c r="E44" s="204">
        <v>45519</v>
      </c>
      <c r="F44" s="204">
        <v>45651</v>
      </c>
      <c r="G44" s="204">
        <v>45652</v>
      </c>
      <c r="H44" s="204"/>
      <c r="I44" s="204"/>
      <c r="J44" s="204"/>
      <c r="K44" s="204"/>
      <c r="L44" s="204"/>
      <c r="M44" s="204"/>
      <c r="N44" s="204"/>
      <c r="O44" s="99"/>
      <c r="P44" s="164"/>
      <c r="Q44" s="164"/>
    </row>
    <row r="45" spans="1:17" ht="18" customHeight="1">
      <c r="A45" s="172"/>
      <c r="B45" s="265">
        <f t="shared" si="4"/>
        <v>2</v>
      </c>
      <c r="C45" s="201"/>
      <c r="D45" s="100">
        <v>45292</v>
      </c>
      <c r="E45" s="202">
        <v>45519</v>
      </c>
      <c r="F45" s="202">
        <v>45651</v>
      </c>
      <c r="G45" s="202">
        <v>45652</v>
      </c>
      <c r="H45" s="202"/>
      <c r="I45" s="202"/>
      <c r="J45" s="202"/>
      <c r="K45" s="202"/>
      <c r="L45" s="202"/>
      <c r="M45" s="202"/>
      <c r="N45" s="202"/>
      <c r="O45" s="101"/>
      <c r="P45" s="164"/>
      <c r="Q45" s="164"/>
    </row>
    <row r="46" spans="1:17" ht="18" customHeight="1">
      <c r="A46" s="172"/>
      <c r="B46" s="265" t="str">
        <f t="shared" si="4"/>
        <v/>
      </c>
      <c r="C46" s="201"/>
      <c r="D46" s="100"/>
      <c r="E46" s="202"/>
      <c r="F46" s="202"/>
      <c r="G46" s="202"/>
      <c r="H46" s="202"/>
      <c r="I46" s="202"/>
      <c r="J46" s="202"/>
      <c r="K46" s="202"/>
      <c r="L46" s="202"/>
      <c r="M46" s="202"/>
      <c r="N46" s="202"/>
      <c r="O46" s="101"/>
      <c r="P46" s="164"/>
      <c r="Q46" s="164"/>
    </row>
    <row r="47" spans="1:17" ht="18" customHeight="1">
      <c r="A47" s="172"/>
      <c r="B47" s="265" t="str">
        <f t="shared" si="4"/>
        <v/>
      </c>
      <c r="C47" s="201"/>
      <c r="D47" s="100"/>
      <c r="E47" s="202"/>
      <c r="F47" s="202"/>
      <c r="G47" s="202"/>
      <c r="H47" s="202"/>
      <c r="I47" s="202"/>
      <c r="J47" s="202"/>
      <c r="K47" s="202"/>
      <c r="L47" s="202"/>
      <c r="M47" s="202"/>
      <c r="N47" s="202"/>
      <c r="O47" s="101"/>
      <c r="P47" s="164"/>
      <c r="Q47" s="164"/>
    </row>
    <row r="48" spans="1:17" ht="18" customHeight="1">
      <c r="A48" s="172"/>
      <c r="B48" s="265" t="str">
        <f t="shared" si="4"/>
        <v/>
      </c>
      <c r="C48" s="201"/>
      <c r="D48" s="100"/>
      <c r="E48" s="202"/>
      <c r="F48" s="202"/>
      <c r="G48" s="202"/>
      <c r="H48" s="202"/>
      <c r="I48" s="202"/>
      <c r="J48" s="202"/>
      <c r="K48" s="202"/>
      <c r="L48" s="202"/>
      <c r="M48" s="202"/>
      <c r="N48" s="202"/>
      <c r="O48" s="101"/>
      <c r="P48" s="164"/>
      <c r="Q48" s="164"/>
    </row>
    <row r="49" spans="1:17" ht="18" customHeight="1">
      <c r="A49" s="172"/>
      <c r="B49" s="265" t="str">
        <f t="shared" si="4"/>
        <v/>
      </c>
      <c r="C49" s="201"/>
      <c r="D49" s="100"/>
      <c r="E49" s="202"/>
      <c r="F49" s="202"/>
      <c r="G49" s="202"/>
      <c r="H49" s="202"/>
      <c r="I49" s="202"/>
      <c r="J49" s="202"/>
      <c r="K49" s="202"/>
      <c r="L49" s="202"/>
      <c r="M49" s="202"/>
      <c r="N49" s="202"/>
      <c r="O49" s="101"/>
      <c r="P49" s="164"/>
      <c r="Q49" s="164"/>
    </row>
    <row r="50" spans="1:17" ht="18" customHeight="1">
      <c r="A50" s="172"/>
      <c r="B50" s="265" t="str">
        <f t="shared" si="4"/>
        <v/>
      </c>
      <c r="C50" s="201"/>
      <c r="D50" s="100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101"/>
      <c r="P50" s="164"/>
      <c r="Q50" s="164"/>
    </row>
    <row r="51" spans="1:17" ht="18" customHeight="1">
      <c r="A51" s="172"/>
      <c r="B51" s="265">
        <f t="shared" si="4"/>
        <v>3</v>
      </c>
      <c r="C51" s="201"/>
      <c r="D51" s="102"/>
      <c r="E51" s="205"/>
      <c r="F51" s="205"/>
      <c r="G51" s="205"/>
      <c r="H51" s="205"/>
      <c r="I51" s="205"/>
      <c r="J51" s="205"/>
      <c r="K51" s="205"/>
      <c r="L51" s="205"/>
      <c r="M51" s="205"/>
      <c r="N51" s="205"/>
      <c r="O51" s="103"/>
      <c r="P51" s="164"/>
      <c r="Q51" s="164"/>
    </row>
    <row r="52" spans="1:17" ht="18" customHeight="1">
      <c r="A52" s="1"/>
      <c r="B52" s="3"/>
      <c r="C52" s="201"/>
      <c r="D52" s="195"/>
      <c r="E52" s="195"/>
      <c r="F52" s="195"/>
      <c r="G52" s="195"/>
      <c r="H52" s="195"/>
      <c r="I52" s="195"/>
      <c r="J52" s="195"/>
      <c r="K52" s="195"/>
      <c r="L52" s="195"/>
      <c r="M52" s="195"/>
      <c r="N52" s="195"/>
      <c r="O52" s="200" t="s">
        <v>174</v>
      </c>
      <c r="P52" s="3"/>
      <c r="Q52" s="3"/>
    </row>
    <row r="53" spans="1:17" ht="18" customHeight="1">
      <c r="A53" s="1"/>
      <c r="C53" s="201"/>
      <c r="D53" s="317" t="s">
        <v>187</v>
      </c>
      <c r="E53" s="197"/>
      <c r="F53" s="426" t="s">
        <v>163</v>
      </c>
      <c r="G53" s="426"/>
      <c r="H53" s="426"/>
      <c r="I53" s="426"/>
      <c r="J53" s="426"/>
      <c r="K53" s="426"/>
      <c r="L53" s="426"/>
      <c r="M53" s="426"/>
      <c r="N53" s="426"/>
      <c r="O53" s="319" t="s">
        <v>262</v>
      </c>
      <c r="P53" s="3"/>
      <c r="Q53" s="3"/>
    </row>
    <row r="54" spans="1:17" ht="6" customHeight="1">
      <c r="A54" s="1"/>
      <c r="B54" s="93"/>
      <c r="C54" s="201"/>
      <c r="D54" s="108"/>
      <c r="E54" s="1"/>
      <c r="F54" s="1"/>
      <c r="G54" s="1"/>
      <c r="H54" s="1"/>
      <c r="I54" s="1"/>
      <c r="J54" s="1"/>
      <c r="K54" s="1"/>
      <c r="L54" s="108"/>
      <c r="M54" s="108"/>
      <c r="N54" s="108"/>
      <c r="O54" s="108"/>
      <c r="P54" s="3"/>
      <c r="Q54" s="1"/>
    </row>
    <row r="55" spans="1:17" ht="18" customHeight="1">
      <c r="A55" s="1"/>
      <c r="B55" s="268" t="str">
        <f>B$24</f>
        <v>ID.</v>
      </c>
      <c r="C55" s="201"/>
      <c r="D55" s="203" t="s">
        <v>175</v>
      </c>
      <c r="E55" s="203" t="s">
        <v>176</v>
      </c>
      <c r="F55" s="203" t="s">
        <v>177</v>
      </c>
      <c r="G55" s="203" t="s">
        <v>178</v>
      </c>
      <c r="H55" s="203" t="s">
        <v>179</v>
      </c>
      <c r="I55" s="203" t="s">
        <v>180</v>
      </c>
      <c r="J55" s="203" t="s">
        <v>181</v>
      </c>
      <c r="K55" s="203" t="s">
        <v>182</v>
      </c>
      <c r="L55" s="203" t="s">
        <v>183</v>
      </c>
      <c r="M55" s="203" t="s">
        <v>184</v>
      </c>
      <c r="N55" s="203" t="s">
        <v>185</v>
      </c>
      <c r="O55" s="203" t="s">
        <v>186</v>
      </c>
      <c r="P55" s="3"/>
      <c r="Q55" s="1"/>
    </row>
    <row r="56" spans="1:17" ht="18" customHeight="1">
      <c r="A56" s="1"/>
      <c r="B56" s="265">
        <f t="shared" ref="B56:B63" si="5">B44</f>
        <v>1</v>
      </c>
      <c r="C56" s="201"/>
      <c r="D56" s="98">
        <v>45307</v>
      </c>
      <c r="E56" s="204">
        <v>45338</v>
      </c>
      <c r="F56" s="204">
        <v>45367</v>
      </c>
      <c r="G56" s="204">
        <v>45398</v>
      </c>
      <c r="H56" s="204">
        <v>45428</v>
      </c>
      <c r="I56" s="204">
        <v>45459</v>
      </c>
      <c r="J56" s="204">
        <v>45489</v>
      </c>
      <c r="K56" s="204">
        <v>45520</v>
      </c>
      <c r="L56" s="204">
        <v>45551</v>
      </c>
      <c r="M56" s="204">
        <v>45581</v>
      </c>
      <c r="N56" s="204">
        <v>45612</v>
      </c>
      <c r="O56" s="99">
        <v>45642</v>
      </c>
      <c r="P56" s="3"/>
      <c r="Q56" s="1"/>
    </row>
    <row r="57" spans="1:17" ht="18" customHeight="1">
      <c r="A57" s="1"/>
      <c r="B57" s="265">
        <f t="shared" si="5"/>
        <v>2</v>
      </c>
      <c r="C57" s="201"/>
      <c r="D57" s="100">
        <v>45312</v>
      </c>
      <c r="E57" s="202">
        <v>45343</v>
      </c>
      <c r="F57" s="202">
        <v>45372</v>
      </c>
      <c r="G57" s="202">
        <v>45403</v>
      </c>
      <c r="H57" s="202">
        <v>45433</v>
      </c>
      <c r="I57" s="202">
        <v>45464</v>
      </c>
      <c r="J57" s="202">
        <v>45494</v>
      </c>
      <c r="K57" s="202">
        <v>45525</v>
      </c>
      <c r="L57" s="202">
        <v>45556</v>
      </c>
      <c r="M57" s="202">
        <v>45586</v>
      </c>
      <c r="N57" s="202">
        <v>45617</v>
      </c>
      <c r="O57" s="101">
        <v>45647</v>
      </c>
      <c r="P57" s="3"/>
      <c r="Q57" s="1"/>
    </row>
    <row r="58" spans="1:17" ht="18" customHeight="1">
      <c r="A58" s="1"/>
      <c r="B58" s="265" t="str">
        <f t="shared" si="5"/>
        <v/>
      </c>
      <c r="C58" s="201"/>
      <c r="D58" s="100"/>
      <c r="E58" s="202"/>
      <c r="F58" s="202"/>
      <c r="G58" s="202"/>
      <c r="H58" s="202"/>
      <c r="I58" s="202"/>
      <c r="J58" s="202"/>
      <c r="K58" s="202"/>
      <c r="L58" s="202"/>
      <c r="M58" s="202"/>
      <c r="N58" s="202"/>
      <c r="O58" s="101"/>
      <c r="P58" s="3"/>
      <c r="Q58" s="1"/>
    </row>
    <row r="59" spans="1:17" ht="18" customHeight="1">
      <c r="A59" s="1"/>
      <c r="B59" s="265" t="str">
        <f t="shared" si="5"/>
        <v/>
      </c>
      <c r="C59" s="201"/>
      <c r="D59" s="100"/>
      <c r="E59" s="202"/>
      <c r="F59" s="202"/>
      <c r="G59" s="202"/>
      <c r="H59" s="202"/>
      <c r="I59" s="202"/>
      <c r="J59" s="202"/>
      <c r="K59" s="202"/>
      <c r="L59" s="202"/>
      <c r="M59" s="202"/>
      <c r="N59" s="202"/>
      <c r="O59" s="101"/>
      <c r="P59" s="3"/>
      <c r="Q59" s="1"/>
    </row>
    <row r="60" spans="1:17" ht="18" customHeight="1">
      <c r="A60" s="1"/>
      <c r="B60" s="265" t="str">
        <f t="shared" si="5"/>
        <v/>
      </c>
      <c r="C60" s="201"/>
      <c r="D60" s="100"/>
      <c r="E60" s="202"/>
      <c r="F60" s="202"/>
      <c r="G60" s="202"/>
      <c r="H60" s="202"/>
      <c r="I60" s="202"/>
      <c r="J60" s="202"/>
      <c r="K60" s="202"/>
      <c r="L60" s="202"/>
      <c r="M60" s="202"/>
      <c r="N60" s="202"/>
      <c r="O60" s="101"/>
      <c r="P60" s="3"/>
      <c r="Q60" s="1"/>
    </row>
    <row r="61" spans="1:17" ht="18" customHeight="1">
      <c r="A61" s="1"/>
      <c r="B61" s="265" t="str">
        <f t="shared" si="5"/>
        <v/>
      </c>
      <c r="C61" s="201"/>
      <c r="D61" s="100"/>
      <c r="E61" s="202"/>
      <c r="F61" s="202"/>
      <c r="G61" s="202"/>
      <c r="H61" s="202"/>
      <c r="I61" s="202"/>
      <c r="J61" s="202"/>
      <c r="K61" s="202"/>
      <c r="L61" s="202"/>
      <c r="M61" s="202"/>
      <c r="N61" s="202"/>
      <c r="O61" s="101"/>
      <c r="P61" s="3"/>
      <c r="Q61" s="1"/>
    </row>
    <row r="62" spans="1:17" ht="18" customHeight="1">
      <c r="A62" s="1"/>
      <c r="B62" s="265" t="str">
        <f t="shared" si="5"/>
        <v/>
      </c>
      <c r="C62" s="201"/>
      <c r="D62" s="100"/>
      <c r="E62" s="202"/>
      <c r="F62" s="202"/>
      <c r="G62" s="202"/>
      <c r="H62" s="202"/>
      <c r="I62" s="202"/>
      <c r="J62" s="202"/>
      <c r="K62" s="202"/>
      <c r="L62" s="202"/>
      <c r="M62" s="202"/>
      <c r="N62" s="202"/>
      <c r="O62" s="101"/>
      <c r="P62" s="3"/>
      <c r="Q62" s="1"/>
    </row>
    <row r="63" spans="1:17" ht="18" customHeight="1">
      <c r="A63" s="1"/>
      <c r="B63" s="265">
        <f t="shared" si="5"/>
        <v>3</v>
      </c>
      <c r="C63" s="201"/>
      <c r="D63" s="102"/>
      <c r="E63" s="205"/>
      <c r="F63" s="205"/>
      <c r="G63" s="205"/>
      <c r="H63" s="205"/>
      <c r="I63" s="205"/>
      <c r="J63" s="205"/>
      <c r="K63" s="205"/>
      <c r="L63" s="205"/>
      <c r="M63" s="205"/>
      <c r="N63" s="205"/>
      <c r="O63" s="103"/>
      <c r="P63" s="3"/>
      <c r="Q63" s="1"/>
    </row>
    <row r="64" spans="1:17" ht="18" customHeight="1">
      <c r="A64" s="1"/>
      <c r="B64" s="3"/>
      <c r="C64" s="201"/>
      <c r="D64" s="156"/>
      <c r="E64" s="156"/>
      <c r="F64" s="156"/>
      <c r="G64" s="156"/>
      <c r="H64" s="156"/>
      <c r="I64" s="156"/>
      <c r="J64" s="156"/>
      <c r="K64" s="156"/>
      <c r="L64" s="156"/>
      <c r="M64" s="156"/>
      <c r="N64" s="156"/>
      <c r="O64" s="200" t="s">
        <v>174</v>
      </c>
      <c r="P64" s="3"/>
      <c r="Q64" s="3"/>
    </row>
    <row r="65" spans="1:17" ht="18" customHeight="1">
      <c r="A65" s="1"/>
      <c r="C65" s="201"/>
      <c r="D65" s="317" t="s">
        <v>188</v>
      </c>
      <c r="E65" s="197"/>
      <c r="F65" s="426" t="s">
        <v>267</v>
      </c>
      <c r="G65" s="426"/>
      <c r="H65" s="426"/>
      <c r="I65" s="426"/>
      <c r="J65" s="426"/>
      <c r="K65" s="426"/>
      <c r="L65" s="426"/>
      <c r="M65" s="426"/>
      <c r="N65" s="427"/>
      <c r="O65" s="320" t="s">
        <v>189</v>
      </c>
      <c r="P65" s="3"/>
      <c r="Q65" s="1"/>
    </row>
    <row r="66" spans="1:17" ht="6" customHeight="1">
      <c r="A66" s="1"/>
      <c r="B66" s="93"/>
      <c r="C66" s="201"/>
      <c r="D66" s="108"/>
      <c r="E66" s="1"/>
      <c r="F66" s="1"/>
      <c r="G66" s="1"/>
      <c r="H66" s="1"/>
      <c r="I66" s="1"/>
      <c r="J66" s="1"/>
      <c r="K66" s="1"/>
      <c r="L66" s="108"/>
      <c r="M66" s="108"/>
      <c r="N66" s="108"/>
      <c r="O66" s="108"/>
      <c r="P66" s="3"/>
      <c r="Q66" s="1"/>
    </row>
    <row r="67" spans="1:17" ht="18" customHeight="1">
      <c r="A67" s="3"/>
      <c r="B67" s="268" t="str">
        <f>B$24</f>
        <v>ID.</v>
      </c>
      <c r="C67" s="201"/>
      <c r="D67" s="428" t="s">
        <v>190</v>
      </c>
      <c r="E67" s="428"/>
      <c r="F67" s="428" t="s">
        <v>191</v>
      </c>
      <c r="G67" s="428"/>
      <c r="H67" s="428" t="s">
        <v>192</v>
      </c>
      <c r="I67" s="428"/>
      <c r="J67" s="428" t="s">
        <v>193</v>
      </c>
      <c r="K67" s="428"/>
      <c r="L67" s="428" t="s">
        <v>194</v>
      </c>
      <c r="M67" s="428"/>
      <c r="N67" s="428" t="s">
        <v>195</v>
      </c>
      <c r="O67" s="428"/>
      <c r="P67" s="1"/>
      <c r="Q67" s="1"/>
    </row>
    <row r="68" spans="1:17" ht="18" customHeight="1">
      <c r="A68" s="172">
        <f>IF(B68="",0,1)</f>
        <v>1</v>
      </c>
      <c r="B68" s="265">
        <f t="shared" ref="B68:B75" si="6">B56</f>
        <v>1</v>
      </c>
      <c r="C68" s="201"/>
      <c r="D68" s="98">
        <v>45505</v>
      </c>
      <c r="E68" s="99">
        <v>45519</v>
      </c>
      <c r="F68" s="98">
        <v>45641</v>
      </c>
      <c r="G68" s="99">
        <v>45657</v>
      </c>
      <c r="H68" s="98"/>
      <c r="I68" s="99"/>
      <c r="J68" s="98"/>
      <c r="K68" s="99"/>
      <c r="L68" s="98"/>
      <c r="M68" s="99"/>
      <c r="N68" s="98"/>
      <c r="O68" s="99"/>
      <c r="P68" s="1"/>
      <c r="Q68" s="164"/>
    </row>
    <row r="69" spans="1:17" ht="18" customHeight="1">
      <c r="A69" s="172">
        <f>IF(B69="",0,MAX(A$68:A68)+1)</f>
        <v>2</v>
      </c>
      <c r="B69" s="265">
        <f t="shared" si="6"/>
        <v>2</v>
      </c>
      <c r="C69" s="201"/>
      <c r="D69" s="100">
        <v>45505</v>
      </c>
      <c r="E69" s="101">
        <v>45519</v>
      </c>
      <c r="F69" s="100"/>
      <c r="G69" s="101"/>
      <c r="H69" s="100"/>
      <c r="I69" s="101"/>
      <c r="J69" s="100"/>
      <c r="K69" s="101"/>
      <c r="L69" s="100"/>
      <c r="M69" s="101"/>
      <c r="N69" s="100"/>
      <c r="O69" s="101"/>
      <c r="P69" s="1"/>
      <c r="Q69" s="164"/>
    </row>
    <row r="70" spans="1:17" ht="18" customHeight="1">
      <c r="A70" s="172">
        <f>IF(B70="",0,MAX(A$68:A69)+1)</f>
        <v>0</v>
      </c>
      <c r="B70" s="265" t="str">
        <f t="shared" si="6"/>
        <v/>
      </c>
      <c r="C70" s="201"/>
      <c r="D70" s="100"/>
      <c r="E70" s="101"/>
      <c r="F70" s="100"/>
      <c r="G70" s="101"/>
      <c r="H70" s="100"/>
      <c r="I70" s="101"/>
      <c r="J70" s="100"/>
      <c r="K70" s="101"/>
      <c r="L70" s="100"/>
      <c r="M70" s="101"/>
      <c r="N70" s="100"/>
      <c r="O70" s="101"/>
      <c r="P70" s="1"/>
      <c r="Q70" s="164"/>
    </row>
    <row r="71" spans="1:17" ht="18" customHeight="1">
      <c r="A71" s="172">
        <f>IF(B71="",0,MAX(A$68:A70)+1)</f>
        <v>0</v>
      </c>
      <c r="B71" s="265" t="str">
        <f t="shared" si="6"/>
        <v/>
      </c>
      <c r="C71" s="201"/>
      <c r="D71" s="100"/>
      <c r="E71" s="101"/>
      <c r="F71" s="100"/>
      <c r="G71" s="101"/>
      <c r="H71" s="100"/>
      <c r="I71" s="101"/>
      <c r="J71" s="100"/>
      <c r="K71" s="101"/>
      <c r="L71" s="100"/>
      <c r="M71" s="101"/>
      <c r="N71" s="100"/>
      <c r="O71" s="101"/>
      <c r="P71" s="1"/>
      <c r="Q71" s="164"/>
    </row>
    <row r="72" spans="1:17" ht="18" customHeight="1">
      <c r="A72" s="172">
        <f>IF(B72="",0,MAX(A$68:A71)+1)</f>
        <v>0</v>
      </c>
      <c r="B72" s="265" t="str">
        <f t="shared" si="6"/>
        <v/>
      </c>
      <c r="C72" s="201"/>
      <c r="D72" s="100"/>
      <c r="E72" s="101"/>
      <c r="F72" s="100"/>
      <c r="G72" s="101"/>
      <c r="H72" s="100"/>
      <c r="I72" s="101"/>
      <c r="J72" s="100"/>
      <c r="K72" s="101"/>
      <c r="L72" s="100"/>
      <c r="M72" s="101"/>
      <c r="N72" s="100"/>
      <c r="O72" s="101"/>
      <c r="P72" s="1"/>
      <c r="Q72" s="164"/>
    </row>
    <row r="73" spans="1:17" ht="18" customHeight="1">
      <c r="A73" s="172"/>
      <c r="B73" s="265" t="str">
        <f t="shared" si="6"/>
        <v/>
      </c>
      <c r="C73" s="201"/>
      <c r="D73" s="100"/>
      <c r="E73" s="101"/>
      <c r="F73" s="100"/>
      <c r="G73" s="101"/>
      <c r="H73" s="100"/>
      <c r="I73" s="101"/>
      <c r="J73" s="100"/>
      <c r="K73" s="101"/>
      <c r="L73" s="100"/>
      <c r="M73" s="101"/>
      <c r="N73" s="100"/>
      <c r="O73" s="101"/>
      <c r="P73" s="1"/>
      <c r="Q73" s="164"/>
    </row>
    <row r="74" spans="1:17" ht="18" customHeight="1">
      <c r="A74" s="172"/>
      <c r="B74" s="265" t="str">
        <f t="shared" si="6"/>
        <v/>
      </c>
      <c r="C74" s="201"/>
      <c r="D74" s="100"/>
      <c r="E74" s="101"/>
      <c r="F74" s="100"/>
      <c r="G74" s="101"/>
      <c r="H74" s="100"/>
      <c r="I74" s="101"/>
      <c r="J74" s="100"/>
      <c r="K74" s="101"/>
      <c r="L74" s="100"/>
      <c r="M74" s="101"/>
      <c r="N74" s="100"/>
      <c r="O74" s="101"/>
      <c r="P74" s="1"/>
      <c r="Q74" s="164"/>
    </row>
    <row r="75" spans="1:17" ht="18" customHeight="1">
      <c r="A75" s="172">
        <f>IF(B75="",0,MAX(A$68:A72)+1)</f>
        <v>3</v>
      </c>
      <c r="B75" s="265">
        <f t="shared" si="6"/>
        <v>3</v>
      </c>
      <c r="C75" s="201"/>
      <c r="D75" s="102"/>
      <c r="E75" s="103"/>
      <c r="F75" s="102"/>
      <c r="G75" s="103"/>
      <c r="H75" s="102"/>
      <c r="I75" s="103"/>
      <c r="J75" s="102"/>
      <c r="K75" s="103"/>
      <c r="L75" s="102"/>
      <c r="M75" s="103"/>
      <c r="N75" s="102"/>
      <c r="O75" s="103"/>
      <c r="P75" s="1"/>
      <c r="Q75" s="164"/>
    </row>
    <row r="76" spans="1:17" ht="18" customHeight="1">
      <c r="A76" s="1"/>
      <c r="B76" s="3"/>
      <c r="C76" s="201"/>
      <c r="D76" s="156"/>
      <c r="E76" s="156"/>
      <c r="F76" s="156"/>
      <c r="G76" s="156"/>
      <c r="H76" s="156"/>
      <c r="I76" s="156"/>
      <c r="J76" s="156"/>
      <c r="K76" s="156"/>
      <c r="L76" s="156"/>
      <c r="M76" s="156"/>
      <c r="N76" s="156"/>
      <c r="O76" s="156"/>
      <c r="P76" s="3"/>
      <c r="Q76" s="3"/>
    </row>
    <row r="77" spans="1:17" ht="18" customHeight="1">
      <c r="A77" s="1"/>
      <c r="C77" s="201"/>
      <c r="D77" s="317" t="s">
        <v>196</v>
      </c>
      <c r="E77" s="197"/>
      <c r="F77" s="426" t="s">
        <v>197</v>
      </c>
      <c r="G77" s="426"/>
      <c r="H77" s="426"/>
      <c r="I77" s="426"/>
      <c r="J77" s="426"/>
      <c r="K77" s="426"/>
      <c r="L77" s="426"/>
      <c r="M77" s="426"/>
      <c r="N77" s="427"/>
      <c r="O77" s="321" t="s">
        <v>198</v>
      </c>
      <c r="P77" s="1"/>
      <c r="Q77" s="1"/>
    </row>
    <row r="78" spans="1:17" ht="6" customHeight="1">
      <c r="A78" s="1"/>
      <c r="B78" s="93"/>
      <c r="C78" s="201"/>
      <c r="D78" s="108"/>
      <c r="E78" s="1"/>
      <c r="F78" s="1"/>
      <c r="G78" s="1"/>
      <c r="H78" s="1"/>
      <c r="I78" s="1"/>
      <c r="J78" s="1"/>
      <c r="K78" s="1"/>
      <c r="L78" s="108"/>
      <c r="M78" s="108"/>
      <c r="N78" s="108"/>
      <c r="O78" s="198"/>
      <c r="P78" s="3"/>
      <c r="Q78" s="1"/>
    </row>
    <row r="79" spans="1:17" ht="18" customHeight="1">
      <c r="A79" s="3"/>
      <c r="B79" s="268" t="str">
        <f>B$24</f>
        <v>ID.</v>
      </c>
      <c r="C79" s="201"/>
      <c r="D79" s="428" t="s">
        <v>190</v>
      </c>
      <c r="E79" s="428"/>
      <c r="F79" s="428" t="s">
        <v>191</v>
      </c>
      <c r="G79" s="428"/>
      <c r="H79" s="428" t="s">
        <v>192</v>
      </c>
      <c r="I79" s="428"/>
      <c r="J79" s="428" t="s">
        <v>193</v>
      </c>
      <c r="K79" s="428"/>
      <c r="L79" s="428" t="s">
        <v>194</v>
      </c>
      <c r="M79" s="428"/>
      <c r="N79" s="428" t="s">
        <v>195</v>
      </c>
      <c r="O79" s="428"/>
      <c r="P79" s="1"/>
      <c r="Q79" s="1"/>
    </row>
    <row r="80" spans="1:17" ht="18" customHeight="1">
      <c r="A80" s="172"/>
      <c r="B80" s="265">
        <f t="shared" ref="B80:B87" si="7">B68</f>
        <v>1</v>
      </c>
      <c r="C80" s="201"/>
      <c r="D80" s="98">
        <v>45352</v>
      </c>
      <c r="E80" s="99">
        <v>45366</v>
      </c>
      <c r="F80" s="98">
        <v>45463</v>
      </c>
      <c r="G80" s="99">
        <v>45478</v>
      </c>
      <c r="H80" s="98">
        <v>45575</v>
      </c>
      <c r="I80" s="99">
        <v>45585</v>
      </c>
      <c r="J80" s="98"/>
      <c r="K80" s="99"/>
      <c r="L80" s="98"/>
      <c r="M80" s="99"/>
      <c r="N80" s="98"/>
      <c r="O80" s="99"/>
      <c r="P80" s="1"/>
      <c r="Q80" s="164"/>
    </row>
    <row r="81" spans="1:17" ht="18" customHeight="1">
      <c r="A81" s="172"/>
      <c r="B81" s="265">
        <f t="shared" si="7"/>
        <v>2</v>
      </c>
      <c r="C81" s="201"/>
      <c r="D81" s="100">
        <v>45356</v>
      </c>
      <c r="E81" s="101">
        <v>45361</v>
      </c>
      <c r="F81" s="100">
        <v>45468</v>
      </c>
      <c r="G81" s="101">
        <v>45474</v>
      </c>
      <c r="H81" s="100">
        <v>45580</v>
      </c>
      <c r="I81" s="101">
        <v>45585</v>
      </c>
      <c r="J81" s="100"/>
      <c r="K81" s="101"/>
      <c r="L81" s="100"/>
      <c r="M81" s="101"/>
      <c r="N81" s="100"/>
      <c r="O81" s="101"/>
      <c r="P81" s="1"/>
      <c r="Q81" s="164"/>
    </row>
    <row r="82" spans="1:17" ht="18" customHeight="1">
      <c r="A82" s="172"/>
      <c r="B82" s="265" t="str">
        <f t="shared" si="7"/>
        <v/>
      </c>
      <c r="C82" s="201"/>
      <c r="D82" s="100"/>
      <c r="E82" s="101"/>
      <c r="F82" s="100"/>
      <c r="G82" s="101"/>
      <c r="H82" s="100"/>
      <c r="I82" s="101"/>
      <c r="J82" s="100"/>
      <c r="K82" s="101"/>
      <c r="L82" s="100"/>
      <c r="M82" s="101"/>
      <c r="N82" s="100"/>
      <c r="O82" s="101"/>
      <c r="P82" s="1"/>
      <c r="Q82" s="164"/>
    </row>
    <row r="83" spans="1:17" ht="18" customHeight="1">
      <c r="A83" s="172"/>
      <c r="B83" s="265" t="str">
        <f t="shared" si="7"/>
        <v/>
      </c>
      <c r="C83" s="201"/>
      <c r="D83" s="100"/>
      <c r="E83" s="101"/>
      <c r="F83" s="100"/>
      <c r="G83" s="101"/>
      <c r="H83" s="100"/>
      <c r="I83" s="101"/>
      <c r="J83" s="100"/>
      <c r="K83" s="101"/>
      <c r="L83" s="100"/>
      <c r="M83" s="101"/>
      <c r="N83" s="100"/>
      <c r="O83" s="101"/>
      <c r="P83" s="1"/>
      <c r="Q83" s="164"/>
    </row>
    <row r="84" spans="1:17" ht="18" customHeight="1">
      <c r="A84" s="172"/>
      <c r="B84" s="265" t="str">
        <f t="shared" si="7"/>
        <v/>
      </c>
      <c r="C84" s="201"/>
      <c r="D84" s="100"/>
      <c r="E84" s="101"/>
      <c r="F84" s="100"/>
      <c r="G84" s="101"/>
      <c r="H84" s="100"/>
      <c r="I84" s="101"/>
      <c r="J84" s="100"/>
      <c r="K84" s="101"/>
      <c r="L84" s="100"/>
      <c r="M84" s="101"/>
      <c r="N84" s="100"/>
      <c r="O84" s="101"/>
      <c r="P84" s="1"/>
      <c r="Q84" s="164"/>
    </row>
    <row r="85" spans="1:17" ht="18" customHeight="1">
      <c r="A85" s="172"/>
      <c r="B85" s="265" t="str">
        <f t="shared" si="7"/>
        <v/>
      </c>
      <c r="C85" s="201"/>
      <c r="D85" s="100"/>
      <c r="E85" s="101"/>
      <c r="F85" s="100"/>
      <c r="G85" s="101"/>
      <c r="H85" s="100"/>
      <c r="I85" s="101"/>
      <c r="J85" s="100"/>
      <c r="K85" s="101"/>
      <c r="L85" s="100"/>
      <c r="M85" s="101"/>
      <c r="N85" s="100"/>
      <c r="O85" s="101"/>
      <c r="P85" s="1"/>
      <c r="Q85" s="164"/>
    </row>
    <row r="86" spans="1:17" ht="18" customHeight="1">
      <c r="A86" s="172"/>
      <c r="B86" s="265" t="str">
        <f t="shared" si="7"/>
        <v/>
      </c>
      <c r="C86" s="201"/>
      <c r="D86" s="100"/>
      <c r="E86" s="101"/>
      <c r="F86" s="100"/>
      <c r="G86" s="101"/>
      <c r="H86" s="100"/>
      <c r="I86" s="101"/>
      <c r="J86" s="100"/>
      <c r="K86" s="101"/>
      <c r="L86" s="100"/>
      <c r="M86" s="101"/>
      <c r="N86" s="100"/>
      <c r="O86" s="101"/>
      <c r="P86" s="1"/>
      <c r="Q86" s="164"/>
    </row>
    <row r="87" spans="1:17" ht="18" customHeight="1">
      <c r="A87" s="172"/>
      <c r="B87" s="265">
        <f t="shared" si="7"/>
        <v>3</v>
      </c>
      <c r="C87" s="201"/>
      <c r="D87" s="102"/>
      <c r="E87" s="103"/>
      <c r="F87" s="102"/>
      <c r="G87" s="103"/>
      <c r="H87" s="102"/>
      <c r="I87" s="103"/>
      <c r="J87" s="102"/>
      <c r="K87" s="103"/>
      <c r="L87" s="102"/>
      <c r="M87" s="103"/>
      <c r="N87" s="102"/>
      <c r="O87" s="103"/>
      <c r="P87" s="1"/>
      <c r="Q87" s="164"/>
    </row>
    <row r="88" spans="1:17" ht="11.25" customHeight="1">
      <c r="A88" s="1"/>
      <c r="B88" s="1"/>
      <c r="C88" s="1"/>
      <c r="D88" s="69"/>
      <c r="E88" s="69"/>
      <c r="F88" s="166"/>
      <c r="G88" s="166"/>
      <c r="H88" s="166"/>
      <c r="I88" s="166"/>
      <c r="J88" s="166"/>
      <c r="K88" s="166"/>
      <c r="L88" s="166"/>
      <c r="M88" s="166"/>
      <c r="N88" s="166"/>
      <c r="O88" s="69"/>
      <c r="P88" s="69"/>
      <c r="Q88" s="164"/>
    </row>
    <row r="89" spans="1:17" ht="15" customHeight="1">
      <c r="A89" s="1"/>
      <c r="B89" s="1"/>
      <c r="C89" s="1"/>
      <c r="D89" s="247"/>
      <c r="E89" s="247"/>
      <c r="F89" s="247"/>
      <c r="G89" s="247"/>
      <c r="H89" s="247"/>
      <c r="I89" s="247"/>
      <c r="J89" s="247"/>
      <c r="K89" s="247"/>
      <c r="L89" s="247"/>
      <c r="M89" s="247"/>
      <c r="N89" s="247"/>
      <c r="O89" s="69"/>
      <c r="P89" s="69"/>
      <c r="Q89" s="3"/>
    </row>
    <row r="90" spans="1:17" ht="15" customHeight="1">
      <c r="A90" s="1"/>
      <c r="B90" s="1"/>
      <c r="C90" s="1"/>
      <c r="D90" s="247"/>
      <c r="E90" s="247"/>
      <c r="F90" s="247"/>
      <c r="G90" s="247"/>
      <c r="H90" s="247"/>
      <c r="I90" s="247"/>
      <c r="J90" s="247"/>
      <c r="K90" s="247"/>
      <c r="L90" s="247"/>
      <c r="M90" s="247"/>
      <c r="N90" s="247"/>
      <c r="O90" s="69"/>
      <c r="P90" s="69"/>
      <c r="Q90" s="3"/>
    </row>
    <row r="91" spans="1:17" ht="19.5" customHeight="1">
      <c r="A91" s="3"/>
      <c r="B91" s="3"/>
      <c r="C91" s="162" t="s">
        <v>146</v>
      </c>
      <c r="D91" s="425" t="s">
        <v>148</v>
      </c>
      <c r="E91" s="425"/>
      <c r="F91" s="425"/>
      <c r="G91" s="425"/>
      <c r="H91" s="425"/>
      <c r="I91" s="425"/>
      <c r="J91" s="425"/>
      <c r="K91" s="425"/>
      <c r="L91" s="425"/>
      <c r="M91" s="425"/>
      <c r="N91" s="425"/>
      <c r="O91" s="425"/>
      <c r="P91" s="168"/>
      <c r="Q91" s="3"/>
    </row>
    <row r="92" spans="1:17" ht="19.5" customHeight="1">
      <c r="A92" s="3"/>
      <c r="B92" s="3"/>
      <c r="C92" s="162"/>
      <c r="D92" s="425" t="s">
        <v>263</v>
      </c>
      <c r="E92" s="425"/>
      <c r="F92" s="425"/>
      <c r="G92" s="425"/>
      <c r="H92" s="425"/>
      <c r="I92" s="425"/>
      <c r="J92" s="425"/>
      <c r="K92" s="425"/>
      <c r="L92" s="425"/>
      <c r="M92" s="425"/>
      <c r="N92" s="425"/>
      <c r="O92" s="425"/>
      <c r="P92" s="168"/>
      <c r="Q92" s="3"/>
    </row>
    <row r="93" spans="1:17" ht="19.5" customHeight="1">
      <c r="A93" s="3"/>
      <c r="B93" s="3"/>
      <c r="C93" s="162"/>
      <c r="D93" s="425"/>
      <c r="E93" s="425"/>
      <c r="F93" s="425"/>
      <c r="G93" s="425"/>
      <c r="H93" s="425"/>
      <c r="I93" s="425"/>
      <c r="J93" s="425"/>
      <c r="K93" s="425"/>
      <c r="L93" s="425"/>
      <c r="M93" s="425"/>
      <c r="N93" s="425"/>
      <c r="O93" s="425"/>
      <c r="P93" s="168"/>
      <c r="Q93" s="3"/>
    </row>
    <row r="94" spans="1:17" ht="19.5" customHeight="1">
      <c r="A94" s="3"/>
      <c r="B94" s="3"/>
      <c r="C94" s="162"/>
      <c r="D94" s="425"/>
      <c r="E94" s="425"/>
      <c r="F94" s="425"/>
      <c r="G94" s="425"/>
      <c r="H94" s="425"/>
      <c r="I94" s="425"/>
      <c r="J94" s="425"/>
      <c r="K94" s="425"/>
      <c r="L94" s="425"/>
      <c r="M94" s="425"/>
      <c r="N94" s="425"/>
      <c r="O94" s="425"/>
      <c r="P94" s="168"/>
      <c r="Q94" s="3"/>
    </row>
    <row r="95" spans="1:17" ht="19.5" customHeight="1">
      <c r="A95" s="3"/>
      <c r="B95" s="3"/>
      <c r="C95" s="162"/>
      <c r="D95" s="425"/>
      <c r="E95" s="425"/>
      <c r="F95" s="425"/>
      <c r="G95" s="425"/>
      <c r="H95" s="425"/>
      <c r="I95" s="425"/>
      <c r="J95" s="425"/>
      <c r="K95" s="425"/>
      <c r="L95" s="425"/>
      <c r="M95" s="425"/>
      <c r="N95" s="425"/>
      <c r="O95" s="425"/>
      <c r="P95" s="168"/>
      <c r="Q95" s="3"/>
    </row>
    <row r="96" spans="1:17" ht="15" customHeight="1">
      <c r="A96" s="1"/>
      <c r="B96" s="1"/>
      <c r="C96" s="1"/>
      <c r="D96" s="69"/>
      <c r="E96" s="69"/>
      <c r="F96" s="73"/>
      <c r="G96" s="73"/>
      <c r="H96" s="73"/>
      <c r="I96" s="73"/>
      <c r="J96" s="73"/>
      <c r="K96" s="73"/>
      <c r="L96" s="73"/>
      <c r="M96" s="73"/>
      <c r="N96" s="73"/>
      <c r="O96" s="69"/>
      <c r="P96" s="69"/>
      <c r="Q96" s="3"/>
    </row>
    <row r="97" spans="1:37" ht="15" customHeight="1">
      <c r="A97" s="1"/>
      <c r="B97" s="1"/>
      <c r="C97" s="1"/>
      <c r="D97" s="69"/>
      <c r="E97" s="69"/>
      <c r="F97" s="73"/>
      <c r="G97" s="73"/>
      <c r="H97" s="73"/>
      <c r="I97" s="73"/>
      <c r="J97" s="73"/>
      <c r="K97" s="73"/>
      <c r="L97" s="73"/>
      <c r="M97" s="73"/>
      <c r="N97" s="73"/>
      <c r="O97" s="69"/>
      <c r="P97" s="69"/>
      <c r="Q97" s="3"/>
    </row>
    <row r="98" spans="1:37" ht="15" customHeight="1">
      <c r="A98" s="3"/>
      <c r="B98" s="71"/>
      <c r="C98" s="44"/>
      <c r="D98" s="44"/>
      <c r="E98" s="44"/>
      <c r="F98" s="121"/>
      <c r="G98" s="121"/>
      <c r="H98" s="121"/>
      <c r="I98" s="121"/>
      <c r="J98" s="121"/>
      <c r="K98" s="121"/>
      <c r="L98" s="121"/>
      <c r="M98" s="121"/>
      <c r="N98" s="121"/>
      <c r="O98" s="122"/>
      <c r="P98" s="122"/>
      <c r="Q98" s="3"/>
    </row>
    <row r="99" spans="1:37" ht="18" customHeight="1">
      <c r="A99" s="3"/>
      <c r="B99" s="3"/>
      <c r="C99" s="3"/>
      <c r="D99" s="3"/>
      <c r="E99" s="3"/>
      <c r="F99" s="424" t="str">
        <f>Presentazione!$F$3</f>
        <v/>
      </c>
      <c r="G99" s="424"/>
      <c r="H99" s="424"/>
      <c r="I99" s="424"/>
      <c r="J99" s="424"/>
      <c r="K99" s="424"/>
      <c r="L99" s="424"/>
      <c r="M99" s="424"/>
      <c r="N99" s="424"/>
      <c r="O99" s="3"/>
      <c r="P99" s="3"/>
      <c r="Q99" s="3"/>
    </row>
    <row r="100" spans="1:37" ht="15" customHeight="1">
      <c r="A100" s="3"/>
      <c r="B100" s="435" t="str">
        <f>Presentazione!$G$19</f>
        <v>Calendario Interattivo 2.1 - per EXCEL .xlsx</v>
      </c>
      <c r="C100" s="435"/>
      <c r="D100" s="435"/>
      <c r="E100" s="435"/>
      <c r="F100" s="435" t="str">
        <f>F$37</f>
        <v>Sistema parzialmente attivato. Inserisci il tuo CODICE di PROPRIETA' nel foglio Presentazione.</v>
      </c>
      <c r="G100" s="435"/>
      <c r="H100" s="435"/>
      <c r="I100" s="435"/>
      <c r="J100" s="435"/>
      <c r="K100" s="435"/>
      <c r="L100" s="435"/>
      <c r="M100" s="435"/>
      <c r="N100" s="435"/>
      <c r="O100" s="441" t="s">
        <v>124</v>
      </c>
      <c r="P100" s="441"/>
      <c r="Q100" s="3"/>
    </row>
    <row r="101" spans="1:37" ht="18" customHeight="1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</row>
    <row r="102" spans="1:37" ht="18" hidden="1" customHeight="1">
      <c r="A102" s="3"/>
      <c r="B102" s="71"/>
      <c r="C102" s="44"/>
      <c r="D102" s="163"/>
      <c r="E102" s="163"/>
      <c r="F102" s="163"/>
      <c r="G102" s="121"/>
      <c r="H102" s="121"/>
      <c r="I102" s="121"/>
      <c r="J102" s="122"/>
      <c r="K102" s="122"/>
      <c r="L102" s="3"/>
      <c r="M102" s="1"/>
      <c r="N102" s="1"/>
      <c r="O102" s="1"/>
      <c r="P102" s="1"/>
      <c r="Q102" s="1"/>
    </row>
    <row r="103" spans="1:37" ht="18" hidden="1" customHeight="1">
      <c r="A103" s="3"/>
      <c r="B103" s="71"/>
      <c r="C103" s="44"/>
      <c r="D103" s="163"/>
      <c r="E103" s="157" t="str">
        <f>O41</f>
        <v>GF</v>
      </c>
      <c r="F103" s="121"/>
      <c r="G103" s="121"/>
      <c r="H103" s="121"/>
      <c r="I103" s="121"/>
      <c r="J103" s="122"/>
      <c r="K103" s="122"/>
      <c r="L103" s="3"/>
      <c r="M103" s="1"/>
      <c r="N103" s="1"/>
      <c r="O103" s="1"/>
      <c r="P103" s="1"/>
      <c r="Q103" s="1"/>
    </row>
    <row r="104" spans="1:37" ht="18" hidden="1" customHeight="1">
      <c r="A104" s="3"/>
      <c r="B104" s="71"/>
      <c r="C104" s="44"/>
      <c r="D104" s="163"/>
      <c r="E104" s="158" t="str">
        <f>O53</f>
        <v>SF</v>
      </c>
      <c r="F104" s="121"/>
      <c r="G104" s="121"/>
      <c r="H104" s="121"/>
      <c r="I104" s="121"/>
      <c r="J104" s="122"/>
      <c r="K104" s="122"/>
      <c r="L104" s="3"/>
      <c r="M104" s="1"/>
      <c r="N104" s="1"/>
      <c r="O104" s="1"/>
      <c r="P104" s="1"/>
      <c r="Q104" s="1"/>
    </row>
    <row r="105" spans="1:37" ht="18" hidden="1" customHeight="1">
      <c r="A105" s="3"/>
      <c r="B105" s="71"/>
      <c r="C105" s="44"/>
      <c r="D105" s="163"/>
      <c r="E105" s="158" t="str">
        <f>O65</f>
        <v>FF</v>
      </c>
      <c r="F105" s="121"/>
      <c r="G105" s="121"/>
      <c r="H105" s="121"/>
      <c r="I105" s="121"/>
      <c r="J105" s="122"/>
      <c r="K105" s="122"/>
      <c r="L105" s="3"/>
      <c r="M105" s="1"/>
      <c r="N105" s="1"/>
      <c r="O105" s="1"/>
      <c r="P105" s="1"/>
      <c r="Q105" s="1"/>
    </row>
    <row r="106" spans="1:37" ht="18" hidden="1" customHeight="1">
      <c r="A106" s="3"/>
      <c r="B106" s="71"/>
      <c r="C106" s="44"/>
      <c r="D106" s="163"/>
      <c r="E106" s="159" t="str">
        <f>O77</f>
        <v>ISP</v>
      </c>
      <c r="F106" s="121"/>
      <c r="G106" s="121"/>
      <c r="H106" s="121"/>
      <c r="I106" s="121"/>
      <c r="J106" s="122"/>
      <c r="K106" s="122"/>
      <c r="L106" s="3"/>
      <c r="M106" s="1"/>
      <c r="N106" s="1"/>
      <c r="O106" s="1"/>
      <c r="P106" s="1"/>
      <c r="Q106" s="1"/>
    </row>
    <row r="107" spans="1:37" ht="18" hidden="1" customHeight="1">
      <c r="A107" s="3"/>
      <c r="B107" s="71"/>
      <c r="C107" s="44"/>
      <c r="D107" s="121"/>
      <c r="E107" s="72" t="s">
        <v>67</v>
      </c>
      <c r="F107" s="121"/>
      <c r="G107" s="121"/>
      <c r="H107" s="121"/>
      <c r="I107" s="121"/>
      <c r="J107" s="122"/>
      <c r="K107" s="122"/>
      <c r="L107" s="3"/>
      <c r="M107" s="1"/>
      <c r="N107" s="1"/>
      <c r="O107" s="1"/>
      <c r="P107" s="1"/>
      <c r="Q107" s="1"/>
    </row>
    <row r="108" spans="1:37" ht="18" hidden="1" customHeight="1">
      <c r="A108" s="3"/>
      <c r="B108" s="71"/>
      <c r="C108" s="44"/>
      <c r="D108" s="44"/>
      <c r="E108" s="44"/>
      <c r="F108" s="1"/>
      <c r="G108" s="1"/>
      <c r="H108" s="1"/>
      <c r="I108" s="167" t="str">
        <f>Presentazione!$D$167</f>
        <v>INTEGRITA' =</v>
      </c>
      <c r="J108" s="1"/>
      <c r="K108" s="1"/>
      <c r="L108" s="1"/>
      <c r="M108" s="1"/>
      <c r="N108" s="1"/>
      <c r="O108" s="1"/>
      <c r="P108" s="122"/>
      <c r="Q108" s="3"/>
    </row>
    <row r="109" spans="1:37" ht="18" hidden="1" customHeight="1">
      <c r="A109" s="3"/>
      <c r="B109" s="71"/>
      <c r="C109" s="44"/>
      <c r="D109" s="44"/>
      <c r="E109" s="44"/>
      <c r="F109" s="1"/>
      <c r="G109" s="6" t="s">
        <v>49</v>
      </c>
      <c r="H109" s="7">
        <v>1</v>
      </c>
      <c r="I109" s="56" t="b">
        <f>Presentazione!$E$167</f>
        <v>1</v>
      </c>
      <c r="J109" s="7"/>
      <c r="K109" s="6" t="s">
        <v>71</v>
      </c>
      <c r="L109" s="7">
        <f>Presentazione!$H$165</f>
        <v>0</v>
      </c>
      <c r="M109" s="1"/>
      <c r="N109" s="6" t="s">
        <v>130</v>
      </c>
      <c r="O109" s="7">
        <f>Presentazione!$H$167</f>
        <v>0</v>
      </c>
      <c r="P109" s="122"/>
      <c r="Q109" s="3"/>
    </row>
    <row r="110" spans="1:37" ht="18" hidden="1" customHeight="1">
      <c r="A110" s="3"/>
      <c r="B110" s="71"/>
      <c r="C110" s="44"/>
      <c r="D110" s="44"/>
      <c r="E110" s="44"/>
      <c r="F110" s="1"/>
      <c r="G110" s="6"/>
      <c r="H110" s="7"/>
      <c r="I110" s="56"/>
      <c r="J110" s="7"/>
      <c r="K110" s="6"/>
      <c r="L110" s="7"/>
      <c r="M110" s="1"/>
      <c r="N110" s="6"/>
      <c r="O110" s="7"/>
      <c r="P110" s="122"/>
      <c r="Q110" s="3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</row>
    <row r="111" spans="1:37" ht="16.5" hidden="1" customHeight="1">
      <c r="A111" s="1"/>
      <c r="B111" s="1"/>
      <c r="C111" s="44"/>
      <c r="D111" s="134" t="s">
        <v>35</v>
      </c>
      <c r="E111" s="139"/>
      <c r="F111" s="135"/>
      <c r="G111" s="139"/>
      <c r="H111" s="129">
        <f>H117</f>
        <v>1</v>
      </c>
      <c r="I111" s="139"/>
      <c r="J111" s="135"/>
      <c r="K111" s="139"/>
      <c r="L111" s="129">
        <f>L117</f>
        <v>2</v>
      </c>
      <c r="M111" s="139"/>
      <c r="N111" s="135"/>
      <c r="O111" s="139"/>
      <c r="P111" s="129" t="str">
        <f>P117</f>
        <v/>
      </c>
      <c r="Q111" s="139"/>
      <c r="V111" s="135"/>
      <c r="W111" s="139"/>
      <c r="X111" s="129">
        <f>X117</f>
        <v>0</v>
      </c>
      <c r="Y111" s="139"/>
      <c r="Z111" s="135"/>
      <c r="AA111" s="139"/>
      <c r="AB111" s="129" t="str">
        <f>AB117</f>
        <v/>
      </c>
      <c r="AC111" s="139"/>
      <c r="AD111" s="135"/>
      <c r="AE111" s="139"/>
      <c r="AF111" s="129" t="str">
        <f>AF117</f>
        <v/>
      </c>
      <c r="AG111" s="139"/>
      <c r="AH111" s="135"/>
      <c r="AI111" s="139"/>
      <c r="AJ111" s="129">
        <f>AJ117</f>
        <v>3</v>
      </c>
      <c r="AK111" s="1"/>
    </row>
    <row r="112" spans="1:37" ht="16.5" hidden="1" customHeight="1">
      <c r="A112" s="1"/>
      <c r="B112" s="1"/>
      <c r="C112" s="44"/>
      <c r="D112" s="134"/>
      <c r="E112" s="135"/>
      <c r="F112" s="135"/>
      <c r="G112" s="129">
        <f>G117</f>
        <v>1</v>
      </c>
      <c r="H112" s="135"/>
      <c r="I112" s="135"/>
      <c r="J112" s="135"/>
      <c r="K112" s="129">
        <f>K117</f>
        <v>2</v>
      </c>
      <c r="L112" s="135"/>
      <c r="M112" s="135"/>
      <c r="N112" s="135"/>
      <c r="O112" s="129" t="str">
        <f>O117</f>
        <v/>
      </c>
      <c r="P112" s="135"/>
      <c r="Q112" s="135"/>
      <c r="V112" s="135"/>
      <c r="W112" s="129">
        <f>W117</f>
        <v>0</v>
      </c>
      <c r="X112" s="135"/>
      <c r="Y112" s="135"/>
      <c r="Z112" s="135"/>
      <c r="AA112" s="129" t="str">
        <f>AA117</f>
        <v/>
      </c>
      <c r="AB112" s="135"/>
      <c r="AC112" s="135"/>
      <c r="AD112" s="135"/>
      <c r="AE112" s="129" t="str">
        <f>AE117</f>
        <v/>
      </c>
      <c r="AF112" s="135"/>
      <c r="AG112" s="135"/>
      <c r="AH112" s="135"/>
      <c r="AI112" s="129">
        <f>AI117</f>
        <v>3</v>
      </c>
      <c r="AJ112" s="135"/>
      <c r="AK112" s="1"/>
    </row>
    <row r="113" spans="1:37" ht="16.5" hidden="1" customHeight="1">
      <c r="A113" s="1"/>
      <c r="B113" s="1"/>
      <c r="C113" s="44"/>
      <c r="D113" s="134"/>
      <c r="E113" s="135"/>
      <c r="F113" s="129">
        <f>F117</f>
        <v>1</v>
      </c>
      <c r="G113" s="135"/>
      <c r="H113" s="135"/>
      <c r="I113" s="135"/>
      <c r="J113" s="129">
        <f>J117</f>
        <v>2</v>
      </c>
      <c r="K113" s="135"/>
      <c r="L113" s="135"/>
      <c r="M113" s="135"/>
      <c r="N113" s="129" t="str">
        <f>N117</f>
        <v/>
      </c>
      <c r="O113" s="135"/>
      <c r="P113" s="135"/>
      <c r="Q113" s="135"/>
      <c r="V113" s="129">
        <f>V117</f>
        <v>0</v>
      </c>
      <c r="W113" s="135"/>
      <c r="X113" s="135"/>
      <c r="Y113" s="135"/>
      <c r="Z113" s="129" t="str">
        <f>Z117</f>
        <v/>
      </c>
      <c r="AA113" s="135"/>
      <c r="AB113" s="135"/>
      <c r="AC113" s="135"/>
      <c r="AD113" s="129" t="str">
        <f>AD117</f>
        <v/>
      </c>
      <c r="AE113" s="135"/>
      <c r="AF113" s="135"/>
      <c r="AG113" s="135"/>
      <c r="AH113" s="129">
        <f>AH117</f>
        <v>3</v>
      </c>
      <c r="AI113" s="135"/>
      <c r="AJ113" s="135"/>
      <c r="AK113" s="1"/>
    </row>
    <row r="114" spans="1:37" ht="16.5" hidden="1" customHeight="1">
      <c r="A114" s="1"/>
      <c r="B114" s="1"/>
      <c r="C114" s="44"/>
      <c r="D114" s="134"/>
      <c r="E114" s="133">
        <f>E117</f>
        <v>1</v>
      </c>
      <c r="F114" s="135"/>
      <c r="G114" s="135"/>
      <c r="H114" s="135"/>
      <c r="I114" s="133">
        <f>I117</f>
        <v>2</v>
      </c>
      <c r="J114" s="135"/>
      <c r="K114" s="135"/>
      <c r="L114" s="135"/>
      <c r="M114" s="133" t="str">
        <f>M117</f>
        <v/>
      </c>
      <c r="N114" s="135"/>
      <c r="O114" s="135"/>
      <c r="P114" s="135"/>
      <c r="Q114" s="133" t="str">
        <f>Q117</f>
        <v/>
      </c>
      <c r="V114" s="135"/>
      <c r="W114" s="135"/>
      <c r="X114" s="135"/>
      <c r="Y114" s="133" t="str">
        <f>Y117</f>
        <v/>
      </c>
      <c r="Z114" s="135"/>
      <c r="AA114" s="135"/>
      <c r="AB114" s="135"/>
      <c r="AC114" s="133" t="str">
        <f>AC117</f>
        <v/>
      </c>
      <c r="AD114" s="135"/>
      <c r="AE114" s="135"/>
      <c r="AF114" s="135"/>
      <c r="AG114" s="133">
        <f>AG117</f>
        <v>3</v>
      </c>
      <c r="AH114" s="135"/>
      <c r="AI114" s="135"/>
      <c r="AJ114" s="135"/>
      <c r="AK114" s="1"/>
    </row>
    <row r="115" spans="1:37" ht="15" hidden="1" customHeight="1">
      <c r="A115" s="1"/>
      <c r="B115" s="1"/>
      <c r="C115" s="44"/>
      <c r="D115" s="44"/>
      <c r="E115" s="136">
        <v>3</v>
      </c>
      <c r="F115" s="137">
        <f>E115+1</f>
        <v>4</v>
      </c>
      <c r="G115" s="137">
        <f t="shared" ref="G115:X115" si="8">F115+1</f>
        <v>5</v>
      </c>
      <c r="H115" s="138">
        <f t="shared" si="8"/>
        <v>6</v>
      </c>
      <c r="I115" s="137">
        <f t="shared" si="8"/>
        <v>7</v>
      </c>
      <c r="J115" s="137">
        <f t="shared" si="8"/>
        <v>8</v>
      </c>
      <c r="K115" s="137">
        <f t="shared" si="8"/>
        <v>9</v>
      </c>
      <c r="L115" s="140">
        <f t="shared" si="8"/>
        <v>10</v>
      </c>
      <c r="M115" s="141">
        <f t="shared" si="8"/>
        <v>11</v>
      </c>
      <c r="N115" s="137">
        <f t="shared" si="8"/>
        <v>12</v>
      </c>
      <c r="O115" s="137">
        <f t="shared" si="8"/>
        <v>13</v>
      </c>
      <c r="P115" s="140">
        <f t="shared" si="8"/>
        <v>14</v>
      </c>
      <c r="Q115" s="141">
        <f t="shared" si="8"/>
        <v>15</v>
      </c>
      <c r="V115" s="137">
        <f t="shared" si="8"/>
        <v>1</v>
      </c>
      <c r="W115" s="137">
        <f t="shared" si="8"/>
        <v>2</v>
      </c>
      <c r="X115" s="140">
        <f t="shared" si="8"/>
        <v>3</v>
      </c>
      <c r="Y115" s="141">
        <f t="shared" ref="Y115:AJ115" si="9">X115+1</f>
        <v>4</v>
      </c>
      <c r="Z115" s="137">
        <f t="shared" si="9"/>
        <v>5</v>
      </c>
      <c r="AA115" s="137">
        <f t="shared" si="9"/>
        <v>6</v>
      </c>
      <c r="AB115" s="140">
        <f t="shared" si="9"/>
        <v>7</v>
      </c>
      <c r="AC115" s="141">
        <f t="shared" si="9"/>
        <v>8</v>
      </c>
      <c r="AD115" s="137">
        <f t="shared" si="9"/>
        <v>9</v>
      </c>
      <c r="AE115" s="137">
        <f t="shared" si="9"/>
        <v>10</v>
      </c>
      <c r="AF115" s="140">
        <f t="shared" si="9"/>
        <v>11</v>
      </c>
      <c r="AG115" s="141">
        <f t="shared" si="9"/>
        <v>12</v>
      </c>
      <c r="AH115" s="137">
        <f t="shared" si="9"/>
        <v>13</v>
      </c>
      <c r="AI115" s="137">
        <f t="shared" si="9"/>
        <v>14</v>
      </c>
      <c r="AJ115" s="140">
        <f t="shared" si="9"/>
        <v>15</v>
      </c>
      <c r="AK115" s="1"/>
    </row>
    <row r="116" spans="1:37" ht="18" hidden="1" customHeight="1">
      <c r="A116" s="3"/>
      <c r="B116" s="71"/>
      <c r="C116" s="44"/>
      <c r="D116" s="44"/>
      <c r="E116" s="72" t="str">
        <f>O41</f>
        <v>GF</v>
      </c>
      <c r="F116" s="72" t="str">
        <f>O53</f>
        <v>SF</v>
      </c>
      <c r="G116" s="72" t="str">
        <f>O65</f>
        <v>FF</v>
      </c>
      <c r="H116" s="72" t="str">
        <f>O77</f>
        <v>ISP</v>
      </c>
      <c r="I116" s="57" t="str">
        <f>$E116</f>
        <v>GF</v>
      </c>
      <c r="J116" s="57" t="str">
        <f>$F116</f>
        <v>SF</v>
      </c>
      <c r="K116" s="57" t="str">
        <f>$G116</f>
        <v>FF</v>
      </c>
      <c r="L116" s="57" t="str">
        <f>$H116</f>
        <v>ISP</v>
      </c>
      <c r="M116" s="57" t="str">
        <f>$E116</f>
        <v>GF</v>
      </c>
      <c r="N116" s="57" t="str">
        <f>$F116</f>
        <v>SF</v>
      </c>
      <c r="O116" s="57" t="str">
        <f>$G116</f>
        <v>FF</v>
      </c>
      <c r="P116" s="57" t="str">
        <f>$H116</f>
        <v>ISP</v>
      </c>
      <c r="Q116" s="57" t="str">
        <f>$E116</f>
        <v>GF</v>
      </c>
      <c r="V116" s="57" t="str">
        <f>$F116</f>
        <v>SF</v>
      </c>
      <c r="W116" s="57" t="str">
        <f>$G116</f>
        <v>FF</v>
      </c>
      <c r="X116" s="57" t="str">
        <f>$H116</f>
        <v>ISP</v>
      </c>
      <c r="Y116" s="57" t="str">
        <f>$E116</f>
        <v>GF</v>
      </c>
      <c r="Z116" s="57" t="str">
        <f>$F116</f>
        <v>SF</v>
      </c>
      <c r="AA116" s="57" t="str">
        <f>$G116</f>
        <v>FF</v>
      </c>
      <c r="AB116" s="57" t="str">
        <f>$H116</f>
        <v>ISP</v>
      </c>
      <c r="AC116" s="57" t="str">
        <f>$E116</f>
        <v>GF</v>
      </c>
      <c r="AD116" s="57" t="str">
        <f>$F116</f>
        <v>SF</v>
      </c>
      <c r="AE116" s="57" t="str">
        <f>$G116</f>
        <v>FF</v>
      </c>
      <c r="AF116" s="57" t="str">
        <f>$H116</f>
        <v>ISP</v>
      </c>
      <c r="AG116" s="57" t="str">
        <f>$E116</f>
        <v>GF</v>
      </c>
      <c r="AH116" s="57" t="str">
        <f>$F116</f>
        <v>SF</v>
      </c>
      <c r="AI116" s="57" t="str">
        <f>$G116</f>
        <v>FF</v>
      </c>
      <c r="AJ116" s="57" t="str">
        <f>$H116</f>
        <v>ISP</v>
      </c>
      <c r="AK116" s="1"/>
    </row>
    <row r="117" spans="1:37" ht="16.5" hidden="1" customHeight="1">
      <c r="A117" s="1"/>
      <c r="B117" s="1"/>
      <c r="C117" s="97" t="s">
        <v>33</v>
      </c>
      <c r="D117" s="97" t="s">
        <v>66</v>
      </c>
      <c r="E117" s="207">
        <f>D6</f>
        <v>1</v>
      </c>
      <c r="F117" s="208">
        <f>E117</f>
        <v>1</v>
      </c>
      <c r="G117" s="208">
        <f>E117</f>
        <v>1</v>
      </c>
      <c r="H117" s="209">
        <f>E117</f>
        <v>1</v>
      </c>
      <c r="I117" s="207">
        <f>D7</f>
        <v>2</v>
      </c>
      <c r="J117" s="208">
        <f>I117</f>
        <v>2</v>
      </c>
      <c r="K117" s="208">
        <f>I117</f>
        <v>2</v>
      </c>
      <c r="L117" s="209">
        <f>I117</f>
        <v>2</v>
      </c>
      <c r="M117" s="207" t="str">
        <f>D8</f>
        <v/>
      </c>
      <c r="N117" s="208" t="str">
        <f>M117</f>
        <v/>
      </c>
      <c r="O117" s="208" t="str">
        <f>M117</f>
        <v/>
      </c>
      <c r="P117" s="209" t="str">
        <f>M117</f>
        <v/>
      </c>
      <c r="Q117" s="207" t="str">
        <f>D9</f>
        <v/>
      </c>
      <c r="V117" s="208">
        <f>U117</f>
        <v>0</v>
      </c>
      <c r="W117" s="208">
        <f>U117</f>
        <v>0</v>
      </c>
      <c r="X117" s="209">
        <f>U117</f>
        <v>0</v>
      </c>
      <c r="Y117" s="207" t="str">
        <f>D11</f>
        <v/>
      </c>
      <c r="Z117" s="208" t="str">
        <f>Y117</f>
        <v/>
      </c>
      <c r="AA117" s="208" t="str">
        <f>Y117</f>
        <v/>
      </c>
      <c r="AB117" s="209" t="str">
        <f>Y117</f>
        <v/>
      </c>
      <c r="AC117" s="207" t="str">
        <f>D12</f>
        <v/>
      </c>
      <c r="AD117" s="208" t="str">
        <f>AC117</f>
        <v/>
      </c>
      <c r="AE117" s="208" t="str">
        <f>AC117</f>
        <v/>
      </c>
      <c r="AF117" s="209" t="str">
        <f>AC117</f>
        <v/>
      </c>
      <c r="AG117" s="207">
        <f>D13</f>
        <v>3</v>
      </c>
      <c r="AH117" s="208">
        <f>AG117</f>
        <v>3</v>
      </c>
      <c r="AI117" s="208">
        <f>AG117</f>
        <v>3</v>
      </c>
      <c r="AJ117" s="209">
        <f>AG117</f>
        <v>3</v>
      </c>
      <c r="AK117" s="1"/>
    </row>
    <row r="118" spans="1:37" ht="16.5" hidden="1" customHeight="1">
      <c r="A118" s="1"/>
      <c r="B118" s="1"/>
      <c r="C118" s="96">
        <f>Presentazione!B153</f>
        <v>45292</v>
      </c>
      <c r="D118" s="96">
        <f>MAX(C119:C484)</f>
        <v>45657</v>
      </c>
      <c r="E118" s="21"/>
      <c r="F118" s="21"/>
      <c r="G118" s="21"/>
      <c r="H118" s="21"/>
      <c r="I118" s="21"/>
      <c r="J118" s="21"/>
      <c r="K118" s="21"/>
      <c r="L118" s="21"/>
      <c r="M118" s="21"/>
      <c r="N118" s="21"/>
      <c r="O118" s="21"/>
      <c r="P118" s="206"/>
      <c r="Q118" s="119"/>
      <c r="V118" s="21"/>
      <c r="W118" s="21"/>
      <c r="X118" s="21"/>
      <c r="Y118" s="21"/>
      <c r="Z118" s="21"/>
      <c r="AA118" s="21"/>
      <c r="AB118" s="21"/>
      <c r="AC118" s="21"/>
      <c r="AD118" s="21"/>
      <c r="AE118" s="21"/>
      <c r="AF118" s="21"/>
      <c r="AG118" s="21"/>
      <c r="AH118" s="21"/>
      <c r="AI118" s="21"/>
      <c r="AJ118" s="21"/>
      <c r="AK118" s="1"/>
    </row>
    <row r="119" spans="1:37" ht="15" hidden="1" customHeight="1">
      <c r="A119" s="1"/>
      <c r="B119" s="1"/>
      <c r="C119" s="68">
        <f>Presentazione!B153</f>
        <v>45292</v>
      </c>
      <c r="D119" s="119">
        <v>1</v>
      </c>
      <c r="E119" s="130" t="str">
        <f t="shared" ref="E119:E182" si="10">IF(ISERROR(HLOOKUP($C119,$D$44:$O$44,1,FALSE)),0,E$116)</f>
        <v>GF</v>
      </c>
      <c r="F119" s="131">
        <f t="shared" ref="F119:F182" si="11">IF(ISERROR(HLOOKUP($C119,$D$56:$O$56,1,FALSE)),0,F$116)</f>
        <v>0</v>
      </c>
      <c r="G119" s="131">
        <f t="shared" ref="G119:G182" si="12">IF(OR(AND($C119&gt;=$D$68,$C119&lt;=$E$68),AND($C119&gt;=$F$68,$C119&lt;=$G$68),AND($C119&gt;=$H$68,$C119&lt;=$I$68),AND($C119&gt;=$J$68,$C119&lt;=$K$68),AND($C119&gt;=$L$68,$C119&lt;=$M$68),AND($C119&gt;=$N$68,$C119&lt;=$O$68)),G$116,0)</f>
        <v>0</v>
      </c>
      <c r="H119" s="132">
        <f t="shared" ref="H119:H182" si="13">IF(OR(AND($C119&gt;=$D$80,$C119&lt;=$E$80),AND($C119&gt;=$F$80,$C119&lt;=$G$80),AND($C119&gt;=$H$80,$C119&lt;=$I$80),AND($C119&gt;=$J$80,$C119&lt;=$K$80),AND($C119&gt;=$L$80,$C119&lt;=$M$80),AND($C119&gt;=$N$80,$C119&lt;=$O$80)),H$116,0)</f>
        <v>0</v>
      </c>
      <c r="I119" s="130" t="str">
        <f t="shared" ref="I119:I182" si="14">IF(ISERROR(HLOOKUP($C119,$D$45:$O$45,1,FALSE)),0,I$116)</f>
        <v>GF</v>
      </c>
      <c r="J119" s="131">
        <f t="shared" ref="J119:J182" si="15">IF(ISERROR(HLOOKUP($C119,$D$57:$O$57,1,FALSE)),0,J$116)</f>
        <v>0</v>
      </c>
      <c r="K119" s="131">
        <f t="shared" ref="K119:K182" si="16">IF(OR(AND($C119&gt;=$D$69,$C119&lt;=$E$69),AND($C119&gt;=$F$69,$C119&lt;=$G$69),AND($C119&gt;=$H$69,$C119&lt;=$I$69),AND($C119&gt;=$J$69,$C119&lt;=$K$69),AND($C119&gt;=$L$69,$C119&lt;=$M$69),AND($C119&gt;=$N$69,$C119&lt;=$O$69)),K$116,0)</f>
        <v>0</v>
      </c>
      <c r="L119" s="132">
        <f t="shared" ref="L119:L182" si="17">IF(OR(AND($C119&gt;=$D$81,$C119&lt;=$E$81),AND($C119&gt;=$F$81,$C119&lt;=$G$81),AND($C119&gt;=$H$81,$C119&lt;=$I$81),AND($C119&gt;=$J$81,$C119&lt;=$K$81),AND($C119&gt;=$L$81,$C119&lt;=$M$81),AND($C119&gt;=$N$81,$C119&lt;=$O$81)),L$116,0)</f>
        <v>0</v>
      </c>
      <c r="M119" s="130">
        <f t="shared" ref="M119:M182" si="18">IF(ISERROR(HLOOKUP($C119,$D$46:$O$46,1,FALSE)),0,M$116)</f>
        <v>0</v>
      </c>
      <c r="N119" s="131">
        <f t="shared" ref="N119:N182" si="19">IF(ISERROR(HLOOKUP($C119,$D$58:$O$58,1,FALSE)),0,N$116)</f>
        <v>0</v>
      </c>
      <c r="O119" s="131">
        <f t="shared" ref="O119:O182" si="20">IF(OR(AND($C119&gt;=$D$70,$C119&lt;=$E$70),AND($C119&gt;=$F$70,$C119&lt;=$G$70),AND($C119&gt;=$H$70,$C119&lt;=$I$70),AND($C119&gt;=$J$70,$C119&lt;=$K$70),AND($C119&gt;=$L$70,$C119&lt;=$M$70),AND($C119&gt;=$N$70,$C119&lt;=$O$70)),O$116,0)</f>
        <v>0</v>
      </c>
      <c r="P119" s="132">
        <f t="shared" ref="P119:P182" si="21">IF(OR(AND($C119&gt;=$D$82,$C119&lt;=$E$82),AND($C119&gt;=$F$82,$C119&lt;=$G$82),AND($C119&gt;=$H$82,$C119&lt;=$I$82),AND($C119&gt;=$J$82,$C119&lt;=$K$82),AND($C119&gt;=$L$82,$C119&lt;=$M$82),AND($C119&gt;=$N$82,$C119&lt;=$O$82)),P$116,0)</f>
        <v>0</v>
      </c>
      <c r="Q119" s="130">
        <f t="shared" ref="Q119:Q182" si="22">IF(ISERROR(HLOOKUP($C119,$D$47:$O$47,1,FALSE)),0,Q$116)</f>
        <v>0</v>
      </c>
      <c r="V119" s="131">
        <f t="shared" ref="V119:V182" si="23">IF(ISERROR(HLOOKUP($C119,$D$60:$O$60,1,FALSE)),0,V$116)</f>
        <v>0</v>
      </c>
      <c r="W119" s="131">
        <f t="shared" ref="W119:W182" si="24">IF(OR(AND($C119&gt;=$D$72,$C119&lt;=$E$72),AND($C119&gt;=$F$72,$C119&lt;=$G$72),AND($C119&gt;=$H$72,$C119&lt;=$I$72),AND($C119&gt;=$J$72,$C119&lt;=$K$72),AND($C119&gt;=$L$72,$C119&lt;=$M$72),AND($C119&gt;=$N$72,$C119&lt;=$O$72)),W$116,0)</f>
        <v>0</v>
      </c>
      <c r="X119" s="132">
        <f t="shared" ref="X119:X182" si="25">IF(OR(AND($C119&gt;=$D$84,$C119&lt;=$E$84),AND($C119&gt;=$F$84,$C119&lt;=$G$84),AND($C119&gt;=$H$84,$C119&lt;=$I$84),AND($C119&gt;=$J$84,$C119&lt;=$K$84),AND($C119&gt;=$L$84,$C119&lt;=$M$84),AND($C119&gt;=$N$84,$C119&lt;=$O$84)),X$116,0)</f>
        <v>0</v>
      </c>
      <c r="Y119" s="130">
        <f t="shared" ref="Y119:Y182" si="26">IF(ISERROR(HLOOKUP($C119,$D$49:$O$49,1,FALSE)),0,Y$116)</f>
        <v>0</v>
      </c>
      <c r="Z119" s="131">
        <f t="shared" ref="Z119:Z182" si="27">IF(ISERROR(HLOOKUP($C119,$D$61:$O$61,1,FALSE)),0,Z$116)</f>
        <v>0</v>
      </c>
      <c r="AA119" s="131">
        <f t="shared" ref="AA119:AA182" si="28">IF(OR(AND($C119&gt;=$D$73,$C119&lt;=$E$73),AND($C119&gt;=$F$73,$C119&lt;=$G$73),AND($C119&gt;=$H$73,$C119&lt;=$I$73),AND($C119&gt;=$J$73,$C119&lt;=$K$73),AND($C119&gt;=$L$73,$C119&lt;=$M$73),AND($C119&gt;=$N$73,$C119&lt;=$O$73)),AA$116,0)</f>
        <v>0</v>
      </c>
      <c r="AB119" s="132">
        <f t="shared" ref="AB119:AB182" si="29">IF(OR(AND($C119&gt;=$D$85,$C119&lt;=$E$85),AND($C119&gt;=$F$85,$C119&lt;=$G$85),AND($C119&gt;=$H$85,$C119&lt;=$I$85),AND($C119&gt;=$J$85,$C119&lt;=$K$85),AND($C119&gt;=$L$85,$C119&lt;=$M$85),AND($C119&gt;=$N$85,$C119&lt;=$O$85)),AB$116,0)</f>
        <v>0</v>
      </c>
      <c r="AC119" s="130">
        <f t="shared" ref="AC119:AC182" si="30">IF(ISERROR(HLOOKUP($C119,$D$50:$O$50,1,FALSE)),0,AC$116)</f>
        <v>0</v>
      </c>
      <c r="AD119" s="131">
        <f t="shared" ref="AD119:AD182" si="31">IF(ISERROR(HLOOKUP($C119,$D$62:$O$62,1,FALSE)),0,AD$116)</f>
        <v>0</v>
      </c>
      <c r="AE119" s="131">
        <f t="shared" ref="AE119:AE182" si="32">IF(OR(AND($C119&gt;=$D$74,$C119&lt;=$E$74),AND($C119&gt;=$F$74,$C119&lt;=$G$74),AND($C119&gt;=$H$74,$C119&lt;=$I$74),AND($C119&gt;=$J$74,$C119&lt;=$K$74),AND($C119&gt;=$L$74,$C119&lt;=$M$74),AND($C119&gt;=$N$74,$C119&lt;=$O$74)),AE$116,0)</f>
        <v>0</v>
      </c>
      <c r="AF119" s="132">
        <f t="shared" ref="AF119:AF182" si="33">IF(OR(AND($C119&gt;=$D$86,$C119&lt;=$E$86),AND($C119&gt;=$F$86,$C119&lt;=$G$86),AND($C119&gt;=$H$86,$C119&lt;=$I$86),AND($C119&gt;=$J$86,$C119&lt;=$K$86),AND($C119&gt;=$L$86,$C119&lt;=$M$86),AND($C119&gt;=$N$86,$C119&lt;=$O$86)),AF$116,0)</f>
        <v>0</v>
      </c>
      <c r="AG119" s="130">
        <f t="shared" ref="AG119:AG182" si="34">IF(ISERROR(HLOOKUP($C119,$D$51:$O$51,1,FALSE)),0,AG$116)</f>
        <v>0</v>
      </c>
      <c r="AH119" s="131">
        <f t="shared" ref="AH119:AH182" si="35">IF(ISERROR(HLOOKUP($C119,$D$63:$O$63,1,FALSE)),0,AH$116)</f>
        <v>0</v>
      </c>
      <c r="AI119" s="131">
        <f t="shared" ref="AI119:AI182" si="36">IF(OR(AND($C119&gt;=$D$75,$C119&lt;=$E$75),AND($C119&gt;=$F$75,$C119&lt;=$G$75),AND($C119&gt;=$H$75,$C119&lt;=$I$75),AND($C119&gt;=$J$75,$C119&lt;=$K$75),AND($C119&gt;=$L$75,$C119&lt;=$M$75),AND($C119&gt;=$N$75,$C119&lt;=$O$75)),AI$116,0)</f>
        <v>0</v>
      </c>
      <c r="AJ119" s="132">
        <f t="shared" ref="AJ119:AJ182" si="37">IF(OR(AND($C119&gt;=$D$87,$C119&lt;=$E$87),AND($C119&gt;=$F$87,$C119&lt;=$G$87),AND($C119&gt;=$H$87,$C119&lt;=$I$87),AND($C119&gt;=$J$87,$C119&lt;=$K$87),AND($C119&gt;=$L$87,$C119&lt;=$M$87),AND($C119&gt;=$N$87,$C119&lt;=$O$87)),AJ$116,0)</f>
        <v>0</v>
      </c>
      <c r="AK119" s="1"/>
    </row>
    <row r="120" spans="1:37" ht="15" hidden="1" customHeight="1">
      <c r="A120" s="1"/>
      <c r="B120" s="1"/>
      <c r="C120" s="68">
        <f>C119+1</f>
        <v>45293</v>
      </c>
      <c r="D120" s="119">
        <v>2</v>
      </c>
      <c r="E120" s="130">
        <f t="shared" si="10"/>
        <v>0</v>
      </c>
      <c r="F120" s="131">
        <f t="shared" si="11"/>
        <v>0</v>
      </c>
      <c r="G120" s="131">
        <f t="shared" si="12"/>
        <v>0</v>
      </c>
      <c r="H120" s="132">
        <f t="shared" si="13"/>
        <v>0</v>
      </c>
      <c r="I120" s="130">
        <f t="shared" si="14"/>
        <v>0</v>
      </c>
      <c r="J120" s="131">
        <f t="shared" si="15"/>
        <v>0</v>
      </c>
      <c r="K120" s="131">
        <f t="shared" si="16"/>
        <v>0</v>
      </c>
      <c r="L120" s="132">
        <f t="shared" si="17"/>
        <v>0</v>
      </c>
      <c r="M120" s="130">
        <f t="shared" si="18"/>
        <v>0</v>
      </c>
      <c r="N120" s="131">
        <f t="shared" si="19"/>
        <v>0</v>
      </c>
      <c r="O120" s="131">
        <f t="shared" si="20"/>
        <v>0</v>
      </c>
      <c r="P120" s="132">
        <f t="shared" si="21"/>
        <v>0</v>
      </c>
      <c r="Q120" s="130">
        <f t="shared" si="22"/>
        <v>0</v>
      </c>
      <c r="V120" s="131">
        <f t="shared" si="23"/>
        <v>0</v>
      </c>
      <c r="W120" s="131">
        <f t="shared" si="24"/>
        <v>0</v>
      </c>
      <c r="X120" s="132">
        <f t="shared" si="25"/>
        <v>0</v>
      </c>
      <c r="Y120" s="130">
        <f t="shared" si="26"/>
        <v>0</v>
      </c>
      <c r="Z120" s="131">
        <f t="shared" si="27"/>
        <v>0</v>
      </c>
      <c r="AA120" s="131">
        <f t="shared" si="28"/>
        <v>0</v>
      </c>
      <c r="AB120" s="132">
        <f t="shared" si="29"/>
        <v>0</v>
      </c>
      <c r="AC120" s="130">
        <f t="shared" si="30"/>
        <v>0</v>
      </c>
      <c r="AD120" s="131">
        <f t="shared" si="31"/>
        <v>0</v>
      </c>
      <c r="AE120" s="131">
        <f t="shared" si="32"/>
        <v>0</v>
      </c>
      <c r="AF120" s="132">
        <f t="shared" si="33"/>
        <v>0</v>
      </c>
      <c r="AG120" s="130">
        <f t="shared" si="34"/>
        <v>0</v>
      </c>
      <c r="AH120" s="131">
        <f t="shared" si="35"/>
        <v>0</v>
      </c>
      <c r="AI120" s="131">
        <f t="shared" si="36"/>
        <v>0</v>
      </c>
      <c r="AJ120" s="132">
        <f t="shared" si="37"/>
        <v>0</v>
      </c>
      <c r="AK120" s="1"/>
    </row>
    <row r="121" spans="1:37" ht="15" hidden="1" customHeight="1">
      <c r="A121" s="1"/>
      <c r="B121" s="1"/>
      <c r="C121" s="68">
        <f t="shared" ref="C121:C184" si="38">C120+1</f>
        <v>45294</v>
      </c>
      <c r="D121" s="119">
        <v>3</v>
      </c>
      <c r="E121" s="130">
        <f t="shared" si="10"/>
        <v>0</v>
      </c>
      <c r="F121" s="131">
        <f t="shared" si="11"/>
        <v>0</v>
      </c>
      <c r="G121" s="131">
        <f t="shared" si="12"/>
        <v>0</v>
      </c>
      <c r="H121" s="132">
        <f t="shared" si="13"/>
        <v>0</v>
      </c>
      <c r="I121" s="130">
        <f t="shared" si="14"/>
        <v>0</v>
      </c>
      <c r="J121" s="131">
        <f t="shared" si="15"/>
        <v>0</v>
      </c>
      <c r="K121" s="131">
        <f t="shared" si="16"/>
        <v>0</v>
      </c>
      <c r="L121" s="132">
        <f t="shared" si="17"/>
        <v>0</v>
      </c>
      <c r="M121" s="130">
        <f t="shared" si="18"/>
        <v>0</v>
      </c>
      <c r="N121" s="131">
        <f t="shared" si="19"/>
        <v>0</v>
      </c>
      <c r="O121" s="131">
        <f t="shared" si="20"/>
        <v>0</v>
      </c>
      <c r="P121" s="132">
        <f t="shared" si="21"/>
        <v>0</v>
      </c>
      <c r="Q121" s="130">
        <f t="shared" si="22"/>
        <v>0</v>
      </c>
      <c r="V121" s="131">
        <f t="shared" si="23"/>
        <v>0</v>
      </c>
      <c r="W121" s="131">
        <f t="shared" si="24"/>
        <v>0</v>
      </c>
      <c r="X121" s="132">
        <f t="shared" si="25"/>
        <v>0</v>
      </c>
      <c r="Y121" s="130">
        <f t="shared" si="26"/>
        <v>0</v>
      </c>
      <c r="Z121" s="131">
        <f t="shared" si="27"/>
        <v>0</v>
      </c>
      <c r="AA121" s="131">
        <f t="shared" si="28"/>
        <v>0</v>
      </c>
      <c r="AB121" s="132">
        <f t="shared" si="29"/>
        <v>0</v>
      </c>
      <c r="AC121" s="130">
        <f t="shared" si="30"/>
        <v>0</v>
      </c>
      <c r="AD121" s="131">
        <f t="shared" si="31"/>
        <v>0</v>
      </c>
      <c r="AE121" s="131">
        <f t="shared" si="32"/>
        <v>0</v>
      </c>
      <c r="AF121" s="132">
        <f t="shared" si="33"/>
        <v>0</v>
      </c>
      <c r="AG121" s="130">
        <f t="shared" si="34"/>
        <v>0</v>
      </c>
      <c r="AH121" s="131">
        <f t="shared" si="35"/>
        <v>0</v>
      </c>
      <c r="AI121" s="131">
        <f t="shared" si="36"/>
        <v>0</v>
      </c>
      <c r="AJ121" s="132">
        <f t="shared" si="37"/>
        <v>0</v>
      </c>
      <c r="AK121" s="1"/>
    </row>
    <row r="122" spans="1:37" ht="15" hidden="1" customHeight="1">
      <c r="A122" s="1"/>
      <c r="B122" s="1"/>
      <c r="C122" s="68">
        <f t="shared" si="38"/>
        <v>45295</v>
      </c>
      <c r="D122" s="119">
        <v>4</v>
      </c>
      <c r="E122" s="130">
        <f t="shared" si="10"/>
        <v>0</v>
      </c>
      <c r="F122" s="131">
        <f t="shared" si="11"/>
        <v>0</v>
      </c>
      <c r="G122" s="131">
        <f t="shared" si="12"/>
        <v>0</v>
      </c>
      <c r="H122" s="132">
        <f t="shared" si="13"/>
        <v>0</v>
      </c>
      <c r="I122" s="130">
        <f t="shared" si="14"/>
        <v>0</v>
      </c>
      <c r="J122" s="131">
        <f t="shared" si="15"/>
        <v>0</v>
      </c>
      <c r="K122" s="131">
        <f t="shared" si="16"/>
        <v>0</v>
      </c>
      <c r="L122" s="132">
        <f t="shared" si="17"/>
        <v>0</v>
      </c>
      <c r="M122" s="130">
        <f t="shared" si="18"/>
        <v>0</v>
      </c>
      <c r="N122" s="131">
        <f t="shared" si="19"/>
        <v>0</v>
      </c>
      <c r="O122" s="131">
        <f t="shared" si="20"/>
        <v>0</v>
      </c>
      <c r="P122" s="132">
        <f t="shared" si="21"/>
        <v>0</v>
      </c>
      <c r="Q122" s="130">
        <f t="shared" si="22"/>
        <v>0</v>
      </c>
      <c r="V122" s="131">
        <f t="shared" si="23"/>
        <v>0</v>
      </c>
      <c r="W122" s="131">
        <f t="shared" si="24"/>
        <v>0</v>
      </c>
      <c r="X122" s="132">
        <f t="shared" si="25"/>
        <v>0</v>
      </c>
      <c r="Y122" s="130">
        <f t="shared" si="26"/>
        <v>0</v>
      </c>
      <c r="Z122" s="131">
        <f t="shared" si="27"/>
        <v>0</v>
      </c>
      <c r="AA122" s="131">
        <f t="shared" si="28"/>
        <v>0</v>
      </c>
      <c r="AB122" s="132">
        <f t="shared" si="29"/>
        <v>0</v>
      </c>
      <c r="AC122" s="130">
        <f t="shared" si="30"/>
        <v>0</v>
      </c>
      <c r="AD122" s="131">
        <f t="shared" si="31"/>
        <v>0</v>
      </c>
      <c r="AE122" s="131">
        <f t="shared" si="32"/>
        <v>0</v>
      </c>
      <c r="AF122" s="132">
        <f t="shared" si="33"/>
        <v>0</v>
      </c>
      <c r="AG122" s="130">
        <f t="shared" si="34"/>
        <v>0</v>
      </c>
      <c r="AH122" s="131">
        <f t="shared" si="35"/>
        <v>0</v>
      </c>
      <c r="AI122" s="131">
        <f t="shared" si="36"/>
        <v>0</v>
      </c>
      <c r="AJ122" s="132">
        <f t="shared" si="37"/>
        <v>0</v>
      </c>
      <c r="AK122" s="1"/>
    </row>
    <row r="123" spans="1:37" ht="15" hidden="1" customHeight="1">
      <c r="A123" s="1"/>
      <c r="B123" s="1"/>
      <c r="C123" s="68">
        <f t="shared" si="38"/>
        <v>45296</v>
      </c>
      <c r="D123" s="119">
        <v>5</v>
      </c>
      <c r="E123" s="130">
        <f t="shared" si="10"/>
        <v>0</v>
      </c>
      <c r="F123" s="131">
        <f t="shared" si="11"/>
        <v>0</v>
      </c>
      <c r="G123" s="131">
        <f t="shared" si="12"/>
        <v>0</v>
      </c>
      <c r="H123" s="132">
        <f t="shared" si="13"/>
        <v>0</v>
      </c>
      <c r="I123" s="130">
        <f t="shared" si="14"/>
        <v>0</v>
      </c>
      <c r="J123" s="131">
        <f t="shared" si="15"/>
        <v>0</v>
      </c>
      <c r="K123" s="131">
        <f t="shared" si="16"/>
        <v>0</v>
      </c>
      <c r="L123" s="132">
        <f t="shared" si="17"/>
        <v>0</v>
      </c>
      <c r="M123" s="130">
        <f t="shared" si="18"/>
        <v>0</v>
      </c>
      <c r="N123" s="131">
        <f t="shared" si="19"/>
        <v>0</v>
      </c>
      <c r="O123" s="131">
        <f t="shared" si="20"/>
        <v>0</v>
      </c>
      <c r="P123" s="132">
        <f t="shared" si="21"/>
        <v>0</v>
      </c>
      <c r="Q123" s="130">
        <f t="shared" si="22"/>
        <v>0</v>
      </c>
      <c r="V123" s="131">
        <f t="shared" si="23"/>
        <v>0</v>
      </c>
      <c r="W123" s="131">
        <f t="shared" si="24"/>
        <v>0</v>
      </c>
      <c r="X123" s="132">
        <f t="shared" si="25"/>
        <v>0</v>
      </c>
      <c r="Y123" s="130">
        <f t="shared" si="26"/>
        <v>0</v>
      </c>
      <c r="Z123" s="131">
        <f t="shared" si="27"/>
        <v>0</v>
      </c>
      <c r="AA123" s="131">
        <f t="shared" si="28"/>
        <v>0</v>
      </c>
      <c r="AB123" s="132">
        <f t="shared" si="29"/>
        <v>0</v>
      </c>
      <c r="AC123" s="130">
        <f t="shared" si="30"/>
        <v>0</v>
      </c>
      <c r="AD123" s="131">
        <f t="shared" si="31"/>
        <v>0</v>
      </c>
      <c r="AE123" s="131">
        <f t="shared" si="32"/>
        <v>0</v>
      </c>
      <c r="AF123" s="132">
        <f t="shared" si="33"/>
        <v>0</v>
      </c>
      <c r="AG123" s="130">
        <f t="shared" si="34"/>
        <v>0</v>
      </c>
      <c r="AH123" s="131">
        <f t="shared" si="35"/>
        <v>0</v>
      </c>
      <c r="AI123" s="131">
        <f t="shared" si="36"/>
        <v>0</v>
      </c>
      <c r="AJ123" s="132">
        <f t="shared" si="37"/>
        <v>0</v>
      </c>
      <c r="AK123" s="1"/>
    </row>
    <row r="124" spans="1:37" ht="15" hidden="1" customHeight="1">
      <c r="A124" s="1"/>
      <c r="B124" s="1"/>
      <c r="C124" s="68">
        <f t="shared" si="38"/>
        <v>45297</v>
      </c>
      <c r="D124" s="119">
        <v>6</v>
      </c>
      <c r="E124" s="130">
        <f t="shared" si="10"/>
        <v>0</v>
      </c>
      <c r="F124" s="131">
        <f t="shared" si="11"/>
        <v>0</v>
      </c>
      <c r="G124" s="131">
        <f t="shared" si="12"/>
        <v>0</v>
      </c>
      <c r="H124" s="132">
        <f t="shared" si="13"/>
        <v>0</v>
      </c>
      <c r="I124" s="130">
        <f t="shared" si="14"/>
        <v>0</v>
      </c>
      <c r="J124" s="131">
        <f t="shared" si="15"/>
        <v>0</v>
      </c>
      <c r="K124" s="131">
        <f t="shared" si="16"/>
        <v>0</v>
      </c>
      <c r="L124" s="132">
        <f t="shared" si="17"/>
        <v>0</v>
      </c>
      <c r="M124" s="130">
        <f t="shared" si="18"/>
        <v>0</v>
      </c>
      <c r="N124" s="131">
        <f t="shared" si="19"/>
        <v>0</v>
      </c>
      <c r="O124" s="131">
        <f t="shared" si="20"/>
        <v>0</v>
      </c>
      <c r="P124" s="132">
        <f t="shared" si="21"/>
        <v>0</v>
      </c>
      <c r="Q124" s="130">
        <f t="shared" si="22"/>
        <v>0</v>
      </c>
      <c r="V124" s="131">
        <f t="shared" si="23"/>
        <v>0</v>
      </c>
      <c r="W124" s="131">
        <f t="shared" si="24"/>
        <v>0</v>
      </c>
      <c r="X124" s="132">
        <f t="shared" si="25"/>
        <v>0</v>
      </c>
      <c r="Y124" s="130">
        <f t="shared" si="26"/>
        <v>0</v>
      </c>
      <c r="Z124" s="131">
        <f t="shared" si="27"/>
        <v>0</v>
      </c>
      <c r="AA124" s="131">
        <f t="shared" si="28"/>
        <v>0</v>
      </c>
      <c r="AB124" s="132">
        <f t="shared" si="29"/>
        <v>0</v>
      </c>
      <c r="AC124" s="130">
        <f t="shared" si="30"/>
        <v>0</v>
      </c>
      <c r="AD124" s="131">
        <f t="shared" si="31"/>
        <v>0</v>
      </c>
      <c r="AE124" s="131">
        <f t="shared" si="32"/>
        <v>0</v>
      </c>
      <c r="AF124" s="132">
        <f t="shared" si="33"/>
        <v>0</v>
      </c>
      <c r="AG124" s="130">
        <f t="shared" si="34"/>
        <v>0</v>
      </c>
      <c r="AH124" s="131">
        <f t="shared" si="35"/>
        <v>0</v>
      </c>
      <c r="AI124" s="131">
        <f t="shared" si="36"/>
        <v>0</v>
      </c>
      <c r="AJ124" s="132">
        <f t="shared" si="37"/>
        <v>0</v>
      </c>
      <c r="AK124" s="1"/>
    </row>
    <row r="125" spans="1:37" ht="15" hidden="1" customHeight="1">
      <c r="A125" s="1"/>
      <c r="B125" s="1"/>
      <c r="C125" s="68">
        <f t="shared" si="38"/>
        <v>45298</v>
      </c>
      <c r="D125" s="119">
        <v>7</v>
      </c>
      <c r="E125" s="130">
        <f t="shared" si="10"/>
        <v>0</v>
      </c>
      <c r="F125" s="131">
        <f t="shared" si="11"/>
        <v>0</v>
      </c>
      <c r="G125" s="131">
        <f t="shared" si="12"/>
        <v>0</v>
      </c>
      <c r="H125" s="132">
        <f t="shared" si="13"/>
        <v>0</v>
      </c>
      <c r="I125" s="130">
        <f t="shared" si="14"/>
        <v>0</v>
      </c>
      <c r="J125" s="131">
        <f t="shared" si="15"/>
        <v>0</v>
      </c>
      <c r="K125" s="131">
        <f t="shared" si="16"/>
        <v>0</v>
      </c>
      <c r="L125" s="132">
        <f t="shared" si="17"/>
        <v>0</v>
      </c>
      <c r="M125" s="130">
        <f t="shared" si="18"/>
        <v>0</v>
      </c>
      <c r="N125" s="131">
        <f t="shared" si="19"/>
        <v>0</v>
      </c>
      <c r="O125" s="131">
        <f t="shared" si="20"/>
        <v>0</v>
      </c>
      <c r="P125" s="132">
        <f t="shared" si="21"/>
        <v>0</v>
      </c>
      <c r="Q125" s="130">
        <f t="shared" si="22"/>
        <v>0</v>
      </c>
      <c r="V125" s="131">
        <f t="shared" si="23"/>
        <v>0</v>
      </c>
      <c r="W125" s="131">
        <f t="shared" si="24"/>
        <v>0</v>
      </c>
      <c r="X125" s="132">
        <f t="shared" si="25"/>
        <v>0</v>
      </c>
      <c r="Y125" s="130">
        <f t="shared" si="26"/>
        <v>0</v>
      </c>
      <c r="Z125" s="131">
        <f t="shared" si="27"/>
        <v>0</v>
      </c>
      <c r="AA125" s="131">
        <f t="shared" si="28"/>
        <v>0</v>
      </c>
      <c r="AB125" s="132">
        <f t="shared" si="29"/>
        <v>0</v>
      </c>
      <c r="AC125" s="130">
        <f t="shared" si="30"/>
        <v>0</v>
      </c>
      <c r="AD125" s="131">
        <f t="shared" si="31"/>
        <v>0</v>
      </c>
      <c r="AE125" s="131">
        <f t="shared" si="32"/>
        <v>0</v>
      </c>
      <c r="AF125" s="132">
        <f t="shared" si="33"/>
        <v>0</v>
      </c>
      <c r="AG125" s="130">
        <f t="shared" si="34"/>
        <v>0</v>
      </c>
      <c r="AH125" s="131">
        <f t="shared" si="35"/>
        <v>0</v>
      </c>
      <c r="AI125" s="131">
        <f t="shared" si="36"/>
        <v>0</v>
      </c>
      <c r="AJ125" s="132">
        <f t="shared" si="37"/>
        <v>0</v>
      </c>
      <c r="AK125" s="1"/>
    </row>
    <row r="126" spans="1:37" ht="15" hidden="1" customHeight="1">
      <c r="A126" s="1"/>
      <c r="B126" s="1"/>
      <c r="C126" s="68">
        <f t="shared" si="38"/>
        <v>45299</v>
      </c>
      <c r="D126" s="119">
        <v>8</v>
      </c>
      <c r="E126" s="130">
        <f t="shared" si="10"/>
        <v>0</v>
      </c>
      <c r="F126" s="131">
        <f t="shared" si="11"/>
        <v>0</v>
      </c>
      <c r="G126" s="131">
        <f t="shared" si="12"/>
        <v>0</v>
      </c>
      <c r="H126" s="132">
        <f t="shared" si="13"/>
        <v>0</v>
      </c>
      <c r="I126" s="130">
        <f t="shared" si="14"/>
        <v>0</v>
      </c>
      <c r="J126" s="131">
        <f t="shared" si="15"/>
        <v>0</v>
      </c>
      <c r="K126" s="131">
        <f t="shared" si="16"/>
        <v>0</v>
      </c>
      <c r="L126" s="132">
        <f t="shared" si="17"/>
        <v>0</v>
      </c>
      <c r="M126" s="130">
        <f t="shared" si="18"/>
        <v>0</v>
      </c>
      <c r="N126" s="131">
        <f t="shared" si="19"/>
        <v>0</v>
      </c>
      <c r="O126" s="131">
        <f t="shared" si="20"/>
        <v>0</v>
      </c>
      <c r="P126" s="132">
        <f t="shared" si="21"/>
        <v>0</v>
      </c>
      <c r="Q126" s="130">
        <f t="shared" si="22"/>
        <v>0</v>
      </c>
      <c r="V126" s="131">
        <f t="shared" si="23"/>
        <v>0</v>
      </c>
      <c r="W126" s="131">
        <f t="shared" si="24"/>
        <v>0</v>
      </c>
      <c r="X126" s="132">
        <f t="shared" si="25"/>
        <v>0</v>
      </c>
      <c r="Y126" s="130">
        <f t="shared" si="26"/>
        <v>0</v>
      </c>
      <c r="Z126" s="131">
        <f t="shared" si="27"/>
        <v>0</v>
      </c>
      <c r="AA126" s="131">
        <f t="shared" si="28"/>
        <v>0</v>
      </c>
      <c r="AB126" s="132">
        <f t="shared" si="29"/>
        <v>0</v>
      </c>
      <c r="AC126" s="130">
        <f t="shared" si="30"/>
        <v>0</v>
      </c>
      <c r="AD126" s="131">
        <f t="shared" si="31"/>
        <v>0</v>
      </c>
      <c r="AE126" s="131">
        <f t="shared" si="32"/>
        <v>0</v>
      </c>
      <c r="AF126" s="132">
        <f t="shared" si="33"/>
        <v>0</v>
      </c>
      <c r="AG126" s="130">
        <f t="shared" si="34"/>
        <v>0</v>
      </c>
      <c r="AH126" s="131">
        <f t="shared" si="35"/>
        <v>0</v>
      </c>
      <c r="AI126" s="131">
        <f t="shared" si="36"/>
        <v>0</v>
      </c>
      <c r="AJ126" s="132">
        <f t="shared" si="37"/>
        <v>0</v>
      </c>
      <c r="AK126" s="1"/>
    </row>
    <row r="127" spans="1:37" ht="15" hidden="1" customHeight="1">
      <c r="A127" s="1"/>
      <c r="B127" s="1"/>
      <c r="C127" s="68">
        <f t="shared" si="38"/>
        <v>45300</v>
      </c>
      <c r="D127" s="119">
        <v>9</v>
      </c>
      <c r="E127" s="130">
        <f t="shared" si="10"/>
        <v>0</v>
      </c>
      <c r="F127" s="131">
        <f t="shared" si="11"/>
        <v>0</v>
      </c>
      <c r="G127" s="131">
        <f t="shared" si="12"/>
        <v>0</v>
      </c>
      <c r="H127" s="132">
        <f t="shared" si="13"/>
        <v>0</v>
      </c>
      <c r="I127" s="130">
        <f t="shared" si="14"/>
        <v>0</v>
      </c>
      <c r="J127" s="131">
        <f t="shared" si="15"/>
        <v>0</v>
      </c>
      <c r="K127" s="131">
        <f t="shared" si="16"/>
        <v>0</v>
      </c>
      <c r="L127" s="132">
        <f t="shared" si="17"/>
        <v>0</v>
      </c>
      <c r="M127" s="130">
        <f t="shared" si="18"/>
        <v>0</v>
      </c>
      <c r="N127" s="131">
        <f t="shared" si="19"/>
        <v>0</v>
      </c>
      <c r="O127" s="131">
        <f t="shared" si="20"/>
        <v>0</v>
      </c>
      <c r="P127" s="132">
        <f t="shared" si="21"/>
        <v>0</v>
      </c>
      <c r="Q127" s="130">
        <f t="shared" si="22"/>
        <v>0</v>
      </c>
      <c r="V127" s="131">
        <f t="shared" si="23"/>
        <v>0</v>
      </c>
      <c r="W127" s="131">
        <f t="shared" si="24"/>
        <v>0</v>
      </c>
      <c r="X127" s="132">
        <f t="shared" si="25"/>
        <v>0</v>
      </c>
      <c r="Y127" s="130">
        <f t="shared" si="26"/>
        <v>0</v>
      </c>
      <c r="Z127" s="131">
        <f t="shared" si="27"/>
        <v>0</v>
      </c>
      <c r="AA127" s="131">
        <f t="shared" si="28"/>
        <v>0</v>
      </c>
      <c r="AB127" s="132">
        <f t="shared" si="29"/>
        <v>0</v>
      </c>
      <c r="AC127" s="130">
        <f t="shared" si="30"/>
        <v>0</v>
      </c>
      <c r="AD127" s="131">
        <f t="shared" si="31"/>
        <v>0</v>
      </c>
      <c r="AE127" s="131">
        <f t="shared" si="32"/>
        <v>0</v>
      </c>
      <c r="AF127" s="132">
        <f t="shared" si="33"/>
        <v>0</v>
      </c>
      <c r="AG127" s="130">
        <f t="shared" si="34"/>
        <v>0</v>
      </c>
      <c r="AH127" s="131">
        <f t="shared" si="35"/>
        <v>0</v>
      </c>
      <c r="AI127" s="131">
        <f t="shared" si="36"/>
        <v>0</v>
      </c>
      <c r="AJ127" s="132">
        <f t="shared" si="37"/>
        <v>0</v>
      </c>
      <c r="AK127" s="1"/>
    </row>
    <row r="128" spans="1:37" ht="15" hidden="1" customHeight="1">
      <c r="A128" s="1"/>
      <c r="B128" s="1"/>
      <c r="C128" s="68">
        <f t="shared" si="38"/>
        <v>45301</v>
      </c>
      <c r="D128" s="119">
        <v>10</v>
      </c>
      <c r="E128" s="130">
        <f t="shared" si="10"/>
        <v>0</v>
      </c>
      <c r="F128" s="131">
        <f t="shared" si="11"/>
        <v>0</v>
      </c>
      <c r="G128" s="131">
        <f t="shared" si="12"/>
        <v>0</v>
      </c>
      <c r="H128" s="132">
        <f t="shared" si="13"/>
        <v>0</v>
      </c>
      <c r="I128" s="130">
        <f t="shared" si="14"/>
        <v>0</v>
      </c>
      <c r="J128" s="131">
        <f t="shared" si="15"/>
        <v>0</v>
      </c>
      <c r="K128" s="131">
        <f t="shared" si="16"/>
        <v>0</v>
      </c>
      <c r="L128" s="132">
        <f t="shared" si="17"/>
        <v>0</v>
      </c>
      <c r="M128" s="130">
        <f t="shared" si="18"/>
        <v>0</v>
      </c>
      <c r="N128" s="131">
        <f t="shared" si="19"/>
        <v>0</v>
      </c>
      <c r="O128" s="131">
        <f t="shared" si="20"/>
        <v>0</v>
      </c>
      <c r="P128" s="132">
        <f t="shared" si="21"/>
        <v>0</v>
      </c>
      <c r="Q128" s="130">
        <f t="shared" si="22"/>
        <v>0</v>
      </c>
      <c r="V128" s="131">
        <f t="shared" si="23"/>
        <v>0</v>
      </c>
      <c r="W128" s="131">
        <f t="shared" si="24"/>
        <v>0</v>
      </c>
      <c r="X128" s="132">
        <f t="shared" si="25"/>
        <v>0</v>
      </c>
      <c r="Y128" s="130">
        <f t="shared" si="26"/>
        <v>0</v>
      </c>
      <c r="Z128" s="131">
        <f t="shared" si="27"/>
        <v>0</v>
      </c>
      <c r="AA128" s="131">
        <f t="shared" si="28"/>
        <v>0</v>
      </c>
      <c r="AB128" s="132">
        <f t="shared" si="29"/>
        <v>0</v>
      </c>
      <c r="AC128" s="130">
        <f t="shared" si="30"/>
        <v>0</v>
      </c>
      <c r="AD128" s="131">
        <f t="shared" si="31"/>
        <v>0</v>
      </c>
      <c r="AE128" s="131">
        <f t="shared" si="32"/>
        <v>0</v>
      </c>
      <c r="AF128" s="132">
        <f t="shared" si="33"/>
        <v>0</v>
      </c>
      <c r="AG128" s="130">
        <f t="shared" si="34"/>
        <v>0</v>
      </c>
      <c r="AH128" s="131">
        <f t="shared" si="35"/>
        <v>0</v>
      </c>
      <c r="AI128" s="131">
        <f t="shared" si="36"/>
        <v>0</v>
      </c>
      <c r="AJ128" s="132">
        <f t="shared" si="37"/>
        <v>0</v>
      </c>
      <c r="AK128" s="1"/>
    </row>
    <row r="129" spans="1:37" ht="15" hidden="1" customHeight="1">
      <c r="A129" s="1"/>
      <c r="B129" s="1"/>
      <c r="C129" s="68">
        <f t="shared" si="38"/>
        <v>45302</v>
      </c>
      <c r="D129" s="119">
        <v>11</v>
      </c>
      <c r="E129" s="130">
        <f t="shared" si="10"/>
        <v>0</v>
      </c>
      <c r="F129" s="131">
        <f t="shared" si="11"/>
        <v>0</v>
      </c>
      <c r="G129" s="131">
        <f t="shared" si="12"/>
        <v>0</v>
      </c>
      <c r="H129" s="132">
        <f t="shared" si="13"/>
        <v>0</v>
      </c>
      <c r="I129" s="130">
        <f t="shared" si="14"/>
        <v>0</v>
      </c>
      <c r="J129" s="131">
        <f t="shared" si="15"/>
        <v>0</v>
      </c>
      <c r="K129" s="131">
        <f t="shared" si="16"/>
        <v>0</v>
      </c>
      <c r="L129" s="132">
        <f t="shared" si="17"/>
        <v>0</v>
      </c>
      <c r="M129" s="130">
        <f t="shared" si="18"/>
        <v>0</v>
      </c>
      <c r="N129" s="131">
        <f t="shared" si="19"/>
        <v>0</v>
      </c>
      <c r="O129" s="131">
        <f t="shared" si="20"/>
        <v>0</v>
      </c>
      <c r="P129" s="132">
        <f t="shared" si="21"/>
        <v>0</v>
      </c>
      <c r="Q129" s="130">
        <f t="shared" si="22"/>
        <v>0</v>
      </c>
      <c r="V129" s="131">
        <f t="shared" si="23"/>
        <v>0</v>
      </c>
      <c r="W129" s="131">
        <f t="shared" si="24"/>
        <v>0</v>
      </c>
      <c r="X129" s="132">
        <f t="shared" si="25"/>
        <v>0</v>
      </c>
      <c r="Y129" s="130">
        <f t="shared" si="26"/>
        <v>0</v>
      </c>
      <c r="Z129" s="131">
        <f t="shared" si="27"/>
        <v>0</v>
      </c>
      <c r="AA129" s="131">
        <f t="shared" si="28"/>
        <v>0</v>
      </c>
      <c r="AB129" s="132">
        <f t="shared" si="29"/>
        <v>0</v>
      </c>
      <c r="AC129" s="130">
        <f t="shared" si="30"/>
        <v>0</v>
      </c>
      <c r="AD129" s="131">
        <f t="shared" si="31"/>
        <v>0</v>
      </c>
      <c r="AE129" s="131">
        <f t="shared" si="32"/>
        <v>0</v>
      </c>
      <c r="AF129" s="132">
        <f t="shared" si="33"/>
        <v>0</v>
      </c>
      <c r="AG129" s="130">
        <f t="shared" si="34"/>
        <v>0</v>
      </c>
      <c r="AH129" s="131">
        <f t="shared" si="35"/>
        <v>0</v>
      </c>
      <c r="AI129" s="131">
        <f t="shared" si="36"/>
        <v>0</v>
      </c>
      <c r="AJ129" s="132">
        <f t="shared" si="37"/>
        <v>0</v>
      </c>
      <c r="AK129" s="1"/>
    </row>
    <row r="130" spans="1:37" ht="15" hidden="1" customHeight="1">
      <c r="A130" s="1"/>
      <c r="B130" s="1"/>
      <c r="C130" s="68">
        <f t="shared" si="38"/>
        <v>45303</v>
      </c>
      <c r="D130" s="119">
        <v>12</v>
      </c>
      <c r="E130" s="130">
        <f t="shared" si="10"/>
        <v>0</v>
      </c>
      <c r="F130" s="131">
        <f t="shared" si="11"/>
        <v>0</v>
      </c>
      <c r="G130" s="131">
        <f t="shared" si="12"/>
        <v>0</v>
      </c>
      <c r="H130" s="132">
        <f t="shared" si="13"/>
        <v>0</v>
      </c>
      <c r="I130" s="130">
        <f t="shared" si="14"/>
        <v>0</v>
      </c>
      <c r="J130" s="131">
        <f t="shared" si="15"/>
        <v>0</v>
      </c>
      <c r="K130" s="131">
        <f t="shared" si="16"/>
        <v>0</v>
      </c>
      <c r="L130" s="132">
        <f t="shared" si="17"/>
        <v>0</v>
      </c>
      <c r="M130" s="130">
        <f t="shared" si="18"/>
        <v>0</v>
      </c>
      <c r="N130" s="131">
        <f t="shared" si="19"/>
        <v>0</v>
      </c>
      <c r="O130" s="131">
        <f t="shared" si="20"/>
        <v>0</v>
      </c>
      <c r="P130" s="132">
        <f t="shared" si="21"/>
        <v>0</v>
      </c>
      <c r="Q130" s="130">
        <f t="shared" si="22"/>
        <v>0</v>
      </c>
      <c r="V130" s="131">
        <f t="shared" si="23"/>
        <v>0</v>
      </c>
      <c r="W130" s="131">
        <f t="shared" si="24"/>
        <v>0</v>
      </c>
      <c r="X130" s="132">
        <f t="shared" si="25"/>
        <v>0</v>
      </c>
      <c r="Y130" s="130">
        <f t="shared" si="26"/>
        <v>0</v>
      </c>
      <c r="Z130" s="131">
        <f t="shared" si="27"/>
        <v>0</v>
      </c>
      <c r="AA130" s="131">
        <f t="shared" si="28"/>
        <v>0</v>
      </c>
      <c r="AB130" s="132">
        <f t="shared" si="29"/>
        <v>0</v>
      </c>
      <c r="AC130" s="130">
        <f t="shared" si="30"/>
        <v>0</v>
      </c>
      <c r="AD130" s="131">
        <f t="shared" si="31"/>
        <v>0</v>
      </c>
      <c r="AE130" s="131">
        <f t="shared" si="32"/>
        <v>0</v>
      </c>
      <c r="AF130" s="132">
        <f t="shared" si="33"/>
        <v>0</v>
      </c>
      <c r="AG130" s="130">
        <f t="shared" si="34"/>
        <v>0</v>
      </c>
      <c r="AH130" s="131">
        <f t="shared" si="35"/>
        <v>0</v>
      </c>
      <c r="AI130" s="131">
        <f t="shared" si="36"/>
        <v>0</v>
      </c>
      <c r="AJ130" s="132">
        <f t="shared" si="37"/>
        <v>0</v>
      </c>
      <c r="AK130" s="1"/>
    </row>
    <row r="131" spans="1:37" ht="15" hidden="1" customHeight="1">
      <c r="A131" s="1"/>
      <c r="B131" s="1"/>
      <c r="C131" s="68">
        <f t="shared" si="38"/>
        <v>45304</v>
      </c>
      <c r="D131" s="119">
        <v>13</v>
      </c>
      <c r="E131" s="130">
        <f t="shared" si="10"/>
        <v>0</v>
      </c>
      <c r="F131" s="131">
        <f t="shared" si="11"/>
        <v>0</v>
      </c>
      <c r="G131" s="131">
        <f t="shared" si="12"/>
        <v>0</v>
      </c>
      <c r="H131" s="132">
        <f t="shared" si="13"/>
        <v>0</v>
      </c>
      <c r="I131" s="130">
        <f t="shared" si="14"/>
        <v>0</v>
      </c>
      <c r="J131" s="131">
        <f t="shared" si="15"/>
        <v>0</v>
      </c>
      <c r="K131" s="131">
        <f t="shared" si="16"/>
        <v>0</v>
      </c>
      <c r="L131" s="132">
        <f t="shared" si="17"/>
        <v>0</v>
      </c>
      <c r="M131" s="130">
        <f t="shared" si="18"/>
        <v>0</v>
      </c>
      <c r="N131" s="131">
        <f t="shared" si="19"/>
        <v>0</v>
      </c>
      <c r="O131" s="131">
        <f t="shared" si="20"/>
        <v>0</v>
      </c>
      <c r="P131" s="132">
        <f t="shared" si="21"/>
        <v>0</v>
      </c>
      <c r="Q131" s="130">
        <f t="shared" si="22"/>
        <v>0</v>
      </c>
      <c r="V131" s="131">
        <f t="shared" si="23"/>
        <v>0</v>
      </c>
      <c r="W131" s="131">
        <f t="shared" si="24"/>
        <v>0</v>
      </c>
      <c r="X131" s="132">
        <f t="shared" si="25"/>
        <v>0</v>
      </c>
      <c r="Y131" s="130">
        <f t="shared" si="26"/>
        <v>0</v>
      </c>
      <c r="Z131" s="131">
        <f t="shared" si="27"/>
        <v>0</v>
      </c>
      <c r="AA131" s="131">
        <f t="shared" si="28"/>
        <v>0</v>
      </c>
      <c r="AB131" s="132">
        <f t="shared" si="29"/>
        <v>0</v>
      </c>
      <c r="AC131" s="130">
        <f t="shared" si="30"/>
        <v>0</v>
      </c>
      <c r="AD131" s="131">
        <f t="shared" si="31"/>
        <v>0</v>
      </c>
      <c r="AE131" s="131">
        <f t="shared" si="32"/>
        <v>0</v>
      </c>
      <c r="AF131" s="132">
        <f t="shared" si="33"/>
        <v>0</v>
      </c>
      <c r="AG131" s="130">
        <f t="shared" si="34"/>
        <v>0</v>
      </c>
      <c r="AH131" s="131">
        <f t="shared" si="35"/>
        <v>0</v>
      </c>
      <c r="AI131" s="131">
        <f t="shared" si="36"/>
        <v>0</v>
      </c>
      <c r="AJ131" s="132">
        <f t="shared" si="37"/>
        <v>0</v>
      </c>
      <c r="AK131" s="1"/>
    </row>
    <row r="132" spans="1:37" ht="15" hidden="1" customHeight="1">
      <c r="A132" s="1"/>
      <c r="B132" s="1"/>
      <c r="C132" s="68">
        <f t="shared" si="38"/>
        <v>45305</v>
      </c>
      <c r="D132" s="119">
        <v>14</v>
      </c>
      <c r="E132" s="130">
        <f t="shared" si="10"/>
        <v>0</v>
      </c>
      <c r="F132" s="131">
        <f t="shared" si="11"/>
        <v>0</v>
      </c>
      <c r="G132" s="131">
        <f t="shared" si="12"/>
        <v>0</v>
      </c>
      <c r="H132" s="132">
        <f t="shared" si="13"/>
        <v>0</v>
      </c>
      <c r="I132" s="130">
        <f t="shared" si="14"/>
        <v>0</v>
      </c>
      <c r="J132" s="131">
        <f t="shared" si="15"/>
        <v>0</v>
      </c>
      <c r="K132" s="131">
        <f t="shared" si="16"/>
        <v>0</v>
      </c>
      <c r="L132" s="132">
        <f t="shared" si="17"/>
        <v>0</v>
      </c>
      <c r="M132" s="130">
        <f t="shared" si="18"/>
        <v>0</v>
      </c>
      <c r="N132" s="131">
        <f t="shared" si="19"/>
        <v>0</v>
      </c>
      <c r="O132" s="131">
        <f t="shared" si="20"/>
        <v>0</v>
      </c>
      <c r="P132" s="132">
        <f t="shared" si="21"/>
        <v>0</v>
      </c>
      <c r="Q132" s="130">
        <f t="shared" si="22"/>
        <v>0</v>
      </c>
      <c r="V132" s="131">
        <f t="shared" si="23"/>
        <v>0</v>
      </c>
      <c r="W132" s="131">
        <f t="shared" si="24"/>
        <v>0</v>
      </c>
      <c r="X132" s="132">
        <f t="shared" si="25"/>
        <v>0</v>
      </c>
      <c r="Y132" s="130">
        <f t="shared" si="26"/>
        <v>0</v>
      </c>
      <c r="Z132" s="131">
        <f t="shared" si="27"/>
        <v>0</v>
      </c>
      <c r="AA132" s="131">
        <f t="shared" si="28"/>
        <v>0</v>
      </c>
      <c r="AB132" s="132">
        <f t="shared" si="29"/>
        <v>0</v>
      </c>
      <c r="AC132" s="130">
        <f t="shared" si="30"/>
        <v>0</v>
      </c>
      <c r="AD132" s="131">
        <f t="shared" si="31"/>
        <v>0</v>
      </c>
      <c r="AE132" s="131">
        <f t="shared" si="32"/>
        <v>0</v>
      </c>
      <c r="AF132" s="132">
        <f t="shared" si="33"/>
        <v>0</v>
      </c>
      <c r="AG132" s="130">
        <f t="shared" si="34"/>
        <v>0</v>
      </c>
      <c r="AH132" s="131">
        <f t="shared" si="35"/>
        <v>0</v>
      </c>
      <c r="AI132" s="131">
        <f t="shared" si="36"/>
        <v>0</v>
      </c>
      <c r="AJ132" s="132">
        <f t="shared" si="37"/>
        <v>0</v>
      </c>
      <c r="AK132" s="1"/>
    </row>
    <row r="133" spans="1:37" ht="15" hidden="1" customHeight="1">
      <c r="A133" s="1"/>
      <c r="B133" s="1"/>
      <c r="C133" s="68">
        <f t="shared" si="38"/>
        <v>45306</v>
      </c>
      <c r="D133" s="119">
        <v>15</v>
      </c>
      <c r="E133" s="130">
        <f t="shared" si="10"/>
        <v>0</v>
      </c>
      <c r="F133" s="131">
        <f t="shared" si="11"/>
        <v>0</v>
      </c>
      <c r="G133" s="131">
        <f t="shared" si="12"/>
        <v>0</v>
      </c>
      <c r="H133" s="132">
        <f t="shared" si="13"/>
        <v>0</v>
      </c>
      <c r="I133" s="130">
        <f t="shared" si="14"/>
        <v>0</v>
      </c>
      <c r="J133" s="131">
        <f t="shared" si="15"/>
        <v>0</v>
      </c>
      <c r="K133" s="131">
        <f t="shared" si="16"/>
        <v>0</v>
      </c>
      <c r="L133" s="132">
        <f t="shared" si="17"/>
        <v>0</v>
      </c>
      <c r="M133" s="130">
        <f t="shared" si="18"/>
        <v>0</v>
      </c>
      <c r="N133" s="131">
        <f t="shared" si="19"/>
        <v>0</v>
      </c>
      <c r="O133" s="131">
        <f t="shared" si="20"/>
        <v>0</v>
      </c>
      <c r="P133" s="132">
        <f t="shared" si="21"/>
        <v>0</v>
      </c>
      <c r="Q133" s="130">
        <f t="shared" si="22"/>
        <v>0</v>
      </c>
      <c r="V133" s="131">
        <f t="shared" si="23"/>
        <v>0</v>
      </c>
      <c r="W133" s="131">
        <f t="shared" si="24"/>
        <v>0</v>
      </c>
      <c r="X133" s="132">
        <f t="shared" si="25"/>
        <v>0</v>
      </c>
      <c r="Y133" s="130">
        <f t="shared" si="26"/>
        <v>0</v>
      </c>
      <c r="Z133" s="131">
        <f t="shared" si="27"/>
        <v>0</v>
      </c>
      <c r="AA133" s="131">
        <f t="shared" si="28"/>
        <v>0</v>
      </c>
      <c r="AB133" s="132">
        <f t="shared" si="29"/>
        <v>0</v>
      </c>
      <c r="AC133" s="130">
        <f t="shared" si="30"/>
        <v>0</v>
      </c>
      <c r="AD133" s="131">
        <f t="shared" si="31"/>
        <v>0</v>
      </c>
      <c r="AE133" s="131">
        <f t="shared" si="32"/>
        <v>0</v>
      </c>
      <c r="AF133" s="132">
        <f t="shared" si="33"/>
        <v>0</v>
      </c>
      <c r="AG133" s="130">
        <f t="shared" si="34"/>
        <v>0</v>
      </c>
      <c r="AH133" s="131">
        <f t="shared" si="35"/>
        <v>0</v>
      </c>
      <c r="AI133" s="131">
        <f t="shared" si="36"/>
        <v>0</v>
      </c>
      <c r="AJ133" s="132">
        <f t="shared" si="37"/>
        <v>0</v>
      </c>
      <c r="AK133" s="1"/>
    </row>
    <row r="134" spans="1:37" ht="15" hidden="1" customHeight="1">
      <c r="A134" s="1"/>
      <c r="B134" s="1"/>
      <c r="C134" s="68">
        <f t="shared" si="38"/>
        <v>45307</v>
      </c>
      <c r="D134" s="119">
        <v>16</v>
      </c>
      <c r="E134" s="130">
        <f t="shared" si="10"/>
        <v>0</v>
      </c>
      <c r="F134" s="131" t="str">
        <f t="shared" si="11"/>
        <v>SF</v>
      </c>
      <c r="G134" s="131">
        <f t="shared" si="12"/>
        <v>0</v>
      </c>
      <c r="H134" s="132">
        <f t="shared" si="13"/>
        <v>0</v>
      </c>
      <c r="I134" s="130">
        <f t="shared" si="14"/>
        <v>0</v>
      </c>
      <c r="J134" s="131">
        <f t="shared" si="15"/>
        <v>0</v>
      </c>
      <c r="K134" s="131">
        <f t="shared" si="16"/>
        <v>0</v>
      </c>
      <c r="L134" s="132">
        <f t="shared" si="17"/>
        <v>0</v>
      </c>
      <c r="M134" s="130">
        <f t="shared" si="18"/>
        <v>0</v>
      </c>
      <c r="N134" s="131">
        <f t="shared" si="19"/>
        <v>0</v>
      </c>
      <c r="O134" s="131">
        <f t="shared" si="20"/>
        <v>0</v>
      </c>
      <c r="P134" s="132">
        <f t="shared" si="21"/>
        <v>0</v>
      </c>
      <c r="Q134" s="130">
        <f t="shared" si="22"/>
        <v>0</v>
      </c>
      <c r="V134" s="131">
        <f t="shared" si="23"/>
        <v>0</v>
      </c>
      <c r="W134" s="131">
        <f t="shared" si="24"/>
        <v>0</v>
      </c>
      <c r="X134" s="132">
        <f t="shared" si="25"/>
        <v>0</v>
      </c>
      <c r="Y134" s="130">
        <f t="shared" si="26"/>
        <v>0</v>
      </c>
      <c r="Z134" s="131">
        <f t="shared" si="27"/>
        <v>0</v>
      </c>
      <c r="AA134" s="131">
        <f t="shared" si="28"/>
        <v>0</v>
      </c>
      <c r="AB134" s="132">
        <f t="shared" si="29"/>
        <v>0</v>
      </c>
      <c r="AC134" s="130">
        <f t="shared" si="30"/>
        <v>0</v>
      </c>
      <c r="AD134" s="131">
        <f t="shared" si="31"/>
        <v>0</v>
      </c>
      <c r="AE134" s="131">
        <f t="shared" si="32"/>
        <v>0</v>
      </c>
      <c r="AF134" s="132">
        <f t="shared" si="33"/>
        <v>0</v>
      </c>
      <c r="AG134" s="130">
        <f t="shared" si="34"/>
        <v>0</v>
      </c>
      <c r="AH134" s="131">
        <f t="shared" si="35"/>
        <v>0</v>
      </c>
      <c r="AI134" s="131">
        <f t="shared" si="36"/>
        <v>0</v>
      </c>
      <c r="AJ134" s="132">
        <f t="shared" si="37"/>
        <v>0</v>
      </c>
      <c r="AK134" s="1"/>
    </row>
    <row r="135" spans="1:37" ht="15" hidden="1" customHeight="1">
      <c r="A135" s="1"/>
      <c r="B135" s="1"/>
      <c r="C135" s="68">
        <f t="shared" si="38"/>
        <v>45308</v>
      </c>
      <c r="D135" s="119">
        <v>17</v>
      </c>
      <c r="E135" s="130">
        <f t="shared" si="10"/>
        <v>0</v>
      </c>
      <c r="F135" s="131">
        <f t="shared" si="11"/>
        <v>0</v>
      </c>
      <c r="G135" s="131">
        <f t="shared" si="12"/>
        <v>0</v>
      </c>
      <c r="H135" s="132">
        <f t="shared" si="13"/>
        <v>0</v>
      </c>
      <c r="I135" s="130">
        <f t="shared" si="14"/>
        <v>0</v>
      </c>
      <c r="J135" s="131">
        <f t="shared" si="15"/>
        <v>0</v>
      </c>
      <c r="K135" s="131">
        <f t="shared" si="16"/>
        <v>0</v>
      </c>
      <c r="L135" s="132">
        <f t="shared" si="17"/>
        <v>0</v>
      </c>
      <c r="M135" s="130">
        <f t="shared" si="18"/>
        <v>0</v>
      </c>
      <c r="N135" s="131">
        <f t="shared" si="19"/>
        <v>0</v>
      </c>
      <c r="O135" s="131">
        <f t="shared" si="20"/>
        <v>0</v>
      </c>
      <c r="P135" s="132">
        <f t="shared" si="21"/>
        <v>0</v>
      </c>
      <c r="Q135" s="130">
        <f t="shared" si="22"/>
        <v>0</v>
      </c>
      <c r="V135" s="131">
        <f t="shared" si="23"/>
        <v>0</v>
      </c>
      <c r="W135" s="131">
        <f t="shared" si="24"/>
        <v>0</v>
      </c>
      <c r="X135" s="132">
        <f t="shared" si="25"/>
        <v>0</v>
      </c>
      <c r="Y135" s="130">
        <f t="shared" si="26"/>
        <v>0</v>
      </c>
      <c r="Z135" s="131">
        <f t="shared" si="27"/>
        <v>0</v>
      </c>
      <c r="AA135" s="131">
        <f t="shared" si="28"/>
        <v>0</v>
      </c>
      <c r="AB135" s="132">
        <f t="shared" si="29"/>
        <v>0</v>
      </c>
      <c r="AC135" s="130">
        <f t="shared" si="30"/>
        <v>0</v>
      </c>
      <c r="AD135" s="131">
        <f t="shared" si="31"/>
        <v>0</v>
      </c>
      <c r="AE135" s="131">
        <f t="shared" si="32"/>
        <v>0</v>
      </c>
      <c r="AF135" s="132">
        <f t="shared" si="33"/>
        <v>0</v>
      </c>
      <c r="AG135" s="130">
        <f t="shared" si="34"/>
        <v>0</v>
      </c>
      <c r="AH135" s="131">
        <f t="shared" si="35"/>
        <v>0</v>
      </c>
      <c r="AI135" s="131">
        <f t="shared" si="36"/>
        <v>0</v>
      </c>
      <c r="AJ135" s="132">
        <f t="shared" si="37"/>
        <v>0</v>
      </c>
      <c r="AK135" s="1"/>
    </row>
    <row r="136" spans="1:37" ht="15" hidden="1" customHeight="1">
      <c r="A136" s="1"/>
      <c r="B136" s="1"/>
      <c r="C136" s="68">
        <f t="shared" si="38"/>
        <v>45309</v>
      </c>
      <c r="D136" s="119">
        <v>18</v>
      </c>
      <c r="E136" s="130">
        <f t="shared" si="10"/>
        <v>0</v>
      </c>
      <c r="F136" s="131">
        <f t="shared" si="11"/>
        <v>0</v>
      </c>
      <c r="G136" s="131">
        <f t="shared" si="12"/>
        <v>0</v>
      </c>
      <c r="H136" s="132">
        <f t="shared" si="13"/>
        <v>0</v>
      </c>
      <c r="I136" s="130">
        <f t="shared" si="14"/>
        <v>0</v>
      </c>
      <c r="J136" s="131">
        <f t="shared" si="15"/>
        <v>0</v>
      </c>
      <c r="K136" s="131">
        <f t="shared" si="16"/>
        <v>0</v>
      </c>
      <c r="L136" s="132">
        <f t="shared" si="17"/>
        <v>0</v>
      </c>
      <c r="M136" s="130">
        <f t="shared" si="18"/>
        <v>0</v>
      </c>
      <c r="N136" s="131">
        <f t="shared" si="19"/>
        <v>0</v>
      </c>
      <c r="O136" s="131">
        <f t="shared" si="20"/>
        <v>0</v>
      </c>
      <c r="P136" s="132">
        <f t="shared" si="21"/>
        <v>0</v>
      </c>
      <c r="Q136" s="130">
        <f t="shared" si="22"/>
        <v>0</v>
      </c>
      <c r="V136" s="131">
        <f t="shared" si="23"/>
        <v>0</v>
      </c>
      <c r="W136" s="131">
        <f t="shared" si="24"/>
        <v>0</v>
      </c>
      <c r="X136" s="132">
        <f t="shared" si="25"/>
        <v>0</v>
      </c>
      <c r="Y136" s="130">
        <f t="shared" si="26"/>
        <v>0</v>
      </c>
      <c r="Z136" s="131">
        <f t="shared" si="27"/>
        <v>0</v>
      </c>
      <c r="AA136" s="131">
        <f t="shared" si="28"/>
        <v>0</v>
      </c>
      <c r="AB136" s="132">
        <f t="shared" si="29"/>
        <v>0</v>
      </c>
      <c r="AC136" s="130">
        <f t="shared" si="30"/>
        <v>0</v>
      </c>
      <c r="AD136" s="131">
        <f t="shared" si="31"/>
        <v>0</v>
      </c>
      <c r="AE136" s="131">
        <f t="shared" si="32"/>
        <v>0</v>
      </c>
      <c r="AF136" s="132">
        <f t="shared" si="33"/>
        <v>0</v>
      </c>
      <c r="AG136" s="130">
        <f t="shared" si="34"/>
        <v>0</v>
      </c>
      <c r="AH136" s="131">
        <f t="shared" si="35"/>
        <v>0</v>
      </c>
      <c r="AI136" s="131">
        <f t="shared" si="36"/>
        <v>0</v>
      </c>
      <c r="AJ136" s="132">
        <f t="shared" si="37"/>
        <v>0</v>
      </c>
      <c r="AK136" s="1"/>
    </row>
    <row r="137" spans="1:37" ht="15" hidden="1" customHeight="1">
      <c r="A137" s="1"/>
      <c r="B137" s="1"/>
      <c r="C137" s="68">
        <f t="shared" si="38"/>
        <v>45310</v>
      </c>
      <c r="D137" s="119">
        <v>19</v>
      </c>
      <c r="E137" s="130">
        <f t="shared" si="10"/>
        <v>0</v>
      </c>
      <c r="F137" s="131">
        <f t="shared" si="11"/>
        <v>0</v>
      </c>
      <c r="G137" s="131">
        <f t="shared" si="12"/>
        <v>0</v>
      </c>
      <c r="H137" s="132">
        <f t="shared" si="13"/>
        <v>0</v>
      </c>
      <c r="I137" s="130">
        <f t="shared" si="14"/>
        <v>0</v>
      </c>
      <c r="J137" s="131">
        <f t="shared" si="15"/>
        <v>0</v>
      </c>
      <c r="K137" s="131">
        <f t="shared" si="16"/>
        <v>0</v>
      </c>
      <c r="L137" s="132">
        <f t="shared" si="17"/>
        <v>0</v>
      </c>
      <c r="M137" s="130">
        <f t="shared" si="18"/>
        <v>0</v>
      </c>
      <c r="N137" s="131">
        <f t="shared" si="19"/>
        <v>0</v>
      </c>
      <c r="O137" s="131">
        <f t="shared" si="20"/>
        <v>0</v>
      </c>
      <c r="P137" s="132">
        <f t="shared" si="21"/>
        <v>0</v>
      </c>
      <c r="Q137" s="130">
        <f t="shared" si="22"/>
        <v>0</v>
      </c>
      <c r="V137" s="131">
        <f t="shared" si="23"/>
        <v>0</v>
      </c>
      <c r="W137" s="131">
        <f t="shared" si="24"/>
        <v>0</v>
      </c>
      <c r="X137" s="132">
        <f t="shared" si="25"/>
        <v>0</v>
      </c>
      <c r="Y137" s="130">
        <f t="shared" si="26"/>
        <v>0</v>
      </c>
      <c r="Z137" s="131">
        <f t="shared" si="27"/>
        <v>0</v>
      </c>
      <c r="AA137" s="131">
        <f t="shared" si="28"/>
        <v>0</v>
      </c>
      <c r="AB137" s="132">
        <f t="shared" si="29"/>
        <v>0</v>
      </c>
      <c r="AC137" s="130">
        <f t="shared" si="30"/>
        <v>0</v>
      </c>
      <c r="AD137" s="131">
        <f t="shared" si="31"/>
        <v>0</v>
      </c>
      <c r="AE137" s="131">
        <f t="shared" si="32"/>
        <v>0</v>
      </c>
      <c r="AF137" s="132">
        <f t="shared" si="33"/>
        <v>0</v>
      </c>
      <c r="AG137" s="130">
        <f t="shared" si="34"/>
        <v>0</v>
      </c>
      <c r="AH137" s="131">
        <f t="shared" si="35"/>
        <v>0</v>
      </c>
      <c r="AI137" s="131">
        <f t="shared" si="36"/>
        <v>0</v>
      </c>
      <c r="AJ137" s="132">
        <f t="shared" si="37"/>
        <v>0</v>
      </c>
      <c r="AK137" s="1"/>
    </row>
    <row r="138" spans="1:37" ht="15" hidden="1" customHeight="1">
      <c r="A138" s="1"/>
      <c r="B138" s="1"/>
      <c r="C138" s="68">
        <f t="shared" si="38"/>
        <v>45311</v>
      </c>
      <c r="D138" s="119">
        <v>20</v>
      </c>
      <c r="E138" s="130">
        <f t="shared" si="10"/>
        <v>0</v>
      </c>
      <c r="F138" s="131">
        <f t="shared" si="11"/>
        <v>0</v>
      </c>
      <c r="G138" s="131">
        <f t="shared" si="12"/>
        <v>0</v>
      </c>
      <c r="H138" s="132">
        <f t="shared" si="13"/>
        <v>0</v>
      </c>
      <c r="I138" s="130">
        <f t="shared" si="14"/>
        <v>0</v>
      </c>
      <c r="J138" s="131">
        <f t="shared" si="15"/>
        <v>0</v>
      </c>
      <c r="K138" s="131">
        <f t="shared" si="16"/>
        <v>0</v>
      </c>
      <c r="L138" s="132">
        <f t="shared" si="17"/>
        <v>0</v>
      </c>
      <c r="M138" s="130">
        <f t="shared" si="18"/>
        <v>0</v>
      </c>
      <c r="N138" s="131">
        <f t="shared" si="19"/>
        <v>0</v>
      </c>
      <c r="O138" s="131">
        <f t="shared" si="20"/>
        <v>0</v>
      </c>
      <c r="P138" s="132">
        <f t="shared" si="21"/>
        <v>0</v>
      </c>
      <c r="Q138" s="130">
        <f t="shared" si="22"/>
        <v>0</v>
      </c>
      <c r="V138" s="131">
        <f t="shared" si="23"/>
        <v>0</v>
      </c>
      <c r="W138" s="131">
        <f t="shared" si="24"/>
        <v>0</v>
      </c>
      <c r="X138" s="132">
        <f t="shared" si="25"/>
        <v>0</v>
      </c>
      <c r="Y138" s="130">
        <f t="shared" si="26"/>
        <v>0</v>
      </c>
      <c r="Z138" s="131">
        <f t="shared" si="27"/>
        <v>0</v>
      </c>
      <c r="AA138" s="131">
        <f t="shared" si="28"/>
        <v>0</v>
      </c>
      <c r="AB138" s="132">
        <f t="shared" si="29"/>
        <v>0</v>
      </c>
      <c r="AC138" s="130">
        <f t="shared" si="30"/>
        <v>0</v>
      </c>
      <c r="AD138" s="131">
        <f t="shared" si="31"/>
        <v>0</v>
      </c>
      <c r="AE138" s="131">
        <f t="shared" si="32"/>
        <v>0</v>
      </c>
      <c r="AF138" s="132">
        <f t="shared" si="33"/>
        <v>0</v>
      </c>
      <c r="AG138" s="130">
        <f t="shared" si="34"/>
        <v>0</v>
      </c>
      <c r="AH138" s="131">
        <f t="shared" si="35"/>
        <v>0</v>
      </c>
      <c r="AI138" s="131">
        <f t="shared" si="36"/>
        <v>0</v>
      </c>
      <c r="AJ138" s="132">
        <f t="shared" si="37"/>
        <v>0</v>
      </c>
      <c r="AK138" s="1"/>
    </row>
    <row r="139" spans="1:37" ht="15" hidden="1" customHeight="1">
      <c r="A139" s="1"/>
      <c r="B139" s="1"/>
      <c r="C139" s="68">
        <f t="shared" si="38"/>
        <v>45312</v>
      </c>
      <c r="D139" s="119">
        <v>21</v>
      </c>
      <c r="E139" s="130">
        <f t="shared" si="10"/>
        <v>0</v>
      </c>
      <c r="F139" s="131">
        <f t="shared" si="11"/>
        <v>0</v>
      </c>
      <c r="G139" s="131">
        <f t="shared" si="12"/>
        <v>0</v>
      </c>
      <c r="H139" s="132">
        <f t="shared" si="13"/>
        <v>0</v>
      </c>
      <c r="I139" s="130">
        <f t="shared" si="14"/>
        <v>0</v>
      </c>
      <c r="J139" s="131" t="str">
        <f t="shared" si="15"/>
        <v>SF</v>
      </c>
      <c r="K139" s="131">
        <f t="shared" si="16"/>
        <v>0</v>
      </c>
      <c r="L139" s="132">
        <f t="shared" si="17"/>
        <v>0</v>
      </c>
      <c r="M139" s="130">
        <f t="shared" si="18"/>
        <v>0</v>
      </c>
      <c r="N139" s="131">
        <f t="shared" si="19"/>
        <v>0</v>
      </c>
      <c r="O139" s="131">
        <f t="shared" si="20"/>
        <v>0</v>
      </c>
      <c r="P139" s="132">
        <f t="shared" si="21"/>
        <v>0</v>
      </c>
      <c r="Q139" s="130">
        <f t="shared" si="22"/>
        <v>0</v>
      </c>
      <c r="V139" s="131">
        <f t="shared" si="23"/>
        <v>0</v>
      </c>
      <c r="W139" s="131">
        <f t="shared" si="24"/>
        <v>0</v>
      </c>
      <c r="X139" s="132">
        <f t="shared" si="25"/>
        <v>0</v>
      </c>
      <c r="Y139" s="130">
        <f t="shared" si="26"/>
        <v>0</v>
      </c>
      <c r="Z139" s="131">
        <f t="shared" si="27"/>
        <v>0</v>
      </c>
      <c r="AA139" s="131">
        <f t="shared" si="28"/>
        <v>0</v>
      </c>
      <c r="AB139" s="132">
        <f t="shared" si="29"/>
        <v>0</v>
      </c>
      <c r="AC139" s="130">
        <f t="shared" si="30"/>
        <v>0</v>
      </c>
      <c r="AD139" s="131">
        <f t="shared" si="31"/>
        <v>0</v>
      </c>
      <c r="AE139" s="131">
        <f t="shared" si="32"/>
        <v>0</v>
      </c>
      <c r="AF139" s="132">
        <f t="shared" si="33"/>
        <v>0</v>
      </c>
      <c r="AG139" s="130">
        <f t="shared" si="34"/>
        <v>0</v>
      </c>
      <c r="AH139" s="131">
        <f t="shared" si="35"/>
        <v>0</v>
      </c>
      <c r="AI139" s="131">
        <f t="shared" si="36"/>
        <v>0</v>
      </c>
      <c r="AJ139" s="132">
        <f t="shared" si="37"/>
        <v>0</v>
      </c>
      <c r="AK139" s="1"/>
    </row>
    <row r="140" spans="1:37" ht="15" hidden="1" customHeight="1">
      <c r="A140" s="1"/>
      <c r="B140" s="1"/>
      <c r="C140" s="68">
        <f t="shared" si="38"/>
        <v>45313</v>
      </c>
      <c r="D140" s="119">
        <v>22</v>
      </c>
      <c r="E140" s="130">
        <f t="shared" si="10"/>
        <v>0</v>
      </c>
      <c r="F140" s="131">
        <f t="shared" si="11"/>
        <v>0</v>
      </c>
      <c r="G140" s="131">
        <f t="shared" si="12"/>
        <v>0</v>
      </c>
      <c r="H140" s="132">
        <f t="shared" si="13"/>
        <v>0</v>
      </c>
      <c r="I140" s="130">
        <f t="shared" si="14"/>
        <v>0</v>
      </c>
      <c r="J140" s="131">
        <f t="shared" si="15"/>
        <v>0</v>
      </c>
      <c r="K140" s="131">
        <f t="shared" si="16"/>
        <v>0</v>
      </c>
      <c r="L140" s="132">
        <f t="shared" si="17"/>
        <v>0</v>
      </c>
      <c r="M140" s="130">
        <f t="shared" si="18"/>
        <v>0</v>
      </c>
      <c r="N140" s="131">
        <f t="shared" si="19"/>
        <v>0</v>
      </c>
      <c r="O140" s="131">
        <f t="shared" si="20"/>
        <v>0</v>
      </c>
      <c r="P140" s="132">
        <f t="shared" si="21"/>
        <v>0</v>
      </c>
      <c r="Q140" s="130">
        <f t="shared" si="22"/>
        <v>0</v>
      </c>
      <c r="V140" s="131">
        <f t="shared" si="23"/>
        <v>0</v>
      </c>
      <c r="W140" s="131">
        <f t="shared" si="24"/>
        <v>0</v>
      </c>
      <c r="X140" s="132">
        <f t="shared" si="25"/>
        <v>0</v>
      </c>
      <c r="Y140" s="130">
        <f t="shared" si="26"/>
        <v>0</v>
      </c>
      <c r="Z140" s="131">
        <f t="shared" si="27"/>
        <v>0</v>
      </c>
      <c r="AA140" s="131">
        <f t="shared" si="28"/>
        <v>0</v>
      </c>
      <c r="AB140" s="132">
        <f t="shared" si="29"/>
        <v>0</v>
      </c>
      <c r="AC140" s="130">
        <f t="shared" si="30"/>
        <v>0</v>
      </c>
      <c r="AD140" s="131">
        <f t="shared" si="31"/>
        <v>0</v>
      </c>
      <c r="AE140" s="131">
        <f t="shared" si="32"/>
        <v>0</v>
      </c>
      <c r="AF140" s="132">
        <f t="shared" si="33"/>
        <v>0</v>
      </c>
      <c r="AG140" s="130">
        <f t="shared" si="34"/>
        <v>0</v>
      </c>
      <c r="AH140" s="131">
        <f t="shared" si="35"/>
        <v>0</v>
      </c>
      <c r="AI140" s="131">
        <f t="shared" si="36"/>
        <v>0</v>
      </c>
      <c r="AJ140" s="132">
        <f t="shared" si="37"/>
        <v>0</v>
      </c>
      <c r="AK140" s="1"/>
    </row>
    <row r="141" spans="1:37" ht="15" hidden="1" customHeight="1">
      <c r="A141" s="1"/>
      <c r="B141" s="1"/>
      <c r="C141" s="68">
        <f t="shared" si="38"/>
        <v>45314</v>
      </c>
      <c r="D141" s="119">
        <v>23</v>
      </c>
      <c r="E141" s="130">
        <f t="shared" si="10"/>
        <v>0</v>
      </c>
      <c r="F141" s="131">
        <f t="shared" si="11"/>
        <v>0</v>
      </c>
      <c r="G141" s="131">
        <f t="shared" si="12"/>
        <v>0</v>
      </c>
      <c r="H141" s="132">
        <f t="shared" si="13"/>
        <v>0</v>
      </c>
      <c r="I141" s="130">
        <f t="shared" si="14"/>
        <v>0</v>
      </c>
      <c r="J141" s="131">
        <f t="shared" si="15"/>
        <v>0</v>
      </c>
      <c r="K141" s="131">
        <f t="shared" si="16"/>
        <v>0</v>
      </c>
      <c r="L141" s="132">
        <f t="shared" si="17"/>
        <v>0</v>
      </c>
      <c r="M141" s="130">
        <f t="shared" si="18"/>
        <v>0</v>
      </c>
      <c r="N141" s="131">
        <f t="shared" si="19"/>
        <v>0</v>
      </c>
      <c r="O141" s="131">
        <f t="shared" si="20"/>
        <v>0</v>
      </c>
      <c r="P141" s="132">
        <f t="shared" si="21"/>
        <v>0</v>
      </c>
      <c r="Q141" s="130">
        <f t="shared" si="22"/>
        <v>0</v>
      </c>
      <c r="V141" s="131">
        <f t="shared" si="23"/>
        <v>0</v>
      </c>
      <c r="W141" s="131">
        <f t="shared" si="24"/>
        <v>0</v>
      </c>
      <c r="X141" s="132">
        <f t="shared" si="25"/>
        <v>0</v>
      </c>
      <c r="Y141" s="130">
        <f t="shared" si="26"/>
        <v>0</v>
      </c>
      <c r="Z141" s="131">
        <f t="shared" si="27"/>
        <v>0</v>
      </c>
      <c r="AA141" s="131">
        <f t="shared" si="28"/>
        <v>0</v>
      </c>
      <c r="AB141" s="132">
        <f t="shared" si="29"/>
        <v>0</v>
      </c>
      <c r="AC141" s="130">
        <f t="shared" si="30"/>
        <v>0</v>
      </c>
      <c r="AD141" s="131">
        <f t="shared" si="31"/>
        <v>0</v>
      </c>
      <c r="AE141" s="131">
        <f t="shared" si="32"/>
        <v>0</v>
      </c>
      <c r="AF141" s="132">
        <f t="shared" si="33"/>
        <v>0</v>
      </c>
      <c r="AG141" s="130">
        <f t="shared" si="34"/>
        <v>0</v>
      </c>
      <c r="AH141" s="131">
        <f t="shared" si="35"/>
        <v>0</v>
      </c>
      <c r="AI141" s="131">
        <f t="shared" si="36"/>
        <v>0</v>
      </c>
      <c r="AJ141" s="132">
        <f t="shared" si="37"/>
        <v>0</v>
      </c>
      <c r="AK141" s="1"/>
    </row>
    <row r="142" spans="1:37" ht="15" hidden="1" customHeight="1">
      <c r="A142" s="1"/>
      <c r="B142" s="1"/>
      <c r="C142" s="68">
        <f t="shared" si="38"/>
        <v>45315</v>
      </c>
      <c r="D142" s="119">
        <v>24</v>
      </c>
      <c r="E142" s="130">
        <f t="shared" si="10"/>
        <v>0</v>
      </c>
      <c r="F142" s="131">
        <f t="shared" si="11"/>
        <v>0</v>
      </c>
      <c r="G142" s="131">
        <f t="shared" si="12"/>
        <v>0</v>
      </c>
      <c r="H142" s="132">
        <f t="shared" si="13"/>
        <v>0</v>
      </c>
      <c r="I142" s="130">
        <f t="shared" si="14"/>
        <v>0</v>
      </c>
      <c r="J142" s="131">
        <f t="shared" si="15"/>
        <v>0</v>
      </c>
      <c r="K142" s="131">
        <f t="shared" si="16"/>
        <v>0</v>
      </c>
      <c r="L142" s="132">
        <f t="shared" si="17"/>
        <v>0</v>
      </c>
      <c r="M142" s="130">
        <f t="shared" si="18"/>
        <v>0</v>
      </c>
      <c r="N142" s="131">
        <f t="shared" si="19"/>
        <v>0</v>
      </c>
      <c r="O142" s="131">
        <f t="shared" si="20"/>
        <v>0</v>
      </c>
      <c r="P142" s="132">
        <f t="shared" si="21"/>
        <v>0</v>
      </c>
      <c r="Q142" s="130">
        <f t="shared" si="22"/>
        <v>0</v>
      </c>
      <c r="V142" s="131">
        <f t="shared" si="23"/>
        <v>0</v>
      </c>
      <c r="W142" s="131">
        <f t="shared" si="24"/>
        <v>0</v>
      </c>
      <c r="X142" s="132">
        <f t="shared" si="25"/>
        <v>0</v>
      </c>
      <c r="Y142" s="130">
        <f t="shared" si="26"/>
        <v>0</v>
      </c>
      <c r="Z142" s="131">
        <f t="shared" si="27"/>
        <v>0</v>
      </c>
      <c r="AA142" s="131">
        <f t="shared" si="28"/>
        <v>0</v>
      </c>
      <c r="AB142" s="132">
        <f t="shared" si="29"/>
        <v>0</v>
      </c>
      <c r="AC142" s="130">
        <f t="shared" si="30"/>
        <v>0</v>
      </c>
      <c r="AD142" s="131">
        <f t="shared" si="31"/>
        <v>0</v>
      </c>
      <c r="AE142" s="131">
        <f t="shared" si="32"/>
        <v>0</v>
      </c>
      <c r="AF142" s="132">
        <f t="shared" si="33"/>
        <v>0</v>
      </c>
      <c r="AG142" s="130">
        <f t="shared" si="34"/>
        <v>0</v>
      </c>
      <c r="AH142" s="131">
        <f t="shared" si="35"/>
        <v>0</v>
      </c>
      <c r="AI142" s="131">
        <f t="shared" si="36"/>
        <v>0</v>
      </c>
      <c r="AJ142" s="132">
        <f t="shared" si="37"/>
        <v>0</v>
      </c>
      <c r="AK142" s="1"/>
    </row>
    <row r="143" spans="1:37" ht="15" hidden="1" customHeight="1">
      <c r="A143" s="1"/>
      <c r="B143" s="1"/>
      <c r="C143" s="68">
        <f t="shared" si="38"/>
        <v>45316</v>
      </c>
      <c r="D143" s="119">
        <v>25</v>
      </c>
      <c r="E143" s="130">
        <f t="shared" si="10"/>
        <v>0</v>
      </c>
      <c r="F143" s="131">
        <f t="shared" si="11"/>
        <v>0</v>
      </c>
      <c r="G143" s="131">
        <f t="shared" si="12"/>
        <v>0</v>
      </c>
      <c r="H143" s="132">
        <f t="shared" si="13"/>
        <v>0</v>
      </c>
      <c r="I143" s="130">
        <f t="shared" si="14"/>
        <v>0</v>
      </c>
      <c r="J143" s="131">
        <f t="shared" si="15"/>
        <v>0</v>
      </c>
      <c r="K143" s="131">
        <f t="shared" si="16"/>
        <v>0</v>
      </c>
      <c r="L143" s="132">
        <f t="shared" si="17"/>
        <v>0</v>
      </c>
      <c r="M143" s="130">
        <f t="shared" si="18"/>
        <v>0</v>
      </c>
      <c r="N143" s="131">
        <f t="shared" si="19"/>
        <v>0</v>
      </c>
      <c r="O143" s="131">
        <f t="shared" si="20"/>
        <v>0</v>
      </c>
      <c r="P143" s="132">
        <f t="shared" si="21"/>
        <v>0</v>
      </c>
      <c r="Q143" s="130">
        <f t="shared" si="22"/>
        <v>0</v>
      </c>
      <c r="V143" s="131">
        <f t="shared" si="23"/>
        <v>0</v>
      </c>
      <c r="W143" s="131">
        <f t="shared" si="24"/>
        <v>0</v>
      </c>
      <c r="X143" s="132">
        <f t="shared" si="25"/>
        <v>0</v>
      </c>
      <c r="Y143" s="130">
        <f t="shared" si="26"/>
        <v>0</v>
      </c>
      <c r="Z143" s="131">
        <f t="shared" si="27"/>
        <v>0</v>
      </c>
      <c r="AA143" s="131">
        <f t="shared" si="28"/>
        <v>0</v>
      </c>
      <c r="AB143" s="132">
        <f t="shared" si="29"/>
        <v>0</v>
      </c>
      <c r="AC143" s="130">
        <f t="shared" si="30"/>
        <v>0</v>
      </c>
      <c r="AD143" s="131">
        <f t="shared" si="31"/>
        <v>0</v>
      </c>
      <c r="AE143" s="131">
        <f t="shared" si="32"/>
        <v>0</v>
      </c>
      <c r="AF143" s="132">
        <f t="shared" si="33"/>
        <v>0</v>
      </c>
      <c r="AG143" s="130">
        <f t="shared" si="34"/>
        <v>0</v>
      </c>
      <c r="AH143" s="131">
        <f t="shared" si="35"/>
        <v>0</v>
      </c>
      <c r="AI143" s="131">
        <f t="shared" si="36"/>
        <v>0</v>
      </c>
      <c r="AJ143" s="132">
        <f t="shared" si="37"/>
        <v>0</v>
      </c>
      <c r="AK143" s="1"/>
    </row>
    <row r="144" spans="1:37" ht="15" hidden="1" customHeight="1">
      <c r="A144" s="1"/>
      <c r="B144" s="1"/>
      <c r="C144" s="68">
        <f t="shared" si="38"/>
        <v>45317</v>
      </c>
      <c r="D144" s="119">
        <v>26</v>
      </c>
      <c r="E144" s="130">
        <f t="shared" si="10"/>
        <v>0</v>
      </c>
      <c r="F144" s="131">
        <f t="shared" si="11"/>
        <v>0</v>
      </c>
      <c r="G144" s="131">
        <f t="shared" si="12"/>
        <v>0</v>
      </c>
      <c r="H144" s="132">
        <f t="shared" si="13"/>
        <v>0</v>
      </c>
      <c r="I144" s="130">
        <f t="shared" si="14"/>
        <v>0</v>
      </c>
      <c r="J144" s="131">
        <f t="shared" si="15"/>
        <v>0</v>
      </c>
      <c r="K144" s="131">
        <f t="shared" si="16"/>
        <v>0</v>
      </c>
      <c r="L144" s="132">
        <f t="shared" si="17"/>
        <v>0</v>
      </c>
      <c r="M144" s="130">
        <f t="shared" si="18"/>
        <v>0</v>
      </c>
      <c r="N144" s="131">
        <f t="shared" si="19"/>
        <v>0</v>
      </c>
      <c r="O144" s="131">
        <f t="shared" si="20"/>
        <v>0</v>
      </c>
      <c r="P144" s="132">
        <f t="shared" si="21"/>
        <v>0</v>
      </c>
      <c r="Q144" s="130">
        <f t="shared" si="22"/>
        <v>0</v>
      </c>
      <c r="V144" s="131">
        <f t="shared" si="23"/>
        <v>0</v>
      </c>
      <c r="W144" s="131">
        <f t="shared" si="24"/>
        <v>0</v>
      </c>
      <c r="X144" s="132">
        <f t="shared" si="25"/>
        <v>0</v>
      </c>
      <c r="Y144" s="130">
        <f t="shared" si="26"/>
        <v>0</v>
      </c>
      <c r="Z144" s="131">
        <f t="shared" si="27"/>
        <v>0</v>
      </c>
      <c r="AA144" s="131">
        <f t="shared" si="28"/>
        <v>0</v>
      </c>
      <c r="AB144" s="132">
        <f t="shared" si="29"/>
        <v>0</v>
      </c>
      <c r="AC144" s="130">
        <f t="shared" si="30"/>
        <v>0</v>
      </c>
      <c r="AD144" s="131">
        <f t="shared" si="31"/>
        <v>0</v>
      </c>
      <c r="AE144" s="131">
        <f t="shared" si="32"/>
        <v>0</v>
      </c>
      <c r="AF144" s="132">
        <f t="shared" si="33"/>
        <v>0</v>
      </c>
      <c r="AG144" s="130">
        <f t="shared" si="34"/>
        <v>0</v>
      </c>
      <c r="AH144" s="131">
        <f t="shared" si="35"/>
        <v>0</v>
      </c>
      <c r="AI144" s="131">
        <f t="shared" si="36"/>
        <v>0</v>
      </c>
      <c r="AJ144" s="132">
        <f t="shared" si="37"/>
        <v>0</v>
      </c>
      <c r="AK144" s="1"/>
    </row>
    <row r="145" spans="1:37" ht="15" hidden="1" customHeight="1">
      <c r="A145" s="1"/>
      <c r="B145" s="1"/>
      <c r="C145" s="68">
        <f t="shared" si="38"/>
        <v>45318</v>
      </c>
      <c r="D145" s="119">
        <v>27</v>
      </c>
      <c r="E145" s="130">
        <f t="shared" si="10"/>
        <v>0</v>
      </c>
      <c r="F145" s="131">
        <f t="shared" si="11"/>
        <v>0</v>
      </c>
      <c r="G145" s="131">
        <f t="shared" si="12"/>
        <v>0</v>
      </c>
      <c r="H145" s="132">
        <f t="shared" si="13"/>
        <v>0</v>
      </c>
      <c r="I145" s="130">
        <f t="shared" si="14"/>
        <v>0</v>
      </c>
      <c r="J145" s="131">
        <f t="shared" si="15"/>
        <v>0</v>
      </c>
      <c r="K145" s="131">
        <f t="shared" si="16"/>
        <v>0</v>
      </c>
      <c r="L145" s="132">
        <f t="shared" si="17"/>
        <v>0</v>
      </c>
      <c r="M145" s="130">
        <f t="shared" si="18"/>
        <v>0</v>
      </c>
      <c r="N145" s="131">
        <f t="shared" si="19"/>
        <v>0</v>
      </c>
      <c r="O145" s="131">
        <f t="shared" si="20"/>
        <v>0</v>
      </c>
      <c r="P145" s="132">
        <f t="shared" si="21"/>
        <v>0</v>
      </c>
      <c r="Q145" s="130">
        <f t="shared" si="22"/>
        <v>0</v>
      </c>
      <c r="V145" s="131">
        <f t="shared" si="23"/>
        <v>0</v>
      </c>
      <c r="W145" s="131">
        <f t="shared" si="24"/>
        <v>0</v>
      </c>
      <c r="X145" s="132">
        <f t="shared" si="25"/>
        <v>0</v>
      </c>
      <c r="Y145" s="130">
        <f t="shared" si="26"/>
        <v>0</v>
      </c>
      <c r="Z145" s="131">
        <f t="shared" si="27"/>
        <v>0</v>
      </c>
      <c r="AA145" s="131">
        <f t="shared" si="28"/>
        <v>0</v>
      </c>
      <c r="AB145" s="132">
        <f t="shared" si="29"/>
        <v>0</v>
      </c>
      <c r="AC145" s="130">
        <f t="shared" si="30"/>
        <v>0</v>
      </c>
      <c r="AD145" s="131">
        <f t="shared" si="31"/>
        <v>0</v>
      </c>
      <c r="AE145" s="131">
        <f t="shared" si="32"/>
        <v>0</v>
      </c>
      <c r="AF145" s="132">
        <f t="shared" si="33"/>
        <v>0</v>
      </c>
      <c r="AG145" s="130">
        <f t="shared" si="34"/>
        <v>0</v>
      </c>
      <c r="AH145" s="131">
        <f t="shared" si="35"/>
        <v>0</v>
      </c>
      <c r="AI145" s="131">
        <f t="shared" si="36"/>
        <v>0</v>
      </c>
      <c r="AJ145" s="132">
        <f t="shared" si="37"/>
        <v>0</v>
      </c>
      <c r="AK145" s="1"/>
    </row>
    <row r="146" spans="1:37" ht="15" hidden="1" customHeight="1">
      <c r="A146" s="1"/>
      <c r="B146" s="1"/>
      <c r="C146" s="68">
        <f t="shared" si="38"/>
        <v>45319</v>
      </c>
      <c r="D146" s="119">
        <v>28</v>
      </c>
      <c r="E146" s="130">
        <f t="shared" si="10"/>
        <v>0</v>
      </c>
      <c r="F146" s="131">
        <f t="shared" si="11"/>
        <v>0</v>
      </c>
      <c r="G146" s="131">
        <f t="shared" si="12"/>
        <v>0</v>
      </c>
      <c r="H146" s="132">
        <f t="shared" si="13"/>
        <v>0</v>
      </c>
      <c r="I146" s="130">
        <f t="shared" si="14"/>
        <v>0</v>
      </c>
      <c r="J146" s="131">
        <f t="shared" si="15"/>
        <v>0</v>
      </c>
      <c r="K146" s="131">
        <f t="shared" si="16"/>
        <v>0</v>
      </c>
      <c r="L146" s="132">
        <f t="shared" si="17"/>
        <v>0</v>
      </c>
      <c r="M146" s="130">
        <f t="shared" si="18"/>
        <v>0</v>
      </c>
      <c r="N146" s="131">
        <f t="shared" si="19"/>
        <v>0</v>
      </c>
      <c r="O146" s="131">
        <f t="shared" si="20"/>
        <v>0</v>
      </c>
      <c r="P146" s="132">
        <f t="shared" si="21"/>
        <v>0</v>
      </c>
      <c r="Q146" s="130">
        <f t="shared" si="22"/>
        <v>0</v>
      </c>
      <c r="V146" s="131">
        <f t="shared" si="23"/>
        <v>0</v>
      </c>
      <c r="W146" s="131">
        <f t="shared" si="24"/>
        <v>0</v>
      </c>
      <c r="X146" s="132">
        <f t="shared" si="25"/>
        <v>0</v>
      </c>
      <c r="Y146" s="130">
        <f t="shared" si="26"/>
        <v>0</v>
      </c>
      <c r="Z146" s="131">
        <f t="shared" si="27"/>
        <v>0</v>
      </c>
      <c r="AA146" s="131">
        <f t="shared" si="28"/>
        <v>0</v>
      </c>
      <c r="AB146" s="132">
        <f t="shared" si="29"/>
        <v>0</v>
      </c>
      <c r="AC146" s="130">
        <f t="shared" si="30"/>
        <v>0</v>
      </c>
      <c r="AD146" s="131">
        <f t="shared" si="31"/>
        <v>0</v>
      </c>
      <c r="AE146" s="131">
        <f t="shared" si="32"/>
        <v>0</v>
      </c>
      <c r="AF146" s="132">
        <f t="shared" si="33"/>
        <v>0</v>
      </c>
      <c r="AG146" s="130">
        <f t="shared" si="34"/>
        <v>0</v>
      </c>
      <c r="AH146" s="131">
        <f t="shared" si="35"/>
        <v>0</v>
      </c>
      <c r="AI146" s="131">
        <f t="shared" si="36"/>
        <v>0</v>
      </c>
      <c r="AJ146" s="132">
        <f t="shared" si="37"/>
        <v>0</v>
      </c>
      <c r="AK146" s="1"/>
    </row>
    <row r="147" spans="1:37" ht="15" hidden="1" customHeight="1">
      <c r="A147" s="1"/>
      <c r="B147" s="1"/>
      <c r="C147" s="68">
        <f t="shared" si="38"/>
        <v>45320</v>
      </c>
      <c r="D147" s="119">
        <v>29</v>
      </c>
      <c r="E147" s="130">
        <f t="shared" si="10"/>
        <v>0</v>
      </c>
      <c r="F147" s="131">
        <f t="shared" si="11"/>
        <v>0</v>
      </c>
      <c r="G147" s="131">
        <f t="shared" si="12"/>
        <v>0</v>
      </c>
      <c r="H147" s="132">
        <f t="shared" si="13"/>
        <v>0</v>
      </c>
      <c r="I147" s="130">
        <f t="shared" si="14"/>
        <v>0</v>
      </c>
      <c r="J147" s="131">
        <f t="shared" si="15"/>
        <v>0</v>
      </c>
      <c r="K147" s="131">
        <f t="shared" si="16"/>
        <v>0</v>
      </c>
      <c r="L147" s="132">
        <f t="shared" si="17"/>
        <v>0</v>
      </c>
      <c r="M147" s="130">
        <f t="shared" si="18"/>
        <v>0</v>
      </c>
      <c r="N147" s="131">
        <f t="shared" si="19"/>
        <v>0</v>
      </c>
      <c r="O147" s="131">
        <f t="shared" si="20"/>
        <v>0</v>
      </c>
      <c r="P147" s="132">
        <f t="shared" si="21"/>
        <v>0</v>
      </c>
      <c r="Q147" s="130">
        <f t="shared" si="22"/>
        <v>0</v>
      </c>
      <c r="V147" s="131">
        <f t="shared" si="23"/>
        <v>0</v>
      </c>
      <c r="W147" s="131">
        <f t="shared" si="24"/>
        <v>0</v>
      </c>
      <c r="X147" s="132">
        <f t="shared" si="25"/>
        <v>0</v>
      </c>
      <c r="Y147" s="130">
        <f t="shared" si="26"/>
        <v>0</v>
      </c>
      <c r="Z147" s="131">
        <f t="shared" si="27"/>
        <v>0</v>
      </c>
      <c r="AA147" s="131">
        <f t="shared" si="28"/>
        <v>0</v>
      </c>
      <c r="AB147" s="132">
        <f t="shared" si="29"/>
        <v>0</v>
      </c>
      <c r="AC147" s="130">
        <f t="shared" si="30"/>
        <v>0</v>
      </c>
      <c r="AD147" s="131">
        <f t="shared" si="31"/>
        <v>0</v>
      </c>
      <c r="AE147" s="131">
        <f t="shared" si="32"/>
        <v>0</v>
      </c>
      <c r="AF147" s="132">
        <f t="shared" si="33"/>
        <v>0</v>
      </c>
      <c r="AG147" s="130">
        <f t="shared" si="34"/>
        <v>0</v>
      </c>
      <c r="AH147" s="131">
        <f t="shared" si="35"/>
        <v>0</v>
      </c>
      <c r="AI147" s="131">
        <f t="shared" si="36"/>
        <v>0</v>
      </c>
      <c r="AJ147" s="132">
        <f t="shared" si="37"/>
        <v>0</v>
      </c>
      <c r="AK147" s="1"/>
    </row>
    <row r="148" spans="1:37" ht="15" hidden="1" customHeight="1">
      <c r="A148" s="1"/>
      <c r="B148" s="1"/>
      <c r="C148" s="68">
        <f t="shared" si="38"/>
        <v>45321</v>
      </c>
      <c r="D148" s="119">
        <v>30</v>
      </c>
      <c r="E148" s="130">
        <f t="shared" si="10"/>
        <v>0</v>
      </c>
      <c r="F148" s="131">
        <f t="shared" si="11"/>
        <v>0</v>
      </c>
      <c r="G148" s="131">
        <f t="shared" si="12"/>
        <v>0</v>
      </c>
      <c r="H148" s="132">
        <f t="shared" si="13"/>
        <v>0</v>
      </c>
      <c r="I148" s="130">
        <f t="shared" si="14"/>
        <v>0</v>
      </c>
      <c r="J148" s="131">
        <f t="shared" si="15"/>
        <v>0</v>
      </c>
      <c r="K148" s="131">
        <f t="shared" si="16"/>
        <v>0</v>
      </c>
      <c r="L148" s="132">
        <f t="shared" si="17"/>
        <v>0</v>
      </c>
      <c r="M148" s="130">
        <f t="shared" si="18"/>
        <v>0</v>
      </c>
      <c r="N148" s="131">
        <f t="shared" si="19"/>
        <v>0</v>
      </c>
      <c r="O148" s="131">
        <f t="shared" si="20"/>
        <v>0</v>
      </c>
      <c r="P148" s="132">
        <f t="shared" si="21"/>
        <v>0</v>
      </c>
      <c r="Q148" s="130">
        <f t="shared" si="22"/>
        <v>0</v>
      </c>
      <c r="V148" s="131">
        <f t="shared" si="23"/>
        <v>0</v>
      </c>
      <c r="W148" s="131">
        <f t="shared" si="24"/>
        <v>0</v>
      </c>
      <c r="X148" s="132">
        <f t="shared" si="25"/>
        <v>0</v>
      </c>
      <c r="Y148" s="130">
        <f t="shared" si="26"/>
        <v>0</v>
      </c>
      <c r="Z148" s="131">
        <f t="shared" si="27"/>
        <v>0</v>
      </c>
      <c r="AA148" s="131">
        <f t="shared" si="28"/>
        <v>0</v>
      </c>
      <c r="AB148" s="132">
        <f t="shared" si="29"/>
        <v>0</v>
      </c>
      <c r="AC148" s="130">
        <f t="shared" si="30"/>
        <v>0</v>
      </c>
      <c r="AD148" s="131">
        <f t="shared" si="31"/>
        <v>0</v>
      </c>
      <c r="AE148" s="131">
        <f t="shared" si="32"/>
        <v>0</v>
      </c>
      <c r="AF148" s="132">
        <f t="shared" si="33"/>
        <v>0</v>
      </c>
      <c r="AG148" s="130">
        <f t="shared" si="34"/>
        <v>0</v>
      </c>
      <c r="AH148" s="131">
        <f t="shared" si="35"/>
        <v>0</v>
      </c>
      <c r="AI148" s="131">
        <f t="shared" si="36"/>
        <v>0</v>
      </c>
      <c r="AJ148" s="132">
        <f t="shared" si="37"/>
        <v>0</v>
      </c>
      <c r="AK148" s="1"/>
    </row>
    <row r="149" spans="1:37" ht="15" hidden="1" customHeight="1">
      <c r="A149" s="1"/>
      <c r="B149" s="1"/>
      <c r="C149" s="68">
        <f t="shared" si="38"/>
        <v>45322</v>
      </c>
      <c r="D149" s="119">
        <v>31</v>
      </c>
      <c r="E149" s="130">
        <f t="shared" si="10"/>
        <v>0</v>
      </c>
      <c r="F149" s="131">
        <f t="shared" si="11"/>
        <v>0</v>
      </c>
      <c r="G149" s="131">
        <f t="shared" si="12"/>
        <v>0</v>
      </c>
      <c r="H149" s="132">
        <f t="shared" si="13"/>
        <v>0</v>
      </c>
      <c r="I149" s="130">
        <f t="shared" si="14"/>
        <v>0</v>
      </c>
      <c r="J149" s="131">
        <f t="shared" si="15"/>
        <v>0</v>
      </c>
      <c r="K149" s="131">
        <f t="shared" si="16"/>
        <v>0</v>
      </c>
      <c r="L149" s="132">
        <f t="shared" si="17"/>
        <v>0</v>
      </c>
      <c r="M149" s="130">
        <f t="shared" si="18"/>
        <v>0</v>
      </c>
      <c r="N149" s="131">
        <f t="shared" si="19"/>
        <v>0</v>
      </c>
      <c r="O149" s="131">
        <f t="shared" si="20"/>
        <v>0</v>
      </c>
      <c r="P149" s="132">
        <f t="shared" si="21"/>
        <v>0</v>
      </c>
      <c r="Q149" s="130">
        <f t="shared" si="22"/>
        <v>0</v>
      </c>
      <c r="V149" s="131">
        <f t="shared" si="23"/>
        <v>0</v>
      </c>
      <c r="W149" s="131">
        <f t="shared" si="24"/>
        <v>0</v>
      </c>
      <c r="X149" s="132">
        <f t="shared" si="25"/>
        <v>0</v>
      </c>
      <c r="Y149" s="130">
        <f t="shared" si="26"/>
        <v>0</v>
      </c>
      <c r="Z149" s="131">
        <f t="shared" si="27"/>
        <v>0</v>
      </c>
      <c r="AA149" s="131">
        <f t="shared" si="28"/>
        <v>0</v>
      </c>
      <c r="AB149" s="132">
        <f t="shared" si="29"/>
        <v>0</v>
      </c>
      <c r="AC149" s="130">
        <f t="shared" si="30"/>
        <v>0</v>
      </c>
      <c r="AD149" s="131">
        <f t="shared" si="31"/>
        <v>0</v>
      </c>
      <c r="AE149" s="131">
        <f t="shared" si="32"/>
        <v>0</v>
      </c>
      <c r="AF149" s="132">
        <f t="shared" si="33"/>
        <v>0</v>
      </c>
      <c r="AG149" s="130">
        <f t="shared" si="34"/>
        <v>0</v>
      </c>
      <c r="AH149" s="131">
        <f t="shared" si="35"/>
        <v>0</v>
      </c>
      <c r="AI149" s="131">
        <f t="shared" si="36"/>
        <v>0</v>
      </c>
      <c r="AJ149" s="132">
        <f t="shared" si="37"/>
        <v>0</v>
      </c>
      <c r="AK149" s="1"/>
    </row>
    <row r="150" spans="1:37" ht="15" hidden="1" customHeight="1">
      <c r="A150" s="1"/>
      <c r="B150" s="1"/>
      <c r="C150" s="68">
        <f t="shared" si="38"/>
        <v>45323</v>
      </c>
      <c r="D150" s="119">
        <v>32</v>
      </c>
      <c r="E150" s="130">
        <f t="shared" si="10"/>
        <v>0</v>
      </c>
      <c r="F150" s="131">
        <f t="shared" si="11"/>
        <v>0</v>
      </c>
      <c r="G150" s="131">
        <f t="shared" si="12"/>
        <v>0</v>
      </c>
      <c r="H150" s="132">
        <f t="shared" si="13"/>
        <v>0</v>
      </c>
      <c r="I150" s="130">
        <f t="shared" si="14"/>
        <v>0</v>
      </c>
      <c r="J150" s="131">
        <f t="shared" si="15"/>
        <v>0</v>
      </c>
      <c r="K150" s="131">
        <f t="shared" si="16"/>
        <v>0</v>
      </c>
      <c r="L150" s="132">
        <f t="shared" si="17"/>
        <v>0</v>
      </c>
      <c r="M150" s="130">
        <f t="shared" si="18"/>
        <v>0</v>
      </c>
      <c r="N150" s="131">
        <f t="shared" si="19"/>
        <v>0</v>
      </c>
      <c r="O150" s="131">
        <f t="shared" si="20"/>
        <v>0</v>
      </c>
      <c r="P150" s="132">
        <f t="shared" si="21"/>
        <v>0</v>
      </c>
      <c r="Q150" s="130">
        <f t="shared" si="22"/>
        <v>0</v>
      </c>
      <c r="V150" s="131">
        <f t="shared" si="23"/>
        <v>0</v>
      </c>
      <c r="W150" s="131">
        <f t="shared" si="24"/>
        <v>0</v>
      </c>
      <c r="X150" s="132">
        <f t="shared" si="25"/>
        <v>0</v>
      </c>
      <c r="Y150" s="130">
        <f t="shared" si="26"/>
        <v>0</v>
      </c>
      <c r="Z150" s="131">
        <f t="shared" si="27"/>
        <v>0</v>
      </c>
      <c r="AA150" s="131">
        <f t="shared" si="28"/>
        <v>0</v>
      </c>
      <c r="AB150" s="132">
        <f t="shared" si="29"/>
        <v>0</v>
      </c>
      <c r="AC150" s="130">
        <f t="shared" si="30"/>
        <v>0</v>
      </c>
      <c r="AD150" s="131">
        <f t="shared" si="31"/>
        <v>0</v>
      </c>
      <c r="AE150" s="131">
        <f t="shared" si="32"/>
        <v>0</v>
      </c>
      <c r="AF150" s="132">
        <f t="shared" si="33"/>
        <v>0</v>
      </c>
      <c r="AG150" s="130">
        <f t="shared" si="34"/>
        <v>0</v>
      </c>
      <c r="AH150" s="131">
        <f t="shared" si="35"/>
        <v>0</v>
      </c>
      <c r="AI150" s="131">
        <f t="shared" si="36"/>
        <v>0</v>
      </c>
      <c r="AJ150" s="132">
        <f t="shared" si="37"/>
        <v>0</v>
      </c>
      <c r="AK150" s="1"/>
    </row>
    <row r="151" spans="1:37" ht="15" hidden="1" customHeight="1">
      <c r="A151" s="1"/>
      <c r="B151" s="1"/>
      <c r="C151" s="68">
        <f t="shared" si="38"/>
        <v>45324</v>
      </c>
      <c r="D151" s="119">
        <v>33</v>
      </c>
      <c r="E151" s="130">
        <f t="shared" si="10"/>
        <v>0</v>
      </c>
      <c r="F151" s="131">
        <f t="shared" si="11"/>
        <v>0</v>
      </c>
      <c r="G151" s="131">
        <f t="shared" si="12"/>
        <v>0</v>
      </c>
      <c r="H151" s="132">
        <f t="shared" si="13"/>
        <v>0</v>
      </c>
      <c r="I151" s="130">
        <f t="shared" si="14"/>
        <v>0</v>
      </c>
      <c r="J151" s="131">
        <f t="shared" si="15"/>
        <v>0</v>
      </c>
      <c r="K151" s="131">
        <f t="shared" si="16"/>
        <v>0</v>
      </c>
      <c r="L151" s="132">
        <f t="shared" si="17"/>
        <v>0</v>
      </c>
      <c r="M151" s="130">
        <f t="shared" si="18"/>
        <v>0</v>
      </c>
      <c r="N151" s="131">
        <f t="shared" si="19"/>
        <v>0</v>
      </c>
      <c r="O151" s="131">
        <f t="shared" si="20"/>
        <v>0</v>
      </c>
      <c r="P151" s="132">
        <f t="shared" si="21"/>
        <v>0</v>
      </c>
      <c r="Q151" s="130">
        <f t="shared" si="22"/>
        <v>0</v>
      </c>
      <c r="V151" s="131">
        <f t="shared" si="23"/>
        <v>0</v>
      </c>
      <c r="W151" s="131">
        <f t="shared" si="24"/>
        <v>0</v>
      </c>
      <c r="X151" s="132">
        <f t="shared" si="25"/>
        <v>0</v>
      </c>
      <c r="Y151" s="130">
        <f t="shared" si="26"/>
        <v>0</v>
      </c>
      <c r="Z151" s="131">
        <f t="shared" si="27"/>
        <v>0</v>
      </c>
      <c r="AA151" s="131">
        <f t="shared" si="28"/>
        <v>0</v>
      </c>
      <c r="AB151" s="132">
        <f t="shared" si="29"/>
        <v>0</v>
      </c>
      <c r="AC151" s="130">
        <f t="shared" si="30"/>
        <v>0</v>
      </c>
      <c r="AD151" s="131">
        <f t="shared" si="31"/>
        <v>0</v>
      </c>
      <c r="AE151" s="131">
        <f t="shared" si="32"/>
        <v>0</v>
      </c>
      <c r="AF151" s="132">
        <f t="shared" si="33"/>
        <v>0</v>
      </c>
      <c r="AG151" s="130">
        <f t="shared" si="34"/>
        <v>0</v>
      </c>
      <c r="AH151" s="131">
        <f t="shared" si="35"/>
        <v>0</v>
      </c>
      <c r="AI151" s="131">
        <f t="shared" si="36"/>
        <v>0</v>
      </c>
      <c r="AJ151" s="132">
        <f t="shared" si="37"/>
        <v>0</v>
      </c>
      <c r="AK151" s="1"/>
    </row>
    <row r="152" spans="1:37" ht="15" hidden="1" customHeight="1">
      <c r="A152" s="1"/>
      <c r="B152" s="1"/>
      <c r="C152" s="68">
        <f t="shared" si="38"/>
        <v>45325</v>
      </c>
      <c r="D152" s="119">
        <v>34</v>
      </c>
      <c r="E152" s="130">
        <f t="shared" si="10"/>
        <v>0</v>
      </c>
      <c r="F152" s="131">
        <f t="shared" si="11"/>
        <v>0</v>
      </c>
      <c r="G152" s="131">
        <f t="shared" si="12"/>
        <v>0</v>
      </c>
      <c r="H152" s="132">
        <f t="shared" si="13"/>
        <v>0</v>
      </c>
      <c r="I152" s="130">
        <f t="shared" si="14"/>
        <v>0</v>
      </c>
      <c r="J152" s="131">
        <f t="shared" si="15"/>
        <v>0</v>
      </c>
      <c r="K152" s="131">
        <f t="shared" si="16"/>
        <v>0</v>
      </c>
      <c r="L152" s="132">
        <f t="shared" si="17"/>
        <v>0</v>
      </c>
      <c r="M152" s="130">
        <f t="shared" si="18"/>
        <v>0</v>
      </c>
      <c r="N152" s="131">
        <f t="shared" si="19"/>
        <v>0</v>
      </c>
      <c r="O152" s="131">
        <f t="shared" si="20"/>
        <v>0</v>
      </c>
      <c r="P152" s="132">
        <f t="shared" si="21"/>
        <v>0</v>
      </c>
      <c r="Q152" s="130">
        <f t="shared" si="22"/>
        <v>0</v>
      </c>
      <c r="V152" s="131">
        <f t="shared" si="23"/>
        <v>0</v>
      </c>
      <c r="W152" s="131">
        <f t="shared" si="24"/>
        <v>0</v>
      </c>
      <c r="X152" s="132">
        <f t="shared" si="25"/>
        <v>0</v>
      </c>
      <c r="Y152" s="130">
        <f t="shared" si="26"/>
        <v>0</v>
      </c>
      <c r="Z152" s="131">
        <f t="shared" si="27"/>
        <v>0</v>
      </c>
      <c r="AA152" s="131">
        <f t="shared" si="28"/>
        <v>0</v>
      </c>
      <c r="AB152" s="132">
        <f t="shared" si="29"/>
        <v>0</v>
      </c>
      <c r="AC152" s="130">
        <f t="shared" si="30"/>
        <v>0</v>
      </c>
      <c r="AD152" s="131">
        <f t="shared" si="31"/>
        <v>0</v>
      </c>
      <c r="AE152" s="131">
        <f t="shared" si="32"/>
        <v>0</v>
      </c>
      <c r="AF152" s="132">
        <f t="shared" si="33"/>
        <v>0</v>
      </c>
      <c r="AG152" s="130">
        <f t="shared" si="34"/>
        <v>0</v>
      </c>
      <c r="AH152" s="131">
        <f t="shared" si="35"/>
        <v>0</v>
      </c>
      <c r="AI152" s="131">
        <f t="shared" si="36"/>
        <v>0</v>
      </c>
      <c r="AJ152" s="132">
        <f t="shared" si="37"/>
        <v>0</v>
      </c>
      <c r="AK152" s="1"/>
    </row>
    <row r="153" spans="1:37" ht="15" hidden="1" customHeight="1">
      <c r="A153" s="1"/>
      <c r="B153" s="1"/>
      <c r="C153" s="68">
        <f t="shared" si="38"/>
        <v>45326</v>
      </c>
      <c r="D153" s="119">
        <v>35</v>
      </c>
      <c r="E153" s="130">
        <f t="shared" si="10"/>
        <v>0</v>
      </c>
      <c r="F153" s="131">
        <f t="shared" si="11"/>
        <v>0</v>
      </c>
      <c r="G153" s="131">
        <f t="shared" si="12"/>
        <v>0</v>
      </c>
      <c r="H153" s="132">
        <f t="shared" si="13"/>
        <v>0</v>
      </c>
      <c r="I153" s="130">
        <f t="shared" si="14"/>
        <v>0</v>
      </c>
      <c r="J153" s="131">
        <f t="shared" si="15"/>
        <v>0</v>
      </c>
      <c r="K153" s="131">
        <f t="shared" si="16"/>
        <v>0</v>
      </c>
      <c r="L153" s="132">
        <f t="shared" si="17"/>
        <v>0</v>
      </c>
      <c r="M153" s="130">
        <f t="shared" si="18"/>
        <v>0</v>
      </c>
      <c r="N153" s="131">
        <f t="shared" si="19"/>
        <v>0</v>
      </c>
      <c r="O153" s="131">
        <f t="shared" si="20"/>
        <v>0</v>
      </c>
      <c r="P153" s="132">
        <f t="shared" si="21"/>
        <v>0</v>
      </c>
      <c r="Q153" s="130">
        <f t="shared" si="22"/>
        <v>0</v>
      </c>
      <c r="V153" s="131">
        <f t="shared" si="23"/>
        <v>0</v>
      </c>
      <c r="W153" s="131">
        <f t="shared" si="24"/>
        <v>0</v>
      </c>
      <c r="X153" s="132">
        <f t="shared" si="25"/>
        <v>0</v>
      </c>
      <c r="Y153" s="130">
        <f t="shared" si="26"/>
        <v>0</v>
      </c>
      <c r="Z153" s="131">
        <f t="shared" si="27"/>
        <v>0</v>
      </c>
      <c r="AA153" s="131">
        <f t="shared" si="28"/>
        <v>0</v>
      </c>
      <c r="AB153" s="132">
        <f t="shared" si="29"/>
        <v>0</v>
      </c>
      <c r="AC153" s="130">
        <f t="shared" si="30"/>
        <v>0</v>
      </c>
      <c r="AD153" s="131">
        <f t="shared" si="31"/>
        <v>0</v>
      </c>
      <c r="AE153" s="131">
        <f t="shared" si="32"/>
        <v>0</v>
      </c>
      <c r="AF153" s="132">
        <f t="shared" si="33"/>
        <v>0</v>
      </c>
      <c r="AG153" s="130">
        <f t="shared" si="34"/>
        <v>0</v>
      </c>
      <c r="AH153" s="131">
        <f t="shared" si="35"/>
        <v>0</v>
      </c>
      <c r="AI153" s="131">
        <f t="shared" si="36"/>
        <v>0</v>
      </c>
      <c r="AJ153" s="132">
        <f t="shared" si="37"/>
        <v>0</v>
      </c>
      <c r="AK153" s="1"/>
    </row>
    <row r="154" spans="1:37" ht="15" hidden="1" customHeight="1">
      <c r="A154" s="1"/>
      <c r="B154" s="1"/>
      <c r="C154" s="68">
        <f t="shared" si="38"/>
        <v>45327</v>
      </c>
      <c r="D154" s="119">
        <v>36</v>
      </c>
      <c r="E154" s="130">
        <f t="shared" si="10"/>
        <v>0</v>
      </c>
      <c r="F154" s="131">
        <f t="shared" si="11"/>
        <v>0</v>
      </c>
      <c r="G154" s="131">
        <f t="shared" si="12"/>
        <v>0</v>
      </c>
      <c r="H154" s="132">
        <f t="shared" si="13"/>
        <v>0</v>
      </c>
      <c r="I154" s="130">
        <f t="shared" si="14"/>
        <v>0</v>
      </c>
      <c r="J154" s="131">
        <f t="shared" si="15"/>
        <v>0</v>
      </c>
      <c r="K154" s="131">
        <f t="shared" si="16"/>
        <v>0</v>
      </c>
      <c r="L154" s="132">
        <f t="shared" si="17"/>
        <v>0</v>
      </c>
      <c r="M154" s="130">
        <f t="shared" si="18"/>
        <v>0</v>
      </c>
      <c r="N154" s="131">
        <f t="shared" si="19"/>
        <v>0</v>
      </c>
      <c r="O154" s="131">
        <f t="shared" si="20"/>
        <v>0</v>
      </c>
      <c r="P154" s="132">
        <f t="shared" si="21"/>
        <v>0</v>
      </c>
      <c r="Q154" s="130">
        <f t="shared" si="22"/>
        <v>0</v>
      </c>
      <c r="V154" s="131">
        <f t="shared" si="23"/>
        <v>0</v>
      </c>
      <c r="W154" s="131">
        <f t="shared" si="24"/>
        <v>0</v>
      </c>
      <c r="X154" s="132">
        <f t="shared" si="25"/>
        <v>0</v>
      </c>
      <c r="Y154" s="130">
        <f t="shared" si="26"/>
        <v>0</v>
      </c>
      <c r="Z154" s="131">
        <f t="shared" si="27"/>
        <v>0</v>
      </c>
      <c r="AA154" s="131">
        <f t="shared" si="28"/>
        <v>0</v>
      </c>
      <c r="AB154" s="132">
        <f t="shared" si="29"/>
        <v>0</v>
      </c>
      <c r="AC154" s="130">
        <f t="shared" si="30"/>
        <v>0</v>
      </c>
      <c r="AD154" s="131">
        <f t="shared" si="31"/>
        <v>0</v>
      </c>
      <c r="AE154" s="131">
        <f t="shared" si="32"/>
        <v>0</v>
      </c>
      <c r="AF154" s="132">
        <f t="shared" si="33"/>
        <v>0</v>
      </c>
      <c r="AG154" s="130">
        <f t="shared" si="34"/>
        <v>0</v>
      </c>
      <c r="AH154" s="131">
        <f t="shared" si="35"/>
        <v>0</v>
      </c>
      <c r="AI154" s="131">
        <f t="shared" si="36"/>
        <v>0</v>
      </c>
      <c r="AJ154" s="132">
        <f t="shared" si="37"/>
        <v>0</v>
      </c>
      <c r="AK154" s="1"/>
    </row>
    <row r="155" spans="1:37" ht="15" hidden="1" customHeight="1">
      <c r="A155" s="1"/>
      <c r="B155" s="1"/>
      <c r="C155" s="68">
        <f t="shared" si="38"/>
        <v>45328</v>
      </c>
      <c r="D155" s="119">
        <v>37</v>
      </c>
      <c r="E155" s="130">
        <f t="shared" si="10"/>
        <v>0</v>
      </c>
      <c r="F155" s="131">
        <f t="shared" si="11"/>
        <v>0</v>
      </c>
      <c r="G155" s="131">
        <f t="shared" si="12"/>
        <v>0</v>
      </c>
      <c r="H155" s="132">
        <f t="shared" si="13"/>
        <v>0</v>
      </c>
      <c r="I155" s="130">
        <f t="shared" si="14"/>
        <v>0</v>
      </c>
      <c r="J155" s="131">
        <f t="shared" si="15"/>
        <v>0</v>
      </c>
      <c r="K155" s="131">
        <f t="shared" si="16"/>
        <v>0</v>
      </c>
      <c r="L155" s="132">
        <f t="shared" si="17"/>
        <v>0</v>
      </c>
      <c r="M155" s="130">
        <f t="shared" si="18"/>
        <v>0</v>
      </c>
      <c r="N155" s="131">
        <f t="shared" si="19"/>
        <v>0</v>
      </c>
      <c r="O155" s="131">
        <f t="shared" si="20"/>
        <v>0</v>
      </c>
      <c r="P155" s="132">
        <f t="shared" si="21"/>
        <v>0</v>
      </c>
      <c r="Q155" s="130">
        <f t="shared" si="22"/>
        <v>0</v>
      </c>
      <c r="V155" s="131">
        <f t="shared" si="23"/>
        <v>0</v>
      </c>
      <c r="W155" s="131">
        <f t="shared" si="24"/>
        <v>0</v>
      </c>
      <c r="X155" s="132">
        <f t="shared" si="25"/>
        <v>0</v>
      </c>
      <c r="Y155" s="130">
        <f t="shared" si="26"/>
        <v>0</v>
      </c>
      <c r="Z155" s="131">
        <f t="shared" si="27"/>
        <v>0</v>
      </c>
      <c r="AA155" s="131">
        <f t="shared" si="28"/>
        <v>0</v>
      </c>
      <c r="AB155" s="132">
        <f t="shared" si="29"/>
        <v>0</v>
      </c>
      <c r="AC155" s="130">
        <f t="shared" si="30"/>
        <v>0</v>
      </c>
      <c r="AD155" s="131">
        <f t="shared" si="31"/>
        <v>0</v>
      </c>
      <c r="AE155" s="131">
        <f t="shared" si="32"/>
        <v>0</v>
      </c>
      <c r="AF155" s="132">
        <f t="shared" si="33"/>
        <v>0</v>
      </c>
      <c r="AG155" s="130">
        <f t="shared" si="34"/>
        <v>0</v>
      </c>
      <c r="AH155" s="131">
        <f t="shared" si="35"/>
        <v>0</v>
      </c>
      <c r="AI155" s="131">
        <f t="shared" si="36"/>
        <v>0</v>
      </c>
      <c r="AJ155" s="132">
        <f t="shared" si="37"/>
        <v>0</v>
      </c>
      <c r="AK155" s="1"/>
    </row>
    <row r="156" spans="1:37" ht="15" hidden="1" customHeight="1">
      <c r="A156" s="1"/>
      <c r="B156" s="1"/>
      <c r="C156" s="68">
        <f t="shared" si="38"/>
        <v>45329</v>
      </c>
      <c r="D156" s="119">
        <v>38</v>
      </c>
      <c r="E156" s="130">
        <f t="shared" si="10"/>
        <v>0</v>
      </c>
      <c r="F156" s="131">
        <f t="shared" si="11"/>
        <v>0</v>
      </c>
      <c r="G156" s="131">
        <f t="shared" si="12"/>
        <v>0</v>
      </c>
      <c r="H156" s="132">
        <f t="shared" si="13"/>
        <v>0</v>
      </c>
      <c r="I156" s="130">
        <f t="shared" si="14"/>
        <v>0</v>
      </c>
      <c r="J156" s="131">
        <f t="shared" si="15"/>
        <v>0</v>
      </c>
      <c r="K156" s="131">
        <f t="shared" si="16"/>
        <v>0</v>
      </c>
      <c r="L156" s="132">
        <f t="shared" si="17"/>
        <v>0</v>
      </c>
      <c r="M156" s="130">
        <f t="shared" si="18"/>
        <v>0</v>
      </c>
      <c r="N156" s="131">
        <f t="shared" si="19"/>
        <v>0</v>
      </c>
      <c r="O156" s="131">
        <f t="shared" si="20"/>
        <v>0</v>
      </c>
      <c r="P156" s="132">
        <f t="shared" si="21"/>
        <v>0</v>
      </c>
      <c r="Q156" s="130">
        <f t="shared" si="22"/>
        <v>0</v>
      </c>
      <c r="V156" s="131">
        <f t="shared" si="23"/>
        <v>0</v>
      </c>
      <c r="W156" s="131">
        <f t="shared" si="24"/>
        <v>0</v>
      </c>
      <c r="X156" s="132">
        <f t="shared" si="25"/>
        <v>0</v>
      </c>
      <c r="Y156" s="130">
        <f t="shared" si="26"/>
        <v>0</v>
      </c>
      <c r="Z156" s="131">
        <f t="shared" si="27"/>
        <v>0</v>
      </c>
      <c r="AA156" s="131">
        <f t="shared" si="28"/>
        <v>0</v>
      </c>
      <c r="AB156" s="132">
        <f t="shared" si="29"/>
        <v>0</v>
      </c>
      <c r="AC156" s="130">
        <f t="shared" si="30"/>
        <v>0</v>
      </c>
      <c r="AD156" s="131">
        <f t="shared" si="31"/>
        <v>0</v>
      </c>
      <c r="AE156" s="131">
        <f t="shared" si="32"/>
        <v>0</v>
      </c>
      <c r="AF156" s="132">
        <f t="shared" si="33"/>
        <v>0</v>
      </c>
      <c r="AG156" s="130">
        <f t="shared" si="34"/>
        <v>0</v>
      </c>
      <c r="AH156" s="131">
        <f t="shared" si="35"/>
        <v>0</v>
      </c>
      <c r="AI156" s="131">
        <f t="shared" si="36"/>
        <v>0</v>
      </c>
      <c r="AJ156" s="132">
        <f t="shared" si="37"/>
        <v>0</v>
      </c>
      <c r="AK156" s="1"/>
    </row>
    <row r="157" spans="1:37" ht="15" hidden="1" customHeight="1">
      <c r="A157" s="1"/>
      <c r="B157" s="1"/>
      <c r="C157" s="68">
        <f t="shared" si="38"/>
        <v>45330</v>
      </c>
      <c r="D157" s="119">
        <v>39</v>
      </c>
      <c r="E157" s="130">
        <f t="shared" si="10"/>
        <v>0</v>
      </c>
      <c r="F157" s="131">
        <f t="shared" si="11"/>
        <v>0</v>
      </c>
      <c r="G157" s="131">
        <f t="shared" si="12"/>
        <v>0</v>
      </c>
      <c r="H157" s="132">
        <f t="shared" si="13"/>
        <v>0</v>
      </c>
      <c r="I157" s="130">
        <f t="shared" si="14"/>
        <v>0</v>
      </c>
      <c r="J157" s="131">
        <f t="shared" si="15"/>
        <v>0</v>
      </c>
      <c r="K157" s="131">
        <f t="shared" si="16"/>
        <v>0</v>
      </c>
      <c r="L157" s="132">
        <f t="shared" si="17"/>
        <v>0</v>
      </c>
      <c r="M157" s="130">
        <f t="shared" si="18"/>
        <v>0</v>
      </c>
      <c r="N157" s="131">
        <f t="shared" si="19"/>
        <v>0</v>
      </c>
      <c r="O157" s="131">
        <f t="shared" si="20"/>
        <v>0</v>
      </c>
      <c r="P157" s="132">
        <f t="shared" si="21"/>
        <v>0</v>
      </c>
      <c r="Q157" s="130">
        <f t="shared" si="22"/>
        <v>0</v>
      </c>
      <c r="V157" s="131">
        <f t="shared" si="23"/>
        <v>0</v>
      </c>
      <c r="W157" s="131">
        <f t="shared" si="24"/>
        <v>0</v>
      </c>
      <c r="X157" s="132">
        <f t="shared" si="25"/>
        <v>0</v>
      </c>
      <c r="Y157" s="130">
        <f t="shared" si="26"/>
        <v>0</v>
      </c>
      <c r="Z157" s="131">
        <f t="shared" si="27"/>
        <v>0</v>
      </c>
      <c r="AA157" s="131">
        <f t="shared" si="28"/>
        <v>0</v>
      </c>
      <c r="AB157" s="132">
        <f t="shared" si="29"/>
        <v>0</v>
      </c>
      <c r="AC157" s="130">
        <f t="shared" si="30"/>
        <v>0</v>
      </c>
      <c r="AD157" s="131">
        <f t="shared" si="31"/>
        <v>0</v>
      </c>
      <c r="AE157" s="131">
        <f t="shared" si="32"/>
        <v>0</v>
      </c>
      <c r="AF157" s="132">
        <f t="shared" si="33"/>
        <v>0</v>
      </c>
      <c r="AG157" s="130">
        <f t="shared" si="34"/>
        <v>0</v>
      </c>
      <c r="AH157" s="131">
        <f t="shared" si="35"/>
        <v>0</v>
      </c>
      <c r="AI157" s="131">
        <f t="shared" si="36"/>
        <v>0</v>
      </c>
      <c r="AJ157" s="132">
        <f t="shared" si="37"/>
        <v>0</v>
      </c>
      <c r="AK157" s="1"/>
    </row>
    <row r="158" spans="1:37" ht="15" hidden="1" customHeight="1">
      <c r="A158" s="1"/>
      <c r="B158" s="1"/>
      <c r="C158" s="68">
        <f t="shared" si="38"/>
        <v>45331</v>
      </c>
      <c r="D158" s="119">
        <v>40</v>
      </c>
      <c r="E158" s="130">
        <f t="shared" si="10"/>
        <v>0</v>
      </c>
      <c r="F158" s="131">
        <f t="shared" si="11"/>
        <v>0</v>
      </c>
      <c r="G158" s="131">
        <f t="shared" si="12"/>
        <v>0</v>
      </c>
      <c r="H158" s="132">
        <f t="shared" si="13"/>
        <v>0</v>
      </c>
      <c r="I158" s="130">
        <f t="shared" si="14"/>
        <v>0</v>
      </c>
      <c r="J158" s="131">
        <f t="shared" si="15"/>
        <v>0</v>
      </c>
      <c r="K158" s="131">
        <f t="shared" si="16"/>
        <v>0</v>
      </c>
      <c r="L158" s="132">
        <f t="shared" si="17"/>
        <v>0</v>
      </c>
      <c r="M158" s="130">
        <f t="shared" si="18"/>
        <v>0</v>
      </c>
      <c r="N158" s="131">
        <f t="shared" si="19"/>
        <v>0</v>
      </c>
      <c r="O158" s="131">
        <f t="shared" si="20"/>
        <v>0</v>
      </c>
      <c r="P158" s="132">
        <f t="shared" si="21"/>
        <v>0</v>
      </c>
      <c r="Q158" s="130">
        <f t="shared" si="22"/>
        <v>0</v>
      </c>
      <c r="V158" s="131">
        <f t="shared" si="23"/>
        <v>0</v>
      </c>
      <c r="W158" s="131">
        <f t="shared" si="24"/>
        <v>0</v>
      </c>
      <c r="X158" s="132">
        <f t="shared" si="25"/>
        <v>0</v>
      </c>
      <c r="Y158" s="130">
        <f t="shared" si="26"/>
        <v>0</v>
      </c>
      <c r="Z158" s="131">
        <f t="shared" si="27"/>
        <v>0</v>
      </c>
      <c r="AA158" s="131">
        <f t="shared" si="28"/>
        <v>0</v>
      </c>
      <c r="AB158" s="132">
        <f t="shared" si="29"/>
        <v>0</v>
      </c>
      <c r="AC158" s="130">
        <f t="shared" si="30"/>
        <v>0</v>
      </c>
      <c r="AD158" s="131">
        <f t="shared" si="31"/>
        <v>0</v>
      </c>
      <c r="AE158" s="131">
        <f t="shared" si="32"/>
        <v>0</v>
      </c>
      <c r="AF158" s="132">
        <f t="shared" si="33"/>
        <v>0</v>
      </c>
      <c r="AG158" s="130">
        <f t="shared" si="34"/>
        <v>0</v>
      </c>
      <c r="AH158" s="131">
        <f t="shared" si="35"/>
        <v>0</v>
      </c>
      <c r="AI158" s="131">
        <f t="shared" si="36"/>
        <v>0</v>
      </c>
      <c r="AJ158" s="132">
        <f t="shared" si="37"/>
        <v>0</v>
      </c>
      <c r="AK158" s="1"/>
    </row>
    <row r="159" spans="1:37" ht="15" hidden="1" customHeight="1">
      <c r="A159" s="1"/>
      <c r="B159" s="1"/>
      <c r="C159" s="68">
        <f t="shared" si="38"/>
        <v>45332</v>
      </c>
      <c r="D159" s="119">
        <v>41</v>
      </c>
      <c r="E159" s="130">
        <f t="shared" si="10"/>
        <v>0</v>
      </c>
      <c r="F159" s="131">
        <f t="shared" si="11"/>
        <v>0</v>
      </c>
      <c r="G159" s="131">
        <f t="shared" si="12"/>
        <v>0</v>
      </c>
      <c r="H159" s="132">
        <f t="shared" si="13"/>
        <v>0</v>
      </c>
      <c r="I159" s="130">
        <f t="shared" si="14"/>
        <v>0</v>
      </c>
      <c r="J159" s="131">
        <f t="shared" si="15"/>
        <v>0</v>
      </c>
      <c r="K159" s="131">
        <f t="shared" si="16"/>
        <v>0</v>
      </c>
      <c r="L159" s="132">
        <f t="shared" si="17"/>
        <v>0</v>
      </c>
      <c r="M159" s="130">
        <f t="shared" si="18"/>
        <v>0</v>
      </c>
      <c r="N159" s="131">
        <f t="shared" si="19"/>
        <v>0</v>
      </c>
      <c r="O159" s="131">
        <f t="shared" si="20"/>
        <v>0</v>
      </c>
      <c r="P159" s="132">
        <f t="shared" si="21"/>
        <v>0</v>
      </c>
      <c r="Q159" s="130">
        <f t="shared" si="22"/>
        <v>0</v>
      </c>
      <c r="V159" s="131">
        <f t="shared" si="23"/>
        <v>0</v>
      </c>
      <c r="W159" s="131">
        <f t="shared" si="24"/>
        <v>0</v>
      </c>
      <c r="X159" s="132">
        <f t="shared" si="25"/>
        <v>0</v>
      </c>
      <c r="Y159" s="130">
        <f t="shared" si="26"/>
        <v>0</v>
      </c>
      <c r="Z159" s="131">
        <f t="shared" si="27"/>
        <v>0</v>
      </c>
      <c r="AA159" s="131">
        <f t="shared" si="28"/>
        <v>0</v>
      </c>
      <c r="AB159" s="132">
        <f t="shared" si="29"/>
        <v>0</v>
      </c>
      <c r="AC159" s="130">
        <f t="shared" si="30"/>
        <v>0</v>
      </c>
      <c r="AD159" s="131">
        <f t="shared" si="31"/>
        <v>0</v>
      </c>
      <c r="AE159" s="131">
        <f t="shared" si="32"/>
        <v>0</v>
      </c>
      <c r="AF159" s="132">
        <f t="shared" si="33"/>
        <v>0</v>
      </c>
      <c r="AG159" s="130">
        <f t="shared" si="34"/>
        <v>0</v>
      </c>
      <c r="AH159" s="131">
        <f t="shared" si="35"/>
        <v>0</v>
      </c>
      <c r="AI159" s="131">
        <f t="shared" si="36"/>
        <v>0</v>
      </c>
      <c r="AJ159" s="132">
        <f t="shared" si="37"/>
        <v>0</v>
      </c>
      <c r="AK159" s="1"/>
    </row>
    <row r="160" spans="1:37" ht="15" hidden="1" customHeight="1">
      <c r="A160" s="1"/>
      <c r="B160" s="1"/>
      <c r="C160" s="68">
        <f t="shared" si="38"/>
        <v>45333</v>
      </c>
      <c r="D160" s="119">
        <v>42</v>
      </c>
      <c r="E160" s="130">
        <f t="shared" si="10"/>
        <v>0</v>
      </c>
      <c r="F160" s="131">
        <f t="shared" si="11"/>
        <v>0</v>
      </c>
      <c r="G160" s="131">
        <f t="shared" si="12"/>
        <v>0</v>
      </c>
      <c r="H160" s="132">
        <f t="shared" si="13"/>
        <v>0</v>
      </c>
      <c r="I160" s="130">
        <f t="shared" si="14"/>
        <v>0</v>
      </c>
      <c r="J160" s="131">
        <f t="shared" si="15"/>
        <v>0</v>
      </c>
      <c r="K160" s="131">
        <f t="shared" si="16"/>
        <v>0</v>
      </c>
      <c r="L160" s="132">
        <f t="shared" si="17"/>
        <v>0</v>
      </c>
      <c r="M160" s="130">
        <f t="shared" si="18"/>
        <v>0</v>
      </c>
      <c r="N160" s="131">
        <f t="shared" si="19"/>
        <v>0</v>
      </c>
      <c r="O160" s="131">
        <f t="shared" si="20"/>
        <v>0</v>
      </c>
      <c r="P160" s="132">
        <f t="shared" si="21"/>
        <v>0</v>
      </c>
      <c r="Q160" s="130">
        <f t="shared" si="22"/>
        <v>0</v>
      </c>
      <c r="V160" s="131">
        <f t="shared" si="23"/>
        <v>0</v>
      </c>
      <c r="W160" s="131">
        <f t="shared" si="24"/>
        <v>0</v>
      </c>
      <c r="X160" s="132">
        <f t="shared" si="25"/>
        <v>0</v>
      </c>
      <c r="Y160" s="130">
        <f t="shared" si="26"/>
        <v>0</v>
      </c>
      <c r="Z160" s="131">
        <f t="shared" si="27"/>
        <v>0</v>
      </c>
      <c r="AA160" s="131">
        <f t="shared" si="28"/>
        <v>0</v>
      </c>
      <c r="AB160" s="132">
        <f t="shared" si="29"/>
        <v>0</v>
      </c>
      <c r="AC160" s="130">
        <f t="shared" si="30"/>
        <v>0</v>
      </c>
      <c r="AD160" s="131">
        <f t="shared" si="31"/>
        <v>0</v>
      </c>
      <c r="AE160" s="131">
        <f t="shared" si="32"/>
        <v>0</v>
      </c>
      <c r="AF160" s="132">
        <f t="shared" si="33"/>
        <v>0</v>
      </c>
      <c r="AG160" s="130">
        <f t="shared" si="34"/>
        <v>0</v>
      </c>
      <c r="AH160" s="131">
        <f t="shared" si="35"/>
        <v>0</v>
      </c>
      <c r="AI160" s="131">
        <f t="shared" si="36"/>
        <v>0</v>
      </c>
      <c r="AJ160" s="132">
        <f t="shared" si="37"/>
        <v>0</v>
      </c>
      <c r="AK160" s="1"/>
    </row>
    <row r="161" spans="1:37" ht="15" hidden="1" customHeight="1">
      <c r="A161" s="1"/>
      <c r="B161" s="1"/>
      <c r="C161" s="68">
        <f t="shared" si="38"/>
        <v>45334</v>
      </c>
      <c r="D161" s="119">
        <v>43</v>
      </c>
      <c r="E161" s="130">
        <f t="shared" si="10"/>
        <v>0</v>
      </c>
      <c r="F161" s="131">
        <f t="shared" si="11"/>
        <v>0</v>
      </c>
      <c r="G161" s="131">
        <f t="shared" si="12"/>
        <v>0</v>
      </c>
      <c r="H161" s="132">
        <f t="shared" si="13"/>
        <v>0</v>
      </c>
      <c r="I161" s="130">
        <f t="shared" si="14"/>
        <v>0</v>
      </c>
      <c r="J161" s="131">
        <f t="shared" si="15"/>
        <v>0</v>
      </c>
      <c r="K161" s="131">
        <f t="shared" si="16"/>
        <v>0</v>
      </c>
      <c r="L161" s="132">
        <f t="shared" si="17"/>
        <v>0</v>
      </c>
      <c r="M161" s="130">
        <f t="shared" si="18"/>
        <v>0</v>
      </c>
      <c r="N161" s="131">
        <f t="shared" si="19"/>
        <v>0</v>
      </c>
      <c r="O161" s="131">
        <f t="shared" si="20"/>
        <v>0</v>
      </c>
      <c r="P161" s="132">
        <f t="shared" si="21"/>
        <v>0</v>
      </c>
      <c r="Q161" s="130">
        <f t="shared" si="22"/>
        <v>0</v>
      </c>
      <c r="V161" s="131">
        <f t="shared" si="23"/>
        <v>0</v>
      </c>
      <c r="W161" s="131">
        <f t="shared" si="24"/>
        <v>0</v>
      </c>
      <c r="X161" s="132">
        <f t="shared" si="25"/>
        <v>0</v>
      </c>
      <c r="Y161" s="130">
        <f t="shared" si="26"/>
        <v>0</v>
      </c>
      <c r="Z161" s="131">
        <f t="shared" si="27"/>
        <v>0</v>
      </c>
      <c r="AA161" s="131">
        <f t="shared" si="28"/>
        <v>0</v>
      </c>
      <c r="AB161" s="132">
        <f t="shared" si="29"/>
        <v>0</v>
      </c>
      <c r="AC161" s="130">
        <f t="shared" si="30"/>
        <v>0</v>
      </c>
      <c r="AD161" s="131">
        <f t="shared" si="31"/>
        <v>0</v>
      </c>
      <c r="AE161" s="131">
        <f t="shared" si="32"/>
        <v>0</v>
      </c>
      <c r="AF161" s="132">
        <f t="shared" si="33"/>
        <v>0</v>
      </c>
      <c r="AG161" s="130">
        <f t="shared" si="34"/>
        <v>0</v>
      </c>
      <c r="AH161" s="131">
        <f t="shared" si="35"/>
        <v>0</v>
      </c>
      <c r="AI161" s="131">
        <f t="shared" si="36"/>
        <v>0</v>
      </c>
      <c r="AJ161" s="132">
        <f t="shared" si="37"/>
        <v>0</v>
      </c>
      <c r="AK161" s="1"/>
    </row>
    <row r="162" spans="1:37" ht="15" hidden="1" customHeight="1">
      <c r="A162" s="1"/>
      <c r="B162" s="1"/>
      <c r="C162" s="68">
        <f t="shared" si="38"/>
        <v>45335</v>
      </c>
      <c r="D162" s="119">
        <v>44</v>
      </c>
      <c r="E162" s="130">
        <f t="shared" si="10"/>
        <v>0</v>
      </c>
      <c r="F162" s="131">
        <f t="shared" si="11"/>
        <v>0</v>
      </c>
      <c r="G162" s="131">
        <f t="shared" si="12"/>
        <v>0</v>
      </c>
      <c r="H162" s="132">
        <f t="shared" si="13"/>
        <v>0</v>
      </c>
      <c r="I162" s="130">
        <f t="shared" si="14"/>
        <v>0</v>
      </c>
      <c r="J162" s="131">
        <f t="shared" si="15"/>
        <v>0</v>
      </c>
      <c r="K162" s="131">
        <f t="shared" si="16"/>
        <v>0</v>
      </c>
      <c r="L162" s="132">
        <f t="shared" si="17"/>
        <v>0</v>
      </c>
      <c r="M162" s="130">
        <f t="shared" si="18"/>
        <v>0</v>
      </c>
      <c r="N162" s="131">
        <f t="shared" si="19"/>
        <v>0</v>
      </c>
      <c r="O162" s="131">
        <f t="shared" si="20"/>
        <v>0</v>
      </c>
      <c r="P162" s="132">
        <f t="shared" si="21"/>
        <v>0</v>
      </c>
      <c r="Q162" s="130">
        <f t="shared" si="22"/>
        <v>0</v>
      </c>
      <c r="V162" s="131">
        <f t="shared" si="23"/>
        <v>0</v>
      </c>
      <c r="W162" s="131">
        <f t="shared" si="24"/>
        <v>0</v>
      </c>
      <c r="X162" s="132">
        <f t="shared" si="25"/>
        <v>0</v>
      </c>
      <c r="Y162" s="130">
        <f t="shared" si="26"/>
        <v>0</v>
      </c>
      <c r="Z162" s="131">
        <f t="shared" si="27"/>
        <v>0</v>
      </c>
      <c r="AA162" s="131">
        <f t="shared" si="28"/>
        <v>0</v>
      </c>
      <c r="AB162" s="132">
        <f t="shared" si="29"/>
        <v>0</v>
      </c>
      <c r="AC162" s="130">
        <f t="shared" si="30"/>
        <v>0</v>
      </c>
      <c r="AD162" s="131">
        <f t="shared" si="31"/>
        <v>0</v>
      </c>
      <c r="AE162" s="131">
        <f t="shared" si="32"/>
        <v>0</v>
      </c>
      <c r="AF162" s="132">
        <f t="shared" si="33"/>
        <v>0</v>
      </c>
      <c r="AG162" s="130">
        <f t="shared" si="34"/>
        <v>0</v>
      </c>
      <c r="AH162" s="131">
        <f t="shared" si="35"/>
        <v>0</v>
      </c>
      <c r="AI162" s="131">
        <f t="shared" si="36"/>
        <v>0</v>
      </c>
      <c r="AJ162" s="132">
        <f t="shared" si="37"/>
        <v>0</v>
      </c>
      <c r="AK162" s="1"/>
    </row>
    <row r="163" spans="1:37" ht="15" hidden="1" customHeight="1">
      <c r="A163" s="1"/>
      <c r="B163" s="1"/>
      <c r="C163" s="68">
        <f t="shared" si="38"/>
        <v>45336</v>
      </c>
      <c r="D163" s="119">
        <v>45</v>
      </c>
      <c r="E163" s="130">
        <f t="shared" si="10"/>
        <v>0</v>
      </c>
      <c r="F163" s="131">
        <f t="shared" si="11"/>
        <v>0</v>
      </c>
      <c r="G163" s="131">
        <f t="shared" si="12"/>
        <v>0</v>
      </c>
      <c r="H163" s="132">
        <f t="shared" si="13"/>
        <v>0</v>
      </c>
      <c r="I163" s="130">
        <f t="shared" si="14"/>
        <v>0</v>
      </c>
      <c r="J163" s="131">
        <f t="shared" si="15"/>
        <v>0</v>
      </c>
      <c r="K163" s="131">
        <f t="shared" si="16"/>
        <v>0</v>
      </c>
      <c r="L163" s="132">
        <f t="shared" si="17"/>
        <v>0</v>
      </c>
      <c r="M163" s="130">
        <f t="shared" si="18"/>
        <v>0</v>
      </c>
      <c r="N163" s="131">
        <f t="shared" si="19"/>
        <v>0</v>
      </c>
      <c r="O163" s="131">
        <f t="shared" si="20"/>
        <v>0</v>
      </c>
      <c r="P163" s="132">
        <f t="shared" si="21"/>
        <v>0</v>
      </c>
      <c r="Q163" s="130">
        <f t="shared" si="22"/>
        <v>0</v>
      </c>
      <c r="V163" s="131">
        <f t="shared" si="23"/>
        <v>0</v>
      </c>
      <c r="W163" s="131">
        <f t="shared" si="24"/>
        <v>0</v>
      </c>
      <c r="X163" s="132">
        <f t="shared" si="25"/>
        <v>0</v>
      </c>
      <c r="Y163" s="130">
        <f t="shared" si="26"/>
        <v>0</v>
      </c>
      <c r="Z163" s="131">
        <f t="shared" si="27"/>
        <v>0</v>
      </c>
      <c r="AA163" s="131">
        <f t="shared" si="28"/>
        <v>0</v>
      </c>
      <c r="AB163" s="132">
        <f t="shared" si="29"/>
        <v>0</v>
      </c>
      <c r="AC163" s="130">
        <f t="shared" si="30"/>
        <v>0</v>
      </c>
      <c r="AD163" s="131">
        <f t="shared" si="31"/>
        <v>0</v>
      </c>
      <c r="AE163" s="131">
        <f t="shared" si="32"/>
        <v>0</v>
      </c>
      <c r="AF163" s="132">
        <f t="shared" si="33"/>
        <v>0</v>
      </c>
      <c r="AG163" s="130">
        <f t="shared" si="34"/>
        <v>0</v>
      </c>
      <c r="AH163" s="131">
        <f t="shared" si="35"/>
        <v>0</v>
      </c>
      <c r="AI163" s="131">
        <f t="shared" si="36"/>
        <v>0</v>
      </c>
      <c r="AJ163" s="132">
        <f t="shared" si="37"/>
        <v>0</v>
      </c>
      <c r="AK163" s="1"/>
    </row>
    <row r="164" spans="1:37" ht="15" hidden="1" customHeight="1">
      <c r="A164" s="1"/>
      <c r="B164" s="1"/>
      <c r="C164" s="68">
        <f t="shared" si="38"/>
        <v>45337</v>
      </c>
      <c r="D164" s="119">
        <v>46</v>
      </c>
      <c r="E164" s="130">
        <f t="shared" si="10"/>
        <v>0</v>
      </c>
      <c r="F164" s="131">
        <f t="shared" si="11"/>
        <v>0</v>
      </c>
      <c r="G164" s="131">
        <f t="shared" si="12"/>
        <v>0</v>
      </c>
      <c r="H164" s="132">
        <f t="shared" si="13"/>
        <v>0</v>
      </c>
      <c r="I164" s="130">
        <f t="shared" si="14"/>
        <v>0</v>
      </c>
      <c r="J164" s="131">
        <f t="shared" si="15"/>
        <v>0</v>
      </c>
      <c r="K164" s="131">
        <f t="shared" si="16"/>
        <v>0</v>
      </c>
      <c r="L164" s="132">
        <f t="shared" si="17"/>
        <v>0</v>
      </c>
      <c r="M164" s="130">
        <f t="shared" si="18"/>
        <v>0</v>
      </c>
      <c r="N164" s="131">
        <f t="shared" si="19"/>
        <v>0</v>
      </c>
      <c r="O164" s="131">
        <f t="shared" si="20"/>
        <v>0</v>
      </c>
      <c r="P164" s="132">
        <f t="shared" si="21"/>
        <v>0</v>
      </c>
      <c r="Q164" s="130">
        <f t="shared" si="22"/>
        <v>0</v>
      </c>
      <c r="V164" s="131">
        <f t="shared" si="23"/>
        <v>0</v>
      </c>
      <c r="W164" s="131">
        <f t="shared" si="24"/>
        <v>0</v>
      </c>
      <c r="X164" s="132">
        <f t="shared" si="25"/>
        <v>0</v>
      </c>
      <c r="Y164" s="130">
        <f t="shared" si="26"/>
        <v>0</v>
      </c>
      <c r="Z164" s="131">
        <f t="shared" si="27"/>
        <v>0</v>
      </c>
      <c r="AA164" s="131">
        <f t="shared" si="28"/>
        <v>0</v>
      </c>
      <c r="AB164" s="132">
        <f t="shared" si="29"/>
        <v>0</v>
      </c>
      <c r="AC164" s="130">
        <f t="shared" si="30"/>
        <v>0</v>
      </c>
      <c r="AD164" s="131">
        <f t="shared" si="31"/>
        <v>0</v>
      </c>
      <c r="AE164" s="131">
        <f t="shared" si="32"/>
        <v>0</v>
      </c>
      <c r="AF164" s="132">
        <f t="shared" si="33"/>
        <v>0</v>
      </c>
      <c r="AG164" s="130">
        <f t="shared" si="34"/>
        <v>0</v>
      </c>
      <c r="AH164" s="131">
        <f t="shared" si="35"/>
        <v>0</v>
      </c>
      <c r="AI164" s="131">
        <f t="shared" si="36"/>
        <v>0</v>
      </c>
      <c r="AJ164" s="132">
        <f t="shared" si="37"/>
        <v>0</v>
      </c>
      <c r="AK164" s="1"/>
    </row>
    <row r="165" spans="1:37" ht="15" hidden="1" customHeight="1">
      <c r="A165" s="1"/>
      <c r="B165" s="1"/>
      <c r="C165" s="68">
        <f t="shared" si="38"/>
        <v>45338</v>
      </c>
      <c r="D165" s="119">
        <v>47</v>
      </c>
      <c r="E165" s="130">
        <f t="shared" si="10"/>
        <v>0</v>
      </c>
      <c r="F165" s="131" t="str">
        <f t="shared" si="11"/>
        <v>SF</v>
      </c>
      <c r="G165" s="131">
        <f t="shared" si="12"/>
        <v>0</v>
      </c>
      <c r="H165" s="132">
        <f t="shared" si="13"/>
        <v>0</v>
      </c>
      <c r="I165" s="130">
        <f t="shared" si="14"/>
        <v>0</v>
      </c>
      <c r="J165" s="131">
        <f t="shared" si="15"/>
        <v>0</v>
      </c>
      <c r="K165" s="131">
        <f t="shared" si="16"/>
        <v>0</v>
      </c>
      <c r="L165" s="132">
        <f t="shared" si="17"/>
        <v>0</v>
      </c>
      <c r="M165" s="130">
        <f t="shared" si="18"/>
        <v>0</v>
      </c>
      <c r="N165" s="131">
        <f t="shared" si="19"/>
        <v>0</v>
      </c>
      <c r="O165" s="131">
        <f t="shared" si="20"/>
        <v>0</v>
      </c>
      <c r="P165" s="132">
        <f t="shared" si="21"/>
        <v>0</v>
      </c>
      <c r="Q165" s="130">
        <f t="shared" si="22"/>
        <v>0</v>
      </c>
      <c r="V165" s="131">
        <f t="shared" si="23"/>
        <v>0</v>
      </c>
      <c r="W165" s="131">
        <f t="shared" si="24"/>
        <v>0</v>
      </c>
      <c r="X165" s="132">
        <f t="shared" si="25"/>
        <v>0</v>
      </c>
      <c r="Y165" s="130">
        <f t="shared" si="26"/>
        <v>0</v>
      </c>
      <c r="Z165" s="131">
        <f t="shared" si="27"/>
        <v>0</v>
      </c>
      <c r="AA165" s="131">
        <f t="shared" si="28"/>
        <v>0</v>
      </c>
      <c r="AB165" s="132">
        <f t="shared" si="29"/>
        <v>0</v>
      </c>
      <c r="AC165" s="130">
        <f t="shared" si="30"/>
        <v>0</v>
      </c>
      <c r="AD165" s="131">
        <f t="shared" si="31"/>
        <v>0</v>
      </c>
      <c r="AE165" s="131">
        <f t="shared" si="32"/>
        <v>0</v>
      </c>
      <c r="AF165" s="132">
        <f t="shared" si="33"/>
        <v>0</v>
      </c>
      <c r="AG165" s="130">
        <f t="shared" si="34"/>
        <v>0</v>
      </c>
      <c r="AH165" s="131">
        <f t="shared" si="35"/>
        <v>0</v>
      </c>
      <c r="AI165" s="131">
        <f t="shared" si="36"/>
        <v>0</v>
      </c>
      <c r="AJ165" s="132">
        <f t="shared" si="37"/>
        <v>0</v>
      </c>
      <c r="AK165" s="1"/>
    </row>
    <row r="166" spans="1:37" ht="15" hidden="1" customHeight="1">
      <c r="A166" s="1"/>
      <c r="B166" s="1"/>
      <c r="C166" s="68">
        <f t="shared" si="38"/>
        <v>45339</v>
      </c>
      <c r="D166" s="119">
        <v>48</v>
      </c>
      <c r="E166" s="130">
        <f t="shared" si="10"/>
        <v>0</v>
      </c>
      <c r="F166" s="131">
        <f t="shared" si="11"/>
        <v>0</v>
      </c>
      <c r="G166" s="131">
        <f t="shared" si="12"/>
        <v>0</v>
      </c>
      <c r="H166" s="132">
        <f t="shared" si="13"/>
        <v>0</v>
      </c>
      <c r="I166" s="130">
        <f t="shared" si="14"/>
        <v>0</v>
      </c>
      <c r="J166" s="131">
        <f t="shared" si="15"/>
        <v>0</v>
      </c>
      <c r="K166" s="131">
        <f t="shared" si="16"/>
        <v>0</v>
      </c>
      <c r="L166" s="132">
        <f t="shared" si="17"/>
        <v>0</v>
      </c>
      <c r="M166" s="130">
        <f t="shared" si="18"/>
        <v>0</v>
      </c>
      <c r="N166" s="131">
        <f t="shared" si="19"/>
        <v>0</v>
      </c>
      <c r="O166" s="131">
        <f t="shared" si="20"/>
        <v>0</v>
      </c>
      <c r="P166" s="132">
        <f t="shared" si="21"/>
        <v>0</v>
      </c>
      <c r="Q166" s="130">
        <f t="shared" si="22"/>
        <v>0</v>
      </c>
      <c r="V166" s="131">
        <f t="shared" si="23"/>
        <v>0</v>
      </c>
      <c r="W166" s="131">
        <f t="shared" si="24"/>
        <v>0</v>
      </c>
      <c r="X166" s="132">
        <f t="shared" si="25"/>
        <v>0</v>
      </c>
      <c r="Y166" s="130">
        <f t="shared" si="26"/>
        <v>0</v>
      </c>
      <c r="Z166" s="131">
        <f t="shared" si="27"/>
        <v>0</v>
      </c>
      <c r="AA166" s="131">
        <f t="shared" si="28"/>
        <v>0</v>
      </c>
      <c r="AB166" s="132">
        <f t="shared" si="29"/>
        <v>0</v>
      </c>
      <c r="AC166" s="130">
        <f t="shared" si="30"/>
        <v>0</v>
      </c>
      <c r="AD166" s="131">
        <f t="shared" si="31"/>
        <v>0</v>
      </c>
      <c r="AE166" s="131">
        <f t="shared" si="32"/>
        <v>0</v>
      </c>
      <c r="AF166" s="132">
        <f t="shared" si="33"/>
        <v>0</v>
      </c>
      <c r="AG166" s="130">
        <f t="shared" si="34"/>
        <v>0</v>
      </c>
      <c r="AH166" s="131">
        <f t="shared" si="35"/>
        <v>0</v>
      </c>
      <c r="AI166" s="131">
        <f t="shared" si="36"/>
        <v>0</v>
      </c>
      <c r="AJ166" s="132">
        <f t="shared" si="37"/>
        <v>0</v>
      </c>
      <c r="AK166" s="1"/>
    </row>
    <row r="167" spans="1:37" ht="15" hidden="1" customHeight="1">
      <c r="A167" s="1"/>
      <c r="B167" s="1"/>
      <c r="C167" s="68">
        <f t="shared" si="38"/>
        <v>45340</v>
      </c>
      <c r="D167" s="119">
        <v>49</v>
      </c>
      <c r="E167" s="130">
        <f t="shared" si="10"/>
        <v>0</v>
      </c>
      <c r="F167" s="131">
        <f t="shared" si="11"/>
        <v>0</v>
      </c>
      <c r="G167" s="131">
        <f t="shared" si="12"/>
        <v>0</v>
      </c>
      <c r="H167" s="132">
        <f t="shared" si="13"/>
        <v>0</v>
      </c>
      <c r="I167" s="130">
        <f t="shared" si="14"/>
        <v>0</v>
      </c>
      <c r="J167" s="131">
        <f t="shared" si="15"/>
        <v>0</v>
      </c>
      <c r="K167" s="131">
        <f t="shared" si="16"/>
        <v>0</v>
      </c>
      <c r="L167" s="132">
        <f t="shared" si="17"/>
        <v>0</v>
      </c>
      <c r="M167" s="130">
        <f t="shared" si="18"/>
        <v>0</v>
      </c>
      <c r="N167" s="131">
        <f t="shared" si="19"/>
        <v>0</v>
      </c>
      <c r="O167" s="131">
        <f t="shared" si="20"/>
        <v>0</v>
      </c>
      <c r="P167" s="132">
        <f t="shared" si="21"/>
        <v>0</v>
      </c>
      <c r="Q167" s="130">
        <f t="shared" si="22"/>
        <v>0</v>
      </c>
      <c r="V167" s="131">
        <f t="shared" si="23"/>
        <v>0</v>
      </c>
      <c r="W167" s="131">
        <f t="shared" si="24"/>
        <v>0</v>
      </c>
      <c r="X167" s="132">
        <f t="shared" si="25"/>
        <v>0</v>
      </c>
      <c r="Y167" s="130">
        <f t="shared" si="26"/>
        <v>0</v>
      </c>
      <c r="Z167" s="131">
        <f t="shared" si="27"/>
        <v>0</v>
      </c>
      <c r="AA167" s="131">
        <f t="shared" si="28"/>
        <v>0</v>
      </c>
      <c r="AB167" s="132">
        <f t="shared" si="29"/>
        <v>0</v>
      </c>
      <c r="AC167" s="130">
        <f t="shared" si="30"/>
        <v>0</v>
      </c>
      <c r="AD167" s="131">
        <f t="shared" si="31"/>
        <v>0</v>
      </c>
      <c r="AE167" s="131">
        <f t="shared" si="32"/>
        <v>0</v>
      </c>
      <c r="AF167" s="132">
        <f t="shared" si="33"/>
        <v>0</v>
      </c>
      <c r="AG167" s="130">
        <f t="shared" si="34"/>
        <v>0</v>
      </c>
      <c r="AH167" s="131">
        <f t="shared" si="35"/>
        <v>0</v>
      </c>
      <c r="AI167" s="131">
        <f t="shared" si="36"/>
        <v>0</v>
      </c>
      <c r="AJ167" s="132">
        <f t="shared" si="37"/>
        <v>0</v>
      </c>
      <c r="AK167" s="1"/>
    </row>
    <row r="168" spans="1:37" ht="15" hidden="1" customHeight="1">
      <c r="A168" s="1"/>
      <c r="B168" s="1"/>
      <c r="C168" s="68">
        <f t="shared" si="38"/>
        <v>45341</v>
      </c>
      <c r="D168" s="119">
        <v>50</v>
      </c>
      <c r="E168" s="130">
        <f t="shared" si="10"/>
        <v>0</v>
      </c>
      <c r="F168" s="131">
        <f t="shared" si="11"/>
        <v>0</v>
      </c>
      <c r="G168" s="131">
        <f t="shared" si="12"/>
        <v>0</v>
      </c>
      <c r="H168" s="132">
        <f t="shared" si="13"/>
        <v>0</v>
      </c>
      <c r="I168" s="130">
        <f t="shared" si="14"/>
        <v>0</v>
      </c>
      <c r="J168" s="131">
        <f t="shared" si="15"/>
        <v>0</v>
      </c>
      <c r="K168" s="131">
        <f t="shared" si="16"/>
        <v>0</v>
      </c>
      <c r="L168" s="132">
        <f t="shared" si="17"/>
        <v>0</v>
      </c>
      <c r="M168" s="130">
        <f t="shared" si="18"/>
        <v>0</v>
      </c>
      <c r="N168" s="131">
        <f t="shared" si="19"/>
        <v>0</v>
      </c>
      <c r="O168" s="131">
        <f t="shared" si="20"/>
        <v>0</v>
      </c>
      <c r="P168" s="132">
        <f t="shared" si="21"/>
        <v>0</v>
      </c>
      <c r="Q168" s="130">
        <f t="shared" si="22"/>
        <v>0</v>
      </c>
      <c r="V168" s="131">
        <f t="shared" si="23"/>
        <v>0</v>
      </c>
      <c r="W168" s="131">
        <f t="shared" si="24"/>
        <v>0</v>
      </c>
      <c r="X168" s="132">
        <f t="shared" si="25"/>
        <v>0</v>
      </c>
      <c r="Y168" s="130">
        <f t="shared" si="26"/>
        <v>0</v>
      </c>
      <c r="Z168" s="131">
        <f t="shared" si="27"/>
        <v>0</v>
      </c>
      <c r="AA168" s="131">
        <f t="shared" si="28"/>
        <v>0</v>
      </c>
      <c r="AB168" s="132">
        <f t="shared" si="29"/>
        <v>0</v>
      </c>
      <c r="AC168" s="130">
        <f t="shared" si="30"/>
        <v>0</v>
      </c>
      <c r="AD168" s="131">
        <f t="shared" si="31"/>
        <v>0</v>
      </c>
      <c r="AE168" s="131">
        <f t="shared" si="32"/>
        <v>0</v>
      </c>
      <c r="AF168" s="132">
        <f t="shared" si="33"/>
        <v>0</v>
      </c>
      <c r="AG168" s="130">
        <f t="shared" si="34"/>
        <v>0</v>
      </c>
      <c r="AH168" s="131">
        <f t="shared" si="35"/>
        <v>0</v>
      </c>
      <c r="AI168" s="131">
        <f t="shared" si="36"/>
        <v>0</v>
      </c>
      <c r="AJ168" s="132">
        <f t="shared" si="37"/>
        <v>0</v>
      </c>
      <c r="AK168" s="1"/>
    </row>
    <row r="169" spans="1:37" ht="15" hidden="1" customHeight="1">
      <c r="A169" s="1"/>
      <c r="B169" s="1"/>
      <c r="C169" s="68">
        <f t="shared" si="38"/>
        <v>45342</v>
      </c>
      <c r="D169" s="119">
        <v>51</v>
      </c>
      <c r="E169" s="130">
        <f t="shared" si="10"/>
        <v>0</v>
      </c>
      <c r="F169" s="131">
        <f t="shared" si="11"/>
        <v>0</v>
      </c>
      <c r="G169" s="131">
        <f t="shared" si="12"/>
        <v>0</v>
      </c>
      <c r="H169" s="132">
        <f t="shared" si="13"/>
        <v>0</v>
      </c>
      <c r="I169" s="130">
        <f t="shared" si="14"/>
        <v>0</v>
      </c>
      <c r="J169" s="131">
        <f t="shared" si="15"/>
        <v>0</v>
      </c>
      <c r="K169" s="131">
        <f t="shared" si="16"/>
        <v>0</v>
      </c>
      <c r="L169" s="132">
        <f t="shared" si="17"/>
        <v>0</v>
      </c>
      <c r="M169" s="130">
        <f t="shared" si="18"/>
        <v>0</v>
      </c>
      <c r="N169" s="131">
        <f t="shared" si="19"/>
        <v>0</v>
      </c>
      <c r="O169" s="131">
        <f t="shared" si="20"/>
        <v>0</v>
      </c>
      <c r="P169" s="132">
        <f t="shared" si="21"/>
        <v>0</v>
      </c>
      <c r="Q169" s="130">
        <f t="shared" si="22"/>
        <v>0</v>
      </c>
      <c r="V169" s="131">
        <f t="shared" si="23"/>
        <v>0</v>
      </c>
      <c r="W169" s="131">
        <f t="shared" si="24"/>
        <v>0</v>
      </c>
      <c r="X169" s="132">
        <f t="shared" si="25"/>
        <v>0</v>
      </c>
      <c r="Y169" s="130">
        <f t="shared" si="26"/>
        <v>0</v>
      </c>
      <c r="Z169" s="131">
        <f t="shared" si="27"/>
        <v>0</v>
      </c>
      <c r="AA169" s="131">
        <f t="shared" si="28"/>
        <v>0</v>
      </c>
      <c r="AB169" s="132">
        <f t="shared" si="29"/>
        <v>0</v>
      </c>
      <c r="AC169" s="130">
        <f t="shared" si="30"/>
        <v>0</v>
      </c>
      <c r="AD169" s="131">
        <f t="shared" si="31"/>
        <v>0</v>
      </c>
      <c r="AE169" s="131">
        <f t="shared" si="32"/>
        <v>0</v>
      </c>
      <c r="AF169" s="132">
        <f t="shared" si="33"/>
        <v>0</v>
      </c>
      <c r="AG169" s="130">
        <f t="shared" si="34"/>
        <v>0</v>
      </c>
      <c r="AH169" s="131">
        <f t="shared" si="35"/>
        <v>0</v>
      </c>
      <c r="AI169" s="131">
        <f t="shared" si="36"/>
        <v>0</v>
      </c>
      <c r="AJ169" s="132">
        <f t="shared" si="37"/>
        <v>0</v>
      </c>
      <c r="AK169" s="1"/>
    </row>
    <row r="170" spans="1:37" ht="15" hidden="1" customHeight="1">
      <c r="A170" s="1"/>
      <c r="B170" s="1"/>
      <c r="C170" s="68">
        <f t="shared" si="38"/>
        <v>45343</v>
      </c>
      <c r="D170" s="119">
        <v>52</v>
      </c>
      <c r="E170" s="130">
        <f t="shared" si="10"/>
        <v>0</v>
      </c>
      <c r="F170" s="131">
        <f t="shared" si="11"/>
        <v>0</v>
      </c>
      <c r="G170" s="131">
        <f t="shared" si="12"/>
        <v>0</v>
      </c>
      <c r="H170" s="132">
        <f t="shared" si="13"/>
        <v>0</v>
      </c>
      <c r="I170" s="130">
        <f t="shared" si="14"/>
        <v>0</v>
      </c>
      <c r="J170" s="131" t="str">
        <f t="shared" si="15"/>
        <v>SF</v>
      </c>
      <c r="K170" s="131">
        <f t="shared" si="16"/>
        <v>0</v>
      </c>
      <c r="L170" s="132">
        <f t="shared" si="17"/>
        <v>0</v>
      </c>
      <c r="M170" s="130">
        <f t="shared" si="18"/>
        <v>0</v>
      </c>
      <c r="N170" s="131">
        <f t="shared" si="19"/>
        <v>0</v>
      </c>
      <c r="O170" s="131">
        <f t="shared" si="20"/>
        <v>0</v>
      </c>
      <c r="P170" s="132">
        <f t="shared" si="21"/>
        <v>0</v>
      </c>
      <c r="Q170" s="130">
        <f t="shared" si="22"/>
        <v>0</v>
      </c>
      <c r="V170" s="131">
        <f t="shared" si="23"/>
        <v>0</v>
      </c>
      <c r="W170" s="131">
        <f t="shared" si="24"/>
        <v>0</v>
      </c>
      <c r="X170" s="132">
        <f t="shared" si="25"/>
        <v>0</v>
      </c>
      <c r="Y170" s="130">
        <f t="shared" si="26"/>
        <v>0</v>
      </c>
      <c r="Z170" s="131">
        <f t="shared" si="27"/>
        <v>0</v>
      </c>
      <c r="AA170" s="131">
        <f t="shared" si="28"/>
        <v>0</v>
      </c>
      <c r="AB170" s="132">
        <f t="shared" si="29"/>
        <v>0</v>
      </c>
      <c r="AC170" s="130">
        <f t="shared" si="30"/>
        <v>0</v>
      </c>
      <c r="AD170" s="131">
        <f t="shared" si="31"/>
        <v>0</v>
      </c>
      <c r="AE170" s="131">
        <f t="shared" si="32"/>
        <v>0</v>
      </c>
      <c r="AF170" s="132">
        <f t="shared" si="33"/>
        <v>0</v>
      </c>
      <c r="AG170" s="130">
        <f t="shared" si="34"/>
        <v>0</v>
      </c>
      <c r="AH170" s="131">
        <f t="shared" si="35"/>
        <v>0</v>
      </c>
      <c r="AI170" s="131">
        <f t="shared" si="36"/>
        <v>0</v>
      </c>
      <c r="AJ170" s="132">
        <f t="shared" si="37"/>
        <v>0</v>
      </c>
      <c r="AK170" s="1"/>
    </row>
    <row r="171" spans="1:37" ht="15" hidden="1" customHeight="1">
      <c r="A171" s="1"/>
      <c r="B171" s="1"/>
      <c r="C171" s="68">
        <f t="shared" si="38"/>
        <v>45344</v>
      </c>
      <c r="D171" s="119">
        <v>53</v>
      </c>
      <c r="E171" s="130">
        <f t="shared" si="10"/>
        <v>0</v>
      </c>
      <c r="F171" s="131">
        <f t="shared" si="11"/>
        <v>0</v>
      </c>
      <c r="G171" s="131">
        <f t="shared" si="12"/>
        <v>0</v>
      </c>
      <c r="H171" s="132">
        <f t="shared" si="13"/>
        <v>0</v>
      </c>
      <c r="I171" s="130">
        <f t="shared" si="14"/>
        <v>0</v>
      </c>
      <c r="J171" s="131">
        <f t="shared" si="15"/>
        <v>0</v>
      </c>
      <c r="K171" s="131">
        <f t="shared" si="16"/>
        <v>0</v>
      </c>
      <c r="L171" s="132">
        <f t="shared" si="17"/>
        <v>0</v>
      </c>
      <c r="M171" s="130">
        <f t="shared" si="18"/>
        <v>0</v>
      </c>
      <c r="N171" s="131">
        <f t="shared" si="19"/>
        <v>0</v>
      </c>
      <c r="O171" s="131">
        <f t="shared" si="20"/>
        <v>0</v>
      </c>
      <c r="P171" s="132">
        <f t="shared" si="21"/>
        <v>0</v>
      </c>
      <c r="Q171" s="130">
        <f t="shared" si="22"/>
        <v>0</v>
      </c>
      <c r="V171" s="131">
        <f t="shared" si="23"/>
        <v>0</v>
      </c>
      <c r="W171" s="131">
        <f t="shared" si="24"/>
        <v>0</v>
      </c>
      <c r="X171" s="132">
        <f t="shared" si="25"/>
        <v>0</v>
      </c>
      <c r="Y171" s="130">
        <f t="shared" si="26"/>
        <v>0</v>
      </c>
      <c r="Z171" s="131">
        <f t="shared" si="27"/>
        <v>0</v>
      </c>
      <c r="AA171" s="131">
        <f t="shared" si="28"/>
        <v>0</v>
      </c>
      <c r="AB171" s="132">
        <f t="shared" si="29"/>
        <v>0</v>
      </c>
      <c r="AC171" s="130">
        <f t="shared" si="30"/>
        <v>0</v>
      </c>
      <c r="AD171" s="131">
        <f t="shared" si="31"/>
        <v>0</v>
      </c>
      <c r="AE171" s="131">
        <f t="shared" si="32"/>
        <v>0</v>
      </c>
      <c r="AF171" s="132">
        <f t="shared" si="33"/>
        <v>0</v>
      </c>
      <c r="AG171" s="130">
        <f t="shared" si="34"/>
        <v>0</v>
      </c>
      <c r="AH171" s="131">
        <f t="shared" si="35"/>
        <v>0</v>
      </c>
      <c r="AI171" s="131">
        <f t="shared" si="36"/>
        <v>0</v>
      </c>
      <c r="AJ171" s="132">
        <f t="shared" si="37"/>
        <v>0</v>
      </c>
      <c r="AK171" s="1"/>
    </row>
    <row r="172" spans="1:37" ht="15" hidden="1" customHeight="1">
      <c r="A172" s="1"/>
      <c r="B172" s="1"/>
      <c r="C172" s="68">
        <f t="shared" si="38"/>
        <v>45345</v>
      </c>
      <c r="D172" s="119">
        <v>54</v>
      </c>
      <c r="E172" s="130">
        <f t="shared" si="10"/>
        <v>0</v>
      </c>
      <c r="F172" s="131">
        <f t="shared" si="11"/>
        <v>0</v>
      </c>
      <c r="G172" s="131">
        <f t="shared" si="12"/>
        <v>0</v>
      </c>
      <c r="H172" s="132">
        <f t="shared" si="13"/>
        <v>0</v>
      </c>
      <c r="I172" s="130">
        <f t="shared" si="14"/>
        <v>0</v>
      </c>
      <c r="J172" s="131">
        <f t="shared" si="15"/>
        <v>0</v>
      </c>
      <c r="K172" s="131">
        <f t="shared" si="16"/>
        <v>0</v>
      </c>
      <c r="L172" s="132">
        <f t="shared" si="17"/>
        <v>0</v>
      </c>
      <c r="M172" s="130">
        <f t="shared" si="18"/>
        <v>0</v>
      </c>
      <c r="N172" s="131">
        <f t="shared" si="19"/>
        <v>0</v>
      </c>
      <c r="O172" s="131">
        <f t="shared" si="20"/>
        <v>0</v>
      </c>
      <c r="P172" s="132">
        <f t="shared" si="21"/>
        <v>0</v>
      </c>
      <c r="Q172" s="130">
        <f t="shared" si="22"/>
        <v>0</v>
      </c>
      <c r="V172" s="131">
        <f t="shared" si="23"/>
        <v>0</v>
      </c>
      <c r="W172" s="131">
        <f t="shared" si="24"/>
        <v>0</v>
      </c>
      <c r="X172" s="132">
        <f t="shared" si="25"/>
        <v>0</v>
      </c>
      <c r="Y172" s="130">
        <f t="shared" si="26"/>
        <v>0</v>
      </c>
      <c r="Z172" s="131">
        <f t="shared" si="27"/>
        <v>0</v>
      </c>
      <c r="AA172" s="131">
        <f t="shared" si="28"/>
        <v>0</v>
      </c>
      <c r="AB172" s="132">
        <f t="shared" si="29"/>
        <v>0</v>
      </c>
      <c r="AC172" s="130">
        <f t="shared" si="30"/>
        <v>0</v>
      </c>
      <c r="AD172" s="131">
        <f t="shared" si="31"/>
        <v>0</v>
      </c>
      <c r="AE172" s="131">
        <f t="shared" si="32"/>
        <v>0</v>
      </c>
      <c r="AF172" s="132">
        <f t="shared" si="33"/>
        <v>0</v>
      </c>
      <c r="AG172" s="130">
        <f t="shared" si="34"/>
        <v>0</v>
      </c>
      <c r="AH172" s="131">
        <f t="shared" si="35"/>
        <v>0</v>
      </c>
      <c r="AI172" s="131">
        <f t="shared" si="36"/>
        <v>0</v>
      </c>
      <c r="AJ172" s="132">
        <f t="shared" si="37"/>
        <v>0</v>
      </c>
      <c r="AK172" s="1"/>
    </row>
    <row r="173" spans="1:37" ht="15" hidden="1" customHeight="1">
      <c r="A173" s="1"/>
      <c r="B173" s="1"/>
      <c r="C173" s="68">
        <f t="shared" si="38"/>
        <v>45346</v>
      </c>
      <c r="D173" s="119">
        <v>55</v>
      </c>
      <c r="E173" s="130">
        <f t="shared" si="10"/>
        <v>0</v>
      </c>
      <c r="F173" s="131">
        <f t="shared" si="11"/>
        <v>0</v>
      </c>
      <c r="G173" s="131">
        <f t="shared" si="12"/>
        <v>0</v>
      </c>
      <c r="H173" s="132">
        <f t="shared" si="13"/>
        <v>0</v>
      </c>
      <c r="I173" s="130">
        <f t="shared" si="14"/>
        <v>0</v>
      </c>
      <c r="J173" s="131">
        <f t="shared" si="15"/>
        <v>0</v>
      </c>
      <c r="K173" s="131">
        <f t="shared" si="16"/>
        <v>0</v>
      </c>
      <c r="L173" s="132">
        <f t="shared" si="17"/>
        <v>0</v>
      </c>
      <c r="M173" s="130">
        <f t="shared" si="18"/>
        <v>0</v>
      </c>
      <c r="N173" s="131">
        <f t="shared" si="19"/>
        <v>0</v>
      </c>
      <c r="O173" s="131">
        <f t="shared" si="20"/>
        <v>0</v>
      </c>
      <c r="P173" s="132">
        <f t="shared" si="21"/>
        <v>0</v>
      </c>
      <c r="Q173" s="130">
        <f t="shared" si="22"/>
        <v>0</v>
      </c>
      <c r="V173" s="131">
        <f t="shared" si="23"/>
        <v>0</v>
      </c>
      <c r="W173" s="131">
        <f t="shared" si="24"/>
        <v>0</v>
      </c>
      <c r="X173" s="132">
        <f t="shared" si="25"/>
        <v>0</v>
      </c>
      <c r="Y173" s="130">
        <f t="shared" si="26"/>
        <v>0</v>
      </c>
      <c r="Z173" s="131">
        <f t="shared" si="27"/>
        <v>0</v>
      </c>
      <c r="AA173" s="131">
        <f t="shared" si="28"/>
        <v>0</v>
      </c>
      <c r="AB173" s="132">
        <f t="shared" si="29"/>
        <v>0</v>
      </c>
      <c r="AC173" s="130">
        <f t="shared" si="30"/>
        <v>0</v>
      </c>
      <c r="AD173" s="131">
        <f t="shared" si="31"/>
        <v>0</v>
      </c>
      <c r="AE173" s="131">
        <f t="shared" si="32"/>
        <v>0</v>
      </c>
      <c r="AF173" s="132">
        <f t="shared" si="33"/>
        <v>0</v>
      </c>
      <c r="AG173" s="130">
        <f t="shared" si="34"/>
        <v>0</v>
      </c>
      <c r="AH173" s="131">
        <f t="shared" si="35"/>
        <v>0</v>
      </c>
      <c r="AI173" s="131">
        <f t="shared" si="36"/>
        <v>0</v>
      </c>
      <c r="AJ173" s="132">
        <f t="shared" si="37"/>
        <v>0</v>
      </c>
      <c r="AK173" s="1"/>
    </row>
    <row r="174" spans="1:37" ht="15" hidden="1" customHeight="1">
      <c r="A174" s="1"/>
      <c r="B174" s="1"/>
      <c r="C174" s="68">
        <f t="shared" si="38"/>
        <v>45347</v>
      </c>
      <c r="D174" s="119">
        <v>56</v>
      </c>
      <c r="E174" s="130">
        <f t="shared" si="10"/>
        <v>0</v>
      </c>
      <c r="F174" s="131">
        <f t="shared" si="11"/>
        <v>0</v>
      </c>
      <c r="G174" s="131">
        <f t="shared" si="12"/>
        <v>0</v>
      </c>
      <c r="H174" s="132">
        <f t="shared" si="13"/>
        <v>0</v>
      </c>
      <c r="I174" s="130">
        <f t="shared" si="14"/>
        <v>0</v>
      </c>
      <c r="J174" s="131">
        <f t="shared" si="15"/>
        <v>0</v>
      </c>
      <c r="K174" s="131">
        <f t="shared" si="16"/>
        <v>0</v>
      </c>
      <c r="L174" s="132">
        <f t="shared" si="17"/>
        <v>0</v>
      </c>
      <c r="M174" s="130">
        <f t="shared" si="18"/>
        <v>0</v>
      </c>
      <c r="N174" s="131">
        <f t="shared" si="19"/>
        <v>0</v>
      </c>
      <c r="O174" s="131">
        <f t="shared" si="20"/>
        <v>0</v>
      </c>
      <c r="P174" s="132">
        <f t="shared" si="21"/>
        <v>0</v>
      </c>
      <c r="Q174" s="130">
        <f t="shared" si="22"/>
        <v>0</v>
      </c>
      <c r="V174" s="131">
        <f t="shared" si="23"/>
        <v>0</v>
      </c>
      <c r="W174" s="131">
        <f t="shared" si="24"/>
        <v>0</v>
      </c>
      <c r="X174" s="132">
        <f t="shared" si="25"/>
        <v>0</v>
      </c>
      <c r="Y174" s="130">
        <f t="shared" si="26"/>
        <v>0</v>
      </c>
      <c r="Z174" s="131">
        <f t="shared" si="27"/>
        <v>0</v>
      </c>
      <c r="AA174" s="131">
        <f t="shared" si="28"/>
        <v>0</v>
      </c>
      <c r="AB174" s="132">
        <f t="shared" si="29"/>
        <v>0</v>
      </c>
      <c r="AC174" s="130">
        <f t="shared" si="30"/>
        <v>0</v>
      </c>
      <c r="AD174" s="131">
        <f t="shared" si="31"/>
        <v>0</v>
      </c>
      <c r="AE174" s="131">
        <f t="shared" si="32"/>
        <v>0</v>
      </c>
      <c r="AF174" s="132">
        <f t="shared" si="33"/>
        <v>0</v>
      </c>
      <c r="AG174" s="130">
        <f t="shared" si="34"/>
        <v>0</v>
      </c>
      <c r="AH174" s="131">
        <f t="shared" si="35"/>
        <v>0</v>
      </c>
      <c r="AI174" s="131">
        <f t="shared" si="36"/>
        <v>0</v>
      </c>
      <c r="AJ174" s="132">
        <f t="shared" si="37"/>
        <v>0</v>
      </c>
      <c r="AK174" s="1"/>
    </row>
    <row r="175" spans="1:37" ht="15" hidden="1" customHeight="1">
      <c r="A175" s="1"/>
      <c r="B175" s="1"/>
      <c r="C175" s="68">
        <f t="shared" si="38"/>
        <v>45348</v>
      </c>
      <c r="D175" s="119">
        <v>57</v>
      </c>
      <c r="E175" s="130">
        <f t="shared" si="10"/>
        <v>0</v>
      </c>
      <c r="F175" s="131">
        <f t="shared" si="11"/>
        <v>0</v>
      </c>
      <c r="G175" s="131">
        <f t="shared" si="12"/>
        <v>0</v>
      </c>
      <c r="H175" s="132">
        <f t="shared" si="13"/>
        <v>0</v>
      </c>
      <c r="I175" s="130">
        <f t="shared" si="14"/>
        <v>0</v>
      </c>
      <c r="J175" s="131">
        <f t="shared" si="15"/>
        <v>0</v>
      </c>
      <c r="K175" s="131">
        <f t="shared" si="16"/>
        <v>0</v>
      </c>
      <c r="L175" s="132">
        <f t="shared" si="17"/>
        <v>0</v>
      </c>
      <c r="M175" s="130">
        <f t="shared" si="18"/>
        <v>0</v>
      </c>
      <c r="N175" s="131">
        <f t="shared" si="19"/>
        <v>0</v>
      </c>
      <c r="O175" s="131">
        <f t="shared" si="20"/>
        <v>0</v>
      </c>
      <c r="P175" s="132">
        <f t="shared" si="21"/>
        <v>0</v>
      </c>
      <c r="Q175" s="130">
        <f t="shared" si="22"/>
        <v>0</v>
      </c>
      <c r="V175" s="131">
        <f t="shared" si="23"/>
        <v>0</v>
      </c>
      <c r="W175" s="131">
        <f t="shared" si="24"/>
        <v>0</v>
      </c>
      <c r="X175" s="132">
        <f t="shared" si="25"/>
        <v>0</v>
      </c>
      <c r="Y175" s="130">
        <f t="shared" si="26"/>
        <v>0</v>
      </c>
      <c r="Z175" s="131">
        <f t="shared" si="27"/>
        <v>0</v>
      </c>
      <c r="AA175" s="131">
        <f t="shared" si="28"/>
        <v>0</v>
      </c>
      <c r="AB175" s="132">
        <f t="shared" si="29"/>
        <v>0</v>
      </c>
      <c r="AC175" s="130">
        <f t="shared" si="30"/>
        <v>0</v>
      </c>
      <c r="AD175" s="131">
        <f t="shared" si="31"/>
        <v>0</v>
      </c>
      <c r="AE175" s="131">
        <f t="shared" si="32"/>
        <v>0</v>
      </c>
      <c r="AF175" s="132">
        <f t="shared" si="33"/>
        <v>0</v>
      </c>
      <c r="AG175" s="130">
        <f t="shared" si="34"/>
        <v>0</v>
      </c>
      <c r="AH175" s="131">
        <f t="shared" si="35"/>
        <v>0</v>
      </c>
      <c r="AI175" s="131">
        <f t="shared" si="36"/>
        <v>0</v>
      </c>
      <c r="AJ175" s="132">
        <f t="shared" si="37"/>
        <v>0</v>
      </c>
      <c r="AK175" s="1"/>
    </row>
    <row r="176" spans="1:37" ht="15" hidden="1" customHeight="1">
      <c r="A176" s="1"/>
      <c r="B176" s="1"/>
      <c r="C176" s="68">
        <f t="shared" si="38"/>
        <v>45349</v>
      </c>
      <c r="D176" s="119">
        <v>58</v>
      </c>
      <c r="E176" s="130">
        <f t="shared" si="10"/>
        <v>0</v>
      </c>
      <c r="F176" s="131">
        <f t="shared" si="11"/>
        <v>0</v>
      </c>
      <c r="G176" s="131">
        <f t="shared" si="12"/>
        <v>0</v>
      </c>
      <c r="H176" s="132">
        <f t="shared" si="13"/>
        <v>0</v>
      </c>
      <c r="I176" s="130">
        <f t="shared" si="14"/>
        <v>0</v>
      </c>
      <c r="J176" s="131">
        <f t="shared" si="15"/>
        <v>0</v>
      </c>
      <c r="K176" s="131">
        <f t="shared" si="16"/>
        <v>0</v>
      </c>
      <c r="L176" s="132">
        <f t="shared" si="17"/>
        <v>0</v>
      </c>
      <c r="M176" s="130">
        <f t="shared" si="18"/>
        <v>0</v>
      </c>
      <c r="N176" s="131">
        <f t="shared" si="19"/>
        <v>0</v>
      </c>
      <c r="O176" s="131">
        <f t="shared" si="20"/>
        <v>0</v>
      </c>
      <c r="P176" s="132">
        <f t="shared" si="21"/>
        <v>0</v>
      </c>
      <c r="Q176" s="130">
        <f t="shared" si="22"/>
        <v>0</v>
      </c>
      <c r="V176" s="131">
        <f t="shared" si="23"/>
        <v>0</v>
      </c>
      <c r="W176" s="131">
        <f t="shared" si="24"/>
        <v>0</v>
      </c>
      <c r="X176" s="132">
        <f t="shared" si="25"/>
        <v>0</v>
      </c>
      <c r="Y176" s="130">
        <f t="shared" si="26"/>
        <v>0</v>
      </c>
      <c r="Z176" s="131">
        <f t="shared" si="27"/>
        <v>0</v>
      </c>
      <c r="AA176" s="131">
        <f t="shared" si="28"/>
        <v>0</v>
      </c>
      <c r="AB176" s="132">
        <f t="shared" si="29"/>
        <v>0</v>
      </c>
      <c r="AC176" s="130">
        <f t="shared" si="30"/>
        <v>0</v>
      </c>
      <c r="AD176" s="131">
        <f t="shared" si="31"/>
        <v>0</v>
      </c>
      <c r="AE176" s="131">
        <f t="shared" si="32"/>
        <v>0</v>
      </c>
      <c r="AF176" s="132">
        <f t="shared" si="33"/>
        <v>0</v>
      </c>
      <c r="AG176" s="130">
        <f t="shared" si="34"/>
        <v>0</v>
      </c>
      <c r="AH176" s="131">
        <f t="shared" si="35"/>
        <v>0</v>
      </c>
      <c r="AI176" s="131">
        <f t="shared" si="36"/>
        <v>0</v>
      </c>
      <c r="AJ176" s="132">
        <f t="shared" si="37"/>
        <v>0</v>
      </c>
      <c r="AK176" s="1"/>
    </row>
    <row r="177" spans="1:37" ht="15" hidden="1" customHeight="1">
      <c r="A177" s="1"/>
      <c r="B177" s="1"/>
      <c r="C177" s="68">
        <f t="shared" si="38"/>
        <v>45350</v>
      </c>
      <c r="D177" s="119">
        <v>59</v>
      </c>
      <c r="E177" s="130">
        <f t="shared" si="10"/>
        <v>0</v>
      </c>
      <c r="F177" s="131">
        <f t="shared" si="11"/>
        <v>0</v>
      </c>
      <c r="G177" s="131">
        <f t="shared" si="12"/>
        <v>0</v>
      </c>
      <c r="H177" s="132">
        <f t="shared" si="13"/>
        <v>0</v>
      </c>
      <c r="I177" s="130">
        <f t="shared" si="14"/>
        <v>0</v>
      </c>
      <c r="J177" s="131">
        <f t="shared" si="15"/>
        <v>0</v>
      </c>
      <c r="K177" s="131">
        <f t="shared" si="16"/>
        <v>0</v>
      </c>
      <c r="L177" s="132">
        <f t="shared" si="17"/>
        <v>0</v>
      </c>
      <c r="M177" s="130">
        <f t="shared" si="18"/>
        <v>0</v>
      </c>
      <c r="N177" s="131">
        <f t="shared" si="19"/>
        <v>0</v>
      </c>
      <c r="O177" s="131">
        <f t="shared" si="20"/>
        <v>0</v>
      </c>
      <c r="P177" s="132">
        <f t="shared" si="21"/>
        <v>0</v>
      </c>
      <c r="Q177" s="130">
        <f t="shared" si="22"/>
        <v>0</v>
      </c>
      <c r="V177" s="131">
        <f t="shared" si="23"/>
        <v>0</v>
      </c>
      <c r="W177" s="131">
        <f t="shared" si="24"/>
        <v>0</v>
      </c>
      <c r="X177" s="132">
        <f t="shared" si="25"/>
        <v>0</v>
      </c>
      <c r="Y177" s="130">
        <f t="shared" si="26"/>
        <v>0</v>
      </c>
      <c r="Z177" s="131">
        <f t="shared" si="27"/>
        <v>0</v>
      </c>
      <c r="AA177" s="131">
        <f t="shared" si="28"/>
        <v>0</v>
      </c>
      <c r="AB177" s="132">
        <f t="shared" si="29"/>
        <v>0</v>
      </c>
      <c r="AC177" s="130">
        <f t="shared" si="30"/>
        <v>0</v>
      </c>
      <c r="AD177" s="131">
        <f t="shared" si="31"/>
        <v>0</v>
      </c>
      <c r="AE177" s="131">
        <f t="shared" si="32"/>
        <v>0</v>
      </c>
      <c r="AF177" s="132">
        <f t="shared" si="33"/>
        <v>0</v>
      </c>
      <c r="AG177" s="130">
        <f t="shared" si="34"/>
        <v>0</v>
      </c>
      <c r="AH177" s="131">
        <f t="shared" si="35"/>
        <v>0</v>
      </c>
      <c r="AI177" s="131">
        <f t="shared" si="36"/>
        <v>0</v>
      </c>
      <c r="AJ177" s="132">
        <f t="shared" si="37"/>
        <v>0</v>
      </c>
      <c r="AK177" s="1"/>
    </row>
    <row r="178" spans="1:37" ht="15" hidden="1" customHeight="1">
      <c r="A178" s="1"/>
      <c r="B178" s="1"/>
      <c r="C178" s="68">
        <f t="shared" si="38"/>
        <v>45351</v>
      </c>
      <c r="D178" s="119">
        <v>60</v>
      </c>
      <c r="E178" s="130">
        <f t="shared" si="10"/>
        <v>0</v>
      </c>
      <c r="F178" s="131">
        <f t="shared" si="11"/>
        <v>0</v>
      </c>
      <c r="G178" s="131">
        <f t="shared" si="12"/>
        <v>0</v>
      </c>
      <c r="H178" s="132">
        <f t="shared" si="13"/>
        <v>0</v>
      </c>
      <c r="I178" s="130">
        <f t="shared" si="14"/>
        <v>0</v>
      </c>
      <c r="J178" s="131">
        <f t="shared" si="15"/>
        <v>0</v>
      </c>
      <c r="K178" s="131">
        <f t="shared" si="16"/>
        <v>0</v>
      </c>
      <c r="L178" s="132">
        <f t="shared" si="17"/>
        <v>0</v>
      </c>
      <c r="M178" s="130">
        <f t="shared" si="18"/>
        <v>0</v>
      </c>
      <c r="N178" s="131">
        <f t="shared" si="19"/>
        <v>0</v>
      </c>
      <c r="O178" s="131">
        <f t="shared" si="20"/>
        <v>0</v>
      </c>
      <c r="P178" s="132">
        <f t="shared" si="21"/>
        <v>0</v>
      </c>
      <c r="Q178" s="130">
        <f t="shared" si="22"/>
        <v>0</v>
      </c>
      <c r="V178" s="131">
        <f t="shared" si="23"/>
        <v>0</v>
      </c>
      <c r="W178" s="131">
        <f t="shared" si="24"/>
        <v>0</v>
      </c>
      <c r="X178" s="132">
        <f t="shared" si="25"/>
        <v>0</v>
      </c>
      <c r="Y178" s="130">
        <f t="shared" si="26"/>
        <v>0</v>
      </c>
      <c r="Z178" s="131">
        <f t="shared" si="27"/>
        <v>0</v>
      </c>
      <c r="AA178" s="131">
        <f t="shared" si="28"/>
        <v>0</v>
      </c>
      <c r="AB178" s="132">
        <f t="shared" si="29"/>
        <v>0</v>
      </c>
      <c r="AC178" s="130">
        <f t="shared" si="30"/>
        <v>0</v>
      </c>
      <c r="AD178" s="131">
        <f t="shared" si="31"/>
        <v>0</v>
      </c>
      <c r="AE178" s="131">
        <f t="shared" si="32"/>
        <v>0</v>
      </c>
      <c r="AF178" s="132">
        <f t="shared" si="33"/>
        <v>0</v>
      </c>
      <c r="AG178" s="130">
        <f t="shared" si="34"/>
        <v>0</v>
      </c>
      <c r="AH178" s="131">
        <f t="shared" si="35"/>
        <v>0</v>
      </c>
      <c r="AI178" s="131">
        <f t="shared" si="36"/>
        <v>0</v>
      </c>
      <c r="AJ178" s="132">
        <f t="shared" si="37"/>
        <v>0</v>
      </c>
      <c r="AK178" s="1"/>
    </row>
    <row r="179" spans="1:37" ht="15" hidden="1" customHeight="1">
      <c r="A179" s="1"/>
      <c r="B179" s="1"/>
      <c r="C179" s="68">
        <f t="shared" si="38"/>
        <v>45352</v>
      </c>
      <c r="D179" s="119">
        <v>61</v>
      </c>
      <c r="E179" s="130">
        <f t="shared" si="10"/>
        <v>0</v>
      </c>
      <c r="F179" s="131">
        <f t="shared" si="11"/>
        <v>0</v>
      </c>
      <c r="G179" s="131">
        <f t="shared" si="12"/>
        <v>0</v>
      </c>
      <c r="H179" s="132" t="str">
        <f t="shared" si="13"/>
        <v>ISP</v>
      </c>
      <c r="I179" s="130">
        <f t="shared" si="14"/>
        <v>0</v>
      </c>
      <c r="J179" s="131">
        <f t="shared" si="15"/>
        <v>0</v>
      </c>
      <c r="K179" s="131">
        <f t="shared" si="16"/>
        <v>0</v>
      </c>
      <c r="L179" s="132">
        <f t="shared" si="17"/>
        <v>0</v>
      </c>
      <c r="M179" s="130">
        <f t="shared" si="18"/>
        <v>0</v>
      </c>
      <c r="N179" s="131">
        <f t="shared" si="19"/>
        <v>0</v>
      </c>
      <c r="O179" s="131">
        <f t="shared" si="20"/>
        <v>0</v>
      </c>
      <c r="P179" s="132">
        <f t="shared" si="21"/>
        <v>0</v>
      </c>
      <c r="Q179" s="130">
        <f t="shared" si="22"/>
        <v>0</v>
      </c>
      <c r="V179" s="131">
        <f t="shared" si="23"/>
        <v>0</v>
      </c>
      <c r="W179" s="131">
        <f t="shared" si="24"/>
        <v>0</v>
      </c>
      <c r="X179" s="132">
        <f t="shared" si="25"/>
        <v>0</v>
      </c>
      <c r="Y179" s="130">
        <f t="shared" si="26"/>
        <v>0</v>
      </c>
      <c r="Z179" s="131">
        <f t="shared" si="27"/>
        <v>0</v>
      </c>
      <c r="AA179" s="131">
        <f t="shared" si="28"/>
        <v>0</v>
      </c>
      <c r="AB179" s="132">
        <f t="shared" si="29"/>
        <v>0</v>
      </c>
      <c r="AC179" s="130">
        <f t="shared" si="30"/>
        <v>0</v>
      </c>
      <c r="AD179" s="131">
        <f t="shared" si="31"/>
        <v>0</v>
      </c>
      <c r="AE179" s="131">
        <f t="shared" si="32"/>
        <v>0</v>
      </c>
      <c r="AF179" s="132">
        <f t="shared" si="33"/>
        <v>0</v>
      </c>
      <c r="AG179" s="130">
        <f t="shared" si="34"/>
        <v>0</v>
      </c>
      <c r="AH179" s="131">
        <f t="shared" si="35"/>
        <v>0</v>
      </c>
      <c r="AI179" s="131">
        <f t="shared" si="36"/>
        <v>0</v>
      </c>
      <c r="AJ179" s="132">
        <f t="shared" si="37"/>
        <v>0</v>
      </c>
      <c r="AK179" s="1"/>
    </row>
    <row r="180" spans="1:37" ht="15" hidden="1" customHeight="1">
      <c r="A180" s="1"/>
      <c r="B180" s="1"/>
      <c r="C180" s="68">
        <f t="shared" si="38"/>
        <v>45353</v>
      </c>
      <c r="D180" s="119">
        <v>62</v>
      </c>
      <c r="E180" s="130">
        <f t="shared" si="10"/>
        <v>0</v>
      </c>
      <c r="F180" s="131">
        <f t="shared" si="11"/>
        <v>0</v>
      </c>
      <c r="G180" s="131">
        <f t="shared" si="12"/>
        <v>0</v>
      </c>
      <c r="H180" s="132" t="str">
        <f t="shared" si="13"/>
        <v>ISP</v>
      </c>
      <c r="I180" s="130">
        <f t="shared" si="14"/>
        <v>0</v>
      </c>
      <c r="J180" s="131">
        <f t="shared" si="15"/>
        <v>0</v>
      </c>
      <c r="K180" s="131">
        <f t="shared" si="16"/>
        <v>0</v>
      </c>
      <c r="L180" s="132">
        <f t="shared" si="17"/>
        <v>0</v>
      </c>
      <c r="M180" s="130">
        <f t="shared" si="18"/>
        <v>0</v>
      </c>
      <c r="N180" s="131">
        <f t="shared" si="19"/>
        <v>0</v>
      </c>
      <c r="O180" s="131">
        <f t="shared" si="20"/>
        <v>0</v>
      </c>
      <c r="P180" s="132">
        <f t="shared" si="21"/>
        <v>0</v>
      </c>
      <c r="Q180" s="130">
        <f t="shared" si="22"/>
        <v>0</v>
      </c>
      <c r="V180" s="131">
        <f t="shared" si="23"/>
        <v>0</v>
      </c>
      <c r="W180" s="131">
        <f t="shared" si="24"/>
        <v>0</v>
      </c>
      <c r="X180" s="132">
        <f t="shared" si="25"/>
        <v>0</v>
      </c>
      <c r="Y180" s="130">
        <f t="shared" si="26"/>
        <v>0</v>
      </c>
      <c r="Z180" s="131">
        <f t="shared" si="27"/>
        <v>0</v>
      </c>
      <c r="AA180" s="131">
        <f t="shared" si="28"/>
        <v>0</v>
      </c>
      <c r="AB180" s="132">
        <f t="shared" si="29"/>
        <v>0</v>
      </c>
      <c r="AC180" s="130">
        <f t="shared" si="30"/>
        <v>0</v>
      </c>
      <c r="AD180" s="131">
        <f t="shared" si="31"/>
        <v>0</v>
      </c>
      <c r="AE180" s="131">
        <f t="shared" si="32"/>
        <v>0</v>
      </c>
      <c r="AF180" s="132">
        <f t="shared" si="33"/>
        <v>0</v>
      </c>
      <c r="AG180" s="130">
        <f t="shared" si="34"/>
        <v>0</v>
      </c>
      <c r="AH180" s="131">
        <f t="shared" si="35"/>
        <v>0</v>
      </c>
      <c r="AI180" s="131">
        <f t="shared" si="36"/>
        <v>0</v>
      </c>
      <c r="AJ180" s="132">
        <f t="shared" si="37"/>
        <v>0</v>
      </c>
      <c r="AK180" s="1"/>
    </row>
    <row r="181" spans="1:37" ht="15" hidden="1" customHeight="1">
      <c r="A181" s="1"/>
      <c r="B181" s="1"/>
      <c r="C181" s="68">
        <f t="shared" si="38"/>
        <v>45354</v>
      </c>
      <c r="D181" s="119">
        <v>63</v>
      </c>
      <c r="E181" s="130">
        <f t="shared" si="10"/>
        <v>0</v>
      </c>
      <c r="F181" s="131">
        <f t="shared" si="11"/>
        <v>0</v>
      </c>
      <c r="G181" s="131">
        <f t="shared" si="12"/>
        <v>0</v>
      </c>
      <c r="H181" s="132" t="str">
        <f t="shared" si="13"/>
        <v>ISP</v>
      </c>
      <c r="I181" s="130">
        <f t="shared" si="14"/>
        <v>0</v>
      </c>
      <c r="J181" s="131">
        <f t="shared" si="15"/>
        <v>0</v>
      </c>
      <c r="K181" s="131">
        <f t="shared" si="16"/>
        <v>0</v>
      </c>
      <c r="L181" s="132">
        <f t="shared" si="17"/>
        <v>0</v>
      </c>
      <c r="M181" s="130">
        <f t="shared" si="18"/>
        <v>0</v>
      </c>
      <c r="N181" s="131">
        <f t="shared" si="19"/>
        <v>0</v>
      </c>
      <c r="O181" s="131">
        <f t="shared" si="20"/>
        <v>0</v>
      </c>
      <c r="P181" s="132">
        <f t="shared" si="21"/>
        <v>0</v>
      </c>
      <c r="Q181" s="130">
        <f t="shared" si="22"/>
        <v>0</v>
      </c>
      <c r="V181" s="131">
        <f t="shared" si="23"/>
        <v>0</v>
      </c>
      <c r="W181" s="131">
        <f t="shared" si="24"/>
        <v>0</v>
      </c>
      <c r="X181" s="132">
        <f t="shared" si="25"/>
        <v>0</v>
      </c>
      <c r="Y181" s="130">
        <f t="shared" si="26"/>
        <v>0</v>
      </c>
      <c r="Z181" s="131">
        <f t="shared" si="27"/>
        <v>0</v>
      </c>
      <c r="AA181" s="131">
        <f t="shared" si="28"/>
        <v>0</v>
      </c>
      <c r="AB181" s="132">
        <f t="shared" si="29"/>
        <v>0</v>
      </c>
      <c r="AC181" s="130">
        <f t="shared" si="30"/>
        <v>0</v>
      </c>
      <c r="AD181" s="131">
        <f t="shared" si="31"/>
        <v>0</v>
      </c>
      <c r="AE181" s="131">
        <f t="shared" si="32"/>
        <v>0</v>
      </c>
      <c r="AF181" s="132">
        <f t="shared" si="33"/>
        <v>0</v>
      </c>
      <c r="AG181" s="130">
        <f t="shared" si="34"/>
        <v>0</v>
      </c>
      <c r="AH181" s="131">
        <f t="shared" si="35"/>
        <v>0</v>
      </c>
      <c r="AI181" s="131">
        <f t="shared" si="36"/>
        <v>0</v>
      </c>
      <c r="AJ181" s="132">
        <f t="shared" si="37"/>
        <v>0</v>
      </c>
      <c r="AK181" s="1"/>
    </row>
    <row r="182" spans="1:37" ht="15" hidden="1" customHeight="1">
      <c r="A182" s="1"/>
      <c r="B182" s="1"/>
      <c r="C182" s="68">
        <f t="shared" si="38"/>
        <v>45355</v>
      </c>
      <c r="D182" s="119">
        <v>64</v>
      </c>
      <c r="E182" s="130">
        <f t="shared" si="10"/>
        <v>0</v>
      </c>
      <c r="F182" s="131">
        <f t="shared" si="11"/>
        <v>0</v>
      </c>
      <c r="G182" s="131">
        <f t="shared" si="12"/>
        <v>0</v>
      </c>
      <c r="H182" s="132" t="str">
        <f t="shared" si="13"/>
        <v>ISP</v>
      </c>
      <c r="I182" s="130">
        <f t="shared" si="14"/>
        <v>0</v>
      </c>
      <c r="J182" s="131">
        <f t="shared" si="15"/>
        <v>0</v>
      </c>
      <c r="K182" s="131">
        <f t="shared" si="16"/>
        <v>0</v>
      </c>
      <c r="L182" s="132">
        <f t="shared" si="17"/>
        <v>0</v>
      </c>
      <c r="M182" s="130">
        <f t="shared" si="18"/>
        <v>0</v>
      </c>
      <c r="N182" s="131">
        <f t="shared" si="19"/>
        <v>0</v>
      </c>
      <c r="O182" s="131">
        <f t="shared" si="20"/>
        <v>0</v>
      </c>
      <c r="P182" s="132">
        <f t="shared" si="21"/>
        <v>0</v>
      </c>
      <c r="Q182" s="130">
        <f t="shared" si="22"/>
        <v>0</v>
      </c>
      <c r="V182" s="131">
        <f t="shared" si="23"/>
        <v>0</v>
      </c>
      <c r="W182" s="131">
        <f t="shared" si="24"/>
        <v>0</v>
      </c>
      <c r="X182" s="132">
        <f t="shared" si="25"/>
        <v>0</v>
      </c>
      <c r="Y182" s="130">
        <f t="shared" si="26"/>
        <v>0</v>
      </c>
      <c r="Z182" s="131">
        <f t="shared" si="27"/>
        <v>0</v>
      </c>
      <c r="AA182" s="131">
        <f t="shared" si="28"/>
        <v>0</v>
      </c>
      <c r="AB182" s="132">
        <f t="shared" si="29"/>
        <v>0</v>
      </c>
      <c r="AC182" s="130">
        <f t="shared" si="30"/>
        <v>0</v>
      </c>
      <c r="AD182" s="131">
        <f t="shared" si="31"/>
        <v>0</v>
      </c>
      <c r="AE182" s="131">
        <f t="shared" si="32"/>
        <v>0</v>
      </c>
      <c r="AF182" s="132">
        <f t="shared" si="33"/>
        <v>0</v>
      </c>
      <c r="AG182" s="130">
        <f t="shared" si="34"/>
        <v>0</v>
      </c>
      <c r="AH182" s="131">
        <f t="shared" si="35"/>
        <v>0</v>
      </c>
      <c r="AI182" s="131">
        <f t="shared" si="36"/>
        <v>0</v>
      </c>
      <c r="AJ182" s="132">
        <f t="shared" si="37"/>
        <v>0</v>
      </c>
      <c r="AK182" s="1"/>
    </row>
    <row r="183" spans="1:37" ht="15" hidden="1" customHeight="1">
      <c r="A183" s="1"/>
      <c r="B183" s="1"/>
      <c r="C183" s="68">
        <f t="shared" si="38"/>
        <v>45356</v>
      </c>
      <c r="D183" s="119">
        <v>65</v>
      </c>
      <c r="E183" s="130">
        <f t="shared" ref="E183:E246" si="39">IF(ISERROR(HLOOKUP($C183,$D$44:$O$44,1,FALSE)),0,E$116)</f>
        <v>0</v>
      </c>
      <c r="F183" s="131">
        <f t="shared" ref="F183:F246" si="40">IF(ISERROR(HLOOKUP($C183,$D$56:$O$56,1,FALSE)),0,F$116)</f>
        <v>0</v>
      </c>
      <c r="G183" s="131">
        <f t="shared" ref="G183:G246" si="41">IF(OR(AND($C183&gt;=$D$68,$C183&lt;=$E$68),AND($C183&gt;=$F$68,$C183&lt;=$G$68),AND($C183&gt;=$H$68,$C183&lt;=$I$68),AND($C183&gt;=$J$68,$C183&lt;=$K$68),AND($C183&gt;=$L$68,$C183&lt;=$M$68),AND($C183&gt;=$N$68,$C183&lt;=$O$68)),G$116,0)</f>
        <v>0</v>
      </c>
      <c r="H183" s="132" t="str">
        <f t="shared" ref="H183:H246" si="42">IF(OR(AND($C183&gt;=$D$80,$C183&lt;=$E$80),AND($C183&gt;=$F$80,$C183&lt;=$G$80),AND($C183&gt;=$H$80,$C183&lt;=$I$80),AND($C183&gt;=$J$80,$C183&lt;=$K$80),AND($C183&gt;=$L$80,$C183&lt;=$M$80),AND($C183&gt;=$N$80,$C183&lt;=$O$80)),H$116,0)</f>
        <v>ISP</v>
      </c>
      <c r="I183" s="130">
        <f t="shared" ref="I183:I246" si="43">IF(ISERROR(HLOOKUP($C183,$D$45:$O$45,1,FALSE)),0,I$116)</f>
        <v>0</v>
      </c>
      <c r="J183" s="131">
        <f t="shared" ref="J183:J246" si="44">IF(ISERROR(HLOOKUP($C183,$D$57:$O$57,1,FALSE)),0,J$116)</f>
        <v>0</v>
      </c>
      <c r="K183" s="131">
        <f t="shared" ref="K183:K246" si="45">IF(OR(AND($C183&gt;=$D$69,$C183&lt;=$E$69),AND($C183&gt;=$F$69,$C183&lt;=$G$69),AND($C183&gt;=$H$69,$C183&lt;=$I$69),AND($C183&gt;=$J$69,$C183&lt;=$K$69),AND($C183&gt;=$L$69,$C183&lt;=$M$69),AND($C183&gt;=$N$69,$C183&lt;=$O$69)),K$116,0)</f>
        <v>0</v>
      </c>
      <c r="L183" s="132" t="str">
        <f t="shared" ref="L183:L246" si="46">IF(OR(AND($C183&gt;=$D$81,$C183&lt;=$E$81),AND($C183&gt;=$F$81,$C183&lt;=$G$81),AND($C183&gt;=$H$81,$C183&lt;=$I$81),AND($C183&gt;=$J$81,$C183&lt;=$K$81),AND($C183&gt;=$L$81,$C183&lt;=$M$81),AND($C183&gt;=$N$81,$C183&lt;=$O$81)),L$116,0)</f>
        <v>ISP</v>
      </c>
      <c r="M183" s="130">
        <f t="shared" ref="M183:M246" si="47">IF(ISERROR(HLOOKUP($C183,$D$46:$O$46,1,FALSE)),0,M$116)</f>
        <v>0</v>
      </c>
      <c r="N183" s="131">
        <f t="shared" ref="N183:N246" si="48">IF(ISERROR(HLOOKUP($C183,$D$58:$O$58,1,FALSE)),0,N$116)</f>
        <v>0</v>
      </c>
      <c r="O183" s="131">
        <f t="shared" ref="O183:O246" si="49">IF(OR(AND($C183&gt;=$D$70,$C183&lt;=$E$70),AND($C183&gt;=$F$70,$C183&lt;=$G$70),AND($C183&gt;=$H$70,$C183&lt;=$I$70),AND($C183&gt;=$J$70,$C183&lt;=$K$70),AND($C183&gt;=$L$70,$C183&lt;=$M$70),AND($C183&gt;=$N$70,$C183&lt;=$O$70)),O$116,0)</f>
        <v>0</v>
      </c>
      <c r="P183" s="132">
        <f t="shared" ref="P183:P246" si="50">IF(OR(AND($C183&gt;=$D$82,$C183&lt;=$E$82),AND($C183&gt;=$F$82,$C183&lt;=$G$82),AND($C183&gt;=$H$82,$C183&lt;=$I$82),AND($C183&gt;=$J$82,$C183&lt;=$K$82),AND($C183&gt;=$L$82,$C183&lt;=$M$82),AND($C183&gt;=$N$82,$C183&lt;=$O$82)),P$116,0)</f>
        <v>0</v>
      </c>
      <c r="Q183" s="130">
        <f t="shared" ref="Q183:Q246" si="51">IF(ISERROR(HLOOKUP($C183,$D$47:$O$47,1,FALSE)),0,Q$116)</f>
        <v>0</v>
      </c>
      <c r="V183" s="131">
        <f t="shared" ref="V183:V246" si="52">IF(ISERROR(HLOOKUP($C183,$D$60:$O$60,1,FALSE)),0,V$116)</f>
        <v>0</v>
      </c>
      <c r="W183" s="131">
        <f t="shared" ref="W183:W246" si="53">IF(OR(AND($C183&gt;=$D$72,$C183&lt;=$E$72),AND($C183&gt;=$F$72,$C183&lt;=$G$72),AND($C183&gt;=$H$72,$C183&lt;=$I$72),AND($C183&gt;=$J$72,$C183&lt;=$K$72),AND($C183&gt;=$L$72,$C183&lt;=$M$72),AND($C183&gt;=$N$72,$C183&lt;=$O$72)),W$116,0)</f>
        <v>0</v>
      </c>
      <c r="X183" s="132">
        <f t="shared" ref="X183:X246" si="54">IF(OR(AND($C183&gt;=$D$84,$C183&lt;=$E$84),AND($C183&gt;=$F$84,$C183&lt;=$G$84),AND($C183&gt;=$H$84,$C183&lt;=$I$84),AND($C183&gt;=$J$84,$C183&lt;=$K$84),AND($C183&gt;=$L$84,$C183&lt;=$M$84),AND($C183&gt;=$N$84,$C183&lt;=$O$84)),X$116,0)</f>
        <v>0</v>
      </c>
      <c r="Y183" s="130">
        <f t="shared" ref="Y183:Y246" si="55">IF(ISERROR(HLOOKUP($C183,$D$49:$O$49,1,FALSE)),0,Y$116)</f>
        <v>0</v>
      </c>
      <c r="Z183" s="131">
        <f t="shared" ref="Z183:Z246" si="56">IF(ISERROR(HLOOKUP($C183,$D$61:$O$61,1,FALSE)),0,Z$116)</f>
        <v>0</v>
      </c>
      <c r="AA183" s="131">
        <f t="shared" ref="AA183:AA246" si="57">IF(OR(AND($C183&gt;=$D$73,$C183&lt;=$E$73),AND($C183&gt;=$F$73,$C183&lt;=$G$73),AND($C183&gt;=$H$73,$C183&lt;=$I$73),AND($C183&gt;=$J$73,$C183&lt;=$K$73),AND($C183&gt;=$L$73,$C183&lt;=$M$73),AND($C183&gt;=$N$73,$C183&lt;=$O$73)),AA$116,0)</f>
        <v>0</v>
      </c>
      <c r="AB183" s="132">
        <f t="shared" ref="AB183:AB246" si="58">IF(OR(AND($C183&gt;=$D$85,$C183&lt;=$E$85),AND($C183&gt;=$F$85,$C183&lt;=$G$85),AND($C183&gt;=$H$85,$C183&lt;=$I$85),AND($C183&gt;=$J$85,$C183&lt;=$K$85),AND($C183&gt;=$L$85,$C183&lt;=$M$85),AND($C183&gt;=$N$85,$C183&lt;=$O$85)),AB$116,0)</f>
        <v>0</v>
      </c>
      <c r="AC183" s="130">
        <f t="shared" ref="AC183:AC246" si="59">IF(ISERROR(HLOOKUP($C183,$D$50:$O$50,1,FALSE)),0,AC$116)</f>
        <v>0</v>
      </c>
      <c r="AD183" s="131">
        <f t="shared" ref="AD183:AD246" si="60">IF(ISERROR(HLOOKUP($C183,$D$62:$O$62,1,FALSE)),0,AD$116)</f>
        <v>0</v>
      </c>
      <c r="AE183" s="131">
        <f t="shared" ref="AE183:AE246" si="61">IF(OR(AND($C183&gt;=$D$74,$C183&lt;=$E$74),AND($C183&gt;=$F$74,$C183&lt;=$G$74),AND($C183&gt;=$H$74,$C183&lt;=$I$74),AND($C183&gt;=$J$74,$C183&lt;=$K$74),AND($C183&gt;=$L$74,$C183&lt;=$M$74),AND($C183&gt;=$N$74,$C183&lt;=$O$74)),AE$116,0)</f>
        <v>0</v>
      </c>
      <c r="AF183" s="132">
        <f t="shared" ref="AF183:AF246" si="62">IF(OR(AND($C183&gt;=$D$86,$C183&lt;=$E$86),AND($C183&gt;=$F$86,$C183&lt;=$G$86),AND($C183&gt;=$H$86,$C183&lt;=$I$86),AND($C183&gt;=$J$86,$C183&lt;=$K$86),AND($C183&gt;=$L$86,$C183&lt;=$M$86),AND($C183&gt;=$N$86,$C183&lt;=$O$86)),AF$116,0)</f>
        <v>0</v>
      </c>
      <c r="AG183" s="130">
        <f t="shared" ref="AG183:AG246" si="63">IF(ISERROR(HLOOKUP($C183,$D$51:$O$51,1,FALSE)),0,AG$116)</f>
        <v>0</v>
      </c>
      <c r="AH183" s="131">
        <f t="shared" ref="AH183:AH246" si="64">IF(ISERROR(HLOOKUP($C183,$D$63:$O$63,1,FALSE)),0,AH$116)</f>
        <v>0</v>
      </c>
      <c r="AI183" s="131">
        <f t="shared" ref="AI183:AI246" si="65">IF(OR(AND($C183&gt;=$D$75,$C183&lt;=$E$75),AND($C183&gt;=$F$75,$C183&lt;=$G$75),AND($C183&gt;=$H$75,$C183&lt;=$I$75),AND($C183&gt;=$J$75,$C183&lt;=$K$75),AND($C183&gt;=$L$75,$C183&lt;=$M$75),AND($C183&gt;=$N$75,$C183&lt;=$O$75)),AI$116,0)</f>
        <v>0</v>
      </c>
      <c r="AJ183" s="132">
        <f t="shared" ref="AJ183:AJ246" si="66">IF(OR(AND($C183&gt;=$D$87,$C183&lt;=$E$87),AND($C183&gt;=$F$87,$C183&lt;=$G$87),AND($C183&gt;=$H$87,$C183&lt;=$I$87),AND($C183&gt;=$J$87,$C183&lt;=$K$87),AND($C183&gt;=$L$87,$C183&lt;=$M$87),AND($C183&gt;=$N$87,$C183&lt;=$O$87)),AJ$116,0)</f>
        <v>0</v>
      </c>
      <c r="AK183" s="1"/>
    </row>
    <row r="184" spans="1:37" ht="15" hidden="1" customHeight="1">
      <c r="A184" s="1"/>
      <c r="B184" s="1"/>
      <c r="C184" s="68">
        <f t="shared" si="38"/>
        <v>45357</v>
      </c>
      <c r="D184" s="119">
        <v>66</v>
      </c>
      <c r="E184" s="130">
        <f t="shared" si="39"/>
        <v>0</v>
      </c>
      <c r="F184" s="131">
        <f t="shared" si="40"/>
        <v>0</v>
      </c>
      <c r="G184" s="131">
        <f t="shared" si="41"/>
        <v>0</v>
      </c>
      <c r="H184" s="132" t="str">
        <f t="shared" si="42"/>
        <v>ISP</v>
      </c>
      <c r="I184" s="130">
        <f t="shared" si="43"/>
        <v>0</v>
      </c>
      <c r="J184" s="131">
        <f t="shared" si="44"/>
        <v>0</v>
      </c>
      <c r="K184" s="131">
        <f t="shared" si="45"/>
        <v>0</v>
      </c>
      <c r="L184" s="132" t="str">
        <f t="shared" si="46"/>
        <v>ISP</v>
      </c>
      <c r="M184" s="130">
        <f t="shared" si="47"/>
        <v>0</v>
      </c>
      <c r="N184" s="131">
        <f t="shared" si="48"/>
        <v>0</v>
      </c>
      <c r="O184" s="131">
        <f t="shared" si="49"/>
        <v>0</v>
      </c>
      <c r="P184" s="132">
        <f t="shared" si="50"/>
        <v>0</v>
      </c>
      <c r="Q184" s="130">
        <f t="shared" si="51"/>
        <v>0</v>
      </c>
      <c r="V184" s="131">
        <f t="shared" si="52"/>
        <v>0</v>
      </c>
      <c r="W184" s="131">
        <f t="shared" si="53"/>
        <v>0</v>
      </c>
      <c r="X184" s="132">
        <f t="shared" si="54"/>
        <v>0</v>
      </c>
      <c r="Y184" s="130">
        <f t="shared" si="55"/>
        <v>0</v>
      </c>
      <c r="Z184" s="131">
        <f t="shared" si="56"/>
        <v>0</v>
      </c>
      <c r="AA184" s="131">
        <f t="shared" si="57"/>
        <v>0</v>
      </c>
      <c r="AB184" s="132">
        <f t="shared" si="58"/>
        <v>0</v>
      </c>
      <c r="AC184" s="130">
        <f t="shared" si="59"/>
        <v>0</v>
      </c>
      <c r="AD184" s="131">
        <f t="shared" si="60"/>
        <v>0</v>
      </c>
      <c r="AE184" s="131">
        <f t="shared" si="61"/>
        <v>0</v>
      </c>
      <c r="AF184" s="132">
        <f t="shared" si="62"/>
        <v>0</v>
      </c>
      <c r="AG184" s="130">
        <f t="shared" si="63"/>
        <v>0</v>
      </c>
      <c r="AH184" s="131">
        <f t="shared" si="64"/>
        <v>0</v>
      </c>
      <c r="AI184" s="131">
        <f t="shared" si="65"/>
        <v>0</v>
      </c>
      <c r="AJ184" s="132">
        <f t="shared" si="66"/>
        <v>0</v>
      </c>
      <c r="AK184" s="1"/>
    </row>
    <row r="185" spans="1:37" ht="15" hidden="1" customHeight="1">
      <c r="A185" s="1"/>
      <c r="B185" s="1"/>
      <c r="C185" s="68">
        <f t="shared" ref="C185:C248" si="67">C184+1</f>
        <v>45358</v>
      </c>
      <c r="D185" s="119">
        <v>67</v>
      </c>
      <c r="E185" s="130">
        <f t="shared" si="39"/>
        <v>0</v>
      </c>
      <c r="F185" s="131">
        <f t="shared" si="40"/>
        <v>0</v>
      </c>
      <c r="G185" s="131">
        <f t="shared" si="41"/>
        <v>0</v>
      </c>
      <c r="H185" s="132" t="str">
        <f t="shared" si="42"/>
        <v>ISP</v>
      </c>
      <c r="I185" s="130">
        <f t="shared" si="43"/>
        <v>0</v>
      </c>
      <c r="J185" s="131">
        <f t="shared" si="44"/>
        <v>0</v>
      </c>
      <c r="K185" s="131">
        <f t="shared" si="45"/>
        <v>0</v>
      </c>
      <c r="L185" s="132" t="str">
        <f t="shared" si="46"/>
        <v>ISP</v>
      </c>
      <c r="M185" s="130">
        <f t="shared" si="47"/>
        <v>0</v>
      </c>
      <c r="N185" s="131">
        <f t="shared" si="48"/>
        <v>0</v>
      </c>
      <c r="O185" s="131">
        <f t="shared" si="49"/>
        <v>0</v>
      </c>
      <c r="P185" s="132">
        <f t="shared" si="50"/>
        <v>0</v>
      </c>
      <c r="Q185" s="130">
        <f t="shared" si="51"/>
        <v>0</v>
      </c>
      <c r="V185" s="131">
        <f t="shared" si="52"/>
        <v>0</v>
      </c>
      <c r="W185" s="131">
        <f t="shared" si="53"/>
        <v>0</v>
      </c>
      <c r="X185" s="132">
        <f t="shared" si="54"/>
        <v>0</v>
      </c>
      <c r="Y185" s="130">
        <f t="shared" si="55"/>
        <v>0</v>
      </c>
      <c r="Z185" s="131">
        <f t="shared" si="56"/>
        <v>0</v>
      </c>
      <c r="AA185" s="131">
        <f t="shared" si="57"/>
        <v>0</v>
      </c>
      <c r="AB185" s="132">
        <f t="shared" si="58"/>
        <v>0</v>
      </c>
      <c r="AC185" s="130">
        <f t="shared" si="59"/>
        <v>0</v>
      </c>
      <c r="AD185" s="131">
        <f t="shared" si="60"/>
        <v>0</v>
      </c>
      <c r="AE185" s="131">
        <f t="shared" si="61"/>
        <v>0</v>
      </c>
      <c r="AF185" s="132">
        <f t="shared" si="62"/>
        <v>0</v>
      </c>
      <c r="AG185" s="130">
        <f t="shared" si="63"/>
        <v>0</v>
      </c>
      <c r="AH185" s="131">
        <f t="shared" si="64"/>
        <v>0</v>
      </c>
      <c r="AI185" s="131">
        <f t="shared" si="65"/>
        <v>0</v>
      </c>
      <c r="AJ185" s="132">
        <f t="shared" si="66"/>
        <v>0</v>
      </c>
      <c r="AK185" s="1"/>
    </row>
    <row r="186" spans="1:37" ht="15" hidden="1" customHeight="1">
      <c r="A186" s="1"/>
      <c r="B186" s="1"/>
      <c r="C186" s="68">
        <f t="shared" si="67"/>
        <v>45359</v>
      </c>
      <c r="D186" s="119">
        <v>68</v>
      </c>
      <c r="E186" s="130">
        <f t="shared" si="39"/>
        <v>0</v>
      </c>
      <c r="F186" s="131">
        <f t="shared" si="40"/>
        <v>0</v>
      </c>
      <c r="G186" s="131">
        <f t="shared" si="41"/>
        <v>0</v>
      </c>
      <c r="H186" s="132" t="str">
        <f t="shared" si="42"/>
        <v>ISP</v>
      </c>
      <c r="I186" s="130">
        <f t="shared" si="43"/>
        <v>0</v>
      </c>
      <c r="J186" s="131">
        <f t="shared" si="44"/>
        <v>0</v>
      </c>
      <c r="K186" s="131">
        <f t="shared" si="45"/>
        <v>0</v>
      </c>
      <c r="L186" s="132" t="str">
        <f t="shared" si="46"/>
        <v>ISP</v>
      </c>
      <c r="M186" s="130">
        <f t="shared" si="47"/>
        <v>0</v>
      </c>
      <c r="N186" s="131">
        <f t="shared" si="48"/>
        <v>0</v>
      </c>
      <c r="O186" s="131">
        <f t="shared" si="49"/>
        <v>0</v>
      </c>
      <c r="P186" s="132">
        <f t="shared" si="50"/>
        <v>0</v>
      </c>
      <c r="Q186" s="130">
        <f t="shared" si="51"/>
        <v>0</v>
      </c>
      <c r="V186" s="131">
        <f t="shared" si="52"/>
        <v>0</v>
      </c>
      <c r="W186" s="131">
        <f t="shared" si="53"/>
        <v>0</v>
      </c>
      <c r="X186" s="132">
        <f t="shared" si="54"/>
        <v>0</v>
      </c>
      <c r="Y186" s="130">
        <f t="shared" si="55"/>
        <v>0</v>
      </c>
      <c r="Z186" s="131">
        <f t="shared" si="56"/>
        <v>0</v>
      </c>
      <c r="AA186" s="131">
        <f t="shared" si="57"/>
        <v>0</v>
      </c>
      <c r="AB186" s="132">
        <f t="shared" si="58"/>
        <v>0</v>
      </c>
      <c r="AC186" s="130">
        <f t="shared" si="59"/>
        <v>0</v>
      </c>
      <c r="AD186" s="131">
        <f t="shared" si="60"/>
        <v>0</v>
      </c>
      <c r="AE186" s="131">
        <f t="shared" si="61"/>
        <v>0</v>
      </c>
      <c r="AF186" s="132">
        <f t="shared" si="62"/>
        <v>0</v>
      </c>
      <c r="AG186" s="130">
        <f t="shared" si="63"/>
        <v>0</v>
      </c>
      <c r="AH186" s="131">
        <f t="shared" si="64"/>
        <v>0</v>
      </c>
      <c r="AI186" s="131">
        <f t="shared" si="65"/>
        <v>0</v>
      </c>
      <c r="AJ186" s="132">
        <f t="shared" si="66"/>
        <v>0</v>
      </c>
      <c r="AK186" s="1"/>
    </row>
    <row r="187" spans="1:37" ht="15" hidden="1" customHeight="1">
      <c r="A187" s="1"/>
      <c r="B187" s="1"/>
      <c r="C187" s="68">
        <f t="shared" si="67"/>
        <v>45360</v>
      </c>
      <c r="D187" s="119">
        <v>69</v>
      </c>
      <c r="E187" s="130">
        <f t="shared" si="39"/>
        <v>0</v>
      </c>
      <c r="F187" s="131">
        <f t="shared" si="40"/>
        <v>0</v>
      </c>
      <c r="G187" s="131">
        <f t="shared" si="41"/>
        <v>0</v>
      </c>
      <c r="H187" s="132" t="str">
        <f t="shared" si="42"/>
        <v>ISP</v>
      </c>
      <c r="I187" s="130">
        <f t="shared" si="43"/>
        <v>0</v>
      </c>
      <c r="J187" s="131">
        <f t="shared" si="44"/>
        <v>0</v>
      </c>
      <c r="K187" s="131">
        <f t="shared" si="45"/>
        <v>0</v>
      </c>
      <c r="L187" s="132" t="str">
        <f t="shared" si="46"/>
        <v>ISP</v>
      </c>
      <c r="M187" s="130">
        <f t="shared" si="47"/>
        <v>0</v>
      </c>
      <c r="N187" s="131">
        <f t="shared" si="48"/>
        <v>0</v>
      </c>
      <c r="O187" s="131">
        <f t="shared" si="49"/>
        <v>0</v>
      </c>
      <c r="P187" s="132">
        <f t="shared" si="50"/>
        <v>0</v>
      </c>
      <c r="Q187" s="130">
        <f t="shared" si="51"/>
        <v>0</v>
      </c>
      <c r="V187" s="131">
        <f t="shared" si="52"/>
        <v>0</v>
      </c>
      <c r="W187" s="131">
        <f t="shared" si="53"/>
        <v>0</v>
      </c>
      <c r="X187" s="132">
        <f t="shared" si="54"/>
        <v>0</v>
      </c>
      <c r="Y187" s="130">
        <f t="shared" si="55"/>
        <v>0</v>
      </c>
      <c r="Z187" s="131">
        <f t="shared" si="56"/>
        <v>0</v>
      </c>
      <c r="AA187" s="131">
        <f t="shared" si="57"/>
        <v>0</v>
      </c>
      <c r="AB187" s="132">
        <f t="shared" si="58"/>
        <v>0</v>
      </c>
      <c r="AC187" s="130">
        <f t="shared" si="59"/>
        <v>0</v>
      </c>
      <c r="AD187" s="131">
        <f t="shared" si="60"/>
        <v>0</v>
      </c>
      <c r="AE187" s="131">
        <f t="shared" si="61"/>
        <v>0</v>
      </c>
      <c r="AF187" s="132">
        <f t="shared" si="62"/>
        <v>0</v>
      </c>
      <c r="AG187" s="130">
        <f t="shared" si="63"/>
        <v>0</v>
      </c>
      <c r="AH187" s="131">
        <f t="shared" si="64"/>
        <v>0</v>
      </c>
      <c r="AI187" s="131">
        <f t="shared" si="65"/>
        <v>0</v>
      </c>
      <c r="AJ187" s="132">
        <f t="shared" si="66"/>
        <v>0</v>
      </c>
      <c r="AK187" s="1"/>
    </row>
    <row r="188" spans="1:37" ht="15" hidden="1" customHeight="1">
      <c r="A188" s="1"/>
      <c r="B188" s="1"/>
      <c r="C188" s="68">
        <f t="shared" si="67"/>
        <v>45361</v>
      </c>
      <c r="D188" s="119">
        <v>70</v>
      </c>
      <c r="E188" s="130">
        <f t="shared" si="39"/>
        <v>0</v>
      </c>
      <c r="F188" s="131">
        <f t="shared" si="40"/>
        <v>0</v>
      </c>
      <c r="G188" s="131">
        <f t="shared" si="41"/>
        <v>0</v>
      </c>
      <c r="H188" s="132" t="str">
        <f t="shared" si="42"/>
        <v>ISP</v>
      </c>
      <c r="I188" s="130">
        <f t="shared" si="43"/>
        <v>0</v>
      </c>
      <c r="J188" s="131">
        <f t="shared" si="44"/>
        <v>0</v>
      </c>
      <c r="K188" s="131">
        <f t="shared" si="45"/>
        <v>0</v>
      </c>
      <c r="L188" s="132" t="str">
        <f t="shared" si="46"/>
        <v>ISP</v>
      </c>
      <c r="M188" s="130">
        <f t="shared" si="47"/>
        <v>0</v>
      </c>
      <c r="N188" s="131">
        <f t="shared" si="48"/>
        <v>0</v>
      </c>
      <c r="O188" s="131">
        <f t="shared" si="49"/>
        <v>0</v>
      </c>
      <c r="P188" s="132">
        <f t="shared" si="50"/>
        <v>0</v>
      </c>
      <c r="Q188" s="130">
        <f t="shared" si="51"/>
        <v>0</v>
      </c>
      <c r="V188" s="131">
        <f t="shared" si="52"/>
        <v>0</v>
      </c>
      <c r="W188" s="131">
        <f t="shared" si="53"/>
        <v>0</v>
      </c>
      <c r="X188" s="132">
        <f t="shared" si="54"/>
        <v>0</v>
      </c>
      <c r="Y188" s="130">
        <f t="shared" si="55"/>
        <v>0</v>
      </c>
      <c r="Z188" s="131">
        <f t="shared" si="56"/>
        <v>0</v>
      </c>
      <c r="AA188" s="131">
        <f t="shared" si="57"/>
        <v>0</v>
      </c>
      <c r="AB188" s="132">
        <f t="shared" si="58"/>
        <v>0</v>
      </c>
      <c r="AC188" s="130">
        <f t="shared" si="59"/>
        <v>0</v>
      </c>
      <c r="AD188" s="131">
        <f t="shared" si="60"/>
        <v>0</v>
      </c>
      <c r="AE188" s="131">
        <f t="shared" si="61"/>
        <v>0</v>
      </c>
      <c r="AF188" s="132">
        <f t="shared" si="62"/>
        <v>0</v>
      </c>
      <c r="AG188" s="130">
        <f t="shared" si="63"/>
        <v>0</v>
      </c>
      <c r="AH188" s="131">
        <f t="shared" si="64"/>
        <v>0</v>
      </c>
      <c r="AI188" s="131">
        <f t="shared" si="65"/>
        <v>0</v>
      </c>
      <c r="AJ188" s="132">
        <f t="shared" si="66"/>
        <v>0</v>
      </c>
      <c r="AK188" s="1"/>
    </row>
    <row r="189" spans="1:37" ht="15" hidden="1" customHeight="1">
      <c r="A189" s="1"/>
      <c r="B189" s="1"/>
      <c r="C189" s="68">
        <f t="shared" si="67"/>
        <v>45362</v>
      </c>
      <c r="D189" s="119">
        <v>71</v>
      </c>
      <c r="E189" s="130">
        <f t="shared" si="39"/>
        <v>0</v>
      </c>
      <c r="F189" s="131">
        <f t="shared" si="40"/>
        <v>0</v>
      </c>
      <c r="G189" s="131">
        <f t="shared" si="41"/>
        <v>0</v>
      </c>
      <c r="H189" s="132" t="str">
        <f t="shared" si="42"/>
        <v>ISP</v>
      </c>
      <c r="I189" s="130">
        <f t="shared" si="43"/>
        <v>0</v>
      </c>
      <c r="J189" s="131">
        <f t="shared" si="44"/>
        <v>0</v>
      </c>
      <c r="K189" s="131">
        <f t="shared" si="45"/>
        <v>0</v>
      </c>
      <c r="L189" s="132">
        <f t="shared" si="46"/>
        <v>0</v>
      </c>
      <c r="M189" s="130">
        <f t="shared" si="47"/>
        <v>0</v>
      </c>
      <c r="N189" s="131">
        <f t="shared" si="48"/>
        <v>0</v>
      </c>
      <c r="O189" s="131">
        <f t="shared" si="49"/>
        <v>0</v>
      </c>
      <c r="P189" s="132">
        <f t="shared" si="50"/>
        <v>0</v>
      </c>
      <c r="Q189" s="130">
        <f t="shared" si="51"/>
        <v>0</v>
      </c>
      <c r="V189" s="131">
        <f t="shared" si="52"/>
        <v>0</v>
      </c>
      <c r="W189" s="131">
        <f t="shared" si="53"/>
        <v>0</v>
      </c>
      <c r="X189" s="132">
        <f t="shared" si="54"/>
        <v>0</v>
      </c>
      <c r="Y189" s="130">
        <f t="shared" si="55"/>
        <v>0</v>
      </c>
      <c r="Z189" s="131">
        <f t="shared" si="56"/>
        <v>0</v>
      </c>
      <c r="AA189" s="131">
        <f t="shared" si="57"/>
        <v>0</v>
      </c>
      <c r="AB189" s="132">
        <f t="shared" si="58"/>
        <v>0</v>
      </c>
      <c r="AC189" s="130">
        <f t="shared" si="59"/>
        <v>0</v>
      </c>
      <c r="AD189" s="131">
        <f t="shared" si="60"/>
        <v>0</v>
      </c>
      <c r="AE189" s="131">
        <f t="shared" si="61"/>
        <v>0</v>
      </c>
      <c r="AF189" s="132">
        <f t="shared" si="62"/>
        <v>0</v>
      </c>
      <c r="AG189" s="130">
        <f t="shared" si="63"/>
        <v>0</v>
      </c>
      <c r="AH189" s="131">
        <f t="shared" si="64"/>
        <v>0</v>
      </c>
      <c r="AI189" s="131">
        <f t="shared" si="65"/>
        <v>0</v>
      </c>
      <c r="AJ189" s="132">
        <f t="shared" si="66"/>
        <v>0</v>
      </c>
      <c r="AK189" s="1"/>
    </row>
    <row r="190" spans="1:37" ht="15" hidden="1" customHeight="1">
      <c r="A190" s="1"/>
      <c r="B190" s="1"/>
      <c r="C190" s="68">
        <f t="shared" si="67"/>
        <v>45363</v>
      </c>
      <c r="D190" s="119">
        <v>72</v>
      </c>
      <c r="E190" s="130">
        <f t="shared" si="39"/>
        <v>0</v>
      </c>
      <c r="F190" s="131">
        <f t="shared" si="40"/>
        <v>0</v>
      </c>
      <c r="G190" s="131">
        <f t="shared" si="41"/>
        <v>0</v>
      </c>
      <c r="H190" s="132" t="str">
        <f t="shared" si="42"/>
        <v>ISP</v>
      </c>
      <c r="I190" s="130">
        <f t="shared" si="43"/>
        <v>0</v>
      </c>
      <c r="J190" s="131">
        <f t="shared" si="44"/>
        <v>0</v>
      </c>
      <c r="K190" s="131">
        <f t="shared" si="45"/>
        <v>0</v>
      </c>
      <c r="L190" s="132">
        <f t="shared" si="46"/>
        <v>0</v>
      </c>
      <c r="M190" s="130">
        <f t="shared" si="47"/>
        <v>0</v>
      </c>
      <c r="N190" s="131">
        <f t="shared" si="48"/>
        <v>0</v>
      </c>
      <c r="O190" s="131">
        <f t="shared" si="49"/>
        <v>0</v>
      </c>
      <c r="P190" s="132">
        <f t="shared" si="50"/>
        <v>0</v>
      </c>
      <c r="Q190" s="130">
        <f t="shared" si="51"/>
        <v>0</v>
      </c>
      <c r="V190" s="131">
        <f t="shared" si="52"/>
        <v>0</v>
      </c>
      <c r="W190" s="131">
        <f t="shared" si="53"/>
        <v>0</v>
      </c>
      <c r="X190" s="132">
        <f t="shared" si="54"/>
        <v>0</v>
      </c>
      <c r="Y190" s="130">
        <f t="shared" si="55"/>
        <v>0</v>
      </c>
      <c r="Z190" s="131">
        <f t="shared" si="56"/>
        <v>0</v>
      </c>
      <c r="AA190" s="131">
        <f t="shared" si="57"/>
        <v>0</v>
      </c>
      <c r="AB190" s="132">
        <f t="shared" si="58"/>
        <v>0</v>
      </c>
      <c r="AC190" s="130">
        <f t="shared" si="59"/>
        <v>0</v>
      </c>
      <c r="AD190" s="131">
        <f t="shared" si="60"/>
        <v>0</v>
      </c>
      <c r="AE190" s="131">
        <f t="shared" si="61"/>
        <v>0</v>
      </c>
      <c r="AF190" s="132">
        <f t="shared" si="62"/>
        <v>0</v>
      </c>
      <c r="AG190" s="130">
        <f t="shared" si="63"/>
        <v>0</v>
      </c>
      <c r="AH190" s="131">
        <f t="shared" si="64"/>
        <v>0</v>
      </c>
      <c r="AI190" s="131">
        <f t="shared" si="65"/>
        <v>0</v>
      </c>
      <c r="AJ190" s="132">
        <f t="shared" si="66"/>
        <v>0</v>
      </c>
      <c r="AK190" s="1"/>
    </row>
    <row r="191" spans="1:37" ht="15" hidden="1" customHeight="1">
      <c r="A191" s="1"/>
      <c r="B191" s="1"/>
      <c r="C191" s="68">
        <f t="shared" si="67"/>
        <v>45364</v>
      </c>
      <c r="D191" s="119">
        <v>73</v>
      </c>
      <c r="E191" s="130">
        <f t="shared" si="39"/>
        <v>0</v>
      </c>
      <c r="F191" s="131">
        <f t="shared" si="40"/>
        <v>0</v>
      </c>
      <c r="G191" s="131">
        <f t="shared" si="41"/>
        <v>0</v>
      </c>
      <c r="H191" s="132" t="str">
        <f t="shared" si="42"/>
        <v>ISP</v>
      </c>
      <c r="I191" s="130">
        <f t="shared" si="43"/>
        <v>0</v>
      </c>
      <c r="J191" s="131">
        <f t="shared" si="44"/>
        <v>0</v>
      </c>
      <c r="K191" s="131">
        <f t="shared" si="45"/>
        <v>0</v>
      </c>
      <c r="L191" s="132">
        <f t="shared" si="46"/>
        <v>0</v>
      </c>
      <c r="M191" s="130">
        <f t="shared" si="47"/>
        <v>0</v>
      </c>
      <c r="N191" s="131">
        <f t="shared" si="48"/>
        <v>0</v>
      </c>
      <c r="O191" s="131">
        <f t="shared" si="49"/>
        <v>0</v>
      </c>
      <c r="P191" s="132">
        <f t="shared" si="50"/>
        <v>0</v>
      </c>
      <c r="Q191" s="130">
        <f t="shared" si="51"/>
        <v>0</v>
      </c>
      <c r="V191" s="131">
        <f t="shared" si="52"/>
        <v>0</v>
      </c>
      <c r="W191" s="131">
        <f t="shared" si="53"/>
        <v>0</v>
      </c>
      <c r="X191" s="132">
        <f t="shared" si="54"/>
        <v>0</v>
      </c>
      <c r="Y191" s="130">
        <f t="shared" si="55"/>
        <v>0</v>
      </c>
      <c r="Z191" s="131">
        <f t="shared" si="56"/>
        <v>0</v>
      </c>
      <c r="AA191" s="131">
        <f t="shared" si="57"/>
        <v>0</v>
      </c>
      <c r="AB191" s="132">
        <f t="shared" si="58"/>
        <v>0</v>
      </c>
      <c r="AC191" s="130">
        <f t="shared" si="59"/>
        <v>0</v>
      </c>
      <c r="AD191" s="131">
        <f t="shared" si="60"/>
        <v>0</v>
      </c>
      <c r="AE191" s="131">
        <f t="shared" si="61"/>
        <v>0</v>
      </c>
      <c r="AF191" s="132">
        <f t="shared" si="62"/>
        <v>0</v>
      </c>
      <c r="AG191" s="130">
        <f t="shared" si="63"/>
        <v>0</v>
      </c>
      <c r="AH191" s="131">
        <f t="shared" si="64"/>
        <v>0</v>
      </c>
      <c r="AI191" s="131">
        <f t="shared" si="65"/>
        <v>0</v>
      </c>
      <c r="AJ191" s="132">
        <f t="shared" si="66"/>
        <v>0</v>
      </c>
      <c r="AK191" s="1"/>
    </row>
    <row r="192" spans="1:37" ht="15" hidden="1" customHeight="1">
      <c r="A192" s="1"/>
      <c r="B192" s="1"/>
      <c r="C192" s="68">
        <f t="shared" si="67"/>
        <v>45365</v>
      </c>
      <c r="D192" s="119">
        <v>74</v>
      </c>
      <c r="E192" s="130">
        <f t="shared" si="39"/>
        <v>0</v>
      </c>
      <c r="F192" s="131">
        <f t="shared" si="40"/>
        <v>0</v>
      </c>
      <c r="G192" s="131">
        <f t="shared" si="41"/>
        <v>0</v>
      </c>
      <c r="H192" s="132" t="str">
        <f t="shared" si="42"/>
        <v>ISP</v>
      </c>
      <c r="I192" s="130">
        <f t="shared" si="43"/>
        <v>0</v>
      </c>
      <c r="J192" s="131">
        <f t="shared" si="44"/>
        <v>0</v>
      </c>
      <c r="K192" s="131">
        <f t="shared" si="45"/>
        <v>0</v>
      </c>
      <c r="L192" s="132">
        <f t="shared" si="46"/>
        <v>0</v>
      </c>
      <c r="M192" s="130">
        <f t="shared" si="47"/>
        <v>0</v>
      </c>
      <c r="N192" s="131">
        <f t="shared" si="48"/>
        <v>0</v>
      </c>
      <c r="O192" s="131">
        <f t="shared" si="49"/>
        <v>0</v>
      </c>
      <c r="P192" s="132">
        <f t="shared" si="50"/>
        <v>0</v>
      </c>
      <c r="Q192" s="130">
        <f t="shared" si="51"/>
        <v>0</v>
      </c>
      <c r="V192" s="131">
        <f t="shared" si="52"/>
        <v>0</v>
      </c>
      <c r="W192" s="131">
        <f t="shared" si="53"/>
        <v>0</v>
      </c>
      <c r="X192" s="132">
        <f t="shared" si="54"/>
        <v>0</v>
      </c>
      <c r="Y192" s="130">
        <f t="shared" si="55"/>
        <v>0</v>
      </c>
      <c r="Z192" s="131">
        <f t="shared" si="56"/>
        <v>0</v>
      </c>
      <c r="AA192" s="131">
        <f t="shared" si="57"/>
        <v>0</v>
      </c>
      <c r="AB192" s="132">
        <f t="shared" si="58"/>
        <v>0</v>
      </c>
      <c r="AC192" s="130">
        <f t="shared" si="59"/>
        <v>0</v>
      </c>
      <c r="AD192" s="131">
        <f t="shared" si="60"/>
        <v>0</v>
      </c>
      <c r="AE192" s="131">
        <f t="shared" si="61"/>
        <v>0</v>
      </c>
      <c r="AF192" s="132">
        <f t="shared" si="62"/>
        <v>0</v>
      </c>
      <c r="AG192" s="130">
        <f t="shared" si="63"/>
        <v>0</v>
      </c>
      <c r="AH192" s="131">
        <f t="shared" si="64"/>
        <v>0</v>
      </c>
      <c r="AI192" s="131">
        <f t="shared" si="65"/>
        <v>0</v>
      </c>
      <c r="AJ192" s="132">
        <f t="shared" si="66"/>
        <v>0</v>
      </c>
      <c r="AK192" s="1"/>
    </row>
    <row r="193" spans="1:37" ht="15" hidden="1" customHeight="1">
      <c r="A193" s="1"/>
      <c r="B193" s="1"/>
      <c r="C193" s="68">
        <f t="shared" si="67"/>
        <v>45366</v>
      </c>
      <c r="D193" s="119">
        <v>75</v>
      </c>
      <c r="E193" s="130">
        <f t="shared" si="39"/>
        <v>0</v>
      </c>
      <c r="F193" s="131">
        <f t="shared" si="40"/>
        <v>0</v>
      </c>
      <c r="G193" s="131">
        <f t="shared" si="41"/>
        <v>0</v>
      </c>
      <c r="H193" s="132" t="str">
        <f t="shared" si="42"/>
        <v>ISP</v>
      </c>
      <c r="I193" s="130">
        <f t="shared" si="43"/>
        <v>0</v>
      </c>
      <c r="J193" s="131">
        <f t="shared" si="44"/>
        <v>0</v>
      </c>
      <c r="K193" s="131">
        <f t="shared" si="45"/>
        <v>0</v>
      </c>
      <c r="L193" s="132">
        <f t="shared" si="46"/>
        <v>0</v>
      </c>
      <c r="M193" s="130">
        <f t="shared" si="47"/>
        <v>0</v>
      </c>
      <c r="N193" s="131">
        <f t="shared" si="48"/>
        <v>0</v>
      </c>
      <c r="O193" s="131">
        <f t="shared" si="49"/>
        <v>0</v>
      </c>
      <c r="P193" s="132">
        <f t="shared" si="50"/>
        <v>0</v>
      </c>
      <c r="Q193" s="130">
        <f t="shared" si="51"/>
        <v>0</v>
      </c>
      <c r="V193" s="131">
        <f t="shared" si="52"/>
        <v>0</v>
      </c>
      <c r="W193" s="131">
        <f t="shared" si="53"/>
        <v>0</v>
      </c>
      <c r="X193" s="132">
        <f t="shared" si="54"/>
        <v>0</v>
      </c>
      <c r="Y193" s="130">
        <f t="shared" si="55"/>
        <v>0</v>
      </c>
      <c r="Z193" s="131">
        <f t="shared" si="56"/>
        <v>0</v>
      </c>
      <c r="AA193" s="131">
        <f t="shared" si="57"/>
        <v>0</v>
      </c>
      <c r="AB193" s="132">
        <f t="shared" si="58"/>
        <v>0</v>
      </c>
      <c r="AC193" s="130">
        <f t="shared" si="59"/>
        <v>0</v>
      </c>
      <c r="AD193" s="131">
        <f t="shared" si="60"/>
        <v>0</v>
      </c>
      <c r="AE193" s="131">
        <f t="shared" si="61"/>
        <v>0</v>
      </c>
      <c r="AF193" s="132">
        <f t="shared" si="62"/>
        <v>0</v>
      </c>
      <c r="AG193" s="130">
        <f t="shared" si="63"/>
        <v>0</v>
      </c>
      <c r="AH193" s="131">
        <f t="shared" si="64"/>
        <v>0</v>
      </c>
      <c r="AI193" s="131">
        <f t="shared" si="65"/>
        <v>0</v>
      </c>
      <c r="AJ193" s="132">
        <f t="shared" si="66"/>
        <v>0</v>
      </c>
      <c r="AK193" s="1"/>
    </row>
    <row r="194" spans="1:37" ht="15" hidden="1" customHeight="1">
      <c r="A194" s="1"/>
      <c r="B194" s="1"/>
      <c r="C194" s="68">
        <f t="shared" si="67"/>
        <v>45367</v>
      </c>
      <c r="D194" s="119">
        <v>76</v>
      </c>
      <c r="E194" s="130">
        <f t="shared" si="39"/>
        <v>0</v>
      </c>
      <c r="F194" s="131" t="str">
        <f t="shared" si="40"/>
        <v>SF</v>
      </c>
      <c r="G194" s="131">
        <f t="shared" si="41"/>
        <v>0</v>
      </c>
      <c r="H194" s="132">
        <f t="shared" si="42"/>
        <v>0</v>
      </c>
      <c r="I194" s="130">
        <f t="shared" si="43"/>
        <v>0</v>
      </c>
      <c r="J194" s="131">
        <f t="shared" si="44"/>
        <v>0</v>
      </c>
      <c r="K194" s="131">
        <f t="shared" si="45"/>
        <v>0</v>
      </c>
      <c r="L194" s="132">
        <f t="shared" si="46"/>
        <v>0</v>
      </c>
      <c r="M194" s="130">
        <f t="shared" si="47"/>
        <v>0</v>
      </c>
      <c r="N194" s="131">
        <f t="shared" si="48"/>
        <v>0</v>
      </c>
      <c r="O194" s="131">
        <f t="shared" si="49"/>
        <v>0</v>
      </c>
      <c r="P194" s="132">
        <f t="shared" si="50"/>
        <v>0</v>
      </c>
      <c r="Q194" s="130">
        <f t="shared" si="51"/>
        <v>0</v>
      </c>
      <c r="V194" s="131">
        <f t="shared" si="52"/>
        <v>0</v>
      </c>
      <c r="W194" s="131">
        <f t="shared" si="53"/>
        <v>0</v>
      </c>
      <c r="X194" s="132">
        <f t="shared" si="54"/>
        <v>0</v>
      </c>
      <c r="Y194" s="130">
        <f t="shared" si="55"/>
        <v>0</v>
      </c>
      <c r="Z194" s="131">
        <f t="shared" si="56"/>
        <v>0</v>
      </c>
      <c r="AA194" s="131">
        <f t="shared" si="57"/>
        <v>0</v>
      </c>
      <c r="AB194" s="132">
        <f t="shared" si="58"/>
        <v>0</v>
      </c>
      <c r="AC194" s="130">
        <f t="shared" si="59"/>
        <v>0</v>
      </c>
      <c r="AD194" s="131">
        <f t="shared" si="60"/>
        <v>0</v>
      </c>
      <c r="AE194" s="131">
        <f t="shared" si="61"/>
        <v>0</v>
      </c>
      <c r="AF194" s="132">
        <f t="shared" si="62"/>
        <v>0</v>
      </c>
      <c r="AG194" s="130">
        <f t="shared" si="63"/>
        <v>0</v>
      </c>
      <c r="AH194" s="131">
        <f t="shared" si="64"/>
        <v>0</v>
      </c>
      <c r="AI194" s="131">
        <f t="shared" si="65"/>
        <v>0</v>
      </c>
      <c r="AJ194" s="132">
        <f t="shared" si="66"/>
        <v>0</v>
      </c>
      <c r="AK194" s="1"/>
    </row>
    <row r="195" spans="1:37" ht="15" hidden="1" customHeight="1">
      <c r="A195" s="1"/>
      <c r="B195" s="1"/>
      <c r="C195" s="68">
        <f t="shared" si="67"/>
        <v>45368</v>
      </c>
      <c r="D195" s="119">
        <v>77</v>
      </c>
      <c r="E195" s="130">
        <f t="shared" si="39"/>
        <v>0</v>
      </c>
      <c r="F195" s="131">
        <f t="shared" si="40"/>
        <v>0</v>
      </c>
      <c r="G195" s="131">
        <f t="shared" si="41"/>
        <v>0</v>
      </c>
      <c r="H195" s="132">
        <f t="shared" si="42"/>
        <v>0</v>
      </c>
      <c r="I195" s="130">
        <f t="shared" si="43"/>
        <v>0</v>
      </c>
      <c r="J195" s="131">
        <f t="shared" si="44"/>
        <v>0</v>
      </c>
      <c r="K195" s="131">
        <f t="shared" si="45"/>
        <v>0</v>
      </c>
      <c r="L195" s="132">
        <f t="shared" si="46"/>
        <v>0</v>
      </c>
      <c r="M195" s="130">
        <f t="shared" si="47"/>
        <v>0</v>
      </c>
      <c r="N195" s="131">
        <f t="shared" si="48"/>
        <v>0</v>
      </c>
      <c r="O195" s="131">
        <f t="shared" si="49"/>
        <v>0</v>
      </c>
      <c r="P195" s="132">
        <f t="shared" si="50"/>
        <v>0</v>
      </c>
      <c r="Q195" s="130">
        <f t="shared" si="51"/>
        <v>0</v>
      </c>
      <c r="V195" s="131">
        <f t="shared" si="52"/>
        <v>0</v>
      </c>
      <c r="W195" s="131">
        <f t="shared" si="53"/>
        <v>0</v>
      </c>
      <c r="X195" s="132">
        <f t="shared" si="54"/>
        <v>0</v>
      </c>
      <c r="Y195" s="130">
        <f t="shared" si="55"/>
        <v>0</v>
      </c>
      <c r="Z195" s="131">
        <f t="shared" si="56"/>
        <v>0</v>
      </c>
      <c r="AA195" s="131">
        <f t="shared" si="57"/>
        <v>0</v>
      </c>
      <c r="AB195" s="132">
        <f t="shared" si="58"/>
        <v>0</v>
      </c>
      <c r="AC195" s="130">
        <f t="shared" si="59"/>
        <v>0</v>
      </c>
      <c r="AD195" s="131">
        <f t="shared" si="60"/>
        <v>0</v>
      </c>
      <c r="AE195" s="131">
        <f t="shared" si="61"/>
        <v>0</v>
      </c>
      <c r="AF195" s="132">
        <f t="shared" si="62"/>
        <v>0</v>
      </c>
      <c r="AG195" s="130">
        <f t="shared" si="63"/>
        <v>0</v>
      </c>
      <c r="AH195" s="131">
        <f t="shared" si="64"/>
        <v>0</v>
      </c>
      <c r="AI195" s="131">
        <f t="shared" si="65"/>
        <v>0</v>
      </c>
      <c r="AJ195" s="132">
        <f t="shared" si="66"/>
        <v>0</v>
      </c>
      <c r="AK195" s="1"/>
    </row>
    <row r="196" spans="1:37" ht="15" hidden="1" customHeight="1">
      <c r="A196" s="1"/>
      <c r="B196" s="1"/>
      <c r="C196" s="68">
        <f t="shared" si="67"/>
        <v>45369</v>
      </c>
      <c r="D196" s="119">
        <v>78</v>
      </c>
      <c r="E196" s="130">
        <f t="shared" si="39"/>
        <v>0</v>
      </c>
      <c r="F196" s="131">
        <f t="shared" si="40"/>
        <v>0</v>
      </c>
      <c r="G196" s="131">
        <f t="shared" si="41"/>
        <v>0</v>
      </c>
      <c r="H196" s="132">
        <f t="shared" si="42"/>
        <v>0</v>
      </c>
      <c r="I196" s="130">
        <f t="shared" si="43"/>
        <v>0</v>
      </c>
      <c r="J196" s="131">
        <f t="shared" si="44"/>
        <v>0</v>
      </c>
      <c r="K196" s="131">
        <f t="shared" si="45"/>
        <v>0</v>
      </c>
      <c r="L196" s="132">
        <f t="shared" si="46"/>
        <v>0</v>
      </c>
      <c r="M196" s="130">
        <f t="shared" si="47"/>
        <v>0</v>
      </c>
      <c r="N196" s="131">
        <f t="shared" si="48"/>
        <v>0</v>
      </c>
      <c r="O196" s="131">
        <f t="shared" si="49"/>
        <v>0</v>
      </c>
      <c r="P196" s="132">
        <f t="shared" si="50"/>
        <v>0</v>
      </c>
      <c r="Q196" s="130">
        <f t="shared" si="51"/>
        <v>0</v>
      </c>
      <c r="V196" s="131">
        <f t="shared" si="52"/>
        <v>0</v>
      </c>
      <c r="W196" s="131">
        <f t="shared" si="53"/>
        <v>0</v>
      </c>
      <c r="X196" s="132">
        <f t="shared" si="54"/>
        <v>0</v>
      </c>
      <c r="Y196" s="130">
        <f t="shared" si="55"/>
        <v>0</v>
      </c>
      <c r="Z196" s="131">
        <f t="shared" si="56"/>
        <v>0</v>
      </c>
      <c r="AA196" s="131">
        <f t="shared" si="57"/>
        <v>0</v>
      </c>
      <c r="AB196" s="132">
        <f t="shared" si="58"/>
        <v>0</v>
      </c>
      <c r="AC196" s="130">
        <f t="shared" si="59"/>
        <v>0</v>
      </c>
      <c r="AD196" s="131">
        <f t="shared" si="60"/>
        <v>0</v>
      </c>
      <c r="AE196" s="131">
        <f t="shared" si="61"/>
        <v>0</v>
      </c>
      <c r="AF196" s="132">
        <f t="shared" si="62"/>
        <v>0</v>
      </c>
      <c r="AG196" s="130">
        <f t="shared" si="63"/>
        <v>0</v>
      </c>
      <c r="AH196" s="131">
        <f t="shared" si="64"/>
        <v>0</v>
      </c>
      <c r="AI196" s="131">
        <f t="shared" si="65"/>
        <v>0</v>
      </c>
      <c r="AJ196" s="132">
        <f t="shared" si="66"/>
        <v>0</v>
      </c>
      <c r="AK196" s="1"/>
    </row>
    <row r="197" spans="1:37" ht="15" hidden="1" customHeight="1">
      <c r="A197" s="1"/>
      <c r="B197" s="1"/>
      <c r="C197" s="68">
        <f t="shared" si="67"/>
        <v>45370</v>
      </c>
      <c r="D197" s="119">
        <v>79</v>
      </c>
      <c r="E197" s="130">
        <f t="shared" si="39"/>
        <v>0</v>
      </c>
      <c r="F197" s="131">
        <f t="shared" si="40"/>
        <v>0</v>
      </c>
      <c r="G197" s="131">
        <f t="shared" si="41"/>
        <v>0</v>
      </c>
      <c r="H197" s="132">
        <f t="shared" si="42"/>
        <v>0</v>
      </c>
      <c r="I197" s="130">
        <f t="shared" si="43"/>
        <v>0</v>
      </c>
      <c r="J197" s="131">
        <f t="shared" si="44"/>
        <v>0</v>
      </c>
      <c r="K197" s="131">
        <f t="shared" si="45"/>
        <v>0</v>
      </c>
      <c r="L197" s="132">
        <f t="shared" si="46"/>
        <v>0</v>
      </c>
      <c r="M197" s="130">
        <f t="shared" si="47"/>
        <v>0</v>
      </c>
      <c r="N197" s="131">
        <f t="shared" si="48"/>
        <v>0</v>
      </c>
      <c r="O197" s="131">
        <f t="shared" si="49"/>
        <v>0</v>
      </c>
      <c r="P197" s="132">
        <f t="shared" si="50"/>
        <v>0</v>
      </c>
      <c r="Q197" s="130">
        <f t="shared" si="51"/>
        <v>0</v>
      </c>
      <c r="V197" s="131">
        <f t="shared" si="52"/>
        <v>0</v>
      </c>
      <c r="W197" s="131">
        <f t="shared" si="53"/>
        <v>0</v>
      </c>
      <c r="X197" s="132">
        <f t="shared" si="54"/>
        <v>0</v>
      </c>
      <c r="Y197" s="130">
        <f t="shared" si="55"/>
        <v>0</v>
      </c>
      <c r="Z197" s="131">
        <f t="shared" si="56"/>
        <v>0</v>
      </c>
      <c r="AA197" s="131">
        <f t="shared" si="57"/>
        <v>0</v>
      </c>
      <c r="AB197" s="132">
        <f t="shared" si="58"/>
        <v>0</v>
      </c>
      <c r="AC197" s="130">
        <f t="shared" si="59"/>
        <v>0</v>
      </c>
      <c r="AD197" s="131">
        <f t="shared" si="60"/>
        <v>0</v>
      </c>
      <c r="AE197" s="131">
        <f t="shared" si="61"/>
        <v>0</v>
      </c>
      <c r="AF197" s="132">
        <f t="shared" si="62"/>
        <v>0</v>
      </c>
      <c r="AG197" s="130">
        <f t="shared" si="63"/>
        <v>0</v>
      </c>
      <c r="AH197" s="131">
        <f t="shared" si="64"/>
        <v>0</v>
      </c>
      <c r="AI197" s="131">
        <f t="shared" si="65"/>
        <v>0</v>
      </c>
      <c r="AJ197" s="132">
        <f t="shared" si="66"/>
        <v>0</v>
      </c>
      <c r="AK197" s="1"/>
    </row>
    <row r="198" spans="1:37" ht="15" hidden="1" customHeight="1">
      <c r="A198" s="1"/>
      <c r="B198" s="1"/>
      <c r="C198" s="68">
        <f t="shared" si="67"/>
        <v>45371</v>
      </c>
      <c r="D198" s="119">
        <v>80</v>
      </c>
      <c r="E198" s="130">
        <f t="shared" si="39"/>
        <v>0</v>
      </c>
      <c r="F198" s="131">
        <f t="shared" si="40"/>
        <v>0</v>
      </c>
      <c r="G198" s="131">
        <f t="shared" si="41"/>
        <v>0</v>
      </c>
      <c r="H198" s="132">
        <f t="shared" si="42"/>
        <v>0</v>
      </c>
      <c r="I198" s="130">
        <f t="shared" si="43"/>
        <v>0</v>
      </c>
      <c r="J198" s="131">
        <f t="shared" si="44"/>
        <v>0</v>
      </c>
      <c r="K198" s="131">
        <f t="shared" si="45"/>
        <v>0</v>
      </c>
      <c r="L198" s="132">
        <f t="shared" si="46"/>
        <v>0</v>
      </c>
      <c r="M198" s="130">
        <f t="shared" si="47"/>
        <v>0</v>
      </c>
      <c r="N198" s="131">
        <f t="shared" si="48"/>
        <v>0</v>
      </c>
      <c r="O198" s="131">
        <f t="shared" si="49"/>
        <v>0</v>
      </c>
      <c r="P198" s="132">
        <f t="shared" si="50"/>
        <v>0</v>
      </c>
      <c r="Q198" s="130">
        <f t="shared" si="51"/>
        <v>0</v>
      </c>
      <c r="V198" s="131">
        <f t="shared" si="52"/>
        <v>0</v>
      </c>
      <c r="W198" s="131">
        <f t="shared" si="53"/>
        <v>0</v>
      </c>
      <c r="X198" s="132">
        <f t="shared" si="54"/>
        <v>0</v>
      </c>
      <c r="Y198" s="130">
        <f t="shared" si="55"/>
        <v>0</v>
      </c>
      <c r="Z198" s="131">
        <f t="shared" si="56"/>
        <v>0</v>
      </c>
      <c r="AA198" s="131">
        <f t="shared" si="57"/>
        <v>0</v>
      </c>
      <c r="AB198" s="132">
        <f t="shared" si="58"/>
        <v>0</v>
      </c>
      <c r="AC198" s="130">
        <f t="shared" si="59"/>
        <v>0</v>
      </c>
      <c r="AD198" s="131">
        <f t="shared" si="60"/>
        <v>0</v>
      </c>
      <c r="AE198" s="131">
        <f t="shared" si="61"/>
        <v>0</v>
      </c>
      <c r="AF198" s="132">
        <f t="shared" si="62"/>
        <v>0</v>
      </c>
      <c r="AG198" s="130">
        <f t="shared" si="63"/>
        <v>0</v>
      </c>
      <c r="AH198" s="131">
        <f t="shared" si="64"/>
        <v>0</v>
      </c>
      <c r="AI198" s="131">
        <f t="shared" si="65"/>
        <v>0</v>
      </c>
      <c r="AJ198" s="132">
        <f t="shared" si="66"/>
        <v>0</v>
      </c>
      <c r="AK198" s="1"/>
    </row>
    <row r="199" spans="1:37" ht="15" hidden="1" customHeight="1">
      <c r="A199" s="1"/>
      <c r="B199" s="1"/>
      <c r="C199" s="68">
        <f t="shared" si="67"/>
        <v>45372</v>
      </c>
      <c r="D199" s="119">
        <v>81</v>
      </c>
      <c r="E199" s="130">
        <f t="shared" si="39"/>
        <v>0</v>
      </c>
      <c r="F199" s="131">
        <f t="shared" si="40"/>
        <v>0</v>
      </c>
      <c r="G199" s="131">
        <f t="shared" si="41"/>
        <v>0</v>
      </c>
      <c r="H199" s="132">
        <f t="shared" si="42"/>
        <v>0</v>
      </c>
      <c r="I199" s="130">
        <f t="shared" si="43"/>
        <v>0</v>
      </c>
      <c r="J199" s="131" t="str">
        <f t="shared" si="44"/>
        <v>SF</v>
      </c>
      <c r="K199" s="131">
        <f t="shared" si="45"/>
        <v>0</v>
      </c>
      <c r="L199" s="132">
        <f t="shared" si="46"/>
        <v>0</v>
      </c>
      <c r="M199" s="130">
        <f t="shared" si="47"/>
        <v>0</v>
      </c>
      <c r="N199" s="131">
        <f t="shared" si="48"/>
        <v>0</v>
      </c>
      <c r="O199" s="131">
        <f t="shared" si="49"/>
        <v>0</v>
      </c>
      <c r="P199" s="132">
        <f t="shared" si="50"/>
        <v>0</v>
      </c>
      <c r="Q199" s="130">
        <f t="shared" si="51"/>
        <v>0</v>
      </c>
      <c r="V199" s="131">
        <f t="shared" si="52"/>
        <v>0</v>
      </c>
      <c r="W199" s="131">
        <f t="shared" si="53"/>
        <v>0</v>
      </c>
      <c r="X199" s="132">
        <f t="shared" si="54"/>
        <v>0</v>
      </c>
      <c r="Y199" s="130">
        <f t="shared" si="55"/>
        <v>0</v>
      </c>
      <c r="Z199" s="131">
        <f t="shared" si="56"/>
        <v>0</v>
      </c>
      <c r="AA199" s="131">
        <f t="shared" si="57"/>
        <v>0</v>
      </c>
      <c r="AB199" s="132">
        <f t="shared" si="58"/>
        <v>0</v>
      </c>
      <c r="AC199" s="130">
        <f t="shared" si="59"/>
        <v>0</v>
      </c>
      <c r="AD199" s="131">
        <f t="shared" si="60"/>
        <v>0</v>
      </c>
      <c r="AE199" s="131">
        <f t="shared" si="61"/>
        <v>0</v>
      </c>
      <c r="AF199" s="132">
        <f t="shared" si="62"/>
        <v>0</v>
      </c>
      <c r="AG199" s="130">
        <f t="shared" si="63"/>
        <v>0</v>
      </c>
      <c r="AH199" s="131">
        <f t="shared" si="64"/>
        <v>0</v>
      </c>
      <c r="AI199" s="131">
        <f t="shared" si="65"/>
        <v>0</v>
      </c>
      <c r="AJ199" s="132">
        <f t="shared" si="66"/>
        <v>0</v>
      </c>
      <c r="AK199" s="1"/>
    </row>
    <row r="200" spans="1:37" ht="15" hidden="1" customHeight="1">
      <c r="A200" s="1"/>
      <c r="B200" s="1"/>
      <c r="C200" s="68">
        <f t="shared" si="67"/>
        <v>45373</v>
      </c>
      <c r="D200" s="119">
        <v>82</v>
      </c>
      <c r="E200" s="130">
        <f t="shared" si="39"/>
        <v>0</v>
      </c>
      <c r="F200" s="131">
        <f t="shared" si="40"/>
        <v>0</v>
      </c>
      <c r="G200" s="131">
        <f t="shared" si="41"/>
        <v>0</v>
      </c>
      <c r="H200" s="132">
        <f t="shared" si="42"/>
        <v>0</v>
      </c>
      <c r="I200" s="130">
        <f t="shared" si="43"/>
        <v>0</v>
      </c>
      <c r="J200" s="131">
        <f t="shared" si="44"/>
        <v>0</v>
      </c>
      <c r="K200" s="131">
        <f t="shared" si="45"/>
        <v>0</v>
      </c>
      <c r="L200" s="132">
        <f t="shared" si="46"/>
        <v>0</v>
      </c>
      <c r="M200" s="130">
        <f t="shared" si="47"/>
        <v>0</v>
      </c>
      <c r="N200" s="131">
        <f t="shared" si="48"/>
        <v>0</v>
      </c>
      <c r="O200" s="131">
        <f t="shared" si="49"/>
        <v>0</v>
      </c>
      <c r="P200" s="132">
        <f t="shared" si="50"/>
        <v>0</v>
      </c>
      <c r="Q200" s="130">
        <f t="shared" si="51"/>
        <v>0</v>
      </c>
      <c r="V200" s="131">
        <f t="shared" si="52"/>
        <v>0</v>
      </c>
      <c r="W200" s="131">
        <f t="shared" si="53"/>
        <v>0</v>
      </c>
      <c r="X200" s="132">
        <f t="shared" si="54"/>
        <v>0</v>
      </c>
      <c r="Y200" s="130">
        <f t="shared" si="55"/>
        <v>0</v>
      </c>
      <c r="Z200" s="131">
        <f t="shared" si="56"/>
        <v>0</v>
      </c>
      <c r="AA200" s="131">
        <f t="shared" si="57"/>
        <v>0</v>
      </c>
      <c r="AB200" s="132">
        <f t="shared" si="58"/>
        <v>0</v>
      </c>
      <c r="AC200" s="130">
        <f t="shared" si="59"/>
        <v>0</v>
      </c>
      <c r="AD200" s="131">
        <f t="shared" si="60"/>
        <v>0</v>
      </c>
      <c r="AE200" s="131">
        <f t="shared" si="61"/>
        <v>0</v>
      </c>
      <c r="AF200" s="132">
        <f t="shared" si="62"/>
        <v>0</v>
      </c>
      <c r="AG200" s="130">
        <f t="shared" si="63"/>
        <v>0</v>
      </c>
      <c r="AH200" s="131">
        <f t="shared" si="64"/>
        <v>0</v>
      </c>
      <c r="AI200" s="131">
        <f t="shared" si="65"/>
        <v>0</v>
      </c>
      <c r="AJ200" s="132">
        <f t="shared" si="66"/>
        <v>0</v>
      </c>
      <c r="AK200" s="1"/>
    </row>
    <row r="201" spans="1:37" ht="15" hidden="1" customHeight="1">
      <c r="A201" s="1"/>
      <c r="B201" s="1"/>
      <c r="C201" s="68">
        <f t="shared" si="67"/>
        <v>45374</v>
      </c>
      <c r="D201" s="119">
        <v>83</v>
      </c>
      <c r="E201" s="130">
        <f t="shared" si="39"/>
        <v>0</v>
      </c>
      <c r="F201" s="131">
        <f t="shared" si="40"/>
        <v>0</v>
      </c>
      <c r="G201" s="131">
        <f t="shared" si="41"/>
        <v>0</v>
      </c>
      <c r="H201" s="132">
        <f t="shared" si="42"/>
        <v>0</v>
      </c>
      <c r="I201" s="130">
        <f t="shared" si="43"/>
        <v>0</v>
      </c>
      <c r="J201" s="131">
        <f t="shared" si="44"/>
        <v>0</v>
      </c>
      <c r="K201" s="131">
        <f t="shared" si="45"/>
        <v>0</v>
      </c>
      <c r="L201" s="132">
        <f t="shared" si="46"/>
        <v>0</v>
      </c>
      <c r="M201" s="130">
        <f t="shared" si="47"/>
        <v>0</v>
      </c>
      <c r="N201" s="131">
        <f t="shared" si="48"/>
        <v>0</v>
      </c>
      <c r="O201" s="131">
        <f t="shared" si="49"/>
        <v>0</v>
      </c>
      <c r="P201" s="132">
        <f t="shared" si="50"/>
        <v>0</v>
      </c>
      <c r="Q201" s="130">
        <f t="shared" si="51"/>
        <v>0</v>
      </c>
      <c r="V201" s="131">
        <f t="shared" si="52"/>
        <v>0</v>
      </c>
      <c r="W201" s="131">
        <f t="shared" si="53"/>
        <v>0</v>
      </c>
      <c r="X201" s="132">
        <f t="shared" si="54"/>
        <v>0</v>
      </c>
      <c r="Y201" s="130">
        <f t="shared" si="55"/>
        <v>0</v>
      </c>
      <c r="Z201" s="131">
        <f t="shared" si="56"/>
        <v>0</v>
      </c>
      <c r="AA201" s="131">
        <f t="shared" si="57"/>
        <v>0</v>
      </c>
      <c r="AB201" s="132">
        <f t="shared" si="58"/>
        <v>0</v>
      </c>
      <c r="AC201" s="130">
        <f t="shared" si="59"/>
        <v>0</v>
      </c>
      <c r="AD201" s="131">
        <f t="shared" si="60"/>
        <v>0</v>
      </c>
      <c r="AE201" s="131">
        <f t="shared" si="61"/>
        <v>0</v>
      </c>
      <c r="AF201" s="132">
        <f t="shared" si="62"/>
        <v>0</v>
      </c>
      <c r="AG201" s="130">
        <f t="shared" si="63"/>
        <v>0</v>
      </c>
      <c r="AH201" s="131">
        <f t="shared" si="64"/>
        <v>0</v>
      </c>
      <c r="AI201" s="131">
        <f t="shared" si="65"/>
        <v>0</v>
      </c>
      <c r="AJ201" s="132">
        <f t="shared" si="66"/>
        <v>0</v>
      </c>
      <c r="AK201" s="1"/>
    </row>
    <row r="202" spans="1:37" ht="15" hidden="1" customHeight="1">
      <c r="A202" s="1"/>
      <c r="B202" s="1"/>
      <c r="C202" s="68">
        <f t="shared" si="67"/>
        <v>45375</v>
      </c>
      <c r="D202" s="119">
        <v>84</v>
      </c>
      <c r="E202" s="130">
        <f t="shared" si="39"/>
        <v>0</v>
      </c>
      <c r="F202" s="131">
        <f t="shared" si="40"/>
        <v>0</v>
      </c>
      <c r="G202" s="131">
        <f t="shared" si="41"/>
        <v>0</v>
      </c>
      <c r="H202" s="132">
        <f t="shared" si="42"/>
        <v>0</v>
      </c>
      <c r="I202" s="130">
        <f t="shared" si="43"/>
        <v>0</v>
      </c>
      <c r="J202" s="131">
        <f t="shared" si="44"/>
        <v>0</v>
      </c>
      <c r="K202" s="131">
        <f t="shared" si="45"/>
        <v>0</v>
      </c>
      <c r="L202" s="132">
        <f t="shared" si="46"/>
        <v>0</v>
      </c>
      <c r="M202" s="130">
        <f t="shared" si="47"/>
        <v>0</v>
      </c>
      <c r="N202" s="131">
        <f t="shared" si="48"/>
        <v>0</v>
      </c>
      <c r="O202" s="131">
        <f t="shared" si="49"/>
        <v>0</v>
      </c>
      <c r="P202" s="132">
        <f t="shared" si="50"/>
        <v>0</v>
      </c>
      <c r="Q202" s="130">
        <f t="shared" si="51"/>
        <v>0</v>
      </c>
      <c r="V202" s="131">
        <f t="shared" si="52"/>
        <v>0</v>
      </c>
      <c r="W202" s="131">
        <f t="shared" si="53"/>
        <v>0</v>
      </c>
      <c r="X202" s="132">
        <f t="shared" si="54"/>
        <v>0</v>
      </c>
      <c r="Y202" s="130">
        <f t="shared" si="55"/>
        <v>0</v>
      </c>
      <c r="Z202" s="131">
        <f t="shared" si="56"/>
        <v>0</v>
      </c>
      <c r="AA202" s="131">
        <f t="shared" si="57"/>
        <v>0</v>
      </c>
      <c r="AB202" s="132">
        <f t="shared" si="58"/>
        <v>0</v>
      </c>
      <c r="AC202" s="130">
        <f t="shared" si="59"/>
        <v>0</v>
      </c>
      <c r="AD202" s="131">
        <f t="shared" si="60"/>
        <v>0</v>
      </c>
      <c r="AE202" s="131">
        <f t="shared" si="61"/>
        <v>0</v>
      </c>
      <c r="AF202" s="132">
        <f t="shared" si="62"/>
        <v>0</v>
      </c>
      <c r="AG202" s="130">
        <f t="shared" si="63"/>
        <v>0</v>
      </c>
      <c r="AH202" s="131">
        <f t="shared" si="64"/>
        <v>0</v>
      </c>
      <c r="AI202" s="131">
        <f t="shared" si="65"/>
        <v>0</v>
      </c>
      <c r="AJ202" s="132">
        <f t="shared" si="66"/>
        <v>0</v>
      </c>
      <c r="AK202" s="1"/>
    </row>
    <row r="203" spans="1:37" ht="15" hidden="1" customHeight="1">
      <c r="A203" s="1"/>
      <c r="B203" s="1"/>
      <c r="C203" s="68">
        <f t="shared" si="67"/>
        <v>45376</v>
      </c>
      <c r="D203" s="119">
        <v>85</v>
      </c>
      <c r="E203" s="130">
        <f t="shared" si="39"/>
        <v>0</v>
      </c>
      <c r="F203" s="131">
        <f t="shared" si="40"/>
        <v>0</v>
      </c>
      <c r="G203" s="131">
        <f t="shared" si="41"/>
        <v>0</v>
      </c>
      <c r="H203" s="132">
        <f t="shared" si="42"/>
        <v>0</v>
      </c>
      <c r="I203" s="130">
        <f t="shared" si="43"/>
        <v>0</v>
      </c>
      <c r="J203" s="131">
        <f t="shared" si="44"/>
        <v>0</v>
      </c>
      <c r="K203" s="131">
        <f t="shared" si="45"/>
        <v>0</v>
      </c>
      <c r="L203" s="132">
        <f t="shared" si="46"/>
        <v>0</v>
      </c>
      <c r="M203" s="130">
        <f t="shared" si="47"/>
        <v>0</v>
      </c>
      <c r="N203" s="131">
        <f t="shared" si="48"/>
        <v>0</v>
      </c>
      <c r="O203" s="131">
        <f t="shared" si="49"/>
        <v>0</v>
      </c>
      <c r="P203" s="132">
        <f t="shared" si="50"/>
        <v>0</v>
      </c>
      <c r="Q203" s="130">
        <f t="shared" si="51"/>
        <v>0</v>
      </c>
      <c r="V203" s="131">
        <f t="shared" si="52"/>
        <v>0</v>
      </c>
      <c r="W203" s="131">
        <f t="shared" si="53"/>
        <v>0</v>
      </c>
      <c r="X203" s="132">
        <f t="shared" si="54"/>
        <v>0</v>
      </c>
      <c r="Y203" s="130">
        <f t="shared" si="55"/>
        <v>0</v>
      </c>
      <c r="Z203" s="131">
        <f t="shared" si="56"/>
        <v>0</v>
      </c>
      <c r="AA203" s="131">
        <f t="shared" si="57"/>
        <v>0</v>
      </c>
      <c r="AB203" s="132">
        <f t="shared" si="58"/>
        <v>0</v>
      </c>
      <c r="AC203" s="130">
        <f t="shared" si="59"/>
        <v>0</v>
      </c>
      <c r="AD203" s="131">
        <f t="shared" si="60"/>
        <v>0</v>
      </c>
      <c r="AE203" s="131">
        <f t="shared" si="61"/>
        <v>0</v>
      </c>
      <c r="AF203" s="132">
        <f t="shared" si="62"/>
        <v>0</v>
      </c>
      <c r="AG203" s="130">
        <f t="shared" si="63"/>
        <v>0</v>
      </c>
      <c r="AH203" s="131">
        <f t="shared" si="64"/>
        <v>0</v>
      </c>
      <c r="AI203" s="131">
        <f t="shared" si="65"/>
        <v>0</v>
      </c>
      <c r="AJ203" s="132">
        <f t="shared" si="66"/>
        <v>0</v>
      </c>
      <c r="AK203" s="1"/>
    </row>
    <row r="204" spans="1:37" ht="15" hidden="1" customHeight="1">
      <c r="A204" s="1"/>
      <c r="B204" s="1"/>
      <c r="C204" s="68">
        <f t="shared" si="67"/>
        <v>45377</v>
      </c>
      <c r="D204" s="119">
        <v>86</v>
      </c>
      <c r="E204" s="130">
        <f t="shared" si="39"/>
        <v>0</v>
      </c>
      <c r="F204" s="131">
        <f t="shared" si="40"/>
        <v>0</v>
      </c>
      <c r="G204" s="131">
        <f t="shared" si="41"/>
        <v>0</v>
      </c>
      <c r="H204" s="132">
        <f t="shared" si="42"/>
        <v>0</v>
      </c>
      <c r="I204" s="130">
        <f t="shared" si="43"/>
        <v>0</v>
      </c>
      <c r="J204" s="131">
        <f t="shared" si="44"/>
        <v>0</v>
      </c>
      <c r="K204" s="131">
        <f t="shared" si="45"/>
        <v>0</v>
      </c>
      <c r="L204" s="132">
        <f t="shared" si="46"/>
        <v>0</v>
      </c>
      <c r="M204" s="130">
        <f t="shared" si="47"/>
        <v>0</v>
      </c>
      <c r="N204" s="131">
        <f t="shared" si="48"/>
        <v>0</v>
      </c>
      <c r="O204" s="131">
        <f t="shared" si="49"/>
        <v>0</v>
      </c>
      <c r="P204" s="132">
        <f t="shared" si="50"/>
        <v>0</v>
      </c>
      <c r="Q204" s="130">
        <f t="shared" si="51"/>
        <v>0</v>
      </c>
      <c r="V204" s="131">
        <f t="shared" si="52"/>
        <v>0</v>
      </c>
      <c r="W204" s="131">
        <f t="shared" si="53"/>
        <v>0</v>
      </c>
      <c r="X204" s="132">
        <f t="shared" si="54"/>
        <v>0</v>
      </c>
      <c r="Y204" s="130">
        <f t="shared" si="55"/>
        <v>0</v>
      </c>
      <c r="Z204" s="131">
        <f t="shared" si="56"/>
        <v>0</v>
      </c>
      <c r="AA204" s="131">
        <f t="shared" si="57"/>
        <v>0</v>
      </c>
      <c r="AB204" s="132">
        <f t="shared" si="58"/>
        <v>0</v>
      </c>
      <c r="AC204" s="130">
        <f t="shared" si="59"/>
        <v>0</v>
      </c>
      <c r="AD204" s="131">
        <f t="shared" si="60"/>
        <v>0</v>
      </c>
      <c r="AE204" s="131">
        <f t="shared" si="61"/>
        <v>0</v>
      </c>
      <c r="AF204" s="132">
        <f t="shared" si="62"/>
        <v>0</v>
      </c>
      <c r="AG204" s="130">
        <f t="shared" si="63"/>
        <v>0</v>
      </c>
      <c r="AH204" s="131">
        <f t="shared" si="64"/>
        <v>0</v>
      </c>
      <c r="AI204" s="131">
        <f t="shared" si="65"/>
        <v>0</v>
      </c>
      <c r="AJ204" s="132">
        <f t="shared" si="66"/>
        <v>0</v>
      </c>
      <c r="AK204" s="1"/>
    </row>
    <row r="205" spans="1:37" ht="15" hidden="1" customHeight="1">
      <c r="A205" s="1"/>
      <c r="B205" s="1"/>
      <c r="C205" s="68">
        <f t="shared" si="67"/>
        <v>45378</v>
      </c>
      <c r="D205" s="119">
        <v>87</v>
      </c>
      <c r="E205" s="130">
        <f t="shared" si="39"/>
        <v>0</v>
      </c>
      <c r="F205" s="131">
        <f t="shared" si="40"/>
        <v>0</v>
      </c>
      <c r="G205" s="131">
        <f t="shared" si="41"/>
        <v>0</v>
      </c>
      <c r="H205" s="132">
        <f t="shared" si="42"/>
        <v>0</v>
      </c>
      <c r="I205" s="130">
        <f t="shared" si="43"/>
        <v>0</v>
      </c>
      <c r="J205" s="131">
        <f t="shared" si="44"/>
        <v>0</v>
      </c>
      <c r="K205" s="131">
        <f t="shared" si="45"/>
        <v>0</v>
      </c>
      <c r="L205" s="132">
        <f t="shared" si="46"/>
        <v>0</v>
      </c>
      <c r="M205" s="130">
        <f t="shared" si="47"/>
        <v>0</v>
      </c>
      <c r="N205" s="131">
        <f t="shared" si="48"/>
        <v>0</v>
      </c>
      <c r="O205" s="131">
        <f t="shared" si="49"/>
        <v>0</v>
      </c>
      <c r="P205" s="132">
        <f t="shared" si="50"/>
        <v>0</v>
      </c>
      <c r="Q205" s="130">
        <f t="shared" si="51"/>
        <v>0</v>
      </c>
      <c r="V205" s="131">
        <f t="shared" si="52"/>
        <v>0</v>
      </c>
      <c r="W205" s="131">
        <f t="shared" si="53"/>
        <v>0</v>
      </c>
      <c r="X205" s="132">
        <f t="shared" si="54"/>
        <v>0</v>
      </c>
      <c r="Y205" s="130">
        <f t="shared" si="55"/>
        <v>0</v>
      </c>
      <c r="Z205" s="131">
        <f t="shared" si="56"/>
        <v>0</v>
      </c>
      <c r="AA205" s="131">
        <f t="shared" si="57"/>
        <v>0</v>
      </c>
      <c r="AB205" s="132">
        <f t="shared" si="58"/>
        <v>0</v>
      </c>
      <c r="AC205" s="130">
        <f t="shared" si="59"/>
        <v>0</v>
      </c>
      <c r="AD205" s="131">
        <f t="shared" si="60"/>
        <v>0</v>
      </c>
      <c r="AE205" s="131">
        <f t="shared" si="61"/>
        <v>0</v>
      </c>
      <c r="AF205" s="132">
        <f t="shared" si="62"/>
        <v>0</v>
      </c>
      <c r="AG205" s="130">
        <f t="shared" si="63"/>
        <v>0</v>
      </c>
      <c r="AH205" s="131">
        <f t="shared" si="64"/>
        <v>0</v>
      </c>
      <c r="AI205" s="131">
        <f t="shared" si="65"/>
        <v>0</v>
      </c>
      <c r="AJ205" s="132">
        <f t="shared" si="66"/>
        <v>0</v>
      </c>
      <c r="AK205" s="1"/>
    </row>
    <row r="206" spans="1:37" ht="15" hidden="1" customHeight="1">
      <c r="A206" s="1"/>
      <c r="B206" s="1"/>
      <c r="C206" s="68">
        <f t="shared" si="67"/>
        <v>45379</v>
      </c>
      <c r="D206" s="119">
        <v>88</v>
      </c>
      <c r="E206" s="130">
        <f t="shared" si="39"/>
        <v>0</v>
      </c>
      <c r="F206" s="131">
        <f t="shared" si="40"/>
        <v>0</v>
      </c>
      <c r="G206" s="131">
        <f t="shared" si="41"/>
        <v>0</v>
      </c>
      <c r="H206" s="132">
        <f t="shared" si="42"/>
        <v>0</v>
      </c>
      <c r="I206" s="130">
        <f t="shared" si="43"/>
        <v>0</v>
      </c>
      <c r="J206" s="131">
        <f t="shared" si="44"/>
        <v>0</v>
      </c>
      <c r="K206" s="131">
        <f t="shared" si="45"/>
        <v>0</v>
      </c>
      <c r="L206" s="132">
        <f t="shared" si="46"/>
        <v>0</v>
      </c>
      <c r="M206" s="130">
        <f t="shared" si="47"/>
        <v>0</v>
      </c>
      <c r="N206" s="131">
        <f t="shared" si="48"/>
        <v>0</v>
      </c>
      <c r="O206" s="131">
        <f t="shared" si="49"/>
        <v>0</v>
      </c>
      <c r="P206" s="132">
        <f t="shared" si="50"/>
        <v>0</v>
      </c>
      <c r="Q206" s="130">
        <f t="shared" si="51"/>
        <v>0</v>
      </c>
      <c r="V206" s="131">
        <f t="shared" si="52"/>
        <v>0</v>
      </c>
      <c r="W206" s="131">
        <f t="shared" si="53"/>
        <v>0</v>
      </c>
      <c r="X206" s="132">
        <f t="shared" si="54"/>
        <v>0</v>
      </c>
      <c r="Y206" s="130">
        <f t="shared" si="55"/>
        <v>0</v>
      </c>
      <c r="Z206" s="131">
        <f t="shared" si="56"/>
        <v>0</v>
      </c>
      <c r="AA206" s="131">
        <f t="shared" si="57"/>
        <v>0</v>
      </c>
      <c r="AB206" s="132">
        <f t="shared" si="58"/>
        <v>0</v>
      </c>
      <c r="AC206" s="130">
        <f t="shared" si="59"/>
        <v>0</v>
      </c>
      <c r="AD206" s="131">
        <f t="shared" si="60"/>
        <v>0</v>
      </c>
      <c r="AE206" s="131">
        <f t="shared" si="61"/>
        <v>0</v>
      </c>
      <c r="AF206" s="132">
        <f t="shared" si="62"/>
        <v>0</v>
      </c>
      <c r="AG206" s="130">
        <f t="shared" si="63"/>
        <v>0</v>
      </c>
      <c r="AH206" s="131">
        <f t="shared" si="64"/>
        <v>0</v>
      </c>
      <c r="AI206" s="131">
        <f t="shared" si="65"/>
        <v>0</v>
      </c>
      <c r="AJ206" s="132">
        <f t="shared" si="66"/>
        <v>0</v>
      </c>
      <c r="AK206" s="1"/>
    </row>
    <row r="207" spans="1:37" ht="15" hidden="1" customHeight="1">
      <c r="A207" s="1"/>
      <c r="B207" s="1"/>
      <c r="C207" s="68">
        <f t="shared" si="67"/>
        <v>45380</v>
      </c>
      <c r="D207" s="119">
        <v>89</v>
      </c>
      <c r="E207" s="130">
        <f t="shared" si="39"/>
        <v>0</v>
      </c>
      <c r="F207" s="131">
        <f t="shared" si="40"/>
        <v>0</v>
      </c>
      <c r="G207" s="131">
        <f t="shared" si="41"/>
        <v>0</v>
      </c>
      <c r="H207" s="132">
        <f t="shared" si="42"/>
        <v>0</v>
      </c>
      <c r="I207" s="130">
        <f t="shared" si="43"/>
        <v>0</v>
      </c>
      <c r="J207" s="131">
        <f t="shared" si="44"/>
        <v>0</v>
      </c>
      <c r="K207" s="131">
        <f t="shared" si="45"/>
        <v>0</v>
      </c>
      <c r="L207" s="132">
        <f t="shared" si="46"/>
        <v>0</v>
      </c>
      <c r="M207" s="130">
        <f t="shared" si="47"/>
        <v>0</v>
      </c>
      <c r="N207" s="131">
        <f t="shared" si="48"/>
        <v>0</v>
      </c>
      <c r="O207" s="131">
        <f t="shared" si="49"/>
        <v>0</v>
      </c>
      <c r="P207" s="132">
        <f t="shared" si="50"/>
        <v>0</v>
      </c>
      <c r="Q207" s="130">
        <f t="shared" si="51"/>
        <v>0</v>
      </c>
      <c r="V207" s="131">
        <f t="shared" si="52"/>
        <v>0</v>
      </c>
      <c r="W207" s="131">
        <f t="shared" si="53"/>
        <v>0</v>
      </c>
      <c r="X207" s="132">
        <f t="shared" si="54"/>
        <v>0</v>
      </c>
      <c r="Y207" s="130">
        <f t="shared" si="55"/>
        <v>0</v>
      </c>
      <c r="Z207" s="131">
        <f t="shared" si="56"/>
        <v>0</v>
      </c>
      <c r="AA207" s="131">
        <f t="shared" si="57"/>
        <v>0</v>
      </c>
      <c r="AB207" s="132">
        <f t="shared" si="58"/>
        <v>0</v>
      </c>
      <c r="AC207" s="130">
        <f t="shared" si="59"/>
        <v>0</v>
      </c>
      <c r="AD207" s="131">
        <f t="shared" si="60"/>
        <v>0</v>
      </c>
      <c r="AE207" s="131">
        <f t="shared" si="61"/>
        <v>0</v>
      </c>
      <c r="AF207" s="132">
        <f t="shared" si="62"/>
        <v>0</v>
      </c>
      <c r="AG207" s="130">
        <f t="shared" si="63"/>
        <v>0</v>
      </c>
      <c r="AH207" s="131">
        <f t="shared" si="64"/>
        <v>0</v>
      </c>
      <c r="AI207" s="131">
        <f t="shared" si="65"/>
        <v>0</v>
      </c>
      <c r="AJ207" s="132">
        <f t="shared" si="66"/>
        <v>0</v>
      </c>
      <c r="AK207" s="1"/>
    </row>
    <row r="208" spans="1:37" ht="15" hidden="1" customHeight="1">
      <c r="A208" s="1"/>
      <c r="B208" s="1"/>
      <c r="C208" s="68">
        <f t="shared" si="67"/>
        <v>45381</v>
      </c>
      <c r="D208" s="119">
        <v>90</v>
      </c>
      <c r="E208" s="130">
        <f t="shared" si="39"/>
        <v>0</v>
      </c>
      <c r="F208" s="131">
        <f t="shared" si="40"/>
        <v>0</v>
      </c>
      <c r="G208" s="131">
        <f t="shared" si="41"/>
        <v>0</v>
      </c>
      <c r="H208" s="132">
        <f t="shared" si="42"/>
        <v>0</v>
      </c>
      <c r="I208" s="130">
        <f t="shared" si="43"/>
        <v>0</v>
      </c>
      <c r="J208" s="131">
        <f t="shared" si="44"/>
        <v>0</v>
      </c>
      <c r="K208" s="131">
        <f t="shared" si="45"/>
        <v>0</v>
      </c>
      <c r="L208" s="132">
        <f t="shared" si="46"/>
        <v>0</v>
      </c>
      <c r="M208" s="130">
        <f t="shared" si="47"/>
        <v>0</v>
      </c>
      <c r="N208" s="131">
        <f t="shared" si="48"/>
        <v>0</v>
      </c>
      <c r="O208" s="131">
        <f t="shared" si="49"/>
        <v>0</v>
      </c>
      <c r="P208" s="132">
        <f t="shared" si="50"/>
        <v>0</v>
      </c>
      <c r="Q208" s="130">
        <f t="shared" si="51"/>
        <v>0</v>
      </c>
      <c r="V208" s="131">
        <f t="shared" si="52"/>
        <v>0</v>
      </c>
      <c r="W208" s="131">
        <f t="shared" si="53"/>
        <v>0</v>
      </c>
      <c r="X208" s="132">
        <f t="shared" si="54"/>
        <v>0</v>
      </c>
      <c r="Y208" s="130">
        <f t="shared" si="55"/>
        <v>0</v>
      </c>
      <c r="Z208" s="131">
        <f t="shared" si="56"/>
        <v>0</v>
      </c>
      <c r="AA208" s="131">
        <f t="shared" si="57"/>
        <v>0</v>
      </c>
      <c r="AB208" s="132">
        <f t="shared" si="58"/>
        <v>0</v>
      </c>
      <c r="AC208" s="130">
        <f t="shared" si="59"/>
        <v>0</v>
      </c>
      <c r="AD208" s="131">
        <f t="shared" si="60"/>
        <v>0</v>
      </c>
      <c r="AE208" s="131">
        <f t="shared" si="61"/>
        <v>0</v>
      </c>
      <c r="AF208" s="132">
        <f t="shared" si="62"/>
        <v>0</v>
      </c>
      <c r="AG208" s="130">
        <f t="shared" si="63"/>
        <v>0</v>
      </c>
      <c r="AH208" s="131">
        <f t="shared" si="64"/>
        <v>0</v>
      </c>
      <c r="AI208" s="131">
        <f t="shared" si="65"/>
        <v>0</v>
      </c>
      <c r="AJ208" s="132">
        <f t="shared" si="66"/>
        <v>0</v>
      </c>
      <c r="AK208" s="1"/>
    </row>
    <row r="209" spans="1:37" ht="15" hidden="1" customHeight="1">
      <c r="A209" s="1"/>
      <c r="B209" s="1"/>
      <c r="C209" s="68">
        <f t="shared" si="67"/>
        <v>45382</v>
      </c>
      <c r="D209" s="119">
        <v>91</v>
      </c>
      <c r="E209" s="130">
        <f t="shared" si="39"/>
        <v>0</v>
      </c>
      <c r="F209" s="131">
        <f t="shared" si="40"/>
        <v>0</v>
      </c>
      <c r="G209" s="131">
        <f t="shared" si="41"/>
        <v>0</v>
      </c>
      <c r="H209" s="132">
        <f t="shared" si="42"/>
        <v>0</v>
      </c>
      <c r="I209" s="130">
        <f t="shared" si="43"/>
        <v>0</v>
      </c>
      <c r="J209" s="131">
        <f t="shared" si="44"/>
        <v>0</v>
      </c>
      <c r="K209" s="131">
        <f t="shared" si="45"/>
        <v>0</v>
      </c>
      <c r="L209" s="132">
        <f t="shared" si="46"/>
        <v>0</v>
      </c>
      <c r="M209" s="130">
        <f t="shared" si="47"/>
        <v>0</v>
      </c>
      <c r="N209" s="131">
        <f t="shared" si="48"/>
        <v>0</v>
      </c>
      <c r="O209" s="131">
        <f t="shared" si="49"/>
        <v>0</v>
      </c>
      <c r="P209" s="132">
        <f t="shared" si="50"/>
        <v>0</v>
      </c>
      <c r="Q209" s="130">
        <f t="shared" si="51"/>
        <v>0</v>
      </c>
      <c r="V209" s="131">
        <f t="shared" si="52"/>
        <v>0</v>
      </c>
      <c r="W209" s="131">
        <f t="shared" si="53"/>
        <v>0</v>
      </c>
      <c r="X209" s="132">
        <f t="shared" si="54"/>
        <v>0</v>
      </c>
      <c r="Y209" s="130">
        <f t="shared" si="55"/>
        <v>0</v>
      </c>
      <c r="Z209" s="131">
        <f t="shared" si="56"/>
        <v>0</v>
      </c>
      <c r="AA209" s="131">
        <f t="shared" si="57"/>
        <v>0</v>
      </c>
      <c r="AB209" s="132">
        <f t="shared" si="58"/>
        <v>0</v>
      </c>
      <c r="AC209" s="130">
        <f t="shared" si="59"/>
        <v>0</v>
      </c>
      <c r="AD209" s="131">
        <f t="shared" si="60"/>
        <v>0</v>
      </c>
      <c r="AE209" s="131">
        <f t="shared" si="61"/>
        <v>0</v>
      </c>
      <c r="AF209" s="132">
        <f t="shared" si="62"/>
        <v>0</v>
      </c>
      <c r="AG209" s="130">
        <f t="shared" si="63"/>
        <v>0</v>
      </c>
      <c r="AH209" s="131">
        <f t="shared" si="64"/>
        <v>0</v>
      </c>
      <c r="AI209" s="131">
        <f t="shared" si="65"/>
        <v>0</v>
      </c>
      <c r="AJ209" s="132">
        <f t="shared" si="66"/>
        <v>0</v>
      </c>
      <c r="AK209" s="1"/>
    </row>
    <row r="210" spans="1:37" ht="15" hidden="1" customHeight="1">
      <c r="A210" s="1"/>
      <c r="B210" s="1"/>
      <c r="C210" s="68">
        <f t="shared" si="67"/>
        <v>45383</v>
      </c>
      <c r="D210" s="119">
        <v>92</v>
      </c>
      <c r="E210" s="130">
        <f t="shared" si="39"/>
        <v>0</v>
      </c>
      <c r="F210" s="131">
        <f t="shared" si="40"/>
        <v>0</v>
      </c>
      <c r="G210" s="131">
        <f t="shared" si="41"/>
        <v>0</v>
      </c>
      <c r="H210" s="132">
        <f t="shared" si="42"/>
        <v>0</v>
      </c>
      <c r="I210" s="130">
        <f t="shared" si="43"/>
        <v>0</v>
      </c>
      <c r="J210" s="131">
        <f t="shared" si="44"/>
        <v>0</v>
      </c>
      <c r="K210" s="131">
        <f t="shared" si="45"/>
        <v>0</v>
      </c>
      <c r="L210" s="132">
        <f t="shared" si="46"/>
        <v>0</v>
      </c>
      <c r="M210" s="130">
        <f t="shared" si="47"/>
        <v>0</v>
      </c>
      <c r="N210" s="131">
        <f t="shared" si="48"/>
        <v>0</v>
      </c>
      <c r="O210" s="131">
        <f t="shared" si="49"/>
        <v>0</v>
      </c>
      <c r="P210" s="132">
        <f t="shared" si="50"/>
        <v>0</v>
      </c>
      <c r="Q210" s="130">
        <f t="shared" si="51"/>
        <v>0</v>
      </c>
      <c r="V210" s="131">
        <f t="shared" si="52"/>
        <v>0</v>
      </c>
      <c r="W210" s="131">
        <f t="shared" si="53"/>
        <v>0</v>
      </c>
      <c r="X210" s="132">
        <f t="shared" si="54"/>
        <v>0</v>
      </c>
      <c r="Y210" s="130">
        <f t="shared" si="55"/>
        <v>0</v>
      </c>
      <c r="Z210" s="131">
        <f t="shared" si="56"/>
        <v>0</v>
      </c>
      <c r="AA210" s="131">
        <f t="shared" si="57"/>
        <v>0</v>
      </c>
      <c r="AB210" s="132">
        <f t="shared" si="58"/>
        <v>0</v>
      </c>
      <c r="AC210" s="130">
        <f t="shared" si="59"/>
        <v>0</v>
      </c>
      <c r="AD210" s="131">
        <f t="shared" si="60"/>
        <v>0</v>
      </c>
      <c r="AE210" s="131">
        <f t="shared" si="61"/>
        <v>0</v>
      </c>
      <c r="AF210" s="132">
        <f t="shared" si="62"/>
        <v>0</v>
      </c>
      <c r="AG210" s="130">
        <f t="shared" si="63"/>
        <v>0</v>
      </c>
      <c r="AH210" s="131">
        <f t="shared" si="64"/>
        <v>0</v>
      </c>
      <c r="AI210" s="131">
        <f t="shared" si="65"/>
        <v>0</v>
      </c>
      <c r="AJ210" s="132">
        <f t="shared" si="66"/>
        <v>0</v>
      </c>
      <c r="AK210" s="1"/>
    </row>
    <row r="211" spans="1:37" ht="15" hidden="1" customHeight="1">
      <c r="A211" s="1"/>
      <c r="B211" s="1"/>
      <c r="C211" s="68">
        <f t="shared" si="67"/>
        <v>45384</v>
      </c>
      <c r="D211" s="119">
        <v>93</v>
      </c>
      <c r="E211" s="130">
        <f t="shared" si="39"/>
        <v>0</v>
      </c>
      <c r="F211" s="131">
        <f t="shared" si="40"/>
        <v>0</v>
      </c>
      <c r="G211" s="131">
        <f t="shared" si="41"/>
        <v>0</v>
      </c>
      <c r="H211" s="132">
        <f t="shared" si="42"/>
        <v>0</v>
      </c>
      <c r="I211" s="130">
        <f t="shared" si="43"/>
        <v>0</v>
      </c>
      <c r="J211" s="131">
        <f t="shared" si="44"/>
        <v>0</v>
      </c>
      <c r="K211" s="131">
        <f t="shared" si="45"/>
        <v>0</v>
      </c>
      <c r="L211" s="132">
        <f t="shared" si="46"/>
        <v>0</v>
      </c>
      <c r="M211" s="130">
        <f t="shared" si="47"/>
        <v>0</v>
      </c>
      <c r="N211" s="131">
        <f t="shared" si="48"/>
        <v>0</v>
      </c>
      <c r="O211" s="131">
        <f t="shared" si="49"/>
        <v>0</v>
      </c>
      <c r="P211" s="132">
        <f t="shared" si="50"/>
        <v>0</v>
      </c>
      <c r="Q211" s="130">
        <f t="shared" si="51"/>
        <v>0</v>
      </c>
      <c r="V211" s="131">
        <f t="shared" si="52"/>
        <v>0</v>
      </c>
      <c r="W211" s="131">
        <f t="shared" si="53"/>
        <v>0</v>
      </c>
      <c r="X211" s="132">
        <f t="shared" si="54"/>
        <v>0</v>
      </c>
      <c r="Y211" s="130">
        <f t="shared" si="55"/>
        <v>0</v>
      </c>
      <c r="Z211" s="131">
        <f t="shared" si="56"/>
        <v>0</v>
      </c>
      <c r="AA211" s="131">
        <f t="shared" si="57"/>
        <v>0</v>
      </c>
      <c r="AB211" s="132">
        <f t="shared" si="58"/>
        <v>0</v>
      </c>
      <c r="AC211" s="130">
        <f t="shared" si="59"/>
        <v>0</v>
      </c>
      <c r="AD211" s="131">
        <f t="shared" si="60"/>
        <v>0</v>
      </c>
      <c r="AE211" s="131">
        <f t="shared" si="61"/>
        <v>0</v>
      </c>
      <c r="AF211" s="132">
        <f t="shared" si="62"/>
        <v>0</v>
      </c>
      <c r="AG211" s="130">
        <f t="shared" si="63"/>
        <v>0</v>
      </c>
      <c r="AH211" s="131">
        <f t="shared" si="64"/>
        <v>0</v>
      </c>
      <c r="AI211" s="131">
        <f t="shared" si="65"/>
        <v>0</v>
      </c>
      <c r="AJ211" s="132">
        <f t="shared" si="66"/>
        <v>0</v>
      </c>
      <c r="AK211" s="1"/>
    </row>
    <row r="212" spans="1:37" ht="15" hidden="1" customHeight="1">
      <c r="A212" s="1"/>
      <c r="B212" s="1"/>
      <c r="C212" s="68">
        <f t="shared" si="67"/>
        <v>45385</v>
      </c>
      <c r="D212" s="119">
        <v>94</v>
      </c>
      <c r="E212" s="130">
        <f t="shared" si="39"/>
        <v>0</v>
      </c>
      <c r="F212" s="131">
        <f t="shared" si="40"/>
        <v>0</v>
      </c>
      <c r="G212" s="131">
        <f t="shared" si="41"/>
        <v>0</v>
      </c>
      <c r="H212" s="132">
        <f t="shared" si="42"/>
        <v>0</v>
      </c>
      <c r="I212" s="130">
        <f t="shared" si="43"/>
        <v>0</v>
      </c>
      <c r="J212" s="131">
        <f t="shared" si="44"/>
        <v>0</v>
      </c>
      <c r="K212" s="131">
        <f t="shared" si="45"/>
        <v>0</v>
      </c>
      <c r="L212" s="132">
        <f t="shared" si="46"/>
        <v>0</v>
      </c>
      <c r="M212" s="130">
        <f t="shared" si="47"/>
        <v>0</v>
      </c>
      <c r="N212" s="131">
        <f t="shared" si="48"/>
        <v>0</v>
      </c>
      <c r="O212" s="131">
        <f t="shared" si="49"/>
        <v>0</v>
      </c>
      <c r="P212" s="132">
        <f t="shared" si="50"/>
        <v>0</v>
      </c>
      <c r="Q212" s="130">
        <f t="shared" si="51"/>
        <v>0</v>
      </c>
      <c r="V212" s="131">
        <f t="shared" si="52"/>
        <v>0</v>
      </c>
      <c r="W212" s="131">
        <f t="shared" si="53"/>
        <v>0</v>
      </c>
      <c r="X212" s="132">
        <f t="shared" si="54"/>
        <v>0</v>
      </c>
      <c r="Y212" s="130">
        <f t="shared" si="55"/>
        <v>0</v>
      </c>
      <c r="Z212" s="131">
        <f t="shared" si="56"/>
        <v>0</v>
      </c>
      <c r="AA212" s="131">
        <f t="shared" si="57"/>
        <v>0</v>
      </c>
      <c r="AB212" s="132">
        <f t="shared" si="58"/>
        <v>0</v>
      </c>
      <c r="AC212" s="130">
        <f t="shared" si="59"/>
        <v>0</v>
      </c>
      <c r="AD212" s="131">
        <f t="shared" si="60"/>
        <v>0</v>
      </c>
      <c r="AE212" s="131">
        <f t="shared" si="61"/>
        <v>0</v>
      </c>
      <c r="AF212" s="132">
        <f t="shared" si="62"/>
        <v>0</v>
      </c>
      <c r="AG212" s="130">
        <f t="shared" si="63"/>
        <v>0</v>
      </c>
      <c r="AH212" s="131">
        <f t="shared" si="64"/>
        <v>0</v>
      </c>
      <c r="AI212" s="131">
        <f t="shared" si="65"/>
        <v>0</v>
      </c>
      <c r="AJ212" s="132">
        <f t="shared" si="66"/>
        <v>0</v>
      </c>
      <c r="AK212" s="1"/>
    </row>
    <row r="213" spans="1:37" ht="15" hidden="1" customHeight="1">
      <c r="A213" s="1"/>
      <c r="B213" s="1"/>
      <c r="C213" s="68">
        <f t="shared" si="67"/>
        <v>45386</v>
      </c>
      <c r="D213" s="119">
        <v>95</v>
      </c>
      <c r="E213" s="130">
        <f t="shared" si="39"/>
        <v>0</v>
      </c>
      <c r="F213" s="131">
        <f t="shared" si="40"/>
        <v>0</v>
      </c>
      <c r="G213" s="131">
        <f t="shared" si="41"/>
        <v>0</v>
      </c>
      <c r="H213" s="132">
        <f t="shared" si="42"/>
        <v>0</v>
      </c>
      <c r="I213" s="130">
        <f t="shared" si="43"/>
        <v>0</v>
      </c>
      <c r="J213" s="131">
        <f t="shared" si="44"/>
        <v>0</v>
      </c>
      <c r="K213" s="131">
        <f t="shared" si="45"/>
        <v>0</v>
      </c>
      <c r="L213" s="132">
        <f t="shared" si="46"/>
        <v>0</v>
      </c>
      <c r="M213" s="130">
        <f t="shared" si="47"/>
        <v>0</v>
      </c>
      <c r="N213" s="131">
        <f t="shared" si="48"/>
        <v>0</v>
      </c>
      <c r="O213" s="131">
        <f t="shared" si="49"/>
        <v>0</v>
      </c>
      <c r="P213" s="132">
        <f t="shared" si="50"/>
        <v>0</v>
      </c>
      <c r="Q213" s="130">
        <f t="shared" si="51"/>
        <v>0</v>
      </c>
      <c r="V213" s="131">
        <f t="shared" si="52"/>
        <v>0</v>
      </c>
      <c r="W213" s="131">
        <f t="shared" si="53"/>
        <v>0</v>
      </c>
      <c r="X213" s="132">
        <f t="shared" si="54"/>
        <v>0</v>
      </c>
      <c r="Y213" s="130">
        <f t="shared" si="55"/>
        <v>0</v>
      </c>
      <c r="Z213" s="131">
        <f t="shared" si="56"/>
        <v>0</v>
      </c>
      <c r="AA213" s="131">
        <f t="shared" si="57"/>
        <v>0</v>
      </c>
      <c r="AB213" s="132">
        <f t="shared" si="58"/>
        <v>0</v>
      </c>
      <c r="AC213" s="130">
        <f t="shared" si="59"/>
        <v>0</v>
      </c>
      <c r="AD213" s="131">
        <f t="shared" si="60"/>
        <v>0</v>
      </c>
      <c r="AE213" s="131">
        <f t="shared" si="61"/>
        <v>0</v>
      </c>
      <c r="AF213" s="132">
        <f t="shared" si="62"/>
        <v>0</v>
      </c>
      <c r="AG213" s="130">
        <f t="shared" si="63"/>
        <v>0</v>
      </c>
      <c r="AH213" s="131">
        <f t="shared" si="64"/>
        <v>0</v>
      </c>
      <c r="AI213" s="131">
        <f t="shared" si="65"/>
        <v>0</v>
      </c>
      <c r="AJ213" s="132">
        <f t="shared" si="66"/>
        <v>0</v>
      </c>
      <c r="AK213" s="1"/>
    </row>
    <row r="214" spans="1:37" ht="15" hidden="1" customHeight="1">
      <c r="A214" s="1"/>
      <c r="B214" s="1"/>
      <c r="C214" s="68">
        <f t="shared" si="67"/>
        <v>45387</v>
      </c>
      <c r="D214" s="119">
        <v>96</v>
      </c>
      <c r="E214" s="130">
        <f t="shared" si="39"/>
        <v>0</v>
      </c>
      <c r="F214" s="131">
        <f t="shared" si="40"/>
        <v>0</v>
      </c>
      <c r="G214" s="131">
        <f t="shared" si="41"/>
        <v>0</v>
      </c>
      <c r="H214" s="132">
        <f t="shared" si="42"/>
        <v>0</v>
      </c>
      <c r="I214" s="130">
        <f t="shared" si="43"/>
        <v>0</v>
      </c>
      <c r="J214" s="131">
        <f t="shared" si="44"/>
        <v>0</v>
      </c>
      <c r="K214" s="131">
        <f t="shared" si="45"/>
        <v>0</v>
      </c>
      <c r="L214" s="132">
        <f t="shared" si="46"/>
        <v>0</v>
      </c>
      <c r="M214" s="130">
        <f t="shared" si="47"/>
        <v>0</v>
      </c>
      <c r="N214" s="131">
        <f t="shared" si="48"/>
        <v>0</v>
      </c>
      <c r="O214" s="131">
        <f t="shared" si="49"/>
        <v>0</v>
      </c>
      <c r="P214" s="132">
        <f t="shared" si="50"/>
        <v>0</v>
      </c>
      <c r="Q214" s="130">
        <f t="shared" si="51"/>
        <v>0</v>
      </c>
      <c r="V214" s="131">
        <f t="shared" si="52"/>
        <v>0</v>
      </c>
      <c r="W214" s="131">
        <f t="shared" si="53"/>
        <v>0</v>
      </c>
      <c r="X214" s="132">
        <f t="shared" si="54"/>
        <v>0</v>
      </c>
      <c r="Y214" s="130">
        <f t="shared" si="55"/>
        <v>0</v>
      </c>
      <c r="Z214" s="131">
        <f t="shared" si="56"/>
        <v>0</v>
      </c>
      <c r="AA214" s="131">
        <f t="shared" si="57"/>
        <v>0</v>
      </c>
      <c r="AB214" s="132">
        <f t="shared" si="58"/>
        <v>0</v>
      </c>
      <c r="AC214" s="130">
        <f t="shared" si="59"/>
        <v>0</v>
      </c>
      <c r="AD214" s="131">
        <f t="shared" si="60"/>
        <v>0</v>
      </c>
      <c r="AE214" s="131">
        <f t="shared" si="61"/>
        <v>0</v>
      </c>
      <c r="AF214" s="132">
        <f t="shared" si="62"/>
        <v>0</v>
      </c>
      <c r="AG214" s="130">
        <f t="shared" si="63"/>
        <v>0</v>
      </c>
      <c r="AH214" s="131">
        <f t="shared" si="64"/>
        <v>0</v>
      </c>
      <c r="AI214" s="131">
        <f t="shared" si="65"/>
        <v>0</v>
      </c>
      <c r="AJ214" s="132">
        <f t="shared" si="66"/>
        <v>0</v>
      </c>
      <c r="AK214" s="1"/>
    </row>
    <row r="215" spans="1:37" ht="15" hidden="1" customHeight="1">
      <c r="A215" s="1"/>
      <c r="B215" s="1"/>
      <c r="C215" s="68">
        <f t="shared" si="67"/>
        <v>45388</v>
      </c>
      <c r="D215" s="119">
        <v>97</v>
      </c>
      <c r="E215" s="130">
        <f t="shared" si="39"/>
        <v>0</v>
      </c>
      <c r="F215" s="131">
        <f t="shared" si="40"/>
        <v>0</v>
      </c>
      <c r="G215" s="131">
        <f t="shared" si="41"/>
        <v>0</v>
      </c>
      <c r="H215" s="132">
        <f t="shared" si="42"/>
        <v>0</v>
      </c>
      <c r="I215" s="130">
        <f t="shared" si="43"/>
        <v>0</v>
      </c>
      <c r="J215" s="131">
        <f t="shared" si="44"/>
        <v>0</v>
      </c>
      <c r="K215" s="131">
        <f t="shared" si="45"/>
        <v>0</v>
      </c>
      <c r="L215" s="132">
        <f t="shared" si="46"/>
        <v>0</v>
      </c>
      <c r="M215" s="130">
        <f t="shared" si="47"/>
        <v>0</v>
      </c>
      <c r="N215" s="131">
        <f t="shared" si="48"/>
        <v>0</v>
      </c>
      <c r="O215" s="131">
        <f t="shared" si="49"/>
        <v>0</v>
      </c>
      <c r="P215" s="132">
        <f t="shared" si="50"/>
        <v>0</v>
      </c>
      <c r="Q215" s="130">
        <f t="shared" si="51"/>
        <v>0</v>
      </c>
      <c r="V215" s="131">
        <f t="shared" si="52"/>
        <v>0</v>
      </c>
      <c r="W215" s="131">
        <f t="shared" si="53"/>
        <v>0</v>
      </c>
      <c r="X215" s="132">
        <f t="shared" si="54"/>
        <v>0</v>
      </c>
      <c r="Y215" s="130">
        <f t="shared" si="55"/>
        <v>0</v>
      </c>
      <c r="Z215" s="131">
        <f t="shared" si="56"/>
        <v>0</v>
      </c>
      <c r="AA215" s="131">
        <f t="shared" si="57"/>
        <v>0</v>
      </c>
      <c r="AB215" s="132">
        <f t="shared" si="58"/>
        <v>0</v>
      </c>
      <c r="AC215" s="130">
        <f t="shared" si="59"/>
        <v>0</v>
      </c>
      <c r="AD215" s="131">
        <f t="shared" si="60"/>
        <v>0</v>
      </c>
      <c r="AE215" s="131">
        <f t="shared" si="61"/>
        <v>0</v>
      </c>
      <c r="AF215" s="132">
        <f t="shared" si="62"/>
        <v>0</v>
      </c>
      <c r="AG215" s="130">
        <f t="shared" si="63"/>
        <v>0</v>
      </c>
      <c r="AH215" s="131">
        <f t="shared" si="64"/>
        <v>0</v>
      </c>
      <c r="AI215" s="131">
        <f t="shared" si="65"/>
        <v>0</v>
      </c>
      <c r="AJ215" s="132">
        <f t="shared" si="66"/>
        <v>0</v>
      </c>
      <c r="AK215" s="1"/>
    </row>
    <row r="216" spans="1:37" ht="15" hidden="1" customHeight="1">
      <c r="A216" s="1"/>
      <c r="B216" s="1"/>
      <c r="C216" s="68">
        <f t="shared" si="67"/>
        <v>45389</v>
      </c>
      <c r="D216" s="119">
        <v>98</v>
      </c>
      <c r="E216" s="130">
        <f t="shared" si="39"/>
        <v>0</v>
      </c>
      <c r="F216" s="131">
        <f t="shared" si="40"/>
        <v>0</v>
      </c>
      <c r="G216" s="131">
        <f t="shared" si="41"/>
        <v>0</v>
      </c>
      <c r="H216" s="132">
        <f t="shared" si="42"/>
        <v>0</v>
      </c>
      <c r="I216" s="130">
        <f t="shared" si="43"/>
        <v>0</v>
      </c>
      <c r="J216" s="131">
        <f t="shared" si="44"/>
        <v>0</v>
      </c>
      <c r="K216" s="131">
        <f t="shared" si="45"/>
        <v>0</v>
      </c>
      <c r="L216" s="132">
        <f t="shared" si="46"/>
        <v>0</v>
      </c>
      <c r="M216" s="130">
        <f t="shared" si="47"/>
        <v>0</v>
      </c>
      <c r="N216" s="131">
        <f t="shared" si="48"/>
        <v>0</v>
      </c>
      <c r="O216" s="131">
        <f t="shared" si="49"/>
        <v>0</v>
      </c>
      <c r="P216" s="132">
        <f t="shared" si="50"/>
        <v>0</v>
      </c>
      <c r="Q216" s="130">
        <f t="shared" si="51"/>
        <v>0</v>
      </c>
      <c r="V216" s="131">
        <f t="shared" si="52"/>
        <v>0</v>
      </c>
      <c r="W216" s="131">
        <f t="shared" si="53"/>
        <v>0</v>
      </c>
      <c r="X216" s="132">
        <f t="shared" si="54"/>
        <v>0</v>
      </c>
      <c r="Y216" s="130">
        <f t="shared" si="55"/>
        <v>0</v>
      </c>
      <c r="Z216" s="131">
        <f t="shared" si="56"/>
        <v>0</v>
      </c>
      <c r="AA216" s="131">
        <f t="shared" si="57"/>
        <v>0</v>
      </c>
      <c r="AB216" s="132">
        <f t="shared" si="58"/>
        <v>0</v>
      </c>
      <c r="AC216" s="130">
        <f t="shared" si="59"/>
        <v>0</v>
      </c>
      <c r="AD216" s="131">
        <f t="shared" si="60"/>
        <v>0</v>
      </c>
      <c r="AE216" s="131">
        <f t="shared" si="61"/>
        <v>0</v>
      </c>
      <c r="AF216" s="132">
        <f t="shared" si="62"/>
        <v>0</v>
      </c>
      <c r="AG216" s="130">
        <f t="shared" si="63"/>
        <v>0</v>
      </c>
      <c r="AH216" s="131">
        <f t="shared" si="64"/>
        <v>0</v>
      </c>
      <c r="AI216" s="131">
        <f t="shared" si="65"/>
        <v>0</v>
      </c>
      <c r="AJ216" s="132">
        <f t="shared" si="66"/>
        <v>0</v>
      </c>
      <c r="AK216" s="1"/>
    </row>
    <row r="217" spans="1:37" ht="15" hidden="1" customHeight="1">
      <c r="A217" s="1"/>
      <c r="B217" s="1"/>
      <c r="C217" s="68">
        <f t="shared" si="67"/>
        <v>45390</v>
      </c>
      <c r="D217" s="119">
        <v>99</v>
      </c>
      <c r="E217" s="130">
        <f t="shared" si="39"/>
        <v>0</v>
      </c>
      <c r="F217" s="131">
        <f t="shared" si="40"/>
        <v>0</v>
      </c>
      <c r="G217" s="131">
        <f t="shared" si="41"/>
        <v>0</v>
      </c>
      <c r="H217" s="132">
        <f t="shared" si="42"/>
        <v>0</v>
      </c>
      <c r="I217" s="130">
        <f t="shared" si="43"/>
        <v>0</v>
      </c>
      <c r="J217" s="131">
        <f t="shared" si="44"/>
        <v>0</v>
      </c>
      <c r="K217" s="131">
        <f t="shared" si="45"/>
        <v>0</v>
      </c>
      <c r="L217" s="132">
        <f t="shared" si="46"/>
        <v>0</v>
      </c>
      <c r="M217" s="130">
        <f t="shared" si="47"/>
        <v>0</v>
      </c>
      <c r="N217" s="131">
        <f t="shared" si="48"/>
        <v>0</v>
      </c>
      <c r="O217" s="131">
        <f t="shared" si="49"/>
        <v>0</v>
      </c>
      <c r="P217" s="132">
        <f t="shared" si="50"/>
        <v>0</v>
      </c>
      <c r="Q217" s="130">
        <f t="shared" si="51"/>
        <v>0</v>
      </c>
      <c r="V217" s="131">
        <f t="shared" si="52"/>
        <v>0</v>
      </c>
      <c r="W217" s="131">
        <f t="shared" si="53"/>
        <v>0</v>
      </c>
      <c r="X217" s="132">
        <f t="shared" si="54"/>
        <v>0</v>
      </c>
      <c r="Y217" s="130">
        <f t="shared" si="55"/>
        <v>0</v>
      </c>
      <c r="Z217" s="131">
        <f t="shared" si="56"/>
        <v>0</v>
      </c>
      <c r="AA217" s="131">
        <f t="shared" si="57"/>
        <v>0</v>
      </c>
      <c r="AB217" s="132">
        <f t="shared" si="58"/>
        <v>0</v>
      </c>
      <c r="AC217" s="130">
        <f t="shared" si="59"/>
        <v>0</v>
      </c>
      <c r="AD217" s="131">
        <f t="shared" si="60"/>
        <v>0</v>
      </c>
      <c r="AE217" s="131">
        <f t="shared" si="61"/>
        <v>0</v>
      </c>
      <c r="AF217" s="132">
        <f t="shared" si="62"/>
        <v>0</v>
      </c>
      <c r="AG217" s="130">
        <f t="shared" si="63"/>
        <v>0</v>
      </c>
      <c r="AH217" s="131">
        <f t="shared" si="64"/>
        <v>0</v>
      </c>
      <c r="AI217" s="131">
        <f t="shared" si="65"/>
        <v>0</v>
      </c>
      <c r="AJ217" s="132">
        <f t="shared" si="66"/>
        <v>0</v>
      </c>
      <c r="AK217" s="1"/>
    </row>
    <row r="218" spans="1:37" ht="15" hidden="1" customHeight="1">
      <c r="A218" s="1"/>
      <c r="B218" s="1"/>
      <c r="C218" s="68">
        <f t="shared" si="67"/>
        <v>45391</v>
      </c>
      <c r="D218" s="119">
        <v>100</v>
      </c>
      <c r="E218" s="130">
        <f t="shared" si="39"/>
        <v>0</v>
      </c>
      <c r="F218" s="131">
        <f t="shared" si="40"/>
        <v>0</v>
      </c>
      <c r="G218" s="131">
        <f t="shared" si="41"/>
        <v>0</v>
      </c>
      <c r="H218" s="132">
        <f t="shared" si="42"/>
        <v>0</v>
      </c>
      <c r="I218" s="130">
        <f t="shared" si="43"/>
        <v>0</v>
      </c>
      <c r="J218" s="131">
        <f t="shared" si="44"/>
        <v>0</v>
      </c>
      <c r="K218" s="131">
        <f t="shared" si="45"/>
        <v>0</v>
      </c>
      <c r="L218" s="132">
        <f t="shared" si="46"/>
        <v>0</v>
      </c>
      <c r="M218" s="130">
        <f t="shared" si="47"/>
        <v>0</v>
      </c>
      <c r="N218" s="131">
        <f t="shared" si="48"/>
        <v>0</v>
      </c>
      <c r="O218" s="131">
        <f t="shared" si="49"/>
        <v>0</v>
      </c>
      <c r="P218" s="132">
        <f t="shared" si="50"/>
        <v>0</v>
      </c>
      <c r="Q218" s="130">
        <f t="shared" si="51"/>
        <v>0</v>
      </c>
      <c r="V218" s="131">
        <f t="shared" si="52"/>
        <v>0</v>
      </c>
      <c r="W218" s="131">
        <f t="shared" si="53"/>
        <v>0</v>
      </c>
      <c r="X218" s="132">
        <f t="shared" si="54"/>
        <v>0</v>
      </c>
      <c r="Y218" s="130">
        <f t="shared" si="55"/>
        <v>0</v>
      </c>
      <c r="Z218" s="131">
        <f t="shared" si="56"/>
        <v>0</v>
      </c>
      <c r="AA218" s="131">
        <f t="shared" si="57"/>
        <v>0</v>
      </c>
      <c r="AB218" s="132">
        <f t="shared" si="58"/>
        <v>0</v>
      </c>
      <c r="AC218" s="130">
        <f t="shared" si="59"/>
        <v>0</v>
      </c>
      <c r="AD218" s="131">
        <f t="shared" si="60"/>
        <v>0</v>
      </c>
      <c r="AE218" s="131">
        <f t="shared" si="61"/>
        <v>0</v>
      </c>
      <c r="AF218" s="132">
        <f t="shared" si="62"/>
        <v>0</v>
      </c>
      <c r="AG218" s="130">
        <f t="shared" si="63"/>
        <v>0</v>
      </c>
      <c r="AH218" s="131">
        <f t="shared" si="64"/>
        <v>0</v>
      </c>
      <c r="AI218" s="131">
        <f t="shared" si="65"/>
        <v>0</v>
      </c>
      <c r="AJ218" s="132">
        <f t="shared" si="66"/>
        <v>0</v>
      </c>
      <c r="AK218" s="1"/>
    </row>
    <row r="219" spans="1:37" ht="15" hidden="1" customHeight="1">
      <c r="A219" s="1"/>
      <c r="B219" s="1"/>
      <c r="C219" s="68">
        <f t="shared" si="67"/>
        <v>45392</v>
      </c>
      <c r="D219" s="119">
        <v>101</v>
      </c>
      <c r="E219" s="130">
        <f t="shared" si="39"/>
        <v>0</v>
      </c>
      <c r="F219" s="131">
        <f t="shared" si="40"/>
        <v>0</v>
      </c>
      <c r="G219" s="131">
        <f t="shared" si="41"/>
        <v>0</v>
      </c>
      <c r="H219" s="132">
        <f t="shared" si="42"/>
        <v>0</v>
      </c>
      <c r="I219" s="130">
        <f t="shared" si="43"/>
        <v>0</v>
      </c>
      <c r="J219" s="131">
        <f t="shared" si="44"/>
        <v>0</v>
      </c>
      <c r="K219" s="131">
        <f t="shared" si="45"/>
        <v>0</v>
      </c>
      <c r="L219" s="132">
        <f t="shared" si="46"/>
        <v>0</v>
      </c>
      <c r="M219" s="130">
        <f t="shared" si="47"/>
        <v>0</v>
      </c>
      <c r="N219" s="131">
        <f t="shared" si="48"/>
        <v>0</v>
      </c>
      <c r="O219" s="131">
        <f t="shared" si="49"/>
        <v>0</v>
      </c>
      <c r="P219" s="132">
        <f t="shared" si="50"/>
        <v>0</v>
      </c>
      <c r="Q219" s="130">
        <f t="shared" si="51"/>
        <v>0</v>
      </c>
      <c r="V219" s="131">
        <f t="shared" si="52"/>
        <v>0</v>
      </c>
      <c r="W219" s="131">
        <f t="shared" si="53"/>
        <v>0</v>
      </c>
      <c r="X219" s="132">
        <f t="shared" si="54"/>
        <v>0</v>
      </c>
      <c r="Y219" s="130">
        <f t="shared" si="55"/>
        <v>0</v>
      </c>
      <c r="Z219" s="131">
        <f t="shared" si="56"/>
        <v>0</v>
      </c>
      <c r="AA219" s="131">
        <f t="shared" si="57"/>
        <v>0</v>
      </c>
      <c r="AB219" s="132">
        <f t="shared" si="58"/>
        <v>0</v>
      </c>
      <c r="AC219" s="130">
        <f t="shared" si="59"/>
        <v>0</v>
      </c>
      <c r="AD219" s="131">
        <f t="shared" si="60"/>
        <v>0</v>
      </c>
      <c r="AE219" s="131">
        <f t="shared" si="61"/>
        <v>0</v>
      </c>
      <c r="AF219" s="132">
        <f t="shared" si="62"/>
        <v>0</v>
      </c>
      <c r="AG219" s="130">
        <f t="shared" si="63"/>
        <v>0</v>
      </c>
      <c r="AH219" s="131">
        <f t="shared" si="64"/>
        <v>0</v>
      </c>
      <c r="AI219" s="131">
        <f t="shared" si="65"/>
        <v>0</v>
      </c>
      <c r="AJ219" s="132">
        <f t="shared" si="66"/>
        <v>0</v>
      </c>
      <c r="AK219" s="1"/>
    </row>
    <row r="220" spans="1:37" ht="15" hidden="1" customHeight="1">
      <c r="A220" s="1"/>
      <c r="B220" s="1"/>
      <c r="C220" s="68">
        <f t="shared" si="67"/>
        <v>45393</v>
      </c>
      <c r="D220" s="119">
        <v>102</v>
      </c>
      <c r="E220" s="130">
        <f t="shared" si="39"/>
        <v>0</v>
      </c>
      <c r="F220" s="131">
        <f t="shared" si="40"/>
        <v>0</v>
      </c>
      <c r="G220" s="131">
        <f t="shared" si="41"/>
        <v>0</v>
      </c>
      <c r="H220" s="132">
        <f t="shared" si="42"/>
        <v>0</v>
      </c>
      <c r="I220" s="130">
        <f t="shared" si="43"/>
        <v>0</v>
      </c>
      <c r="J220" s="131">
        <f t="shared" si="44"/>
        <v>0</v>
      </c>
      <c r="K220" s="131">
        <f t="shared" si="45"/>
        <v>0</v>
      </c>
      <c r="L220" s="132">
        <f t="shared" si="46"/>
        <v>0</v>
      </c>
      <c r="M220" s="130">
        <f t="shared" si="47"/>
        <v>0</v>
      </c>
      <c r="N220" s="131">
        <f t="shared" si="48"/>
        <v>0</v>
      </c>
      <c r="O220" s="131">
        <f t="shared" si="49"/>
        <v>0</v>
      </c>
      <c r="P220" s="132">
        <f t="shared" si="50"/>
        <v>0</v>
      </c>
      <c r="Q220" s="130">
        <f t="shared" si="51"/>
        <v>0</v>
      </c>
      <c r="V220" s="131">
        <f t="shared" si="52"/>
        <v>0</v>
      </c>
      <c r="W220" s="131">
        <f t="shared" si="53"/>
        <v>0</v>
      </c>
      <c r="X220" s="132">
        <f t="shared" si="54"/>
        <v>0</v>
      </c>
      <c r="Y220" s="130">
        <f t="shared" si="55"/>
        <v>0</v>
      </c>
      <c r="Z220" s="131">
        <f t="shared" si="56"/>
        <v>0</v>
      </c>
      <c r="AA220" s="131">
        <f t="shared" si="57"/>
        <v>0</v>
      </c>
      <c r="AB220" s="132">
        <f t="shared" si="58"/>
        <v>0</v>
      </c>
      <c r="AC220" s="130">
        <f t="shared" si="59"/>
        <v>0</v>
      </c>
      <c r="AD220" s="131">
        <f t="shared" si="60"/>
        <v>0</v>
      </c>
      <c r="AE220" s="131">
        <f t="shared" si="61"/>
        <v>0</v>
      </c>
      <c r="AF220" s="132">
        <f t="shared" si="62"/>
        <v>0</v>
      </c>
      <c r="AG220" s="130">
        <f t="shared" si="63"/>
        <v>0</v>
      </c>
      <c r="AH220" s="131">
        <f t="shared" si="64"/>
        <v>0</v>
      </c>
      <c r="AI220" s="131">
        <f t="shared" si="65"/>
        <v>0</v>
      </c>
      <c r="AJ220" s="132">
        <f t="shared" si="66"/>
        <v>0</v>
      </c>
      <c r="AK220" s="1"/>
    </row>
    <row r="221" spans="1:37" ht="15" hidden="1" customHeight="1">
      <c r="A221" s="1"/>
      <c r="B221" s="1"/>
      <c r="C221" s="68">
        <f t="shared" si="67"/>
        <v>45394</v>
      </c>
      <c r="D221" s="119">
        <v>103</v>
      </c>
      <c r="E221" s="130">
        <f t="shared" si="39"/>
        <v>0</v>
      </c>
      <c r="F221" s="131">
        <f t="shared" si="40"/>
        <v>0</v>
      </c>
      <c r="G221" s="131">
        <f t="shared" si="41"/>
        <v>0</v>
      </c>
      <c r="H221" s="132">
        <f t="shared" si="42"/>
        <v>0</v>
      </c>
      <c r="I221" s="130">
        <f t="shared" si="43"/>
        <v>0</v>
      </c>
      <c r="J221" s="131">
        <f t="shared" si="44"/>
        <v>0</v>
      </c>
      <c r="K221" s="131">
        <f t="shared" si="45"/>
        <v>0</v>
      </c>
      <c r="L221" s="132">
        <f t="shared" si="46"/>
        <v>0</v>
      </c>
      <c r="M221" s="130">
        <f t="shared" si="47"/>
        <v>0</v>
      </c>
      <c r="N221" s="131">
        <f t="shared" si="48"/>
        <v>0</v>
      </c>
      <c r="O221" s="131">
        <f t="shared" si="49"/>
        <v>0</v>
      </c>
      <c r="P221" s="132">
        <f t="shared" si="50"/>
        <v>0</v>
      </c>
      <c r="Q221" s="130">
        <f t="shared" si="51"/>
        <v>0</v>
      </c>
      <c r="V221" s="131">
        <f t="shared" si="52"/>
        <v>0</v>
      </c>
      <c r="W221" s="131">
        <f t="shared" si="53"/>
        <v>0</v>
      </c>
      <c r="X221" s="132">
        <f t="shared" si="54"/>
        <v>0</v>
      </c>
      <c r="Y221" s="130">
        <f t="shared" si="55"/>
        <v>0</v>
      </c>
      <c r="Z221" s="131">
        <f t="shared" si="56"/>
        <v>0</v>
      </c>
      <c r="AA221" s="131">
        <f t="shared" si="57"/>
        <v>0</v>
      </c>
      <c r="AB221" s="132">
        <f t="shared" si="58"/>
        <v>0</v>
      </c>
      <c r="AC221" s="130">
        <f t="shared" si="59"/>
        <v>0</v>
      </c>
      <c r="AD221" s="131">
        <f t="shared" si="60"/>
        <v>0</v>
      </c>
      <c r="AE221" s="131">
        <f t="shared" si="61"/>
        <v>0</v>
      </c>
      <c r="AF221" s="132">
        <f t="shared" si="62"/>
        <v>0</v>
      </c>
      <c r="AG221" s="130">
        <f t="shared" si="63"/>
        <v>0</v>
      </c>
      <c r="AH221" s="131">
        <f t="shared" si="64"/>
        <v>0</v>
      </c>
      <c r="AI221" s="131">
        <f t="shared" si="65"/>
        <v>0</v>
      </c>
      <c r="AJ221" s="132">
        <f t="shared" si="66"/>
        <v>0</v>
      </c>
      <c r="AK221" s="1"/>
    </row>
    <row r="222" spans="1:37" ht="15" hidden="1" customHeight="1">
      <c r="A222" s="1"/>
      <c r="B222" s="1"/>
      <c r="C222" s="68">
        <f t="shared" si="67"/>
        <v>45395</v>
      </c>
      <c r="D222" s="119">
        <v>104</v>
      </c>
      <c r="E222" s="130">
        <f t="shared" si="39"/>
        <v>0</v>
      </c>
      <c r="F222" s="131">
        <f t="shared" si="40"/>
        <v>0</v>
      </c>
      <c r="G222" s="131">
        <f t="shared" si="41"/>
        <v>0</v>
      </c>
      <c r="H222" s="132">
        <f t="shared" si="42"/>
        <v>0</v>
      </c>
      <c r="I222" s="130">
        <f t="shared" si="43"/>
        <v>0</v>
      </c>
      <c r="J222" s="131">
        <f t="shared" si="44"/>
        <v>0</v>
      </c>
      <c r="K222" s="131">
        <f t="shared" si="45"/>
        <v>0</v>
      </c>
      <c r="L222" s="132">
        <f t="shared" si="46"/>
        <v>0</v>
      </c>
      <c r="M222" s="130">
        <f t="shared" si="47"/>
        <v>0</v>
      </c>
      <c r="N222" s="131">
        <f t="shared" si="48"/>
        <v>0</v>
      </c>
      <c r="O222" s="131">
        <f t="shared" si="49"/>
        <v>0</v>
      </c>
      <c r="P222" s="132">
        <f t="shared" si="50"/>
        <v>0</v>
      </c>
      <c r="Q222" s="130">
        <f t="shared" si="51"/>
        <v>0</v>
      </c>
      <c r="V222" s="131">
        <f t="shared" si="52"/>
        <v>0</v>
      </c>
      <c r="W222" s="131">
        <f t="shared" si="53"/>
        <v>0</v>
      </c>
      <c r="X222" s="132">
        <f t="shared" si="54"/>
        <v>0</v>
      </c>
      <c r="Y222" s="130">
        <f t="shared" si="55"/>
        <v>0</v>
      </c>
      <c r="Z222" s="131">
        <f t="shared" si="56"/>
        <v>0</v>
      </c>
      <c r="AA222" s="131">
        <f t="shared" si="57"/>
        <v>0</v>
      </c>
      <c r="AB222" s="132">
        <f t="shared" si="58"/>
        <v>0</v>
      </c>
      <c r="AC222" s="130">
        <f t="shared" si="59"/>
        <v>0</v>
      </c>
      <c r="AD222" s="131">
        <f t="shared" si="60"/>
        <v>0</v>
      </c>
      <c r="AE222" s="131">
        <f t="shared" si="61"/>
        <v>0</v>
      </c>
      <c r="AF222" s="132">
        <f t="shared" si="62"/>
        <v>0</v>
      </c>
      <c r="AG222" s="130">
        <f t="shared" si="63"/>
        <v>0</v>
      </c>
      <c r="AH222" s="131">
        <f t="shared" si="64"/>
        <v>0</v>
      </c>
      <c r="AI222" s="131">
        <f t="shared" si="65"/>
        <v>0</v>
      </c>
      <c r="AJ222" s="132">
        <f t="shared" si="66"/>
        <v>0</v>
      </c>
      <c r="AK222" s="1"/>
    </row>
    <row r="223" spans="1:37" ht="15" hidden="1" customHeight="1">
      <c r="A223" s="1"/>
      <c r="B223" s="1"/>
      <c r="C223" s="68">
        <f t="shared" si="67"/>
        <v>45396</v>
      </c>
      <c r="D223" s="119">
        <v>105</v>
      </c>
      <c r="E223" s="130">
        <f t="shared" si="39"/>
        <v>0</v>
      </c>
      <c r="F223" s="131">
        <f t="shared" si="40"/>
        <v>0</v>
      </c>
      <c r="G223" s="131">
        <f t="shared" si="41"/>
        <v>0</v>
      </c>
      <c r="H223" s="132">
        <f t="shared" si="42"/>
        <v>0</v>
      </c>
      <c r="I223" s="130">
        <f t="shared" si="43"/>
        <v>0</v>
      </c>
      <c r="J223" s="131">
        <f t="shared" si="44"/>
        <v>0</v>
      </c>
      <c r="K223" s="131">
        <f t="shared" si="45"/>
        <v>0</v>
      </c>
      <c r="L223" s="132">
        <f t="shared" si="46"/>
        <v>0</v>
      </c>
      <c r="M223" s="130">
        <f t="shared" si="47"/>
        <v>0</v>
      </c>
      <c r="N223" s="131">
        <f t="shared" si="48"/>
        <v>0</v>
      </c>
      <c r="O223" s="131">
        <f t="shared" si="49"/>
        <v>0</v>
      </c>
      <c r="P223" s="132">
        <f t="shared" si="50"/>
        <v>0</v>
      </c>
      <c r="Q223" s="130">
        <f t="shared" si="51"/>
        <v>0</v>
      </c>
      <c r="V223" s="131">
        <f t="shared" si="52"/>
        <v>0</v>
      </c>
      <c r="W223" s="131">
        <f t="shared" si="53"/>
        <v>0</v>
      </c>
      <c r="X223" s="132">
        <f t="shared" si="54"/>
        <v>0</v>
      </c>
      <c r="Y223" s="130">
        <f t="shared" si="55"/>
        <v>0</v>
      </c>
      <c r="Z223" s="131">
        <f t="shared" si="56"/>
        <v>0</v>
      </c>
      <c r="AA223" s="131">
        <f t="shared" si="57"/>
        <v>0</v>
      </c>
      <c r="AB223" s="132">
        <f t="shared" si="58"/>
        <v>0</v>
      </c>
      <c r="AC223" s="130">
        <f t="shared" si="59"/>
        <v>0</v>
      </c>
      <c r="AD223" s="131">
        <f t="shared" si="60"/>
        <v>0</v>
      </c>
      <c r="AE223" s="131">
        <f t="shared" si="61"/>
        <v>0</v>
      </c>
      <c r="AF223" s="132">
        <f t="shared" si="62"/>
        <v>0</v>
      </c>
      <c r="AG223" s="130">
        <f t="shared" si="63"/>
        <v>0</v>
      </c>
      <c r="AH223" s="131">
        <f t="shared" si="64"/>
        <v>0</v>
      </c>
      <c r="AI223" s="131">
        <f t="shared" si="65"/>
        <v>0</v>
      </c>
      <c r="AJ223" s="132">
        <f t="shared" si="66"/>
        <v>0</v>
      </c>
      <c r="AK223" s="1"/>
    </row>
    <row r="224" spans="1:37" ht="15" hidden="1" customHeight="1">
      <c r="A224" s="1"/>
      <c r="B224" s="1"/>
      <c r="C224" s="68">
        <f t="shared" si="67"/>
        <v>45397</v>
      </c>
      <c r="D224" s="119">
        <v>106</v>
      </c>
      <c r="E224" s="130">
        <f t="shared" si="39"/>
        <v>0</v>
      </c>
      <c r="F224" s="131">
        <f t="shared" si="40"/>
        <v>0</v>
      </c>
      <c r="G224" s="131">
        <f t="shared" si="41"/>
        <v>0</v>
      </c>
      <c r="H224" s="132">
        <f t="shared" si="42"/>
        <v>0</v>
      </c>
      <c r="I224" s="130">
        <f t="shared" si="43"/>
        <v>0</v>
      </c>
      <c r="J224" s="131">
        <f t="shared" si="44"/>
        <v>0</v>
      </c>
      <c r="K224" s="131">
        <f t="shared" si="45"/>
        <v>0</v>
      </c>
      <c r="L224" s="132">
        <f t="shared" si="46"/>
        <v>0</v>
      </c>
      <c r="M224" s="130">
        <f t="shared" si="47"/>
        <v>0</v>
      </c>
      <c r="N224" s="131">
        <f t="shared" si="48"/>
        <v>0</v>
      </c>
      <c r="O224" s="131">
        <f t="shared" si="49"/>
        <v>0</v>
      </c>
      <c r="P224" s="132">
        <f t="shared" si="50"/>
        <v>0</v>
      </c>
      <c r="Q224" s="130">
        <f t="shared" si="51"/>
        <v>0</v>
      </c>
      <c r="V224" s="131">
        <f t="shared" si="52"/>
        <v>0</v>
      </c>
      <c r="W224" s="131">
        <f t="shared" si="53"/>
        <v>0</v>
      </c>
      <c r="X224" s="132">
        <f t="shared" si="54"/>
        <v>0</v>
      </c>
      <c r="Y224" s="130">
        <f t="shared" si="55"/>
        <v>0</v>
      </c>
      <c r="Z224" s="131">
        <f t="shared" si="56"/>
        <v>0</v>
      </c>
      <c r="AA224" s="131">
        <f t="shared" si="57"/>
        <v>0</v>
      </c>
      <c r="AB224" s="132">
        <f t="shared" si="58"/>
        <v>0</v>
      </c>
      <c r="AC224" s="130">
        <f t="shared" si="59"/>
        <v>0</v>
      </c>
      <c r="AD224" s="131">
        <f t="shared" si="60"/>
        <v>0</v>
      </c>
      <c r="AE224" s="131">
        <f t="shared" si="61"/>
        <v>0</v>
      </c>
      <c r="AF224" s="132">
        <f t="shared" si="62"/>
        <v>0</v>
      </c>
      <c r="AG224" s="130">
        <f t="shared" si="63"/>
        <v>0</v>
      </c>
      <c r="AH224" s="131">
        <f t="shared" si="64"/>
        <v>0</v>
      </c>
      <c r="AI224" s="131">
        <f t="shared" si="65"/>
        <v>0</v>
      </c>
      <c r="AJ224" s="132">
        <f t="shared" si="66"/>
        <v>0</v>
      </c>
      <c r="AK224" s="1"/>
    </row>
    <row r="225" spans="1:37" ht="15" hidden="1" customHeight="1">
      <c r="A225" s="1"/>
      <c r="B225" s="1"/>
      <c r="C225" s="68">
        <f t="shared" si="67"/>
        <v>45398</v>
      </c>
      <c r="D225" s="119">
        <v>107</v>
      </c>
      <c r="E225" s="130">
        <f t="shared" si="39"/>
        <v>0</v>
      </c>
      <c r="F225" s="131" t="str">
        <f t="shared" si="40"/>
        <v>SF</v>
      </c>
      <c r="G225" s="131">
        <f t="shared" si="41"/>
        <v>0</v>
      </c>
      <c r="H225" s="132">
        <f t="shared" si="42"/>
        <v>0</v>
      </c>
      <c r="I225" s="130">
        <f t="shared" si="43"/>
        <v>0</v>
      </c>
      <c r="J225" s="131">
        <f t="shared" si="44"/>
        <v>0</v>
      </c>
      <c r="K225" s="131">
        <f t="shared" si="45"/>
        <v>0</v>
      </c>
      <c r="L225" s="132">
        <f t="shared" si="46"/>
        <v>0</v>
      </c>
      <c r="M225" s="130">
        <f t="shared" si="47"/>
        <v>0</v>
      </c>
      <c r="N225" s="131">
        <f t="shared" si="48"/>
        <v>0</v>
      </c>
      <c r="O225" s="131">
        <f t="shared" si="49"/>
        <v>0</v>
      </c>
      <c r="P225" s="132">
        <f t="shared" si="50"/>
        <v>0</v>
      </c>
      <c r="Q225" s="130">
        <f t="shared" si="51"/>
        <v>0</v>
      </c>
      <c r="V225" s="131">
        <f t="shared" si="52"/>
        <v>0</v>
      </c>
      <c r="W225" s="131">
        <f t="shared" si="53"/>
        <v>0</v>
      </c>
      <c r="X225" s="132">
        <f t="shared" si="54"/>
        <v>0</v>
      </c>
      <c r="Y225" s="130">
        <f t="shared" si="55"/>
        <v>0</v>
      </c>
      <c r="Z225" s="131">
        <f t="shared" si="56"/>
        <v>0</v>
      </c>
      <c r="AA225" s="131">
        <f t="shared" si="57"/>
        <v>0</v>
      </c>
      <c r="AB225" s="132">
        <f t="shared" si="58"/>
        <v>0</v>
      </c>
      <c r="AC225" s="130">
        <f t="shared" si="59"/>
        <v>0</v>
      </c>
      <c r="AD225" s="131">
        <f t="shared" si="60"/>
        <v>0</v>
      </c>
      <c r="AE225" s="131">
        <f t="shared" si="61"/>
        <v>0</v>
      </c>
      <c r="AF225" s="132">
        <f t="shared" si="62"/>
        <v>0</v>
      </c>
      <c r="AG225" s="130">
        <f t="shared" si="63"/>
        <v>0</v>
      </c>
      <c r="AH225" s="131">
        <f t="shared" si="64"/>
        <v>0</v>
      </c>
      <c r="AI225" s="131">
        <f t="shared" si="65"/>
        <v>0</v>
      </c>
      <c r="AJ225" s="132">
        <f t="shared" si="66"/>
        <v>0</v>
      </c>
      <c r="AK225" s="1"/>
    </row>
    <row r="226" spans="1:37" ht="15" hidden="1" customHeight="1">
      <c r="A226" s="1"/>
      <c r="B226" s="1"/>
      <c r="C226" s="68">
        <f t="shared" si="67"/>
        <v>45399</v>
      </c>
      <c r="D226" s="119">
        <v>108</v>
      </c>
      <c r="E226" s="130">
        <f t="shared" si="39"/>
        <v>0</v>
      </c>
      <c r="F226" s="131">
        <f t="shared" si="40"/>
        <v>0</v>
      </c>
      <c r="G226" s="131">
        <f t="shared" si="41"/>
        <v>0</v>
      </c>
      <c r="H226" s="132">
        <f t="shared" si="42"/>
        <v>0</v>
      </c>
      <c r="I226" s="130">
        <f t="shared" si="43"/>
        <v>0</v>
      </c>
      <c r="J226" s="131">
        <f t="shared" si="44"/>
        <v>0</v>
      </c>
      <c r="K226" s="131">
        <f t="shared" si="45"/>
        <v>0</v>
      </c>
      <c r="L226" s="132">
        <f t="shared" si="46"/>
        <v>0</v>
      </c>
      <c r="M226" s="130">
        <f t="shared" si="47"/>
        <v>0</v>
      </c>
      <c r="N226" s="131">
        <f t="shared" si="48"/>
        <v>0</v>
      </c>
      <c r="O226" s="131">
        <f t="shared" si="49"/>
        <v>0</v>
      </c>
      <c r="P226" s="132">
        <f t="shared" si="50"/>
        <v>0</v>
      </c>
      <c r="Q226" s="130">
        <f t="shared" si="51"/>
        <v>0</v>
      </c>
      <c r="V226" s="131">
        <f t="shared" si="52"/>
        <v>0</v>
      </c>
      <c r="W226" s="131">
        <f t="shared" si="53"/>
        <v>0</v>
      </c>
      <c r="X226" s="132">
        <f t="shared" si="54"/>
        <v>0</v>
      </c>
      <c r="Y226" s="130">
        <f t="shared" si="55"/>
        <v>0</v>
      </c>
      <c r="Z226" s="131">
        <f t="shared" si="56"/>
        <v>0</v>
      </c>
      <c r="AA226" s="131">
        <f t="shared" si="57"/>
        <v>0</v>
      </c>
      <c r="AB226" s="132">
        <f t="shared" si="58"/>
        <v>0</v>
      </c>
      <c r="AC226" s="130">
        <f t="shared" si="59"/>
        <v>0</v>
      </c>
      <c r="AD226" s="131">
        <f t="shared" si="60"/>
        <v>0</v>
      </c>
      <c r="AE226" s="131">
        <f t="shared" si="61"/>
        <v>0</v>
      </c>
      <c r="AF226" s="132">
        <f t="shared" si="62"/>
        <v>0</v>
      </c>
      <c r="AG226" s="130">
        <f t="shared" si="63"/>
        <v>0</v>
      </c>
      <c r="AH226" s="131">
        <f t="shared" si="64"/>
        <v>0</v>
      </c>
      <c r="AI226" s="131">
        <f t="shared" si="65"/>
        <v>0</v>
      </c>
      <c r="AJ226" s="132">
        <f t="shared" si="66"/>
        <v>0</v>
      </c>
      <c r="AK226" s="1"/>
    </row>
    <row r="227" spans="1:37" ht="15" hidden="1" customHeight="1">
      <c r="A227" s="1"/>
      <c r="B227" s="1"/>
      <c r="C227" s="68">
        <f t="shared" si="67"/>
        <v>45400</v>
      </c>
      <c r="D227" s="119">
        <v>109</v>
      </c>
      <c r="E227" s="130">
        <f t="shared" si="39"/>
        <v>0</v>
      </c>
      <c r="F227" s="131">
        <f t="shared" si="40"/>
        <v>0</v>
      </c>
      <c r="G227" s="131">
        <f t="shared" si="41"/>
        <v>0</v>
      </c>
      <c r="H227" s="132">
        <f t="shared" si="42"/>
        <v>0</v>
      </c>
      <c r="I227" s="130">
        <f t="shared" si="43"/>
        <v>0</v>
      </c>
      <c r="J227" s="131">
        <f t="shared" si="44"/>
        <v>0</v>
      </c>
      <c r="K227" s="131">
        <f t="shared" si="45"/>
        <v>0</v>
      </c>
      <c r="L227" s="132">
        <f t="shared" si="46"/>
        <v>0</v>
      </c>
      <c r="M227" s="130">
        <f t="shared" si="47"/>
        <v>0</v>
      </c>
      <c r="N227" s="131">
        <f t="shared" si="48"/>
        <v>0</v>
      </c>
      <c r="O227" s="131">
        <f t="shared" si="49"/>
        <v>0</v>
      </c>
      <c r="P227" s="132">
        <f t="shared" si="50"/>
        <v>0</v>
      </c>
      <c r="Q227" s="130">
        <f t="shared" si="51"/>
        <v>0</v>
      </c>
      <c r="V227" s="131">
        <f t="shared" si="52"/>
        <v>0</v>
      </c>
      <c r="W227" s="131">
        <f t="shared" si="53"/>
        <v>0</v>
      </c>
      <c r="X227" s="132">
        <f t="shared" si="54"/>
        <v>0</v>
      </c>
      <c r="Y227" s="130">
        <f t="shared" si="55"/>
        <v>0</v>
      </c>
      <c r="Z227" s="131">
        <f t="shared" si="56"/>
        <v>0</v>
      </c>
      <c r="AA227" s="131">
        <f t="shared" si="57"/>
        <v>0</v>
      </c>
      <c r="AB227" s="132">
        <f t="shared" si="58"/>
        <v>0</v>
      </c>
      <c r="AC227" s="130">
        <f t="shared" si="59"/>
        <v>0</v>
      </c>
      <c r="AD227" s="131">
        <f t="shared" si="60"/>
        <v>0</v>
      </c>
      <c r="AE227" s="131">
        <f t="shared" si="61"/>
        <v>0</v>
      </c>
      <c r="AF227" s="132">
        <f t="shared" si="62"/>
        <v>0</v>
      </c>
      <c r="AG227" s="130">
        <f t="shared" si="63"/>
        <v>0</v>
      </c>
      <c r="AH227" s="131">
        <f t="shared" si="64"/>
        <v>0</v>
      </c>
      <c r="AI227" s="131">
        <f t="shared" si="65"/>
        <v>0</v>
      </c>
      <c r="AJ227" s="132">
        <f t="shared" si="66"/>
        <v>0</v>
      </c>
      <c r="AK227" s="1"/>
    </row>
    <row r="228" spans="1:37" ht="15" hidden="1" customHeight="1">
      <c r="A228" s="1"/>
      <c r="B228" s="1"/>
      <c r="C228" s="68">
        <f t="shared" si="67"/>
        <v>45401</v>
      </c>
      <c r="D228" s="119">
        <v>110</v>
      </c>
      <c r="E228" s="130">
        <f t="shared" si="39"/>
        <v>0</v>
      </c>
      <c r="F228" s="131">
        <f t="shared" si="40"/>
        <v>0</v>
      </c>
      <c r="G228" s="131">
        <f t="shared" si="41"/>
        <v>0</v>
      </c>
      <c r="H228" s="132">
        <f t="shared" si="42"/>
        <v>0</v>
      </c>
      <c r="I228" s="130">
        <f t="shared" si="43"/>
        <v>0</v>
      </c>
      <c r="J228" s="131">
        <f t="shared" si="44"/>
        <v>0</v>
      </c>
      <c r="K228" s="131">
        <f t="shared" si="45"/>
        <v>0</v>
      </c>
      <c r="L228" s="132">
        <f t="shared" si="46"/>
        <v>0</v>
      </c>
      <c r="M228" s="130">
        <f t="shared" si="47"/>
        <v>0</v>
      </c>
      <c r="N228" s="131">
        <f t="shared" si="48"/>
        <v>0</v>
      </c>
      <c r="O228" s="131">
        <f t="shared" si="49"/>
        <v>0</v>
      </c>
      <c r="P228" s="132">
        <f t="shared" si="50"/>
        <v>0</v>
      </c>
      <c r="Q228" s="130">
        <f t="shared" si="51"/>
        <v>0</v>
      </c>
      <c r="V228" s="131">
        <f t="shared" si="52"/>
        <v>0</v>
      </c>
      <c r="W228" s="131">
        <f t="shared" si="53"/>
        <v>0</v>
      </c>
      <c r="X228" s="132">
        <f t="shared" si="54"/>
        <v>0</v>
      </c>
      <c r="Y228" s="130">
        <f t="shared" si="55"/>
        <v>0</v>
      </c>
      <c r="Z228" s="131">
        <f t="shared" si="56"/>
        <v>0</v>
      </c>
      <c r="AA228" s="131">
        <f t="shared" si="57"/>
        <v>0</v>
      </c>
      <c r="AB228" s="132">
        <f t="shared" si="58"/>
        <v>0</v>
      </c>
      <c r="AC228" s="130">
        <f t="shared" si="59"/>
        <v>0</v>
      </c>
      <c r="AD228" s="131">
        <f t="shared" si="60"/>
        <v>0</v>
      </c>
      <c r="AE228" s="131">
        <f t="shared" si="61"/>
        <v>0</v>
      </c>
      <c r="AF228" s="132">
        <f t="shared" si="62"/>
        <v>0</v>
      </c>
      <c r="AG228" s="130">
        <f t="shared" si="63"/>
        <v>0</v>
      </c>
      <c r="AH228" s="131">
        <f t="shared" si="64"/>
        <v>0</v>
      </c>
      <c r="AI228" s="131">
        <f t="shared" si="65"/>
        <v>0</v>
      </c>
      <c r="AJ228" s="132">
        <f t="shared" si="66"/>
        <v>0</v>
      </c>
      <c r="AK228" s="1"/>
    </row>
    <row r="229" spans="1:37" ht="15" hidden="1" customHeight="1">
      <c r="A229" s="1"/>
      <c r="B229" s="1"/>
      <c r="C229" s="68">
        <f t="shared" si="67"/>
        <v>45402</v>
      </c>
      <c r="D229" s="119">
        <v>111</v>
      </c>
      <c r="E229" s="130">
        <f t="shared" si="39"/>
        <v>0</v>
      </c>
      <c r="F229" s="131">
        <f t="shared" si="40"/>
        <v>0</v>
      </c>
      <c r="G229" s="131">
        <f t="shared" si="41"/>
        <v>0</v>
      </c>
      <c r="H229" s="132">
        <f t="shared" si="42"/>
        <v>0</v>
      </c>
      <c r="I229" s="130">
        <f t="shared" si="43"/>
        <v>0</v>
      </c>
      <c r="J229" s="131">
        <f t="shared" si="44"/>
        <v>0</v>
      </c>
      <c r="K229" s="131">
        <f t="shared" si="45"/>
        <v>0</v>
      </c>
      <c r="L229" s="132">
        <f t="shared" si="46"/>
        <v>0</v>
      </c>
      <c r="M229" s="130">
        <f t="shared" si="47"/>
        <v>0</v>
      </c>
      <c r="N229" s="131">
        <f t="shared" si="48"/>
        <v>0</v>
      </c>
      <c r="O229" s="131">
        <f t="shared" si="49"/>
        <v>0</v>
      </c>
      <c r="P229" s="132">
        <f t="shared" si="50"/>
        <v>0</v>
      </c>
      <c r="Q229" s="130">
        <f t="shared" si="51"/>
        <v>0</v>
      </c>
      <c r="V229" s="131">
        <f t="shared" si="52"/>
        <v>0</v>
      </c>
      <c r="W229" s="131">
        <f t="shared" si="53"/>
        <v>0</v>
      </c>
      <c r="X229" s="132">
        <f t="shared" si="54"/>
        <v>0</v>
      </c>
      <c r="Y229" s="130">
        <f t="shared" si="55"/>
        <v>0</v>
      </c>
      <c r="Z229" s="131">
        <f t="shared" si="56"/>
        <v>0</v>
      </c>
      <c r="AA229" s="131">
        <f t="shared" si="57"/>
        <v>0</v>
      </c>
      <c r="AB229" s="132">
        <f t="shared" si="58"/>
        <v>0</v>
      </c>
      <c r="AC229" s="130">
        <f t="shared" si="59"/>
        <v>0</v>
      </c>
      <c r="AD229" s="131">
        <f t="shared" si="60"/>
        <v>0</v>
      </c>
      <c r="AE229" s="131">
        <f t="shared" si="61"/>
        <v>0</v>
      </c>
      <c r="AF229" s="132">
        <f t="shared" si="62"/>
        <v>0</v>
      </c>
      <c r="AG229" s="130">
        <f t="shared" si="63"/>
        <v>0</v>
      </c>
      <c r="AH229" s="131">
        <f t="shared" si="64"/>
        <v>0</v>
      </c>
      <c r="AI229" s="131">
        <f t="shared" si="65"/>
        <v>0</v>
      </c>
      <c r="AJ229" s="132">
        <f t="shared" si="66"/>
        <v>0</v>
      </c>
      <c r="AK229" s="1"/>
    </row>
    <row r="230" spans="1:37" ht="15" hidden="1" customHeight="1">
      <c r="A230" s="1"/>
      <c r="B230" s="1"/>
      <c r="C230" s="68">
        <f t="shared" si="67"/>
        <v>45403</v>
      </c>
      <c r="D230" s="119">
        <v>112</v>
      </c>
      <c r="E230" s="130">
        <f t="shared" si="39"/>
        <v>0</v>
      </c>
      <c r="F230" s="131">
        <f t="shared" si="40"/>
        <v>0</v>
      </c>
      <c r="G230" s="131">
        <f t="shared" si="41"/>
        <v>0</v>
      </c>
      <c r="H230" s="132">
        <f t="shared" si="42"/>
        <v>0</v>
      </c>
      <c r="I230" s="130">
        <f t="shared" si="43"/>
        <v>0</v>
      </c>
      <c r="J230" s="131" t="str">
        <f t="shared" si="44"/>
        <v>SF</v>
      </c>
      <c r="K230" s="131">
        <f t="shared" si="45"/>
        <v>0</v>
      </c>
      <c r="L230" s="132">
        <f t="shared" si="46"/>
        <v>0</v>
      </c>
      <c r="M230" s="130">
        <f t="shared" si="47"/>
        <v>0</v>
      </c>
      <c r="N230" s="131">
        <f t="shared" si="48"/>
        <v>0</v>
      </c>
      <c r="O230" s="131">
        <f t="shared" si="49"/>
        <v>0</v>
      </c>
      <c r="P230" s="132">
        <f t="shared" si="50"/>
        <v>0</v>
      </c>
      <c r="Q230" s="130">
        <f t="shared" si="51"/>
        <v>0</v>
      </c>
      <c r="V230" s="131">
        <f t="shared" si="52"/>
        <v>0</v>
      </c>
      <c r="W230" s="131">
        <f t="shared" si="53"/>
        <v>0</v>
      </c>
      <c r="X230" s="132">
        <f t="shared" si="54"/>
        <v>0</v>
      </c>
      <c r="Y230" s="130">
        <f t="shared" si="55"/>
        <v>0</v>
      </c>
      <c r="Z230" s="131">
        <f t="shared" si="56"/>
        <v>0</v>
      </c>
      <c r="AA230" s="131">
        <f t="shared" si="57"/>
        <v>0</v>
      </c>
      <c r="AB230" s="132">
        <f t="shared" si="58"/>
        <v>0</v>
      </c>
      <c r="AC230" s="130">
        <f t="shared" si="59"/>
        <v>0</v>
      </c>
      <c r="AD230" s="131">
        <f t="shared" si="60"/>
        <v>0</v>
      </c>
      <c r="AE230" s="131">
        <f t="shared" si="61"/>
        <v>0</v>
      </c>
      <c r="AF230" s="132">
        <f t="shared" si="62"/>
        <v>0</v>
      </c>
      <c r="AG230" s="130">
        <f t="shared" si="63"/>
        <v>0</v>
      </c>
      <c r="AH230" s="131">
        <f t="shared" si="64"/>
        <v>0</v>
      </c>
      <c r="AI230" s="131">
        <f t="shared" si="65"/>
        <v>0</v>
      </c>
      <c r="AJ230" s="132">
        <f t="shared" si="66"/>
        <v>0</v>
      </c>
      <c r="AK230" s="1"/>
    </row>
    <row r="231" spans="1:37" ht="15" hidden="1" customHeight="1">
      <c r="A231" s="1"/>
      <c r="B231" s="1"/>
      <c r="C231" s="68">
        <f t="shared" si="67"/>
        <v>45404</v>
      </c>
      <c r="D231" s="119">
        <v>113</v>
      </c>
      <c r="E231" s="130">
        <f t="shared" si="39"/>
        <v>0</v>
      </c>
      <c r="F231" s="131">
        <f t="shared" si="40"/>
        <v>0</v>
      </c>
      <c r="G231" s="131">
        <f t="shared" si="41"/>
        <v>0</v>
      </c>
      <c r="H231" s="132">
        <f t="shared" si="42"/>
        <v>0</v>
      </c>
      <c r="I231" s="130">
        <f t="shared" si="43"/>
        <v>0</v>
      </c>
      <c r="J231" s="131">
        <f t="shared" si="44"/>
        <v>0</v>
      </c>
      <c r="K231" s="131">
        <f t="shared" si="45"/>
        <v>0</v>
      </c>
      <c r="L231" s="132">
        <f t="shared" si="46"/>
        <v>0</v>
      </c>
      <c r="M231" s="130">
        <f t="shared" si="47"/>
        <v>0</v>
      </c>
      <c r="N231" s="131">
        <f t="shared" si="48"/>
        <v>0</v>
      </c>
      <c r="O231" s="131">
        <f t="shared" si="49"/>
        <v>0</v>
      </c>
      <c r="P231" s="132">
        <f t="shared" si="50"/>
        <v>0</v>
      </c>
      <c r="Q231" s="130">
        <f t="shared" si="51"/>
        <v>0</v>
      </c>
      <c r="V231" s="131">
        <f t="shared" si="52"/>
        <v>0</v>
      </c>
      <c r="W231" s="131">
        <f t="shared" si="53"/>
        <v>0</v>
      </c>
      <c r="X231" s="132">
        <f t="shared" si="54"/>
        <v>0</v>
      </c>
      <c r="Y231" s="130">
        <f t="shared" si="55"/>
        <v>0</v>
      </c>
      <c r="Z231" s="131">
        <f t="shared" si="56"/>
        <v>0</v>
      </c>
      <c r="AA231" s="131">
        <f t="shared" si="57"/>
        <v>0</v>
      </c>
      <c r="AB231" s="132">
        <f t="shared" si="58"/>
        <v>0</v>
      </c>
      <c r="AC231" s="130">
        <f t="shared" si="59"/>
        <v>0</v>
      </c>
      <c r="AD231" s="131">
        <f t="shared" si="60"/>
        <v>0</v>
      </c>
      <c r="AE231" s="131">
        <f t="shared" si="61"/>
        <v>0</v>
      </c>
      <c r="AF231" s="132">
        <f t="shared" si="62"/>
        <v>0</v>
      </c>
      <c r="AG231" s="130">
        <f t="shared" si="63"/>
        <v>0</v>
      </c>
      <c r="AH231" s="131">
        <f t="shared" si="64"/>
        <v>0</v>
      </c>
      <c r="AI231" s="131">
        <f t="shared" si="65"/>
        <v>0</v>
      </c>
      <c r="AJ231" s="132">
        <f t="shared" si="66"/>
        <v>0</v>
      </c>
      <c r="AK231" s="1"/>
    </row>
    <row r="232" spans="1:37" ht="15" hidden="1" customHeight="1">
      <c r="A232" s="1"/>
      <c r="B232" s="1"/>
      <c r="C232" s="68">
        <f t="shared" si="67"/>
        <v>45405</v>
      </c>
      <c r="D232" s="119">
        <v>114</v>
      </c>
      <c r="E232" s="130">
        <f t="shared" si="39"/>
        <v>0</v>
      </c>
      <c r="F232" s="131">
        <f t="shared" si="40"/>
        <v>0</v>
      </c>
      <c r="G232" s="131">
        <f t="shared" si="41"/>
        <v>0</v>
      </c>
      <c r="H232" s="132">
        <f t="shared" si="42"/>
        <v>0</v>
      </c>
      <c r="I232" s="130">
        <f t="shared" si="43"/>
        <v>0</v>
      </c>
      <c r="J232" s="131">
        <f t="shared" si="44"/>
        <v>0</v>
      </c>
      <c r="K232" s="131">
        <f t="shared" si="45"/>
        <v>0</v>
      </c>
      <c r="L232" s="132">
        <f t="shared" si="46"/>
        <v>0</v>
      </c>
      <c r="M232" s="130">
        <f t="shared" si="47"/>
        <v>0</v>
      </c>
      <c r="N232" s="131">
        <f t="shared" si="48"/>
        <v>0</v>
      </c>
      <c r="O232" s="131">
        <f t="shared" si="49"/>
        <v>0</v>
      </c>
      <c r="P232" s="132">
        <f t="shared" si="50"/>
        <v>0</v>
      </c>
      <c r="Q232" s="130">
        <f t="shared" si="51"/>
        <v>0</v>
      </c>
      <c r="V232" s="131">
        <f t="shared" si="52"/>
        <v>0</v>
      </c>
      <c r="W232" s="131">
        <f t="shared" si="53"/>
        <v>0</v>
      </c>
      <c r="X232" s="132">
        <f t="shared" si="54"/>
        <v>0</v>
      </c>
      <c r="Y232" s="130">
        <f t="shared" si="55"/>
        <v>0</v>
      </c>
      <c r="Z232" s="131">
        <f t="shared" si="56"/>
        <v>0</v>
      </c>
      <c r="AA232" s="131">
        <f t="shared" si="57"/>
        <v>0</v>
      </c>
      <c r="AB232" s="132">
        <f t="shared" si="58"/>
        <v>0</v>
      </c>
      <c r="AC232" s="130">
        <f t="shared" si="59"/>
        <v>0</v>
      </c>
      <c r="AD232" s="131">
        <f t="shared" si="60"/>
        <v>0</v>
      </c>
      <c r="AE232" s="131">
        <f t="shared" si="61"/>
        <v>0</v>
      </c>
      <c r="AF232" s="132">
        <f t="shared" si="62"/>
        <v>0</v>
      </c>
      <c r="AG232" s="130">
        <f t="shared" si="63"/>
        <v>0</v>
      </c>
      <c r="AH232" s="131">
        <f t="shared" si="64"/>
        <v>0</v>
      </c>
      <c r="AI232" s="131">
        <f t="shared" si="65"/>
        <v>0</v>
      </c>
      <c r="AJ232" s="132">
        <f t="shared" si="66"/>
        <v>0</v>
      </c>
      <c r="AK232" s="1"/>
    </row>
    <row r="233" spans="1:37" ht="15" hidden="1" customHeight="1">
      <c r="A233" s="1"/>
      <c r="B233" s="1"/>
      <c r="C233" s="68">
        <f t="shared" si="67"/>
        <v>45406</v>
      </c>
      <c r="D233" s="119">
        <v>115</v>
      </c>
      <c r="E233" s="130">
        <f t="shared" si="39"/>
        <v>0</v>
      </c>
      <c r="F233" s="131">
        <f t="shared" si="40"/>
        <v>0</v>
      </c>
      <c r="G233" s="131">
        <f t="shared" si="41"/>
        <v>0</v>
      </c>
      <c r="H233" s="132">
        <f t="shared" si="42"/>
        <v>0</v>
      </c>
      <c r="I233" s="130">
        <f t="shared" si="43"/>
        <v>0</v>
      </c>
      <c r="J233" s="131">
        <f t="shared" si="44"/>
        <v>0</v>
      </c>
      <c r="K233" s="131">
        <f t="shared" si="45"/>
        <v>0</v>
      </c>
      <c r="L233" s="132">
        <f t="shared" si="46"/>
        <v>0</v>
      </c>
      <c r="M233" s="130">
        <f t="shared" si="47"/>
        <v>0</v>
      </c>
      <c r="N233" s="131">
        <f t="shared" si="48"/>
        <v>0</v>
      </c>
      <c r="O233" s="131">
        <f t="shared" si="49"/>
        <v>0</v>
      </c>
      <c r="P233" s="132">
        <f t="shared" si="50"/>
        <v>0</v>
      </c>
      <c r="Q233" s="130">
        <f t="shared" si="51"/>
        <v>0</v>
      </c>
      <c r="V233" s="131">
        <f t="shared" si="52"/>
        <v>0</v>
      </c>
      <c r="W233" s="131">
        <f t="shared" si="53"/>
        <v>0</v>
      </c>
      <c r="X233" s="132">
        <f t="shared" si="54"/>
        <v>0</v>
      </c>
      <c r="Y233" s="130">
        <f t="shared" si="55"/>
        <v>0</v>
      </c>
      <c r="Z233" s="131">
        <f t="shared" si="56"/>
        <v>0</v>
      </c>
      <c r="AA233" s="131">
        <f t="shared" si="57"/>
        <v>0</v>
      </c>
      <c r="AB233" s="132">
        <f t="shared" si="58"/>
        <v>0</v>
      </c>
      <c r="AC233" s="130">
        <f t="shared" si="59"/>
        <v>0</v>
      </c>
      <c r="AD233" s="131">
        <f t="shared" si="60"/>
        <v>0</v>
      </c>
      <c r="AE233" s="131">
        <f t="shared" si="61"/>
        <v>0</v>
      </c>
      <c r="AF233" s="132">
        <f t="shared" si="62"/>
        <v>0</v>
      </c>
      <c r="AG233" s="130">
        <f t="shared" si="63"/>
        <v>0</v>
      </c>
      <c r="AH233" s="131">
        <f t="shared" si="64"/>
        <v>0</v>
      </c>
      <c r="AI233" s="131">
        <f t="shared" si="65"/>
        <v>0</v>
      </c>
      <c r="AJ233" s="132">
        <f t="shared" si="66"/>
        <v>0</v>
      </c>
      <c r="AK233" s="1"/>
    </row>
    <row r="234" spans="1:37" ht="15" hidden="1" customHeight="1">
      <c r="A234" s="1"/>
      <c r="B234" s="1"/>
      <c r="C234" s="68">
        <f t="shared" si="67"/>
        <v>45407</v>
      </c>
      <c r="D234" s="119">
        <v>116</v>
      </c>
      <c r="E234" s="130">
        <f t="shared" si="39"/>
        <v>0</v>
      </c>
      <c r="F234" s="131">
        <f t="shared" si="40"/>
        <v>0</v>
      </c>
      <c r="G234" s="131">
        <f t="shared" si="41"/>
        <v>0</v>
      </c>
      <c r="H234" s="132">
        <f t="shared" si="42"/>
        <v>0</v>
      </c>
      <c r="I234" s="130">
        <f t="shared" si="43"/>
        <v>0</v>
      </c>
      <c r="J234" s="131">
        <f t="shared" si="44"/>
        <v>0</v>
      </c>
      <c r="K234" s="131">
        <f t="shared" si="45"/>
        <v>0</v>
      </c>
      <c r="L234" s="132">
        <f t="shared" si="46"/>
        <v>0</v>
      </c>
      <c r="M234" s="130">
        <f t="shared" si="47"/>
        <v>0</v>
      </c>
      <c r="N234" s="131">
        <f t="shared" si="48"/>
        <v>0</v>
      </c>
      <c r="O234" s="131">
        <f t="shared" si="49"/>
        <v>0</v>
      </c>
      <c r="P234" s="132">
        <f t="shared" si="50"/>
        <v>0</v>
      </c>
      <c r="Q234" s="130">
        <f t="shared" si="51"/>
        <v>0</v>
      </c>
      <c r="V234" s="131">
        <f t="shared" si="52"/>
        <v>0</v>
      </c>
      <c r="W234" s="131">
        <f t="shared" si="53"/>
        <v>0</v>
      </c>
      <c r="X234" s="132">
        <f t="shared" si="54"/>
        <v>0</v>
      </c>
      <c r="Y234" s="130">
        <f t="shared" si="55"/>
        <v>0</v>
      </c>
      <c r="Z234" s="131">
        <f t="shared" si="56"/>
        <v>0</v>
      </c>
      <c r="AA234" s="131">
        <f t="shared" si="57"/>
        <v>0</v>
      </c>
      <c r="AB234" s="132">
        <f t="shared" si="58"/>
        <v>0</v>
      </c>
      <c r="AC234" s="130">
        <f t="shared" si="59"/>
        <v>0</v>
      </c>
      <c r="AD234" s="131">
        <f t="shared" si="60"/>
        <v>0</v>
      </c>
      <c r="AE234" s="131">
        <f t="shared" si="61"/>
        <v>0</v>
      </c>
      <c r="AF234" s="132">
        <f t="shared" si="62"/>
        <v>0</v>
      </c>
      <c r="AG234" s="130">
        <f t="shared" si="63"/>
        <v>0</v>
      </c>
      <c r="AH234" s="131">
        <f t="shared" si="64"/>
        <v>0</v>
      </c>
      <c r="AI234" s="131">
        <f t="shared" si="65"/>
        <v>0</v>
      </c>
      <c r="AJ234" s="132">
        <f t="shared" si="66"/>
        <v>0</v>
      </c>
      <c r="AK234" s="1"/>
    </row>
    <row r="235" spans="1:37" ht="15" hidden="1" customHeight="1">
      <c r="A235" s="1"/>
      <c r="B235" s="1"/>
      <c r="C235" s="68">
        <f t="shared" si="67"/>
        <v>45408</v>
      </c>
      <c r="D235" s="119">
        <v>117</v>
      </c>
      <c r="E235" s="130">
        <f t="shared" si="39"/>
        <v>0</v>
      </c>
      <c r="F235" s="131">
        <f t="shared" si="40"/>
        <v>0</v>
      </c>
      <c r="G235" s="131">
        <f t="shared" si="41"/>
        <v>0</v>
      </c>
      <c r="H235" s="132">
        <f t="shared" si="42"/>
        <v>0</v>
      </c>
      <c r="I235" s="130">
        <f t="shared" si="43"/>
        <v>0</v>
      </c>
      <c r="J235" s="131">
        <f t="shared" si="44"/>
        <v>0</v>
      </c>
      <c r="K235" s="131">
        <f t="shared" si="45"/>
        <v>0</v>
      </c>
      <c r="L235" s="132">
        <f t="shared" si="46"/>
        <v>0</v>
      </c>
      <c r="M235" s="130">
        <f t="shared" si="47"/>
        <v>0</v>
      </c>
      <c r="N235" s="131">
        <f t="shared" si="48"/>
        <v>0</v>
      </c>
      <c r="O235" s="131">
        <f t="shared" si="49"/>
        <v>0</v>
      </c>
      <c r="P235" s="132">
        <f t="shared" si="50"/>
        <v>0</v>
      </c>
      <c r="Q235" s="130">
        <f t="shared" si="51"/>
        <v>0</v>
      </c>
      <c r="V235" s="131">
        <f t="shared" si="52"/>
        <v>0</v>
      </c>
      <c r="W235" s="131">
        <f t="shared" si="53"/>
        <v>0</v>
      </c>
      <c r="X235" s="132">
        <f t="shared" si="54"/>
        <v>0</v>
      </c>
      <c r="Y235" s="130">
        <f t="shared" si="55"/>
        <v>0</v>
      </c>
      <c r="Z235" s="131">
        <f t="shared" si="56"/>
        <v>0</v>
      </c>
      <c r="AA235" s="131">
        <f t="shared" si="57"/>
        <v>0</v>
      </c>
      <c r="AB235" s="132">
        <f t="shared" si="58"/>
        <v>0</v>
      </c>
      <c r="AC235" s="130">
        <f t="shared" si="59"/>
        <v>0</v>
      </c>
      <c r="AD235" s="131">
        <f t="shared" si="60"/>
        <v>0</v>
      </c>
      <c r="AE235" s="131">
        <f t="shared" si="61"/>
        <v>0</v>
      </c>
      <c r="AF235" s="132">
        <f t="shared" si="62"/>
        <v>0</v>
      </c>
      <c r="AG235" s="130">
        <f t="shared" si="63"/>
        <v>0</v>
      </c>
      <c r="AH235" s="131">
        <f t="shared" si="64"/>
        <v>0</v>
      </c>
      <c r="AI235" s="131">
        <f t="shared" si="65"/>
        <v>0</v>
      </c>
      <c r="AJ235" s="132">
        <f t="shared" si="66"/>
        <v>0</v>
      </c>
      <c r="AK235" s="1"/>
    </row>
    <row r="236" spans="1:37" ht="15" hidden="1" customHeight="1">
      <c r="A236" s="1"/>
      <c r="B236" s="1"/>
      <c r="C236" s="68">
        <f t="shared" si="67"/>
        <v>45409</v>
      </c>
      <c r="D236" s="119">
        <v>118</v>
      </c>
      <c r="E236" s="130">
        <f t="shared" si="39"/>
        <v>0</v>
      </c>
      <c r="F236" s="131">
        <f t="shared" si="40"/>
        <v>0</v>
      </c>
      <c r="G236" s="131">
        <f t="shared" si="41"/>
        <v>0</v>
      </c>
      <c r="H236" s="132">
        <f t="shared" si="42"/>
        <v>0</v>
      </c>
      <c r="I236" s="130">
        <f t="shared" si="43"/>
        <v>0</v>
      </c>
      <c r="J236" s="131">
        <f t="shared" si="44"/>
        <v>0</v>
      </c>
      <c r="K236" s="131">
        <f t="shared" si="45"/>
        <v>0</v>
      </c>
      <c r="L236" s="132">
        <f t="shared" si="46"/>
        <v>0</v>
      </c>
      <c r="M236" s="130">
        <f t="shared" si="47"/>
        <v>0</v>
      </c>
      <c r="N236" s="131">
        <f t="shared" si="48"/>
        <v>0</v>
      </c>
      <c r="O236" s="131">
        <f t="shared" si="49"/>
        <v>0</v>
      </c>
      <c r="P236" s="132">
        <f t="shared" si="50"/>
        <v>0</v>
      </c>
      <c r="Q236" s="130">
        <f t="shared" si="51"/>
        <v>0</v>
      </c>
      <c r="V236" s="131">
        <f t="shared" si="52"/>
        <v>0</v>
      </c>
      <c r="W236" s="131">
        <f t="shared" si="53"/>
        <v>0</v>
      </c>
      <c r="X236" s="132">
        <f t="shared" si="54"/>
        <v>0</v>
      </c>
      <c r="Y236" s="130">
        <f t="shared" si="55"/>
        <v>0</v>
      </c>
      <c r="Z236" s="131">
        <f t="shared" si="56"/>
        <v>0</v>
      </c>
      <c r="AA236" s="131">
        <f t="shared" si="57"/>
        <v>0</v>
      </c>
      <c r="AB236" s="132">
        <f t="shared" si="58"/>
        <v>0</v>
      </c>
      <c r="AC236" s="130">
        <f t="shared" si="59"/>
        <v>0</v>
      </c>
      <c r="AD236" s="131">
        <f t="shared" si="60"/>
        <v>0</v>
      </c>
      <c r="AE236" s="131">
        <f t="shared" si="61"/>
        <v>0</v>
      </c>
      <c r="AF236" s="132">
        <f t="shared" si="62"/>
        <v>0</v>
      </c>
      <c r="AG236" s="130">
        <f t="shared" si="63"/>
        <v>0</v>
      </c>
      <c r="AH236" s="131">
        <f t="shared" si="64"/>
        <v>0</v>
      </c>
      <c r="AI236" s="131">
        <f t="shared" si="65"/>
        <v>0</v>
      </c>
      <c r="AJ236" s="132">
        <f t="shared" si="66"/>
        <v>0</v>
      </c>
      <c r="AK236" s="1"/>
    </row>
    <row r="237" spans="1:37" ht="15" hidden="1" customHeight="1">
      <c r="A237" s="1"/>
      <c r="B237" s="1"/>
      <c r="C237" s="68">
        <f t="shared" si="67"/>
        <v>45410</v>
      </c>
      <c r="D237" s="119">
        <v>119</v>
      </c>
      <c r="E237" s="130">
        <f t="shared" si="39"/>
        <v>0</v>
      </c>
      <c r="F237" s="131">
        <f t="shared" si="40"/>
        <v>0</v>
      </c>
      <c r="G237" s="131">
        <f t="shared" si="41"/>
        <v>0</v>
      </c>
      <c r="H237" s="132">
        <f t="shared" si="42"/>
        <v>0</v>
      </c>
      <c r="I237" s="130">
        <f t="shared" si="43"/>
        <v>0</v>
      </c>
      <c r="J237" s="131">
        <f t="shared" si="44"/>
        <v>0</v>
      </c>
      <c r="K237" s="131">
        <f t="shared" si="45"/>
        <v>0</v>
      </c>
      <c r="L237" s="132">
        <f t="shared" si="46"/>
        <v>0</v>
      </c>
      <c r="M237" s="130">
        <f t="shared" si="47"/>
        <v>0</v>
      </c>
      <c r="N237" s="131">
        <f t="shared" si="48"/>
        <v>0</v>
      </c>
      <c r="O237" s="131">
        <f t="shared" si="49"/>
        <v>0</v>
      </c>
      <c r="P237" s="132">
        <f t="shared" si="50"/>
        <v>0</v>
      </c>
      <c r="Q237" s="130">
        <f t="shared" si="51"/>
        <v>0</v>
      </c>
      <c r="V237" s="131">
        <f t="shared" si="52"/>
        <v>0</v>
      </c>
      <c r="W237" s="131">
        <f t="shared" si="53"/>
        <v>0</v>
      </c>
      <c r="X237" s="132">
        <f t="shared" si="54"/>
        <v>0</v>
      </c>
      <c r="Y237" s="130">
        <f t="shared" si="55"/>
        <v>0</v>
      </c>
      <c r="Z237" s="131">
        <f t="shared" si="56"/>
        <v>0</v>
      </c>
      <c r="AA237" s="131">
        <f t="shared" si="57"/>
        <v>0</v>
      </c>
      <c r="AB237" s="132">
        <f t="shared" si="58"/>
        <v>0</v>
      </c>
      <c r="AC237" s="130">
        <f t="shared" si="59"/>
        <v>0</v>
      </c>
      <c r="AD237" s="131">
        <f t="shared" si="60"/>
        <v>0</v>
      </c>
      <c r="AE237" s="131">
        <f t="shared" si="61"/>
        <v>0</v>
      </c>
      <c r="AF237" s="132">
        <f t="shared" si="62"/>
        <v>0</v>
      </c>
      <c r="AG237" s="130">
        <f t="shared" si="63"/>
        <v>0</v>
      </c>
      <c r="AH237" s="131">
        <f t="shared" si="64"/>
        <v>0</v>
      </c>
      <c r="AI237" s="131">
        <f t="shared" si="65"/>
        <v>0</v>
      </c>
      <c r="AJ237" s="132">
        <f t="shared" si="66"/>
        <v>0</v>
      </c>
      <c r="AK237" s="1"/>
    </row>
    <row r="238" spans="1:37" ht="15" hidden="1" customHeight="1">
      <c r="A238" s="1"/>
      <c r="B238" s="1"/>
      <c r="C238" s="68">
        <f t="shared" si="67"/>
        <v>45411</v>
      </c>
      <c r="D238" s="119">
        <v>120</v>
      </c>
      <c r="E238" s="130">
        <f t="shared" si="39"/>
        <v>0</v>
      </c>
      <c r="F238" s="131">
        <f t="shared" si="40"/>
        <v>0</v>
      </c>
      <c r="G238" s="131">
        <f t="shared" si="41"/>
        <v>0</v>
      </c>
      <c r="H238" s="132">
        <f t="shared" si="42"/>
        <v>0</v>
      </c>
      <c r="I238" s="130">
        <f t="shared" si="43"/>
        <v>0</v>
      </c>
      <c r="J238" s="131">
        <f t="shared" si="44"/>
        <v>0</v>
      </c>
      <c r="K238" s="131">
        <f t="shared" si="45"/>
        <v>0</v>
      </c>
      <c r="L238" s="132">
        <f t="shared" si="46"/>
        <v>0</v>
      </c>
      <c r="M238" s="130">
        <f t="shared" si="47"/>
        <v>0</v>
      </c>
      <c r="N238" s="131">
        <f t="shared" si="48"/>
        <v>0</v>
      </c>
      <c r="O238" s="131">
        <f t="shared" si="49"/>
        <v>0</v>
      </c>
      <c r="P238" s="132">
        <f t="shared" si="50"/>
        <v>0</v>
      </c>
      <c r="Q238" s="130">
        <f t="shared" si="51"/>
        <v>0</v>
      </c>
      <c r="V238" s="131">
        <f t="shared" si="52"/>
        <v>0</v>
      </c>
      <c r="W238" s="131">
        <f t="shared" si="53"/>
        <v>0</v>
      </c>
      <c r="X238" s="132">
        <f t="shared" si="54"/>
        <v>0</v>
      </c>
      <c r="Y238" s="130">
        <f t="shared" si="55"/>
        <v>0</v>
      </c>
      <c r="Z238" s="131">
        <f t="shared" si="56"/>
        <v>0</v>
      </c>
      <c r="AA238" s="131">
        <f t="shared" si="57"/>
        <v>0</v>
      </c>
      <c r="AB238" s="132">
        <f t="shared" si="58"/>
        <v>0</v>
      </c>
      <c r="AC238" s="130">
        <f t="shared" si="59"/>
        <v>0</v>
      </c>
      <c r="AD238" s="131">
        <f t="shared" si="60"/>
        <v>0</v>
      </c>
      <c r="AE238" s="131">
        <f t="shared" si="61"/>
        <v>0</v>
      </c>
      <c r="AF238" s="132">
        <f t="shared" si="62"/>
        <v>0</v>
      </c>
      <c r="AG238" s="130">
        <f t="shared" si="63"/>
        <v>0</v>
      </c>
      <c r="AH238" s="131">
        <f t="shared" si="64"/>
        <v>0</v>
      </c>
      <c r="AI238" s="131">
        <f t="shared" si="65"/>
        <v>0</v>
      </c>
      <c r="AJ238" s="132">
        <f t="shared" si="66"/>
        <v>0</v>
      </c>
      <c r="AK238" s="1"/>
    </row>
    <row r="239" spans="1:37" ht="15" hidden="1" customHeight="1">
      <c r="A239" s="1"/>
      <c r="B239" s="1"/>
      <c r="C239" s="68">
        <f t="shared" si="67"/>
        <v>45412</v>
      </c>
      <c r="D239" s="119">
        <v>121</v>
      </c>
      <c r="E239" s="130">
        <f t="shared" si="39"/>
        <v>0</v>
      </c>
      <c r="F239" s="131">
        <f t="shared" si="40"/>
        <v>0</v>
      </c>
      <c r="G239" s="131">
        <f t="shared" si="41"/>
        <v>0</v>
      </c>
      <c r="H239" s="132">
        <f t="shared" si="42"/>
        <v>0</v>
      </c>
      <c r="I239" s="130">
        <f t="shared" si="43"/>
        <v>0</v>
      </c>
      <c r="J239" s="131">
        <f t="shared" si="44"/>
        <v>0</v>
      </c>
      <c r="K239" s="131">
        <f t="shared" si="45"/>
        <v>0</v>
      </c>
      <c r="L239" s="132">
        <f t="shared" si="46"/>
        <v>0</v>
      </c>
      <c r="M239" s="130">
        <f t="shared" si="47"/>
        <v>0</v>
      </c>
      <c r="N239" s="131">
        <f t="shared" si="48"/>
        <v>0</v>
      </c>
      <c r="O239" s="131">
        <f t="shared" si="49"/>
        <v>0</v>
      </c>
      <c r="P239" s="132">
        <f t="shared" si="50"/>
        <v>0</v>
      </c>
      <c r="Q239" s="130">
        <f t="shared" si="51"/>
        <v>0</v>
      </c>
      <c r="V239" s="131">
        <f t="shared" si="52"/>
        <v>0</v>
      </c>
      <c r="W239" s="131">
        <f t="shared" si="53"/>
        <v>0</v>
      </c>
      <c r="X239" s="132">
        <f t="shared" si="54"/>
        <v>0</v>
      </c>
      <c r="Y239" s="130">
        <f t="shared" si="55"/>
        <v>0</v>
      </c>
      <c r="Z239" s="131">
        <f t="shared" si="56"/>
        <v>0</v>
      </c>
      <c r="AA239" s="131">
        <f t="shared" si="57"/>
        <v>0</v>
      </c>
      <c r="AB239" s="132">
        <f t="shared" si="58"/>
        <v>0</v>
      </c>
      <c r="AC239" s="130">
        <f t="shared" si="59"/>
        <v>0</v>
      </c>
      <c r="AD239" s="131">
        <f t="shared" si="60"/>
        <v>0</v>
      </c>
      <c r="AE239" s="131">
        <f t="shared" si="61"/>
        <v>0</v>
      </c>
      <c r="AF239" s="132">
        <f t="shared" si="62"/>
        <v>0</v>
      </c>
      <c r="AG239" s="130">
        <f t="shared" si="63"/>
        <v>0</v>
      </c>
      <c r="AH239" s="131">
        <f t="shared" si="64"/>
        <v>0</v>
      </c>
      <c r="AI239" s="131">
        <f t="shared" si="65"/>
        <v>0</v>
      </c>
      <c r="AJ239" s="132">
        <f t="shared" si="66"/>
        <v>0</v>
      </c>
      <c r="AK239" s="1"/>
    </row>
    <row r="240" spans="1:37" ht="15" hidden="1" customHeight="1">
      <c r="A240" s="1"/>
      <c r="B240" s="1"/>
      <c r="C240" s="68">
        <f t="shared" si="67"/>
        <v>45413</v>
      </c>
      <c r="D240" s="119">
        <v>122</v>
      </c>
      <c r="E240" s="130">
        <f t="shared" si="39"/>
        <v>0</v>
      </c>
      <c r="F240" s="131">
        <f t="shared" si="40"/>
        <v>0</v>
      </c>
      <c r="G240" s="131">
        <f t="shared" si="41"/>
        <v>0</v>
      </c>
      <c r="H240" s="132">
        <f t="shared" si="42"/>
        <v>0</v>
      </c>
      <c r="I240" s="130">
        <f t="shared" si="43"/>
        <v>0</v>
      </c>
      <c r="J240" s="131">
        <f t="shared" si="44"/>
        <v>0</v>
      </c>
      <c r="K240" s="131">
        <f t="shared" si="45"/>
        <v>0</v>
      </c>
      <c r="L240" s="132">
        <f t="shared" si="46"/>
        <v>0</v>
      </c>
      <c r="M240" s="130">
        <f t="shared" si="47"/>
        <v>0</v>
      </c>
      <c r="N240" s="131">
        <f t="shared" si="48"/>
        <v>0</v>
      </c>
      <c r="O240" s="131">
        <f t="shared" si="49"/>
        <v>0</v>
      </c>
      <c r="P240" s="132">
        <f t="shared" si="50"/>
        <v>0</v>
      </c>
      <c r="Q240" s="130">
        <f t="shared" si="51"/>
        <v>0</v>
      </c>
      <c r="V240" s="131">
        <f t="shared" si="52"/>
        <v>0</v>
      </c>
      <c r="W240" s="131">
        <f t="shared" si="53"/>
        <v>0</v>
      </c>
      <c r="X240" s="132">
        <f t="shared" si="54"/>
        <v>0</v>
      </c>
      <c r="Y240" s="130">
        <f t="shared" si="55"/>
        <v>0</v>
      </c>
      <c r="Z240" s="131">
        <f t="shared" si="56"/>
        <v>0</v>
      </c>
      <c r="AA240" s="131">
        <f t="shared" si="57"/>
        <v>0</v>
      </c>
      <c r="AB240" s="132">
        <f t="shared" si="58"/>
        <v>0</v>
      </c>
      <c r="AC240" s="130">
        <f t="shared" si="59"/>
        <v>0</v>
      </c>
      <c r="AD240" s="131">
        <f t="shared" si="60"/>
        <v>0</v>
      </c>
      <c r="AE240" s="131">
        <f t="shared" si="61"/>
        <v>0</v>
      </c>
      <c r="AF240" s="132">
        <f t="shared" si="62"/>
        <v>0</v>
      </c>
      <c r="AG240" s="130">
        <f t="shared" si="63"/>
        <v>0</v>
      </c>
      <c r="AH240" s="131">
        <f t="shared" si="64"/>
        <v>0</v>
      </c>
      <c r="AI240" s="131">
        <f t="shared" si="65"/>
        <v>0</v>
      </c>
      <c r="AJ240" s="132">
        <f t="shared" si="66"/>
        <v>0</v>
      </c>
      <c r="AK240" s="1"/>
    </row>
    <row r="241" spans="1:37" ht="15" hidden="1" customHeight="1">
      <c r="A241" s="1"/>
      <c r="B241" s="1"/>
      <c r="C241" s="68">
        <f t="shared" si="67"/>
        <v>45414</v>
      </c>
      <c r="D241" s="119">
        <v>123</v>
      </c>
      <c r="E241" s="130">
        <f t="shared" si="39"/>
        <v>0</v>
      </c>
      <c r="F241" s="131">
        <f t="shared" si="40"/>
        <v>0</v>
      </c>
      <c r="G241" s="131">
        <f t="shared" si="41"/>
        <v>0</v>
      </c>
      <c r="H241" s="132">
        <f t="shared" si="42"/>
        <v>0</v>
      </c>
      <c r="I241" s="130">
        <f t="shared" si="43"/>
        <v>0</v>
      </c>
      <c r="J241" s="131">
        <f t="shared" si="44"/>
        <v>0</v>
      </c>
      <c r="K241" s="131">
        <f t="shared" si="45"/>
        <v>0</v>
      </c>
      <c r="L241" s="132">
        <f t="shared" si="46"/>
        <v>0</v>
      </c>
      <c r="M241" s="130">
        <f t="shared" si="47"/>
        <v>0</v>
      </c>
      <c r="N241" s="131">
        <f t="shared" si="48"/>
        <v>0</v>
      </c>
      <c r="O241" s="131">
        <f t="shared" si="49"/>
        <v>0</v>
      </c>
      <c r="P241" s="132">
        <f t="shared" si="50"/>
        <v>0</v>
      </c>
      <c r="Q241" s="130">
        <f t="shared" si="51"/>
        <v>0</v>
      </c>
      <c r="V241" s="131">
        <f t="shared" si="52"/>
        <v>0</v>
      </c>
      <c r="W241" s="131">
        <f t="shared" si="53"/>
        <v>0</v>
      </c>
      <c r="X241" s="132">
        <f t="shared" si="54"/>
        <v>0</v>
      </c>
      <c r="Y241" s="130">
        <f t="shared" si="55"/>
        <v>0</v>
      </c>
      <c r="Z241" s="131">
        <f t="shared" si="56"/>
        <v>0</v>
      </c>
      <c r="AA241" s="131">
        <f t="shared" si="57"/>
        <v>0</v>
      </c>
      <c r="AB241" s="132">
        <f t="shared" si="58"/>
        <v>0</v>
      </c>
      <c r="AC241" s="130">
        <f t="shared" si="59"/>
        <v>0</v>
      </c>
      <c r="AD241" s="131">
        <f t="shared" si="60"/>
        <v>0</v>
      </c>
      <c r="AE241" s="131">
        <f t="shared" si="61"/>
        <v>0</v>
      </c>
      <c r="AF241" s="132">
        <f t="shared" si="62"/>
        <v>0</v>
      </c>
      <c r="AG241" s="130">
        <f t="shared" si="63"/>
        <v>0</v>
      </c>
      <c r="AH241" s="131">
        <f t="shared" si="64"/>
        <v>0</v>
      </c>
      <c r="AI241" s="131">
        <f t="shared" si="65"/>
        <v>0</v>
      </c>
      <c r="AJ241" s="132">
        <f t="shared" si="66"/>
        <v>0</v>
      </c>
      <c r="AK241" s="1"/>
    </row>
    <row r="242" spans="1:37" ht="15" hidden="1" customHeight="1">
      <c r="A242" s="1"/>
      <c r="B242" s="1"/>
      <c r="C242" s="68">
        <f t="shared" si="67"/>
        <v>45415</v>
      </c>
      <c r="D242" s="119">
        <v>124</v>
      </c>
      <c r="E242" s="130">
        <f t="shared" si="39"/>
        <v>0</v>
      </c>
      <c r="F242" s="131">
        <f t="shared" si="40"/>
        <v>0</v>
      </c>
      <c r="G242" s="131">
        <f t="shared" si="41"/>
        <v>0</v>
      </c>
      <c r="H242" s="132">
        <f t="shared" si="42"/>
        <v>0</v>
      </c>
      <c r="I242" s="130">
        <f t="shared" si="43"/>
        <v>0</v>
      </c>
      <c r="J242" s="131">
        <f t="shared" si="44"/>
        <v>0</v>
      </c>
      <c r="K242" s="131">
        <f t="shared" si="45"/>
        <v>0</v>
      </c>
      <c r="L242" s="132">
        <f t="shared" si="46"/>
        <v>0</v>
      </c>
      <c r="M242" s="130">
        <f t="shared" si="47"/>
        <v>0</v>
      </c>
      <c r="N242" s="131">
        <f t="shared" si="48"/>
        <v>0</v>
      </c>
      <c r="O242" s="131">
        <f t="shared" si="49"/>
        <v>0</v>
      </c>
      <c r="P242" s="132">
        <f t="shared" si="50"/>
        <v>0</v>
      </c>
      <c r="Q242" s="130">
        <f t="shared" si="51"/>
        <v>0</v>
      </c>
      <c r="V242" s="131">
        <f t="shared" si="52"/>
        <v>0</v>
      </c>
      <c r="W242" s="131">
        <f t="shared" si="53"/>
        <v>0</v>
      </c>
      <c r="X242" s="132">
        <f t="shared" si="54"/>
        <v>0</v>
      </c>
      <c r="Y242" s="130">
        <f t="shared" si="55"/>
        <v>0</v>
      </c>
      <c r="Z242" s="131">
        <f t="shared" si="56"/>
        <v>0</v>
      </c>
      <c r="AA242" s="131">
        <f t="shared" si="57"/>
        <v>0</v>
      </c>
      <c r="AB242" s="132">
        <f t="shared" si="58"/>
        <v>0</v>
      </c>
      <c r="AC242" s="130">
        <f t="shared" si="59"/>
        <v>0</v>
      </c>
      <c r="AD242" s="131">
        <f t="shared" si="60"/>
        <v>0</v>
      </c>
      <c r="AE242" s="131">
        <f t="shared" si="61"/>
        <v>0</v>
      </c>
      <c r="AF242" s="132">
        <f t="shared" si="62"/>
        <v>0</v>
      </c>
      <c r="AG242" s="130">
        <f t="shared" si="63"/>
        <v>0</v>
      </c>
      <c r="AH242" s="131">
        <f t="shared" si="64"/>
        <v>0</v>
      </c>
      <c r="AI242" s="131">
        <f t="shared" si="65"/>
        <v>0</v>
      </c>
      <c r="AJ242" s="132">
        <f t="shared" si="66"/>
        <v>0</v>
      </c>
      <c r="AK242" s="1"/>
    </row>
    <row r="243" spans="1:37" ht="15" hidden="1" customHeight="1">
      <c r="A243" s="1"/>
      <c r="B243" s="1"/>
      <c r="C243" s="68">
        <f t="shared" si="67"/>
        <v>45416</v>
      </c>
      <c r="D243" s="119">
        <v>125</v>
      </c>
      <c r="E243" s="130">
        <f t="shared" si="39"/>
        <v>0</v>
      </c>
      <c r="F243" s="131">
        <f t="shared" si="40"/>
        <v>0</v>
      </c>
      <c r="G243" s="131">
        <f t="shared" si="41"/>
        <v>0</v>
      </c>
      <c r="H243" s="132">
        <f t="shared" si="42"/>
        <v>0</v>
      </c>
      <c r="I243" s="130">
        <f t="shared" si="43"/>
        <v>0</v>
      </c>
      <c r="J243" s="131">
        <f t="shared" si="44"/>
        <v>0</v>
      </c>
      <c r="K243" s="131">
        <f t="shared" si="45"/>
        <v>0</v>
      </c>
      <c r="L243" s="132">
        <f t="shared" si="46"/>
        <v>0</v>
      </c>
      <c r="M243" s="130">
        <f t="shared" si="47"/>
        <v>0</v>
      </c>
      <c r="N243" s="131">
        <f t="shared" si="48"/>
        <v>0</v>
      </c>
      <c r="O243" s="131">
        <f t="shared" si="49"/>
        <v>0</v>
      </c>
      <c r="P243" s="132">
        <f t="shared" si="50"/>
        <v>0</v>
      </c>
      <c r="Q243" s="130">
        <f t="shared" si="51"/>
        <v>0</v>
      </c>
      <c r="V243" s="131">
        <f t="shared" si="52"/>
        <v>0</v>
      </c>
      <c r="W243" s="131">
        <f t="shared" si="53"/>
        <v>0</v>
      </c>
      <c r="X243" s="132">
        <f t="shared" si="54"/>
        <v>0</v>
      </c>
      <c r="Y243" s="130">
        <f t="shared" si="55"/>
        <v>0</v>
      </c>
      <c r="Z243" s="131">
        <f t="shared" si="56"/>
        <v>0</v>
      </c>
      <c r="AA243" s="131">
        <f t="shared" si="57"/>
        <v>0</v>
      </c>
      <c r="AB243" s="132">
        <f t="shared" si="58"/>
        <v>0</v>
      </c>
      <c r="AC243" s="130">
        <f t="shared" si="59"/>
        <v>0</v>
      </c>
      <c r="AD243" s="131">
        <f t="shared" si="60"/>
        <v>0</v>
      </c>
      <c r="AE243" s="131">
        <f t="shared" si="61"/>
        <v>0</v>
      </c>
      <c r="AF243" s="132">
        <f t="shared" si="62"/>
        <v>0</v>
      </c>
      <c r="AG243" s="130">
        <f t="shared" si="63"/>
        <v>0</v>
      </c>
      <c r="AH243" s="131">
        <f t="shared" si="64"/>
        <v>0</v>
      </c>
      <c r="AI243" s="131">
        <f t="shared" si="65"/>
        <v>0</v>
      </c>
      <c r="AJ243" s="132">
        <f t="shared" si="66"/>
        <v>0</v>
      </c>
      <c r="AK243" s="1"/>
    </row>
    <row r="244" spans="1:37" ht="15" hidden="1" customHeight="1">
      <c r="A244" s="1"/>
      <c r="B244" s="1"/>
      <c r="C244" s="68">
        <f t="shared" si="67"/>
        <v>45417</v>
      </c>
      <c r="D244" s="119">
        <v>126</v>
      </c>
      <c r="E244" s="130">
        <f t="shared" si="39"/>
        <v>0</v>
      </c>
      <c r="F244" s="131">
        <f t="shared" si="40"/>
        <v>0</v>
      </c>
      <c r="G244" s="131">
        <f t="shared" si="41"/>
        <v>0</v>
      </c>
      <c r="H244" s="132">
        <f t="shared" si="42"/>
        <v>0</v>
      </c>
      <c r="I244" s="130">
        <f t="shared" si="43"/>
        <v>0</v>
      </c>
      <c r="J244" s="131">
        <f t="shared" si="44"/>
        <v>0</v>
      </c>
      <c r="K244" s="131">
        <f t="shared" si="45"/>
        <v>0</v>
      </c>
      <c r="L244" s="132">
        <f t="shared" si="46"/>
        <v>0</v>
      </c>
      <c r="M244" s="130">
        <f t="shared" si="47"/>
        <v>0</v>
      </c>
      <c r="N244" s="131">
        <f t="shared" si="48"/>
        <v>0</v>
      </c>
      <c r="O244" s="131">
        <f t="shared" si="49"/>
        <v>0</v>
      </c>
      <c r="P244" s="132">
        <f t="shared" si="50"/>
        <v>0</v>
      </c>
      <c r="Q244" s="130">
        <f t="shared" si="51"/>
        <v>0</v>
      </c>
      <c r="V244" s="131">
        <f t="shared" si="52"/>
        <v>0</v>
      </c>
      <c r="W244" s="131">
        <f t="shared" si="53"/>
        <v>0</v>
      </c>
      <c r="X244" s="132">
        <f t="shared" si="54"/>
        <v>0</v>
      </c>
      <c r="Y244" s="130">
        <f t="shared" si="55"/>
        <v>0</v>
      </c>
      <c r="Z244" s="131">
        <f t="shared" si="56"/>
        <v>0</v>
      </c>
      <c r="AA244" s="131">
        <f t="shared" si="57"/>
        <v>0</v>
      </c>
      <c r="AB244" s="132">
        <f t="shared" si="58"/>
        <v>0</v>
      </c>
      <c r="AC244" s="130">
        <f t="shared" si="59"/>
        <v>0</v>
      </c>
      <c r="AD244" s="131">
        <f t="shared" si="60"/>
        <v>0</v>
      </c>
      <c r="AE244" s="131">
        <f t="shared" si="61"/>
        <v>0</v>
      </c>
      <c r="AF244" s="132">
        <f t="shared" si="62"/>
        <v>0</v>
      </c>
      <c r="AG244" s="130">
        <f t="shared" si="63"/>
        <v>0</v>
      </c>
      <c r="AH244" s="131">
        <f t="shared" si="64"/>
        <v>0</v>
      </c>
      <c r="AI244" s="131">
        <f t="shared" si="65"/>
        <v>0</v>
      </c>
      <c r="AJ244" s="132">
        <f t="shared" si="66"/>
        <v>0</v>
      </c>
      <c r="AK244" s="1"/>
    </row>
    <row r="245" spans="1:37" ht="15" hidden="1" customHeight="1">
      <c r="A245" s="1"/>
      <c r="B245" s="1"/>
      <c r="C245" s="68">
        <f t="shared" si="67"/>
        <v>45418</v>
      </c>
      <c r="D245" s="119">
        <v>127</v>
      </c>
      <c r="E245" s="130">
        <f t="shared" si="39"/>
        <v>0</v>
      </c>
      <c r="F245" s="131">
        <f t="shared" si="40"/>
        <v>0</v>
      </c>
      <c r="G245" s="131">
        <f t="shared" si="41"/>
        <v>0</v>
      </c>
      <c r="H245" s="132">
        <f t="shared" si="42"/>
        <v>0</v>
      </c>
      <c r="I245" s="130">
        <f t="shared" si="43"/>
        <v>0</v>
      </c>
      <c r="J245" s="131">
        <f t="shared" si="44"/>
        <v>0</v>
      </c>
      <c r="K245" s="131">
        <f t="shared" si="45"/>
        <v>0</v>
      </c>
      <c r="L245" s="132">
        <f t="shared" si="46"/>
        <v>0</v>
      </c>
      <c r="M245" s="130">
        <f t="shared" si="47"/>
        <v>0</v>
      </c>
      <c r="N245" s="131">
        <f t="shared" si="48"/>
        <v>0</v>
      </c>
      <c r="O245" s="131">
        <f t="shared" si="49"/>
        <v>0</v>
      </c>
      <c r="P245" s="132">
        <f t="shared" si="50"/>
        <v>0</v>
      </c>
      <c r="Q245" s="130">
        <f t="shared" si="51"/>
        <v>0</v>
      </c>
      <c r="V245" s="131">
        <f t="shared" si="52"/>
        <v>0</v>
      </c>
      <c r="W245" s="131">
        <f t="shared" si="53"/>
        <v>0</v>
      </c>
      <c r="X245" s="132">
        <f t="shared" si="54"/>
        <v>0</v>
      </c>
      <c r="Y245" s="130">
        <f t="shared" si="55"/>
        <v>0</v>
      </c>
      <c r="Z245" s="131">
        <f t="shared" si="56"/>
        <v>0</v>
      </c>
      <c r="AA245" s="131">
        <f t="shared" si="57"/>
        <v>0</v>
      </c>
      <c r="AB245" s="132">
        <f t="shared" si="58"/>
        <v>0</v>
      </c>
      <c r="AC245" s="130">
        <f t="shared" si="59"/>
        <v>0</v>
      </c>
      <c r="AD245" s="131">
        <f t="shared" si="60"/>
        <v>0</v>
      </c>
      <c r="AE245" s="131">
        <f t="shared" si="61"/>
        <v>0</v>
      </c>
      <c r="AF245" s="132">
        <f t="shared" si="62"/>
        <v>0</v>
      </c>
      <c r="AG245" s="130">
        <f t="shared" si="63"/>
        <v>0</v>
      </c>
      <c r="AH245" s="131">
        <f t="shared" si="64"/>
        <v>0</v>
      </c>
      <c r="AI245" s="131">
        <f t="shared" si="65"/>
        <v>0</v>
      </c>
      <c r="AJ245" s="132">
        <f t="shared" si="66"/>
        <v>0</v>
      </c>
      <c r="AK245" s="1"/>
    </row>
    <row r="246" spans="1:37" ht="15" hidden="1" customHeight="1">
      <c r="A246" s="1"/>
      <c r="B246" s="1"/>
      <c r="C246" s="68">
        <f t="shared" si="67"/>
        <v>45419</v>
      </c>
      <c r="D246" s="119">
        <v>128</v>
      </c>
      <c r="E246" s="130">
        <f t="shared" si="39"/>
        <v>0</v>
      </c>
      <c r="F246" s="131">
        <f t="shared" si="40"/>
        <v>0</v>
      </c>
      <c r="G246" s="131">
        <f t="shared" si="41"/>
        <v>0</v>
      </c>
      <c r="H246" s="132">
        <f t="shared" si="42"/>
        <v>0</v>
      </c>
      <c r="I246" s="130">
        <f t="shared" si="43"/>
        <v>0</v>
      </c>
      <c r="J246" s="131">
        <f t="shared" si="44"/>
        <v>0</v>
      </c>
      <c r="K246" s="131">
        <f t="shared" si="45"/>
        <v>0</v>
      </c>
      <c r="L246" s="132">
        <f t="shared" si="46"/>
        <v>0</v>
      </c>
      <c r="M246" s="130">
        <f t="shared" si="47"/>
        <v>0</v>
      </c>
      <c r="N246" s="131">
        <f t="shared" si="48"/>
        <v>0</v>
      </c>
      <c r="O246" s="131">
        <f t="shared" si="49"/>
        <v>0</v>
      </c>
      <c r="P246" s="132">
        <f t="shared" si="50"/>
        <v>0</v>
      </c>
      <c r="Q246" s="130">
        <f t="shared" si="51"/>
        <v>0</v>
      </c>
      <c r="V246" s="131">
        <f t="shared" si="52"/>
        <v>0</v>
      </c>
      <c r="W246" s="131">
        <f t="shared" si="53"/>
        <v>0</v>
      </c>
      <c r="X246" s="132">
        <f t="shared" si="54"/>
        <v>0</v>
      </c>
      <c r="Y246" s="130">
        <f t="shared" si="55"/>
        <v>0</v>
      </c>
      <c r="Z246" s="131">
        <f t="shared" si="56"/>
        <v>0</v>
      </c>
      <c r="AA246" s="131">
        <f t="shared" si="57"/>
        <v>0</v>
      </c>
      <c r="AB246" s="132">
        <f t="shared" si="58"/>
        <v>0</v>
      </c>
      <c r="AC246" s="130">
        <f t="shared" si="59"/>
        <v>0</v>
      </c>
      <c r="AD246" s="131">
        <f t="shared" si="60"/>
        <v>0</v>
      </c>
      <c r="AE246" s="131">
        <f t="shared" si="61"/>
        <v>0</v>
      </c>
      <c r="AF246" s="132">
        <f t="shared" si="62"/>
        <v>0</v>
      </c>
      <c r="AG246" s="130">
        <f t="shared" si="63"/>
        <v>0</v>
      </c>
      <c r="AH246" s="131">
        <f t="shared" si="64"/>
        <v>0</v>
      </c>
      <c r="AI246" s="131">
        <f t="shared" si="65"/>
        <v>0</v>
      </c>
      <c r="AJ246" s="132">
        <f t="shared" si="66"/>
        <v>0</v>
      </c>
      <c r="AK246" s="1"/>
    </row>
    <row r="247" spans="1:37" ht="15" hidden="1" customHeight="1">
      <c r="A247" s="1"/>
      <c r="B247" s="1"/>
      <c r="C247" s="68">
        <f t="shared" si="67"/>
        <v>45420</v>
      </c>
      <c r="D247" s="119">
        <v>129</v>
      </c>
      <c r="E247" s="130">
        <f t="shared" ref="E247:E310" si="68">IF(ISERROR(HLOOKUP($C247,$D$44:$O$44,1,FALSE)),0,E$116)</f>
        <v>0</v>
      </c>
      <c r="F247" s="131">
        <f t="shared" ref="F247:F310" si="69">IF(ISERROR(HLOOKUP($C247,$D$56:$O$56,1,FALSE)),0,F$116)</f>
        <v>0</v>
      </c>
      <c r="G247" s="131">
        <f t="shared" ref="G247:G310" si="70">IF(OR(AND($C247&gt;=$D$68,$C247&lt;=$E$68),AND($C247&gt;=$F$68,$C247&lt;=$G$68),AND($C247&gt;=$H$68,$C247&lt;=$I$68),AND($C247&gt;=$J$68,$C247&lt;=$K$68),AND($C247&gt;=$L$68,$C247&lt;=$M$68),AND($C247&gt;=$N$68,$C247&lt;=$O$68)),G$116,0)</f>
        <v>0</v>
      </c>
      <c r="H247" s="132">
        <f t="shared" ref="H247:H310" si="71">IF(OR(AND($C247&gt;=$D$80,$C247&lt;=$E$80),AND($C247&gt;=$F$80,$C247&lt;=$G$80),AND($C247&gt;=$H$80,$C247&lt;=$I$80),AND($C247&gt;=$J$80,$C247&lt;=$K$80),AND($C247&gt;=$L$80,$C247&lt;=$M$80),AND($C247&gt;=$N$80,$C247&lt;=$O$80)),H$116,0)</f>
        <v>0</v>
      </c>
      <c r="I247" s="130">
        <f t="shared" ref="I247:I310" si="72">IF(ISERROR(HLOOKUP($C247,$D$45:$O$45,1,FALSE)),0,I$116)</f>
        <v>0</v>
      </c>
      <c r="J247" s="131">
        <f t="shared" ref="J247:J310" si="73">IF(ISERROR(HLOOKUP($C247,$D$57:$O$57,1,FALSE)),0,J$116)</f>
        <v>0</v>
      </c>
      <c r="K247" s="131">
        <f t="shared" ref="K247:K310" si="74">IF(OR(AND($C247&gt;=$D$69,$C247&lt;=$E$69),AND($C247&gt;=$F$69,$C247&lt;=$G$69),AND($C247&gt;=$H$69,$C247&lt;=$I$69),AND($C247&gt;=$J$69,$C247&lt;=$K$69),AND($C247&gt;=$L$69,$C247&lt;=$M$69),AND($C247&gt;=$N$69,$C247&lt;=$O$69)),K$116,0)</f>
        <v>0</v>
      </c>
      <c r="L247" s="132">
        <f t="shared" ref="L247:L310" si="75">IF(OR(AND($C247&gt;=$D$81,$C247&lt;=$E$81),AND($C247&gt;=$F$81,$C247&lt;=$G$81),AND($C247&gt;=$H$81,$C247&lt;=$I$81),AND($C247&gt;=$J$81,$C247&lt;=$K$81),AND($C247&gt;=$L$81,$C247&lt;=$M$81),AND($C247&gt;=$N$81,$C247&lt;=$O$81)),L$116,0)</f>
        <v>0</v>
      </c>
      <c r="M247" s="130">
        <f t="shared" ref="M247:M310" si="76">IF(ISERROR(HLOOKUP($C247,$D$46:$O$46,1,FALSE)),0,M$116)</f>
        <v>0</v>
      </c>
      <c r="N247" s="131">
        <f t="shared" ref="N247:N310" si="77">IF(ISERROR(HLOOKUP($C247,$D$58:$O$58,1,FALSE)),0,N$116)</f>
        <v>0</v>
      </c>
      <c r="O247" s="131">
        <f t="shared" ref="O247:O310" si="78">IF(OR(AND($C247&gt;=$D$70,$C247&lt;=$E$70),AND($C247&gt;=$F$70,$C247&lt;=$G$70),AND($C247&gt;=$H$70,$C247&lt;=$I$70),AND($C247&gt;=$J$70,$C247&lt;=$K$70),AND($C247&gt;=$L$70,$C247&lt;=$M$70),AND($C247&gt;=$N$70,$C247&lt;=$O$70)),O$116,0)</f>
        <v>0</v>
      </c>
      <c r="P247" s="132">
        <f t="shared" ref="P247:P310" si="79">IF(OR(AND($C247&gt;=$D$82,$C247&lt;=$E$82),AND($C247&gt;=$F$82,$C247&lt;=$G$82),AND($C247&gt;=$H$82,$C247&lt;=$I$82),AND($C247&gt;=$J$82,$C247&lt;=$K$82),AND($C247&gt;=$L$82,$C247&lt;=$M$82),AND($C247&gt;=$N$82,$C247&lt;=$O$82)),P$116,0)</f>
        <v>0</v>
      </c>
      <c r="Q247" s="130">
        <f t="shared" ref="Q247:Q310" si="80">IF(ISERROR(HLOOKUP($C247,$D$47:$O$47,1,FALSE)),0,Q$116)</f>
        <v>0</v>
      </c>
      <c r="V247" s="131">
        <f t="shared" ref="V247:V310" si="81">IF(ISERROR(HLOOKUP($C247,$D$60:$O$60,1,FALSE)),0,V$116)</f>
        <v>0</v>
      </c>
      <c r="W247" s="131">
        <f t="shared" ref="W247:W310" si="82">IF(OR(AND($C247&gt;=$D$72,$C247&lt;=$E$72),AND($C247&gt;=$F$72,$C247&lt;=$G$72),AND($C247&gt;=$H$72,$C247&lt;=$I$72),AND($C247&gt;=$J$72,$C247&lt;=$K$72),AND($C247&gt;=$L$72,$C247&lt;=$M$72),AND($C247&gt;=$N$72,$C247&lt;=$O$72)),W$116,0)</f>
        <v>0</v>
      </c>
      <c r="X247" s="132">
        <f t="shared" ref="X247:X310" si="83">IF(OR(AND($C247&gt;=$D$84,$C247&lt;=$E$84),AND($C247&gt;=$F$84,$C247&lt;=$G$84),AND($C247&gt;=$H$84,$C247&lt;=$I$84),AND($C247&gt;=$J$84,$C247&lt;=$K$84),AND($C247&gt;=$L$84,$C247&lt;=$M$84),AND($C247&gt;=$N$84,$C247&lt;=$O$84)),X$116,0)</f>
        <v>0</v>
      </c>
      <c r="Y247" s="130">
        <f t="shared" ref="Y247:Y310" si="84">IF(ISERROR(HLOOKUP($C247,$D$49:$O$49,1,FALSE)),0,Y$116)</f>
        <v>0</v>
      </c>
      <c r="Z247" s="131">
        <f t="shared" ref="Z247:Z310" si="85">IF(ISERROR(HLOOKUP($C247,$D$61:$O$61,1,FALSE)),0,Z$116)</f>
        <v>0</v>
      </c>
      <c r="AA247" s="131">
        <f t="shared" ref="AA247:AA310" si="86">IF(OR(AND($C247&gt;=$D$73,$C247&lt;=$E$73),AND($C247&gt;=$F$73,$C247&lt;=$G$73),AND($C247&gt;=$H$73,$C247&lt;=$I$73),AND($C247&gt;=$J$73,$C247&lt;=$K$73),AND($C247&gt;=$L$73,$C247&lt;=$M$73),AND($C247&gt;=$N$73,$C247&lt;=$O$73)),AA$116,0)</f>
        <v>0</v>
      </c>
      <c r="AB247" s="132">
        <f t="shared" ref="AB247:AB310" si="87">IF(OR(AND($C247&gt;=$D$85,$C247&lt;=$E$85),AND($C247&gt;=$F$85,$C247&lt;=$G$85),AND($C247&gt;=$H$85,$C247&lt;=$I$85),AND($C247&gt;=$J$85,$C247&lt;=$K$85),AND($C247&gt;=$L$85,$C247&lt;=$M$85),AND($C247&gt;=$N$85,$C247&lt;=$O$85)),AB$116,0)</f>
        <v>0</v>
      </c>
      <c r="AC247" s="130">
        <f t="shared" ref="AC247:AC310" si="88">IF(ISERROR(HLOOKUP($C247,$D$50:$O$50,1,FALSE)),0,AC$116)</f>
        <v>0</v>
      </c>
      <c r="AD247" s="131">
        <f t="shared" ref="AD247:AD310" si="89">IF(ISERROR(HLOOKUP($C247,$D$62:$O$62,1,FALSE)),0,AD$116)</f>
        <v>0</v>
      </c>
      <c r="AE247" s="131">
        <f t="shared" ref="AE247:AE310" si="90">IF(OR(AND($C247&gt;=$D$74,$C247&lt;=$E$74),AND($C247&gt;=$F$74,$C247&lt;=$G$74),AND($C247&gt;=$H$74,$C247&lt;=$I$74),AND($C247&gt;=$J$74,$C247&lt;=$K$74),AND($C247&gt;=$L$74,$C247&lt;=$M$74),AND($C247&gt;=$N$74,$C247&lt;=$O$74)),AE$116,0)</f>
        <v>0</v>
      </c>
      <c r="AF247" s="132">
        <f t="shared" ref="AF247:AF310" si="91">IF(OR(AND($C247&gt;=$D$86,$C247&lt;=$E$86),AND($C247&gt;=$F$86,$C247&lt;=$G$86),AND($C247&gt;=$H$86,$C247&lt;=$I$86),AND($C247&gt;=$J$86,$C247&lt;=$K$86),AND($C247&gt;=$L$86,$C247&lt;=$M$86),AND($C247&gt;=$N$86,$C247&lt;=$O$86)),AF$116,0)</f>
        <v>0</v>
      </c>
      <c r="AG247" s="130">
        <f t="shared" ref="AG247:AG310" si="92">IF(ISERROR(HLOOKUP($C247,$D$51:$O$51,1,FALSE)),0,AG$116)</f>
        <v>0</v>
      </c>
      <c r="AH247" s="131">
        <f t="shared" ref="AH247:AH310" si="93">IF(ISERROR(HLOOKUP($C247,$D$63:$O$63,1,FALSE)),0,AH$116)</f>
        <v>0</v>
      </c>
      <c r="AI247" s="131">
        <f t="shared" ref="AI247:AI310" si="94">IF(OR(AND($C247&gt;=$D$75,$C247&lt;=$E$75),AND($C247&gt;=$F$75,$C247&lt;=$G$75),AND($C247&gt;=$H$75,$C247&lt;=$I$75),AND($C247&gt;=$J$75,$C247&lt;=$K$75),AND($C247&gt;=$L$75,$C247&lt;=$M$75),AND($C247&gt;=$N$75,$C247&lt;=$O$75)),AI$116,0)</f>
        <v>0</v>
      </c>
      <c r="AJ247" s="132">
        <f t="shared" ref="AJ247:AJ310" si="95">IF(OR(AND($C247&gt;=$D$87,$C247&lt;=$E$87),AND($C247&gt;=$F$87,$C247&lt;=$G$87),AND($C247&gt;=$H$87,$C247&lt;=$I$87),AND($C247&gt;=$J$87,$C247&lt;=$K$87),AND($C247&gt;=$L$87,$C247&lt;=$M$87),AND($C247&gt;=$N$87,$C247&lt;=$O$87)),AJ$116,0)</f>
        <v>0</v>
      </c>
      <c r="AK247" s="1"/>
    </row>
    <row r="248" spans="1:37" ht="15" hidden="1" customHeight="1">
      <c r="A248" s="1"/>
      <c r="B248" s="1"/>
      <c r="C248" s="68">
        <f t="shared" si="67"/>
        <v>45421</v>
      </c>
      <c r="D248" s="119">
        <v>130</v>
      </c>
      <c r="E248" s="130">
        <f t="shared" si="68"/>
        <v>0</v>
      </c>
      <c r="F248" s="131">
        <f t="shared" si="69"/>
        <v>0</v>
      </c>
      <c r="G248" s="131">
        <f t="shared" si="70"/>
        <v>0</v>
      </c>
      <c r="H248" s="132">
        <f t="shared" si="71"/>
        <v>0</v>
      </c>
      <c r="I248" s="130">
        <f t="shared" si="72"/>
        <v>0</v>
      </c>
      <c r="J248" s="131">
        <f t="shared" si="73"/>
        <v>0</v>
      </c>
      <c r="K248" s="131">
        <f t="shared" si="74"/>
        <v>0</v>
      </c>
      <c r="L248" s="132">
        <f t="shared" si="75"/>
        <v>0</v>
      </c>
      <c r="M248" s="130">
        <f t="shared" si="76"/>
        <v>0</v>
      </c>
      <c r="N248" s="131">
        <f t="shared" si="77"/>
        <v>0</v>
      </c>
      <c r="O248" s="131">
        <f t="shared" si="78"/>
        <v>0</v>
      </c>
      <c r="P248" s="132">
        <f t="shared" si="79"/>
        <v>0</v>
      </c>
      <c r="Q248" s="130">
        <f t="shared" si="80"/>
        <v>0</v>
      </c>
      <c r="V248" s="131">
        <f t="shared" si="81"/>
        <v>0</v>
      </c>
      <c r="W248" s="131">
        <f t="shared" si="82"/>
        <v>0</v>
      </c>
      <c r="X248" s="132">
        <f t="shared" si="83"/>
        <v>0</v>
      </c>
      <c r="Y248" s="130">
        <f t="shared" si="84"/>
        <v>0</v>
      </c>
      <c r="Z248" s="131">
        <f t="shared" si="85"/>
        <v>0</v>
      </c>
      <c r="AA248" s="131">
        <f t="shared" si="86"/>
        <v>0</v>
      </c>
      <c r="AB248" s="132">
        <f t="shared" si="87"/>
        <v>0</v>
      </c>
      <c r="AC248" s="130">
        <f t="shared" si="88"/>
        <v>0</v>
      </c>
      <c r="AD248" s="131">
        <f t="shared" si="89"/>
        <v>0</v>
      </c>
      <c r="AE248" s="131">
        <f t="shared" si="90"/>
        <v>0</v>
      </c>
      <c r="AF248" s="132">
        <f t="shared" si="91"/>
        <v>0</v>
      </c>
      <c r="AG248" s="130">
        <f t="shared" si="92"/>
        <v>0</v>
      </c>
      <c r="AH248" s="131">
        <f t="shared" si="93"/>
        <v>0</v>
      </c>
      <c r="AI248" s="131">
        <f t="shared" si="94"/>
        <v>0</v>
      </c>
      <c r="AJ248" s="132">
        <f t="shared" si="95"/>
        <v>0</v>
      </c>
      <c r="AK248" s="1"/>
    </row>
    <row r="249" spans="1:37" ht="15" hidden="1" customHeight="1">
      <c r="A249" s="1"/>
      <c r="B249" s="1"/>
      <c r="C249" s="68">
        <f t="shared" ref="C249:C312" si="96">C248+1</f>
        <v>45422</v>
      </c>
      <c r="D249" s="119">
        <v>131</v>
      </c>
      <c r="E249" s="130">
        <f t="shared" si="68"/>
        <v>0</v>
      </c>
      <c r="F249" s="131">
        <f t="shared" si="69"/>
        <v>0</v>
      </c>
      <c r="G249" s="131">
        <f t="shared" si="70"/>
        <v>0</v>
      </c>
      <c r="H249" s="132">
        <f t="shared" si="71"/>
        <v>0</v>
      </c>
      <c r="I249" s="130">
        <f t="shared" si="72"/>
        <v>0</v>
      </c>
      <c r="J249" s="131">
        <f t="shared" si="73"/>
        <v>0</v>
      </c>
      <c r="K249" s="131">
        <f t="shared" si="74"/>
        <v>0</v>
      </c>
      <c r="L249" s="132">
        <f t="shared" si="75"/>
        <v>0</v>
      </c>
      <c r="M249" s="130">
        <f t="shared" si="76"/>
        <v>0</v>
      </c>
      <c r="N249" s="131">
        <f t="shared" si="77"/>
        <v>0</v>
      </c>
      <c r="O249" s="131">
        <f t="shared" si="78"/>
        <v>0</v>
      </c>
      <c r="P249" s="132">
        <f t="shared" si="79"/>
        <v>0</v>
      </c>
      <c r="Q249" s="130">
        <f t="shared" si="80"/>
        <v>0</v>
      </c>
      <c r="V249" s="131">
        <f t="shared" si="81"/>
        <v>0</v>
      </c>
      <c r="W249" s="131">
        <f t="shared" si="82"/>
        <v>0</v>
      </c>
      <c r="X249" s="132">
        <f t="shared" si="83"/>
        <v>0</v>
      </c>
      <c r="Y249" s="130">
        <f t="shared" si="84"/>
        <v>0</v>
      </c>
      <c r="Z249" s="131">
        <f t="shared" si="85"/>
        <v>0</v>
      </c>
      <c r="AA249" s="131">
        <f t="shared" si="86"/>
        <v>0</v>
      </c>
      <c r="AB249" s="132">
        <f t="shared" si="87"/>
        <v>0</v>
      </c>
      <c r="AC249" s="130">
        <f t="shared" si="88"/>
        <v>0</v>
      </c>
      <c r="AD249" s="131">
        <f t="shared" si="89"/>
        <v>0</v>
      </c>
      <c r="AE249" s="131">
        <f t="shared" si="90"/>
        <v>0</v>
      </c>
      <c r="AF249" s="132">
        <f t="shared" si="91"/>
        <v>0</v>
      </c>
      <c r="AG249" s="130">
        <f t="shared" si="92"/>
        <v>0</v>
      </c>
      <c r="AH249" s="131">
        <f t="shared" si="93"/>
        <v>0</v>
      </c>
      <c r="AI249" s="131">
        <f t="shared" si="94"/>
        <v>0</v>
      </c>
      <c r="AJ249" s="132">
        <f t="shared" si="95"/>
        <v>0</v>
      </c>
      <c r="AK249" s="1"/>
    </row>
    <row r="250" spans="1:37" ht="15" hidden="1" customHeight="1">
      <c r="A250" s="1"/>
      <c r="B250" s="1"/>
      <c r="C250" s="68">
        <f t="shared" si="96"/>
        <v>45423</v>
      </c>
      <c r="D250" s="119">
        <v>132</v>
      </c>
      <c r="E250" s="130">
        <f t="shared" si="68"/>
        <v>0</v>
      </c>
      <c r="F250" s="131">
        <f t="shared" si="69"/>
        <v>0</v>
      </c>
      <c r="G250" s="131">
        <f t="shared" si="70"/>
        <v>0</v>
      </c>
      <c r="H250" s="132">
        <f t="shared" si="71"/>
        <v>0</v>
      </c>
      <c r="I250" s="130">
        <f t="shared" si="72"/>
        <v>0</v>
      </c>
      <c r="J250" s="131">
        <f t="shared" si="73"/>
        <v>0</v>
      </c>
      <c r="K250" s="131">
        <f t="shared" si="74"/>
        <v>0</v>
      </c>
      <c r="L250" s="132">
        <f t="shared" si="75"/>
        <v>0</v>
      </c>
      <c r="M250" s="130">
        <f t="shared" si="76"/>
        <v>0</v>
      </c>
      <c r="N250" s="131">
        <f t="shared" si="77"/>
        <v>0</v>
      </c>
      <c r="O250" s="131">
        <f t="shared" si="78"/>
        <v>0</v>
      </c>
      <c r="P250" s="132">
        <f t="shared" si="79"/>
        <v>0</v>
      </c>
      <c r="Q250" s="130">
        <f t="shared" si="80"/>
        <v>0</v>
      </c>
      <c r="V250" s="131">
        <f t="shared" si="81"/>
        <v>0</v>
      </c>
      <c r="W250" s="131">
        <f t="shared" si="82"/>
        <v>0</v>
      </c>
      <c r="X250" s="132">
        <f t="shared" si="83"/>
        <v>0</v>
      </c>
      <c r="Y250" s="130">
        <f t="shared" si="84"/>
        <v>0</v>
      </c>
      <c r="Z250" s="131">
        <f t="shared" si="85"/>
        <v>0</v>
      </c>
      <c r="AA250" s="131">
        <f t="shared" si="86"/>
        <v>0</v>
      </c>
      <c r="AB250" s="132">
        <f t="shared" si="87"/>
        <v>0</v>
      </c>
      <c r="AC250" s="130">
        <f t="shared" si="88"/>
        <v>0</v>
      </c>
      <c r="AD250" s="131">
        <f t="shared" si="89"/>
        <v>0</v>
      </c>
      <c r="AE250" s="131">
        <f t="shared" si="90"/>
        <v>0</v>
      </c>
      <c r="AF250" s="132">
        <f t="shared" si="91"/>
        <v>0</v>
      </c>
      <c r="AG250" s="130">
        <f t="shared" si="92"/>
        <v>0</v>
      </c>
      <c r="AH250" s="131">
        <f t="shared" si="93"/>
        <v>0</v>
      </c>
      <c r="AI250" s="131">
        <f t="shared" si="94"/>
        <v>0</v>
      </c>
      <c r="AJ250" s="132">
        <f t="shared" si="95"/>
        <v>0</v>
      </c>
      <c r="AK250" s="1"/>
    </row>
    <row r="251" spans="1:37" ht="15" hidden="1" customHeight="1">
      <c r="A251" s="1"/>
      <c r="B251" s="1"/>
      <c r="C251" s="68">
        <f t="shared" si="96"/>
        <v>45424</v>
      </c>
      <c r="D251" s="119">
        <v>133</v>
      </c>
      <c r="E251" s="130">
        <f t="shared" si="68"/>
        <v>0</v>
      </c>
      <c r="F251" s="131">
        <f t="shared" si="69"/>
        <v>0</v>
      </c>
      <c r="G251" s="131">
        <f t="shared" si="70"/>
        <v>0</v>
      </c>
      <c r="H251" s="132">
        <f t="shared" si="71"/>
        <v>0</v>
      </c>
      <c r="I251" s="130">
        <f t="shared" si="72"/>
        <v>0</v>
      </c>
      <c r="J251" s="131">
        <f t="shared" si="73"/>
        <v>0</v>
      </c>
      <c r="K251" s="131">
        <f t="shared" si="74"/>
        <v>0</v>
      </c>
      <c r="L251" s="132">
        <f t="shared" si="75"/>
        <v>0</v>
      </c>
      <c r="M251" s="130">
        <f t="shared" si="76"/>
        <v>0</v>
      </c>
      <c r="N251" s="131">
        <f t="shared" si="77"/>
        <v>0</v>
      </c>
      <c r="O251" s="131">
        <f t="shared" si="78"/>
        <v>0</v>
      </c>
      <c r="P251" s="132">
        <f t="shared" si="79"/>
        <v>0</v>
      </c>
      <c r="Q251" s="130">
        <f t="shared" si="80"/>
        <v>0</v>
      </c>
      <c r="V251" s="131">
        <f t="shared" si="81"/>
        <v>0</v>
      </c>
      <c r="W251" s="131">
        <f t="shared" si="82"/>
        <v>0</v>
      </c>
      <c r="X251" s="132">
        <f t="shared" si="83"/>
        <v>0</v>
      </c>
      <c r="Y251" s="130">
        <f t="shared" si="84"/>
        <v>0</v>
      </c>
      <c r="Z251" s="131">
        <f t="shared" si="85"/>
        <v>0</v>
      </c>
      <c r="AA251" s="131">
        <f t="shared" si="86"/>
        <v>0</v>
      </c>
      <c r="AB251" s="132">
        <f t="shared" si="87"/>
        <v>0</v>
      </c>
      <c r="AC251" s="130">
        <f t="shared" si="88"/>
        <v>0</v>
      </c>
      <c r="AD251" s="131">
        <f t="shared" si="89"/>
        <v>0</v>
      </c>
      <c r="AE251" s="131">
        <f t="shared" si="90"/>
        <v>0</v>
      </c>
      <c r="AF251" s="132">
        <f t="shared" si="91"/>
        <v>0</v>
      </c>
      <c r="AG251" s="130">
        <f t="shared" si="92"/>
        <v>0</v>
      </c>
      <c r="AH251" s="131">
        <f t="shared" si="93"/>
        <v>0</v>
      </c>
      <c r="AI251" s="131">
        <f t="shared" si="94"/>
        <v>0</v>
      </c>
      <c r="AJ251" s="132">
        <f t="shared" si="95"/>
        <v>0</v>
      </c>
      <c r="AK251" s="1"/>
    </row>
    <row r="252" spans="1:37" ht="15" hidden="1" customHeight="1">
      <c r="A252" s="1"/>
      <c r="B252" s="1"/>
      <c r="C252" s="68">
        <f t="shared" si="96"/>
        <v>45425</v>
      </c>
      <c r="D252" s="119">
        <v>134</v>
      </c>
      <c r="E252" s="130">
        <f t="shared" si="68"/>
        <v>0</v>
      </c>
      <c r="F252" s="131">
        <f t="shared" si="69"/>
        <v>0</v>
      </c>
      <c r="G252" s="131">
        <f t="shared" si="70"/>
        <v>0</v>
      </c>
      <c r="H252" s="132">
        <f t="shared" si="71"/>
        <v>0</v>
      </c>
      <c r="I252" s="130">
        <f t="shared" si="72"/>
        <v>0</v>
      </c>
      <c r="J252" s="131">
        <f t="shared" si="73"/>
        <v>0</v>
      </c>
      <c r="K252" s="131">
        <f t="shared" si="74"/>
        <v>0</v>
      </c>
      <c r="L252" s="132">
        <f t="shared" si="75"/>
        <v>0</v>
      </c>
      <c r="M252" s="130">
        <f t="shared" si="76"/>
        <v>0</v>
      </c>
      <c r="N252" s="131">
        <f t="shared" si="77"/>
        <v>0</v>
      </c>
      <c r="O252" s="131">
        <f t="shared" si="78"/>
        <v>0</v>
      </c>
      <c r="P252" s="132">
        <f t="shared" si="79"/>
        <v>0</v>
      </c>
      <c r="Q252" s="130">
        <f t="shared" si="80"/>
        <v>0</v>
      </c>
      <c r="V252" s="131">
        <f t="shared" si="81"/>
        <v>0</v>
      </c>
      <c r="W252" s="131">
        <f t="shared" si="82"/>
        <v>0</v>
      </c>
      <c r="X252" s="132">
        <f t="shared" si="83"/>
        <v>0</v>
      </c>
      <c r="Y252" s="130">
        <f t="shared" si="84"/>
        <v>0</v>
      </c>
      <c r="Z252" s="131">
        <f t="shared" si="85"/>
        <v>0</v>
      </c>
      <c r="AA252" s="131">
        <f t="shared" si="86"/>
        <v>0</v>
      </c>
      <c r="AB252" s="132">
        <f t="shared" si="87"/>
        <v>0</v>
      </c>
      <c r="AC252" s="130">
        <f t="shared" si="88"/>
        <v>0</v>
      </c>
      <c r="AD252" s="131">
        <f t="shared" si="89"/>
        <v>0</v>
      </c>
      <c r="AE252" s="131">
        <f t="shared" si="90"/>
        <v>0</v>
      </c>
      <c r="AF252" s="132">
        <f t="shared" si="91"/>
        <v>0</v>
      </c>
      <c r="AG252" s="130">
        <f t="shared" si="92"/>
        <v>0</v>
      </c>
      <c r="AH252" s="131">
        <f t="shared" si="93"/>
        <v>0</v>
      </c>
      <c r="AI252" s="131">
        <f t="shared" si="94"/>
        <v>0</v>
      </c>
      <c r="AJ252" s="132">
        <f t="shared" si="95"/>
        <v>0</v>
      </c>
      <c r="AK252" s="1"/>
    </row>
    <row r="253" spans="1:37" ht="15" hidden="1" customHeight="1">
      <c r="A253" s="1"/>
      <c r="B253" s="1"/>
      <c r="C253" s="68">
        <f t="shared" si="96"/>
        <v>45426</v>
      </c>
      <c r="D253" s="119">
        <v>135</v>
      </c>
      <c r="E253" s="130">
        <f t="shared" si="68"/>
        <v>0</v>
      </c>
      <c r="F253" s="131">
        <f t="shared" si="69"/>
        <v>0</v>
      </c>
      <c r="G253" s="131">
        <f t="shared" si="70"/>
        <v>0</v>
      </c>
      <c r="H253" s="132">
        <f t="shared" si="71"/>
        <v>0</v>
      </c>
      <c r="I253" s="130">
        <f t="shared" si="72"/>
        <v>0</v>
      </c>
      <c r="J253" s="131">
        <f t="shared" si="73"/>
        <v>0</v>
      </c>
      <c r="K253" s="131">
        <f t="shared" si="74"/>
        <v>0</v>
      </c>
      <c r="L253" s="132">
        <f t="shared" si="75"/>
        <v>0</v>
      </c>
      <c r="M253" s="130">
        <f t="shared" si="76"/>
        <v>0</v>
      </c>
      <c r="N253" s="131">
        <f t="shared" si="77"/>
        <v>0</v>
      </c>
      <c r="O253" s="131">
        <f t="shared" si="78"/>
        <v>0</v>
      </c>
      <c r="P253" s="132">
        <f t="shared" si="79"/>
        <v>0</v>
      </c>
      <c r="Q253" s="130">
        <f t="shared" si="80"/>
        <v>0</v>
      </c>
      <c r="V253" s="131">
        <f t="shared" si="81"/>
        <v>0</v>
      </c>
      <c r="W253" s="131">
        <f t="shared" si="82"/>
        <v>0</v>
      </c>
      <c r="X253" s="132">
        <f t="shared" si="83"/>
        <v>0</v>
      </c>
      <c r="Y253" s="130">
        <f t="shared" si="84"/>
        <v>0</v>
      </c>
      <c r="Z253" s="131">
        <f t="shared" si="85"/>
        <v>0</v>
      </c>
      <c r="AA253" s="131">
        <f t="shared" si="86"/>
        <v>0</v>
      </c>
      <c r="AB253" s="132">
        <f t="shared" si="87"/>
        <v>0</v>
      </c>
      <c r="AC253" s="130">
        <f t="shared" si="88"/>
        <v>0</v>
      </c>
      <c r="AD253" s="131">
        <f t="shared" si="89"/>
        <v>0</v>
      </c>
      <c r="AE253" s="131">
        <f t="shared" si="90"/>
        <v>0</v>
      </c>
      <c r="AF253" s="132">
        <f t="shared" si="91"/>
        <v>0</v>
      </c>
      <c r="AG253" s="130">
        <f t="shared" si="92"/>
        <v>0</v>
      </c>
      <c r="AH253" s="131">
        <f t="shared" si="93"/>
        <v>0</v>
      </c>
      <c r="AI253" s="131">
        <f t="shared" si="94"/>
        <v>0</v>
      </c>
      <c r="AJ253" s="132">
        <f t="shared" si="95"/>
        <v>0</v>
      </c>
      <c r="AK253" s="1"/>
    </row>
    <row r="254" spans="1:37" ht="15" hidden="1" customHeight="1">
      <c r="A254" s="1"/>
      <c r="B254" s="1"/>
      <c r="C254" s="68">
        <f t="shared" si="96"/>
        <v>45427</v>
      </c>
      <c r="D254" s="119">
        <v>136</v>
      </c>
      <c r="E254" s="130">
        <f t="shared" si="68"/>
        <v>0</v>
      </c>
      <c r="F254" s="131">
        <f t="shared" si="69"/>
        <v>0</v>
      </c>
      <c r="G254" s="131">
        <f t="shared" si="70"/>
        <v>0</v>
      </c>
      <c r="H254" s="132">
        <f t="shared" si="71"/>
        <v>0</v>
      </c>
      <c r="I254" s="130">
        <f t="shared" si="72"/>
        <v>0</v>
      </c>
      <c r="J254" s="131">
        <f t="shared" si="73"/>
        <v>0</v>
      </c>
      <c r="K254" s="131">
        <f t="shared" si="74"/>
        <v>0</v>
      </c>
      <c r="L254" s="132">
        <f t="shared" si="75"/>
        <v>0</v>
      </c>
      <c r="M254" s="130">
        <f t="shared" si="76"/>
        <v>0</v>
      </c>
      <c r="N254" s="131">
        <f t="shared" si="77"/>
        <v>0</v>
      </c>
      <c r="O254" s="131">
        <f t="shared" si="78"/>
        <v>0</v>
      </c>
      <c r="P254" s="132">
        <f t="shared" si="79"/>
        <v>0</v>
      </c>
      <c r="Q254" s="130">
        <f t="shared" si="80"/>
        <v>0</v>
      </c>
      <c r="V254" s="131">
        <f t="shared" si="81"/>
        <v>0</v>
      </c>
      <c r="W254" s="131">
        <f t="shared" si="82"/>
        <v>0</v>
      </c>
      <c r="X254" s="132">
        <f t="shared" si="83"/>
        <v>0</v>
      </c>
      <c r="Y254" s="130">
        <f t="shared" si="84"/>
        <v>0</v>
      </c>
      <c r="Z254" s="131">
        <f t="shared" si="85"/>
        <v>0</v>
      </c>
      <c r="AA254" s="131">
        <f t="shared" si="86"/>
        <v>0</v>
      </c>
      <c r="AB254" s="132">
        <f t="shared" si="87"/>
        <v>0</v>
      </c>
      <c r="AC254" s="130">
        <f t="shared" si="88"/>
        <v>0</v>
      </c>
      <c r="AD254" s="131">
        <f t="shared" si="89"/>
        <v>0</v>
      </c>
      <c r="AE254" s="131">
        <f t="shared" si="90"/>
        <v>0</v>
      </c>
      <c r="AF254" s="132">
        <f t="shared" si="91"/>
        <v>0</v>
      </c>
      <c r="AG254" s="130">
        <f t="shared" si="92"/>
        <v>0</v>
      </c>
      <c r="AH254" s="131">
        <f t="shared" si="93"/>
        <v>0</v>
      </c>
      <c r="AI254" s="131">
        <f t="shared" si="94"/>
        <v>0</v>
      </c>
      <c r="AJ254" s="132">
        <f t="shared" si="95"/>
        <v>0</v>
      </c>
      <c r="AK254" s="1"/>
    </row>
    <row r="255" spans="1:37" ht="15" hidden="1" customHeight="1">
      <c r="A255" s="1"/>
      <c r="B255" s="1"/>
      <c r="C255" s="68">
        <f t="shared" si="96"/>
        <v>45428</v>
      </c>
      <c r="D255" s="119">
        <v>137</v>
      </c>
      <c r="E255" s="130">
        <f t="shared" si="68"/>
        <v>0</v>
      </c>
      <c r="F255" s="131" t="str">
        <f t="shared" si="69"/>
        <v>SF</v>
      </c>
      <c r="G255" s="131">
        <f t="shared" si="70"/>
        <v>0</v>
      </c>
      <c r="H255" s="132">
        <f t="shared" si="71"/>
        <v>0</v>
      </c>
      <c r="I255" s="130">
        <f t="shared" si="72"/>
        <v>0</v>
      </c>
      <c r="J255" s="131">
        <f t="shared" si="73"/>
        <v>0</v>
      </c>
      <c r="K255" s="131">
        <f t="shared" si="74"/>
        <v>0</v>
      </c>
      <c r="L255" s="132">
        <f t="shared" si="75"/>
        <v>0</v>
      </c>
      <c r="M255" s="130">
        <f t="shared" si="76"/>
        <v>0</v>
      </c>
      <c r="N255" s="131">
        <f t="shared" si="77"/>
        <v>0</v>
      </c>
      <c r="O255" s="131">
        <f t="shared" si="78"/>
        <v>0</v>
      </c>
      <c r="P255" s="132">
        <f t="shared" si="79"/>
        <v>0</v>
      </c>
      <c r="Q255" s="130">
        <f t="shared" si="80"/>
        <v>0</v>
      </c>
      <c r="V255" s="131">
        <f t="shared" si="81"/>
        <v>0</v>
      </c>
      <c r="W255" s="131">
        <f t="shared" si="82"/>
        <v>0</v>
      </c>
      <c r="X255" s="132">
        <f t="shared" si="83"/>
        <v>0</v>
      </c>
      <c r="Y255" s="130">
        <f t="shared" si="84"/>
        <v>0</v>
      </c>
      <c r="Z255" s="131">
        <f t="shared" si="85"/>
        <v>0</v>
      </c>
      <c r="AA255" s="131">
        <f t="shared" si="86"/>
        <v>0</v>
      </c>
      <c r="AB255" s="132">
        <f t="shared" si="87"/>
        <v>0</v>
      </c>
      <c r="AC255" s="130">
        <f t="shared" si="88"/>
        <v>0</v>
      </c>
      <c r="AD255" s="131">
        <f t="shared" si="89"/>
        <v>0</v>
      </c>
      <c r="AE255" s="131">
        <f t="shared" si="90"/>
        <v>0</v>
      </c>
      <c r="AF255" s="132">
        <f t="shared" si="91"/>
        <v>0</v>
      </c>
      <c r="AG255" s="130">
        <f t="shared" si="92"/>
        <v>0</v>
      </c>
      <c r="AH255" s="131">
        <f t="shared" si="93"/>
        <v>0</v>
      </c>
      <c r="AI255" s="131">
        <f t="shared" si="94"/>
        <v>0</v>
      </c>
      <c r="AJ255" s="132">
        <f t="shared" si="95"/>
        <v>0</v>
      </c>
      <c r="AK255" s="1"/>
    </row>
    <row r="256" spans="1:37" ht="15" hidden="1" customHeight="1">
      <c r="A256" s="1"/>
      <c r="B256" s="1"/>
      <c r="C256" s="68">
        <f t="shared" si="96"/>
        <v>45429</v>
      </c>
      <c r="D256" s="119">
        <v>138</v>
      </c>
      <c r="E256" s="130">
        <f t="shared" si="68"/>
        <v>0</v>
      </c>
      <c r="F256" s="131">
        <f t="shared" si="69"/>
        <v>0</v>
      </c>
      <c r="G256" s="131">
        <f t="shared" si="70"/>
        <v>0</v>
      </c>
      <c r="H256" s="132">
        <f t="shared" si="71"/>
        <v>0</v>
      </c>
      <c r="I256" s="130">
        <f t="shared" si="72"/>
        <v>0</v>
      </c>
      <c r="J256" s="131">
        <f t="shared" si="73"/>
        <v>0</v>
      </c>
      <c r="K256" s="131">
        <f t="shared" si="74"/>
        <v>0</v>
      </c>
      <c r="L256" s="132">
        <f t="shared" si="75"/>
        <v>0</v>
      </c>
      <c r="M256" s="130">
        <f t="shared" si="76"/>
        <v>0</v>
      </c>
      <c r="N256" s="131">
        <f t="shared" si="77"/>
        <v>0</v>
      </c>
      <c r="O256" s="131">
        <f t="shared" si="78"/>
        <v>0</v>
      </c>
      <c r="P256" s="132">
        <f t="shared" si="79"/>
        <v>0</v>
      </c>
      <c r="Q256" s="130">
        <f t="shared" si="80"/>
        <v>0</v>
      </c>
      <c r="V256" s="131">
        <f t="shared" si="81"/>
        <v>0</v>
      </c>
      <c r="W256" s="131">
        <f t="shared" si="82"/>
        <v>0</v>
      </c>
      <c r="X256" s="132">
        <f t="shared" si="83"/>
        <v>0</v>
      </c>
      <c r="Y256" s="130">
        <f t="shared" si="84"/>
        <v>0</v>
      </c>
      <c r="Z256" s="131">
        <f t="shared" si="85"/>
        <v>0</v>
      </c>
      <c r="AA256" s="131">
        <f t="shared" si="86"/>
        <v>0</v>
      </c>
      <c r="AB256" s="132">
        <f t="shared" si="87"/>
        <v>0</v>
      </c>
      <c r="AC256" s="130">
        <f t="shared" si="88"/>
        <v>0</v>
      </c>
      <c r="AD256" s="131">
        <f t="shared" si="89"/>
        <v>0</v>
      </c>
      <c r="AE256" s="131">
        <f t="shared" si="90"/>
        <v>0</v>
      </c>
      <c r="AF256" s="132">
        <f t="shared" si="91"/>
        <v>0</v>
      </c>
      <c r="AG256" s="130">
        <f t="shared" si="92"/>
        <v>0</v>
      </c>
      <c r="AH256" s="131">
        <f t="shared" si="93"/>
        <v>0</v>
      </c>
      <c r="AI256" s="131">
        <f t="shared" si="94"/>
        <v>0</v>
      </c>
      <c r="AJ256" s="132">
        <f t="shared" si="95"/>
        <v>0</v>
      </c>
      <c r="AK256" s="1"/>
    </row>
    <row r="257" spans="1:37" ht="15" hidden="1" customHeight="1">
      <c r="A257" s="1"/>
      <c r="B257" s="1"/>
      <c r="C257" s="68">
        <f t="shared" si="96"/>
        <v>45430</v>
      </c>
      <c r="D257" s="119">
        <v>139</v>
      </c>
      <c r="E257" s="130">
        <f t="shared" si="68"/>
        <v>0</v>
      </c>
      <c r="F257" s="131">
        <f t="shared" si="69"/>
        <v>0</v>
      </c>
      <c r="G257" s="131">
        <f t="shared" si="70"/>
        <v>0</v>
      </c>
      <c r="H257" s="132">
        <f t="shared" si="71"/>
        <v>0</v>
      </c>
      <c r="I257" s="130">
        <f t="shared" si="72"/>
        <v>0</v>
      </c>
      <c r="J257" s="131">
        <f t="shared" si="73"/>
        <v>0</v>
      </c>
      <c r="K257" s="131">
        <f t="shared" si="74"/>
        <v>0</v>
      </c>
      <c r="L257" s="132">
        <f t="shared" si="75"/>
        <v>0</v>
      </c>
      <c r="M257" s="130">
        <f t="shared" si="76"/>
        <v>0</v>
      </c>
      <c r="N257" s="131">
        <f t="shared" si="77"/>
        <v>0</v>
      </c>
      <c r="O257" s="131">
        <f t="shared" si="78"/>
        <v>0</v>
      </c>
      <c r="P257" s="132">
        <f t="shared" si="79"/>
        <v>0</v>
      </c>
      <c r="Q257" s="130">
        <f t="shared" si="80"/>
        <v>0</v>
      </c>
      <c r="V257" s="131">
        <f t="shared" si="81"/>
        <v>0</v>
      </c>
      <c r="W257" s="131">
        <f t="shared" si="82"/>
        <v>0</v>
      </c>
      <c r="X257" s="132">
        <f t="shared" si="83"/>
        <v>0</v>
      </c>
      <c r="Y257" s="130">
        <f t="shared" si="84"/>
        <v>0</v>
      </c>
      <c r="Z257" s="131">
        <f t="shared" si="85"/>
        <v>0</v>
      </c>
      <c r="AA257" s="131">
        <f t="shared" si="86"/>
        <v>0</v>
      </c>
      <c r="AB257" s="132">
        <f t="shared" si="87"/>
        <v>0</v>
      </c>
      <c r="AC257" s="130">
        <f t="shared" si="88"/>
        <v>0</v>
      </c>
      <c r="AD257" s="131">
        <f t="shared" si="89"/>
        <v>0</v>
      </c>
      <c r="AE257" s="131">
        <f t="shared" si="90"/>
        <v>0</v>
      </c>
      <c r="AF257" s="132">
        <f t="shared" si="91"/>
        <v>0</v>
      </c>
      <c r="AG257" s="130">
        <f t="shared" si="92"/>
        <v>0</v>
      </c>
      <c r="AH257" s="131">
        <f t="shared" si="93"/>
        <v>0</v>
      </c>
      <c r="AI257" s="131">
        <f t="shared" si="94"/>
        <v>0</v>
      </c>
      <c r="AJ257" s="132">
        <f t="shared" si="95"/>
        <v>0</v>
      </c>
      <c r="AK257" s="1"/>
    </row>
    <row r="258" spans="1:37" ht="15" hidden="1" customHeight="1">
      <c r="A258" s="1"/>
      <c r="B258" s="1"/>
      <c r="C258" s="68">
        <f t="shared" si="96"/>
        <v>45431</v>
      </c>
      <c r="D258" s="119">
        <v>140</v>
      </c>
      <c r="E258" s="130">
        <f t="shared" si="68"/>
        <v>0</v>
      </c>
      <c r="F258" s="131">
        <f t="shared" si="69"/>
        <v>0</v>
      </c>
      <c r="G258" s="131">
        <f t="shared" si="70"/>
        <v>0</v>
      </c>
      <c r="H258" s="132">
        <f t="shared" si="71"/>
        <v>0</v>
      </c>
      <c r="I258" s="130">
        <f t="shared" si="72"/>
        <v>0</v>
      </c>
      <c r="J258" s="131">
        <f t="shared" si="73"/>
        <v>0</v>
      </c>
      <c r="K258" s="131">
        <f t="shared" si="74"/>
        <v>0</v>
      </c>
      <c r="L258" s="132">
        <f t="shared" si="75"/>
        <v>0</v>
      </c>
      <c r="M258" s="130">
        <f t="shared" si="76"/>
        <v>0</v>
      </c>
      <c r="N258" s="131">
        <f t="shared" si="77"/>
        <v>0</v>
      </c>
      <c r="O258" s="131">
        <f t="shared" si="78"/>
        <v>0</v>
      </c>
      <c r="P258" s="132">
        <f t="shared" si="79"/>
        <v>0</v>
      </c>
      <c r="Q258" s="130">
        <f t="shared" si="80"/>
        <v>0</v>
      </c>
      <c r="V258" s="131">
        <f t="shared" si="81"/>
        <v>0</v>
      </c>
      <c r="W258" s="131">
        <f t="shared" si="82"/>
        <v>0</v>
      </c>
      <c r="X258" s="132">
        <f t="shared" si="83"/>
        <v>0</v>
      </c>
      <c r="Y258" s="130">
        <f t="shared" si="84"/>
        <v>0</v>
      </c>
      <c r="Z258" s="131">
        <f t="shared" si="85"/>
        <v>0</v>
      </c>
      <c r="AA258" s="131">
        <f t="shared" si="86"/>
        <v>0</v>
      </c>
      <c r="AB258" s="132">
        <f t="shared" si="87"/>
        <v>0</v>
      </c>
      <c r="AC258" s="130">
        <f t="shared" si="88"/>
        <v>0</v>
      </c>
      <c r="AD258" s="131">
        <f t="shared" si="89"/>
        <v>0</v>
      </c>
      <c r="AE258" s="131">
        <f t="shared" si="90"/>
        <v>0</v>
      </c>
      <c r="AF258" s="132">
        <f t="shared" si="91"/>
        <v>0</v>
      </c>
      <c r="AG258" s="130">
        <f t="shared" si="92"/>
        <v>0</v>
      </c>
      <c r="AH258" s="131">
        <f t="shared" si="93"/>
        <v>0</v>
      </c>
      <c r="AI258" s="131">
        <f t="shared" si="94"/>
        <v>0</v>
      </c>
      <c r="AJ258" s="132">
        <f t="shared" si="95"/>
        <v>0</v>
      </c>
      <c r="AK258" s="1"/>
    </row>
    <row r="259" spans="1:37" ht="15" hidden="1" customHeight="1">
      <c r="A259" s="1"/>
      <c r="B259" s="1"/>
      <c r="C259" s="68">
        <f t="shared" si="96"/>
        <v>45432</v>
      </c>
      <c r="D259" s="119">
        <v>141</v>
      </c>
      <c r="E259" s="130">
        <f t="shared" si="68"/>
        <v>0</v>
      </c>
      <c r="F259" s="131">
        <f t="shared" si="69"/>
        <v>0</v>
      </c>
      <c r="G259" s="131">
        <f t="shared" si="70"/>
        <v>0</v>
      </c>
      <c r="H259" s="132">
        <f t="shared" si="71"/>
        <v>0</v>
      </c>
      <c r="I259" s="130">
        <f t="shared" si="72"/>
        <v>0</v>
      </c>
      <c r="J259" s="131">
        <f t="shared" si="73"/>
        <v>0</v>
      </c>
      <c r="K259" s="131">
        <f t="shared" si="74"/>
        <v>0</v>
      </c>
      <c r="L259" s="132">
        <f t="shared" si="75"/>
        <v>0</v>
      </c>
      <c r="M259" s="130">
        <f t="shared" si="76"/>
        <v>0</v>
      </c>
      <c r="N259" s="131">
        <f t="shared" si="77"/>
        <v>0</v>
      </c>
      <c r="O259" s="131">
        <f t="shared" si="78"/>
        <v>0</v>
      </c>
      <c r="P259" s="132">
        <f t="shared" si="79"/>
        <v>0</v>
      </c>
      <c r="Q259" s="130">
        <f t="shared" si="80"/>
        <v>0</v>
      </c>
      <c r="V259" s="131">
        <f t="shared" si="81"/>
        <v>0</v>
      </c>
      <c r="W259" s="131">
        <f t="shared" si="82"/>
        <v>0</v>
      </c>
      <c r="X259" s="132">
        <f t="shared" si="83"/>
        <v>0</v>
      </c>
      <c r="Y259" s="130">
        <f t="shared" si="84"/>
        <v>0</v>
      </c>
      <c r="Z259" s="131">
        <f t="shared" si="85"/>
        <v>0</v>
      </c>
      <c r="AA259" s="131">
        <f t="shared" si="86"/>
        <v>0</v>
      </c>
      <c r="AB259" s="132">
        <f t="shared" si="87"/>
        <v>0</v>
      </c>
      <c r="AC259" s="130">
        <f t="shared" si="88"/>
        <v>0</v>
      </c>
      <c r="AD259" s="131">
        <f t="shared" si="89"/>
        <v>0</v>
      </c>
      <c r="AE259" s="131">
        <f t="shared" si="90"/>
        <v>0</v>
      </c>
      <c r="AF259" s="132">
        <f t="shared" si="91"/>
        <v>0</v>
      </c>
      <c r="AG259" s="130">
        <f t="shared" si="92"/>
        <v>0</v>
      </c>
      <c r="AH259" s="131">
        <f t="shared" si="93"/>
        <v>0</v>
      </c>
      <c r="AI259" s="131">
        <f t="shared" si="94"/>
        <v>0</v>
      </c>
      <c r="AJ259" s="132">
        <f t="shared" si="95"/>
        <v>0</v>
      </c>
      <c r="AK259" s="1"/>
    </row>
    <row r="260" spans="1:37" ht="15" hidden="1" customHeight="1">
      <c r="A260" s="1"/>
      <c r="B260" s="1"/>
      <c r="C260" s="68">
        <f t="shared" si="96"/>
        <v>45433</v>
      </c>
      <c r="D260" s="119">
        <v>142</v>
      </c>
      <c r="E260" s="130">
        <f t="shared" si="68"/>
        <v>0</v>
      </c>
      <c r="F260" s="131">
        <f t="shared" si="69"/>
        <v>0</v>
      </c>
      <c r="G260" s="131">
        <f t="shared" si="70"/>
        <v>0</v>
      </c>
      <c r="H260" s="132">
        <f t="shared" si="71"/>
        <v>0</v>
      </c>
      <c r="I260" s="130">
        <f t="shared" si="72"/>
        <v>0</v>
      </c>
      <c r="J260" s="131" t="str">
        <f t="shared" si="73"/>
        <v>SF</v>
      </c>
      <c r="K260" s="131">
        <f t="shared" si="74"/>
        <v>0</v>
      </c>
      <c r="L260" s="132">
        <f t="shared" si="75"/>
        <v>0</v>
      </c>
      <c r="M260" s="130">
        <f t="shared" si="76"/>
        <v>0</v>
      </c>
      <c r="N260" s="131">
        <f t="shared" si="77"/>
        <v>0</v>
      </c>
      <c r="O260" s="131">
        <f t="shared" si="78"/>
        <v>0</v>
      </c>
      <c r="P260" s="132">
        <f t="shared" si="79"/>
        <v>0</v>
      </c>
      <c r="Q260" s="130">
        <f t="shared" si="80"/>
        <v>0</v>
      </c>
      <c r="V260" s="131">
        <f t="shared" si="81"/>
        <v>0</v>
      </c>
      <c r="W260" s="131">
        <f t="shared" si="82"/>
        <v>0</v>
      </c>
      <c r="X260" s="132">
        <f t="shared" si="83"/>
        <v>0</v>
      </c>
      <c r="Y260" s="130">
        <f t="shared" si="84"/>
        <v>0</v>
      </c>
      <c r="Z260" s="131">
        <f t="shared" si="85"/>
        <v>0</v>
      </c>
      <c r="AA260" s="131">
        <f t="shared" si="86"/>
        <v>0</v>
      </c>
      <c r="AB260" s="132">
        <f t="shared" si="87"/>
        <v>0</v>
      </c>
      <c r="AC260" s="130">
        <f t="shared" si="88"/>
        <v>0</v>
      </c>
      <c r="AD260" s="131">
        <f t="shared" si="89"/>
        <v>0</v>
      </c>
      <c r="AE260" s="131">
        <f t="shared" si="90"/>
        <v>0</v>
      </c>
      <c r="AF260" s="132">
        <f t="shared" si="91"/>
        <v>0</v>
      </c>
      <c r="AG260" s="130">
        <f t="shared" si="92"/>
        <v>0</v>
      </c>
      <c r="AH260" s="131">
        <f t="shared" si="93"/>
        <v>0</v>
      </c>
      <c r="AI260" s="131">
        <f t="shared" si="94"/>
        <v>0</v>
      </c>
      <c r="AJ260" s="132">
        <f t="shared" si="95"/>
        <v>0</v>
      </c>
      <c r="AK260" s="1"/>
    </row>
    <row r="261" spans="1:37" ht="15" hidden="1" customHeight="1">
      <c r="A261" s="1"/>
      <c r="B261" s="1"/>
      <c r="C261" s="68">
        <f t="shared" si="96"/>
        <v>45434</v>
      </c>
      <c r="D261" s="119">
        <v>143</v>
      </c>
      <c r="E261" s="130">
        <f t="shared" si="68"/>
        <v>0</v>
      </c>
      <c r="F261" s="131">
        <f t="shared" si="69"/>
        <v>0</v>
      </c>
      <c r="G261" s="131">
        <f t="shared" si="70"/>
        <v>0</v>
      </c>
      <c r="H261" s="132">
        <f t="shared" si="71"/>
        <v>0</v>
      </c>
      <c r="I261" s="130">
        <f t="shared" si="72"/>
        <v>0</v>
      </c>
      <c r="J261" s="131">
        <f t="shared" si="73"/>
        <v>0</v>
      </c>
      <c r="K261" s="131">
        <f t="shared" si="74"/>
        <v>0</v>
      </c>
      <c r="L261" s="132">
        <f t="shared" si="75"/>
        <v>0</v>
      </c>
      <c r="M261" s="130">
        <f t="shared" si="76"/>
        <v>0</v>
      </c>
      <c r="N261" s="131">
        <f t="shared" si="77"/>
        <v>0</v>
      </c>
      <c r="O261" s="131">
        <f t="shared" si="78"/>
        <v>0</v>
      </c>
      <c r="P261" s="132">
        <f t="shared" si="79"/>
        <v>0</v>
      </c>
      <c r="Q261" s="130">
        <f t="shared" si="80"/>
        <v>0</v>
      </c>
      <c r="V261" s="131">
        <f t="shared" si="81"/>
        <v>0</v>
      </c>
      <c r="W261" s="131">
        <f t="shared" si="82"/>
        <v>0</v>
      </c>
      <c r="X261" s="132">
        <f t="shared" si="83"/>
        <v>0</v>
      </c>
      <c r="Y261" s="130">
        <f t="shared" si="84"/>
        <v>0</v>
      </c>
      <c r="Z261" s="131">
        <f t="shared" si="85"/>
        <v>0</v>
      </c>
      <c r="AA261" s="131">
        <f t="shared" si="86"/>
        <v>0</v>
      </c>
      <c r="AB261" s="132">
        <f t="shared" si="87"/>
        <v>0</v>
      </c>
      <c r="AC261" s="130">
        <f t="shared" si="88"/>
        <v>0</v>
      </c>
      <c r="AD261" s="131">
        <f t="shared" si="89"/>
        <v>0</v>
      </c>
      <c r="AE261" s="131">
        <f t="shared" si="90"/>
        <v>0</v>
      </c>
      <c r="AF261" s="132">
        <f t="shared" si="91"/>
        <v>0</v>
      </c>
      <c r="AG261" s="130">
        <f t="shared" si="92"/>
        <v>0</v>
      </c>
      <c r="AH261" s="131">
        <f t="shared" si="93"/>
        <v>0</v>
      </c>
      <c r="AI261" s="131">
        <f t="shared" si="94"/>
        <v>0</v>
      </c>
      <c r="AJ261" s="132">
        <f t="shared" si="95"/>
        <v>0</v>
      </c>
      <c r="AK261" s="1"/>
    </row>
    <row r="262" spans="1:37" ht="15" hidden="1" customHeight="1">
      <c r="A262" s="1"/>
      <c r="B262" s="1"/>
      <c r="C262" s="68">
        <f t="shared" si="96"/>
        <v>45435</v>
      </c>
      <c r="D262" s="119">
        <v>144</v>
      </c>
      <c r="E262" s="130">
        <f t="shared" si="68"/>
        <v>0</v>
      </c>
      <c r="F262" s="131">
        <f t="shared" si="69"/>
        <v>0</v>
      </c>
      <c r="G262" s="131">
        <f t="shared" si="70"/>
        <v>0</v>
      </c>
      <c r="H262" s="132">
        <f t="shared" si="71"/>
        <v>0</v>
      </c>
      <c r="I262" s="130">
        <f t="shared" si="72"/>
        <v>0</v>
      </c>
      <c r="J262" s="131">
        <f t="shared" si="73"/>
        <v>0</v>
      </c>
      <c r="K262" s="131">
        <f t="shared" si="74"/>
        <v>0</v>
      </c>
      <c r="L262" s="132">
        <f t="shared" si="75"/>
        <v>0</v>
      </c>
      <c r="M262" s="130">
        <f t="shared" si="76"/>
        <v>0</v>
      </c>
      <c r="N262" s="131">
        <f t="shared" si="77"/>
        <v>0</v>
      </c>
      <c r="O262" s="131">
        <f t="shared" si="78"/>
        <v>0</v>
      </c>
      <c r="P262" s="132">
        <f t="shared" si="79"/>
        <v>0</v>
      </c>
      <c r="Q262" s="130">
        <f t="shared" si="80"/>
        <v>0</v>
      </c>
      <c r="V262" s="131">
        <f t="shared" si="81"/>
        <v>0</v>
      </c>
      <c r="W262" s="131">
        <f t="shared" si="82"/>
        <v>0</v>
      </c>
      <c r="X262" s="132">
        <f t="shared" si="83"/>
        <v>0</v>
      </c>
      <c r="Y262" s="130">
        <f t="shared" si="84"/>
        <v>0</v>
      </c>
      <c r="Z262" s="131">
        <f t="shared" si="85"/>
        <v>0</v>
      </c>
      <c r="AA262" s="131">
        <f t="shared" si="86"/>
        <v>0</v>
      </c>
      <c r="AB262" s="132">
        <f t="shared" si="87"/>
        <v>0</v>
      </c>
      <c r="AC262" s="130">
        <f t="shared" si="88"/>
        <v>0</v>
      </c>
      <c r="AD262" s="131">
        <f t="shared" si="89"/>
        <v>0</v>
      </c>
      <c r="AE262" s="131">
        <f t="shared" si="90"/>
        <v>0</v>
      </c>
      <c r="AF262" s="132">
        <f t="shared" si="91"/>
        <v>0</v>
      </c>
      <c r="AG262" s="130">
        <f t="shared" si="92"/>
        <v>0</v>
      </c>
      <c r="AH262" s="131">
        <f t="shared" si="93"/>
        <v>0</v>
      </c>
      <c r="AI262" s="131">
        <f t="shared" si="94"/>
        <v>0</v>
      </c>
      <c r="AJ262" s="132">
        <f t="shared" si="95"/>
        <v>0</v>
      </c>
      <c r="AK262" s="1"/>
    </row>
    <row r="263" spans="1:37" ht="15" hidden="1" customHeight="1">
      <c r="A263" s="1"/>
      <c r="B263" s="1"/>
      <c r="C263" s="68">
        <f t="shared" si="96"/>
        <v>45436</v>
      </c>
      <c r="D263" s="119">
        <v>145</v>
      </c>
      <c r="E263" s="130">
        <f t="shared" si="68"/>
        <v>0</v>
      </c>
      <c r="F263" s="131">
        <f t="shared" si="69"/>
        <v>0</v>
      </c>
      <c r="G263" s="131">
        <f t="shared" si="70"/>
        <v>0</v>
      </c>
      <c r="H263" s="132">
        <f t="shared" si="71"/>
        <v>0</v>
      </c>
      <c r="I263" s="130">
        <f t="shared" si="72"/>
        <v>0</v>
      </c>
      <c r="J263" s="131">
        <f t="shared" si="73"/>
        <v>0</v>
      </c>
      <c r="K263" s="131">
        <f t="shared" si="74"/>
        <v>0</v>
      </c>
      <c r="L263" s="132">
        <f t="shared" si="75"/>
        <v>0</v>
      </c>
      <c r="M263" s="130">
        <f t="shared" si="76"/>
        <v>0</v>
      </c>
      <c r="N263" s="131">
        <f t="shared" si="77"/>
        <v>0</v>
      </c>
      <c r="O263" s="131">
        <f t="shared" si="78"/>
        <v>0</v>
      </c>
      <c r="P263" s="132">
        <f t="shared" si="79"/>
        <v>0</v>
      </c>
      <c r="Q263" s="130">
        <f t="shared" si="80"/>
        <v>0</v>
      </c>
      <c r="V263" s="131">
        <f t="shared" si="81"/>
        <v>0</v>
      </c>
      <c r="W263" s="131">
        <f t="shared" si="82"/>
        <v>0</v>
      </c>
      <c r="X263" s="132">
        <f t="shared" si="83"/>
        <v>0</v>
      </c>
      <c r="Y263" s="130">
        <f t="shared" si="84"/>
        <v>0</v>
      </c>
      <c r="Z263" s="131">
        <f t="shared" si="85"/>
        <v>0</v>
      </c>
      <c r="AA263" s="131">
        <f t="shared" si="86"/>
        <v>0</v>
      </c>
      <c r="AB263" s="132">
        <f t="shared" si="87"/>
        <v>0</v>
      </c>
      <c r="AC263" s="130">
        <f t="shared" si="88"/>
        <v>0</v>
      </c>
      <c r="AD263" s="131">
        <f t="shared" si="89"/>
        <v>0</v>
      </c>
      <c r="AE263" s="131">
        <f t="shared" si="90"/>
        <v>0</v>
      </c>
      <c r="AF263" s="132">
        <f t="shared" si="91"/>
        <v>0</v>
      </c>
      <c r="AG263" s="130">
        <f t="shared" si="92"/>
        <v>0</v>
      </c>
      <c r="AH263" s="131">
        <f t="shared" si="93"/>
        <v>0</v>
      </c>
      <c r="AI263" s="131">
        <f t="shared" si="94"/>
        <v>0</v>
      </c>
      <c r="AJ263" s="132">
        <f t="shared" si="95"/>
        <v>0</v>
      </c>
      <c r="AK263" s="1"/>
    </row>
    <row r="264" spans="1:37" ht="15" hidden="1" customHeight="1">
      <c r="A264" s="1"/>
      <c r="B264" s="1"/>
      <c r="C264" s="68">
        <f t="shared" si="96"/>
        <v>45437</v>
      </c>
      <c r="D264" s="119">
        <v>146</v>
      </c>
      <c r="E264" s="130">
        <f t="shared" si="68"/>
        <v>0</v>
      </c>
      <c r="F264" s="131">
        <f t="shared" si="69"/>
        <v>0</v>
      </c>
      <c r="G264" s="131">
        <f t="shared" si="70"/>
        <v>0</v>
      </c>
      <c r="H264" s="132">
        <f t="shared" si="71"/>
        <v>0</v>
      </c>
      <c r="I264" s="130">
        <f t="shared" si="72"/>
        <v>0</v>
      </c>
      <c r="J264" s="131">
        <f t="shared" si="73"/>
        <v>0</v>
      </c>
      <c r="K264" s="131">
        <f t="shared" si="74"/>
        <v>0</v>
      </c>
      <c r="L264" s="132">
        <f t="shared" si="75"/>
        <v>0</v>
      </c>
      <c r="M264" s="130">
        <f t="shared" si="76"/>
        <v>0</v>
      </c>
      <c r="N264" s="131">
        <f t="shared" si="77"/>
        <v>0</v>
      </c>
      <c r="O264" s="131">
        <f t="shared" si="78"/>
        <v>0</v>
      </c>
      <c r="P264" s="132">
        <f t="shared" si="79"/>
        <v>0</v>
      </c>
      <c r="Q264" s="130">
        <f t="shared" si="80"/>
        <v>0</v>
      </c>
      <c r="V264" s="131">
        <f t="shared" si="81"/>
        <v>0</v>
      </c>
      <c r="W264" s="131">
        <f t="shared" si="82"/>
        <v>0</v>
      </c>
      <c r="X264" s="132">
        <f t="shared" si="83"/>
        <v>0</v>
      </c>
      <c r="Y264" s="130">
        <f t="shared" si="84"/>
        <v>0</v>
      </c>
      <c r="Z264" s="131">
        <f t="shared" si="85"/>
        <v>0</v>
      </c>
      <c r="AA264" s="131">
        <f t="shared" si="86"/>
        <v>0</v>
      </c>
      <c r="AB264" s="132">
        <f t="shared" si="87"/>
        <v>0</v>
      </c>
      <c r="AC264" s="130">
        <f t="shared" si="88"/>
        <v>0</v>
      </c>
      <c r="AD264" s="131">
        <f t="shared" si="89"/>
        <v>0</v>
      </c>
      <c r="AE264" s="131">
        <f t="shared" si="90"/>
        <v>0</v>
      </c>
      <c r="AF264" s="132">
        <f t="shared" si="91"/>
        <v>0</v>
      </c>
      <c r="AG264" s="130">
        <f t="shared" si="92"/>
        <v>0</v>
      </c>
      <c r="AH264" s="131">
        <f t="shared" si="93"/>
        <v>0</v>
      </c>
      <c r="AI264" s="131">
        <f t="shared" si="94"/>
        <v>0</v>
      </c>
      <c r="AJ264" s="132">
        <f t="shared" si="95"/>
        <v>0</v>
      </c>
      <c r="AK264" s="1"/>
    </row>
    <row r="265" spans="1:37" ht="15" hidden="1" customHeight="1">
      <c r="A265" s="1"/>
      <c r="B265" s="1"/>
      <c r="C265" s="68">
        <f t="shared" si="96"/>
        <v>45438</v>
      </c>
      <c r="D265" s="119">
        <v>147</v>
      </c>
      <c r="E265" s="130">
        <f t="shared" si="68"/>
        <v>0</v>
      </c>
      <c r="F265" s="131">
        <f t="shared" si="69"/>
        <v>0</v>
      </c>
      <c r="G265" s="131">
        <f t="shared" si="70"/>
        <v>0</v>
      </c>
      <c r="H265" s="132">
        <f t="shared" si="71"/>
        <v>0</v>
      </c>
      <c r="I265" s="130">
        <f t="shared" si="72"/>
        <v>0</v>
      </c>
      <c r="J265" s="131">
        <f t="shared" si="73"/>
        <v>0</v>
      </c>
      <c r="K265" s="131">
        <f t="shared" si="74"/>
        <v>0</v>
      </c>
      <c r="L265" s="132">
        <f t="shared" si="75"/>
        <v>0</v>
      </c>
      <c r="M265" s="130">
        <f t="shared" si="76"/>
        <v>0</v>
      </c>
      <c r="N265" s="131">
        <f t="shared" si="77"/>
        <v>0</v>
      </c>
      <c r="O265" s="131">
        <f t="shared" si="78"/>
        <v>0</v>
      </c>
      <c r="P265" s="132">
        <f t="shared" si="79"/>
        <v>0</v>
      </c>
      <c r="Q265" s="130">
        <f t="shared" si="80"/>
        <v>0</v>
      </c>
      <c r="V265" s="131">
        <f t="shared" si="81"/>
        <v>0</v>
      </c>
      <c r="W265" s="131">
        <f t="shared" si="82"/>
        <v>0</v>
      </c>
      <c r="X265" s="132">
        <f t="shared" si="83"/>
        <v>0</v>
      </c>
      <c r="Y265" s="130">
        <f t="shared" si="84"/>
        <v>0</v>
      </c>
      <c r="Z265" s="131">
        <f t="shared" si="85"/>
        <v>0</v>
      </c>
      <c r="AA265" s="131">
        <f t="shared" si="86"/>
        <v>0</v>
      </c>
      <c r="AB265" s="132">
        <f t="shared" si="87"/>
        <v>0</v>
      </c>
      <c r="AC265" s="130">
        <f t="shared" si="88"/>
        <v>0</v>
      </c>
      <c r="AD265" s="131">
        <f t="shared" si="89"/>
        <v>0</v>
      </c>
      <c r="AE265" s="131">
        <f t="shared" si="90"/>
        <v>0</v>
      </c>
      <c r="AF265" s="132">
        <f t="shared" si="91"/>
        <v>0</v>
      </c>
      <c r="AG265" s="130">
        <f t="shared" si="92"/>
        <v>0</v>
      </c>
      <c r="AH265" s="131">
        <f t="shared" si="93"/>
        <v>0</v>
      </c>
      <c r="AI265" s="131">
        <f t="shared" si="94"/>
        <v>0</v>
      </c>
      <c r="AJ265" s="132">
        <f t="shared" si="95"/>
        <v>0</v>
      </c>
      <c r="AK265" s="1"/>
    </row>
    <row r="266" spans="1:37" ht="15" hidden="1" customHeight="1">
      <c r="A266" s="1"/>
      <c r="B266" s="1"/>
      <c r="C266" s="68">
        <f t="shared" si="96"/>
        <v>45439</v>
      </c>
      <c r="D266" s="119">
        <v>148</v>
      </c>
      <c r="E266" s="130">
        <f t="shared" si="68"/>
        <v>0</v>
      </c>
      <c r="F266" s="131">
        <f t="shared" si="69"/>
        <v>0</v>
      </c>
      <c r="G266" s="131">
        <f t="shared" si="70"/>
        <v>0</v>
      </c>
      <c r="H266" s="132">
        <f t="shared" si="71"/>
        <v>0</v>
      </c>
      <c r="I266" s="130">
        <f t="shared" si="72"/>
        <v>0</v>
      </c>
      <c r="J266" s="131">
        <f t="shared" si="73"/>
        <v>0</v>
      </c>
      <c r="K266" s="131">
        <f t="shared" si="74"/>
        <v>0</v>
      </c>
      <c r="L266" s="132">
        <f t="shared" si="75"/>
        <v>0</v>
      </c>
      <c r="M266" s="130">
        <f t="shared" si="76"/>
        <v>0</v>
      </c>
      <c r="N266" s="131">
        <f t="shared" si="77"/>
        <v>0</v>
      </c>
      <c r="O266" s="131">
        <f t="shared" si="78"/>
        <v>0</v>
      </c>
      <c r="P266" s="132">
        <f t="shared" si="79"/>
        <v>0</v>
      </c>
      <c r="Q266" s="130">
        <f t="shared" si="80"/>
        <v>0</v>
      </c>
      <c r="V266" s="131">
        <f t="shared" si="81"/>
        <v>0</v>
      </c>
      <c r="W266" s="131">
        <f t="shared" si="82"/>
        <v>0</v>
      </c>
      <c r="X266" s="132">
        <f t="shared" si="83"/>
        <v>0</v>
      </c>
      <c r="Y266" s="130">
        <f t="shared" si="84"/>
        <v>0</v>
      </c>
      <c r="Z266" s="131">
        <f t="shared" si="85"/>
        <v>0</v>
      </c>
      <c r="AA266" s="131">
        <f t="shared" si="86"/>
        <v>0</v>
      </c>
      <c r="AB266" s="132">
        <f t="shared" si="87"/>
        <v>0</v>
      </c>
      <c r="AC266" s="130">
        <f t="shared" si="88"/>
        <v>0</v>
      </c>
      <c r="AD266" s="131">
        <f t="shared" si="89"/>
        <v>0</v>
      </c>
      <c r="AE266" s="131">
        <f t="shared" si="90"/>
        <v>0</v>
      </c>
      <c r="AF266" s="132">
        <f t="shared" si="91"/>
        <v>0</v>
      </c>
      <c r="AG266" s="130">
        <f t="shared" si="92"/>
        <v>0</v>
      </c>
      <c r="AH266" s="131">
        <f t="shared" si="93"/>
        <v>0</v>
      </c>
      <c r="AI266" s="131">
        <f t="shared" si="94"/>
        <v>0</v>
      </c>
      <c r="AJ266" s="132">
        <f t="shared" si="95"/>
        <v>0</v>
      </c>
      <c r="AK266" s="1"/>
    </row>
    <row r="267" spans="1:37" ht="15" hidden="1" customHeight="1">
      <c r="A267" s="1"/>
      <c r="B267" s="1"/>
      <c r="C267" s="68">
        <f t="shared" si="96"/>
        <v>45440</v>
      </c>
      <c r="D267" s="119">
        <v>149</v>
      </c>
      <c r="E267" s="130">
        <f t="shared" si="68"/>
        <v>0</v>
      </c>
      <c r="F267" s="131">
        <f t="shared" si="69"/>
        <v>0</v>
      </c>
      <c r="G267" s="131">
        <f t="shared" si="70"/>
        <v>0</v>
      </c>
      <c r="H267" s="132">
        <f t="shared" si="71"/>
        <v>0</v>
      </c>
      <c r="I267" s="130">
        <f t="shared" si="72"/>
        <v>0</v>
      </c>
      <c r="J267" s="131">
        <f t="shared" si="73"/>
        <v>0</v>
      </c>
      <c r="K267" s="131">
        <f t="shared" si="74"/>
        <v>0</v>
      </c>
      <c r="L267" s="132">
        <f t="shared" si="75"/>
        <v>0</v>
      </c>
      <c r="M267" s="130">
        <f t="shared" si="76"/>
        <v>0</v>
      </c>
      <c r="N267" s="131">
        <f t="shared" si="77"/>
        <v>0</v>
      </c>
      <c r="O267" s="131">
        <f t="shared" si="78"/>
        <v>0</v>
      </c>
      <c r="P267" s="132">
        <f t="shared" si="79"/>
        <v>0</v>
      </c>
      <c r="Q267" s="130">
        <f t="shared" si="80"/>
        <v>0</v>
      </c>
      <c r="V267" s="131">
        <f t="shared" si="81"/>
        <v>0</v>
      </c>
      <c r="W267" s="131">
        <f t="shared" si="82"/>
        <v>0</v>
      </c>
      <c r="X267" s="132">
        <f t="shared" si="83"/>
        <v>0</v>
      </c>
      <c r="Y267" s="130">
        <f t="shared" si="84"/>
        <v>0</v>
      </c>
      <c r="Z267" s="131">
        <f t="shared" si="85"/>
        <v>0</v>
      </c>
      <c r="AA267" s="131">
        <f t="shared" si="86"/>
        <v>0</v>
      </c>
      <c r="AB267" s="132">
        <f t="shared" si="87"/>
        <v>0</v>
      </c>
      <c r="AC267" s="130">
        <f t="shared" si="88"/>
        <v>0</v>
      </c>
      <c r="AD267" s="131">
        <f t="shared" si="89"/>
        <v>0</v>
      </c>
      <c r="AE267" s="131">
        <f t="shared" si="90"/>
        <v>0</v>
      </c>
      <c r="AF267" s="132">
        <f t="shared" si="91"/>
        <v>0</v>
      </c>
      <c r="AG267" s="130">
        <f t="shared" si="92"/>
        <v>0</v>
      </c>
      <c r="AH267" s="131">
        <f t="shared" si="93"/>
        <v>0</v>
      </c>
      <c r="AI267" s="131">
        <f t="shared" si="94"/>
        <v>0</v>
      </c>
      <c r="AJ267" s="132">
        <f t="shared" si="95"/>
        <v>0</v>
      </c>
      <c r="AK267" s="1"/>
    </row>
    <row r="268" spans="1:37" ht="15" hidden="1" customHeight="1">
      <c r="A268" s="1"/>
      <c r="B268" s="1"/>
      <c r="C268" s="68">
        <f t="shared" si="96"/>
        <v>45441</v>
      </c>
      <c r="D268" s="119">
        <v>150</v>
      </c>
      <c r="E268" s="130">
        <f t="shared" si="68"/>
        <v>0</v>
      </c>
      <c r="F268" s="131">
        <f t="shared" si="69"/>
        <v>0</v>
      </c>
      <c r="G268" s="131">
        <f t="shared" si="70"/>
        <v>0</v>
      </c>
      <c r="H268" s="132">
        <f t="shared" si="71"/>
        <v>0</v>
      </c>
      <c r="I268" s="130">
        <f t="shared" si="72"/>
        <v>0</v>
      </c>
      <c r="J268" s="131">
        <f t="shared" si="73"/>
        <v>0</v>
      </c>
      <c r="K268" s="131">
        <f t="shared" si="74"/>
        <v>0</v>
      </c>
      <c r="L268" s="132">
        <f t="shared" si="75"/>
        <v>0</v>
      </c>
      <c r="M268" s="130">
        <f t="shared" si="76"/>
        <v>0</v>
      </c>
      <c r="N268" s="131">
        <f t="shared" si="77"/>
        <v>0</v>
      </c>
      <c r="O268" s="131">
        <f t="shared" si="78"/>
        <v>0</v>
      </c>
      <c r="P268" s="132">
        <f t="shared" si="79"/>
        <v>0</v>
      </c>
      <c r="Q268" s="130">
        <f t="shared" si="80"/>
        <v>0</v>
      </c>
      <c r="V268" s="131">
        <f t="shared" si="81"/>
        <v>0</v>
      </c>
      <c r="W268" s="131">
        <f t="shared" si="82"/>
        <v>0</v>
      </c>
      <c r="X268" s="132">
        <f t="shared" si="83"/>
        <v>0</v>
      </c>
      <c r="Y268" s="130">
        <f t="shared" si="84"/>
        <v>0</v>
      </c>
      <c r="Z268" s="131">
        <f t="shared" si="85"/>
        <v>0</v>
      </c>
      <c r="AA268" s="131">
        <f t="shared" si="86"/>
        <v>0</v>
      </c>
      <c r="AB268" s="132">
        <f t="shared" si="87"/>
        <v>0</v>
      </c>
      <c r="AC268" s="130">
        <f t="shared" si="88"/>
        <v>0</v>
      </c>
      <c r="AD268" s="131">
        <f t="shared" si="89"/>
        <v>0</v>
      </c>
      <c r="AE268" s="131">
        <f t="shared" si="90"/>
        <v>0</v>
      </c>
      <c r="AF268" s="132">
        <f t="shared" si="91"/>
        <v>0</v>
      </c>
      <c r="AG268" s="130">
        <f t="shared" si="92"/>
        <v>0</v>
      </c>
      <c r="AH268" s="131">
        <f t="shared" si="93"/>
        <v>0</v>
      </c>
      <c r="AI268" s="131">
        <f t="shared" si="94"/>
        <v>0</v>
      </c>
      <c r="AJ268" s="132">
        <f t="shared" si="95"/>
        <v>0</v>
      </c>
      <c r="AK268" s="1"/>
    </row>
    <row r="269" spans="1:37" ht="15" hidden="1" customHeight="1">
      <c r="A269" s="1"/>
      <c r="B269" s="1"/>
      <c r="C269" s="68">
        <f t="shared" si="96"/>
        <v>45442</v>
      </c>
      <c r="D269" s="119">
        <v>151</v>
      </c>
      <c r="E269" s="130">
        <f t="shared" si="68"/>
        <v>0</v>
      </c>
      <c r="F269" s="131">
        <f t="shared" si="69"/>
        <v>0</v>
      </c>
      <c r="G269" s="131">
        <f t="shared" si="70"/>
        <v>0</v>
      </c>
      <c r="H269" s="132">
        <f t="shared" si="71"/>
        <v>0</v>
      </c>
      <c r="I269" s="130">
        <f t="shared" si="72"/>
        <v>0</v>
      </c>
      <c r="J269" s="131">
        <f t="shared" si="73"/>
        <v>0</v>
      </c>
      <c r="K269" s="131">
        <f t="shared" si="74"/>
        <v>0</v>
      </c>
      <c r="L269" s="132">
        <f t="shared" si="75"/>
        <v>0</v>
      </c>
      <c r="M269" s="130">
        <f t="shared" si="76"/>
        <v>0</v>
      </c>
      <c r="N269" s="131">
        <f t="shared" si="77"/>
        <v>0</v>
      </c>
      <c r="O269" s="131">
        <f t="shared" si="78"/>
        <v>0</v>
      </c>
      <c r="P269" s="132">
        <f t="shared" si="79"/>
        <v>0</v>
      </c>
      <c r="Q269" s="130">
        <f t="shared" si="80"/>
        <v>0</v>
      </c>
      <c r="V269" s="131">
        <f t="shared" si="81"/>
        <v>0</v>
      </c>
      <c r="W269" s="131">
        <f t="shared" si="82"/>
        <v>0</v>
      </c>
      <c r="X269" s="132">
        <f t="shared" si="83"/>
        <v>0</v>
      </c>
      <c r="Y269" s="130">
        <f t="shared" si="84"/>
        <v>0</v>
      </c>
      <c r="Z269" s="131">
        <f t="shared" si="85"/>
        <v>0</v>
      </c>
      <c r="AA269" s="131">
        <f t="shared" si="86"/>
        <v>0</v>
      </c>
      <c r="AB269" s="132">
        <f t="shared" si="87"/>
        <v>0</v>
      </c>
      <c r="AC269" s="130">
        <f t="shared" si="88"/>
        <v>0</v>
      </c>
      <c r="AD269" s="131">
        <f t="shared" si="89"/>
        <v>0</v>
      </c>
      <c r="AE269" s="131">
        <f t="shared" si="90"/>
        <v>0</v>
      </c>
      <c r="AF269" s="132">
        <f t="shared" si="91"/>
        <v>0</v>
      </c>
      <c r="AG269" s="130">
        <f t="shared" si="92"/>
        <v>0</v>
      </c>
      <c r="AH269" s="131">
        <f t="shared" si="93"/>
        <v>0</v>
      </c>
      <c r="AI269" s="131">
        <f t="shared" si="94"/>
        <v>0</v>
      </c>
      <c r="AJ269" s="132">
        <f t="shared" si="95"/>
        <v>0</v>
      </c>
      <c r="AK269" s="1"/>
    </row>
    <row r="270" spans="1:37" ht="15" hidden="1" customHeight="1">
      <c r="A270" s="1"/>
      <c r="B270" s="1"/>
      <c r="C270" s="68">
        <f t="shared" si="96"/>
        <v>45443</v>
      </c>
      <c r="D270" s="119">
        <v>152</v>
      </c>
      <c r="E270" s="130">
        <f t="shared" si="68"/>
        <v>0</v>
      </c>
      <c r="F270" s="131">
        <f t="shared" si="69"/>
        <v>0</v>
      </c>
      <c r="G270" s="131">
        <f t="shared" si="70"/>
        <v>0</v>
      </c>
      <c r="H270" s="132">
        <f t="shared" si="71"/>
        <v>0</v>
      </c>
      <c r="I270" s="130">
        <f t="shared" si="72"/>
        <v>0</v>
      </c>
      <c r="J270" s="131">
        <f t="shared" si="73"/>
        <v>0</v>
      </c>
      <c r="K270" s="131">
        <f t="shared" si="74"/>
        <v>0</v>
      </c>
      <c r="L270" s="132">
        <f t="shared" si="75"/>
        <v>0</v>
      </c>
      <c r="M270" s="130">
        <f t="shared" si="76"/>
        <v>0</v>
      </c>
      <c r="N270" s="131">
        <f t="shared" si="77"/>
        <v>0</v>
      </c>
      <c r="O270" s="131">
        <f t="shared" si="78"/>
        <v>0</v>
      </c>
      <c r="P270" s="132">
        <f t="shared" si="79"/>
        <v>0</v>
      </c>
      <c r="Q270" s="130">
        <f t="shared" si="80"/>
        <v>0</v>
      </c>
      <c r="V270" s="131">
        <f t="shared" si="81"/>
        <v>0</v>
      </c>
      <c r="W270" s="131">
        <f t="shared" si="82"/>
        <v>0</v>
      </c>
      <c r="X270" s="132">
        <f t="shared" si="83"/>
        <v>0</v>
      </c>
      <c r="Y270" s="130">
        <f t="shared" si="84"/>
        <v>0</v>
      </c>
      <c r="Z270" s="131">
        <f t="shared" si="85"/>
        <v>0</v>
      </c>
      <c r="AA270" s="131">
        <f t="shared" si="86"/>
        <v>0</v>
      </c>
      <c r="AB270" s="132">
        <f t="shared" si="87"/>
        <v>0</v>
      </c>
      <c r="AC270" s="130">
        <f t="shared" si="88"/>
        <v>0</v>
      </c>
      <c r="AD270" s="131">
        <f t="shared" si="89"/>
        <v>0</v>
      </c>
      <c r="AE270" s="131">
        <f t="shared" si="90"/>
        <v>0</v>
      </c>
      <c r="AF270" s="132">
        <f t="shared" si="91"/>
        <v>0</v>
      </c>
      <c r="AG270" s="130">
        <f t="shared" si="92"/>
        <v>0</v>
      </c>
      <c r="AH270" s="131">
        <f t="shared" si="93"/>
        <v>0</v>
      </c>
      <c r="AI270" s="131">
        <f t="shared" si="94"/>
        <v>0</v>
      </c>
      <c r="AJ270" s="132">
        <f t="shared" si="95"/>
        <v>0</v>
      </c>
      <c r="AK270" s="1"/>
    </row>
    <row r="271" spans="1:37" ht="15" hidden="1" customHeight="1">
      <c r="A271" s="1"/>
      <c r="B271" s="1"/>
      <c r="C271" s="68">
        <f t="shared" si="96"/>
        <v>45444</v>
      </c>
      <c r="D271" s="119">
        <v>153</v>
      </c>
      <c r="E271" s="130">
        <f t="shared" si="68"/>
        <v>0</v>
      </c>
      <c r="F271" s="131">
        <f t="shared" si="69"/>
        <v>0</v>
      </c>
      <c r="G271" s="131">
        <f t="shared" si="70"/>
        <v>0</v>
      </c>
      <c r="H271" s="132">
        <f t="shared" si="71"/>
        <v>0</v>
      </c>
      <c r="I271" s="130">
        <f t="shared" si="72"/>
        <v>0</v>
      </c>
      <c r="J271" s="131">
        <f t="shared" si="73"/>
        <v>0</v>
      </c>
      <c r="K271" s="131">
        <f t="shared" si="74"/>
        <v>0</v>
      </c>
      <c r="L271" s="132">
        <f t="shared" si="75"/>
        <v>0</v>
      </c>
      <c r="M271" s="130">
        <f t="shared" si="76"/>
        <v>0</v>
      </c>
      <c r="N271" s="131">
        <f t="shared" si="77"/>
        <v>0</v>
      </c>
      <c r="O271" s="131">
        <f t="shared" si="78"/>
        <v>0</v>
      </c>
      <c r="P271" s="132">
        <f t="shared" si="79"/>
        <v>0</v>
      </c>
      <c r="Q271" s="130">
        <f t="shared" si="80"/>
        <v>0</v>
      </c>
      <c r="V271" s="131">
        <f t="shared" si="81"/>
        <v>0</v>
      </c>
      <c r="W271" s="131">
        <f t="shared" si="82"/>
        <v>0</v>
      </c>
      <c r="X271" s="132">
        <f t="shared" si="83"/>
        <v>0</v>
      </c>
      <c r="Y271" s="130">
        <f t="shared" si="84"/>
        <v>0</v>
      </c>
      <c r="Z271" s="131">
        <f t="shared" si="85"/>
        <v>0</v>
      </c>
      <c r="AA271" s="131">
        <f t="shared" si="86"/>
        <v>0</v>
      </c>
      <c r="AB271" s="132">
        <f t="shared" si="87"/>
        <v>0</v>
      </c>
      <c r="AC271" s="130">
        <f t="shared" si="88"/>
        <v>0</v>
      </c>
      <c r="AD271" s="131">
        <f t="shared" si="89"/>
        <v>0</v>
      </c>
      <c r="AE271" s="131">
        <f t="shared" si="90"/>
        <v>0</v>
      </c>
      <c r="AF271" s="132">
        <f t="shared" si="91"/>
        <v>0</v>
      </c>
      <c r="AG271" s="130">
        <f t="shared" si="92"/>
        <v>0</v>
      </c>
      <c r="AH271" s="131">
        <f t="shared" si="93"/>
        <v>0</v>
      </c>
      <c r="AI271" s="131">
        <f t="shared" si="94"/>
        <v>0</v>
      </c>
      <c r="AJ271" s="132">
        <f t="shared" si="95"/>
        <v>0</v>
      </c>
      <c r="AK271" s="1"/>
    </row>
    <row r="272" spans="1:37" ht="15" hidden="1" customHeight="1">
      <c r="A272" s="1"/>
      <c r="B272" s="1"/>
      <c r="C272" s="68">
        <f t="shared" si="96"/>
        <v>45445</v>
      </c>
      <c r="D272" s="119">
        <v>154</v>
      </c>
      <c r="E272" s="130">
        <f t="shared" si="68"/>
        <v>0</v>
      </c>
      <c r="F272" s="131">
        <f t="shared" si="69"/>
        <v>0</v>
      </c>
      <c r="G272" s="131">
        <f t="shared" si="70"/>
        <v>0</v>
      </c>
      <c r="H272" s="132">
        <f t="shared" si="71"/>
        <v>0</v>
      </c>
      <c r="I272" s="130">
        <f t="shared" si="72"/>
        <v>0</v>
      </c>
      <c r="J272" s="131">
        <f t="shared" si="73"/>
        <v>0</v>
      </c>
      <c r="K272" s="131">
        <f t="shared" si="74"/>
        <v>0</v>
      </c>
      <c r="L272" s="132">
        <f t="shared" si="75"/>
        <v>0</v>
      </c>
      <c r="M272" s="130">
        <f t="shared" si="76"/>
        <v>0</v>
      </c>
      <c r="N272" s="131">
        <f t="shared" si="77"/>
        <v>0</v>
      </c>
      <c r="O272" s="131">
        <f t="shared" si="78"/>
        <v>0</v>
      </c>
      <c r="P272" s="132">
        <f t="shared" si="79"/>
        <v>0</v>
      </c>
      <c r="Q272" s="130">
        <f t="shared" si="80"/>
        <v>0</v>
      </c>
      <c r="V272" s="131">
        <f t="shared" si="81"/>
        <v>0</v>
      </c>
      <c r="W272" s="131">
        <f t="shared" si="82"/>
        <v>0</v>
      </c>
      <c r="X272" s="132">
        <f t="shared" si="83"/>
        <v>0</v>
      </c>
      <c r="Y272" s="130">
        <f t="shared" si="84"/>
        <v>0</v>
      </c>
      <c r="Z272" s="131">
        <f t="shared" si="85"/>
        <v>0</v>
      </c>
      <c r="AA272" s="131">
        <f t="shared" si="86"/>
        <v>0</v>
      </c>
      <c r="AB272" s="132">
        <f t="shared" si="87"/>
        <v>0</v>
      </c>
      <c r="AC272" s="130">
        <f t="shared" si="88"/>
        <v>0</v>
      </c>
      <c r="AD272" s="131">
        <f t="shared" si="89"/>
        <v>0</v>
      </c>
      <c r="AE272" s="131">
        <f t="shared" si="90"/>
        <v>0</v>
      </c>
      <c r="AF272" s="132">
        <f t="shared" si="91"/>
        <v>0</v>
      </c>
      <c r="AG272" s="130">
        <f t="shared" si="92"/>
        <v>0</v>
      </c>
      <c r="AH272" s="131">
        <f t="shared" si="93"/>
        <v>0</v>
      </c>
      <c r="AI272" s="131">
        <f t="shared" si="94"/>
        <v>0</v>
      </c>
      <c r="AJ272" s="132">
        <f t="shared" si="95"/>
        <v>0</v>
      </c>
      <c r="AK272" s="1"/>
    </row>
    <row r="273" spans="1:37" ht="15" hidden="1" customHeight="1">
      <c r="A273" s="1"/>
      <c r="B273" s="1"/>
      <c r="C273" s="68">
        <f t="shared" si="96"/>
        <v>45446</v>
      </c>
      <c r="D273" s="119">
        <v>155</v>
      </c>
      <c r="E273" s="130">
        <f t="shared" si="68"/>
        <v>0</v>
      </c>
      <c r="F273" s="131">
        <f t="shared" si="69"/>
        <v>0</v>
      </c>
      <c r="G273" s="131">
        <f t="shared" si="70"/>
        <v>0</v>
      </c>
      <c r="H273" s="132">
        <f t="shared" si="71"/>
        <v>0</v>
      </c>
      <c r="I273" s="130">
        <f t="shared" si="72"/>
        <v>0</v>
      </c>
      <c r="J273" s="131">
        <f t="shared" si="73"/>
        <v>0</v>
      </c>
      <c r="K273" s="131">
        <f t="shared" si="74"/>
        <v>0</v>
      </c>
      <c r="L273" s="132">
        <f t="shared" si="75"/>
        <v>0</v>
      </c>
      <c r="M273" s="130">
        <f t="shared" si="76"/>
        <v>0</v>
      </c>
      <c r="N273" s="131">
        <f t="shared" si="77"/>
        <v>0</v>
      </c>
      <c r="O273" s="131">
        <f t="shared" si="78"/>
        <v>0</v>
      </c>
      <c r="P273" s="132">
        <f t="shared" si="79"/>
        <v>0</v>
      </c>
      <c r="Q273" s="130">
        <f t="shared" si="80"/>
        <v>0</v>
      </c>
      <c r="V273" s="131">
        <f t="shared" si="81"/>
        <v>0</v>
      </c>
      <c r="W273" s="131">
        <f t="shared" si="82"/>
        <v>0</v>
      </c>
      <c r="X273" s="132">
        <f t="shared" si="83"/>
        <v>0</v>
      </c>
      <c r="Y273" s="130">
        <f t="shared" si="84"/>
        <v>0</v>
      </c>
      <c r="Z273" s="131">
        <f t="shared" si="85"/>
        <v>0</v>
      </c>
      <c r="AA273" s="131">
        <f t="shared" si="86"/>
        <v>0</v>
      </c>
      <c r="AB273" s="132">
        <f t="shared" si="87"/>
        <v>0</v>
      </c>
      <c r="AC273" s="130">
        <f t="shared" si="88"/>
        <v>0</v>
      </c>
      <c r="AD273" s="131">
        <f t="shared" si="89"/>
        <v>0</v>
      </c>
      <c r="AE273" s="131">
        <f t="shared" si="90"/>
        <v>0</v>
      </c>
      <c r="AF273" s="132">
        <f t="shared" si="91"/>
        <v>0</v>
      </c>
      <c r="AG273" s="130">
        <f t="shared" si="92"/>
        <v>0</v>
      </c>
      <c r="AH273" s="131">
        <f t="shared" si="93"/>
        <v>0</v>
      </c>
      <c r="AI273" s="131">
        <f t="shared" si="94"/>
        <v>0</v>
      </c>
      <c r="AJ273" s="132">
        <f t="shared" si="95"/>
        <v>0</v>
      </c>
      <c r="AK273" s="1"/>
    </row>
    <row r="274" spans="1:37" ht="15" hidden="1" customHeight="1">
      <c r="A274" s="1"/>
      <c r="B274" s="1"/>
      <c r="C274" s="68">
        <f t="shared" si="96"/>
        <v>45447</v>
      </c>
      <c r="D274" s="119">
        <v>156</v>
      </c>
      <c r="E274" s="130">
        <f t="shared" si="68"/>
        <v>0</v>
      </c>
      <c r="F274" s="131">
        <f t="shared" si="69"/>
        <v>0</v>
      </c>
      <c r="G274" s="131">
        <f t="shared" si="70"/>
        <v>0</v>
      </c>
      <c r="H274" s="132">
        <f t="shared" si="71"/>
        <v>0</v>
      </c>
      <c r="I274" s="130">
        <f t="shared" si="72"/>
        <v>0</v>
      </c>
      <c r="J274" s="131">
        <f t="shared" si="73"/>
        <v>0</v>
      </c>
      <c r="K274" s="131">
        <f t="shared" si="74"/>
        <v>0</v>
      </c>
      <c r="L274" s="132">
        <f t="shared" si="75"/>
        <v>0</v>
      </c>
      <c r="M274" s="130">
        <f t="shared" si="76"/>
        <v>0</v>
      </c>
      <c r="N274" s="131">
        <f t="shared" si="77"/>
        <v>0</v>
      </c>
      <c r="O274" s="131">
        <f t="shared" si="78"/>
        <v>0</v>
      </c>
      <c r="P274" s="132">
        <f t="shared" si="79"/>
        <v>0</v>
      </c>
      <c r="Q274" s="130">
        <f t="shared" si="80"/>
        <v>0</v>
      </c>
      <c r="V274" s="131">
        <f t="shared" si="81"/>
        <v>0</v>
      </c>
      <c r="W274" s="131">
        <f t="shared" si="82"/>
        <v>0</v>
      </c>
      <c r="X274" s="132">
        <f t="shared" si="83"/>
        <v>0</v>
      </c>
      <c r="Y274" s="130">
        <f t="shared" si="84"/>
        <v>0</v>
      </c>
      <c r="Z274" s="131">
        <f t="shared" si="85"/>
        <v>0</v>
      </c>
      <c r="AA274" s="131">
        <f t="shared" si="86"/>
        <v>0</v>
      </c>
      <c r="AB274" s="132">
        <f t="shared" si="87"/>
        <v>0</v>
      </c>
      <c r="AC274" s="130">
        <f t="shared" si="88"/>
        <v>0</v>
      </c>
      <c r="AD274" s="131">
        <f t="shared" si="89"/>
        <v>0</v>
      </c>
      <c r="AE274" s="131">
        <f t="shared" si="90"/>
        <v>0</v>
      </c>
      <c r="AF274" s="132">
        <f t="shared" si="91"/>
        <v>0</v>
      </c>
      <c r="AG274" s="130">
        <f t="shared" si="92"/>
        <v>0</v>
      </c>
      <c r="AH274" s="131">
        <f t="shared" si="93"/>
        <v>0</v>
      </c>
      <c r="AI274" s="131">
        <f t="shared" si="94"/>
        <v>0</v>
      </c>
      <c r="AJ274" s="132">
        <f t="shared" si="95"/>
        <v>0</v>
      </c>
      <c r="AK274" s="1"/>
    </row>
    <row r="275" spans="1:37" ht="15" hidden="1" customHeight="1">
      <c r="A275" s="1"/>
      <c r="B275" s="1"/>
      <c r="C275" s="68">
        <f t="shared" si="96"/>
        <v>45448</v>
      </c>
      <c r="D275" s="119">
        <v>157</v>
      </c>
      <c r="E275" s="130">
        <f t="shared" si="68"/>
        <v>0</v>
      </c>
      <c r="F275" s="131">
        <f t="shared" si="69"/>
        <v>0</v>
      </c>
      <c r="G275" s="131">
        <f t="shared" si="70"/>
        <v>0</v>
      </c>
      <c r="H275" s="132">
        <f t="shared" si="71"/>
        <v>0</v>
      </c>
      <c r="I275" s="130">
        <f t="shared" si="72"/>
        <v>0</v>
      </c>
      <c r="J275" s="131">
        <f t="shared" si="73"/>
        <v>0</v>
      </c>
      <c r="K275" s="131">
        <f t="shared" si="74"/>
        <v>0</v>
      </c>
      <c r="L275" s="132">
        <f t="shared" si="75"/>
        <v>0</v>
      </c>
      <c r="M275" s="130">
        <f t="shared" si="76"/>
        <v>0</v>
      </c>
      <c r="N275" s="131">
        <f t="shared" si="77"/>
        <v>0</v>
      </c>
      <c r="O275" s="131">
        <f t="shared" si="78"/>
        <v>0</v>
      </c>
      <c r="P275" s="132">
        <f t="shared" si="79"/>
        <v>0</v>
      </c>
      <c r="Q275" s="130">
        <f t="shared" si="80"/>
        <v>0</v>
      </c>
      <c r="V275" s="131">
        <f t="shared" si="81"/>
        <v>0</v>
      </c>
      <c r="W275" s="131">
        <f t="shared" si="82"/>
        <v>0</v>
      </c>
      <c r="X275" s="132">
        <f t="shared" si="83"/>
        <v>0</v>
      </c>
      <c r="Y275" s="130">
        <f t="shared" si="84"/>
        <v>0</v>
      </c>
      <c r="Z275" s="131">
        <f t="shared" si="85"/>
        <v>0</v>
      </c>
      <c r="AA275" s="131">
        <f t="shared" si="86"/>
        <v>0</v>
      </c>
      <c r="AB275" s="132">
        <f t="shared" si="87"/>
        <v>0</v>
      </c>
      <c r="AC275" s="130">
        <f t="shared" si="88"/>
        <v>0</v>
      </c>
      <c r="AD275" s="131">
        <f t="shared" si="89"/>
        <v>0</v>
      </c>
      <c r="AE275" s="131">
        <f t="shared" si="90"/>
        <v>0</v>
      </c>
      <c r="AF275" s="132">
        <f t="shared" si="91"/>
        <v>0</v>
      </c>
      <c r="AG275" s="130">
        <f t="shared" si="92"/>
        <v>0</v>
      </c>
      <c r="AH275" s="131">
        <f t="shared" si="93"/>
        <v>0</v>
      </c>
      <c r="AI275" s="131">
        <f t="shared" si="94"/>
        <v>0</v>
      </c>
      <c r="AJ275" s="132">
        <f t="shared" si="95"/>
        <v>0</v>
      </c>
      <c r="AK275" s="1"/>
    </row>
    <row r="276" spans="1:37" ht="15" hidden="1" customHeight="1">
      <c r="A276" s="1"/>
      <c r="B276" s="1"/>
      <c r="C276" s="68">
        <f t="shared" si="96"/>
        <v>45449</v>
      </c>
      <c r="D276" s="119">
        <v>158</v>
      </c>
      <c r="E276" s="130">
        <f t="shared" si="68"/>
        <v>0</v>
      </c>
      <c r="F276" s="131">
        <f t="shared" si="69"/>
        <v>0</v>
      </c>
      <c r="G276" s="131">
        <f t="shared" si="70"/>
        <v>0</v>
      </c>
      <c r="H276" s="132">
        <f t="shared" si="71"/>
        <v>0</v>
      </c>
      <c r="I276" s="130">
        <f t="shared" si="72"/>
        <v>0</v>
      </c>
      <c r="J276" s="131">
        <f t="shared" si="73"/>
        <v>0</v>
      </c>
      <c r="K276" s="131">
        <f t="shared" si="74"/>
        <v>0</v>
      </c>
      <c r="L276" s="132">
        <f t="shared" si="75"/>
        <v>0</v>
      </c>
      <c r="M276" s="130">
        <f t="shared" si="76"/>
        <v>0</v>
      </c>
      <c r="N276" s="131">
        <f t="shared" si="77"/>
        <v>0</v>
      </c>
      <c r="O276" s="131">
        <f t="shared" si="78"/>
        <v>0</v>
      </c>
      <c r="P276" s="132">
        <f t="shared" si="79"/>
        <v>0</v>
      </c>
      <c r="Q276" s="130">
        <f t="shared" si="80"/>
        <v>0</v>
      </c>
      <c r="V276" s="131">
        <f t="shared" si="81"/>
        <v>0</v>
      </c>
      <c r="W276" s="131">
        <f t="shared" si="82"/>
        <v>0</v>
      </c>
      <c r="X276" s="132">
        <f t="shared" si="83"/>
        <v>0</v>
      </c>
      <c r="Y276" s="130">
        <f t="shared" si="84"/>
        <v>0</v>
      </c>
      <c r="Z276" s="131">
        <f t="shared" si="85"/>
        <v>0</v>
      </c>
      <c r="AA276" s="131">
        <f t="shared" si="86"/>
        <v>0</v>
      </c>
      <c r="AB276" s="132">
        <f t="shared" si="87"/>
        <v>0</v>
      </c>
      <c r="AC276" s="130">
        <f t="shared" si="88"/>
        <v>0</v>
      </c>
      <c r="AD276" s="131">
        <f t="shared" si="89"/>
        <v>0</v>
      </c>
      <c r="AE276" s="131">
        <f t="shared" si="90"/>
        <v>0</v>
      </c>
      <c r="AF276" s="132">
        <f t="shared" si="91"/>
        <v>0</v>
      </c>
      <c r="AG276" s="130">
        <f t="shared" si="92"/>
        <v>0</v>
      </c>
      <c r="AH276" s="131">
        <f t="shared" si="93"/>
        <v>0</v>
      </c>
      <c r="AI276" s="131">
        <f t="shared" si="94"/>
        <v>0</v>
      </c>
      <c r="AJ276" s="132">
        <f t="shared" si="95"/>
        <v>0</v>
      </c>
      <c r="AK276" s="1"/>
    </row>
    <row r="277" spans="1:37" ht="15" hidden="1" customHeight="1">
      <c r="A277" s="1"/>
      <c r="B277" s="1"/>
      <c r="C277" s="68">
        <f t="shared" si="96"/>
        <v>45450</v>
      </c>
      <c r="D277" s="119">
        <v>159</v>
      </c>
      <c r="E277" s="130">
        <f t="shared" si="68"/>
        <v>0</v>
      </c>
      <c r="F277" s="131">
        <f t="shared" si="69"/>
        <v>0</v>
      </c>
      <c r="G277" s="131">
        <f t="shared" si="70"/>
        <v>0</v>
      </c>
      <c r="H277" s="132">
        <f t="shared" si="71"/>
        <v>0</v>
      </c>
      <c r="I277" s="130">
        <f t="shared" si="72"/>
        <v>0</v>
      </c>
      <c r="J277" s="131">
        <f t="shared" si="73"/>
        <v>0</v>
      </c>
      <c r="K277" s="131">
        <f t="shared" si="74"/>
        <v>0</v>
      </c>
      <c r="L277" s="132">
        <f t="shared" si="75"/>
        <v>0</v>
      </c>
      <c r="M277" s="130">
        <f t="shared" si="76"/>
        <v>0</v>
      </c>
      <c r="N277" s="131">
        <f t="shared" si="77"/>
        <v>0</v>
      </c>
      <c r="O277" s="131">
        <f t="shared" si="78"/>
        <v>0</v>
      </c>
      <c r="P277" s="132">
        <f t="shared" si="79"/>
        <v>0</v>
      </c>
      <c r="Q277" s="130">
        <f t="shared" si="80"/>
        <v>0</v>
      </c>
      <c r="V277" s="131">
        <f t="shared" si="81"/>
        <v>0</v>
      </c>
      <c r="W277" s="131">
        <f t="shared" si="82"/>
        <v>0</v>
      </c>
      <c r="X277" s="132">
        <f t="shared" si="83"/>
        <v>0</v>
      </c>
      <c r="Y277" s="130">
        <f t="shared" si="84"/>
        <v>0</v>
      </c>
      <c r="Z277" s="131">
        <f t="shared" si="85"/>
        <v>0</v>
      </c>
      <c r="AA277" s="131">
        <f t="shared" si="86"/>
        <v>0</v>
      </c>
      <c r="AB277" s="132">
        <f t="shared" si="87"/>
        <v>0</v>
      </c>
      <c r="AC277" s="130">
        <f t="shared" si="88"/>
        <v>0</v>
      </c>
      <c r="AD277" s="131">
        <f t="shared" si="89"/>
        <v>0</v>
      </c>
      <c r="AE277" s="131">
        <f t="shared" si="90"/>
        <v>0</v>
      </c>
      <c r="AF277" s="132">
        <f t="shared" si="91"/>
        <v>0</v>
      </c>
      <c r="AG277" s="130">
        <f t="shared" si="92"/>
        <v>0</v>
      </c>
      <c r="AH277" s="131">
        <f t="shared" si="93"/>
        <v>0</v>
      </c>
      <c r="AI277" s="131">
        <f t="shared" si="94"/>
        <v>0</v>
      </c>
      <c r="AJ277" s="132">
        <f t="shared" si="95"/>
        <v>0</v>
      </c>
      <c r="AK277" s="1"/>
    </row>
    <row r="278" spans="1:37" ht="15" hidden="1" customHeight="1">
      <c r="A278" s="1"/>
      <c r="B278" s="1"/>
      <c r="C278" s="68">
        <f t="shared" si="96"/>
        <v>45451</v>
      </c>
      <c r="D278" s="119">
        <v>160</v>
      </c>
      <c r="E278" s="130">
        <f t="shared" si="68"/>
        <v>0</v>
      </c>
      <c r="F278" s="131">
        <f t="shared" si="69"/>
        <v>0</v>
      </c>
      <c r="G278" s="131">
        <f t="shared" si="70"/>
        <v>0</v>
      </c>
      <c r="H278" s="132">
        <f t="shared" si="71"/>
        <v>0</v>
      </c>
      <c r="I278" s="130">
        <f t="shared" si="72"/>
        <v>0</v>
      </c>
      <c r="J278" s="131">
        <f t="shared" si="73"/>
        <v>0</v>
      </c>
      <c r="K278" s="131">
        <f t="shared" si="74"/>
        <v>0</v>
      </c>
      <c r="L278" s="132">
        <f t="shared" si="75"/>
        <v>0</v>
      </c>
      <c r="M278" s="130">
        <f t="shared" si="76"/>
        <v>0</v>
      </c>
      <c r="N278" s="131">
        <f t="shared" si="77"/>
        <v>0</v>
      </c>
      <c r="O278" s="131">
        <f t="shared" si="78"/>
        <v>0</v>
      </c>
      <c r="P278" s="132">
        <f t="shared" si="79"/>
        <v>0</v>
      </c>
      <c r="Q278" s="130">
        <f t="shared" si="80"/>
        <v>0</v>
      </c>
      <c r="V278" s="131">
        <f t="shared" si="81"/>
        <v>0</v>
      </c>
      <c r="W278" s="131">
        <f t="shared" si="82"/>
        <v>0</v>
      </c>
      <c r="X278" s="132">
        <f t="shared" si="83"/>
        <v>0</v>
      </c>
      <c r="Y278" s="130">
        <f t="shared" si="84"/>
        <v>0</v>
      </c>
      <c r="Z278" s="131">
        <f t="shared" si="85"/>
        <v>0</v>
      </c>
      <c r="AA278" s="131">
        <f t="shared" si="86"/>
        <v>0</v>
      </c>
      <c r="AB278" s="132">
        <f t="shared" si="87"/>
        <v>0</v>
      </c>
      <c r="AC278" s="130">
        <f t="shared" si="88"/>
        <v>0</v>
      </c>
      <c r="AD278" s="131">
        <f t="shared" si="89"/>
        <v>0</v>
      </c>
      <c r="AE278" s="131">
        <f t="shared" si="90"/>
        <v>0</v>
      </c>
      <c r="AF278" s="132">
        <f t="shared" si="91"/>
        <v>0</v>
      </c>
      <c r="AG278" s="130">
        <f t="shared" si="92"/>
        <v>0</v>
      </c>
      <c r="AH278" s="131">
        <f t="shared" si="93"/>
        <v>0</v>
      </c>
      <c r="AI278" s="131">
        <f t="shared" si="94"/>
        <v>0</v>
      </c>
      <c r="AJ278" s="132">
        <f t="shared" si="95"/>
        <v>0</v>
      </c>
      <c r="AK278" s="1"/>
    </row>
    <row r="279" spans="1:37" ht="15" hidden="1" customHeight="1">
      <c r="A279" s="1"/>
      <c r="B279" s="1"/>
      <c r="C279" s="68">
        <f t="shared" si="96"/>
        <v>45452</v>
      </c>
      <c r="D279" s="119">
        <v>161</v>
      </c>
      <c r="E279" s="130">
        <f t="shared" si="68"/>
        <v>0</v>
      </c>
      <c r="F279" s="131">
        <f t="shared" si="69"/>
        <v>0</v>
      </c>
      <c r="G279" s="131">
        <f t="shared" si="70"/>
        <v>0</v>
      </c>
      <c r="H279" s="132">
        <f t="shared" si="71"/>
        <v>0</v>
      </c>
      <c r="I279" s="130">
        <f t="shared" si="72"/>
        <v>0</v>
      </c>
      <c r="J279" s="131">
        <f t="shared" si="73"/>
        <v>0</v>
      </c>
      <c r="K279" s="131">
        <f t="shared" si="74"/>
        <v>0</v>
      </c>
      <c r="L279" s="132">
        <f t="shared" si="75"/>
        <v>0</v>
      </c>
      <c r="M279" s="130">
        <f t="shared" si="76"/>
        <v>0</v>
      </c>
      <c r="N279" s="131">
        <f t="shared" si="77"/>
        <v>0</v>
      </c>
      <c r="O279" s="131">
        <f t="shared" si="78"/>
        <v>0</v>
      </c>
      <c r="P279" s="132">
        <f t="shared" si="79"/>
        <v>0</v>
      </c>
      <c r="Q279" s="130">
        <f t="shared" si="80"/>
        <v>0</v>
      </c>
      <c r="V279" s="131">
        <f t="shared" si="81"/>
        <v>0</v>
      </c>
      <c r="W279" s="131">
        <f t="shared" si="82"/>
        <v>0</v>
      </c>
      <c r="X279" s="132">
        <f t="shared" si="83"/>
        <v>0</v>
      </c>
      <c r="Y279" s="130">
        <f t="shared" si="84"/>
        <v>0</v>
      </c>
      <c r="Z279" s="131">
        <f t="shared" si="85"/>
        <v>0</v>
      </c>
      <c r="AA279" s="131">
        <f t="shared" si="86"/>
        <v>0</v>
      </c>
      <c r="AB279" s="132">
        <f t="shared" si="87"/>
        <v>0</v>
      </c>
      <c r="AC279" s="130">
        <f t="shared" si="88"/>
        <v>0</v>
      </c>
      <c r="AD279" s="131">
        <f t="shared" si="89"/>
        <v>0</v>
      </c>
      <c r="AE279" s="131">
        <f t="shared" si="90"/>
        <v>0</v>
      </c>
      <c r="AF279" s="132">
        <f t="shared" si="91"/>
        <v>0</v>
      </c>
      <c r="AG279" s="130">
        <f t="shared" si="92"/>
        <v>0</v>
      </c>
      <c r="AH279" s="131">
        <f t="shared" si="93"/>
        <v>0</v>
      </c>
      <c r="AI279" s="131">
        <f t="shared" si="94"/>
        <v>0</v>
      </c>
      <c r="AJ279" s="132">
        <f t="shared" si="95"/>
        <v>0</v>
      </c>
      <c r="AK279" s="1"/>
    </row>
    <row r="280" spans="1:37" ht="15" hidden="1" customHeight="1">
      <c r="A280" s="1"/>
      <c r="B280" s="1"/>
      <c r="C280" s="68">
        <f t="shared" si="96"/>
        <v>45453</v>
      </c>
      <c r="D280" s="119">
        <v>162</v>
      </c>
      <c r="E280" s="130">
        <f t="shared" si="68"/>
        <v>0</v>
      </c>
      <c r="F280" s="131">
        <f t="shared" si="69"/>
        <v>0</v>
      </c>
      <c r="G280" s="131">
        <f t="shared" si="70"/>
        <v>0</v>
      </c>
      <c r="H280" s="132">
        <f t="shared" si="71"/>
        <v>0</v>
      </c>
      <c r="I280" s="130">
        <f t="shared" si="72"/>
        <v>0</v>
      </c>
      <c r="J280" s="131">
        <f t="shared" si="73"/>
        <v>0</v>
      </c>
      <c r="K280" s="131">
        <f t="shared" si="74"/>
        <v>0</v>
      </c>
      <c r="L280" s="132">
        <f t="shared" si="75"/>
        <v>0</v>
      </c>
      <c r="M280" s="130">
        <f t="shared" si="76"/>
        <v>0</v>
      </c>
      <c r="N280" s="131">
        <f t="shared" si="77"/>
        <v>0</v>
      </c>
      <c r="O280" s="131">
        <f t="shared" si="78"/>
        <v>0</v>
      </c>
      <c r="P280" s="132">
        <f t="shared" si="79"/>
        <v>0</v>
      </c>
      <c r="Q280" s="130">
        <f t="shared" si="80"/>
        <v>0</v>
      </c>
      <c r="V280" s="131">
        <f t="shared" si="81"/>
        <v>0</v>
      </c>
      <c r="W280" s="131">
        <f t="shared" si="82"/>
        <v>0</v>
      </c>
      <c r="X280" s="132">
        <f t="shared" si="83"/>
        <v>0</v>
      </c>
      <c r="Y280" s="130">
        <f t="shared" si="84"/>
        <v>0</v>
      </c>
      <c r="Z280" s="131">
        <f t="shared" si="85"/>
        <v>0</v>
      </c>
      <c r="AA280" s="131">
        <f t="shared" si="86"/>
        <v>0</v>
      </c>
      <c r="AB280" s="132">
        <f t="shared" si="87"/>
        <v>0</v>
      </c>
      <c r="AC280" s="130">
        <f t="shared" si="88"/>
        <v>0</v>
      </c>
      <c r="AD280" s="131">
        <f t="shared" si="89"/>
        <v>0</v>
      </c>
      <c r="AE280" s="131">
        <f t="shared" si="90"/>
        <v>0</v>
      </c>
      <c r="AF280" s="132">
        <f t="shared" si="91"/>
        <v>0</v>
      </c>
      <c r="AG280" s="130">
        <f t="shared" si="92"/>
        <v>0</v>
      </c>
      <c r="AH280" s="131">
        <f t="shared" si="93"/>
        <v>0</v>
      </c>
      <c r="AI280" s="131">
        <f t="shared" si="94"/>
        <v>0</v>
      </c>
      <c r="AJ280" s="132">
        <f t="shared" si="95"/>
        <v>0</v>
      </c>
      <c r="AK280" s="1"/>
    </row>
    <row r="281" spans="1:37" ht="15" hidden="1" customHeight="1">
      <c r="A281" s="1"/>
      <c r="B281" s="1"/>
      <c r="C281" s="68">
        <f t="shared" si="96"/>
        <v>45454</v>
      </c>
      <c r="D281" s="119">
        <v>163</v>
      </c>
      <c r="E281" s="130">
        <f t="shared" si="68"/>
        <v>0</v>
      </c>
      <c r="F281" s="131">
        <f t="shared" si="69"/>
        <v>0</v>
      </c>
      <c r="G281" s="131">
        <f t="shared" si="70"/>
        <v>0</v>
      </c>
      <c r="H281" s="132">
        <f t="shared" si="71"/>
        <v>0</v>
      </c>
      <c r="I281" s="130">
        <f t="shared" si="72"/>
        <v>0</v>
      </c>
      <c r="J281" s="131">
        <f t="shared" si="73"/>
        <v>0</v>
      </c>
      <c r="K281" s="131">
        <f t="shared" si="74"/>
        <v>0</v>
      </c>
      <c r="L281" s="132">
        <f t="shared" si="75"/>
        <v>0</v>
      </c>
      <c r="M281" s="130">
        <f t="shared" si="76"/>
        <v>0</v>
      </c>
      <c r="N281" s="131">
        <f t="shared" si="77"/>
        <v>0</v>
      </c>
      <c r="O281" s="131">
        <f t="shared" si="78"/>
        <v>0</v>
      </c>
      <c r="P281" s="132">
        <f t="shared" si="79"/>
        <v>0</v>
      </c>
      <c r="Q281" s="130">
        <f t="shared" si="80"/>
        <v>0</v>
      </c>
      <c r="V281" s="131">
        <f t="shared" si="81"/>
        <v>0</v>
      </c>
      <c r="W281" s="131">
        <f t="shared" si="82"/>
        <v>0</v>
      </c>
      <c r="X281" s="132">
        <f t="shared" si="83"/>
        <v>0</v>
      </c>
      <c r="Y281" s="130">
        <f t="shared" si="84"/>
        <v>0</v>
      </c>
      <c r="Z281" s="131">
        <f t="shared" si="85"/>
        <v>0</v>
      </c>
      <c r="AA281" s="131">
        <f t="shared" si="86"/>
        <v>0</v>
      </c>
      <c r="AB281" s="132">
        <f t="shared" si="87"/>
        <v>0</v>
      </c>
      <c r="AC281" s="130">
        <f t="shared" si="88"/>
        <v>0</v>
      </c>
      <c r="AD281" s="131">
        <f t="shared" si="89"/>
        <v>0</v>
      </c>
      <c r="AE281" s="131">
        <f t="shared" si="90"/>
        <v>0</v>
      </c>
      <c r="AF281" s="132">
        <f t="shared" si="91"/>
        <v>0</v>
      </c>
      <c r="AG281" s="130">
        <f t="shared" si="92"/>
        <v>0</v>
      </c>
      <c r="AH281" s="131">
        <f t="shared" si="93"/>
        <v>0</v>
      </c>
      <c r="AI281" s="131">
        <f t="shared" si="94"/>
        <v>0</v>
      </c>
      <c r="AJ281" s="132">
        <f t="shared" si="95"/>
        <v>0</v>
      </c>
      <c r="AK281" s="1"/>
    </row>
    <row r="282" spans="1:37" ht="15" hidden="1" customHeight="1">
      <c r="A282" s="1"/>
      <c r="B282" s="1"/>
      <c r="C282" s="68">
        <f t="shared" si="96"/>
        <v>45455</v>
      </c>
      <c r="D282" s="119">
        <v>164</v>
      </c>
      <c r="E282" s="130">
        <f t="shared" si="68"/>
        <v>0</v>
      </c>
      <c r="F282" s="131">
        <f t="shared" si="69"/>
        <v>0</v>
      </c>
      <c r="G282" s="131">
        <f t="shared" si="70"/>
        <v>0</v>
      </c>
      <c r="H282" s="132">
        <f t="shared" si="71"/>
        <v>0</v>
      </c>
      <c r="I282" s="130">
        <f t="shared" si="72"/>
        <v>0</v>
      </c>
      <c r="J282" s="131">
        <f t="shared" si="73"/>
        <v>0</v>
      </c>
      <c r="K282" s="131">
        <f t="shared" si="74"/>
        <v>0</v>
      </c>
      <c r="L282" s="132">
        <f t="shared" si="75"/>
        <v>0</v>
      </c>
      <c r="M282" s="130">
        <f t="shared" si="76"/>
        <v>0</v>
      </c>
      <c r="N282" s="131">
        <f t="shared" si="77"/>
        <v>0</v>
      </c>
      <c r="O282" s="131">
        <f t="shared" si="78"/>
        <v>0</v>
      </c>
      <c r="P282" s="132">
        <f t="shared" si="79"/>
        <v>0</v>
      </c>
      <c r="Q282" s="130">
        <f t="shared" si="80"/>
        <v>0</v>
      </c>
      <c r="V282" s="131">
        <f t="shared" si="81"/>
        <v>0</v>
      </c>
      <c r="W282" s="131">
        <f t="shared" si="82"/>
        <v>0</v>
      </c>
      <c r="X282" s="132">
        <f t="shared" si="83"/>
        <v>0</v>
      </c>
      <c r="Y282" s="130">
        <f t="shared" si="84"/>
        <v>0</v>
      </c>
      <c r="Z282" s="131">
        <f t="shared" si="85"/>
        <v>0</v>
      </c>
      <c r="AA282" s="131">
        <f t="shared" si="86"/>
        <v>0</v>
      </c>
      <c r="AB282" s="132">
        <f t="shared" si="87"/>
        <v>0</v>
      </c>
      <c r="AC282" s="130">
        <f t="shared" si="88"/>
        <v>0</v>
      </c>
      <c r="AD282" s="131">
        <f t="shared" si="89"/>
        <v>0</v>
      </c>
      <c r="AE282" s="131">
        <f t="shared" si="90"/>
        <v>0</v>
      </c>
      <c r="AF282" s="132">
        <f t="shared" si="91"/>
        <v>0</v>
      </c>
      <c r="AG282" s="130">
        <f t="shared" si="92"/>
        <v>0</v>
      </c>
      <c r="AH282" s="131">
        <f t="shared" si="93"/>
        <v>0</v>
      </c>
      <c r="AI282" s="131">
        <f t="shared" si="94"/>
        <v>0</v>
      </c>
      <c r="AJ282" s="132">
        <f t="shared" si="95"/>
        <v>0</v>
      </c>
      <c r="AK282" s="1"/>
    </row>
    <row r="283" spans="1:37" ht="15" hidden="1" customHeight="1">
      <c r="A283" s="1"/>
      <c r="B283" s="1"/>
      <c r="C283" s="68">
        <f t="shared" si="96"/>
        <v>45456</v>
      </c>
      <c r="D283" s="119">
        <v>165</v>
      </c>
      <c r="E283" s="130">
        <f t="shared" si="68"/>
        <v>0</v>
      </c>
      <c r="F283" s="131">
        <f t="shared" si="69"/>
        <v>0</v>
      </c>
      <c r="G283" s="131">
        <f t="shared" si="70"/>
        <v>0</v>
      </c>
      <c r="H283" s="132">
        <f t="shared" si="71"/>
        <v>0</v>
      </c>
      <c r="I283" s="130">
        <f t="shared" si="72"/>
        <v>0</v>
      </c>
      <c r="J283" s="131">
        <f t="shared" si="73"/>
        <v>0</v>
      </c>
      <c r="K283" s="131">
        <f t="shared" si="74"/>
        <v>0</v>
      </c>
      <c r="L283" s="132">
        <f t="shared" si="75"/>
        <v>0</v>
      </c>
      <c r="M283" s="130">
        <f t="shared" si="76"/>
        <v>0</v>
      </c>
      <c r="N283" s="131">
        <f t="shared" si="77"/>
        <v>0</v>
      </c>
      <c r="O283" s="131">
        <f t="shared" si="78"/>
        <v>0</v>
      </c>
      <c r="P283" s="132">
        <f t="shared" si="79"/>
        <v>0</v>
      </c>
      <c r="Q283" s="130">
        <f t="shared" si="80"/>
        <v>0</v>
      </c>
      <c r="V283" s="131">
        <f t="shared" si="81"/>
        <v>0</v>
      </c>
      <c r="W283" s="131">
        <f t="shared" si="82"/>
        <v>0</v>
      </c>
      <c r="X283" s="132">
        <f t="shared" si="83"/>
        <v>0</v>
      </c>
      <c r="Y283" s="130">
        <f t="shared" si="84"/>
        <v>0</v>
      </c>
      <c r="Z283" s="131">
        <f t="shared" si="85"/>
        <v>0</v>
      </c>
      <c r="AA283" s="131">
        <f t="shared" si="86"/>
        <v>0</v>
      </c>
      <c r="AB283" s="132">
        <f t="shared" si="87"/>
        <v>0</v>
      </c>
      <c r="AC283" s="130">
        <f t="shared" si="88"/>
        <v>0</v>
      </c>
      <c r="AD283" s="131">
        <f t="shared" si="89"/>
        <v>0</v>
      </c>
      <c r="AE283" s="131">
        <f t="shared" si="90"/>
        <v>0</v>
      </c>
      <c r="AF283" s="132">
        <f t="shared" si="91"/>
        <v>0</v>
      </c>
      <c r="AG283" s="130">
        <f t="shared" si="92"/>
        <v>0</v>
      </c>
      <c r="AH283" s="131">
        <f t="shared" si="93"/>
        <v>0</v>
      </c>
      <c r="AI283" s="131">
        <f t="shared" si="94"/>
        <v>0</v>
      </c>
      <c r="AJ283" s="132">
        <f t="shared" si="95"/>
        <v>0</v>
      </c>
      <c r="AK283" s="1"/>
    </row>
    <row r="284" spans="1:37" ht="15" hidden="1" customHeight="1">
      <c r="A284" s="1"/>
      <c r="B284" s="1"/>
      <c r="C284" s="68">
        <f t="shared" si="96"/>
        <v>45457</v>
      </c>
      <c r="D284" s="119">
        <v>166</v>
      </c>
      <c r="E284" s="130">
        <f t="shared" si="68"/>
        <v>0</v>
      </c>
      <c r="F284" s="131">
        <f t="shared" si="69"/>
        <v>0</v>
      </c>
      <c r="G284" s="131">
        <f t="shared" si="70"/>
        <v>0</v>
      </c>
      <c r="H284" s="132">
        <f t="shared" si="71"/>
        <v>0</v>
      </c>
      <c r="I284" s="130">
        <f t="shared" si="72"/>
        <v>0</v>
      </c>
      <c r="J284" s="131">
        <f t="shared" si="73"/>
        <v>0</v>
      </c>
      <c r="K284" s="131">
        <f t="shared" si="74"/>
        <v>0</v>
      </c>
      <c r="L284" s="132">
        <f t="shared" si="75"/>
        <v>0</v>
      </c>
      <c r="M284" s="130">
        <f t="shared" si="76"/>
        <v>0</v>
      </c>
      <c r="N284" s="131">
        <f t="shared" si="77"/>
        <v>0</v>
      </c>
      <c r="O284" s="131">
        <f t="shared" si="78"/>
        <v>0</v>
      </c>
      <c r="P284" s="132">
        <f t="shared" si="79"/>
        <v>0</v>
      </c>
      <c r="Q284" s="130">
        <f t="shared" si="80"/>
        <v>0</v>
      </c>
      <c r="V284" s="131">
        <f t="shared" si="81"/>
        <v>0</v>
      </c>
      <c r="W284" s="131">
        <f t="shared" si="82"/>
        <v>0</v>
      </c>
      <c r="X284" s="132">
        <f t="shared" si="83"/>
        <v>0</v>
      </c>
      <c r="Y284" s="130">
        <f t="shared" si="84"/>
        <v>0</v>
      </c>
      <c r="Z284" s="131">
        <f t="shared" si="85"/>
        <v>0</v>
      </c>
      <c r="AA284" s="131">
        <f t="shared" si="86"/>
        <v>0</v>
      </c>
      <c r="AB284" s="132">
        <f t="shared" si="87"/>
        <v>0</v>
      </c>
      <c r="AC284" s="130">
        <f t="shared" si="88"/>
        <v>0</v>
      </c>
      <c r="AD284" s="131">
        <f t="shared" si="89"/>
        <v>0</v>
      </c>
      <c r="AE284" s="131">
        <f t="shared" si="90"/>
        <v>0</v>
      </c>
      <c r="AF284" s="132">
        <f t="shared" si="91"/>
        <v>0</v>
      </c>
      <c r="AG284" s="130">
        <f t="shared" si="92"/>
        <v>0</v>
      </c>
      <c r="AH284" s="131">
        <f t="shared" si="93"/>
        <v>0</v>
      </c>
      <c r="AI284" s="131">
        <f t="shared" si="94"/>
        <v>0</v>
      </c>
      <c r="AJ284" s="132">
        <f t="shared" si="95"/>
        <v>0</v>
      </c>
      <c r="AK284" s="1"/>
    </row>
    <row r="285" spans="1:37" ht="15" hidden="1" customHeight="1">
      <c r="A285" s="1"/>
      <c r="B285" s="1"/>
      <c r="C285" s="68">
        <f t="shared" si="96"/>
        <v>45458</v>
      </c>
      <c r="D285" s="119">
        <v>167</v>
      </c>
      <c r="E285" s="130">
        <f t="shared" si="68"/>
        <v>0</v>
      </c>
      <c r="F285" s="131">
        <f t="shared" si="69"/>
        <v>0</v>
      </c>
      <c r="G285" s="131">
        <f t="shared" si="70"/>
        <v>0</v>
      </c>
      <c r="H285" s="132">
        <f t="shared" si="71"/>
        <v>0</v>
      </c>
      <c r="I285" s="130">
        <f t="shared" si="72"/>
        <v>0</v>
      </c>
      <c r="J285" s="131">
        <f t="shared" si="73"/>
        <v>0</v>
      </c>
      <c r="K285" s="131">
        <f t="shared" si="74"/>
        <v>0</v>
      </c>
      <c r="L285" s="132">
        <f t="shared" si="75"/>
        <v>0</v>
      </c>
      <c r="M285" s="130">
        <f t="shared" si="76"/>
        <v>0</v>
      </c>
      <c r="N285" s="131">
        <f t="shared" si="77"/>
        <v>0</v>
      </c>
      <c r="O285" s="131">
        <f t="shared" si="78"/>
        <v>0</v>
      </c>
      <c r="P285" s="132">
        <f t="shared" si="79"/>
        <v>0</v>
      </c>
      <c r="Q285" s="130">
        <f t="shared" si="80"/>
        <v>0</v>
      </c>
      <c r="V285" s="131">
        <f t="shared" si="81"/>
        <v>0</v>
      </c>
      <c r="W285" s="131">
        <f t="shared" si="82"/>
        <v>0</v>
      </c>
      <c r="X285" s="132">
        <f t="shared" si="83"/>
        <v>0</v>
      </c>
      <c r="Y285" s="130">
        <f t="shared" si="84"/>
        <v>0</v>
      </c>
      <c r="Z285" s="131">
        <f t="shared" si="85"/>
        <v>0</v>
      </c>
      <c r="AA285" s="131">
        <f t="shared" si="86"/>
        <v>0</v>
      </c>
      <c r="AB285" s="132">
        <f t="shared" si="87"/>
        <v>0</v>
      </c>
      <c r="AC285" s="130">
        <f t="shared" si="88"/>
        <v>0</v>
      </c>
      <c r="AD285" s="131">
        <f t="shared" si="89"/>
        <v>0</v>
      </c>
      <c r="AE285" s="131">
        <f t="shared" si="90"/>
        <v>0</v>
      </c>
      <c r="AF285" s="132">
        <f t="shared" si="91"/>
        <v>0</v>
      </c>
      <c r="AG285" s="130">
        <f t="shared" si="92"/>
        <v>0</v>
      </c>
      <c r="AH285" s="131">
        <f t="shared" si="93"/>
        <v>0</v>
      </c>
      <c r="AI285" s="131">
        <f t="shared" si="94"/>
        <v>0</v>
      </c>
      <c r="AJ285" s="132">
        <f t="shared" si="95"/>
        <v>0</v>
      </c>
      <c r="AK285" s="1"/>
    </row>
    <row r="286" spans="1:37" ht="15" hidden="1" customHeight="1">
      <c r="A286" s="1"/>
      <c r="B286" s="1"/>
      <c r="C286" s="68">
        <f t="shared" si="96"/>
        <v>45459</v>
      </c>
      <c r="D286" s="119">
        <v>168</v>
      </c>
      <c r="E286" s="130">
        <f t="shared" si="68"/>
        <v>0</v>
      </c>
      <c r="F286" s="131" t="str">
        <f t="shared" si="69"/>
        <v>SF</v>
      </c>
      <c r="G286" s="131">
        <f t="shared" si="70"/>
        <v>0</v>
      </c>
      <c r="H286" s="132">
        <f t="shared" si="71"/>
        <v>0</v>
      </c>
      <c r="I286" s="130">
        <f t="shared" si="72"/>
        <v>0</v>
      </c>
      <c r="J286" s="131">
        <f t="shared" si="73"/>
        <v>0</v>
      </c>
      <c r="K286" s="131">
        <f t="shared" si="74"/>
        <v>0</v>
      </c>
      <c r="L286" s="132">
        <f t="shared" si="75"/>
        <v>0</v>
      </c>
      <c r="M286" s="130">
        <f t="shared" si="76"/>
        <v>0</v>
      </c>
      <c r="N286" s="131">
        <f t="shared" si="77"/>
        <v>0</v>
      </c>
      <c r="O286" s="131">
        <f t="shared" si="78"/>
        <v>0</v>
      </c>
      <c r="P286" s="132">
        <f t="shared" si="79"/>
        <v>0</v>
      </c>
      <c r="Q286" s="130">
        <f t="shared" si="80"/>
        <v>0</v>
      </c>
      <c r="V286" s="131">
        <f t="shared" si="81"/>
        <v>0</v>
      </c>
      <c r="W286" s="131">
        <f t="shared" si="82"/>
        <v>0</v>
      </c>
      <c r="X286" s="132">
        <f t="shared" si="83"/>
        <v>0</v>
      </c>
      <c r="Y286" s="130">
        <f t="shared" si="84"/>
        <v>0</v>
      </c>
      <c r="Z286" s="131">
        <f t="shared" si="85"/>
        <v>0</v>
      </c>
      <c r="AA286" s="131">
        <f t="shared" si="86"/>
        <v>0</v>
      </c>
      <c r="AB286" s="132">
        <f t="shared" si="87"/>
        <v>0</v>
      </c>
      <c r="AC286" s="130">
        <f t="shared" si="88"/>
        <v>0</v>
      </c>
      <c r="AD286" s="131">
        <f t="shared" si="89"/>
        <v>0</v>
      </c>
      <c r="AE286" s="131">
        <f t="shared" si="90"/>
        <v>0</v>
      </c>
      <c r="AF286" s="132">
        <f t="shared" si="91"/>
        <v>0</v>
      </c>
      <c r="AG286" s="130">
        <f t="shared" si="92"/>
        <v>0</v>
      </c>
      <c r="AH286" s="131">
        <f t="shared" si="93"/>
        <v>0</v>
      </c>
      <c r="AI286" s="131">
        <f t="shared" si="94"/>
        <v>0</v>
      </c>
      <c r="AJ286" s="132">
        <f t="shared" si="95"/>
        <v>0</v>
      </c>
      <c r="AK286" s="1"/>
    </row>
    <row r="287" spans="1:37" ht="15" hidden="1" customHeight="1">
      <c r="A287" s="1"/>
      <c r="B287" s="1"/>
      <c r="C287" s="68">
        <f t="shared" si="96"/>
        <v>45460</v>
      </c>
      <c r="D287" s="119">
        <v>169</v>
      </c>
      <c r="E287" s="130">
        <f t="shared" si="68"/>
        <v>0</v>
      </c>
      <c r="F287" s="131">
        <f t="shared" si="69"/>
        <v>0</v>
      </c>
      <c r="G287" s="131">
        <f t="shared" si="70"/>
        <v>0</v>
      </c>
      <c r="H287" s="132">
        <f t="shared" si="71"/>
        <v>0</v>
      </c>
      <c r="I287" s="130">
        <f t="shared" si="72"/>
        <v>0</v>
      </c>
      <c r="J287" s="131">
        <f t="shared" si="73"/>
        <v>0</v>
      </c>
      <c r="K287" s="131">
        <f t="shared" si="74"/>
        <v>0</v>
      </c>
      <c r="L287" s="132">
        <f t="shared" si="75"/>
        <v>0</v>
      </c>
      <c r="M287" s="130">
        <f t="shared" si="76"/>
        <v>0</v>
      </c>
      <c r="N287" s="131">
        <f t="shared" si="77"/>
        <v>0</v>
      </c>
      <c r="O287" s="131">
        <f t="shared" si="78"/>
        <v>0</v>
      </c>
      <c r="P287" s="132">
        <f t="shared" si="79"/>
        <v>0</v>
      </c>
      <c r="Q287" s="130">
        <f t="shared" si="80"/>
        <v>0</v>
      </c>
      <c r="V287" s="131">
        <f t="shared" si="81"/>
        <v>0</v>
      </c>
      <c r="W287" s="131">
        <f t="shared" si="82"/>
        <v>0</v>
      </c>
      <c r="X287" s="132">
        <f t="shared" si="83"/>
        <v>0</v>
      </c>
      <c r="Y287" s="130">
        <f t="shared" si="84"/>
        <v>0</v>
      </c>
      <c r="Z287" s="131">
        <f t="shared" si="85"/>
        <v>0</v>
      </c>
      <c r="AA287" s="131">
        <f t="shared" si="86"/>
        <v>0</v>
      </c>
      <c r="AB287" s="132">
        <f t="shared" si="87"/>
        <v>0</v>
      </c>
      <c r="AC287" s="130">
        <f t="shared" si="88"/>
        <v>0</v>
      </c>
      <c r="AD287" s="131">
        <f t="shared" si="89"/>
        <v>0</v>
      </c>
      <c r="AE287" s="131">
        <f t="shared" si="90"/>
        <v>0</v>
      </c>
      <c r="AF287" s="132">
        <f t="shared" si="91"/>
        <v>0</v>
      </c>
      <c r="AG287" s="130">
        <f t="shared" si="92"/>
        <v>0</v>
      </c>
      <c r="AH287" s="131">
        <f t="shared" si="93"/>
        <v>0</v>
      </c>
      <c r="AI287" s="131">
        <f t="shared" si="94"/>
        <v>0</v>
      </c>
      <c r="AJ287" s="132">
        <f t="shared" si="95"/>
        <v>0</v>
      </c>
      <c r="AK287" s="1"/>
    </row>
    <row r="288" spans="1:37" ht="15" hidden="1" customHeight="1">
      <c r="A288" s="1"/>
      <c r="B288" s="1"/>
      <c r="C288" s="68">
        <f t="shared" si="96"/>
        <v>45461</v>
      </c>
      <c r="D288" s="119">
        <v>170</v>
      </c>
      <c r="E288" s="130">
        <f t="shared" si="68"/>
        <v>0</v>
      </c>
      <c r="F288" s="131">
        <f t="shared" si="69"/>
        <v>0</v>
      </c>
      <c r="G288" s="131">
        <f t="shared" si="70"/>
        <v>0</v>
      </c>
      <c r="H288" s="132">
        <f t="shared" si="71"/>
        <v>0</v>
      </c>
      <c r="I288" s="130">
        <f t="shared" si="72"/>
        <v>0</v>
      </c>
      <c r="J288" s="131">
        <f t="shared" si="73"/>
        <v>0</v>
      </c>
      <c r="K288" s="131">
        <f t="shared" si="74"/>
        <v>0</v>
      </c>
      <c r="L288" s="132">
        <f t="shared" si="75"/>
        <v>0</v>
      </c>
      <c r="M288" s="130">
        <f t="shared" si="76"/>
        <v>0</v>
      </c>
      <c r="N288" s="131">
        <f t="shared" si="77"/>
        <v>0</v>
      </c>
      <c r="O288" s="131">
        <f t="shared" si="78"/>
        <v>0</v>
      </c>
      <c r="P288" s="132">
        <f t="shared" si="79"/>
        <v>0</v>
      </c>
      <c r="Q288" s="130">
        <f t="shared" si="80"/>
        <v>0</v>
      </c>
      <c r="V288" s="131">
        <f t="shared" si="81"/>
        <v>0</v>
      </c>
      <c r="W288" s="131">
        <f t="shared" si="82"/>
        <v>0</v>
      </c>
      <c r="X288" s="132">
        <f t="shared" si="83"/>
        <v>0</v>
      </c>
      <c r="Y288" s="130">
        <f t="shared" si="84"/>
        <v>0</v>
      </c>
      <c r="Z288" s="131">
        <f t="shared" si="85"/>
        <v>0</v>
      </c>
      <c r="AA288" s="131">
        <f t="shared" si="86"/>
        <v>0</v>
      </c>
      <c r="AB288" s="132">
        <f t="shared" si="87"/>
        <v>0</v>
      </c>
      <c r="AC288" s="130">
        <f t="shared" si="88"/>
        <v>0</v>
      </c>
      <c r="AD288" s="131">
        <f t="shared" si="89"/>
        <v>0</v>
      </c>
      <c r="AE288" s="131">
        <f t="shared" si="90"/>
        <v>0</v>
      </c>
      <c r="AF288" s="132">
        <f t="shared" si="91"/>
        <v>0</v>
      </c>
      <c r="AG288" s="130">
        <f t="shared" si="92"/>
        <v>0</v>
      </c>
      <c r="AH288" s="131">
        <f t="shared" si="93"/>
        <v>0</v>
      </c>
      <c r="AI288" s="131">
        <f t="shared" si="94"/>
        <v>0</v>
      </c>
      <c r="AJ288" s="132">
        <f t="shared" si="95"/>
        <v>0</v>
      </c>
      <c r="AK288" s="1"/>
    </row>
    <row r="289" spans="1:37" ht="15" hidden="1" customHeight="1">
      <c r="A289" s="1"/>
      <c r="B289" s="1"/>
      <c r="C289" s="68">
        <f t="shared" si="96"/>
        <v>45462</v>
      </c>
      <c r="D289" s="119">
        <v>171</v>
      </c>
      <c r="E289" s="130">
        <f t="shared" si="68"/>
        <v>0</v>
      </c>
      <c r="F289" s="131">
        <f t="shared" si="69"/>
        <v>0</v>
      </c>
      <c r="G289" s="131">
        <f t="shared" si="70"/>
        <v>0</v>
      </c>
      <c r="H289" s="132">
        <f t="shared" si="71"/>
        <v>0</v>
      </c>
      <c r="I289" s="130">
        <f t="shared" si="72"/>
        <v>0</v>
      </c>
      <c r="J289" s="131">
        <f t="shared" si="73"/>
        <v>0</v>
      </c>
      <c r="K289" s="131">
        <f t="shared" si="74"/>
        <v>0</v>
      </c>
      <c r="L289" s="132">
        <f t="shared" si="75"/>
        <v>0</v>
      </c>
      <c r="M289" s="130">
        <f t="shared" si="76"/>
        <v>0</v>
      </c>
      <c r="N289" s="131">
        <f t="shared" si="77"/>
        <v>0</v>
      </c>
      <c r="O289" s="131">
        <f t="shared" si="78"/>
        <v>0</v>
      </c>
      <c r="P289" s="132">
        <f t="shared" si="79"/>
        <v>0</v>
      </c>
      <c r="Q289" s="130">
        <f t="shared" si="80"/>
        <v>0</v>
      </c>
      <c r="V289" s="131">
        <f t="shared" si="81"/>
        <v>0</v>
      </c>
      <c r="W289" s="131">
        <f t="shared" si="82"/>
        <v>0</v>
      </c>
      <c r="X289" s="132">
        <f t="shared" si="83"/>
        <v>0</v>
      </c>
      <c r="Y289" s="130">
        <f t="shared" si="84"/>
        <v>0</v>
      </c>
      <c r="Z289" s="131">
        <f t="shared" si="85"/>
        <v>0</v>
      </c>
      <c r="AA289" s="131">
        <f t="shared" si="86"/>
        <v>0</v>
      </c>
      <c r="AB289" s="132">
        <f t="shared" si="87"/>
        <v>0</v>
      </c>
      <c r="AC289" s="130">
        <f t="shared" si="88"/>
        <v>0</v>
      </c>
      <c r="AD289" s="131">
        <f t="shared" si="89"/>
        <v>0</v>
      </c>
      <c r="AE289" s="131">
        <f t="shared" si="90"/>
        <v>0</v>
      </c>
      <c r="AF289" s="132">
        <f t="shared" si="91"/>
        <v>0</v>
      </c>
      <c r="AG289" s="130">
        <f t="shared" si="92"/>
        <v>0</v>
      </c>
      <c r="AH289" s="131">
        <f t="shared" si="93"/>
        <v>0</v>
      </c>
      <c r="AI289" s="131">
        <f t="shared" si="94"/>
        <v>0</v>
      </c>
      <c r="AJ289" s="132">
        <f t="shared" si="95"/>
        <v>0</v>
      </c>
      <c r="AK289" s="1"/>
    </row>
    <row r="290" spans="1:37" ht="15" hidden="1" customHeight="1">
      <c r="A290" s="1"/>
      <c r="B290" s="1"/>
      <c r="C290" s="68">
        <f t="shared" si="96"/>
        <v>45463</v>
      </c>
      <c r="D290" s="119">
        <v>172</v>
      </c>
      <c r="E290" s="130">
        <f t="shared" si="68"/>
        <v>0</v>
      </c>
      <c r="F290" s="131">
        <f t="shared" si="69"/>
        <v>0</v>
      </c>
      <c r="G290" s="131">
        <f t="shared" si="70"/>
        <v>0</v>
      </c>
      <c r="H290" s="132" t="str">
        <f t="shared" si="71"/>
        <v>ISP</v>
      </c>
      <c r="I290" s="130">
        <f t="shared" si="72"/>
        <v>0</v>
      </c>
      <c r="J290" s="131">
        <f t="shared" si="73"/>
        <v>0</v>
      </c>
      <c r="K290" s="131">
        <f t="shared" si="74"/>
        <v>0</v>
      </c>
      <c r="L290" s="132">
        <f t="shared" si="75"/>
        <v>0</v>
      </c>
      <c r="M290" s="130">
        <f t="shared" si="76"/>
        <v>0</v>
      </c>
      <c r="N290" s="131">
        <f t="shared" si="77"/>
        <v>0</v>
      </c>
      <c r="O290" s="131">
        <f t="shared" si="78"/>
        <v>0</v>
      </c>
      <c r="P290" s="132">
        <f t="shared" si="79"/>
        <v>0</v>
      </c>
      <c r="Q290" s="130">
        <f t="shared" si="80"/>
        <v>0</v>
      </c>
      <c r="V290" s="131">
        <f t="shared" si="81"/>
        <v>0</v>
      </c>
      <c r="W290" s="131">
        <f t="shared" si="82"/>
        <v>0</v>
      </c>
      <c r="X290" s="132">
        <f t="shared" si="83"/>
        <v>0</v>
      </c>
      <c r="Y290" s="130">
        <f t="shared" si="84"/>
        <v>0</v>
      </c>
      <c r="Z290" s="131">
        <f t="shared" si="85"/>
        <v>0</v>
      </c>
      <c r="AA290" s="131">
        <f t="shared" si="86"/>
        <v>0</v>
      </c>
      <c r="AB290" s="132">
        <f t="shared" si="87"/>
        <v>0</v>
      </c>
      <c r="AC290" s="130">
        <f t="shared" si="88"/>
        <v>0</v>
      </c>
      <c r="AD290" s="131">
        <f t="shared" si="89"/>
        <v>0</v>
      </c>
      <c r="AE290" s="131">
        <f t="shared" si="90"/>
        <v>0</v>
      </c>
      <c r="AF290" s="132">
        <f t="shared" si="91"/>
        <v>0</v>
      </c>
      <c r="AG290" s="130">
        <f t="shared" si="92"/>
        <v>0</v>
      </c>
      <c r="AH290" s="131">
        <f t="shared" si="93"/>
        <v>0</v>
      </c>
      <c r="AI290" s="131">
        <f t="shared" si="94"/>
        <v>0</v>
      </c>
      <c r="AJ290" s="132">
        <f t="shared" si="95"/>
        <v>0</v>
      </c>
      <c r="AK290" s="1"/>
    </row>
    <row r="291" spans="1:37" ht="15" hidden="1" customHeight="1">
      <c r="A291" s="1"/>
      <c r="B291" s="1"/>
      <c r="C291" s="68">
        <f t="shared" si="96"/>
        <v>45464</v>
      </c>
      <c r="D291" s="119">
        <v>173</v>
      </c>
      <c r="E291" s="130">
        <f t="shared" si="68"/>
        <v>0</v>
      </c>
      <c r="F291" s="131">
        <f t="shared" si="69"/>
        <v>0</v>
      </c>
      <c r="G291" s="131">
        <f t="shared" si="70"/>
        <v>0</v>
      </c>
      <c r="H291" s="132" t="str">
        <f t="shared" si="71"/>
        <v>ISP</v>
      </c>
      <c r="I291" s="130">
        <f t="shared" si="72"/>
        <v>0</v>
      </c>
      <c r="J291" s="131" t="str">
        <f t="shared" si="73"/>
        <v>SF</v>
      </c>
      <c r="K291" s="131">
        <f t="shared" si="74"/>
        <v>0</v>
      </c>
      <c r="L291" s="132">
        <f t="shared" si="75"/>
        <v>0</v>
      </c>
      <c r="M291" s="130">
        <f t="shared" si="76"/>
        <v>0</v>
      </c>
      <c r="N291" s="131">
        <f t="shared" si="77"/>
        <v>0</v>
      </c>
      <c r="O291" s="131">
        <f t="shared" si="78"/>
        <v>0</v>
      </c>
      <c r="P291" s="132">
        <f t="shared" si="79"/>
        <v>0</v>
      </c>
      <c r="Q291" s="130">
        <f t="shared" si="80"/>
        <v>0</v>
      </c>
      <c r="V291" s="131">
        <f t="shared" si="81"/>
        <v>0</v>
      </c>
      <c r="W291" s="131">
        <f t="shared" si="82"/>
        <v>0</v>
      </c>
      <c r="X291" s="132">
        <f t="shared" si="83"/>
        <v>0</v>
      </c>
      <c r="Y291" s="130">
        <f t="shared" si="84"/>
        <v>0</v>
      </c>
      <c r="Z291" s="131">
        <f t="shared" si="85"/>
        <v>0</v>
      </c>
      <c r="AA291" s="131">
        <f t="shared" si="86"/>
        <v>0</v>
      </c>
      <c r="AB291" s="132">
        <f t="shared" si="87"/>
        <v>0</v>
      </c>
      <c r="AC291" s="130">
        <f t="shared" si="88"/>
        <v>0</v>
      </c>
      <c r="AD291" s="131">
        <f t="shared" si="89"/>
        <v>0</v>
      </c>
      <c r="AE291" s="131">
        <f t="shared" si="90"/>
        <v>0</v>
      </c>
      <c r="AF291" s="132">
        <f t="shared" si="91"/>
        <v>0</v>
      </c>
      <c r="AG291" s="130">
        <f t="shared" si="92"/>
        <v>0</v>
      </c>
      <c r="AH291" s="131">
        <f t="shared" si="93"/>
        <v>0</v>
      </c>
      <c r="AI291" s="131">
        <f t="shared" si="94"/>
        <v>0</v>
      </c>
      <c r="AJ291" s="132">
        <f t="shared" si="95"/>
        <v>0</v>
      </c>
      <c r="AK291" s="1"/>
    </row>
    <row r="292" spans="1:37" ht="15" hidden="1" customHeight="1">
      <c r="A292" s="1"/>
      <c r="B292" s="1"/>
      <c r="C292" s="68">
        <f t="shared" si="96"/>
        <v>45465</v>
      </c>
      <c r="D292" s="119">
        <v>174</v>
      </c>
      <c r="E292" s="130">
        <f t="shared" si="68"/>
        <v>0</v>
      </c>
      <c r="F292" s="131">
        <f t="shared" si="69"/>
        <v>0</v>
      </c>
      <c r="G292" s="131">
        <f t="shared" si="70"/>
        <v>0</v>
      </c>
      <c r="H292" s="132" t="str">
        <f t="shared" si="71"/>
        <v>ISP</v>
      </c>
      <c r="I292" s="130">
        <f t="shared" si="72"/>
        <v>0</v>
      </c>
      <c r="J292" s="131">
        <f t="shared" si="73"/>
        <v>0</v>
      </c>
      <c r="K292" s="131">
        <f t="shared" si="74"/>
        <v>0</v>
      </c>
      <c r="L292" s="132">
        <f t="shared" si="75"/>
        <v>0</v>
      </c>
      <c r="M292" s="130">
        <f t="shared" si="76"/>
        <v>0</v>
      </c>
      <c r="N292" s="131">
        <f t="shared" si="77"/>
        <v>0</v>
      </c>
      <c r="O292" s="131">
        <f t="shared" si="78"/>
        <v>0</v>
      </c>
      <c r="P292" s="132">
        <f t="shared" si="79"/>
        <v>0</v>
      </c>
      <c r="Q292" s="130">
        <f t="shared" si="80"/>
        <v>0</v>
      </c>
      <c r="V292" s="131">
        <f t="shared" si="81"/>
        <v>0</v>
      </c>
      <c r="W292" s="131">
        <f t="shared" si="82"/>
        <v>0</v>
      </c>
      <c r="X292" s="132">
        <f t="shared" si="83"/>
        <v>0</v>
      </c>
      <c r="Y292" s="130">
        <f t="shared" si="84"/>
        <v>0</v>
      </c>
      <c r="Z292" s="131">
        <f t="shared" si="85"/>
        <v>0</v>
      </c>
      <c r="AA292" s="131">
        <f t="shared" si="86"/>
        <v>0</v>
      </c>
      <c r="AB292" s="132">
        <f t="shared" si="87"/>
        <v>0</v>
      </c>
      <c r="AC292" s="130">
        <f t="shared" si="88"/>
        <v>0</v>
      </c>
      <c r="AD292" s="131">
        <f t="shared" si="89"/>
        <v>0</v>
      </c>
      <c r="AE292" s="131">
        <f t="shared" si="90"/>
        <v>0</v>
      </c>
      <c r="AF292" s="132">
        <f t="shared" si="91"/>
        <v>0</v>
      </c>
      <c r="AG292" s="130">
        <f t="shared" si="92"/>
        <v>0</v>
      </c>
      <c r="AH292" s="131">
        <f t="shared" si="93"/>
        <v>0</v>
      </c>
      <c r="AI292" s="131">
        <f t="shared" si="94"/>
        <v>0</v>
      </c>
      <c r="AJ292" s="132">
        <f t="shared" si="95"/>
        <v>0</v>
      </c>
      <c r="AK292" s="1"/>
    </row>
    <row r="293" spans="1:37" ht="15" hidden="1" customHeight="1">
      <c r="A293" s="1"/>
      <c r="B293" s="1"/>
      <c r="C293" s="68">
        <f t="shared" si="96"/>
        <v>45466</v>
      </c>
      <c r="D293" s="119">
        <v>175</v>
      </c>
      <c r="E293" s="130">
        <f t="shared" si="68"/>
        <v>0</v>
      </c>
      <c r="F293" s="131">
        <f t="shared" si="69"/>
        <v>0</v>
      </c>
      <c r="G293" s="131">
        <f t="shared" si="70"/>
        <v>0</v>
      </c>
      <c r="H293" s="132" t="str">
        <f t="shared" si="71"/>
        <v>ISP</v>
      </c>
      <c r="I293" s="130">
        <f t="shared" si="72"/>
        <v>0</v>
      </c>
      <c r="J293" s="131">
        <f t="shared" si="73"/>
        <v>0</v>
      </c>
      <c r="K293" s="131">
        <f t="shared" si="74"/>
        <v>0</v>
      </c>
      <c r="L293" s="132">
        <f t="shared" si="75"/>
        <v>0</v>
      </c>
      <c r="M293" s="130">
        <f t="shared" si="76"/>
        <v>0</v>
      </c>
      <c r="N293" s="131">
        <f t="shared" si="77"/>
        <v>0</v>
      </c>
      <c r="O293" s="131">
        <f t="shared" si="78"/>
        <v>0</v>
      </c>
      <c r="P293" s="132">
        <f t="shared" si="79"/>
        <v>0</v>
      </c>
      <c r="Q293" s="130">
        <f t="shared" si="80"/>
        <v>0</v>
      </c>
      <c r="V293" s="131">
        <f t="shared" si="81"/>
        <v>0</v>
      </c>
      <c r="W293" s="131">
        <f t="shared" si="82"/>
        <v>0</v>
      </c>
      <c r="X293" s="132">
        <f t="shared" si="83"/>
        <v>0</v>
      </c>
      <c r="Y293" s="130">
        <f t="shared" si="84"/>
        <v>0</v>
      </c>
      <c r="Z293" s="131">
        <f t="shared" si="85"/>
        <v>0</v>
      </c>
      <c r="AA293" s="131">
        <f t="shared" si="86"/>
        <v>0</v>
      </c>
      <c r="AB293" s="132">
        <f t="shared" si="87"/>
        <v>0</v>
      </c>
      <c r="AC293" s="130">
        <f t="shared" si="88"/>
        <v>0</v>
      </c>
      <c r="AD293" s="131">
        <f t="shared" si="89"/>
        <v>0</v>
      </c>
      <c r="AE293" s="131">
        <f t="shared" si="90"/>
        <v>0</v>
      </c>
      <c r="AF293" s="132">
        <f t="shared" si="91"/>
        <v>0</v>
      </c>
      <c r="AG293" s="130">
        <f t="shared" si="92"/>
        <v>0</v>
      </c>
      <c r="AH293" s="131">
        <f t="shared" si="93"/>
        <v>0</v>
      </c>
      <c r="AI293" s="131">
        <f t="shared" si="94"/>
        <v>0</v>
      </c>
      <c r="AJ293" s="132">
        <f t="shared" si="95"/>
        <v>0</v>
      </c>
      <c r="AK293" s="1"/>
    </row>
    <row r="294" spans="1:37" ht="15" hidden="1" customHeight="1">
      <c r="A294" s="1"/>
      <c r="B294" s="1"/>
      <c r="C294" s="68">
        <f t="shared" si="96"/>
        <v>45467</v>
      </c>
      <c r="D294" s="119">
        <v>176</v>
      </c>
      <c r="E294" s="130">
        <f t="shared" si="68"/>
        <v>0</v>
      </c>
      <c r="F294" s="131">
        <f t="shared" si="69"/>
        <v>0</v>
      </c>
      <c r="G294" s="131">
        <f t="shared" si="70"/>
        <v>0</v>
      </c>
      <c r="H294" s="132" t="str">
        <f t="shared" si="71"/>
        <v>ISP</v>
      </c>
      <c r="I294" s="130">
        <f t="shared" si="72"/>
        <v>0</v>
      </c>
      <c r="J294" s="131">
        <f t="shared" si="73"/>
        <v>0</v>
      </c>
      <c r="K294" s="131">
        <f t="shared" si="74"/>
        <v>0</v>
      </c>
      <c r="L294" s="132">
        <f t="shared" si="75"/>
        <v>0</v>
      </c>
      <c r="M294" s="130">
        <f t="shared" si="76"/>
        <v>0</v>
      </c>
      <c r="N294" s="131">
        <f t="shared" si="77"/>
        <v>0</v>
      </c>
      <c r="O294" s="131">
        <f t="shared" si="78"/>
        <v>0</v>
      </c>
      <c r="P294" s="132">
        <f t="shared" si="79"/>
        <v>0</v>
      </c>
      <c r="Q294" s="130">
        <f t="shared" si="80"/>
        <v>0</v>
      </c>
      <c r="V294" s="131">
        <f t="shared" si="81"/>
        <v>0</v>
      </c>
      <c r="W294" s="131">
        <f t="shared" si="82"/>
        <v>0</v>
      </c>
      <c r="X294" s="132">
        <f t="shared" si="83"/>
        <v>0</v>
      </c>
      <c r="Y294" s="130">
        <f t="shared" si="84"/>
        <v>0</v>
      </c>
      <c r="Z294" s="131">
        <f t="shared" si="85"/>
        <v>0</v>
      </c>
      <c r="AA294" s="131">
        <f t="shared" si="86"/>
        <v>0</v>
      </c>
      <c r="AB294" s="132">
        <f t="shared" si="87"/>
        <v>0</v>
      </c>
      <c r="AC294" s="130">
        <f t="shared" si="88"/>
        <v>0</v>
      </c>
      <c r="AD294" s="131">
        <f t="shared" si="89"/>
        <v>0</v>
      </c>
      <c r="AE294" s="131">
        <f t="shared" si="90"/>
        <v>0</v>
      </c>
      <c r="AF294" s="132">
        <f t="shared" si="91"/>
        <v>0</v>
      </c>
      <c r="AG294" s="130">
        <f t="shared" si="92"/>
        <v>0</v>
      </c>
      <c r="AH294" s="131">
        <f t="shared" si="93"/>
        <v>0</v>
      </c>
      <c r="AI294" s="131">
        <f t="shared" si="94"/>
        <v>0</v>
      </c>
      <c r="AJ294" s="132">
        <f t="shared" si="95"/>
        <v>0</v>
      </c>
      <c r="AK294" s="1"/>
    </row>
    <row r="295" spans="1:37" ht="15" hidden="1" customHeight="1">
      <c r="A295" s="1"/>
      <c r="B295" s="1"/>
      <c r="C295" s="68">
        <f t="shared" si="96"/>
        <v>45468</v>
      </c>
      <c r="D295" s="119">
        <v>177</v>
      </c>
      <c r="E295" s="130">
        <f t="shared" si="68"/>
        <v>0</v>
      </c>
      <c r="F295" s="131">
        <f t="shared" si="69"/>
        <v>0</v>
      </c>
      <c r="G295" s="131">
        <f t="shared" si="70"/>
        <v>0</v>
      </c>
      <c r="H295" s="132" t="str">
        <f t="shared" si="71"/>
        <v>ISP</v>
      </c>
      <c r="I295" s="130">
        <f t="shared" si="72"/>
        <v>0</v>
      </c>
      <c r="J295" s="131">
        <f t="shared" si="73"/>
        <v>0</v>
      </c>
      <c r="K295" s="131">
        <f t="shared" si="74"/>
        <v>0</v>
      </c>
      <c r="L295" s="132" t="str">
        <f t="shared" si="75"/>
        <v>ISP</v>
      </c>
      <c r="M295" s="130">
        <f t="shared" si="76"/>
        <v>0</v>
      </c>
      <c r="N295" s="131">
        <f t="shared" si="77"/>
        <v>0</v>
      </c>
      <c r="O295" s="131">
        <f t="shared" si="78"/>
        <v>0</v>
      </c>
      <c r="P295" s="132">
        <f t="shared" si="79"/>
        <v>0</v>
      </c>
      <c r="Q295" s="130">
        <f t="shared" si="80"/>
        <v>0</v>
      </c>
      <c r="V295" s="131">
        <f t="shared" si="81"/>
        <v>0</v>
      </c>
      <c r="W295" s="131">
        <f t="shared" si="82"/>
        <v>0</v>
      </c>
      <c r="X295" s="132">
        <f t="shared" si="83"/>
        <v>0</v>
      </c>
      <c r="Y295" s="130">
        <f t="shared" si="84"/>
        <v>0</v>
      </c>
      <c r="Z295" s="131">
        <f t="shared" si="85"/>
        <v>0</v>
      </c>
      <c r="AA295" s="131">
        <f t="shared" si="86"/>
        <v>0</v>
      </c>
      <c r="AB295" s="132">
        <f t="shared" si="87"/>
        <v>0</v>
      </c>
      <c r="AC295" s="130">
        <f t="shared" si="88"/>
        <v>0</v>
      </c>
      <c r="AD295" s="131">
        <f t="shared" si="89"/>
        <v>0</v>
      </c>
      <c r="AE295" s="131">
        <f t="shared" si="90"/>
        <v>0</v>
      </c>
      <c r="AF295" s="132">
        <f t="shared" si="91"/>
        <v>0</v>
      </c>
      <c r="AG295" s="130">
        <f t="shared" si="92"/>
        <v>0</v>
      </c>
      <c r="AH295" s="131">
        <f t="shared" si="93"/>
        <v>0</v>
      </c>
      <c r="AI295" s="131">
        <f t="shared" si="94"/>
        <v>0</v>
      </c>
      <c r="AJ295" s="132">
        <f t="shared" si="95"/>
        <v>0</v>
      </c>
      <c r="AK295" s="1"/>
    </row>
    <row r="296" spans="1:37" ht="15" hidden="1" customHeight="1">
      <c r="A296" s="1"/>
      <c r="B296" s="1"/>
      <c r="C296" s="68">
        <f t="shared" si="96"/>
        <v>45469</v>
      </c>
      <c r="D296" s="119">
        <v>178</v>
      </c>
      <c r="E296" s="130">
        <f t="shared" si="68"/>
        <v>0</v>
      </c>
      <c r="F296" s="131">
        <f t="shared" si="69"/>
        <v>0</v>
      </c>
      <c r="G296" s="131">
        <f t="shared" si="70"/>
        <v>0</v>
      </c>
      <c r="H296" s="132" t="str">
        <f t="shared" si="71"/>
        <v>ISP</v>
      </c>
      <c r="I296" s="130">
        <f t="shared" si="72"/>
        <v>0</v>
      </c>
      <c r="J296" s="131">
        <f t="shared" si="73"/>
        <v>0</v>
      </c>
      <c r="K296" s="131">
        <f t="shared" si="74"/>
        <v>0</v>
      </c>
      <c r="L296" s="132" t="str">
        <f t="shared" si="75"/>
        <v>ISP</v>
      </c>
      <c r="M296" s="130">
        <f t="shared" si="76"/>
        <v>0</v>
      </c>
      <c r="N296" s="131">
        <f t="shared" si="77"/>
        <v>0</v>
      </c>
      <c r="O296" s="131">
        <f t="shared" si="78"/>
        <v>0</v>
      </c>
      <c r="P296" s="132">
        <f t="shared" si="79"/>
        <v>0</v>
      </c>
      <c r="Q296" s="130">
        <f t="shared" si="80"/>
        <v>0</v>
      </c>
      <c r="V296" s="131">
        <f t="shared" si="81"/>
        <v>0</v>
      </c>
      <c r="W296" s="131">
        <f t="shared" si="82"/>
        <v>0</v>
      </c>
      <c r="X296" s="132">
        <f t="shared" si="83"/>
        <v>0</v>
      </c>
      <c r="Y296" s="130">
        <f t="shared" si="84"/>
        <v>0</v>
      </c>
      <c r="Z296" s="131">
        <f t="shared" si="85"/>
        <v>0</v>
      </c>
      <c r="AA296" s="131">
        <f t="shared" si="86"/>
        <v>0</v>
      </c>
      <c r="AB296" s="132">
        <f t="shared" si="87"/>
        <v>0</v>
      </c>
      <c r="AC296" s="130">
        <f t="shared" si="88"/>
        <v>0</v>
      </c>
      <c r="AD296" s="131">
        <f t="shared" si="89"/>
        <v>0</v>
      </c>
      <c r="AE296" s="131">
        <f t="shared" si="90"/>
        <v>0</v>
      </c>
      <c r="AF296" s="132">
        <f t="shared" si="91"/>
        <v>0</v>
      </c>
      <c r="AG296" s="130">
        <f t="shared" si="92"/>
        <v>0</v>
      </c>
      <c r="AH296" s="131">
        <f t="shared" si="93"/>
        <v>0</v>
      </c>
      <c r="AI296" s="131">
        <f t="shared" si="94"/>
        <v>0</v>
      </c>
      <c r="AJ296" s="132">
        <f t="shared" si="95"/>
        <v>0</v>
      </c>
      <c r="AK296" s="1"/>
    </row>
    <row r="297" spans="1:37" ht="15" hidden="1" customHeight="1">
      <c r="A297" s="1"/>
      <c r="B297" s="1"/>
      <c r="C297" s="68">
        <f t="shared" si="96"/>
        <v>45470</v>
      </c>
      <c r="D297" s="119">
        <v>179</v>
      </c>
      <c r="E297" s="130">
        <f t="shared" si="68"/>
        <v>0</v>
      </c>
      <c r="F297" s="131">
        <f t="shared" si="69"/>
        <v>0</v>
      </c>
      <c r="G297" s="131">
        <f t="shared" si="70"/>
        <v>0</v>
      </c>
      <c r="H297" s="132" t="str">
        <f t="shared" si="71"/>
        <v>ISP</v>
      </c>
      <c r="I297" s="130">
        <f t="shared" si="72"/>
        <v>0</v>
      </c>
      <c r="J297" s="131">
        <f t="shared" si="73"/>
        <v>0</v>
      </c>
      <c r="K297" s="131">
        <f t="shared" si="74"/>
        <v>0</v>
      </c>
      <c r="L297" s="132" t="str">
        <f t="shared" si="75"/>
        <v>ISP</v>
      </c>
      <c r="M297" s="130">
        <f t="shared" si="76"/>
        <v>0</v>
      </c>
      <c r="N297" s="131">
        <f t="shared" si="77"/>
        <v>0</v>
      </c>
      <c r="O297" s="131">
        <f t="shared" si="78"/>
        <v>0</v>
      </c>
      <c r="P297" s="132">
        <f t="shared" si="79"/>
        <v>0</v>
      </c>
      <c r="Q297" s="130">
        <f t="shared" si="80"/>
        <v>0</v>
      </c>
      <c r="V297" s="131">
        <f t="shared" si="81"/>
        <v>0</v>
      </c>
      <c r="W297" s="131">
        <f t="shared" si="82"/>
        <v>0</v>
      </c>
      <c r="X297" s="132">
        <f t="shared" si="83"/>
        <v>0</v>
      </c>
      <c r="Y297" s="130">
        <f t="shared" si="84"/>
        <v>0</v>
      </c>
      <c r="Z297" s="131">
        <f t="shared" si="85"/>
        <v>0</v>
      </c>
      <c r="AA297" s="131">
        <f t="shared" si="86"/>
        <v>0</v>
      </c>
      <c r="AB297" s="132">
        <f t="shared" si="87"/>
        <v>0</v>
      </c>
      <c r="AC297" s="130">
        <f t="shared" si="88"/>
        <v>0</v>
      </c>
      <c r="AD297" s="131">
        <f t="shared" si="89"/>
        <v>0</v>
      </c>
      <c r="AE297" s="131">
        <f t="shared" si="90"/>
        <v>0</v>
      </c>
      <c r="AF297" s="132">
        <f t="shared" si="91"/>
        <v>0</v>
      </c>
      <c r="AG297" s="130">
        <f t="shared" si="92"/>
        <v>0</v>
      </c>
      <c r="AH297" s="131">
        <f t="shared" si="93"/>
        <v>0</v>
      </c>
      <c r="AI297" s="131">
        <f t="shared" si="94"/>
        <v>0</v>
      </c>
      <c r="AJ297" s="132">
        <f t="shared" si="95"/>
        <v>0</v>
      </c>
      <c r="AK297" s="1"/>
    </row>
    <row r="298" spans="1:37" ht="15" hidden="1" customHeight="1">
      <c r="A298" s="1"/>
      <c r="B298" s="1"/>
      <c r="C298" s="68">
        <f t="shared" si="96"/>
        <v>45471</v>
      </c>
      <c r="D298" s="119">
        <v>180</v>
      </c>
      <c r="E298" s="130">
        <f t="shared" si="68"/>
        <v>0</v>
      </c>
      <c r="F298" s="131">
        <f t="shared" si="69"/>
        <v>0</v>
      </c>
      <c r="G298" s="131">
        <f t="shared" si="70"/>
        <v>0</v>
      </c>
      <c r="H298" s="132" t="str">
        <f t="shared" si="71"/>
        <v>ISP</v>
      </c>
      <c r="I298" s="130">
        <f t="shared" si="72"/>
        <v>0</v>
      </c>
      <c r="J298" s="131">
        <f t="shared" si="73"/>
        <v>0</v>
      </c>
      <c r="K298" s="131">
        <f t="shared" si="74"/>
        <v>0</v>
      </c>
      <c r="L298" s="132" t="str">
        <f t="shared" si="75"/>
        <v>ISP</v>
      </c>
      <c r="M298" s="130">
        <f t="shared" si="76"/>
        <v>0</v>
      </c>
      <c r="N298" s="131">
        <f t="shared" si="77"/>
        <v>0</v>
      </c>
      <c r="O298" s="131">
        <f t="shared" si="78"/>
        <v>0</v>
      </c>
      <c r="P298" s="132">
        <f t="shared" si="79"/>
        <v>0</v>
      </c>
      <c r="Q298" s="130">
        <f t="shared" si="80"/>
        <v>0</v>
      </c>
      <c r="V298" s="131">
        <f t="shared" si="81"/>
        <v>0</v>
      </c>
      <c r="W298" s="131">
        <f t="shared" si="82"/>
        <v>0</v>
      </c>
      <c r="X298" s="132">
        <f t="shared" si="83"/>
        <v>0</v>
      </c>
      <c r="Y298" s="130">
        <f t="shared" si="84"/>
        <v>0</v>
      </c>
      <c r="Z298" s="131">
        <f t="shared" si="85"/>
        <v>0</v>
      </c>
      <c r="AA298" s="131">
        <f t="shared" si="86"/>
        <v>0</v>
      </c>
      <c r="AB298" s="132">
        <f t="shared" si="87"/>
        <v>0</v>
      </c>
      <c r="AC298" s="130">
        <f t="shared" si="88"/>
        <v>0</v>
      </c>
      <c r="AD298" s="131">
        <f t="shared" si="89"/>
        <v>0</v>
      </c>
      <c r="AE298" s="131">
        <f t="shared" si="90"/>
        <v>0</v>
      </c>
      <c r="AF298" s="132">
        <f t="shared" si="91"/>
        <v>0</v>
      </c>
      <c r="AG298" s="130">
        <f t="shared" si="92"/>
        <v>0</v>
      </c>
      <c r="AH298" s="131">
        <f t="shared" si="93"/>
        <v>0</v>
      </c>
      <c r="AI298" s="131">
        <f t="shared" si="94"/>
        <v>0</v>
      </c>
      <c r="AJ298" s="132">
        <f t="shared" si="95"/>
        <v>0</v>
      </c>
      <c r="AK298" s="1"/>
    </row>
    <row r="299" spans="1:37" ht="15" hidden="1" customHeight="1">
      <c r="A299" s="1"/>
      <c r="B299" s="1"/>
      <c r="C299" s="68">
        <f t="shared" si="96"/>
        <v>45472</v>
      </c>
      <c r="D299" s="119">
        <v>181</v>
      </c>
      <c r="E299" s="130">
        <f t="shared" si="68"/>
        <v>0</v>
      </c>
      <c r="F299" s="131">
        <f t="shared" si="69"/>
        <v>0</v>
      </c>
      <c r="G299" s="131">
        <f t="shared" si="70"/>
        <v>0</v>
      </c>
      <c r="H299" s="132" t="str">
        <f t="shared" si="71"/>
        <v>ISP</v>
      </c>
      <c r="I299" s="130">
        <f t="shared" si="72"/>
        <v>0</v>
      </c>
      <c r="J299" s="131">
        <f t="shared" si="73"/>
        <v>0</v>
      </c>
      <c r="K299" s="131">
        <f t="shared" si="74"/>
        <v>0</v>
      </c>
      <c r="L299" s="132" t="str">
        <f t="shared" si="75"/>
        <v>ISP</v>
      </c>
      <c r="M299" s="130">
        <f t="shared" si="76"/>
        <v>0</v>
      </c>
      <c r="N299" s="131">
        <f t="shared" si="77"/>
        <v>0</v>
      </c>
      <c r="O299" s="131">
        <f t="shared" si="78"/>
        <v>0</v>
      </c>
      <c r="P299" s="132">
        <f t="shared" si="79"/>
        <v>0</v>
      </c>
      <c r="Q299" s="130">
        <f t="shared" si="80"/>
        <v>0</v>
      </c>
      <c r="V299" s="131">
        <f t="shared" si="81"/>
        <v>0</v>
      </c>
      <c r="W299" s="131">
        <f t="shared" si="82"/>
        <v>0</v>
      </c>
      <c r="X299" s="132">
        <f t="shared" si="83"/>
        <v>0</v>
      </c>
      <c r="Y299" s="130">
        <f t="shared" si="84"/>
        <v>0</v>
      </c>
      <c r="Z299" s="131">
        <f t="shared" si="85"/>
        <v>0</v>
      </c>
      <c r="AA299" s="131">
        <f t="shared" si="86"/>
        <v>0</v>
      </c>
      <c r="AB299" s="132">
        <f t="shared" si="87"/>
        <v>0</v>
      </c>
      <c r="AC299" s="130">
        <f t="shared" si="88"/>
        <v>0</v>
      </c>
      <c r="AD299" s="131">
        <f t="shared" si="89"/>
        <v>0</v>
      </c>
      <c r="AE299" s="131">
        <f t="shared" si="90"/>
        <v>0</v>
      </c>
      <c r="AF299" s="132">
        <f t="shared" si="91"/>
        <v>0</v>
      </c>
      <c r="AG299" s="130">
        <f t="shared" si="92"/>
        <v>0</v>
      </c>
      <c r="AH299" s="131">
        <f t="shared" si="93"/>
        <v>0</v>
      </c>
      <c r="AI299" s="131">
        <f t="shared" si="94"/>
        <v>0</v>
      </c>
      <c r="AJ299" s="132">
        <f t="shared" si="95"/>
        <v>0</v>
      </c>
      <c r="AK299" s="1"/>
    </row>
    <row r="300" spans="1:37" ht="15" hidden="1" customHeight="1">
      <c r="A300" s="1"/>
      <c r="B300" s="1"/>
      <c r="C300" s="68">
        <f t="shared" si="96"/>
        <v>45473</v>
      </c>
      <c r="D300" s="119">
        <v>182</v>
      </c>
      <c r="E300" s="130">
        <f t="shared" si="68"/>
        <v>0</v>
      </c>
      <c r="F300" s="131">
        <f t="shared" si="69"/>
        <v>0</v>
      </c>
      <c r="G300" s="131">
        <f t="shared" si="70"/>
        <v>0</v>
      </c>
      <c r="H300" s="132" t="str">
        <f t="shared" si="71"/>
        <v>ISP</v>
      </c>
      <c r="I300" s="130">
        <f t="shared" si="72"/>
        <v>0</v>
      </c>
      <c r="J300" s="131">
        <f t="shared" si="73"/>
        <v>0</v>
      </c>
      <c r="K300" s="131">
        <f t="shared" si="74"/>
        <v>0</v>
      </c>
      <c r="L300" s="132" t="str">
        <f t="shared" si="75"/>
        <v>ISP</v>
      </c>
      <c r="M300" s="130">
        <f t="shared" si="76"/>
        <v>0</v>
      </c>
      <c r="N300" s="131">
        <f t="shared" si="77"/>
        <v>0</v>
      </c>
      <c r="O300" s="131">
        <f t="shared" si="78"/>
        <v>0</v>
      </c>
      <c r="P300" s="132">
        <f t="shared" si="79"/>
        <v>0</v>
      </c>
      <c r="Q300" s="130">
        <f t="shared" si="80"/>
        <v>0</v>
      </c>
      <c r="V300" s="131">
        <f t="shared" si="81"/>
        <v>0</v>
      </c>
      <c r="W300" s="131">
        <f t="shared" si="82"/>
        <v>0</v>
      </c>
      <c r="X300" s="132">
        <f t="shared" si="83"/>
        <v>0</v>
      </c>
      <c r="Y300" s="130">
        <f t="shared" si="84"/>
        <v>0</v>
      </c>
      <c r="Z300" s="131">
        <f t="shared" si="85"/>
        <v>0</v>
      </c>
      <c r="AA300" s="131">
        <f t="shared" si="86"/>
        <v>0</v>
      </c>
      <c r="AB300" s="132">
        <f t="shared" si="87"/>
        <v>0</v>
      </c>
      <c r="AC300" s="130">
        <f t="shared" si="88"/>
        <v>0</v>
      </c>
      <c r="AD300" s="131">
        <f t="shared" si="89"/>
        <v>0</v>
      </c>
      <c r="AE300" s="131">
        <f t="shared" si="90"/>
        <v>0</v>
      </c>
      <c r="AF300" s="132">
        <f t="shared" si="91"/>
        <v>0</v>
      </c>
      <c r="AG300" s="130">
        <f t="shared" si="92"/>
        <v>0</v>
      </c>
      <c r="AH300" s="131">
        <f t="shared" si="93"/>
        <v>0</v>
      </c>
      <c r="AI300" s="131">
        <f t="shared" si="94"/>
        <v>0</v>
      </c>
      <c r="AJ300" s="132">
        <f t="shared" si="95"/>
        <v>0</v>
      </c>
      <c r="AK300" s="1"/>
    </row>
    <row r="301" spans="1:37" ht="15" hidden="1" customHeight="1">
      <c r="A301" s="1"/>
      <c r="B301" s="1"/>
      <c r="C301" s="68">
        <f t="shared" si="96"/>
        <v>45474</v>
      </c>
      <c r="D301" s="119">
        <v>183</v>
      </c>
      <c r="E301" s="130">
        <f t="shared" si="68"/>
        <v>0</v>
      </c>
      <c r="F301" s="131">
        <f t="shared" si="69"/>
        <v>0</v>
      </c>
      <c r="G301" s="131">
        <f t="shared" si="70"/>
        <v>0</v>
      </c>
      <c r="H301" s="132" t="str">
        <f t="shared" si="71"/>
        <v>ISP</v>
      </c>
      <c r="I301" s="130">
        <f t="shared" si="72"/>
        <v>0</v>
      </c>
      <c r="J301" s="131">
        <f t="shared" si="73"/>
        <v>0</v>
      </c>
      <c r="K301" s="131">
        <f t="shared" si="74"/>
        <v>0</v>
      </c>
      <c r="L301" s="132" t="str">
        <f t="shared" si="75"/>
        <v>ISP</v>
      </c>
      <c r="M301" s="130">
        <f t="shared" si="76"/>
        <v>0</v>
      </c>
      <c r="N301" s="131">
        <f t="shared" si="77"/>
        <v>0</v>
      </c>
      <c r="O301" s="131">
        <f t="shared" si="78"/>
        <v>0</v>
      </c>
      <c r="P301" s="132">
        <f t="shared" si="79"/>
        <v>0</v>
      </c>
      <c r="Q301" s="130">
        <f t="shared" si="80"/>
        <v>0</v>
      </c>
      <c r="V301" s="131">
        <f t="shared" si="81"/>
        <v>0</v>
      </c>
      <c r="W301" s="131">
        <f t="shared" si="82"/>
        <v>0</v>
      </c>
      <c r="X301" s="132">
        <f t="shared" si="83"/>
        <v>0</v>
      </c>
      <c r="Y301" s="130">
        <f t="shared" si="84"/>
        <v>0</v>
      </c>
      <c r="Z301" s="131">
        <f t="shared" si="85"/>
        <v>0</v>
      </c>
      <c r="AA301" s="131">
        <f t="shared" si="86"/>
        <v>0</v>
      </c>
      <c r="AB301" s="132">
        <f t="shared" si="87"/>
        <v>0</v>
      </c>
      <c r="AC301" s="130">
        <f t="shared" si="88"/>
        <v>0</v>
      </c>
      <c r="AD301" s="131">
        <f t="shared" si="89"/>
        <v>0</v>
      </c>
      <c r="AE301" s="131">
        <f t="shared" si="90"/>
        <v>0</v>
      </c>
      <c r="AF301" s="132">
        <f t="shared" si="91"/>
        <v>0</v>
      </c>
      <c r="AG301" s="130">
        <f t="shared" si="92"/>
        <v>0</v>
      </c>
      <c r="AH301" s="131">
        <f t="shared" si="93"/>
        <v>0</v>
      </c>
      <c r="AI301" s="131">
        <f t="shared" si="94"/>
        <v>0</v>
      </c>
      <c r="AJ301" s="132">
        <f t="shared" si="95"/>
        <v>0</v>
      </c>
      <c r="AK301" s="1"/>
    </row>
    <row r="302" spans="1:37" ht="15" hidden="1" customHeight="1">
      <c r="A302" s="1"/>
      <c r="B302" s="1"/>
      <c r="C302" s="68">
        <f t="shared" si="96"/>
        <v>45475</v>
      </c>
      <c r="D302" s="119">
        <v>184</v>
      </c>
      <c r="E302" s="130">
        <f t="shared" si="68"/>
        <v>0</v>
      </c>
      <c r="F302" s="131">
        <f t="shared" si="69"/>
        <v>0</v>
      </c>
      <c r="G302" s="131">
        <f t="shared" si="70"/>
        <v>0</v>
      </c>
      <c r="H302" s="132" t="str">
        <f t="shared" si="71"/>
        <v>ISP</v>
      </c>
      <c r="I302" s="130">
        <f t="shared" si="72"/>
        <v>0</v>
      </c>
      <c r="J302" s="131">
        <f t="shared" si="73"/>
        <v>0</v>
      </c>
      <c r="K302" s="131">
        <f t="shared" si="74"/>
        <v>0</v>
      </c>
      <c r="L302" s="132">
        <f t="shared" si="75"/>
        <v>0</v>
      </c>
      <c r="M302" s="130">
        <f t="shared" si="76"/>
        <v>0</v>
      </c>
      <c r="N302" s="131">
        <f t="shared" si="77"/>
        <v>0</v>
      </c>
      <c r="O302" s="131">
        <f t="shared" si="78"/>
        <v>0</v>
      </c>
      <c r="P302" s="132">
        <f t="shared" si="79"/>
        <v>0</v>
      </c>
      <c r="Q302" s="130">
        <f t="shared" si="80"/>
        <v>0</v>
      </c>
      <c r="V302" s="131">
        <f t="shared" si="81"/>
        <v>0</v>
      </c>
      <c r="W302" s="131">
        <f t="shared" si="82"/>
        <v>0</v>
      </c>
      <c r="X302" s="132">
        <f t="shared" si="83"/>
        <v>0</v>
      </c>
      <c r="Y302" s="130">
        <f t="shared" si="84"/>
        <v>0</v>
      </c>
      <c r="Z302" s="131">
        <f t="shared" si="85"/>
        <v>0</v>
      </c>
      <c r="AA302" s="131">
        <f t="shared" si="86"/>
        <v>0</v>
      </c>
      <c r="AB302" s="132">
        <f t="shared" si="87"/>
        <v>0</v>
      </c>
      <c r="AC302" s="130">
        <f t="shared" si="88"/>
        <v>0</v>
      </c>
      <c r="AD302" s="131">
        <f t="shared" si="89"/>
        <v>0</v>
      </c>
      <c r="AE302" s="131">
        <f t="shared" si="90"/>
        <v>0</v>
      </c>
      <c r="AF302" s="132">
        <f t="shared" si="91"/>
        <v>0</v>
      </c>
      <c r="AG302" s="130">
        <f t="shared" si="92"/>
        <v>0</v>
      </c>
      <c r="AH302" s="131">
        <f t="shared" si="93"/>
        <v>0</v>
      </c>
      <c r="AI302" s="131">
        <f t="shared" si="94"/>
        <v>0</v>
      </c>
      <c r="AJ302" s="132">
        <f t="shared" si="95"/>
        <v>0</v>
      </c>
      <c r="AK302" s="1"/>
    </row>
    <row r="303" spans="1:37" ht="15" hidden="1" customHeight="1">
      <c r="A303" s="1"/>
      <c r="B303" s="1"/>
      <c r="C303" s="68">
        <f t="shared" si="96"/>
        <v>45476</v>
      </c>
      <c r="D303" s="119">
        <v>185</v>
      </c>
      <c r="E303" s="130">
        <f t="shared" si="68"/>
        <v>0</v>
      </c>
      <c r="F303" s="131">
        <f t="shared" si="69"/>
        <v>0</v>
      </c>
      <c r="G303" s="131">
        <f t="shared" si="70"/>
        <v>0</v>
      </c>
      <c r="H303" s="132" t="str">
        <f t="shared" si="71"/>
        <v>ISP</v>
      </c>
      <c r="I303" s="130">
        <f t="shared" si="72"/>
        <v>0</v>
      </c>
      <c r="J303" s="131">
        <f t="shared" si="73"/>
        <v>0</v>
      </c>
      <c r="K303" s="131">
        <f t="shared" si="74"/>
        <v>0</v>
      </c>
      <c r="L303" s="132">
        <f t="shared" si="75"/>
        <v>0</v>
      </c>
      <c r="M303" s="130">
        <f t="shared" si="76"/>
        <v>0</v>
      </c>
      <c r="N303" s="131">
        <f t="shared" si="77"/>
        <v>0</v>
      </c>
      <c r="O303" s="131">
        <f t="shared" si="78"/>
        <v>0</v>
      </c>
      <c r="P303" s="132">
        <f t="shared" si="79"/>
        <v>0</v>
      </c>
      <c r="Q303" s="130">
        <f t="shared" si="80"/>
        <v>0</v>
      </c>
      <c r="V303" s="131">
        <f t="shared" si="81"/>
        <v>0</v>
      </c>
      <c r="W303" s="131">
        <f t="shared" si="82"/>
        <v>0</v>
      </c>
      <c r="X303" s="132">
        <f t="shared" si="83"/>
        <v>0</v>
      </c>
      <c r="Y303" s="130">
        <f t="shared" si="84"/>
        <v>0</v>
      </c>
      <c r="Z303" s="131">
        <f t="shared" si="85"/>
        <v>0</v>
      </c>
      <c r="AA303" s="131">
        <f t="shared" si="86"/>
        <v>0</v>
      </c>
      <c r="AB303" s="132">
        <f t="shared" si="87"/>
        <v>0</v>
      </c>
      <c r="AC303" s="130">
        <f t="shared" si="88"/>
        <v>0</v>
      </c>
      <c r="AD303" s="131">
        <f t="shared" si="89"/>
        <v>0</v>
      </c>
      <c r="AE303" s="131">
        <f t="shared" si="90"/>
        <v>0</v>
      </c>
      <c r="AF303" s="132">
        <f t="shared" si="91"/>
        <v>0</v>
      </c>
      <c r="AG303" s="130">
        <f t="shared" si="92"/>
        <v>0</v>
      </c>
      <c r="AH303" s="131">
        <f t="shared" si="93"/>
        <v>0</v>
      </c>
      <c r="AI303" s="131">
        <f t="shared" si="94"/>
        <v>0</v>
      </c>
      <c r="AJ303" s="132">
        <f t="shared" si="95"/>
        <v>0</v>
      </c>
      <c r="AK303" s="1"/>
    </row>
    <row r="304" spans="1:37" ht="15" hidden="1" customHeight="1">
      <c r="A304" s="1"/>
      <c r="B304" s="1"/>
      <c r="C304" s="68">
        <f t="shared" si="96"/>
        <v>45477</v>
      </c>
      <c r="D304" s="119">
        <v>186</v>
      </c>
      <c r="E304" s="130">
        <f t="shared" si="68"/>
        <v>0</v>
      </c>
      <c r="F304" s="131">
        <f t="shared" si="69"/>
        <v>0</v>
      </c>
      <c r="G304" s="131">
        <f t="shared" si="70"/>
        <v>0</v>
      </c>
      <c r="H304" s="132" t="str">
        <f t="shared" si="71"/>
        <v>ISP</v>
      </c>
      <c r="I304" s="130">
        <f t="shared" si="72"/>
        <v>0</v>
      </c>
      <c r="J304" s="131">
        <f t="shared" si="73"/>
        <v>0</v>
      </c>
      <c r="K304" s="131">
        <f t="shared" si="74"/>
        <v>0</v>
      </c>
      <c r="L304" s="132">
        <f t="shared" si="75"/>
        <v>0</v>
      </c>
      <c r="M304" s="130">
        <f t="shared" si="76"/>
        <v>0</v>
      </c>
      <c r="N304" s="131">
        <f t="shared" si="77"/>
        <v>0</v>
      </c>
      <c r="O304" s="131">
        <f t="shared" si="78"/>
        <v>0</v>
      </c>
      <c r="P304" s="132">
        <f t="shared" si="79"/>
        <v>0</v>
      </c>
      <c r="Q304" s="130">
        <f t="shared" si="80"/>
        <v>0</v>
      </c>
      <c r="V304" s="131">
        <f t="shared" si="81"/>
        <v>0</v>
      </c>
      <c r="W304" s="131">
        <f t="shared" si="82"/>
        <v>0</v>
      </c>
      <c r="X304" s="132">
        <f t="shared" si="83"/>
        <v>0</v>
      </c>
      <c r="Y304" s="130">
        <f t="shared" si="84"/>
        <v>0</v>
      </c>
      <c r="Z304" s="131">
        <f t="shared" si="85"/>
        <v>0</v>
      </c>
      <c r="AA304" s="131">
        <f t="shared" si="86"/>
        <v>0</v>
      </c>
      <c r="AB304" s="132">
        <f t="shared" si="87"/>
        <v>0</v>
      </c>
      <c r="AC304" s="130">
        <f t="shared" si="88"/>
        <v>0</v>
      </c>
      <c r="AD304" s="131">
        <f t="shared" si="89"/>
        <v>0</v>
      </c>
      <c r="AE304" s="131">
        <f t="shared" si="90"/>
        <v>0</v>
      </c>
      <c r="AF304" s="132">
        <f t="shared" si="91"/>
        <v>0</v>
      </c>
      <c r="AG304" s="130">
        <f t="shared" si="92"/>
        <v>0</v>
      </c>
      <c r="AH304" s="131">
        <f t="shared" si="93"/>
        <v>0</v>
      </c>
      <c r="AI304" s="131">
        <f t="shared" si="94"/>
        <v>0</v>
      </c>
      <c r="AJ304" s="132">
        <f t="shared" si="95"/>
        <v>0</v>
      </c>
      <c r="AK304" s="1"/>
    </row>
    <row r="305" spans="1:37" ht="15" hidden="1" customHeight="1">
      <c r="A305" s="1"/>
      <c r="B305" s="1"/>
      <c r="C305" s="68">
        <f t="shared" si="96"/>
        <v>45478</v>
      </c>
      <c r="D305" s="119">
        <v>187</v>
      </c>
      <c r="E305" s="130">
        <f t="shared" si="68"/>
        <v>0</v>
      </c>
      <c r="F305" s="131">
        <f t="shared" si="69"/>
        <v>0</v>
      </c>
      <c r="G305" s="131">
        <f t="shared" si="70"/>
        <v>0</v>
      </c>
      <c r="H305" s="132" t="str">
        <f t="shared" si="71"/>
        <v>ISP</v>
      </c>
      <c r="I305" s="130">
        <f t="shared" si="72"/>
        <v>0</v>
      </c>
      <c r="J305" s="131">
        <f t="shared" si="73"/>
        <v>0</v>
      </c>
      <c r="K305" s="131">
        <f t="shared" si="74"/>
        <v>0</v>
      </c>
      <c r="L305" s="132">
        <f t="shared" si="75"/>
        <v>0</v>
      </c>
      <c r="M305" s="130">
        <f t="shared" si="76"/>
        <v>0</v>
      </c>
      <c r="N305" s="131">
        <f t="shared" si="77"/>
        <v>0</v>
      </c>
      <c r="O305" s="131">
        <f t="shared" si="78"/>
        <v>0</v>
      </c>
      <c r="P305" s="132">
        <f t="shared" si="79"/>
        <v>0</v>
      </c>
      <c r="Q305" s="130">
        <f t="shared" si="80"/>
        <v>0</v>
      </c>
      <c r="V305" s="131">
        <f t="shared" si="81"/>
        <v>0</v>
      </c>
      <c r="W305" s="131">
        <f t="shared" si="82"/>
        <v>0</v>
      </c>
      <c r="X305" s="132">
        <f t="shared" si="83"/>
        <v>0</v>
      </c>
      <c r="Y305" s="130">
        <f t="shared" si="84"/>
        <v>0</v>
      </c>
      <c r="Z305" s="131">
        <f t="shared" si="85"/>
        <v>0</v>
      </c>
      <c r="AA305" s="131">
        <f t="shared" si="86"/>
        <v>0</v>
      </c>
      <c r="AB305" s="132">
        <f t="shared" si="87"/>
        <v>0</v>
      </c>
      <c r="AC305" s="130">
        <f t="shared" si="88"/>
        <v>0</v>
      </c>
      <c r="AD305" s="131">
        <f t="shared" si="89"/>
        <v>0</v>
      </c>
      <c r="AE305" s="131">
        <f t="shared" si="90"/>
        <v>0</v>
      </c>
      <c r="AF305" s="132">
        <f t="shared" si="91"/>
        <v>0</v>
      </c>
      <c r="AG305" s="130">
        <f t="shared" si="92"/>
        <v>0</v>
      </c>
      <c r="AH305" s="131">
        <f t="shared" si="93"/>
        <v>0</v>
      </c>
      <c r="AI305" s="131">
        <f t="shared" si="94"/>
        <v>0</v>
      </c>
      <c r="AJ305" s="132">
        <f t="shared" si="95"/>
        <v>0</v>
      </c>
      <c r="AK305" s="1"/>
    </row>
    <row r="306" spans="1:37" ht="15" hidden="1" customHeight="1">
      <c r="A306" s="1"/>
      <c r="B306" s="1"/>
      <c r="C306" s="68">
        <f t="shared" si="96"/>
        <v>45479</v>
      </c>
      <c r="D306" s="119">
        <v>188</v>
      </c>
      <c r="E306" s="130">
        <f t="shared" si="68"/>
        <v>0</v>
      </c>
      <c r="F306" s="131">
        <f t="shared" si="69"/>
        <v>0</v>
      </c>
      <c r="G306" s="131">
        <f t="shared" si="70"/>
        <v>0</v>
      </c>
      <c r="H306" s="132">
        <f t="shared" si="71"/>
        <v>0</v>
      </c>
      <c r="I306" s="130">
        <f t="shared" si="72"/>
        <v>0</v>
      </c>
      <c r="J306" s="131">
        <f t="shared" si="73"/>
        <v>0</v>
      </c>
      <c r="K306" s="131">
        <f t="shared" si="74"/>
        <v>0</v>
      </c>
      <c r="L306" s="132">
        <f t="shared" si="75"/>
        <v>0</v>
      </c>
      <c r="M306" s="130">
        <f t="shared" si="76"/>
        <v>0</v>
      </c>
      <c r="N306" s="131">
        <f t="shared" si="77"/>
        <v>0</v>
      </c>
      <c r="O306" s="131">
        <f t="shared" si="78"/>
        <v>0</v>
      </c>
      <c r="P306" s="132">
        <f t="shared" si="79"/>
        <v>0</v>
      </c>
      <c r="Q306" s="130">
        <f t="shared" si="80"/>
        <v>0</v>
      </c>
      <c r="V306" s="131">
        <f t="shared" si="81"/>
        <v>0</v>
      </c>
      <c r="W306" s="131">
        <f t="shared" si="82"/>
        <v>0</v>
      </c>
      <c r="X306" s="132">
        <f t="shared" si="83"/>
        <v>0</v>
      </c>
      <c r="Y306" s="130">
        <f t="shared" si="84"/>
        <v>0</v>
      </c>
      <c r="Z306" s="131">
        <f t="shared" si="85"/>
        <v>0</v>
      </c>
      <c r="AA306" s="131">
        <f t="shared" si="86"/>
        <v>0</v>
      </c>
      <c r="AB306" s="132">
        <f t="shared" si="87"/>
        <v>0</v>
      </c>
      <c r="AC306" s="130">
        <f t="shared" si="88"/>
        <v>0</v>
      </c>
      <c r="AD306" s="131">
        <f t="shared" si="89"/>
        <v>0</v>
      </c>
      <c r="AE306" s="131">
        <f t="shared" si="90"/>
        <v>0</v>
      </c>
      <c r="AF306" s="132">
        <f t="shared" si="91"/>
        <v>0</v>
      </c>
      <c r="AG306" s="130">
        <f t="shared" si="92"/>
        <v>0</v>
      </c>
      <c r="AH306" s="131">
        <f t="shared" si="93"/>
        <v>0</v>
      </c>
      <c r="AI306" s="131">
        <f t="shared" si="94"/>
        <v>0</v>
      </c>
      <c r="AJ306" s="132">
        <f t="shared" si="95"/>
        <v>0</v>
      </c>
      <c r="AK306" s="1"/>
    </row>
    <row r="307" spans="1:37" ht="15" hidden="1" customHeight="1">
      <c r="A307" s="1"/>
      <c r="B307" s="1"/>
      <c r="C307" s="68">
        <f t="shared" si="96"/>
        <v>45480</v>
      </c>
      <c r="D307" s="119">
        <v>189</v>
      </c>
      <c r="E307" s="130">
        <f t="shared" si="68"/>
        <v>0</v>
      </c>
      <c r="F307" s="131">
        <f t="shared" si="69"/>
        <v>0</v>
      </c>
      <c r="G307" s="131">
        <f t="shared" si="70"/>
        <v>0</v>
      </c>
      <c r="H307" s="132">
        <f t="shared" si="71"/>
        <v>0</v>
      </c>
      <c r="I307" s="130">
        <f t="shared" si="72"/>
        <v>0</v>
      </c>
      <c r="J307" s="131">
        <f t="shared" si="73"/>
        <v>0</v>
      </c>
      <c r="K307" s="131">
        <f t="shared" si="74"/>
        <v>0</v>
      </c>
      <c r="L307" s="132">
        <f t="shared" si="75"/>
        <v>0</v>
      </c>
      <c r="M307" s="130">
        <f t="shared" si="76"/>
        <v>0</v>
      </c>
      <c r="N307" s="131">
        <f t="shared" si="77"/>
        <v>0</v>
      </c>
      <c r="O307" s="131">
        <f t="shared" si="78"/>
        <v>0</v>
      </c>
      <c r="P307" s="132">
        <f t="shared" si="79"/>
        <v>0</v>
      </c>
      <c r="Q307" s="130">
        <f t="shared" si="80"/>
        <v>0</v>
      </c>
      <c r="V307" s="131">
        <f t="shared" si="81"/>
        <v>0</v>
      </c>
      <c r="W307" s="131">
        <f t="shared" si="82"/>
        <v>0</v>
      </c>
      <c r="X307" s="132">
        <f t="shared" si="83"/>
        <v>0</v>
      </c>
      <c r="Y307" s="130">
        <f t="shared" si="84"/>
        <v>0</v>
      </c>
      <c r="Z307" s="131">
        <f t="shared" si="85"/>
        <v>0</v>
      </c>
      <c r="AA307" s="131">
        <f t="shared" si="86"/>
        <v>0</v>
      </c>
      <c r="AB307" s="132">
        <f t="shared" si="87"/>
        <v>0</v>
      </c>
      <c r="AC307" s="130">
        <f t="shared" si="88"/>
        <v>0</v>
      </c>
      <c r="AD307" s="131">
        <f t="shared" si="89"/>
        <v>0</v>
      </c>
      <c r="AE307" s="131">
        <f t="shared" si="90"/>
        <v>0</v>
      </c>
      <c r="AF307" s="132">
        <f t="shared" si="91"/>
        <v>0</v>
      </c>
      <c r="AG307" s="130">
        <f t="shared" si="92"/>
        <v>0</v>
      </c>
      <c r="AH307" s="131">
        <f t="shared" si="93"/>
        <v>0</v>
      </c>
      <c r="AI307" s="131">
        <f t="shared" si="94"/>
        <v>0</v>
      </c>
      <c r="AJ307" s="132">
        <f t="shared" si="95"/>
        <v>0</v>
      </c>
      <c r="AK307" s="1"/>
    </row>
    <row r="308" spans="1:37" ht="15" hidden="1" customHeight="1">
      <c r="A308" s="1"/>
      <c r="B308" s="1"/>
      <c r="C308" s="68">
        <f t="shared" si="96"/>
        <v>45481</v>
      </c>
      <c r="D308" s="119">
        <v>190</v>
      </c>
      <c r="E308" s="130">
        <f t="shared" si="68"/>
        <v>0</v>
      </c>
      <c r="F308" s="131">
        <f t="shared" si="69"/>
        <v>0</v>
      </c>
      <c r="G308" s="131">
        <f t="shared" si="70"/>
        <v>0</v>
      </c>
      <c r="H308" s="132">
        <f t="shared" si="71"/>
        <v>0</v>
      </c>
      <c r="I308" s="130">
        <f t="shared" si="72"/>
        <v>0</v>
      </c>
      <c r="J308" s="131">
        <f t="shared" si="73"/>
        <v>0</v>
      </c>
      <c r="K308" s="131">
        <f t="shared" si="74"/>
        <v>0</v>
      </c>
      <c r="L308" s="132">
        <f t="shared" si="75"/>
        <v>0</v>
      </c>
      <c r="M308" s="130">
        <f t="shared" si="76"/>
        <v>0</v>
      </c>
      <c r="N308" s="131">
        <f t="shared" si="77"/>
        <v>0</v>
      </c>
      <c r="O308" s="131">
        <f t="shared" si="78"/>
        <v>0</v>
      </c>
      <c r="P308" s="132">
        <f t="shared" si="79"/>
        <v>0</v>
      </c>
      <c r="Q308" s="130">
        <f t="shared" si="80"/>
        <v>0</v>
      </c>
      <c r="V308" s="131">
        <f t="shared" si="81"/>
        <v>0</v>
      </c>
      <c r="W308" s="131">
        <f t="shared" si="82"/>
        <v>0</v>
      </c>
      <c r="X308" s="132">
        <f t="shared" si="83"/>
        <v>0</v>
      </c>
      <c r="Y308" s="130">
        <f t="shared" si="84"/>
        <v>0</v>
      </c>
      <c r="Z308" s="131">
        <f t="shared" si="85"/>
        <v>0</v>
      </c>
      <c r="AA308" s="131">
        <f t="shared" si="86"/>
        <v>0</v>
      </c>
      <c r="AB308" s="132">
        <f t="shared" si="87"/>
        <v>0</v>
      </c>
      <c r="AC308" s="130">
        <f t="shared" si="88"/>
        <v>0</v>
      </c>
      <c r="AD308" s="131">
        <f t="shared" si="89"/>
        <v>0</v>
      </c>
      <c r="AE308" s="131">
        <f t="shared" si="90"/>
        <v>0</v>
      </c>
      <c r="AF308" s="132">
        <f t="shared" si="91"/>
        <v>0</v>
      </c>
      <c r="AG308" s="130">
        <f t="shared" si="92"/>
        <v>0</v>
      </c>
      <c r="AH308" s="131">
        <f t="shared" si="93"/>
        <v>0</v>
      </c>
      <c r="AI308" s="131">
        <f t="shared" si="94"/>
        <v>0</v>
      </c>
      <c r="AJ308" s="132">
        <f t="shared" si="95"/>
        <v>0</v>
      </c>
      <c r="AK308" s="1"/>
    </row>
    <row r="309" spans="1:37" ht="15" hidden="1" customHeight="1">
      <c r="A309" s="1"/>
      <c r="B309" s="1"/>
      <c r="C309" s="68">
        <f t="shared" si="96"/>
        <v>45482</v>
      </c>
      <c r="D309" s="119">
        <v>191</v>
      </c>
      <c r="E309" s="130">
        <f t="shared" si="68"/>
        <v>0</v>
      </c>
      <c r="F309" s="131">
        <f t="shared" si="69"/>
        <v>0</v>
      </c>
      <c r="G309" s="131">
        <f t="shared" si="70"/>
        <v>0</v>
      </c>
      <c r="H309" s="132">
        <f t="shared" si="71"/>
        <v>0</v>
      </c>
      <c r="I309" s="130">
        <f t="shared" si="72"/>
        <v>0</v>
      </c>
      <c r="J309" s="131">
        <f t="shared" si="73"/>
        <v>0</v>
      </c>
      <c r="K309" s="131">
        <f t="shared" si="74"/>
        <v>0</v>
      </c>
      <c r="L309" s="132">
        <f t="shared" si="75"/>
        <v>0</v>
      </c>
      <c r="M309" s="130">
        <f t="shared" si="76"/>
        <v>0</v>
      </c>
      <c r="N309" s="131">
        <f t="shared" si="77"/>
        <v>0</v>
      </c>
      <c r="O309" s="131">
        <f t="shared" si="78"/>
        <v>0</v>
      </c>
      <c r="P309" s="132">
        <f t="shared" si="79"/>
        <v>0</v>
      </c>
      <c r="Q309" s="130">
        <f t="shared" si="80"/>
        <v>0</v>
      </c>
      <c r="V309" s="131">
        <f t="shared" si="81"/>
        <v>0</v>
      </c>
      <c r="W309" s="131">
        <f t="shared" si="82"/>
        <v>0</v>
      </c>
      <c r="X309" s="132">
        <f t="shared" si="83"/>
        <v>0</v>
      </c>
      <c r="Y309" s="130">
        <f t="shared" si="84"/>
        <v>0</v>
      </c>
      <c r="Z309" s="131">
        <f t="shared" si="85"/>
        <v>0</v>
      </c>
      <c r="AA309" s="131">
        <f t="shared" si="86"/>
        <v>0</v>
      </c>
      <c r="AB309" s="132">
        <f t="shared" si="87"/>
        <v>0</v>
      </c>
      <c r="AC309" s="130">
        <f t="shared" si="88"/>
        <v>0</v>
      </c>
      <c r="AD309" s="131">
        <f t="shared" si="89"/>
        <v>0</v>
      </c>
      <c r="AE309" s="131">
        <f t="shared" si="90"/>
        <v>0</v>
      </c>
      <c r="AF309" s="132">
        <f t="shared" si="91"/>
        <v>0</v>
      </c>
      <c r="AG309" s="130">
        <f t="shared" si="92"/>
        <v>0</v>
      </c>
      <c r="AH309" s="131">
        <f t="shared" si="93"/>
        <v>0</v>
      </c>
      <c r="AI309" s="131">
        <f t="shared" si="94"/>
        <v>0</v>
      </c>
      <c r="AJ309" s="132">
        <f t="shared" si="95"/>
        <v>0</v>
      </c>
      <c r="AK309" s="1"/>
    </row>
    <row r="310" spans="1:37" ht="15" hidden="1" customHeight="1">
      <c r="A310" s="1"/>
      <c r="B310" s="1"/>
      <c r="C310" s="68">
        <f t="shared" si="96"/>
        <v>45483</v>
      </c>
      <c r="D310" s="119">
        <v>192</v>
      </c>
      <c r="E310" s="130">
        <f t="shared" si="68"/>
        <v>0</v>
      </c>
      <c r="F310" s="131">
        <f t="shared" si="69"/>
        <v>0</v>
      </c>
      <c r="G310" s="131">
        <f t="shared" si="70"/>
        <v>0</v>
      </c>
      <c r="H310" s="132">
        <f t="shared" si="71"/>
        <v>0</v>
      </c>
      <c r="I310" s="130">
        <f t="shared" si="72"/>
        <v>0</v>
      </c>
      <c r="J310" s="131">
        <f t="shared" si="73"/>
        <v>0</v>
      </c>
      <c r="K310" s="131">
        <f t="shared" si="74"/>
        <v>0</v>
      </c>
      <c r="L310" s="132">
        <f t="shared" si="75"/>
        <v>0</v>
      </c>
      <c r="M310" s="130">
        <f t="shared" si="76"/>
        <v>0</v>
      </c>
      <c r="N310" s="131">
        <f t="shared" si="77"/>
        <v>0</v>
      </c>
      <c r="O310" s="131">
        <f t="shared" si="78"/>
        <v>0</v>
      </c>
      <c r="P310" s="132">
        <f t="shared" si="79"/>
        <v>0</v>
      </c>
      <c r="Q310" s="130">
        <f t="shared" si="80"/>
        <v>0</v>
      </c>
      <c r="V310" s="131">
        <f t="shared" si="81"/>
        <v>0</v>
      </c>
      <c r="W310" s="131">
        <f t="shared" si="82"/>
        <v>0</v>
      </c>
      <c r="X310" s="132">
        <f t="shared" si="83"/>
        <v>0</v>
      </c>
      <c r="Y310" s="130">
        <f t="shared" si="84"/>
        <v>0</v>
      </c>
      <c r="Z310" s="131">
        <f t="shared" si="85"/>
        <v>0</v>
      </c>
      <c r="AA310" s="131">
        <f t="shared" si="86"/>
        <v>0</v>
      </c>
      <c r="AB310" s="132">
        <f t="shared" si="87"/>
        <v>0</v>
      </c>
      <c r="AC310" s="130">
        <f t="shared" si="88"/>
        <v>0</v>
      </c>
      <c r="AD310" s="131">
        <f t="shared" si="89"/>
        <v>0</v>
      </c>
      <c r="AE310" s="131">
        <f t="shared" si="90"/>
        <v>0</v>
      </c>
      <c r="AF310" s="132">
        <f t="shared" si="91"/>
        <v>0</v>
      </c>
      <c r="AG310" s="130">
        <f t="shared" si="92"/>
        <v>0</v>
      </c>
      <c r="AH310" s="131">
        <f t="shared" si="93"/>
        <v>0</v>
      </c>
      <c r="AI310" s="131">
        <f t="shared" si="94"/>
        <v>0</v>
      </c>
      <c r="AJ310" s="132">
        <f t="shared" si="95"/>
        <v>0</v>
      </c>
      <c r="AK310" s="1"/>
    </row>
    <row r="311" spans="1:37" ht="15" hidden="1" customHeight="1">
      <c r="A311" s="1"/>
      <c r="B311" s="1"/>
      <c r="C311" s="68">
        <f t="shared" si="96"/>
        <v>45484</v>
      </c>
      <c r="D311" s="119">
        <v>193</v>
      </c>
      <c r="E311" s="130">
        <f t="shared" ref="E311:E374" si="97">IF(ISERROR(HLOOKUP($C311,$D$44:$O$44,1,FALSE)),0,E$116)</f>
        <v>0</v>
      </c>
      <c r="F311" s="131">
        <f t="shared" ref="F311:F374" si="98">IF(ISERROR(HLOOKUP($C311,$D$56:$O$56,1,FALSE)),0,F$116)</f>
        <v>0</v>
      </c>
      <c r="G311" s="131">
        <f t="shared" ref="G311:G374" si="99">IF(OR(AND($C311&gt;=$D$68,$C311&lt;=$E$68),AND($C311&gt;=$F$68,$C311&lt;=$G$68),AND($C311&gt;=$H$68,$C311&lt;=$I$68),AND($C311&gt;=$J$68,$C311&lt;=$K$68),AND($C311&gt;=$L$68,$C311&lt;=$M$68),AND($C311&gt;=$N$68,$C311&lt;=$O$68)),G$116,0)</f>
        <v>0</v>
      </c>
      <c r="H311" s="132">
        <f t="shared" ref="H311:H374" si="100">IF(OR(AND($C311&gt;=$D$80,$C311&lt;=$E$80),AND($C311&gt;=$F$80,$C311&lt;=$G$80),AND($C311&gt;=$H$80,$C311&lt;=$I$80),AND($C311&gt;=$J$80,$C311&lt;=$K$80),AND($C311&gt;=$L$80,$C311&lt;=$M$80),AND($C311&gt;=$N$80,$C311&lt;=$O$80)),H$116,0)</f>
        <v>0</v>
      </c>
      <c r="I311" s="130">
        <f t="shared" ref="I311:I374" si="101">IF(ISERROR(HLOOKUP($C311,$D$45:$O$45,1,FALSE)),0,I$116)</f>
        <v>0</v>
      </c>
      <c r="J311" s="131">
        <f t="shared" ref="J311:J374" si="102">IF(ISERROR(HLOOKUP($C311,$D$57:$O$57,1,FALSE)),0,J$116)</f>
        <v>0</v>
      </c>
      <c r="K311" s="131">
        <f t="shared" ref="K311:K374" si="103">IF(OR(AND($C311&gt;=$D$69,$C311&lt;=$E$69),AND($C311&gt;=$F$69,$C311&lt;=$G$69),AND($C311&gt;=$H$69,$C311&lt;=$I$69),AND($C311&gt;=$J$69,$C311&lt;=$K$69),AND($C311&gt;=$L$69,$C311&lt;=$M$69),AND($C311&gt;=$N$69,$C311&lt;=$O$69)),K$116,0)</f>
        <v>0</v>
      </c>
      <c r="L311" s="132">
        <f t="shared" ref="L311:L374" si="104">IF(OR(AND($C311&gt;=$D$81,$C311&lt;=$E$81),AND($C311&gt;=$F$81,$C311&lt;=$G$81),AND($C311&gt;=$H$81,$C311&lt;=$I$81),AND($C311&gt;=$J$81,$C311&lt;=$K$81),AND($C311&gt;=$L$81,$C311&lt;=$M$81),AND($C311&gt;=$N$81,$C311&lt;=$O$81)),L$116,0)</f>
        <v>0</v>
      </c>
      <c r="M311" s="130">
        <f t="shared" ref="M311:M374" si="105">IF(ISERROR(HLOOKUP($C311,$D$46:$O$46,1,FALSE)),0,M$116)</f>
        <v>0</v>
      </c>
      <c r="N311" s="131">
        <f t="shared" ref="N311:N374" si="106">IF(ISERROR(HLOOKUP($C311,$D$58:$O$58,1,FALSE)),0,N$116)</f>
        <v>0</v>
      </c>
      <c r="O311" s="131">
        <f t="shared" ref="O311:O374" si="107">IF(OR(AND($C311&gt;=$D$70,$C311&lt;=$E$70),AND($C311&gt;=$F$70,$C311&lt;=$G$70),AND($C311&gt;=$H$70,$C311&lt;=$I$70),AND($C311&gt;=$J$70,$C311&lt;=$K$70),AND($C311&gt;=$L$70,$C311&lt;=$M$70),AND($C311&gt;=$N$70,$C311&lt;=$O$70)),O$116,0)</f>
        <v>0</v>
      </c>
      <c r="P311" s="132">
        <f t="shared" ref="P311:P374" si="108">IF(OR(AND($C311&gt;=$D$82,$C311&lt;=$E$82),AND($C311&gt;=$F$82,$C311&lt;=$G$82),AND($C311&gt;=$H$82,$C311&lt;=$I$82),AND($C311&gt;=$J$82,$C311&lt;=$K$82),AND($C311&gt;=$L$82,$C311&lt;=$M$82),AND($C311&gt;=$N$82,$C311&lt;=$O$82)),P$116,0)</f>
        <v>0</v>
      </c>
      <c r="Q311" s="130">
        <f t="shared" ref="Q311:Q374" si="109">IF(ISERROR(HLOOKUP($C311,$D$47:$O$47,1,FALSE)),0,Q$116)</f>
        <v>0</v>
      </c>
      <c r="V311" s="131">
        <f t="shared" ref="V311:V374" si="110">IF(ISERROR(HLOOKUP($C311,$D$60:$O$60,1,FALSE)),0,V$116)</f>
        <v>0</v>
      </c>
      <c r="W311" s="131">
        <f t="shared" ref="W311:W374" si="111">IF(OR(AND($C311&gt;=$D$72,$C311&lt;=$E$72),AND($C311&gt;=$F$72,$C311&lt;=$G$72),AND($C311&gt;=$H$72,$C311&lt;=$I$72),AND($C311&gt;=$J$72,$C311&lt;=$K$72),AND($C311&gt;=$L$72,$C311&lt;=$M$72),AND($C311&gt;=$N$72,$C311&lt;=$O$72)),W$116,0)</f>
        <v>0</v>
      </c>
      <c r="X311" s="132">
        <f t="shared" ref="X311:X374" si="112">IF(OR(AND($C311&gt;=$D$84,$C311&lt;=$E$84),AND($C311&gt;=$F$84,$C311&lt;=$G$84),AND($C311&gt;=$H$84,$C311&lt;=$I$84),AND($C311&gt;=$J$84,$C311&lt;=$K$84),AND($C311&gt;=$L$84,$C311&lt;=$M$84),AND($C311&gt;=$N$84,$C311&lt;=$O$84)),X$116,0)</f>
        <v>0</v>
      </c>
      <c r="Y311" s="130">
        <f t="shared" ref="Y311:Y374" si="113">IF(ISERROR(HLOOKUP($C311,$D$49:$O$49,1,FALSE)),0,Y$116)</f>
        <v>0</v>
      </c>
      <c r="Z311" s="131">
        <f t="shared" ref="Z311:Z374" si="114">IF(ISERROR(HLOOKUP($C311,$D$61:$O$61,1,FALSE)),0,Z$116)</f>
        <v>0</v>
      </c>
      <c r="AA311" s="131">
        <f t="shared" ref="AA311:AA374" si="115">IF(OR(AND($C311&gt;=$D$73,$C311&lt;=$E$73),AND($C311&gt;=$F$73,$C311&lt;=$G$73),AND($C311&gt;=$H$73,$C311&lt;=$I$73),AND($C311&gt;=$J$73,$C311&lt;=$K$73),AND($C311&gt;=$L$73,$C311&lt;=$M$73),AND($C311&gt;=$N$73,$C311&lt;=$O$73)),AA$116,0)</f>
        <v>0</v>
      </c>
      <c r="AB311" s="132">
        <f t="shared" ref="AB311:AB374" si="116">IF(OR(AND($C311&gt;=$D$85,$C311&lt;=$E$85),AND($C311&gt;=$F$85,$C311&lt;=$G$85),AND($C311&gt;=$H$85,$C311&lt;=$I$85),AND($C311&gt;=$J$85,$C311&lt;=$K$85),AND($C311&gt;=$L$85,$C311&lt;=$M$85),AND($C311&gt;=$N$85,$C311&lt;=$O$85)),AB$116,0)</f>
        <v>0</v>
      </c>
      <c r="AC311" s="130">
        <f t="shared" ref="AC311:AC374" si="117">IF(ISERROR(HLOOKUP($C311,$D$50:$O$50,1,FALSE)),0,AC$116)</f>
        <v>0</v>
      </c>
      <c r="AD311" s="131">
        <f t="shared" ref="AD311:AD374" si="118">IF(ISERROR(HLOOKUP($C311,$D$62:$O$62,1,FALSE)),0,AD$116)</f>
        <v>0</v>
      </c>
      <c r="AE311" s="131">
        <f t="shared" ref="AE311:AE374" si="119">IF(OR(AND($C311&gt;=$D$74,$C311&lt;=$E$74),AND($C311&gt;=$F$74,$C311&lt;=$G$74),AND($C311&gt;=$H$74,$C311&lt;=$I$74),AND($C311&gt;=$J$74,$C311&lt;=$K$74),AND($C311&gt;=$L$74,$C311&lt;=$M$74),AND($C311&gt;=$N$74,$C311&lt;=$O$74)),AE$116,0)</f>
        <v>0</v>
      </c>
      <c r="AF311" s="132">
        <f t="shared" ref="AF311:AF374" si="120">IF(OR(AND($C311&gt;=$D$86,$C311&lt;=$E$86),AND($C311&gt;=$F$86,$C311&lt;=$G$86),AND($C311&gt;=$H$86,$C311&lt;=$I$86),AND($C311&gt;=$J$86,$C311&lt;=$K$86),AND($C311&gt;=$L$86,$C311&lt;=$M$86),AND($C311&gt;=$N$86,$C311&lt;=$O$86)),AF$116,0)</f>
        <v>0</v>
      </c>
      <c r="AG311" s="130">
        <f t="shared" ref="AG311:AG374" si="121">IF(ISERROR(HLOOKUP($C311,$D$51:$O$51,1,FALSE)),0,AG$116)</f>
        <v>0</v>
      </c>
      <c r="AH311" s="131">
        <f t="shared" ref="AH311:AH374" si="122">IF(ISERROR(HLOOKUP($C311,$D$63:$O$63,1,FALSE)),0,AH$116)</f>
        <v>0</v>
      </c>
      <c r="AI311" s="131">
        <f t="shared" ref="AI311:AI374" si="123">IF(OR(AND($C311&gt;=$D$75,$C311&lt;=$E$75),AND($C311&gt;=$F$75,$C311&lt;=$G$75),AND($C311&gt;=$H$75,$C311&lt;=$I$75),AND($C311&gt;=$J$75,$C311&lt;=$K$75),AND($C311&gt;=$L$75,$C311&lt;=$M$75),AND($C311&gt;=$N$75,$C311&lt;=$O$75)),AI$116,0)</f>
        <v>0</v>
      </c>
      <c r="AJ311" s="132">
        <f t="shared" ref="AJ311:AJ374" si="124">IF(OR(AND($C311&gt;=$D$87,$C311&lt;=$E$87),AND($C311&gt;=$F$87,$C311&lt;=$G$87),AND($C311&gt;=$H$87,$C311&lt;=$I$87),AND($C311&gt;=$J$87,$C311&lt;=$K$87),AND($C311&gt;=$L$87,$C311&lt;=$M$87),AND($C311&gt;=$N$87,$C311&lt;=$O$87)),AJ$116,0)</f>
        <v>0</v>
      </c>
      <c r="AK311" s="1"/>
    </row>
    <row r="312" spans="1:37" ht="15" hidden="1" customHeight="1">
      <c r="A312" s="1"/>
      <c r="B312" s="1"/>
      <c r="C312" s="68">
        <f t="shared" si="96"/>
        <v>45485</v>
      </c>
      <c r="D312" s="119">
        <v>194</v>
      </c>
      <c r="E312" s="130">
        <f t="shared" si="97"/>
        <v>0</v>
      </c>
      <c r="F312" s="131">
        <f t="shared" si="98"/>
        <v>0</v>
      </c>
      <c r="G312" s="131">
        <f t="shared" si="99"/>
        <v>0</v>
      </c>
      <c r="H312" s="132">
        <f t="shared" si="100"/>
        <v>0</v>
      </c>
      <c r="I312" s="130">
        <f t="shared" si="101"/>
        <v>0</v>
      </c>
      <c r="J312" s="131">
        <f t="shared" si="102"/>
        <v>0</v>
      </c>
      <c r="K312" s="131">
        <f t="shared" si="103"/>
        <v>0</v>
      </c>
      <c r="L312" s="132">
        <f t="shared" si="104"/>
        <v>0</v>
      </c>
      <c r="M312" s="130">
        <f t="shared" si="105"/>
        <v>0</v>
      </c>
      <c r="N312" s="131">
        <f t="shared" si="106"/>
        <v>0</v>
      </c>
      <c r="O312" s="131">
        <f t="shared" si="107"/>
        <v>0</v>
      </c>
      <c r="P312" s="132">
        <f t="shared" si="108"/>
        <v>0</v>
      </c>
      <c r="Q312" s="130">
        <f t="shared" si="109"/>
        <v>0</v>
      </c>
      <c r="V312" s="131">
        <f t="shared" si="110"/>
        <v>0</v>
      </c>
      <c r="W312" s="131">
        <f t="shared" si="111"/>
        <v>0</v>
      </c>
      <c r="X312" s="132">
        <f t="shared" si="112"/>
        <v>0</v>
      </c>
      <c r="Y312" s="130">
        <f t="shared" si="113"/>
        <v>0</v>
      </c>
      <c r="Z312" s="131">
        <f t="shared" si="114"/>
        <v>0</v>
      </c>
      <c r="AA312" s="131">
        <f t="shared" si="115"/>
        <v>0</v>
      </c>
      <c r="AB312" s="132">
        <f t="shared" si="116"/>
        <v>0</v>
      </c>
      <c r="AC312" s="130">
        <f t="shared" si="117"/>
        <v>0</v>
      </c>
      <c r="AD312" s="131">
        <f t="shared" si="118"/>
        <v>0</v>
      </c>
      <c r="AE312" s="131">
        <f t="shared" si="119"/>
        <v>0</v>
      </c>
      <c r="AF312" s="132">
        <f t="shared" si="120"/>
        <v>0</v>
      </c>
      <c r="AG312" s="130">
        <f t="shared" si="121"/>
        <v>0</v>
      </c>
      <c r="AH312" s="131">
        <f t="shared" si="122"/>
        <v>0</v>
      </c>
      <c r="AI312" s="131">
        <f t="shared" si="123"/>
        <v>0</v>
      </c>
      <c r="AJ312" s="132">
        <f t="shared" si="124"/>
        <v>0</v>
      </c>
      <c r="AK312" s="1"/>
    </row>
    <row r="313" spans="1:37" ht="15" hidden="1" customHeight="1">
      <c r="A313" s="1"/>
      <c r="B313" s="1"/>
      <c r="C313" s="68">
        <f t="shared" ref="C313:C376" si="125">C312+1</f>
        <v>45486</v>
      </c>
      <c r="D313" s="119">
        <v>195</v>
      </c>
      <c r="E313" s="130">
        <f t="shared" si="97"/>
        <v>0</v>
      </c>
      <c r="F313" s="131">
        <f t="shared" si="98"/>
        <v>0</v>
      </c>
      <c r="G313" s="131">
        <f t="shared" si="99"/>
        <v>0</v>
      </c>
      <c r="H313" s="132">
        <f t="shared" si="100"/>
        <v>0</v>
      </c>
      <c r="I313" s="130">
        <f t="shared" si="101"/>
        <v>0</v>
      </c>
      <c r="J313" s="131">
        <f t="shared" si="102"/>
        <v>0</v>
      </c>
      <c r="K313" s="131">
        <f t="shared" si="103"/>
        <v>0</v>
      </c>
      <c r="L313" s="132">
        <f t="shared" si="104"/>
        <v>0</v>
      </c>
      <c r="M313" s="130">
        <f t="shared" si="105"/>
        <v>0</v>
      </c>
      <c r="N313" s="131">
        <f t="shared" si="106"/>
        <v>0</v>
      </c>
      <c r="O313" s="131">
        <f t="shared" si="107"/>
        <v>0</v>
      </c>
      <c r="P313" s="132">
        <f t="shared" si="108"/>
        <v>0</v>
      </c>
      <c r="Q313" s="130">
        <f t="shared" si="109"/>
        <v>0</v>
      </c>
      <c r="V313" s="131">
        <f t="shared" si="110"/>
        <v>0</v>
      </c>
      <c r="W313" s="131">
        <f t="shared" si="111"/>
        <v>0</v>
      </c>
      <c r="X313" s="132">
        <f t="shared" si="112"/>
        <v>0</v>
      </c>
      <c r="Y313" s="130">
        <f t="shared" si="113"/>
        <v>0</v>
      </c>
      <c r="Z313" s="131">
        <f t="shared" si="114"/>
        <v>0</v>
      </c>
      <c r="AA313" s="131">
        <f t="shared" si="115"/>
        <v>0</v>
      </c>
      <c r="AB313" s="132">
        <f t="shared" si="116"/>
        <v>0</v>
      </c>
      <c r="AC313" s="130">
        <f t="shared" si="117"/>
        <v>0</v>
      </c>
      <c r="AD313" s="131">
        <f t="shared" si="118"/>
        <v>0</v>
      </c>
      <c r="AE313" s="131">
        <f t="shared" si="119"/>
        <v>0</v>
      </c>
      <c r="AF313" s="132">
        <f t="shared" si="120"/>
        <v>0</v>
      </c>
      <c r="AG313" s="130">
        <f t="shared" si="121"/>
        <v>0</v>
      </c>
      <c r="AH313" s="131">
        <f t="shared" si="122"/>
        <v>0</v>
      </c>
      <c r="AI313" s="131">
        <f t="shared" si="123"/>
        <v>0</v>
      </c>
      <c r="AJ313" s="132">
        <f t="shared" si="124"/>
        <v>0</v>
      </c>
      <c r="AK313" s="1"/>
    </row>
    <row r="314" spans="1:37" ht="15" hidden="1" customHeight="1">
      <c r="A314" s="1"/>
      <c r="B314" s="1"/>
      <c r="C314" s="68">
        <f t="shared" si="125"/>
        <v>45487</v>
      </c>
      <c r="D314" s="119">
        <v>196</v>
      </c>
      <c r="E314" s="130">
        <f t="shared" si="97"/>
        <v>0</v>
      </c>
      <c r="F314" s="131">
        <f t="shared" si="98"/>
        <v>0</v>
      </c>
      <c r="G314" s="131">
        <f t="shared" si="99"/>
        <v>0</v>
      </c>
      <c r="H314" s="132">
        <f t="shared" si="100"/>
        <v>0</v>
      </c>
      <c r="I314" s="130">
        <f t="shared" si="101"/>
        <v>0</v>
      </c>
      <c r="J314" s="131">
        <f t="shared" si="102"/>
        <v>0</v>
      </c>
      <c r="K314" s="131">
        <f t="shared" si="103"/>
        <v>0</v>
      </c>
      <c r="L314" s="132">
        <f t="shared" si="104"/>
        <v>0</v>
      </c>
      <c r="M314" s="130">
        <f t="shared" si="105"/>
        <v>0</v>
      </c>
      <c r="N314" s="131">
        <f t="shared" si="106"/>
        <v>0</v>
      </c>
      <c r="O314" s="131">
        <f t="shared" si="107"/>
        <v>0</v>
      </c>
      <c r="P314" s="132">
        <f t="shared" si="108"/>
        <v>0</v>
      </c>
      <c r="Q314" s="130">
        <f t="shared" si="109"/>
        <v>0</v>
      </c>
      <c r="V314" s="131">
        <f t="shared" si="110"/>
        <v>0</v>
      </c>
      <c r="W314" s="131">
        <f t="shared" si="111"/>
        <v>0</v>
      </c>
      <c r="X314" s="132">
        <f t="shared" si="112"/>
        <v>0</v>
      </c>
      <c r="Y314" s="130">
        <f t="shared" si="113"/>
        <v>0</v>
      </c>
      <c r="Z314" s="131">
        <f t="shared" si="114"/>
        <v>0</v>
      </c>
      <c r="AA314" s="131">
        <f t="shared" si="115"/>
        <v>0</v>
      </c>
      <c r="AB314" s="132">
        <f t="shared" si="116"/>
        <v>0</v>
      </c>
      <c r="AC314" s="130">
        <f t="shared" si="117"/>
        <v>0</v>
      </c>
      <c r="AD314" s="131">
        <f t="shared" si="118"/>
        <v>0</v>
      </c>
      <c r="AE314" s="131">
        <f t="shared" si="119"/>
        <v>0</v>
      </c>
      <c r="AF314" s="132">
        <f t="shared" si="120"/>
        <v>0</v>
      </c>
      <c r="AG314" s="130">
        <f t="shared" si="121"/>
        <v>0</v>
      </c>
      <c r="AH314" s="131">
        <f t="shared" si="122"/>
        <v>0</v>
      </c>
      <c r="AI314" s="131">
        <f t="shared" si="123"/>
        <v>0</v>
      </c>
      <c r="AJ314" s="132">
        <f t="shared" si="124"/>
        <v>0</v>
      </c>
      <c r="AK314" s="1"/>
    </row>
    <row r="315" spans="1:37" ht="15" hidden="1" customHeight="1">
      <c r="A315" s="1"/>
      <c r="B315" s="1"/>
      <c r="C315" s="68">
        <f t="shared" si="125"/>
        <v>45488</v>
      </c>
      <c r="D315" s="119">
        <v>197</v>
      </c>
      <c r="E315" s="130">
        <f t="shared" si="97"/>
        <v>0</v>
      </c>
      <c r="F315" s="131">
        <f t="shared" si="98"/>
        <v>0</v>
      </c>
      <c r="G315" s="131">
        <f t="shared" si="99"/>
        <v>0</v>
      </c>
      <c r="H315" s="132">
        <f t="shared" si="100"/>
        <v>0</v>
      </c>
      <c r="I315" s="130">
        <f t="shared" si="101"/>
        <v>0</v>
      </c>
      <c r="J315" s="131">
        <f t="shared" si="102"/>
        <v>0</v>
      </c>
      <c r="K315" s="131">
        <f t="shared" si="103"/>
        <v>0</v>
      </c>
      <c r="L315" s="132">
        <f t="shared" si="104"/>
        <v>0</v>
      </c>
      <c r="M315" s="130">
        <f t="shared" si="105"/>
        <v>0</v>
      </c>
      <c r="N315" s="131">
        <f t="shared" si="106"/>
        <v>0</v>
      </c>
      <c r="O315" s="131">
        <f t="shared" si="107"/>
        <v>0</v>
      </c>
      <c r="P315" s="132">
        <f t="shared" si="108"/>
        <v>0</v>
      </c>
      <c r="Q315" s="130">
        <f t="shared" si="109"/>
        <v>0</v>
      </c>
      <c r="V315" s="131">
        <f t="shared" si="110"/>
        <v>0</v>
      </c>
      <c r="W315" s="131">
        <f t="shared" si="111"/>
        <v>0</v>
      </c>
      <c r="X315" s="132">
        <f t="shared" si="112"/>
        <v>0</v>
      </c>
      <c r="Y315" s="130">
        <f t="shared" si="113"/>
        <v>0</v>
      </c>
      <c r="Z315" s="131">
        <f t="shared" si="114"/>
        <v>0</v>
      </c>
      <c r="AA315" s="131">
        <f t="shared" si="115"/>
        <v>0</v>
      </c>
      <c r="AB315" s="132">
        <f t="shared" si="116"/>
        <v>0</v>
      </c>
      <c r="AC315" s="130">
        <f t="shared" si="117"/>
        <v>0</v>
      </c>
      <c r="AD315" s="131">
        <f t="shared" si="118"/>
        <v>0</v>
      </c>
      <c r="AE315" s="131">
        <f t="shared" si="119"/>
        <v>0</v>
      </c>
      <c r="AF315" s="132">
        <f t="shared" si="120"/>
        <v>0</v>
      </c>
      <c r="AG315" s="130">
        <f t="shared" si="121"/>
        <v>0</v>
      </c>
      <c r="AH315" s="131">
        <f t="shared" si="122"/>
        <v>0</v>
      </c>
      <c r="AI315" s="131">
        <f t="shared" si="123"/>
        <v>0</v>
      </c>
      <c r="AJ315" s="132">
        <f t="shared" si="124"/>
        <v>0</v>
      </c>
      <c r="AK315" s="1"/>
    </row>
    <row r="316" spans="1:37" ht="15" hidden="1" customHeight="1">
      <c r="A316" s="1"/>
      <c r="B316" s="1"/>
      <c r="C316" s="68">
        <f t="shared" si="125"/>
        <v>45489</v>
      </c>
      <c r="D316" s="119">
        <v>198</v>
      </c>
      <c r="E316" s="130">
        <f t="shared" si="97"/>
        <v>0</v>
      </c>
      <c r="F316" s="131" t="str">
        <f t="shared" si="98"/>
        <v>SF</v>
      </c>
      <c r="G316" s="131">
        <f t="shared" si="99"/>
        <v>0</v>
      </c>
      <c r="H316" s="132">
        <f t="shared" si="100"/>
        <v>0</v>
      </c>
      <c r="I316" s="130">
        <f t="shared" si="101"/>
        <v>0</v>
      </c>
      <c r="J316" s="131">
        <f t="shared" si="102"/>
        <v>0</v>
      </c>
      <c r="K316" s="131">
        <f t="shared" si="103"/>
        <v>0</v>
      </c>
      <c r="L316" s="132">
        <f t="shared" si="104"/>
        <v>0</v>
      </c>
      <c r="M316" s="130">
        <f t="shared" si="105"/>
        <v>0</v>
      </c>
      <c r="N316" s="131">
        <f t="shared" si="106"/>
        <v>0</v>
      </c>
      <c r="O316" s="131">
        <f t="shared" si="107"/>
        <v>0</v>
      </c>
      <c r="P316" s="132">
        <f t="shared" si="108"/>
        <v>0</v>
      </c>
      <c r="Q316" s="130">
        <f t="shared" si="109"/>
        <v>0</v>
      </c>
      <c r="V316" s="131">
        <f t="shared" si="110"/>
        <v>0</v>
      </c>
      <c r="W316" s="131">
        <f t="shared" si="111"/>
        <v>0</v>
      </c>
      <c r="X316" s="132">
        <f t="shared" si="112"/>
        <v>0</v>
      </c>
      <c r="Y316" s="130">
        <f t="shared" si="113"/>
        <v>0</v>
      </c>
      <c r="Z316" s="131">
        <f t="shared" si="114"/>
        <v>0</v>
      </c>
      <c r="AA316" s="131">
        <f t="shared" si="115"/>
        <v>0</v>
      </c>
      <c r="AB316" s="132">
        <f t="shared" si="116"/>
        <v>0</v>
      </c>
      <c r="AC316" s="130">
        <f t="shared" si="117"/>
        <v>0</v>
      </c>
      <c r="AD316" s="131">
        <f t="shared" si="118"/>
        <v>0</v>
      </c>
      <c r="AE316" s="131">
        <f t="shared" si="119"/>
        <v>0</v>
      </c>
      <c r="AF316" s="132">
        <f t="shared" si="120"/>
        <v>0</v>
      </c>
      <c r="AG316" s="130">
        <f t="shared" si="121"/>
        <v>0</v>
      </c>
      <c r="AH316" s="131">
        <f t="shared" si="122"/>
        <v>0</v>
      </c>
      <c r="AI316" s="131">
        <f t="shared" si="123"/>
        <v>0</v>
      </c>
      <c r="AJ316" s="132">
        <f t="shared" si="124"/>
        <v>0</v>
      </c>
      <c r="AK316" s="1"/>
    </row>
    <row r="317" spans="1:37" ht="15" hidden="1" customHeight="1">
      <c r="A317" s="1"/>
      <c r="B317" s="1"/>
      <c r="C317" s="68">
        <f t="shared" si="125"/>
        <v>45490</v>
      </c>
      <c r="D317" s="119">
        <v>199</v>
      </c>
      <c r="E317" s="130">
        <f t="shared" si="97"/>
        <v>0</v>
      </c>
      <c r="F317" s="131">
        <f t="shared" si="98"/>
        <v>0</v>
      </c>
      <c r="G317" s="131">
        <f t="shared" si="99"/>
        <v>0</v>
      </c>
      <c r="H317" s="132">
        <f t="shared" si="100"/>
        <v>0</v>
      </c>
      <c r="I317" s="130">
        <f t="shared" si="101"/>
        <v>0</v>
      </c>
      <c r="J317" s="131">
        <f t="shared" si="102"/>
        <v>0</v>
      </c>
      <c r="K317" s="131">
        <f t="shared" si="103"/>
        <v>0</v>
      </c>
      <c r="L317" s="132">
        <f t="shared" si="104"/>
        <v>0</v>
      </c>
      <c r="M317" s="130">
        <f t="shared" si="105"/>
        <v>0</v>
      </c>
      <c r="N317" s="131">
        <f t="shared" si="106"/>
        <v>0</v>
      </c>
      <c r="O317" s="131">
        <f t="shared" si="107"/>
        <v>0</v>
      </c>
      <c r="P317" s="132">
        <f t="shared" si="108"/>
        <v>0</v>
      </c>
      <c r="Q317" s="130">
        <f t="shared" si="109"/>
        <v>0</v>
      </c>
      <c r="V317" s="131">
        <f t="shared" si="110"/>
        <v>0</v>
      </c>
      <c r="W317" s="131">
        <f t="shared" si="111"/>
        <v>0</v>
      </c>
      <c r="X317" s="132">
        <f t="shared" si="112"/>
        <v>0</v>
      </c>
      <c r="Y317" s="130">
        <f t="shared" si="113"/>
        <v>0</v>
      </c>
      <c r="Z317" s="131">
        <f t="shared" si="114"/>
        <v>0</v>
      </c>
      <c r="AA317" s="131">
        <f t="shared" si="115"/>
        <v>0</v>
      </c>
      <c r="AB317" s="132">
        <f t="shared" si="116"/>
        <v>0</v>
      </c>
      <c r="AC317" s="130">
        <f t="shared" si="117"/>
        <v>0</v>
      </c>
      <c r="AD317" s="131">
        <f t="shared" si="118"/>
        <v>0</v>
      </c>
      <c r="AE317" s="131">
        <f t="shared" si="119"/>
        <v>0</v>
      </c>
      <c r="AF317" s="132">
        <f t="shared" si="120"/>
        <v>0</v>
      </c>
      <c r="AG317" s="130">
        <f t="shared" si="121"/>
        <v>0</v>
      </c>
      <c r="AH317" s="131">
        <f t="shared" si="122"/>
        <v>0</v>
      </c>
      <c r="AI317" s="131">
        <f t="shared" si="123"/>
        <v>0</v>
      </c>
      <c r="AJ317" s="132">
        <f t="shared" si="124"/>
        <v>0</v>
      </c>
      <c r="AK317" s="1"/>
    </row>
    <row r="318" spans="1:37" ht="15" hidden="1" customHeight="1">
      <c r="A318" s="1"/>
      <c r="B318" s="1"/>
      <c r="C318" s="68">
        <f t="shared" si="125"/>
        <v>45491</v>
      </c>
      <c r="D318" s="119">
        <v>200</v>
      </c>
      <c r="E318" s="130">
        <f t="shared" si="97"/>
        <v>0</v>
      </c>
      <c r="F318" s="131">
        <f t="shared" si="98"/>
        <v>0</v>
      </c>
      <c r="G318" s="131">
        <f t="shared" si="99"/>
        <v>0</v>
      </c>
      <c r="H318" s="132">
        <f t="shared" si="100"/>
        <v>0</v>
      </c>
      <c r="I318" s="130">
        <f t="shared" si="101"/>
        <v>0</v>
      </c>
      <c r="J318" s="131">
        <f t="shared" si="102"/>
        <v>0</v>
      </c>
      <c r="K318" s="131">
        <f t="shared" si="103"/>
        <v>0</v>
      </c>
      <c r="L318" s="132">
        <f t="shared" si="104"/>
        <v>0</v>
      </c>
      <c r="M318" s="130">
        <f t="shared" si="105"/>
        <v>0</v>
      </c>
      <c r="N318" s="131">
        <f t="shared" si="106"/>
        <v>0</v>
      </c>
      <c r="O318" s="131">
        <f t="shared" si="107"/>
        <v>0</v>
      </c>
      <c r="P318" s="132">
        <f t="shared" si="108"/>
        <v>0</v>
      </c>
      <c r="Q318" s="130">
        <f t="shared" si="109"/>
        <v>0</v>
      </c>
      <c r="V318" s="131">
        <f t="shared" si="110"/>
        <v>0</v>
      </c>
      <c r="W318" s="131">
        <f t="shared" si="111"/>
        <v>0</v>
      </c>
      <c r="X318" s="132">
        <f t="shared" si="112"/>
        <v>0</v>
      </c>
      <c r="Y318" s="130">
        <f t="shared" si="113"/>
        <v>0</v>
      </c>
      <c r="Z318" s="131">
        <f t="shared" si="114"/>
        <v>0</v>
      </c>
      <c r="AA318" s="131">
        <f t="shared" si="115"/>
        <v>0</v>
      </c>
      <c r="AB318" s="132">
        <f t="shared" si="116"/>
        <v>0</v>
      </c>
      <c r="AC318" s="130">
        <f t="shared" si="117"/>
        <v>0</v>
      </c>
      <c r="AD318" s="131">
        <f t="shared" si="118"/>
        <v>0</v>
      </c>
      <c r="AE318" s="131">
        <f t="shared" si="119"/>
        <v>0</v>
      </c>
      <c r="AF318" s="132">
        <f t="shared" si="120"/>
        <v>0</v>
      </c>
      <c r="AG318" s="130">
        <f t="shared" si="121"/>
        <v>0</v>
      </c>
      <c r="AH318" s="131">
        <f t="shared" si="122"/>
        <v>0</v>
      </c>
      <c r="AI318" s="131">
        <f t="shared" si="123"/>
        <v>0</v>
      </c>
      <c r="AJ318" s="132">
        <f t="shared" si="124"/>
        <v>0</v>
      </c>
      <c r="AK318" s="1"/>
    </row>
    <row r="319" spans="1:37" ht="15" hidden="1" customHeight="1">
      <c r="A319" s="1"/>
      <c r="B319" s="1"/>
      <c r="C319" s="68">
        <f t="shared" si="125"/>
        <v>45492</v>
      </c>
      <c r="D319" s="119">
        <v>201</v>
      </c>
      <c r="E319" s="130">
        <f t="shared" si="97"/>
        <v>0</v>
      </c>
      <c r="F319" s="131">
        <f t="shared" si="98"/>
        <v>0</v>
      </c>
      <c r="G319" s="131">
        <f t="shared" si="99"/>
        <v>0</v>
      </c>
      <c r="H319" s="132">
        <f t="shared" si="100"/>
        <v>0</v>
      </c>
      <c r="I319" s="130">
        <f t="shared" si="101"/>
        <v>0</v>
      </c>
      <c r="J319" s="131">
        <f t="shared" si="102"/>
        <v>0</v>
      </c>
      <c r="K319" s="131">
        <f t="shared" si="103"/>
        <v>0</v>
      </c>
      <c r="L319" s="132">
        <f t="shared" si="104"/>
        <v>0</v>
      </c>
      <c r="M319" s="130">
        <f t="shared" si="105"/>
        <v>0</v>
      </c>
      <c r="N319" s="131">
        <f t="shared" si="106"/>
        <v>0</v>
      </c>
      <c r="O319" s="131">
        <f t="shared" si="107"/>
        <v>0</v>
      </c>
      <c r="P319" s="132">
        <f t="shared" si="108"/>
        <v>0</v>
      </c>
      <c r="Q319" s="130">
        <f t="shared" si="109"/>
        <v>0</v>
      </c>
      <c r="V319" s="131">
        <f t="shared" si="110"/>
        <v>0</v>
      </c>
      <c r="W319" s="131">
        <f t="shared" si="111"/>
        <v>0</v>
      </c>
      <c r="X319" s="132">
        <f t="shared" si="112"/>
        <v>0</v>
      </c>
      <c r="Y319" s="130">
        <f t="shared" si="113"/>
        <v>0</v>
      </c>
      <c r="Z319" s="131">
        <f t="shared" si="114"/>
        <v>0</v>
      </c>
      <c r="AA319" s="131">
        <f t="shared" si="115"/>
        <v>0</v>
      </c>
      <c r="AB319" s="132">
        <f t="shared" si="116"/>
        <v>0</v>
      </c>
      <c r="AC319" s="130">
        <f t="shared" si="117"/>
        <v>0</v>
      </c>
      <c r="AD319" s="131">
        <f t="shared" si="118"/>
        <v>0</v>
      </c>
      <c r="AE319" s="131">
        <f t="shared" si="119"/>
        <v>0</v>
      </c>
      <c r="AF319" s="132">
        <f t="shared" si="120"/>
        <v>0</v>
      </c>
      <c r="AG319" s="130">
        <f t="shared" si="121"/>
        <v>0</v>
      </c>
      <c r="AH319" s="131">
        <f t="shared" si="122"/>
        <v>0</v>
      </c>
      <c r="AI319" s="131">
        <f t="shared" si="123"/>
        <v>0</v>
      </c>
      <c r="AJ319" s="132">
        <f t="shared" si="124"/>
        <v>0</v>
      </c>
      <c r="AK319" s="1"/>
    </row>
    <row r="320" spans="1:37" ht="15" hidden="1" customHeight="1">
      <c r="A320" s="1"/>
      <c r="B320" s="1"/>
      <c r="C320" s="68">
        <f t="shared" si="125"/>
        <v>45493</v>
      </c>
      <c r="D320" s="119">
        <v>202</v>
      </c>
      <c r="E320" s="130">
        <f t="shared" si="97"/>
        <v>0</v>
      </c>
      <c r="F320" s="131">
        <f t="shared" si="98"/>
        <v>0</v>
      </c>
      <c r="G320" s="131">
        <f t="shared" si="99"/>
        <v>0</v>
      </c>
      <c r="H320" s="132">
        <f t="shared" si="100"/>
        <v>0</v>
      </c>
      <c r="I320" s="130">
        <f t="shared" si="101"/>
        <v>0</v>
      </c>
      <c r="J320" s="131">
        <f t="shared" si="102"/>
        <v>0</v>
      </c>
      <c r="K320" s="131">
        <f t="shared" si="103"/>
        <v>0</v>
      </c>
      <c r="L320" s="132">
        <f t="shared" si="104"/>
        <v>0</v>
      </c>
      <c r="M320" s="130">
        <f t="shared" si="105"/>
        <v>0</v>
      </c>
      <c r="N320" s="131">
        <f t="shared" si="106"/>
        <v>0</v>
      </c>
      <c r="O320" s="131">
        <f t="shared" si="107"/>
        <v>0</v>
      </c>
      <c r="P320" s="132">
        <f t="shared" si="108"/>
        <v>0</v>
      </c>
      <c r="Q320" s="130">
        <f t="shared" si="109"/>
        <v>0</v>
      </c>
      <c r="V320" s="131">
        <f t="shared" si="110"/>
        <v>0</v>
      </c>
      <c r="W320" s="131">
        <f t="shared" si="111"/>
        <v>0</v>
      </c>
      <c r="X320" s="132">
        <f t="shared" si="112"/>
        <v>0</v>
      </c>
      <c r="Y320" s="130">
        <f t="shared" si="113"/>
        <v>0</v>
      </c>
      <c r="Z320" s="131">
        <f t="shared" si="114"/>
        <v>0</v>
      </c>
      <c r="AA320" s="131">
        <f t="shared" si="115"/>
        <v>0</v>
      </c>
      <c r="AB320" s="132">
        <f t="shared" si="116"/>
        <v>0</v>
      </c>
      <c r="AC320" s="130">
        <f t="shared" si="117"/>
        <v>0</v>
      </c>
      <c r="AD320" s="131">
        <f t="shared" si="118"/>
        <v>0</v>
      </c>
      <c r="AE320" s="131">
        <f t="shared" si="119"/>
        <v>0</v>
      </c>
      <c r="AF320" s="132">
        <f t="shared" si="120"/>
        <v>0</v>
      </c>
      <c r="AG320" s="130">
        <f t="shared" si="121"/>
        <v>0</v>
      </c>
      <c r="AH320" s="131">
        <f t="shared" si="122"/>
        <v>0</v>
      </c>
      <c r="AI320" s="131">
        <f t="shared" si="123"/>
        <v>0</v>
      </c>
      <c r="AJ320" s="132">
        <f t="shared" si="124"/>
        <v>0</v>
      </c>
      <c r="AK320" s="1"/>
    </row>
    <row r="321" spans="1:37" ht="15" hidden="1" customHeight="1">
      <c r="A321" s="1"/>
      <c r="B321" s="1"/>
      <c r="C321" s="68">
        <f t="shared" si="125"/>
        <v>45494</v>
      </c>
      <c r="D321" s="119">
        <v>203</v>
      </c>
      <c r="E321" s="130">
        <f t="shared" si="97"/>
        <v>0</v>
      </c>
      <c r="F321" s="131">
        <f t="shared" si="98"/>
        <v>0</v>
      </c>
      <c r="G321" s="131">
        <f t="shared" si="99"/>
        <v>0</v>
      </c>
      <c r="H321" s="132">
        <f t="shared" si="100"/>
        <v>0</v>
      </c>
      <c r="I321" s="130">
        <f t="shared" si="101"/>
        <v>0</v>
      </c>
      <c r="J321" s="131" t="str">
        <f t="shared" si="102"/>
        <v>SF</v>
      </c>
      <c r="K321" s="131">
        <f t="shared" si="103"/>
        <v>0</v>
      </c>
      <c r="L321" s="132">
        <f t="shared" si="104"/>
        <v>0</v>
      </c>
      <c r="M321" s="130">
        <f t="shared" si="105"/>
        <v>0</v>
      </c>
      <c r="N321" s="131">
        <f t="shared" si="106"/>
        <v>0</v>
      </c>
      <c r="O321" s="131">
        <f t="shared" si="107"/>
        <v>0</v>
      </c>
      <c r="P321" s="132">
        <f t="shared" si="108"/>
        <v>0</v>
      </c>
      <c r="Q321" s="130">
        <f t="shared" si="109"/>
        <v>0</v>
      </c>
      <c r="V321" s="131">
        <f t="shared" si="110"/>
        <v>0</v>
      </c>
      <c r="W321" s="131">
        <f t="shared" si="111"/>
        <v>0</v>
      </c>
      <c r="X321" s="132">
        <f t="shared" si="112"/>
        <v>0</v>
      </c>
      <c r="Y321" s="130">
        <f t="shared" si="113"/>
        <v>0</v>
      </c>
      <c r="Z321" s="131">
        <f t="shared" si="114"/>
        <v>0</v>
      </c>
      <c r="AA321" s="131">
        <f t="shared" si="115"/>
        <v>0</v>
      </c>
      <c r="AB321" s="132">
        <f t="shared" si="116"/>
        <v>0</v>
      </c>
      <c r="AC321" s="130">
        <f t="shared" si="117"/>
        <v>0</v>
      </c>
      <c r="AD321" s="131">
        <f t="shared" si="118"/>
        <v>0</v>
      </c>
      <c r="AE321" s="131">
        <f t="shared" si="119"/>
        <v>0</v>
      </c>
      <c r="AF321" s="132">
        <f t="shared" si="120"/>
        <v>0</v>
      </c>
      <c r="AG321" s="130">
        <f t="shared" si="121"/>
        <v>0</v>
      </c>
      <c r="AH321" s="131">
        <f t="shared" si="122"/>
        <v>0</v>
      </c>
      <c r="AI321" s="131">
        <f t="shared" si="123"/>
        <v>0</v>
      </c>
      <c r="AJ321" s="132">
        <f t="shared" si="124"/>
        <v>0</v>
      </c>
      <c r="AK321" s="1"/>
    </row>
    <row r="322" spans="1:37" ht="15" hidden="1" customHeight="1">
      <c r="A322" s="1"/>
      <c r="B322" s="1"/>
      <c r="C322" s="68">
        <f t="shared" si="125"/>
        <v>45495</v>
      </c>
      <c r="D322" s="119">
        <v>204</v>
      </c>
      <c r="E322" s="130">
        <f t="shared" si="97"/>
        <v>0</v>
      </c>
      <c r="F322" s="131">
        <f t="shared" si="98"/>
        <v>0</v>
      </c>
      <c r="G322" s="131">
        <f t="shared" si="99"/>
        <v>0</v>
      </c>
      <c r="H322" s="132">
        <f t="shared" si="100"/>
        <v>0</v>
      </c>
      <c r="I322" s="130">
        <f t="shared" si="101"/>
        <v>0</v>
      </c>
      <c r="J322" s="131">
        <f t="shared" si="102"/>
        <v>0</v>
      </c>
      <c r="K322" s="131">
        <f t="shared" si="103"/>
        <v>0</v>
      </c>
      <c r="L322" s="132">
        <f t="shared" si="104"/>
        <v>0</v>
      </c>
      <c r="M322" s="130">
        <f t="shared" si="105"/>
        <v>0</v>
      </c>
      <c r="N322" s="131">
        <f t="shared" si="106"/>
        <v>0</v>
      </c>
      <c r="O322" s="131">
        <f t="shared" si="107"/>
        <v>0</v>
      </c>
      <c r="P322" s="132">
        <f t="shared" si="108"/>
        <v>0</v>
      </c>
      <c r="Q322" s="130">
        <f t="shared" si="109"/>
        <v>0</v>
      </c>
      <c r="V322" s="131">
        <f t="shared" si="110"/>
        <v>0</v>
      </c>
      <c r="W322" s="131">
        <f t="shared" si="111"/>
        <v>0</v>
      </c>
      <c r="X322" s="132">
        <f t="shared" si="112"/>
        <v>0</v>
      </c>
      <c r="Y322" s="130">
        <f t="shared" si="113"/>
        <v>0</v>
      </c>
      <c r="Z322" s="131">
        <f t="shared" si="114"/>
        <v>0</v>
      </c>
      <c r="AA322" s="131">
        <f t="shared" si="115"/>
        <v>0</v>
      </c>
      <c r="AB322" s="132">
        <f t="shared" si="116"/>
        <v>0</v>
      </c>
      <c r="AC322" s="130">
        <f t="shared" si="117"/>
        <v>0</v>
      </c>
      <c r="AD322" s="131">
        <f t="shared" si="118"/>
        <v>0</v>
      </c>
      <c r="AE322" s="131">
        <f t="shared" si="119"/>
        <v>0</v>
      </c>
      <c r="AF322" s="132">
        <f t="shared" si="120"/>
        <v>0</v>
      </c>
      <c r="AG322" s="130">
        <f t="shared" si="121"/>
        <v>0</v>
      </c>
      <c r="AH322" s="131">
        <f t="shared" si="122"/>
        <v>0</v>
      </c>
      <c r="AI322" s="131">
        <f t="shared" si="123"/>
        <v>0</v>
      </c>
      <c r="AJ322" s="132">
        <f t="shared" si="124"/>
        <v>0</v>
      </c>
      <c r="AK322" s="1"/>
    </row>
    <row r="323" spans="1:37" ht="15" hidden="1" customHeight="1">
      <c r="A323" s="1"/>
      <c r="B323" s="1"/>
      <c r="C323" s="68">
        <f t="shared" si="125"/>
        <v>45496</v>
      </c>
      <c r="D323" s="119">
        <v>205</v>
      </c>
      <c r="E323" s="130">
        <f t="shared" si="97"/>
        <v>0</v>
      </c>
      <c r="F323" s="131">
        <f t="shared" si="98"/>
        <v>0</v>
      </c>
      <c r="G323" s="131">
        <f t="shared" si="99"/>
        <v>0</v>
      </c>
      <c r="H323" s="132">
        <f t="shared" si="100"/>
        <v>0</v>
      </c>
      <c r="I323" s="130">
        <f t="shared" si="101"/>
        <v>0</v>
      </c>
      <c r="J323" s="131">
        <f t="shared" si="102"/>
        <v>0</v>
      </c>
      <c r="K323" s="131">
        <f t="shared" si="103"/>
        <v>0</v>
      </c>
      <c r="L323" s="132">
        <f t="shared" si="104"/>
        <v>0</v>
      </c>
      <c r="M323" s="130">
        <f t="shared" si="105"/>
        <v>0</v>
      </c>
      <c r="N323" s="131">
        <f t="shared" si="106"/>
        <v>0</v>
      </c>
      <c r="O323" s="131">
        <f t="shared" si="107"/>
        <v>0</v>
      </c>
      <c r="P323" s="132">
        <f t="shared" si="108"/>
        <v>0</v>
      </c>
      <c r="Q323" s="130">
        <f t="shared" si="109"/>
        <v>0</v>
      </c>
      <c r="V323" s="131">
        <f t="shared" si="110"/>
        <v>0</v>
      </c>
      <c r="W323" s="131">
        <f t="shared" si="111"/>
        <v>0</v>
      </c>
      <c r="X323" s="132">
        <f t="shared" si="112"/>
        <v>0</v>
      </c>
      <c r="Y323" s="130">
        <f t="shared" si="113"/>
        <v>0</v>
      </c>
      <c r="Z323" s="131">
        <f t="shared" si="114"/>
        <v>0</v>
      </c>
      <c r="AA323" s="131">
        <f t="shared" si="115"/>
        <v>0</v>
      </c>
      <c r="AB323" s="132">
        <f t="shared" si="116"/>
        <v>0</v>
      </c>
      <c r="AC323" s="130">
        <f t="shared" si="117"/>
        <v>0</v>
      </c>
      <c r="AD323" s="131">
        <f t="shared" si="118"/>
        <v>0</v>
      </c>
      <c r="AE323" s="131">
        <f t="shared" si="119"/>
        <v>0</v>
      </c>
      <c r="AF323" s="132">
        <f t="shared" si="120"/>
        <v>0</v>
      </c>
      <c r="AG323" s="130">
        <f t="shared" si="121"/>
        <v>0</v>
      </c>
      <c r="AH323" s="131">
        <f t="shared" si="122"/>
        <v>0</v>
      </c>
      <c r="AI323" s="131">
        <f t="shared" si="123"/>
        <v>0</v>
      </c>
      <c r="AJ323" s="132">
        <f t="shared" si="124"/>
        <v>0</v>
      </c>
      <c r="AK323" s="1"/>
    </row>
    <row r="324" spans="1:37" ht="15" hidden="1" customHeight="1">
      <c r="A324" s="1"/>
      <c r="B324" s="1"/>
      <c r="C324" s="68">
        <f t="shared" si="125"/>
        <v>45497</v>
      </c>
      <c r="D324" s="119">
        <v>206</v>
      </c>
      <c r="E324" s="130">
        <f t="shared" si="97"/>
        <v>0</v>
      </c>
      <c r="F324" s="131">
        <f t="shared" si="98"/>
        <v>0</v>
      </c>
      <c r="G324" s="131">
        <f t="shared" si="99"/>
        <v>0</v>
      </c>
      <c r="H324" s="132">
        <f t="shared" si="100"/>
        <v>0</v>
      </c>
      <c r="I324" s="130">
        <f t="shared" si="101"/>
        <v>0</v>
      </c>
      <c r="J324" s="131">
        <f t="shared" si="102"/>
        <v>0</v>
      </c>
      <c r="K324" s="131">
        <f t="shared" si="103"/>
        <v>0</v>
      </c>
      <c r="L324" s="132">
        <f t="shared" si="104"/>
        <v>0</v>
      </c>
      <c r="M324" s="130">
        <f t="shared" si="105"/>
        <v>0</v>
      </c>
      <c r="N324" s="131">
        <f t="shared" si="106"/>
        <v>0</v>
      </c>
      <c r="O324" s="131">
        <f t="shared" si="107"/>
        <v>0</v>
      </c>
      <c r="P324" s="132">
        <f t="shared" si="108"/>
        <v>0</v>
      </c>
      <c r="Q324" s="130">
        <f t="shared" si="109"/>
        <v>0</v>
      </c>
      <c r="V324" s="131">
        <f t="shared" si="110"/>
        <v>0</v>
      </c>
      <c r="W324" s="131">
        <f t="shared" si="111"/>
        <v>0</v>
      </c>
      <c r="X324" s="132">
        <f t="shared" si="112"/>
        <v>0</v>
      </c>
      <c r="Y324" s="130">
        <f t="shared" si="113"/>
        <v>0</v>
      </c>
      <c r="Z324" s="131">
        <f t="shared" si="114"/>
        <v>0</v>
      </c>
      <c r="AA324" s="131">
        <f t="shared" si="115"/>
        <v>0</v>
      </c>
      <c r="AB324" s="132">
        <f t="shared" si="116"/>
        <v>0</v>
      </c>
      <c r="AC324" s="130">
        <f t="shared" si="117"/>
        <v>0</v>
      </c>
      <c r="AD324" s="131">
        <f t="shared" si="118"/>
        <v>0</v>
      </c>
      <c r="AE324" s="131">
        <f t="shared" si="119"/>
        <v>0</v>
      </c>
      <c r="AF324" s="132">
        <f t="shared" si="120"/>
        <v>0</v>
      </c>
      <c r="AG324" s="130">
        <f t="shared" si="121"/>
        <v>0</v>
      </c>
      <c r="AH324" s="131">
        <f t="shared" si="122"/>
        <v>0</v>
      </c>
      <c r="AI324" s="131">
        <f t="shared" si="123"/>
        <v>0</v>
      </c>
      <c r="AJ324" s="132">
        <f t="shared" si="124"/>
        <v>0</v>
      </c>
      <c r="AK324" s="1"/>
    </row>
    <row r="325" spans="1:37" ht="15" hidden="1" customHeight="1">
      <c r="A325" s="1"/>
      <c r="B325" s="1"/>
      <c r="C325" s="68">
        <f t="shared" si="125"/>
        <v>45498</v>
      </c>
      <c r="D325" s="119">
        <v>207</v>
      </c>
      <c r="E325" s="130">
        <f t="shared" si="97"/>
        <v>0</v>
      </c>
      <c r="F325" s="131">
        <f t="shared" si="98"/>
        <v>0</v>
      </c>
      <c r="G325" s="131">
        <f t="shared" si="99"/>
        <v>0</v>
      </c>
      <c r="H325" s="132">
        <f t="shared" si="100"/>
        <v>0</v>
      </c>
      <c r="I325" s="130">
        <f t="shared" si="101"/>
        <v>0</v>
      </c>
      <c r="J325" s="131">
        <f t="shared" si="102"/>
        <v>0</v>
      </c>
      <c r="K325" s="131">
        <f t="shared" si="103"/>
        <v>0</v>
      </c>
      <c r="L325" s="132">
        <f t="shared" si="104"/>
        <v>0</v>
      </c>
      <c r="M325" s="130">
        <f t="shared" si="105"/>
        <v>0</v>
      </c>
      <c r="N325" s="131">
        <f t="shared" si="106"/>
        <v>0</v>
      </c>
      <c r="O325" s="131">
        <f t="shared" si="107"/>
        <v>0</v>
      </c>
      <c r="P325" s="132">
        <f t="shared" si="108"/>
        <v>0</v>
      </c>
      <c r="Q325" s="130">
        <f t="shared" si="109"/>
        <v>0</v>
      </c>
      <c r="V325" s="131">
        <f t="shared" si="110"/>
        <v>0</v>
      </c>
      <c r="W325" s="131">
        <f t="shared" si="111"/>
        <v>0</v>
      </c>
      <c r="X325" s="132">
        <f t="shared" si="112"/>
        <v>0</v>
      </c>
      <c r="Y325" s="130">
        <f t="shared" si="113"/>
        <v>0</v>
      </c>
      <c r="Z325" s="131">
        <f t="shared" si="114"/>
        <v>0</v>
      </c>
      <c r="AA325" s="131">
        <f t="shared" si="115"/>
        <v>0</v>
      </c>
      <c r="AB325" s="132">
        <f t="shared" si="116"/>
        <v>0</v>
      </c>
      <c r="AC325" s="130">
        <f t="shared" si="117"/>
        <v>0</v>
      </c>
      <c r="AD325" s="131">
        <f t="shared" si="118"/>
        <v>0</v>
      </c>
      <c r="AE325" s="131">
        <f t="shared" si="119"/>
        <v>0</v>
      </c>
      <c r="AF325" s="132">
        <f t="shared" si="120"/>
        <v>0</v>
      </c>
      <c r="AG325" s="130">
        <f t="shared" si="121"/>
        <v>0</v>
      </c>
      <c r="AH325" s="131">
        <f t="shared" si="122"/>
        <v>0</v>
      </c>
      <c r="AI325" s="131">
        <f t="shared" si="123"/>
        <v>0</v>
      </c>
      <c r="AJ325" s="132">
        <f t="shared" si="124"/>
        <v>0</v>
      </c>
      <c r="AK325" s="1"/>
    </row>
    <row r="326" spans="1:37" ht="15" hidden="1" customHeight="1">
      <c r="A326" s="1"/>
      <c r="B326" s="1"/>
      <c r="C326" s="68">
        <f t="shared" si="125"/>
        <v>45499</v>
      </c>
      <c r="D326" s="119">
        <v>208</v>
      </c>
      <c r="E326" s="130">
        <f t="shared" si="97"/>
        <v>0</v>
      </c>
      <c r="F326" s="131">
        <f t="shared" si="98"/>
        <v>0</v>
      </c>
      <c r="G326" s="131">
        <f t="shared" si="99"/>
        <v>0</v>
      </c>
      <c r="H326" s="132">
        <f t="shared" si="100"/>
        <v>0</v>
      </c>
      <c r="I326" s="130">
        <f t="shared" si="101"/>
        <v>0</v>
      </c>
      <c r="J326" s="131">
        <f t="shared" si="102"/>
        <v>0</v>
      </c>
      <c r="K326" s="131">
        <f t="shared" si="103"/>
        <v>0</v>
      </c>
      <c r="L326" s="132">
        <f t="shared" si="104"/>
        <v>0</v>
      </c>
      <c r="M326" s="130">
        <f t="shared" si="105"/>
        <v>0</v>
      </c>
      <c r="N326" s="131">
        <f t="shared" si="106"/>
        <v>0</v>
      </c>
      <c r="O326" s="131">
        <f t="shared" si="107"/>
        <v>0</v>
      </c>
      <c r="P326" s="132">
        <f t="shared" si="108"/>
        <v>0</v>
      </c>
      <c r="Q326" s="130">
        <f t="shared" si="109"/>
        <v>0</v>
      </c>
      <c r="V326" s="131">
        <f t="shared" si="110"/>
        <v>0</v>
      </c>
      <c r="W326" s="131">
        <f t="shared" si="111"/>
        <v>0</v>
      </c>
      <c r="X326" s="132">
        <f t="shared" si="112"/>
        <v>0</v>
      </c>
      <c r="Y326" s="130">
        <f t="shared" si="113"/>
        <v>0</v>
      </c>
      <c r="Z326" s="131">
        <f t="shared" si="114"/>
        <v>0</v>
      </c>
      <c r="AA326" s="131">
        <f t="shared" si="115"/>
        <v>0</v>
      </c>
      <c r="AB326" s="132">
        <f t="shared" si="116"/>
        <v>0</v>
      </c>
      <c r="AC326" s="130">
        <f t="shared" si="117"/>
        <v>0</v>
      </c>
      <c r="AD326" s="131">
        <f t="shared" si="118"/>
        <v>0</v>
      </c>
      <c r="AE326" s="131">
        <f t="shared" si="119"/>
        <v>0</v>
      </c>
      <c r="AF326" s="132">
        <f t="shared" si="120"/>
        <v>0</v>
      </c>
      <c r="AG326" s="130">
        <f t="shared" si="121"/>
        <v>0</v>
      </c>
      <c r="AH326" s="131">
        <f t="shared" si="122"/>
        <v>0</v>
      </c>
      <c r="AI326" s="131">
        <f t="shared" si="123"/>
        <v>0</v>
      </c>
      <c r="AJ326" s="132">
        <f t="shared" si="124"/>
        <v>0</v>
      </c>
      <c r="AK326" s="1"/>
    </row>
    <row r="327" spans="1:37" ht="15" hidden="1" customHeight="1">
      <c r="A327" s="1"/>
      <c r="B327" s="1"/>
      <c r="C327" s="68">
        <f t="shared" si="125"/>
        <v>45500</v>
      </c>
      <c r="D327" s="119">
        <v>209</v>
      </c>
      <c r="E327" s="130">
        <f t="shared" si="97"/>
        <v>0</v>
      </c>
      <c r="F327" s="131">
        <f t="shared" si="98"/>
        <v>0</v>
      </c>
      <c r="G327" s="131">
        <f t="shared" si="99"/>
        <v>0</v>
      </c>
      <c r="H327" s="132">
        <f t="shared" si="100"/>
        <v>0</v>
      </c>
      <c r="I327" s="130">
        <f t="shared" si="101"/>
        <v>0</v>
      </c>
      <c r="J327" s="131">
        <f t="shared" si="102"/>
        <v>0</v>
      </c>
      <c r="K327" s="131">
        <f t="shared" si="103"/>
        <v>0</v>
      </c>
      <c r="L327" s="132">
        <f t="shared" si="104"/>
        <v>0</v>
      </c>
      <c r="M327" s="130">
        <f t="shared" si="105"/>
        <v>0</v>
      </c>
      <c r="N327" s="131">
        <f t="shared" si="106"/>
        <v>0</v>
      </c>
      <c r="O327" s="131">
        <f t="shared" si="107"/>
        <v>0</v>
      </c>
      <c r="P327" s="132">
        <f t="shared" si="108"/>
        <v>0</v>
      </c>
      <c r="Q327" s="130">
        <f t="shared" si="109"/>
        <v>0</v>
      </c>
      <c r="V327" s="131">
        <f t="shared" si="110"/>
        <v>0</v>
      </c>
      <c r="W327" s="131">
        <f t="shared" si="111"/>
        <v>0</v>
      </c>
      <c r="X327" s="132">
        <f t="shared" si="112"/>
        <v>0</v>
      </c>
      <c r="Y327" s="130">
        <f t="shared" si="113"/>
        <v>0</v>
      </c>
      <c r="Z327" s="131">
        <f t="shared" si="114"/>
        <v>0</v>
      </c>
      <c r="AA327" s="131">
        <f t="shared" si="115"/>
        <v>0</v>
      </c>
      <c r="AB327" s="132">
        <f t="shared" si="116"/>
        <v>0</v>
      </c>
      <c r="AC327" s="130">
        <f t="shared" si="117"/>
        <v>0</v>
      </c>
      <c r="AD327" s="131">
        <f t="shared" si="118"/>
        <v>0</v>
      </c>
      <c r="AE327" s="131">
        <f t="shared" si="119"/>
        <v>0</v>
      </c>
      <c r="AF327" s="132">
        <f t="shared" si="120"/>
        <v>0</v>
      </c>
      <c r="AG327" s="130">
        <f t="shared" si="121"/>
        <v>0</v>
      </c>
      <c r="AH327" s="131">
        <f t="shared" si="122"/>
        <v>0</v>
      </c>
      <c r="AI327" s="131">
        <f t="shared" si="123"/>
        <v>0</v>
      </c>
      <c r="AJ327" s="132">
        <f t="shared" si="124"/>
        <v>0</v>
      </c>
      <c r="AK327" s="1"/>
    </row>
    <row r="328" spans="1:37" ht="15" hidden="1" customHeight="1">
      <c r="A328" s="1"/>
      <c r="B328" s="1"/>
      <c r="C328" s="68">
        <f t="shared" si="125"/>
        <v>45501</v>
      </c>
      <c r="D328" s="119">
        <v>210</v>
      </c>
      <c r="E328" s="130">
        <f t="shared" si="97"/>
        <v>0</v>
      </c>
      <c r="F328" s="131">
        <f t="shared" si="98"/>
        <v>0</v>
      </c>
      <c r="G328" s="131">
        <f t="shared" si="99"/>
        <v>0</v>
      </c>
      <c r="H328" s="132">
        <f t="shared" si="100"/>
        <v>0</v>
      </c>
      <c r="I328" s="130">
        <f t="shared" si="101"/>
        <v>0</v>
      </c>
      <c r="J328" s="131">
        <f t="shared" si="102"/>
        <v>0</v>
      </c>
      <c r="K328" s="131">
        <f t="shared" si="103"/>
        <v>0</v>
      </c>
      <c r="L328" s="132">
        <f t="shared" si="104"/>
        <v>0</v>
      </c>
      <c r="M328" s="130">
        <f t="shared" si="105"/>
        <v>0</v>
      </c>
      <c r="N328" s="131">
        <f t="shared" si="106"/>
        <v>0</v>
      </c>
      <c r="O328" s="131">
        <f t="shared" si="107"/>
        <v>0</v>
      </c>
      <c r="P328" s="132">
        <f t="shared" si="108"/>
        <v>0</v>
      </c>
      <c r="Q328" s="130">
        <f t="shared" si="109"/>
        <v>0</v>
      </c>
      <c r="V328" s="131">
        <f t="shared" si="110"/>
        <v>0</v>
      </c>
      <c r="W328" s="131">
        <f t="shared" si="111"/>
        <v>0</v>
      </c>
      <c r="X328" s="132">
        <f t="shared" si="112"/>
        <v>0</v>
      </c>
      <c r="Y328" s="130">
        <f t="shared" si="113"/>
        <v>0</v>
      </c>
      <c r="Z328" s="131">
        <f t="shared" si="114"/>
        <v>0</v>
      </c>
      <c r="AA328" s="131">
        <f t="shared" si="115"/>
        <v>0</v>
      </c>
      <c r="AB328" s="132">
        <f t="shared" si="116"/>
        <v>0</v>
      </c>
      <c r="AC328" s="130">
        <f t="shared" si="117"/>
        <v>0</v>
      </c>
      <c r="AD328" s="131">
        <f t="shared" si="118"/>
        <v>0</v>
      </c>
      <c r="AE328" s="131">
        <f t="shared" si="119"/>
        <v>0</v>
      </c>
      <c r="AF328" s="132">
        <f t="shared" si="120"/>
        <v>0</v>
      </c>
      <c r="AG328" s="130">
        <f t="shared" si="121"/>
        <v>0</v>
      </c>
      <c r="AH328" s="131">
        <f t="shared" si="122"/>
        <v>0</v>
      </c>
      <c r="AI328" s="131">
        <f t="shared" si="123"/>
        <v>0</v>
      </c>
      <c r="AJ328" s="132">
        <f t="shared" si="124"/>
        <v>0</v>
      </c>
      <c r="AK328" s="1"/>
    </row>
    <row r="329" spans="1:37" ht="15" hidden="1" customHeight="1">
      <c r="A329" s="1"/>
      <c r="B329" s="1"/>
      <c r="C329" s="68">
        <f t="shared" si="125"/>
        <v>45502</v>
      </c>
      <c r="D329" s="119">
        <v>211</v>
      </c>
      <c r="E329" s="130">
        <f t="shared" si="97"/>
        <v>0</v>
      </c>
      <c r="F329" s="131">
        <f t="shared" si="98"/>
        <v>0</v>
      </c>
      <c r="G329" s="131">
        <f t="shared" si="99"/>
        <v>0</v>
      </c>
      <c r="H329" s="132">
        <f t="shared" si="100"/>
        <v>0</v>
      </c>
      <c r="I329" s="130">
        <f t="shared" si="101"/>
        <v>0</v>
      </c>
      <c r="J329" s="131">
        <f t="shared" si="102"/>
        <v>0</v>
      </c>
      <c r="K329" s="131">
        <f t="shared" si="103"/>
        <v>0</v>
      </c>
      <c r="L329" s="132">
        <f t="shared" si="104"/>
        <v>0</v>
      </c>
      <c r="M329" s="130">
        <f t="shared" si="105"/>
        <v>0</v>
      </c>
      <c r="N329" s="131">
        <f t="shared" si="106"/>
        <v>0</v>
      </c>
      <c r="O329" s="131">
        <f t="shared" si="107"/>
        <v>0</v>
      </c>
      <c r="P329" s="132">
        <f t="shared" si="108"/>
        <v>0</v>
      </c>
      <c r="Q329" s="130">
        <f t="shared" si="109"/>
        <v>0</v>
      </c>
      <c r="V329" s="131">
        <f t="shared" si="110"/>
        <v>0</v>
      </c>
      <c r="W329" s="131">
        <f t="shared" si="111"/>
        <v>0</v>
      </c>
      <c r="X329" s="132">
        <f t="shared" si="112"/>
        <v>0</v>
      </c>
      <c r="Y329" s="130">
        <f t="shared" si="113"/>
        <v>0</v>
      </c>
      <c r="Z329" s="131">
        <f t="shared" si="114"/>
        <v>0</v>
      </c>
      <c r="AA329" s="131">
        <f t="shared" si="115"/>
        <v>0</v>
      </c>
      <c r="AB329" s="132">
        <f t="shared" si="116"/>
        <v>0</v>
      </c>
      <c r="AC329" s="130">
        <f t="shared" si="117"/>
        <v>0</v>
      </c>
      <c r="AD329" s="131">
        <f t="shared" si="118"/>
        <v>0</v>
      </c>
      <c r="AE329" s="131">
        <f t="shared" si="119"/>
        <v>0</v>
      </c>
      <c r="AF329" s="132">
        <f t="shared" si="120"/>
        <v>0</v>
      </c>
      <c r="AG329" s="130">
        <f t="shared" si="121"/>
        <v>0</v>
      </c>
      <c r="AH329" s="131">
        <f t="shared" si="122"/>
        <v>0</v>
      </c>
      <c r="AI329" s="131">
        <f t="shared" si="123"/>
        <v>0</v>
      </c>
      <c r="AJ329" s="132">
        <f t="shared" si="124"/>
        <v>0</v>
      </c>
      <c r="AK329" s="1"/>
    </row>
    <row r="330" spans="1:37" ht="15" hidden="1" customHeight="1">
      <c r="A330" s="1"/>
      <c r="B330" s="1"/>
      <c r="C330" s="68">
        <f t="shared" si="125"/>
        <v>45503</v>
      </c>
      <c r="D330" s="119">
        <v>212</v>
      </c>
      <c r="E330" s="130">
        <f t="shared" si="97"/>
        <v>0</v>
      </c>
      <c r="F330" s="131">
        <f t="shared" si="98"/>
        <v>0</v>
      </c>
      <c r="G330" s="131">
        <f t="shared" si="99"/>
        <v>0</v>
      </c>
      <c r="H330" s="132">
        <f t="shared" si="100"/>
        <v>0</v>
      </c>
      <c r="I330" s="130">
        <f t="shared" si="101"/>
        <v>0</v>
      </c>
      <c r="J330" s="131">
        <f t="shared" si="102"/>
        <v>0</v>
      </c>
      <c r="K330" s="131">
        <f t="shared" si="103"/>
        <v>0</v>
      </c>
      <c r="L330" s="132">
        <f t="shared" si="104"/>
        <v>0</v>
      </c>
      <c r="M330" s="130">
        <f t="shared" si="105"/>
        <v>0</v>
      </c>
      <c r="N330" s="131">
        <f t="shared" si="106"/>
        <v>0</v>
      </c>
      <c r="O330" s="131">
        <f t="shared" si="107"/>
        <v>0</v>
      </c>
      <c r="P330" s="132">
        <f t="shared" si="108"/>
        <v>0</v>
      </c>
      <c r="Q330" s="130">
        <f t="shared" si="109"/>
        <v>0</v>
      </c>
      <c r="V330" s="131">
        <f t="shared" si="110"/>
        <v>0</v>
      </c>
      <c r="W330" s="131">
        <f t="shared" si="111"/>
        <v>0</v>
      </c>
      <c r="X330" s="132">
        <f t="shared" si="112"/>
        <v>0</v>
      </c>
      <c r="Y330" s="130">
        <f t="shared" si="113"/>
        <v>0</v>
      </c>
      <c r="Z330" s="131">
        <f t="shared" si="114"/>
        <v>0</v>
      </c>
      <c r="AA330" s="131">
        <f t="shared" si="115"/>
        <v>0</v>
      </c>
      <c r="AB330" s="132">
        <f t="shared" si="116"/>
        <v>0</v>
      </c>
      <c r="AC330" s="130">
        <f t="shared" si="117"/>
        <v>0</v>
      </c>
      <c r="AD330" s="131">
        <f t="shared" si="118"/>
        <v>0</v>
      </c>
      <c r="AE330" s="131">
        <f t="shared" si="119"/>
        <v>0</v>
      </c>
      <c r="AF330" s="132">
        <f t="shared" si="120"/>
        <v>0</v>
      </c>
      <c r="AG330" s="130">
        <f t="shared" si="121"/>
        <v>0</v>
      </c>
      <c r="AH330" s="131">
        <f t="shared" si="122"/>
        <v>0</v>
      </c>
      <c r="AI330" s="131">
        <f t="shared" si="123"/>
        <v>0</v>
      </c>
      <c r="AJ330" s="132">
        <f t="shared" si="124"/>
        <v>0</v>
      </c>
      <c r="AK330" s="1"/>
    </row>
    <row r="331" spans="1:37" ht="15" hidden="1" customHeight="1">
      <c r="A331" s="1"/>
      <c r="B331" s="1"/>
      <c r="C331" s="68">
        <f t="shared" si="125"/>
        <v>45504</v>
      </c>
      <c r="D331" s="119">
        <v>213</v>
      </c>
      <c r="E331" s="130">
        <f t="shared" si="97"/>
        <v>0</v>
      </c>
      <c r="F331" s="131">
        <f t="shared" si="98"/>
        <v>0</v>
      </c>
      <c r="G331" s="131">
        <f t="shared" si="99"/>
        <v>0</v>
      </c>
      <c r="H331" s="132">
        <f t="shared" si="100"/>
        <v>0</v>
      </c>
      <c r="I331" s="130">
        <f t="shared" si="101"/>
        <v>0</v>
      </c>
      <c r="J331" s="131">
        <f t="shared" si="102"/>
        <v>0</v>
      </c>
      <c r="K331" s="131">
        <f t="shared" si="103"/>
        <v>0</v>
      </c>
      <c r="L331" s="132">
        <f t="shared" si="104"/>
        <v>0</v>
      </c>
      <c r="M331" s="130">
        <f t="shared" si="105"/>
        <v>0</v>
      </c>
      <c r="N331" s="131">
        <f t="shared" si="106"/>
        <v>0</v>
      </c>
      <c r="O331" s="131">
        <f t="shared" si="107"/>
        <v>0</v>
      </c>
      <c r="P331" s="132">
        <f t="shared" si="108"/>
        <v>0</v>
      </c>
      <c r="Q331" s="130">
        <f t="shared" si="109"/>
        <v>0</v>
      </c>
      <c r="V331" s="131">
        <f t="shared" si="110"/>
        <v>0</v>
      </c>
      <c r="W331" s="131">
        <f t="shared" si="111"/>
        <v>0</v>
      </c>
      <c r="X331" s="132">
        <f t="shared" si="112"/>
        <v>0</v>
      </c>
      <c r="Y331" s="130">
        <f t="shared" si="113"/>
        <v>0</v>
      </c>
      <c r="Z331" s="131">
        <f t="shared" si="114"/>
        <v>0</v>
      </c>
      <c r="AA331" s="131">
        <f t="shared" si="115"/>
        <v>0</v>
      </c>
      <c r="AB331" s="132">
        <f t="shared" si="116"/>
        <v>0</v>
      </c>
      <c r="AC331" s="130">
        <f t="shared" si="117"/>
        <v>0</v>
      </c>
      <c r="AD331" s="131">
        <f t="shared" si="118"/>
        <v>0</v>
      </c>
      <c r="AE331" s="131">
        <f t="shared" si="119"/>
        <v>0</v>
      </c>
      <c r="AF331" s="132">
        <f t="shared" si="120"/>
        <v>0</v>
      </c>
      <c r="AG331" s="130">
        <f t="shared" si="121"/>
        <v>0</v>
      </c>
      <c r="AH331" s="131">
        <f t="shared" si="122"/>
        <v>0</v>
      </c>
      <c r="AI331" s="131">
        <f t="shared" si="123"/>
        <v>0</v>
      </c>
      <c r="AJ331" s="132">
        <f t="shared" si="124"/>
        <v>0</v>
      </c>
      <c r="AK331" s="1"/>
    </row>
    <row r="332" spans="1:37" ht="15" hidden="1" customHeight="1">
      <c r="A332" s="1"/>
      <c r="B332" s="1"/>
      <c r="C332" s="68">
        <f t="shared" si="125"/>
        <v>45505</v>
      </c>
      <c r="D332" s="119">
        <v>214</v>
      </c>
      <c r="E332" s="130">
        <f t="shared" si="97"/>
        <v>0</v>
      </c>
      <c r="F332" s="131">
        <f t="shared" si="98"/>
        <v>0</v>
      </c>
      <c r="G332" s="131" t="str">
        <f t="shared" si="99"/>
        <v>FF</v>
      </c>
      <c r="H332" s="132">
        <f t="shared" si="100"/>
        <v>0</v>
      </c>
      <c r="I332" s="130">
        <f t="shared" si="101"/>
        <v>0</v>
      </c>
      <c r="J332" s="131">
        <f t="shared" si="102"/>
        <v>0</v>
      </c>
      <c r="K332" s="131" t="str">
        <f t="shared" si="103"/>
        <v>FF</v>
      </c>
      <c r="L332" s="132">
        <f t="shared" si="104"/>
        <v>0</v>
      </c>
      <c r="M332" s="130">
        <f t="shared" si="105"/>
        <v>0</v>
      </c>
      <c r="N332" s="131">
        <f t="shared" si="106"/>
        <v>0</v>
      </c>
      <c r="O332" s="131">
        <f t="shared" si="107"/>
        <v>0</v>
      </c>
      <c r="P332" s="132">
        <f t="shared" si="108"/>
        <v>0</v>
      </c>
      <c r="Q332" s="130">
        <f t="shared" si="109"/>
        <v>0</v>
      </c>
      <c r="V332" s="131">
        <f t="shared" si="110"/>
        <v>0</v>
      </c>
      <c r="W332" s="131">
        <f t="shared" si="111"/>
        <v>0</v>
      </c>
      <c r="X332" s="132">
        <f t="shared" si="112"/>
        <v>0</v>
      </c>
      <c r="Y332" s="130">
        <f t="shared" si="113"/>
        <v>0</v>
      </c>
      <c r="Z332" s="131">
        <f t="shared" si="114"/>
        <v>0</v>
      </c>
      <c r="AA332" s="131">
        <f t="shared" si="115"/>
        <v>0</v>
      </c>
      <c r="AB332" s="132">
        <f t="shared" si="116"/>
        <v>0</v>
      </c>
      <c r="AC332" s="130">
        <f t="shared" si="117"/>
        <v>0</v>
      </c>
      <c r="AD332" s="131">
        <f t="shared" si="118"/>
        <v>0</v>
      </c>
      <c r="AE332" s="131">
        <f t="shared" si="119"/>
        <v>0</v>
      </c>
      <c r="AF332" s="132">
        <f t="shared" si="120"/>
        <v>0</v>
      </c>
      <c r="AG332" s="130">
        <f t="shared" si="121"/>
        <v>0</v>
      </c>
      <c r="AH332" s="131">
        <f t="shared" si="122"/>
        <v>0</v>
      </c>
      <c r="AI332" s="131">
        <f t="shared" si="123"/>
        <v>0</v>
      </c>
      <c r="AJ332" s="132">
        <f t="shared" si="124"/>
        <v>0</v>
      </c>
      <c r="AK332" s="1"/>
    </row>
    <row r="333" spans="1:37" ht="15" hidden="1" customHeight="1">
      <c r="A333" s="1"/>
      <c r="B333" s="1"/>
      <c r="C333" s="68">
        <f t="shared" si="125"/>
        <v>45506</v>
      </c>
      <c r="D333" s="119">
        <v>215</v>
      </c>
      <c r="E333" s="130">
        <f t="shared" si="97"/>
        <v>0</v>
      </c>
      <c r="F333" s="131">
        <f t="shared" si="98"/>
        <v>0</v>
      </c>
      <c r="G333" s="131" t="str">
        <f t="shared" si="99"/>
        <v>FF</v>
      </c>
      <c r="H333" s="132">
        <f t="shared" si="100"/>
        <v>0</v>
      </c>
      <c r="I333" s="130">
        <f t="shared" si="101"/>
        <v>0</v>
      </c>
      <c r="J333" s="131">
        <f t="shared" si="102"/>
        <v>0</v>
      </c>
      <c r="K333" s="131" t="str">
        <f t="shared" si="103"/>
        <v>FF</v>
      </c>
      <c r="L333" s="132">
        <f t="shared" si="104"/>
        <v>0</v>
      </c>
      <c r="M333" s="130">
        <f t="shared" si="105"/>
        <v>0</v>
      </c>
      <c r="N333" s="131">
        <f t="shared" si="106"/>
        <v>0</v>
      </c>
      <c r="O333" s="131">
        <f t="shared" si="107"/>
        <v>0</v>
      </c>
      <c r="P333" s="132">
        <f t="shared" si="108"/>
        <v>0</v>
      </c>
      <c r="Q333" s="130">
        <f t="shared" si="109"/>
        <v>0</v>
      </c>
      <c r="V333" s="131">
        <f t="shared" si="110"/>
        <v>0</v>
      </c>
      <c r="W333" s="131">
        <f t="shared" si="111"/>
        <v>0</v>
      </c>
      <c r="X333" s="132">
        <f t="shared" si="112"/>
        <v>0</v>
      </c>
      <c r="Y333" s="130">
        <f t="shared" si="113"/>
        <v>0</v>
      </c>
      <c r="Z333" s="131">
        <f t="shared" si="114"/>
        <v>0</v>
      </c>
      <c r="AA333" s="131">
        <f t="shared" si="115"/>
        <v>0</v>
      </c>
      <c r="AB333" s="132">
        <f t="shared" si="116"/>
        <v>0</v>
      </c>
      <c r="AC333" s="130">
        <f t="shared" si="117"/>
        <v>0</v>
      </c>
      <c r="AD333" s="131">
        <f t="shared" si="118"/>
        <v>0</v>
      </c>
      <c r="AE333" s="131">
        <f t="shared" si="119"/>
        <v>0</v>
      </c>
      <c r="AF333" s="132">
        <f t="shared" si="120"/>
        <v>0</v>
      </c>
      <c r="AG333" s="130">
        <f t="shared" si="121"/>
        <v>0</v>
      </c>
      <c r="AH333" s="131">
        <f t="shared" si="122"/>
        <v>0</v>
      </c>
      <c r="AI333" s="131">
        <f t="shared" si="123"/>
        <v>0</v>
      </c>
      <c r="AJ333" s="132">
        <f t="shared" si="124"/>
        <v>0</v>
      </c>
      <c r="AK333" s="1"/>
    </row>
    <row r="334" spans="1:37" ht="15" hidden="1" customHeight="1">
      <c r="A334" s="1"/>
      <c r="B334" s="1"/>
      <c r="C334" s="68">
        <f t="shared" si="125"/>
        <v>45507</v>
      </c>
      <c r="D334" s="119">
        <v>216</v>
      </c>
      <c r="E334" s="130">
        <f t="shared" si="97"/>
        <v>0</v>
      </c>
      <c r="F334" s="131">
        <f t="shared" si="98"/>
        <v>0</v>
      </c>
      <c r="G334" s="131" t="str">
        <f t="shared" si="99"/>
        <v>FF</v>
      </c>
      <c r="H334" s="132">
        <f t="shared" si="100"/>
        <v>0</v>
      </c>
      <c r="I334" s="130">
        <f t="shared" si="101"/>
        <v>0</v>
      </c>
      <c r="J334" s="131">
        <f t="shared" si="102"/>
        <v>0</v>
      </c>
      <c r="K334" s="131" t="str">
        <f t="shared" si="103"/>
        <v>FF</v>
      </c>
      <c r="L334" s="132">
        <f t="shared" si="104"/>
        <v>0</v>
      </c>
      <c r="M334" s="130">
        <f t="shared" si="105"/>
        <v>0</v>
      </c>
      <c r="N334" s="131">
        <f t="shared" si="106"/>
        <v>0</v>
      </c>
      <c r="O334" s="131">
        <f t="shared" si="107"/>
        <v>0</v>
      </c>
      <c r="P334" s="132">
        <f t="shared" si="108"/>
        <v>0</v>
      </c>
      <c r="Q334" s="130">
        <f t="shared" si="109"/>
        <v>0</v>
      </c>
      <c r="V334" s="131">
        <f t="shared" si="110"/>
        <v>0</v>
      </c>
      <c r="W334" s="131">
        <f t="shared" si="111"/>
        <v>0</v>
      </c>
      <c r="X334" s="132">
        <f t="shared" si="112"/>
        <v>0</v>
      </c>
      <c r="Y334" s="130">
        <f t="shared" si="113"/>
        <v>0</v>
      </c>
      <c r="Z334" s="131">
        <f t="shared" si="114"/>
        <v>0</v>
      </c>
      <c r="AA334" s="131">
        <f t="shared" si="115"/>
        <v>0</v>
      </c>
      <c r="AB334" s="132">
        <f t="shared" si="116"/>
        <v>0</v>
      </c>
      <c r="AC334" s="130">
        <f t="shared" si="117"/>
        <v>0</v>
      </c>
      <c r="AD334" s="131">
        <f t="shared" si="118"/>
        <v>0</v>
      </c>
      <c r="AE334" s="131">
        <f t="shared" si="119"/>
        <v>0</v>
      </c>
      <c r="AF334" s="132">
        <f t="shared" si="120"/>
        <v>0</v>
      </c>
      <c r="AG334" s="130">
        <f t="shared" si="121"/>
        <v>0</v>
      </c>
      <c r="AH334" s="131">
        <f t="shared" si="122"/>
        <v>0</v>
      </c>
      <c r="AI334" s="131">
        <f t="shared" si="123"/>
        <v>0</v>
      </c>
      <c r="AJ334" s="132">
        <f t="shared" si="124"/>
        <v>0</v>
      </c>
      <c r="AK334" s="1"/>
    </row>
    <row r="335" spans="1:37" ht="15" hidden="1" customHeight="1">
      <c r="A335" s="1"/>
      <c r="B335" s="1"/>
      <c r="C335" s="68">
        <f t="shared" si="125"/>
        <v>45508</v>
      </c>
      <c r="D335" s="119">
        <v>217</v>
      </c>
      <c r="E335" s="130">
        <f t="shared" si="97"/>
        <v>0</v>
      </c>
      <c r="F335" s="131">
        <f t="shared" si="98"/>
        <v>0</v>
      </c>
      <c r="G335" s="131" t="str">
        <f t="shared" si="99"/>
        <v>FF</v>
      </c>
      <c r="H335" s="132">
        <f t="shared" si="100"/>
        <v>0</v>
      </c>
      <c r="I335" s="130">
        <f t="shared" si="101"/>
        <v>0</v>
      </c>
      <c r="J335" s="131">
        <f t="shared" si="102"/>
        <v>0</v>
      </c>
      <c r="K335" s="131" t="str">
        <f t="shared" si="103"/>
        <v>FF</v>
      </c>
      <c r="L335" s="132">
        <f t="shared" si="104"/>
        <v>0</v>
      </c>
      <c r="M335" s="130">
        <f t="shared" si="105"/>
        <v>0</v>
      </c>
      <c r="N335" s="131">
        <f t="shared" si="106"/>
        <v>0</v>
      </c>
      <c r="O335" s="131">
        <f t="shared" si="107"/>
        <v>0</v>
      </c>
      <c r="P335" s="132">
        <f t="shared" si="108"/>
        <v>0</v>
      </c>
      <c r="Q335" s="130">
        <f t="shared" si="109"/>
        <v>0</v>
      </c>
      <c r="V335" s="131">
        <f t="shared" si="110"/>
        <v>0</v>
      </c>
      <c r="W335" s="131">
        <f t="shared" si="111"/>
        <v>0</v>
      </c>
      <c r="X335" s="132">
        <f t="shared" si="112"/>
        <v>0</v>
      </c>
      <c r="Y335" s="130">
        <f t="shared" si="113"/>
        <v>0</v>
      </c>
      <c r="Z335" s="131">
        <f t="shared" si="114"/>
        <v>0</v>
      </c>
      <c r="AA335" s="131">
        <f t="shared" si="115"/>
        <v>0</v>
      </c>
      <c r="AB335" s="132">
        <f t="shared" si="116"/>
        <v>0</v>
      </c>
      <c r="AC335" s="130">
        <f t="shared" si="117"/>
        <v>0</v>
      </c>
      <c r="AD335" s="131">
        <f t="shared" si="118"/>
        <v>0</v>
      </c>
      <c r="AE335" s="131">
        <f t="shared" si="119"/>
        <v>0</v>
      </c>
      <c r="AF335" s="132">
        <f t="shared" si="120"/>
        <v>0</v>
      </c>
      <c r="AG335" s="130">
        <f t="shared" si="121"/>
        <v>0</v>
      </c>
      <c r="AH335" s="131">
        <f t="shared" si="122"/>
        <v>0</v>
      </c>
      <c r="AI335" s="131">
        <f t="shared" si="123"/>
        <v>0</v>
      </c>
      <c r="AJ335" s="132">
        <f t="shared" si="124"/>
        <v>0</v>
      </c>
      <c r="AK335" s="1"/>
    </row>
    <row r="336" spans="1:37" ht="15" hidden="1" customHeight="1">
      <c r="A336" s="1"/>
      <c r="B336" s="1"/>
      <c r="C336" s="68">
        <f t="shared" si="125"/>
        <v>45509</v>
      </c>
      <c r="D336" s="119">
        <v>218</v>
      </c>
      <c r="E336" s="130">
        <f t="shared" si="97"/>
        <v>0</v>
      </c>
      <c r="F336" s="131">
        <f t="shared" si="98"/>
        <v>0</v>
      </c>
      <c r="G336" s="131" t="str">
        <f t="shared" si="99"/>
        <v>FF</v>
      </c>
      <c r="H336" s="132">
        <f t="shared" si="100"/>
        <v>0</v>
      </c>
      <c r="I336" s="130">
        <f t="shared" si="101"/>
        <v>0</v>
      </c>
      <c r="J336" s="131">
        <f t="shared" si="102"/>
        <v>0</v>
      </c>
      <c r="K336" s="131" t="str">
        <f t="shared" si="103"/>
        <v>FF</v>
      </c>
      <c r="L336" s="132">
        <f t="shared" si="104"/>
        <v>0</v>
      </c>
      <c r="M336" s="130">
        <f t="shared" si="105"/>
        <v>0</v>
      </c>
      <c r="N336" s="131">
        <f t="shared" si="106"/>
        <v>0</v>
      </c>
      <c r="O336" s="131">
        <f t="shared" si="107"/>
        <v>0</v>
      </c>
      <c r="P336" s="132">
        <f t="shared" si="108"/>
        <v>0</v>
      </c>
      <c r="Q336" s="130">
        <f t="shared" si="109"/>
        <v>0</v>
      </c>
      <c r="V336" s="131">
        <f t="shared" si="110"/>
        <v>0</v>
      </c>
      <c r="W336" s="131">
        <f t="shared" si="111"/>
        <v>0</v>
      </c>
      <c r="X336" s="132">
        <f t="shared" si="112"/>
        <v>0</v>
      </c>
      <c r="Y336" s="130">
        <f t="shared" si="113"/>
        <v>0</v>
      </c>
      <c r="Z336" s="131">
        <f t="shared" si="114"/>
        <v>0</v>
      </c>
      <c r="AA336" s="131">
        <f t="shared" si="115"/>
        <v>0</v>
      </c>
      <c r="AB336" s="132">
        <f t="shared" si="116"/>
        <v>0</v>
      </c>
      <c r="AC336" s="130">
        <f t="shared" si="117"/>
        <v>0</v>
      </c>
      <c r="AD336" s="131">
        <f t="shared" si="118"/>
        <v>0</v>
      </c>
      <c r="AE336" s="131">
        <f t="shared" si="119"/>
        <v>0</v>
      </c>
      <c r="AF336" s="132">
        <f t="shared" si="120"/>
        <v>0</v>
      </c>
      <c r="AG336" s="130">
        <f t="shared" si="121"/>
        <v>0</v>
      </c>
      <c r="AH336" s="131">
        <f t="shared" si="122"/>
        <v>0</v>
      </c>
      <c r="AI336" s="131">
        <f t="shared" si="123"/>
        <v>0</v>
      </c>
      <c r="AJ336" s="132">
        <f t="shared" si="124"/>
        <v>0</v>
      </c>
      <c r="AK336" s="1"/>
    </row>
    <row r="337" spans="1:37" ht="15" hidden="1" customHeight="1">
      <c r="A337" s="1"/>
      <c r="B337" s="1"/>
      <c r="C337" s="68">
        <f t="shared" si="125"/>
        <v>45510</v>
      </c>
      <c r="D337" s="119">
        <v>219</v>
      </c>
      <c r="E337" s="130">
        <f t="shared" si="97"/>
        <v>0</v>
      </c>
      <c r="F337" s="131">
        <f t="shared" si="98"/>
        <v>0</v>
      </c>
      <c r="G337" s="131" t="str">
        <f t="shared" si="99"/>
        <v>FF</v>
      </c>
      <c r="H337" s="132">
        <f t="shared" si="100"/>
        <v>0</v>
      </c>
      <c r="I337" s="130">
        <f t="shared" si="101"/>
        <v>0</v>
      </c>
      <c r="J337" s="131">
        <f t="shared" si="102"/>
        <v>0</v>
      </c>
      <c r="K337" s="131" t="str">
        <f t="shared" si="103"/>
        <v>FF</v>
      </c>
      <c r="L337" s="132">
        <f t="shared" si="104"/>
        <v>0</v>
      </c>
      <c r="M337" s="130">
        <f t="shared" si="105"/>
        <v>0</v>
      </c>
      <c r="N337" s="131">
        <f t="shared" si="106"/>
        <v>0</v>
      </c>
      <c r="O337" s="131">
        <f t="shared" si="107"/>
        <v>0</v>
      </c>
      <c r="P337" s="132">
        <f t="shared" si="108"/>
        <v>0</v>
      </c>
      <c r="Q337" s="130">
        <f t="shared" si="109"/>
        <v>0</v>
      </c>
      <c r="V337" s="131">
        <f t="shared" si="110"/>
        <v>0</v>
      </c>
      <c r="W337" s="131">
        <f t="shared" si="111"/>
        <v>0</v>
      </c>
      <c r="X337" s="132">
        <f t="shared" si="112"/>
        <v>0</v>
      </c>
      <c r="Y337" s="130">
        <f t="shared" si="113"/>
        <v>0</v>
      </c>
      <c r="Z337" s="131">
        <f t="shared" si="114"/>
        <v>0</v>
      </c>
      <c r="AA337" s="131">
        <f t="shared" si="115"/>
        <v>0</v>
      </c>
      <c r="AB337" s="132">
        <f t="shared" si="116"/>
        <v>0</v>
      </c>
      <c r="AC337" s="130">
        <f t="shared" si="117"/>
        <v>0</v>
      </c>
      <c r="AD337" s="131">
        <f t="shared" si="118"/>
        <v>0</v>
      </c>
      <c r="AE337" s="131">
        <f t="shared" si="119"/>
        <v>0</v>
      </c>
      <c r="AF337" s="132">
        <f t="shared" si="120"/>
        <v>0</v>
      </c>
      <c r="AG337" s="130">
        <f t="shared" si="121"/>
        <v>0</v>
      </c>
      <c r="AH337" s="131">
        <f t="shared" si="122"/>
        <v>0</v>
      </c>
      <c r="AI337" s="131">
        <f t="shared" si="123"/>
        <v>0</v>
      </c>
      <c r="AJ337" s="132">
        <f t="shared" si="124"/>
        <v>0</v>
      </c>
      <c r="AK337" s="1"/>
    </row>
    <row r="338" spans="1:37" ht="15" hidden="1" customHeight="1">
      <c r="A338" s="1"/>
      <c r="B338" s="1"/>
      <c r="C338" s="68">
        <f t="shared" si="125"/>
        <v>45511</v>
      </c>
      <c r="D338" s="119">
        <v>220</v>
      </c>
      <c r="E338" s="130">
        <f t="shared" si="97"/>
        <v>0</v>
      </c>
      <c r="F338" s="131">
        <f t="shared" si="98"/>
        <v>0</v>
      </c>
      <c r="G338" s="131" t="str">
        <f t="shared" si="99"/>
        <v>FF</v>
      </c>
      <c r="H338" s="132">
        <f t="shared" si="100"/>
        <v>0</v>
      </c>
      <c r="I338" s="130">
        <f t="shared" si="101"/>
        <v>0</v>
      </c>
      <c r="J338" s="131">
        <f t="shared" si="102"/>
        <v>0</v>
      </c>
      <c r="K338" s="131" t="str">
        <f t="shared" si="103"/>
        <v>FF</v>
      </c>
      <c r="L338" s="132">
        <f t="shared" si="104"/>
        <v>0</v>
      </c>
      <c r="M338" s="130">
        <f t="shared" si="105"/>
        <v>0</v>
      </c>
      <c r="N338" s="131">
        <f t="shared" si="106"/>
        <v>0</v>
      </c>
      <c r="O338" s="131">
        <f t="shared" si="107"/>
        <v>0</v>
      </c>
      <c r="P338" s="132">
        <f t="shared" si="108"/>
        <v>0</v>
      </c>
      <c r="Q338" s="130">
        <f t="shared" si="109"/>
        <v>0</v>
      </c>
      <c r="V338" s="131">
        <f t="shared" si="110"/>
        <v>0</v>
      </c>
      <c r="W338" s="131">
        <f t="shared" si="111"/>
        <v>0</v>
      </c>
      <c r="X338" s="132">
        <f t="shared" si="112"/>
        <v>0</v>
      </c>
      <c r="Y338" s="130">
        <f t="shared" si="113"/>
        <v>0</v>
      </c>
      <c r="Z338" s="131">
        <f t="shared" si="114"/>
        <v>0</v>
      </c>
      <c r="AA338" s="131">
        <f t="shared" si="115"/>
        <v>0</v>
      </c>
      <c r="AB338" s="132">
        <f t="shared" si="116"/>
        <v>0</v>
      </c>
      <c r="AC338" s="130">
        <f t="shared" si="117"/>
        <v>0</v>
      </c>
      <c r="AD338" s="131">
        <f t="shared" si="118"/>
        <v>0</v>
      </c>
      <c r="AE338" s="131">
        <f t="shared" si="119"/>
        <v>0</v>
      </c>
      <c r="AF338" s="132">
        <f t="shared" si="120"/>
        <v>0</v>
      </c>
      <c r="AG338" s="130">
        <f t="shared" si="121"/>
        <v>0</v>
      </c>
      <c r="AH338" s="131">
        <f t="shared" si="122"/>
        <v>0</v>
      </c>
      <c r="AI338" s="131">
        <f t="shared" si="123"/>
        <v>0</v>
      </c>
      <c r="AJ338" s="132">
        <f t="shared" si="124"/>
        <v>0</v>
      </c>
      <c r="AK338" s="1"/>
    </row>
    <row r="339" spans="1:37" ht="15" hidden="1" customHeight="1">
      <c r="A339" s="1"/>
      <c r="B339" s="1"/>
      <c r="C339" s="68">
        <f t="shared" si="125"/>
        <v>45512</v>
      </c>
      <c r="D339" s="119">
        <v>221</v>
      </c>
      <c r="E339" s="130">
        <f t="shared" si="97"/>
        <v>0</v>
      </c>
      <c r="F339" s="131">
        <f t="shared" si="98"/>
        <v>0</v>
      </c>
      <c r="G339" s="131" t="str">
        <f t="shared" si="99"/>
        <v>FF</v>
      </c>
      <c r="H339" s="132">
        <f t="shared" si="100"/>
        <v>0</v>
      </c>
      <c r="I339" s="130">
        <f t="shared" si="101"/>
        <v>0</v>
      </c>
      <c r="J339" s="131">
        <f t="shared" si="102"/>
        <v>0</v>
      </c>
      <c r="K339" s="131" t="str">
        <f t="shared" si="103"/>
        <v>FF</v>
      </c>
      <c r="L339" s="132">
        <f t="shared" si="104"/>
        <v>0</v>
      </c>
      <c r="M339" s="130">
        <f t="shared" si="105"/>
        <v>0</v>
      </c>
      <c r="N339" s="131">
        <f t="shared" si="106"/>
        <v>0</v>
      </c>
      <c r="O339" s="131">
        <f t="shared" si="107"/>
        <v>0</v>
      </c>
      <c r="P339" s="132">
        <f t="shared" si="108"/>
        <v>0</v>
      </c>
      <c r="Q339" s="130">
        <f t="shared" si="109"/>
        <v>0</v>
      </c>
      <c r="V339" s="131">
        <f t="shared" si="110"/>
        <v>0</v>
      </c>
      <c r="W339" s="131">
        <f t="shared" si="111"/>
        <v>0</v>
      </c>
      <c r="X339" s="132">
        <f t="shared" si="112"/>
        <v>0</v>
      </c>
      <c r="Y339" s="130">
        <f t="shared" si="113"/>
        <v>0</v>
      </c>
      <c r="Z339" s="131">
        <f t="shared" si="114"/>
        <v>0</v>
      </c>
      <c r="AA339" s="131">
        <f t="shared" si="115"/>
        <v>0</v>
      </c>
      <c r="AB339" s="132">
        <f t="shared" si="116"/>
        <v>0</v>
      </c>
      <c r="AC339" s="130">
        <f t="shared" si="117"/>
        <v>0</v>
      </c>
      <c r="AD339" s="131">
        <f t="shared" si="118"/>
        <v>0</v>
      </c>
      <c r="AE339" s="131">
        <f t="shared" si="119"/>
        <v>0</v>
      </c>
      <c r="AF339" s="132">
        <f t="shared" si="120"/>
        <v>0</v>
      </c>
      <c r="AG339" s="130">
        <f t="shared" si="121"/>
        <v>0</v>
      </c>
      <c r="AH339" s="131">
        <f t="shared" si="122"/>
        <v>0</v>
      </c>
      <c r="AI339" s="131">
        <f t="shared" si="123"/>
        <v>0</v>
      </c>
      <c r="AJ339" s="132">
        <f t="shared" si="124"/>
        <v>0</v>
      </c>
      <c r="AK339" s="1"/>
    </row>
    <row r="340" spans="1:37" ht="15" hidden="1" customHeight="1">
      <c r="A340" s="1"/>
      <c r="B340" s="1"/>
      <c r="C340" s="68">
        <f t="shared" si="125"/>
        <v>45513</v>
      </c>
      <c r="D340" s="119">
        <v>222</v>
      </c>
      <c r="E340" s="130">
        <f t="shared" si="97"/>
        <v>0</v>
      </c>
      <c r="F340" s="131">
        <f t="shared" si="98"/>
        <v>0</v>
      </c>
      <c r="G340" s="131" t="str">
        <f t="shared" si="99"/>
        <v>FF</v>
      </c>
      <c r="H340" s="132">
        <f t="shared" si="100"/>
        <v>0</v>
      </c>
      <c r="I340" s="130">
        <f t="shared" si="101"/>
        <v>0</v>
      </c>
      <c r="J340" s="131">
        <f t="shared" si="102"/>
        <v>0</v>
      </c>
      <c r="K340" s="131" t="str">
        <f t="shared" si="103"/>
        <v>FF</v>
      </c>
      <c r="L340" s="132">
        <f t="shared" si="104"/>
        <v>0</v>
      </c>
      <c r="M340" s="130">
        <f t="shared" si="105"/>
        <v>0</v>
      </c>
      <c r="N340" s="131">
        <f t="shared" si="106"/>
        <v>0</v>
      </c>
      <c r="O340" s="131">
        <f t="shared" si="107"/>
        <v>0</v>
      </c>
      <c r="P340" s="132">
        <f t="shared" si="108"/>
        <v>0</v>
      </c>
      <c r="Q340" s="130">
        <f t="shared" si="109"/>
        <v>0</v>
      </c>
      <c r="V340" s="131">
        <f t="shared" si="110"/>
        <v>0</v>
      </c>
      <c r="W340" s="131">
        <f t="shared" si="111"/>
        <v>0</v>
      </c>
      <c r="X340" s="132">
        <f t="shared" si="112"/>
        <v>0</v>
      </c>
      <c r="Y340" s="130">
        <f t="shared" si="113"/>
        <v>0</v>
      </c>
      <c r="Z340" s="131">
        <f t="shared" si="114"/>
        <v>0</v>
      </c>
      <c r="AA340" s="131">
        <f t="shared" si="115"/>
        <v>0</v>
      </c>
      <c r="AB340" s="132">
        <f t="shared" si="116"/>
        <v>0</v>
      </c>
      <c r="AC340" s="130">
        <f t="shared" si="117"/>
        <v>0</v>
      </c>
      <c r="AD340" s="131">
        <f t="shared" si="118"/>
        <v>0</v>
      </c>
      <c r="AE340" s="131">
        <f t="shared" si="119"/>
        <v>0</v>
      </c>
      <c r="AF340" s="132">
        <f t="shared" si="120"/>
        <v>0</v>
      </c>
      <c r="AG340" s="130">
        <f t="shared" si="121"/>
        <v>0</v>
      </c>
      <c r="AH340" s="131">
        <f t="shared" si="122"/>
        <v>0</v>
      </c>
      <c r="AI340" s="131">
        <f t="shared" si="123"/>
        <v>0</v>
      </c>
      <c r="AJ340" s="132">
        <f t="shared" si="124"/>
        <v>0</v>
      </c>
      <c r="AK340" s="1"/>
    </row>
    <row r="341" spans="1:37" ht="15" hidden="1" customHeight="1">
      <c r="A341" s="1"/>
      <c r="B341" s="1"/>
      <c r="C341" s="68">
        <f t="shared" si="125"/>
        <v>45514</v>
      </c>
      <c r="D341" s="119">
        <v>223</v>
      </c>
      <c r="E341" s="130">
        <f t="shared" si="97"/>
        <v>0</v>
      </c>
      <c r="F341" s="131">
        <f t="shared" si="98"/>
        <v>0</v>
      </c>
      <c r="G341" s="131" t="str">
        <f t="shared" si="99"/>
        <v>FF</v>
      </c>
      <c r="H341" s="132">
        <f t="shared" si="100"/>
        <v>0</v>
      </c>
      <c r="I341" s="130">
        <f t="shared" si="101"/>
        <v>0</v>
      </c>
      <c r="J341" s="131">
        <f t="shared" si="102"/>
        <v>0</v>
      </c>
      <c r="K341" s="131" t="str">
        <f t="shared" si="103"/>
        <v>FF</v>
      </c>
      <c r="L341" s="132">
        <f t="shared" si="104"/>
        <v>0</v>
      </c>
      <c r="M341" s="130">
        <f t="shared" si="105"/>
        <v>0</v>
      </c>
      <c r="N341" s="131">
        <f t="shared" si="106"/>
        <v>0</v>
      </c>
      <c r="O341" s="131">
        <f t="shared" si="107"/>
        <v>0</v>
      </c>
      <c r="P341" s="132">
        <f t="shared" si="108"/>
        <v>0</v>
      </c>
      <c r="Q341" s="130">
        <f t="shared" si="109"/>
        <v>0</v>
      </c>
      <c r="V341" s="131">
        <f t="shared" si="110"/>
        <v>0</v>
      </c>
      <c r="W341" s="131">
        <f t="shared" si="111"/>
        <v>0</v>
      </c>
      <c r="X341" s="132">
        <f t="shared" si="112"/>
        <v>0</v>
      </c>
      <c r="Y341" s="130">
        <f t="shared" si="113"/>
        <v>0</v>
      </c>
      <c r="Z341" s="131">
        <f t="shared" si="114"/>
        <v>0</v>
      </c>
      <c r="AA341" s="131">
        <f t="shared" si="115"/>
        <v>0</v>
      </c>
      <c r="AB341" s="132">
        <f t="shared" si="116"/>
        <v>0</v>
      </c>
      <c r="AC341" s="130">
        <f t="shared" si="117"/>
        <v>0</v>
      </c>
      <c r="AD341" s="131">
        <f t="shared" si="118"/>
        <v>0</v>
      </c>
      <c r="AE341" s="131">
        <f t="shared" si="119"/>
        <v>0</v>
      </c>
      <c r="AF341" s="132">
        <f t="shared" si="120"/>
        <v>0</v>
      </c>
      <c r="AG341" s="130">
        <f t="shared" si="121"/>
        <v>0</v>
      </c>
      <c r="AH341" s="131">
        <f t="shared" si="122"/>
        <v>0</v>
      </c>
      <c r="AI341" s="131">
        <f t="shared" si="123"/>
        <v>0</v>
      </c>
      <c r="AJ341" s="132">
        <f t="shared" si="124"/>
        <v>0</v>
      </c>
      <c r="AK341" s="1"/>
    </row>
    <row r="342" spans="1:37" ht="15" hidden="1" customHeight="1">
      <c r="A342" s="1"/>
      <c r="B342" s="1"/>
      <c r="C342" s="68">
        <f t="shared" si="125"/>
        <v>45515</v>
      </c>
      <c r="D342" s="119">
        <v>224</v>
      </c>
      <c r="E342" s="130">
        <f t="shared" si="97"/>
        <v>0</v>
      </c>
      <c r="F342" s="131">
        <f t="shared" si="98"/>
        <v>0</v>
      </c>
      <c r="G342" s="131" t="str">
        <f t="shared" si="99"/>
        <v>FF</v>
      </c>
      <c r="H342" s="132">
        <f t="shared" si="100"/>
        <v>0</v>
      </c>
      <c r="I342" s="130">
        <f t="shared" si="101"/>
        <v>0</v>
      </c>
      <c r="J342" s="131">
        <f t="shared" si="102"/>
        <v>0</v>
      </c>
      <c r="K342" s="131" t="str">
        <f t="shared" si="103"/>
        <v>FF</v>
      </c>
      <c r="L342" s="132">
        <f t="shared" si="104"/>
        <v>0</v>
      </c>
      <c r="M342" s="130">
        <f t="shared" si="105"/>
        <v>0</v>
      </c>
      <c r="N342" s="131">
        <f t="shared" si="106"/>
        <v>0</v>
      </c>
      <c r="O342" s="131">
        <f t="shared" si="107"/>
        <v>0</v>
      </c>
      <c r="P342" s="132">
        <f t="shared" si="108"/>
        <v>0</v>
      </c>
      <c r="Q342" s="130">
        <f t="shared" si="109"/>
        <v>0</v>
      </c>
      <c r="V342" s="131">
        <f t="shared" si="110"/>
        <v>0</v>
      </c>
      <c r="W342" s="131">
        <f t="shared" si="111"/>
        <v>0</v>
      </c>
      <c r="X342" s="132">
        <f t="shared" si="112"/>
        <v>0</v>
      </c>
      <c r="Y342" s="130">
        <f t="shared" si="113"/>
        <v>0</v>
      </c>
      <c r="Z342" s="131">
        <f t="shared" si="114"/>
        <v>0</v>
      </c>
      <c r="AA342" s="131">
        <f t="shared" si="115"/>
        <v>0</v>
      </c>
      <c r="AB342" s="132">
        <f t="shared" si="116"/>
        <v>0</v>
      </c>
      <c r="AC342" s="130">
        <f t="shared" si="117"/>
        <v>0</v>
      </c>
      <c r="AD342" s="131">
        <f t="shared" si="118"/>
        <v>0</v>
      </c>
      <c r="AE342" s="131">
        <f t="shared" si="119"/>
        <v>0</v>
      </c>
      <c r="AF342" s="132">
        <f t="shared" si="120"/>
        <v>0</v>
      </c>
      <c r="AG342" s="130">
        <f t="shared" si="121"/>
        <v>0</v>
      </c>
      <c r="AH342" s="131">
        <f t="shared" si="122"/>
        <v>0</v>
      </c>
      <c r="AI342" s="131">
        <f t="shared" si="123"/>
        <v>0</v>
      </c>
      <c r="AJ342" s="132">
        <f t="shared" si="124"/>
        <v>0</v>
      </c>
      <c r="AK342" s="1"/>
    </row>
    <row r="343" spans="1:37" ht="15" hidden="1" customHeight="1">
      <c r="A343" s="1"/>
      <c r="B343" s="1"/>
      <c r="C343" s="68">
        <f t="shared" si="125"/>
        <v>45516</v>
      </c>
      <c r="D343" s="119">
        <v>225</v>
      </c>
      <c r="E343" s="130">
        <f t="shared" si="97"/>
        <v>0</v>
      </c>
      <c r="F343" s="131">
        <f t="shared" si="98"/>
        <v>0</v>
      </c>
      <c r="G343" s="131" t="str">
        <f t="shared" si="99"/>
        <v>FF</v>
      </c>
      <c r="H343" s="132">
        <f t="shared" si="100"/>
        <v>0</v>
      </c>
      <c r="I343" s="130">
        <f t="shared" si="101"/>
        <v>0</v>
      </c>
      <c r="J343" s="131">
        <f t="shared" si="102"/>
        <v>0</v>
      </c>
      <c r="K343" s="131" t="str">
        <f t="shared" si="103"/>
        <v>FF</v>
      </c>
      <c r="L343" s="132">
        <f t="shared" si="104"/>
        <v>0</v>
      </c>
      <c r="M343" s="130">
        <f t="shared" si="105"/>
        <v>0</v>
      </c>
      <c r="N343" s="131">
        <f t="shared" si="106"/>
        <v>0</v>
      </c>
      <c r="O343" s="131">
        <f t="shared" si="107"/>
        <v>0</v>
      </c>
      <c r="P343" s="132">
        <f t="shared" si="108"/>
        <v>0</v>
      </c>
      <c r="Q343" s="130">
        <f t="shared" si="109"/>
        <v>0</v>
      </c>
      <c r="V343" s="131">
        <f t="shared" si="110"/>
        <v>0</v>
      </c>
      <c r="W343" s="131">
        <f t="shared" si="111"/>
        <v>0</v>
      </c>
      <c r="X343" s="132">
        <f t="shared" si="112"/>
        <v>0</v>
      </c>
      <c r="Y343" s="130">
        <f t="shared" si="113"/>
        <v>0</v>
      </c>
      <c r="Z343" s="131">
        <f t="shared" si="114"/>
        <v>0</v>
      </c>
      <c r="AA343" s="131">
        <f t="shared" si="115"/>
        <v>0</v>
      </c>
      <c r="AB343" s="132">
        <f t="shared" si="116"/>
        <v>0</v>
      </c>
      <c r="AC343" s="130">
        <f t="shared" si="117"/>
        <v>0</v>
      </c>
      <c r="AD343" s="131">
        <f t="shared" si="118"/>
        <v>0</v>
      </c>
      <c r="AE343" s="131">
        <f t="shared" si="119"/>
        <v>0</v>
      </c>
      <c r="AF343" s="132">
        <f t="shared" si="120"/>
        <v>0</v>
      </c>
      <c r="AG343" s="130">
        <f t="shared" si="121"/>
        <v>0</v>
      </c>
      <c r="AH343" s="131">
        <f t="shared" si="122"/>
        <v>0</v>
      </c>
      <c r="AI343" s="131">
        <f t="shared" si="123"/>
        <v>0</v>
      </c>
      <c r="AJ343" s="132">
        <f t="shared" si="124"/>
        <v>0</v>
      </c>
      <c r="AK343" s="1"/>
    </row>
    <row r="344" spans="1:37" ht="15" hidden="1" customHeight="1">
      <c r="A344" s="1"/>
      <c r="B344" s="1"/>
      <c r="C344" s="68">
        <f t="shared" si="125"/>
        <v>45517</v>
      </c>
      <c r="D344" s="119">
        <v>226</v>
      </c>
      <c r="E344" s="130">
        <f t="shared" si="97"/>
        <v>0</v>
      </c>
      <c r="F344" s="131">
        <f t="shared" si="98"/>
        <v>0</v>
      </c>
      <c r="G344" s="131" t="str">
        <f t="shared" si="99"/>
        <v>FF</v>
      </c>
      <c r="H344" s="132">
        <f t="shared" si="100"/>
        <v>0</v>
      </c>
      <c r="I344" s="130">
        <f t="shared" si="101"/>
        <v>0</v>
      </c>
      <c r="J344" s="131">
        <f t="shared" si="102"/>
        <v>0</v>
      </c>
      <c r="K344" s="131" t="str">
        <f t="shared" si="103"/>
        <v>FF</v>
      </c>
      <c r="L344" s="132">
        <f t="shared" si="104"/>
        <v>0</v>
      </c>
      <c r="M344" s="130">
        <f t="shared" si="105"/>
        <v>0</v>
      </c>
      <c r="N344" s="131">
        <f t="shared" si="106"/>
        <v>0</v>
      </c>
      <c r="O344" s="131">
        <f t="shared" si="107"/>
        <v>0</v>
      </c>
      <c r="P344" s="132">
        <f t="shared" si="108"/>
        <v>0</v>
      </c>
      <c r="Q344" s="130">
        <f t="shared" si="109"/>
        <v>0</v>
      </c>
      <c r="V344" s="131">
        <f t="shared" si="110"/>
        <v>0</v>
      </c>
      <c r="W344" s="131">
        <f t="shared" si="111"/>
        <v>0</v>
      </c>
      <c r="X344" s="132">
        <f t="shared" si="112"/>
        <v>0</v>
      </c>
      <c r="Y344" s="130">
        <f t="shared" si="113"/>
        <v>0</v>
      </c>
      <c r="Z344" s="131">
        <f t="shared" si="114"/>
        <v>0</v>
      </c>
      <c r="AA344" s="131">
        <f t="shared" si="115"/>
        <v>0</v>
      </c>
      <c r="AB344" s="132">
        <f t="shared" si="116"/>
        <v>0</v>
      </c>
      <c r="AC344" s="130">
        <f t="shared" si="117"/>
        <v>0</v>
      </c>
      <c r="AD344" s="131">
        <f t="shared" si="118"/>
        <v>0</v>
      </c>
      <c r="AE344" s="131">
        <f t="shared" si="119"/>
        <v>0</v>
      </c>
      <c r="AF344" s="132">
        <f t="shared" si="120"/>
        <v>0</v>
      </c>
      <c r="AG344" s="130">
        <f t="shared" si="121"/>
        <v>0</v>
      </c>
      <c r="AH344" s="131">
        <f t="shared" si="122"/>
        <v>0</v>
      </c>
      <c r="AI344" s="131">
        <f t="shared" si="123"/>
        <v>0</v>
      </c>
      <c r="AJ344" s="132">
        <f t="shared" si="124"/>
        <v>0</v>
      </c>
      <c r="AK344" s="1"/>
    </row>
    <row r="345" spans="1:37" ht="15" hidden="1" customHeight="1">
      <c r="A345" s="1"/>
      <c r="B345" s="1"/>
      <c r="C345" s="68">
        <f t="shared" si="125"/>
        <v>45518</v>
      </c>
      <c r="D345" s="119">
        <v>227</v>
      </c>
      <c r="E345" s="130">
        <f t="shared" si="97"/>
        <v>0</v>
      </c>
      <c r="F345" s="131">
        <f t="shared" si="98"/>
        <v>0</v>
      </c>
      <c r="G345" s="131" t="str">
        <f t="shared" si="99"/>
        <v>FF</v>
      </c>
      <c r="H345" s="132">
        <f t="shared" si="100"/>
        <v>0</v>
      </c>
      <c r="I345" s="130">
        <f t="shared" si="101"/>
        <v>0</v>
      </c>
      <c r="J345" s="131">
        <f t="shared" si="102"/>
        <v>0</v>
      </c>
      <c r="K345" s="131" t="str">
        <f t="shared" si="103"/>
        <v>FF</v>
      </c>
      <c r="L345" s="132">
        <f t="shared" si="104"/>
        <v>0</v>
      </c>
      <c r="M345" s="130">
        <f t="shared" si="105"/>
        <v>0</v>
      </c>
      <c r="N345" s="131">
        <f t="shared" si="106"/>
        <v>0</v>
      </c>
      <c r="O345" s="131">
        <f t="shared" si="107"/>
        <v>0</v>
      </c>
      <c r="P345" s="132">
        <f t="shared" si="108"/>
        <v>0</v>
      </c>
      <c r="Q345" s="130">
        <f t="shared" si="109"/>
        <v>0</v>
      </c>
      <c r="V345" s="131">
        <f t="shared" si="110"/>
        <v>0</v>
      </c>
      <c r="W345" s="131">
        <f t="shared" si="111"/>
        <v>0</v>
      </c>
      <c r="X345" s="132">
        <f t="shared" si="112"/>
        <v>0</v>
      </c>
      <c r="Y345" s="130">
        <f t="shared" si="113"/>
        <v>0</v>
      </c>
      <c r="Z345" s="131">
        <f t="shared" si="114"/>
        <v>0</v>
      </c>
      <c r="AA345" s="131">
        <f t="shared" si="115"/>
        <v>0</v>
      </c>
      <c r="AB345" s="132">
        <f t="shared" si="116"/>
        <v>0</v>
      </c>
      <c r="AC345" s="130">
        <f t="shared" si="117"/>
        <v>0</v>
      </c>
      <c r="AD345" s="131">
        <f t="shared" si="118"/>
        <v>0</v>
      </c>
      <c r="AE345" s="131">
        <f t="shared" si="119"/>
        <v>0</v>
      </c>
      <c r="AF345" s="132">
        <f t="shared" si="120"/>
        <v>0</v>
      </c>
      <c r="AG345" s="130">
        <f t="shared" si="121"/>
        <v>0</v>
      </c>
      <c r="AH345" s="131">
        <f t="shared" si="122"/>
        <v>0</v>
      </c>
      <c r="AI345" s="131">
        <f t="shared" si="123"/>
        <v>0</v>
      </c>
      <c r="AJ345" s="132">
        <f t="shared" si="124"/>
        <v>0</v>
      </c>
      <c r="AK345" s="1"/>
    </row>
    <row r="346" spans="1:37" ht="15" hidden="1" customHeight="1">
      <c r="A346" s="1"/>
      <c r="B346" s="1"/>
      <c r="C346" s="68">
        <f t="shared" si="125"/>
        <v>45519</v>
      </c>
      <c r="D346" s="119">
        <v>228</v>
      </c>
      <c r="E346" s="130" t="str">
        <f t="shared" si="97"/>
        <v>GF</v>
      </c>
      <c r="F346" s="131">
        <f t="shared" si="98"/>
        <v>0</v>
      </c>
      <c r="G346" s="131" t="str">
        <f t="shared" si="99"/>
        <v>FF</v>
      </c>
      <c r="H346" s="132">
        <f t="shared" si="100"/>
        <v>0</v>
      </c>
      <c r="I346" s="130" t="str">
        <f t="shared" si="101"/>
        <v>GF</v>
      </c>
      <c r="J346" s="131">
        <f t="shared" si="102"/>
        <v>0</v>
      </c>
      <c r="K346" s="131" t="str">
        <f t="shared" si="103"/>
        <v>FF</v>
      </c>
      <c r="L346" s="132">
        <f t="shared" si="104"/>
        <v>0</v>
      </c>
      <c r="M346" s="130">
        <f t="shared" si="105"/>
        <v>0</v>
      </c>
      <c r="N346" s="131">
        <f t="shared" si="106"/>
        <v>0</v>
      </c>
      <c r="O346" s="131">
        <f t="shared" si="107"/>
        <v>0</v>
      </c>
      <c r="P346" s="132">
        <f t="shared" si="108"/>
        <v>0</v>
      </c>
      <c r="Q346" s="130">
        <f t="shared" si="109"/>
        <v>0</v>
      </c>
      <c r="V346" s="131">
        <f t="shared" si="110"/>
        <v>0</v>
      </c>
      <c r="W346" s="131">
        <f t="shared" si="111"/>
        <v>0</v>
      </c>
      <c r="X346" s="132">
        <f t="shared" si="112"/>
        <v>0</v>
      </c>
      <c r="Y346" s="130">
        <f t="shared" si="113"/>
        <v>0</v>
      </c>
      <c r="Z346" s="131">
        <f t="shared" si="114"/>
        <v>0</v>
      </c>
      <c r="AA346" s="131">
        <f t="shared" si="115"/>
        <v>0</v>
      </c>
      <c r="AB346" s="132">
        <f t="shared" si="116"/>
        <v>0</v>
      </c>
      <c r="AC346" s="130">
        <f t="shared" si="117"/>
        <v>0</v>
      </c>
      <c r="AD346" s="131">
        <f t="shared" si="118"/>
        <v>0</v>
      </c>
      <c r="AE346" s="131">
        <f t="shared" si="119"/>
        <v>0</v>
      </c>
      <c r="AF346" s="132">
        <f t="shared" si="120"/>
        <v>0</v>
      </c>
      <c r="AG346" s="130">
        <f t="shared" si="121"/>
        <v>0</v>
      </c>
      <c r="AH346" s="131">
        <f t="shared" si="122"/>
        <v>0</v>
      </c>
      <c r="AI346" s="131">
        <f t="shared" si="123"/>
        <v>0</v>
      </c>
      <c r="AJ346" s="132">
        <f t="shared" si="124"/>
        <v>0</v>
      </c>
      <c r="AK346" s="1"/>
    </row>
    <row r="347" spans="1:37" ht="15" hidden="1" customHeight="1">
      <c r="A347" s="1"/>
      <c r="B347" s="1"/>
      <c r="C347" s="68">
        <f t="shared" si="125"/>
        <v>45520</v>
      </c>
      <c r="D347" s="119">
        <v>229</v>
      </c>
      <c r="E347" s="130">
        <f t="shared" si="97"/>
        <v>0</v>
      </c>
      <c r="F347" s="131" t="str">
        <f t="shared" si="98"/>
        <v>SF</v>
      </c>
      <c r="G347" s="131">
        <f t="shared" si="99"/>
        <v>0</v>
      </c>
      <c r="H347" s="132">
        <f t="shared" si="100"/>
        <v>0</v>
      </c>
      <c r="I347" s="130">
        <f t="shared" si="101"/>
        <v>0</v>
      </c>
      <c r="J347" s="131">
        <f t="shared" si="102"/>
        <v>0</v>
      </c>
      <c r="K347" s="131">
        <f t="shared" si="103"/>
        <v>0</v>
      </c>
      <c r="L347" s="132">
        <f t="shared" si="104"/>
        <v>0</v>
      </c>
      <c r="M347" s="130">
        <f t="shared" si="105"/>
        <v>0</v>
      </c>
      <c r="N347" s="131">
        <f t="shared" si="106"/>
        <v>0</v>
      </c>
      <c r="O347" s="131">
        <f t="shared" si="107"/>
        <v>0</v>
      </c>
      <c r="P347" s="132">
        <f t="shared" si="108"/>
        <v>0</v>
      </c>
      <c r="Q347" s="130">
        <f t="shared" si="109"/>
        <v>0</v>
      </c>
      <c r="V347" s="131">
        <f t="shared" si="110"/>
        <v>0</v>
      </c>
      <c r="W347" s="131">
        <f t="shared" si="111"/>
        <v>0</v>
      </c>
      <c r="X347" s="132">
        <f t="shared" si="112"/>
        <v>0</v>
      </c>
      <c r="Y347" s="130">
        <f t="shared" si="113"/>
        <v>0</v>
      </c>
      <c r="Z347" s="131">
        <f t="shared" si="114"/>
        <v>0</v>
      </c>
      <c r="AA347" s="131">
        <f t="shared" si="115"/>
        <v>0</v>
      </c>
      <c r="AB347" s="132">
        <f t="shared" si="116"/>
        <v>0</v>
      </c>
      <c r="AC347" s="130">
        <f t="shared" si="117"/>
        <v>0</v>
      </c>
      <c r="AD347" s="131">
        <f t="shared" si="118"/>
        <v>0</v>
      </c>
      <c r="AE347" s="131">
        <f t="shared" si="119"/>
        <v>0</v>
      </c>
      <c r="AF347" s="132">
        <f t="shared" si="120"/>
        <v>0</v>
      </c>
      <c r="AG347" s="130">
        <f t="shared" si="121"/>
        <v>0</v>
      </c>
      <c r="AH347" s="131">
        <f t="shared" si="122"/>
        <v>0</v>
      </c>
      <c r="AI347" s="131">
        <f t="shared" si="123"/>
        <v>0</v>
      </c>
      <c r="AJ347" s="132">
        <f t="shared" si="124"/>
        <v>0</v>
      </c>
      <c r="AK347" s="1"/>
    </row>
    <row r="348" spans="1:37" ht="15" hidden="1" customHeight="1">
      <c r="A348" s="1"/>
      <c r="B348" s="1"/>
      <c r="C348" s="68">
        <f t="shared" si="125"/>
        <v>45521</v>
      </c>
      <c r="D348" s="119">
        <v>230</v>
      </c>
      <c r="E348" s="130">
        <f t="shared" si="97"/>
        <v>0</v>
      </c>
      <c r="F348" s="131">
        <f t="shared" si="98"/>
        <v>0</v>
      </c>
      <c r="G348" s="131">
        <f t="shared" si="99"/>
        <v>0</v>
      </c>
      <c r="H348" s="132">
        <f t="shared" si="100"/>
        <v>0</v>
      </c>
      <c r="I348" s="130">
        <f t="shared" si="101"/>
        <v>0</v>
      </c>
      <c r="J348" s="131">
        <f t="shared" si="102"/>
        <v>0</v>
      </c>
      <c r="K348" s="131">
        <f t="shared" si="103"/>
        <v>0</v>
      </c>
      <c r="L348" s="132">
        <f t="shared" si="104"/>
        <v>0</v>
      </c>
      <c r="M348" s="130">
        <f t="shared" si="105"/>
        <v>0</v>
      </c>
      <c r="N348" s="131">
        <f t="shared" si="106"/>
        <v>0</v>
      </c>
      <c r="O348" s="131">
        <f t="shared" si="107"/>
        <v>0</v>
      </c>
      <c r="P348" s="132">
        <f t="shared" si="108"/>
        <v>0</v>
      </c>
      <c r="Q348" s="130">
        <f t="shared" si="109"/>
        <v>0</v>
      </c>
      <c r="V348" s="131">
        <f t="shared" si="110"/>
        <v>0</v>
      </c>
      <c r="W348" s="131">
        <f t="shared" si="111"/>
        <v>0</v>
      </c>
      <c r="X348" s="132">
        <f t="shared" si="112"/>
        <v>0</v>
      </c>
      <c r="Y348" s="130">
        <f t="shared" si="113"/>
        <v>0</v>
      </c>
      <c r="Z348" s="131">
        <f t="shared" si="114"/>
        <v>0</v>
      </c>
      <c r="AA348" s="131">
        <f t="shared" si="115"/>
        <v>0</v>
      </c>
      <c r="AB348" s="132">
        <f t="shared" si="116"/>
        <v>0</v>
      </c>
      <c r="AC348" s="130">
        <f t="shared" si="117"/>
        <v>0</v>
      </c>
      <c r="AD348" s="131">
        <f t="shared" si="118"/>
        <v>0</v>
      </c>
      <c r="AE348" s="131">
        <f t="shared" si="119"/>
        <v>0</v>
      </c>
      <c r="AF348" s="132">
        <f t="shared" si="120"/>
        <v>0</v>
      </c>
      <c r="AG348" s="130">
        <f t="shared" si="121"/>
        <v>0</v>
      </c>
      <c r="AH348" s="131">
        <f t="shared" si="122"/>
        <v>0</v>
      </c>
      <c r="AI348" s="131">
        <f t="shared" si="123"/>
        <v>0</v>
      </c>
      <c r="AJ348" s="132">
        <f t="shared" si="124"/>
        <v>0</v>
      </c>
      <c r="AK348" s="1"/>
    </row>
    <row r="349" spans="1:37" ht="15" hidden="1" customHeight="1">
      <c r="A349" s="1"/>
      <c r="B349" s="1"/>
      <c r="C349" s="68">
        <f t="shared" si="125"/>
        <v>45522</v>
      </c>
      <c r="D349" s="119">
        <v>231</v>
      </c>
      <c r="E349" s="130">
        <f t="shared" si="97"/>
        <v>0</v>
      </c>
      <c r="F349" s="131">
        <f t="shared" si="98"/>
        <v>0</v>
      </c>
      <c r="G349" s="131">
        <f t="shared" si="99"/>
        <v>0</v>
      </c>
      <c r="H349" s="132">
        <f t="shared" si="100"/>
        <v>0</v>
      </c>
      <c r="I349" s="130">
        <f t="shared" si="101"/>
        <v>0</v>
      </c>
      <c r="J349" s="131">
        <f t="shared" si="102"/>
        <v>0</v>
      </c>
      <c r="K349" s="131">
        <f t="shared" si="103"/>
        <v>0</v>
      </c>
      <c r="L349" s="132">
        <f t="shared" si="104"/>
        <v>0</v>
      </c>
      <c r="M349" s="130">
        <f t="shared" si="105"/>
        <v>0</v>
      </c>
      <c r="N349" s="131">
        <f t="shared" si="106"/>
        <v>0</v>
      </c>
      <c r="O349" s="131">
        <f t="shared" si="107"/>
        <v>0</v>
      </c>
      <c r="P349" s="132">
        <f t="shared" si="108"/>
        <v>0</v>
      </c>
      <c r="Q349" s="130">
        <f t="shared" si="109"/>
        <v>0</v>
      </c>
      <c r="V349" s="131">
        <f t="shared" si="110"/>
        <v>0</v>
      </c>
      <c r="W349" s="131">
        <f t="shared" si="111"/>
        <v>0</v>
      </c>
      <c r="X349" s="132">
        <f t="shared" si="112"/>
        <v>0</v>
      </c>
      <c r="Y349" s="130">
        <f t="shared" si="113"/>
        <v>0</v>
      </c>
      <c r="Z349" s="131">
        <f t="shared" si="114"/>
        <v>0</v>
      </c>
      <c r="AA349" s="131">
        <f t="shared" si="115"/>
        <v>0</v>
      </c>
      <c r="AB349" s="132">
        <f t="shared" si="116"/>
        <v>0</v>
      </c>
      <c r="AC349" s="130">
        <f t="shared" si="117"/>
        <v>0</v>
      </c>
      <c r="AD349" s="131">
        <f t="shared" si="118"/>
        <v>0</v>
      </c>
      <c r="AE349" s="131">
        <f t="shared" si="119"/>
        <v>0</v>
      </c>
      <c r="AF349" s="132">
        <f t="shared" si="120"/>
        <v>0</v>
      </c>
      <c r="AG349" s="130">
        <f t="shared" si="121"/>
        <v>0</v>
      </c>
      <c r="AH349" s="131">
        <f t="shared" si="122"/>
        <v>0</v>
      </c>
      <c r="AI349" s="131">
        <f t="shared" si="123"/>
        <v>0</v>
      </c>
      <c r="AJ349" s="132">
        <f t="shared" si="124"/>
        <v>0</v>
      </c>
      <c r="AK349" s="1"/>
    </row>
    <row r="350" spans="1:37" ht="15" hidden="1" customHeight="1">
      <c r="A350" s="1"/>
      <c r="B350" s="1"/>
      <c r="C350" s="68">
        <f t="shared" si="125"/>
        <v>45523</v>
      </c>
      <c r="D350" s="119">
        <v>232</v>
      </c>
      <c r="E350" s="130">
        <f t="shared" si="97"/>
        <v>0</v>
      </c>
      <c r="F350" s="131">
        <f t="shared" si="98"/>
        <v>0</v>
      </c>
      <c r="G350" s="131">
        <f t="shared" si="99"/>
        <v>0</v>
      </c>
      <c r="H350" s="132">
        <f t="shared" si="100"/>
        <v>0</v>
      </c>
      <c r="I350" s="130">
        <f t="shared" si="101"/>
        <v>0</v>
      </c>
      <c r="J350" s="131">
        <f t="shared" si="102"/>
        <v>0</v>
      </c>
      <c r="K350" s="131">
        <f t="shared" si="103"/>
        <v>0</v>
      </c>
      <c r="L350" s="132">
        <f t="shared" si="104"/>
        <v>0</v>
      </c>
      <c r="M350" s="130">
        <f t="shared" si="105"/>
        <v>0</v>
      </c>
      <c r="N350" s="131">
        <f t="shared" si="106"/>
        <v>0</v>
      </c>
      <c r="O350" s="131">
        <f t="shared" si="107"/>
        <v>0</v>
      </c>
      <c r="P350" s="132">
        <f t="shared" si="108"/>
        <v>0</v>
      </c>
      <c r="Q350" s="130">
        <f t="shared" si="109"/>
        <v>0</v>
      </c>
      <c r="V350" s="131">
        <f t="shared" si="110"/>
        <v>0</v>
      </c>
      <c r="W350" s="131">
        <f t="shared" si="111"/>
        <v>0</v>
      </c>
      <c r="X350" s="132">
        <f t="shared" si="112"/>
        <v>0</v>
      </c>
      <c r="Y350" s="130">
        <f t="shared" si="113"/>
        <v>0</v>
      </c>
      <c r="Z350" s="131">
        <f t="shared" si="114"/>
        <v>0</v>
      </c>
      <c r="AA350" s="131">
        <f t="shared" si="115"/>
        <v>0</v>
      </c>
      <c r="AB350" s="132">
        <f t="shared" si="116"/>
        <v>0</v>
      </c>
      <c r="AC350" s="130">
        <f t="shared" si="117"/>
        <v>0</v>
      </c>
      <c r="AD350" s="131">
        <f t="shared" si="118"/>
        <v>0</v>
      </c>
      <c r="AE350" s="131">
        <f t="shared" si="119"/>
        <v>0</v>
      </c>
      <c r="AF350" s="132">
        <f t="shared" si="120"/>
        <v>0</v>
      </c>
      <c r="AG350" s="130">
        <f t="shared" si="121"/>
        <v>0</v>
      </c>
      <c r="AH350" s="131">
        <f t="shared" si="122"/>
        <v>0</v>
      </c>
      <c r="AI350" s="131">
        <f t="shared" si="123"/>
        <v>0</v>
      </c>
      <c r="AJ350" s="132">
        <f t="shared" si="124"/>
        <v>0</v>
      </c>
      <c r="AK350" s="1"/>
    </row>
    <row r="351" spans="1:37" ht="15" hidden="1" customHeight="1">
      <c r="A351" s="1"/>
      <c r="B351" s="1"/>
      <c r="C351" s="68">
        <f t="shared" si="125"/>
        <v>45524</v>
      </c>
      <c r="D351" s="119">
        <v>233</v>
      </c>
      <c r="E351" s="130">
        <f t="shared" si="97"/>
        <v>0</v>
      </c>
      <c r="F351" s="131">
        <f t="shared" si="98"/>
        <v>0</v>
      </c>
      <c r="G351" s="131">
        <f t="shared" si="99"/>
        <v>0</v>
      </c>
      <c r="H351" s="132">
        <f t="shared" si="100"/>
        <v>0</v>
      </c>
      <c r="I351" s="130">
        <f t="shared" si="101"/>
        <v>0</v>
      </c>
      <c r="J351" s="131">
        <f t="shared" si="102"/>
        <v>0</v>
      </c>
      <c r="K351" s="131">
        <f t="shared" si="103"/>
        <v>0</v>
      </c>
      <c r="L351" s="132">
        <f t="shared" si="104"/>
        <v>0</v>
      </c>
      <c r="M351" s="130">
        <f t="shared" si="105"/>
        <v>0</v>
      </c>
      <c r="N351" s="131">
        <f t="shared" si="106"/>
        <v>0</v>
      </c>
      <c r="O351" s="131">
        <f t="shared" si="107"/>
        <v>0</v>
      </c>
      <c r="P351" s="132">
        <f t="shared" si="108"/>
        <v>0</v>
      </c>
      <c r="Q351" s="130">
        <f t="shared" si="109"/>
        <v>0</v>
      </c>
      <c r="V351" s="131">
        <f t="shared" si="110"/>
        <v>0</v>
      </c>
      <c r="W351" s="131">
        <f t="shared" si="111"/>
        <v>0</v>
      </c>
      <c r="X351" s="132">
        <f t="shared" si="112"/>
        <v>0</v>
      </c>
      <c r="Y351" s="130">
        <f t="shared" si="113"/>
        <v>0</v>
      </c>
      <c r="Z351" s="131">
        <f t="shared" si="114"/>
        <v>0</v>
      </c>
      <c r="AA351" s="131">
        <f t="shared" si="115"/>
        <v>0</v>
      </c>
      <c r="AB351" s="132">
        <f t="shared" si="116"/>
        <v>0</v>
      </c>
      <c r="AC351" s="130">
        <f t="shared" si="117"/>
        <v>0</v>
      </c>
      <c r="AD351" s="131">
        <f t="shared" si="118"/>
        <v>0</v>
      </c>
      <c r="AE351" s="131">
        <f t="shared" si="119"/>
        <v>0</v>
      </c>
      <c r="AF351" s="132">
        <f t="shared" si="120"/>
        <v>0</v>
      </c>
      <c r="AG351" s="130">
        <f t="shared" si="121"/>
        <v>0</v>
      </c>
      <c r="AH351" s="131">
        <f t="shared" si="122"/>
        <v>0</v>
      </c>
      <c r="AI351" s="131">
        <f t="shared" si="123"/>
        <v>0</v>
      </c>
      <c r="AJ351" s="132">
        <f t="shared" si="124"/>
        <v>0</v>
      </c>
      <c r="AK351" s="1"/>
    </row>
    <row r="352" spans="1:37" ht="15" hidden="1" customHeight="1">
      <c r="A352" s="1"/>
      <c r="B352" s="1"/>
      <c r="C352" s="68">
        <f t="shared" si="125"/>
        <v>45525</v>
      </c>
      <c r="D352" s="119">
        <v>234</v>
      </c>
      <c r="E352" s="130">
        <f t="shared" si="97"/>
        <v>0</v>
      </c>
      <c r="F352" s="131">
        <f t="shared" si="98"/>
        <v>0</v>
      </c>
      <c r="G352" s="131">
        <f t="shared" si="99"/>
        <v>0</v>
      </c>
      <c r="H352" s="132">
        <f t="shared" si="100"/>
        <v>0</v>
      </c>
      <c r="I352" s="130">
        <f t="shared" si="101"/>
        <v>0</v>
      </c>
      <c r="J352" s="131" t="str">
        <f t="shared" si="102"/>
        <v>SF</v>
      </c>
      <c r="K352" s="131">
        <f t="shared" si="103"/>
        <v>0</v>
      </c>
      <c r="L352" s="132">
        <f t="shared" si="104"/>
        <v>0</v>
      </c>
      <c r="M352" s="130">
        <f t="shared" si="105"/>
        <v>0</v>
      </c>
      <c r="N352" s="131">
        <f t="shared" si="106"/>
        <v>0</v>
      </c>
      <c r="O352" s="131">
        <f t="shared" si="107"/>
        <v>0</v>
      </c>
      <c r="P352" s="132">
        <f t="shared" si="108"/>
        <v>0</v>
      </c>
      <c r="Q352" s="130">
        <f t="shared" si="109"/>
        <v>0</v>
      </c>
      <c r="V352" s="131">
        <f t="shared" si="110"/>
        <v>0</v>
      </c>
      <c r="W352" s="131">
        <f t="shared" si="111"/>
        <v>0</v>
      </c>
      <c r="X352" s="132">
        <f t="shared" si="112"/>
        <v>0</v>
      </c>
      <c r="Y352" s="130">
        <f t="shared" si="113"/>
        <v>0</v>
      </c>
      <c r="Z352" s="131">
        <f t="shared" si="114"/>
        <v>0</v>
      </c>
      <c r="AA352" s="131">
        <f t="shared" si="115"/>
        <v>0</v>
      </c>
      <c r="AB352" s="132">
        <f t="shared" si="116"/>
        <v>0</v>
      </c>
      <c r="AC352" s="130">
        <f t="shared" si="117"/>
        <v>0</v>
      </c>
      <c r="AD352" s="131">
        <f t="shared" si="118"/>
        <v>0</v>
      </c>
      <c r="AE352" s="131">
        <f t="shared" si="119"/>
        <v>0</v>
      </c>
      <c r="AF352" s="132">
        <f t="shared" si="120"/>
        <v>0</v>
      </c>
      <c r="AG352" s="130">
        <f t="shared" si="121"/>
        <v>0</v>
      </c>
      <c r="AH352" s="131">
        <f t="shared" si="122"/>
        <v>0</v>
      </c>
      <c r="AI352" s="131">
        <f t="shared" si="123"/>
        <v>0</v>
      </c>
      <c r="AJ352" s="132">
        <f t="shared" si="124"/>
        <v>0</v>
      </c>
      <c r="AK352" s="1"/>
    </row>
    <row r="353" spans="1:37" ht="15" hidden="1" customHeight="1">
      <c r="A353" s="1"/>
      <c r="B353" s="1"/>
      <c r="C353" s="68">
        <f t="shared" si="125"/>
        <v>45526</v>
      </c>
      <c r="D353" s="119">
        <v>235</v>
      </c>
      <c r="E353" s="130">
        <f t="shared" si="97"/>
        <v>0</v>
      </c>
      <c r="F353" s="131">
        <f t="shared" si="98"/>
        <v>0</v>
      </c>
      <c r="G353" s="131">
        <f t="shared" si="99"/>
        <v>0</v>
      </c>
      <c r="H353" s="132">
        <f t="shared" si="100"/>
        <v>0</v>
      </c>
      <c r="I353" s="130">
        <f t="shared" si="101"/>
        <v>0</v>
      </c>
      <c r="J353" s="131">
        <f t="shared" si="102"/>
        <v>0</v>
      </c>
      <c r="K353" s="131">
        <f t="shared" si="103"/>
        <v>0</v>
      </c>
      <c r="L353" s="132">
        <f t="shared" si="104"/>
        <v>0</v>
      </c>
      <c r="M353" s="130">
        <f t="shared" si="105"/>
        <v>0</v>
      </c>
      <c r="N353" s="131">
        <f t="shared" si="106"/>
        <v>0</v>
      </c>
      <c r="O353" s="131">
        <f t="shared" si="107"/>
        <v>0</v>
      </c>
      <c r="P353" s="132">
        <f t="shared" si="108"/>
        <v>0</v>
      </c>
      <c r="Q353" s="130">
        <f t="shared" si="109"/>
        <v>0</v>
      </c>
      <c r="V353" s="131">
        <f t="shared" si="110"/>
        <v>0</v>
      </c>
      <c r="W353" s="131">
        <f t="shared" si="111"/>
        <v>0</v>
      </c>
      <c r="X353" s="132">
        <f t="shared" si="112"/>
        <v>0</v>
      </c>
      <c r="Y353" s="130">
        <f t="shared" si="113"/>
        <v>0</v>
      </c>
      <c r="Z353" s="131">
        <f t="shared" si="114"/>
        <v>0</v>
      </c>
      <c r="AA353" s="131">
        <f t="shared" si="115"/>
        <v>0</v>
      </c>
      <c r="AB353" s="132">
        <f t="shared" si="116"/>
        <v>0</v>
      </c>
      <c r="AC353" s="130">
        <f t="shared" si="117"/>
        <v>0</v>
      </c>
      <c r="AD353" s="131">
        <f t="shared" si="118"/>
        <v>0</v>
      </c>
      <c r="AE353" s="131">
        <f t="shared" si="119"/>
        <v>0</v>
      </c>
      <c r="AF353" s="132">
        <f t="shared" si="120"/>
        <v>0</v>
      </c>
      <c r="AG353" s="130">
        <f t="shared" si="121"/>
        <v>0</v>
      </c>
      <c r="AH353" s="131">
        <f t="shared" si="122"/>
        <v>0</v>
      </c>
      <c r="AI353" s="131">
        <f t="shared" si="123"/>
        <v>0</v>
      </c>
      <c r="AJ353" s="132">
        <f t="shared" si="124"/>
        <v>0</v>
      </c>
      <c r="AK353" s="1"/>
    </row>
    <row r="354" spans="1:37" ht="15" hidden="1" customHeight="1">
      <c r="A354" s="1"/>
      <c r="B354" s="1"/>
      <c r="C354" s="68">
        <f t="shared" si="125"/>
        <v>45527</v>
      </c>
      <c r="D354" s="119">
        <v>236</v>
      </c>
      <c r="E354" s="130">
        <f t="shared" si="97"/>
        <v>0</v>
      </c>
      <c r="F354" s="131">
        <f t="shared" si="98"/>
        <v>0</v>
      </c>
      <c r="G354" s="131">
        <f t="shared" si="99"/>
        <v>0</v>
      </c>
      <c r="H354" s="132">
        <f t="shared" si="100"/>
        <v>0</v>
      </c>
      <c r="I354" s="130">
        <f t="shared" si="101"/>
        <v>0</v>
      </c>
      <c r="J354" s="131">
        <f t="shared" si="102"/>
        <v>0</v>
      </c>
      <c r="K354" s="131">
        <f t="shared" si="103"/>
        <v>0</v>
      </c>
      <c r="L354" s="132">
        <f t="shared" si="104"/>
        <v>0</v>
      </c>
      <c r="M354" s="130">
        <f t="shared" si="105"/>
        <v>0</v>
      </c>
      <c r="N354" s="131">
        <f t="shared" si="106"/>
        <v>0</v>
      </c>
      <c r="O354" s="131">
        <f t="shared" si="107"/>
        <v>0</v>
      </c>
      <c r="P354" s="132">
        <f t="shared" si="108"/>
        <v>0</v>
      </c>
      <c r="Q354" s="130">
        <f t="shared" si="109"/>
        <v>0</v>
      </c>
      <c r="V354" s="131">
        <f t="shared" si="110"/>
        <v>0</v>
      </c>
      <c r="W354" s="131">
        <f t="shared" si="111"/>
        <v>0</v>
      </c>
      <c r="X354" s="132">
        <f t="shared" si="112"/>
        <v>0</v>
      </c>
      <c r="Y354" s="130">
        <f t="shared" si="113"/>
        <v>0</v>
      </c>
      <c r="Z354" s="131">
        <f t="shared" si="114"/>
        <v>0</v>
      </c>
      <c r="AA354" s="131">
        <f t="shared" si="115"/>
        <v>0</v>
      </c>
      <c r="AB354" s="132">
        <f t="shared" si="116"/>
        <v>0</v>
      </c>
      <c r="AC354" s="130">
        <f t="shared" si="117"/>
        <v>0</v>
      </c>
      <c r="AD354" s="131">
        <f t="shared" si="118"/>
        <v>0</v>
      </c>
      <c r="AE354" s="131">
        <f t="shared" si="119"/>
        <v>0</v>
      </c>
      <c r="AF354" s="132">
        <f t="shared" si="120"/>
        <v>0</v>
      </c>
      <c r="AG354" s="130">
        <f t="shared" si="121"/>
        <v>0</v>
      </c>
      <c r="AH354" s="131">
        <f t="shared" si="122"/>
        <v>0</v>
      </c>
      <c r="AI354" s="131">
        <f t="shared" si="123"/>
        <v>0</v>
      </c>
      <c r="AJ354" s="132">
        <f t="shared" si="124"/>
        <v>0</v>
      </c>
      <c r="AK354" s="1"/>
    </row>
    <row r="355" spans="1:37" ht="15" hidden="1" customHeight="1">
      <c r="A355" s="1"/>
      <c r="B355" s="1"/>
      <c r="C355" s="68">
        <f t="shared" si="125"/>
        <v>45528</v>
      </c>
      <c r="D355" s="119">
        <v>237</v>
      </c>
      <c r="E355" s="130">
        <f t="shared" si="97"/>
        <v>0</v>
      </c>
      <c r="F355" s="131">
        <f t="shared" si="98"/>
        <v>0</v>
      </c>
      <c r="G355" s="131">
        <f t="shared" si="99"/>
        <v>0</v>
      </c>
      <c r="H355" s="132">
        <f t="shared" si="100"/>
        <v>0</v>
      </c>
      <c r="I355" s="130">
        <f t="shared" si="101"/>
        <v>0</v>
      </c>
      <c r="J355" s="131">
        <f t="shared" si="102"/>
        <v>0</v>
      </c>
      <c r="K355" s="131">
        <f t="shared" si="103"/>
        <v>0</v>
      </c>
      <c r="L355" s="132">
        <f t="shared" si="104"/>
        <v>0</v>
      </c>
      <c r="M355" s="130">
        <f t="shared" si="105"/>
        <v>0</v>
      </c>
      <c r="N355" s="131">
        <f t="shared" si="106"/>
        <v>0</v>
      </c>
      <c r="O355" s="131">
        <f t="shared" si="107"/>
        <v>0</v>
      </c>
      <c r="P355" s="132">
        <f t="shared" si="108"/>
        <v>0</v>
      </c>
      <c r="Q355" s="130">
        <f t="shared" si="109"/>
        <v>0</v>
      </c>
      <c r="V355" s="131">
        <f t="shared" si="110"/>
        <v>0</v>
      </c>
      <c r="W355" s="131">
        <f t="shared" si="111"/>
        <v>0</v>
      </c>
      <c r="X355" s="132">
        <f t="shared" si="112"/>
        <v>0</v>
      </c>
      <c r="Y355" s="130">
        <f t="shared" si="113"/>
        <v>0</v>
      </c>
      <c r="Z355" s="131">
        <f t="shared" si="114"/>
        <v>0</v>
      </c>
      <c r="AA355" s="131">
        <f t="shared" si="115"/>
        <v>0</v>
      </c>
      <c r="AB355" s="132">
        <f t="shared" si="116"/>
        <v>0</v>
      </c>
      <c r="AC355" s="130">
        <f t="shared" si="117"/>
        <v>0</v>
      </c>
      <c r="AD355" s="131">
        <f t="shared" si="118"/>
        <v>0</v>
      </c>
      <c r="AE355" s="131">
        <f t="shared" si="119"/>
        <v>0</v>
      </c>
      <c r="AF355" s="132">
        <f t="shared" si="120"/>
        <v>0</v>
      </c>
      <c r="AG355" s="130">
        <f t="shared" si="121"/>
        <v>0</v>
      </c>
      <c r="AH355" s="131">
        <f t="shared" si="122"/>
        <v>0</v>
      </c>
      <c r="AI355" s="131">
        <f t="shared" si="123"/>
        <v>0</v>
      </c>
      <c r="AJ355" s="132">
        <f t="shared" si="124"/>
        <v>0</v>
      </c>
      <c r="AK355" s="1"/>
    </row>
    <row r="356" spans="1:37" ht="15" hidden="1" customHeight="1">
      <c r="A356" s="1"/>
      <c r="B356" s="1"/>
      <c r="C356" s="68">
        <f t="shared" si="125"/>
        <v>45529</v>
      </c>
      <c r="D356" s="119">
        <v>238</v>
      </c>
      <c r="E356" s="130">
        <f t="shared" si="97"/>
        <v>0</v>
      </c>
      <c r="F356" s="131">
        <f t="shared" si="98"/>
        <v>0</v>
      </c>
      <c r="G356" s="131">
        <f t="shared" si="99"/>
        <v>0</v>
      </c>
      <c r="H356" s="132">
        <f t="shared" si="100"/>
        <v>0</v>
      </c>
      <c r="I356" s="130">
        <f t="shared" si="101"/>
        <v>0</v>
      </c>
      <c r="J356" s="131">
        <f t="shared" si="102"/>
        <v>0</v>
      </c>
      <c r="K356" s="131">
        <f t="shared" si="103"/>
        <v>0</v>
      </c>
      <c r="L356" s="132">
        <f t="shared" si="104"/>
        <v>0</v>
      </c>
      <c r="M356" s="130">
        <f t="shared" si="105"/>
        <v>0</v>
      </c>
      <c r="N356" s="131">
        <f t="shared" si="106"/>
        <v>0</v>
      </c>
      <c r="O356" s="131">
        <f t="shared" si="107"/>
        <v>0</v>
      </c>
      <c r="P356" s="132">
        <f t="shared" si="108"/>
        <v>0</v>
      </c>
      <c r="Q356" s="130">
        <f t="shared" si="109"/>
        <v>0</v>
      </c>
      <c r="V356" s="131">
        <f t="shared" si="110"/>
        <v>0</v>
      </c>
      <c r="W356" s="131">
        <f t="shared" si="111"/>
        <v>0</v>
      </c>
      <c r="X356" s="132">
        <f t="shared" si="112"/>
        <v>0</v>
      </c>
      <c r="Y356" s="130">
        <f t="shared" si="113"/>
        <v>0</v>
      </c>
      <c r="Z356" s="131">
        <f t="shared" si="114"/>
        <v>0</v>
      </c>
      <c r="AA356" s="131">
        <f t="shared" si="115"/>
        <v>0</v>
      </c>
      <c r="AB356" s="132">
        <f t="shared" si="116"/>
        <v>0</v>
      </c>
      <c r="AC356" s="130">
        <f t="shared" si="117"/>
        <v>0</v>
      </c>
      <c r="AD356" s="131">
        <f t="shared" si="118"/>
        <v>0</v>
      </c>
      <c r="AE356" s="131">
        <f t="shared" si="119"/>
        <v>0</v>
      </c>
      <c r="AF356" s="132">
        <f t="shared" si="120"/>
        <v>0</v>
      </c>
      <c r="AG356" s="130">
        <f t="shared" si="121"/>
        <v>0</v>
      </c>
      <c r="AH356" s="131">
        <f t="shared" si="122"/>
        <v>0</v>
      </c>
      <c r="AI356" s="131">
        <f t="shared" si="123"/>
        <v>0</v>
      </c>
      <c r="AJ356" s="132">
        <f t="shared" si="124"/>
        <v>0</v>
      </c>
      <c r="AK356" s="1"/>
    </row>
    <row r="357" spans="1:37" ht="15" hidden="1" customHeight="1">
      <c r="A357" s="1"/>
      <c r="B357" s="1"/>
      <c r="C357" s="68">
        <f t="shared" si="125"/>
        <v>45530</v>
      </c>
      <c r="D357" s="119">
        <v>239</v>
      </c>
      <c r="E357" s="130">
        <f t="shared" si="97"/>
        <v>0</v>
      </c>
      <c r="F357" s="131">
        <f t="shared" si="98"/>
        <v>0</v>
      </c>
      <c r="G357" s="131">
        <f t="shared" si="99"/>
        <v>0</v>
      </c>
      <c r="H357" s="132">
        <f t="shared" si="100"/>
        <v>0</v>
      </c>
      <c r="I357" s="130">
        <f t="shared" si="101"/>
        <v>0</v>
      </c>
      <c r="J357" s="131">
        <f t="shared" si="102"/>
        <v>0</v>
      </c>
      <c r="K357" s="131">
        <f t="shared" si="103"/>
        <v>0</v>
      </c>
      <c r="L357" s="132">
        <f t="shared" si="104"/>
        <v>0</v>
      </c>
      <c r="M357" s="130">
        <f t="shared" si="105"/>
        <v>0</v>
      </c>
      <c r="N357" s="131">
        <f t="shared" si="106"/>
        <v>0</v>
      </c>
      <c r="O357" s="131">
        <f t="shared" si="107"/>
        <v>0</v>
      </c>
      <c r="P357" s="132">
        <f t="shared" si="108"/>
        <v>0</v>
      </c>
      <c r="Q357" s="130">
        <f t="shared" si="109"/>
        <v>0</v>
      </c>
      <c r="V357" s="131">
        <f t="shared" si="110"/>
        <v>0</v>
      </c>
      <c r="W357" s="131">
        <f t="shared" si="111"/>
        <v>0</v>
      </c>
      <c r="X357" s="132">
        <f t="shared" si="112"/>
        <v>0</v>
      </c>
      <c r="Y357" s="130">
        <f t="shared" si="113"/>
        <v>0</v>
      </c>
      <c r="Z357" s="131">
        <f t="shared" si="114"/>
        <v>0</v>
      </c>
      <c r="AA357" s="131">
        <f t="shared" si="115"/>
        <v>0</v>
      </c>
      <c r="AB357" s="132">
        <f t="shared" si="116"/>
        <v>0</v>
      </c>
      <c r="AC357" s="130">
        <f t="shared" si="117"/>
        <v>0</v>
      </c>
      <c r="AD357" s="131">
        <f t="shared" si="118"/>
        <v>0</v>
      </c>
      <c r="AE357" s="131">
        <f t="shared" si="119"/>
        <v>0</v>
      </c>
      <c r="AF357" s="132">
        <f t="shared" si="120"/>
        <v>0</v>
      </c>
      <c r="AG357" s="130">
        <f t="shared" si="121"/>
        <v>0</v>
      </c>
      <c r="AH357" s="131">
        <f t="shared" si="122"/>
        <v>0</v>
      </c>
      <c r="AI357" s="131">
        <f t="shared" si="123"/>
        <v>0</v>
      </c>
      <c r="AJ357" s="132">
        <f t="shared" si="124"/>
        <v>0</v>
      </c>
      <c r="AK357" s="1"/>
    </row>
    <row r="358" spans="1:37" ht="15" hidden="1" customHeight="1">
      <c r="A358" s="1"/>
      <c r="B358" s="1"/>
      <c r="C358" s="68">
        <f t="shared" si="125"/>
        <v>45531</v>
      </c>
      <c r="D358" s="119">
        <v>240</v>
      </c>
      <c r="E358" s="130">
        <f t="shared" si="97"/>
        <v>0</v>
      </c>
      <c r="F358" s="131">
        <f t="shared" si="98"/>
        <v>0</v>
      </c>
      <c r="G358" s="131">
        <f t="shared" si="99"/>
        <v>0</v>
      </c>
      <c r="H358" s="132">
        <f t="shared" si="100"/>
        <v>0</v>
      </c>
      <c r="I358" s="130">
        <f t="shared" si="101"/>
        <v>0</v>
      </c>
      <c r="J358" s="131">
        <f t="shared" si="102"/>
        <v>0</v>
      </c>
      <c r="K358" s="131">
        <f t="shared" si="103"/>
        <v>0</v>
      </c>
      <c r="L358" s="132">
        <f t="shared" si="104"/>
        <v>0</v>
      </c>
      <c r="M358" s="130">
        <f t="shared" si="105"/>
        <v>0</v>
      </c>
      <c r="N358" s="131">
        <f t="shared" si="106"/>
        <v>0</v>
      </c>
      <c r="O358" s="131">
        <f t="shared" si="107"/>
        <v>0</v>
      </c>
      <c r="P358" s="132">
        <f t="shared" si="108"/>
        <v>0</v>
      </c>
      <c r="Q358" s="130">
        <f t="shared" si="109"/>
        <v>0</v>
      </c>
      <c r="V358" s="131">
        <f t="shared" si="110"/>
        <v>0</v>
      </c>
      <c r="W358" s="131">
        <f t="shared" si="111"/>
        <v>0</v>
      </c>
      <c r="X358" s="132">
        <f t="shared" si="112"/>
        <v>0</v>
      </c>
      <c r="Y358" s="130">
        <f t="shared" si="113"/>
        <v>0</v>
      </c>
      <c r="Z358" s="131">
        <f t="shared" si="114"/>
        <v>0</v>
      </c>
      <c r="AA358" s="131">
        <f t="shared" si="115"/>
        <v>0</v>
      </c>
      <c r="AB358" s="132">
        <f t="shared" si="116"/>
        <v>0</v>
      </c>
      <c r="AC358" s="130">
        <f t="shared" si="117"/>
        <v>0</v>
      </c>
      <c r="AD358" s="131">
        <f t="shared" si="118"/>
        <v>0</v>
      </c>
      <c r="AE358" s="131">
        <f t="shared" si="119"/>
        <v>0</v>
      </c>
      <c r="AF358" s="132">
        <f t="shared" si="120"/>
        <v>0</v>
      </c>
      <c r="AG358" s="130">
        <f t="shared" si="121"/>
        <v>0</v>
      </c>
      <c r="AH358" s="131">
        <f t="shared" si="122"/>
        <v>0</v>
      </c>
      <c r="AI358" s="131">
        <f t="shared" si="123"/>
        <v>0</v>
      </c>
      <c r="AJ358" s="132">
        <f t="shared" si="124"/>
        <v>0</v>
      </c>
      <c r="AK358" s="1"/>
    </row>
    <row r="359" spans="1:37" ht="15" hidden="1" customHeight="1">
      <c r="A359" s="1"/>
      <c r="B359" s="1"/>
      <c r="C359" s="68">
        <f t="shared" si="125"/>
        <v>45532</v>
      </c>
      <c r="D359" s="119">
        <v>241</v>
      </c>
      <c r="E359" s="130">
        <f t="shared" si="97"/>
        <v>0</v>
      </c>
      <c r="F359" s="131">
        <f t="shared" si="98"/>
        <v>0</v>
      </c>
      <c r="G359" s="131">
        <f t="shared" si="99"/>
        <v>0</v>
      </c>
      <c r="H359" s="132">
        <f t="shared" si="100"/>
        <v>0</v>
      </c>
      <c r="I359" s="130">
        <f t="shared" si="101"/>
        <v>0</v>
      </c>
      <c r="J359" s="131">
        <f t="shared" si="102"/>
        <v>0</v>
      </c>
      <c r="K359" s="131">
        <f t="shared" si="103"/>
        <v>0</v>
      </c>
      <c r="L359" s="132">
        <f t="shared" si="104"/>
        <v>0</v>
      </c>
      <c r="M359" s="130">
        <f t="shared" si="105"/>
        <v>0</v>
      </c>
      <c r="N359" s="131">
        <f t="shared" si="106"/>
        <v>0</v>
      </c>
      <c r="O359" s="131">
        <f t="shared" si="107"/>
        <v>0</v>
      </c>
      <c r="P359" s="132">
        <f t="shared" si="108"/>
        <v>0</v>
      </c>
      <c r="Q359" s="130">
        <f t="shared" si="109"/>
        <v>0</v>
      </c>
      <c r="V359" s="131">
        <f t="shared" si="110"/>
        <v>0</v>
      </c>
      <c r="W359" s="131">
        <f t="shared" si="111"/>
        <v>0</v>
      </c>
      <c r="X359" s="132">
        <f t="shared" si="112"/>
        <v>0</v>
      </c>
      <c r="Y359" s="130">
        <f t="shared" si="113"/>
        <v>0</v>
      </c>
      <c r="Z359" s="131">
        <f t="shared" si="114"/>
        <v>0</v>
      </c>
      <c r="AA359" s="131">
        <f t="shared" si="115"/>
        <v>0</v>
      </c>
      <c r="AB359" s="132">
        <f t="shared" si="116"/>
        <v>0</v>
      </c>
      <c r="AC359" s="130">
        <f t="shared" si="117"/>
        <v>0</v>
      </c>
      <c r="AD359" s="131">
        <f t="shared" si="118"/>
        <v>0</v>
      </c>
      <c r="AE359" s="131">
        <f t="shared" si="119"/>
        <v>0</v>
      </c>
      <c r="AF359" s="132">
        <f t="shared" si="120"/>
        <v>0</v>
      </c>
      <c r="AG359" s="130">
        <f t="shared" si="121"/>
        <v>0</v>
      </c>
      <c r="AH359" s="131">
        <f t="shared" si="122"/>
        <v>0</v>
      </c>
      <c r="AI359" s="131">
        <f t="shared" si="123"/>
        <v>0</v>
      </c>
      <c r="AJ359" s="132">
        <f t="shared" si="124"/>
        <v>0</v>
      </c>
      <c r="AK359" s="1"/>
    </row>
    <row r="360" spans="1:37" ht="15" hidden="1" customHeight="1">
      <c r="A360" s="1"/>
      <c r="B360" s="1"/>
      <c r="C360" s="68">
        <f t="shared" si="125"/>
        <v>45533</v>
      </c>
      <c r="D360" s="119">
        <v>242</v>
      </c>
      <c r="E360" s="130">
        <f t="shared" si="97"/>
        <v>0</v>
      </c>
      <c r="F360" s="131">
        <f t="shared" si="98"/>
        <v>0</v>
      </c>
      <c r="G360" s="131">
        <f t="shared" si="99"/>
        <v>0</v>
      </c>
      <c r="H360" s="132">
        <f t="shared" si="100"/>
        <v>0</v>
      </c>
      <c r="I360" s="130">
        <f t="shared" si="101"/>
        <v>0</v>
      </c>
      <c r="J360" s="131">
        <f t="shared" si="102"/>
        <v>0</v>
      </c>
      <c r="K360" s="131">
        <f t="shared" si="103"/>
        <v>0</v>
      </c>
      <c r="L360" s="132">
        <f t="shared" si="104"/>
        <v>0</v>
      </c>
      <c r="M360" s="130">
        <f t="shared" si="105"/>
        <v>0</v>
      </c>
      <c r="N360" s="131">
        <f t="shared" si="106"/>
        <v>0</v>
      </c>
      <c r="O360" s="131">
        <f t="shared" si="107"/>
        <v>0</v>
      </c>
      <c r="P360" s="132">
        <f t="shared" si="108"/>
        <v>0</v>
      </c>
      <c r="Q360" s="130">
        <f t="shared" si="109"/>
        <v>0</v>
      </c>
      <c r="V360" s="131">
        <f t="shared" si="110"/>
        <v>0</v>
      </c>
      <c r="W360" s="131">
        <f t="shared" si="111"/>
        <v>0</v>
      </c>
      <c r="X360" s="132">
        <f t="shared" si="112"/>
        <v>0</v>
      </c>
      <c r="Y360" s="130">
        <f t="shared" si="113"/>
        <v>0</v>
      </c>
      <c r="Z360" s="131">
        <f t="shared" si="114"/>
        <v>0</v>
      </c>
      <c r="AA360" s="131">
        <f t="shared" si="115"/>
        <v>0</v>
      </c>
      <c r="AB360" s="132">
        <f t="shared" si="116"/>
        <v>0</v>
      </c>
      <c r="AC360" s="130">
        <f t="shared" si="117"/>
        <v>0</v>
      </c>
      <c r="AD360" s="131">
        <f t="shared" si="118"/>
        <v>0</v>
      </c>
      <c r="AE360" s="131">
        <f t="shared" si="119"/>
        <v>0</v>
      </c>
      <c r="AF360" s="132">
        <f t="shared" si="120"/>
        <v>0</v>
      </c>
      <c r="AG360" s="130">
        <f t="shared" si="121"/>
        <v>0</v>
      </c>
      <c r="AH360" s="131">
        <f t="shared" si="122"/>
        <v>0</v>
      </c>
      <c r="AI360" s="131">
        <f t="shared" si="123"/>
        <v>0</v>
      </c>
      <c r="AJ360" s="132">
        <f t="shared" si="124"/>
        <v>0</v>
      </c>
      <c r="AK360" s="1"/>
    </row>
    <row r="361" spans="1:37" ht="15" hidden="1" customHeight="1">
      <c r="A361" s="1"/>
      <c r="B361" s="1"/>
      <c r="C361" s="68">
        <f t="shared" si="125"/>
        <v>45534</v>
      </c>
      <c r="D361" s="119">
        <v>243</v>
      </c>
      <c r="E361" s="130">
        <f t="shared" si="97"/>
        <v>0</v>
      </c>
      <c r="F361" s="131">
        <f t="shared" si="98"/>
        <v>0</v>
      </c>
      <c r="G361" s="131">
        <f t="shared" si="99"/>
        <v>0</v>
      </c>
      <c r="H361" s="132">
        <f t="shared" si="100"/>
        <v>0</v>
      </c>
      <c r="I361" s="130">
        <f t="shared" si="101"/>
        <v>0</v>
      </c>
      <c r="J361" s="131">
        <f t="shared" si="102"/>
        <v>0</v>
      </c>
      <c r="K361" s="131">
        <f t="shared" si="103"/>
        <v>0</v>
      </c>
      <c r="L361" s="132">
        <f t="shared" si="104"/>
        <v>0</v>
      </c>
      <c r="M361" s="130">
        <f t="shared" si="105"/>
        <v>0</v>
      </c>
      <c r="N361" s="131">
        <f t="shared" si="106"/>
        <v>0</v>
      </c>
      <c r="O361" s="131">
        <f t="shared" si="107"/>
        <v>0</v>
      </c>
      <c r="P361" s="132">
        <f t="shared" si="108"/>
        <v>0</v>
      </c>
      <c r="Q361" s="130">
        <f t="shared" si="109"/>
        <v>0</v>
      </c>
      <c r="V361" s="131">
        <f t="shared" si="110"/>
        <v>0</v>
      </c>
      <c r="W361" s="131">
        <f t="shared" si="111"/>
        <v>0</v>
      </c>
      <c r="X361" s="132">
        <f t="shared" si="112"/>
        <v>0</v>
      </c>
      <c r="Y361" s="130">
        <f t="shared" si="113"/>
        <v>0</v>
      </c>
      <c r="Z361" s="131">
        <f t="shared" si="114"/>
        <v>0</v>
      </c>
      <c r="AA361" s="131">
        <f t="shared" si="115"/>
        <v>0</v>
      </c>
      <c r="AB361" s="132">
        <f t="shared" si="116"/>
        <v>0</v>
      </c>
      <c r="AC361" s="130">
        <f t="shared" si="117"/>
        <v>0</v>
      </c>
      <c r="AD361" s="131">
        <f t="shared" si="118"/>
        <v>0</v>
      </c>
      <c r="AE361" s="131">
        <f t="shared" si="119"/>
        <v>0</v>
      </c>
      <c r="AF361" s="132">
        <f t="shared" si="120"/>
        <v>0</v>
      </c>
      <c r="AG361" s="130">
        <f t="shared" si="121"/>
        <v>0</v>
      </c>
      <c r="AH361" s="131">
        <f t="shared" si="122"/>
        <v>0</v>
      </c>
      <c r="AI361" s="131">
        <f t="shared" si="123"/>
        <v>0</v>
      </c>
      <c r="AJ361" s="132">
        <f t="shared" si="124"/>
        <v>0</v>
      </c>
      <c r="AK361" s="1"/>
    </row>
    <row r="362" spans="1:37" ht="15" hidden="1" customHeight="1">
      <c r="A362" s="1"/>
      <c r="B362" s="1"/>
      <c r="C362" s="68">
        <f t="shared" si="125"/>
        <v>45535</v>
      </c>
      <c r="D362" s="119">
        <v>244</v>
      </c>
      <c r="E362" s="130">
        <f t="shared" si="97"/>
        <v>0</v>
      </c>
      <c r="F362" s="131">
        <f t="shared" si="98"/>
        <v>0</v>
      </c>
      <c r="G362" s="131">
        <f t="shared" si="99"/>
        <v>0</v>
      </c>
      <c r="H362" s="132">
        <f t="shared" si="100"/>
        <v>0</v>
      </c>
      <c r="I362" s="130">
        <f t="shared" si="101"/>
        <v>0</v>
      </c>
      <c r="J362" s="131">
        <f t="shared" si="102"/>
        <v>0</v>
      </c>
      <c r="K362" s="131">
        <f t="shared" si="103"/>
        <v>0</v>
      </c>
      <c r="L362" s="132">
        <f t="shared" si="104"/>
        <v>0</v>
      </c>
      <c r="M362" s="130">
        <f t="shared" si="105"/>
        <v>0</v>
      </c>
      <c r="N362" s="131">
        <f t="shared" si="106"/>
        <v>0</v>
      </c>
      <c r="O362" s="131">
        <f t="shared" si="107"/>
        <v>0</v>
      </c>
      <c r="P362" s="132">
        <f t="shared" si="108"/>
        <v>0</v>
      </c>
      <c r="Q362" s="130">
        <f t="shared" si="109"/>
        <v>0</v>
      </c>
      <c r="V362" s="131">
        <f t="shared" si="110"/>
        <v>0</v>
      </c>
      <c r="W362" s="131">
        <f t="shared" si="111"/>
        <v>0</v>
      </c>
      <c r="X362" s="132">
        <f t="shared" si="112"/>
        <v>0</v>
      </c>
      <c r="Y362" s="130">
        <f t="shared" si="113"/>
        <v>0</v>
      </c>
      <c r="Z362" s="131">
        <f t="shared" si="114"/>
        <v>0</v>
      </c>
      <c r="AA362" s="131">
        <f t="shared" si="115"/>
        <v>0</v>
      </c>
      <c r="AB362" s="132">
        <f t="shared" si="116"/>
        <v>0</v>
      </c>
      <c r="AC362" s="130">
        <f t="shared" si="117"/>
        <v>0</v>
      </c>
      <c r="AD362" s="131">
        <f t="shared" si="118"/>
        <v>0</v>
      </c>
      <c r="AE362" s="131">
        <f t="shared" si="119"/>
        <v>0</v>
      </c>
      <c r="AF362" s="132">
        <f t="shared" si="120"/>
        <v>0</v>
      </c>
      <c r="AG362" s="130">
        <f t="shared" si="121"/>
        <v>0</v>
      </c>
      <c r="AH362" s="131">
        <f t="shared" si="122"/>
        <v>0</v>
      </c>
      <c r="AI362" s="131">
        <f t="shared" si="123"/>
        <v>0</v>
      </c>
      <c r="AJ362" s="132">
        <f t="shared" si="124"/>
        <v>0</v>
      </c>
      <c r="AK362" s="1"/>
    </row>
    <row r="363" spans="1:37" ht="15" hidden="1" customHeight="1">
      <c r="A363" s="1"/>
      <c r="B363" s="1"/>
      <c r="C363" s="68">
        <f t="shared" si="125"/>
        <v>45536</v>
      </c>
      <c r="D363" s="119">
        <v>245</v>
      </c>
      <c r="E363" s="130">
        <f t="shared" si="97"/>
        <v>0</v>
      </c>
      <c r="F363" s="131">
        <f t="shared" si="98"/>
        <v>0</v>
      </c>
      <c r="G363" s="131">
        <f t="shared" si="99"/>
        <v>0</v>
      </c>
      <c r="H363" s="132">
        <f t="shared" si="100"/>
        <v>0</v>
      </c>
      <c r="I363" s="130">
        <f t="shared" si="101"/>
        <v>0</v>
      </c>
      <c r="J363" s="131">
        <f t="shared" si="102"/>
        <v>0</v>
      </c>
      <c r="K363" s="131">
        <f t="shared" si="103"/>
        <v>0</v>
      </c>
      <c r="L363" s="132">
        <f t="shared" si="104"/>
        <v>0</v>
      </c>
      <c r="M363" s="130">
        <f t="shared" si="105"/>
        <v>0</v>
      </c>
      <c r="N363" s="131">
        <f t="shared" si="106"/>
        <v>0</v>
      </c>
      <c r="O363" s="131">
        <f t="shared" si="107"/>
        <v>0</v>
      </c>
      <c r="P363" s="132">
        <f t="shared" si="108"/>
        <v>0</v>
      </c>
      <c r="Q363" s="130">
        <f t="shared" si="109"/>
        <v>0</v>
      </c>
      <c r="V363" s="131">
        <f t="shared" si="110"/>
        <v>0</v>
      </c>
      <c r="W363" s="131">
        <f t="shared" si="111"/>
        <v>0</v>
      </c>
      <c r="X363" s="132">
        <f t="shared" si="112"/>
        <v>0</v>
      </c>
      <c r="Y363" s="130">
        <f t="shared" si="113"/>
        <v>0</v>
      </c>
      <c r="Z363" s="131">
        <f t="shared" si="114"/>
        <v>0</v>
      </c>
      <c r="AA363" s="131">
        <f t="shared" si="115"/>
        <v>0</v>
      </c>
      <c r="AB363" s="132">
        <f t="shared" si="116"/>
        <v>0</v>
      </c>
      <c r="AC363" s="130">
        <f t="shared" si="117"/>
        <v>0</v>
      </c>
      <c r="AD363" s="131">
        <f t="shared" si="118"/>
        <v>0</v>
      </c>
      <c r="AE363" s="131">
        <f t="shared" si="119"/>
        <v>0</v>
      </c>
      <c r="AF363" s="132">
        <f t="shared" si="120"/>
        <v>0</v>
      </c>
      <c r="AG363" s="130">
        <f t="shared" si="121"/>
        <v>0</v>
      </c>
      <c r="AH363" s="131">
        <f t="shared" si="122"/>
        <v>0</v>
      </c>
      <c r="AI363" s="131">
        <f t="shared" si="123"/>
        <v>0</v>
      </c>
      <c r="AJ363" s="132">
        <f t="shared" si="124"/>
        <v>0</v>
      </c>
      <c r="AK363" s="1"/>
    </row>
    <row r="364" spans="1:37" ht="15" hidden="1" customHeight="1">
      <c r="A364" s="1"/>
      <c r="B364" s="1"/>
      <c r="C364" s="68">
        <f t="shared" si="125"/>
        <v>45537</v>
      </c>
      <c r="D364" s="119">
        <v>246</v>
      </c>
      <c r="E364" s="130">
        <f t="shared" si="97"/>
        <v>0</v>
      </c>
      <c r="F364" s="131">
        <f t="shared" si="98"/>
        <v>0</v>
      </c>
      <c r="G364" s="131">
        <f t="shared" si="99"/>
        <v>0</v>
      </c>
      <c r="H364" s="132">
        <f t="shared" si="100"/>
        <v>0</v>
      </c>
      <c r="I364" s="130">
        <f t="shared" si="101"/>
        <v>0</v>
      </c>
      <c r="J364" s="131">
        <f t="shared" si="102"/>
        <v>0</v>
      </c>
      <c r="K364" s="131">
        <f t="shared" si="103"/>
        <v>0</v>
      </c>
      <c r="L364" s="132">
        <f t="shared" si="104"/>
        <v>0</v>
      </c>
      <c r="M364" s="130">
        <f t="shared" si="105"/>
        <v>0</v>
      </c>
      <c r="N364" s="131">
        <f t="shared" si="106"/>
        <v>0</v>
      </c>
      <c r="O364" s="131">
        <f t="shared" si="107"/>
        <v>0</v>
      </c>
      <c r="P364" s="132">
        <f t="shared" si="108"/>
        <v>0</v>
      </c>
      <c r="Q364" s="130">
        <f t="shared" si="109"/>
        <v>0</v>
      </c>
      <c r="V364" s="131">
        <f t="shared" si="110"/>
        <v>0</v>
      </c>
      <c r="W364" s="131">
        <f t="shared" si="111"/>
        <v>0</v>
      </c>
      <c r="X364" s="132">
        <f t="shared" si="112"/>
        <v>0</v>
      </c>
      <c r="Y364" s="130">
        <f t="shared" si="113"/>
        <v>0</v>
      </c>
      <c r="Z364" s="131">
        <f t="shared" si="114"/>
        <v>0</v>
      </c>
      <c r="AA364" s="131">
        <f t="shared" si="115"/>
        <v>0</v>
      </c>
      <c r="AB364" s="132">
        <f t="shared" si="116"/>
        <v>0</v>
      </c>
      <c r="AC364" s="130">
        <f t="shared" si="117"/>
        <v>0</v>
      </c>
      <c r="AD364" s="131">
        <f t="shared" si="118"/>
        <v>0</v>
      </c>
      <c r="AE364" s="131">
        <f t="shared" si="119"/>
        <v>0</v>
      </c>
      <c r="AF364" s="132">
        <f t="shared" si="120"/>
        <v>0</v>
      </c>
      <c r="AG364" s="130">
        <f t="shared" si="121"/>
        <v>0</v>
      </c>
      <c r="AH364" s="131">
        <f t="shared" si="122"/>
        <v>0</v>
      </c>
      <c r="AI364" s="131">
        <f t="shared" si="123"/>
        <v>0</v>
      </c>
      <c r="AJ364" s="132">
        <f t="shared" si="124"/>
        <v>0</v>
      </c>
      <c r="AK364" s="1"/>
    </row>
    <row r="365" spans="1:37" ht="15" hidden="1" customHeight="1">
      <c r="A365" s="1"/>
      <c r="B365" s="1"/>
      <c r="C365" s="68">
        <f t="shared" si="125"/>
        <v>45538</v>
      </c>
      <c r="D365" s="119">
        <v>247</v>
      </c>
      <c r="E365" s="130">
        <f t="shared" si="97"/>
        <v>0</v>
      </c>
      <c r="F365" s="131">
        <f t="shared" si="98"/>
        <v>0</v>
      </c>
      <c r="G365" s="131">
        <f t="shared" si="99"/>
        <v>0</v>
      </c>
      <c r="H365" s="132">
        <f t="shared" si="100"/>
        <v>0</v>
      </c>
      <c r="I365" s="130">
        <f t="shared" si="101"/>
        <v>0</v>
      </c>
      <c r="J365" s="131">
        <f t="shared" si="102"/>
        <v>0</v>
      </c>
      <c r="K365" s="131">
        <f t="shared" si="103"/>
        <v>0</v>
      </c>
      <c r="L365" s="132">
        <f t="shared" si="104"/>
        <v>0</v>
      </c>
      <c r="M365" s="130">
        <f t="shared" si="105"/>
        <v>0</v>
      </c>
      <c r="N365" s="131">
        <f t="shared" si="106"/>
        <v>0</v>
      </c>
      <c r="O365" s="131">
        <f t="shared" si="107"/>
        <v>0</v>
      </c>
      <c r="P365" s="132">
        <f t="shared" si="108"/>
        <v>0</v>
      </c>
      <c r="Q365" s="130">
        <f t="shared" si="109"/>
        <v>0</v>
      </c>
      <c r="V365" s="131">
        <f t="shared" si="110"/>
        <v>0</v>
      </c>
      <c r="W365" s="131">
        <f t="shared" si="111"/>
        <v>0</v>
      </c>
      <c r="X365" s="132">
        <f t="shared" si="112"/>
        <v>0</v>
      </c>
      <c r="Y365" s="130">
        <f t="shared" si="113"/>
        <v>0</v>
      </c>
      <c r="Z365" s="131">
        <f t="shared" si="114"/>
        <v>0</v>
      </c>
      <c r="AA365" s="131">
        <f t="shared" si="115"/>
        <v>0</v>
      </c>
      <c r="AB365" s="132">
        <f t="shared" si="116"/>
        <v>0</v>
      </c>
      <c r="AC365" s="130">
        <f t="shared" si="117"/>
        <v>0</v>
      </c>
      <c r="AD365" s="131">
        <f t="shared" si="118"/>
        <v>0</v>
      </c>
      <c r="AE365" s="131">
        <f t="shared" si="119"/>
        <v>0</v>
      </c>
      <c r="AF365" s="132">
        <f t="shared" si="120"/>
        <v>0</v>
      </c>
      <c r="AG365" s="130">
        <f t="shared" si="121"/>
        <v>0</v>
      </c>
      <c r="AH365" s="131">
        <f t="shared" si="122"/>
        <v>0</v>
      </c>
      <c r="AI365" s="131">
        <f t="shared" si="123"/>
        <v>0</v>
      </c>
      <c r="AJ365" s="132">
        <f t="shared" si="124"/>
        <v>0</v>
      </c>
      <c r="AK365" s="1"/>
    </row>
    <row r="366" spans="1:37" ht="15" hidden="1" customHeight="1">
      <c r="A366" s="1"/>
      <c r="B366" s="1"/>
      <c r="C366" s="68">
        <f t="shared" si="125"/>
        <v>45539</v>
      </c>
      <c r="D366" s="119">
        <v>248</v>
      </c>
      <c r="E366" s="130">
        <f t="shared" si="97"/>
        <v>0</v>
      </c>
      <c r="F366" s="131">
        <f t="shared" si="98"/>
        <v>0</v>
      </c>
      <c r="G366" s="131">
        <f t="shared" si="99"/>
        <v>0</v>
      </c>
      <c r="H366" s="132">
        <f t="shared" si="100"/>
        <v>0</v>
      </c>
      <c r="I366" s="130">
        <f t="shared" si="101"/>
        <v>0</v>
      </c>
      <c r="J366" s="131">
        <f t="shared" si="102"/>
        <v>0</v>
      </c>
      <c r="K366" s="131">
        <f t="shared" si="103"/>
        <v>0</v>
      </c>
      <c r="L366" s="132">
        <f t="shared" si="104"/>
        <v>0</v>
      </c>
      <c r="M366" s="130">
        <f t="shared" si="105"/>
        <v>0</v>
      </c>
      <c r="N366" s="131">
        <f t="shared" si="106"/>
        <v>0</v>
      </c>
      <c r="O366" s="131">
        <f t="shared" si="107"/>
        <v>0</v>
      </c>
      <c r="P366" s="132">
        <f t="shared" si="108"/>
        <v>0</v>
      </c>
      <c r="Q366" s="130">
        <f t="shared" si="109"/>
        <v>0</v>
      </c>
      <c r="V366" s="131">
        <f t="shared" si="110"/>
        <v>0</v>
      </c>
      <c r="W366" s="131">
        <f t="shared" si="111"/>
        <v>0</v>
      </c>
      <c r="X366" s="132">
        <f t="shared" si="112"/>
        <v>0</v>
      </c>
      <c r="Y366" s="130">
        <f t="shared" si="113"/>
        <v>0</v>
      </c>
      <c r="Z366" s="131">
        <f t="shared" si="114"/>
        <v>0</v>
      </c>
      <c r="AA366" s="131">
        <f t="shared" si="115"/>
        <v>0</v>
      </c>
      <c r="AB366" s="132">
        <f t="shared" si="116"/>
        <v>0</v>
      </c>
      <c r="AC366" s="130">
        <f t="shared" si="117"/>
        <v>0</v>
      </c>
      <c r="AD366" s="131">
        <f t="shared" si="118"/>
        <v>0</v>
      </c>
      <c r="AE366" s="131">
        <f t="shared" si="119"/>
        <v>0</v>
      </c>
      <c r="AF366" s="132">
        <f t="shared" si="120"/>
        <v>0</v>
      </c>
      <c r="AG366" s="130">
        <f t="shared" si="121"/>
        <v>0</v>
      </c>
      <c r="AH366" s="131">
        <f t="shared" si="122"/>
        <v>0</v>
      </c>
      <c r="AI366" s="131">
        <f t="shared" si="123"/>
        <v>0</v>
      </c>
      <c r="AJ366" s="132">
        <f t="shared" si="124"/>
        <v>0</v>
      </c>
      <c r="AK366" s="1"/>
    </row>
    <row r="367" spans="1:37" ht="15" hidden="1" customHeight="1">
      <c r="A367" s="1"/>
      <c r="B367" s="1"/>
      <c r="C367" s="68">
        <f t="shared" si="125"/>
        <v>45540</v>
      </c>
      <c r="D367" s="119">
        <v>249</v>
      </c>
      <c r="E367" s="130">
        <f t="shared" si="97"/>
        <v>0</v>
      </c>
      <c r="F367" s="131">
        <f t="shared" si="98"/>
        <v>0</v>
      </c>
      <c r="G367" s="131">
        <f t="shared" si="99"/>
        <v>0</v>
      </c>
      <c r="H367" s="132">
        <f t="shared" si="100"/>
        <v>0</v>
      </c>
      <c r="I367" s="130">
        <f t="shared" si="101"/>
        <v>0</v>
      </c>
      <c r="J367" s="131">
        <f t="shared" si="102"/>
        <v>0</v>
      </c>
      <c r="K367" s="131">
        <f t="shared" si="103"/>
        <v>0</v>
      </c>
      <c r="L367" s="132">
        <f t="shared" si="104"/>
        <v>0</v>
      </c>
      <c r="M367" s="130">
        <f t="shared" si="105"/>
        <v>0</v>
      </c>
      <c r="N367" s="131">
        <f t="shared" si="106"/>
        <v>0</v>
      </c>
      <c r="O367" s="131">
        <f t="shared" si="107"/>
        <v>0</v>
      </c>
      <c r="P367" s="132">
        <f t="shared" si="108"/>
        <v>0</v>
      </c>
      <c r="Q367" s="130">
        <f t="shared" si="109"/>
        <v>0</v>
      </c>
      <c r="V367" s="131">
        <f t="shared" si="110"/>
        <v>0</v>
      </c>
      <c r="W367" s="131">
        <f t="shared" si="111"/>
        <v>0</v>
      </c>
      <c r="X367" s="132">
        <f t="shared" si="112"/>
        <v>0</v>
      </c>
      <c r="Y367" s="130">
        <f t="shared" si="113"/>
        <v>0</v>
      </c>
      <c r="Z367" s="131">
        <f t="shared" si="114"/>
        <v>0</v>
      </c>
      <c r="AA367" s="131">
        <f t="shared" si="115"/>
        <v>0</v>
      </c>
      <c r="AB367" s="132">
        <f t="shared" si="116"/>
        <v>0</v>
      </c>
      <c r="AC367" s="130">
        <f t="shared" si="117"/>
        <v>0</v>
      </c>
      <c r="AD367" s="131">
        <f t="shared" si="118"/>
        <v>0</v>
      </c>
      <c r="AE367" s="131">
        <f t="shared" si="119"/>
        <v>0</v>
      </c>
      <c r="AF367" s="132">
        <f t="shared" si="120"/>
        <v>0</v>
      </c>
      <c r="AG367" s="130">
        <f t="shared" si="121"/>
        <v>0</v>
      </c>
      <c r="AH367" s="131">
        <f t="shared" si="122"/>
        <v>0</v>
      </c>
      <c r="AI367" s="131">
        <f t="shared" si="123"/>
        <v>0</v>
      </c>
      <c r="AJ367" s="132">
        <f t="shared" si="124"/>
        <v>0</v>
      </c>
      <c r="AK367" s="1"/>
    </row>
    <row r="368" spans="1:37" ht="15" hidden="1" customHeight="1">
      <c r="A368" s="1"/>
      <c r="B368" s="1"/>
      <c r="C368" s="68">
        <f t="shared" si="125"/>
        <v>45541</v>
      </c>
      <c r="D368" s="119">
        <v>250</v>
      </c>
      <c r="E368" s="130">
        <f t="shared" si="97"/>
        <v>0</v>
      </c>
      <c r="F368" s="131">
        <f t="shared" si="98"/>
        <v>0</v>
      </c>
      <c r="G368" s="131">
        <f t="shared" si="99"/>
        <v>0</v>
      </c>
      <c r="H368" s="132">
        <f t="shared" si="100"/>
        <v>0</v>
      </c>
      <c r="I368" s="130">
        <f t="shared" si="101"/>
        <v>0</v>
      </c>
      <c r="J368" s="131">
        <f t="shared" si="102"/>
        <v>0</v>
      </c>
      <c r="K368" s="131">
        <f t="shared" si="103"/>
        <v>0</v>
      </c>
      <c r="L368" s="132">
        <f t="shared" si="104"/>
        <v>0</v>
      </c>
      <c r="M368" s="130">
        <f t="shared" si="105"/>
        <v>0</v>
      </c>
      <c r="N368" s="131">
        <f t="shared" si="106"/>
        <v>0</v>
      </c>
      <c r="O368" s="131">
        <f t="shared" si="107"/>
        <v>0</v>
      </c>
      <c r="P368" s="132">
        <f t="shared" si="108"/>
        <v>0</v>
      </c>
      <c r="Q368" s="130">
        <f t="shared" si="109"/>
        <v>0</v>
      </c>
      <c r="V368" s="131">
        <f t="shared" si="110"/>
        <v>0</v>
      </c>
      <c r="W368" s="131">
        <f t="shared" si="111"/>
        <v>0</v>
      </c>
      <c r="X368" s="132">
        <f t="shared" si="112"/>
        <v>0</v>
      </c>
      <c r="Y368" s="130">
        <f t="shared" si="113"/>
        <v>0</v>
      </c>
      <c r="Z368" s="131">
        <f t="shared" si="114"/>
        <v>0</v>
      </c>
      <c r="AA368" s="131">
        <f t="shared" si="115"/>
        <v>0</v>
      </c>
      <c r="AB368" s="132">
        <f t="shared" si="116"/>
        <v>0</v>
      </c>
      <c r="AC368" s="130">
        <f t="shared" si="117"/>
        <v>0</v>
      </c>
      <c r="AD368" s="131">
        <f t="shared" si="118"/>
        <v>0</v>
      </c>
      <c r="AE368" s="131">
        <f t="shared" si="119"/>
        <v>0</v>
      </c>
      <c r="AF368" s="132">
        <f t="shared" si="120"/>
        <v>0</v>
      </c>
      <c r="AG368" s="130">
        <f t="shared" si="121"/>
        <v>0</v>
      </c>
      <c r="AH368" s="131">
        <f t="shared" si="122"/>
        <v>0</v>
      </c>
      <c r="AI368" s="131">
        <f t="shared" si="123"/>
        <v>0</v>
      </c>
      <c r="AJ368" s="132">
        <f t="shared" si="124"/>
        <v>0</v>
      </c>
      <c r="AK368" s="1"/>
    </row>
    <row r="369" spans="1:37" ht="15" hidden="1" customHeight="1">
      <c r="A369" s="1"/>
      <c r="B369" s="1"/>
      <c r="C369" s="68">
        <f t="shared" si="125"/>
        <v>45542</v>
      </c>
      <c r="D369" s="119">
        <v>251</v>
      </c>
      <c r="E369" s="130">
        <f t="shared" si="97"/>
        <v>0</v>
      </c>
      <c r="F369" s="131">
        <f t="shared" si="98"/>
        <v>0</v>
      </c>
      <c r="G369" s="131">
        <f t="shared" si="99"/>
        <v>0</v>
      </c>
      <c r="H369" s="132">
        <f t="shared" si="100"/>
        <v>0</v>
      </c>
      <c r="I369" s="130">
        <f t="shared" si="101"/>
        <v>0</v>
      </c>
      <c r="J369" s="131">
        <f t="shared" si="102"/>
        <v>0</v>
      </c>
      <c r="K369" s="131">
        <f t="shared" si="103"/>
        <v>0</v>
      </c>
      <c r="L369" s="132">
        <f t="shared" si="104"/>
        <v>0</v>
      </c>
      <c r="M369" s="130">
        <f t="shared" si="105"/>
        <v>0</v>
      </c>
      <c r="N369" s="131">
        <f t="shared" si="106"/>
        <v>0</v>
      </c>
      <c r="O369" s="131">
        <f t="shared" si="107"/>
        <v>0</v>
      </c>
      <c r="P369" s="132">
        <f t="shared" si="108"/>
        <v>0</v>
      </c>
      <c r="Q369" s="130">
        <f t="shared" si="109"/>
        <v>0</v>
      </c>
      <c r="V369" s="131">
        <f t="shared" si="110"/>
        <v>0</v>
      </c>
      <c r="W369" s="131">
        <f t="shared" si="111"/>
        <v>0</v>
      </c>
      <c r="X369" s="132">
        <f t="shared" si="112"/>
        <v>0</v>
      </c>
      <c r="Y369" s="130">
        <f t="shared" si="113"/>
        <v>0</v>
      </c>
      <c r="Z369" s="131">
        <f t="shared" si="114"/>
        <v>0</v>
      </c>
      <c r="AA369" s="131">
        <f t="shared" si="115"/>
        <v>0</v>
      </c>
      <c r="AB369" s="132">
        <f t="shared" si="116"/>
        <v>0</v>
      </c>
      <c r="AC369" s="130">
        <f t="shared" si="117"/>
        <v>0</v>
      </c>
      <c r="AD369" s="131">
        <f t="shared" si="118"/>
        <v>0</v>
      </c>
      <c r="AE369" s="131">
        <f t="shared" si="119"/>
        <v>0</v>
      </c>
      <c r="AF369" s="132">
        <f t="shared" si="120"/>
        <v>0</v>
      </c>
      <c r="AG369" s="130">
        <f t="shared" si="121"/>
        <v>0</v>
      </c>
      <c r="AH369" s="131">
        <f t="shared" si="122"/>
        <v>0</v>
      </c>
      <c r="AI369" s="131">
        <f t="shared" si="123"/>
        <v>0</v>
      </c>
      <c r="AJ369" s="132">
        <f t="shared" si="124"/>
        <v>0</v>
      </c>
      <c r="AK369" s="1"/>
    </row>
    <row r="370" spans="1:37" ht="15" hidden="1" customHeight="1">
      <c r="A370" s="1"/>
      <c r="B370" s="1"/>
      <c r="C370" s="68">
        <f t="shared" si="125"/>
        <v>45543</v>
      </c>
      <c r="D370" s="119">
        <v>252</v>
      </c>
      <c r="E370" s="130">
        <f t="shared" si="97"/>
        <v>0</v>
      </c>
      <c r="F370" s="131">
        <f t="shared" si="98"/>
        <v>0</v>
      </c>
      <c r="G370" s="131">
        <f t="shared" si="99"/>
        <v>0</v>
      </c>
      <c r="H370" s="132">
        <f t="shared" si="100"/>
        <v>0</v>
      </c>
      <c r="I370" s="130">
        <f t="shared" si="101"/>
        <v>0</v>
      </c>
      <c r="J370" s="131">
        <f t="shared" si="102"/>
        <v>0</v>
      </c>
      <c r="K370" s="131">
        <f t="shared" si="103"/>
        <v>0</v>
      </c>
      <c r="L370" s="132">
        <f t="shared" si="104"/>
        <v>0</v>
      </c>
      <c r="M370" s="130">
        <f t="shared" si="105"/>
        <v>0</v>
      </c>
      <c r="N370" s="131">
        <f t="shared" si="106"/>
        <v>0</v>
      </c>
      <c r="O370" s="131">
        <f t="shared" si="107"/>
        <v>0</v>
      </c>
      <c r="P370" s="132">
        <f t="shared" si="108"/>
        <v>0</v>
      </c>
      <c r="Q370" s="130">
        <f t="shared" si="109"/>
        <v>0</v>
      </c>
      <c r="V370" s="131">
        <f t="shared" si="110"/>
        <v>0</v>
      </c>
      <c r="W370" s="131">
        <f t="shared" si="111"/>
        <v>0</v>
      </c>
      <c r="X370" s="132">
        <f t="shared" si="112"/>
        <v>0</v>
      </c>
      <c r="Y370" s="130">
        <f t="shared" si="113"/>
        <v>0</v>
      </c>
      <c r="Z370" s="131">
        <f t="shared" si="114"/>
        <v>0</v>
      </c>
      <c r="AA370" s="131">
        <f t="shared" si="115"/>
        <v>0</v>
      </c>
      <c r="AB370" s="132">
        <f t="shared" si="116"/>
        <v>0</v>
      </c>
      <c r="AC370" s="130">
        <f t="shared" si="117"/>
        <v>0</v>
      </c>
      <c r="AD370" s="131">
        <f t="shared" si="118"/>
        <v>0</v>
      </c>
      <c r="AE370" s="131">
        <f t="shared" si="119"/>
        <v>0</v>
      </c>
      <c r="AF370" s="132">
        <f t="shared" si="120"/>
        <v>0</v>
      </c>
      <c r="AG370" s="130">
        <f t="shared" si="121"/>
        <v>0</v>
      </c>
      <c r="AH370" s="131">
        <f t="shared" si="122"/>
        <v>0</v>
      </c>
      <c r="AI370" s="131">
        <f t="shared" si="123"/>
        <v>0</v>
      </c>
      <c r="AJ370" s="132">
        <f t="shared" si="124"/>
        <v>0</v>
      </c>
      <c r="AK370" s="1"/>
    </row>
    <row r="371" spans="1:37" ht="15" hidden="1" customHeight="1">
      <c r="A371" s="1"/>
      <c r="B371" s="1"/>
      <c r="C371" s="68">
        <f t="shared" si="125"/>
        <v>45544</v>
      </c>
      <c r="D371" s="119">
        <v>253</v>
      </c>
      <c r="E371" s="130">
        <f t="shared" si="97"/>
        <v>0</v>
      </c>
      <c r="F371" s="131">
        <f t="shared" si="98"/>
        <v>0</v>
      </c>
      <c r="G371" s="131">
        <f t="shared" si="99"/>
        <v>0</v>
      </c>
      <c r="H371" s="132">
        <f t="shared" si="100"/>
        <v>0</v>
      </c>
      <c r="I371" s="130">
        <f t="shared" si="101"/>
        <v>0</v>
      </c>
      <c r="J371" s="131">
        <f t="shared" si="102"/>
        <v>0</v>
      </c>
      <c r="K371" s="131">
        <f t="shared" si="103"/>
        <v>0</v>
      </c>
      <c r="L371" s="132">
        <f t="shared" si="104"/>
        <v>0</v>
      </c>
      <c r="M371" s="130">
        <f t="shared" si="105"/>
        <v>0</v>
      </c>
      <c r="N371" s="131">
        <f t="shared" si="106"/>
        <v>0</v>
      </c>
      <c r="O371" s="131">
        <f t="shared" si="107"/>
        <v>0</v>
      </c>
      <c r="P371" s="132">
        <f t="shared" si="108"/>
        <v>0</v>
      </c>
      <c r="Q371" s="130">
        <f t="shared" si="109"/>
        <v>0</v>
      </c>
      <c r="V371" s="131">
        <f t="shared" si="110"/>
        <v>0</v>
      </c>
      <c r="W371" s="131">
        <f t="shared" si="111"/>
        <v>0</v>
      </c>
      <c r="X371" s="132">
        <f t="shared" si="112"/>
        <v>0</v>
      </c>
      <c r="Y371" s="130">
        <f t="shared" si="113"/>
        <v>0</v>
      </c>
      <c r="Z371" s="131">
        <f t="shared" si="114"/>
        <v>0</v>
      </c>
      <c r="AA371" s="131">
        <f t="shared" si="115"/>
        <v>0</v>
      </c>
      <c r="AB371" s="132">
        <f t="shared" si="116"/>
        <v>0</v>
      </c>
      <c r="AC371" s="130">
        <f t="shared" si="117"/>
        <v>0</v>
      </c>
      <c r="AD371" s="131">
        <f t="shared" si="118"/>
        <v>0</v>
      </c>
      <c r="AE371" s="131">
        <f t="shared" si="119"/>
        <v>0</v>
      </c>
      <c r="AF371" s="132">
        <f t="shared" si="120"/>
        <v>0</v>
      </c>
      <c r="AG371" s="130">
        <f t="shared" si="121"/>
        <v>0</v>
      </c>
      <c r="AH371" s="131">
        <f t="shared" si="122"/>
        <v>0</v>
      </c>
      <c r="AI371" s="131">
        <f t="shared" si="123"/>
        <v>0</v>
      </c>
      <c r="AJ371" s="132">
        <f t="shared" si="124"/>
        <v>0</v>
      </c>
      <c r="AK371" s="1"/>
    </row>
    <row r="372" spans="1:37" ht="15" hidden="1" customHeight="1">
      <c r="A372" s="1"/>
      <c r="B372" s="1"/>
      <c r="C372" s="68">
        <f t="shared" si="125"/>
        <v>45545</v>
      </c>
      <c r="D372" s="119">
        <v>254</v>
      </c>
      <c r="E372" s="130">
        <f t="shared" si="97"/>
        <v>0</v>
      </c>
      <c r="F372" s="131">
        <f t="shared" si="98"/>
        <v>0</v>
      </c>
      <c r="G372" s="131">
        <f t="shared" si="99"/>
        <v>0</v>
      </c>
      <c r="H372" s="132">
        <f t="shared" si="100"/>
        <v>0</v>
      </c>
      <c r="I372" s="130">
        <f t="shared" si="101"/>
        <v>0</v>
      </c>
      <c r="J372" s="131">
        <f t="shared" si="102"/>
        <v>0</v>
      </c>
      <c r="K372" s="131">
        <f t="shared" si="103"/>
        <v>0</v>
      </c>
      <c r="L372" s="132">
        <f t="shared" si="104"/>
        <v>0</v>
      </c>
      <c r="M372" s="130">
        <f t="shared" si="105"/>
        <v>0</v>
      </c>
      <c r="N372" s="131">
        <f t="shared" si="106"/>
        <v>0</v>
      </c>
      <c r="O372" s="131">
        <f t="shared" si="107"/>
        <v>0</v>
      </c>
      <c r="P372" s="132">
        <f t="shared" si="108"/>
        <v>0</v>
      </c>
      <c r="Q372" s="130">
        <f t="shared" si="109"/>
        <v>0</v>
      </c>
      <c r="V372" s="131">
        <f t="shared" si="110"/>
        <v>0</v>
      </c>
      <c r="W372" s="131">
        <f t="shared" si="111"/>
        <v>0</v>
      </c>
      <c r="X372" s="132">
        <f t="shared" si="112"/>
        <v>0</v>
      </c>
      <c r="Y372" s="130">
        <f t="shared" si="113"/>
        <v>0</v>
      </c>
      <c r="Z372" s="131">
        <f t="shared" si="114"/>
        <v>0</v>
      </c>
      <c r="AA372" s="131">
        <f t="shared" si="115"/>
        <v>0</v>
      </c>
      <c r="AB372" s="132">
        <f t="shared" si="116"/>
        <v>0</v>
      </c>
      <c r="AC372" s="130">
        <f t="shared" si="117"/>
        <v>0</v>
      </c>
      <c r="AD372" s="131">
        <f t="shared" si="118"/>
        <v>0</v>
      </c>
      <c r="AE372" s="131">
        <f t="shared" si="119"/>
        <v>0</v>
      </c>
      <c r="AF372" s="132">
        <f t="shared" si="120"/>
        <v>0</v>
      </c>
      <c r="AG372" s="130">
        <f t="shared" si="121"/>
        <v>0</v>
      </c>
      <c r="AH372" s="131">
        <f t="shared" si="122"/>
        <v>0</v>
      </c>
      <c r="AI372" s="131">
        <f t="shared" si="123"/>
        <v>0</v>
      </c>
      <c r="AJ372" s="132">
        <f t="shared" si="124"/>
        <v>0</v>
      </c>
      <c r="AK372" s="1"/>
    </row>
    <row r="373" spans="1:37" ht="15" hidden="1" customHeight="1">
      <c r="A373" s="1"/>
      <c r="B373" s="1"/>
      <c r="C373" s="68">
        <f t="shared" si="125"/>
        <v>45546</v>
      </c>
      <c r="D373" s="119">
        <v>255</v>
      </c>
      <c r="E373" s="130">
        <f t="shared" si="97"/>
        <v>0</v>
      </c>
      <c r="F373" s="131">
        <f t="shared" si="98"/>
        <v>0</v>
      </c>
      <c r="G373" s="131">
        <f t="shared" si="99"/>
        <v>0</v>
      </c>
      <c r="H373" s="132">
        <f t="shared" si="100"/>
        <v>0</v>
      </c>
      <c r="I373" s="130">
        <f t="shared" si="101"/>
        <v>0</v>
      </c>
      <c r="J373" s="131">
        <f t="shared" si="102"/>
        <v>0</v>
      </c>
      <c r="K373" s="131">
        <f t="shared" si="103"/>
        <v>0</v>
      </c>
      <c r="L373" s="132">
        <f t="shared" si="104"/>
        <v>0</v>
      </c>
      <c r="M373" s="130">
        <f t="shared" si="105"/>
        <v>0</v>
      </c>
      <c r="N373" s="131">
        <f t="shared" si="106"/>
        <v>0</v>
      </c>
      <c r="O373" s="131">
        <f t="shared" si="107"/>
        <v>0</v>
      </c>
      <c r="P373" s="132">
        <f t="shared" si="108"/>
        <v>0</v>
      </c>
      <c r="Q373" s="130">
        <f t="shared" si="109"/>
        <v>0</v>
      </c>
      <c r="V373" s="131">
        <f t="shared" si="110"/>
        <v>0</v>
      </c>
      <c r="W373" s="131">
        <f t="shared" si="111"/>
        <v>0</v>
      </c>
      <c r="X373" s="132">
        <f t="shared" si="112"/>
        <v>0</v>
      </c>
      <c r="Y373" s="130">
        <f t="shared" si="113"/>
        <v>0</v>
      </c>
      <c r="Z373" s="131">
        <f t="shared" si="114"/>
        <v>0</v>
      </c>
      <c r="AA373" s="131">
        <f t="shared" si="115"/>
        <v>0</v>
      </c>
      <c r="AB373" s="132">
        <f t="shared" si="116"/>
        <v>0</v>
      </c>
      <c r="AC373" s="130">
        <f t="shared" si="117"/>
        <v>0</v>
      </c>
      <c r="AD373" s="131">
        <f t="shared" si="118"/>
        <v>0</v>
      </c>
      <c r="AE373" s="131">
        <f t="shared" si="119"/>
        <v>0</v>
      </c>
      <c r="AF373" s="132">
        <f t="shared" si="120"/>
        <v>0</v>
      </c>
      <c r="AG373" s="130">
        <f t="shared" si="121"/>
        <v>0</v>
      </c>
      <c r="AH373" s="131">
        <f t="shared" si="122"/>
        <v>0</v>
      </c>
      <c r="AI373" s="131">
        <f t="shared" si="123"/>
        <v>0</v>
      </c>
      <c r="AJ373" s="132">
        <f t="shared" si="124"/>
        <v>0</v>
      </c>
      <c r="AK373" s="1"/>
    </row>
    <row r="374" spans="1:37" ht="15" hidden="1" customHeight="1">
      <c r="A374" s="1"/>
      <c r="B374" s="1"/>
      <c r="C374" s="68">
        <f t="shared" si="125"/>
        <v>45547</v>
      </c>
      <c r="D374" s="119">
        <v>256</v>
      </c>
      <c r="E374" s="130">
        <f t="shared" si="97"/>
        <v>0</v>
      </c>
      <c r="F374" s="131">
        <f t="shared" si="98"/>
        <v>0</v>
      </c>
      <c r="G374" s="131">
        <f t="shared" si="99"/>
        <v>0</v>
      </c>
      <c r="H374" s="132">
        <f t="shared" si="100"/>
        <v>0</v>
      </c>
      <c r="I374" s="130">
        <f t="shared" si="101"/>
        <v>0</v>
      </c>
      <c r="J374" s="131">
        <f t="shared" si="102"/>
        <v>0</v>
      </c>
      <c r="K374" s="131">
        <f t="shared" si="103"/>
        <v>0</v>
      </c>
      <c r="L374" s="132">
        <f t="shared" si="104"/>
        <v>0</v>
      </c>
      <c r="M374" s="130">
        <f t="shared" si="105"/>
        <v>0</v>
      </c>
      <c r="N374" s="131">
        <f t="shared" si="106"/>
        <v>0</v>
      </c>
      <c r="O374" s="131">
        <f t="shared" si="107"/>
        <v>0</v>
      </c>
      <c r="P374" s="132">
        <f t="shared" si="108"/>
        <v>0</v>
      </c>
      <c r="Q374" s="130">
        <f t="shared" si="109"/>
        <v>0</v>
      </c>
      <c r="V374" s="131">
        <f t="shared" si="110"/>
        <v>0</v>
      </c>
      <c r="W374" s="131">
        <f t="shared" si="111"/>
        <v>0</v>
      </c>
      <c r="X374" s="132">
        <f t="shared" si="112"/>
        <v>0</v>
      </c>
      <c r="Y374" s="130">
        <f t="shared" si="113"/>
        <v>0</v>
      </c>
      <c r="Z374" s="131">
        <f t="shared" si="114"/>
        <v>0</v>
      </c>
      <c r="AA374" s="131">
        <f t="shared" si="115"/>
        <v>0</v>
      </c>
      <c r="AB374" s="132">
        <f t="shared" si="116"/>
        <v>0</v>
      </c>
      <c r="AC374" s="130">
        <f t="shared" si="117"/>
        <v>0</v>
      </c>
      <c r="AD374" s="131">
        <f t="shared" si="118"/>
        <v>0</v>
      </c>
      <c r="AE374" s="131">
        <f t="shared" si="119"/>
        <v>0</v>
      </c>
      <c r="AF374" s="132">
        <f t="shared" si="120"/>
        <v>0</v>
      </c>
      <c r="AG374" s="130">
        <f t="shared" si="121"/>
        <v>0</v>
      </c>
      <c r="AH374" s="131">
        <f t="shared" si="122"/>
        <v>0</v>
      </c>
      <c r="AI374" s="131">
        <f t="shared" si="123"/>
        <v>0</v>
      </c>
      <c r="AJ374" s="132">
        <f t="shared" si="124"/>
        <v>0</v>
      </c>
      <c r="AK374" s="1"/>
    </row>
    <row r="375" spans="1:37" ht="15" hidden="1" customHeight="1">
      <c r="A375" s="1"/>
      <c r="B375" s="1"/>
      <c r="C375" s="68">
        <f t="shared" si="125"/>
        <v>45548</v>
      </c>
      <c r="D375" s="119">
        <v>257</v>
      </c>
      <c r="E375" s="130">
        <f t="shared" ref="E375:E438" si="126">IF(ISERROR(HLOOKUP($C375,$D$44:$O$44,1,FALSE)),0,E$116)</f>
        <v>0</v>
      </c>
      <c r="F375" s="131">
        <f t="shared" ref="F375:F438" si="127">IF(ISERROR(HLOOKUP($C375,$D$56:$O$56,1,FALSE)),0,F$116)</f>
        <v>0</v>
      </c>
      <c r="G375" s="131">
        <f t="shared" ref="G375:G438" si="128">IF(OR(AND($C375&gt;=$D$68,$C375&lt;=$E$68),AND($C375&gt;=$F$68,$C375&lt;=$G$68),AND($C375&gt;=$H$68,$C375&lt;=$I$68),AND($C375&gt;=$J$68,$C375&lt;=$K$68),AND($C375&gt;=$L$68,$C375&lt;=$M$68),AND($C375&gt;=$N$68,$C375&lt;=$O$68)),G$116,0)</f>
        <v>0</v>
      </c>
      <c r="H375" s="132">
        <f t="shared" ref="H375:H438" si="129">IF(OR(AND($C375&gt;=$D$80,$C375&lt;=$E$80),AND($C375&gt;=$F$80,$C375&lt;=$G$80),AND($C375&gt;=$H$80,$C375&lt;=$I$80),AND($C375&gt;=$J$80,$C375&lt;=$K$80),AND($C375&gt;=$L$80,$C375&lt;=$M$80),AND($C375&gt;=$N$80,$C375&lt;=$O$80)),H$116,0)</f>
        <v>0</v>
      </c>
      <c r="I375" s="130">
        <f t="shared" ref="I375:I438" si="130">IF(ISERROR(HLOOKUP($C375,$D$45:$O$45,1,FALSE)),0,I$116)</f>
        <v>0</v>
      </c>
      <c r="J375" s="131">
        <f t="shared" ref="J375:J438" si="131">IF(ISERROR(HLOOKUP($C375,$D$57:$O$57,1,FALSE)),0,J$116)</f>
        <v>0</v>
      </c>
      <c r="K375" s="131">
        <f t="shared" ref="K375:K438" si="132">IF(OR(AND($C375&gt;=$D$69,$C375&lt;=$E$69),AND($C375&gt;=$F$69,$C375&lt;=$G$69),AND($C375&gt;=$H$69,$C375&lt;=$I$69),AND($C375&gt;=$J$69,$C375&lt;=$K$69),AND($C375&gt;=$L$69,$C375&lt;=$M$69),AND($C375&gt;=$N$69,$C375&lt;=$O$69)),K$116,0)</f>
        <v>0</v>
      </c>
      <c r="L375" s="132">
        <f t="shared" ref="L375:L438" si="133">IF(OR(AND($C375&gt;=$D$81,$C375&lt;=$E$81),AND($C375&gt;=$F$81,$C375&lt;=$G$81),AND($C375&gt;=$H$81,$C375&lt;=$I$81),AND($C375&gt;=$J$81,$C375&lt;=$K$81),AND($C375&gt;=$L$81,$C375&lt;=$M$81),AND($C375&gt;=$N$81,$C375&lt;=$O$81)),L$116,0)</f>
        <v>0</v>
      </c>
      <c r="M375" s="130">
        <f t="shared" ref="M375:M438" si="134">IF(ISERROR(HLOOKUP($C375,$D$46:$O$46,1,FALSE)),0,M$116)</f>
        <v>0</v>
      </c>
      <c r="N375" s="131">
        <f t="shared" ref="N375:N438" si="135">IF(ISERROR(HLOOKUP($C375,$D$58:$O$58,1,FALSE)),0,N$116)</f>
        <v>0</v>
      </c>
      <c r="O375" s="131">
        <f t="shared" ref="O375:O438" si="136">IF(OR(AND($C375&gt;=$D$70,$C375&lt;=$E$70),AND($C375&gt;=$F$70,$C375&lt;=$G$70),AND($C375&gt;=$H$70,$C375&lt;=$I$70),AND($C375&gt;=$J$70,$C375&lt;=$K$70),AND($C375&gt;=$L$70,$C375&lt;=$M$70),AND($C375&gt;=$N$70,$C375&lt;=$O$70)),O$116,0)</f>
        <v>0</v>
      </c>
      <c r="P375" s="132">
        <f t="shared" ref="P375:P438" si="137">IF(OR(AND($C375&gt;=$D$82,$C375&lt;=$E$82),AND($C375&gt;=$F$82,$C375&lt;=$G$82),AND($C375&gt;=$H$82,$C375&lt;=$I$82),AND($C375&gt;=$J$82,$C375&lt;=$K$82),AND($C375&gt;=$L$82,$C375&lt;=$M$82),AND($C375&gt;=$N$82,$C375&lt;=$O$82)),P$116,0)</f>
        <v>0</v>
      </c>
      <c r="Q375" s="130">
        <f t="shared" ref="Q375:Q438" si="138">IF(ISERROR(HLOOKUP($C375,$D$47:$O$47,1,FALSE)),0,Q$116)</f>
        <v>0</v>
      </c>
      <c r="V375" s="131">
        <f t="shared" ref="V375:V438" si="139">IF(ISERROR(HLOOKUP($C375,$D$60:$O$60,1,FALSE)),0,V$116)</f>
        <v>0</v>
      </c>
      <c r="W375" s="131">
        <f t="shared" ref="W375:W438" si="140">IF(OR(AND($C375&gt;=$D$72,$C375&lt;=$E$72),AND($C375&gt;=$F$72,$C375&lt;=$G$72),AND($C375&gt;=$H$72,$C375&lt;=$I$72),AND($C375&gt;=$J$72,$C375&lt;=$K$72),AND($C375&gt;=$L$72,$C375&lt;=$M$72),AND($C375&gt;=$N$72,$C375&lt;=$O$72)),W$116,0)</f>
        <v>0</v>
      </c>
      <c r="X375" s="132">
        <f t="shared" ref="X375:X438" si="141">IF(OR(AND($C375&gt;=$D$84,$C375&lt;=$E$84),AND($C375&gt;=$F$84,$C375&lt;=$G$84),AND($C375&gt;=$H$84,$C375&lt;=$I$84),AND($C375&gt;=$J$84,$C375&lt;=$K$84),AND($C375&gt;=$L$84,$C375&lt;=$M$84),AND($C375&gt;=$N$84,$C375&lt;=$O$84)),X$116,0)</f>
        <v>0</v>
      </c>
      <c r="Y375" s="130">
        <f t="shared" ref="Y375:Y438" si="142">IF(ISERROR(HLOOKUP($C375,$D$49:$O$49,1,FALSE)),0,Y$116)</f>
        <v>0</v>
      </c>
      <c r="Z375" s="131">
        <f t="shared" ref="Z375:Z438" si="143">IF(ISERROR(HLOOKUP($C375,$D$61:$O$61,1,FALSE)),0,Z$116)</f>
        <v>0</v>
      </c>
      <c r="AA375" s="131">
        <f t="shared" ref="AA375:AA438" si="144">IF(OR(AND($C375&gt;=$D$73,$C375&lt;=$E$73),AND($C375&gt;=$F$73,$C375&lt;=$G$73),AND($C375&gt;=$H$73,$C375&lt;=$I$73),AND($C375&gt;=$J$73,$C375&lt;=$K$73),AND($C375&gt;=$L$73,$C375&lt;=$M$73),AND($C375&gt;=$N$73,$C375&lt;=$O$73)),AA$116,0)</f>
        <v>0</v>
      </c>
      <c r="AB375" s="132">
        <f t="shared" ref="AB375:AB438" si="145">IF(OR(AND($C375&gt;=$D$85,$C375&lt;=$E$85),AND($C375&gt;=$F$85,$C375&lt;=$G$85),AND($C375&gt;=$H$85,$C375&lt;=$I$85),AND($C375&gt;=$J$85,$C375&lt;=$K$85),AND($C375&gt;=$L$85,$C375&lt;=$M$85),AND($C375&gt;=$N$85,$C375&lt;=$O$85)),AB$116,0)</f>
        <v>0</v>
      </c>
      <c r="AC375" s="130">
        <f t="shared" ref="AC375:AC438" si="146">IF(ISERROR(HLOOKUP($C375,$D$50:$O$50,1,FALSE)),0,AC$116)</f>
        <v>0</v>
      </c>
      <c r="AD375" s="131">
        <f t="shared" ref="AD375:AD438" si="147">IF(ISERROR(HLOOKUP($C375,$D$62:$O$62,1,FALSE)),0,AD$116)</f>
        <v>0</v>
      </c>
      <c r="AE375" s="131">
        <f t="shared" ref="AE375:AE438" si="148">IF(OR(AND($C375&gt;=$D$74,$C375&lt;=$E$74),AND($C375&gt;=$F$74,$C375&lt;=$G$74),AND($C375&gt;=$H$74,$C375&lt;=$I$74),AND($C375&gt;=$J$74,$C375&lt;=$K$74),AND($C375&gt;=$L$74,$C375&lt;=$M$74),AND($C375&gt;=$N$74,$C375&lt;=$O$74)),AE$116,0)</f>
        <v>0</v>
      </c>
      <c r="AF375" s="132">
        <f t="shared" ref="AF375:AF438" si="149">IF(OR(AND($C375&gt;=$D$86,$C375&lt;=$E$86),AND($C375&gt;=$F$86,$C375&lt;=$G$86),AND($C375&gt;=$H$86,$C375&lt;=$I$86),AND($C375&gt;=$J$86,$C375&lt;=$K$86),AND($C375&gt;=$L$86,$C375&lt;=$M$86),AND($C375&gt;=$N$86,$C375&lt;=$O$86)),AF$116,0)</f>
        <v>0</v>
      </c>
      <c r="AG375" s="130">
        <f t="shared" ref="AG375:AG438" si="150">IF(ISERROR(HLOOKUP($C375,$D$51:$O$51,1,FALSE)),0,AG$116)</f>
        <v>0</v>
      </c>
      <c r="AH375" s="131">
        <f t="shared" ref="AH375:AH438" si="151">IF(ISERROR(HLOOKUP($C375,$D$63:$O$63,1,FALSE)),0,AH$116)</f>
        <v>0</v>
      </c>
      <c r="AI375" s="131">
        <f t="shared" ref="AI375:AI438" si="152">IF(OR(AND($C375&gt;=$D$75,$C375&lt;=$E$75),AND($C375&gt;=$F$75,$C375&lt;=$G$75),AND($C375&gt;=$H$75,$C375&lt;=$I$75),AND($C375&gt;=$J$75,$C375&lt;=$K$75),AND($C375&gt;=$L$75,$C375&lt;=$M$75),AND($C375&gt;=$N$75,$C375&lt;=$O$75)),AI$116,0)</f>
        <v>0</v>
      </c>
      <c r="AJ375" s="132">
        <f t="shared" ref="AJ375:AJ438" si="153">IF(OR(AND($C375&gt;=$D$87,$C375&lt;=$E$87),AND($C375&gt;=$F$87,$C375&lt;=$G$87),AND($C375&gt;=$H$87,$C375&lt;=$I$87),AND($C375&gt;=$J$87,$C375&lt;=$K$87),AND($C375&gt;=$L$87,$C375&lt;=$M$87),AND($C375&gt;=$N$87,$C375&lt;=$O$87)),AJ$116,0)</f>
        <v>0</v>
      </c>
      <c r="AK375" s="1"/>
    </row>
    <row r="376" spans="1:37" ht="15" hidden="1" customHeight="1">
      <c r="A376" s="1"/>
      <c r="B376" s="1"/>
      <c r="C376" s="68">
        <f t="shared" si="125"/>
        <v>45549</v>
      </c>
      <c r="D376" s="119">
        <v>258</v>
      </c>
      <c r="E376" s="130">
        <f t="shared" si="126"/>
        <v>0</v>
      </c>
      <c r="F376" s="131">
        <f t="shared" si="127"/>
        <v>0</v>
      </c>
      <c r="G376" s="131">
        <f t="shared" si="128"/>
        <v>0</v>
      </c>
      <c r="H376" s="132">
        <f t="shared" si="129"/>
        <v>0</v>
      </c>
      <c r="I376" s="130">
        <f t="shared" si="130"/>
        <v>0</v>
      </c>
      <c r="J376" s="131">
        <f t="shared" si="131"/>
        <v>0</v>
      </c>
      <c r="K376" s="131">
        <f t="shared" si="132"/>
        <v>0</v>
      </c>
      <c r="L376" s="132">
        <f t="shared" si="133"/>
        <v>0</v>
      </c>
      <c r="M376" s="130">
        <f t="shared" si="134"/>
        <v>0</v>
      </c>
      <c r="N376" s="131">
        <f t="shared" si="135"/>
        <v>0</v>
      </c>
      <c r="O376" s="131">
        <f t="shared" si="136"/>
        <v>0</v>
      </c>
      <c r="P376" s="132">
        <f t="shared" si="137"/>
        <v>0</v>
      </c>
      <c r="Q376" s="130">
        <f t="shared" si="138"/>
        <v>0</v>
      </c>
      <c r="V376" s="131">
        <f t="shared" si="139"/>
        <v>0</v>
      </c>
      <c r="W376" s="131">
        <f t="shared" si="140"/>
        <v>0</v>
      </c>
      <c r="X376" s="132">
        <f t="shared" si="141"/>
        <v>0</v>
      </c>
      <c r="Y376" s="130">
        <f t="shared" si="142"/>
        <v>0</v>
      </c>
      <c r="Z376" s="131">
        <f t="shared" si="143"/>
        <v>0</v>
      </c>
      <c r="AA376" s="131">
        <f t="shared" si="144"/>
        <v>0</v>
      </c>
      <c r="AB376" s="132">
        <f t="shared" si="145"/>
        <v>0</v>
      </c>
      <c r="AC376" s="130">
        <f t="shared" si="146"/>
        <v>0</v>
      </c>
      <c r="AD376" s="131">
        <f t="shared" si="147"/>
        <v>0</v>
      </c>
      <c r="AE376" s="131">
        <f t="shared" si="148"/>
        <v>0</v>
      </c>
      <c r="AF376" s="132">
        <f t="shared" si="149"/>
        <v>0</v>
      </c>
      <c r="AG376" s="130">
        <f t="shared" si="150"/>
        <v>0</v>
      </c>
      <c r="AH376" s="131">
        <f t="shared" si="151"/>
        <v>0</v>
      </c>
      <c r="AI376" s="131">
        <f t="shared" si="152"/>
        <v>0</v>
      </c>
      <c r="AJ376" s="132">
        <f t="shared" si="153"/>
        <v>0</v>
      </c>
      <c r="AK376" s="1"/>
    </row>
    <row r="377" spans="1:37" ht="15" hidden="1" customHeight="1">
      <c r="A377" s="1"/>
      <c r="B377" s="1"/>
      <c r="C377" s="68">
        <f t="shared" ref="C377:C440" si="154">C376+1</f>
        <v>45550</v>
      </c>
      <c r="D377" s="119">
        <v>259</v>
      </c>
      <c r="E377" s="130">
        <f t="shared" si="126"/>
        <v>0</v>
      </c>
      <c r="F377" s="131">
        <f t="shared" si="127"/>
        <v>0</v>
      </c>
      <c r="G377" s="131">
        <f t="shared" si="128"/>
        <v>0</v>
      </c>
      <c r="H377" s="132">
        <f t="shared" si="129"/>
        <v>0</v>
      </c>
      <c r="I377" s="130">
        <f t="shared" si="130"/>
        <v>0</v>
      </c>
      <c r="J377" s="131">
        <f t="shared" si="131"/>
        <v>0</v>
      </c>
      <c r="K377" s="131">
        <f t="shared" si="132"/>
        <v>0</v>
      </c>
      <c r="L377" s="132">
        <f t="shared" si="133"/>
        <v>0</v>
      </c>
      <c r="M377" s="130">
        <f t="shared" si="134"/>
        <v>0</v>
      </c>
      <c r="N377" s="131">
        <f t="shared" si="135"/>
        <v>0</v>
      </c>
      <c r="O377" s="131">
        <f t="shared" si="136"/>
        <v>0</v>
      </c>
      <c r="P377" s="132">
        <f t="shared" si="137"/>
        <v>0</v>
      </c>
      <c r="Q377" s="130">
        <f t="shared" si="138"/>
        <v>0</v>
      </c>
      <c r="V377" s="131">
        <f t="shared" si="139"/>
        <v>0</v>
      </c>
      <c r="W377" s="131">
        <f t="shared" si="140"/>
        <v>0</v>
      </c>
      <c r="X377" s="132">
        <f t="shared" si="141"/>
        <v>0</v>
      </c>
      <c r="Y377" s="130">
        <f t="shared" si="142"/>
        <v>0</v>
      </c>
      <c r="Z377" s="131">
        <f t="shared" si="143"/>
        <v>0</v>
      </c>
      <c r="AA377" s="131">
        <f t="shared" si="144"/>
        <v>0</v>
      </c>
      <c r="AB377" s="132">
        <f t="shared" si="145"/>
        <v>0</v>
      </c>
      <c r="AC377" s="130">
        <f t="shared" si="146"/>
        <v>0</v>
      </c>
      <c r="AD377" s="131">
        <f t="shared" si="147"/>
        <v>0</v>
      </c>
      <c r="AE377" s="131">
        <f t="shared" si="148"/>
        <v>0</v>
      </c>
      <c r="AF377" s="132">
        <f t="shared" si="149"/>
        <v>0</v>
      </c>
      <c r="AG377" s="130">
        <f t="shared" si="150"/>
        <v>0</v>
      </c>
      <c r="AH377" s="131">
        <f t="shared" si="151"/>
        <v>0</v>
      </c>
      <c r="AI377" s="131">
        <f t="shared" si="152"/>
        <v>0</v>
      </c>
      <c r="AJ377" s="132">
        <f t="shared" si="153"/>
        <v>0</v>
      </c>
      <c r="AK377" s="1"/>
    </row>
    <row r="378" spans="1:37" ht="15" hidden="1" customHeight="1">
      <c r="A378" s="1"/>
      <c r="B378" s="1"/>
      <c r="C378" s="68">
        <f t="shared" si="154"/>
        <v>45551</v>
      </c>
      <c r="D378" s="119">
        <v>260</v>
      </c>
      <c r="E378" s="130">
        <f t="shared" si="126"/>
        <v>0</v>
      </c>
      <c r="F378" s="131" t="str">
        <f t="shared" si="127"/>
        <v>SF</v>
      </c>
      <c r="G378" s="131">
        <f t="shared" si="128"/>
        <v>0</v>
      </c>
      <c r="H378" s="132">
        <f t="shared" si="129"/>
        <v>0</v>
      </c>
      <c r="I378" s="130">
        <f t="shared" si="130"/>
        <v>0</v>
      </c>
      <c r="J378" s="131">
        <f t="shared" si="131"/>
        <v>0</v>
      </c>
      <c r="K378" s="131">
        <f t="shared" si="132"/>
        <v>0</v>
      </c>
      <c r="L378" s="132">
        <f t="shared" si="133"/>
        <v>0</v>
      </c>
      <c r="M378" s="130">
        <f t="shared" si="134"/>
        <v>0</v>
      </c>
      <c r="N378" s="131">
        <f t="shared" si="135"/>
        <v>0</v>
      </c>
      <c r="O378" s="131">
        <f t="shared" si="136"/>
        <v>0</v>
      </c>
      <c r="P378" s="132">
        <f t="shared" si="137"/>
        <v>0</v>
      </c>
      <c r="Q378" s="130">
        <f t="shared" si="138"/>
        <v>0</v>
      </c>
      <c r="V378" s="131">
        <f t="shared" si="139"/>
        <v>0</v>
      </c>
      <c r="W378" s="131">
        <f t="shared" si="140"/>
        <v>0</v>
      </c>
      <c r="X378" s="132">
        <f t="shared" si="141"/>
        <v>0</v>
      </c>
      <c r="Y378" s="130">
        <f t="shared" si="142"/>
        <v>0</v>
      </c>
      <c r="Z378" s="131">
        <f t="shared" si="143"/>
        <v>0</v>
      </c>
      <c r="AA378" s="131">
        <f t="shared" si="144"/>
        <v>0</v>
      </c>
      <c r="AB378" s="132">
        <f t="shared" si="145"/>
        <v>0</v>
      </c>
      <c r="AC378" s="130">
        <f t="shared" si="146"/>
        <v>0</v>
      </c>
      <c r="AD378" s="131">
        <f t="shared" si="147"/>
        <v>0</v>
      </c>
      <c r="AE378" s="131">
        <f t="shared" si="148"/>
        <v>0</v>
      </c>
      <c r="AF378" s="132">
        <f t="shared" si="149"/>
        <v>0</v>
      </c>
      <c r="AG378" s="130">
        <f t="shared" si="150"/>
        <v>0</v>
      </c>
      <c r="AH378" s="131">
        <f t="shared" si="151"/>
        <v>0</v>
      </c>
      <c r="AI378" s="131">
        <f t="shared" si="152"/>
        <v>0</v>
      </c>
      <c r="AJ378" s="132">
        <f t="shared" si="153"/>
        <v>0</v>
      </c>
      <c r="AK378" s="1"/>
    </row>
    <row r="379" spans="1:37" ht="15" hidden="1" customHeight="1">
      <c r="A379" s="1"/>
      <c r="B379" s="1"/>
      <c r="C379" s="68">
        <f t="shared" si="154"/>
        <v>45552</v>
      </c>
      <c r="D379" s="119">
        <v>261</v>
      </c>
      <c r="E379" s="130">
        <f t="shared" si="126"/>
        <v>0</v>
      </c>
      <c r="F379" s="131">
        <f t="shared" si="127"/>
        <v>0</v>
      </c>
      <c r="G379" s="131">
        <f t="shared" si="128"/>
        <v>0</v>
      </c>
      <c r="H379" s="132">
        <f t="shared" si="129"/>
        <v>0</v>
      </c>
      <c r="I379" s="130">
        <f t="shared" si="130"/>
        <v>0</v>
      </c>
      <c r="J379" s="131">
        <f t="shared" si="131"/>
        <v>0</v>
      </c>
      <c r="K379" s="131">
        <f t="shared" si="132"/>
        <v>0</v>
      </c>
      <c r="L379" s="132">
        <f t="shared" si="133"/>
        <v>0</v>
      </c>
      <c r="M379" s="130">
        <f t="shared" si="134"/>
        <v>0</v>
      </c>
      <c r="N379" s="131">
        <f t="shared" si="135"/>
        <v>0</v>
      </c>
      <c r="O379" s="131">
        <f t="shared" si="136"/>
        <v>0</v>
      </c>
      <c r="P379" s="132">
        <f t="shared" si="137"/>
        <v>0</v>
      </c>
      <c r="Q379" s="130">
        <f t="shared" si="138"/>
        <v>0</v>
      </c>
      <c r="V379" s="131">
        <f t="shared" si="139"/>
        <v>0</v>
      </c>
      <c r="W379" s="131">
        <f t="shared" si="140"/>
        <v>0</v>
      </c>
      <c r="X379" s="132">
        <f t="shared" si="141"/>
        <v>0</v>
      </c>
      <c r="Y379" s="130">
        <f t="shared" si="142"/>
        <v>0</v>
      </c>
      <c r="Z379" s="131">
        <f t="shared" si="143"/>
        <v>0</v>
      </c>
      <c r="AA379" s="131">
        <f t="shared" si="144"/>
        <v>0</v>
      </c>
      <c r="AB379" s="132">
        <f t="shared" si="145"/>
        <v>0</v>
      </c>
      <c r="AC379" s="130">
        <f t="shared" si="146"/>
        <v>0</v>
      </c>
      <c r="AD379" s="131">
        <f t="shared" si="147"/>
        <v>0</v>
      </c>
      <c r="AE379" s="131">
        <f t="shared" si="148"/>
        <v>0</v>
      </c>
      <c r="AF379" s="132">
        <f t="shared" si="149"/>
        <v>0</v>
      </c>
      <c r="AG379" s="130">
        <f t="shared" si="150"/>
        <v>0</v>
      </c>
      <c r="AH379" s="131">
        <f t="shared" si="151"/>
        <v>0</v>
      </c>
      <c r="AI379" s="131">
        <f t="shared" si="152"/>
        <v>0</v>
      </c>
      <c r="AJ379" s="132">
        <f t="shared" si="153"/>
        <v>0</v>
      </c>
      <c r="AK379" s="1"/>
    </row>
    <row r="380" spans="1:37" ht="15" hidden="1" customHeight="1">
      <c r="A380" s="1"/>
      <c r="B380" s="1"/>
      <c r="C380" s="68">
        <f t="shared" si="154"/>
        <v>45553</v>
      </c>
      <c r="D380" s="119">
        <v>262</v>
      </c>
      <c r="E380" s="130">
        <f t="shared" si="126"/>
        <v>0</v>
      </c>
      <c r="F380" s="131">
        <f t="shared" si="127"/>
        <v>0</v>
      </c>
      <c r="G380" s="131">
        <f t="shared" si="128"/>
        <v>0</v>
      </c>
      <c r="H380" s="132">
        <f t="shared" si="129"/>
        <v>0</v>
      </c>
      <c r="I380" s="130">
        <f t="shared" si="130"/>
        <v>0</v>
      </c>
      <c r="J380" s="131">
        <f t="shared" si="131"/>
        <v>0</v>
      </c>
      <c r="K380" s="131">
        <f t="shared" si="132"/>
        <v>0</v>
      </c>
      <c r="L380" s="132">
        <f t="shared" si="133"/>
        <v>0</v>
      </c>
      <c r="M380" s="130">
        <f t="shared" si="134"/>
        <v>0</v>
      </c>
      <c r="N380" s="131">
        <f t="shared" si="135"/>
        <v>0</v>
      </c>
      <c r="O380" s="131">
        <f t="shared" si="136"/>
        <v>0</v>
      </c>
      <c r="P380" s="132">
        <f t="shared" si="137"/>
        <v>0</v>
      </c>
      <c r="Q380" s="130">
        <f t="shared" si="138"/>
        <v>0</v>
      </c>
      <c r="V380" s="131">
        <f t="shared" si="139"/>
        <v>0</v>
      </c>
      <c r="W380" s="131">
        <f t="shared" si="140"/>
        <v>0</v>
      </c>
      <c r="X380" s="132">
        <f t="shared" si="141"/>
        <v>0</v>
      </c>
      <c r="Y380" s="130">
        <f t="shared" si="142"/>
        <v>0</v>
      </c>
      <c r="Z380" s="131">
        <f t="shared" si="143"/>
        <v>0</v>
      </c>
      <c r="AA380" s="131">
        <f t="shared" si="144"/>
        <v>0</v>
      </c>
      <c r="AB380" s="132">
        <f t="shared" si="145"/>
        <v>0</v>
      </c>
      <c r="AC380" s="130">
        <f t="shared" si="146"/>
        <v>0</v>
      </c>
      <c r="AD380" s="131">
        <f t="shared" si="147"/>
        <v>0</v>
      </c>
      <c r="AE380" s="131">
        <f t="shared" si="148"/>
        <v>0</v>
      </c>
      <c r="AF380" s="132">
        <f t="shared" si="149"/>
        <v>0</v>
      </c>
      <c r="AG380" s="130">
        <f t="shared" si="150"/>
        <v>0</v>
      </c>
      <c r="AH380" s="131">
        <f t="shared" si="151"/>
        <v>0</v>
      </c>
      <c r="AI380" s="131">
        <f t="shared" si="152"/>
        <v>0</v>
      </c>
      <c r="AJ380" s="132">
        <f t="shared" si="153"/>
        <v>0</v>
      </c>
      <c r="AK380" s="1"/>
    </row>
    <row r="381" spans="1:37" ht="15" hidden="1" customHeight="1">
      <c r="A381" s="1"/>
      <c r="B381" s="1"/>
      <c r="C381" s="68">
        <f t="shared" si="154"/>
        <v>45554</v>
      </c>
      <c r="D381" s="119">
        <v>263</v>
      </c>
      <c r="E381" s="130">
        <f t="shared" si="126"/>
        <v>0</v>
      </c>
      <c r="F381" s="131">
        <f t="shared" si="127"/>
        <v>0</v>
      </c>
      <c r="G381" s="131">
        <f t="shared" si="128"/>
        <v>0</v>
      </c>
      <c r="H381" s="132">
        <f t="shared" si="129"/>
        <v>0</v>
      </c>
      <c r="I381" s="130">
        <f t="shared" si="130"/>
        <v>0</v>
      </c>
      <c r="J381" s="131">
        <f t="shared" si="131"/>
        <v>0</v>
      </c>
      <c r="K381" s="131">
        <f t="shared" si="132"/>
        <v>0</v>
      </c>
      <c r="L381" s="132">
        <f t="shared" si="133"/>
        <v>0</v>
      </c>
      <c r="M381" s="130">
        <f t="shared" si="134"/>
        <v>0</v>
      </c>
      <c r="N381" s="131">
        <f t="shared" si="135"/>
        <v>0</v>
      </c>
      <c r="O381" s="131">
        <f t="shared" si="136"/>
        <v>0</v>
      </c>
      <c r="P381" s="132">
        <f t="shared" si="137"/>
        <v>0</v>
      </c>
      <c r="Q381" s="130">
        <f t="shared" si="138"/>
        <v>0</v>
      </c>
      <c r="V381" s="131">
        <f t="shared" si="139"/>
        <v>0</v>
      </c>
      <c r="W381" s="131">
        <f t="shared" si="140"/>
        <v>0</v>
      </c>
      <c r="X381" s="132">
        <f t="shared" si="141"/>
        <v>0</v>
      </c>
      <c r="Y381" s="130">
        <f t="shared" si="142"/>
        <v>0</v>
      </c>
      <c r="Z381" s="131">
        <f t="shared" si="143"/>
        <v>0</v>
      </c>
      <c r="AA381" s="131">
        <f t="shared" si="144"/>
        <v>0</v>
      </c>
      <c r="AB381" s="132">
        <f t="shared" si="145"/>
        <v>0</v>
      </c>
      <c r="AC381" s="130">
        <f t="shared" si="146"/>
        <v>0</v>
      </c>
      <c r="AD381" s="131">
        <f t="shared" si="147"/>
        <v>0</v>
      </c>
      <c r="AE381" s="131">
        <f t="shared" si="148"/>
        <v>0</v>
      </c>
      <c r="AF381" s="132">
        <f t="shared" si="149"/>
        <v>0</v>
      </c>
      <c r="AG381" s="130">
        <f t="shared" si="150"/>
        <v>0</v>
      </c>
      <c r="AH381" s="131">
        <f t="shared" si="151"/>
        <v>0</v>
      </c>
      <c r="AI381" s="131">
        <f t="shared" si="152"/>
        <v>0</v>
      </c>
      <c r="AJ381" s="132">
        <f t="shared" si="153"/>
        <v>0</v>
      </c>
      <c r="AK381" s="1"/>
    </row>
    <row r="382" spans="1:37" ht="15" hidden="1" customHeight="1">
      <c r="A382" s="1"/>
      <c r="B382" s="1"/>
      <c r="C382" s="68">
        <f t="shared" si="154"/>
        <v>45555</v>
      </c>
      <c r="D382" s="119">
        <v>264</v>
      </c>
      <c r="E382" s="130">
        <f t="shared" si="126"/>
        <v>0</v>
      </c>
      <c r="F382" s="131">
        <f t="shared" si="127"/>
        <v>0</v>
      </c>
      <c r="G382" s="131">
        <f t="shared" si="128"/>
        <v>0</v>
      </c>
      <c r="H382" s="132">
        <f t="shared" si="129"/>
        <v>0</v>
      </c>
      <c r="I382" s="130">
        <f t="shared" si="130"/>
        <v>0</v>
      </c>
      <c r="J382" s="131">
        <f t="shared" si="131"/>
        <v>0</v>
      </c>
      <c r="K382" s="131">
        <f t="shared" si="132"/>
        <v>0</v>
      </c>
      <c r="L382" s="132">
        <f t="shared" si="133"/>
        <v>0</v>
      </c>
      <c r="M382" s="130">
        <f t="shared" si="134"/>
        <v>0</v>
      </c>
      <c r="N382" s="131">
        <f t="shared" si="135"/>
        <v>0</v>
      </c>
      <c r="O382" s="131">
        <f t="shared" si="136"/>
        <v>0</v>
      </c>
      <c r="P382" s="132">
        <f t="shared" si="137"/>
        <v>0</v>
      </c>
      <c r="Q382" s="130">
        <f t="shared" si="138"/>
        <v>0</v>
      </c>
      <c r="V382" s="131">
        <f t="shared" si="139"/>
        <v>0</v>
      </c>
      <c r="W382" s="131">
        <f t="shared" si="140"/>
        <v>0</v>
      </c>
      <c r="X382" s="132">
        <f t="shared" si="141"/>
        <v>0</v>
      </c>
      <c r="Y382" s="130">
        <f t="shared" si="142"/>
        <v>0</v>
      </c>
      <c r="Z382" s="131">
        <f t="shared" si="143"/>
        <v>0</v>
      </c>
      <c r="AA382" s="131">
        <f t="shared" si="144"/>
        <v>0</v>
      </c>
      <c r="AB382" s="132">
        <f t="shared" si="145"/>
        <v>0</v>
      </c>
      <c r="AC382" s="130">
        <f t="shared" si="146"/>
        <v>0</v>
      </c>
      <c r="AD382" s="131">
        <f t="shared" si="147"/>
        <v>0</v>
      </c>
      <c r="AE382" s="131">
        <f t="shared" si="148"/>
        <v>0</v>
      </c>
      <c r="AF382" s="132">
        <f t="shared" si="149"/>
        <v>0</v>
      </c>
      <c r="AG382" s="130">
        <f t="shared" si="150"/>
        <v>0</v>
      </c>
      <c r="AH382" s="131">
        <f t="shared" si="151"/>
        <v>0</v>
      </c>
      <c r="AI382" s="131">
        <f t="shared" si="152"/>
        <v>0</v>
      </c>
      <c r="AJ382" s="132">
        <f t="shared" si="153"/>
        <v>0</v>
      </c>
      <c r="AK382" s="1"/>
    </row>
    <row r="383" spans="1:37" ht="15" hidden="1" customHeight="1">
      <c r="A383" s="1"/>
      <c r="B383" s="1"/>
      <c r="C383" s="68">
        <f t="shared" si="154"/>
        <v>45556</v>
      </c>
      <c r="D383" s="119">
        <v>265</v>
      </c>
      <c r="E383" s="130">
        <f t="shared" si="126"/>
        <v>0</v>
      </c>
      <c r="F383" s="131">
        <f t="shared" si="127"/>
        <v>0</v>
      </c>
      <c r="G383" s="131">
        <f t="shared" si="128"/>
        <v>0</v>
      </c>
      <c r="H383" s="132">
        <f t="shared" si="129"/>
        <v>0</v>
      </c>
      <c r="I383" s="130">
        <f t="shared" si="130"/>
        <v>0</v>
      </c>
      <c r="J383" s="131" t="str">
        <f t="shared" si="131"/>
        <v>SF</v>
      </c>
      <c r="K383" s="131">
        <f t="shared" si="132"/>
        <v>0</v>
      </c>
      <c r="L383" s="132">
        <f t="shared" si="133"/>
        <v>0</v>
      </c>
      <c r="M383" s="130">
        <f t="shared" si="134"/>
        <v>0</v>
      </c>
      <c r="N383" s="131">
        <f t="shared" si="135"/>
        <v>0</v>
      </c>
      <c r="O383" s="131">
        <f t="shared" si="136"/>
        <v>0</v>
      </c>
      <c r="P383" s="132">
        <f t="shared" si="137"/>
        <v>0</v>
      </c>
      <c r="Q383" s="130">
        <f t="shared" si="138"/>
        <v>0</v>
      </c>
      <c r="V383" s="131">
        <f t="shared" si="139"/>
        <v>0</v>
      </c>
      <c r="W383" s="131">
        <f t="shared" si="140"/>
        <v>0</v>
      </c>
      <c r="X383" s="132">
        <f t="shared" si="141"/>
        <v>0</v>
      </c>
      <c r="Y383" s="130">
        <f t="shared" si="142"/>
        <v>0</v>
      </c>
      <c r="Z383" s="131">
        <f t="shared" si="143"/>
        <v>0</v>
      </c>
      <c r="AA383" s="131">
        <f t="shared" si="144"/>
        <v>0</v>
      </c>
      <c r="AB383" s="132">
        <f t="shared" si="145"/>
        <v>0</v>
      </c>
      <c r="AC383" s="130">
        <f t="shared" si="146"/>
        <v>0</v>
      </c>
      <c r="AD383" s="131">
        <f t="shared" si="147"/>
        <v>0</v>
      </c>
      <c r="AE383" s="131">
        <f t="shared" si="148"/>
        <v>0</v>
      </c>
      <c r="AF383" s="132">
        <f t="shared" si="149"/>
        <v>0</v>
      </c>
      <c r="AG383" s="130">
        <f t="shared" si="150"/>
        <v>0</v>
      </c>
      <c r="AH383" s="131">
        <f t="shared" si="151"/>
        <v>0</v>
      </c>
      <c r="AI383" s="131">
        <f t="shared" si="152"/>
        <v>0</v>
      </c>
      <c r="AJ383" s="132">
        <f t="shared" si="153"/>
        <v>0</v>
      </c>
      <c r="AK383" s="1"/>
    </row>
    <row r="384" spans="1:37" ht="15" hidden="1" customHeight="1">
      <c r="A384" s="1"/>
      <c r="B384" s="1"/>
      <c r="C384" s="68">
        <f t="shared" si="154"/>
        <v>45557</v>
      </c>
      <c r="D384" s="119">
        <v>266</v>
      </c>
      <c r="E384" s="130">
        <f t="shared" si="126"/>
        <v>0</v>
      </c>
      <c r="F384" s="131">
        <f t="shared" si="127"/>
        <v>0</v>
      </c>
      <c r="G384" s="131">
        <f t="shared" si="128"/>
        <v>0</v>
      </c>
      <c r="H384" s="132">
        <f t="shared" si="129"/>
        <v>0</v>
      </c>
      <c r="I384" s="130">
        <f t="shared" si="130"/>
        <v>0</v>
      </c>
      <c r="J384" s="131">
        <f t="shared" si="131"/>
        <v>0</v>
      </c>
      <c r="K384" s="131">
        <f t="shared" si="132"/>
        <v>0</v>
      </c>
      <c r="L384" s="132">
        <f t="shared" si="133"/>
        <v>0</v>
      </c>
      <c r="M384" s="130">
        <f t="shared" si="134"/>
        <v>0</v>
      </c>
      <c r="N384" s="131">
        <f t="shared" si="135"/>
        <v>0</v>
      </c>
      <c r="O384" s="131">
        <f t="shared" si="136"/>
        <v>0</v>
      </c>
      <c r="P384" s="132">
        <f t="shared" si="137"/>
        <v>0</v>
      </c>
      <c r="Q384" s="130">
        <f t="shared" si="138"/>
        <v>0</v>
      </c>
      <c r="V384" s="131">
        <f t="shared" si="139"/>
        <v>0</v>
      </c>
      <c r="W384" s="131">
        <f t="shared" si="140"/>
        <v>0</v>
      </c>
      <c r="X384" s="132">
        <f t="shared" si="141"/>
        <v>0</v>
      </c>
      <c r="Y384" s="130">
        <f t="shared" si="142"/>
        <v>0</v>
      </c>
      <c r="Z384" s="131">
        <f t="shared" si="143"/>
        <v>0</v>
      </c>
      <c r="AA384" s="131">
        <f t="shared" si="144"/>
        <v>0</v>
      </c>
      <c r="AB384" s="132">
        <f t="shared" si="145"/>
        <v>0</v>
      </c>
      <c r="AC384" s="130">
        <f t="shared" si="146"/>
        <v>0</v>
      </c>
      <c r="AD384" s="131">
        <f t="shared" si="147"/>
        <v>0</v>
      </c>
      <c r="AE384" s="131">
        <f t="shared" si="148"/>
        <v>0</v>
      </c>
      <c r="AF384" s="132">
        <f t="shared" si="149"/>
        <v>0</v>
      </c>
      <c r="AG384" s="130">
        <f t="shared" si="150"/>
        <v>0</v>
      </c>
      <c r="AH384" s="131">
        <f t="shared" si="151"/>
        <v>0</v>
      </c>
      <c r="AI384" s="131">
        <f t="shared" si="152"/>
        <v>0</v>
      </c>
      <c r="AJ384" s="132">
        <f t="shared" si="153"/>
        <v>0</v>
      </c>
      <c r="AK384" s="1"/>
    </row>
    <row r="385" spans="1:37" ht="15" hidden="1" customHeight="1">
      <c r="A385" s="1"/>
      <c r="B385" s="1"/>
      <c r="C385" s="68">
        <f t="shared" si="154"/>
        <v>45558</v>
      </c>
      <c r="D385" s="119">
        <v>267</v>
      </c>
      <c r="E385" s="130">
        <f t="shared" si="126"/>
        <v>0</v>
      </c>
      <c r="F385" s="131">
        <f t="shared" si="127"/>
        <v>0</v>
      </c>
      <c r="G385" s="131">
        <f t="shared" si="128"/>
        <v>0</v>
      </c>
      <c r="H385" s="132">
        <f t="shared" si="129"/>
        <v>0</v>
      </c>
      <c r="I385" s="130">
        <f t="shared" si="130"/>
        <v>0</v>
      </c>
      <c r="J385" s="131">
        <f t="shared" si="131"/>
        <v>0</v>
      </c>
      <c r="K385" s="131">
        <f t="shared" si="132"/>
        <v>0</v>
      </c>
      <c r="L385" s="132">
        <f t="shared" si="133"/>
        <v>0</v>
      </c>
      <c r="M385" s="130">
        <f t="shared" si="134"/>
        <v>0</v>
      </c>
      <c r="N385" s="131">
        <f t="shared" si="135"/>
        <v>0</v>
      </c>
      <c r="O385" s="131">
        <f t="shared" si="136"/>
        <v>0</v>
      </c>
      <c r="P385" s="132">
        <f t="shared" si="137"/>
        <v>0</v>
      </c>
      <c r="Q385" s="130">
        <f t="shared" si="138"/>
        <v>0</v>
      </c>
      <c r="V385" s="131">
        <f t="shared" si="139"/>
        <v>0</v>
      </c>
      <c r="W385" s="131">
        <f t="shared" si="140"/>
        <v>0</v>
      </c>
      <c r="X385" s="132">
        <f t="shared" si="141"/>
        <v>0</v>
      </c>
      <c r="Y385" s="130">
        <f t="shared" si="142"/>
        <v>0</v>
      </c>
      <c r="Z385" s="131">
        <f t="shared" si="143"/>
        <v>0</v>
      </c>
      <c r="AA385" s="131">
        <f t="shared" si="144"/>
        <v>0</v>
      </c>
      <c r="AB385" s="132">
        <f t="shared" si="145"/>
        <v>0</v>
      </c>
      <c r="AC385" s="130">
        <f t="shared" si="146"/>
        <v>0</v>
      </c>
      <c r="AD385" s="131">
        <f t="shared" si="147"/>
        <v>0</v>
      </c>
      <c r="AE385" s="131">
        <f t="shared" si="148"/>
        <v>0</v>
      </c>
      <c r="AF385" s="132">
        <f t="shared" si="149"/>
        <v>0</v>
      </c>
      <c r="AG385" s="130">
        <f t="shared" si="150"/>
        <v>0</v>
      </c>
      <c r="AH385" s="131">
        <f t="shared" si="151"/>
        <v>0</v>
      </c>
      <c r="AI385" s="131">
        <f t="shared" si="152"/>
        <v>0</v>
      </c>
      <c r="AJ385" s="132">
        <f t="shared" si="153"/>
        <v>0</v>
      </c>
      <c r="AK385" s="1"/>
    </row>
    <row r="386" spans="1:37" ht="15" hidden="1" customHeight="1">
      <c r="A386" s="1"/>
      <c r="B386" s="1"/>
      <c r="C386" s="68">
        <f t="shared" si="154"/>
        <v>45559</v>
      </c>
      <c r="D386" s="119">
        <v>268</v>
      </c>
      <c r="E386" s="130">
        <f t="shared" si="126"/>
        <v>0</v>
      </c>
      <c r="F386" s="131">
        <f t="shared" si="127"/>
        <v>0</v>
      </c>
      <c r="G386" s="131">
        <f t="shared" si="128"/>
        <v>0</v>
      </c>
      <c r="H386" s="132">
        <f t="shared" si="129"/>
        <v>0</v>
      </c>
      <c r="I386" s="130">
        <f t="shared" si="130"/>
        <v>0</v>
      </c>
      <c r="J386" s="131">
        <f t="shared" si="131"/>
        <v>0</v>
      </c>
      <c r="K386" s="131">
        <f t="shared" si="132"/>
        <v>0</v>
      </c>
      <c r="L386" s="132">
        <f t="shared" si="133"/>
        <v>0</v>
      </c>
      <c r="M386" s="130">
        <f t="shared" si="134"/>
        <v>0</v>
      </c>
      <c r="N386" s="131">
        <f t="shared" si="135"/>
        <v>0</v>
      </c>
      <c r="O386" s="131">
        <f t="shared" si="136"/>
        <v>0</v>
      </c>
      <c r="P386" s="132">
        <f t="shared" si="137"/>
        <v>0</v>
      </c>
      <c r="Q386" s="130">
        <f t="shared" si="138"/>
        <v>0</v>
      </c>
      <c r="V386" s="131">
        <f t="shared" si="139"/>
        <v>0</v>
      </c>
      <c r="W386" s="131">
        <f t="shared" si="140"/>
        <v>0</v>
      </c>
      <c r="X386" s="132">
        <f t="shared" si="141"/>
        <v>0</v>
      </c>
      <c r="Y386" s="130">
        <f t="shared" si="142"/>
        <v>0</v>
      </c>
      <c r="Z386" s="131">
        <f t="shared" si="143"/>
        <v>0</v>
      </c>
      <c r="AA386" s="131">
        <f t="shared" si="144"/>
        <v>0</v>
      </c>
      <c r="AB386" s="132">
        <f t="shared" si="145"/>
        <v>0</v>
      </c>
      <c r="AC386" s="130">
        <f t="shared" si="146"/>
        <v>0</v>
      </c>
      <c r="AD386" s="131">
        <f t="shared" si="147"/>
        <v>0</v>
      </c>
      <c r="AE386" s="131">
        <f t="shared" si="148"/>
        <v>0</v>
      </c>
      <c r="AF386" s="132">
        <f t="shared" si="149"/>
        <v>0</v>
      </c>
      <c r="AG386" s="130">
        <f t="shared" si="150"/>
        <v>0</v>
      </c>
      <c r="AH386" s="131">
        <f t="shared" si="151"/>
        <v>0</v>
      </c>
      <c r="AI386" s="131">
        <f t="shared" si="152"/>
        <v>0</v>
      </c>
      <c r="AJ386" s="132">
        <f t="shared" si="153"/>
        <v>0</v>
      </c>
      <c r="AK386" s="1"/>
    </row>
    <row r="387" spans="1:37" ht="15" hidden="1" customHeight="1">
      <c r="A387" s="1"/>
      <c r="B387" s="1"/>
      <c r="C387" s="68">
        <f t="shared" si="154"/>
        <v>45560</v>
      </c>
      <c r="D387" s="119">
        <v>269</v>
      </c>
      <c r="E387" s="130">
        <f t="shared" si="126"/>
        <v>0</v>
      </c>
      <c r="F387" s="131">
        <f t="shared" si="127"/>
        <v>0</v>
      </c>
      <c r="G387" s="131">
        <f t="shared" si="128"/>
        <v>0</v>
      </c>
      <c r="H387" s="132">
        <f t="shared" si="129"/>
        <v>0</v>
      </c>
      <c r="I387" s="130">
        <f t="shared" si="130"/>
        <v>0</v>
      </c>
      <c r="J387" s="131">
        <f t="shared" si="131"/>
        <v>0</v>
      </c>
      <c r="K387" s="131">
        <f t="shared" si="132"/>
        <v>0</v>
      </c>
      <c r="L387" s="132">
        <f t="shared" si="133"/>
        <v>0</v>
      </c>
      <c r="M387" s="130">
        <f t="shared" si="134"/>
        <v>0</v>
      </c>
      <c r="N387" s="131">
        <f t="shared" si="135"/>
        <v>0</v>
      </c>
      <c r="O387" s="131">
        <f t="shared" si="136"/>
        <v>0</v>
      </c>
      <c r="P387" s="132">
        <f t="shared" si="137"/>
        <v>0</v>
      </c>
      <c r="Q387" s="130">
        <f t="shared" si="138"/>
        <v>0</v>
      </c>
      <c r="V387" s="131">
        <f t="shared" si="139"/>
        <v>0</v>
      </c>
      <c r="W387" s="131">
        <f t="shared" si="140"/>
        <v>0</v>
      </c>
      <c r="X387" s="132">
        <f t="shared" si="141"/>
        <v>0</v>
      </c>
      <c r="Y387" s="130">
        <f t="shared" si="142"/>
        <v>0</v>
      </c>
      <c r="Z387" s="131">
        <f t="shared" si="143"/>
        <v>0</v>
      </c>
      <c r="AA387" s="131">
        <f t="shared" si="144"/>
        <v>0</v>
      </c>
      <c r="AB387" s="132">
        <f t="shared" si="145"/>
        <v>0</v>
      </c>
      <c r="AC387" s="130">
        <f t="shared" si="146"/>
        <v>0</v>
      </c>
      <c r="AD387" s="131">
        <f t="shared" si="147"/>
        <v>0</v>
      </c>
      <c r="AE387" s="131">
        <f t="shared" si="148"/>
        <v>0</v>
      </c>
      <c r="AF387" s="132">
        <f t="shared" si="149"/>
        <v>0</v>
      </c>
      <c r="AG387" s="130">
        <f t="shared" si="150"/>
        <v>0</v>
      </c>
      <c r="AH387" s="131">
        <f t="shared" si="151"/>
        <v>0</v>
      </c>
      <c r="AI387" s="131">
        <f t="shared" si="152"/>
        <v>0</v>
      </c>
      <c r="AJ387" s="132">
        <f t="shared" si="153"/>
        <v>0</v>
      </c>
      <c r="AK387" s="1"/>
    </row>
    <row r="388" spans="1:37" ht="15" hidden="1" customHeight="1">
      <c r="A388" s="1"/>
      <c r="B388" s="1"/>
      <c r="C388" s="68">
        <f t="shared" si="154"/>
        <v>45561</v>
      </c>
      <c r="D388" s="119">
        <v>270</v>
      </c>
      <c r="E388" s="130">
        <f t="shared" si="126"/>
        <v>0</v>
      </c>
      <c r="F388" s="131">
        <f t="shared" si="127"/>
        <v>0</v>
      </c>
      <c r="G388" s="131">
        <f t="shared" si="128"/>
        <v>0</v>
      </c>
      <c r="H388" s="132">
        <f t="shared" si="129"/>
        <v>0</v>
      </c>
      <c r="I388" s="130">
        <f t="shared" si="130"/>
        <v>0</v>
      </c>
      <c r="J388" s="131">
        <f t="shared" si="131"/>
        <v>0</v>
      </c>
      <c r="K388" s="131">
        <f t="shared" si="132"/>
        <v>0</v>
      </c>
      <c r="L388" s="132">
        <f t="shared" si="133"/>
        <v>0</v>
      </c>
      <c r="M388" s="130">
        <f t="shared" si="134"/>
        <v>0</v>
      </c>
      <c r="N388" s="131">
        <f t="shared" si="135"/>
        <v>0</v>
      </c>
      <c r="O388" s="131">
        <f t="shared" si="136"/>
        <v>0</v>
      </c>
      <c r="P388" s="132">
        <f t="shared" si="137"/>
        <v>0</v>
      </c>
      <c r="Q388" s="130">
        <f t="shared" si="138"/>
        <v>0</v>
      </c>
      <c r="V388" s="131">
        <f t="shared" si="139"/>
        <v>0</v>
      </c>
      <c r="W388" s="131">
        <f t="shared" si="140"/>
        <v>0</v>
      </c>
      <c r="X388" s="132">
        <f t="shared" si="141"/>
        <v>0</v>
      </c>
      <c r="Y388" s="130">
        <f t="shared" si="142"/>
        <v>0</v>
      </c>
      <c r="Z388" s="131">
        <f t="shared" si="143"/>
        <v>0</v>
      </c>
      <c r="AA388" s="131">
        <f t="shared" si="144"/>
        <v>0</v>
      </c>
      <c r="AB388" s="132">
        <f t="shared" si="145"/>
        <v>0</v>
      </c>
      <c r="AC388" s="130">
        <f t="shared" si="146"/>
        <v>0</v>
      </c>
      <c r="AD388" s="131">
        <f t="shared" si="147"/>
        <v>0</v>
      </c>
      <c r="AE388" s="131">
        <f t="shared" si="148"/>
        <v>0</v>
      </c>
      <c r="AF388" s="132">
        <f t="shared" si="149"/>
        <v>0</v>
      </c>
      <c r="AG388" s="130">
        <f t="shared" si="150"/>
        <v>0</v>
      </c>
      <c r="AH388" s="131">
        <f t="shared" si="151"/>
        <v>0</v>
      </c>
      <c r="AI388" s="131">
        <f t="shared" si="152"/>
        <v>0</v>
      </c>
      <c r="AJ388" s="132">
        <f t="shared" si="153"/>
        <v>0</v>
      </c>
      <c r="AK388" s="1"/>
    </row>
    <row r="389" spans="1:37" ht="15" hidden="1" customHeight="1">
      <c r="A389" s="1"/>
      <c r="B389" s="1"/>
      <c r="C389" s="68">
        <f t="shared" si="154"/>
        <v>45562</v>
      </c>
      <c r="D389" s="119">
        <v>271</v>
      </c>
      <c r="E389" s="130">
        <f t="shared" si="126"/>
        <v>0</v>
      </c>
      <c r="F389" s="131">
        <f t="shared" si="127"/>
        <v>0</v>
      </c>
      <c r="G389" s="131">
        <f t="shared" si="128"/>
        <v>0</v>
      </c>
      <c r="H389" s="132">
        <f t="shared" si="129"/>
        <v>0</v>
      </c>
      <c r="I389" s="130">
        <f t="shared" si="130"/>
        <v>0</v>
      </c>
      <c r="J389" s="131">
        <f t="shared" si="131"/>
        <v>0</v>
      </c>
      <c r="K389" s="131">
        <f t="shared" si="132"/>
        <v>0</v>
      </c>
      <c r="L389" s="132">
        <f t="shared" si="133"/>
        <v>0</v>
      </c>
      <c r="M389" s="130">
        <f t="shared" si="134"/>
        <v>0</v>
      </c>
      <c r="N389" s="131">
        <f t="shared" si="135"/>
        <v>0</v>
      </c>
      <c r="O389" s="131">
        <f t="shared" si="136"/>
        <v>0</v>
      </c>
      <c r="P389" s="132">
        <f t="shared" si="137"/>
        <v>0</v>
      </c>
      <c r="Q389" s="130">
        <f t="shared" si="138"/>
        <v>0</v>
      </c>
      <c r="V389" s="131">
        <f t="shared" si="139"/>
        <v>0</v>
      </c>
      <c r="W389" s="131">
        <f t="shared" si="140"/>
        <v>0</v>
      </c>
      <c r="X389" s="132">
        <f t="shared" si="141"/>
        <v>0</v>
      </c>
      <c r="Y389" s="130">
        <f t="shared" si="142"/>
        <v>0</v>
      </c>
      <c r="Z389" s="131">
        <f t="shared" si="143"/>
        <v>0</v>
      </c>
      <c r="AA389" s="131">
        <f t="shared" si="144"/>
        <v>0</v>
      </c>
      <c r="AB389" s="132">
        <f t="shared" si="145"/>
        <v>0</v>
      </c>
      <c r="AC389" s="130">
        <f t="shared" si="146"/>
        <v>0</v>
      </c>
      <c r="AD389" s="131">
        <f t="shared" si="147"/>
        <v>0</v>
      </c>
      <c r="AE389" s="131">
        <f t="shared" si="148"/>
        <v>0</v>
      </c>
      <c r="AF389" s="132">
        <f t="shared" si="149"/>
        <v>0</v>
      </c>
      <c r="AG389" s="130">
        <f t="shared" si="150"/>
        <v>0</v>
      </c>
      <c r="AH389" s="131">
        <f t="shared" si="151"/>
        <v>0</v>
      </c>
      <c r="AI389" s="131">
        <f t="shared" si="152"/>
        <v>0</v>
      </c>
      <c r="AJ389" s="132">
        <f t="shared" si="153"/>
        <v>0</v>
      </c>
      <c r="AK389" s="1"/>
    </row>
    <row r="390" spans="1:37" ht="15" hidden="1" customHeight="1">
      <c r="A390" s="1"/>
      <c r="B390" s="1"/>
      <c r="C390" s="68">
        <f t="shared" si="154"/>
        <v>45563</v>
      </c>
      <c r="D390" s="119">
        <v>272</v>
      </c>
      <c r="E390" s="130">
        <f t="shared" si="126"/>
        <v>0</v>
      </c>
      <c r="F390" s="131">
        <f t="shared" si="127"/>
        <v>0</v>
      </c>
      <c r="G390" s="131">
        <f t="shared" si="128"/>
        <v>0</v>
      </c>
      <c r="H390" s="132">
        <f t="shared" si="129"/>
        <v>0</v>
      </c>
      <c r="I390" s="130">
        <f t="shared" si="130"/>
        <v>0</v>
      </c>
      <c r="J390" s="131">
        <f t="shared" si="131"/>
        <v>0</v>
      </c>
      <c r="K390" s="131">
        <f t="shared" si="132"/>
        <v>0</v>
      </c>
      <c r="L390" s="132">
        <f t="shared" si="133"/>
        <v>0</v>
      </c>
      <c r="M390" s="130">
        <f t="shared" si="134"/>
        <v>0</v>
      </c>
      <c r="N390" s="131">
        <f t="shared" si="135"/>
        <v>0</v>
      </c>
      <c r="O390" s="131">
        <f t="shared" si="136"/>
        <v>0</v>
      </c>
      <c r="P390" s="132">
        <f t="shared" si="137"/>
        <v>0</v>
      </c>
      <c r="Q390" s="130">
        <f t="shared" si="138"/>
        <v>0</v>
      </c>
      <c r="V390" s="131">
        <f t="shared" si="139"/>
        <v>0</v>
      </c>
      <c r="W390" s="131">
        <f t="shared" si="140"/>
        <v>0</v>
      </c>
      <c r="X390" s="132">
        <f t="shared" si="141"/>
        <v>0</v>
      </c>
      <c r="Y390" s="130">
        <f t="shared" si="142"/>
        <v>0</v>
      </c>
      <c r="Z390" s="131">
        <f t="shared" si="143"/>
        <v>0</v>
      </c>
      <c r="AA390" s="131">
        <f t="shared" si="144"/>
        <v>0</v>
      </c>
      <c r="AB390" s="132">
        <f t="shared" si="145"/>
        <v>0</v>
      </c>
      <c r="AC390" s="130">
        <f t="shared" si="146"/>
        <v>0</v>
      </c>
      <c r="AD390" s="131">
        <f t="shared" si="147"/>
        <v>0</v>
      </c>
      <c r="AE390" s="131">
        <f t="shared" si="148"/>
        <v>0</v>
      </c>
      <c r="AF390" s="132">
        <f t="shared" si="149"/>
        <v>0</v>
      </c>
      <c r="AG390" s="130">
        <f t="shared" si="150"/>
        <v>0</v>
      </c>
      <c r="AH390" s="131">
        <f t="shared" si="151"/>
        <v>0</v>
      </c>
      <c r="AI390" s="131">
        <f t="shared" si="152"/>
        <v>0</v>
      </c>
      <c r="AJ390" s="132">
        <f t="shared" si="153"/>
        <v>0</v>
      </c>
      <c r="AK390" s="1"/>
    </row>
    <row r="391" spans="1:37" ht="15" hidden="1" customHeight="1">
      <c r="A391" s="1"/>
      <c r="B391" s="1"/>
      <c r="C391" s="68">
        <f t="shared" si="154"/>
        <v>45564</v>
      </c>
      <c r="D391" s="119">
        <v>273</v>
      </c>
      <c r="E391" s="130">
        <f t="shared" si="126"/>
        <v>0</v>
      </c>
      <c r="F391" s="131">
        <f t="shared" si="127"/>
        <v>0</v>
      </c>
      <c r="G391" s="131">
        <f t="shared" si="128"/>
        <v>0</v>
      </c>
      <c r="H391" s="132">
        <f t="shared" si="129"/>
        <v>0</v>
      </c>
      <c r="I391" s="130">
        <f t="shared" si="130"/>
        <v>0</v>
      </c>
      <c r="J391" s="131">
        <f t="shared" si="131"/>
        <v>0</v>
      </c>
      <c r="K391" s="131">
        <f t="shared" si="132"/>
        <v>0</v>
      </c>
      <c r="L391" s="132">
        <f t="shared" si="133"/>
        <v>0</v>
      </c>
      <c r="M391" s="130">
        <f t="shared" si="134"/>
        <v>0</v>
      </c>
      <c r="N391" s="131">
        <f t="shared" si="135"/>
        <v>0</v>
      </c>
      <c r="O391" s="131">
        <f t="shared" si="136"/>
        <v>0</v>
      </c>
      <c r="P391" s="132">
        <f t="shared" si="137"/>
        <v>0</v>
      </c>
      <c r="Q391" s="130">
        <f t="shared" si="138"/>
        <v>0</v>
      </c>
      <c r="V391" s="131">
        <f t="shared" si="139"/>
        <v>0</v>
      </c>
      <c r="W391" s="131">
        <f t="shared" si="140"/>
        <v>0</v>
      </c>
      <c r="X391" s="132">
        <f t="shared" si="141"/>
        <v>0</v>
      </c>
      <c r="Y391" s="130">
        <f t="shared" si="142"/>
        <v>0</v>
      </c>
      <c r="Z391" s="131">
        <f t="shared" si="143"/>
        <v>0</v>
      </c>
      <c r="AA391" s="131">
        <f t="shared" si="144"/>
        <v>0</v>
      </c>
      <c r="AB391" s="132">
        <f t="shared" si="145"/>
        <v>0</v>
      </c>
      <c r="AC391" s="130">
        <f t="shared" si="146"/>
        <v>0</v>
      </c>
      <c r="AD391" s="131">
        <f t="shared" si="147"/>
        <v>0</v>
      </c>
      <c r="AE391" s="131">
        <f t="shared" si="148"/>
        <v>0</v>
      </c>
      <c r="AF391" s="132">
        <f t="shared" si="149"/>
        <v>0</v>
      </c>
      <c r="AG391" s="130">
        <f t="shared" si="150"/>
        <v>0</v>
      </c>
      <c r="AH391" s="131">
        <f t="shared" si="151"/>
        <v>0</v>
      </c>
      <c r="AI391" s="131">
        <f t="shared" si="152"/>
        <v>0</v>
      </c>
      <c r="AJ391" s="132">
        <f t="shared" si="153"/>
        <v>0</v>
      </c>
      <c r="AK391" s="1"/>
    </row>
    <row r="392" spans="1:37" ht="15" hidden="1" customHeight="1">
      <c r="A392" s="1"/>
      <c r="B392" s="1"/>
      <c r="C392" s="68">
        <f t="shared" si="154"/>
        <v>45565</v>
      </c>
      <c r="D392" s="119">
        <v>274</v>
      </c>
      <c r="E392" s="130">
        <f t="shared" si="126"/>
        <v>0</v>
      </c>
      <c r="F392" s="131">
        <f t="shared" si="127"/>
        <v>0</v>
      </c>
      <c r="G392" s="131">
        <f t="shared" si="128"/>
        <v>0</v>
      </c>
      <c r="H392" s="132">
        <f t="shared" si="129"/>
        <v>0</v>
      </c>
      <c r="I392" s="130">
        <f t="shared" si="130"/>
        <v>0</v>
      </c>
      <c r="J392" s="131">
        <f t="shared" si="131"/>
        <v>0</v>
      </c>
      <c r="K392" s="131">
        <f t="shared" si="132"/>
        <v>0</v>
      </c>
      <c r="L392" s="132">
        <f t="shared" si="133"/>
        <v>0</v>
      </c>
      <c r="M392" s="130">
        <f t="shared" si="134"/>
        <v>0</v>
      </c>
      <c r="N392" s="131">
        <f t="shared" si="135"/>
        <v>0</v>
      </c>
      <c r="O392" s="131">
        <f t="shared" si="136"/>
        <v>0</v>
      </c>
      <c r="P392" s="132">
        <f t="shared" si="137"/>
        <v>0</v>
      </c>
      <c r="Q392" s="130">
        <f t="shared" si="138"/>
        <v>0</v>
      </c>
      <c r="V392" s="131">
        <f t="shared" si="139"/>
        <v>0</v>
      </c>
      <c r="W392" s="131">
        <f t="shared" si="140"/>
        <v>0</v>
      </c>
      <c r="X392" s="132">
        <f t="shared" si="141"/>
        <v>0</v>
      </c>
      <c r="Y392" s="130">
        <f t="shared" si="142"/>
        <v>0</v>
      </c>
      <c r="Z392" s="131">
        <f t="shared" si="143"/>
        <v>0</v>
      </c>
      <c r="AA392" s="131">
        <f t="shared" si="144"/>
        <v>0</v>
      </c>
      <c r="AB392" s="132">
        <f t="shared" si="145"/>
        <v>0</v>
      </c>
      <c r="AC392" s="130">
        <f t="shared" si="146"/>
        <v>0</v>
      </c>
      <c r="AD392" s="131">
        <f t="shared" si="147"/>
        <v>0</v>
      </c>
      <c r="AE392" s="131">
        <f t="shared" si="148"/>
        <v>0</v>
      </c>
      <c r="AF392" s="132">
        <f t="shared" si="149"/>
        <v>0</v>
      </c>
      <c r="AG392" s="130">
        <f t="shared" si="150"/>
        <v>0</v>
      </c>
      <c r="AH392" s="131">
        <f t="shared" si="151"/>
        <v>0</v>
      </c>
      <c r="AI392" s="131">
        <f t="shared" si="152"/>
        <v>0</v>
      </c>
      <c r="AJ392" s="132">
        <f t="shared" si="153"/>
        <v>0</v>
      </c>
      <c r="AK392" s="1"/>
    </row>
    <row r="393" spans="1:37" ht="15" hidden="1" customHeight="1">
      <c r="A393" s="1"/>
      <c r="B393" s="1"/>
      <c r="C393" s="68">
        <f t="shared" si="154"/>
        <v>45566</v>
      </c>
      <c r="D393" s="119">
        <v>275</v>
      </c>
      <c r="E393" s="130">
        <f t="shared" si="126"/>
        <v>0</v>
      </c>
      <c r="F393" s="131">
        <f t="shared" si="127"/>
        <v>0</v>
      </c>
      <c r="G393" s="131">
        <f t="shared" si="128"/>
        <v>0</v>
      </c>
      <c r="H393" s="132">
        <f t="shared" si="129"/>
        <v>0</v>
      </c>
      <c r="I393" s="130">
        <f t="shared" si="130"/>
        <v>0</v>
      </c>
      <c r="J393" s="131">
        <f t="shared" si="131"/>
        <v>0</v>
      </c>
      <c r="K393" s="131">
        <f t="shared" si="132"/>
        <v>0</v>
      </c>
      <c r="L393" s="132">
        <f t="shared" si="133"/>
        <v>0</v>
      </c>
      <c r="M393" s="130">
        <f t="shared" si="134"/>
        <v>0</v>
      </c>
      <c r="N393" s="131">
        <f t="shared" si="135"/>
        <v>0</v>
      </c>
      <c r="O393" s="131">
        <f t="shared" si="136"/>
        <v>0</v>
      </c>
      <c r="P393" s="132">
        <f t="shared" si="137"/>
        <v>0</v>
      </c>
      <c r="Q393" s="130">
        <f t="shared" si="138"/>
        <v>0</v>
      </c>
      <c r="V393" s="131">
        <f t="shared" si="139"/>
        <v>0</v>
      </c>
      <c r="W393" s="131">
        <f t="shared" si="140"/>
        <v>0</v>
      </c>
      <c r="X393" s="132">
        <f t="shared" si="141"/>
        <v>0</v>
      </c>
      <c r="Y393" s="130">
        <f t="shared" si="142"/>
        <v>0</v>
      </c>
      <c r="Z393" s="131">
        <f t="shared" si="143"/>
        <v>0</v>
      </c>
      <c r="AA393" s="131">
        <f t="shared" si="144"/>
        <v>0</v>
      </c>
      <c r="AB393" s="132">
        <f t="shared" si="145"/>
        <v>0</v>
      </c>
      <c r="AC393" s="130">
        <f t="shared" si="146"/>
        <v>0</v>
      </c>
      <c r="AD393" s="131">
        <f t="shared" si="147"/>
        <v>0</v>
      </c>
      <c r="AE393" s="131">
        <f t="shared" si="148"/>
        <v>0</v>
      </c>
      <c r="AF393" s="132">
        <f t="shared" si="149"/>
        <v>0</v>
      </c>
      <c r="AG393" s="130">
        <f t="shared" si="150"/>
        <v>0</v>
      </c>
      <c r="AH393" s="131">
        <f t="shared" si="151"/>
        <v>0</v>
      </c>
      <c r="AI393" s="131">
        <f t="shared" si="152"/>
        <v>0</v>
      </c>
      <c r="AJ393" s="132">
        <f t="shared" si="153"/>
        <v>0</v>
      </c>
      <c r="AK393" s="1"/>
    </row>
    <row r="394" spans="1:37" ht="15" hidden="1" customHeight="1">
      <c r="A394" s="1"/>
      <c r="B394" s="1"/>
      <c r="C394" s="68">
        <f t="shared" si="154"/>
        <v>45567</v>
      </c>
      <c r="D394" s="119">
        <v>276</v>
      </c>
      <c r="E394" s="130">
        <f t="shared" si="126"/>
        <v>0</v>
      </c>
      <c r="F394" s="131">
        <f t="shared" si="127"/>
        <v>0</v>
      </c>
      <c r="G394" s="131">
        <f t="shared" si="128"/>
        <v>0</v>
      </c>
      <c r="H394" s="132">
        <f t="shared" si="129"/>
        <v>0</v>
      </c>
      <c r="I394" s="130">
        <f t="shared" si="130"/>
        <v>0</v>
      </c>
      <c r="J394" s="131">
        <f t="shared" si="131"/>
        <v>0</v>
      </c>
      <c r="K394" s="131">
        <f t="shared" si="132"/>
        <v>0</v>
      </c>
      <c r="L394" s="132">
        <f t="shared" si="133"/>
        <v>0</v>
      </c>
      <c r="M394" s="130">
        <f t="shared" si="134"/>
        <v>0</v>
      </c>
      <c r="N394" s="131">
        <f t="shared" si="135"/>
        <v>0</v>
      </c>
      <c r="O394" s="131">
        <f t="shared" si="136"/>
        <v>0</v>
      </c>
      <c r="P394" s="132">
        <f t="shared" si="137"/>
        <v>0</v>
      </c>
      <c r="Q394" s="130">
        <f t="shared" si="138"/>
        <v>0</v>
      </c>
      <c r="V394" s="131">
        <f t="shared" si="139"/>
        <v>0</v>
      </c>
      <c r="W394" s="131">
        <f t="shared" si="140"/>
        <v>0</v>
      </c>
      <c r="X394" s="132">
        <f t="shared" si="141"/>
        <v>0</v>
      </c>
      <c r="Y394" s="130">
        <f t="shared" si="142"/>
        <v>0</v>
      </c>
      <c r="Z394" s="131">
        <f t="shared" si="143"/>
        <v>0</v>
      </c>
      <c r="AA394" s="131">
        <f t="shared" si="144"/>
        <v>0</v>
      </c>
      <c r="AB394" s="132">
        <f t="shared" si="145"/>
        <v>0</v>
      </c>
      <c r="AC394" s="130">
        <f t="shared" si="146"/>
        <v>0</v>
      </c>
      <c r="AD394" s="131">
        <f t="shared" si="147"/>
        <v>0</v>
      </c>
      <c r="AE394" s="131">
        <f t="shared" si="148"/>
        <v>0</v>
      </c>
      <c r="AF394" s="132">
        <f t="shared" si="149"/>
        <v>0</v>
      </c>
      <c r="AG394" s="130">
        <f t="shared" si="150"/>
        <v>0</v>
      </c>
      <c r="AH394" s="131">
        <f t="shared" si="151"/>
        <v>0</v>
      </c>
      <c r="AI394" s="131">
        <f t="shared" si="152"/>
        <v>0</v>
      </c>
      <c r="AJ394" s="132">
        <f t="shared" si="153"/>
        <v>0</v>
      </c>
      <c r="AK394" s="1"/>
    </row>
    <row r="395" spans="1:37" ht="15" hidden="1" customHeight="1">
      <c r="A395" s="1"/>
      <c r="B395" s="1"/>
      <c r="C395" s="68">
        <f t="shared" si="154"/>
        <v>45568</v>
      </c>
      <c r="D395" s="119">
        <v>277</v>
      </c>
      <c r="E395" s="130">
        <f t="shared" si="126"/>
        <v>0</v>
      </c>
      <c r="F395" s="131">
        <f t="shared" si="127"/>
        <v>0</v>
      </c>
      <c r="G395" s="131">
        <f t="shared" si="128"/>
        <v>0</v>
      </c>
      <c r="H395" s="132">
        <f t="shared" si="129"/>
        <v>0</v>
      </c>
      <c r="I395" s="130">
        <f t="shared" si="130"/>
        <v>0</v>
      </c>
      <c r="J395" s="131">
        <f t="shared" si="131"/>
        <v>0</v>
      </c>
      <c r="K395" s="131">
        <f t="shared" si="132"/>
        <v>0</v>
      </c>
      <c r="L395" s="132">
        <f t="shared" si="133"/>
        <v>0</v>
      </c>
      <c r="M395" s="130">
        <f t="shared" si="134"/>
        <v>0</v>
      </c>
      <c r="N395" s="131">
        <f t="shared" si="135"/>
        <v>0</v>
      </c>
      <c r="O395" s="131">
        <f t="shared" si="136"/>
        <v>0</v>
      </c>
      <c r="P395" s="132">
        <f t="shared" si="137"/>
        <v>0</v>
      </c>
      <c r="Q395" s="130">
        <f t="shared" si="138"/>
        <v>0</v>
      </c>
      <c r="V395" s="131">
        <f t="shared" si="139"/>
        <v>0</v>
      </c>
      <c r="W395" s="131">
        <f t="shared" si="140"/>
        <v>0</v>
      </c>
      <c r="X395" s="132">
        <f t="shared" si="141"/>
        <v>0</v>
      </c>
      <c r="Y395" s="130">
        <f t="shared" si="142"/>
        <v>0</v>
      </c>
      <c r="Z395" s="131">
        <f t="shared" si="143"/>
        <v>0</v>
      </c>
      <c r="AA395" s="131">
        <f t="shared" si="144"/>
        <v>0</v>
      </c>
      <c r="AB395" s="132">
        <f t="shared" si="145"/>
        <v>0</v>
      </c>
      <c r="AC395" s="130">
        <f t="shared" si="146"/>
        <v>0</v>
      </c>
      <c r="AD395" s="131">
        <f t="shared" si="147"/>
        <v>0</v>
      </c>
      <c r="AE395" s="131">
        <f t="shared" si="148"/>
        <v>0</v>
      </c>
      <c r="AF395" s="132">
        <f t="shared" si="149"/>
        <v>0</v>
      </c>
      <c r="AG395" s="130">
        <f t="shared" si="150"/>
        <v>0</v>
      </c>
      <c r="AH395" s="131">
        <f t="shared" si="151"/>
        <v>0</v>
      </c>
      <c r="AI395" s="131">
        <f t="shared" si="152"/>
        <v>0</v>
      </c>
      <c r="AJ395" s="132">
        <f t="shared" si="153"/>
        <v>0</v>
      </c>
      <c r="AK395" s="1"/>
    </row>
    <row r="396" spans="1:37" ht="15" hidden="1" customHeight="1">
      <c r="A396" s="1"/>
      <c r="B396" s="1"/>
      <c r="C396" s="68">
        <f t="shared" si="154"/>
        <v>45569</v>
      </c>
      <c r="D396" s="119">
        <v>278</v>
      </c>
      <c r="E396" s="130">
        <f t="shared" si="126"/>
        <v>0</v>
      </c>
      <c r="F396" s="131">
        <f t="shared" si="127"/>
        <v>0</v>
      </c>
      <c r="G396" s="131">
        <f t="shared" si="128"/>
        <v>0</v>
      </c>
      <c r="H396" s="132">
        <f t="shared" si="129"/>
        <v>0</v>
      </c>
      <c r="I396" s="130">
        <f t="shared" si="130"/>
        <v>0</v>
      </c>
      <c r="J396" s="131">
        <f t="shared" si="131"/>
        <v>0</v>
      </c>
      <c r="K396" s="131">
        <f t="shared" si="132"/>
        <v>0</v>
      </c>
      <c r="L396" s="132">
        <f t="shared" si="133"/>
        <v>0</v>
      </c>
      <c r="M396" s="130">
        <f t="shared" si="134"/>
        <v>0</v>
      </c>
      <c r="N396" s="131">
        <f t="shared" si="135"/>
        <v>0</v>
      </c>
      <c r="O396" s="131">
        <f t="shared" si="136"/>
        <v>0</v>
      </c>
      <c r="P396" s="132">
        <f t="shared" si="137"/>
        <v>0</v>
      </c>
      <c r="Q396" s="130">
        <f t="shared" si="138"/>
        <v>0</v>
      </c>
      <c r="V396" s="131">
        <f t="shared" si="139"/>
        <v>0</v>
      </c>
      <c r="W396" s="131">
        <f t="shared" si="140"/>
        <v>0</v>
      </c>
      <c r="X396" s="132">
        <f t="shared" si="141"/>
        <v>0</v>
      </c>
      <c r="Y396" s="130">
        <f t="shared" si="142"/>
        <v>0</v>
      </c>
      <c r="Z396" s="131">
        <f t="shared" si="143"/>
        <v>0</v>
      </c>
      <c r="AA396" s="131">
        <f t="shared" si="144"/>
        <v>0</v>
      </c>
      <c r="AB396" s="132">
        <f t="shared" si="145"/>
        <v>0</v>
      </c>
      <c r="AC396" s="130">
        <f t="shared" si="146"/>
        <v>0</v>
      </c>
      <c r="AD396" s="131">
        <f t="shared" si="147"/>
        <v>0</v>
      </c>
      <c r="AE396" s="131">
        <f t="shared" si="148"/>
        <v>0</v>
      </c>
      <c r="AF396" s="132">
        <f t="shared" si="149"/>
        <v>0</v>
      </c>
      <c r="AG396" s="130">
        <f t="shared" si="150"/>
        <v>0</v>
      </c>
      <c r="AH396" s="131">
        <f t="shared" si="151"/>
        <v>0</v>
      </c>
      <c r="AI396" s="131">
        <f t="shared" si="152"/>
        <v>0</v>
      </c>
      <c r="AJ396" s="132">
        <f t="shared" si="153"/>
        <v>0</v>
      </c>
      <c r="AK396" s="1"/>
    </row>
    <row r="397" spans="1:37" ht="15" hidden="1" customHeight="1">
      <c r="A397" s="1"/>
      <c r="B397" s="1"/>
      <c r="C397" s="68">
        <f t="shared" si="154"/>
        <v>45570</v>
      </c>
      <c r="D397" s="119">
        <v>279</v>
      </c>
      <c r="E397" s="130">
        <f t="shared" si="126"/>
        <v>0</v>
      </c>
      <c r="F397" s="131">
        <f t="shared" si="127"/>
        <v>0</v>
      </c>
      <c r="G397" s="131">
        <f t="shared" si="128"/>
        <v>0</v>
      </c>
      <c r="H397" s="132">
        <f t="shared" si="129"/>
        <v>0</v>
      </c>
      <c r="I397" s="130">
        <f t="shared" si="130"/>
        <v>0</v>
      </c>
      <c r="J397" s="131">
        <f t="shared" si="131"/>
        <v>0</v>
      </c>
      <c r="K397" s="131">
        <f t="shared" si="132"/>
        <v>0</v>
      </c>
      <c r="L397" s="132">
        <f t="shared" si="133"/>
        <v>0</v>
      </c>
      <c r="M397" s="130">
        <f t="shared" si="134"/>
        <v>0</v>
      </c>
      <c r="N397" s="131">
        <f t="shared" si="135"/>
        <v>0</v>
      </c>
      <c r="O397" s="131">
        <f t="shared" si="136"/>
        <v>0</v>
      </c>
      <c r="P397" s="132">
        <f t="shared" si="137"/>
        <v>0</v>
      </c>
      <c r="Q397" s="130">
        <f t="shared" si="138"/>
        <v>0</v>
      </c>
      <c r="V397" s="131">
        <f t="shared" si="139"/>
        <v>0</v>
      </c>
      <c r="W397" s="131">
        <f t="shared" si="140"/>
        <v>0</v>
      </c>
      <c r="X397" s="132">
        <f t="shared" si="141"/>
        <v>0</v>
      </c>
      <c r="Y397" s="130">
        <f t="shared" si="142"/>
        <v>0</v>
      </c>
      <c r="Z397" s="131">
        <f t="shared" si="143"/>
        <v>0</v>
      </c>
      <c r="AA397" s="131">
        <f t="shared" si="144"/>
        <v>0</v>
      </c>
      <c r="AB397" s="132">
        <f t="shared" si="145"/>
        <v>0</v>
      </c>
      <c r="AC397" s="130">
        <f t="shared" si="146"/>
        <v>0</v>
      </c>
      <c r="AD397" s="131">
        <f t="shared" si="147"/>
        <v>0</v>
      </c>
      <c r="AE397" s="131">
        <f t="shared" si="148"/>
        <v>0</v>
      </c>
      <c r="AF397" s="132">
        <f t="shared" si="149"/>
        <v>0</v>
      </c>
      <c r="AG397" s="130">
        <f t="shared" si="150"/>
        <v>0</v>
      </c>
      <c r="AH397" s="131">
        <f t="shared" si="151"/>
        <v>0</v>
      </c>
      <c r="AI397" s="131">
        <f t="shared" si="152"/>
        <v>0</v>
      </c>
      <c r="AJ397" s="132">
        <f t="shared" si="153"/>
        <v>0</v>
      </c>
      <c r="AK397" s="1"/>
    </row>
    <row r="398" spans="1:37" ht="15" hidden="1" customHeight="1">
      <c r="A398" s="1"/>
      <c r="B398" s="1"/>
      <c r="C398" s="68">
        <f t="shared" si="154"/>
        <v>45571</v>
      </c>
      <c r="D398" s="119">
        <v>280</v>
      </c>
      <c r="E398" s="130">
        <f t="shared" si="126"/>
        <v>0</v>
      </c>
      <c r="F398" s="131">
        <f t="shared" si="127"/>
        <v>0</v>
      </c>
      <c r="G398" s="131">
        <f t="shared" si="128"/>
        <v>0</v>
      </c>
      <c r="H398" s="132">
        <f t="shared" si="129"/>
        <v>0</v>
      </c>
      <c r="I398" s="130">
        <f t="shared" si="130"/>
        <v>0</v>
      </c>
      <c r="J398" s="131">
        <f t="shared" si="131"/>
        <v>0</v>
      </c>
      <c r="K398" s="131">
        <f t="shared" si="132"/>
        <v>0</v>
      </c>
      <c r="L398" s="132">
        <f t="shared" si="133"/>
        <v>0</v>
      </c>
      <c r="M398" s="130">
        <f t="shared" si="134"/>
        <v>0</v>
      </c>
      <c r="N398" s="131">
        <f t="shared" si="135"/>
        <v>0</v>
      </c>
      <c r="O398" s="131">
        <f t="shared" si="136"/>
        <v>0</v>
      </c>
      <c r="P398" s="132">
        <f t="shared" si="137"/>
        <v>0</v>
      </c>
      <c r="Q398" s="130">
        <f t="shared" si="138"/>
        <v>0</v>
      </c>
      <c r="V398" s="131">
        <f t="shared" si="139"/>
        <v>0</v>
      </c>
      <c r="W398" s="131">
        <f t="shared" si="140"/>
        <v>0</v>
      </c>
      <c r="X398" s="132">
        <f t="shared" si="141"/>
        <v>0</v>
      </c>
      <c r="Y398" s="130">
        <f t="shared" si="142"/>
        <v>0</v>
      </c>
      <c r="Z398" s="131">
        <f t="shared" si="143"/>
        <v>0</v>
      </c>
      <c r="AA398" s="131">
        <f t="shared" si="144"/>
        <v>0</v>
      </c>
      <c r="AB398" s="132">
        <f t="shared" si="145"/>
        <v>0</v>
      </c>
      <c r="AC398" s="130">
        <f t="shared" si="146"/>
        <v>0</v>
      </c>
      <c r="AD398" s="131">
        <f t="shared" si="147"/>
        <v>0</v>
      </c>
      <c r="AE398" s="131">
        <f t="shared" si="148"/>
        <v>0</v>
      </c>
      <c r="AF398" s="132">
        <f t="shared" si="149"/>
        <v>0</v>
      </c>
      <c r="AG398" s="130">
        <f t="shared" si="150"/>
        <v>0</v>
      </c>
      <c r="AH398" s="131">
        <f t="shared" si="151"/>
        <v>0</v>
      </c>
      <c r="AI398" s="131">
        <f t="shared" si="152"/>
        <v>0</v>
      </c>
      <c r="AJ398" s="132">
        <f t="shared" si="153"/>
        <v>0</v>
      </c>
      <c r="AK398" s="1"/>
    </row>
    <row r="399" spans="1:37" ht="15" hidden="1" customHeight="1">
      <c r="A399" s="1"/>
      <c r="B399" s="1"/>
      <c r="C399" s="68">
        <f t="shared" si="154"/>
        <v>45572</v>
      </c>
      <c r="D399" s="119">
        <v>281</v>
      </c>
      <c r="E399" s="130">
        <f t="shared" si="126"/>
        <v>0</v>
      </c>
      <c r="F399" s="131">
        <f t="shared" si="127"/>
        <v>0</v>
      </c>
      <c r="G399" s="131">
        <f t="shared" si="128"/>
        <v>0</v>
      </c>
      <c r="H399" s="132">
        <f t="shared" si="129"/>
        <v>0</v>
      </c>
      <c r="I399" s="130">
        <f t="shared" si="130"/>
        <v>0</v>
      </c>
      <c r="J399" s="131">
        <f t="shared" si="131"/>
        <v>0</v>
      </c>
      <c r="K399" s="131">
        <f t="shared" si="132"/>
        <v>0</v>
      </c>
      <c r="L399" s="132">
        <f t="shared" si="133"/>
        <v>0</v>
      </c>
      <c r="M399" s="130">
        <f t="shared" si="134"/>
        <v>0</v>
      </c>
      <c r="N399" s="131">
        <f t="shared" si="135"/>
        <v>0</v>
      </c>
      <c r="O399" s="131">
        <f t="shared" si="136"/>
        <v>0</v>
      </c>
      <c r="P399" s="132">
        <f t="shared" si="137"/>
        <v>0</v>
      </c>
      <c r="Q399" s="130">
        <f t="shared" si="138"/>
        <v>0</v>
      </c>
      <c r="V399" s="131">
        <f t="shared" si="139"/>
        <v>0</v>
      </c>
      <c r="W399" s="131">
        <f t="shared" si="140"/>
        <v>0</v>
      </c>
      <c r="X399" s="132">
        <f t="shared" si="141"/>
        <v>0</v>
      </c>
      <c r="Y399" s="130">
        <f t="shared" si="142"/>
        <v>0</v>
      </c>
      <c r="Z399" s="131">
        <f t="shared" si="143"/>
        <v>0</v>
      </c>
      <c r="AA399" s="131">
        <f t="shared" si="144"/>
        <v>0</v>
      </c>
      <c r="AB399" s="132">
        <f t="shared" si="145"/>
        <v>0</v>
      </c>
      <c r="AC399" s="130">
        <f t="shared" si="146"/>
        <v>0</v>
      </c>
      <c r="AD399" s="131">
        <f t="shared" si="147"/>
        <v>0</v>
      </c>
      <c r="AE399" s="131">
        <f t="shared" si="148"/>
        <v>0</v>
      </c>
      <c r="AF399" s="132">
        <f t="shared" si="149"/>
        <v>0</v>
      </c>
      <c r="AG399" s="130">
        <f t="shared" si="150"/>
        <v>0</v>
      </c>
      <c r="AH399" s="131">
        <f t="shared" si="151"/>
        <v>0</v>
      </c>
      <c r="AI399" s="131">
        <f t="shared" si="152"/>
        <v>0</v>
      </c>
      <c r="AJ399" s="132">
        <f t="shared" si="153"/>
        <v>0</v>
      </c>
      <c r="AK399" s="1"/>
    </row>
    <row r="400" spans="1:37" ht="15" hidden="1" customHeight="1">
      <c r="A400" s="1"/>
      <c r="B400" s="1"/>
      <c r="C400" s="68">
        <f t="shared" si="154"/>
        <v>45573</v>
      </c>
      <c r="D400" s="119">
        <v>282</v>
      </c>
      <c r="E400" s="130">
        <f t="shared" si="126"/>
        <v>0</v>
      </c>
      <c r="F400" s="131">
        <f t="shared" si="127"/>
        <v>0</v>
      </c>
      <c r="G400" s="131">
        <f t="shared" si="128"/>
        <v>0</v>
      </c>
      <c r="H400" s="132">
        <f t="shared" si="129"/>
        <v>0</v>
      </c>
      <c r="I400" s="130">
        <f t="shared" si="130"/>
        <v>0</v>
      </c>
      <c r="J400" s="131">
        <f t="shared" si="131"/>
        <v>0</v>
      </c>
      <c r="K400" s="131">
        <f t="shared" si="132"/>
        <v>0</v>
      </c>
      <c r="L400" s="132">
        <f t="shared" si="133"/>
        <v>0</v>
      </c>
      <c r="M400" s="130">
        <f t="shared" si="134"/>
        <v>0</v>
      </c>
      <c r="N400" s="131">
        <f t="shared" si="135"/>
        <v>0</v>
      </c>
      <c r="O400" s="131">
        <f t="shared" si="136"/>
        <v>0</v>
      </c>
      <c r="P400" s="132">
        <f t="shared" si="137"/>
        <v>0</v>
      </c>
      <c r="Q400" s="130">
        <f t="shared" si="138"/>
        <v>0</v>
      </c>
      <c r="V400" s="131">
        <f t="shared" si="139"/>
        <v>0</v>
      </c>
      <c r="W400" s="131">
        <f t="shared" si="140"/>
        <v>0</v>
      </c>
      <c r="X400" s="132">
        <f t="shared" si="141"/>
        <v>0</v>
      </c>
      <c r="Y400" s="130">
        <f t="shared" si="142"/>
        <v>0</v>
      </c>
      <c r="Z400" s="131">
        <f t="shared" si="143"/>
        <v>0</v>
      </c>
      <c r="AA400" s="131">
        <f t="shared" si="144"/>
        <v>0</v>
      </c>
      <c r="AB400" s="132">
        <f t="shared" si="145"/>
        <v>0</v>
      </c>
      <c r="AC400" s="130">
        <f t="shared" si="146"/>
        <v>0</v>
      </c>
      <c r="AD400" s="131">
        <f t="shared" si="147"/>
        <v>0</v>
      </c>
      <c r="AE400" s="131">
        <f t="shared" si="148"/>
        <v>0</v>
      </c>
      <c r="AF400" s="132">
        <f t="shared" si="149"/>
        <v>0</v>
      </c>
      <c r="AG400" s="130">
        <f t="shared" si="150"/>
        <v>0</v>
      </c>
      <c r="AH400" s="131">
        <f t="shared" si="151"/>
        <v>0</v>
      </c>
      <c r="AI400" s="131">
        <f t="shared" si="152"/>
        <v>0</v>
      </c>
      <c r="AJ400" s="132">
        <f t="shared" si="153"/>
        <v>0</v>
      </c>
      <c r="AK400" s="1"/>
    </row>
    <row r="401" spans="1:37" ht="15" hidden="1" customHeight="1">
      <c r="A401" s="1"/>
      <c r="B401" s="1"/>
      <c r="C401" s="68">
        <f t="shared" si="154"/>
        <v>45574</v>
      </c>
      <c r="D401" s="119">
        <v>283</v>
      </c>
      <c r="E401" s="130">
        <f t="shared" si="126"/>
        <v>0</v>
      </c>
      <c r="F401" s="131">
        <f t="shared" si="127"/>
        <v>0</v>
      </c>
      <c r="G401" s="131">
        <f t="shared" si="128"/>
        <v>0</v>
      </c>
      <c r="H401" s="132">
        <f t="shared" si="129"/>
        <v>0</v>
      </c>
      <c r="I401" s="130">
        <f t="shared" si="130"/>
        <v>0</v>
      </c>
      <c r="J401" s="131">
        <f t="shared" si="131"/>
        <v>0</v>
      </c>
      <c r="K401" s="131">
        <f t="shared" si="132"/>
        <v>0</v>
      </c>
      <c r="L401" s="132">
        <f t="shared" si="133"/>
        <v>0</v>
      </c>
      <c r="M401" s="130">
        <f t="shared" si="134"/>
        <v>0</v>
      </c>
      <c r="N401" s="131">
        <f t="shared" si="135"/>
        <v>0</v>
      </c>
      <c r="O401" s="131">
        <f t="shared" si="136"/>
        <v>0</v>
      </c>
      <c r="P401" s="132">
        <f t="shared" si="137"/>
        <v>0</v>
      </c>
      <c r="Q401" s="130">
        <f t="shared" si="138"/>
        <v>0</v>
      </c>
      <c r="V401" s="131">
        <f t="shared" si="139"/>
        <v>0</v>
      </c>
      <c r="W401" s="131">
        <f t="shared" si="140"/>
        <v>0</v>
      </c>
      <c r="X401" s="132">
        <f t="shared" si="141"/>
        <v>0</v>
      </c>
      <c r="Y401" s="130">
        <f t="shared" si="142"/>
        <v>0</v>
      </c>
      <c r="Z401" s="131">
        <f t="shared" si="143"/>
        <v>0</v>
      </c>
      <c r="AA401" s="131">
        <f t="shared" si="144"/>
        <v>0</v>
      </c>
      <c r="AB401" s="132">
        <f t="shared" si="145"/>
        <v>0</v>
      </c>
      <c r="AC401" s="130">
        <f t="shared" si="146"/>
        <v>0</v>
      </c>
      <c r="AD401" s="131">
        <f t="shared" si="147"/>
        <v>0</v>
      </c>
      <c r="AE401" s="131">
        <f t="shared" si="148"/>
        <v>0</v>
      </c>
      <c r="AF401" s="132">
        <f t="shared" si="149"/>
        <v>0</v>
      </c>
      <c r="AG401" s="130">
        <f t="shared" si="150"/>
        <v>0</v>
      </c>
      <c r="AH401" s="131">
        <f t="shared" si="151"/>
        <v>0</v>
      </c>
      <c r="AI401" s="131">
        <f t="shared" si="152"/>
        <v>0</v>
      </c>
      <c r="AJ401" s="132">
        <f t="shared" si="153"/>
        <v>0</v>
      </c>
      <c r="AK401" s="1"/>
    </row>
    <row r="402" spans="1:37" ht="15" hidden="1" customHeight="1">
      <c r="A402" s="1"/>
      <c r="B402" s="1"/>
      <c r="C402" s="68">
        <f t="shared" si="154"/>
        <v>45575</v>
      </c>
      <c r="D402" s="119">
        <v>284</v>
      </c>
      <c r="E402" s="130">
        <f t="shared" si="126"/>
        <v>0</v>
      </c>
      <c r="F402" s="131">
        <f t="shared" si="127"/>
        <v>0</v>
      </c>
      <c r="G402" s="131">
        <f t="shared" si="128"/>
        <v>0</v>
      </c>
      <c r="H402" s="132" t="str">
        <f t="shared" si="129"/>
        <v>ISP</v>
      </c>
      <c r="I402" s="130">
        <f t="shared" si="130"/>
        <v>0</v>
      </c>
      <c r="J402" s="131">
        <f t="shared" si="131"/>
        <v>0</v>
      </c>
      <c r="K402" s="131">
        <f t="shared" si="132"/>
        <v>0</v>
      </c>
      <c r="L402" s="132">
        <f t="shared" si="133"/>
        <v>0</v>
      </c>
      <c r="M402" s="130">
        <f t="shared" si="134"/>
        <v>0</v>
      </c>
      <c r="N402" s="131">
        <f t="shared" si="135"/>
        <v>0</v>
      </c>
      <c r="O402" s="131">
        <f t="shared" si="136"/>
        <v>0</v>
      </c>
      <c r="P402" s="132">
        <f t="shared" si="137"/>
        <v>0</v>
      </c>
      <c r="Q402" s="130">
        <f t="shared" si="138"/>
        <v>0</v>
      </c>
      <c r="V402" s="131">
        <f t="shared" si="139"/>
        <v>0</v>
      </c>
      <c r="W402" s="131">
        <f t="shared" si="140"/>
        <v>0</v>
      </c>
      <c r="X402" s="132">
        <f t="shared" si="141"/>
        <v>0</v>
      </c>
      <c r="Y402" s="130">
        <f t="shared" si="142"/>
        <v>0</v>
      </c>
      <c r="Z402" s="131">
        <f t="shared" si="143"/>
        <v>0</v>
      </c>
      <c r="AA402" s="131">
        <f t="shared" si="144"/>
        <v>0</v>
      </c>
      <c r="AB402" s="132">
        <f t="shared" si="145"/>
        <v>0</v>
      </c>
      <c r="AC402" s="130">
        <f t="shared" si="146"/>
        <v>0</v>
      </c>
      <c r="AD402" s="131">
        <f t="shared" si="147"/>
        <v>0</v>
      </c>
      <c r="AE402" s="131">
        <f t="shared" si="148"/>
        <v>0</v>
      </c>
      <c r="AF402" s="132">
        <f t="shared" si="149"/>
        <v>0</v>
      </c>
      <c r="AG402" s="130">
        <f t="shared" si="150"/>
        <v>0</v>
      </c>
      <c r="AH402" s="131">
        <f t="shared" si="151"/>
        <v>0</v>
      </c>
      <c r="AI402" s="131">
        <f t="shared" si="152"/>
        <v>0</v>
      </c>
      <c r="AJ402" s="132">
        <f t="shared" si="153"/>
        <v>0</v>
      </c>
      <c r="AK402" s="1"/>
    </row>
    <row r="403" spans="1:37" ht="15" hidden="1" customHeight="1">
      <c r="A403" s="1"/>
      <c r="B403" s="1"/>
      <c r="C403" s="68">
        <f t="shared" si="154"/>
        <v>45576</v>
      </c>
      <c r="D403" s="119">
        <v>285</v>
      </c>
      <c r="E403" s="130">
        <f t="shared" si="126"/>
        <v>0</v>
      </c>
      <c r="F403" s="131">
        <f t="shared" si="127"/>
        <v>0</v>
      </c>
      <c r="G403" s="131">
        <f t="shared" si="128"/>
        <v>0</v>
      </c>
      <c r="H403" s="132" t="str">
        <f t="shared" si="129"/>
        <v>ISP</v>
      </c>
      <c r="I403" s="130">
        <f t="shared" si="130"/>
        <v>0</v>
      </c>
      <c r="J403" s="131">
        <f t="shared" si="131"/>
        <v>0</v>
      </c>
      <c r="K403" s="131">
        <f t="shared" si="132"/>
        <v>0</v>
      </c>
      <c r="L403" s="132">
        <f t="shared" si="133"/>
        <v>0</v>
      </c>
      <c r="M403" s="130">
        <f t="shared" si="134"/>
        <v>0</v>
      </c>
      <c r="N403" s="131">
        <f t="shared" si="135"/>
        <v>0</v>
      </c>
      <c r="O403" s="131">
        <f t="shared" si="136"/>
        <v>0</v>
      </c>
      <c r="P403" s="132">
        <f t="shared" si="137"/>
        <v>0</v>
      </c>
      <c r="Q403" s="130">
        <f t="shared" si="138"/>
        <v>0</v>
      </c>
      <c r="V403" s="131">
        <f t="shared" si="139"/>
        <v>0</v>
      </c>
      <c r="W403" s="131">
        <f t="shared" si="140"/>
        <v>0</v>
      </c>
      <c r="X403" s="132">
        <f t="shared" si="141"/>
        <v>0</v>
      </c>
      <c r="Y403" s="130">
        <f t="shared" si="142"/>
        <v>0</v>
      </c>
      <c r="Z403" s="131">
        <f t="shared" si="143"/>
        <v>0</v>
      </c>
      <c r="AA403" s="131">
        <f t="shared" si="144"/>
        <v>0</v>
      </c>
      <c r="AB403" s="132">
        <f t="shared" si="145"/>
        <v>0</v>
      </c>
      <c r="AC403" s="130">
        <f t="shared" si="146"/>
        <v>0</v>
      </c>
      <c r="AD403" s="131">
        <f t="shared" si="147"/>
        <v>0</v>
      </c>
      <c r="AE403" s="131">
        <f t="shared" si="148"/>
        <v>0</v>
      </c>
      <c r="AF403" s="132">
        <f t="shared" si="149"/>
        <v>0</v>
      </c>
      <c r="AG403" s="130">
        <f t="shared" si="150"/>
        <v>0</v>
      </c>
      <c r="AH403" s="131">
        <f t="shared" si="151"/>
        <v>0</v>
      </c>
      <c r="AI403" s="131">
        <f t="shared" si="152"/>
        <v>0</v>
      </c>
      <c r="AJ403" s="132">
        <f t="shared" si="153"/>
        <v>0</v>
      </c>
      <c r="AK403" s="1"/>
    </row>
    <row r="404" spans="1:37" ht="15" hidden="1" customHeight="1">
      <c r="A404" s="1"/>
      <c r="B404" s="1"/>
      <c r="C404" s="68">
        <f t="shared" si="154"/>
        <v>45577</v>
      </c>
      <c r="D404" s="119">
        <v>286</v>
      </c>
      <c r="E404" s="130">
        <f t="shared" si="126"/>
        <v>0</v>
      </c>
      <c r="F404" s="131">
        <f t="shared" si="127"/>
        <v>0</v>
      </c>
      <c r="G404" s="131">
        <f t="shared" si="128"/>
        <v>0</v>
      </c>
      <c r="H404" s="132" t="str">
        <f t="shared" si="129"/>
        <v>ISP</v>
      </c>
      <c r="I404" s="130">
        <f t="shared" si="130"/>
        <v>0</v>
      </c>
      <c r="J404" s="131">
        <f t="shared" si="131"/>
        <v>0</v>
      </c>
      <c r="K404" s="131">
        <f t="shared" si="132"/>
        <v>0</v>
      </c>
      <c r="L404" s="132">
        <f t="shared" si="133"/>
        <v>0</v>
      </c>
      <c r="M404" s="130">
        <f t="shared" si="134"/>
        <v>0</v>
      </c>
      <c r="N404" s="131">
        <f t="shared" si="135"/>
        <v>0</v>
      </c>
      <c r="O404" s="131">
        <f t="shared" si="136"/>
        <v>0</v>
      </c>
      <c r="P404" s="132">
        <f t="shared" si="137"/>
        <v>0</v>
      </c>
      <c r="Q404" s="130">
        <f t="shared" si="138"/>
        <v>0</v>
      </c>
      <c r="V404" s="131">
        <f t="shared" si="139"/>
        <v>0</v>
      </c>
      <c r="W404" s="131">
        <f t="shared" si="140"/>
        <v>0</v>
      </c>
      <c r="X404" s="132">
        <f t="shared" si="141"/>
        <v>0</v>
      </c>
      <c r="Y404" s="130">
        <f t="shared" si="142"/>
        <v>0</v>
      </c>
      <c r="Z404" s="131">
        <f t="shared" si="143"/>
        <v>0</v>
      </c>
      <c r="AA404" s="131">
        <f t="shared" si="144"/>
        <v>0</v>
      </c>
      <c r="AB404" s="132">
        <f t="shared" si="145"/>
        <v>0</v>
      </c>
      <c r="AC404" s="130">
        <f t="shared" si="146"/>
        <v>0</v>
      </c>
      <c r="AD404" s="131">
        <f t="shared" si="147"/>
        <v>0</v>
      </c>
      <c r="AE404" s="131">
        <f t="shared" si="148"/>
        <v>0</v>
      </c>
      <c r="AF404" s="132">
        <f t="shared" si="149"/>
        <v>0</v>
      </c>
      <c r="AG404" s="130">
        <f t="shared" si="150"/>
        <v>0</v>
      </c>
      <c r="AH404" s="131">
        <f t="shared" si="151"/>
        <v>0</v>
      </c>
      <c r="AI404" s="131">
        <f t="shared" si="152"/>
        <v>0</v>
      </c>
      <c r="AJ404" s="132">
        <f t="shared" si="153"/>
        <v>0</v>
      </c>
      <c r="AK404" s="1"/>
    </row>
    <row r="405" spans="1:37" ht="15" hidden="1" customHeight="1">
      <c r="A405" s="1"/>
      <c r="B405" s="1"/>
      <c r="C405" s="68">
        <f t="shared" si="154"/>
        <v>45578</v>
      </c>
      <c r="D405" s="119">
        <v>287</v>
      </c>
      <c r="E405" s="130">
        <f t="shared" si="126"/>
        <v>0</v>
      </c>
      <c r="F405" s="131">
        <f t="shared" si="127"/>
        <v>0</v>
      </c>
      <c r="G405" s="131">
        <f t="shared" si="128"/>
        <v>0</v>
      </c>
      <c r="H405" s="132" t="str">
        <f t="shared" si="129"/>
        <v>ISP</v>
      </c>
      <c r="I405" s="130">
        <f t="shared" si="130"/>
        <v>0</v>
      </c>
      <c r="J405" s="131">
        <f t="shared" si="131"/>
        <v>0</v>
      </c>
      <c r="K405" s="131">
        <f t="shared" si="132"/>
        <v>0</v>
      </c>
      <c r="L405" s="132">
        <f t="shared" si="133"/>
        <v>0</v>
      </c>
      <c r="M405" s="130">
        <f t="shared" si="134"/>
        <v>0</v>
      </c>
      <c r="N405" s="131">
        <f t="shared" si="135"/>
        <v>0</v>
      </c>
      <c r="O405" s="131">
        <f t="shared" si="136"/>
        <v>0</v>
      </c>
      <c r="P405" s="132">
        <f t="shared" si="137"/>
        <v>0</v>
      </c>
      <c r="Q405" s="130">
        <f t="shared" si="138"/>
        <v>0</v>
      </c>
      <c r="V405" s="131">
        <f t="shared" si="139"/>
        <v>0</v>
      </c>
      <c r="W405" s="131">
        <f t="shared" si="140"/>
        <v>0</v>
      </c>
      <c r="X405" s="132">
        <f t="shared" si="141"/>
        <v>0</v>
      </c>
      <c r="Y405" s="130">
        <f t="shared" si="142"/>
        <v>0</v>
      </c>
      <c r="Z405" s="131">
        <f t="shared" si="143"/>
        <v>0</v>
      </c>
      <c r="AA405" s="131">
        <f t="shared" si="144"/>
        <v>0</v>
      </c>
      <c r="AB405" s="132">
        <f t="shared" si="145"/>
        <v>0</v>
      </c>
      <c r="AC405" s="130">
        <f t="shared" si="146"/>
        <v>0</v>
      </c>
      <c r="AD405" s="131">
        <f t="shared" si="147"/>
        <v>0</v>
      </c>
      <c r="AE405" s="131">
        <f t="shared" si="148"/>
        <v>0</v>
      </c>
      <c r="AF405" s="132">
        <f t="shared" si="149"/>
        <v>0</v>
      </c>
      <c r="AG405" s="130">
        <f t="shared" si="150"/>
        <v>0</v>
      </c>
      <c r="AH405" s="131">
        <f t="shared" si="151"/>
        <v>0</v>
      </c>
      <c r="AI405" s="131">
        <f t="shared" si="152"/>
        <v>0</v>
      </c>
      <c r="AJ405" s="132">
        <f t="shared" si="153"/>
        <v>0</v>
      </c>
      <c r="AK405" s="1"/>
    </row>
    <row r="406" spans="1:37" ht="15" hidden="1" customHeight="1">
      <c r="A406" s="1"/>
      <c r="B406" s="1"/>
      <c r="C406" s="68">
        <f t="shared" si="154"/>
        <v>45579</v>
      </c>
      <c r="D406" s="119">
        <v>288</v>
      </c>
      <c r="E406" s="130">
        <f t="shared" si="126"/>
        <v>0</v>
      </c>
      <c r="F406" s="131">
        <f t="shared" si="127"/>
        <v>0</v>
      </c>
      <c r="G406" s="131">
        <f t="shared" si="128"/>
        <v>0</v>
      </c>
      <c r="H406" s="132" t="str">
        <f t="shared" si="129"/>
        <v>ISP</v>
      </c>
      <c r="I406" s="130">
        <f t="shared" si="130"/>
        <v>0</v>
      </c>
      <c r="J406" s="131">
        <f t="shared" si="131"/>
        <v>0</v>
      </c>
      <c r="K406" s="131">
        <f t="shared" si="132"/>
        <v>0</v>
      </c>
      <c r="L406" s="132">
        <f t="shared" si="133"/>
        <v>0</v>
      </c>
      <c r="M406" s="130">
        <f t="shared" si="134"/>
        <v>0</v>
      </c>
      <c r="N406" s="131">
        <f t="shared" si="135"/>
        <v>0</v>
      </c>
      <c r="O406" s="131">
        <f t="shared" si="136"/>
        <v>0</v>
      </c>
      <c r="P406" s="132">
        <f t="shared" si="137"/>
        <v>0</v>
      </c>
      <c r="Q406" s="130">
        <f t="shared" si="138"/>
        <v>0</v>
      </c>
      <c r="V406" s="131">
        <f t="shared" si="139"/>
        <v>0</v>
      </c>
      <c r="W406" s="131">
        <f t="shared" si="140"/>
        <v>0</v>
      </c>
      <c r="X406" s="132">
        <f t="shared" si="141"/>
        <v>0</v>
      </c>
      <c r="Y406" s="130">
        <f t="shared" si="142"/>
        <v>0</v>
      </c>
      <c r="Z406" s="131">
        <f t="shared" si="143"/>
        <v>0</v>
      </c>
      <c r="AA406" s="131">
        <f t="shared" si="144"/>
        <v>0</v>
      </c>
      <c r="AB406" s="132">
        <f t="shared" si="145"/>
        <v>0</v>
      </c>
      <c r="AC406" s="130">
        <f t="shared" si="146"/>
        <v>0</v>
      </c>
      <c r="AD406" s="131">
        <f t="shared" si="147"/>
        <v>0</v>
      </c>
      <c r="AE406" s="131">
        <f t="shared" si="148"/>
        <v>0</v>
      </c>
      <c r="AF406" s="132">
        <f t="shared" si="149"/>
        <v>0</v>
      </c>
      <c r="AG406" s="130">
        <f t="shared" si="150"/>
        <v>0</v>
      </c>
      <c r="AH406" s="131">
        <f t="shared" si="151"/>
        <v>0</v>
      </c>
      <c r="AI406" s="131">
        <f t="shared" si="152"/>
        <v>0</v>
      </c>
      <c r="AJ406" s="132">
        <f t="shared" si="153"/>
        <v>0</v>
      </c>
      <c r="AK406" s="1"/>
    </row>
    <row r="407" spans="1:37" ht="15" hidden="1" customHeight="1">
      <c r="A407" s="1"/>
      <c r="B407" s="1"/>
      <c r="C407" s="68">
        <f t="shared" si="154"/>
        <v>45580</v>
      </c>
      <c r="D407" s="119">
        <v>289</v>
      </c>
      <c r="E407" s="130">
        <f t="shared" si="126"/>
        <v>0</v>
      </c>
      <c r="F407" s="131">
        <f t="shared" si="127"/>
        <v>0</v>
      </c>
      <c r="G407" s="131">
        <f t="shared" si="128"/>
        <v>0</v>
      </c>
      <c r="H407" s="132" t="str">
        <f t="shared" si="129"/>
        <v>ISP</v>
      </c>
      <c r="I407" s="130">
        <f t="shared" si="130"/>
        <v>0</v>
      </c>
      <c r="J407" s="131">
        <f t="shared" si="131"/>
        <v>0</v>
      </c>
      <c r="K407" s="131">
        <f t="shared" si="132"/>
        <v>0</v>
      </c>
      <c r="L407" s="132" t="str">
        <f t="shared" si="133"/>
        <v>ISP</v>
      </c>
      <c r="M407" s="130">
        <f t="shared" si="134"/>
        <v>0</v>
      </c>
      <c r="N407" s="131">
        <f t="shared" si="135"/>
        <v>0</v>
      </c>
      <c r="O407" s="131">
        <f t="shared" si="136"/>
        <v>0</v>
      </c>
      <c r="P407" s="132">
        <f t="shared" si="137"/>
        <v>0</v>
      </c>
      <c r="Q407" s="130">
        <f t="shared" si="138"/>
        <v>0</v>
      </c>
      <c r="V407" s="131">
        <f t="shared" si="139"/>
        <v>0</v>
      </c>
      <c r="W407" s="131">
        <f t="shared" si="140"/>
        <v>0</v>
      </c>
      <c r="X407" s="132">
        <f t="shared" si="141"/>
        <v>0</v>
      </c>
      <c r="Y407" s="130">
        <f t="shared" si="142"/>
        <v>0</v>
      </c>
      <c r="Z407" s="131">
        <f t="shared" si="143"/>
        <v>0</v>
      </c>
      <c r="AA407" s="131">
        <f t="shared" si="144"/>
        <v>0</v>
      </c>
      <c r="AB407" s="132">
        <f t="shared" si="145"/>
        <v>0</v>
      </c>
      <c r="AC407" s="130">
        <f t="shared" si="146"/>
        <v>0</v>
      </c>
      <c r="AD407" s="131">
        <f t="shared" si="147"/>
        <v>0</v>
      </c>
      <c r="AE407" s="131">
        <f t="shared" si="148"/>
        <v>0</v>
      </c>
      <c r="AF407" s="132">
        <f t="shared" si="149"/>
        <v>0</v>
      </c>
      <c r="AG407" s="130">
        <f t="shared" si="150"/>
        <v>0</v>
      </c>
      <c r="AH407" s="131">
        <f t="shared" si="151"/>
        <v>0</v>
      </c>
      <c r="AI407" s="131">
        <f t="shared" si="152"/>
        <v>0</v>
      </c>
      <c r="AJ407" s="132">
        <f t="shared" si="153"/>
        <v>0</v>
      </c>
      <c r="AK407" s="1"/>
    </row>
    <row r="408" spans="1:37" ht="15" hidden="1" customHeight="1">
      <c r="A408" s="1"/>
      <c r="B408" s="1"/>
      <c r="C408" s="68">
        <f t="shared" si="154"/>
        <v>45581</v>
      </c>
      <c r="D408" s="119">
        <v>290</v>
      </c>
      <c r="E408" s="130">
        <f t="shared" si="126"/>
        <v>0</v>
      </c>
      <c r="F408" s="131" t="str">
        <f t="shared" si="127"/>
        <v>SF</v>
      </c>
      <c r="G408" s="131">
        <f t="shared" si="128"/>
        <v>0</v>
      </c>
      <c r="H408" s="132" t="str">
        <f t="shared" si="129"/>
        <v>ISP</v>
      </c>
      <c r="I408" s="130">
        <f t="shared" si="130"/>
        <v>0</v>
      </c>
      <c r="J408" s="131">
        <f t="shared" si="131"/>
        <v>0</v>
      </c>
      <c r="K408" s="131">
        <f t="shared" si="132"/>
        <v>0</v>
      </c>
      <c r="L408" s="132" t="str">
        <f t="shared" si="133"/>
        <v>ISP</v>
      </c>
      <c r="M408" s="130">
        <f t="shared" si="134"/>
        <v>0</v>
      </c>
      <c r="N408" s="131">
        <f t="shared" si="135"/>
        <v>0</v>
      </c>
      <c r="O408" s="131">
        <f t="shared" si="136"/>
        <v>0</v>
      </c>
      <c r="P408" s="132">
        <f t="shared" si="137"/>
        <v>0</v>
      </c>
      <c r="Q408" s="130">
        <f t="shared" si="138"/>
        <v>0</v>
      </c>
      <c r="V408" s="131">
        <f t="shared" si="139"/>
        <v>0</v>
      </c>
      <c r="W408" s="131">
        <f t="shared" si="140"/>
        <v>0</v>
      </c>
      <c r="X408" s="132">
        <f t="shared" si="141"/>
        <v>0</v>
      </c>
      <c r="Y408" s="130">
        <f t="shared" si="142"/>
        <v>0</v>
      </c>
      <c r="Z408" s="131">
        <f t="shared" si="143"/>
        <v>0</v>
      </c>
      <c r="AA408" s="131">
        <f t="shared" si="144"/>
        <v>0</v>
      </c>
      <c r="AB408" s="132">
        <f t="shared" si="145"/>
        <v>0</v>
      </c>
      <c r="AC408" s="130">
        <f t="shared" si="146"/>
        <v>0</v>
      </c>
      <c r="AD408" s="131">
        <f t="shared" si="147"/>
        <v>0</v>
      </c>
      <c r="AE408" s="131">
        <f t="shared" si="148"/>
        <v>0</v>
      </c>
      <c r="AF408" s="132">
        <f t="shared" si="149"/>
        <v>0</v>
      </c>
      <c r="AG408" s="130">
        <f t="shared" si="150"/>
        <v>0</v>
      </c>
      <c r="AH408" s="131">
        <f t="shared" si="151"/>
        <v>0</v>
      </c>
      <c r="AI408" s="131">
        <f t="shared" si="152"/>
        <v>0</v>
      </c>
      <c r="AJ408" s="132">
        <f t="shared" si="153"/>
        <v>0</v>
      </c>
      <c r="AK408" s="1"/>
    </row>
    <row r="409" spans="1:37" ht="15" hidden="1" customHeight="1">
      <c r="A409" s="1"/>
      <c r="B409" s="1"/>
      <c r="C409" s="68">
        <f t="shared" si="154"/>
        <v>45582</v>
      </c>
      <c r="D409" s="119">
        <v>291</v>
      </c>
      <c r="E409" s="130">
        <f t="shared" si="126"/>
        <v>0</v>
      </c>
      <c r="F409" s="131">
        <f t="shared" si="127"/>
        <v>0</v>
      </c>
      <c r="G409" s="131">
        <f t="shared" si="128"/>
        <v>0</v>
      </c>
      <c r="H409" s="132" t="str">
        <f t="shared" si="129"/>
        <v>ISP</v>
      </c>
      <c r="I409" s="130">
        <f t="shared" si="130"/>
        <v>0</v>
      </c>
      <c r="J409" s="131">
        <f t="shared" si="131"/>
        <v>0</v>
      </c>
      <c r="K409" s="131">
        <f t="shared" si="132"/>
        <v>0</v>
      </c>
      <c r="L409" s="132" t="str">
        <f t="shared" si="133"/>
        <v>ISP</v>
      </c>
      <c r="M409" s="130">
        <f t="shared" si="134"/>
        <v>0</v>
      </c>
      <c r="N409" s="131">
        <f t="shared" si="135"/>
        <v>0</v>
      </c>
      <c r="O409" s="131">
        <f t="shared" si="136"/>
        <v>0</v>
      </c>
      <c r="P409" s="132">
        <f t="shared" si="137"/>
        <v>0</v>
      </c>
      <c r="Q409" s="130">
        <f t="shared" si="138"/>
        <v>0</v>
      </c>
      <c r="V409" s="131">
        <f t="shared" si="139"/>
        <v>0</v>
      </c>
      <c r="W409" s="131">
        <f t="shared" si="140"/>
        <v>0</v>
      </c>
      <c r="X409" s="132">
        <f t="shared" si="141"/>
        <v>0</v>
      </c>
      <c r="Y409" s="130">
        <f t="shared" si="142"/>
        <v>0</v>
      </c>
      <c r="Z409" s="131">
        <f t="shared" si="143"/>
        <v>0</v>
      </c>
      <c r="AA409" s="131">
        <f t="shared" si="144"/>
        <v>0</v>
      </c>
      <c r="AB409" s="132">
        <f t="shared" si="145"/>
        <v>0</v>
      </c>
      <c r="AC409" s="130">
        <f t="shared" si="146"/>
        <v>0</v>
      </c>
      <c r="AD409" s="131">
        <f t="shared" si="147"/>
        <v>0</v>
      </c>
      <c r="AE409" s="131">
        <f t="shared" si="148"/>
        <v>0</v>
      </c>
      <c r="AF409" s="132">
        <f t="shared" si="149"/>
        <v>0</v>
      </c>
      <c r="AG409" s="130">
        <f t="shared" si="150"/>
        <v>0</v>
      </c>
      <c r="AH409" s="131">
        <f t="shared" si="151"/>
        <v>0</v>
      </c>
      <c r="AI409" s="131">
        <f t="shared" si="152"/>
        <v>0</v>
      </c>
      <c r="AJ409" s="132">
        <f t="shared" si="153"/>
        <v>0</v>
      </c>
      <c r="AK409" s="1"/>
    </row>
    <row r="410" spans="1:37" ht="15" hidden="1" customHeight="1">
      <c r="A410" s="1"/>
      <c r="B410" s="1"/>
      <c r="C410" s="68">
        <f t="shared" si="154"/>
        <v>45583</v>
      </c>
      <c r="D410" s="119">
        <v>292</v>
      </c>
      <c r="E410" s="130">
        <f t="shared" si="126"/>
        <v>0</v>
      </c>
      <c r="F410" s="131">
        <f t="shared" si="127"/>
        <v>0</v>
      </c>
      <c r="G410" s="131">
        <f t="shared" si="128"/>
        <v>0</v>
      </c>
      <c r="H410" s="132" t="str">
        <f t="shared" si="129"/>
        <v>ISP</v>
      </c>
      <c r="I410" s="130">
        <f t="shared" si="130"/>
        <v>0</v>
      </c>
      <c r="J410" s="131">
        <f t="shared" si="131"/>
        <v>0</v>
      </c>
      <c r="K410" s="131">
        <f t="shared" si="132"/>
        <v>0</v>
      </c>
      <c r="L410" s="132" t="str">
        <f t="shared" si="133"/>
        <v>ISP</v>
      </c>
      <c r="M410" s="130">
        <f t="shared" si="134"/>
        <v>0</v>
      </c>
      <c r="N410" s="131">
        <f t="shared" si="135"/>
        <v>0</v>
      </c>
      <c r="O410" s="131">
        <f t="shared" si="136"/>
        <v>0</v>
      </c>
      <c r="P410" s="132">
        <f t="shared" si="137"/>
        <v>0</v>
      </c>
      <c r="Q410" s="130">
        <f t="shared" si="138"/>
        <v>0</v>
      </c>
      <c r="V410" s="131">
        <f t="shared" si="139"/>
        <v>0</v>
      </c>
      <c r="W410" s="131">
        <f t="shared" si="140"/>
        <v>0</v>
      </c>
      <c r="X410" s="132">
        <f t="shared" si="141"/>
        <v>0</v>
      </c>
      <c r="Y410" s="130">
        <f t="shared" si="142"/>
        <v>0</v>
      </c>
      <c r="Z410" s="131">
        <f t="shared" si="143"/>
        <v>0</v>
      </c>
      <c r="AA410" s="131">
        <f t="shared" si="144"/>
        <v>0</v>
      </c>
      <c r="AB410" s="132">
        <f t="shared" si="145"/>
        <v>0</v>
      </c>
      <c r="AC410" s="130">
        <f t="shared" si="146"/>
        <v>0</v>
      </c>
      <c r="AD410" s="131">
        <f t="shared" si="147"/>
        <v>0</v>
      </c>
      <c r="AE410" s="131">
        <f t="shared" si="148"/>
        <v>0</v>
      </c>
      <c r="AF410" s="132">
        <f t="shared" si="149"/>
        <v>0</v>
      </c>
      <c r="AG410" s="130">
        <f t="shared" si="150"/>
        <v>0</v>
      </c>
      <c r="AH410" s="131">
        <f t="shared" si="151"/>
        <v>0</v>
      </c>
      <c r="AI410" s="131">
        <f t="shared" si="152"/>
        <v>0</v>
      </c>
      <c r="AJ410" s="132">
        <f t="shared" si="153"/>
        <v>0</v>
      </c>
      <c r="AK410" s="1"/>
    </row>
    <row r="411" spans="1:37" ht="15" hidden="1" customHeight="1">
      <c r="A411" s="1"/>
      <c r="B411" s="1"/>
      <c r="C411" s="68">
        <f t="shared" si="154"/>
        <v>45584</v>
      </c>
      <c r="D411" s="119">
        <v>293</v>
      </c>
      <c r="E411" s="130">
        <f t="shared" si="126"/>
        <v>0</v>
      </c>
      <c r="F411" s="131">
        <f t="shared" si="127"/>
        <v>0</v>
      </c>
      <c r="G411" s="131">
        <f t="shared" si="128"/>
        <v>0</v>
      </c>
      <c r="H411" s="132" t="str">
        <f t="shared" si="129"/>
        <v>ISP</v>
      </c>
      <c r="I411" s="130">
        <f t="shared" si="130"/>
        <v>0</v>
      </c>
      <c r="J411" s="131">
        <f t="shared" si="131"/>
        <v>0</v>
      </c>
      <c r="K411" s="131">
        <f t="shared" si="132"/>
        <v>0</v>
      </c>
      <c r="L411" s="132" t="str">
        <f t="shared" si="133"/>
        <v>ISP</v>
      </c>
      <c r="M411" s="130">
        <f t="shared" si="134"/>
        <v>0</v>
      </c>
      <c r="N411" s="131">
        <f t="shared" si="135"/>
        <v>0</v>
      </c>
      <c r="O411" s="131">
        <f t="shared" si="136"/>
        <v>0</v>
      </c>
      <c r="P411" s="132">
        <f t="shared" si="137"/>
        <v>0</v>
      </c>
      <c r="Q411" s="130">
        <f t="shared" si="138"/>
        <v>0</v>
      </c>
      <c r="V411" s="131">
        <f t="shared" si="139"/>
        <v>0</v>
      </c>
      <c r="W411" s="131">
        <f t="shared" si="140"/>
        <v>0</v>
      </c>
      <c r="X411" s="132">
        <f t="shared" si="141"/>
        <v>0</v>
      </c>
      <c r="Y411" s="130">
        <f t="shared" si="142"/>
        <v>0</v>
      </c>
      <c r="Z411" s="131">
        <f t="shared" si="143"/>
        <v>0</v>
      </c>
      <c r="AA411" s="131">
        <f t="shared" si="144"/>
        <v>0</v>
      </c>
      <c r="AB411" s="132">
        <f t="shared" si="145"/>
        <v>0</v>
      </c>
      <c r="AC411" s="130">
        <f t="shared" si="146"/>
        <v>0</v>
      </c>
      <c r="AD411" s="131">
        <f t="shared" si="147"/>
        <v>0</v>
      </c>
      <c r="AE411" s="131">
        <f t="shared" si="148"/>
        <v>0</v>
      </c>
      <c r="AF411" s="132">
        <f t="shared" si="149"/>
        <v>0</v>
      </c>
      <c r="AG411" s="130">
        <f t="shared" si="150"/>
        <v>0</v>
      </c>
      <c r="AH411" s="131">
        <f t="shared" si="151"/>
        <v>0</v>
      </c>
      <c r="AI411" s="131">
        <f t="shared" si="152"/>
        <v>0</v>
      </c>
      <c r="AJ411" s="132">
        <f t="shared" si="153"/>
        <v>0</v>
      </c>
      <c r="AK411" s="1"/>
    </row>
    <row r="412" spans="1:37" ht="15" hidden="1" customHeight="1">
      <c r="A412" s="1"/>
      <c r="B412" s="1"/>
      <c r="C412" s="68">
        <f t="shared" si="154"/>
        <v>45585</v>
      </c>
      <c r="D412" s="119">
        <v>294</v>
      </c>
      <c r="E412" s="130">
        <f t="shared" si="126"/>
        <v>0</v>
      </c>
      <c r="F412" s="131">
        <f t="shared" si="127"/>
        <v>0</v>
      </c>
      <c r="G412" s="131">
        <f t="shared" si="128"/>
        <v>0</v>
      </c>
      <c r="H412" s="132" t="str">
        <f t="shared" si="129"/>
        <v>ISP</v>
      </c>
      <c r="I412" s="130">
        <f t="shared" si="130"/>
        <v>0</v>
      </c>
      <c r="J412" s="131">
        <f t="shared" si="131"/>
        <v>0</v>
      </c>
      <c r="K412" s="131">
        <f t="shared" si="132"/>
        <v>0</v>
      </c>
      <c r="L412" s="132" t="str">
        <f t="shared" si="133"/>
        <v>ISP</v>
      </c>
      <c r="M412" s="130">
        <f t="shared" si="134"/>
        <v>0</v>
      </c>
      <c r="N412" s="131">
        <f t="shared" si="135"/>
        <v>0</v>
      </c>
      <c r="O412" s="131">
        <f t="shared" si="136"/>
        <v>0</v>
      </c>
      <c r="P412" s="132">
        <f t="shared" si="137"/>
        <v>0</v>
      </c>
      <c r="Q412" s="130">
        <f t="shared" si="138"/>
        <v>0</v>
      </c>
      <c r="V412" s="131">
        <f t="shared" si="139"/>
        <v>0</v>
      </c>
      <c r="W412" s="131">
        <f t="shared" si="140"/>
        <v>0</v>
      </c>
      <c r="X412" s="132">
        <f t="shared" si="141"/>
        <v>0</v>
      </c>
      <c r="Y412" s="130">
        <f t="shared" si="142"/>
        <v>0</v>
      </c>
      <c r="Z412" s="131">
        <f t="shared" si="143"/>
        <v>0</v>
      </c>
      <c r="AA412" s="131">
        <f t="shared" si="144"/>
        <v>0</v>
      </c>
      <c r="AB412" s="132">
        <f t="shared" si="145"/>
        <v>0</v>
      </c>
      <c r="AC412" s="130">
        <f t="shared" si="146"/>
        <v>0</v>
      </c>
      <c r="AD412" s="131">
        <f t="shared" si="147"/>
        <v>0</v>
      </c>
      <c r="AE412" s="131">
        <f t="shared" si="148"/>
        <v>0</v>
      </c>
      <c r="AF412" s="132">
        <f t="shared" si="149"/>
        <v>0</v>
      </c>
      <c r="AG412" s="130">
        <f t="shared" si="150"/>
        <v>0</v>
      </c>
      <c r="AH412" s="131">
        <f t="shared" si="151"/>
        <v>0</v>
      </c>
      <c r="AI412" s="131">
        <f t="shared" si="152"/>
        <v>0</v>
      </c>
      <c r="AJ412" s="132">
        <f t="shared" si="153"/>
        <v>0</v>
      </c>
      <c r="AK412" s="1"/>
    </row>
    <row r="413" spans="1:37" ht="15" hidden="1" customHeight="1">
      <c r="A413" s="1"/>
      <c r="B413" s="1"/>
      <c r="C413" s="68">
        <f t="shared" si="154"/>
        <v>45586</v>
      </c>
      <c r="D413" s="119">
        <v>295</v>
      </c>
      <c r="E413" s="130">
        <f t="shared" si="126"/>
        <v>0</v>
      </c>
      <c r="F413" s="131">
        <f t="shared" si="127"/>
        <v>0</v>
      </c>
      <c r="G413" s="131">
        <f t="shared" si="128"/>
        <v>0</v>
      </c>
      <c r="H413" s="132">
        <f t="shared" si="129"/>
        <v>0</v>
      </c>
      <c r="I413" s="130">
        <f t="shared" si="130"/>
        <v>0</v>
      </c>
      <c r="J413" s="131" t="str">
        <f t="shared" si="131"/>
        <v>SF</v>
      </c>
      <c r="K413" s="131">
        <f t="shared" si="132"/>
        <v>0</v>
      </c>
      <c r="L413" s="132">
        <f t="shared" si="133"/>
        <v>0</v>
      </c>
      <c r="M413" s="130">
        <f t="shared" si="134"/>
        <v>0</v>
      </c>
      <c r="N413" s="131">
        <f t="shared" si="135"/>
        <v>0</v>
      </c>
      <c r="O413" s="131">
        <f t="shared" si="136"/>
        <v>0</v>
      </c>
      <c r="P413" s="132">
        <f t="shared" si="137"/>
        <v>0</v>
      </c>
      <c r="Q413" s="130">
        <f t="shared" si="138"/>
        <v>0</v>
      </c>
      <c r="V413" s="131">
        <f t="shared" si="139"/>
        <v>0</v>
      </c>
      <c r="W413" s="131">
        <f t="shared" si="140"/>
        <v>0</v>
      </c>
      <c r="X413" s="132">
        <f t="shared" si="141"/>
        <v>0</v>
      </c>
      <c r="Y413" s="130">
        <f t="shared" si="142"/>
        <v>0</v>
      </c>
      <c r="Z413" s="131">
        <f t="shared" si="143"/>
        <v>0</v>
      </c>
      <c r="AA413" s="131">
        <f t="shared" si="144"/>
        <v>0</v>
      </c>
      <c r="AB413" s="132">
        <f t="shared" si="145"/>
        <v>0</v>
      </c>
      <c r="AC413" s="130">
        <f t="shared" si="146"/>
        <v>0</v>
      </c>
      <c r="AD413" s="131">
        <f t="shared" si="147"/>
        <v>0</v>
      </c>
      <c r="AE413" s="131">
        <f t="shared" si="148"/>
        <v>0</v>
      </c>
      <c r="AF413" s="132">
        <f t="shared" si="149"/>
        <v>0</v>
      </c>
      <c r="AG413" s="130">
        <f t="shared" si="150"/>
        <v>0</v>
      </c>
      <c r="AH413" s="131">
        <f t="shared" si="151"/>
        <v>0</v>
      </c>
      <c r="AI413" s="131">
        <f t="shared" si="152"/>
        <v>0</v>
      </c>
      <c r="AJ413" s="132">
        <f t="shared" si="153"/>
        <v>0</v>
      </c>
      <c r="AK413" s="1"/>
    </row>
    <row r="414" spans="1:37" ht="15" hidden="1" customHeight="1">
      <c r="A414" s="1"/>
      <c r="B414" s="1"/>
      <c r="C414" s="68">
        <f t="shared" si="154"/>
        <v>45587</v>
      </c>
      <c r="D414" s="119">
        <v>296</v>
      </c>
      <c r="E414" s="130">
        <f t="shared" si="126"/>
        <v>0</v>
      </c>
      <c r="F414" s="131">
        <f t="shared" si="127"/>
        <v>0</v>
      </c>
      <c r="G414" s="131">
        <f t="shared" si="128"/>
        <v>0</v>
      </c>
      <c r="H414" s="132">
        <f t="shared" si="129"/>
        <v>0</v>
      </c>
      <c r="I414" s="130">
        <f t="shared" si="130"/>
        <v>0</v>
      </c>
      <c r="J414" s="131">
        <f t="shared" si="131"/>
        <v>0</v>
      </c>
      <c r="K414" s="131">
        <f t="shared" si="132"/>
        <v>0</v>
      </c>
      <c r="L414" s="132">
        <f t="shared" si="133"/>
        <v>0</v>
      </c>
      <c r="M414" s="130">
        <f t="shared" si="134"/>
        <v>0</v>
      </c>
      <c r="N414" s="131">
        <f t="shared" si="135"/>
        <v>0</v>
      </c>
      <c r="O414" s="131">
        <f t="shared" si="136"/>
        <v>0</v>
      </c>
      <c r="P414" s="132">
        <f t="shared" si="137"/>
        <v>0</v>
      </c>
      <c r="Q414" s="130">
        <f t="shared" si="138"/>
        <v>0</v>
      </c>
      <c r="V414" s="131">
        <f t="shared" si="139"/>
        <v>0</v>
      </c>
      <c r="W414" s="131">
        <f t="shared" si="140"/>
        <v>0</v>
      </c>
      <c r="X414" s="132">
        <f t="shared" si="141"/>
        <v>0</v>
      </c>
      <c r="Y414" s="130">
        <f t="shared" si="142"/>
        <v>0</v>
      </c>
      <c r="Z414" s="131">
        <f t="shared" si="143"/>
        <v>0</v>
      </c>
      <c r="AA414" s="131">
        <f t="shared" si="144"/>
        <v>0</v>
      </c>
      <c r="AB414" s="132">
        <f t="shared" si="145"/>
        <v>0</v>
      </c>
      <c r="AC414" s="130">
        <f t="shared" si="146"/>
        <v>0</v>
      </c>
      <c r="AD414" s="131">
        <f t="shared" si="147"/>
        <v>0</v>
      </c>
      <c r="AE414" s="131">
        <f t="shared" si="148"/>
        <v>0</v>
      </c>
      <c r="AF414" s="132">
        <f t="shared" si="149"/>
        <v>0</v>
      </c>
      <c r="AG414" s="130">
        <f t="shared" si="150"/>
        <v>0</v>
      </c>
      <c r="AH414" s="131">
        <f t="shared" si="151"/>
        <v>0</v>
      </c>
      <c r="AI414" s="131">
        <f t="shared" si="152"/>
        <v>0</v>
      </c>
      <c r="AJ414" s="132">
        <f t="shared" si="153"/>
        <v>0</v>
      </c>
      <c r="AK414" s="1"/>
    </row>
    <row r="415" spans="1:37" ht="15" hidden="1" customHeight="1">
      <c r="A415" s="1"/>
      <c r="B415" s="1"/>
      <c r="C415" s="68">
        <f t="shared" si="154"/>
        <v>45588</v>
      </c>
      <c r="D415" s="119">
        <v>297</v>
      </c>
      <c r="E415" s="130">
        <f t="shared" si="126"/>
        <v>0</v>
      </c>
      <c r="F415" s="131">
        <f t="shared" si="127"/>
        <v>0</v>
      </c>
      <c r="G415" s="131">
        <f t="shared" si="128"/>
        <v>0</v>
      </c>
      <c r="H415" s="132">
        <f t="shared" si="129"/>
        <v>0</v>
      </c>
      <c r="I415" s="130">
        <f t="shared" si="130"/>
        <v>0</v>
      </c>
      <c r="J415" s="131">
        <f t="shared" si="131"/>
        <v>0</v>
      </c>
      <c r="K415" s="131">
        <f t="shared" si="132"/>
        <v>0</v>
      </c>
      <c r="L415" s="132">
        <f t="shared" si="133"/>
        <v>0</v>
      </c>
      <c r="M415" s="130">
        <f t="shared" si="134"/>
        <v>0</v>
      </c>
      <c r="N415" s="131">
        <f t="shared" si="135"/>
        <v>0</v>
      </c>
      <c r="O415" s="131">
        <f t="shared" si="136"/>
        <v>0</v>
      </c>
      <c r="P415" s="132">
        <f t="shared" si="137"/>
        <v>0</v>
      </c>
      <c r="Q415" s="130">
        <f t="shared" si="138"/>
        <v>0</v>
      </c>
      <c r="V415" s="131">
        <f t="shared" si="139"/>
        <v>0</v>
      </c>
      <c r="W415" s="131">
        <f t="shared" si="140"/>
        <v>0</v>
      </c>
      <c r="X415" s="132">
        <f t="shared" si="141"/>
        <v>0</v>
      </c>
      <c r="Y415" s="130">
        <f t="shared" si="142"/>
        <v>0</v>
      </c>
      <c r="Z415" s="131">
        <f t="shared" si="143"/>
        <v>0</v>
      </c>
      <c r="AA415" s="131">
        <f t="shared" si="144"/>
        <v>0</v>
      </c>
      <c r="AB415" s="132">
        <f t="shared" si="145"/>
        <v>0</v>
      </c>
      <c r="AC415" s="130">
        <f t="shared" si="146"/>
        <v>0</v>
      </c>
      <c r="AD415" s="131">
        <f t="shared" si="147"/>
        <v>0</v>
      </c>
      <c r="AE415" s="131">
        <f t="shared" si="148"/>
        <v>0</v>
      </c>
      <c r="AF415" s="132">
        <f t="shared" si="149"/>
        <v>0</v>
      </c>
      <c r="AG415" s="130">
        <f t="shared" si="150"/>
        <v>0</v>
      </c>
      <c r="AH415" s="131">
        <f t="shared" si="151"/>
        <v>0</v>
      </c>
      <c r="AI415" s="131">
        <f t="shared" si="152"/>
        <v>0</v>
      </c>
      <c r="AJ415" s="132">
        <f t="shared" si="153"/>
        <v>0</v>
      </c>
      <c r="AK415" s="1"/>
    </row>
    <row r="416" spans="1:37" ht="15" hidden="1" customHeight="1">
      <c r="A416" s="1"/>
      <c r="B416" s="1"/>
      <c r="C416" s="68">
        <f t="shared" si="154"/>
        <v>45589</v>
      </c>
      <c r="D416" s="119">
        <v>298</v>
      </c>
      <c r="E416" s="130">
        <f t="shared" si="126"/>
        <v>0</v>
      </c>
      <c r="F416" s="131">
        <f t="shared" si="127"/>
        <v>0</v>
      </c>
      <c r="G416" s="131">
        <f t="shared" si="128"/>
        <v>0</v>
      </c>
      <c r="H416" s="132">
        <f t="shared" si="129"/>
        <v>0</v>
      </c>
      <c r="I416" s="130">
        <f t="shared" si="130"/>
        <v>0</v>
      </c>
      <c r="J416" s="131">
        <f t="shared" si="131"/>
        <v>0</v>
      </c>
      <c r="K416" s="131">
        <f t="shared" si="132"/>
        <v>0</v>
      </c>
      <c r="L416" s="132">
        <f t="shared" si="133"/>
        <v>0</v>
      </c>
      <c r="M416" s="130">
        <f t="shared" si="134"/>
        <v>0</v>
      </c>
      <c r="N416" s="131">
        <f t="shared" si="135"/>
        <v>0</v>
      </c>
      <c r="O416" s="131">
        <f t="shared" si="136"/>
        <v>0</v>
      </c>
      <c r="P416" s="132">
        <f t="shared" si="137"/>
        <v>0</v>
      </c>
      <c r="Q416" s="130">
        <f t="shared" si="138"/>
        <v>0</v>
      </c>
      <c r="V416" s="131">
        <f t="shared" si="139"/>
        <v>0</v>
      </c>
      <c r="W416" s="131">
        <f t="shared" si="140"/>
        <v>0</v>
      </c>
      <c r="X416" s="132">
        <f t="shared" si="141"/>
        <v>0</v>
      </c>
      <c r="Y416" s="130">
        <f t="shared" si="142"/>
        <v>0</v>
      </c>
      <c r="Z416" s="131">
        <f t="shared" si="143"/>
        <v>0</v>
      </c>
      <c r="AA416" s="131">
        <f t="shared" si="144"/>
        <v>0</v>
      </c>
      <c r="AB416" s="132">
        <f t="shared" si="145"/>
        <v>0</v>
      </c>
      <c r="AC416" s="130">
        <f t="shared" si="146"/>
        <v>0</v>
      </c>
      <c r="AD416" s="131">
        <f t="shared" si="147"/>
        <v>0</v>
      </c>
      <c r="AE416" s="131">
        <f t="shared" si="148"/>
        <v>0</v>
      </c>
      <c r="AF416" s="132">
        <f t="shared" si="149"/>
        <v>0</v>
      </c>
      <c r="AG416" s="130">
        <f t="shared" si="150"/>
        <v>0</v>
      </c>
      <c r="AH416" s="131">
        <f t="shared" si="151"/>
        <v>0</v>
      </c>
      <c r="AI416" s="131">
        <f t="shared" si="152"/>
        <v>0</v>
      </c>
      <c r="AJ416" s="132">
        <f t="shared" si="153"/>
        <v>0</v>
      </c>
      <c r="AK416" s="1"/>
    </row>
    <row r="417" spans="1:37" ht="15" hidden="1" customHeight="1">
      <c r="A417" s="1"/>
      <c r="B417" s="1"/>
      <c r="C417" s="68">
        <f t="shared" si="154"/>
        <v>45590</v>
      </c>
      <c r="D417" s="119">
        <v>299</v>
      </c>
      <c r="E417" s="130">
        <f t="shared" si="126"/>
        <v>0</v>
      </c>
      <c r="F417" s="131">
        <f t="shared" si="127"/>
        <v>0</v>
      </c>
      <c r="G417" s="131">
        <f t="shared" si="128"/>
        <v>0</v>
      </c>
      <c r="H417" s="132">
        <f t="shared" si="129"/>
        <v>0</v>
      </c>
      <c r="I417" s="130">
        <f t="shared" si="130"/>
        <v>0</v>
      </c>
      <c r="J417" s="131">
        <f t="shared" si="131"/>
        <v>0</v>
      </c>
      <c r="K417" s="131">
        <f t="shared" si="132"/>
        <v>0</v>
      </c>
      <c r="L417" s="132">
        <f t="shared" si="133"/>
        <v>0</v>
      </c>
      <c r="M417" s="130">
        <f t="shared" si="134"/>
        <v>0</v>
      </c>
      <c r="N417" s="131">
        <f t="shared" si="135"/>
        <v>0</v>
      </c>
      <c r="O417" s="131">
        <f t="shared" si="136"/>
        <v>0</v>
      </c>
      <c r="P417" s="132">
        <f t="shared" si="137"/>
        <v>0</v>
      </c>
      <c r="Q417" s="130">
        <f t="shared" si="138"/>
        <v>0</v>
      </c>
      <c r="V417" s="131">
        <f t="shared" si="139"/>
        <v>0</v>
      </c>
      <c r="W417" s="131">
        <f t="shared" si="140"/>
        <v>0</v>
      </c>
      <c r="X417" s="132">
        <f t="shared" si="141"/>
        <v>0</v>
      </c>
      <c r="Y417" s="130">
        <f t="shared" si="142"/>
        <v>0</v>
      </c>
      <c r="Z417" s="131">
        <f t="shared" si="143"/>
        <v>0</v>
      </c>
      <c r="AA417" s="131">
        <f t="shared" si="144"/>
        <v>0</v>
      </c>
      <c r="AB417" s="132">
        <f t="shared" si="145"/>
        <v>0</v>
      </c>
      <c r="AC417" s="130">
        <f t="shared" si="146"/>
        <v>0</v>
      </c>
      <c r="AD417" s="131">
        <f t="shared" si="147"/>
        <v>0</v>
      </c>
      <c r="AE417" s="131">
        <f t="shared" si="148"/>
        <v>0</v>
      </c>
      <c r="AF417" s="132">
        <f t="shared" si="149"/>
        <v>0</v>
      </c>
      <c r="AG417" s="130">
        <f t="shared" si="150"/>
        <v>0</v>
      </c>
      <c r="AH417" s="131">
        <f t="shared" si="151"/>
        <v>0</v>
      </c>
      <c r="AI417" s="131">
        <f t="shared" si="152"/>
        <v>0</v>
      </c>
      <c r="AJ417" s="132">
        <f t="shared" si="153"/>
        <v>0</v>
      </c>
      <c r="AK417" s="1"/>
    </row>
    <row r="418" spans="1:37" ht="15" hidden="1" customHeight="1">
      <c r="A418" s="1"/>
      <c r="B418" s="1"/>
      <c r="C418" s="68">
        <f t="shared" si="154"/>
        <v>45591</v>
      </c>
      <c r="D418" s="119">
        <v>300</v>
      </c>
      <c r="E418" s="130">
        <f t="shared" si="126"/>
        <v>0</v>
      </c>
      <c r="F418" s="131">
        <f t="shared" si="127"/>
        <v>0</v>
      </c>
      <c r="G418" s="131">
        <f t="shared" si="128"/>
        <v>0</v>
      </c>
      <c r="H418" s="132">
        <f t="shared" si="129"/>
        <v>0</v>
      </c>
      <c r="I418" s="130">
        <f t="shared" si="130"/>
        <v>0</v>
      </c>
      <c r="J418" s="131">
        <f t="shared" si="131"/>
        <v>0</v>
      </c>
      <c r="K418" s="131">
        <f t="shared" si="132"/>
        <v>0</v>
      </c>
      <c r="L418" s="132">
        <f t="shared" si="133"/>
        <v>0</v>
      </c>
      <c r="M418" s="130">
        <f t="shared" si="134"/>
        <v>0</v>
      </c>
      <c r="N418" s="131">
        <f t="shared" si="135"/>
        <v>0</v>
      </c>
      <c r="O418" s="131">
        <f t="shared" si="136"/>
        <v>0</v>
      </c>
      <c r="P418" s="132">
        <f t="shared" si="137"/>
        <v>0</v>
      </c>
      <c r="Q418" s="130">
        <f t="shared" si="138"/>
        <v>0</v>
      </c>
      <c r="V418" s="131">
        <f t="shared" si="139"/>
        <v>0</v>
      </c>
      <c r="W418" s="131">
        <f t="shared" si="140"/>
        <v>0</v>
      </c>
      <c r="X418" s="132">
        <f t="shared" si="141"/>
        <v>0</v>
      </c>
      <c r="Y418" s="130">
        <f t="shared" si="142"/>
        <v>0</v>
      </c>
      <c r="Z418" s="131">
        <f t="shared" si="143"/>
        <v>0</v>
      </c>
      <c r="AA418" s="131">
        <f t="shared" si="144"/>
        <v>0</v>
      </c>
      <c r="AB418" s="132">
        <f t="shared" si="145"/>
        <v>0</v>
      </c>
      <c r="AC418" s="130">
        <f t="shared" si="146"/>
        <v>0</v>
      </c>
      <c r="AD418" s="131">
        <f t="shared" si="147"/>
        <v>0</v>
      </c>
      <c r="AE418" s="131">
        <f t="shared" si="148"/>
        <v>0</v>
      </c>
      <c r="AF418" s="132">
        <f t="shared" si="149"/>
        <v>0</v>
      </c>
      <c r="AG418" s="130">
        <f t="shared" si="150"/>
        <v>0</v>
      </c>
      <c r="AH418" s="131">
        <f t="shared" si="151"/>
        <v>0</v>
      </c>
      <c r="AI418" s="131">
        <f t="shared" si="152"/>
        <v>0</v>
      </c>
      <c r="AJ418" s="132">
        <f t="shared" si="153"/>
        <v>0</v>
      </c>
      <c r="AK418" s="1"/>
    </row>
    <row r="419" spans="1:37" ht="15" hidden="1" customHeight="1">
      <c r="A419" s="1"/>
      <c r="B419" s="1"/>
      <c r="C419" s="68">
        <f t="shared" si="154"/>
        <v>45592</v>
      </c>
      <c r="D419" s="119">
        <v>301</v>
      </c>
      <c r="E419" s="130">
        <f t="shared" si="126"/>
        <v>0</v>
      </c>
      <c r="F419" s="131">
        <f t="shared" si="127"/>
        <v>0</v>
      </c>
      <c r="G419" s="131">
        <f t="shared" si="128"/>
        <v>0</v>
      </c>
      <c r="H419" s="132">
        <f t="shared" si="129"/>
        <v>0</v>
      </c>
      <c r="I419" s="130">
        <f t="shared" si="130"/>
        <v>0</v>
      </c>
      <c r="J419" s="131">
        <f t="shared" si="131"/>
        <v>0</v>
      </c>
      <c r="K419" s="131">
        <f t="shared" si="132"/>
        <v>0</v>
      </c>
      <c r="L419" s="132">
        <f t="shared" si="133"/>
        <v>0</v>
      </c>
      <c r="M419" s="130">
        <f t="shared" si="134"/>
        <v>0</v>
      </c>
      <c r="N419" s="131">
        <f t="shared" si="135"/>
        <v>0</v>
      </c>
      <c r="O419" s="131">
        <f t="shared" si="136"/>
        <v>0</v>
      </c>
      <c r="P419" s="132">
        <f t="shared" si="137"/>
        <v>0</v>
      </c>
      <c r="Q419" s="130">
        <f t="shared" si="138"/>
        <v>0</v>
      </c>
      <c r="V419" s="131">
        <f t="shared" si="139"/>
        <v>0</v>
      </c>
      <c r="W419" s="131">
        <f t="shared" si="140"/>
        <v>0</v>
      </c>
      <c r="X419" s="132">
        <f t="shared" si="141"/>
        <v>0</v>
      </c>
      <c r="Y419" s="130">
        <f t="shared" si="142"/>
        <v>0</v>
      </c>
      <c r="Z419" s="131">
        <f t="shared" si="143"/>
        <v>0</v>
      </c>
      <c r="AA419" s="131">
        <f t="shared" si="144"/>
        <v>0</v>
      </c>
      <c r="AB419" s="132">
        <f t="shared" si="145"/>
        <v>0</v>
      </c>
      <c r="AC419" s="130">
        <f t="shared" si="146"/>
        <v>0</v>
      </c>
      <c r="AD419" s="131">
        <f t="shared" si="147"/>
        <v>0</v>
      </c>
      <c r="AE419" s="131">
        <f t="shared" si="148"/>
        <v>0</v>
      </c>
      <c r="AF419" s="132">
        <f t="shared" si="149"/>
        <v>0</v>
      </c>
      <c r="AG419" s="130">
        <f t="shared" si="150"/>
        <v>0</v>
      </c>
      <c r="AH419" s="131">
        <f t="shared" si="151"/>
        <v>0</v>
      </c>
      <c r="AI419" s="131">
        <f t="shared" si="152"/>
        <v>0</v>
      </c>
      <c r="AJ419" s="132">
        <f t="shared" si="153"/>
        <v>0</v>
      </c>
      <c r="AK419" s="1"/>
    </row>
    <row r="420" spans="1:37" ht="15" hidden="1" customHeight="1">
      <c r="A420" s="1"/>
      <c r="B420" s="1"/>
      <c r="C420" s="68">
        <f t="shared" si="154"/>
        <v>45593</v>
      </c>
      <c r="D420" s="119">
        <v>302</v>
      </c>
      <c r="E420" s="130">
        <f t="shared" si="126"/>
        <v>0</v>
      </c>
      <c r="F420" s="131">
        <f t="shared" si="127"/>
        <v>0</v>
      </c>
      <c r="G420" s="131">
        <f t="shared" si="128"/>
        <v>0</v>
      </c>
      <c r="H420" s="132">
        <f t="shared" si="129"/>
        <v>0</v>
      </c>
      <c r="I420" s="130">
        <f t="shared" si="130"/>
        <v>0</v>
      </c>
      <c r="J420" s="131">
        <f t="shared" si="131"/>
        <v>0</v>
      </c>
      <c r="K420" s="131">
        <f t="shared" si="132"/>
        <v>0</v>
      </c>
      <c r="L420" s="132">
        <f t="shared" si="133"/>
        <v>0</v>
      </c>
      <c r="M420" s="130">
        <f t="shared" si="134"/>
        <v>0</v>
      </c>
      <c r="N420" s="131">
        <f t="shared" si="135"/>
        <v>0</v>
      </c>
      <c r="O420" s="131">
        <f t="shared" si="136"/>
        <v>0</v>
      </c>
      <c r="P420" s="132">
        <f t="shared" si="137"/>
        <v>0</v>
      </c>
      <c r="Q420" s="130">
        <f t="shared" si="138"/>
        <v>0</v>
      </c>
      <c r="V420" s="131">
        <f t="shared" si="139"/>
        <v>0</v>
      </c>
      <c r="W420" s="131">
        <f t="shared" si="140"/>
        <v>0</v>
      </c>
      <c r="X420" s="132">
        <f t="shared" si="141"/>
        <v>0</v>
      </c>
      <c r="Y420" s="130">
        <f t="shared" si="142"/>
        <v>0</v>
      </c>
      <c r="Z420" s="131">
        <f t="shared" si="143"/>
        <v>0</v>
      </c>
      <c r="AA420" s="131">
        <f t="shared" si="144"/>
        <v>0</v>
      </c>
      <c r="AB420" s="132">
        <f t="shared" si="145"/>
        <v>0</v>
      </c>
      <c r="AC420" s="130">
        <f t="shared" si="146"/>
        <v>0</v>
      </c>
      <c r="AD420" s="131">
        <f t="shared" si="147"/>
        <v>0</v>
      </c>
      <c r="AE420" s="131">
        <f t="shared" si="148"/>
        <v>0</v>
      </c>
      <c r="AF420" s="132">
        <f t="shared" si="149"/>
        <v>0</v>
      </c>
      <c r="AG420" s="130">
        <f t="shared" si="150"/>
        <v>0</v>
      </c>
      <c r="AH420" s="131">
        <f t="shared" si="151"/>
        <v>0</v>
      </c>
      <c r="AI420" s="131">
        <f t="shared" si="152"/>
        <v>0</v>
      </c>
      <c r="AJ420" s="132">
        <f t="shared" si="153"/>
        <v>0</v>
      </c>
      <c r="AK420" s="1"/>
    </row>
    <row r="421" spans="1:37" ht="15" hidden="1" customHeight="1">
      <c r="A421" s="1"/>
      <c r="B421" s="1"/>
      <c r="C421" s="68">
        <f t="shared" si="154"/>
        <v>45594</v>
      </c>
      <c r="D421" s="119">
        <v>303</v>
      </c>
      <c r="E421" s="130">
        <f t="shared" si="126"/>
        <v>0</v>
      </c>
      <c r="F421" s="131">
        <f t="shared" si="127"/>
        <v>0</v>
      </c>
      <c r="G421" s="131">
        <f t="shared" si="128"/>
        <v>0</v>
      </c>
      <c r="H421" s="132">
        <f t="shared" si="129"/>
        <v>0</v>
      </c>
      <c r="I421" s="130">
        <f t="shared" si="130"/>
        <v>0</v>
      </c>
      <c r="J421" s="131">
        <f t="shared" si="131"/>
        <v>0</v>
      </c>
      <c r="K421" s="131">
        <f t="shared" si="132"/>
        <v>0</v>
      </c>
      <c r="L421" s="132">
        <f t="shared" si="133"/>
        <v>0</v>
      </c>
      <c r="M421" s="130">
        <f t="shared" si="134"/>
        <v>0</v>
      </c>
      <c r="N421" s="131">
        <f t="shared" si="135"/>
        <v>0</v>
      </c>
      <c r="O421" s="131">
        <f t="shared" si="136"/>
        <v>0</v>
      </c>
      <c r="P421" s="132">
        <f t="shared" si="137"/>
        <v>0</v>
      </c>
      <c r="Q421" s="130">
        <f t="shared" si="138"/>
        <v>0</v>
      </c>
      <c r="V421" s="131">
        <f t="shared" si="139"/>
        <v>0</v>
      </c>
      <c r="W421" s="131">
        <f t="shared" si="140"/>
        <v>0</v>
      </c>
      <c r="X421" s="132">
        <f t="shared" si="141"/>
        <v>0</v>
      </c>
      <c r="Y421" s="130">
        <f t="shared" si="142"/>
        <v>0</v>
      </c>
      <c r="Z421" s="131">
        <f t="shared" si="143"/>
        <v>0</v>
      </c>
      <c r="AA421" s="131">
        <f t="shared" si="144"/>
        <v>0</v>
      </c>
      <c r="AB421" s="132">
        <f t="shared" si="145"/>
        <v>0</v>
      </c>
      <c r="AC421" s="130">
        <f t="shared" si="146"/>
        <v>0</v>
      </c>
      <c r="AD421" s="131">
        <f t="shared" si="147"/>
        <v>0</v>
      </c>
      <c r="AE421" s="131">
        <f t="shared" si="148"/>
        <v>0</v>
      </c>
      <c r="AF421" s="132">
        <f t="shared" si="149"/>
        <v>0</v>
      </c>
      <c r="AG421" s="130">
        <f t="shared" si="150"/>
        <v>0</v>
      </c>
      <c r="AH421" s="131">
        <f t="shared" si="151"/>
        <v>0</v>
      </c>
      <c r="AI421" s="131">
        <f t="shared" si="152"/>
        <v>0</v>
      </c>
      <c r="AJ421" s="132">
        <f t="shared" si="153"/>
        <v>0</v>
      </c>
      <c r="AK421" s="1"/>
    </row>
    <row r="422" spans="1:37" ht="15" hidden="1" customHeight="1">
      <c r="A422" s="1"/>
      <c r="B422" s="1"/>
      <c r="C422" s="68">
        <f t="shared" si="154"/>
        <v>45595</v>
      </c>
      <c r="D422" s="119">
        <v>304</v>
      </c>
      <c r="E422" s="130">
        <f t="shared" si="126"/>
        <v>0</v>
      </c>
      <c r="F422" s="131">
        <f t="shared" si="127"/>
        <v>0</v>
      </c>
      <c r="G422" s="131">
        <f t="shared" si="128"/>
        <v>0</v>
      </c>
      <c r="H422" s="132">
        <f t="shared" si="129"/>
        <v>0</v>
      </c>
      <c r="I422" s="130">
        <f t="shared" si="130"/>
        <v>0</v>
      </c>
      <c r="J422" s="131">
        <f t="shared" si="131"/>
        <v>0</v>
      </c>
      <c r="K422" s="131">
        <f t="shared" si="132"/>
        <v>0</v>
      </c>
      <c r="L422" s="132">
        <f t="shared" si="133"/>
        <v>0</v>
      </c>
      <c r="M422" s="130">
        <f t="shared" si="134"/>
        <v>0</v>
      </c>
      <c r="N422" s="131">
        <f t="shared" si="135"/>
        <v>0</v>
      </c>
      <c r="O422" s="131">
        <f t="shared" si="136"/>
        <v>0</v>
      </c>
      <c r="P422" s="132">
        <f t="shared" si="137"/>
        <v>0</v>
      </c>
      <c r="Q422" s="130">
        <f t="shared" si="138"/>
        <v>0</v>
      </c>
      <c r="V422" s="131">
        <f t="shared" si="139"/>
        <v>0</v>
      </c>
      <c r="W422" s="131">
        <f t="shared" si="140"/>
        <v>0</v>
      </c>
      <c r="X422" s="132">
        <f t="shared" si="141"/>
        <v>0</v>
      </c>
      <c r="Y422" s="130">
        <f t="shared" si="142"/>
        <v>0</v>
      </c>
      <c r="Z422" s="131">
        <f t="shared" si="143"/>
        <v>0</v>
      </c>
      <c r="AA422" s="131">
        <f t="shared" si="144"/>
        <v>0</v>
      </c>
      <c r="AB422" s="132">
        <f t="shared" si="145"/>
        <v>0</v>
      </c>
      <c r="AC422" s="130">
        <f t="shared" si="146"/>
        <v>0</v>
      </c>
      <c r="AD422" s="131">
        <f t="shared" si="147"/>
        <v>0</v>
      </c>
      <c r="AE422" s="131">
        <f t="shared" si="148"/>
        <v>0</v>
      </c>
      <c r="AF422" s="132">
        <f t="shared" si="149"/>
        <v>0</v>
      </c>
      <c r="AG422" s="130">
        <f t="shared" si="150"/>
        <v>0</v>
      </c>
      <c r="AH422" s="131">
        <f t="shared" si="151"/>
        <v>0</v>
      </c>
      <c r="AI422" s="131">
        <f t="shared" si="152"/>
        <v>0</v>
      </c>
      <c r="AJ422" s="132">
        <f t="shared" si="153"/>
        <v>0</v>
      </c>
      <c r="AK422" s="1"/>
    </row>
    <row r="423" spans="1:37" ht="15" hidden="1" customHeight="1">
      <c r="A423" s="1"/>
      <c r="B423" s="1"/>
      <c r="C423" s="68">
        <f t="shared" si="154"/>
        <v>45596</v>
      </c>
      <c r="D423" s="119">
        <v>305</v>
      </c>
      <c r="E423" s="130">
        <f t="shared" si="126"/>
        <v>0</v>
      </c>
      <c r="F423" s="131">
        <f t="shared" si="127"/>
        <v>0</v>
      </c>
      <c r="G423" s="131">
        <f t="shared" si="128"/>
        <v>0</v>
      </c>
      <c r="H423" s="132">
        <f t="shared" si="129"/>
        <v>0</v>
      </c>
      <c r="I423" s="130">
        <f t="shared" si="130"/>
        <v>0</v>
      </c>
      <c r="J423" s="131">
        <f t="shared" si="131"/>
        <v>0</v>
      </c>
      <c r="K423" s="131">
        <f t="shared" si="132"/>
        <v>0</v>
      </c>
      <c r="L423" s="132">
        <f t="shared" si="133"/>
        <v>0</v>
      </c>
      <c r="M423" s="130">
        <f t="shared" si="134"/>
        <v>0</v>
      </c>
      <c r="N423" s="131">
        <f t="shared" si="135"/>
        <v>0</v>
      </c>
      <c r="O423" s="131">
        <f t="shared" si="136"/>
        <v>0</v>
      </c>
      <c r="P423" s="132">
        <f t="shared" si="137"/>
        <v>0</v>
      </c>
      <c r="Q423" s="130">
        <f t="shared" si="138"/>
        <v>0</v>
      </c>
      <c r="V423" s="131">
        <f t="shared" si="139"/>
        <v>0</v>
      </c>
      <c r="W423" s="131">
        <f t="shared" si="140"/>
        <v>0</v>
      </c>
      <c r="X423" s="132">
        <f t="shared" si="141"/>
        <v>0</v>
      </c>
      <c r="Y423" s="130">
        <f t="shared" si="142"/>
        <v>0</v>
      </c>
      <c r="Z423" s="131">
        <f t="shared" si="143"/>
        <v>0</v>
      </c>
      <c r="AA423" s="131">
        <f t="shared" si="144"/>
        <v>0</v>
      </c>
      <c r="AB423" s="132">
        <f t="shared" si="145"/>
        <v>0</v>
      </c>
      <c r="AC423" s="130">
        <f t="shared" si="146"/>
        <v>0</v>
      </c>
      <c r="AD423" s="131">
        <f t="shared" si="147"/>
        <v>0</v>
      </c>
      <c r="AE423" s="131">
        <f t="shared" si="148"/>
        <v>0</v>
      </c>
      <c r="AF423" s="132">
        <f t="shared" si="149"/>
        <v>0</v>
      </c>
      <c r="AG423" s="130">
        <f t="shared" si="150"/>
        <v>0</v>
      </c>
      <c r="AH423" s="131">
        <f t="shared" si="151"/>
        <v>0</v>
      </c>
      <c r="AI423" s="131">
        <f t="shared" si="152"/>
        <v>0</v>
      </c>
      <c r="AJ423" s="132">
        <f t="shared" si="153"/>
        <v>0</v>
      </c>
      <c r="AK423" s="1"/>
    </row>
    <row r="424" spans="1:37" ht="15" hidden="1" customHeight="1">
      <c r="A424" s="1"/>
      <c r="B424" s="1"/>
      <c r="C424" s="68">
        <f t="shared" si="154"/>
        <v>45597</v>
      </c>
      <c r="D424" s="119">
        <v>306</v>
      </c>
      <c r="E424" s="130">
        <f t="shared" si="126"/>
        <v>0</v>
      </c>
      <c r="F424" s="131">
        <f t="shared" si="127"/>
        <v>0</v>
      </c>
      <c r="G424" s="131">
        <f t="shared" si="128"/>
        <v>0</v>
      </c>
      <c r="H424" s="132">
        <f t="shared" si="129"/>
        <v>0</v>
      </c>
      <c r="I424" s="130">
        <f t="shared" si="130"/>
        <v>0</v>
      </c>
      <c r="J424" s="131">
        <f t="shared" si="131"/>
        <v>0</v>
      </c>
      <c r="K424" s="131">
        <f t="shared" si="132"/>
        <v>0</v>
      </c>
      <c r="L424" s="132">
        <f t="shared" si="133"/>
        <v>0</v>
      </c>
      <c r="M424" s="130">
        <f t="shared" si="134"/>
        <v>0</v>
      </c>
      <c r="N424" s="131">
        <f t="shared" si="135"/>
        <v>0</v>
      </c>
      <c r="O424" s="131">
        <f t="shared" si="136"/>
        <v>0</v>
      </c>
      <c r="P424" s="132">
        <f t="shared" si="137"/>
        <v>0</v>
      </c>
      <c r="Q424" s="130">
        <f t="shared" si="138"/>
        <v>0</v>
      </c>
      <c r="V424" s="131">
        <f t="shared" si="139"/>
        <v>0</v>
      </c>
      <c r="W424" s="131">
        <f t="shared" si="140"/>
        <v>0</v>
      </c>
      <c r="X424" s="132">
        <f t="shared" si="141"/>
        <v>0</v>
      </c>
      <c r="Y424" s="130">
        <f t="shared" si="142"/>
        <v>0</v>
      </c>
      <c r="Z424" s="131">
        <f t="shared" si="143"/>
        <v>0</v>
      </c>
      <c r="AA424" s="131">
        <f t="shared" si="144"/>
        <v>0</v>
      </c>
      <c r="AB424" s="132">
        <f t="shared" si="145"/>
        <v>0</v>
      </c>
      <c r="AC424" s="130">
        <f t="shared" si="146"/>
        <v>0</v>
      </c>
      <c r="AD424" s="131">
        <f t="shared" si="147"/>
        <v>0</v>
      </c>
      <c r="AE424" s="131">
        <f t="shared" si="148"/>
        <v>0</v>
      </c>
      <c r="AF424" s="132">
        <f t="shared" si="149"/>
        <v>0</v>
      </c>
      <c r="AG424" s="130">
        <f t="shared" si="150"/>
        <v>0</v>
      </c>
      <c r="AH424" s="131">
        <f t="shared" si="151"/>
        <v>0</v>
      </c>
      <c r="AI424" s="131">
        <f t="shared" si="152"/>
        <v>0</v>
      </c>
      <c r="AJ424" s="132">
        <f t="shared" si="153"/>
        <v>0</v>
      </c>
      <c r="AK424" s="1"/>
    </row>
    <row r="425" spans="1:37" ht="15" hidden="1" customHeight="1">
      <c r="A425" s="1"/>
      <c r="B425" s="1"/>
      <c r="C425" s="68">
        <f t="shared" si="154"/>
        <v>45598</v>
      </c>
      <c r="D425" s="119">
        <v>307</v>
      </c>
      <c r="E425" s="130">
        <f t="shared" si="126"/>
        <v>0</v>
      </c>
      <c r="F425" s="131">
        <f t="shared" si="127"/>
        <v>0</v>
      </c>
      <c r="G425" s="131">
        <f t="shared" si="128"/>
        <v>0</v>
      </c>
      <c r="H425" s="132">
        <f t="shared" si="129"/>
        <v>0</v>
      </c>
      <c r="I425" s="130">
        <f t="shared" si="130"/>
        <v>0</v>
      </c>
      <c r="J425" s="131">
        <f t="shared" si="131"/>
        <v>0</v>
      </c>
      <c r="K425" s="131">
        <f t="shared" si="132"/>
        <v>0</v>
      </c>
      <c r="L425" s="132">
        <f t="shared" si="133"/>
        <v>0</v>
      </c>
      <c r="M425" s="130">
        <f t="shared" si="134"/>
        <v>0</v>
      </c>
      <c r="N425" s="131">
        <f t="shared" si="135"/>
        <v>0</v>
      </c>
      <c r="O425" s="131">
        <f t="shared" si="136"/>
        <v>0</v>
      </c>
      <c r="P425" s="132">
        <f t="shared" si="137"/>
        <v>0</v>
      </c>
      <c r="Q425" s="130">
        <f t="shared" si="138"/>
        <v>0</v>
      </c>
      <c r="V425" s="131">
        <f t="shared" si="139"/>
        <v>0</v>
      </c>
      <c r="W425" s="131">
        <f t="shared" si="140"/>
        <v>0</v>
      </c>
      <c r="X425" s="132">
        <f t="shared" si="141"/>
        <v>0</v>
      </c>
      <c r="Y425" s="130">
        <f t="shared" si="142"/>
        <v>0</v>
      </c>
      <c r="Z425" s="131">
        <f t="shared" si="143"/>
        <v>0</v>
      </c>
      <c r="AA425" s="131">
        <f t="shared" si="144"/>
        <v>0</v>
      </c>
      <c r="AB425" s="132">
        <f t="shared" si="145"/>
        <v>0</v>
      </c>
      <c r="AC425" s="130">
        <f t="shared" si="146"/>
        <v>0</v>
      </c>
      <c r="AD425" s="131">
        <f t="shared" si="147"/>
        <v>0</v>
      </c>
      <c r="AE425" s="131">
        <f t="shared" si="148"/>
        <v>0</v>
      </c>
      <c r="AF425" s="132">
        <f t="shared" si="149"/>
        <v>0</v>
      </c>
      <c r="AG425" s="130">
        <f t="shared" si="150"/>
        <v>0</v>
      </c>
      <c r="AH425" s="131">
        <f t="shared" si="151"/>
        <v>0</v>
      </c>
      <c r="AI425" s="131">
        <f t="shared" si="152"/>
        <v>0</v>
      </c>
      <c r="AJ425" s="132">
        <f t="shared" si="153"/>
        <v>0</v>
      </c>
      <c r="AK425" s="1"/>
    </row>
    <row r="426" spans="1:37" ht="15" hidden="1" customHeight="1">
      <c r="A426" s="1"/>
      <c r="B426" s="1"/>
      <c r="C426" s="68">
        <f t="shared" si="154"/>
        <v>45599</v>
      </c>
      <c r="D426" s="119">
        <v>308</v>
      </c>
      <c r="E426" s="130">
        <f t="shared" si="126"/>
        <v>0</v>
      </c>
      <c r="F426" s="131">
        <f t="shared" si="127"/>
        <v>0</v>
      </c>
      <c r="G426" s="131">
        <f t="shared" si="128"/>
        <v>0</v>
      </c>
      <c r="H426" s="132">
        <f t="shared" si="129"/>
        <v>0</v>
      </c>
      <c r="I426" s="130">
        <f t="shared" si="130"/>
        <v>0</v>
      </c>
      <c r="J426" s="131">
        <f t="shared" si="131"/>
        <v>0</v>
      </c>
      <c r="K426" s="131">
        <f t="shared" si="132"/>
        <v>0</v>
      </c>
      <c r="L426" s="132">
        <f t="shared" si="133"/>
        <v>0</v>
      </c>
      <c r="M426" s="130">
        <f t="shared" si="134"/>
        <v>0</v>
      </c>
      <c r="N426" s="131">
        <f t="shared" si="135"/>
        <v>0</v>
      </c>
      <c r="O426" s="131">
        <f t="shared" si="136"/>
        <v>0</v>
      </c>
      <c r="P426" s="132">
        <f t="shared" si="137"/>
        <v>0</v>
      </c>
      <c r="Q426" s="130">
        <f t="shared" si="138"/>
        <v>0</v>
      </c>
      <c r="V426" s="131">
        <f t="shared" si="139"/>
        <v>0</v>
      </c>
      <c r="W426" s="131">
        <f t="shared" si="140"/>
        <v>0</v>
      </c>
      <c r="X426" s="132">
        <f t="shared" si="141"/>
        <v>0</v>
      </c>
      <c r="Y426" s="130">
        <f t="shared" si="142"/>
        <v>0</v>
      </c>
      <c r="Z426" s="131">
        <f t="shared" si="143"/>
        <v>0</v>
      </c>
      <c r="AA426" s="131">
        <f t="shared" si="144"/>
        <v>0</v>
      </c>
      <c r="AB426" s="132">
        <f t="shared" si="145"/>
        <v>0</v>
      </c>
      <c r="AC426" s="130">
        <f t="shared" si="146"/>
        <v>0</v>
      </c>
      <c r="AD426" s="131">
        <f t="shared" si="147"/>
        <v>0</v>
      </c>
      <c r="AE426" s="131">
        <f t="shared" si="148"/>
        <v>0</v>
      </c>
      <c r="AF426" s="132">
        <f t="shared" si="149"/>
        <v>0</v>
      </c>
      <c r="AG426" s="130">
        <f t="shared" si="150"/>
        <v>0</v>
      </c>
      <c r="AH426" s="131">
        <f t="shared" si="151"/>
        <v>0</v>
      </c>
      <c r="AI426" s="131">
        <f t="shared" si="152"/>
        <v>0</v>
      </c>
      <c r="AJ426" s="132">
        <f t="shared" si="153"/>
        <v>0</v>
      </c>
      <c r="AK426" s="1"/>
    </row>
    <row r="427" spans="1:37" ht="15" hidden="1" customHeight="1">
      <c r="A427" s="1"/>
      <c r="B427" s="1"/>
      <c r="C427" s="68">
        <f t="shared" si="154"/>
        <v>45600</v>
      </c>
      <c r="D427" s="119">
        <v>309</v>
      </c>
      <c r="E427" s="130">
        <f t="shared" si="126"/>
        <v>0</v>
      </c>
      <c r="F427" s="131">
        <f t="shared" si="127"/>
        <v>0</v>
      </c>
      <c r="G427" s="131">
        <f t="shared" si="128"/>
        <v>0</v>
      </c>
      <c r="H427" s="132">
        <f t="shared" si="129"/>
        <v>0</v>
      </c>
      <c r="I427" s="130">
        <f t="shared" si="130"/>
        <v>0</v>
      </c>
      <c r="J427" s="131">
        <f t="shared" si="131"/>
        <v>0</v>
      </c>
      <c r="K427" s="131">
        <f t="shared" si="132"/>
        <v>0</v>
      </c>
      <c r="L427" s="132">
        <f t="shared" si="133"/>
        <v>0</v>
      </c>
      <c r="M427" s="130">
        <f t="shared" si="134"/>
        <v>0</v>
      </c>
      <c r="N427" s="131">
        <f t="shared" si="135"/>
        <v>0</v>
      </c>
      <c r="O427" s="131">
        <f t="shared" si="136"/>
        <v>0</v>
      </c>
      <c r="P427" s="132">
        <f t="shared" si="137"/>
        <v>0</v>
      </c>
      <c r="Q427" s="130">
        <f t="shared" si="138"/>
        <v>0</v>
      </c>
      <c r="V427" s="131">
        <f t="shared" si="139"/>
        <v>0</v>
      </c>
      <c r="W427" s="131">
        <f t="shared" si="140"/>
        <v>0</v>
      </c>
      <c r="X427" s="132">
        <f t="shared" si="141"/>
        <v>0</v>
      </c>
      <c r="Y427" s="130">
        <f t="shared" si="142"/>
        <v>0</v>
      </c>
      <c r="Z427" s="131">
        <f t="shared" si="143"/>
        <v>0</v>
      </c>
      <c r="AA427" s="131">
        <f t="shared" si="144"/>
        <v>0</v>
      </c>
      <c r="AB427" s="132">
        <f t="shared" si="145"/>
        <v>0</v>
      </c>
      <c r="AC427" s="130">
        <f t="shared" si="146"/>
        <v>0</v>
      </c>
      <c r="AD427" s="131">
        <f t="shared" si="147"/>
        <v>0</v>
      </c>
      <c r="AE427" s="131">
        <f t="shared" si="148"/>
        <v>0</v>
      </c>
      <c r="AF427" s="132">
        <f t="shared" si="149"/>
        <v>0</v>
      </c>
      <c r="AG427" s="130">
        <f t="shared" si="150"/>
        <v>0</v>
      </c>
      <c r="AH427" s="131">
        <f t="shared" si="151"/>
        <v>0</v>
      </c>
      <c r="AI427" s="131">
        <f t="shared" si="152"/>
        <v>0</v>
      </c>
      <c r="AJ427" s="132">
        <f t="shared" si="153"/>
        <v>0</v>
      </c>
      <c r="AK427" s="1"/>
    </row>
    <row r="428" spans="1:37" ht="15" hidden="1" customHeight="1">
      <c r="A428" s="1"/>
      <c r="B428" s="1"/>
      <c r="C428" s="68">
        <f t="shared" si="154"/>
        <v>45601</v>
      </c>
      <c r="D428" s="119">
        <v>310</v>
      </c>
      <c r="E428" s="130">
        <f t="shared" si="126"/>
        <v>0</v>
      </c>
      <c r="F428" s="131">
        <f t="shared" si="127"/>
        <v>0</v>
      </c>
      <c r="G428" s="131">
        <f t="shared" si="128"/>
        <v>0</v>
      </c>
      <c r="H428" s="132">
        <f t="shared" si="129"/>
        <v>0</v>
      </c>
      <c r="I428" s="130">
        <f t="shared" si="130"/>
        <v>0</v>
      </c>
      <c r="J428" s="131">
        <f t="shared" si="131"/>
        <v>0</v>
      </c>
      <c r="K428" s="131">
        <f t="shared" si="132"/>
        <v>0</v>
      </c>
      <c r="L428" s="132">
        <f t="shared" si="133"/>
        <v>0</v>
      </c>
      <c r="M428" s="130">
        <f t="shared" si="134"/>
        <v>0</v>
      </c>
      <c r="N428" s="131">
        <f t="shared" si="135"/>
        <v>0</v>
      </c>
      <c r="O428" s="131">
        <f t="shared" si="136"/>
        <v>0</v>
      </c>
      <c r="P428" s="132">
        <f t="shared" si="137"/>
        <v>0</v>
      </c>
      <c r="Q428" s="130">
        <f t="shared" si="138"/>
        <v>0</v>
      </c>
      <c r="V428" s="131">
        <f t="shared" si="139"/>
        <v>0</v>
      </c>
      <c r="W428" s="131">
        <f t="shared" si="140"/>
        <v>0</v>
      </c>
      <c r="X428" s="132">
        <f t="shared" si="141"/>
        <v>0</v>
      </c>
      <c r="Y428" s="130">
        <f t="shared" si="142"/>
        <v>0</v>
      </c>
      <c r="Z428" s="131">
        <f t="shared" si="143"/>
        <v>0</v>
      </c>
      <c r="AA428" s="131">
        <f t="shared" si="144"/>
        <v>0</v>
      </c>
      <c r="AB428" s="132">
        <f t="shared" si="145"/>
        <v>0</v>
      </c>
      <c r="AC428" s="130">
        <f t="shared" si="146"/>
        <v>0</v>
      </c>
      <c r="AD428" s="131">
        <f t="shared" si="147"/>
        <v>0</v>
      </c>
      <c r="AE428" s="131">
        <f t="shared" si="148"/>
        <v>0</v>
      </c>
      <c r="AF428" s="132">
        <f t="shared" si="149"/>
        <v>0</v>
      </c>
      <c r="AG428" s="130">
        <f t="shared" si="150"/>
        <v>0</v>
      </c>
      <c r="AH428" s="131">
        <f t="shared" si="151"/>
        <v>0</v>
      </c>
      <c r="AI428" s="131">
        <f t="shared" si="152"/>
        <v>0</v>
      </c>
      <c r="AJ428" s="132">
        <f t="shared" si="153"/>
        <v>0</v>
      </c>
      <c r="AK428" s="1"/>
    </row>
    <row r="429" spans="1:37" ht="15" hidden="1" customHeight="1">
      <c r="A429" s="1"/>
      <c r="B429" s="1"/>
      <c r="C429" s="68">
        <f t="shared" si="154"/>
        <v>45602</v>
      </c>
      <c r="D429" s="119">
        <v>311</v>
      </c>
      <c r="E429" s="130">
        <f t="shared" si="126"/>
        <v>0</v>
      </c>
      <c r="F429" s="131">
        <f t="shared" si="127"/>
        <v>0</v>
      </c>
      <c r="G429" s="131">
        <f t="shared" si="128"/>
        <v>0</v>
      </c>
      <c r="H429" s="132">
        <f t="shared" si="129"/>
        <v>0</v>
      </c>
      <c r="I429" s="130">
        <f t="shared" si="130"/>
        <v>0</v>
      </c>
      <c r="J429" s="131">
        <f t="shared" si="131"/>
        <v>0</v>
      </c>
      <c r="K429" s="131">
        <f t="shared" si="132"/>
        <v>0</v>
      </c>
      <c r="L429" s="132">
        <f t="shared" si="133"/>
        <v>0</v>
      </c>
      <c r="M429" s="130">
        <f t="shared" si="134"/>
        <v>0</v>
      </c>
      <c r="N429" s="131">
        <f t="shared" si="135"/>
        <v>0</v>
      </c>
      <c r="O429" s="131">
        <f t="shared" si="136"/>
        <v>0</v>
      </c>
      <c r="P429" s="132">
        <f t="shared" si="137"/>
        <v>0</v>
      </c>
      <c r="Q429" s="130">
        <f t="shared" si="138"/>
        <v>0</v>
      </c>
      <c r="V429" s="131">
        <f t="shared" si="139"/>
        <v>0</v>
      </c>
      <c r="W429" s="131">
        <f t="shared" si="140"/>
        <v>0</v>
      </c>
      <c r="X429" s="132">
        <f t="shared" si="141"/>
        <v>0</v>
      </c>
      <c r="Y429" s="130">
        <f t="shared" si="142"/>
        <v>0</v>
      </c>
      <c r="Z429" s="131">
        <f t="shared" si="143"/>
        <v>0</v>
      </c>
      <c r="AA429" s="131">
        <f t="shared" si="144"/>
        <v>0</v>
      </c>
      <c r="AB429" s="132">
        <f t="shared" si="145"/>
        <v>0</v>
      </c>
      <c r="AC429" s="130">
        <f t="shared" si="146"/>
        <v>0</v>
      </c>
      <c r="AD429" s="131">
        <f t="shared" si="147"/>
        <v>0</v>
      </c>
      <c r="AE429" s="131">
        <f t="shared" si="148"/>
        <v>0</v>
      </c>
      <c r="AF429" s="132">
        <f t="shared" si="149"/>
        <v>0</v>
      </c>
      <c r="AG429" s="130">
        <f t="shared" si="150"/>
        <v>0</v>
      </c>
      <c r="AH429" s="131">
        <f t="shared" si="151"/>
        <v>0</v>
      </c>
      <c r="AI429" s="131">
        <f t="shared" si="152"/>
        <v>0</v>
      </c>
      <c r="AJ429" s="132">
        <f t="shared" si="153"/>
        <v>0</v>
      </c>
      <c r="AK429" s="1"/>
    </row>
    <row r="430" spans="1:37" ht="15" hidden="1" customHeight="1">
      <c r="A430" s="1"/>
      <c r="B430" s="1"/>
      <c r="C430" s="68">
        <f t="shared" si="154"/>
        <v>45603</v>
      </c>
      <c r="D430" s="119">
        <v>312</v>
      </c>
      <c r="E430" s="130">
        <f t="shared" si="126"/>
        <v>0</v>
      </c>
      <c r="F430" s="131">
        <f t="shared" si="127"/>
        <v>0</v>
      </c>
      <c r="G430" s="131">
        <f t="shared" si="128"/>
        <v>0</v>
      </c>
      <c r="H430" s="132">
        <f t="shared" si="129"/>
        <v>0</v>
      </c>
      <c r="I430" s="130">
        <f t="shared" si="130"/>
        <v>0</v>
      </c>
      <c r="J430" s="131">
        <f t="shared" si="131"/>
        <v>0</v>
      </c>
      <c r="K430" s="131">
        <f t="shared" si="132"/>
        <v>0</v>
      </c>
      <c r="L430" s="132">
        <f t="shared" si="133"/>
        <v>0</v>
      </c>
      <c r="M430" s="130">
        <f t="shared" si="134"/>
        <v>0</v>
      </c>
      <c r="N430" s="131">
        <f t="shared" si="135"/>
        <v>0</v>
      </c>
      <c r="O430" s="131">
        <f t="shared" si="136"/>
        <v>0</v>
      </c>
      <c r="P430" s="132">
        <f t="shared" si="137"/>
        <v>0</v>
      </c>
      <c r="Q430" s="130">
        <f t="shared" si="138"/>
        <v>0</v>
      </c>
      <c r="V430" s="131">
        <f t="shared" si="139"/>
        <v>0</v>
      </c>
      <c r="W430" s="131">
        <f t="shared" si="140"/>
        <v>0</v>
      </c>
      <c r="X430" s="132">
        <f t="shared" si="141"/>
        <v>0</v>
      </c>
      <c r="Y430" s="130">
        <f t="shared" si="142"/>
        <v>0</v>
      </c>
      <c r="Z430" s="131">
        <f t="shared" si="143"/>
        <v>0</v>
      </c>
      <c r="AA430" s="131">
        <f t="shared" si="144"/>
        <v>0</v>
      </c>
      <c r="AB430" s="132">
        <f t="shared" si="145"/>
        <v>0</v>
      </c>
      <c r="AC430" s="130">
        <f t="shared" si="146"/>
        <v>0</v>
      </c>
      <c r="AD430" s="131">
        <f t="shared" si="147"/>
        <v>0</v>
      </c>
      <c r="AE430" s="131">
        <f t="shared" si="148"/>
        <v>0</v>
      </c>
      <c r="AF430" s="132">
        <f t="shared" si="149"/>
        <v>0</v>
      </c>
      <c r="AG430" s="130">
        <f t="shared" si="150"/>
        <v>0</v>
      </c>
      <c r="AH430" s="131">
        <f t="shared" si="151"/>
        <v>0</v>
      </c>
      <c r="AI430" s="131">
        <f t="shared" si="152"/>
        <v>0</v>
      </c>
      <c r="AJ430" s="132">
        <f t="shared" si="153"/>
        <v>0</v>
      </c>
      <c r="AK430" s="1"/>
    </row>
    <row r="431" spans="1:37" ht="15" hidden="1" customHeight="1">
      <c r="A431" s="1"/>
      <c r="B431" s="1"/>
      <c r="C431" s="68">
        <f t="shared" si="154"/>
        <v>45604</v>
      </c>
      <c r="D431" s="119">
        <v>313</v>
      </c>
      <c r="E431" s="130">
        <f t="shared" si="126"/>
        <v>0</v>
      </c>
      <c r="F431" s="131">
        <f t="shared" si="127"/>
        <v>0</v>
      </c>
      <c r="G431" s="131">
        <f t="shared" si="128"/>
        <v>0</v>
      </c>
      <c r="H431" s="132">
        <f t="shared" si="129"/>
        <v>0</v>
      </c>
      <c r="I431" s="130">
        <f t="shared" si="130"/>
        <v>0</v>
      </c>
      <c r="J431" s="131">
        <f t="shared" si="131"/>
        <v>0</v>
      </c>
      <c r="K431" s="131">
        <f t="shared" si="132"/>
        <v>0</v>
      </c>
      <c r="L431" s="132">
        <f t="shared" si="133"/>
        <v>0</v>
      </c>
      <c r="M431" s="130">
        <f t="shared" si="134"/>
        <v>0</v>
      </c>
      <c r="N431" s="131">
        <f t="shared" si="135"/>
        <v>0</v>
      </c>
      <c r="O431" s="131">
        <f t="shared" si="136"/>
        <v>0</v>
      </c>
      <c r="P431" s="132">
        <f t="shared" si="137"/>
        <v>0</v>
      </c>
      <c r="Q431" s="130">
        <f t="shared" si="138"/>
        <v>0</v>
      </c>
      <c r="V431" s="131">
        <f t="shared" si="139"/>
        <v>0</v>
      </c>
      <c r="W431" s="131">
        <f t="shared" si="140"/>
        <v>0</v>
      </c>
      <c r="X431" s="132">
        <f t="shared" si="141"/>
        <v>0</v>
      </c>
      <c r="Y431" s="130">
        <f t="shared" si="142"/>
        <v>0</v>
      </c>
      <c r="Z431" s="131">
        <f t="shared" si="143"/>
        <v>0</v>
      </c>
      <c r="AA431" s="131">
        <f t="shared" si="144"/>
        <v>0</v>
      </c>
      <c r="AB431" s="132">
        <f t="shared" si="145"/>
        <v>0</v>
      </c>
      <c r="AC431" s="130">
        <f t="shared" si="146"/>
        <v>0</v>
      </c>
      <c r="AD431" s="131">
        <f t="shared" si="147"/>
        <v>0</v>
      </c>
      <c r="AE431" s="131">
        <f t="shared" si="148"/>
        <v>0</v>
      </c>
      <c r="AF431" s="132">
        <f t="shared" si="149"/>
        <v>0</v>
      </c>
      <c r="AG431" s="130">
        <f t="shared" si="150"/>
        <v>0</v>
      </c>
      <c r="AH431" s="131">
        <f t="shared" si="151"/>
        <v>0</v>
      </c>
      <c r="AI431" s="131">
        <f t="shared" si="152"/>
        <v>0</v>
      </c>
      <c r="AJ431" s="132">
        <f t="shared" si="153"/>
        <v>0</v>
      </c>
      <c r="AK431" s="1"/>
    </row>
    <row r="432" spans="1:37" ht="15" hidden="1" customHeight="1">
      <c r="A432" s="1"/>
      <c r="B432" s="1"/>
      <c r="C432" s="68">
        <f t="shared" si="154"/>
        <v>45605</v>
      </c>
      <c r="D432" s="119">
        <v>314</v>
      </c>
      <c r="E432" s="130">
        <f t="shared" si="126"/>
        <v>0</v>
      </c>
      <c r="F432" s="131">
        <f t="shared" si="127"/>
        <v>0</v>
      </c>
      <c r="G432" s="131">
        <f t="shared" si="128"/>
        <v>0</v>
      </c>
      <c r="H432" s="132">
        <f t="shared" si="129"/>
        <v>0</v>
      </c>
      <c r="I432" s="130">
        <f t="shared" si="130"/>
        <v>0</v>
      </c>
      <c r="J432" s="131">
        <f t="shared" si="131"/>
        <v>0</v>
      </c>
      <c r="K432" s="131">
        <f t="shared" si="132"/>
        <v>0</v>
      </c>
      <c r="L432" s="132">
        <f t="shared" si="133"/>
        <v>0</v>
      </c>
      <c r="M432" s="130">
        <f t="shared" si="134"/>
        <v>0</v>
      </c>
      <c r="N432" s="131">
        <f t="shared" si="135"/>
        <v>0</v>
      </c>
      <c r="O432" s="131">
        <f t="shared" si="136"/>
        <v>0</v>
      </c>
      <c r="P432" s="132">
        <f t="shared" si="137"/>
        <v>0</v>
      </c>
      <c r="Q432" s="130">
        <f t="shared" si="138"/>
        <v>0</v>
      </c>
      <c r="V432" s="131">
        <f t="shared" si="139"/>
        <v>0</v>
      </c>
      <c r="W432" s="131">
        <f t="shared" si="140"/>
        <v>0</v>
      </c>
      <c r="X432" s="132">
        <f t="shared" si="141"/>
        <v>0</v>
      </c>
      <c r="Y432" s="130">
        <f t="shared" si="142"/>
        <v>0</v>
      </c>
      <c r="Z432" s="131">
        <f t="shared" si="143"/>
        <v>0</v>
      </c>
      <c r="AA432" s="131">
        <f t="shared" si="144"/>
        <v>0</v>
      </c>
      <c r="AB432" s="132">
        <f t="shared" si="145"/>
        <v>0</v>
      </c>
      <c r="AC432" s="130">
        <f t="shared" si="146"/>
        <v>0</v>
      </c>
      <c r="AD432" s="131">
        <f t="shared" si="147"/>
        <v>0</v>
      </c>
      <c r="AE432" s="131">
        <f t="shared" si="148"/>
        <v>0</v>
      </c>
      <c r="AF432" s="132">
        <f t="shared" si="149"/>
        <v>0</v>
      </c>
      <c r="AG432" s="130">
        <f t="shared" si="150"/>
        <v>0</v>
      </c>
      <c r="AH432" s="131">
        <f t="shared" si="151"/>
        <v>0</v>
      </c>
      <c r="AI432" s="131">
        <f t="shared" si="152"/>
        <v>0</v>
      </c>
      <c r="AJ432" s="132">
        <f t="shared" si="153"/>
        <v>0</v>
      </c>
      <c r="AK432" s="1"/>
    </row>
    <row r="433" spans="1:37" ht="15" hidden="1" customHeight="1">
      <c r="A433" s="1"/>
      <c r="B433" s="1"/>
      <c r="C433" s="68">
        <f t="shared" si="154"/>
        <v>45606</v>
      </c>
      <c r="D433" s="119">
        <v>315</v>
      </c>
      <c r="E433" s="130">
        <f t="shared" si="126"/>
        <v>0</v>
      </c>
      <c r="F433" s="131">
        <f t="shared" si="127"/>
        <v>0</v>
      </c>
      <c r="G433" s="131">
        <f t="shared" si="128"/>
        <v>0</v>
      </c>
      <c r="H433" s="132">
        <f t="shared" si="129"/>
        <v>0</v>
      </c>
      <c r="I433" s="130">
        <f t="shared" si="130"/>
        <v>0</v>
      </c>
      <c r="J433" s="131">
        <f t="shared" si="131"/>
        <v>0</v>
      </c>
      <c r="K433" s="131">
        <f t="shared" si="132"/>
        <v>0</v>
      </c>
      <c r="L433" s="132">
        <f t="shared" si="133"/>
        <v>0</v>
      </c>
      <c r="M433" s="130">
        <f t="shared" si="134"/>
        <v>0</v>
      </c>
      <c r="N433" s="131">
        <f t="shared" si="135"/>
        <v>0</v>
      </c>
      <c r="O433" s="131">
        <f t="shared" si="136"/>
        <v>0</v>
      </c>
      <c r="P433" s="132">
        <f t="shared" si="137"/>
        <v>0</v>
      </c>
      <c r="Q433" s="130">
        <f t="shared" si="138"/>
        <v>0</v>
      </c>
      <c r="V433" s="131">
        <f t="shared" si="139"/>
        <v>0</v>
      </c>
      <c r="W433" s="131">
        <f t="shared" si="140"/>
        <v>0</v>
      </c>
      <c r="X433" s="132">
        <f t="shared" si="141"/>
        <v>0</v>
      </c>
      <c r="Y433" s="130">
        <f t="shared" si="142"/>
        <v>0</v>
      </c>
      <c r="Z433" s="131">
        <f t="shared" si="143"/>
        <v>0</v>
      </c>
      <c r="AA433" s="131">
        <f t="shared" si="144"/>
        <v>0</v>
      </c>
      <c r="AB433" s="132">
        <f t="shared" si="145"/>
        <v>0</v>
      </c>
      <c r="AC433" s="130">
        <f t="shared" si="146"/>
        <v>0</v>
      </c>
      <c r="AD433" s="131">
        <f t="shared" si="147"/>
        <v>0</v>
      </c>
      <c r="AE433" s="131">
        <f t="shared" si="148"/>
        <v>0</v>
      </c>
      <c r="AF433" s="132">
        <f t="shared" si="149"/>
        <v>0</v>
      </c>
      <c r="AG433" s="130">
        <f t="shared" si="150"/>
        <v>0</v>
      </c>
      <c r="AH433" s="131">
        <f t="shared" si="151"/>
        <v>0</v>
      </c>
      <c r="AI433" s="131">
        <f t="shared" si="152"/>
        <v>0</v>
      </c>
      <c r="AJ433" s="132">
        <f t="shared" si="153"/>
        <v>0</v>
      </c>
      <c r="AK433" s="1"/>
    </row>
    <row r="434" spans="1:37" ht="15" hidden="1" customHeight="1">
      <c r="A434" s="1"/>
      <c r="B434" s="1"/>
      <c r="C434" s="68">
        <f t="shared" si="154"/>
        <v>45607</v>
      </c>
      <c r="D434" s="119">
        <v>316</v>
      </c>
      <c r="E434" s="130">
        <f t="shared" si="126"/>
        <v>0</v>
      </c>
      <c r="F434" s="131">
        <f t="shared" si="127"/>
        <v>0</v>
      </c>
      <c r="G434" s="131">
        <f t="shared" si="128"/>
        <v>0</v>
      </c>
      <c r="H434" s="132">
        <f t="shared" si="129"/>
        <v>0</v>
      </c>
      <c r="I434" s="130">
        <f t="shared" si="130"/>
        <v>0</v>
      </c>
      <c r="J434" s="131">
        <f t="shared" si="131"/>
        <v>0</v>
      </c>
      <c r="K434" s="131">
        <f t="shared" si="132"/>
        <v>0</v>
      </c>
      <c r="L434" s="132">
        <f t="shared" si="133"/>
        <v>0</v>
      </c>
      <c r="M434" s="130">
        <f t="shared" si="134"/>
        <v>0</v>
      </c>
      <c r="N434" s="131">
        <f t="shared" si="135"/>
        <v>0</v>
      </c>
      <c r="O434" s="131">
        <f t="shared" si="136"/>
        <v>0</v>
      </c>
      <c r="P434" s="132">
        <f t="shared" si="137"/>
        <v>0</v>
      </c>
      <c r="Q434" s="130">
        <f t="shared" si="138"/>
        <v>0</v>
      </c>
      <c r="V434" s="131">
        <f t="shared" si="139"/>
        <v>0</v>
      </c>
      <c r="W434" s="131">
        <f t="shared" si="140"/>
        <v>0</v>
      </c>
      <c r="X434" s="132">
        <f t="shared" si="141"/>
        <v>0</v>
      </c>
      <c r="Y434" s="130">
        <f t="shared" si="142"/>
        <v>0</v>
      </c>
      <c r="Z434" s="131">
        <f t="shared" si="143"/>
        <v>0</v>
      </c>
      <c r="AA434" s="131">
        <f t="shared" si="144"/>
        <v>0</v>
      </c>
      <c r="AB434" s="132">
        <f t="shared" si="145"/>
        <v>0</v>
      </c>
      <c r="AC434" s="130">
        <f t="shared" si="146"/>
        <v>0</v>
      </c>
      <c r="AD434" s="131">
        <f t="shared" si="147"/>
        <v>0</v>
      </c>
      <c r="AE434" s="131">
        <f t="shared" si="148"/>
        <v>0</v>
      </c>
      <c r="AF434" s="132">
        <f t="shared" si="149"/>
        <v>0</v>
      </c>
      <c r="AG434" s="130">
        <f t="shared" si="150"/>
        <v>0</v>
      </c>
      <c r="AH434" s="131">
        <f t="shared" si="151"/>
        <v>0</v>
      </c>
      <c r="AI434" s="131">
        <f t="shared" si="152"/>
        <v>0</v>
      </c>
      <c r="AJ434" s="132">
        <f t="shared" si="153"/>
        <v>0</v>
      </c>
      <c r="AK434" s="1"/>
    </row>
    <row r="435" spans="1:37" ht="15" hidden="1" customHeight="1">
      <c r="A435" s="1"/>
      <c r="B435" s="1"/>
      <c r="C435" s="68">
        <f t="shared" si="154"/>
        <v>45608</v>
      </c>
      <c r="D435" s="119">
        <v>317</v>
      </c>
      <c r="E435" s="130">
        <f t="shared" si="126"/>
        <v>0</v>
      </c>
      <c r="F435" s="131">
        <f t="shared" si="127"/>
        <v>0</v>
      </c>
      <c r="G435" s="131">
        <f t="shared" si="128"/>
        <v>0</v>
      </c>
      <c r="H435" s="132">
        <f t="shared" si="129"/>
        <v>0</v>
      </c>
      <c r="I435" s="130">
        <f t="shared" si="130"/>
        <v>0</v>
      </c>
      <c r="J435" s="131">
        <f t="shared" si="131"/>
        <v>0</v>
      </c>
      <c r="K435" s="131">
        <f t="shared" si="132"/>
        <v>0</v>
      </c>
      <c r="L435" s="132">
        <f t="shared" si="133"/>
        <v>0</v>
      </c>
      <c r="M435" s="130">
        <f t="shared" si="134"/>
        <v>0</v>
      </c>
      <c r="N435" s="131">
        <f t="shared" si="135"/>
        <v>0</v>
      </c>
      <c r="O435" s="131">
        <f t="shared" si="136"/>
        <v>0</v>
      </c>
      <c r="P435" s="132">
        <f t="shared" si="137"/>
        <v>0</v>
      </c>
      <c r="Q435" s="130">
        <f t="shared" si="138"/>
        <v>0</v>
      </c>
      <c r="V435" s="131">
        <f t="shared" si="139"/>
        <v>0</v>
      </c>
      <c r="W435" s="131">
        <f t="shared" si="140"/>
        <v>0</v>
      </c>
      <c r="X435" s="132">
        <f t="shared" si="141"/>
        <v>0</v>
      </c>
      <c r="Y435" s="130">
        <f t="shared" si="142"/>
        <v>0</v>
      </c>
      <c r="Z435" s="131">
        <f t="shared" si="143"/>
        <v>0</v>
      </c>
      <c r="AA435" s="131">
        <f t="shared" si="144"/>
        <v>0</v>
      </c>
      <c r="AB435" s="132">
        <f t="shared" si="145"/>
        <v>0</v>
      </c>
      <c r="AC435" s="130">
        <f t="shared" si="146"/>
        <v>0</v>
      </c>
      <c r="AD435" s="131">
        <f t="shared" si="147"/>
        <v>0</v>
      </c>
      <c r="AE435" s="131">
        <f t="shared" si="148"/>
        <v>0</v>
      </c>
      <c r="AF435" s="132">
        <f t="shared" si="149"/>
        <v>0</v>
      </c>
      <c r="AG435" s="130">
        <f t="shared" si="150"/>
        <v>0</v>
      </c>
      <c r="AH435" s="131">
        <f t="shared" si="151"/>
        <v>0</v>
      </c>
      <c r="AI435" s="131">
        <f t="shared" si="152"/>
        <v>0</v>
      </c>
      <c r="AJ435" s="132">
        <f t="shared" si="153"/>
        <v>0</v>
      </c>
      <c r="AK435" s="1"/>
    </row>
    <row r="436" spans="1:37" ht="15" hidden="1" customHeight="1">
      <c r="A436" s="1"/>
      <c r="B436" s="1"/>
      <c r="C436" s="68">
        <f t="shared" si="154"/>
        <v>45609</v>
      </c>
      <c r="D436" s="119">
        <v>318</v>
      </c>
      <c r="E436" s="130">
        <f t="shared" si="126"/>
        <v>0</v>
      </c>
      <c r="F436" s="131">
        <f t="shared" si="127"/>
        <v>0</v>
      </c>
      <c r="G436" s="131">
        <f t="shared" si="128"/>
        <v>0</v>
      </c>
      <c r="H436" s="132">
        <f t="shared" si="129"/>
        <v>0</v>
      </c>
      <c r="I436" s="130">
        <f t="shared" si="130"/>
        <v>0</v>
      </c>
      <c r="J436" s="131">
        <f t="shared" si="131"/>
        <v>0</v>
      </c>
      <c r="K436" s="131">
        <f t="shared" si="132"/>
        <v>0</v>
      </c>
      <c r="L436" s="132">
        <f t="shared" si="133"/>
        <v>0</v>
      </c>
      <c r="M436" s="130">
        <f t="shared" si="134"/>
        <v>0</v>
      </c>
      <c r="N436" s="131">
        <f t="shared" si="135"/>
        <v>0</v>
      </c>
      <c r="O436" s="131">
        <f t="shared" si="136"/>
        <v>0</v>
      </c>
      <c r="P436" s="132">
        <f t="shared" si="137"/>
        <v>0</v>
      </c>
      <c r="Q436" s="130">
        <f t="shared" si="138"/>
        <v>0</v>
      </c>
      <c r="V436" s="131">
        <f t="shared" si="139"/>
        <v>0</v>
      </c>
      <c r="W436" s="131">
        <f t="shared" si="140"/>
        <v>0</v>
      </c>
      <c r="X436" s="132">
        <f t="shared" si="141"/>
        <v>0</v>
      </c>
      <c r="Y436" s="130">
        <f t="shared" si="142"/>
        <v>0</v>
      </c>
      <c r="Z436" s="131">
        <f t="shared" si="143"/>
        <v>0</v>
      </c>
      <c r="AA436" s="131">
        <f t="shared" si="144"/>
        <v>0</v>
      </c>
      <c r="AB436" s="132">
        <f t="shared" si="145"/>
        <v>0</v>
      </c>
      <c r="AC436" s="130">
        <f t="shared" si="146"/>
        <v>0</v>
      </c>
      <c r="AD436" s="131">
        <f t="shared" si="147"/>
        <v>0</v>
      </c>
      <c r="AE436" s="131">
        <f t="shared" si="148"/>
        <v>0</v>
      </c>
      <c r="AF436" s="132">
        <f t="shared" si="149"/>
        <v>0</v>
      </c>
      <c r="AG436" s="130">
        <f t="shared" si="150"/>
        <v>0</v>
      </c>
      <c r="AH436" s="131">
        <f t="shared" si="151"/>
        <v>0</v>
      </c>
      <c r="AI436" s="131">
        <f t="shared" si="152"/>
        <v>0</v>
      </c>
      <c r="AJ436" s="132">
        <f t="shared" si="153"/>
        <v>0</v>
      </c>
      <c r="AK436" s="1"/>
    </row>
    <row r="437" spans="1:37" ht="15" hidden="1" customHeight="1">
      <c r="A437" s="1"/>
      <c r="B437" s="1"/>
      <c r="C437" s="68">
        <f t="shared" si="154"/>
        <v>45610</v>
      </c>
      <c r="D437" s="119">
        <v>319</v>
      </c>
      <c r="E437" s="130">
        <f t="shared" si="126"/>
        <v>0</v>
      </c>
      <c r="F437" s="131">
        <f t="shared" si="127"/>
        <v>0</v>
      </c>
      <c r="G437" s="131">
        <f t="shared" si="128"/>
        <v>0</v>
      </c>
      <c r="H437" s="132">
        <f t="shared" si="129"/>
        <v>0</v>
      </c>
      <c r="I437" s="130">
        <f t="shared" si="130"/>
        <v>0</v>
      </c>
      <c r="J437" s="131">
        <f t="shared" si="131"/>
        <v>0</v>
      </c>
      <c r="K437" s="131">
        <f t="shared" si="132"/>
        <v>0</v>
      </c>
      <c r="L437" s="132">
        <f t="shared" si="133"/>
        <v>0</v>
      </c>
      <c r="M437" s="130">
        <f t="shared" si="134"/>
        <v>0</v>
      </c>
      <c r="N437" s="131">
        <f t="shared" si="135"/>
        <v>0</v>
      </c>
      <c r="O437" s="131">
        <f t="shared" si="136"/>
        <v>0</v>
      </c>
      <c r="P437" s="132">
        <f t="shared" si="137"/>
        <v>0</v>
      </c>
      <c r="Q437" s="130">
        <f t="shared" si="138"/>
        <v>0</v>
      </c>
      <c r="V437" s="131">
        <f t="shared" si="139"/>
        <v>0</v>
      </c>
      <c r="W437" s="131">
        <f t="shared" si="140"/>
        <v>0</v>
      </c>
      <c r="X437" s="132">
        <f t="shared" si="141"/>
        <v>0</v>
      </c>
      <c r="Y437" s="130">
        <f t="shared" si="142"/>
        <v>0</v>
      </c>
      <c r="Z437" s="131">
        <f t="shared" si="143"/>
        <v>0</v>
      </c>
      <c r="AA437" s="131">
        <f t="shared" si="144"/>
        <v>0</v>
      </c>
      <c r="AB437" s="132">
        <f t="shared" si="145"/>
        <v>0</v>
      </c>
      <c r="AC437" s="130">
        <f t="shared" si="146"/>
        <v>0</v>
      </c>
      <c r="AD437" s="131">
        <f t="shared" si="147"/>
        <v>0</v>
      </c>
      <c r="AE437" s="131">
        <f t="shared" si="148"/>
        <v>0</v>
      </c>
      <c r="AF437" s="132">
        <f t="shared" si="149"/>
        <v>0</v>
      </c>
      <c r="AG437" s="130">
        <f t="shared" si="150"/>
        <v>0</v>
      </c>
      <c r="AH437" s="131">
        <f t="shared" si="151"/>
        <v>0</v>
      </c>
      <c r="AI437" s="131">
        <f t="shared" si="152"/>
        <v>0</v>
      </c>
      <c r="AJ437" s="132">
        <f t="shared" si="153"/>
        <v>0</v>
      </c>
      <c r="AK437" s="1"/>
    </row>
    <row r="438" spans="1:37" ht="15" hidden="1" customHeight="1">
      <c r="A438" s="1"/>
      <c r="B438" s="1"/>
      <c r="C438" s="68">
        <f t="shared" si="154"/>
        <v>45611</v>
      </c>
      <c r="D438" s="119">
        <v>320</v>
      </c>
      <c r="E438" s="130">
        <f t="shared" si="126"/>
        <v>0</v>
      </c>
      <c r="F438" s="131">
        <f t="shared" si="127"/>
        <v>0</v>
      </c>
      <c r="G438" s="131">
        <f t="shared" si="128"/>
        <v>0</v>
      </c>
      <c r="H438" s="132">
        <f t="shared" si="129"/>
        <v>0</v>
      </c>
      <c r="I438" s="130">
        <f t="shared" si="130"/>
        <v>0</v>
      </c>
      <c r="J438" s="131">
        <f t="shared" si="131"/>
        <v>0</v>
      </c>
      <c r="K438" s="131">
        <f t="shared" si="132"/>
        <v>0</v>
      </c>
      <c r="L438" s="132">
        <f t="shared" si="133"/>
        <v>0</v>
      </c>
      <c r="M438" s="130">
        <f t="shared" si="134"/>
        <v>0</v>
      </c>
      <c r="N438" s="131">
        <f t="shared" si="135"/>
        <v>0</v>
      </c>
      <c r="O438" s="131">
        <f t="shared" si="136"/>
        <v>0</v>
      </c>
      <c r="P438" s="132">
        <f t="shared" si="137"/>
        <v>0</v>
      </c>
      <c r="Q438" s="130">
        <f t="shared" si="138"/>
        <v>0</v>
      </c>
      <c r="V438" s="131">
        <f t="shared" si="139"/>
        <v>0</v>
      </c>
      <c r="W438" s="131">
        <f t="shared" si="140"/>
        <v>0</v>
      </c>
      <c r="X438" s="132">
        <f t="shared" si="141"/>
        <v>0</v>
      </c>
      <c r="Y438" s="130">
        <f t="shared" si="142"/>
        <v>0</v>
      </c>
      <c r="Z438" s="131">
        <f t="shared" si="143"/>
        <v>0</v>
      </c>
      <c r="AA438" s="131">
        <f t="shared" si="144"/>
        <v>0</v>
      </c>
      <c r="AB438" s="132">
        <f t="shared" si="145"/>
        <v>0</v>
      </c>
      <c r="AC438" s="130">
        <f t="shared" si="146"/>
        <v>0</v>
      </c>
      <c r="AD438" s="131">
        <f t="shared" si="147"/>
        <v>0</v>
      </c>
      <c r="AE438" s="131">
        <f t="shared" si="148"/>
        <v>0</v>
      </c>
      <c r="AF438" s="132">
        <f t="shared" si="149"/>
        <v>0</v>
      </c>
      <c r="AG438" s="130">
        <f t="shared" si="150"/>
        <v>0</v>
      </c>
      <c r="AH438" s="131">
        <f t="shared" si="151"/>
        <v>0</v>
      </c>
      <c r="AI438" s="131">
        <f t="shared" si="152"/>
        <v>0</v>
      </c>
      <c r="AJ438" s="132">
        <f t="shared" si="153"/>
        <v>0</v>
      </c>
      <c r="AK438" s="1"/>
    </row>
    <row r="439" spans="1:37" ht="15" hidden="1" customHeight="1">
      <c r="A439" s="1"/>
      <c r="B439" s="1"/>
      <c r="C439" s="68">
        <f t="shared" si="154"/>
        <v>45612</v>
      </c>
      <c r="D439" s="119">
        <v>321</v>
      </c>
      <c r="E439" s="130">
        <f t="shared" ref="E439:E484" si="155">IF(ISERROR(HLOOKUP($C439,$D$44:$O$44,1,FALSE)),0,E$116)</f>
        <v>0</v>
      </c>
      <c r="F439" s="131" t="str">
        <f t="shared" ref="F439:F484" si="156">IF(ISERROR(HLOOKUP($C439,$D$56:$O$56,1,FALSE)),0,F$116)</f>
        <v>SF</v>
      </c>
      <c r="G439" s="131">
        <f t="shared" ref="G439:G484" si="157">IF(OR(AND($C439&gt;=$D$68,$C439&lt;=$E$68),AND($C439&gt;=$F$68,$C439&lt;=$G$68),AND($C439&gt;=$H$68,$C439&lt;=$I$68),AND($C439&gt;=$J$68,$C439&lt;=$K$68),AND($C439&gt;=$L$68,$C439&lt;=$M$68),AND($C439&gt;=$N$68,$C439&lt;=$O$68)),G$116,0)</f>
        <v>0</v>
      </c>
      <c r="H439" s="132">
        <f t="shared" ref="H439:H484" si="158">IF(OR(AND($C439&gt;=$D$80,$C439&lt;=$E$80),AND($C439&gt;=$F$80,$C439&lt;=$G$80),AND($C439&gt;=$H$80,$C439&lt;=$I$80),AND($C439&gt;=$J$80,$C439&lt;=$K$80),AND($C439&gt;=$L$80,$C439&lt;=$M$80),AND($C439&gt;=$N$80,$C439&lt;=$O$80)),H$116,0)</f>
        <v>0</v>
      </c>
      <c r="I439" s="130">
        <f t="shared" ref="I439:I484" si="159">IF(ISERROR(HLOOKUP($C439,$D$45:$O$45,1,FALSE)),0,I$116)</f>
        <v>0</v>
      </c>
      <c r="J439" s="131">
        <f t="shared" ref="J439:J484" si="160">IF(ISERROR(HLOOKUP($C439,$D$57:$O$57,1,FALSE)),0,J$116)</f>
        <v>0</v>
      </c>
      <c r="K439" s="131">
        <f t="shared" ref="K439:K484" si="161">IF(OR(AND($C439&gt;=$D$69,$C439&lt;=$E$69),AND($C439&gt;=$F$69,$C439&lt;=$G$69),AND($C439&gt;=$H$69,$C439&lt;=$I$69),AND($C439&gt;=$J$69,$C439&lt;=$K$69),AND($C439&gt;=$L$69,$C439&lt;=$M$69),AND($C439&gt;=$N$69,$C439&lt;=$O$69)),K$116,0)</f>
        <v>0</v>
      </c>
      <c r="L439" s="132">
        <f t="shared" ref="L439:L484" si="162">IF(OR(AND($C439&gt;=$D$81,$C439&lt;=$E$81),AND($C439&gt;=$F$81,$C439&lt;=$G$81),AND($C439&gt;=$H$81,$C439&lt;=$I$81),AND($C439&gt;=$J$81,$C439&lt;=$K$81),AND($C439&gt;=$L$81,$C439&lt;=$M$81),AND($C439&gt;=$N$81,$C439&lt;=$O$81)),L$116,0)</f>
        <v>0</v>
      </c>
      <c r="M439" s="130">
        <f t="shared" ref="M439:M484" si="163">IF(ISERROR(HLOOKUP($C439,$D$46:$O$46,1,FALSE)),0,M$116)</f>
        <v>0</v>
      </c>
      <c r="N439" s="131">
        <f t="shared" ref="N439:N484" si="164">IF(ISERROR(HLOOKUP($C439,$D$58:$O$58,1,FALSE)),0,N$116)</f>
        <v>0</v>
      </c>
      <c r="O439" s="131">
        <f t="shared" ref="O439:O484" si="165">IF(OR(AND($C439&gt;=$D$70,$C439&lt;=$E$70),AND($C439&gt;=$F$70,$C439&lt;=$G$70),AND($C439&gt;=$H$70,$C439&lt;=$I$70),AND($C439&gt;=$J$70,$C439&lt;=$K$70),AND($C439&gt;=$L$70,$C439&lt;=$M$70),AND($C439&gt;=$N$70,$C439&lt;=$O$70)),O$116,0)</f>
        <v>0</v>
      </c>
      <c r="P439" s="132">
        <f t="shared" ref="P439:P484" si="166">IF(OR(AND($C439&gt;=$D$82,$C439&lt;=$E$82),AND($C439&gt;=$F$82,$C439&lt;=$G$82),AND($C439&gt;=$H$82,$C439&lt;=$I$82),AND($C439&gt;=$J$82,$C439&lt;=$K$82),AND($C439&gt;=$L$82,$C439&lt;=$M$82),AND($C439&gt;=$N$82,$C439&lt;=$O$82)),P$116,0)</f>
        <v>0</v>
      </c>
      <c r="Q439" s="130">
        <f t="shared" ref="Q439:Q484" si="167">IF(ISERROR(HLOOKUP($C439,$D$47:$O$47,1,FALSE)),0,Q$116)</f>
        <v>0</v>
      </c>
      <c r="V439" s="131">
        <f t="shared" ref="V439:V484" si="168">IF(ISERROR(HLOOKUP($C439,$D$60:$O$60,1,FALSE)),0,V$116)</f>
        <v>0</v>
      </c>
      <c r="W439" s="131">
        <f t="shared" ref="W439:W484" si="169">IF(OR(AND($C439&gt;=$D$72,$C439&lt;=$E$72),AND($C439&gt;=$F$72,$C439&lt;=$G$72),AND($C439&gt;=$H$72,$C439&lt;=$I$72),AND($C439&gt;=$J$72,$C439&lt;=$K$72),AND($C439&gt;=$L$72,$C439&lt;=$M$72),AND($C439&gt;=$N$72,$C439&lt;=$O$72)),W$116,0)</f>
        <v>0</v>
      </c>
      <c r="X439" s="132">
        <f t="shared" ref="X439:X484" si="170">IF(OR(AND($C439&gt;=$D$84,$C439&lt;=$E$84),AND($C439&gt;=$F$84,$C439&lt;=$G$84),AND($C439&gt;=$H$84,$C439&lt;=$I$84),AND($C439&gt;=$J$84,$C439&lt;=$K$84),AND($C439&gt;=$L$84,$C439&lt;=$M$84),AND($C439&gt;=$N$84,$C439&lt;=$O$84)),X$116,0)</f>
        <v>0</v>
      </c>
      <c r="Y439" s="130">
        <f t="shared" ref="Y439:Y484" si="171">IF(ISERROR(HLOOKUP($C439,$D$49:$O$49,1,FALSE)),0,Y$116)</f>
        <v>0</v>
      </c>
      <c r="Z439" s="131">
        <f t="shared" ref="Z439:Z484" si="172">IF(ISERROR(HLOOKUP($C439,$D$61:$O$61,1,FALSE)),0,Z$116)</f>
        <v>0</v>
      </c>
      <c r="AA439" s="131">
        <f t="shared" ref="AA439:AA484" si="173">IF(OR(AND($C439&gt;=$D$73,$C439&lt;=$E$73),AND($C439&gt;=$F$73,$C439&lt;=$G$73),AND($C439&gt;=$H$73,$C439&lt;=$I$73),AND($C439&gt;=$J$73,$C439&lt;=$K$73),AND($C439&gt;=$L$73,$C439&lt;=$M$73),AND($C439&gt;=$N$73,$C439&lt;=$O$73)),AA$116,0)</f>
        <v>0</v>
      </c>
      <c r="AB439" s="132">
        <f t="shared" ref="AB439:AB484" si="174">IF(OR(AND($C439&gt;=$D$85,$C439&lt;=$E$85),AND($C439&gt;=$F$85,$C439&lt;=$G$85),AND($C439&gt;=$H$85,$C439&lt;=$I$85),AND($C439&gt;=$J$85,$C439&lt;=$K$85),AND($C439&gt;=$L$85,$C439&lt;=$M$85),AND($C439&gt;=$N$85,$C439&lt;=$O$85)),AB$116,0)</f>
        <v>0</v>
      </c>
      <c r="AC439" s="130">
        <f t="shared" ref="AC439:AC484" si="175">IF(ISERROR(HLOOKUP($C439,$D$50:$O$50,1,FALSE)),0,AC$116)</f>
        <v>0</v>
      </c>
      <c r="AD439" s="131">
        <f t="shared" ref="AD439:AD484" si="176">IF(ISERROR(HLOOKUP($C439,$D$62:$O$62,1,FALSE)),0,AD$116)</f>
        <v>0</v>
      </c>
      <c r="AE439" s="131">
        <f t="shared" ref="AE439:AE484" si="177">IF(OR(AND($C439&gt;=$D$74,$C439&lt;=$E$74),AND($C439&gt;=$F$74,$C439&lt;=$G$74),AND($C439&gt;=$H$74,$C439&lt;=$I$74),AND($C439&gt;=$J$74,$C439&lt;=$K$74),AND($C439&gt;=$L$74,$C439&lt;=$M$74),AND($C439&gt;=$N$74,$C439&lt;=$O$74)),AE$116,0)</f>
        <v>0</v>
      </c>
      <c r="AF439" s="132">
        <f t="shared" ref="AF439:AF484" si="178">IF(OR(AND($C439&gt;=$D$86,$C439&lt;=$E$86),AND($C439&gt;=$F$86,$C439&lt;=$G$86),AND($C439&gt;=$H$86,$C439&lt;=$I$86),AND($C439&gt;=$J$86,$C439&lt;=$K$86),AND($C439&gt;=$L$86,$C439&lt;=$M$86),AND($C439&gt;=$N$86,$C439&lt;=$O$86)),AF$116,0)</f>
        <v>0</v>
      </c>
      <c r="AG439" s="130">
        <f t="shared" ref="AG439:AG484" si="179">IF(ISERROR(HLOOKUP($C439,$D$51:$O$51,1,FALSE)),0,AG$116)</f>
        <v>0</v>
      </c>
      <c r="AH439" s="131">
        <f t="shared" ref="AH439:AH484" si="180">IF(ISERROR(HLOOKUP($C439,$D$63:$O$63,1,FALSE)),0,AH$116)</f>
        <v>0</v>
      </c>
      <c r="AI439" s="131">
        <f t="shared" ref="AI439:AI484" si="181">IF(OR(AND($C439&gt;=$D$75,$C439&lt;=$E$75),AND($C439&gt;=$F$75,$C439&lt;=$G$75),AND($C439&gt;=$H$75,$C439&lt;=$I$75),AND($C439&gt;=$J$75,$C439&lt;=$K$75),AND($C439&gt;=$L$75,$C439&lt;=$M$75),AND($C439&gt;=$N$75,$C439&lt;=$O$75)),AI$116,0)</f>
        <v>0</v>
      </c>
      <c r="AJ439" s="132">
        <f t="shared" ref="AJ439:AJ484" si="182">IF(OR(AND($C439&gt;=$D$87,$C439&lt;=$E$87),AND($C439&gt;=$F$87,$C439&lt;=$G$87),AND($C439&gt;=$H$87,$C439&lt;=$I$87),AND($C439&gt;=$J$87,$C439&lt;=$K$87),AND($C439&gt;=$L$87,$C439&lt;=$M$87),AND($C439&gt;=$N$87,$C439&lt;=$O$87)),AJ$116,0)</f>
        <v>0</v>
      </c>
      <c r="AK439" s="1"/>
    </row>
    <row r="440" spans="1:37" ht="15" hidden="1" customHeight="1">
      <c r="A440" s="1"/>
      <c r="B440" s="1"/>
      <c r="C440" s="68">
        <f t="shared" si="154"/>
        <v>45613</v>
      </c>
      <c r="D440" s="119">
        <v>322</v>
      </c>
      <c r="E440" s="130">
        <f t="shared" si="155"/>
        <v>0</v>
      </c>
      <c r="F440" s="131">
        <f t="shared" si="156"/>
        <v>0</v>
      </c>
      <c r="G440" s="131">
        <f t="shared" si="157"/>
        <v>0</v>
      </c>
      <c r="H440" s="132">
        <f t="shared" si="158"/>
        <v>0</v>
      </c>
      <c r="I440" s="130">
        <f t="shared" si="159"/>
        <v>0</v>
      </c>
      <c r="J440" s="131">
        <f t="shared" si="160"/>
        <v>0</v>
      </c>
      <c r="K440" s="131">
        <f t="shared" si="161"/>
        <v>0</v>
      </c>
      <c r="L440" s="132">
        <f t="shared" si="162"/>
        <v>0</v>
      </c>
      <c r="M440" s="130">
        <f t="shared" si="163"/>
        <v>0</v>
      </c>
      <c r="N440" s="131">
        <f t="shared" si="164"/>
        <v>0</v>
      </c>
      <c r="O440" s="131">
        <f t="shared" si="165"/>
        <v>0</v>
      </c>
      <c r="P440" s="132">
        <f t="shared" si="166"/>
        <v>0</v>
      </c>
      <c r="Q440" s="130">
        <f t="shared" si="167"/>
        <v>0</v>
      </c>
      <c r="V440" s="131">
        <f t="shared" si="168"/>
        <v>0</v>
      </c>
      <c r="W440" s="131">
        <f t="shared" si="169"/>
        <v>0</v>
      </c>
      <c r="X440" s="132">
        <f t="shared" si="170"/>
        <v>0</v>
      </c>
      <c r="Y440" s="130">
        <f t="shared" si="171"/>
        <v>0</v>
      </c>
      <c r="Z440" s="131">
        <f t="shared" si="172"/>
        <v>0</v>
      </c>
      <c r="AA440" s="131">
        <f t="shared" si="173"/>
        <v>0</v>
      </c>
      <c r="AB440" s="132">
        <f t="shared" si="174"/>
        <v>0</v>
      </c>
      <c r="AC440" s="130">
        <f t="shared" si="175"/>
        <v>0</v>
      </c>
      <c r="AD440" s="131">
        <f t="shared" si="176"/>
        <v>0</v>
      </c>
      <c r="AE440" s="131">
        <f t="shared" si="177"/>
        <v>0</v>
      </c>
      <c r="AF440" s="132">
        <f t="shared" si="178"/>
        <v>0</v>
      </c>
      <c r="AG440" s="130">
        <f t="shared" si="179"/>
        <v>0</v>
      </c>
      <c r="AH440" s="131">
        <f t="shared" si="180"/>
        <v>0</v>
      </c>
      <c r="AI440" s="131">
        <f t="shared" si="181"/>
        <v>0</v>
      </c>
      <c r="AJ440" s="132">
        <f t="shared" si="182"/>
        <v>0</v>
      </c>
      <c r="AK440" s="1"/>
    </row>
    <row r="441" spans="1:37" ht="15" hidden="1" customHeight="1">
      <c r="A441" s="1"/>
      <c r="B441" s="1"/>
      <c r="C441" s="68">
        <f t="shared" ref="C441:C483" si="183">C440+1</f>
        <v>45614</v>
      </c>
      <c r="D441" s="119">
        <v>323</v>
      </c>
      <c r="E441" s="130">
        <f t="shared" si="155"/>
        <v>0</v>
      </c>
      <c r="F441" s="131">
        <f t="shared" si="156"/>
        <v>0</v>
      </c>
      <c r="G441" s="131">
        <f t="shared" si="157"/>
        <v>0</v>
      </c>
      <c r="H441" s="132">
        <f t="shared" si="158"/>
        <v>0</v>
      </c>
      <c r="I441" s="130">
        <f t="shared" si="159"/>
        <v>0</v>
      </c>
      <c r="J441" s="131">
        <f t="shared" si="160"/>
        <v>0</v>
      </c>
      <c r="K441" s="131">
        <f t="shared" si="161"/>
        <v>0</v>
      </c>
      <c r="L441" s="132">
        <f t="shared" si="162"/>
        <v>0</v>
      </c>
      <c r="M441" s="130">
        <f t="shared" si="163"/>
        <v>0</v>
      </c>
      <c r="N441" s="131">
        <f t="shared" si="164"/>
        <v>0</v>
      </c>
      <c r="O441" s="131">
        <f t="shared" si="165"/>
        <v>0</v>
      </c>
      <c r="P441" s="132">
        <f t="shared" si="166"/>
        <v>0</v>
      </c>
      <c r="Q441" s="130">
        <f t="shared" si="167"/>
        <v>0</v>
      </c>
      <c r="V441" s="131">
        <f t="shared" si="168"/>
        <v>0</v>
      </c>
      <c r="W441" s="131">
        <f t="shared" si="169"/>
        <v>0</v>
      </c>
      <c r="X441" s="132">
        <f t="shared" si="170"/>
        <v>0</v>
      </c>
      <c r="Y441" s="130">
        <f t="shared" si="171"/>
        <v>0</v>
      </c>
      <c r="Z441" s="131">
        <f t="shared" si="172"/>
        <v>0</v>
      </c>
      <c r="AA441" s="131">
        <f t="shared" si="173"/>
        <v>0</v>
      </c>
      <c r="AB441" s="132">
        <f t="shared" si="174"/>
        <v>0</v>
      </c>
      <c r="AC441" s="130">
        <f t="shared" si="175"/>
        <v>0</v>
      </c>
      <c r="AD441" s="131">
        <f t="shared" si="176"/>
        <v>0</v>
      </c>
      <c r="AE441" s="131">
        <f t="shared" si="177"/>
        <v>0</v>
      </c>
      <c r="AF441" s="132">
        <f t="shared" si="178"/>
        <v>0</v>
      </c>
      <c r="AG441" s="130">
        <f t="shared" si="179"/>
        <v>0</v>
      </c>
      <c r="AH441" s="131">
        <f t="shared" si="180"/>
        <v>0</v>
      </c>
      <c r="AI441" s="131">
        <f t="shared" si="181"/>
        <v>0</v>
      </c>
      <c r="AJ441" s="132">
        <f t="shared" si="182"/>
        <v>0</v>
      </c>
      <c r="AK441" s="1"/>
    </row>
    <row r="442" spans="1:37" ht="15" hidden="1" customHeight="1">
      <c r="A442" s="1"/>
      <c r="B442" s="1"/>
      <c r="C442" s="68">
        <f t="shared" si="183"/>
        <v>45615</v>
      </c>
      <c r="D442" s="119">
        <v>324</v>
      </c>
      <c r="E442" s="130">
        <f t="shared" si="155"/>
        <v>0</v>
      </c>
      <c r="F442" s="131">
        <f t="shared" si="156"/>
        <v>0</v>
      </c>
      <c r="G442" s="131">
        <f t="shared" si="157"/>
        <v>0</v>
      </c>
      <c r="H442" s="132">
        <f t="shared" si="158"/>
        <v>0</v>
      </c>
      <c r="I442" s="130">
        <f t="shared" si="159"/>
        <v>0</v>
      </c>
      <c r="J442" s="131">
        <f t="shared" si="160"/>
        <v>0</v>
      </c>
      <c r="K442" s="131">
        <f t="shared" si="161"/>
        <v>0</v>
      </c>
      <c r="L442" s="132">
        <f t="shared" si="162"/>
        <v>0</v>
      </c>
      <c r="M442" s="130">
        <f t="shared" si="163"/>
        <v>0</v>
      </c>
      <c r="N442" s="131">
        <f t="shared" si="164"/>
        <v>0</v>
      </c>
      <c r="O442" s="131">
        <f t="shared" si="165"/>
        <v>0</v>
      </c>
      <c r="P442" s="132">
        <f t="shared" si="166"/>
        <v>0</v>
      </c>
      <c r="Q442" s="130">
        <f t="shared" si="167"/>
        <v>0</v>
      </c>
      <c r="V442" s="131">
        <f t="shared" si="168"/>
        <v>0</v>
      </c>
      <c r="W442" s="131">
        <f t="shared" si="169"/>
        <v>0</v>
      </c>
      <c r="X442" s="132">
        <f t="shared" si="170"/>
        <v>0</v>
      </c>
      <c r="Y442" s="130">
        <f t="shared" si="171"/>
        <v>0</v>
      </c>
      <c r="Z442" s="131">
        <f t="shared" si="172"/>
        <v>0</v>
      </c>
      <c r="AA442" s="131">
        <f t="shared" si="173"/>
        <v>0</v>
      </c>
      <c r="AB442" s="132">
        <f t="shared" si="174"/>
        <v>0</v>
      </c>
      <c r="AC442" s="130">
        <f t="shared" si="175"/>
        <v>0</v>
      </c>
      <c r="AD442" s="131">
        <f t="shared" si="176"/>
        <v>0</v>
      </c>
      <c r="AE442" s="131">
        <f t="shared" si="177"/>
        <v>0</v>
      </c>
      <c r="AF442" s="132">
        <f t="shared" si="178"/>
        <v>0</v>
      </c>
      <c r="AG442" s="130">
        <f t="shared" si="179"/>
        <v>0</v>
      </c>
      <c r="AH442" s="131">
        <f t="shared" si="180"/>
        <v>0</v>
      </c>
      <c r="AI442" s="131">
        <f t="shared" si="181"/>
        <v>0</v>
      </c>
      <c r="AJ442" s="132">
        <f t="shared" si="182"/>
        <v>0</v>
      </c>
      <c r="AK442" s="1"/>
    </row>
    <row r="443" spans="1:37" ht="15" hidden="1" customHeight="1">
      <c r="A443" s="1"/>
      <c r="B443" s="1"/>
      <c r="C443" s="68">
        <f t="shared" si="183"/>
        <v>45616</v>
      </c>
      <c r="D443" s="119">
        <v>325</v>
      </c>
      <c r="E443" s="130">
        <f t="shared" si="155"/>
        <v>0</v>
      </c>
      <c r="F443" s="131">
        <f t="shared" si="156"/>
        <v>0</v>
      </c>
      <c r="G443" s="131">
        <f t="shared" si="157"/>
        <v>0</v>
      </c>
      <c r="H443" s="132">
        <f t="shared" si="158"/>
        <v>0</v>
      </c>
      <c r="I443" s="130">
        <f t="shared" si="159"/>
        <v>0</v>
      </c>
      <c r="J443" s="131">
        <f t="shared" si="160"/>
        <v>0</v>
      </c>
      <c r="K443" s="131">
        <f t="shared" si="161"/>
        <v>0</v>
      </c>
      <c r="L443" s="132">
        <f t="shared" si="162"/>
        <v>0</v>
      </c>
      <c r="M443" s="130">
        <f t="shared" si="163"/>
        <v>0</v>
      </c>
      <c r="N443" s="131">
        <f t="shared" si="164"/>
        <v>0</v>
      </c>
      <c r="O443" s="131">
        <f t="shared" si="165"/>
        <v>0</v>
      </c>
      <c r="P443" s="132">
        <f t="shared" si="166"/>
        <v>0</v>
      </c>
      <c r="Q443" s="130">
        <f t="shared" si="167"/>
        <v>0</v>
      </c>
      <c r="V443" s="131">
        <f t="shared" si="168"/>
        <v>0</v>
      </c>
      <c r="W443" s="131">
        <f t="shared" si="169"/>
        <v>0</v>
      </c>
      <c r="X443" s="132">
        <f t="shared" si="170"/>
        <v>0</v>
      </c>
      <c r="Y443" s="130">
        <f t="shared" si="171"/>
        <v>0</v>
      </c>
      <c r="Z443" s="131">
        <f t="shared" si="172"/>
        <v>0</v>
      </c>
      <c r="AA443" s="131">
        <f t="shared" si="173"/>
        <v>0</v>
      </c>
      <c r="AB443" s="132">
        <f t="shared" si="174"/>
        <v>0</v>
      </c>
      <c r="AC443" s="130">
        <f t="shared" si="175"/>
        <v>0</v>
      </c>
      <c r="AD443" s="131">
        <f t="shared" si="176"/>
        <v>0</v>
      </c>
      <c r="AE443" s="131">
        <f t="shared" si="177"/>
        <v>0</v>
      </c>
      <c r="AF443" s="132">
        <f t="shared" si="178"/>
        <v>0</v>
      </c>
      <c r="AG443" s="130">
        <f t="shared" si="179"/>
        <v>0</v>
      </c>
      <c r="AH443" s="131">
        <f t="shared" si="180"/>
        <v>0</v>
      </c>
      <c r="AI443" s="131">
        <f t="shared" si="181"/>
        <v>0</v>
      </c>
      <c r="AJ443" s="132">
        <f t="shared" si="182"/>
        <v>0</v>
      </c>
      <c r="AK443" s="1"/>
    </row>
    <row r="444" spans="1:37" ht="15" hidden="1" customHeight="1">
      <c r="A444" s="1"/>
      <c r="B444" s="1"/>
      <c r="C444" s="68">
        <f t="shared" si="183"/>
        <v>45617</v>
      </c>
      <c r="D444" s="119">
        <v>326</v>
      </c>
      <c r="E444" s="130">
        <f t="shared" si="155"/>
        <v>0</v>
      </c>
      <c r="F444" s="131">
        <f t="shared" si="156"/>
        <v>0</v>
      </c>
      <c r="G444" s="131">
        <f t="shared" si="157"/>
        <v>0</v>
      </c>
      <c r="H444" s="132">
        <f t="shared" si="158"/>
        <v>0</v>
      </c>
      <c r="I444" s="130">
        <f t="shared" si="159"/>
        <v>0</v>
      </c>
      <c r="J444" s="131" t="str">
        <f t="shared" si="160"/>
        <v>SF</v>
      </c>
      <c r="K444" s="131">
        <f t="shared" si="161"/>
        <v>0</v>
      </c>
      <c r="L444" s="132">
        <f t="shared" si="162"/>
        <v>0</v>
      </c>
      <c r="M444" s="130">
        <f t="shared" si="163"/>
        <v>0</v>
      </c>
      <c r="N444" s="131">
        <f t="shared" si="164"/>
        <v>0</v>
      </c>
      <c r="O444" s="131">
        <f t="shared" si="165"/>
        <v>0</v>
      </c>
      <c r="P444" s="132">
        <f t="shared" si="166"/>
        <v>0</v>
      </c>
      <c r="Q444" s="130">
        <f t="shared" si="167"/>
        <v>0</v>
      </c>
      <c r="V444" s="131">
        <f t="shared" si="168"/>
        <v>0</v>
      </c>
      <c r="W444" s="131">
        <f t="shared" si="169"/>
        <v>0</v>
      </c>
      <c r="X444" s="132">
        <f t="shared" si="170"/>
        <v>0</v>
      </c>
      <c r="Y444" s="130">
        <f t="shared" si="171"/>
        <v>0</v>
      </c>
      <c r="Z444" s="131">
        <f t="shared" si="172"/>
        <v>0</v>
      </c>
      <c r="AA444" s="131">
        <f t="shared" si="173"/>
        <v>0</v>
      </c>
      <c r="AB444" s="132">
        <f t="shared" si="174"/>
        <v>0</v>
      </c>
      <c r="AC444" s="130">
        <f t="shared" si="175"/>
        <v>0</v>
      </c>
      <c r="AD444" s="131">
        <f t="shared" si="176"/>
        <v>0</v>
      </c>
      <c r="AE444" s="131">
        <f t="shared" si="177"/>
        <v>0</v>
      </c>
      <c r="AF444" s="132">
        <f t="shared" si="178"/>
        <v>0</v>
      </c>
      <c r="AG444" s="130">
        <f t="shared" si="179"/>
        <v>0</v>
      </c>
      <c r="AH444" s="131">
        <f t="shared" si="180"/>
        <v>0</v>
      </c>
      <c r="AI444" s="131">
        <f t="shared" si="181"/>
        <v>0</v>
      </c>
      <c r="AJ444" s="132">
        <f t="shared" si="182"/>
        <v>0</v>
      </c>
      <c r="AK444" s="1"/>
    </row>
    <row r="445" spans="1:37" ht="15" hidden="1" customHeight="1">
      <c r="A445" s="1"/>
      <c r="B445" s="1"/>
      <c r="C445" s="68">
        <f t="shared" si="183"/>
        <v>45618</v>
      </c>
      <c r="D445" s="119">
        <v>327</v>
      </c>
      <c r="E445" s="130">
        <f t="shared" si="155"/>
        <v>0</v>
      </c>
      <c r="F445" s="131">
        <f t="shared" si="156"/>
        <v>0</v>
      </c>
      <c r="G445" s="131">
        <f t="shared" si="157"/>
        <v>0</v>
      </c>
      <c r="H445" s="132">
        <f t="shared" si="158"/>
        <v>0</v>
      </c>
      <c r="I445" s="130">
        <f t="shared" si="159"/>
        <v>0</v>
      </c>
      <c r="J445" s="131">
        <f t="shared" si="160"/>
        <v>0</v>
      </c>
      <c r="K445" s="131">
        <f t="shared" si="161"/>
        <v>0</v>
      </c>
      <c r="L445" s="132">
        <f t="shared" si="162"/>
        <v>0</v>
      </c>
      <c r="M445" s="130">
        <f t="shared" si="163"/>
        <v>0</v>
      </c>
      <c r="N445" s="131">
        <f t="shared" si="164"/>
        <v>0</v>
      </c>
      <c r="O445" s="131">
        <f t="shared" si="165"/>
        <v>0</v>
      </c>
      <c r="P445" s="132">
        <f t="shared" si="166"/>
        <v>0</v>
      </c>
      <c r="Q445" s="130">
        <f t="shared" si="167"/>
        <v>0</v>
      </c>
      <c r="V445" s="131">
        <f t="shared" si="168"/>
        <v>0</v>
      </c>
      <c r="W445" s="131">
        <f t="shared" si="169"/>
        <v>0</v>
      </c>
      <c r="X445" s="132">
        <f t="shared" si="170"/>
        <v>0</v>
      </c>
      <c r="Y445" s="130">
        <f t="shared" si="171"/>
        <v>0</v>
      </c>
      <c r="Z445" s="131">
        <f t="shared" si="172"/>
        <v>0</v>
      </c>
      <c r="AA445" s="131">
        <f t="shared" si="173"/>
        <v>0</v>
      </c>
      <c r="AB445" s="132">
        <f t="shared" si="174"/>
        <v>0</v>
      </c>
      <c r="AC445" s="130">
        <f t="shared" si="175"/>
        <v>0</v>
      </c>
      <c r="AD445" s="131">
        <f t="shared" si="176"/>
        <v>0</v>
      </c>
      <c r="AE445" s="131">
        <f t="shared" si="177"/>
        <v>0</v>
      </c>
      <c r="AF445" s="132">
        <f t="shared" si="178"/>
        <v>0</v>
      </c>
      <c r="AG445" s="130">
        <f t="shared" si="179"/>
        <v>0</v>
      </c>
      <c r="AH445" s="131">
        <f t="shared" si="180"/>
        <v>0</v>
      </c>
      <c r="AI445" s="131">
        <f t="shared" si="181"/>
        <v>0</v>
      </c>
      <c r="AJ445" s="132">
        <f t="shared" si="182"/>
        <v>0</v>
      </c>
      <c r="AK445" s="1"/>
    </row>
    <row r="446" spans="1:37" ht="15" hidden="1" customHeight="1">
      <c r="A446" s="1"/>
      <c r="B446" s="1"/>
      <c r="C446" s="68">
        <f t="shared" si="183"/>
        <v>45619</v>
      </c>
      <c r="D446" s="119">
        <v>328</v>
      </c>
      <c r="E446" s="130">
        <f t="shared" si="155"/>
        <v>0</v>
      </c>
      <c r="F446" s="131">
        <f t="shared" si="156"/>
        <v>0</v>
      </c>
      <c r="G446" s="131">
        <f t="shared" si="157"/>
        <v>0</v>
      </c>
      <c r="H446" s="132">
        <f t="shared" si="158"/>
        <v>0</v>
      </c>
      <c r="I446" s="130">
        <f t="shared" si="159"/>
        <v>0</v>
      </c>
      <c r="J446" s="131">
        <f t="shared" si="160"/>
        <v>0</v>
      </c>
      <c r="K446" s="131">
        <f t="shared" si="161"/>
        <v>0</v>
      </c>
      <c r="L446" s="132">
        <f t="shared" si="162"/>
        <v>0</v>
      </c>
      <c r="M446" s="130">
        <f t="shared" si="163"/>
        <v>0</v>
      </c>
      <c r="N446" s="131">
        <f t="shared" si="164"/>
        <v>0</v>
      </c>
      <c r="O446" s="131">
        <f t="shared" si="165"/>
        <v>0</v>
      </c>
      <c r="P446" s="132">
        <f t="shared" si="166"/>
        <v>0</v>
      </c>
      <c r="Q446" s="130">
        <f t="shared" si="167"/>
        <v>0</v>
      </c>
      <c r="V446" s="131">
        <f t="shared" si="168"/>
        <v>0</v>
      </c>
      <c r="W446" s="131">
        <f t="shared" si="169"/>
        <v>0</v>
      </c>
      <c r="X446" s="132">
        <f t="shared" si="170"/>
        <v>0</v>
      </c>
      <c r="Y446" s="130">
        <f t="shared" si="171"/>
        <v>0</v>
      </c>
      <c r="Z446" s="131">
        <f t="shared" si="172"/>
        <v>0</v>
      </c>
      <c r="AA446" s="131">
        <f t="shared" si="173"/>
        <v>0</v>
      </c>
      <c r="AB446" s="132">
        <f t="shared" si="174"/>
        <v>0</v>
      </c>
      <c r="AC446" s="130">
        <f t="shared" si="175"/>
        <v>0</v>
      </c>
      <c r="AD446" s="131">
        <f t="shared" si="176"/>
        <v>0</v>
      </c>
      <c r="AE446" s="131">
        <f t="shared" si="177"/>
        <v>0</v>
      </c>
      <c r="AF446" s="132">
        <f t="shared" si="178"/>
        <v>0</v>
      </c>
      <c r="AG446" s="130">
        <f t="shared" si="179"/>
        <v>0</v>
      </c>
      <c r="AH446" s="131">
        <f t="shared" si="180"/>
        <v>0</v>
      </c>
      <c r="AI446" s="131">
        <f t="shared" si="181"/>
        <v>0</v>
      </c>
      <c r="AJ446" s="132">
        <f t="shared" si="182"/>
        <v>0</v>
      </c>
      <c r="AK446" s="1"/>
    </row>
    <row r="447" spans="1:37" ht="15" hidden="1" customHeight="1">
      <c r="A447" s="1"/>
      <c r="B447" s="1"/>
      <c r="C447" s="68">
        <f t="shared" si="183"/>
        <v>45620</v>
      </c>
      <c r="D447" s="119">
        <v>329</v>
      </c>
      <c r="E447" s="130">
        <f t="shared" si="155"/>
        <v>0</v>
      </c>
      <c r="F447" s="131">
        <f t="shared" si="156"/>
        <v>0</v>
      </c>
      <c r="G447" s="131">
        <f t="shared" si="157"/>
        <v>0</v>
      </c>
      <c r="H447" s="132">
        <f t="shared" si="158"/>
        <v>0</v>
      </c>
      <c r="I447" s="130">
        <f t="shared" si="159"/>
        <v>0</v>
      </c>
      <c r="J447" s="131">
        <f t="shared" si="160"/>
        <v>0</v>
      </c>
      <c r="K447" s="131">
        <f t="shared" si="161"/>
        <v>0</v>
      </c>
      <c r="L447" s="132">
        <f t="shared" si="162"/>
        <v>0</v>
      </c>
      <c r="M447" s="130">
        <f t="shared" si="163"/>
        <v>0</v>
      </c>
      <c r="N447" s="131">
        <f t="shared" si="164"/>
        <v>0</v>
      </c>
      <c r="O447" s="131">
        <f t="shared" si="165"/>
        <v>0</v>
      </c>
      <c r="P447" s="132">
        <f t="shared" si="166"/>
        <v>0</v>
      </c>
      <c r="Q447" s="130">
        <f t="shared" si="167"/>
        <v>0</v>
      </c>
      <c r="V447" s="131">
        <f t="shared" si="168"/>
        <v>0</v>
      </c>
      <c r="W447" s="131">
        <f t="shared" si="169"/>
        <v>0</v>
      </c>
      <c r="X447" s="132">
        <f t="shared" si="170"/>
        <v>0</v>
      </c>
      <c r="Y447" s="130">
        <f t="shared" si="171"/>
        <v>0</v>
      </c>
      <c r="Z447" s="131">
        <f t="shared" si="172"/>
        <v>0</v>
      </c>
      <c r="AA447" s="131">
        <f t="shared" si="173"/>
        <v>0</v>
      </c>
      <c r="AB447" s="132">
        <f t="shared" si="174"/>
        <v>0</v>
      </c>
      <c r="AC447" s="130">
        <f t="shared" si="175"/>
        <v>0</v>
      </c>
      <c r="AD447" s="131">
        <f t="shared" si="176"/>
        <v>0</v>
      </c>
      <c r="AE447" s="131">
        <f t="shared" si="177"/>
        <v>0</v>
      </c>
      <c r="AF447" s="132">
        <f t="shared" si="178"/>
        <v>0</v>
      </c>
      <c r="AG447" s="130">
        <f t="shared" si="179"/>
        <v>0</v>
      </c>
      <c r="AH447" s="131">
        <f t="shared" si="180"/>
        <v>0</v>
      </c>
      <c r="AI447" s="131">
        <f t="shared" si="181"/>
        <v>0</v>
      </c>
      <c r="AJ447" s="132">
        <f t="shared" si="182"/>
        <v>0</v>
      </c>
      <c r="AK447" s="1"/>
    </row>
    <row r="448" spans="1:37" ht="15" hidden="1" customHeight="1">
      <c r="A448" s="1"/>
      <c r="B448" s="1"/>
      <c r="C448" s="68">
        <f t="shared" si="183"/>
        <v>45621</v>
      </c>
      <c r="D448" s="119">
        <v>330</v>
      </c>
      <c r="E448" s="130">
        <f t="shared" si="155"/>
        <v>0</v>
      </c>
      <c r="F448" s="131">
        <f t="shared" si="156"/>
        <v>0</v>
      </c>
      <c r="G448" s="131">
        <f t="shared" si="157"/>
        <v>0</v>
      </c>
      <c r="H448" s="132">
        <f t="shared" si="158"/>
        <v>0</v>
      </c>
      <c r="I448" s="130">
        <f t="shared" si="159"/>
        <v>0</v>
      </c>
      <c r="J448" s="131">
        <f t="shared" si="160"/>
        <v>0</v>
      </c>
      <c r="K448" s="131">
        <f t="shared" si="161"/>
        <v>0</v>
      </c>
      <c r="L448" s="132">
        <f t="shared" si="162"/>
        <v>0</v>
      </c>
      <c r="M448" s="130">
        <f t="shared" si="163"/>
        <v>0</v>
      </c>
      <c r="N448" s="131">
        <f t="shared" si="164"/>
        <v>0</v>
      </c>
      <c r="O448" s="131">
        <f t="shared" si="165"/>
        <v>0</v>
      </c>
      <c r="P448" s="132">
        <f t="shared" si="166"/>
        <v>0</v>
      </c>
      <c r="Q448" s="130">
        <f t="shared" si="167"/>
        <v>0</v>
      </c>
      <c r="V448" s="131">
        <f t="shared" si="168"/>
        <v>0</v>
      </c>
      <c r="W448" s="131">
        <f t="shared" si="169"/>
        <v>0</v>
      </c>
      <c r="X448" s="132">
        <f t="shared" si="170"/>
        <v>0</v>
      </c>
      <c r="Y448" s="130">
        <f t="shared" si="171"/>
        <v>0</v>
      </c>
      <c r="Z448" s="131">
        <f t="shared" si="172"/>
        <v>0</v>
      </c>
      <c r="AA448" s="131">
        <f t="shared" si="173"/>
        <v>0</v>
      </c>
      <c r="AB448" s="132">
        <f t="shared" si="174"/>
        <v>0</v>
      </c>
      <c r="AC448" s="130">
        <f t="shared" si="175"/>
        <v>0</v>
      </c>
      <c r="AD448" s="131">
        <f t="shared" si="176"/>
        <v>0</v>
      </c>
      <c r="AE448" s="131">
        <f t="shared" si="177"/>
        <v>0</v>
      </c>
      <c r="AF448" s="132">
        <f t="shared" si="178"/>
        <v>0</v>
      </c>
      <c r="AG448" s="130">
        <f t="shared" si="179"/>
        <v>0</v>
      </c>
      <c r="AH448" s="131">
        <f t="shared" si="180"/>
        <v>0</v>
      </c>
      <c r="AI448" s="131">
        <f t="shared" si="181"/>
        <v>0</v>
      </c>
      <c r="AJ448" s="132">
        <f t="shared" si="182"/>
        <v>0</v>
      </c>
      <c r="AK448" s="1"/>
    </row>
    <row r="449" spans="1:37" ht="15" hidden="1" customHeight="1">
      <c r="A449" s="1"/>
      <c r="B449" s="1"/>
      <c r="C449" s="68">
        <f t="shared" si="183"/>
        <v>45622</v>
      </c>
      <c r="D449" s="119">
        <v>331</v>
      </c>
      <c r="E449" s="130">
        <f t="shared" si="155"/>
        <v>0</v>
      </c>
      <c r="F449" s="131">
        <f t="shared" si="156"/>
        <v>0</v>
      </c>
      <c r="G449" s="131">
        <f t="shared" si="157"/>
        <v>0</v>
      </c>
      <c r="H449" s="132">
        <f t="shared" si="158"/>
        <v>0</v>
      </c>
      <c r="I449" s="130">
        <f t="shared" si="159"/>
        <v>0</v>
      </c>
      <c r="J449" s="131">
        <f t="shared" si="160"/>
        <v>0</v>
      </c>
      <c r="K449" s="131">
        <f t="shared" si="161"/>
        <v>0</v>
      </c>
      <c r="L449" s="132">
        <f t="shared" si="162"/>
        <v>0</v>
      </c>
      <c r="M449" s="130">
        <f t="shared" si="163"/>
        <v>0</v>
      </c>
      <c r="N449" s="131">
        <f t="shared" si="164"/>
        <v>0</v>
      </c>
      <c r="O449" s="131">
        <f t="shared" si="165"/>
        <v>0</v>
      </c>
      <c r="P449" s="132">
        <f t="shared" si="166"/>
        <v>0</v>
      </c>
      <c r="Q449" s="130">
        <f t="shared" si="167"/>
        <v>0</v>
      </c>
      <c r="V449" s="131">
        <f t="shared" si="168"/>
        <v>0</v>
      </c>
      <c r="W449" s="131">
        <f t="shared" si="169"/>
        <v>0</v>
      </c>
      <c r="X449" s="132">
        <f t="shared" si="170"/>
        <v>0</v>
      </c>
      <c r="Y449" s="130">
        <f t="shared" si="171"/>
        <v>0</v>
      </c>
      <c r="Z449" s="131">
        <f t="shared" si="172"/>
        <v>0</v>
      </c>
      <c r="AA449" s="131">
        <f t="shared" si="173"/>
        <v>0</v>
      </c>
      <c r="AB449" s="132">
        <f t="shared" si="174"/>
        <v>0</v>
      </c>
      <c r="AC449" s="130">
        <f t="shared" si="175"/>
        <v>0</v>
      </c>
      <c r="AD449" s="131">
        <f t="shared" si="176"/>
        <v>0</v>
      </c>
      <c r="AE449" s="131">
        <f t="shared" si="177"/>
        <v>0</v>
      </c>
      <c r="AF449" s="132">
        <f t="shared" si="178"/>
        <v>0</v>
      </c>
      <c r="AG449" s="130">
        <f t="shared" si="179"/>
        <v>0</v>
      </c>
      <c r="AH449" s="131">
        <f t="shared" si="180"/>
        <v>0</v>
      </c>
      <c r="AI449" s="131">
        <f t="shared" si="181"/>
        <v>0</v>
      </c>
      <c r="AJ449" s="132">
        <f t="shared" si="182"/>
        <v>0</v>
      </c>
      <c r="AK449" s="1"/>
    </row>
    <row r="450" spans="1:37" ht="15" hidden="1" customHeight="1">
      <c r="A450" s="1"/>
      <c r="B450" s="1"/>
      <c r="C450" s="68">
        <f t="shared" si="183"/>
        <v>45623</v>
      </c>
      <c r="D450" s="119">
        <v>332</v>
      </c>
      <c r="E450" s="130">
        <f t="shared" si="155"/>
        <v>0</v>
      </c>
      <c r="F450" s="131">
        <f t="shared" si="156"/>
        <v>0</v>
      </c>
      <c r="G450" s="131">
        <f t="shared" si="157"/>
        <v>0</v>
      </c>
      <c r="H450" s="132">
        <f t="shared" si="158"/>
        <v>0</v>
      </c>
      <c r="I450" s="130">
        <f t="shared" si="159"/>
        <v>0</v>
      </c>
      <c r="J450" s="131">
        <f t="shared" si="160"/>
        <v>0</v>
      </c>
      <c r="K450" s="131">
        <f t="shared" si="161"/>
        <v>0</v>
      </c>
      <c r="L450" s="132">
        <f t="shared" si="162"/>
        <v>0</v>
      </c>
      <c r="M450" s="130">
        <f t="shared" si="163"/>
        <v>0</v>
      </c>
      <c r="N450" s="131">
        <f t="shared" si="164"/>
        <v>0</v>
      </c>
      <c r="O450" s="131">
        <f t="shared" si="165"/>
        <v>0</v>
      </c>
      <c r="P450" s="132">
        <f t="shared" si="166"/>
        <v>0</v>
      </c>
      <c r="Q450" s="130">
        <f t="shared" si="167"/>
        <v>0</v>
      </c>
      <c r="V450" s="131">
        <f t="shared" si="168"/>
        <v>0</v>
      </c>
      <c r="W450" s="131">
        <f t="shared" si="169"/>
        <v>0</v>
      </c>
      <c r="X450" s="132">
        <f t="shared" si="170"/>
        <v>0</v>
      </c>
      <c r="Y450" s="130">
        <f t="shared" si="171"/>
        <v>0</v>
      </c>
      <c r="Z450" s="131">
        <f t="shared" si="172"/>
        <v>0</v>
      </c>
      <c r="AA450" s="131">
        <f t="shared" si="173"/>
        <v>0</v>
      </c>
      <c r="AB450" s="132">
        <f t="shared" si="174"/>
        <v>0</v>
      </c>
      <c r="AC450" s="130">
        <f t="shared" si="175"/>
        <v>0</v>
      </c>
      <c r="AD450" s="131">
        <f t="shared" si="176"/>
        <v>0</v>
      </c>
      <c r="AE450" s="131">
        <f t="shared" si="177"/>
        <v>0</v>
      </c>
      <c r="AF450" s="132">
        <f t="shared" si="178"/>
        <v>0</v>
      </c>
      <c r="AG450" s="130">
        <f t="shared" si="179"/>
        <v>0</v>
      </c>
      <c r="AH450" s="131">
        <f t="shared" si="180"/>
        <v>0</v>
      </c>
      <c r="AI450" s="131">
        <f t="shared" si="181"/>
        <v>0</v>
      </c>
      <c r="AJ450" s="132">
        <f t="shared" si="182"/>
        <v>0</v>
      </c>
      <c r="AK450" s="1"/>
    </row>
    <row r="451" spans="1:37" ht="15" hidden="1" customHeight="1">
      <c r="A451" s="1"/>
      <c r="B451" s="1"/>
      <c r="C451" s="68">
        <f t="shared" si="183"/>
        <v>45624</v>
      </c>
      <c r="D451" s="119">
        <v>333</v>
      </c>
      <c r="E451" s="130">
        <f t="shared" si="155"/>
        <v>0</v>
      </c>
      <c r="F451" s="131">
        <f t="shared" si="156"/>
        <v>0</v>
      </c>
      <c r="G451" s="131">
        <f t="shared" si="157"/>
        <v>0</v>
      </c>
      <c r="H451" s="132">
        <f t="shared" si="158"/>
        <v>0</v>
      </c>
      <c r="I451" s="130">
        <f t="shared" si="159"/>
        <v>0</v>
      </c>
      <c r="J451" s="131">
        <f t="shared" si="160"/>
        <v>0</v>
      </c>
      <c r="K451" s="131">
        <f t="shared" si="161"/>
        <v>0</v>
      </c>
      <c r="L451" s="132">
        <f t="shared" si="162"/>
        <v>0</v>
      </c>
      <c r="M451" s="130">
        <f t="shared" si="163"/>
        <v>0</v>
      </c>
      <c r="N451" s="131">
        <f t="shared" si="164"/>
        <v>0</v>
      </c>
      <c r="O451" s="131">
        <f t="shared" si="165"/>
        <v>0</v>
      </c>
      <c r="P451" s="132">
        <f t="shared" si="166"/>
        <v>0</v>
      </c>
      <c r="Q451" s="130">
        <f t="shared" si="167"/>
        <v>0</v>
      </c>
      <c r="V451" s="131">
        <f t="shared" si="168"/>
        <v>0</v>
      </c>
      <c r="W451" s="131">
        <f t="shared" si="169"/>
        <v>0</v>
      </c>
      <c r="X451" s="132">
        <f t="shared" si="170"/>
        <v>0</v>
      </c>
      <c r="Y451" s="130">
        <f t="shared" si="171"/>
        <v>0</v>
      </c>
      <c r="Z451" s="131">
        <f t="shared" si="172"/>
        <v>0</v>
      </c>
      <c r="AA451" s="131">
        <f t="shared" si="173"/>
        <v>0</v>
      </c>
      <c r="AB451" s="132">
        <f t="shared" si="174"/>
        <v>0</v>
      </c>
      <c r="AC451" s="130">
        <f t="shared" si="175"/>
        <v>0</v>
      </c>
      <c r="AD451" s="131">
        <f t="shared" si="176"/>
        <v>0</v>
      </c>
      <c r="AE451" s="131">
        <f t="shared" si="177"/>
        <v>0</v>
      </c>
      <c r="AF451" s="132">
        <f t="shared" si="178"/>
        <v>0</v>
      </c>
      <c r="AG451" s="130">
        <f t="shared" si="179"/>
        <v>0</v>
      </c>
      <c r="AH451" s="131">
        <f t="shared" si="180"/>
        <v>0</v>
      </c>
      <c r="AI451" s="131">
        <f t="shared" si="181"/>
        <v>0</v>
      </c>
      <c r="AJ451" s="132">
        <f t="shared" si="182"/>
        <v>0</v>
      </c>
      <c r="AK451" s="1"/>
    </row>
    <row r="452" spans="1:37" ht="15" hidden="1" customHeight="1">
      <c r="A452" s="1"/>
      <c r="B452" s="1"/>
      <c r="C452" s="68">
        <f t="shared" si="183"/>
        <v>45625</v>
      </c>
      <c r="D452" s="119">
        <v>334</v>
      </c>
      <c r="E452" s="130">
        <f t="shared" si="155"/>
        <v>0</v>
      </c>
      <c r="F452" s="131">
        <f t="shared" si="156"/>
        <v>0</v>
      </c>
      <c r="G452" s="131">
        <f t="shared" si="157"/>
        <v>0</v>
      </c>
      <c r="H452" s="132">
        <f t="shared" si="158"/>
        <v>0</v>
      </c>
      <c r="I452" s="130">
        <f t="shared" si="159"/>
        <v>0</v>
      </c>
      <c r="J452" s="131">
        <f t="shared" si="160"/>
        <v>0</v>
      </c>
      <c r="K452" s="131">
        <f t="shared" si="161"/>
        <v>0</v>
      </c>
      <c r="L452" s="132">
        <f t="shared" si="162"/>
        <v>0</v>
      </c>
      <c r="M452" s="130">
        <f t="shared" si="163"/>
        <v>0</v>
      </c>
      <c r="N452" s="131">
        <f t="shared" si="164"/>
        <v>0</v>
      </c>
      <c r="O452" s="131">
        <f t="shared" si="165"/>
        <v>0</v>
      </c>
      <c r="P452" s="132">
        <f t="shared" si="166"/>
        <v>0</v>
      </c>
      <c r="Q452" s="130">
        <f t="shared" si="167"/>
        <v>0</v>
      </c>
      <c r="V452" s="131">
        <f t="shared" si="168"/>
        <v>0</v>
      </c>
      <c r="W452" s="131">
        <f t="shared" si="169"/>
        <v>0</v>
      </c>
      <c r="X452" s="132">
        <f t="shared" si="170"/>
        <v>0</v>
      </c>
      <c r="Y452" s="130">
        <f t="shared" si="171"/>
        <v>0</v>
      </c>
      <c r="Z452" s="131">
        <f t="shared" si="172"/>
        <v>0</v>
      </c>
      <c r="AA452" s="131">
        <f t="shared" si="173"/>
        <v>0</v>
      </c>
      <c r="AB452" s="132">
        <f t="shared" si="174"/>
        <v>0</v>
      </c>
      <c r="AC452" s="130">
        <f t="shared" si="175"/>
        <v>0</v>
      </c>
      <c r="AD452" s="131">
        <f t="shared" si="176"/>
        <v>0</v>
      </c>
      <c r="AE452" s="131">
        <f t="shared" si="177"/>
        <v>0</v>
      </c>
      <c r="AF452" s="132">
        <f t="shared" si="178"/>
        <v>0</v>
      </c>
      <c r="AG452" s="130">
        <f t="shared" si="179"/>
        <v>0</v>
      </c>
      <c r="AH452" s="131">
        <f t="shared" si="180"/>
        <v>0</v>
      </c>
      <c r="AI452" s="131">
        <f t="shared" si="181"/>
        <v>0</v>
      </c>
      <c r="AJ452" s="132">
        <f t="shared" si="182"/>
        <v>0</v>
      </c>
      <c r="AK452" s="1"/>
    </row>
    <row r="453" spans="1:37" ht="15" hidden="1" customHeight="1">
      <c r="A453" s="1"/>
      <c r="B453" s="1"/>
      <c r="C453" s="68">
        <f t="shared" si="183"/>
        <v>45626</v>
      </c>
      <c r="D453" s="119">
        <v>335</v>
      </c>
      <c r="E453" s="130">
        <f t="shared" si="155"/>
        <v>0</v>
      </c>
      <c r="F453" s="131">
        <f t="shared" si="156"/>
        <v>0</v>
      </c>
      <c r="G453" s="131">
        <f t="shared" si="157"/>
        <v>0</v>
      </c>
      <c r="H453" s="132">
        <f t="shared" si="158"/>
        <v>0</v>
      </c>
      <c r="I453" s="130">
        <f t="shared" si="159"/>
        <v>0</v>
      </c>
      <c r="J453" s="131">
        <f t="shared" si="160"/>
        <v>0</v>
      </c>
      <c r="K453" s="131">
        <f t="shared" si="161"/>
        <v>0</v>
      </c>
      <c r="L453" s="132">
        <f t="shared" si="162"/>
        <v>0</v>
      </c>
      <c r="M453" s="130">
        <f t="shared" si="163"/>
        <v>0</v>
      </c>
      <c r="N453" s="131">
        <f t="shared" si="164"/>
        <v>0</v>
      </c>
      <c r="O453" s="131">
        <f t="shared" si="165"/>
        <v>0</v>
      </c>
      <c r="P453" s="132">
        <f t="shared" si="166"/>
        <v>0</v>
      </c>
      <c r="Q453" s="130">
        <f t="shared" si="167"/>
        <v>0</v>
      </c>
      <c r="V453" s="131">
        <f t="shared" si="168"/>
        <v>0</v>
      </c>
      <c r="W453" s="131">
        <f t="shared" si="169"/>
        <v>0</v>
      </c>
      <c r="X453" s="132">
        <f t="shared" si="170"/>
        <v>0</v>
      </c>
      <c r="Y453" s="130">
        <f t="shared" si="171"/>
        <v>0</v>
      </c>
      <c r="Z453" s="131">
        <f t="shared" si="172"/>
        <v>0</v>
      </c>
      <c r="AA453" s="131">
        <f t="shared" si="173"/>
        <v>0</v>
      </c>
      <c r="AB453" s="132">
        <f t="shared" si="174"/>
        <v>0</v>
      </c>
      <c r="AC453" s="130">
        <f t="shared" si="175"/>
        <v>0</v>
      </c>
      <c r="AD453" s="131">
        <f t="shared" si="176"/>
        <v>0</v>
      </c>
      <c r="AE453" s="131">
        <f t="shared" si="177"/>
        <v>0</v>
      </c>
      <c r="AF453" s="132">
        <f t="shared" si="178"/>
        <v>0</v>
      </c>
      <c r="AG453" s="130">
        <f t="shared" si="179"/>
        <v>0</v>
      </c>
      <c r="AH453" s="131">
        <f t="shared" si="180"/>
        <v>0</v>
      </c>
      <c r="AI453" s="131">
        <f t="shared" si="181"/>
        <v>0</v>
      </c>
      <c r="AJ453" s="132">
        <f t="shared" si="182"/>
        <v>0</v>
      </c>
      <c r="AK453" s="1"/>
    </row>
    <row r="454" spans="1:37" ht="15" hidden="1" customHeight="1">
      <c r="A454" s="1"/>
      <c r="B454" s="1"/>
      <c r="C454" s="68">
        <f t="shared" si="183"/>
        <v>45627</v>
      </c>
      <c r="D454" s="119">
        <v>336</v>
      </c>
      <c r="E454" s="130">
        <f t="shared" si="155"/>
        <v>0</v>
      </c>
      <c r="F454" s="131">
        <f t="shared" si="156"/>
        <v>0</v>
      </c>
      <c r="G454" s="131">
        <f t="shared" si="157"/>
        <v>0</v>
      </c>
      <c r="H454" s="132">
        <f t="shared" si="158"/>
        <v>0</v>
      </c>
      <c r="I454" s="130">
        <f t="shared" si="159"/>
        <v>0</v>
      </c>
      <c r="J454" s="131">
        <f t="shared" si="160"/>
        <v>0</v>
      </c>
      <c r="K454" s="131">
        <f t="shared" si="161"/>
        <v>0</v>
      </c>
      <c r="L454" s="132">
        <f t="shared" si="162"/>
        <v>0</v>
      </c>
      <c r="M454" s="130">
        <f t="shared" si="163"/>
        <v>0</v>
      </c>
      <c r="N454" s="131">
        <f t="shared" si="164"/>
        <v>0</v>
      </c>
      <c r="O454" s="131">
        <f t="shared" si="165"/>
        <v>0</v>
      </c>
      <c r="P454" s="132">
        <f t="shared" si="166"/>
        <v>0</v>
      </c>
      <c r="Q454" s="130">
        <f t="shared" si="167"/>
        <v>0</v>
      </c>
      <c r="V454" s="131">
        <f t="shared" si="168"/>
        <v>0</v>
      </c>
      <c r="W454" s="131">
        <f t="shared" si="169"/>
        <v>0</v>
      </c>
      <c r="X454" s="132">
        <f t="shared" si="170"/>
        <v>0</v>
      </c>
      <c r="Y454" s="130">
        <f t="shared" si="171"/>
        <v>0</v>
      </c>
      <c r="Z454" s="131">
        <f t="shared" si="172"/>
        <v>0</v>
      </c>
      <c r="AA454" s="131">
        <f t="shared" si="173"/>
        <v>0</v>
      </c>
      <c r="AB454" s="132">
        <f t="shared" si="174"/>
        <v>0</v>
      </c>
      <c r="AC454" s="130">
        <f t="shared" si="175"/>
        <v>0</v>
      </c>
      <c r="AD454" s="131">
        <f t="shared" si="176"/>
        <v>0</v>
      </c>
      <c r="AE454" s="131">
        <f t="shared" si="177"/>
        <v>0</v>
      </c>
      <c r="AF454" s="132">
        <f t="shared" si="178"/>
        <v>0</v>
      </c>
      <c r="AG454" s="130">
        <f t="shared" si="179"/>
        <v>0</v>
      </c>
      <c r="AH454" s="131">
        <f t="shared" si="180"/>
        <v>0</v>
      </c>
      <c r="AI454" s="131">
        <f t="shared" si="181"/>
        <v>0</v>
      </c>
      <c r="AJ454" s="132">
        <f t="shared" si="182"/>
        <v>0</v>
      </c>
      <c r="AK454" s="1"/>
    </row>
    <row r="455" spans="1:37" ht="15" hidden="1" customHeight="1">
      <c r="A455" s="1"/>
      <c r="B455" s="1"/>
      <c r="C455" s="68">
        <f t="shared" si="183"/>
        <v>45628</v>
      </c>
      <c r="D455" s="119">
        <v>337</v>
      </c>
      <c r="E455" s="130">
        <f t="shared" si="155"/>
        <v>0</v>
      </c>
      <c r="F455" s="131">
        <f t="shared" si="156"/>
        <v>0</v>
      </c>
      <c r="G455" s="131">
        <f t="shared" si="157"/>
        <v>0</v>
      </c>
      <c r="H455" s="132">
        <f t="shared" si="158"/>
        <v>0</v>
      </c>
      <c r="I455" s="130">
        <f t="shared" si="159"/>
        <v>0</v>
      </c>
      <c r="J455" s="131">
        <f t="shared" si="160"/>
        <v>0</v>
      </c>
      <c r="K455" s="131">
        <f t="shared" si="161"/>
        <v>0</v>
      </c>
      <c r="L455" s="132">
        <f t="shared" si="162"/>
        <v>0</v>
      </c>
      <c r="M455" s="130">
        <f t="shared" si="163"/>
        <v>0</v>
      </c>
      <c r="N455" s="131">
        <f t="shared" si="164"/>
        <v>0</v>
      </c>
      <c r="O455" s="131">
        <f t="shared" si="165"/>
        <v>0</v>
      </c>
      <c r="P455" s="132">
        <f t="shared" si="166"/>
        <v>0</v>
      </c>
      <c r="Q455" s="130">
        <f t="shared" si="167"/>
        <v>0</v>
      </c>
      <c r="V455" s="131">
        <f t="shared" si="168"/>
        <v>0</v>
      </c>
      <c r="W455" s="131">
        <f t="shared" si="169"/>
        <v>0</v>
      </c>
      <c r="X455" s="132">
        <f t="shared" si="170"/>
        <v>0</v>
      </c>
      <c r="Y455" s="130">
        <f t="shared" si="171"/>
        <v>0</v>
      </c>
      <c r="Z455" s="131">
        <f t="shared" si="172"/>
        <v>0</v>
      </c>
      <c r="AA455" s="131">
        <f t="shared" si="173"/>
        <v>0</v>
      </c>
      <c r="AB455" s="132">
        <f t="shared" si="174"/>
        <v>0</v>
      </c>
      <c r="AC455" s="130">
        <f t="shared" si="175"/>
        <v>0</v>
      </c>
      <c r="AD455" s="131">
        <f t="shared" si="176"/>
        <v>0</v>
      </c>
      <c r="AE455" s="131">
        <f t="shared" si="177"/>
        <v>0</v>
      </c>
      <c r="AF455" s="132">
        <f t="shared" si="178"/>
        <v>0</v>
      </c>
      <c r="AG455" s="130">
        <f t="shared" si="179"/>
        <v>0</v>
      </c>
      <c r="AH455" s="131">
        <f t="shared" si="180"/>
        <v>0</v>
      </c>
      <c r="AI455" s="131">
        <f t="shared" si="181"/>
        <v>0</v>
      </c>
      <c r="AJ455" s="132">
        <f t="shared" si="182"/>
        <v>0</v>
      </c>
      <c r="AK455" s="1"/>
    </row>
    <row r="456" spans="1:37" ht="15" hidden="1" customHeight="1">
      <c r="A456" s="1"/>
      <c r="B456" s="1"/>
      <c r="C456" s="68">
        <f t="shared" si="183"/>
        <v>45629</v>
      </c>
      <c r="D456" s="119">
        <v>338</v>
      </c>
      <c r="E456" s="130">
        <f t="shared" si="155"/>
        <v>0</v>
      </c>
      <c r="F456" s="131">
        <f t="shared" si="156"/>
        <v>0</v>
      </c>
      <c r="G456" s="131">
        <f t="shared" si="157"/>
        <v>0</v>
      </c>
      <c r="H456" s="132">
        <f t="shared" si="158"/>
        <v>0</v>
      </c>
      <c r="I456" s="130">
        <f t="shared" si="159"/>
        <v>0</v>
      </c>
      <c r="J456" s="131">
        <f t="shared" si="160"/>
        <v>0</v>
      </c>
      <c r="K456" s="131">
        <f t="shared" si="161"/>
        <v>0</v>
      </c>
      <c r="L456" s="132">
        <f t="shared" si="162"/>
        <v>0</v>
      </c>
      <c r="M456" s="130">
        <f t="shared" si="163"/>
        <v>0</v>
      </c>
      <c r="N456" s="131">
        <f t="shared" si="164"/>
        <v>0</v>
      </c>
      <c r="O456" s="131">
        <f t="shared" si="165"/>
        <v>0</v>
      </c>
      <c r="P456" s="132">
        <f t="shared" si="166"/>
        <v>0</v>
      </c>
      <c r="Q456" s="130">
        <f t="shared" si="167"/>
        <v>0</v>
      </c>
      <c r="V456" s="131">
        <f t="shared" si="168"/>
        <v>0</v>
      </c>
      <c r="W456" s="131">
        <f t="shared" si="169"/>
        <v>0</v>
      </c>
      <c r="X456" s="132">
        <f t="shared" si="170"/>
        <v>0</v>
      </c>
      <c r="Y456" s="130">
        <f t="shared" si="171"/>
        <v>0</v>
      </c>
      <c r="Z456" s="131">
        <f t="shared" si="172"/>
        <v>0</v>
      </c>
      <c r="AA456" s="131">
        <f t="shared" si="173"/>
        <v>0</v>
      </c>
      <c r="AB456" s="132">
        <f t="shared" si="174"/>
        <v>0</v>
      </c>
      <c r="AC456" s="130">
        <f t="shared" si="175"/>
        <v>0</v>
      </c>
      <c r="AD456" s="131">
        <f t="shared" si="176"/>
        <v>0</v>
      </c>
      <c r="AE456" s="131">
        <f t="shared" si="177"/>
        <v>0</v>
      </c>
      <c r="AF456" s="132">
        <f t="shared" si="178"/>
        <v>0</v>
      </c>
      <c r="AG456" s="130">
        <f t="shared" si="179"/>
        <v>0</v>
      </c>
      <c r="AH456" s="131">
        <f t="shared" si="180"/>
        <v>0</v>
      </c>
      <c r="AI456" s="131">
        <f t="shared" si="181"/>
        <v>0</v>
      </c>
      <c r="AJ456" s="132">
        <f t="shared" si="182"/>
        <v>0</v>
      </c>
      <c r="AK456" s="1"/>
    </row>
    <row r="457" spans="1:37" ht="15" hidden="1" customHeight="1">
      <c r="A457" s="1"/>
      <c r="B457" s="1"/>
      <c r="C457" s="68">
        <f t="shared" si="183"/>
        <v>45630</v>
      </c>
      <c r="D457" s="119">
        <v>339</v>
      </c>
      <c r="E457" s="130">
        <f t="shared" si="155"/>
        <v>0</v>
      </c>
      <c r="F457" s="131">
        <f t="shared" si="156"/>
        <v>0</v>
      </c>
      <c r="G457" s="131">
        <f t="shared" si="157"/>
        <v>0</v>
      </c>
      <c r="H457" s="132">
        <f t="shared" si="158"/>
        <v>0</v>
      </c>
      <c r="I457" s="130">
        <f t="shared" si="159"/>
        <v>0</v>
      </c>
      <c r="J457" s="131">
        <f t="shared" si="160"/>
        <v>0</v>
      </c>
      <c r="K457" s="131">
        <f t="shared" si="161"/>
        <v>0</v>
      </c>
      <c r="L457" s="132">
        <f t="shared" si="162"/>
        <v>0</v>
      </c>
      <c r="M457" s="130">
        <f t="shared" si="163"/>
        <v>0</v>
      </c>
      <c r="N457" s="131">
        <f t="shared" si="164"/>
        <v>0</v>
      </c>
      <c r="O457" s="131">
        <f t="shared" si="165"/>
        <v>0</v>
      </c>
      <c r="P457" s="132">
        <f t="shared" si="166"/>
        <v>0</v>
      </c>
      <c r="Q457" s="130">
        <f t="shared" si="167"/>
        <v>0</v>
      </c>
      <c r="V457" s="131">
        <f t="shared" si="168"/>
        <v>0</v>
      </c>
      <c r="W457" s="131">
        <f t="shared" si="169"/>
        <v>0</v>
      </c>
      <c r="X457" s="132">
        <f t="shared" si="170"/>
        <v>0</v>
      </c>
      <c r="Y457" s="130">
        <f t="shared" si="171"/>
        <v>0</v>
      </c>
      <c r="Z457" s="131">
        <f t="shared" si="172"/>
        <v>0</v>
      </c>
      <c r="AA457" s="131">
        <f t="shared" si="173"/>
        <v>0</v>
      </c>
      <c r="AB457" s="132">
        <f t="shared" si="174"/>
        <v>0</v>
      </c>
      <c r="AC457" s="130">
        <f t="shared" si="175"/>
        <v>0</v>
      </c>
      <c r="AD457" s="131">
        <f t="shared" si="176"/>
        <v>0</v>
      </c>
      <c r="AE457" s="131">
        <f t="shared" si="177"/>
        <v>0</v>
      </c>
      <c r="AF457" s="132">
        <f t="shared" si="178"/>
        <v>0</v>
      </c>
      <c r="AG457" s="130">
        <f t="shared" si="179"/>
        <v>0</v>
      </c>
      <c r="AH457" s="131">
        <f t="shared" si="180"/>
        <v>0</v>
      </c>
      <c r="AI457" s="131">
        <f t="shared" si="181"/>
        <v>0</v>
      </c>
      <c r="AJ457" s="132">
        <f t="shared" si="182"/>
        <v>0</v>
      </c>
      <c r="AK457" s="1"/>
    </row>
    <row r="458" spans="1:37" ht="15" hidden="1" customHeight="1">
      <c r="A458" s="1"/>
      <c r="B458" s="1"/>
      <c r="C458" s="68">
        <f t="shared" si="183"/>
        <v>45631</v>
      </c>
      <c r="D458" s="119">
        <v>340</v>
      </c>
      <c r="E458" s="130">
        <f t="shared" si="155"/>
        <v>0</v>
      </c>
      <c r="F458" s="131">
        <f t="shared" si="156"/>
        <v>0</v>
      </c>
      <c r="G458" s="131">
        <f t="shared" si="157"/>
        <v>0</v>
      </c>
      <c r="H458" s="132">
        <f t="shared" si="158"/>
        <v>0</v>
      </c>
      <c r="I458" s="130">
        <f t="shared" si="159"/>
        <v>0</v>
      </c>
      <c r="J458" s="131">
        <f t="shared" si="160"/>
        <v>0</v>
      </c>
      <c r="K458" s="131">
        <f t="shared" si="161"/>
        <v>0</v>
      </c>
      <c r="L458" s="132">
        <f t="shared" si="162"/>
        <v>0</v>
      </c>
      <c r="M458" s="130">
        <f t="shared" si="163"/>
        <v>0</v>
      </c>
      <c r="N458" s="131">
        <f t="shared" si="164"/>
        <v>0</v>
      </c>
      <c r="O458" s="131">
        <f t="shared" si="165"/>
        <v>0</v>
      </c>
      <c r="P458" s="132">
        <f t="shared" si="166"/>
        <v>0</v>
      </c>
      <c r="Q458" s="130">
        <f t="shared" si="167"/>
        <v>0</v>
      </c>
      <c r="V458" s="131">
        <f t="shared" si="168"/>
        <v>0</v>
      </c>
      <c r="W458" s="131">
        <f t="shared" si="169"/>
        <v>0</v>
      </c>
      <c r="X458" s="132">
        <f t="shared" si="170"/>
        <v>0</v>
      </c>
      <c r="Y458" s="130">
        <f t="shared" si="171"/>
        <v>0</v>
      </c>
      <c r="Z458" s="131">
        <f t="shared" si="172"/>
        <v>0</v>
      </c>
      <c r="AA458" s="131">
        <f t="shared" si="173"/>
        <v>0</v>
      </c>
      <c r="AB458" s="132">
        <f t="shared" si="174"/>
        <v>0</v>
      </c>
      <c r="AC458" s="130">
        <f t="shared" si="175"/>
        <v>0</v>
      </c>
      <c r="AD458" s="131">
        <f t="shared" si="176"/>
        <v>0</v>
      </c>
      <c r="AE458" s="131">
        <f t="shared" si="177"/>
        <v>0</v>
      </c>
      <c r="AF458" s="132">
        <f t="shared" si="178"/>
        <v>0</v>
      </c>
      <c r="AG458" s="130">
        <f t="shared" si="179"/>
        <v>0</v>
      </c>
      <c r="AH458" s="131">
        <f t="shared" si="180"/>
        <v>0</v>
      </c>
      <c r="AI458" s="131">
        <f t="shared" si="181"/>
        <v>0</v>
      </c>
      <c r="AJ458" s="132">
        <f t="shared" si="182"/>
        <v>0</v>
      </c>
      <c r="AK458" s="1"/>
    </row>
    <row r="459" spans="1:37" ht="15" hidden="1" customHeight="1">
      <c r="A459" s="1"/>
      <c r="B459" s="1"/>
      <c r="C459" s="68">
        <f t="shared" si="183"/>
        <v>45632</v>
      </c>
      <c r="D459" s="119">
        <v>341</v>
      </c>
      <c r="E459" s="130">
        <f t="shared" si="155"/>
        <v>0</v>
      </c>
      <c r="F459" s="131">
        <f t="shared" si="156"/>
        <v>0</v>
      </c>
      <c r="G459" s="131">
        <f t="shared" si="157"/>
        <v>0</v>
      </c>
      <c r="H459" s="132">
        <f t="shared" si="158"/>
        <v>0</v>
      </c>
      <c r="I459" s="130">
        <f t="shared" si="159"/>
        <v>0</v>
      </c>
      <c r="J459" s="131">
        <f t="shared" si="160"/>
        <v>0</v>
      </c>
      <c r="K459" s="131">
        <f t="shared" si="161"/>
        <v>0</v>
      </c>
      <c r="L459" s="132">
        <f t="shared" si="162"/>
        <v>0</v>
      </c>
      <c r="M459" s="130">
        <f t="shared" si="163"/>
        <v>0</v>
      </c>
      <c r="N459" s="131">
        <f t="shared" si="164"/>
        <v>0</v>
      </c>
      <c r="O459" s="131">
        <f t="shared" si="165"/>
        <v>0</v>
      </c>
      <c r="P459" s="132">
        <f t="shared" si="166"/>
        <v>0</v>
      </c>
      <c r="Q459" s="130">
        <f t="shared" si="167"/>
        <v>0</v>
      </c>
      <c r="V459" s="131">
        <f t="shared" si="168"/>
        <v>0</v>
      </c>
      <c r="W459" s="131">
        <f t="shared" si="169"/>
        <v>0</v>
      </c>
      <c r="X459" s="132">
        <f t="shared" si="170"/>
        <v>0</v>
      </c>
      <c r="Y459" s="130">
        <f t="shared" si="171"/>
        <v>0</v>
      </c>
      <c r="Z459" s="131">
        <f t="shared" si="172"/>
        <v>0</v>
      </c>
      <c r="AA459" s="131">
        <f t="shared" si="173"/>
        <v>0</v>
      </c>
      <c r="AB459" s="132">
        <f t="shared" si="174"/>
        <v>0</v>
      </c>
      <c r="AC459" s="130">
        <f t="shared" si="175"/>
        <v>0</v>
      </c>
      <c r="AD459" s="131">
        <f t="shared" si="176"/>
        <v>0</v>
      </c>
      <c r="AE459" s="131">
        <f t="shared" si="177"/>
        <v>0</v>
      </c>
      <c r="AF459" s="132">
        <f t="shared" si="178"/>
        <v>0</v>
      </c>
      <c r="AG459" s="130">
        <f t="shared" si="179"/>
        <v>0</v>
      </c>
      <c r="AH459" s="131">
        <f t="shared" si="180"/>
        <v>0</v>
      </c>
      <c r="AI459" s="131">
        <f t="shared" si="181"/>
        <v>0</v>
      </c>
      <c r="AJ459" s="132">
        <f t="shared" si="182"/>
        <v>0</v>
      </c>
      <c r="AK459" s="1"/>
    </row>
    <row r="460" spans="1:37" ht="15" hidden="1" customHeight="1">
      <c r="A460" s="1"/>
      <c r="B460" s="1"/>
      <c r="C460" s="68">
        <f t="shared" si="183"/>
        <v>45633</v>
      </c>
      <c r="D460" s="119">
        <v>342</v>
      </c>
      <c r="E460" s="130">
        <f t="shared" si="155"/>
        <v>0</v>
      </c>
      <c r="F460" s="131">
        <f t="shared" si="156"/>
        <v>0</v>
      </c>
      <c r="G460" s="131">
        <f t="shared" si="157"/>
        <v>0</v>
      </c>
      <c r="H460" s="132">
        <f t="shared" si="158"/>
        <v>0</v>
      </c>
      <c r="I460" s="130">
        <f t="shared" si="159"/>
        <v>0</v>
      </c>
      <c r="J460" s="131">
        <f t="shared" si="160"/>
        <v>0</v>
      </c>
      <c r="K460" s="131">
        <f t="shared" si="161"/>
        <v>0</v>
      </c>
      <c r="L460" s="132">
        <f t="shared" si="162"/>
        <v>0</v>
      </c>
      <c r="M460" s="130">
        <f t="shared" si="163"/>
        <v>0</v>
      </c>
      <c r="N460" s="131">
        <f t="shared" si="164"/>
        <v>0</v>
      </c>
      <c r="O460" s="131">
        <f t="shared" si="165"/>
        <v>0</v>
      </c>
      <c r="P460" s="132">
        <f t="shared" si="166"/>
        <v>0</v>
      </c>
      <c r="Q460" s="130">
        <f t="shared" si="167"/>
        <v>0</v>
      </c>
      <c r="V460" s="131">
        <f t="shared" si="168"/>
        <v>0</v>
      </c>
      <c r="W460" s="131">
        <f t="shared" si="169"/>
        <v>0</v>
      </c>
      <c r="X460" s="132">
        <f t="shared" si="170"/>
        <v>0</v>
      </c>
      <c r="Y460" s="130">
        <f t="shared" si="171"/>
        <v>0</v>
      </c>
      <c r="Z460" s="131">
        <f t="shared" si="172"/>
        <v>0</v>
      </c>
      <c r="AA460" s="131">
        <f t="shared" si="173"/>
        <v>0</v>
      </c>
      <c r="AB460" s="132">
        <f t="shared" si="174"/>
        <v>0</v>
      </c>
      <c r="AC460" s="130">
        <f t="shared" si="175"/>
        <v>0</v>
      </c>
      <c r="AD460" s="131">
        <f t="shared" si="176"/>
        <v>0</v>
      </c>
      <c r="AE460" s="131">
        <f t="shared" si="177"/>
        <v>0</v>
      </c>
      <c r="AF460" s="132">
        <f t="shared" si="178"/>
        <v>0</v>
      </c>
      <c r="AG460" s="130">
        <f t="shared" si="179"/>
        <v>0</v>
      </c>
      <c r="AH460" s="131">
        <f t="shared" si="180"/>
        <v>0</v>
      </c>
      <c r="AI460" s="131">
        <f t="shared" si="181"/>
        <v>0</v>
      </c>
      <c r="AJ460" s="132">
        <f t="shared" si="182"/>
        <v>0</v>
      </c>
      <c r="AK460" s="1"/>
    </row>
    <row r="461" spans="1:37" ht="15" hidden="1" customHeight="1">
      <c r="A461" s="1"/>
      <c r="B461" s="1"/>
      <c r="C461" s="68">
        <f t="shared" si="183"/>
        <v>45634</v>
      </c>
      <c r="D461" s="119">
        <v>343</v>
      </c>
      <c r="E461" s="130">
        <f t="shared" si="155"/>
        <v>0</v>
      </c>
      <c r="F461" s="131">
        <f t="shared" si="156"/>
        <v>0</v>
      </c>
      <c r="G461" s="131">
        <f t="shared" si="157"/>
        <v>0</v>
      </c>
      <c r="H461" s="132">
        <f t="shared" si="158"/>
        <v>0</v>
      </c>
      <c r="I461" s="130">
        <f t="shared" si="159"/>
        <v>0</v>
      </c>
      <c r="J461" s="131">
        <f t="shared" si="160"/>
        <v>0</v>
      </c>
      <c r="K461" s="131">
        <f t="shared" si="161"/>
        <v>0</v>
      </c>
      <c r="L461" s="132">
        <f t="shared" si="162"/>
        <v>0</v>
      </c>
      <c r="M461" s="130">
        <f t="shared" si="163"/>
        <v>0</v>
      </c>
      <c r="N461" s="131">
        <f t="shared" si="164"/>
        <v>0</v>
      </c>
      <c r="O461" s="131">
        <f t="shared" si="165"/>
        <v>0</v>
      </c>
      <c r="P461" s="132">
        <f t="shared" si="166"/>
        <v>0</v>
      </c>
      <c r="Q461" s="130">
        <f t="shared" si="167"/>
        <v>0</v>
      </c>
      <c r="V461" s="131">
        <f t="shared" si="168"/>
        <v>0</v>
      </c>
      <c r="W461" s="131">
        <f t="shared" si="169"/>
        <v>0</v>
      </c>
      <c r="X461" s="132">
        <f t="shared" si="170"/>
        <v>0</v>
      </c>
      <c r="Y461" s="130">
        <f t="shared" si="171"/>
        <v>0</v>
      </c>
      <c r="Z461" s="131">
        <f t="shared" si="172"/>
        <v>0</v>
      </c>
      <c r="AA461" s="131">
        <f t="shared" si="173"/>
        <v>0</v>
      </c>
      <c r="AB461" s="132">
        <f t="shared" si="174"/>
        <v>0</v>
      </c>
      <c r="AC461" s="130">
        <f t="shared" si="175"/>
        <v>0</v>
      </c>
      <c r="AD461" s="131">
        <f t="shared" si="176"/>
        <v>0</v>
      </c>
      <c r="AE461" s="131">
        <f t="shared" si="177"/>
        <v>0</v>
      </c>
      <c r="AF461" s="132">
        <f t="shared" si="178"/>
        <v>0</v>
      </c>
      <c r="AG461" s="130">
        <f t="shared" si="179"/>
        <v>0</v>
      </c>
      <c r="AH461" s="131">
        <f t="shared" si="180"/>
        <v>0</v>
      </c>
      <c r="AI461" s="131">
        <f t="shared" si="181"/>
        <v>0</v>
      </c>
      <c r="AJ461" s="132">
        <f t="shared" si="182"/>
        <v>0</v>
      </c>
      <c r="AK461" s="1"/>
    </row>
    <row r="462" spans="1:37" ht="15" hidden="1" customHeight="1">
      <c r="A462" s="1"/>
      <c r="B462" s="1"/>
      <c r="C462" s="68">
        <f t="shared" si="183"/>
        <v>45635</v>
      </c>
      <c r="D462" s="119">
        <v>344</v>
      </c>
      <c r="E462" s="130">
        <f t="shared" si="155"/>
        <v>0</v>
      </c>
      <c r="F462" s="131">
        <f t="shared" si="156"/>
        <v>0</v>
      </c>
      <c r="G462" s="131">
        <f t="shared" si="157"/>
        <v>0</v>
      </c>
      <c r="H462" s="132">
        <f t="shared" si="158"/>
        <v>0</v>
      </c>
      <c r="I462" s="130">
        <f t="shared" si="159"/>
        <v>0</v>
      </c>
      <c r="J462" s="131">
        <f t="shared" si="160"/>
        <v>0</v>
      </c>
      <c r="K462" s="131">
        <f t="shared" si="161"/>
        <v>0</v>
      </c>
      <c r="L462" s="132">
        <f t="shared" si="162"/>
        <v>0</v>
      </c>
      <c r="M462" s="130">
        <f t="shared" si="163"/>
        <v>0</v>
      </c>
      <c r="N462" s="131">
        <f t="shared" si="164"/>
        <v>0</v>
      </c>
      <c r="O462" s="131">
        <f t="shared" si="165"/>
        <v>0</v>
      </c>
      <c r="P462" s="132">
        <f t="shared" si="166"/>
        <v>0</v>
      </c>
      <c r="Q462" s="130">
        <f t="shared" si="167"/>
        <v>0</v>
      </c>
      <c r="V462" s="131">
        <f t="shared" si="168"/>
        <v>0</v>
      </c>
      <c r="W462" s="131">
        <f t="shared" si="169"/>
        <v>0</v>
      </c>
      <c r="X462" s="132">
        <f t="shared" si="170"/>
        <v>0</v>
      </c>
      <c r="Y462" s="130">
        <f t="shared" si="171"/>
        <v>0</v>
      </c>
      <c r="Z462" s="131">
        <f t="shared" si="172"/>
        <v>0</v>
      </c>
      <c r="AA462" s="131">
        <f t="shared" si="173"/>
        <v>0</v>
      </c>
      <c r="AB462" s="132">
        <f t="shared" si="174"/>
        <v>0</v>
      </c>
      <c r="AC462" s="130">
        <f t="shared" si="175"/>
        <v>0</v>
      </c>
      <c r="AD462" s="131">
        <f t="shared" si="176"/>
        <v>0</v>
      </c>
      <c r="AE462" s="131">
        <f t="shared" si="177"/>
        <v>0</v>
      </c>
      <c r="AF462" s="132">
        <f t="shared" si="178"/>
        <v>0</v>
      </c>
      <c r="AG462" s="130">
        <f t="shared" si="179"/>
        <v>0</v>
      </c>
      <c r="AH462" s="131">
        <f t="shared" si="180"/>
        <v>0</v>
      </c>
      <c r="AI462" s="131">
        <f t="shared" si="181"/>
        <v>0</v>
      </c>
      <c r="AJ462" s="132">
        <f t="shared" si="182"/>
        <v>0</v>
      </c>
      <c r="AK462" s="1"/>
    </row>
    <row r="463" spans="1:37" ht="15" hidden="1" customHeight="1">
      <c r="A463" s="1"/>
      <c r="B463" s="1"/>
      <c r="C463" s="68">
        <f t="shared" si="183"/>
        <v>45636</v>
      </c>
      <c r="D463" s="119">
        <v>345</v>
      </c>
      <c r="E463" s="130">
        <f t="shared" si="155"/>
        <v>0</v>
      </c>
      <c r="F463" s="131">
        <f t="shared" si="156"/>
        <v>0</v>
      </c>
      <c r="G463" s="131">
        <f t="shared" si="157"/>
        <v>0</v>
      </c>
      <c r="H463" s="132">
        <f t="shared" si="158"/>
        <v>0</v>
      </c>
      <c r="I463" s="130">
        <f t="shared" si="159"/>
        <v>0</v>
      </c>
      <c r="J463" s="131">
        <f t="shared" si="160"/>
        <v>0</v>
      </c>
      <c r="K463" s="131">
        <f t="shared" si="161"/>
        <v>0</v>
      </c>
      <c r="L463" s="132">
        <f t="shared" si="162"/>
        <v>0</v>
      </c>
      <c r="M463" s="130">
        <f t="shared" si="163"/>
        <v>0</v>
      </c>
      <c r="N463" s="131">
        <f t="shared" si="164"/>
        <v>0</v>
      </c>
      <c r="O463" s="131">
        <f t="shared" si="165"/>
        <v>0</v>
      </c>
      <c r="P463" s="132">
        <f t="shared" si="166"/>
        <v>0</v>
      </c>
      <c r="Q463" s="130">
        <f t="shared" si="167"/>
        <v>0</v>
      </c>
      <c r="V463" s="131">
        <f t="shared" si="168"/>
        <v>0</v>
      </c>
      <c r="W463" s="131">
        <f t="shared" si="169"/>
        <v>0</v>
      </c>
      <c r="X463" s="132">
        <f t="shared" si="170"/>
        <v>0</v>
      </c>
      <c r="Y463" s="130">
        <f t="shared" si="171"/>
        <v>0</v>
      </c>
      <c r="Z463" s="131">
        <f t="shared" si="172"/>
        <v>0</v>
      </c>
      <c r="AA463" s="131">
        <f t="shared" si="173"/>
        <v>0</v>
      </c>
      <c r="AB463" s="132">
        <f t="shared" si="174"/>
        <v>0</v>
      </c>
      <c r="AC463" s="130">
        <f t="shared" si="175"/>
        <v>0</v>
      </c>
      <c r="AD463" s="131">
        <f t="shared" si="176"/>
        <v>0</v>
      </c>
      <c r="AE463" s="131">
        <f t="shared" si="177"/>
        <v>0</v>
      </c>
      <c r="AF463" s="132">
        <f t="shared" si="178"/>
        <v>0</v>
      </c>
      <c r="AG463" s="130">
        <f t="shared" si="179"/>
        <v>0</v>
      </c>
      <c r="AH463" s="131">
        <f t="shared" si="180"/>
        <v>0</v>
      </c>
      <c r="AI463" s="131">
        <f t="shared" si="181"/>
        <v>0</v>
      </c>
      <c r="AJ463" s="132">
        <f t="shared" si="182"/>
        <v>0</v>
      </c>
      <c r="AK463" s="1"/>
    </row>
    <row r="464" spans="1:37" ht="15" hidden="1" customHeight="1">
      <c r="A464" s="1"/>
      <c r="B464" s="1"/>
      <c r="C464" s="68">
        <f t="shared" si="183"/>
        <v>45637</v>
      </c>
      <c r="D464" s="119">
        <v>346</v>
      </c>
      <c r="E464" s="130">
        <f t="shared" si="155"/>
        <v>0</v>
      </c>
      <c r="F464" s="131">
        <f t="shared" si="156"/>
        <v>0</v>
      </c>
      <c r="G464" s="131">
        <f t="shared" si="157"/>
        <v>0</v>
      </c>
      <c r="H464" s="132">
        <f t="shared" si="158"/>
        <v>0</v>
      </c>
      <c r="I464" s="130">
        <f t="shared" si="159"/>
        <v>0</v>
      </c>
      <c r="J464" s="131">
        <f t="shared" si="160"/>
        <v>0</v>
      </c>
      <c r="K464" s="131">
        <f t="shared" si="161"/>
        <v>0</v>
      </c>
      <c r="L464" s="132">
        <f t="shared" si="162"/>
        <v>0</v>
      </c>
      <c r="M464" s="130">
        <f t="shared" si="163"/>
        <v>0</v>
      </c>
      <c r="N464" s="131">
        <f t="shared" si="164"/>
        <v>0</v>
      </c>
      <c r="O464" s="131">
        <f t="shared" si="165"/>
        <v>0</v>
      </c>
      <c r="P464" s="132">
        <f t="shared" si="166"/>
        <v>0</v>
      </c>
      <c r="Q464" s="130">
        <f t="shared" si="167"/>
        <v>0</v>
      </c>
      <c r="V464" s="131">
        <f t="shared" si="168"/>
        <v>0</v>
      </c>
      <c r="W464" s="131">
        <f t="shared" si="169"/>
        <v>0</v>
      </c>
      <c r="X464" s="132">
        <f t="shared" si="170"/>
        <v>0</v>
      </c>
      <c r="Y464" s="130">
        <f t="shared" si="171"/>
        <v>0</v>
      </c>
      <c r="Z464" s="131">
        <f t="shared" si="172"/>
        <v>0</v>
      </c>
      <c r="AA464" s="131">
        <f t="shared" si="173"/>
        <v>0</v>
      </c>
      <c r="AB464" s="132">
        <f t="shared" si="174"/>
        <v>0</v>
      </c>
      <c r="AC464" s="130">
        <f t="shared" si="175"/>
        <v>0</v>
      </c>
      <c r="AD464" s="131">
        <f t="shared" si="176"/>
        <v>0</v>
      </c>
      <c r="AE464" s="131">
        <f t="shared" si="177"/>
        <v>0</v>
      </c>
      <c r="AF464" s="132">
        <f t="shared" si="178"/>
        <v>0</v>
      </c>
      <c r="AG464" s="130">
        <f t="shared" si="179"/>
        <v>0</v>
      </c>
      <c r="AH464" s="131">
        <f t="shared" si="180"/>
        <v>0</v>
      </c>
      <c r="AI464" s="131">
        <f t="shared" si="181"/>
        <v>0</v>
      </c>
      <c r="AJ464" s="132">
        <f t="shared" si="182"/>
        <v>0</v>
      </c>
      <c r="AK464" s="1"/>
    </row>
    <row r="465" spans="1:37" ht="15" hidden="1" customHeight="1">
      <c r="A465" s="1"/>
      <c r="B465" s="1"/>
      <c r="C465" s="68">
        <f t="shared" si="183"/>
        <v>45638</v>
      </c>
      <c r="D465" s="119">
        <v>347</v>
      </c>
      <c r="E465" s="130">
        <f t="shared" si="155"/>
        <v>0</v>
      </c>
      <c r="F465" s="131">
        <f t="shared" si="156"/>
        <v>0</v>
      </c>
      <c r="G465" s="131">
        <f t="shared" si="157"/>
        <v>0</v>
      </c>
      <c r="H465" s="132">
        <f t="shared" si="158"/>
        <v>0</v>
      </c>
      <c r="I465" s="130">
        <f t="shared" si="159"/>
        <v>0</v>
      </c>
      <c r="J465" s="131">
        <f t="shared" si="160"/>
        <v>0</v>
      </c>
      <c r="K465" s="131">
        <f t="shared" si="161"/>
        <v>0</v>
      </c>
      <c r="L465" s="132">
        <f t="shared" si="162"/>
        <v>0</v>
      </c>
      <c r="M465" s="130">
        <f t="shared" si="163"/>
        <v>0</v>
      </c>
      <c r="N465" s="131">
        <f t="shared" si="164"/>
        <v>0</v>
      </c>
      <c r="O465" s="131">
        <f t="shared" si="165"/>
        <v>0</v>
      </c>
      <c r="P465" s="132">
        <f t="shared" si="166"/>
        <v>0</v>
      </c>
      <c r="Q465" s="130">
        <f t="shared" si="167"/>
        <v>0</v>
      </c>
      <c r="V465" s="131">
        <f t="shared" si="168"/>
        <v>0</v>
      </c>
      <c r="W465" s="131">
        <f t="shared" si="169"/>
        <v>0</v>
      </c>
      <c r="X465" s="132">
        <f t="shared" si="170"/>
        <v>0</v>
      </c>
      <c r="Y465" s="130">
        <f t="shared" si="171"/>
        <v>0</v>
      </c>
      <c r="Z465" s="131">
        <f t="shared" si="172"/>
        <v>0</v>
      </c>
      <c r="AA465" s="131">
        <f t="shared" si="173"/>
        <v>0</v>
      </c>
      <c r="AB465" s="132">
        <f t="shared" si="174"/>
        <v>0</v>
      </c>
      <c r="AC465" s="130">
        <f t="shared" si="175"/>
        <v>0</v>
      </c>
      <c r="AD465" s="131">
        <f t="shared" si="176"/>
        <v>0</v>
      </c>
      <c r="AE465" s="131">
        <f t="shared" si="177"/>
        <v>0</v>
      </c>
      <c r="AF465" s="132">
        <f t="shared" si="178"/>
        <v>0</v>
      </c>
      <c r="AG465" s="130">
        <f t="shared" si="179"/>
        <v>0</v>
      </c>
      <c r="AH465" s="131">
        <f t="shared" si="180"/>
        <v>0</v>
      </c>
      <c r="AI465" s="131">
        <f t="shared" si="181"/>
        <v>0</v>
      </c>
      <c r="AJ465" s="132">
        <f t="shared" si="182"/>
        <v>0</v>
      </c>
      <c r="AK465" s="1"/>
    </row>
    <row r="466" spans="1:37" ht="15" hidden="1" customHeight="1">
      <c r="A466" s="1"/>
      <c r="B466" s="1"/>
      <c r="C466" s="68">
        <f t="shared" si="183"/>
        <v>45639</v>
      </c>
      <c r="D466" s="119">
        <v>348</v>
      </c>
      <c r="E466" s="130">
        <f t="shared" si="155"/>
        <v>0</v>
      </c>
      <c r="F466" s="131">
        <f t="shared" si="156"/>
        <v>0</v>
      </c>
      <c r="G466" s="131">
        <f t="shared" si="157"/>
        <v>0</v>
      </c>
      <c r="H466" s="132">
        <f t="shared" si="158"/>
        <v>0</v>
      </c>
      <c r="I466" s="130">
        <f t="shared" si="159"/>
        <v>0</v>
      </c>
      <c r="J466" s="131">
        <f t="shared" si="160"/>
        <v>0</v>
      </c>
      <c r="K466" s="131">
        <f t="shared" si="161"/>
        <v>0</v>
      </c>
      <c r="L466" s="132">
        <f t="shared" si="162"/>
        <v>0</v>
      </c>
      <c r="M466" s="130">
        <f t="shared" si="163"/>
        <v>0</v>
      </c>
      <c r="N466" s="131">
        <f t="shared" si="164"/>
        <v>0</v>
      </c>
      <c r="O466" s="131">
        <f t="shared" si="165"/>
        <v>0</v>
      </c>
      <c r="P466" s="132">
        <f t="shared" si="166"/>
        <v>0</v>
      </c>
      <c r="Q466" s="130">
        <f t="shared" si="167"/>
        <v>0</v>
      </c>
      <c r="V466" s="131">
        <f t="shared" si="168"/>
        <v>0</v>
      </c>
      <c r="W466" s="131">
        <f t="shared" si="169"/>
        <v>0</v>
      </c>
      <c r="X466" s="132">
        <f t="shared" si="170"/>
        <v>0</v>
      </c>
      <c r="Y466" s="130">
        <f t="shared" si="171"/>
        <v>0</v>
      </c>
      <c r="Z466" s="131">
        <f t="shared" si="172"/>
        <v>0</v>
      </c>
      <c r="AA466" s="131">
        <f t="shared" si="173"/>
        <v>0</v>
      </c>
      <c r="AB466" s="132">
        <f t="shared" si="174"/>
        <v>0</v>
      </c>
      <c r="AC466" s="130">
        <f t="shared" si="175"/>
        <v>0</v>
      </c>
      <c r="AD466" s="131">
        <f t="shared" si="176"/>
        <v>0</v>
      </c>
      <c r="AE466" s="131">
        <f t="shared" si="177"/>
        <v>0</v>
      </c>
      <c r="AF466" s="132">
        <f t="shared" si="178"/>
        <v>0</v>
      </c>
      <c r="AG466" s="130">
        <f t="shared" si="179"/>
        <v>0</v>
      </c>
      <c r="AH466" s="131">
        <f t="shared" si="180"/>
        <v>0</v>
      </c>
      <c r="AI466" s="131">
        <f t="shared" si="181"/>
        <v>0</v>
      </c>
      <c r="AJ466" s="132">
        <f t="shared" si="182"/>
        <v>0</v>
      </c>
      <c r="AK466" s="1"/>
    </row>
    <row r="467" spans="1:37" ht="15" hidden="1" customHeight="1">
      <c r="A467" s="1"/>
      <c r="B467" s="1"/>
      <c r="C467" s="68">
        <f t="shared" si="183"/>
        <v>45640</v>
      </c>
      <c r="D467" s="119">
        <v>349</v>
      </c>
      <c r="E467" s="130">
        <f t="shared" si="155"/>
        <v>0</v>
      </c>
      <c r="F467" s="131">
        <f t="shared" si="156"/>
        <v>0</v>
      </c>
      <c r="G467" s="131">
        <f t="shared" si="157"/>
        <v>0</v>
      </c>
      <c r="H467" s="132">
        <f t="shared" si="158"/>
        <v>0</v>
      </c>
      <c r="I467" s="130">
        <f t="shared" si="159"/>
        <v>0</v>
      </c>
      <c r="J467" s="131">
        <f t="shared" si="160"/>
        <v>0</v>
      </c>
      <c r="K467" s="131">
        <f t="shared" si="161"/>
        <v>0</v>
      </c>
      <c r="L467" s="132">
        <f t="shared" si="162"/>
        <v>0</v>
      </c>
      <c r="M467" s="130">
        <f t="shared" si="163"/>
        <v>0</v>
      </c>
      <c r="N467" s="131">
        <f t="shared" si="164"/>
        <v>0</v>
      </c>
      <c r="O467" s="131">
        <f t="shared" si="165"/>
        <v>0</v>
      </c>
      <c r="P467" s="132">
        <f t="shared" si="166"/>
        <v>0</v>
      </c>
      <c r="Q467" s="130">
        <f t="shared" si="167"/>
        <v>0</v>
      </c>
      <c r="V467" s="131">
        <f t="shared" si="168"/>
        <v>0</v>
      </c>
      <c r="W467" s="131">
        <f t="shared" si="169"/>
        <v>0</v>
      </c>
      <c r="X467" s="132">
        <f t="shared" si="170"/>
        <v>0</v>
      </c>
      <c r="Y467" s="130">
        <f t="shared" si="171"/>
        <v>0</v>
      </c>
      <c r="Z467" s="131">
        <f t="shared" si="172"/>
        <v>0</v>
      </c>
      <c r="AA467" s="131">
        <f t="shared" si="173"/>
        <v>0</v>
      </c>
      <c r="AB467" s="132">
        <f t="shared" si="174"/>
        <v>0</v>
      </c>
      <c r="AC467" s="130">
        <f t="shared" si="175"/>
        <v>0</v>
      </c>
      <c r="AD467" s="131">
        <f t="shared" si="176"/>
        <v>0</v>
      </c>
      <c r="AE467" s="131">
        <f t="shared" si="177"/>
        <v>0</v>
      </c>
      <c r="AF467" s="132">
        <f t="shared" si="178"/>
        <v>0</v>
      </c>
      <c r="AG467" s="130">
        <f t="shared" si="179"/>
        <v>0</v>
      </c>
      <c r="AH467" s="131">
        <f t="shared" si="180"/>
        <v>0</v>
      </c>
      <c r="AI467" s="131">
        <f t="shared" si="181"/>
        <v>0</v>
      </c>
      <c r="AJ467" s="132">
        <f t="shared" si="182"/>
        <v>0</v>
      </c>
      <c r="AK467" s="1"/>
    </row>
    <row r="468" spans="1:37" ht="15" hidden="1" customHeight="1">
      <c r="A468" s="1"/>
      <c r="B468" s="1"/>
      <c r="C468" s="68">
        <f t="shared" si="183"/>
        <v>45641</v>
      </c>
      <c r="D468" s="119">
        <v>350</v>
      </c>
      <c r="E468" s="130">
        <f t="shared" si="155"/>
        <v>0</v>
      </c>
      <c r="F468" s="131">
        <f t="shared" si="156"/>
        <v>0</v>
      </c>
      <c r="G468" s="131" t="str">
        <f t="shared" si="157"/>
        <v>FF</v>
      </c>
      <c r="H468" s="132">
        <f t="shared" si="158"/>
        <v>0</v>
      </c>
      <c r="I468" s="130">
        <f t="shared" si="159"/>
        <v>0</v>
      </c>
      <c r="J468" s="131">
        <f t="shared" si="160"/>
        <v>0</v>
      </c>
      <c r="K468" s="131">
        <f t="shared" si="161"/>
        <v>0</v>
      </c>
      <c r="L468" s="132">
        <f t="shared" si="162"/>
        <v>0</v>
      </c>
      <c r="M468" s="130">
        <f t="shared" si="163"/>
        <v>0</v>
      </c>
      <c r="N468" s="131">
        <f t="shared" si="164"/>
        <v>0</v>
      </c>
      <c r="O468" s="131">
        <f t="shared" si="165"/>
        <v>0</v>
      </c>
      <c r="P468" s="132">
        <f t="shared" si="166"/>
        <v>0</v>
      </c>
      <c r="Q468" s="130">
        <f t="shared" si="167"/>
        <v>0</v>
      </c>
      <c r="V468" s="131">
        <f t="shared" si="168"/>
        <v>0</v>
      </c>
      <c r="W468" s="131">
        <f t="shared" si="169"/>
        <v>0</v>
      </c>
      <c r="X468" s="132">
        <f t="shared" si="170"/>
        <v>0</v>
      </c>
      <c r="Y468" s="130">
        <f t="shared" si="171"/>
        <v>0</v>
      </c>
      <c r="Z468" s="131">
        <f t="shared" si="172"/>
        <v>0</v>
      </c>
      <c r="AA468" s="131">
        <f t="shared" si="173"/>
        <v>0</v>
      </c>
      <c r="AB468" s="132">
        <f t="shared" si="174"/>
        <v>0</v>
      </c>
      <c r="AC468" s="130">
        <f t="shared" si="175"/>
        <v>0</v>
      </c>
      <c r="AD468" s="131">
        <f t="shared" si="176"/>
        <v>0</v>
      </c>
      <c r="AE468" s="131">
        <f t="shared" si="177"/>
        <v>0</v>
      </c>
      <c r="AF468" s="132">
        <f t="shared" si="178"/>
        <v>0</v>
      </c>
      <c r="AG468" s="130">
        <f t="shared" si="179"/>
        <v>0</v>
      </c>
      <c r="AH468" s="131">
        <f t="shared" si="180"/>
        <v>0</v>
      </c>
      <c r="AI468" s="131">
        <f t="shared" si="181"/>
        <v>0</v>
      </c>
      <c r="AJ468" s="132">
        <f t="shared" si="182"/>
        <v>0</v>
      </c>
      <c r="AK468" s="1"/>
    </row>
    <row r="469" spans="1:37" ht="15" hidden="1" customHeight="1">
      <c r="A469" s="1"/>
      <c r="B469" s="1"/>
      <c r="C469" s="68">
        <f t="shared" si="183"/>
        <v>45642</v>
      </c>
      <c r="D469" s="119">
        <v>351</v>
      </c>
      <c r="E469" s="130">
        <f t="shared" si="155"/>
        <v>0</v>
      </c>
      <c r="F469" s="131" t="str">
        <f t="shared" si="156"/>
        <v>SF</v>
      </c>
      <c r="G469" s="131" t="str">
        <f t="shared" si="157"/>
        <v>FF</v>
      </c>
      <c r="H469" s="132">
        <f t="shared" si="158"/>
        <v>0</v>
      </c>
      <c r="I469" s="130">
        <f t="shared" si="159"/>
        <v>0</v>
      </c>
      <c r="J469" s="131">
        <f t="shared" si="160"/>
        <v>0</v>
      </c>
      <c r="K469" s="131">
        <f t="shared" si="161"/>
        <v>0</v>
      </c>
      <c r="L469" s="132">
        <f t="shared" si="162"/>
        <v>0</v>
      </c>
      <c r="M469" s="130">
        <f t="shared" si="163"/>
        <v>0</v>
      </c>
      <c r="N469" s="131">
        <f t="shared" si="164"/>
        <v>0</v>
      </c>
      <c r="O469" s="131">
        <f t="shared" si="165"/>
        <v>0</v>
      </c>
      <c r="P469" s="132">
        <f t="shared" si="166"/>
        <v>0</v>
      </c>
      <c r="Q469" s="130">
        <f t="shared" si="167"/>
        <v>0</v>
      </c>
      <c r="V469" s="131">
        <f t="shared" si="168"/>
        <v>0</v>
      </c>
      <c r="W469" s="131">
        <f t="shared" si="169"/>
        <v>0</v>
      </c>
      <c r="X469" s="132">
        <f t="shared" si="170"/>
        <v>0</v>
      </c>
      <c r="Y469" s="130">
        <f t="shared" si="171"/>
        <v>0</v>
      </c>
      <c r="Z469" s="131">
        <f t="shared" si="172"/>
        <v>0</v>
      </c>
      <c r="AA469" s="131">
        <f t="shared" si="173"/>
        <v>0</v>
      </c>
      <c r="AB469" s="132">
        <f t="shared" si="174"/>
        <v>0</v>
      </c>
      <c r="AC469" s="130">
        <f t="shared" si="175"/>
        <v>0</v>
      </c>
      <c r="AD469" s="131">
        <f t="shared" si="176"/>
        <v>0</v>
      </c>
      <c r="AE469" s="131">
        <f t="shared" si="177"/>
        <v>0</v>
      </c>
      <c r="AF469" s="132">
        <f t="shared" si="178"/>
        <v>0</v>
      </c>
      <c r="AG469" s="130">
        <f t="shared" si="179"/>
        <v>0</v>
      </c>
      <c r="AH469" s="131">
        <f t="shared" si="180"/>
        <v>0</v>
      </c>
      <c r="AI469" s="131">
        <f t="shared" si="181"/>
        <v>0</v>
      </c>
      <c r="AJ469" s="132">
        <f t="shared" si="182"/>
        <v>0</v>
      </c>
      <c r="AK469" s="1"/>
    </row>
    <row r="470" spans="1:37" ht="15" hidden="1" customHeight="1">
      <c r="A470" s="1"/>
      <c r="B470" s="1"/>
      <c r="C470" s="68">
        <f t="shared" si="183"/>
        <v>45643</v>
      </c>
      <c r="D470" s="119">
        <v>352</v>
      </c>
      <c r="E470" s="130">
        <f t="shared" si="155"/>
        <v>0</v>
      </c>
      <c r="F470" s="131">
        <f t="shared" si="156"/>
        <v>0</v>
      </c>
      <c r="G470" s="131" t="str">
        <f t="shared" si="157"/>
        <v>FF</v>
      </c>
      <c r="H470" s="132">
        <f t="shared" si="158"/>
        <v>0</v>
      </c>
      <c r="I470" s="130">
        <f t="shared" si="159"/>
        <v>0</v>
      </c>
      <c r="J470" s="131">
        <f t="shared" si="160"/>
        <v>0</v>
      </c>
      <c r="K470" s="131">
        <f t="shared" si="161"/>
        <v>0</v>
      </c>
      <c r="L470" s="132">
        <f t="shared" si="162"/>
        <v>0</v>
      </c>
      <c r="M470" s="130">
        <f t="shared" si="163"/>
        <v>0</v>
      </c>
      <c r="N470" s="131">
        <f t="shared" si="164"/>
        <v>0</v>
      </c>
      <c r="O470" s="131">
        <f t="shared" si="165"/>
        <v>0</v>
      </c>
      <c r="P470" s="132">
        <f t="shared" si="166"/>
        <v>0</v>
      </c>
      <c r="Q470" s="130">
        <f t="shared" si="167"/>
        <v>0</v>
      </c>
      <c r="V470" s="131">
        <f t="shared" si="168"/>
        <v>0</v>
      </c>
      <c r="W470" s="131">
        <f t="shared" si="169"/>
        <v>0</v>
      </c>
      <c r="X470" s="132">
        <f t="shared" si="170"/>
        <v>0</v>
      </c>
      <c r="Y470" s="130">
        <f t="shared" si="171"/>
        <v>0</v>
      </c>
      <c r="Z470" s="131">
        <f t="shared" si="172"/>
        <v>0</v>
      </c>
      <c r="AA470" s="131">
        <f t="shared" si="173"/>
        <v>0</v>
      </c>
      <c r="AB470" s="132">
        <f t="shared" si="174"/>
        <v>0</v>
      </c>
      <c r="AC470" s="130">
        <f t="shared" si="175"/>
        <v>0</v>
      </c>
      <c r="AD470" s="131">
        <f t="shared" si="176"/>
        <v>0</v>
      </c>
      <c r="AE470" s="131">
        <f t="shared" si="177"/>
        <v>0</v>
      </c>
      <c r="AF470" s="132">
        <f t="shared" si="178"/>
        <v>0</v>
      </c>
      <c r="AG470" s="130">
        <f t="shared" si="179"/>
        <v>0</v>
      </c>
      <c r="AH470" s="131">
        <f t="shared" si="180"/>
        <v>0</v>
      </c>
      <c r="AI470" s="131">
        <f t="shared" si="181"/>
        <v>0</v>
      </c>
      <c r="AJ470" s="132">
        <f t="shared" si="182"/>
        <v>0</v>
      </c>
      <c r="AK470" s="1"/>
    </row>
    <row r="471" spans="1:37" ht="15" hidden="1" customHeight="1">
      <c r="A471" s="1"/>
      <c r="B471" s="1"/>
      <c r="C471" s="68">
        <f t="shared" si="183"/>
        <v>45644</v>
      </c>
      <c r="D471" s="119">
        <v>353</v>
      </c>
      <c r="E471" s="130">
        <f t="shared" si="155"/>
        <v>0</v>
      </c>
      <c r="F471" s="131">
        <f t="shared" si="156"/>
        <v>0</v>
      </c>
      <c r="G471" s="131" t="str">
        <f t="shared" si="157"/>
        <v>FF</v>
      </c>
      <c r="H471" s="132">
        <f t="shared" si="158"/>
        <v>0</v>
      </c>
      <c r="I471" s="130">
        <f t="shared" si="159"/>
        <v>0</v>
      </c>
      <c r="J471" s="131">
        <f t="shared" si="160"/>
        <v>0</v>
      </c>
      <c r="K471" s="131">
        <f t="shared" si="161"/>
        <v>0</v>
      </c>
      <c r="L471" s="132">
        <f t="shared" si="162"/>
        <v>0</v>
      </c>
      <c r="M471" s="130">
        <f t="shared" si="163"/>
        <v>0</v>
      </c>
      <c r="N471" s="131">
        <f t="shared" si="164"/>
        <v>0</v>
      </c>
      <c r="O471" s="131">
        <f t="shared" si="165"/>
        <v>0</v>
      </c>
      <c r="P471" s="132">
        <f t="shared" si="166"/>
        <v>0</v>
      </c>
      <c r="Q471" s="130">
        <f t="shared" si="167"/>
        <v>0</v>
      </c>
      <c r="V471" s="131">
        <f t="shared" si="168"/>
        <v>0</v>
      </c>
      <c r="W471" s="131">
        <f t="shared" si="169"/>
        <v>0</v>
      </c>
      <c r="X471" s="132">
        <f t="shared" si="170"/>
        <v>0</v>
      </c>
      <c r="Y471" s="130">
        <f t="shared" si="171"/>
        <v>0</v>
      </c>
      <c r="Z471" s="131">
        <f t="shared" si="172"/>
        <v>0</v>
      </c>
      <c r="AA471" s="131">
        <f t="shared" si="173"/>
        <v>0</v>
      </c>
      <c r="AB471" s="132">
        <f t="shared" si="174"/>
        <v>0</v>
      </c>
      <c r="AC471" s="130">
        <f t="shared" si="175"/>
        <v>0</v>
      </c>
      <c r="AD471" s="131">
        <f t="shared" si="176"/>
        <v>0</v>
      </c>
      <c r="AE471" s="131">
        <f t="shared" si="177"/>
        <v>0</v>
      </c>
      <c r="AF471" s="132">
        <f t="shared" si="178"/>
        <v>0</v>
      </c>
      <c r="AG471" s="130">
        <f t="shared" si="179"/>
        <v>0</v>
      </c>
      <c r="AH471" s="131">
        <f t="shared" si="180"/>
        <v>0</v>
      </c>
      <c r="AI471" s="131">
        <f t="shared" si="181"/>
        <v>0</v>
      </c>
      <c r="AJ471" s="132">
        <f t="shared" si="182"/>
        <v>0</v>
      </c>
      <c r="AK471" s="1"/>
    </row>
    <row r="472" spans="1:37" ht="15" hidden="1" customHeight="1">
      <c r="A472" s="1"/>
      <c r="B472" s="1"/>
      <c r="C472" s="68">
        <f t="shared" si="183"/>
        <v>45645</v>
      </c>
      <c r="D472" s="119">
        <v>354</v>
      </c>
      <c r="E472" s="130">
        <f t="shared" si="155"/>
        <v>0</v>
      </c>
      <c r="F472" s="131">
        <f t="shared" si="156"/>
        <v>0</v>
      </c>
      <c r="G472" s="131" t="str">
        <f t="shared" si="157"/>
        <v>FF</v>
      </c>
      <c r="H472" s="132">
        <f t="shared" si="158"/>
        <v>0</v>
      </c>
      <c r="I472" s="130">
        <f t="shared" si="159"/>
        <v>0</v>
      </c>
      <c r="J472" s="131">
        <f t="shared" si="160"/>
        <v>0</v>
      </c>
      <c r="K472" s="131">
        <f t="shared" si="161"/>
        <v>0</v>
      </c>
      <c r="L472" s="132">
        <f t="shared" si="162"/>
        <v>0</v>
      </c>
      <c r="M472" s="130">
        <f t="shared" si="163"/>
        <v>0</v>
      </c>
      <c r="N472" s="131">
        <f t="shared" si="164"/>
        <v>0</v>
      </c>
      <c r="O472" s="131">
        <f t="shared" si="165"/>
        <v>0</v>
      </c>
      <c r="P472" s="132">
        <f t="shared" si="166"/>
        <v>0</v>
      </c>
      <c r="Q472" s="130">
        <f t="shared" si="167"/>
        <v>0</v>
      </c>
      <c r="V472" s="131">
        <f t="shared" si="168"/>
        <v>0</v>
      </c>
      <c r="W472" s="131">
        <f t="shared" si="169"/>
        <v>0</v>
      </c>
      <c r="X472" s="132">
        <f t="shared" si="170"/>
        <v>0</v>
      </c>
      <c r="Y472" s="130">
        <f t="shared" si="171"/>
        <v>0</v>
      </c>
      <c r="Z472" s="131">
        <f t="shared" si="172"/>
        <v>0</v>
      </c>
      <c r="AA472" s="131">
        <f t="shared" si="173"/>
        <v>0</v>
      </c>
      <c r="AB472" s="132">
        <f t="shared" si="174"/>
        <v>0</v>
      </c>
      <c r="AC472" s="130">
        <f t="shared" si="175"/>
        <v>0</v>
      </c>
      <c r="AD472" s="131">
        <f t="shared" si="176"/>
        <v>0</v>
      </c>
      <c r="AE472" s="131">
        <f t="shared" si="177"/>
        <v>0</v>
      </c>
      <c r="AF472" s="132">
        <f t="shared" si="178"/>
        <v>0</v>
      </c>
      <c r="AG472" s="130">
        <f t="shared" si="179"/>
        <v>0</v>
      </c>
      <c r="AH472" s="131">
        <f t="shared" si="180"/>
        <v>0</v>
      </c>
      <c r="AI472" s="131">
        <f t="shared" si="181"/>
        <v>0</v>
      </c>
      <c r="AJ472" s="132">
        <f t="shared" si="182"/>
        <v>0</v>
      </c>
      <c r="AK472" s="1"/>
    </row>
    <row r="473" spans="1:37" ht="15" hidden="1" customHeight="1">
      <c r="A473" s="1"/>
      <c r="B473" s="1"/>
      <c r="C473" s="68">
        <f t="shared" si="183"/>
        <v>45646</v>
      </c>
      <c r="D473" s="119">
        <v>355</v>
      </c>
      <c r="E473" s="130">
        <f t="shared" si="155"/>
        <v>0</v>
      </c>
      <c r="F473" s="131">
        <f t="shared" si="156"/>
        <v>0</v>
      </c>
      <c r="G473" s="131" t="str">
        <f t="shared" si="157"/>
        <v>FF</v>
      </c>
      <c r="H473" s="132">
        <f t="shared" si="158"/>
        <v>0</v>
      </c>
      <c r="I473" s="130">
        <f t="shared" si="159"/>
        <v>0</v>
      </c>
      <c r="J473" s="131">
        <f t="shared" si="160"/>
        <v>0</v>
      </c>
      <c r="K473" s="131">
        <f t="shared" si="161"/>
        <v>0</v>
      </c>
      <c r="L473" s="132">
        <f t="shared" si="162"/>
        <v>0</v>
      </c>
      <c r="M473" s="130">
        <f t="shared" si="163"/>
        <v>0</v>
      </c>
      <c r="N473" s="131">
        <f t="shared" si="164"/>
        <v>0</v>
      </c>
      <c r="O473" s="131">
        <f t="shared" si="165"/>
        <v>0</v>
      </c>
      <c r="P473" s="132">
        <f t="shared" si="166"/>
        <v>0</v>
      </c>
      <c r="Q473" s="130">
        <f t="shared" si="167"/>
        <v>0</v>
      </c>
      <c r="V473" s="131">
        <f t="shared" si="168"/>
        <v>0</v>
      </c>
      <c r="W473" s="131">
        <f t="shared" si="169"/>
        <v>0</v>
      </c>
      <c r="X473" s="132">
        <f t="shared" si="170"/>
        <v>0</v>
      </c>
      <c r="Y473" s="130">
        <f t="shared" si="171"/>
        <v>0</v>
      </c>
      <c r="Z473" s="131">
        <f t="shared" si="172"/>
        <v>0</v>
      </c>
      <c r="AA473" s="131">
        <f t="shared" si="173"/>
        <v>0</v>
      </c>
      <c r="AB473" s="132">
        <f t="shared" si="174"/>
        <v>0</v>
      </c>
      <c r="AC473" s="130">
        <f t="shared" si="175"/>
        <v>0</v>
      </c>
      <c r="AD473" s="131">
        <f t="shared" si="176"/>
        <v>0</v>
      </c>
      <c r="AE473" s="131">
        <f t="shared" si="177"/>
        <v>0</v>
      </c>
      <c r="AF473" s="132">
        <f t="shared" si="178"/>
        <v>0</v>
      </c>
      <c r="AG473" s="130">
        <f t="shared" si="179"/>
        <v>0</v>
      </c>
      <c r="AH473" s="131">
        <f t="shared" si="180"/>
        <v>0</v>
      </c>
      <c r="AI473" s="131">
        <f t="shared" si="181"/>
        <v>0</v>
      </c>
      <c r="AJ473" s="132">
        <f t="shared" si="182"/>
        <v>0</v>
      </c>
      <c r="AK473" s="1"/>
    </row>
    <row r="474" spans="1:37" ht="15" hidden="1" customHeight="1">
      <c r="A474" s="1"/>
      <c r="B474" s="1"/>
      <c r="C474" s="68">
        <f t="shared" si="183"/>
        <v>45647</v>
      </c>
      <c r="D474" s="119">
        <v>356</v>
      </c>
      <c r="E474" s="130">
        <f t="shared" si="155"/>
        <v>0</v>
      </c>
      <c r="F474" s="131">
        <f t="shared" si="156"/>
        <v>0</v>
      </c>
      <c r="G474" s="131" t="str">
        <f t="shared" si="157"/>
        <v>FF</v>
      </c>
      <c r="H474" s="132">
        <f t="shared" si="158"/>
        <v>0</v>
      </c>
      <c r="I474" s="130">
        <f t="shared" si="159"/>
        <v>0</v>
      </c>
      <c r="J474" s="131" t="str">
        <f t="shared" si="160"/>
        <v>SF</v>
      </c>
      <c r="K474" s="131">
        <f t="shared" si="161"/>
        <v>0</v>
      </c>
      <c r="L474" s="132">
        <f t="shared" si="162"/>
        <v>0</v>
      </c>
      <c r="M474" s="130">
        <f t="shared" si="163"/>
        <v>0</v>
      </c>
      <c r="N474" s="131">
        <f t="shared" si="164"/>
        <v>0</v>
      </c>
      <c r="O474" s="131">
        <f t="shared" si="165"/>
        <v>0</v>
      </c>
      <c r="P474" s="132">
        <f t="shared" si="166"/>
        <v>0</v>
      </c>
      <c r="Q474" s="130">
        <f t="shared" si="167"/>
        <v>0</v>
      </c>
      <c r="V474" s="131">
        <f t="shared" si="168"/>
        <v>0</v>
      </c>
      <c r="W474" s="131">
        <f t="shared" si="169"/>
        <v>0</v>
      </c>
      <c r="X474" s="132">
        <f t="shared" si="170"/>
        <v>0</v>
      </c>
      <c r="Y474" s="130">
        <f t="shared" si="171"/>
        <v>0</v>
      </c>
      <c r="Z474" s="131">
        <f t="shared" si="172"/>
        <v>0</v>
      </c>
      <c r="AA474" s="131">
        <f t="shared" si="173"/>
        <v>0</v>
      </c>
      <c r="AB474" s="132">
        <f t="shared" si="174"/>
        <v>0</v>
      </c>
      <c r="AC474" s="130">
        <f t="shared" si="175"/>
        <v>0</v>
      </c>
      <c r="AD474" s="131">
        <f t="shared" si="176"/>
        <v>0</v>
      </c>
      <c r="AE474" s="131">
        <f t="shared" si="177"/>
        <v>0</v>
      </c>
      <c r="AF474" s="132">
        <f t="shared" si="178"/>
        <v>0</v>
      </c>
      <c r="AG474" s="130">
        <f t="shared" si="179"/>
        <v>0</v>
      </c>
      <c r="AH474" s="131">
        <f t="shared" si="180"/>
        <v>0</v>
      </c>
      <c r="AI474" s="131">
        <f t="shared" si="181"/>
        <v>0</v>
      </c>
      <c r="AJ474" s="132">
        <f t="shared" si="182"/>
        <v>0</v>
      </c>
      <c r="AK474" s="1"/>
    </row>
    <row r="475" spans="1:37" ht="15" hidden="1" customHeight="1">
      <c r="A475" s="1"/>
      <c r="B475" s="1"/>
      <c r="C475" s="68">
        <f t="shared" si="183"/>
        <v>45648</v>
      </c>
      <c r="D475" s="119">
        <v>357</v>
      </c>
      <c r="E475" s="130">
        <f t="shared" si="155"/>
        <v>0</v>
      </c>
      <c r="F475" s="131">
        <f t="shared" si="156"/>
        <v>0</v>
      </c>
      <c r="G475" s="131" t="str">
        <f t="shared" si="157"/>
        <v>FF</v>
      </c>
      <c r="H475" s="132">
        <f t="shared" si="158"/>
        <v>0</v>
      </c>
      <c r="I475" s="130">
        <f t="shared" si="159"/>
        <v>0</v>
      </c>
      <c r="J475" s="131">
        <f t="shared" si="160"/>
        <v>0</v>
      </c>
      <c r="K475" s="131">
        <f t="shared" si="161"/>
        <v>0</v>
      </c>
      <c r="L475" s="132">
        <f t="shared" si="162"/>
        <v>0</v>
      </c>
      <c r="M475" s="130">
        <f t="shared" si="163"/>
        <v>0</v>
      </c>
      <c r="N475" s="131">
        <f t="shared" si="164"/>
        <v>0</v>
      </c>
      <c r="O475" s="131">
        <f t="shared" si="165"/>
        <v>0</v>
      </c>
      <c r="P475" s="132">
        <f t="shared" si="166"/>
        <v>0</v>
      </c>
      <c r="Q475" s="130">
        <f t="shared" si="167"/>
        <v>0</v>
      </c>
      <c r="V475" s="131">
        <f t="shared" si="168"/>
        <v>0</v>
      </c>
      <c r="W475" s="131">
        <f t="shared" si="169"/>
        <v>0</v>
      </c>
      <c r="X475" s="132">
        <f t="shared" si="170"/>
        <v>0</v>
      </c>
      <c r="Y475" s="130">
        <f t="shared" si="171"/>
        <v>0</v>
      </c>
      <c r="Z475" s="131">
        <f t="shared" si="172"/>
        <v>0</v>
      </c>
      <c r="AA475" s="131">
        <f t="shared" si="173"/>
        <v>0</v>
      </c>
      <c r="AB475" s="132">
        <f t="shared" si="174"/>
        <v>0</v>
      </c>
      <c r="AC475" s="130">
        <f t="shared" si="175"/>
        <v>0</v>
      </c>
      <c r="AD475" s="131">
        <f t="shared" si="176"/>
        <v>0</v>
      </c>
      <c r="AE475" s="131">
        <f t="shared" si="177"/>
        <v>0</v>
      </c>
      <c r="AF475" s="132">
        <f t="shared" si="178"/>
        <v>0</v>
      </c>
      <c r="AG475" s="130">
        <f t="shared" si="179"/>
        <v>0</v>
      </c>
      <c r="AH475" s="131">
        <f t="shared" si="180"/>
        <v>0</v>
      </c>
      <c r="AI475" s="131">
        <f t="shared" si="181"/>
        <v>0</v>
      </c>
      <c r="AJ475" s="132">
        <f t="shared" si="182"/>
        <v>0</v>
      </c>
      <c r="AK475" s="1"/>
    </row>
    <row r="476" spans="1:37" ht="15" hidden="1" customHeight="1">
      <c r="A476" s="1"/>
      <c r="B476" s="1"/>
      <c r="C476" s="68">
        <f t="shared" si="183"/>
        <v>45649</v>
      </c>
      <c r="D476" s="119">
        <v>358</v>
      </c>
      <c r="E476" s="130">
        <f t="shared" si="155"/>
        <v>0</v>
      </c>
      <c r="F476" s="131">
        <f t="shared" si="156"/>
        <v>0</v>
      </c>
      <c r="G476" s="131" t="str">
        <f t="shared" si="157"/>
        <v>FF</v>
      </c>
      <c r="H476" s="132">
        <f t="shared" si="158"/>
        <v>0</v>
      </c>
      <c r="I476" s="130">
        <f t="shared" si="159"/>
        <v>0</v>
      </c>
      <c r="J476" s="131">
        <f t="shared" si="160"/>
        <v>0</v>
      </c>
      <c r="K476" s="131">
        <f t="shared" si="161"/>
        <v>0</v>
      </c>
      <c r="L476" s="132">
        <f t="shared" si="162"/>
        <v>0</v>
      </c>
      <c r="M476" s="130">
        <f t="shared" si="163"/>
        <v>0</v>
      </c>
      <c r="N476" s="131">
        <f t="shared" si="164"/>
        <v>0</v>
      </c>
      <c r="O476" s="131">
        <f t="shared" si="165"/>
        <v>0</v>
      </c>
      <c r="P476" s="132">
        <f t="shared" si="166"/>
        <v>0</v>
      </c>
      <c r="Q476" s="130">
        <f t="shared" si="167"/>
        <v>0</v>
      </c>
      <c r="V476" s="131">
        <f t="shared" si="168"/>
        <v>0</v>
      </c>
      <c r="W476" s="131">
        <f t="shared" si="169"/>
        <v>0</v>
      </c>
      <c r="X476" s="132">
        <f t="shared" si="170"/>
        <v>0</v>
      </c>
      <c r="Y476" s="130">
        <f t="shared" si="171"/>
        <v>0</v>
      </c>
      <c r="Z476" s="131">
        <f t="shared" si="172"/>
        <v>0</v>
      </c>
      <c r="AA476" s="131">
        <f t="shared" si="173"/>
        <v>0</v>
      </c>
      <c r="AB476" s="132">
        <f t="shared" si="174"/>
        <v>0</v>
      </c>
      <c r="AC476" s="130">
        <f t="shared" si="175"/>
        <v>0</v>
      </c>
      <c r="AD476" s="131">
        <f t="shared" si="176"/>
        <v>0</v>
      </c>
      <c r="AE476" s="131">
        <f t="shared" si="177"/>
        <v>0</v>
      </c>
      <c r="AF476" s="132">
        <f t="shared" si="178"/>
        <v>0</v>
      </c>
      <c r="AG476" s="130">
        <f t="shared" si="179"/>
        <v>0</v>
      </c>
      <c r="AH476" s="131">
        <f t="shared" si="180"/>
        <v>0</v>
      </c>
      <c r="AI476" s="131">
        <f t="shared" si="181"/>
        <v>0</v>
      </c>
      <c r="AJ476" s="132">
        <f t="shared" si="182"/>
        <v>0</v>
      </c>
      <c r="AK476" s="1"/>
    </row>
    <row r="477" spans="1:37" ht="15" hidden="1" customHeight="1">
      <c r="A477" s="1"/>
      <c r="B477" s="1"/>
      <c r="C477" s="68">
        <f t="shared" si="183"/>
        <v>45650</v>
      </c>
      <c r="D477" s="119">
        <v>359</v>
      </c>
      <c r="E477" s="130">
        <f t="shared" si="155"/>
        <v>0</v>
      </c>
      <c r="F477" s="131">
        <f t="shared" si="156"/>
        <v>0</v>
      </c>
      <c r="G477" s="131" t="str">
        <f t="shared" si="157"/>
        <v>FF</v>
      </c>
      <c r="H477" s="132">
        <f t="shared" si="158"/>
        <v>0</v>
      </c>
      <c r="I477" s="130">
        <f t="shared" si="159"/>
        <v>0</v>
      </c>
      <c r="J477" s="131">
        <f t="shared" si="160"/>
        <v>0</v>
      </c>
      <c r="K477" s="131">
        <f t="shared" si="161"/>
        <v>0</v>
      </c>
      <c r="L477" s="132">
        <f t="shared" si="162"/>
        <v>0</v>
      </c>
      <c r="M477" s="130">
        <f t="shared" si="163"/>
        <v>0</v>
      </c>
      <c r="N477" s="131">
        <f t="shared" si="164"/>
        <v>0</v>
      </c>
      <c r="O477" s="131">
        <f t="shared" si="165"/>
        <v>0</v>
      </c>
      <c r="P477" s="132">
        <f t="shared" si="166"/>
        <v>0</v>
      </c>
      <c r="Q477" s="130">
        <f t="shared" si="167"/>
        <v>0</v>
      </c>
      <c r="V477" s="131">
        <f t="shared" si="168"/>
        <v>0</v>
      </c>
      <c r="W477" s="131">
        <f t="shared" si="169"/>
        <v>0</v>
      </c>
      <c r="X477" s="132">
        <f t="shared" si="170"/>
        <v>0</v>
      </c>
      <c r="Y477" s="130">
        <f t="shared" si="171"/>
        <v>0</v>
      </c>
      <c r="Z477" s="131">
        <f t="shared" si="172"/>
        <v>0</v>
      </c>
      <c r="AA477" s="131">
        <f t="shared" si="173"/>
        <v>0</v>
      </c>
      <c r="AB477" s="132">
        <f t="shared" si="174"/>
        <v>0</v>
      </c>
      <c r="AC477" s="130">
        <f t="shared" si="175"/>
        <v>0</v>
      </c>
      <c r="AD477" s="131">
        <f t="shared" si="176"/>
        <v>0</v>
      </c>
      <c r="AE477" s="131">
        <f t="shared" si="177"/>
        <v>0</v>
      </c>
      <c r="AF477" s="132">
        <f t="shared" si="178"/>
        <v>0</v>
      </c>
      <c r="AG477" s="130">
        <f t="shared" si="179"/>
        <v>0</v>
      </c>
      <c r="AH477" s="131">
        <f t="shared" si="180"/>
        <v>0</v>
      </c>
      <c r="AI477" s="131">
        <f t="shared" si="181"/>
        <v>0</v>
      </c>
      <c r="AJ477" s="132">
        <f t="shared" si="182"/>
        <v>0</v>
      </c>
      <c r="AK477" s="1"/>
    </row>
    <row r="478" spans="1:37" ht="15" hidden="1" customHeight="1">
      <c r="A478" s="1"/>
      <c r="B478" s="1"/>
      <c r="C478" s="68">
        <f t="shared" si="183"/>
        <v>45651</v>
      </c>
      <c r="D478" s="119">
        <v>360</v>
      </c>
      <c r="E478" s="130" t="str">
        <f t="shared" si="155"/>
        <v>GF</v>
      </c>
      <c r="F478" s="131">
        <f t="shared" si="156"/>
        <v>0</v>
      </c>
      <c r="G478" s="131" t="str">
        <f t="shared" si="157"/>
        <v>FF</v>
      </c>
      <c r="H478" s="132">
        <f t="shared" si="158"/>
        <v>0</v>
      </c>
      <c r="I478" s="130" t="str">
        <f t="shared" si="159"/>
        <v>GF</v>
      </c>
      <c r="J478" s="131">
        <f t="shared" si="160"/>
        <v>0</v>
      </c>
      <c r="K478" s="131">
        <f t="shared" si="161"/>
        <v>0</v>
      </c>
      <c r="L478" s="132">
        <f t="shared" si="162"/>
        <v>0</v>
      </c>
      <c r="M478" s="130">
        <f t="shared" si="163"/>
        <v>0</v>
      </c>
      <c r="N478" s="131">
        <f t="shared" si="164"/>
        <v>0</v>
      </c>
      <c r="O478" s="131">
        <f t="shared" si="165"/>
        <v>0</v>
      </c>
      <c r="P478" s="132">
        <f t="shared" si="166"/>
        <v>0</v>
      </c>
      <c r="Q478" s="130">
        <f t="shared" si="167"/>
        <v>0</v>
      </c>
      <c r="V478" s="131">
        <f t="shared" si="168"/>
        <v>0</v>
      </c>
      <c r="W478" s="131">
        <f t="shared" si="169"/>
        <v>0</v>
      </c>
      <c r="X478" s="132">
        <f t="shared" si="170"/>
        <v>0</v>
      </c>
      <c r="Y478" s="130">
        <f t="shared" si="171"/>
        <v>0</v>
      </c>
      <c r="Z478" s="131">
        <f t="shared" si="172"/>
        <v>0</v>
      </c>
      <c r="AA478" s="131">
        <f t="shared" si="173"/>
        <v>0</v>
      </c>
      <c r="AB478" s="132">
        <f t="shared" si="174"/>
        <v>0</v>
      </c>
      <c r="AC478" s="130">
        <f t="shared" si="175"/>
        <v>0</v>
      </c>
      <c r="AD478" s="131">
        <f t="shared" si="176"/>
        <v>0</v>
      </c>
      <c r="AE478" s="131">
        <f t="shared" si="177"/>
        <v>0</v>
      </c>
      <c r="AF478" s="132">
        <f t="shared" si="178"/>
        <v>0</v>
      </c>
      <c r="AG478" s="130">
        <f t="shared" si="179"/>
        <v>0</v>
      </c>
      <c r="AH478" s="131">
        <f t="shared" si="180"/>
        <v>0</v>
      </c>
      <c r="AI478" s="131">
        <f t="shared" si="181"/>
        <v>0</v>
      </c>
      <c r="AJ478" s="132">
        <f t="shared" si="182"/>
        <v>0</v>
      </c>
      <c r="AK478" s="1"/>
    </row>
    <row r="479" spans="1:37" ht="15" hidden="1" customHeight="1">
      <c r="A479" s="1"/>
      <c r="B479" s="1"/>
      <c r="C479" s="68">
        <f t="shared" si="183"/>
        <v>45652</v>
      </c>
      <c r="D479" s="119">
        <v>361</v>
      </c>
      <c r="E479" s="130" t="str">
        <f t="shared" si="155"/>
        <v>GF</v>
      </c>
      <c r="F479" s="131">
        <f t="shared" si="156"/>
        <v>0</v>
      </c>
      <c r="G479" s="131" t="str">
        <f t="shared" si="157"/>
        <v>FF</v>
      </c>
      <c r="H479" s="132">
        <f t="shared" si="158"/>
        <v>0</v>
      </c>
      <c r="I479" s="130" t="str">
        <f t="shared" si="159"/>
        <v>GF</v>
      </c>
      <c r="J479" s="131">
        <f t="shared" si="160"/>
        <v>0</v>
      </c>
      <c r="K479" s="131">
        <f t="shared" si="161"/>
        <v>0</v>
      </c>
      <c r="L479" s="132">
        <f t="shared" si="162"/>
        <v>0</v>
      </c>
      <c r="M479" s="130">
        <f t="shared" si="163"/>
        <v>0</v>
      </c>
      <c r="N479" s="131">
        <f t="shared" si="164"/>
        <v>0</v>
      </c>
      <c r="O479" s="131">
        <f t="shared" si="165"/>
        <v>0</v>
      </c>
      <c r="P479" s="132">
        <f t="shared" si="166"/>
        <v>0</v>
      </c>
      <c r="Q479" s="130">
        <f t="shared" si="167"/>
        <v>0</v>
      </c>
      <c r="V479" s="131">
        <f t="shared" si="168"/>
        <v>0</v>
      </c>
      <c r="W479" s="131">
        <f t="shared" si="169"/>
        <v>0</v>
      </c>
      <c r="X479" s="132">
        <f t="shared" si="170"/>
        <v>0</v>
      </c>
      <c r="Y479" s="130">
        <f t="shared" si="171"/>
        <v>0</v>
      </c>
      <c r="Z479" s="131">
        <f t="shared" si="172"/>
        <v>0</v>
      </c>
      <c r="AA479" s="131">
        <f t="shared" si="173"/>
        <v>0</v>
      </c>
      <c r="AB479" s="132">
        <f t="shared" si="174"/>
        <v>0</v>
      </c>
      <c r="AC479" s="130">
        <f t="shared" si="175"/>
        <v>0</v>
      </c>
      <c r="AD479" s="131">
        <f t="shared" si="176"/>
        <v>0</v>
      </c>
      <c r="AE479" s="131">
        <f t="shared" si="177"/>
        <v>0</v>
      </c>
      <c r="AF479" s="132">
        <f t="shared" si="178"/>
        <v>0</v>
      </c>
      <c r="AG479" s="130">
        <f t="shared" si="179"/>
        <v>0</v>
      </c>
      <c r="AH479" s="131">
        <f t="shared" si="180"/>
        <v>0</v>
      </c>
      <c r="AI479" s="131">
        <f t="shared" si="181"/>
        <v>0</v>
      </c>
      <c r="AJ479" s="132">
        <f t="shared" si="182"/>
        <v>0</v>
      </c>
      <c r="AK479" s="1"/>
    </row>
    <row r="480" spans="1:37" ht="15" hidden="1" customHeight="1">
      <c r="A480" s="1"/>
      <c r="B480" s="1"/>
      <c r="C480" s="68">
        <f t="shared" si="183"/>
        <v>45653</v>
      </c>
      <c r="D480" s="119">
        <v>362</v>
      </c>
      <c r="E480" s="130">
        <f t="shared" si="155"/>
        <v>0</v>
      </c>
      <c r="F480" s="131">
        <f t="shared" si="156"/>
        <v>0</v>
      </c>
      <c r="G480" s="131" t="str">
        <f t="shared" si="157"/>
        <v>FF</v>
      </c>
      <c r="H480" s="132">
        <f t="shared" si="158"/>
        <v>0</v>
      </c>
      <c r="I480" s="130">
        <f t="shared" si="159"/>
        <v>0</v>
      </c>
      <c r="J480" s="131">
        <f t="shared" si="160"/>
        <v>0</v>
      </c>
      <c r="K480" s="131">
        <f t="shared" si="161"/>
        <v>0</v>
      </c>
      <c r="L480" s="132">
        <f t="shared" si="162"/>
        <v>0</v>
      </c>
      <c r="M480" s="130">
        <f t="shared" si="163"/>
        <v>0</v>
      </c>
      <c r="N480" s="131">
        <f t="shared" si="164"/>
        <v>0</v>
      </c>
      <c r="O480" s="131">
        <f t="shared" si="165"/>
        <v>0</v>
      </c>
      <c r="P480" s="132">
        <f t="shared" si="166"/>
        <v>0</v>
      </c>
      <c r="Q480" s="130">
        <f t="shared" si="167"/>
        <v>0</v>
      </c>
      <c r="V480" s="131">
        <f t="shared" si="168"/>
        <v>0</v>
      </c>
      <c r="W480" s="131">
        <f t="shared" si="169"/>
        <v>0</v>
      </c>
      <c r="X480" s="132">
        <f t="shared" si="170"/>
        <v>0</v>
      </c>
      <c r="Y480" s="130">
        <f t="shared" si="171"/>
        <v>0</v>
      </c>
      <c r="Z480" s="131">
        <f t="shared" si="172"/>
        <v>0</v>
      </c>
      <c r="AA480" s="131">
        <f t="shared" si="173"/>
        <v>0</v>
      </c>
      <c r="AB480" s="132">
        <f t="shared" si="174"/>
        <v>0</v>
      </c>
      <c r="AC480" s="130">
        <f t="shared" si="175"/>
        <v>0</v>
      </c>
      <c r="AD480" s="131">
        <f t="shared" si="176"/>
        <v>0</v>
      </c>
      <c r="AE480" s="131">
        <f t="shared" si="177"/>
        <v>0</v>
      </c>
      <c r="AF480" s="132">
        <f t="shared" si="178"/>
        <v>0</v>
      </c>
      <c r="AG480" s="130">
        <f t="shared" si="179"/>
        <v>0</v>
      </c>
      <c r="AH480" s="131">
        <f t="shared" si="180"/>
        <v>0</v>
      </c>
      <c r="AI480" s="131">
        <f t="shared" si="181"/>
        <v>0</v>
      </c>
      <c r="AJ480" s="132">
        <f t="shared" si="182"/>
        <v>0</v>
      </c>
      <c r="AK480" s="1"/>
    </row>
    <row r="481" spans="1:37" ht="15" hidden="1" customHeight="1">
      <c r="A481" s="1"/>
      <c r="B481" s="1"/>
      <c r="C481" s="68">
        <f t="shared" si="183"/>
        <v>45654</v>
      </c>
      <c r="D481" s="119">
        <v>363</v>
      </c>
      <c r="E481" s="130">
        <f t="shared" si="155"/>
        <v>0</v>
      </c>
      <c r="F481" s="131">
        <f t="shared" si="156"/>
        <v>0</v>
      </c>
      <c r="G481" s="131" t="str">
        <f t="shared" si="157"/>
        <v>FF</v>
      </c>
      <c r="H481" s="132">
        <f t="shared" si="158"/>
        <v>0</v>
      </c>
      <c r="I481" s="130">
        <f t="shared" si="159"/>
        <v>0</v>
      </c>
      <c r="J481" s="131">
        <f t="shared" si="160"/>
        <v>0</v>
      </c>
      <c r="K481" s="131">
        <f t="shared" si="161"/>
        <v>0</v>
      </c>
      <c r="L481" s="132">
        <f t="shared" si="162"/>
        <v>0</v>
      </c>
      <c r="M481" s="130">
        <f t="shared" si="163"/>
        <v>0</v>
      </c>
      <c r="N481" s="131">
        <f t="shared" si="164"/>
        <v>0</v>
      </c>
      <c r="O481" s="131">
        <f t="shared" si="165"/>
        <v>0</v>
      </c>
      <c r="P481" s="132">
        <f t="shared" si="166"/>
        <v>0</v>
      </c>
      <c r="Q481" s="130">
        <f t="shared" si="167"/>
        <v>0</v>
      </c>
      <c r="V481" s="131">
        <f t="shared" si="168"/>
        <v>0</v>
      </c>
      <c r="W481" s="131">
        <f t="shared" si="169"/>
        <v>0</v>
      </c>
      <c r="X481" s="132">
        <f t="shared" si="170"/>
        <v>0</v>
      </c>
      <c r="Y481" s="130">
        <f t="shared" si="171"/>
        <v>0</v>
      </c>
      <c r="Z481" s="131">
        <f t="shared" si="172"/>
        <v>0</v>
      </c>
      <c r="AA481" s="131">
        <f t="shared" si="173"/>
        <v>0</v>
      </c>
      <c r="AB481" s="132">
        <f t="shared" si="174"/>
        <v>0</v>
      </c>
      <c r="AC481" s="130">
        <f t="shared" si="175"/>
        <v>0</v>
      </c>
      <c r="AD481" s="131">
        <f t="shared" si="176"/>
        <v>0</v>
      </c>
      <c r="AE481" s="131">
        <f t="shared" si="177"/>
        <v>0</v>
      </c>
      <c r="AF481" s="132">
        <f t="shared" si="178"/>
        <v>0</v>
      </c>
      <c r="AG481" s="130">
        <f t="shared" si="179"/>
        <v>0</v>
      </c>
      <c r="AH481" s="131">
        <f t="shared" si="180"/>
        <v>0</v>
      </c>
      <c r="AI481" s="131">
        <f t="shared" si="181"/>
        <v>0</v>
      </c>
      <c r="AJ481" s="132">
        <f t="shared" si="182"/>
        <v>0</v>
      </c>
      <c r="AK481" s="1"/>
    </row>
    <row r="482" spans="1:37" ht="15" hidden="1" customHeight="1">
      <c r="A482" s="1"/>
      <c r="B482" s="1"/>
      <c r="C482" s="68">
        <f t="shared" si="183"/>
        <v>45655</v>
      </c>
      <c r="D482" s="119">
        <v>364</v>
      </c>
      <c r="E482" s="130">
        <f t="shared" si="155"/>
        <v>0</v>
      </c>
      <c r="F482" s="131">
        <f t="shared" si="156"/>
        <v>0</v>
      </c>
      <c r="G482" s="131" t="str">
        <f t="shared" si="157"/>
        <v>FF</v>
      </c>
      <c r="H482" s="132">
        <f t="shared" si="158"/>
        <v>0</v>
      </c>
      <c r="I482" s="130">
        <f t="shared" si="159"/>
        <v>0</v>
      </c>
      <c r="J482" s="131">
        <f t="shared" si="160"/>
        <v>0</v>
      </c>
      <c r="K482" s="131">
        <f t="shared" si="161"/>
        <v>0</v>
      </c>
      <c r="L482" s="132">
        <f t="shared" si="162"/>
        <v>0</v>
      </c>
      <c r="M482" s="130">
        <f t="shared" si="163"/>
        <v>0</v>
      </c>
      <c r="N482" s="131">
        <f t="shared" si="164"/>
        <v>0</v>
      </c>
      <c r="O482" s="131">
        <f t="shared" si="165"/>
        <v>0</v>
      </c>
      <c r="P482" s="132">
        <f t="shared" si="166"/>
        <v>0</v>
      </c>
      <c r="Q482" s="130">
        <f t="shared" si="167"/>
        <v>0</v>
      </c>
      <c r="V482" s="131">
        <f t="shared" si="168"/>
        <v>0</v>
      </c>
      <c r="W482" s="131">
        <f t="shared" si="169"/>
        <v>0</v>
      </c>
      <c r="X482" s="132">
        <f t="shared" si="170"/>
        <v>0</v>
      </c>
      <c r="Y482" s="130">
        <f t="shared" si="171"/>
        <v>0</v>
      </c>
      <c r="Z482" s="131">
        <f t="shared" si="172"/>
        <v>0</v>
      </c>
      <c r="AA482" s="131">
        <f t="shared" si="173"/>
        <v>0</v>
      </c>
      <c r="AB482" s="132">
        <f t="shared" si="174"/>
        <v>0</v>
      </c>
      <c r="AC482" s="130">
        <f t="shared" si="175"/>
        <v>0</v>
      </c>
      <c r="AD482" s="131">
        <f t="shared" si="176"/>
        <v>0</v>
      </c>
      <c r="AE482" s="131">
        <f t="shared" si="177"/>
        <v>0</v>
      </c>
      <c r="AF482" s="132">
        <f t="shared" si="178"/>
        <v>0</v>
      </c>
      <c r="AG482" s="130">
        <f t="shared" si="179"/>
        <v>0</v>
      </c>
      <c r="AH482" s="131">
        <f t="shared" si="180"/>
        <v>0</v>
      </c>
      <c r="AI482" s="131">
        <f t="shared" si="181"/>
        <v>0</v>
      </c>
      <c r="AJ482" s="132">
        <f t="shared" si="182"/>
        <v>0</v>
      </c>
      <c r="AK482" s="1"/>
    </row>
    <row r="483" spans="1:37" ht="15" hidden="1" customHeight="1">
      <c r="A483" s="1"/>
      <c r="B483" s="1"/>
      <c r="C483" s="68">
        <f t="shared" si="183"/>
        <v>45656</v>
      </c>
      <c r="D483" s="119">
        <v>365</v>
      </c>
      <c r="E483" s="130">
        <f t="shared" si="155"/>
        <v>0</v>
      </c>
      <c r="F483" s="131">
        <f t="shared" si="156"/>
        <v>0</v>
      </c>
      <c r="G483" s="131" t="str">
        <f t="shared" si="157"/>
        <v>FF</v>
      </c>
      <c r="H483" s="132">
        <f t="shared" si="158"/>
        <v>0</v>
      </c>
      <c r="I483" s="130">
        <f t="shared" si="159"/>
        <v>0</v>
      </c>
      <c r="J483" s="131">
        <f t="shared" si="160"/>
        <v>0</v>
      </c>
      <c r="K483" s="131">
        <f t="shared" si="161"/>
        <v>0</v>
      </c>
      <c r="L483" s="132">
        <f t="shared" si="162"/>
        <v>0</v>
      </c>
      <c r="M483" s="130">
        <f t="shared" si="163"/>
        <v>0</v>
      </c>
      <c r="N483" s="131">
        <f t="shared" si="164"/>
        <v>0</v>
      </c>
      <c r="O483" s="131">
        <f t="shared" si="165"/>
        <v>0</v>
      </c>
      <c r="P483" s="132">
        <f t="shared" si="166"/>
        <v>0</v>
      </c>
      <c r="Q483" s="130">
        <f t="shared" si="167"/>
        <v>0</v>
      </c>
      <c r="V483" s="131">
        <f t="shared" si="168"/>
        <v>0</v>
      </c>
      <c r="W483" s="131">
        <f t="shared" si="169"/>
        <v>0</v>
      </c>
      <c r="X483" s="132">
        <f t="shared" si="170"/>
        <v>0</v>
      </c>
      <c r="Y483" s="130">
        <f t="shared" si="171"/>
        <v>0</v>
      </c>
      <c r="Z483" s="131">
        <f t="shared" si="172"/>
        <v>0</v>
      </c>
      <c r="AA483" s="131">
        <f t="shared" si="173"/>
        <v>0</v>
      </c>
      <c r="AB483" s="132">
        <f t="shared" si="174"/>
        <v>0</v>
      </c>
      <c r="AC483" s="130">
        <f t="shared" si="175"/>
        <v>0</v>
      </c>
      <c r="AD483" s="131">
        <f t="shared" si="176"/>
        <v>0</v>
      </c>
      <c r="AE483" s="131">
        <f t="shared" si="177"/>
        <v>0</v>
      </c>
      <c r="AF483" s="132">
        <f t="shared" si="178"/>
        <v>0</v>
      </c>
      <c r="AG483" s="130">
        <f t="shared" si="179"/>
        <v>0</v>
      </c>
      <c r="AH483" s="131">
        <f t="shared" si="180"/>
        <v>0</v>
      </c>
      <c r="AI483" s="131">
        <f t="shared" si="181"/>
        <v>0</v>
      </c>
      <c r="AJ483" s="132">
        <f t="shared" si="182"/>
        <v>0</v>
      </c>
      <c r="AK483" s="1"/>
    </row>
    <row r="484" spans="1:37" ht="15" hidden="1" customHeight="1">
      <c r="A484" s="1"/>
      <c r="B484" s="1"/>
      <c r="C484" s="68">
        <f>IF(MONTH(C483+1)&lt;&gt;MONTH(C483),0,C483+1)</f>
        <v>45657</v>
      </c>
      <c r="D484" s="119">
        <f>IF(C484=0,0,366)</f>
        <v>366</v>
      </c>
      <c r="E484" s="130">
        <f t="shared" si="155"/>
        <v>0</v>
      </c>
      <c r="F484" s="131">
        <f t="shared" si="156"/>
        <v>0</v>
      </c>
      <c r="G484" s="131" t="str">
        <f t="shared" si="157"/>
        <v>FF</v>
      </c>
      <c r="H484" s="132">
        <f t="shared" si="158"/>
        <v>0</v>
      </c>
      <c r="I484" s="130">
        <f t="shared" si="159"/>
        <v>0</v>
      </c>
      <c r="J484" s="131">
        <f t="shared" si="160"/>
        <v>0</v>
      </c>
      <c r="K484" s="131">
        <f t="shared" si="161"/>
        <v>0</v>
      </c>
      <c r="L484" s="132">
        <f t="shared" si="162"/>
        <v>0</v>
      </c>
      <c r="M484" s="130">
        <f t="shared" si="163"/>
        <v>0</v>
      </c>
      <c r="N484" s="131">
        <f t="shared" si="164"/>
        <v>0</v>
      </c>
      <c r="O484" s="131">
        <f t="shared" si="165"/>
        <v>0</v>
      </c>
      <c r="P484" s="132">
        <f t="shared" si="166"/>
        <v>0</v>
      </c>
      <c r="Q484" s="130">
        <f t="shared" si="167"/>
        <v>0</v>
      </c>
      <c r="V484" s="131">
        <f t="shared" si="168"/>
        <v>0</v>
      </c>
      <c r="W484" s="131">
        <f t="shared" si="169"/>
        <v>0</v>
      </c>
      <c r="X484" s="132">
        <f t="shared" si="170"/>
        <v>0</v>
      </c>
      <c r="Y484" s="130">
        <f t="shared" si="171"/>
        <v>0</v>
      </c>
      <c r="Z484" s="131">
        <f t="shared" si="172"/>
        <v>0</v>
      </c>
      <c r="AA484" s="131">
        <f t="shared" si="173"/>
        <v>0</v>
      </c>
      <c r="AB484" s="132">
        <f t="shared" si="174"/>
        <v>0</v>
      </c>
      <c r="AC484" s="130">
        <f t="shared" si="175"/>
        <v>0</v>
      </c>
      <c r="AD484" s="131">
        <f t="shared" si="176"/>
        <v>0</v>
      </c>
      <c r="AE484" s="131">
        <f t="shared" si="177"/>
        <v>0</v>
      </c>
      <c r="AF484" s="132">
        <f t="shared" si="178"/>
        <v>0</v>
      </c>
      <c r="AG484" s="130">
        <f t="shared" si="179"/>
        <v>0</v>
      </c>
      <c r="AH484" s="131">
        <f t="shared" si="180"/>
        <v>0</v>
      </c>
      <c r="AI484" s="131">
        <f t="shared" si="181"/>
        <v>0</v>
      </c>
      <c r="AJ484" s="132">
        <f t="shared" si="182"/>
        <v>0</v>
      </c>
      <c r="AK484" s="1"/>
    </row>
    <row r="485" spans="1:37" hidden="1">
      <c r="A485" s="1"/>
      <c r="B485" s="1"/>
      <c r="C485" s="68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</row>
    <row r="486" spans="1:37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V486" s="37"/>
      <c r="W486" s="37"/>
      <c r="X486" s="37"/>
      <c r="Y486" s="37"/>
      <c r="Z486" s="37"/>
      <c r="AA486" s="37"/>
      <c r="AB486" s="37"/>
      <c r="AC486" s="37"/>
      <c r="AD486" s="37"/>
      <c r="AE486" s="37"/>
      <c r="AF486" s="37"/>
      <c r="AG486" s="37"/>
      <c r="AH486" s="37"/>
      <c r="AI486" s="37"/>
      <c r="AJ486" s="37"/>
      <c r="AK486" s="299"/>
    </row>
  </sheetData>
  <sheetProtection algorithmName="SHA-512" hashValue="BuRKMCSl/eyLaF3M4v96XpOfaicp53dPBanknwH4Yhz28ea/pIjEqQWpTIW1mLviF+i+w1jiFv/jtvTwSlR/kg==" saltValue="alGOxj5nbH+dXmy8aL8WIQ==" spinCount="100000" sheet="1" objects="1" scenarios="1" selectLockedCells="1"/>
  <mergeCells count="74">
    <mergeCell ref="D29:E29"/>
    <mergeCell ref="G29:H29"/>
    <mergeCell ref="J29:K29"/>
    <mergeCell ref="M29:N29"/>
    <mergeCell ref="J27:K27"/>
    <mergeCell ref="M27:N27"/>
    <mergeCell ref="D28:E28"/>
    <mergeCell ref="G28:H28"/>
    <mergeCell ref="J28:K28"/>
    <mergeCell ref="M28:N28"/>
    <mergeCell ref="H79:I79"/>
    <mergeCell ref="J79:K79"/>
    <mergeCell ref="L79:M79"/>
    <mergeCell ref="N79:O79"/>
    <mergeCell ref="D26:E26"/>
    <mergeCell ref="G26:H26"/>
    <mergeCell ref="J26:K26"/>
    <mergeCell ref="M26:N26"/>
    <mergeCell ref="D27:E27"/>
    <mergeCell ref="G27:H27"/>
    <mergeCell ref="O37:P37"/>
    <mergeCell ref="B38:J38"/>
    <mergeCell ref="J30:K30"/>
    <mergeCell ref="J31:K31"/>
    <mergeCell ref="M30:N30"/>
    <mergeCell ref="M31:N31"/>
    <mergeCell ref="F100:N100"/>
    <mergeCell ref="O100:P100"/>
    <mergeCell ref="B1:D1"/>
    <mergeCell ref="E1:K1"/>
    <mergeCell ref="C34:M34"/>
    <mergeCell ref="E10:H10"/>
    <mergeCell ref="F41:N41"/>
    <mergeCell ref="F77:N77"/>
    <mergeCell ref="M25:N25"/>
    <mergeCell ref="J25:K25"/>
    <mergeCell ref="E12:H12"/>
    <mergeCell ref="D25:E25"/>
    <mergeCell ref="G25:H25"/>
    <mergeCell ref="E5:H5"/>
    <mergeCell ref="E7:H7"/>
    <mergeCell ref="E9:H9"/>
    <mergeCell ref="E6:H6"/>
    <mergeCell ref="E8:H8"/>
    <mergeCell ref="E11:H11"/>
    <mergeCell ref="B100:E100"/>
    <mergeCell ref="E13:H13"/>
    <mergeCell ref="D32:E32"/>
    <mergeCell ref="G32:H32"/>
    <mergeCell ref="D93:O93"/>
    <mergeCell ref="D94:O94"/>
    <mergeCell ref="F79:G79"/>
    <mergeCell ref="J32:K32"/>
    <mergeCell ref="M32:N32"/>
    <mergeCell ref="D79:E79"/>
    <mergeCell ref="F36:N36"/>
    <mergeCell ref="B37:E37"/>
    <mergeCell ref="F37:N37"/>
    <mergeCell ref="D30:E30"/>
    <mergeCell ref="D31:E31"/>
    <mergeCell ref="G30:H30"/>
    <mergeCell ref="G31:H31"/>
    <mergeCell ref="F99:N99"/>
    <mergeCell ref="D92:O92"/>
    <mergeCell ref="D95:O95"/>
    <mergeCell ref="F53:N53"/>
    <mergeCell ref="F65:N65"/>
    <mergeCell ref="F67:G67"/>
    <mergeCell ref="D91:O91"/>
    <mergeCell ref="D67:E67"/>
    <mergeCell ref="H67:I67"/>
    <mergeCell ref="J67:K67"/>
    <mergeCell ref="L67:M67"/>
    <mergeCell ref="N67:O67"/>
  </mergeCells>
  <phoneticPr fontId="4" type="noConversion"/>
  <conditionalFormatting sqref="E112:E113 AG117 M117 E117 I117 Q117 AC117 I112:I113 M112:M113 Q112:Q113 AC112:AC113 AG112:AG113 Y117 Y112:Y113">
    <cfRule type="expression" dxfId="83" priority="1" stopIfTrue="1">
      <formula>ISERROR($R112)</formula>
    </cfRule>
  </conditionalFormatting>
  <conditionalFormatting sqref="E114 F113 G112 H111 I114 M114 Q114 AC114 AG114 J113 N113 AD113 V113 AH113 K112 O112 AE112 W112 AI112 L111 P111 AF111 AJ111 X111 Y114 Z113 AA112 AB111">
    <cfRule type="expression" dxfId="82" priority="2" stopIfTrue="1">
      <formula>ISERROR($R108)</formula>
    </cfRule>
  </conditionalFormatting>
  <conditionalFormatting sqref="D25:E32">
    <cfRule type="expression" dxfId="81" priority="3" stopIfTrue="1">
      <formula>AND($C25&lt;&gt;"",$D25="")</formula>
    </cfRule>
  </conditionalFormatting>
  <conditionalFormatting sqref="G25:H32">
    <cfRule type="expression" dxfId="80" priority="4" stopIfTrue="1">
      <formula>AND($F25&lt;&gt;"",$G25="")</formula>
    </cfRule>
  </conditionalFormatting>
  <conditionalFormatting sqref="J25:K32">
    <cfRule type="expression" dxfId="79" priority="5" stopIfTrue="1">
      <formula>AND($I25&lt;&gt;"",$J25="")</formula>
    </cfRule>
  </conditionalFormatting>
  <conditionalFormatting sqref="M25:N32">
    <cfRule type="expression" dxfId="78" priority="6" stopIfTrue="1">
      <formula>AND($L25&lt;&gt;"",$M25="")</formula>
    </cfRule>
  </conditionalFormatting>
  <conditionalFormatting sqref="E6:H13">
    <cfRule type="expression" dxfId="77" priority="7" stopIfTrue="1">
      <formula>$L6=0</formula>
    </cfRule>
  </conditionalFormatting>
  <conditionalFormatting sqref="C25:C32 F25:F32 I25:I32 L25:L32">
    <cfRule type="expression" dxfId="76" priority="8" stopIfTrue="1">
      <formula>$I$109=FALSE</formula>
    </cfRule>
    <cfRule type="expression" dxfId="75" priority="9" stopIfTrue="1">
      <formula>$L6=0</formula>
    </cfRule>
  </conditionalFormatting>
  <conditionalFormatting sqref="B25:B32">
    <cfRule type="cellIs" dxfId="74" priority="10" stopIfTrue="1" operator="equal">
      <formula>0</formula>
    </cfRule>
    <cfRule type="expression" dxfId="73" priority="11" stopIfTrue="1">
      <formula>$L6=0</formula>
    </cfRule>
  </conditionalFormatting>
  <conditionalFormatting sqref="B44:B51">
    <cfRule type="cellIs" dxfId="72" priority="12" stopIfTrue="1" operator="equal">
      <formula>0</formula>
    </cfRule>
    <cfRule type="expression" dxfId="71" priority="13" stopIfTrue="1">
      <formula>$L6=0</formula>
    </cfRule>
  </conditionalFormatting>
  <conditionalFormatting sqref="B56:B63">
    <cfRule type="cellIs" dxfId="70" priority="14" stopIfTrue="1" operator="equal">
      <formula>0</formula>
    </cfRule>
    <cfRule type="expression" dxfId="69" priority="15" stopIfTrue="1">
      <formula>$L6=0</formula>
    </cfRule>
  </conditionalFormatting>
  <conditionalFormatting sqref="B68:B75">
    <cfRule type="cellIs" dxfId="68" priority="16" stopIfTrue="1" operator="equal">
      <formula>0</formula>
    </cfRule>
    <cfRule type="expression" dxfId="67" priority="17" stopIfTrue="1">
      <formula>$L6=0</formula>
    </cfRule>
  </conditionalFormatting>
  <conditionalFormatting sqref="B80:B87">
    <cfRule type="cellIs" dxfId="66" priority="18" stopIfTrue="1" operator="equal">
      <formula>0</formula>
    </cfRule>
    <cfRule type="expression" dxfId="65" priority="19" stopIfTrue="1">
      <formula>$L6=0</formula>
    </cfRule>
  </conditionalFormatting>
  <conditionalFormatting sqref="J6:J13">
    <cfRule type="expression" dxfId="64" priority="20" stopIfTrue="1">
      <formula>$L6=1</formula>
    </cfRule>
  </conditionalFormatting>
  <conditionalFormatting sqref="V119:AJ484 E119:Q484 E115:Q115 V115:AJ115">
    <cfRule type="cellIs" dxfId="63" priority="21" stopIfTrue="1" operator="equal">
      <formula>0</formula>
    </cfRule>
  </conditionalFormatting>
  <conditionalFormatting sqref="O77 O65 O53 O41">
    <cfRule type="expression" dxfId="62" priority="22" stopIfTrue="1">
      <formula>$I$109=FALSE</formula>
    </cfRule>
  </conditionalFormatting>
  <conditionalFormatting sqref="B33 O25:O32 D6:D13">
    <cfRule type="cellIs" dxfId="61" priority="23" stopIfTrue="1" operator="equal">
      <formula>0</formula>
    </cfRule>
  </conditionalFormatting>
  <conditionalFormatting sqref="D68:O75 D44:O51 D56:O63 D80:O87">
    <cfRule type="expression" dxfId="60" priority="24" stopIfTrue="1">
      <formula>AND(D44&gt;0,ISERROR(VLOOKUP(D44,$C$119:$C$484,1,FALSE)))</formula>
    </cfRule>
  </conditionalFormatting>
  <dataValidations count="1">
    <dataValidation type="list" allowBlank="1" showInputMessage="1" showErrorMessage="1" sqref="D44:O51 D80:O87 D56:O63 D68:O75">
      <formula1>$C$119:$C$484</formula1>
    </dataValidation>
  </dataValidations>
  <printOptions horizontalCentered="1"/>
  <pageMargins left="0" right="0" top="0.31496062992125984" bottom="0" header="0.51181102362204722" footer="0.51181102362204722"/>
  <pageSetup paperSize="9" scale="65" orientation="portrait" verticalDpi="300" r:id="rId1"/>
  <headerFooter alignWithMargins="0"/>
  <rowBreaks count="1" manualBreakCount="1">
    <brk id="37" max="16383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9"/>
  <dimension ref="A1:CL3149"/>
  <sheetViews>
    <sheetView showGridLines="0" showRowColHeaders="0" zoomScaleNormal="100" workbookViewId="0">
      <pane ySplit="22" topLeftCell="A23" activePane="bottomLeft" state="frozen"/>
      <selection pane="bottomLeft" activeCell="F3" sqref="F3:AA3"/>
    </sheetView>
  </sheetViews>
  <sheetFormatPr defaultRowHeight="12.75"/>
  <cols>
    <col min="1" max="1" width="2.85546875" style="2" customWidth="1"/>
    <col min="2" max="2" width="3.5703125" style="2" customWidth="1"/>
    <col min="3" max="5" width="2.7109375" style="2" customWidth="1"/>
    <col min="6" max="67" width="2.5703125" style="2" customWidth="1"/>
    <col min="68" max="70" width="5.7109375" style="2" hidden="1" customWidth="1"/>
    <col min="71" max="75" width="12.85546875" style="2" hidden="1" customWidth="1"/>
    <col min="76" max="76" width="25.7109375" style="2" hidden="1" customWidth="1"/>
    <col min="77" max="77" width="9.140625" style="2" hidden="1" customWidth="1"/>
    <col min="78" max="78" width="10" style="2" hidden="1" customWidth="1"/>
    <col min="79" max="79" width="9.140625" style="2" hidden="1" customWidth="1"/>
    <col min="80" max="89" width="7.140625" style="2" hidden="1" customWidth="1"/>
    <col min="90" max="91" width="9.140625" style="2" customWidth="1"/>
    <col min="92" max="16384" width="9.140625" style="2"/>
  </cols>
  <sheetData>
    <row r="1" spans="1:90" ht="3" customHeight="1">
      <c r="A1" s="171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</row>
    <row r="2" spans="1:90" ht="13.5" customHeight="1">
      <c r="A2" s="1"/>
      <c r="B2" s="1"/>
      <c r="C2" s="1"/>
      <c r="D2" s="1"/>
      <c r="E2" s="1"/>
      <c r="F2" s="222" t="s">
        <v>206</v>
      </c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</row>
    <row r="3" spans="1:90" ht="18.75" customHeight="1">
      <c r="A3" s="1"/>
      <c r="B3" s="530" t="s">
        <v>48</v>
      </c>
      <c r="C3" s="530"/>
      <c r="D3" s="530"/>
      <c r="E3" s="530"/>
      <c r="F3" s="536" t="s">
        <v>165</v>
      </c>
      <c r="G3" s="537"/>
      <c r="H3" s="537"/>
      <c r="I3" s="537"/>
      <c r="J3" s="537"/>
      <c r="K3" s="537"/>
      <c r="L3" s="537"/>
      <c r="M3" s="537"/>
      <c r="N3" s="537"/>
      <c r="O3" s="537"/>
      <c r="P3" s="537"/>
      <c r="Q3" s="537"/>
      <c r="R3" s="537"/>
      <c r="S3" s="537"/>
      <c r="T3" s="537"/>
      <c r="U3" s="537"/>
      <c r="V3" s="537"/>
      <c r="W3" s="537"/>
      <c r="X3" s="537"/>
      <c r="Y3" s="537"/>
      <c r="Z3" s="537"/>
      <c r="AA3" s="537"/>
      <c r="AB3" s="223"/>
      <c r="AC3" s="223"/>
      <c r="AD3" s="323" t="s">
        <v>312</v>
      </c>
      <c r="AE3" s="323"/>
      <c r="AF3" s="323"/>
      <c r="AG3" s="323"/>
      <c r="AH3" s="323"/>
      <c r="AI3" s="323"/>
      <c r="AJ3" s="323"/>
      <c r="AK3" s="323"/>
      <c r="AL3" s="323"/>
      <c r="AM3" s="323"/>
      <c r="AN3" s="323"/>
      <c r="AO3" s="323"/>
      <c r="AP3" s="323"/>
      <c r="AQ3" s="323"/>
      <c r="AR3" s="223"/>
      <c r="AS3" s="223"/>
      <c r="AT3" s="223"/>
      <c r="AU3" s="223"/>
      <c r="AV3" s="223"/>
      <c r="AW3" s="223"/>
      <c r="AX3" s="323" t="str">
        <f>IF(F3="","",VLOOKUP(BN3,IMPOSTAZIONI!D6:J13,7,FALSE))</f>
        <v/>
      </c>
      <c r="AY3" s="223"/>
      <c r="AZ3" s="223"/>
      <c r="BA3" s="223"/>
      <c r="BB3" s="223"/>
      <c r="BC3" s="223"/>
      <c r="BD3" s="223"/>
      <c r="BE3" s="223"/>
      <c r="BF3" s="223"/>
      <c r="BG3" s="223"/>
      <c r="BH3" s="223"/>
      <c r="BI3" s="223"/>
      <c r="BJ3" s="223"/>
      <c r="BK3" s="223"/>
      <c r="BL3" s="223"/>
      <c r="BM3" s="230" t="str">
        <f>IF(ISERROR(F3),"ERROR","ID:")</f>
        <v>ID:</v>
      </c>
      <c r="BN3" s="597">
        <f>IF(F3="",0,VLOOKUP(F3,IMPOSTAZIONI!E6:I13,5,FALSE))</f>
        <v>1</v>
      </c>
      <c r="BO3" s="597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</row>
    <row r="4" spans="1:90" ht="18" customHeight="1">
      <c r="A4" s="1"/>
      <c r="B4" s="531" t="str">
        <f>CONCATENATE(" ",Presentazione!J47)</f>
        <v xml:space="preserve"> 2024</v>
      </c>
      <c r="C4" s="531"/>
      <c r="D4" s="531"/>
      <c r="E4" s="531"/>
      <c r="F4" s="527">
        <v>1</v>
      </c>
      <c r="G4" s="504"/>
      <c r="H4" s="504">
        <v>2</v>
      </c>
      <c r="I4" s="504"/>
      <c r="J4" s="504">
        <v>3</v>
      </c>
      <c r="K4" s="504"/>
      <c r="L4" s="504">
        <v>4</v>
      </c>
      <c r="M4" s="504"/>
      <c r="N4" s="504">
        <v>5</v>
      </c>
      <c r="O4" s="504"/>
      <c r="P4" s="504">
        <v>6</v>
      </c>
      <c r="Q4" s="504"/>
      <c r="R4" s="504">
        <v>7</v>
      </c>
      <c r="S4" s="504"/>
      <c r="T4" s="504">
        <v>8</v>
      </c>
      <c r="U4" s="504"/>
      <c r="V4" s="504">
        <v>9</v>
      </c>
      <c r="W4" s="504"/>
      <c r="X4" s="504">
        <v>10</v>
      </c>
      <c r="Y4" s="504"/>
      <c r="Z4" s="504">
        <v>11</v>
      </c>
      <c r="AA4" s="504"/>
      <c r="AB4" s="504">
        <v>12</v>
      </c>
      <c r="AC4" s="504"/>
      <c r="AD4" s="504">
        <v>13</v>
      </c>
      <c r="AE4" s="504"/>
      <c r="AF4" s="504">
        <v>14</v>
      </c>
      <c r="AG4" s="504"/>
      <c r="AH4" s="504">
        <v>15</v>
      </c>
      <c r="AI4" s="504"/>
      <c r="AJ4" s="504">
        <v>16</v>
      </c>
      <c r="AK4" s="504"/>
      <c r="AL4" s="504">
        <v>17</v>
      </c>
      <c r="AM4" s="504"/>
      <c r="AN4" s="504">
        <v>18</v>
      </c>
      <c r="AO4" s="504"/>
      <c r="AP4" s="504">
        <v>19</v>
      </c>
      <c r="AQ4" s="504"/>
      <c r="AR4" s="504">
        <v>20</v>
      </c>
      <c r="AS4" s="504"/>
      <c r="AT4" s="504">
        <v>21</v>
      </c>
      <c r="AU4" s="504"/>
      <c r="AV4" s="504">
        <v>22</v>
      </c>
      <c r="AW4" s="504"/>
      <c r="AX4" s="504">
        <v>23</v>
      </c>
      <c r="AY4" s="504"/>
      <c r="AZ4" s="504">
        <v>24</v>
      </c>
      <c r="BA4" s="504"/>
      <c r="BB4" s="504">
        <v>25</v>
      </c>
      <c r="BC4" s="504"/>
      <c r="BD4" s="504">
        <v>26</v>
      </c>
      <c r="BE4" s="504"/>
      <c r="BF4" s="504">
        <v>27</v>
      </c>
      <c r="BG4" s="504"/>
      <c r="BH4" s="504">
        <v>28</v>
      </c>
      <c r="BI4" s="504"/>
      <c r="BJ4" s="504">
        <v>29</v>
      </c>
      <c r="BK4" s="504"/>
      <c r="BL4" s="504">
        <v>30</v>
      </c>
      <c r="BM4" s="504"/>
      <c r="BN4" s="504">
        <v>31</v>
      </c>
      <c r="BO4" s="505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</row>
    <row r="5" spans="1:90" ht="4.5" customHeight="1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629" t="s">
        <v>211</v>
      </c>
      <c r="BK5" s="629"/>
      <c r="BL5" s="629"/>
      <c r="BM5" s="629"/>
      <c r="BN5" s="629"/>
      <c r="BO5" s="629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</row>
    <row r="6" spans="1:90" ht="18" customHeight="1">
      <c r="A6" s="1"/>
      <c r="B6" s="224">
        <v>1</v>
      </c>
      <c r="C6" s="534" t="str">
        <f>HLOOKUP(B6,Presentazione!$B$147:$M$149,3,FALSE)</f>
        <v>GEN</v>
      </c>
      <c r="D6" s="534"/>
      <c r="E6" s="535"/>
      <c r="F6" s="538" t="str">
        <f t="shared" ref="F6:F17" si="0">IF($F$3="","",IF(ISERROR(VLOOKUP(DATE($B$4+$BQ6,$BP6,F$4),$BZ$23:$CA$3022,2,FALSE)),"",VLOOKUP(DATE($B$4+$BQ6,$BP6,F$4),$BZ$23:$CA$3022,2,FALSE)))</f>
        <v>A1</v>
      </c>
      <c r="G6" s="539"/>
      <c r="H6" s="503" t="str">
        <f t="shared" ref="H6:H17" si="1">IF($F$3="","",IF(ISERROR(VLOOKUP(DATE($B$4+$BQ6,$BP6,H$4),$BZ$23:$CA$3022,2,FALSE)),"",VLOOKUP(DATE($B$4+$BQ6,$BP6,H$4),$BZ$23:$CA$3022,2,FALSE)))</f>
        <v>A2</v>
      </c>
      <c r="I6" s="503"/>
      <c r="J6" s="503" t="str">
        <f t="shared" ref="J6:J17" si="2">IF($F$3="","",IF(ISERROR(VLOOKUP(DATE($B$4+$BQ6,$BP6,J$4),$BZ$23:$CA$3022,2,FALSE)),"",VLOOKUP(DATE($B$4+$BQ6,$BP6,J$4),$BZ$23:$CA$3022,2,FALSE)))</f>
        <v>A3</v>
      </c>
      <c r="K6" s="503"/>
      <c r="L6" s="503" t="str">
        <f t="shared" ref="L6:L17" si="3">IF($F$3="","",IF(ISERROR(VLOOKUP(DATE($B$4+$BQ6,$BP6,L$4),$BZ$23:$CA$3022,2,FALSE)),"",VLOOKUP(DATE($B$4+$BQ6,$BP6,L$4),$BZ$23:$CA$3022,2,FALSE)))</f>
        <v>A4</v>
      </c>
      <c r="M6" s="503"/>
      <c r="N6" s="503" t="str">
        <f t="shared" ref="N6:N17" si="4">IF($F$3="","",IF(ISERROR(VLOOKUP(DATE($B$4+$BQ6,$BP6,N$4),$BZ$23:$CA$3022,2,FALSE)),"",VLOOKUP(DATE($B$4+$BQ6,$BP6,N$4),$BZ$23:$CA$3022,2,FALSE)))</f>
        <v/>
      </c>
      <c r="O6" s="503"/>
      <c r="P6" s="503" t="str">
        <f t="shared" ref="P6:P17" si="5">IF($F$3="","",IF(ISERROR(VLOOKUP(DATE($B$4+$BQ6,$BP6,P$4),$BZ$23:$CA$3022,2,FALSE)),"",VLOOKUP(DATE($B$4+$BQ6,$BP6,P$4),$BZ$23:$CA$3022,2,FALSE)))</f>
        <v/>
      </c>
      <c r="Q6" s="503"/>
      <c r="R6" s="503" t="str">
        <f t="shared" ref="R6:R17" si="6">IF($F$3="","",IF(ISERROR(VLOOKUP(DATE($B$4+$BQ6,$BP6,R$4),$BZ$23:$CA$3022,2,FALSE)),"",VLOOKUP(DATE($B$4+$BQ6,$BP6,R$4),$BZ$23:$CA$3022,2,FALSE)))</f>
        <v/>
      </c>
      <c r="S6" s="503"/>
      <c r="T6" s="503" t="str">
        <f t="shared" ref="T6:T17" si="7">IF($F$3="","",IF(ISERROR(VLOOKUP(DATE($B$4+$BQ6,$BP6,T$4),$BZ$23:$CA$3022,2,FALSE)),"",VLOOKUP(DATE($B$4+$BQ6,$BP6,T$4),$BZ$23:$CA$3022,2,FALSE)))</f>
        <v/>
      </c>
      <c r="U6" s="503"/>
      <c r="V6" s="503" t="str">
        <f t="shared" ref="V6:V17" si="8">IF($F$3="","",IF(ISERROR(VLOOKUP(DATE($B$4+$BQ6,$BP6,V$4),$BZ$23:$CA$3022,2,FALSE)),"",VLOOKUP(DATE($B$4+$BQ6,$BP6,V$4),$BZ$23:$CA$3022,2,FALSE)))</f>
        <v/>
      </c>
      <c r="W6" s="503"/>
      <c r="X6" s="503" t="str">
        <f t="shared" ref="X6:X17" si="9">IF($F$3="","",IF(ISERROR(VLOOKUP(DATE($B$4+$BQ6,$BP6,X$4),$BZ$23:$CA$3022,2,FALSE)),"",VLOOKUP(DATE($B$4+$BQ6,$BP6,X$4),$BZ$23:$CA$3022,2,FALSE)))</f>
        <v/>
      </c>
      <c r="Y6" s="503"/>
      <c r="Z6" s="503" t="str">
        <f t="shared" ref="Z6:Z17" si="10">IF($F$3="","",IF(ISERROR(VLOOKUP(DATE($B$4+$BQ6,$BP6,Z$4),$BZ$23:$CA$3022,2,FALSE)),"",VLOOKUP(DATE($B$4+$BQ6,$BP6,Z$4),$BZ$23:$CA$3022,2,FALSE)))</f>
        <v/>
      </c>
      <c r="AA6" s="503"/>
      <c r="AB6" s="503" t="str">
        <f t="shared" ref="AB6:AB17" si="11">IF($F$3="","",IF(ISERROR(VLOOKUP(DATE($B$4+$BQ6,$BP6,AB$4),$BZ$23:$CA$3022,2,FALSE)),"",VLOOKUP(DATE($B$4+$BQ6,$BP6,AB$4),$BZ$23:$CA$3022,2,FALSE)))</f>
        <v/>
      </c>
      <c r="AC6" s="503"/>
      <c r="AD6" s="503" t="str">
        <f t="shared" ref="AD6:AD17" si="12">IF($F$3="","",IF(ISERROR(VLOOKUP(DATE($B$4+$BQ6,$BP6,AD$4),$BZ$23:$CA$3022,2,FALSE)),"",VLOOKUP(DATE($B$4+$BQ6,$BP6,AD$4),$BZ$23:$CA$3022,2,FALSE)))</f>
        <v/>
      </c>
      <c r="AE6" s="503"/>
      <c r="AF6" s="503" t="str">
        <f t="shared" ref="AF6:AF17" si="13">IF($F$3="","",IF(ISERROR(VLOOKUP(DATE($B$4+$BQ6,$BP6,AF$4),$BZ$23:$CA$3022,2,FALSE)),"",VLOOKUP(DATE($B$4+$BQ6,$BP6,AF$4),$BZ$23:$CA$3022,2,FALSE)))</f>
        <v/>
      </c>
      <c r="AG6" s="503"/>
      <c r="AH6" s="503" t="str">
        <f t="shared" ref="AH6:AH17" si="14">IF($F$3="","",IF(ISERROR(VLOOKUP(DATE($B$4+$BQ6,$BP6,AH$4),$BZ$23:$CA$3022,2,FALSE)),"",VLOOKUP(DATE($B$4+$BQ6,$BP6,AH$4),$BZ$23:$CA$3022,2,FALSE)))</f>
        <v/>
      </c>
      <c r="AI6" s="503"/>
      <c r="AJ6" s="503" t="str">
        <f t="shared" ref="AJ6:AJ17" si="15">IF($F$3="","",IF(ISERROR(VLOOKUP(DATE($B$4+$BQ6,$BP6,AJ$4),$BZ$23:$CA$3022,2,FALSE)),"",VLOOKUP(DATE($B$4+$BQ6,$BP6,AJ$4),$BZ$23:$CA$3022,2,FALSE)))</f>
        <v/>
      </c>
      <c r="AK6" s="503"/>
      <c r="AL6" s="503" t="str">
        <f t="shared" ref="AL6:AL17" si="16">IF($F$3="","",IF(ISERROR(VLOOKUP(DATE($B$4+$BQ6,$BP6,AL$4),$BZ$23:$CA$3022,2,FALSE)),"",VLOOKUP(DATE($B$4+$BQ6,$BP6,AL$4),$BZ$23:$CA$3022,2,FALSE)))</f>
        <v/>
      </c>
      <c r="AM6" s="503"/>
      <c r="AN6" s="503" t="str">
        <f t="shared" ref="AN6:AN17" si="17">IF($F$3="","",IF(ISERROR(VLOOKUP(DATE($B$4+$BQ6,$BP6,AN$4),$BZ$23:$CA$3022,2,FALSE)),"",VLOOKUP(DATE($B$4+$BQ6,$BP6,AN$4),$BZ$23:$CA$3022,2,FALSE)))</f>
        <v/>
      </c>
      <c r="AO6" s="503"/>
      <c r="AP6" s="503" t="str">
        <f t="shared" ref="AP6:AP17" si="18">IF($F$3="","",IF(ISERROR(VLOOKUP(DATE($B$4+$BQ6,$BP6,AP$4),$BZ$23:$CA$3022,2,FALSE)),"",VLOOKUP(DATE($B$4+$BQ6,$BP6,AP$4),$BZ$23:$CA$3022,2,FALSE)))</f>
        <v/>
      </c>
      <c r="AQ6" s="503"/>
      <c r="AR6" s="503" t="str">
        <f t="shared" ref="AR6:AR17" si="19">IF($F$3="","",IF(ISERROR(VLOOKUP(DATE($B$4+$BQ6,$BP6,AR$4),$BZ$23:$CA$3022,2,FALSE)),"",VLOOKUP(DATE($B$4+$BQ6,$BP6,AR$4),$BZ$23:$CA$3022,2,FALSE)))</f>
        <v/>
      </c>
      <c r="AS6" s="503"/>
      <c r="AT6" s="503" t="str">
        <f t="shared" ref="AT6:AT17" si="20">IF($F$3="","",IF(ISERROR(VLOOKUP(DATE($B$4+$BQ6,$BP6,AT$4),$BZ$23:$CA$3022,2,FALSE)),"",VLOOKUP(DATE($B$4+$BQ6,$BP6,AT$4),$BZ$23:$CA$3022,2,FALSE)))</f>
        <v/>
      </c>
      <c r="AU6" s="503"/>
      <c r="AV6" s="503" t="str">
        <f t="shared" ref="AV6:AV17" si="21">IF($F$3="","",IF(ISERROR(VLOOKUP(DATE($B$4+$BQ6,$BP6,AV$4),$BZ$23:$CA$3022,2,FALSE)),"",VLOOKUP(DATE($B$4+$BQ6,$BP6,AV$4),$BZ$23:$CA$3022,2,FALSE)))</f>
        <v/>
      </c>
      <c r="AW6" s="503"/>
      <c r="AX6" s="503" t="str">
        <f t="shared" ref="AX6:AX17" si="22">IF($F$3="","",IF(ISERROR(VLOOKUP(DATE($B$4+$BQ6,$BP6,AX$4),$BZ$23:$CA$3022,2,FALSE)),"",VLOOKUP(DATE($B$4+$BQ6,$BP6,AX$4),$BZ$23:$CA$3022,2,FALSE)))</f>
        <v/>
      </c>
      <c r="AY6" s="503"/>
      <c r="AZ6" s="503" t="str">
        <f t="shared" ref="AZ6:AZ17" si="23">IF($F$3="","",IF(ISERROR(VLOOKUP(DATE($B$4+$BQ6,$BP6,AZ$4),$BZ$23:$CA$3022,2,FALSE)),"",VLOOKUP(DATE($B$4+$BQ6,$BP6,AZ$4),$BZ$23:$CA$3022,2,FALSE)))</f>
        <v/>
      </c>
      <c r="BA6" s="503"/>
      <c r="BB6" s="503" t="str">
        <f t="shared" ref="BB6:BB17" si="24">IF($F$3="","",IF(ISERROR(VLOOKUP(DATE($B$4+$BQ6,$BP6,BB$4),$BZ$23:$CA$3022,2,FALSE)),"",VLOOKUP(DATE($B$4+$BQ6,$BP6,BB$4),$BZ$23:$CA$3022,2,FALSE)))</f>
        <v/>
      </c>
      <c r="BC6" s="503"/>
      <c r="BD6" s="503" t="str">
        <f t="shared" ref="BD6:BD17" si="25">IF($F$3="","",IF(ISERROR(VLOOKUP(DATE($B$4+$BQ6,$BP6,BD$4),$BZ$23:$CA$3022,2,FALSE)),"",VLOOKUP(DATE($B$4+$BQ6,$BP6,BD$4),$BZ$23:$CA$3022,2,FALSE)))</f>
        <v/>
      </c>
      <c r="BE6" s="503"/>
      <c r="BF6" s="503" t="str">
        <f t="shared" ref="BF6:BF17" si="26">IF($F$3="","",IF(ISERROR(VLOOKUP(DATE($B$4+$BQ6,$BP6,BF$4),$BZ$23:$CA$3022,2,FALSE)),"",VLOOKUP(DATE($B$4+$BQ6,$BP6,BF$4),$BZ$23:$CA$3022,2,FALSE)))</f>
        <v/>
      </c>
      <c r="BG6" s="503"/>
      <c r="BH6" s="503" t="str">
        <f t="shared" ref="BH6:BH17" si="27">IF($F$3="","",IF(ISERROR(VLOOKUP(DATE($B$4+$BQ6,$BP6,BH$4),$BZ$23:$CA$3022,2,FALSE)),"",VLOOKUP(DATE($B$4+$BQ6,$BP6,BH$4),$BZ$23:$CA$3022,2,FALSE)))</f>
        <v/>
      </c>
      <c r="BI6" s="503"/>
      <c r="BJ6" s="503" t="str">
        <f t="shared" ref="BJ6:BJ17" si="28">IF(OR($F$3="",AF3109=0),"",IF(ISERROR(VLOOKUP(DATE($B$4+$BQ6,$BP6,BJ$4),$BZ$23:$CA$3022,2,FALSE)),"",VLOOKUP(DATE($B$4+$BQ6,$BP6,BJ$4),$BZ$23:$CA$3022,2,FALSE)))</f>
        <v/>
      </c>
      <c r="BK6" s="503"/>
      <c r="BL6" s="503" t="str">
        <f t="shared" ref="BL6:BL17" si="29">IF(OR($F$3="",AG3109=0),"",IF(ISERROR(VLOOKUP(DATE($B$4+$BQ6,$BP6,BL$4),$BZ$23:$CA$3022,2,FALSE)),"",VLOOKUP(DATE($B$4+$BQ6,$BP6,BL$4),$BZ$23:$CA$3022,2,FALSE)))</f>
        <v/>
      </c>
      <c r="BM6" s="503"/>
      <c r="BN6" s="609" t="str">
        <f t="shared" ref="BN6:BN17" si="30">IF(OR($F$3="",AH3109=0),"",IF(ISERROR(VLOOKUP(DATE($B$4+$BQ6,$BP6,BN$4),$BZ$23:$CA$3022,2,FALSE)),"",VLOOKUP(DATE($B$4+$BQ6,$BP6,BN$4),$BZ$23:$CA$3022,2,FALSE)))</f>
        <v/>
      </c>
      <c r="BO6" s="610"/>
      <c r="BP6" s="173">
        <f>IF(AE3147=FALSE,0,Presentazione!B152)</f>
        <v>1</v>
      </c>
      <c r="BQ6" s="120">
        <v>0</v>
      </c>
      <c r="BR6" s="120">
        <v>0</v>
      </c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</row>
    <row r="7" spans="1:90" ht="18" customHeight="1">
      <c r="A7" s="1"/>
      <c r="B7" s="226">
        <v>2</v>
      </c>
      <c r="C7" s="532" t="str">
        <f>HLOOKUP(B7,Presentazione!$B$147:$M$149,3,FALSE)</f>
        <v>FEB</v>
      </c>
      <c r="D7" s="532"/>
      <c r="E7" s="533"/>
      <c r="F7" s="501" t="str">
        <f t="shared" si="0"/>
        <v/>
      </c>
      <c r="G7" s="502"/>
      <c r="H7" s="496" t="str">
        <f t="shared" si="1"/>
        <v/>
      </c>
      <c r="I7" s="496"/>
      <c r="J7" s="496" t="str">
        <f t="shared" si="2"/>
        <v/>
      </c>
      <c r="K7" s="496"/>
      <c r="L7" s="496" t="str">
        <f t="shared" si="3"/>
        <v/>
      </c>
      <c r="M7" s="496"/>
      <c r="N7" s="496" t="str">
        <f t="shared" si="4"/>
        <v>A2</v>
      </c>
      <c r="O7" s="496"/>
      <c r="P7" s="496" t="str">
        <f t="shared" si="5"/>
        <v>A3</v>
      </c>
      <c r="Q7" s="496"/>
      <c r="R7" s="496" t="str">
        <f t="shared" si="6"/>
        <v>A4</v>
      </c>
      <c r="S7" s="496"/>
      <c r="T7" s="496" t="str">
        <f t="shared" si="7"/>
        <v>A4</v>
      </c>
      <c r="U7" s="496"/>
      <c r="V7" s="496" t="str">
        <f t="shared" si="8"/>
        <v/>
      </c>
      <c r="W7" s="496"/>
      <c r="X7" s="496" t="str">
        <f t="shared" si="9"/>
        <v/>
      </c>
      <c r="Y7" s="496"/>
      <c r="Z7" s="496" t="str">
        <f t="shared" si="10"/>
        <v/>
      </c>
      <c r="AA7" s="496"/>
      <c r="AB7" s="496" t="str">
        <f t="shared" si="11"/>
        <v/>
      </c>
      <c r="AC7" s="496"/>
      <c r="AD7" s="496" t="str">
        <f t="shared" si="12"/>
        <v/>
      </c>
      <c r="AE7" s="496"/>
      <c r="AF7" s="496" t="str">
        <f t="shared" si="13"/>
        <v/>
      </c>
      <c r="AG7" s="496"/>
      <c r="AH7" s="496" t="str">
        <f t="shared" si="14"/>
        <v/>
      </c>
      <c r="AI7" s="496"/>
      <c r="AJ7" s="496" t="str">
        <f t="shared" si="15"/>
        <v/>
      </c>
      <c r="AK7" s="496"/>
      <c r="AL7" s="496" t="str">
        <f t="shared" si="16"/>
        <v/>
      </c>
      <c r="AM7" s="496"/>
      <c r="AN7" s="496" t="str">
        <f t="shared" si="17"/>
        <v/>
      </c>
      <c r="AO7" s="496"/>
      <c r="AP7" s="496" t="str">
        <f t="shared" si="18"/>
        <v/>
      </c>
      <c r="AQ7" s="496"/>
      <c r="AR7" s="496" t="str">
        <f t="shared" si="19"/>
        <v/>
      </c>
      <c r="AS7" s="496"/>
      <c r="AT7" s="496" t="str">
        <f t="shared" si="20"/>
        <v/>
      </c>
      <c r="AU7" s="496"/>
      <c r="AV7" s="496" t="str">
        <f t="shared" si="21"/>
        <v/>
      </c>
      <c r="AW7" s="496"/>
      <c r="AX7" s="496" t="str">
        <f t="shared" si="22"/>
        <v/>
      </c>
      <c r="AY7" s="496"/>
      <c r="AZ7" s="496" t="str">
        <f t="shared" si="23"/>
        <v/>
      </c>
      <c r="BA7" s="496"/>
      <c r="BB7" s="496" t="str">
        <f t="shared" si="24"/>
        <v/>
      </c>
      <c r="BC7" s="496"/>
      <c r="BD7" s="496" t="str">
        <f t="shared" si="25"/>
        <v/>
      </c>
      <c r="BE7" s="496"/>
      <c r="BF7" s="496" t="str">
        <f t="shared" si="26"/>
        <v/>
      </c>
      <c r="BG7" s="496"/>
      <c r="BH7" s="496" t="str">
        <f t="shared" si="27"/>
        <v/>
      </c>
      <c r="BI7" s="496"/>
      <c r="BJ7" s="496" t="str">
        <f t="shared" si="28"/>
        <v/>
      </c>
      <c r="BK7" s="496"/>
      <c r="BL7" s="496" t="str">
        <f t="shared" si="29"/>
        <v/>
      </c>
      <c r="BM7" s="496"/>
      <c r="BN7" s="497" t="str">
        <f t="shared" si="30"/>
        <v/>
      </c>
      <c r="BO7" s="498"/>
      <c r="BP7" s="173">
        <f>IF(AE3147=FALSE,0,Presentazione!C152)</f>
        <v>2</v>
      </c>
      <c r="BQ7" s="120">
        <f>IF(ISERROR(VLOOKUP(12,BP$6:BP6,1,FALSE)),0,1)</f>
        <v>0</v>
      </c>
      <c r="BR7" s="120">
        <f>IF(ISERROR(VLOOKUP(12,BQ$6:BQ6,1,FALSE)),0,1)</f>
        <v>0</v>
      </c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</row>
    <row r="8" spans="1:90" ht="18" customHeight="1">
      <c r="A8" s="1"/>
      <c r="B8" s="227">
        <v>3</v>
      </c>
      <c r="C8" s="525" t="str">
        <f>HLOOKUP(B8,Presentazione!$B$147:$M$149,3,FALSE)</f>
        <v>MAR</v>
      </c>
      <c r="D8" s="525"/>
      <c r="E8" s="526"/>
      <c r="F8" s="501" t="str">
        <f t="shared" si="0"/>
        <v/>
      </c>
      <c r="G8" s="502"/>
      <c r="H8" s="496" t="str">
        <f t="shared" si="1"/>
        <v/>
      </c>
      <c r="I8" s="496"/>
      <c r="J8" s="496" t="str">
        <f t="shared" si="2"/>
        <v/>
      </c>
      <c r="K8" s="496"/>
      <c r="L8" s="496" t="str">
        <f t="shared" si="3"/>
        <v/>
      </c>
      <c r="M8" s="496"/>
      <c r="N8" s="496" t="str">
        <f t="shared" si="4"/>
        <v/>
      </c>
      <c r="O8" s="496"/>
      <c r="P8" s="496" t="str">
        <f t="shared" si="5"/>
        <v/>
      </c>
      <c r="Q8" s="496"/>
      <c r="R8" s="496" t="str">
        <f t="shared" si="6"/>
        <v/>
      </c>
      <c r="S8" s="496"/>
      <c r="T8" s="496" t="str">
        <f t="shared" si="7"/>
        <v/>
      </c>
      <c r="U8" s="496"/>
      <c r="V8" s="496" t="str">
        <f t="shared" si="8"/>
        <v/>
      </c>
      <c r="W8" s="496"/>
      <c r="X8" s="496" t="str">
        <f t="shared" si="9"/>
        <v/>
      </c>
      <c r="Y8" s="496"/>
      <c r="Z8" s="496" t="str">
        <f t="shared" si="10"/>
        <v/>
      </c>
      <c r="AA8" s="496"/>
      <c r="AB8" s="496" t="str">
        <f t="shared" si="11"/>
        <v/>
      </c>
      <c r="AC8" s="496"/>
      <c r="AD8" s="496" t="str">
        <f t="shared" si="12"/>
        <v/>
      </c>
      <c r="AE8" s="496"/>
      <c r="AF8" s="496" t="str">
        <f t="shared" si="13"/>
        <v/>
      </c>
      <c r="AG8" s="496"/>
      <c r="AH8" s="496" t="str">
        <f t="shared" si="14"/>
        <v/>
      </c>
      <c r="AI8" s="496"/>
      <c r="AJ8" s="496" t="str">
        <f t="shared" si="15"/>
        <v/>
      </c>
      <c r="AK8" s="496"/>
      <c r="AL8" s="496" t="str">
        <f t="shared" si="16"/>
        <v/>
      </c>
      <c r="AM8" s="496"/>
      <c r="AN8" s="496" t="str">
        <f t="shared" si="17"/>
        <v/>
      </c>
      <c r="AO8" s="496"/>
      <c r="AP8" s="496" t="str">
        <f t="shared" si="18"/>
        <v/>
      </c>
      <c r="AQ8" s="496"/>
      <c r="AR8" s="496" t="str">
        <f t="shared" si="19"/>
        <v/>
      </c>
      <c r="AS8" s="496"/>
      <c r="AT8" s="496" t="str">
        <f t="shared" si="20"/>
        <v/>
      </c>
      <c r="AU8" s="496"/>
      <c r="AV8" s="496" t="str">
        <f t="shared" si="21"/>
        <v/>
      </c>
      <c r="AW8" s="496"/>
      <c r="AX8" s="496" t="str">
        <f t="shared" si="22"/>
        <v/>
      </c>
      <c r="AY8" s="496"/>
      <c r="AZ8" s="496" t="str">
        <f t="shared" si="23"/>
        <v/>
      </c>
      <c r="BA8" s="496"/>
      <c r="BB8" s="496" t="str">
        <f t="shared" si="24"/>
        <v/>
      </c>
      <c r="BC8" s="496"/>
      <c r="BD8" s="496" t="str">
        <f t="shared" si="25"/>
        <v/>
      </c>
      <c r="BE8" s="496"/>
      <c r="BF8" s="496" t="str">
        <f t="shared" si="26"/>
        <v/>
      </c>
      <c r="BG8" s="496"/>
      <c r="BH8" s="496" t="str">
        <f t="shared" si="27"/>
        <v/>
      </c>
      <c r="BI8" s="496"/>
      <c r="BJ8" s="496" t="str">
        <f t="shared" si="28"/>
        <v/>
      </c>
      <c r="BK8" s="496"/>
      <c r="BL8" s="496" t="str">
        <f t="shared" si="29"/>
        <v/>
      </c>
      <c r="BM8" s="496"/>
      <c r="BN8" s="497" t="str">
        <f t="shared" si="30"/>
        <v/>
      </c>
      <c r="BO8" s="498"/>
      <c r="BP8" s="173">
        <f>IF(AE3147=FALSE,0,Presentazione!D152)</f>
        <v>3</v>
      </c>
      <c r="BQ8" s="120">
        <f>IF(ISERROR(VLOOKUP(12,BP$6:BP7,1,FALSE)),0,1)</f>
        <v>0</v>
      </c>
      <c r="BR8" s="120">
        <f>IF(ISERROR(VLOOKUP(12,BQ$6:BQ7,1,FALSE)),0,1)</f>
        <v>0</v>
      </c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</row>
    <row r="9" spans="1:90" ht="18" customHeight="1">
      <c r="A9" s="1"/>
      <c r="B9" s="227">
        <v>4</v>
      </c>
      <c r="C9" s="525" t="str">
        <f>HLOOKUP(B9,Presentazione!$B$147:$M$149,3,FALSE)</f>
        <v>APR</v>
      </c>
      <c r="D9" s="525"/>
      <c r="E9" s="526"/>
      <c r="F9" s="501" t="str">
        <f t="shared" si="0"/>
        <v/>
      </c>
      <c r="G9" s="502"/>
      <c r="H9" s="496" t="str">
        <f t="shared" si="1"/>
        <v/>
      </c>
      <c r="I9" s="496"/>
      <c r="J9" s="496" t="str">
        <f t="shared" si="2"/>
        <v/>
      </c>
      <c r="K9" s="496"/>
      <c r="L9" s="496" t="str">
        <f t="shared" si="3"/>
        <v/>
      </c>
      <c r="M9" s="496"/>
      <c r="N9" s="496" t="str">
        <f t="shared" si="4"/>
        <v/>
      </c>
      <c r="O9" s="496"/>
      <c r="P9" s="496" t="str">
        <f t="shared" si="5"/>
        <v/>
      </c>
      <c r="Q9" s="496"/>
      <c r="R9" s="496" t="str">
        <f t="shared" si="6"/>
        <v/>
      </c>
      <c r="S9" s="496"/>
      <c r="T9" s="496" t="str">
        <f t="shared" si="7"/>
        <v/>
      </c>
      <c r="U9" s="496"/>
      <c r="V9" s="496" t="str">
        <f t="shared" si="8"/>
        <v/>
      </c>
      <c r="W9" s="496"/>
      <c r="X9" s="496" t="str">
        <f t="shared" si="9"/>
        <v/>
      </c>
      <c r="Y9" s="496"/>
      <c r="Z9" s="496" t="str">
        <f t="shared" si="10"/>
        <v/>
      </c>
      <c r="AA9" s="496"/>
      <c r="AB9" s="496" t="str">
        <f t="shared" si="11"/>
        <v/>
      </c>
      <c r="AC9" s="496"/>
      <c r="AD9" s="496" t="str">
        <f t="shared" si="12"/>
        <v/>
      </c>
      <c r="AE9" s="496"/>
      <c r="AF9" s="496" t="str">
        <f t="shared" si="13"/>
        <v/>
      </c>
      <c r="AG9" s="496"/>
      <c r="AH9" s="496" t="str">
        <f t="shared" si="14"/>
        <v/>
      </c>
      <c r="AI9" s="496"/>
      <c r="AJ9" s="496" t="str">
        <f t="shared" si="15"/>
        <v/>
      </c>
      <c r="AK9" s="496"/>
      <c r="AL9" s="496" t="str">
        <f t="shared" si="16"/>
        <v/>
      </c>
      <c r="AM9" s="496"/>
      <c r="AN9" s="496" t="str">
        <f t="shared" si="17"/>
        <v/>
      </c>
      <c r="AO9" s="496"/>
      <c r="AP9" s="496" t="str">
        <f t="shared" si="18"/>
        <v/>
      </c>
      <c r="AQ9" s="496"/>
      <c r="AR9" s="496" t="str">
        <f t="shared" si="19"/>
        <v/>
      </c>
      <c r="AS9" s="496"/>
      <c r="AT9" s="496" t="str">
        <f t="shared" si="20"/>
        <v/>
      </c>
      <c r="AU9" s="496"/>
      <c r="AV9" s="496" t="str">
        <f t="shared" si="21"/>
        <v/>
      </c>
      <c r="AW9" s="496"/>
      <c r="AX9" s="496" t="str">
        <f t="shared" si="22"/>
        <v/>
      </c>
      <c r="AY9" s="496"/>
      <c r="AZ9" s="496" t="str">
        <f t="shared" si="23"/>
        <v/>
      </c>
      <c r="BA9" s="496"/>
      <c r="BB9" s="496" t="str">
        <f t="shared" si="24"/>
        <v/>
      </c>
      <c r="BC9" s="496"/>
      <c r="BD9" s="496" t="str">
        <f t="shared" si="25"/>
        <v/>
      </c>
      <c r="BE9" s="496"/>
      <c r="BF9" s="496" t="str">
        <f t="shared" si="26"/>
        <v/>
      </c>
      <c r="BG9" s="496"/>
      <c r="BH9" s="496" t="str">
        <f t="shared" si="27"/>
        <v/>
      </c>
      <c r="BI9" s="496"/>
      <c r="BJ9" s="496" t="str">
        <f t="shared" si="28"/>
        <v/>
      </c>
      <c r="BK9" s="496"/>
      <c r="BL9" s="496" t="str">
        <f t="shared" si="29"/>
        <v/>
      </c>
      <c r="BM9" s="496"/>
      <c r="BN9" s="497" t="str">
        <f t="shared" si="30"/>
        <v/>
      </c>
      <c r="BO9" s="498"/>
      <c r="BP9" s="173">
        <f>IF(AE3147=FALSE,0,Presentazione!E152)</f>
        <v>4</v>
      </c>
      <c r="BQ9" s="120">
        <f>IF(ISERROR(VLOOKUP(12,BP$6:BP8,1,FALSE)),0,1)</f>
        <v>0</v>
      </c>
      <c r="BR9" s="120">
        <f>IF(ISERROR(VLOOKUP(12,BQ$6:BQ8,1,FALSE)),0,1)</f>
        <v>0</v>
      </c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</row>
    <row r="10" spans="1:90" ht="18" customHeight="1">
      <c r="A10" s="1"/>
      <c r="B10" s="227">
        <v>5</v>
      </c>
      <c r="C10" s="525" t="str">
        <f>HLOOKUP(B10,Presentazione!$B$147:$M$149,3,FALSE)</f>
        <v>MAG</v>
      </c>
      <c r="D10" s="525"/>
      <c r="E10" s="526"/>
      <c r="F10" s="501" t="str">
        <f t="shared" si="0"/>
        <v/>
      </c>
      <c r="G10" s="502"/>
      <c r="H10" s="496" t="str">
        <f t="shared" si="1"/>
        <v/>
      </c>
      <c r="I10" s="496"/>
      <c r="J10" s="496" t="str">
        <f t="shared" si="2"/>
        <v/>
      </c>
      <c r="K10" s="496"/>
      <c r="L10" s="496" t="str">
        <f t="shared" si="3"/>
        <v/>
      </c>
      <c r="M10" s="496"/>
      <c r="N10" s="496" t="str">
        <f t="shared" si="4"/>
        <v/>
      </c>
      <c r="O10" s="496"/>
      <c r="P10" s="496" t="str">
        <f t="shared" si="5"/>
        <v/>
      </c>
      <c r="Q10" s="496"/>
      <c r="R10" s="496" t="str">
        <f t="shared" si="6"/>
        <v/>
      </c>
      <c r="S10" s="496"/>
      <c r="T10" s="496" t="str">
        <f t="shared" si="7"/>
        <v/>
      </c>
      <c r="U10" s="496"/>
      <c r="V10" s="496" t="str">
        <f t="shared" si="8"/>
        <v/>
      </c>
      <c r="W10" s="496"/>
      <c r="X10" s="496" t="str">
        <f t="shared" si="9"/>
        <v/>
      </c>
      <c r="Y10" s="496"/>
      <c r="Z10" s="496" t="str">
        <f t="shared" si="10"/>
        <v/>
      </c>
      <c r="AA10" s="496"/>
      <c r="AB10" s="496" t="str">
        <f t="shared" si="11"/>
        <v/>
      </c>
      <c r="AC10" s="496"/>
      <c r="AD10" s="496" t="str">
        <f t="shared" si="12"/>
        <v/>
      </c>
      <c r="AE10" s="496"/>
      <c r="AF10" s="496" t="str">
        <f t="shared" si="13"/>
        <v/>
      </c>
      <c r="AG10" s="496"/>
      <c r="AH10" s="496" t="str">
        <f t="shared" si="14"/>
        <v/>
      </c>
      <c r="AI10" s="496"/>
      <c r="AJ10" s="496" t="str">
        <f t="shared" si="15"/>
        <v/>
      </c>
      <c r="AK10" s="496"/>
      <c r="AL10" s="496" t="str">
        <f t="shared" si="16"/>
        <v/>
      </c>
      <c r="AM10" s="496"/>
      <c r="AN10" s="496" t="str">
        <f t="shared" si="17"/>
        <v/>
      </c>
      <c r="AO10" s="496"/>
      <c r="AP10" s="496" t="str">
        <f t="shared" si="18"/>
        <v/>
      </c>
      <c r="AQ10" s="496"/>
      <c r="AR10" s="496" t="str">
        <f t="shared" si="19"/>
        <v/>
      </c>
      <c r="AS10" s="496"/>
      <c r="AT10" s="496" t="str">
        <f t="shared" si="20"/>
        <v/>
      </c>
      <c r="AU10" s="496"/>
      <c r="AV10" s="496" t="str">
        <f t="shared" si="21"/>
        <v/>
      </c>
      <c r="AW10" s="496"/>
      <c r="AX10" s="496" t="str">
        <f t="shared" si="22"/>
        <v/>
      </c>
      <c r="AY10" s="496"/>
      <c r="AZ10" s="496" t="str">
        <f t="shared" si="23"/>
        <v/>
      </c>
      <c r="BA10" s="496"/>
      <c r="BB10" s="496" t="str">
        <f t="shared" si="24"/>
        <v/>
      </c>
      <c r="BC10" s="496"/>
      <c r="BD10" s="496" t="str">
        <f t="shared" si="25"/>
        <v/>
      </c>
      <c r="BE10" s="496"/>
      <c r="BF10" s="496" t="str">
        <f t="shared" si="26"/>
        <v/>
      </c>
      <c r="BG10" s="496"/>
      <c r="BH10" s="496" t="str">
        <f t="shared" si="27"/>
        <v/>
      </c>
      <c r="BI10" s="496"/>
      <c r="BJ10" s="496" t="str">
        <f t="shared" si="28"/>
        <v/>
      </c>
      <c r="BK10" s="496"/>
      <c r="BL10" s="496" t="str">
        <f t="shared" si="29"/>
        <v/>
      </c>
      <c r="BM10" s="496"/>
      <c r="BN10" s="497" t="str">
        <f t="shared" si="30"/>
        <v/>
      </c>
      <c r="BO10" s="498"/>
      <c r="BP10" s="173">
        <f>IF(AE3147=FALSE,0,Presentazione!F152)</f>
        <v>5</v>
      </c>
      <c r="BQ10" s="120">
        <f>IF(ISERROR(VLOOKUP(12,BP$6:BP9,1,FALSE)),0,1)</f>
        <v>0</v>
      </c>
      <c r="BR10" s="120">
        <f>IF(ISERROR(VLOOKUP(12,BQ$6:BQ9,1,FALSE)),0,1)</f>
        <v>0</v>
      </c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</row>
    <row r="11" spans="1:90" ht="18" customHeight="1">
      <c r="A11" s="1"/>
      <c r="B11" s="227">
        <v>6</v>
      </c>
      <c r="C11" s="525" t="str">
        <f>HLOOKUP(B11,Presentazione!$B$147:$M$149,3,FALSE)</f>
        <v>GIU</v>
      </c>
      <c r="D11" s="525"/>
      <c r="E11" s="526"/>
      <c r="F11" s="501" t="str">
        <f t="shared" si="0"/>
        <v/>
      </c>
      <c r="G11" s="502"/>
      <c r="H11" s="496" t="str">
        <f t="shared" si="1"/>
        <v/>
      </c>
      <c r="I11" s="496"/>
      <c r="J11" s="496" t="str">
        <f t="shared" si="2"/>
        <v/>
      </c>
      <c r="K11" s="496"/>
      <c r="L11" s="496" t="str">
        <f t="shared" si="3"/>
        <v/>
      </c>
      <c r="M11" s="496"/>
      <c r="N11" s="496" t="str">
        <f t="shared" si="4"/>
        <v/>
      </c>
      <c r="O11" s="496"/>
      <c r="P11" s="496" t="str">
        <f t="shared" si="5"/>
        <v/>
      </c>
      <c r="Q11" s="496"/>
      <c r="R11" s="496" t="str">
        <f t="shared" si="6"/>
        <v/>
      </c>
      <c r="S11" s="496"/>
      <c r="T11" s="496" t="str">
        <f t="shared" si="7"/>
        <v/>
      </c>
      <c r="U11" s="496"/>
      <c r="V11" s="496" t="str">
        <f t="shared" si="8"/>
        <v/>
      </c>
      <c r="W11" s="496"/>
      <c r="X11" s="496" t="str">
        <f t="shared" si="9"/>
        <v/>
      </c>
      <c r="Y11" s="496"/>
      <c r="Z11" s="496" t="str">
        <f t="shared" si="10"/>
        <v/>
      </c>
      <c r="AA11" s="496"/>
      <c r="AB11" s="496" t="str">
        <f t="shared" si="11"/>
        <v/>
      </c>
      <c r="AC11" s="496"/>
      <c r="AD11" s="496" t="str">
        <f t="shared" si="12"/>
        <v/>
      </c>
      <c r="AE11" s="496"/>
      <c r="AF11" s="496" t="str">
        <f t="shared" si="13"/>
        <v/>
      </c>
      <c r="AG11" s="496"/>
      <c r="AH11" s="496" t="str">
        <f t="shared" si="14"/>
        <v/>
      </c>
      <c r="AI11" s="496"/>
      <c r="AJ11" s="496" t="str">
        <f t="shared" si="15"/>
        <v/>
      </c>
      <c r="AK11" s="496"/>
      <c r="AL11" s="496" t="str">
        <f t="shared" si="16"/>
        <v/>
      </c>
      <c r="AM11" s="496"/>
      <c r="AN11" s="496" t="str">
        <f t="shared" si="17"/>
        <v/>
      </c>
      <c r="AO11" s="496"/>
      <c r="AP11" s="496" t="str">
        <f t="shared" si="18"/>
        <v/>
      </c>
      <c r="AQ11" s="496"/>
      <c r="AR11" s="496" t="str">
        <f t="shared" si="19"/>
        <v/>
      </c>
      <c r="AS11" s="496"/>
      <c r="AT11" s="496" t="str">
        <f t="shared" si="20"/>
        <v/>
      </c>
      <c r="AU11" s="496"/>
      <c r="AV11" s="496" t="str">
        <f t="shared" si="21"/>
        <v/>
      </c>
      <c r="AW11" s="496"/>
      <c r="AX11" s="496" t="str">
        <f t="shared" si="22"/>
        <v/>
      </c>
      <c r="AY11" s="496"/>
      <c r="AZ11" s="496" t="str">
        <f t="shared" si="23"/>
        <v/>
      </c>
      <c r="BA11" s="496"/>
      <c r="BB11" s="496" t="str">
        <f t="shared" si="24"/>
        <v/>
      </c>
      <c r="BC11" s="496"/>
      <c r="BD11" s="496" t="str">
        <f t="shared" si="25"/>
        <v/>
      </c>
      <c r="BE11" s="496"/>
      <c r="BF11" s="496" t="str">
        <f t="shared" si="26"/>
        <v/>
      </c>
      <c r="BG11" s="496"/>
      <c r="BH11" s="496" t="str">
        <f t="shared" si="27"/>
        <v/>
      </c>
      <c r="BI11" s="496"/>
      <c r="BJ11" s="496" t="str">
        <f t="shared" si="28"/>
        <v/>
      </c>
      <c r="BK11" s="496"/>
      <c r="BL11" s="496" t="str">
        <f t="shared" si="29"/>
        <v/>
      </c>
      <c r="BM11" s="496"/>
      <c r="BN11" s="497" t="str">
        <f t="shared" si="30"/>
        <v/>
      </c>
      <c r="BO11" s="498"/>
      <c r="BP11" s="173">
        <f>IF(AE3147=FALSE,0,Presentazione!G152)</f>
        <v>6</v>
      </c>
      <c r="BQ11" s="120">
        <f>IF(ISERROR(VLOOKUP(12,BP$6:BP10,1,FALSE)),0,1)</f>
        <v>0</v>
      </c>
      <c r="BR11" s="120">
        <f>IF(ISERROR(VLOOKUP(12,BQ$6:BQ10,1,FALSE)),0,1)</f>
        <v>0</v>
      </c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</row>
    <row r="12" spans="1:90" ht="18" customHeight="1">
      <c r="A12" s="1"/>
      <c r="B12" s="227">
        <v>7</v>
      </c>
      <c r="C12" s="525" t="str">
        <f>HLOOKUP(B12,Presentazione!$B$147:$M$149,3,FALSE)</f>
        <v>LUG</v>
      </c>
      <c r="D12" s="525"/>
      <c r="E12" s="526"/>
      <c r="F12" s="501" t="str">
        <f t="shared" si="0"/>
        <v/>
      </c>
      <c r="G12" s="502"/>
      <c r="H12" s="496" t="str">
        <f t="shared" si="1"/>
        <v/>
      </c>
      <c r="I12" s="496"/>
      <c r="J12" s="496" t="str">
        <f t="shared" si="2"/>
        <v/>
      </c>
      <c r="K12" s="496"/>
      <c r="L12" s="496" t="str">
        <f t="shared" si="3"/>
        <v/>
      </c>
      <c r="M12" s="496"/>
      <c r="N12" s="496" t="str">
        <f t="shared" si="4"/>
        <v/>
      </c>
      <c r="O12" s="496"/>
      <c r="P12" s="496" t="str">
        <f t="shared" si="5"/>
        <v/>
      </c>
      <c r="Q12" s="496"/>
      <c r="R12" s="496" t="str">
        <f t="shared" si="6"/>
        <v/>
      </c>
      <c r="S12" s="496"/>
      <c r="T12" s="496" t="str">
        <f t="shared" si="7"/>
        <v/>
      </c>
      <c r="U12" s="496"/>
      <c r="V12" s="496" t="str">
        <f t="shared" si="8"/>
        <v/>
      </c>
      <c r="W12" s="496"/>
      <c r="X12" s="496" t="str">
        <f t="shared" si="9"/>
        <v/>
      </c>
      <c r="Y12" s="496"/>
      <c r="Z12" s="496" t="str">
        <f t="shared" si="10"/>
        <v/>
      </c>
      <c r="AA12" s="496"/>
      <c r="AB12" s="496" t="str">
        <f t="shared" si="11"/>
        <v/>
      </c>
      <c r="AC12" s="496"/>
      <c r="AD12" s="496" t="str">
        <f t="shared" si="12"/>
        <v/>
      </c>
      <c r="AE12" s="496"/>
      <c r="AF12" s="496" t="str">
        <f t="shared" si="13"/>
        <v/>
      </c>
      <c r="AG12" s="496"/>
      <c r="AH12" s="496" t="str">
        <f t="shared" si="14"/>
        <v/>
      </c>
      <c r="AI12" s="496"/>
      <c r="AJ12" s="496" t="str">
        <f t="shared" si="15"/>
        <v/>
      </c>
      <c r="AK12" s="496"/>
      <c r="AL12" s="496" t="str">
        <f t="shared" si="16"/>
        <v/>
      </c>
      <c r="AM12" s="496"/>
      <c r="AN12" s="496" t="str">
        <f t="shared" si="17"/>
        <v/>
      </c>
      <c r="AO12" s="496"/>
      <c r="AP12" s="496" t="str">
        <f t="shared" si="18"/>
        <v/>
      </c>
      <c r="AQ12" s="496"/>
      <c r="AR12" s="496" t="str">
        <f t="shared" si="19"/>
        <v/>
      </c>
      <c r="AS12" s="496"/>
      <c r="AT12" s="496" t="str">
        <f t="shared" si="20"/>
        <v/>
      </c>
      <c r="AU12" s="496"/>
      <c r="AV12" s="496" t="str">
        <f t="shared" si="21"/>
        <v/>
      </c>
      <c r="AW12" s="496"/>
      <c r="AX12" s="496" t="str">
        <f t="shared" si="22"/>
        <v/>
      </c>
      <c r="AY12" s="496"/>
      <c r="AZ12" s="496" t="str">
        <f t="shared" si="23"/>
        <v/>
      </c>
      <c r="BA12" s="496"/>
      <c r="BB12" s="496" t="str">
        <f t="shared" si="24"/>
        <v/>
      </c>
      <c r="BC12" s="496"/>
      <c r="BD12" s="496" t="str">
        <f t="shared" si="25"/>
        <v/>
      </c>
      <c r="BE12" s="496"/>
      <c r="BF12" s="496" t="str">
        <f t="shared" si="26"/>
        <v/>
      </c>
      <c r="BG12" s="496"/>
      <c r="BH12" s="496" t="str">
        <f t="shared" si="27"/>
        <v/>
      </c>
      <c r="BI12" s="496"/>
      <c r="BJ12" s="496" t="str">
        <f t="shared" si="28"/>
        <v/>
      </c>
      <c r="BK12" s="496"/>
      <c r="BL12" s="496" t="str">
        <f t="shared" si="29"/>
        <v/>
      </c>
      <c r="BM12" s="496"/>
      <c r="BN12" s="497" t="str">
        <f t="shared" si="30"/>
        <v/>
      </c>
      <c r="BO12" s="498"/>
      <c r="BP12" s="173">
        <f>IF(AE3147=FALSE,0,Presentazione!H152)</f>
        <v>7</v>
      </c>
      <c r="BQ12" s="120">
        <f>IF(ISERROR(VLOOKUP(12,BP$6:BP11,1,FALSE)),0,1)</f>
        <v>0</v>
      </c>
      <c r="BR12" s="120">
        <f>IF(ISERROR(VLOOKUP(12,BQ$6:BQ11,1,FALSE)),0,1)</f>
        <v>0</v>
      </c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</row>
    <row r="13" spans="1:90" ht="18" customHeight="1">
      <c r="A13" s="1"/>
      <c r="B13" s="227">
        <v>8</v>
      </c>
      <c r="C13" s="525" t="str">
        <f>HLOOKUP(B13,Presentazione!$B$147:$M$149,3,FALSE)</f>
        <v>AGO</v>
      </c>
      <c r="D13" s="525"/>
      <c r="E13" s="526"/>
      <c r="F13" s="501" t="str">
        <f t="shared" si="0"/>
        <v/>
      </c>
      <c r="G13" s="502"/>
      <c r="H13" s="496" t="str">
        <f t="shared" si="1"/>
        <v/>
      </c>
      <c r="I13" s="496"/>
      <c r="J13" s="496" t="str">
        <f t="shared" si="2"/>
        <v/>
      </c>
      <c r="K13" s="496"/>
      <c r="L13" s="496" t="str">
        <f t="shared" si="3"/>
        <v/>
      </c>
      <c r="M13" s="496"/>
      <c r="N13" s="496" t="str">
        <f t="shared" si="4"/>
        <v/>
      </c>
      <c r="O13" s="496"/>
      <c r="P13" s="496" t="str">
        <f t="shared" si="5"/>
        <v/>
      </c>
      <c r="Q13" s="496"/>
      <c r="R13" s="496" t="str">
        <f t="shared" si="6"/>
        <v/>
      </c>
      <c r="S13" s="496"/>
      <c r="T13" s="496" t="str">
        <f t="shared" si="7"/>
        <v/>
      </c>
      <c r="U13" s="496"/>
      <c r="V13" s="496" t="str">
        <f t="shared" si="8"/>
        <v/>
      </c>
      <c r="W13" s="496"/>
      <c r="X13" s="496" t="str">
        <f t="shared" si="9"/>
        <v/>
      </c>
      <c r="Y13" s="496"/>
      <c r="Z13" s="496" t="str">
        <f t="shared" si="10"/>
        <v/>
      </c>
      <c r="AA13" s="496"/>
      <c r="AB13" s="496" t="str">
        <f t="shared" si="11"/>
        <v/>
      </c>
      <c r="AC13" s="496"/>
      <c r="AD13" s="496" t="str">
        <f t="shared" si="12"/>
        <v/>
      </c>
      <c r="AE13" s="496"/>
      <c r="AF13" s="496" t="str">
        <f t="shared" si="13"/>
        <v/>
      </c>
      <c r="AG13" s="496"/>
      <c r="AH13" s="496" t="str">
        <f t="shared" si="14"/>
        <v/>
      </c>
      <c r="AI13" s="496"/>
      <c r="AJ13" s="496" t="str">
        <f t="shared" si="15"/>
        <v/>
      </c>
      <c r="AK13" s="496"/>
      <c r="AL13" s="496" t="str">
        <f t="shared" si="16"/>
        <v/>
      </c>
      <c r="AM13" s="496"/>
      <c r="AN13" s="496" t="str">
        <f t="shared" si="17"/>
        <v/>
      </c>
      <c r="AO13" s="496"/>
      <c r="AP13" s="496" t="str">
        <f t="shared" si="18"/>
        <v/>
      </c>
      <c r="AQ13" s="496"/>
      <c r="AR13" s="496" t="str">
        <f t="shared" si="19"/>
        <v/>
      </c>
      <c r="AS13" s="496"/>
      <c r="AT13" s="496" t="str">
        <f t="shared" si="20"/>
        <v/>
      </c>
      <c r="AU13" s="496"/>
      <c r="AV13" s="496" t="str">
        <f t="shared" si="21"/>
        <v/>
      </c>
      <c r="AW13" s="496"/>
      <c r="AX13" s="496" t="str">
        <f t="shared" si="22"/>
        <v/>
      </c>
      <c r="AY13" s="496"/>
      <c r="AZ13" s="496" t="str">
        <f t="shared" si="23"/>
        <v/>
      </c>
      <c r="BA13" s="496"/>
      <c r="BB13" s="496" t="str">
        <f t="shared" si="24"/>
        <v/>
      </c>
      <c r="BC13" s="496"/>
      <c r="BD13" s="496" t="str">
        <f t="shared" si="25"/>
        <v/>
      </c>
      <c r="BE13" s="496"/>
      <c r="BF13" s="496" t="str">
        <f t="shared" si="26"/>
        <v/>
      </c>
      <c r="BG13" s="496"/>
      <c r="BH13" s="496" t="str">
        <f t="shared" si="27"/>
        <v/>
      </c>
      <c r="BI13" s="496"/>
      <c r="BJ13" s="496" t="str">
        <f t="shared" si="28"/>
        <v/>
      </c>
      <c r="BK13" s="496"/>
      <c r="BL13" s="496" t="str">
        <f t="shared" si="29"/>
        <v/>
      </c>
      <c r="BM13" s="496"/>
      <c r="BN13" s="497" t="str">
        <f t="shared" si="30"/>
        <v/>
      </c>
      <c r="BO13" s="498"/>
      <c r="BP13" s="173">
        <f>IF(AE3147=FALSE,0,Presentazione!I152)</f>
        <v>8</v>
      </c>
      <c r="BQ13" s="120">
        <f>IF(ISERROR(VLOOKUP(12,BP$6:BP12,1,FALSE)),0,1)</f>
        <v>0</v>
      </c>
      <c r="BR13" s="120">
        <f>IF(ISERROR(VLOOKUP(12,BQ$6:BQ12,1,FALSE)),0,1)</f>
        <v>0</v>
      </c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</row>
    <row r="14" spans="1:90" ht="18" customHeight="1">
      <c r="A14" s="1"/>
      <c r="B14" s="227">
        <v>9</v>
      </c>
      <c r="C14" s="525" t="str">
        <f>HLOOKUP(B14,Presentazione!$B$147:$M$149,3,FALSE)</f>
        <v>SET</v>
      </c>
      <c r="D14" s="525"/>
      <c r="E14" s="526"/>
      <c r="F14" s="501" t="str">
        <f t="shared" si="0"/>
        <v/>
      </c>
      <c r="G14" s="502"/>
      <c r="H14" s="496" t="str">
        <f t="shared" si="1"/>
        <v/>
      </c>
      <c r="I14" s="496"/>
      <c r="J14" s="496" t="str">
        <f t="shared" si="2"/>
        <v/>
      </c>
      <c r="K14" s="496"/>
      <c r="L14" s="496" t="str">
        <f t="shared" si="3"/>
        <v/>
      </c>
      <c r="M14" s="496"/>
      <c r="N14" s="496" t="str">
        <f t="shared" si="4"/>
        <v/>
      </c>
      <c r="O14" s="496"/>
      <c r="P14" s="496" t="str">
        <f t="shared" si="5"/>
        <v/>
      </c>
      <c r="Q14" s="496"/>
      <c r="R14" s="496" t="str">
        <f t="shared" si="6"/>
        <v/>
      </c>
      <c r="S14" s="496"/>
      <c r="T14" s="496" t="str">
        <f t="shared" si="7"/>
        <v/>
      </c>
      <c r="U14" s="496"/>
      <c r="V14" s="496" t="str">
        <f t="shared" si="8"/>
        <v/>
      </c>
      <c r="W14" s="496"/>
      <c r="X14" s="496" t="str">
        <f t="shared" si="9"/>
        <v/>
      </c>
      <c r="Y14" s="496"/>
      <c r="Z14" s="496" t="str">
        <f t="shared" si="10"/>
        <v/>
      </c>
      <c r="AA14" s="496"/>
      <c r="AB14" s="496" t="str">
        <f t="shared" si="11"/>
        <v/>
      </c>
      <c r="AC14" s="496"/>
      <c r="AD14" s="496" t="str">
        <f t="shared" si="12"/>
        <v/>
      </c>
      <c r="AE14" s="496"/>
      <c r="AF14" s="496" t="str">
        <f t="shared" si="13"/>
        <v/>
      </c>
      <c r="AG14" s="496"/>
      <c r="AH14" s="496" t="str">
        <f t="shared" si="14"/>
        <v/>
      </c>
      <c r="AI14" s="496"/>
      <c r="AJ14" s="496" t="str">
        <f t="shared" si="15"/>
        <v/>
      </c>
      <c r="AK14" s="496"/>
      <c r="AL14" s="496" t="str">
        <f t="shared" si="16"/>
        <v/>
      </c>
      <c r="AM14" s="496"/>
      <c r="AN14" s="496" t="str">
        <f t="shared" si="17"/>
        <v/>
      </c>
      <c r="AO14" s="496"/>
      <c r="AP14" s="496" t="str">
        <f t="shared" si="18"/>
        <v/>
      </c>
      <c r="AQ14" s="496"/>
      <c r="AR14" s="496" t="str">
        <f t="shared" si="19"/>
        <v/>
      </c>
      <c r="AS14" s="496"/>
      <c r="AT14" s="496" t="str">
        <f t="shared" si="20"/>
        <v/>
      </c>
      <c r="AU14" s="496"/>
      <c r="AV14" s="496" t="str">
        <f t="shared" si="21"/>
        <v/>
      </c>
      <c r="AW14" s="496"/>
      <c r="AX14" s="496" t="str">
        <f t="shared" si="22"/>
        <v/>
      </c>
      <c r="AY14" s="496"/>
      <c r="AZ14" s="496" t="str">
        <f t="shared" si="23"/>
        <v/>
      </c>
      <c r="BA14" s="496"/>
      <c r="BB14" s="496" t="str">
        <f t="shared" si="24"/>
        <v/>
      </c>
      <c r="BC14" s="496"/>
      <c r="BD14" s="496" t="str">
        <f t="shared" si="25"/>
        <v/>
      </c>
      <c r="BE14" s="496"/>
      <c r="BF14" s="496" t="str">
        <f t="shared" si="26"/>
        <v/>
      </c>
      <c r="BG14" s="496"/>
      <c r="BH14" s="496" t="str">
        <f t="shared" si="27"/>
        <v/>
      </c>
      <c r="BI14" s="496"/>
      <c r="BJ14" s="496" t="str">
        <f t="shared" si="28"/>
        <v/>
      </c>
      <c r="BK14" s="496"/>
      <c r="BL14" s="496" t="str">
        <f t="shared" si="29"/>
        <v/>
      </c>
      <c r="BM14" s="496"/>
      <c r="BN14" s="497" t="str">
        <f t="shared" si="30"/>
        <v/>
      </c>
      <c r="BO14" s="498"/>
      <c r="BP14" s="173">
        <f>IF(AE3147=FALSE,0,Presentazione!J152)</f>
        <v>9</v>
      </c>
      <c r="BQ14" s="120">
        <f>IF(ISERROR(VLOOKUP(12,BP$6:BP13,1,FALSE)),0,1)</f>
        <v>0</v>
      </c>
      <c r="BR14" s="120">
        <f>IF(ISERROR(VLOOKUP(12,BQ$6:BQ13,1,FALSE)),0,1)</f>
        <v>0</v>
      </c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</row>
    <row r="15" spans="1:90" ht="18" customHeight="1">
      <c r="A15" s="1"/>
      <c r="B15" s="227">
        <v>10</v>
      </c>
      <c r="C15" s="525" t="str">
        <f>HLOOKUP(B15,Presentazione!$B$147:$M$149,3,FALSE)</f>
        <v>OTT</v>
      </c>
      <c r="D15" s="525"/>
      <c r="E15" s="526"/>
      <c r="F15" s="501" t="str">
        <f t="shared" si="0"/>
        <v/>
      </c>
      <c r="G15" s="502"/>
      <c r="H15" s="496" t="str">
        <f t="shared" si="1"/>
        <v/>
      </c>
      <c r="I15" s="496"/>
      <c r="J15" s="496" t="str">
        <f t="shared" si="2"/>
        <v/>
      </c>
      <c r="K15" s="496"/>
      <c r="L15" s="496" t="str">
        <f t="shared" si="3"/>
        <v/>
      </c>
      <c r="M15" s="496"/>
      <c r="N15" s="496" t="str">
        <f t="shared" si="4"/>
        <v/>
      </c>
      <c r="O15" s="496"/>
      <c r="P15" s="496" t="str">
        <f t="shared" si="5"/>
        <v/>
      </c>
      <c r="Q15" s="496"/>
      <c r="R15" s="496" t="str">
        <f t="shared" si="6"/>
        <v/>
      </c>
      <c r="S15" s="496"/>
      <c r="T15" s="496" t="str">
        <f t="shared" si="7"/>
        <v/>
      </c>
      <c r="U15" s="496"/>
      <c r="V15" s="496" t="str">
        <f t="shared" si="8"/>
        <v/>
      </c>
      <c r="W15" s="496"/>
      <c r="X15" s="496" t="str">
        <f t="shared" si="9"/>
        <v/>
      </c>
      <c r="Y15" s="496"/>
      <c r="Z15" s="496" t="str">
        <f t="shared" si="10"/>
        <v/>
      </c>
      <c r="AA15" s="496"/>
      <c r="AB15" s="496" t="str">
        <f t="shared" si="11"/>
        <v/>
      </c>
      <c r="AC15" s="496"/>
      <c r="AD15" s="496" t="str">
        <f t="shared" si="12"/>
        <v/>
      </c>
      <c r="AE15" s="496"/>
      <c r="AF15" s="496" t="str">
        <f t="shared" si="13"/>
        <v/>
      </c>
      <c r="AG15" s="496"/>
      <c r="AH15" s="496" t="str">
        <f t="shared" si="14"/>
        <v/>
      </c>
      <c r="AI15" s="496"/>
      <c r="AJ15" s="496" t="str">
        <f t="shared" si="15"/>
        <v/>
      </c>
      <c r="AK15" s="496"/>
      <c r="AL15" s="496" t="str">
        <f t="shared" si="16"/>
        <v/>
      </c>
      <c r="AM15" s="496"/>
      <c r="AN15" s="496" t="str">
        <f t="shared" si="17"/>
        <v/>
      </c>
      <c r="AO15" s="496"/>
      <c r="AP15" s="496" t="str">
        <f t="shared" si="18"/>
        <v/>
      </c>
      <c r="AQ15" s="496"/>
      <c r="AR15" s="496" t="str">
        <f t="shared" si="19"/>
        <v/>
      </c>
      <c r="AS15" s="496"/>
      <c r="AT15" s="496" t="str">
        <f t="shared" si="20"/>
        <v/>
      </c>
      <c r="AU15" s="496"/>
      <c r="AV15" s="496" t="str">
        <f t="shared" si="21"/>
        <v/>
      </c>
      <c r="AW15" s="496"/>
      <c r="AX15" s="496" t="str">
        <f t="shared" si="22"/>
        <v/>
      </c>
      <c r="AY15" s="496"/>
      <c r="AZ15" s="496" t="str">
        <f t="shared" si="23"/>
        <v/>
      </c>
      <c r="BA15" s="496"/>
      <c r="BB15" s="496" t="str">
        <f t="shared" si="24"/>
        <v/>
      </c>
      <c r="BC15" s="496"/>
      <c r="BD15" s="496" t="str">
        <f t="shared" si="25"/>
        <v/>
      </c>
      <c r="BE15" s="496"/>
      <c r="BF15" s="496" t="str">
        <f t="shared" si="26"/>
        <v/>
      </c>
      <c r="BG15" s="496"/>
      <c r="BH15" s="496" t="str">
        <f t="shared" si="27"/>
        <v/>
      </c>
      <c r="BI15" s="496"/>
      <c r="BJ15" s="496" t="str">
        <f t="shared" si="28"/>
        <v/>
      </c>
      <c r="BK15" s="496"/>
      <c r="BL15" s="496" t="str">
        <f t="shared" si="29"/>
        <v/>
      </c>
      <c r="BM15" s="496"/>
      <c r="BN15" s="497" t="str">
        <f t="shared" si="30"/>
        <v/>
      </c>
      <c r="BO15" s="498"/>
      <c r="BP15" s="173">
        <f>IF(AE3147=FALSE,0,Presentazione!K152)</f>
        <v>10</v>
      </c>
      <c r="BQ15" s="120">
        <f>IF(ISERROR(VLOOKUP(12,BP$6:BP14,1,FALSE)),0,1)</f>
        <v>0</v>
      </c>
      <c r="BR15" s="120">
        <f>IF(ISERROR(VLOOKUP(12,BQ$6:BQ14,1,FALSE)),0,1)</f>
        <v>0</v>
      </c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</row>
    <row r="16" spans="1:90" ht="18" customHeight="1">
      <c r="A16" s="1"/>
      <c r="B16" s="228">
        <v>11</v>
      </c>
      <c r="C16" s="540" t="str">
        <f>HLOOKUP(B16,Presentazione!$B$147:$M$149,3,FALSE)</f>
        <v>NOV</v>
      </c>
      <c r="D16" s="540"/>
      <c r="E16" s="541"/>
      <c r="F16" s="501" t="str">
        <f t="shared" si="0"/>
        <v/>
      </c>
      <c r="G16" s="502"/>
      <c r="H16" s="496" t="str">
        <f t="shared" si="1"/>
        <v/>
      </c>
      <c r="I16" s="496"/>
      <c r="J16" s="496" t="str">
        <f t="shared" si="2"/>
        <v/>
      </c>
      <c r="K16" s="496"/>
      <c r="L16" s="496" t="str">
        <f t="shared" si="3"/>
        <v/>
      </c>
      <c r="M16" s="496"/>
      <c r="N16" s="496" t="str">
        <f t="shared" si="4"/>
        <v/>
      </c>
      <c r="O16" s="496"/>
      <c r="P16" s="496" t="str">
        <f t="shared" si="5"/>
        <v/>
      </c>
      <c r="Q16" s="496"/>
      <c r="R16" s="496" t="str">
        <f t="shared" si="6"/>
        <v/>
      </c>
      <c r="S16" s="496"/>
      <c r="T16" s="496" t="str">
        <f t="shared" si="7"/>
        <v/>
      </c>
      <c r="U16" s="496"/>
      <c r="V16" s="496" t="str">
        <f t="shared" si="8"/>
        <v/>
      </c>
      <c r="W16" s="496"/>
      <c r="X16" s="496" t="str">
        <f t="shared" si="9"/>
        <v/>
      </c>
      <c r="Y16" s="496"/>
      <c r="Z16" s="496" t="str">
        <f t="shared" si="10"/>
        <v/>
      </c>
      <c r="AA16" s="496"/>
      <c r="AB16" s="496" t="str">
        <f t="shared" si="11"/>
        <v/>
      </c>
      <c r="AC16" s="496"/>
      <c r="AD16" s="496" t="str">
        <f t="shared" si="12"/>
        <v/>
      </c>
      <c r="AE16" s="496"/>
      <c r="AF16" s="496" t="str">
        <f t="shared" si="13"/>
        <v/>
      </c>
      <c r="AG16" s="496"/>
      <c r="AH16" s="496" t="str">
        <f t="shared" si="14"/>
        <v/>
      </c>
      <c r="AI16" s="496"/>
      <c r="AJ16" s="496" t="str">
        <f t="shared" si="15"/>
        <v/>
      </c>
      <c r="AK16" s="496"/>
      <c r="AL16" s="496" t="str">
        <f t="shared" si="16"/>
        <v/>
      </c>
      <c r="AM16" s="496"/>
      <c r="AN16" s="496" t="str">
        <f t="shared" si="17"/>
        <v/>
      </c>
      <c r="AO16" s="496"/>
      <c r="AP16" s="496" t="str">
        <f t="shared" si="18"/>
        <v/>
      </c>
      <c r="AQ16" s="496"/>
      <c r="AR16" s="496" t="str">
        <f t="shared" si="19"/>
        <v/>
      </c>
      <c r="AS16" s="496"/>
      <c r="AT16" s="496" t="str">
        <f t="shared" si="20"/>
        <v/>
      </c>
      <c r="AU16" s="496"/>
      <c r="AV16" s="496" t="str">
        <f t="shared" si="21"/>
        <v/>
      </c>
      <c r="AW16" s="496"/>
      <c r="AX16" s="496" t="str">
        <f t="shared" si="22"/>
        <v/>
      </c>
      <c r="AY16" s="496"/>
      <c r="AZ16" s="496" t="str">
        <f t="shared" si="23"/>
        <v/>
      </c>
      <c r="BA16" s="496"/>
      <c r="BB16" s="496" t="str">
        <f t="shared" si="24"/>
        <v/>
      </c>
      <c r="BC16" s="496"/>
      <c r="BD16" s="496" t="str">
        <f t="shared" si="25"/>
        <v/>
      </c>
      <c r="BE16" s="496"/>
      <c r="BF16" s="496" t="str">
        <f t="shared" si="26"/>
        <v/>
      </c>
      <c r="BG16" s="496"/>
      <c r="BH16" s="496" t="str">
        <f t="shared" si="27"/>
        <v/>
      </c>
      <c r="BI16" s="496"/>
      <c r="BJ16" s="496" t="str">
        <f t="shared" si="28"/>
        <v/>
      </c>
      <c r="BK16" s="496"/>
      <c r="BL16" s="496" t="str">
        <f t="shared" si="29"/>
        <v/>
      </c>
      <c r="BM16" s="496"/>
      <c r="BN16" s="497" t="str">
        <f t="shared" si="30"/>
        <v/>
      </c>
      <c r="BO16" s="498"/>
      <c r="BP16" s="173">
        <f>IF(AE3147=FALSE,0,Presentazione!L152)</f>
        <v>11</v>
      </c>
      <c r="BQ16" s="120">
        <f>IF(ISERROR(VLOOKUP(12,BP$6:BP15,1,FALSE)),0,1)</f>
        <v>0</v>
      </c>
      <c r="BR16" s="120">
        <f>IF(ISERROR(VLOOKUP(12,BQ$6:BQ15,1,FALSE)),0,1)</f>
        <v>0</v>
      </c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</row>
    <row r="17" spans="1:90" ht="18" customHeight="1">
      <c r="A17" s="1"/>
      <c r="B17" s="225">
        <v>12</v>
      </c>
      <c r="C17" s="528" t="str">
        <f>LEFT(HLOOKUP(B17,Presentazione!$B$147:$M$149,3,FALSE),3)</f>
        <v>DIC</v>
      </c>
      <c r="D17" s="528"/>
      <c r="E17" s="529"/>
      <c r="F17" s="523" t="str">
        <f t="shared" si="0"/>
        <v/>
      </c>
      <c r="G17" s="524"/>
      <c r="H17" s="495" t="str">
        <f t="shared" si="1"/>
        <v/>
      </c>
      <c r="I17" s="495"/>
      <c r="J17" s="495" t="str">
        <f t="shared" si="2"/>
        <v/>
      </c>
      <c r="K17" s="495"/>
      <c r="L17" s="495" t="str">
        <f t="shared" si="3"/>
        <v/>
      </c>
      <c r="M17" s="495"/>
      <c r="N17" s="495" t="str">
        <f t="shared" si="4"/>
        <v/>
      </c>
      <c r="O17" s="495"/>
      <c r="P17" s="495" t="str">
        <f t="shared" si="5"/>
        <v/>
      </c>
      <c r="Q17" s="495"/>
      <c r="R17" s="495" t="str">
        <f t="shared" si="6"/>
        <v/>
      </c>
      <c r="S17" s="495"/>
      <c r="T17" s="495" t="str">
        <f t="shared" si="7"/>
        <v/>
      </c>
      <c r="U17" s="495"/>
      <c r="V17" s="495" t="str">
        <f t="shared" si="8"/>
        <v/>
      </c>
      <c r="W17" s="495"/>
      <c r="X17" s="495" t="str">
        <f t="shared" si="9"/>
        <v/>
      </c>
      <c r="Y17" s="495"/>
      <c r="Z17" s="495" t="str">
        <f t="shared" si="10"/>
        <v/>
      </c>
      <c r="AA17" s="495"/>
      <c r="AB17" s="495" t="str">
        <f t="shared" si="11"/>
        <v/>
      </c>
      <c r="AC17" s="495"/>
      <c r="AD17" s="495" t="str">
        <f t="shared" si="12"/>
        <v/>
      </c>
      <c r="AE17" s="495"/>
      <c r="AF17" s="495" t="str">
        <f t="shared" si="13"/>
        <v/>
      </c>
      <c r="AG17" s="495"/>
      <c r="AH17" s="495" t="str">
        <f t="shared" si="14"/>
        <v/>
      </c>
      <c r="AI17" s="495"/>
      <c r="AJ17" s="495" t="str">
        <f t="shared" si="15"/>
        <v/>
      </c>
      <c r="AK17" s="495"/>
      <c r="AL17" s="495" t="str">
        <f t="shared" si="16"/>
        <v/>
      </c>
      <c r="AM17" s="495"/>
      <c r="AN17" s="495" t="str">
        <f t="shared" si="17"/>
        <v/>
      </c>
      <c r="AO17" s="495"/>
      <c r="AP17" s="495" t="str">
        <f t="shared" si="18"/>
        <v/>
      </c>
      <c r="AQ17" s="495"/>
      <c r="AR17" s="495" t="str">
        <f t="shared" si="19"/>
        <v/>
      </c>
      <c r="AS17" s="495"/>
      <c r="AT17" s="495" t="str">
        <f t="shared" si="20"/>
        <v/>
      </c>
      <c r="AU17" s="495"/>
      <c r="AV17" s="495" t="str">
        <f t="shared" si="21"/>
        <v/>
      </c>
      <c r="AW17" s="495"/>
      <c r="AX17" s="495" t="str">
        <f t="shared" si="22"/>
        <v/>
      </c>
      <c r="AY17" s="495"/>
      <c r="AZ17" s="495" t="str">
        <f t="shared" si="23"/>
        <v/>
      </c>
      <c r="BA17" s="495"/>
      <c r="BB17" s="495" t="str">
        <f t="shared" si="24"/>
        <v/>
      </c>
      <c r="BC17" s="495"/>
      <c r="BD17" s="495" t="str">
        <f t="shared" si="25"/>
        <v/>
      </c>
      <c r="BE17" s="495"/>
      <c r="BF17" s="495" t="str">
        <f t="shared" si="26"/>
        <v/>
      </c>
      <c r="BG17" s="495"/>
      <c r="BH17" s="495" t="str">
        <f t="shared" si="27"/>
        <v/>
      </c>
      <c r="BI17" s="495"/>
      <c r="BJ17" s="495" t="str">
        <f t="shared" si="28"/>
        <v/>
      </c>
      <c r="BK17" s="495"/>
      <c r="BL17" s="495" t="str">
        <f t="shared" si="29"/>
        <v/>
      </c>
      <c r="BM17" s="495"/>
      <c r="BN17" s="499" t="str">
        <f t="shared" si="30"/>
        <v/>
      </c>
      <c r="BO17" s="500"/>
      <c r="BP17" s="173">
        <f>IF(AE3147=FALSE,0,Presentazione!M152)</f>
        <v>12</v>
      </c>
      <c r="BQ17" s="120">
        <f>IF(ISERROR(VLOOKUP(12,BP$6:BP16,1,FALSE)),0,1)</f>
        <v>0</v>
      </c>
      <c r="BR17" s="120">
        <f>IF(ISERROR(VLOOKUP(12,BQ$6:BQ16,1,FALSE)),0,1)</f>
        <v>0</v>
      </c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</row>
    <row r="18" spans="1:90" ht="15" customHeight="1">
      <c r="A18" s="1"/>
      <c r="B18" s="1"/>
      <c r="C18" s="1"/>
      <c r="D18" s="95"/>
      <c r="E18" s="95"/>
      <c r="F18" s="95"/>
      <c r="G18" s="95"/>
      <c r="H18" s="95"/>
      <c r="I18" s="95"/>
      <c r="J18" s="95"/>
      <c r="K18" s="95"/>
      <c r="L18" s="95"/>
      <c r="M18" s="95"/>
      <c r="N18" s="95"/>
      <c r="O18" s="95"/>
      <c r="P18" s="95"/>
      <c r="Q18" s="95"/>
      <c r="R18" s="95"/>
      <c r="S18" s="95"/>
      <c r="T18" s="95"/>
      <c r="U18" s="95"/>
      <c r="V18" s="95"/>
      <c r="W18" s="95"/>
      <c r="X18" s="95"/>
      <c r="Y18" s="95"/>
      <c r="Z18" s="95"/>
      <c r="AA18" s="95"/>
      <c r="AB18" s="95"/>
      <c r="AC18" s="95"/>
      <c r="AD18" s="95"/>
      <c r="AE18" s="95"/>
      <c r="AF18" s="95"/>
      <c r="AG18" s="95"/>
      <c r="AH18" s="95"/>
      <c r="AI18" s="95"/>
      <c r="AJ18" s="95"/>
      <c r="AK18" s="95"/>
      <c r="AL18" s="95"/>
      <c r="AM18" s="95"/>
      <c r="AN18" s="95"/>
      <c r="AO18" s="95"/>
      <c r="AP18" s="95"/>
      <c r="AQ18" s="95"/>
      <c r="AR18" s="95"/>
      <c r="AS18" s="95"/>
      <c r="AT18" s="95"/>
      <c r="AU18" s="95"/>
      <c r="AV18" s="95"/>
      <c r="AW18" s="95"/>
      <c r="AX18" s="95"/>
      <c r="AY18" s="95"/>
      <c r="AZ18" s="95"/>
      <c r="BA18" s="95"/>
      <c r="BB18" s="95"/>
      <c r="BC18" s="95"/>
      <c r="BD18" s="95"/>
      <c r="BE18" s="95"/>
      <c r="BF18" s="95"/>
      <c r="BG18" s="95"/>
      <c r="BH18" s="95"/>
      <c r="BI18" s="95"/>
      <c r="BJ18" s="95"/>
      <c r="BK18" s="95"/>
      <c r="BL18" s="95"/>
      <c r="BM18" s="95"/>
      <c r="BN18" s="95"/>
      <c r="BO18" s="298" t="str">
        <f>CONCATENATE(Presentazione!B151," ",YEAR(Presentazione!B153)," / ",Presentazione!M151," ",YEAR(Presentazione!M153))</f>
        <v>Gennaio 2024 / Dicembre 2024</v>
      </c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</row>
    <row r="19" spans="1:90" ht="18" customHeight="1">
      <c r="A19" s="1"/>
      <c r="B19" s="1"/>
      <c r="C19" s="1"/>
      <c r="D19" s="1"/>
      <c r="E19" s="155"/>
      <c r="F19" s="155"/>
      <c r="G19" s="155"/>
      <c r="H19" s="155"/>
      <c r="I19" s="467" t="str">
        <f>IF(BN3&gt;AY3147,"",IF(ISERROR($BL$3118),"",$BL$3118))</f>
        <v>A1</v>
      </c>
      <c r="J19" s="468"/>
      <c r="K19" s="465" t="str">
        <f>VLOOKUP(I19,$AW$3118:$AY$3121,3,FALSE)</f>
        <v>Area 1</v>
      </c>
      <c r="L19" s="465"/>
      <c r="M19" s="465"/>
      <c r="N19" s="465"/>
      <c r="O19" s="465"/>
      <c r="P19" s="465"/>
      <c r="Q19" s="465"/>
      <c r="R19" s="465"/>
      <c r="S19" s="465"/>
      <c r="T19" s="465"/>
      <c r="U19" s="465"/>
      <c r="V19" s="465"/>
      <c r="W19" s="467" t="str">
        <f>IF(BN3&gt;AY3147,"",IF(ISERROR($BL$3119),"",$BL$3119))</f>
        <v>A2</v>
      </c>
      <c r="X19" s="468"/>
      <c r="Y19" s="465" t="str">
        <f>VLOOKUP(W19,$AW$3118:$AY$3121,3,FALSE)</f>
        <v>Area 2</v>
      </c>
      <c r="Z19" s="465"/>
      <c r="AA19" s="465"/>
      <c r="AB19" s="465"/>
      <c r="AC19" s="465"/>
      <c r="AD19" s="465"/>
      <c r="AE19" s="465"/>
      <c r="AF19" s="465"/>
      <c r="AG19" s="465"/>
      <c r="AH19" s="465"/>
      <c r="AI19" s="465"/>
      <c r="AJ19" s="465"/>
      <c r="AK19" s="467" t="str">
        <f>IF(BN3&gt;AY3147,"",IF(ISERROR($BL$3120),"",$BL$3120))</f>
        <v>A3</v>
      </c>
      <c r="AL19" s="468"/>
      <c r="AM19" s="465" t="str">
        <f>VLOOKUP(AK19,$AW$3118:$AY$3121,3,FALSE)</f>
        <v>Area 3</v>
      </c>
      <c r="AN19" s="465"/>
      <c r="AO19" s="465"/>
      <c r="AP19" s="465"/>
      <c r="AQ19" s="465"/>
      <c r="AR19" s="465"/>
      <c r="AS19" s="465"/>
      <c r="AT19" s="465"/>
      <c r="AU19" s="465"/>
      <c r="AV19" s="465"/>
      <c r="AW19" s="465"/>
      <c r="AX19" s="465"/>
      <c r="AY19" s="467" t="str">
        <f>IF(BN3&gt;AY3147,"",IF(ISERROR($BL$3121),"",$BL$3121))</f>
        <v>A4</v>
      </c>
      <c r="AZ19" s="468"/>
      <c r="BA19" s="465" t="str">
        <f>VLOOKUP(AY19,$AW$3118:$AY$3121,3,FALSE)</f>
        <v>Area 4</v>
      </c>
      <c r="BB19" s="465"/>
      <c r="BC19" s="465"/>
      <c r="BD19" s="465"/>
      <c r="BE19" s="465"/>
      <c r="BF19" s="465"/>
      <c r="BG19" s="465"/>
      <c r="BH19" s="465"/>
      <c r="BI19" s="465"/>
      <c r="BJ19" s="465"/>
      <c r="BK19" s="465"/>
      <c r="BL19" s="465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</row>
    <row r="20" spans="1:90" ht="9" customHeight="1">
      <c r="A20" s="1"/>
      <c r="B20" s="217"/>
      <c r="C20" s="217"/>
      <c r="D20" s="217"/>
      <c r="E20" s="217"/>
      <c r="F20" s="217"/>
      <c r="G20" s="217"/>
      <c r="H20" s="217"/>
      <c r="I20" s="217"/>
      <c r="J20" s="217"/>
      <c r="K20" s="217"/>
      <c r="L20" s="217"/>
      <c r="M20" s="217"/>
      <c r="N20" s="217"/>
      <c r="O20" s="217"/>
      <c r="P20" s="217"/>
      <c r="Q20" s="217"/>
      <c r="R20" s="217"/>
      <c r="S20" s="217"/>
      <c r="T20" s="217"/>
      <c r="U20" s="217"/>
      <c r="V20" s="217"/>
      <c r="W20" s="217"/>
      <c r="X20" s="217"/>
      <c r="Y20" s="217"/>
      <c r="Z20" s="217"/>
      <c r="AA20" s="217"/>
      <c r="AB20" s="217"/>
      <c r="AC20" s="217"/>
      <c r="AD20" s="217"/>
      <c r="AE20" s="217"/>
      <c r="AF20" s="217"/>
      <c r="AG20" s="217"/>
      <c r="AH20" s="217"/>
      <c r="AI20" s="217"/>
      <c r="AJ20" s="217"/>
      <c r="AK20" s="217"/>
      <c r="AL20" s="217"/>
      <c r="AM20" s="217"/>
      <c r="AN20" s="217"/>
      <c r="AO20" s="217"/>
      <c r="AP20" s="217"/>
      <c r="AQ20" s="217"/>
      <c r="AR20" s="217"/>
      <c r="AS20" s="217"/>
      <c r="AT20" s="217"/>
      <c r="AU20" s="217"/>
      <c r="AV20" s="217"/>
      <c r="AW20" s="217"/>
      <c r="AX20" s="217"/>
      <c r="AY20" s="217"/>
      <c r="AZ20" s="217"/>
      <c r="BA20" s="217"/>
      <c r="BB20" s="217"/>
      <c r="BC20" s="217"/>
      <c r="BD20" s="217"/>
      <c r="BE20" s="217"/>
      <c r="BF20" s="217"/>
      <c r="BG20" s="217"/>
      <c r="BH20" s="217"/>
      <c r="BI20" s="217"/>
      <c r="BJ20" s="217"/>
      <c r="BK20" s="217"/>
      <c r="BL20" s="217"/>
      <c r="BM20" s="217"/>
      <c r="BN20" s="217"/>
      <c r="BO20" s="217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</row>
    <row r="21" spans="1:90" ht="18" customHeight="1">
      <c r="A21" s="1"/>
      <c r="B21" s="463" t="s">
        <v>280</v>
      </c>
      <c r="C21" s="463"/>
      <c r="D21" s="463"/>
      <c r="E21" s="463"/>
      <c r="F21" s="463"/>
      <c r="G21" s="464"/>
      <c r="H21" s="520" t="s">
        <v>202</v>
      </c>
      <c r="I21" s="521"/>
      <c r="J21" s="521"/>
      <c r="K21" s="521"/>
      <c r="L21" s="521"/>
      <c r="M21" s="522"/>
      <c r="N21" s="575" t="s">
        <v>203</v>
      </c>
      <c r="O21" s="576"/>
      <c r="P21" s="576"/>
      <c r="Q21" s="576"/>
      <c r="R21" s="576"/>
      <c r="S21" s="576"/>
      <c r="T21" s="576"/>
      <c r="U21" s="576"/>
      <c r="V21" s="576"/>
      <c r="W21" s="576"/>
      <c r="X21" s="576"/>
      <c r="Y21" s="576"/>
      <c r="Z21" s="576"/>
      <c r="AA21" s="576"/>
      <c r="AB21" s="576"/>
      <c r="AC21" s="576"/>
      <c r="AD21" s="576"/>
      <c r="AE21" s="577"/>
      <c r="AF21" s="575" t="s">
        <v>204</v>
      </c>
      <c r="AG21" s="576"/>
      <c r="AH21" s="576"/>
      <c r="AI21" s="576"/>
      <c r="AJ21" s="576"/>
      <c r="AK21" s="576"/>
      <c r="AL21" s="576"/>
      <c r="AM21" s="576"/>
      <c r="AN21" s="577"/>
      <c r="AO21" s="575" t="s">
        <v>205</v>
      </c>
      <c r="AP21" s="576"/>
      <c r="AQ21" s="576"/>
      <c r="AR21" s="576"/>
      <c r="AS21" s="576"/>
      <c r="AT21" s="576"/>
      <c r="AU21" s="576"/>
      <c r="AV21" s="576"/>
      <c r="AW21" s="576"/>
      <c r="AX21" s="576"/>
      <c r="AY21" s="576"/>
      <c r="AZ21" s="576"/>
      <c r="BA21" s="576"/>
      <c r="BB21" s="576"/>
      <c r="BC21" s="576"/>
      <c r="BD21" s="576"/>
      <c r="BE21" s="576"/>
      <c r="BF21" s="576"/>
      <c r="BG21" s="577"/>
      <c r="BH21" s="605" t="s">
        <v>208</v>
      </c>
      <c r="BI21" s="606"/>
      <c r="BJ21" s="606"/>
      <c r="BK21" s="606"/>
      <c r="BL21" s="606"/>
      <c r="BM21" s="607"/>
      <c r="BN21" s="216"/>
      <c r="BO21" s="216"/>
      <c r="BP21" s="1"/>
      <c r="BQ21" s="1"/>
      <c r="BR21" s="1"/>
      <c r="BS21" s="1"/>
      <c r="BT21" s="1"/>
      <c r="BU21" s="1"/>
      <c r="BV21" s="1"/>
      <c r="BW21" s="1"/>
      <c r="BX21" s="1"/>
      <c r="BY21" s="26" t="s">
        <v>268</v>
      </c>
      <c r="BZ21" s="1"/>
      <c r="CA21" s="1"/>
      <c r="CB21" s="26" t="s">
        <v>264</v>
      </c>
      <c r="CC21" s="73"/>
      <c r="CD21" s="26" t="s">
        <v>265</v>
      </c>
      <c r="CE21" s="1"/>
      <c r="CF21" s="272" t="str">
        <f>$BL3118</f>
        <v>A1</v>
      </c>
      <c r="CG21" s="272" t="str">
        <f>$BL3119</f>
        <v>A2</v>
      </c>
      <c r="CH21" s="272" t="str">
        <f>$BL3120</f>
        <v>A3</v>
      </c>
      <c r="CI21" s="272" t="str">
        <f>$BL3121</f>
        <v>A4</v>
      </c>
      <c r="CJ21" s="469" t="s">
        <v>269</v>
      </c>
      <c r="CK21" s="470"/>
      <c r="CL21" s="1"/>
    </row>
    <row r="22" spans="1:90" ht="9" customHeight="1">
      <c r="A22" s="1"/>
      <c r="B22" s="216"/>
      <c r="C22" s="216"/>
      <c r="D22" s="216"/>
      <c r="E22" s="461"/>
      <c r="F22" s="461"/>
      <c r="G22" s="462"/>
      <c r="H22" s="542"/>
      <c r="I22" s="543"/>
      <c r="J22" s="543"/>
      <c r="K22" s="543"/>
      <c r="L22" s="543"/>
      <c r="M22" s="544"/>
      <c r="N22" s="578"/>
      <c r="O22" s="543"/>
      <c r="P22" s="543"/>
      <c r="Q22" s="543"/>
      <c r="R22" s="543"/>
      <c r="S22" s="543"/>
      <c r="T22" s="543"/>
      <c r="U22" s="543"/>
      <c r="V22" s="543"/>
      <c r="W22" s="543"/>
      <c r="X22" s="543"/>
      <c r="Y22" s="543"/>
      <c r="Z22" s="543"/>
      <c r="AA22" s="543"/>
      <c r="AB22" s="543"/>
      <c r="AC22" s="543"/>
      <c r="AD22" s="543"/>
      <c r="AE22" s="544"/>
      <c r="AF22" s="578"/>
      <c r="AG22" s="543"/>
      <c r="AH22" s="543"/>
      <c r="AI22" s="543"/>
      <c r="AJ22" s="543"/>
      <c r="AK22" s="543"/>
      <c r="AL22" s="543"/>
      <c r="AM22" s="543"/>
      <c r="AN22" s="544"/>
      <c r="AO22" s="611"/>
      <c r="AP22" s="612"/>
      <c r="AQ22" s="612"/>
      <c r="AR22" s="612"/>
      <c r="AS22" s="612"/>
      <c r="AT22" s="612"/>
      <c r="AU22" s="612"/>
      <c r="AV22" s="612"/>
      <c r="AW22" s="612"/>
      <c r="AX22" s="612"/>
      <c r="AY22" s="612"/>
      <c r="AZ22" s="612"/>
      <c r="BA22" s="612"/>
      <c r="BB22" s="612"/>
      <c r="BC22" s="612"/>
      <c r="BD22" s="612"/>
      <c r="BE22" s="612"/>
      <c r="BF22" s="612"/>
      <c r="BG22" s="613"/>
      <c r="BH22" s="578"/>
      <c r="BI22" s="543"/>
      <c r="BJ22" s="543"/>
      <c r="BK22" s="543"/>
      <c r="BL22" s="543"/>
      <c r="BM22" s="608"/>
      <c r="BN22" s="216"/>
      <c r="BO22" s="216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</row>
    <row r="23" spans="1:90" ht="18" customHeight="1">
      <c r="A23" s="294"/>
      <c r="B23" s="1"/>
      <c r="C23" s="216"/>
      <c r="D23" s="287" t="str">
        <f t="shared" ref="D23:D36" si="31">IF(BY23=1,"Errore",IF(BY23=2,"+ EVN nel gg.",""))</f>
        <v/>
      </c>
      <c r="E23" s="449">
        <f t="shared" ref="E23:E36" si="32">IF(BQ23=0,"",BQ23)</f>
        <v>1</v>
      </c>
      <c r="F23" s="450"/>
      <c r="G23" s="451"/>
      <c r="H23" s="452">
        <v>45292</v>
      </c>
      <c r="I23" s="453"/>
      <c r="J23" s="453"/>
      <c r="K23" s="453"/>
      <c r="L23" s="453"/>
      <c r="M23" s="454"/>
      <c r="N23" s="455" t="s">
        <v>165</v>
      </c>
      <c r="O23" s="456"/>
      <c r="P23" s="456"/>
      <c r="Q23" s="456"/>
      <c r="R23" s="456"/>
      <c r="S23" s="456"/>
      <c r="T23" s="456"/>
      <c r="U23" s="456"/>
      <c r="V23" s="456"/>
      <c r="W23" s="456"/>
      <c r="X23" s="456"/>
      <c r="Y23" s="456"/>
      <c r="Z23" s="456"/>
      <c r="AA23" s="456"/>
      <c r="AB23" s="456"/>
      <c r="AC23" s="456"/>
      <c r="AD23" s="456"/>
      <c r="AE23" s="457"/>
      <c r="AF23" s="455" t="s">
        <v>251</v>
      </c>
      <c r="AG23" s="456"/>
      <c r="AH23" s="456"/>
      <c r="AI23" s="456"/>
      <c r="AJ23" s="456"/>
      <c r="AK23" s="456"/>
      <c r="AL23" s="456"/>
      <c r="AM23" s="456"/>
      <c r="AN23" s="457"/>
      <c r="AO23" s="455" t="s">
        <v>286</v>
      </c>
      <c r="AP23" s="456"/>
      <c r="AQ23" s="456"/>
      <c r="AR23" s="456"/>
      <c r="AS23" s="456"/>
      <c r="AT23" s="456"/>
      <c r="AU23" s="456"/>
      <c r="AV23" s="456"/>
      <c r="AW23" s="456"/>
      <c r="AX23" s="456"/>
      <c r="AY23" s="456"/>
      <c r="AZ23" s="456"/>
      <c r="BA23" s="456"/>
      <c r="BB23" s="456"/>
      <c r="BC23" s="456"/>
      <c r="BD23" s="456"/>
      <c r="BE23" s="456"/>
      <c r="BF23" s="456"/>
      <c r="BG23" s="457"/>
      <c r="BH23" s="458">
        <v>10</v>
      </c>
      <c r="BI23" s="459"/>
      <c r="BJ23" s="459"/>
      <c r="BK23" s="459"/>
      <c r="BL23" s="459"/>
      <c r="BM23" s="460"/>
      <c r="BN23" s="216"/>
      <c r="BO23" s="216"/>
      <c r="BP23" s="1"/>
      <c r="BQ23" s="120">
        <f>IF($F$3="","",IF(N23=$F$3,1,0))</f>
        <v>1</v>
      </c>
      <c r="BR23" s="1"/>
      <c r="BS23" s="20" t="str">
        <f>IF($N23="","",IF(VLOOKUP(VLOOKUP($N23,IMPOSTAZIONI!$E$6:$I$13,5,FALSE),IMPOSTAZIONI!$B$25:$N$32,3,FALSE)=0,"",VLOOKUP(VLOOKUP($N23,IMPOSTAZIONI!$E$6:$I$13,5,FALSE),IMPOSTAZIONI!$B$25:$N$32,3,FALSE)))</f>
        <v>Area 1</v>
      </c>
      <c r="BT23" s="20" t="str">
        <f>IF($N23="","",IF(VLOOKUP(VLOOKUP($N23,IMPOSTAZIONI!$E$6:$I$13,5,FALSE),IMPOSTAZIONI!$B$25:$N$32,6,FALSE)=0,"",VLOOKUP(VLOOKUP($N23,IMPOSTAZIONI!$E$6:$I$13,5,FALSE),IMPOSTAZIONI!$B$25:$N$32,6,FALSE)))</f>
        <v>Area 2</v>
      </c>
      <c r="BU23" s="20" t="str">
        <f>IF($N23="","",IF(VLOOKUP(VLOOKUP($N23,IMPOSTAZIONI!$E$6:$I$13,5,FALSE),IMPOSTAZIONI!$B$25:$N$32,9,FALSE)=0,"",VLOOKUP(VLOOKUP($N23,IMPOSTAZIONI!$E$6:$I$13,5,FALSE),IMPOSTAZIONI!$B$25:$N$32,9,FALSE)))</f>
        <v>Area 3</v>
      </c>
      <c r="BV23" s="20" t="str">
        <f>IF($N23="","",IF(VLOOKUP(VLOOKUP($N23,IMPOSTAZIONI!$E$6:$I$13,5,FALSE),IMPOSTAZIONI!$B$25:$N$32,12,FALSE)=0,"",VLOOKUP(VLOOKUP($N23,IMPOSTAZIONI!$E$6:$I$13,5,FALSE),IMPOSTAZIONI!$B$25:$N$32,12,FALSE)))</f>
        <v>Area 4</v>
      </c>
      <c r="BW23" s="221" t="str">
        <f t="shared" ref="BW23:BW36" si="33">IF(AF23="","",HLOOKUP(AF23,BS23:BV23,1,FALSE))</f>
        <v>Area 1</v>
      </c>
      <c r="BX23" s="221" t="str">
        <f t="shared" ref="BX23:BX86" si="34">IF(N23="","",VLOOKUP(N23,$AY$3109:$BM$3116,1,FALSE))</f>
        <v>BOOKING 1</v>
      </c>
      <c r="BY23" s="221">
        <f t="shared" ref="BY23:BY86" si="35">IF(OR(ISERROR(BW23),ISERROR(BX23),AND(H23&gt;0,H23&lt;AD$3140),AND(H23&gt;0,H23&gt;AD$3141)),1,IF(CK23=1,2,0))</f>
        <v>0</v>
      </c>
      <c r="BZ23" s="231">
        <f t="shared" ref="BZ23:BZ86" si="36">IF($F$3="",0,IF($F$3=N23,H23,0))</f>
        <v>45292</v>
      </c>
      <c r="CA23" s="246" t="str">
        <f t="shared" ref="CA23:CA86" si="37">IF($BN$3&gt;$AY$3147,"",IF(BZ23=0,0,IF(AF23="",0,VLOOKUP(AF23,$AY$3118:$BL$3121,14,FALSE))))</f>
        <v>A1</v>
      </c>
      <c r="CB23" s="246">
        <f t="shared" ref="CB23:CB36" si="38">IF(BZ23=0,0,MONTH(BZ23))</f>
        <v>1</v>
      </c>
      <c r="CC23" s="246" t="str">
        <f t="shared" ref="CC23:CC31" si="39">IF(OR(BZ23=0,CA23=0),"",CONCATENATE(CB23,CA23))</f>
        <v>1A1</v>
      </c>
      <c r="CD23" s="246">
        <f t="shared" ref="CD23:CD86" si="40">MATCH(BZ23,BZ$23:BZ$3022,0)</f>
        <v>1</v>
      </c>
      <c r="CE23" s="246" t="str">
        <f t="shared" ref="CE23:CE36" si="41">IF(CA23&gt;0,CONCATENATE(CD23,CA23),0)</f>
        <v>1A1</v>
      </c>
      <c r="CF23" s="273">
        <f t="shared" ref="CF23:CI42" si="42">COUNTIF($CE$23:$CE$3022,CONCATENATE($CD23,CF$21))</f>
        <v>1</v>
      </c>
      <c r="CG23" s="274">
        <f t="shared" si="42"/>
        <v>0</v>
      </c>
      <c r="CH23" s="274">
        <f t="shared" si="42"/>
        <v>0</v>
      </c>
      <c r="CI23" s="275">
        <f t="shared" si="42"/>
        <v>0</v>
      </c>
      <c r="CJ23" s="279">
        <f t="shared" ref="CJ23:CJ36" si="43">COUNTIF(CF23:CI23,"&gt;0")</f>
        <v>1</v>
      </c>
      <c r="CK23" s="232">
        <f t="shared" ref="CK23:CK86" si="44">IF(CJ23&gt;1,1,0)</f>
        <v>0</v>
      </c>
      <c r="CL23" s="1"/>
    </row>
    <row r="24" spans="1:90" ht="18" customHeight="1">
      <c r="A24" s="1"/>
      <c r="B24" s="1"/>
      <c r="C24" s="216"/>
      <c r="D24" s="287" t="str">
        <f t="shared" si="31"/>
        <v/>
      </c>
      <c r="E24" s="449">
        <f t="shared" si="32"/>
        <v>2</v>
      </c>
      <c r="F24" s="450"/>
      <c r="G24" s="451"/>
      <c r="H24" s="452">
        <v>45293</v>
      </c>
      <c r="I24" s="453"/>
      <c r="J24" s="453"/>
      <c r="K24" s="453"/>
      <c r="L24" s="453"/>
      <c r="M24" s="454"/>
      <c r="N24" s="455" t="s">
        <v>165</v>
      </c>
      <c r="O24" s="456"/>
      <c r="P24" s="456"/>
      <c r="Q24" s="456"/>
      <c r="R24" s="456"/>
      <c r="S24" s="456"/>
      <c r="T24" s="456"/>
      <c r="U24" s="456"/>
      <c r="V24" s="456"/>
      <c r="W24" s="456"/>
      <c r="X24" s="456"/>
      <c r="Y24" s="456"/>
      <c r="Z24" s="456"/>
      <c r="AA24" s="456"/>
      <c r="AB24" s="456"/>
      <c r="AC24" s="456"/>
      <c r="AD24" s="456"/>
      <c r="AE24" s="457"/>
      <c r="AF24" s="455" t="s">
        <v>252</v>
      </c>
      <c r="AG24" s="456"/>
      <c r="AH24" s="456"/>
      <c r="AI24" s="456"/>
      <c r="AJ24" s="456"/>
      <c r="AK24" s="456"/>
      <c r="AL24" s="456"/>
      <c r="AM24" s="456"/>
      <c r="AN24" s="457"/>
      <c r="AO24" s="455" t="s">
        <v>286</v>
      </c>
      <c r="AP24" s="456"/>
      <c r="AQ24" s="456"/>
      <c r="AR24" s="456"/>
      <c r="AS24" s="456"/>
      <c r="AT24" s="456"/>
      <c r="AU24" s="456"/>
      <c r="AV24" s="456"/>
      <c r="AW24" s="456"/>
      <c r="AX24" s="456"/>
      <c r="AY24" s="456"/>
      <c r="AZ24" s="456"/>
      <c r="BA24" s="456"/>
      <c r="BB24" s="456"/>
      <c r="BC24" s="456"/>
      <c r="BD24" s="456"/>
      <c r="BE24" s="456"/>
      <c r="BF24" s="456"/>
      <c r="BG24" s="457"/>
      <c r="BH24" s="458">
        <v>20</v>
      </c>
      <c r="BI24" s="459"/>
      <c r="BJ24" s="459"/>
      <c r="BK24" s="459"/>
      <c r="BL24" s="459"/>
      <c r="BM24" s="460"/>
      <c r="BN24" s="216"/>
      <c r="BO24" s="216"/>
      <c r="BP24" s="1"/>
      <c r="BQ24" s="120">
        <f>IF($F$3="","",IF(N24=$F$3,COUNTIF(BQ$23:BQ23,"&gt;0")+1,0))</f>
        <v>2</v>
      </c>
      <c r="BR24" s="1"/>
      <c r="BS24" s="20" t="str">
        <f>IF($N24="","",IF(VLOOKUP(VLOOKUP($N24,IMPOSTAZIONI!$E$6:$I$13,5,FALSE),IMPOSTAZIONI!$B$25:$N$32,3,FALSE)=0,"",VLOOKUP(VLOOKUP($N24,IMPOSTAZIONI!$E$6:$I$13,5,FALSE),IMPOSTAZIONI!$B$25:$N$32,3,FALSE)))</f>
        <v>Area 1</v>
      </c>
      <c r="BT24" s="20" t="str">
        <f>IF($N24="","",IF(VLOOKUP(VLOOKUP($N24,IMPOSTAZIONI!$E$6:$I$13,5,FALSE),IMPOSTAZIONI!$B$25:$N$32,6,FALSE)=0,"",VLOOKUP(VLOOKUP($N24,IMPOSTAZIONI!$E$6:$I$13,5,FALSE),IMPOSTAZIONI!$B$25:$N$32,6,FALSE)))</f>
        <v>Area 2</v>
      </c>
      <c r="BU24" s="20" t="str">
        <f>IF($N24="","",IF(VLOOKUP(VLOOKUP($N24,IMPOSTAZIONI!$E$6:$I$13,5,FALSE),IMPOSTAZIONI!$B$25:$N$32,9,FALSE)=0,"",VLOOKUP(VLOOKUP($N24,IMPOSTAZIONI!$E$6:$I$13,5,FALSE),IMPOSTAZIONI!$B$25:$N$32,9,FALSE)))</f>
        <v>Area 3</v>
      </c>
      <c r="BV24" s="20" t="str">
        <f>IF($N24="","",IF(VLOOKUP(VLOOKUP($N24,IMPOSTAZIONI!$E$6:$I$13,5,FALSE),IMPOSTAZIONI!$B$25:$N$32,12,FALSE)=0,"",VLOOKUP(VLOOKUP($N24,IMPOSTAZIONI!$E$6:$I$13,5,FALSE),IMPOSTAZIONI!$B$25:$N$32,12,FALSE)))</f>
        <v>Area 4</v>
      </c>
      <c r="BW24" s="221" t="str">
        <f t="shared" si="33"/>
        <v>Area 2</v>
      </c>
      <c r="BX24" s="221" t="str">
        <f t="shared" si="34"/>
        <v>BOOKING 1</v>
      </c>
      <c r="BY24" s="221">
        <f t="shared" si="35"/>
        <v>0</v>
      </c>
      <c r="BZ24" s="231">
        <f t="shared" si="36"/>
        <v>45293</v>
      </c>
      <c r="CA24" s="246" t="str">
        <f t="shared" si="37"/>
        <v>A2</v>
      </c>
      <c r="CB24" s="246">
        <f t="shared" si="38"/>
        <v>1</v>
      </c>
      <c r="CC24" s="246" t="str">
        <f t="shared" si="39"/>
        <v>1A2</v>
      </c>
      <c r="CD24" s="246">
        <f t="shared" si="40"/>
        <v>2</v>
      </c>
      <c r="CE24" s="246" t="str">
        <f t="shared" si="41"/>
        <v>2A2</v>
      </c>
      <c r="CF24" s="276">
        <f t="shared" si="42"/>
        <v>0</v>
      </c>
      <c r="CG24" s="277">
        <f t="shared" si="42"/>
        <v>1</v>
      </c>
      <c r="CH24" s="277">
        <f t="shared" si="42"/>
        <v>0</v>
      </c>
      <c r="CI24" s="278">
        <f t="shared" si="42"/>
        <v>0</v>
      </c>
      <c r="CJ24" s="280">
        <f t="shared" si="43"/>
        <v>1</v>
      </c>
      <c r="CK24" s="232">
        <f t="shared" si="44"/>
        <v>0</v>
      </c>
      <c r="CL24" s="1"/>
    </row>
    <row r="25" spans="1:90" ht="18" customHeight="1">
      <c r="A25" s="1"/>
      <c r="B25" s="1"/>
      <c r="C25" s="216"/>
      <c r="D25" s="287" t="str">
        <f t="shared" si="31"/>
        <v/>
      </c>
      <c r="E25" s="449">
        <f t="shared" si="32"/>
        <v>3</v>
      </c>
      <c r="F25" s="450"/>
      <c r="G25" s="451"/>
      <c r="H25" s="452">
        <v>45294</v>
      </c>
      <c r="I25" s="453"/>
      <c r="J25" s="453"/>
      <c r="K25" s="453"/>
      <c r="L25" s="453"/>
      <c r="M25" s="454"/>
      <c r="N25" s="455" t="s">
        <v>165</v>
      </c>
      <c r="O25" s="456"/>
      <c r="P25" s="456"/>
      <c r="Q25" s="456"/>
      <c r="R25" s="456"/>
      <c r="S25" s="456"/>
      <c r="T25" s="456"/>
      <c r="U25" s="456"/>
      <c r="V25" s="456"/>
      <c r="W25" s="456"/>
      <c r="X25" s="456"/>
      <c r="Y25" s="456"/>
      <c r="Z25" s="456"/>
      <c r="AA25" s="456"/>
      <c r="AB25" s="456"/>
      <c r="AC25" s="456"/>
      <c r="AD25" s="456"/>
      <c r="AE25" s="457"/>
      <c r="AF25" s="455" t="s">
        <v>253</v>
      </c>
      <c r="AG25" s="456"/>
      <c r="AH25" s="456"/>
      <c r="AI25" s="456"/>
      <c r="AJ25" s="456"/>
      <c r="AK25" s="456"/>
      <c r="AL25" s="456"/>
      <c r="AM25" s="456"/>
      <c r="AN25" s="457"/>
      <c r="AO25" s="455" t="s">
        <v>286</v>
      </c>
      <c r="AP25" s="456"/>
      <c r="AQ25" s="456"/>
      <c r="AR25" s="456"/>
      <c r="AS25" s="456"/>
      <c r="AT25" s="456"/>
      <c r="AU25" s="456"/>
      <c r="AV25" s="456"/>
      <c r="AW25" s="456"/>
      <c r="AX25" s="456"/>
      <c r="AY25" s="456"/>
      <c r="AZ25" s="456"/>
      <c r="BA25" s="456"/>
      <c r="BB25" s="456"/>
      <c r="BC25" s="456"/>
      <c r="BD25" s="456"/>
      <c r="BE25" s="456"/>
      <c r="BF25" s="456"/>
      <c r="BG25" s="457"/>
      <c r="BH25" s="458">
        <v>30</v>
      </c>
      <c r="BI25" s="459"/>
      <c r="BJ25" s="459"/>
      <c r="BK25" s="459"/>
      <c r="BL25" s="459"/>
      <c r="BM25" s="460"/>
      <c r="BN25" s="216"/>
      <c r="BO25" s="216"/>
      <c r="BP25" s="1"/>
      <c r="BQ25" s="120">
        <f>IF($F$3="","",IF(N25=$F$3,COUNTIF(BQ$23:BQ24,"&gt;0")+1,0))</f>
        <v>3</v>
      </c>
      <c r="BR25" s="1"/>
      <c r="BS25" s="20" t="str">
        <f>IF($N25="","",IF(VLOOKUP(VLOOKUP($N25,IMPOSTAZIONI!$E$6:$I$13,5,FALSE),IMPOSTAZIONI!$B$25:$N$32,3,FALSE)=0,"",VLOOKUP(VLOOKUP($N25,IMPOSTAZIONI!$E$6:$I$13,5,FALSE),IMPOSTAZIONI!$B$25:$N$32,3,FALSE)))</f>
        <v>Area 1</v>
      </c>
      <c r="BT25" s="20" t="str">
        <f>IF($N25="","",IF(VLOOKUP(VLOOKUP($N25,IMPOSTAZIONI!$E$6:$I$13,5,FALSE),IMPOSTAZIONI!$B$25:$N$32,6,FALSE)=0,"",VLOOKUP(VLOOKUP($N25,IMPOSTAZIONI!$E$6:$I$13,5,FALSE),IMPOSTAZIONI!$B$25:$N$32,6,FALSE)))</f>
        <v>Area 2</v>
      </c>
      <c r="BU25" s="20" t="str">
        <f>IF($N25="","",IF(VLOOKUP(VLOOKUP($N25,IMPOSTAZIONI!$E$6:$I$13,5,FALSE),IMPOSTAZIONI!$B$25:$N$32,9,FALSE)=0,"",VLOOKUP(VLOOKUP($N25,IMPOSTAZIONI!$E$6:$I$13,5,FALSE),IMPOSTAZIONI!$B$25:$N$32,9,FALSE)))</f>
        <v>Area 3</v>
      </c>
      <c r="BV25" s="20" t="str">
        <f>IF($N25="","",IF(VLOOKUP(VLOOKUP($N25,IMPOSTAZIONI!$E$6:$I$13,5,FALSE),IMPOSTAZIONI!$B$25:$N$32,12,FALSE)=0,"",VLOOKUP(VLOOKUP($N25,IMPOSTAZIONI!$E$6:$I$13,5,FALSE),IMPOSTAZIONI!$B$25:$N$32,12,FALSE)))</f>
        <v>Area 4</v>
      </c>
      <c r="BW25" s="221" t="str">
        <f t="shared" si="33"/>
        <v>Area 3</v>
      </c>
      <c r="BX25" s="221" t="str">
        <f t="shared" si="34"/>
        <v>BOOKING 1</v>
      </c>
      <c r="BY25" s="221">
        <f t="shared" si="35"/>
        <v>0</v>
      </c>
      <c r="BZ25" s="231">
        <f t="shared" si="36"/>
        <v>45294</v>
      </c>
      <c r="CA25" s="246" t="str">
        <f t="shared" si="37"/>
        <v>A3</v>
      </c>
      <c r="CB25" s="246">
        <f t="shared" si="38"/>
        <v>1</v>
      </c>
      <c r="CC25" s="246" t="str">
        <f t="shared" si="39"/>
        <v>1A3</v>
      </c>
      <c r="CD25" s="246">
        <f t="shared" si="40"/>
        <v>3</v>
      </c>
      <c r="CE25" s="246" t="str">
        <f t="shared" si="41"/>
        <v>3A3</v>
      </c>
      <c r="CF25" s="276">
        <f t="shared" si="42"/>
        <v>0</v>
      </c>
      <c r="CG25" s="277">
        <f t="shared" si="42"/>
        <v>0</v>
      </c>
      <c r="CH25" s="277">
        <f t="shared" si="42"/>
        <v>1</v>
      </c>
      <c r="CI25" s="278">
        <f t="shared" si="42"/>
        <v>0</v>
      </c>
      <c r="CJ25" s="280">
        <f t="shared" si="43"/>
        <v>1</v>
      </c>
      <c r="CK25" s="232">
        <f t="shared" si="44"/>
        <v>0</v>
      </c>
      <c r="CL25" s="1"/>
    </row>
    <row r="26" spans="1:90" ht="18" customHeight="1">
      <c r="A26" s="1"/>
      <c r="B26" s="1"/>
      <c r="C26" s="216"/>
      <c r="D26" s="287" t="str">
        <f t="shared" si="31"/>
        <v/>
      </c>
      <c r="E26" s="449">
        <f t="shared" si="32"/>
        <v>4</v>
      </c>
      <c r="F26" s="450"/>
      <c r="G26" s="451"/>
      <c r="H26" s="452">
        <v>45295</v>
      </c>
      <c r="I26" s="453"/>
      <c r="J26" s="453"/>
      <c r="K26" s="453"/>
      <c r="L26" s="453"/>
      <c r="M26" s="454"/>
      <c r="N26" s="455" t="s">
        <v>165</v>
      </c>
      <c r="O26" s="456"/>
      <c r="P26" s="456"/>
      <c r="Q26" s="456"/>
      <c r="R26" s="456"/>
      <c r="S26" s="456"/>
      <c r="T26" s="456"/>
      <c r="U26" s="456"/>
      <c r="V26" s="456"/>
      <c r="W26" s="456"/>
      <c r="X26" s="456"/>
      <c r="Y26" s="456"/>
      <c r="Z26" s="456"/>
      <c r="AA26" s="456"/>
      <c r="AB26" s="456"/>
      <c r="AC26" s="456"/>
      <c r="AD26" s="456"/>
      <c r="AE26" s="457"/>
      <c r="AF26" s="455" t="s">
        <v>254</v>
      </c>
      <c r="AG26" s="456"/>
      <c r="AH26" s="456"/>
      <c r="AI26" s="456"/>
      <c r="AJ26" s="456"/>
      <c r="AK26" s="456"/>
      <c r="AL26" s="456"/>
      <c r="AM26" s="456"/>
      <c r="AN26" s="457"/>
      <c r="AO26" s="466" t="s">
        <v>286</v>
      </c>
      <c r="AP26" s="456"/>
      <c r="AQ26" s="456"/>
      <c r="AR26" s="456"/>
      <c r="AS26" s="456"/>
      <c r="AT26" s="456"/>
      <c r="AU26" s="456"/>
      <c r="AV26" s="456"/>
      <c r="AW26" s="456"/>
      <c r="AX26" s="456"/>
      <c r="AY26" s="456"/>
      <c r="AZ26" s="456"/>
      <c r="BA26" s="456"/>
      <c r="BB26" s="456"/>
      <c r="BC26" s="456"/>
      <c r="BD26" s="456"/>
      <c r="BE26" s="456"/>
      <c r="BF26" s="456"/>
      <c r="BG26" s="457"/>
      <c r="BH26" s="458">
        <v>40</v>
      </c>
      <c r="BI26" s="459"/>
      <c r="BJ26" s="459"/>
      <c r="BK26" s="459"/>
      <c r="BL26" s="459"/>
      <c r="BM26" s="460"/>
      <c r="BN26" s="216"/>
      <c r="BO26" s="216"/>
      <c r="BP26" s="1"/>
      <c r="BQ26" s="120">
        <f>IF($F$3="","",IF(N26=$F$3,COUNTIF(BQ$23:BQ25,"&gt;0")+1,0))</f>
        <v>4</v>
      </c>
      <c r="BR26" s="1"/>
      <c r="BS26" s="20" t="str">
        <f>IF($N26="","",IF(VLOOKUP(VLOOKUP($N26,IMPOSTAZIONI!$E$6:$I$13,5,FALSE),IMPOSTAZIONI!$B$25:$N$32,3,FALSE)=0,"",VLOOKUP(VLOOKUP($N26,IMPOSTAZIONI!$E$6:$I$13,5,FALSE),IMPOSTAZIONI!$B$25:$N$32,3,FALSE)))</f>
        <v>Area 1</v>
      </c>
      <c r="BT26" s="20" t="str">
        <f>IF($N26="","",IF(VLOOKUP(VLOOKUP($N26,IMPOSTAZIONI!$E$6:$I$13,5,FALSE),IMPOSTAZIONI!$B$25:$N$32,6,FALSE)=0,"",VLOOKUP(VLOOKUP($N26,IMPOSTAZIONI!$E$6:$I$13,5,FALSE),IMPOSTAZIONI!$B$25:$N$32,6,FALSE)))</f>
        <v>Area 2</v>
      </c>
      <c r="BU26" s="20" t="str">
        <f>IF($N26="","",IF(VLOOKUP(VLOOKUP($N26,IMPOSTAZIONI!$E$6:$I$13,5,FALSE),IMPOSTAZIONI!$B$25:$N$32,9,FALSE)=0,"",VLOOKUP(VLOOKUP($N26,IMPOSTAZIONI!$E$6:$I$13,5,FALSE),IMPOSTAZIONI!$B$25:$N$32,9,FALSE)))</f>
        <v>Area 3</v>
      </c>
      <c r="BV26" s="20" t="str">
        <f>IF($N26="","",IF(VLOOKUP(VLOOKUP($N26,IMPOSTAZIONI!$E$6:$I$13,5,FALSE),IMPOSTAZIONI!$B$25:$N$32,12,FALSE)=0,"",VLOOKUP(VLOOKUP($N26,IMPOSTAZIONI!$E$6:$I$13,5,FALSE),IMPOSTAZIONI!$B$25:$N$32,12,FALSE)))</f>
        <v>Area 4</v>
      </c>
      <c r="BW26" s="221" t="str">
        <f t="shared" si="33"/>
        <v>Area 4</v>
      </c>
      <c r="BX26" s="221" t="str">
        <f t="shared" si="34"/>
        <v>BOOKING 1</v>
      </c>
      <c r="BY26" s="221">
        <f t="shared" si="35"/>
        <v>0</v>
      </c>
      <c r="BZ26" s="231">
        <f t="shared" si="36"/>
        <v>45295</v>
      </c>
      <c r="CA26" s="246" t="str">
        <f t="shared" si="37"/>
        <v>A4</v>
      </c>
      <c r="CB26" s="246">
        <f t="shared" si="38"/>
        <v>1</v>
      </c>
      <c r="CC26" s="246" t="str">
        <f t="shared" si="39"/>
        <v>1A4</v>
      </c>
      <c r="CD26" s="246">
        <f t="shared" si="40"/>
        <v>4</v>
      </c>
      <c r="CE26" s="246" t="str">
        <f t="shared" si="41"/>
        <v>4A4</v>
      </c>
      <c r="CF26" s="276">
        <f t="shared" si="42"/>
        <v>0</v>
      </c>
      <c r="CG26" s="277">
        <f t="shared" si="42"/>
        <v>0</v>
      </c>
      <c r="CH26" s="277">
        <f t="shared" si="42"/>
        <v>0</v>
      </c>
      <c r="CI26" s="278">
        <f t="shared" si="42"/>
        <v>1</v>
      </c>
      <c r="CJ26" s="280">
        <f t="shared" si="43"/>
        <v>1</v>
      </c>
      <c r="CK26" s="232">
        <f t="shared" si="44"/>
        <v>0</v>
      </c>
      <c r="CL26" s="1"/>
    </row>
    <row r="27" spans="1:90" ht="18" customHeight="1">
      <c r="A27" s="1"/>
      <c r="B27" s="1"/>
      <c r="C27" s="216"/>
      <c r="D27" s="287" t="str">
        <f t="shared" si="31"/>
        <v/>
      </c>
      <c r="E27" s="449" t="str">
        <f t="shared" si="32"/>
        <v/>
      </c>
      <c r="F27" s="450"/>
      <c r="G27" s="451"/>
      <c r="H27" s="452">
        <v>45293</v>
      </c>
      <c r="I27" s="453"/>
      <c r="J27" s="453"/>
      <c r="K27" s="453"/>
      <c r="L27" s="453"/>
      <c r="M27" s="454"/>
      <c r="N27" s="455" t="s">
        <v>238</v>
      </c>
      <c r="O27" s="456"/>
      <c r="P27" s="456"/>
      <c r="Q27" s="456"/>
      <c r="R27" s="456"/>
      <c r="S27" s="456"/>
      <c r="T27" s="456"/>
      <c r="U27" s="456"/>
      <c r="V27" s="456"/>
      <c r="W27" s="456"/>
      <c r="X27" s="456"/>
      <c r="Y27" s="456"/>
      <c r="Z27" s="456"/>
      <c r="AA27" s="456"/>
      <c r="AB27" s="456"/>
      <c r="AC27" s="456"/>
      <c r="AD27" s="456"/>
      <c r="AE27" s="457"/>
      <c r="AF27" s="455" t="s">
        <v>247</v>
      </c>
      <c r="AG27" s="456"/>
      <c r="AH27" s="456"/>
      <c r="AI27" s="456"/>
      <c r="AJ27" s="456"/>
      <c r="AK27" s="456"/>
      <c r="AL27" s="456"/>
      <c r="AM27" s="456"/>
      <c r="AN27" s="457"/>
      <c r="AO27" s="466" t="s">
        <v>286</v>
      </c>
      <c r="AP27" s="456"/>
      <c r="AQ27" s="456"/>
      <c r="AR27" s="456"/>
      <c r="AS27" s="456"/>
      <c r="AT27" s="456"/>
      <c r="AU27" s="456"/>
      <c r="AV27" s="456"/>
      <c r="AW27" s="456"/>
      <c r="AX27" s="456"/>
      <c r="AY27" s="456"/>
      <c r="AZ27" s="456"/>
      <c r="BA27" s="456"/>
      <c r="BB27" s="456"/>
      <c r="BC27" s="456"/>
      <c r="BD27" s="456"/>
      <c r="BE27" s="456"/>
      <c r="BF27" s="456"/>
      <c r="BG27" s="457"/>
      <c r="BH27" s="458">
        <v>100</v>
      </c>
      <c r="BI27" s="459"/>
      <c r="BJ27" s="459"/>
      <c r="BK27" s="459"/>
      <c r="BL27" s="459"/>
      <c r="BM27" s="460"/>
      <c r="BN27" s="216"/>
      <c r="BO27" s="216"/>
      <c r="BP27" s="1"/>
      <c r="BQ27" s="120">
        <f>IF($F$3="","",IF(N27=$F$3,COUNTIF(BQ$23:BQ26,"&gt;0")+1,0))</f>
        <v>0</v>
      </c>
      <c r="BR27" s="1"/>
      <c r="BS27" s="20" t="str">
        <f>IF($N27="","",IF(VLOOKUP(VLOOKUP($N27,IMPOSTAZIONI!$E$6:$I$13,5,FALSE),IMPOSTAZIONI!$B$25:$N$32,3,FALSE)=0,"",VLOOKUP(VLOOKUP($N27,IMPOSTAZIONI!$E$6:$I$13,5,FALSE),IMPOSTAZIONI!$B$25:$N$32,3,FALSE)))</f>
        <v>Squadra 1</v>
      </c>
      <c r="BT27" s="20" t="str">
        <f>IF($N27="","",IF(VLOOKUP(VLOOKUP($N27,IMPOSTAZIONI!$E$6:$I$13,5,FALSE),IMPOSTAZIONI!$B$25:$N$32,6,FALSE)=0,"",VLOOKUP(VLOOKUP($N27,IMPOSTAZIONI!$E$6:$I$13,5,FALSE),IMPOSTAZIONI!$B$25:$N$32,6,FALSE)))</f>
        <v>Squadra 2</v>
      </c>
      <c r="BU27" s="20" t="str">
        <f>IF($N27="","",IF(VLOOKUP(VLOOKUP($N27,IMPOSTAZIONI!$E$6:$I$13,5,FALSE),IMPOSTAZIONI!$B$25:$N$32,9,FALSE)=0,"",VLOOKUP(VLOOKUP($N27,IMPOSTAZIONI!$E$6:$I$13,5,FALSE),IMPOSTAZIONI!$B$25:$N$32,9,FALSE)))</f>
        <v>Squadra 3</v>
      </c>
      <c r="BV27" s="20" t="str">
        <f>IF($N27="","",IF(VLOOKUP(VLOOKUP($N27,IMPOSTAZIONI!$E$6:$I$13,5,FALSE),IMPOSTAZIONI!$B$25:$N$32,12,FALSE)=0,"",VLOOKUP(VLOOKUP($N27,IMPOSTAZIONI!$E$6:$I$13,5,FALSE),IMPOSTAZIONI!$B$25:$N$32,12,FALSE)))</f>
        <v>Squadra 4</v>
      </c>
      <c r="BW27" s="221" t="str">
        <f t="shared" si="33"/>
        <v>Squadra 1</v>
      </c>
      <c r="BX27" s="221" t="str">
        <f t="shared" si="34"/>
        <v>CANTIERI PROGRAMMATI</v>
      </c>
      <c r="BY27" s="221">
        <f t="shared" si="35"/>
        <v>0</v>
      </c>
      <c r="BZ27" s="231">
        <f t="shared" si="36"/>
        <v>0</v>
      </c>
      <c r="CA27" s="246">
        <f t="shared" si="37"/>
        <v>0</v>
      </c>
      <c r="CB27" s="246">
        <f t="shared" si="38"/>
        <v>0</v>
      </c>
      <c r="CC27" s="246" t="str">
        <f t="shared" si="39"/>
        <v/>
      </c>
      <c r="CD27" s="246">
        <f t="shared" si="40"/>
        <v>5</v>
      </c>
      <c r="CE27" s="246">
        <f t="shared" si="41"/>
        <v>0</v>
      </c>
      <c r="CF27" s="276">
        <f t="shared" si="42"/>
        <v>0</v>
      </c>
      <c r="CG27" s="277">
        <f t="shared" si="42"/>
        <v>0</v>
      </c>
      <c r="CH27" s="277">
        <f t="shared" si="42"/>
        <v>0</v>
      </c>
      <c r="CI27" s="278">
        <f t="shared" si="42"/>
        <v>0</v>
      </c>
      <c r="CJ27" s="280">
        <f t="shared" si="43"/>
        <v>0</v>
      </c>
      <c r="CK27" s="232">
        <f t="shared" si="44"/>
        <v>0</v>
      </c>
      <c r="CL27" s="1"/>
    </row>
    <row r="28" spans="1:90" ht="18" customHeight="1">
      <c r="A28" s="1"/>
      <c r="B28" s="1"/>
      <c r="C28" s="216"/>
      <c r="D28" s="287" t="str">
        <f t="shared" si="31"/>
        <v/>
      </c>
      <c r="E28" s="449" t="str">
        <f t="shared" si="32"/>
        <v/>
      </c>
      <c r="F28" s="450"/>
      <c r="G28" s="451"/>
      <c r="H28" s="452">
        <v>45294</v>
      </c>
      <c r="I28" s="453"/>
      <c r="J28" s="453"/>
      <c r="K28" s="453"/>
      <c r="L28" s="453"/>
      <c r="M28" s="454"/>
      <c r="N28" s="455" t="s">
        <v>238</v>
      </c>
      <c r="O28" s="456"/>
      <c r="P28" s="456"/>
      <c r="Q28" s="456"/>
      <c r="R28" s="456"/>
      <c r="S28" s="456"/>
      <c r="T28" s="456"/>
      <c r="U28" s="456"/>
      <c r="V28" s="456"/>
      <c r="W28" s="456"/>
      <c r="X28" s="456"/>
      <c r="Y28" s="456"/>
      <c r="Z28" s="456"/>
      <c r="AA28" s="456"/>
      <c r="AB28" s="456"/>
      <c r="AC28" s="456"/>
      <c r="AD28" s="456"/>
      <c r="AE28" s="457"/>
      <c r="AF28" s="455" t="s">
        <v>248</v>
      </c>
      <c r="AG28" s="456"/>
      <c r="AH28" s="456"/>
      <c r="AI28" s="456"/>
      <c r="AJ28" s="456"/>
      <c r="AK28" s="456"/>
      <c r="AL28" s="456"/>
      <c r="AM28" s="456"/>
      <c r="AN28" s="457"/>
      <c r="AO28" s="466" t="s">
        <v>286</v>
      </c>
      <c r="AP28" s="456"/>
      <c r="AQ28" s="456"/>
      <c r="AR28" s="456"/>
      <c r="AS28" s="456"/>
      <c r="AT28" s="456"/>
      <c r="AU28" s="456"/>
      <c r="AV28" s="456"/>
      <c r="AW28" s="456"/>
      <c r="AX28" s="456"/>
      <c r="AY28" s="456"/>
      <c r="AZ28" s="456"/>
      <c r="BA28" s="456"/>
      <c r="BB28" s="456"/>
      <c r="BC28" s="456"/>
      <c r="BD28" s="456"/>
      <c r="BE28" s="456"/>
      <c r="BF28" s="456"/>
      <c r="BG28" s="457"/>
      <c r="BH28" s="458">
        <v>200</v>
      </c>
      <c r="BI28" s="459"/>
      <c r="BJ28" s="459"/>
      <c r="BK28" s="459"/>
      <c r="BL28" s="459"/>
      <c r="BM28" s="460"/>
      <c r="BN28" s="216"/>
      <c r="BO28" s="216"/>
      <c r="BP28" s="1"/>
      <c r="BQ28" s="120">
        <f>IF($F$3="","",IF(N28=$F$3,COUNTIF(BQ$23:BQ27,"&gt;0")+1,0))</f>
        <v>0</v>
      </c>
      <c r="BR28" s="1"/>
      <c r="BS28" s="20" t="str">
        <f>IF($N28="","",IF(VLOOKUP(VLOOKUP($N28,IMPOSTAZIONI!$E$6:$I$13,5,FALSE),IMPOSTAZIONI!$B$25:$N$32,3,FALSE)=0,"",VLOOKUP(VLOOKUP($N28,IMPOSTAZIONI!$E$6:$I$13,5,FALSE),IMPOSTAZIONI!$B$25:$N$32,3,FALSE)))</f>
        <v>Squadra 1</v>
      </c>
      <c r="BT28" s="20" t="str">
        <f>IF($N28="","",IF(VLOOKUP(VLOOKUP($N28,IMPOSTAZIONI!$E$6:$I$13,5,FALSE),IMPOSTAZIONI!$B$25:$N$32,6,FALSE)=0,"",VLOOKUP(VLOOKUP($N28,IMPOSTAZIONI!$E$6:$I$13,5,FALSE),IMPOSTAZIONI!$B$25:$N$32,6,FALSE)))</f>
        <v>Squadra 2</v>
      </c>
      <c r="BU28" s="20" t="str">
        <f>IF($N28="","",IF(VLOOKUP(VLOOKUP($N28,IMPOSTAZIONI!$E$6:$I$13,5,FALSE),IMPOSTAZIONI!$B$25:$N$32,9,FALSE)=0,"",VLOOKUP(VLOOKUP($N28,IMPOSTAZIONI!$E$6:$I$13,5,FALSE),IMPOSTAZIONI!$B$25:$N$32,9,FALSE)))</f>
        <v>Squadra 3</v>
      </c>
      <c r="BV28" s="20" t="str">
        <f>IF($N28="","",IF(VLOOKUP(VLOOKUP($N28,IMPOSTAZIONI!$E$6:$I$13,5,FALSE),IMPOSTAZIONI!$B$25:$N$32,12,FALSE)=0,"",VLOOKUP(VLOOKUP($N28,IMPOSTAZIONI!$E$6:$I$13,5,FALSE),IMPOSTAZIONI!$B$25:$N$32,12,FALSE)))</f>
        <v>Squadra 4</v>
      </c>
      <c r="BW28" s="221" t="str">
        <f t="shared" si="33"/>
        <v>Squadra 2</v>
      </c>
      <c r="BX28" s="221" t="str">
        <f t="shared" si="34"/>
        <v>CANTIERI PROGRAMMATI</v>
      </c>
      <c r="BY28" s="221">
        <f t="shared" si="35"/>
        <v>0</v>
      </c>
      <c r="BZ28" s="231">
        <f t="shared" si="36"/>
        <v>0</v>
      </c>
      <c r="CA28" s="246">
        <f t="shared" si="37"/>
        <v>0</v>
      </c>
      <c r="CB28" s="246">
        <f t="shared" si="38"/>
        <v>0</v>
      </c>
      <c r="CC28" s="246" t="str">
        <f t="shared" si="39"/>
        <v/>
      </c>
      <c r="CD28" s="246">
        <f t="shared" si="40"/>
        <v>5</v>
      </c>
      <c r="CE28" s="246">
        <f t="shared" si="41"/>
        <v>0</v>
      </c>
      <c r="CF28" s="276">
        <f t="shared" si="42"/>
        <v>0</v>
      </c>
      <c r="CG28" s="277">
        <f t="shared" si="42"/>
        <v>0</v>
      </c>
      <c r="CH28" s="277">
        <f t="shared" si="42"/>
        <v>0</v>
      </c>
      <c r="CI28" s="278">
        <f t="shared" si="42"/>
        <v>0</v>
      </c>
      <c r="CJ28" s="280">
        <f t="shared" si="43"/>
        <v>0</v>
      </c>
      <c r="CK28" s="232">
        <f t="shared" si="44"/>
        <v>0</v>
      </c>
      <c r="CL28" s="1"/>
    </row>
    <row r="29" spans="1:90" ht="18" customHeight="1">
      <c r="A29" s="1"/>
      <c r="B29" s="1"/>
      <c r="C29" s="216"/>
      <c r="D29" s="287" t="str">
        <f t="shared" si="31"/>
        <v/>
      </c>
      <c r="E29" s="449" t="str">
        <f t="shared" si="32"/>
        <v/>
      </c>
      <c r="F29" s="450"/>
      <c r="G29" s="451"/>
      <c r="H29" s="452">
        <v>45295</v>
      </c>
      <c r="I29" s="453"/>
      <c r="J29" s="453"/>
      <c r="K29" s="453"/>
      <c r="L29" s="453"/>
      <c r="M29" s="454"/>
      <c r="N29" s="455" t="s">
        <v>238</v>
      </c>
      <c r="O29" s="456"/>
      <c r="P29" s="456"/>
      <c r="Q29" s="456"/>
      <c r="R29" s="456"/>
      <c r="S29" s="456"/>
      <c r="T29" s="456"/>
      <c r="U29" s="456"/>
      <c r="V29" s="456"/>
      <c r="W29" s="456"/>
      <c r="X29" s="456"/>
      <c r="Y29" s="456"/>
      <c r="Z29" s="456"/>
      <c r="AA29" s="456"/>
      <c r="AB29" s="456"/>
      <c r="AC29" s="456"/>
      <c r="AD29" s="456"/>
      <c r="AE29" s="457"/>
      <c r="AF29" s="455" t="s">
        <v>310</v>
      </c>
      <c r="AG29" s="456"/>
      <c r="AH29" s="456"/>
      <c r="AI29" s="456"/>
      <c r="AJ29" s="456"/>
      <c r="AK29" s="456"/>
      <c r="AL29" s="456"/>
      <c r="AM29" s="456"/>
      <c r="AN29" s="457"/>
      <c r="AO29" s="466" t="s">
        <v>286</v>
      </c>
      <c r="AP29" s="456"/>
      <c r="AQ29" s="456"/>
      <c r="AR29" s="456"/>
      <c r="AS29" s="456"/>
      <c r="AT29" s="456"/>
      <c r="AU29" s="456"/>
      <c r="AV29" s="456"/>
      <c r="AW29" s="456"/>
      <c r="AX29" s="456"/>
      <c r="AY29" s="456"/>
      <c r="AZ29" s="456"/>
      <c r="BA29" s="456"/>
      <c r="BB29" s="456"/>
      <c r="BC29" s="456"/>
      <c r="BD29" s="456"/>
      <c r="BE29" s="456"/>
      <c r="BF29" s="456"/>
      <c r="BG29" s="457"/>
      <c r="BH29" s="458">
        <v>300</v>
      </c>
      <c r="BI29" s="459"/>
      <c r="BJ29" s="459"/>
      <c r="BK29" s="459"/>
      <c r="BL29" s="459"/>
      <c r="BM29" s="460"/>
      <c r="BN29" s="216"/>
      <c r="BO29" s="216"/>
      <c r="BP29" s="1"/>
      <c r="BQ29" s="120">
        <f>IF($F$3="","",IF(N29=$F$3,COUNTIF(BQ$23:BQ28,"&gt;0")+1,0))</f>
        <v>0</v>
      </c>
      <c r="BR29" s="1"/>
      <c r="BS29" s="20" t="str">
        <f>IF($N29="","",IF(VLOOKUP(VLOOKUP($N29,IMPOSTAZIONI!$E$6:$I$13,5,FALSE),IMPOSTAZIONI!$B$25:$N$32,3,FALSE)=0,"",VLOOKUP(VLOOKUP($N29,IMPOSTAZIONI!$E$6:$I$13,5,FALSE),IMPOSTAZIONI!$B$25:$N$32,3,FALSE)))</f>
        <v>Squadra 1</v>
      </c>
      <c r="BT29" s="20" t="str">
        <f>IF($N29="","",IF(VLOOKUP(VLOOKUP($N29,IMPOSTAZIONI!$E$6:$I$13,5,FALSE),IMPOSTAZIONI!$B$25:$N$32,6,FALSE)=0,"",VLOOKUP(VLOOKUP($N29,IMPOSTAZIONI!$E$6:$I$13,5,FALSE),IMPOSTAZIONI!$B$25:$N$32,6,FALSE)))</f>
        <v>Squadra 2</v>
      </c>
      <c r="BU29" s="20" t="str">
        <f>IF($N29="","",IF(VLOOKUP(VLOOKUP($N29,IMPOSTAZIONI!$E$6:$I$13,5,FALSE),IMPOSTAZIONI!$B$25:$N$32,9,FALSE)=0,"",VLOOKUP(VLOOKUP($N29,IMPOSTAZIONI!$E$6:$I$13,5,FALSE),IMPOSTAZIONI!$B$25:$N$32,9,FALSE)))</f>
        <v>Squadra 3</v>
      </c>
      <c r="BV29" s="20" t="str">
        <f>IF($N29="","",IF(VLOOKUP(VLOOKUP($N29,IMPOSTAZIONI!$E$6:$I$13,5,FALSE),IMPOSTAZIONI!$B$25:$N$32,12,FALSE)=0,"",VLOOKUP(VLOOKUP($N29,IMPOSTAZIONI!$E$6:$I$13,5,FALSE),IMPOSTAZIONI!$B$25:$N$32,12,FALSE)))</f>
        <v>Squadra 4</v>
      </c>
      <c r="BW29" s="221" t="str">
        <f t="shared" si="33"/>
        <v>Squadra 3</v>
      </c>
      <c r="BX29" s="221" t="str">
        <f t="shared" si="34"/>
        <v>CANTIERI PROGRAMMATI</v>
      </c>
      <c r="BY29" s="221">
        <f t="shared" si="35"/>
        <v>0</v>
      </c>
      <c r="BZ29" s="231">
        <f t="shared" si="36"/>
        <v>0</v>
      </c>
      <c r="CA29" s="246">
        <f t="shared" si="37"/>
        <v>0</v>
      </c>
      <c r="CB29" s="246">
        <f t="shared" si="38"/>
        <v>0</v>
      </c>
      <c r="CC29" s="246" t="str">
        <f t="shared" si="39"/>
        <v/>
      </c>
      <c r="CD29" s="246">
        <f t="shared" si="40"/>
        <v>5</v>
      </c>
      <c r="CE29" s="246">
        <f t="shared" si="41"/>
        <v>0</v>
      </c>
      <c r="CF29" s="276">
        <f t="shared" si="42"/>
        <v>0</v>
      </c>
      <c r="CG29" s="277">
        <f t="shared" si="42"/>
        <v>0</v>
      </c>
      <c r="CH29" s="277">
        <f t="shared" si="42"/>
        <v>0</v>
      </c>
      <c r="CI29" s="278">
        <f t="shared" si="42"/>
        <v>0</v>
      </c>
      <c r="CJ29" s="280">
        <f t="shared" si="43"/>
        <v>0</v>
      </c>
      <c r="CK29" s="232">
        <f t="shared" si="44"/>
        <v>0</v>
      </c>
      <c r="CL29" s="1"/>
    </row>
    <row r="30" spans="1:90" ht="18" customHeight="1">
      <c r="A30" s="1"/>
      <c r="B30" s="1"/>
      <c r="C30" s="216"/>
      <c r="D30" s="287" t="str">
        <f t="shared" si="31"/>
        <v/>
      </c>
      <c r="E30" s="449" t="str">
        <f t="shared" si="32"/>
        <v/>
      </c>
      <c r="F30" s="450"/>
      <c r="G30" s="451"/>
      <c r="H30" s="452">
        <v>45296</v>
      </c>
      <c r="I30" s="453"/>
      <c r="J30" s="453"/>
      <c r="K30" s="453"/>
      <c r="L30" s="453"/>
      <c r="M30" s="454"/>
      <c r="N30" s="455" t="s">
        <v>238</v>
      </c>
      <c r="O30" s="456"/>
      <c r="P30" s="456"/>
      <c r="Q30" s="456"/>
      <c r="R30" s="456"/>
      <c r="S30" s="456"/>
      <c r="T30" s="456"/>
      <c r="U30" s="456"/>
      <c r="V30" s="456"/>
      <c r="W30" s="456"/>
      <c r="X30" s="456"/>
      <c r="Y30" s="456"/>
      <c r="Z30" s="456"/>
      <c r="AA30" s="456"/>
      <c r="AB30" s="456"/>
      <c r="AC30" s="456"/>
      <c r="AD30" s="456"/>
      <c r="AE30" s="457"/>
      <c r="AF30" s="455" t="s">
        <v>309</v>
      </c>
      <c r="AG30" s="456"/>
      <c r="AH30" s="456"/>
      <c r="AI30" s="456"/>
      <c r="AJ30" s="456"/>
      <c r="AK30" s="456"/>
      <c r="AL30" s="456"/>
      <c r="AM30" s="456"/>
      <c r="AN30" s="457"/>
      <c r="AO30" s="455" t="s">
        <v>286</v>
      </c>
      <c r="AP30" s="456"/>
      <c r="AQ30" s="456"/>
      <c r="AR30" s="456"/>
      <c r="AS30" s="456"/>
      <c r="AT30" s="456"/>
      <c r="AU30" s="456"/>
      <c r="AV30" s="456"/>
      <c r="AW30" s="456"/>
      <c r="AX30" s="456"/>
      <c r="AY30" s="456"/>
      <c r="AZ30" s="456"/>
      <c r="BA30" s="456"/>
      <c r="BB30" s="456"/>
      <c r="BC30" s="456"/>
      <c r="BD30" s="456"/>
      <c r="BE30" s="456"/>
      <c r="BF30" s="456"/>
      <c r="BG30" s="457"/>
      <c r="BH30" s="458">
        <v>400</v>
      </c>
      <c r="BI30" s="459"/>
      <c r="BJ30" s="459"/>
      <c r="BK30" s="459"/>
      <c r="BL30" s="459"/>
      <c r="BM30" s="460"/>
      <c r="BN30" s="216"/>
      <c r="BO30" s="216"/>
      <c r="BP30" s="1"/>
      <c r="BQ30" s="120">
        <f>IF($F$3="","",IF(N30=$F$3,COUNTIF(BQ$23:BQ29,"&gt;0")+1,0))</f>
        <v>0</v>
      </c>
      <c r="BR30" s="1"/>
      <c r="BS30" s="20" t="str">
        <f>IF($N30="","",IF(VLOOKUP(VLOOKUP($N30,IMPOSTAZIONI!$E$6:$I$13,5,FALSE),IMPOSTAZIONI!$B$25:$N$32,3,FALSE)=0,"",VLOOKUP(VLOOKUP($N30,IMPOSTAZIONI!$E$6:$I$13,5,FALSE),IMPOSTAZIONI!$B$25:$N$32,3,FALSE)))</f>
        <v>Squadra 1</v>
      </c>
      <c r="BT30" s="20" t="str">
        <f>IF($N30="","",IF(VLOOKUP(VLOOKUP($N30,IMPOSTAZIONI!$E$6:$I$13,5,FALSE),IMPOSTAZIONI!$B$25:$N$32,6,FALSE)=0,"",VLOOKUP(VLOOKUP($N30,IMPOSTAZIONI!$E$6:$I$13,5,FALSE),IMPOSTAZIONI!$B$25:$N$32,6,FALSE)))</f>
        <v>Squadra 2</v>
      </c>
      <c r="BU30" s="20" t="str">
        <f>IF($N30="","",IF(VLOOKUP(VLOOKUP($N30,IMPOSTAZIONI!$E$6:$I$13,5,FALSE),IMPOSTAZIONI!$B$25:$N$32,9,FALSE)=0,"",VLOOKUP(VLOOKUP($N30,IMPOSTAZIONI!$E$6:$I$13,5,FALSE),IMPOSTAZIONI!$B$25:$N$32,9,FALSE)))</f>
        <v>Squadra 3</v>
      </c>
      <c r="BV30" s="20" t="str">
        <f>IF($N30="","",IF(VLOOKUP(VLOOKUP($N30,IMPOSTAZIONI!$E$6:$I$13,5,FALSE),IMPOSTAZIONI!$B$25:$N$32,12,FALSE)=0,"",VLOOKUP(VLOOKUP($N30,IMPOSTAZIONI!$E$6:$I$13,5,FALSE),IMPOSTAZIONI!$B$25:$N$32,12,FALSE)))</f>
        <v>Squadra 4</v>
      </c>
      <c r="BW30" s="221" t="str">
        <f t="shared" si="33"/>
        <v>Squadra 4</v>
      </c>
      <c r="BX30" s="221" t="str">
        <f t="shared" si="34"/>
        <v>CANTIERI PROGRAMMATI</v>
      </c>
      <c r="BY30" s="221">
        <f t="shared" si="35"/>
        <v>0</v>
      </c>
      <c r="BZ30" s="231">
        <f t="shared" si="36"/>
        <v>0</v>
      </c>
      <c r="CA30" s="246">
        <f t="shared" si="37"/>
        <v>0</v>
      </c>
      <c r="CB30" s="246">
        <f t="shared" si="38"/>
        <v>0</v>
      </c>
      <c r="CC30" s="246" t="str">
        <f t="shared" si="39"/>
        <v/>
      </c>
      <c r="CD30" s="246">
        <f t="shared" si="40"/>
        <v>5</v>
      </c>
      <c r="CE30" s="246">
        <f t="shared" si="41"/>
        <v>0</v>
      </c>
      <c r="CF30" s="276">
        <f t="shared" si="42"/>
        <v>0</v>
      </c>
      <c r="CG30" s="277">
        <f t="shared" si="42"/>
        <v>0</v>
      </c>
      <c r="CH30" s="277">
        <f t="shared" si="42"/>
        <v>0</v>
      </c>
      <c r="CI30" s="278">
        <f t="shared" si="42"/>
        <v>0</v>
      </c>
      <c r="CJ30" s="280">
        <f t="shared" si="43"/>
        <v>0</v>
      </c>
      <c r="CK30" s="232">
        <f t="shared" si="44"/>
        <v>0</v>
      </c>
      <c r="CL30" s="1"/>
    </row>
    <row r="31" spans="1:90" ht="18" customHeight="1">
      <c r="A31" s="1"/>
      <c r="B31" s="1"/>
      <c r="C31" s="216"/>
      <c r="D31" s="287" t="str">
        <f t="shared" si="31"/>
        <v/>
      </c>
      <c r="E31" s="449" t="str">
        <f t="shared" si="32"/>
        <v/>
      </c>
      <c r="F31" s="450"/>
      <c r="G31" s="451"/>
      <c r="H31" s="452">
        <v>45297</v>
      </c>
      <c r="I31" s="453"/>
      <c r="J31" s="453"/>
      <c r="K31" s="453"/>
      <c r="L31" s="453"/>
      <c r="M31" s="454"/>
      <c r="N31" s="455" t="s">
        <v>238</v>
      </c>
      <c r="O31" s="456"/>
      <c r="P31" s="456"/>
      <c r="Q31" s="456"/>
      <c r="R31" s="456"/>
      <c r="S31" s="456"/>
      <c r="T31" s="456"/>
      <c r="U31" s="456"/>
      <c r="V31" s="456"/>
      <c r="W31" s="456"/>
      <c r="X31" s="456"/>
      <c r="Y31" s="456"/>
      <c r="Z31" s="456"/>
      <c r="AA31" s="456"/>
      <c r="AB31" s="456"/>
      <c r="AC31" s="456"/>
      <c r="AD31" s="456"/>
      <c r="AE31" s="457"/>
      <c r="AF31" s="455" t="s">
        <v>247</v>
      </c>
      <c r="AG31" s="456"/>
      <c r="AH31" s="456"/>
      <c r="AI31" s="456"/>
      <c r="AJ31" s="456"/>
      <c r="AK31" s="456"/>
      <c r="AL31" s="456"/>
      <c r="AM31" s="456"/>
      <c r="AN31" s="457"/>
      <c r="AO31" s="455" t="s">
        <v>286</v>
      </c>
      <c r="AP31" s="456"/>
      <c r="AQ31" s="456"/>
      <c r="AR31" s="456"/>
      <c r="AS31" s="456"/>
      <c r="AT31" s="456"/>
      <c r="AU31" s="456"/>
      <c r="AV31" s="456"/>
      <c r="AW31" s="456"/>
      <c r="AX31" s="456"/>
      <c r="AY31" s="456"/>
      <c r="AZ31" s="456"/>
      <c r="BA31" s="456"/>
      <c r="BB31" s="456"/>
      <c r="BC31" s="456"/>
      <c r="BD31" s="456"/>
      <c r="BE31" s="456"/>
      <c r="BF31" s="456"/>
      <c r="BG31" s="457"/>
      <c r="BH31" s="458">
        <v>500</v>
      </c>
      <c r="BI31" s="459"/>
      <c r="BJ31" s="459"/>
      <c r="BK31" s="459"/>
      <c r="BL31" s="459"/>
      <c r="BM31" s="460"/>
      <c r="BN31" s="216"/>
      <c r="BO31" s="216"/>
      <c r="BP31" s="1"/>
      <c r="BQ31" s="120">
        <f>IF($F$3="","",IF(N31=$F$3,COUNTIF(BQ$23:BQ30,"&gt;0")+1,0))</f>
        <v>0</v>
      </c>
      <c r="BR31" s="1"/>
      <c r="BS31" s="20" t="str">
        <f>IF($N31="","",IF(VLOOKUP(VLOOKUP($N31,IMPOSTAZIONI!$E$6:$I$13,5,FALSE),IMPOSTAZIONI!$B$25:$N$32,3,FALSE)=0,"",VLOOKUP(VLOOKUP($N31,IMPOSTAZIONI!$E$6:$I$13,5,FALSE),IMPOSTAZIONI!$B$25:$N$32,3,FALSE)))</f>
        <v>Squadra 1</v>
      </c>
      <c r="BT31" s="20" t="str">
        <f>IF($N31="","",IF(VLOOKUP(VLOOKUP($N31,IMPOSTAZIONI!$E$6:$I$13,5,FALSE),IMPOSTAZIONI!$B$25:$N$32,6,FALSE)=0,"",VLOOKUP(VLOOKUP($N31,IMPOSTAZIONI!$E$6:$I$13,5,FALSE),IMPOSTAZIONI!$B$25:$N$32,6,FALSE)))</f>
        <v>Squadra 2</v>
      </c>
      <c r="BU31" s="20" t="str">
        <f>IF($N31="","",IF(VLOOKUP(VLOOKUP($N31,IMPOSTAZIONI!$E$6:$I$13,5,FALSE),IMPOSTAZIONI!$B$25:$N$32,9,FALSE)=0,"",VLOOKUP(VLOOKUP($N31,IMPOSTAZIONI!$E$6:$I$13,5,FALSE),IMPOSTAZIONI!$B$25:$N$32,9,FALSE)))</f>
        <v>Squadra 3</v>
      </c>
      <c r="BV31" s="20" t="str">
        <f>IF($N31="","",IF(VLOOKUP(VLOOKUP($N31,IMPOSTAZIONI!$E$6:$I$13,5,FALSE),IMPOSTAZIONI!$B$25:$N$32,12,FALSE)=0,"",VLOOKUP(VLOOKUP($N31,IMPOSTAZIONI!$E$6:$I$13,5,FALSE),IMPOSTAZIONI!$B$25:$N$32,12,FALSE)))</f>
        <v>Squadra 4</v>
      </c>
      <c r="BW31" s="221" t="str">
        <f t="shared" si="33"/>
        <v>Squadra 1</v>
      </c>
      <c r="BX31" s="221" t="str">
        <f t="shared" si="34"/>
        <v>CANTIERI PROGRAMMATI</v>
      </c>
      <c r="BY31" s="221">
        <f t="shared" si="35"/>
        <v>0</v>
      </c>
      <c r="BZ31" s="231">
        <f t="shared" si="36"/>
        <v>0</v>
      </c>
      <c r="CA31" s="246">
        <f t="shared" si="37"/>
        <v>0</v>
      </c>
      <c r="CB31" s="246">
        <f t="shared" si="38"/>
        <v>0</v>
      </c>
      <c r="CC31" s="246" t="str">
        <f t="shared" si="39"/>
        <v/>
      </c>
      <c r="CD31" s="246">
        <f t="shared" si="40"/>
        <v>5</v>
      </c>
      <c r="CE31" s="246">
        <f t="shared" si="41"/>
        <v>0</v>
      </c>
      <c r="CF31" s="276">
        <f t="shared" si="42"/>
        <v>0</v>
      </c>
      <c r="CG31" s="277">
        <f t="shared" si="42"/>
        <v>0</v>
      </c>
      <c r="CH31" s="277">
        <f t="shared" si="42"/>
        <v>0</v>
      </c>
      <c r="CI31" s="278">
        <f t="shared" si="42"/>
        <v>0</v>
      </c>
      <c r="CJ31" s="280">
        <f t="shared" si="43"/>
        <v>0</v>
      </c>
      <c r="CK31" s="232">
        <f t="shared" si="44"/>
        <v>0</v>
      </c>
      <c r="CL31" s="1"/>
    </row>
    <row r="32" spans="1:90" ht="18" customHeight="1">
      <c r="A32" s="1"/>
      <c r="B32" s="1"/>
      <c r="C32" s="216"/>
      <c r="D32" s="287" t="str">
        <f t="shared" si="31"/>
        <v/>
      </c>
      <c r="E32" s="449">
        <f t="shared" si="32"/>
        <v>5</v>
      </c>
      <c r="F32" s="450"/>
      <c r="G32" s="451"/>
      <c r="H32" s="452">
        <v>45327</v>
      </c>
      <c r="I32" s="453"/>
      <c r="J32" s="453"/>
      <c r="K32" s="453"/>
      <c r="L32" s="453"/>
      <c r="M32" s="454"/>
      <c r="N32" s="455" t="s">
        <v>165</v>
      </c>
      <c r="O32" s="456"/>
      <c r="P32" s="456"/>
      <c r="Q32" s="456"/>
      <c r="R32" s="456"/>
      <c r="S32" s="456"/>
      <c r="T32" s="456"/>
      <c r="U32" s="456"/>
      <c r="V32" s="456"/>
      <c r="W32" s="456"/>
      <c r="X32" s="456"/>
      <c r="Y32" s="456"/>
      <c r="Z32" s="456"/>
      <c r="AA32" s="456"/>
      <c r="AB32" s="456"/>
      <c r="AC32" s="456"/>
      <c r="AD32" s="456"/>
      <c r="AE32" s="457"/>
      <c r="AF32" s="455" t="s">
        <v>252</v>
      </c>
      <c r="AG32" s="456"/>
      <c r="AH32" s="456"/>
      <c r="AI32" s="456"/>
      <c r="AJ32" s="456"/>
      <c r="AK32" s="456"/>
      <c r="AL32" s="456"/>
      <c r="AM32" s="456"/>
      <c r="AN32" s="457"/>
      <c r="AO32" s="466" t="s">
        <v>286</v>
      </c>
      <c r="AP32" s="456"/>
      <c r="AQ32" s="456"/>
      <c r="AR32" s="456"/>
      <c r="AS32" s="456"/>
      <c r="AT32" s="456"/>
      <c r="AU32" s="456"/>
      <c r="AV32" s="456"/>
      <c r="AW32" s="456"/>
      <c r="AX32" s="456"/>
      <c r="AY32" s="456"/>
      <c r="AZ32" s="456"/>
      <c r="BA32" s="456"/>
      <c r="BB32" s="456"/>
      <c r="BC32" s="456"/>
      <c r="BD32" s="456"/>
      <c r="BE32" s="456"/>
      <c r="BF32" s="456"/>
      <c r="BG32" s="457"/>
      <c r="BH32" s="458">
        <v>1</v>
      </c>
      <c r="BI32" s="459"/>
      <c r="BJ32" s="459"/>
      <c r="BK32" s="459"/>
      <c r="BL32" s="459"/>
      <c r="BM32" s="460"/>
      <c r="BN32" s="216"/>
      <c r="BO32" s="216"/>
      <c r="BP32" s="1"/>
      <c r="BQ32" s="120">
        <f>IF($F$3="","",IF(N32=$F$3,COUNTIF(BQ$23:BQ31,"&gt;0")+1,0))</f>
        <v>5</v>
      </c>
      <c r="BR32" s="1"/>
      <c r="BS32" s="20" t="str">
        <f>IF($N32="","",IF(VLOOKUP(VLOOKUP($N32,IMPOSTAZIONI!$E$6:$I$13,5,FALSE),IMPOSTAZIONI!$B$25:$N$32,3,FALSE)=0,"",VLOOKUP(VLOOKUP($N32,IMPOSTAZIONI!$E$6:$I$13,5,FALSE),IMPOSTAZIONI!$B$25:$N$32,3,FALSE)))</f>
        <v>Area 1</v>
      </c>
      <c r="BT32" s="20" t="str">
        <f>IF($N32="","",IF(VLOOKUP(VLOOKUP($N32,IMPOSTAZIONI!$E$6:$I$13,5,FALSE),IMPOSTAZIONI!$B$25:$N$32,6,FALSE)=0,"",VLOOKUP(VLOOKUP($N32,IMPOSTAZIONI!$E$6:$I$13,5,FALSE),IMPOSTAZIONI!$B$25:$N$32,6,FALSE)))</f>
        <v>Area 2</v>
      </c>
      <c r="BU32" s="20" t="str">
        <f>IF($N32="","",IF(VLOOKUP(VLOOKUP($N32,IMPOSTAZIONI!$E$6:$I$13,5,FALSE),IMPOSTAZIONI!$B$25:$N$32,9,FALSE)=0,"",VLOOKUP(VLOOKUP($N32,IMPOSTAZIONI!$E$6:$I$13,5,FALSE),IMPOSTAZIONI!$B$25:$N$32,9,FALSE)))</f>
        <v>Area 3</v>
      </c>
      <c r="BV32" s="20" t="str">
        <f>IF($N32="","",IF(VLOOKUP(VLOOKUP($N32,IMPOSTAZIONI!$E$6:$I$13,5,FALSE),IMPOSTAZIONI!$B$25:$N$32,12,FALSE)=0,"",VLOOKUP(VLOOKUP($N32,IMPOSTAZIONI!$E$6:$I$13,5,FALSE),IMPOSTAZIONI!$B$25:$N$32,12,FALSE)))</f>
        <v>Area 4</v>
      </c>
      <c r="BW32" s="221" t="str">
        <f t="shared" si="33"/>
        <v>Area 2</v>
      </c>
      <c r="BX32" s="221" t="str">
        <f t="shared" si="34"/>
        <v>BOOKING 1</v>
      </c>
      <c r="BY32" s="221">
        <f t="shared" si="35"/>
        <v>0</v>
      </c>
      <c r="BZ32" s="231">
        <f t="shared" si="36"/>
        <v>45327</v>
      </c>
      <c r="CA32" s="246" t="str">
        <f t="shared" si="37"/>
        <v>A2</v>
      </c>
      <c r="CB32" s="246">
        <f t="shared" si="38"/>
        <v>2</v>
      </c>
      <c r="CC32" s="246" t="str">
        <f>IF(OR(BZ32=0,CA32=0),"",CONCATENATE(CB32,CA32))</f>
        <v>2A2</v>
      </c>
      <c r="CD32" s="246">
        <f t="shared" si="40"/>
        <v>10</v>
      </c>
      <c r="CE32" s="246" t="str">
        <f t="shared" si="41"/>
        <v>10A2</v>
      </c>
      <c r="CF32" s="276">
        <f t="shared" si="42"/>
        <v>0</v>
      </c>
      <c r="CG32" s="277">
        <f t="shared" si="42"/>
        <v>1</v>
      </c>
      <c r="CH32" s="277">
        <f t="shared" si="42"/>
        <v>0</v>
      </c>
      <c r="CI32" s="278">
        <f t="shared" si="42"/>
        <v>0</v>
      </c>
      <c r="CJ32" s="280">
        <f t="shared" si="43"/>
        <v>1</v>
      </c>
      <c r="CK32" s="232">
        <f t="shared" si="44"/>
        <v>0</v>
      </c>
      <c r="CL32" s="1"/>
    </row>
    <row r="33" spans="1:90" ht="18" customHeight="1">
      <c r="A33" s="1"/>
      <c r="B33" s="1"/>
      <c r="C33" s="216"/>
      <c r="D33" s="287" t="str">
        <f t="shared" si="31"/>
        <v/>
      </c>
      <c r="E33" s="449">
        <f t="shared" si="32"/>
        <v>6</v>
      </c>
      <c r="F33" s="450"/>
      <c r="G33" s="451"/>
      <c r="H33" s="452">
        <v>45328</v>
      </c>
      <c r="I33" s="453"/>
      <c r="J33" s="453"/>
      <c r="K33" s="453"/>
      <c r="L33" s="453"/>
      <c r="M33" s="454"/>
      <c r="N33" s="455" t="s">
        <v>165</v>
      </c>
      <c r="O33" s="456"/>
      <c r="P33" s="456"/>
      <c r="Q33" s="456"/>
      <c r="R33" s="456"/>
      <c r="S33" s="456"/>
      <c r="T33" s="456"/>
      <c r="U33" s="456"/>
      <c r="V33" s="456"/>
      <c r="W33" s="456"/>
      <c r="X33" s="456"/>
      <c r="Y33" s="456"/>
      <c r="Z33" s="456"/>
      <c r="AA33" s="456"/>
      <c r="AB33" s="456"/>
      <c r="AC33" s="456"/>
      <c r="AD33" s="456"/>
      <c r="AE33" s="457"/>
      <c r="AF33" s="455" t="s">
        <v>253</v>
      </c>
      <c r="AG33" s="456"/>
      <c r="AH33" s="456"/>
      <c r="AI33" s="456"/>
      <c r="AJ33" s="456"/>
      <c r="AK33" s="456"/>
      <c r="AL33" s="456"/>
      <c r="AM33" s="456"/>
      <c r="AN33" s="457"/>
      <c r="AO33" s="466" t="s">
        <v>286</v>
      </c>
      <c r="AP33" s="456"/>
      <c r="AQ33" s="456"/>
      <c r="AR33" s="456"/>
      <c r="AS33" s="456"/>
      <c r="AT33" s="456"/>
      <c r="AU33" s="456"/>
      <c r="AV33" s="456"/>
      <c r="AW33" s="456"/>
      <c r="AX33" s="456"/>
      <c r="AY33" s="456"/>
      <c r="AZ33" s="456"/>
      <c r="BA33" s="456"/>
      <c r="BB33" s="456"/>
      <c r="BC33" s="456"/>
      <c r="BD33" s="456"/>
      <c r="BE33" s="456"/>
      <c r="BF33" s="456"/>
      <c r="BG33" s="457"/>
      <c r="BH33" s="458">
        <v>2</v>
      </c>
      <c r="BI33" s="459"/>
      <c r="BJ33" s="459"/>
      <c r="BK33" s="459"/>
      <c r="BL33" s="459"/>
      <c r="BM33" s="460"/>
      <c r="BN33" s="216"/>
      <c r="BO33" s="216"/>
      <c r="BP33" s="1"/>
      <c r="BQ33" s="120">
        <f>IF($F$3="","",IF(N33=$F$3,COUNTIF(BQ$23:BQ32,"&gt;0")+1,0))</f>
        <v>6</v>
      </c>
      <c r="BR33" s="1"/>
      <c r="BS33" s="20" t="str">
        <f>IF($N33="","",IF(VLOOKUP(VLOOKUP($N33,IMPOSTAZIONI!$E$6:$I$13,5,FALSE),IMPOSTAZIONI!$B$25:$N$32,3,FALSE)=0,"",VLOOKUP(VLOOKUP($N33,IMPOSTAZIONI!$E$6:$I$13,5,FALSE),IMPOSTAZIONI!$B$25:$N$32,3,FALSE)))</f>
        <v>Area 1</v>
      </c>
      <c r="BT33" s="20" t="str">
        <f>IF($N33="","",IF(VLOOKUP(VLOOKUP($N33,IMPOSTAZIONI!$E$6:$I$13,5,FALSE),IMPOSTAZIONI!$B$25:$N$32,6,FALSE)=0,"",VLOOKUP(VLOOKUP($N33,IMPOSTAZIONI!$E$6:$I$13,5,FALSE),IMPOSTAZIONI!$B$25:$N$32,6,FALSE)))</f>
        <v>Area 2</v>
      </c>
      <c r="BU33" s="20" t="str">
        <f>IF($N33="","",IF(VLOOKUP(VLOOKUP($N33,IMPOSTAZIONI!$E$6:$I$13,5,FALSE),IMPOSTAZIONI!$B$25:$N$32,9,FALSE)=0,"",VLOOKUP(VLOOKUP($N33,IMPOSTAZIONI!$E$6:$I$13,5,FALSE),IMPOSTAZIONI!$B$25:$N$32,9,FALSE)))</f>
        <v>Area 3</v>
      </c>
      <c r="BV33" s="20" t="str">
        <f>IF($N33="","",IF(VLOOKUP(VLOOKUP($N33,IMPOSTAZIONI!$E$6:$I$13,5,FALSE),IMPOSTAZIONI!$B$25:$N$32,12,FALSE)=0,"",VLOOKUP(VLOOKUP($N33,IMPOSTAZIONI!$E$6:$I$13,5,FALSE),IMPOSTAZIONI!$B$25:$N$32,12,FALSE)))</f>
        <v>Area 4</v>
      </c>
      <c r="BW33" s="221" t="str">
        <f t="shared" si="33"/>
        <v>Area 3</v>
      </c>
      <c r="BX33" s="221" t="str">
        <f t="shared" si="34"/>
        <v>BOOKING 1</v>
      </c>
      <c r="BY33" s="221">
        <f t="shared" si="35"/>
        <v>0</v>
      </c>
      <c r="BZ33" s="231">
        <f t="shared" si="36"/>
        <v>45328</v>
      </c>
      <c r="CA33" s="246" t="str">
        <f t="shared" si="37"/>
        <v>A3</v>
      </c>
      <c r="CB33" s="246">
        <f t="shared" si="38"/>
        <v>2</v>
      </c>
      <c r="CC33" s="246" t="str">
        <f>IF(OR(BZ33=0,CA33=0),"",CONCATENATE(CB33,CA33))</f>
        <v>2A3</v>
      </c>
      <c r="CD33" s="246">
        <f t="shared" si="40"/>
        <v>11</v>
      </c>
      <c r="CE33" s="246" t="str">
        <f t="shared" si="41"/>
        <v>11A3</v>
      </c>
      <c r="CF33" s="276">
        <f t="shared" si="42"/>
        <v>0</v>
      </c>
      <c r="CG33" s="277">
        <f t="shared" si="42"/>
        <v>0</v>
      </c>
      <c r="CH33" s="277">
        <f t="shared" si="42"/>
        <v>1</v>
      </c>
      <c r="CI33" s="278">
        <f t="shared" si="42"/>
        <v>0</v>
      </c>
      <c r="CJ33" s="280">
        <f t="shared" si="43"/>
        <v>1</v>
      </c>
      <c r="CK33" s="232">
        <f t="shared" si="44"/>
        <v>0</v>
      </c>
      <c r="CL33" s="1"/>
    </row>
    <row r="34" spans="1:90" ht="18" customHeight="1">
      <c r="A34" s="1"/>
      <c r="B34" s="1"/>
      <c r="C34" s="216"/>
      <c r="D34" s="287" t="str">
        <f t="shared" si="31"/>
        <v/>
      </c>
      <c r="E34" s="449">
        <f t="shared" si="32"/>
        <v>7</v>
      </c>
      <c r="F34" s="450"/>
      <c r="G34" s="451"/>
      <c r="H34" s="452">
        <v>45329</v>
      </c>
      <c r="I34" s="453"/>
      <c r="J34" s="453"/>
      <c r="K34" s="453"/>
      <c r="L34" s="453"/>
      <c r="M34" s="454"/>
      <c r="N34" s="455" t="s">
        <v>165</v>
      </c>
      <c r="O34" s="456"/>
      <c r="P34" s="456"/>
      <c r="Q34" s="456"/>
      <c r="R34" s="456"/>
      <c r="S34" s="456"/>
      <c r="T34" s="456"/>
      <c r="U34" s="456"/>
      <c r="V34" s="456"/>
      <c r="W34" s="456"/>
      <c r="X34" s="456"/>
      <c r="Y34" s="456"/>
      <c r="Z34" s="456"/>
      <c r="AA34" s="456"/>
      <c r="AB34" s="456"/>
      <c r="AC34" s="456"/>
      <c r="AD34" s="456"/>
      <c r="AE34" s="457"/>
      <c r="AF34" s="455" t="s">
        <v>254</v>
      </c>
      <c r="AG34" s="456"/>
      <c r="AH34" s="456"/>
      <c r="AI34" s="456"/>
      <c r="AJ34" s="456"/>
      <c r="AK34" s="456"/>
      <c r="AL34" s="456"/>
      <c r="AM34" s="456"/>
      <c r="AN34" s="457"/>
      <c r="AO34" s="466" t="s">
        <v>286</v>
      </c>
      <c r="AP34" s="456"/>
      <c r="AQ34" s="456"/>
      <c r="AR34" s="456"/>
      <c r="AS34" s="456"/>
      <c r="AT34" s="456"/>
      <c r="AU34" s="456"/>
      <c r="AV34" s="456"/>
      <c r="AW34" s="456"/>
      <c r="AX34" s="456"/>
      <c r="AY34" s="456"/>
      <c r="AZ34" s="456"/>
      <c r="BA34" s="456"/>
      <c r="BB34" s="456"/>
      <c r="BC34" s="456"/>
      <c r="BD34" s="456"/>
      <c r="BE34" s="456"/>
      <c r="BF34" s="456"/>
      <c r="BG34" s="457"/>
      <c r="BH34" s="458">
        <v>3</v>
      </c>
      <c r="BI34" s="459"/>
      <c r="BJ34" s="459"/>
      <c r="BK34" s="459"/>
      <c r="BL34" s="459"/>
      <c r="BM34" s="460"/>
      <c r="BN34" s="216"/>
      <c r="BO34" s="216"/>
      <c r="BP34" s="1"/>
      <c r="BQ34" s="120">
        <f>IF($F$3="","",IF(N34=$F$3,COUNTIF(BQ$23:BQ33,"&gt;0")+1,0))</f>
        <v>7</v>
      </c>
      <c r="BR34" s="1"/>
      <c r="BS34" s="20" t="str">
        <f>IF($N34="","",IF(VLOOKUP(VLOOKUP($N34,IMPOSTAZIONI!$E$6:$I$13,5,FALSE),IMPOSTAZIONI!$B$25:$N$32,3,FALSE)=0,"",VLOOKUP(VLOOKUP($N34,IMPOSTAZIONI!$E$6:$I$13,5,FALSE),IMPOSTAZIONI!$B$25:$N$32,3,FALSE)))</f>
        <v>Area 1</v>
      </c>
      <c r="BT34" s="20" t="str">
        <f>IF($N34="","",IF(VLOOKUP(VLOOKUP($N34,IMPOSTAZIONI!$E$6:$I$13,5,FALSE),IMPOSTAZIONI!$B$25:$N$32,6,FALSE)=0,"",VLOOKUP(VLOOKUP($N34,IMPOSTAZIONI!$E$6:$I$13,5,FALSE),IMPOSTAZIONI!$B$25:$N$32,6,FALSE)))</f>
        <v>Area 2</v>
      </c>
      <c r="BU34" s="20" t="str">
        <f>IF($N34="","",IF(VLOOKUP(VLOOKUP($N34,IMPOSTAZIONI!$E$6:$I$13,5,FALSE),IMPOSTAZIONI!$B$25:$N$32,9,FALSE)=0,"",VLOOKUP(VLOOKUP($N34,IMPOSTAZIONI!$E$6:$I$13,5,FALSE),IMPOSTAZIONI!$B$25:$N$32,9,FALSE)))</f>
        <v>Area 3</v>
      </c>
      <c r="BV34" s="20" t="str">
        <f>IF($N34="","",IF(VLOOKUP(VLOOKUP($N34,IMPOSTAZIONI!$E$6:$I$13,5,FALSE),IMPOSTAZIONI!$B$25:$N$32,12,FALSE)=0,"",VLOOKUP(VLOOKUP($N34,IMPOSTAZIONI!$E$6:$I$13,5,FALSE),IMPOSTAZIONI!$B$25:$N$32,12,FALSE)))</f>
        <v>Area 4</v>
      </c>
      <c r="BW34" s="221" t="str">
        <f t="shared" si="33"/>
        <v>Area 4</v>
      </c>
      <c r="BX34" s="221" t="str">
        <f t="shared" si="34"/>
        <v>BOOKING 1</v>
      </c>
      <c r="BY34" s="221">
        <f t="shared" si="35"/>
        <v>0</v>
      </c>
      <c r="BZ34" s="231">
        <f t="shared" si="36"/>
        <v>45329</v>
      </c>
      <c r="CA34" s="246" t="str">
        <f t="shared" si="37"/>
        <v>A4</v>
      </c>
      <c r="CB34" s="246">
        <f t="shared" si="38"/>
        <v>2</v>
      </c>
      <c r="CC34" s="246" t="str">
        <f>IF(OR(BZ34=0,CA34=0),"",CONCATENATE(CB34,CA34))</f>
        <v>2A4</v>
      </c>
      <c r="CD34" s="246">
        <f t="shared" si="40"/>
        <v>12</v>
      </c>
      <c r="CE34" s="246" t="str">
        <f t="shared" si="41"/>
        <v>12A4</v>
      </c>
      <c r="CF34" s="276">
        <f t="shared" si="42"/>
        <v>0</v>
      </c>
      <c r="CG34" s="277">
        <f t="shared" si="42"/>
        <v>0</v>
      </c>
      <c r="CH34" s="277">
        <f t="shared" si="42"/>
        <v>0</v>
      </c>
      <c r="CI34" s="278">
        <f t="shared" si="42"/>
        <v>1</v>
      </c>
      <c r="CJ34" s="280">
        <f t="shared" si="43"/>
        <v>1</v>
      </c>
      <c r="CK34" s="232">
        <f t="shared" si="44"/>
        <v>0</v>
      </c>
      <c r="CL34" s="1"/>
    </row>
    <row r="35" spans="1:90" ht="18" customHeight="1">
      <c r="A35" s="1"/>
      <c r="B35" s="1"/>
      <c r="C35" s="216"/>
      <c r="D35" s="287" t="str">
        <f t="shared" si="31"/>
        <v/>
      </c>
      <c r="E35" s="449" t="str">
        <f t="shared" si="32"/>
        <v/>
      </c>
      <c r="F35" s="450"/>
      <c r="G35" s="451"/>
      <c r="H35" s="452">
        <v>45329</v>
      </c>
      <c r="I35" s="453"/>
      <c r="J35" s="453"/>
      <c r="K35" s="453"/>
      <c r="L35" s="453"/>
      <c r="M35" s="454"/>
      <c r="N35" s="455" t="s">
        <v>238</v>
      </c>
      <c r="O35" s="456"/>
      <c r="P35" s="456"/>
      <c r="Q35" s="456"/>
      <c r="R35" s="456"/>
      <c r="S35" s="456"/>
      <c r="T35" s="456"/>
      <c r="U35" s="456"/>
      <c r="V35" s="456"/>
      <c r="W35" s="456"/>
      <c r="X35" s="456"/>
      <c r="Y35" s="456"/>
      <c r="Z35" s="456"/>
      <c r="AA35" s="456"/>
      <c r="AB35" s="456"/>
      <c r="AC35" s="456"/>
      <c r="AD35" s="456"/>
      <c r="AE35" s="457"/>
      <c r="AF35" s="455" t="s">
        <v>247</v>
      </c>
      <c r="AG35" s="456"/>
      <c r="AH35" s="456"/>
      <c r="AI35" s="456"/>
      <c r="AJ35" s="456"/>
      <c r="AK35" s="456"/>
      <c r="AL35" s="456"/>
      <c r="AM35" s="456"/>
      <c r="AN35" s="457"/>
      <c r="AO35" s="466" t="s">
        <v>286</v>
      </c>
      <c r="AP35" s="456"/>
      <c r="AQ35" s="456"/>
      <c r="AR35" s="456"/>
      <c r="AS35" s="456"/>
      <c r="AT35" s="456"/>
      <c r="AU35" s="456"/>
      <c r="AV35" s="456"/>
      <c r="AW35" s="456"/>
      <c r="AX35" s="456"/>
      <c r="AY35" s="456"/>
      <c r="AZ35" s="456"/>
      <c r="BA35" s="456"/>
      <c r="BB35" s="456"/>
      <c r="BC35" s="456"/>
      <c r="BD35" s="456"/>
      <c r="BE35" s="456"/>
      <c r="BF35" s="456"/>
      <c r="BG35" s="457"/>
      <c r="BH35" s="458">
        <v>1000</v>
      </c>
      <c r="BI35" s="459"/>
      <c r="BJ35" s="459"/>
      <c r="BK35" s="459"/>
      <c r="BL35" s="459"/>
      <c r="BM35" s="460"/>
      <c r="BN35" s="216"/>
      <c r="BO35" s="216"/>
      <c r="BP35" s="1"/>
      <c r="BQ35" s="120">
        <f>IF($F$3="","",IF(N35=$F$3,COUNTIF(BQ$23:BQ34,"&gt;0")+1,0))</f>
        <v>0</v>
      </c>
      <c r="BR35" s="1"/>
      <c r="BS35" s="20" t="str">
        <f>IF($N35="","",IF(VLOOKUP(VLOOKUP($N35,IMPOSTAZIONI!$E$6:$I$13,5,FALSE),IMPOSTAZIONI!$B$25:$N$32,3,FALSE)=0,"",VLOOKUP(VLOOKUP($N35,IMPOSTAZIONI!$E$6:$I$13,5,FALSE),IMPOSTAZIONI!$B$25:$N$32,3,FALSE)))</f>
        <v>Squadra 1</v>
      </c>
      <c r="BT35" s="20" t="str">
        <f>IF($N35="","",IF(VLOOKUP(VLOOKUP($N35,IMPOSTAZIONI!$E$6:$I$13,5,FALSE),IMPOSTAZIONI!$B$25:$N$32,6,FALSE)=0,"",VLOOKUP(VLOOKUP($N35,IMPOSTAZIONI!$E$6:$I$13,5,FALSE),IMPOSTAZIONI!$B$25:$N$32,6,FALSE)))</f>
        <v>Squadra 2</v>
      </c>
      <c r="BU35" s="20" t="str">
        <f>IF($N35="","",IF(VLOOKUP(VLOOKUP($N35,IMPOSTAZIONI!$E$6:$I$13,5,FALSE),IMPOSTAZIONI!$B$25:$N$32,9,FALSE)=0,"",VLOOKUP(VLOOKUP($N35,IMPOSTAZIONI!$E$6:$I$13,5,FALSE),IMPOSTAZIONI!$B$25:$N$32,9,FALSE)))</f>
        <v>Squadra 3</v>
      </c>
      <c r="BV35" s="20" t="str">
        <f>IF($N35="","",IF(VLOOKUP(VLOOKUP($N35,IMPOSTAZIONI!$E$6:$I$13,5,FALSE),IMPOSTAZIONI!$B$25:$N$32,12,FALSE)=0,"",VLOOKUP(VLOOKUP($N35,IMPOSTAZIONI!$E$6:$I$13,5,FALSE),IMPOSTAZIONI!$B$25:$N$32,12,FALSE)))</f>
        <v>Squadra 4</v>
      </c>
      <c r="BW35" s="221" t="str">
        <f t="shared" si="33"/>
        <v>Squadra 1</v>
      </c>
      <c r="BX35" s="221" t="str">
        <f t="shared" si="34"/>
        <v>CANTIERI PROGRAMMATI</v>
      </c>
      <c r="BY35" s="221">
        <f t="shared" si="35"/>
        <v>0</v>
      </c>
      <c r="BZ35" s="231">
        <f t="shared" si="36"/>
        <v>0</v>
      </c>
      <c r="CA35" s="246">
        <f t="shared" si="37"/>
        <v>0</v>
      </c>
      <c r="CB35" s="246">
        <f t="shared" si="38"/>
        <v>0</v>
      </c>
      <c r="CC35" s="246" t="str">
        <f>IF(OR(BZ35=0,CA35=0),"",CONCATENATE(CB35,CA35))</f>
        <v/>
      </c>
      <c r="CD35" s="246">
        <f t="shared" si="40"/>
        <v>5</v>
      </c>
      <c r="CE35" s="246">
        <f t="shared" si="41"/>
        <v>0</v>
      </c>
      <c r="CF35" s="276">
        <f t="shared" si="42"/>
        <v>0</v>
      </c>
      <c r="CG35" s="277">
        <f t="shared" si="42"/>
        <v>0</v>
      </c>
      <c r="CH35" s="277">
        <f t="shared" si="42"/>
        <v>0</v>
      </c>
      <c r="CI35" s="278">
        <f t="shared" si="42"/>
        <v>0</v>
      </c>
      <c r="CJ35" s="280">
        <f t="shared" si="43"/>
        <v>0</v>
      </c>
      <c r="CK35" s="232">
        <f t="shared" si="44"/>
        <v>0</v>
      </c>
      <c r="CL35" s="1"/>
    </row>
    <row r="36" spans="1:90" ht="18" customHeight="1">
      <c r="A36" s="1"/>
      <c r="B36" s="1"/>
      <c r="C36" s="216"/>
      <c r="D36" s="287" t="str">
        <f t="shared" si="31"/>
        <v/>
      </c>
      <c r="E36" s="449" t="str">
        <f t="shared" si="32"/>
        <v/>
      </c>
      <c r="F36" s="450"/>
      <c r="G36" s="451"/>
      <c r="H36" s="452">
        <v>45330</v>
      </c>
      <c r="I36" s="453"/>
      <c r="J36" s="453"/>
      <c r="K36" s="453"/>
      <c r="L36" s="453"/>
      <c r="M36" s="454"/>
      <c r="N36" s="455" t="s">
        <v>238</v>
      </c>
      <c r="O36" s="456"/>
      <c r="P36" s="456"/>
      <c r="Q36" s="456"/>
      <c r="R36" s="456"/>
      <c r="S36" s="456"/>
      <c r="T36" s="456"/>
      <c r="U36" s="456"/>
      <c r="V36" s="456"/>
      <c r="W36" s="456"/>
      <c r="X36" s="456"/>
      <c r="Y36" s="456"/>
      <c r="Z36" s="456"/>
      <c r="AA36" s="456"/>
      <c r="AB36" s="456"/>
      <c r="AC36" s="456"/>
      <c r="AD36" s="456"/>
      <c r="AE36" s="457"/>
      <c r="AF36" s="455" t="s">
        <v>247</v>
      </c>
      <c r="AG36" s="456"/>
      <c r="AH36" s="456"/>
      <c r="AI36" s="456"/>
      <c r="AJ36" s="456"/>
      <c r="AK36" s="456"/>
      <c r="AL36" s="456"/>
      <c r="AM36" s="456"/>
      <c r="AN36" s="457"/>
      <c r="AO36" s="466" t="s">
        <v>286</v>
      </c>
      <c r="AP36" s="456"/>
      <c r="AQ36" s="456"/>
      <c r="AR36" s="456"/>
      <c r="AS36" s="456"/>
      <c r="AT36" s="456"/>
      <c r="AU36" s="456"/>
      <c r="AV36" s="456"/>
      <c r="AW36" s="456"/>
      <c r="AX36" s="456"/>
      <c r="AY36" s="456"/>
      <c r="AZ36" s="456"/>
      <c r="BA36" s="456"/>
      <c r="BB36" s="456"/>
      <c r="BC36" s="456"/>
      <c r="BD36" s="456"/>
      <c r="BE36" s="456"/>
      <c r="BF36" s="456"/>
      <c r="BG36" s="457"/>
      <c r="BH36" s="458">
        <v>2000</v>
      </c>
      <c r="BI36" s="459"/>
      <c r="BJ36" s="459"/>
      <c r="BK36" s="459"/>
      <c r="BL36" s="459"/>
      <c r="BM36" s="460"/>
      <c r="BN36" s="216"/>
      <c r="BO36" s="216"/>
      <c r="BP36" s="1"/>
      <c r="BQ36" s="120">
        <f>IF($F$3="","",IF(N36=$F$3,COUNTIF(BQ$23:BQ35,"&gt;0")+1,0))</f>
        <v>0</v>
      </c>
      <c r="BR36" s="1"/>
      <c r="BS36" s="20" t="str">
        <f>IF($N36="","",IF(VLOOKUP(VLOOKUP($N36,IMPOSTAZIONI!$E$6:$I$13,5,FALSE),IMPOSTAZIONI!$B$25:$N$32,3,FALSE)=0,"",VLOOKUP(VLOOKUP($N36,IMPOSTAZIONI!$E$6:$I$13,5,FALSE),IMPOSTAZIONI!$B$25:$N$32,3,FALSE)))</f>
        <v>Squadra 1</v>
      </c>
      <c r="BT36" s="20" t="str">
        <f>IF($N36="","",IF(VLOOKUP(VLOOKUP($N36,IMPOSTAZIONI!$E$6:$I$13,5,FALSE),IMPOSTAZIONI!$B$25:$N$32,6,FALSE)=0,"",VLOOKUP(VLOOKUP($N36,IMPOSTAZIONI!$E$6:$I$13,5,FALSE),IMPOSTAZIONI!$B$25:$N$32,6,FALSE)))</f>
        <v>Squadra 2</v>
      </c>
      <c r="BU36" s="20" t="str">
        <f>IF($N36="","",IF(VLOOKUP(VLOOKUP($N36,IMPOSTAZIONI!$E$6:$I$13,5,FALSE),IMPOSTAZIONI!$B$25:$N$32,9,FALSE)=0,"",VLOOKUP(VLOOKUP($N36,IMPOSTAZIONI!$E$6:$I$13,5,FALSE),IMPOSTAZIONI!$B$25:$N$32,9,FALSE)))</f>
        <v>Squadra 3</v>
      </c>
      <c r="BV36" s="20" t="str">
        <f>IF($N36="","",IF(VLOOKUP(VLOOKUP($N36,IMPOSTAZIONI!$E$6:$I$13,5,FALSE),IMPOSTAZIONI!$B$25:$N$32,12,FALSE)=0,"",VLOOKUP(VLOOKUP($N36,IMPOSTAZIONI!$E$6:$I$13,5,FALSE),IMPOSTAZIONI!$B$25:$N$32,12,FALSE)))</f>
        <v>Squadra 4</v>
      </c>
      <c r="BW36" s="221" t="str">
        <f t="shared" si="33"/>
        <v>Squadra 1</v>
      </c>
      <c r="BX36" s="221" t="str">
        <f t="shared" si="34"/>
        <v>CANTIERI PROGRAMMATI</v>
      </c>
      <c r="BY36" s="221">
        <f t="shared" si="35"/>
        <v>0</v>
      </c>
      <c r="BZ36" s="231">
        <f t="shared" si="36"/>
        <v>0</v>
      </c>
      <c r="CA36" s="246">
        <f t="shared" si="37"/>
        <v>0</v>
      </c>
      <c r="CB36" s="246">
        <f t="shared" si="38"/>
        <v>0</v>
      </c>
      <c r="CC36" s="246" t="str">
        <f>IF(OR(BZ36=0,CA36=0),"",CONCATENATE(CB36,CA36))</f>
        <v/>
      </c>
      <c r="CD36" s="246">
        <f t="shared" si="40"/>
        <v>5</v>
      </c>
      <c r="CE36" s="246">
        <f t="shared" si="41"/>
        <v>0</v>
      </c>
      <c r="CF36" s="276">
        <f t="shared" si="42"/>
        <v>0</v>
      </c>
      <c r="CG36" s="277">
        <f t="shared" si="42"/>
        <v>0</v>
      </c>
      <c r="CH36" s="277">
        <f t="shared" si="42"/>
        <v>0</v>
      </c>
      <c r="CI36" s="278">
        <f t="shared" si="42"/>
        <v>0</v>
      </c>
      <c r="CJ36" s="280">
        <f t="shared" si="43"/>
        <v>0</v>
      </c>
      <c r="CK36" s="232">
        <f t="shared" si="44"/>
        <v>0</v>
      </c>
      <c r="CL36" s="1"/>
    </row>
    <row r="37" spans="1:90" ht="18" customHeight="1">
      <c r="A37" s="1"/>
      <c r="B37" s="1"/>
      <c r="C37" s="216"/>
      <c r="D37" s="287" t="str">
        <f t="shared" ref="D37:D100" si="45">IF(BY37=1,"Errore",IF(BY37=2,"+ EVN nel gg.",""))</f>
        <v/>
      </c>
      <c r="E37" s="449" t="str">
        <f t="shared" ref="E37:E100" si="46">IF(BQ37=0,"",BQ37)</f>
        <v/>
      </c>
      <c r="F37" s="450"/>
      <c r="G37" s="451"/>
      <c r="H37" s="452">
        <v>45331</v>
      </c>
      <c r="I37" s="453"/>
      <c r="J37" s="453"/>
      <c r="K37" s="453"/>
      <c r="L37" s="453"/>
      <c r="M37" s="454"/>
      <c r="N37" s="455" t="s">
        <v>238</v>
      </c>
      <c r="O37" s="456"/>
      <c r="P37" s="456"/>
      <c r="Q37" s="456"/>
      <c r="R37" s="456"/>
      <c r="S37" s="456"/>
      <c r="T37" s="456"/>
      <c r="U37" s="456"/>
      <c r="V37" s="456"/>
      <c r="W37" s="456"/>
      <c r="X37" s="456"/>
      <c r="Y37" s="456"/>
      <c r="Z37" s="456"/>
      <c r="AA37" s="456"/>
      <c r="AB37" s="456"/>
      <c r="AC37" s="456"/>
      <c r="AD37" s="456"/>
      <c r="AE37" s="457"/>
      <c r="AF37" s="455" t="s">
        <v>247</v>
      </c>
      <c r="AG37" s="456"/>
      <c r="AH37" s="456"/>
      <c r="AI37" s="456"/>
      <c r="AJ37" s="456"/>
      <c r="AK37" s="456"/>
      <c r="AL37" s="456"/>
      <c r="AM37" s="456"/>
      <c r="AN37" s="457"/>
      <c r="AO37" s="466" t="s">
        <v>286</v>
      </c>
      <c r="AP37" s="456"/>
      <c r="AQ37" s="456"/>
      <c r="AR37" s="456"/>
      <c r="AS37" s="456"/>
      <c r="AT37" s="456"/>
      <c r="AU37" s="456"/>
      <c r="AV37" s="456"/>
      <c r="AW37" s="456"/>
      <c r="AX37" s="456"/>
      <c r="AY37" s="456"/>
      <c r="AZ37" s="456"/>
      <c r="BA37" s="456"/>
      <c r="BB37" s="456"/>
      <c r="BC37" s="456"/>
      <c r="BD37" s="456"/>
      <c r="BE37" s="456"/>
      <c r="BF37" s="456"/>
      <c r="BG37" s="457"/>
      <c r="BH37" s="458">
        <v>3000</v>
      </c>
      <c r="BI37" s="459"/>
      <c r="BJ37" s="459"/>
      <c r="BK37" s="459"/>
      <c r="BL37" s="459"/>
      <c r="BM37" s="460"/>
      <c r="BN37" s="216"/>
      <c r="BO37" s="216"/>
      <c r="BP37" s="1"/>
      <c r="BQ37" s="120">
        <f>IF($F$3="","",IF(N37=$F$3,COUNTIF(BQ$23:BQ36,"&gt;0")+1,0))</f>
        <v>0</v>
      </c>
      <c r="BR37" s="1"/>
      <c r="BS37" s="20" t="str">
        <f>IF($N37="","",IF(VLOOKUP(VLOOKUP($N37,IMPOSTAZIONI!$E$6:$I$13,5,FALSE),IMPOSTAZIONI!$B$25:$N$32,3,FALSE)=0,"",VLOOKUP(VLOOKUP($N37,IMPOSTAZIONI!$E$6:$I$13,5,FALSE),IMPOSTAZIONI!$B$25:$N$32,3,FALSE)))</f>
        <v>Squadra 1</v>
      </c>
      <c r="BT37" s="20" t="str">
        <f>IF($N37="","",IF(VLOOKUP(VLOOKUP($N37,IMPOSTAZIONI!$E$6:$I$13,5,FALSE),IMPOSTAZIONI!$B$25:$N$32,6,FALSE)=0,"",VLOOKUP(VLOOKUP($N37,IMPOSTAZIONI!$E$6:$I$13,5,FALSE),IMPOSTAZIONI!$B$25:$N$32,6,FALSE)))</f>
        <v>Squadra 2</v>
      </c>
      <c r="BU37" s="20" t="str">
        <f>IF($N37="","",IF(VLOOKUP(VLOOKUP($N37,IMPOSTAZIONI!$E$6:$I$13,5,FALSE),IMPOSTAZIONI!$B$25:$N$32,9,FALSE)=0,"",VLOOKUP(VLOOKUP($N37,IMPOSTAZIONI!$E$6:$I$13,5,FALSE),IMPOSTAZIONI!$B$25:$N$32,9,FALSE)))</f>
        <v>Squadra 3</v>
      </c>
      <c r="BV37" s="20" t="str">
        <f>IF($N37="","",IF(VLOOKUP(VLOOKUP($N37,IMPOSTAZIONI!$E$6:$I$13,5,FALSE),IMPOSTAZIONI!$B$25:$N$32,12,FALSE)=0,"",VLOOKUP(VLOOKUP($N37,IMPOSTAZIONI!$E$6:$I$13,5,FALSE),IMPOSTAZIONI!$B$25:$N$32,12,FALSE)))</f>
        <v>Squadra 4</v>
      </c>
      <c r="BW37" s="221" t="str">
        <f t="shared" ref="BW37:BW100" si="47">IF(AF37="","",HLOOKUP(AF37,BS37:BV37,1,FALSE))</f>
        <v>Squadra 1</v>
      </c>
      <c r="BX37" s="221" t="str">
        <f t="shared" si="34"/>
        <v>CANTIERI PROGRAMMATI</v>
      </c>
      <c r="BY37" s="221">
        <f t="shared" si="35"/>
        <v>0</v>
      </c>
      <c r="BZ37" s="231">
        <f t="shared" si="36"/>
        <v>0</v>
      </c>
      <c r="CA37" s="246">
        <f t="shared" si="37"/>
        <v>0</v>
      </c>
      <c r="CB37" s="246">
        <f t="shared" ref="CB37:CB100" si="48">IF(BZ37=0,0,MONTH(BZ37))</f>
        <v>0</v>
      </c>
      <c r="CC37" s="246" t="str">
        <f t="shared" ref="CC37:CC100" si="49">IF(OR(BZ37=0,CA37=0),"",CONCATENATE(CB37,CA37))</f>
        <v/>
      </c>
      <c r="CD37" s="246">
        <f t="shared" si="40"/>
        <v>5</v>
      </c>
      <c r="CE37" s="246">
        <f t="shared" ref="CE37:CE100" si="50">IF(CA37&gt;0,CONCATENATE(CD37,CA37),0)</f>
        <v>0</v>
      </c>
      <c r="CF37" s="276">
        <f t="shared" si="42"/>
        <v>0</v>
      </c>
      <c r="CG37" s="277">
        <f t="shared" si="42"/>
        <v>0</v>
      </c>
      <c r="CH37" s="277">
        <f t="shared" si="42"/>
        <v>0</v>
      </c>
      <c r="CI37" s="278">
        <f t="shared" si="42"/>
        <v>0</v>
      </c>
      <c r="CJ37" s="280">
        <f t="shared" ref="CJ37:CJ100" si="51">COUNTIF(CF37:CI37,"&gt;0")</f>
        <v>0</v>
      </c>
      <c r="CK37" s="232">
        <f t="shared" si="44"/>
        <v>0</v>
      </c>
      <c r="CL37" s="1"/>
    </row>
    <row r="38" spans="1:90" ht="18" customHeight="1">
      <c r="A38" s="1"/>
      <c r="B38" s="1"/>
      <c r="C38" s="216"/>
      <c r="D38" s="287" t="str">
        <f t="shared" si="45"/>
        <v/>
      </c>
      <c r="E38" s="449" t="str">
        <f t="shared" si="46"/>
        <v/>
      </c>
      <c r="F38" s="450"/>
      <c r="G38" s="451"/>
      <c r="H38" s="452">
        <v>45332</v>
      </c>
      <c r="I38" s="453"/>
      <c r="J38" s="453"/>
      <c r="K38" s="453"/>
      <c r="L38" s="453"/>
      <c r="M38" s="454"/>
      <c r="N38" s="455" t="s">
        <v>238</v>
      </c>
      <c r="O38" s="456"/>
      <c r="P38" s="456"/>
      <c r="Q38" s="456"/>
      <c r="R38" s="456"/>
      <c r="S38" s="456"/>
      <c r="T38" s="456"/>
      <c r="U38" s="456"/>
      <c r="V38" s="456"/>
      <c r="W38" s="456"/>
      <c r="X38" s="456"/>
      <c r="Y38" s="456"/>
      <c r="Z38" s="456"/>
      <c r="AA38" s="456"/>
      <c r="AB38" s="456"/>
      <c r="AC38" s="456"/>
      <c r="AD38" s="456"/>
      <c r="AE38" s="457"/>
      <c r="AF38" s="455" t="s">
        <v>247</v>
      </c>
      <c r="AG38" s="456"/>
      <c r="AH38" s="456"/>
      <c r="AI38" s="456"/>
      <c r="AJ38" s="456"/>
      <c r="AK38" s="456"/>
      <c r="AL38" s="456"/>
      <c r="AM38" s="456"/>
      <c r="AN38" s="457"/>
      <c r="AO38" s="466" t="s">
        <v>286</v>
      </c>
      <c r="AP38" s="456"/>
      <c r="AQ38" s="456"/>
      <c r="AR38" s="456"/>
      <c r="AS38" s="456"/>
      <c r="AT38" s="456"/>
      <c r="AU38" s="456"/>
      <c r="AV38" s="456"/>
      <c r="AW38" s="456"/>
      <c r="AX38" s="456"/>
      <c r="AY38" s="456"/>
      <c r="AZ38" s="456"/>
      <c r="BA38" s="456"/>
      <c r="BB38" s="456"/>
      <c r="BC38" s="456"/>
      <c r="BD38" s="456"/>
      <c r="BE38" s="456"/>
      <c r="BF38" s="456"/>
      <c r="BG38" s="457"/>
      <c r="BH38" s="458">
        <v>4000</v>
      </c>
      <c r="BI38" s="459"/>
      <c r="BJ38" s="459"/>
      <c r="BK38" s="459"/>
      <c r="BL38" s="459"/>
      <c r="BM38" s="460"/>
      <c r="BN38" s="216"/>
      <c r="BO38" s="216"/>
      <c r="BP38" s="1"/>
      <c r="BQ38" s="120">
        <f>IF($F$3="","",IF(N38=$F$3,COUNTIF(BQ$23:BQ37,"&gt;0")+1,0))</f>
        <v>0</v>
      </c>
      <c r="BR38" s="1"/>
      <c r="BS38" s="20" t="str">
        <f>IF($N38="","",IF(VLOOKUP(VLOOKUP($N38,IMPOSTAZIONI!$E$6:$I$13,5,FALSE),IMPOSTAZIONI!$B$25:$N$32,3,FALSE)=0,"",VLOOKUP(VLOOKUP($N38,IMPOSTAZIONI!$E$6:$I$13,5,FALSE),IMPOSTAZIONI!$B$25:$N$32,3,FALSE)))</f>
        <v>Squadra 1</v>
      </c>
      <c r="BT38" s="20" t="str">
        <f>IF($N38="","",IF(VLOOKUP(VLOOKUP($N38,IMPOSTAZIONI!$E$6:$I$13,5,FALSE),IMPOSTAZIONI!$B$25:$N$32,6,FALSE)=0,"",VLOOKUP(VLOOKUP($N38,IMPOSTAZIONI!$E$6:$I$13,5,FALSE),IMPOSTAZIONI!$B$25:$N$32,6,FALSE)))</f>
        <v>Squadra 2</v>
      </c>
      <c r="BU38" s="20" t="str">
        <f>IF($N38="","",IF(VLOOKUP(VLOOKUP($N38,IMPOSTAZIONI!$E$6:$I$13,5,FALSE),IMPOSTAZIONI!$B$25:$N$32,9,FALSE)=0,"",VLOOKUP(VLOOKUP($N38,IMPOSTAZIONI!$E$6:$I$13,5,FALSE),IMPOSTAZIONI!$B$25:$N$32,9,FALSE)))</f>
        <v>Squadra 3</v>
      </c>
      <c r="BV38" s="20" t="str">
        <f>IF($N38="","",IF(VLOOKUP(VLOOKUP($N38,IMPOSTAZIONI!$E$6:$I$13,5,FALSE),IMPOSTAZIONI!$B$25:$N$32,12,FALSE)=0,"",VLOOKUP(VLOOKUP($N38,IMPOSTAZIONI!$E$6:$I$13,5,FALSE),IMPOSTAZIONI!$B$25:$N$32,12,FALSE)))</f>
        <v>Squadra 4</v>
      </c>
      <c r="BW38" s="221" t="str">
        <f t="shared" si="47"/>
        <v>Squadra 1</v>
      </c>
      <c r="BX38" s="221" t="str">
        <f t="shared" si="34"/>
        <v>CANTIERI PROGRAMMATI</v>
      </c>
      <c r="BY38" s="221">
        <f t="shared" si="35"/>
        <v>0</v>
      </c>
      <c r="BZ38" s="231">
        <f t="shared" si="36"/>
        <v>0</v>
      </c>
      <c r="CA38" s="246">
        <f t="shared" si="37"/>
        <v>0</v>
      </c>
      <c r="CB38" s="246">
        <f t="shared" si="48"/>
        <v>0</v>
      </c>
      <c r="CC38" s="246" t="str">
        <f t="shared" si="49"/>
        <v/>
      </c>
      <c r="CD38" s="246">
        <f t="shared" si="40"/>
        <v>5</v>
      </c>
      <c r="CE38" s="246">
        <f t="shared" si="50"/>
        <v>0</v>
      </c>
      <c r="CF38" s="276">
        <f t="shared" si="42"/>
        <v>0</v>
      </c>
      <c r="CG38" s="277">
        <f t="shared" si="42"/>
        <v>0</v>
      </c>
      <c r="CH38" s="277">
        <f t="shared" si="42"/>
        <v>0</v>
      </c>
      <c r="CI38" s="278">
        <f t="shared" si="42"/>
        <v>0</v>
      </c>
      <c r="CJ38" s="280">
        <f t="shared" si="51"/>
        <v>0</v>
      </c>
      <c r="CK38" s="232">
        <f t="shared" si="44"/>
        <v>0</v>
      </c>
      <c r="CL38" s="1"/>
    </row>
    <row r="39" spans="1:90" ht="18" customHeight="1">
      <c r="A39" s="1"/>
      <c r="B39" s="1"/>
      <c r="C39" s="216"/>
      <c r="D39" s="287" t="str">
        <f t="shared" si="45"/>
        <v/>
      </c>
      <c r="E39" s="449">
        <f t="shared" si="46"/>
        <v>8</v>
      </c>
      <c r="F39" s="450"/>
      <c r="G39" s="451"/>
      <c r="H39" s="452">
        <v>45330</v>
      </c>
      <c r="I39" s="453"/>
      <c r="J39" s="453"/>
      <c r="K39" s="453"/>
      <c r="L39" s="453"/>
      <c r="M39" s="454"/>
      <c r="N39" s="466" t="s">
        <v>165</v>
      </c>
      <c r="O39" s="456"/>
      <c r="P39" s="456"/>
      <c r="Q39" s="456"/>
      <c r="R39" s="456"/>
      <c r="S39" s="456"/>
      <c r="T39" s="456"/>
      <c r="U39" s="456"/>
      <c r="V39" s="456"/>
      <c r="W39" s="456"/>
      <c r="X39" s="456"/>
      <c r="Y39" s="456"/>
      <c r="Z39" s="456"/>
      <c r="AA39" s="456"/>
      <c r="AB39" s="456"/>
      <c r="AC39" s="456"/>
      <c r="AD39" s="456"/>
      <c r="AE39" s="457"/>
      <c r="AF39" s="455" t="s">
        <v>254</v>
      </c>
      <c r="AG39" s="456"/>
      <c r="AH39" s="456"/>
      <c r="AI39" s="456"/>
      <c r="AJ39" s="456"/>
      <c r="AK39" s="456"/>
      <c r="AL39" s="456"/>
      <c r="AM39" s="456"/>
      <c r="AN39" s="457"/>
      <c r="AO39" s="466" t="s">
        <v>286</v>
      </c>
      <c r="AP39" s="456"/>
      <c r="AQ39" s="456"/>
      <c r="AR39" s="456"/>
      <c r="AS39" s="456"/>
      <c r="AT39" s="456"/>
      <c r="AU39" s="456"/>
      <c r="AV39" s="456"/>
      <c r="AW39" s="456"/>
      <c r="AX39" s="456"/>
      <c r="AY39" s="456"/>
      <c r="AZ39" s="456"/>
      <c r="BA39" s="456"/>
      <c r="BB39" s="456"/>
      <c r="BC39" s="456"/>
      <c r="BD39" s="456"/>
      <c r="BE39" s="456"/>
      <c r="BF39" s="456"/>
      <c r="BG39" s="457"/>
      <c r="BH39" s="458">
        <v>10</v>
      </c>
      <c r="BI39" s="459"/>
      <c r="BJ39" s="459"/>
      <c r="BK39" s="459"/>
      <c r="BL39" s="459"/>
      <c r="BM39" s="460"/>
      <c r="BN39" s="216"/>
      <c r="BO39" s="216"/>
      <c r="BP39" s="1"/>
      <c r="BQ39" s="120">
        <f>IF($F$3="","",IF(N39=$F$3,COUNTIF(BQ$23:BQ38,"&gt;0")+1,0))</f>
        <v>8</v>
      </c>
      <c r="BR39" s="1"/>
      <c r="BS39" s="20" t="str">
        <f>IF($N39="","",IF(VLOOKUP(VLOOKUP($N39,IMPOSTAZIONI!$E$6:$I$13,5,FALSE),IMPOSTAZIONI!$B$25:$N$32,3,FALSE)=0,"",VLOOKUP(VLOOKUP($N39,IMPOSTAZIONI!$E$6:$I$13,5,FALSE),IMPOSTAZIONI!$B$25:$N$32,3,FALSE)))</f>
        <v>Area 1</v>
      </c>
      <c r="BT39" s="20" t="str">
        <f>IF($N39="","",IF(VLOOKUP(VLOOKUP($N39,IMPOSTAZIONI!$E$6:$I$13,5,FALSE),IMPOSTAZIONI!$B$25:$N$32,6,FALSE)=0,"",VLOOKUP(VLOOKUP($N39,IMPOSTAZIONI!$E$6:$I$13,5,FALSE),IMPOSTAZIONI!$B$25:$N$32,6,FALSE)))</f>
        <v>Area 2</v>
      </c>
      <c r="BU39" s="20" t="str">
        <f>IF($N39="","",IF(VLOOKUP(VLOOKUP($N39,IMPOSTAZIONI!$E$6:$I$13,5,FALSE),IMPOSTAZIONI!$B$25:$N$32,9,FALSE)=0,"",VLOOKUP(VLOOKUP($N39,IMPOSTAZIONI!$E$6:$I$13,5,FALSE),IMPOSTAZIONI!$B$25:$N$32,9,FALSE)))</f>
        <v>Area 3</v>
      </c>
      <c r="BV39" s="20" t="str">
        <f>IF($N39="","",IF(VLOOKUP(VLOOKUP($N39,IMPOSTAZIONI!$E$6:$I$13,5,FALSE),IMPOSTAZIONI!$B$25:$N$32,12,FALSE)=0,"",VLOOKUP(VLOOKUP($N39,IMPOSTAZIONI!$E$6:$I$13,5,FALSE),IMPOSTAZIONI!$B$25:$N$32,12,FALSE)))</f>
        <v>Area 4</v>
      </c>
      <c r="BW39" s="221" t="str">
        <f t="shared" si="47"/>
        <v>Area 4</v>
      </c>
      <c r="BX39" s="221" t="str">
        <f t="shared" si="34"/>
        <v>BOOKING 1</v>
      </c>
      <c r="BY39" s="221">
        <f t="shared" si="35"/>
        <v>0</v>
      </c>
      <c r="BZ39" s="231">
        <f t="shared" si="36"/>
        <v>45330</v>
      </c>
      <c r="CA39" s="246" t="str">
        <f t="shared" si="37"/>
        <v>A4</v>
      </c>
      <c r="CB39" s="246">
        <f t="shared" si="48"/>
        <v>2</v>
      </c>
      <c r="CC39" s="246" t="str">
        <f t="shared" si="49"/>
        <v>2A4</v>
      </c>
      <c r="CD39" s="246">
        <f t="shared" si="40"/>
        <v>17</v>
      </c>
      <c r="CE39" s="246" t="str">
        <f t="shared" si="50"/>
        <v>17A4</v>
      </c>
      <c r="CF39" s="276">
        <f t="shared" si="42"/>
        <v>0</v>
      </c>
      <c r="CG39" s="277">
        <f t="shared" si="42"/>
        <v>0</v>
      </c>
      <c r="CH39" s="277">
        <f t="shared" si="42"/>
        <v>0</v>
      </c>
      <c r="CI39" s="278">
        <f t="shared" si="42"/>
        <v>1</v>
      </c>
      <c r="CJ39" s="280">
        <f t="shared" si="51"/>
        <v>1</v>
      </c>
      <c r="CK39" s="232">
        <f t="shared" si="44"/>
        <v>0</v>
      </c>
      <c r="CL39" s="1"/>
    </row>
    <row r="40" spans="1:90" ht="18" customHeight="1">
      <c r="A40" s="1"/>
      <c r="B40" s="1"/>
      <c r="C40" s="216"/>
      <c r="D40" s="287" t="str">
        <f t="shared" si="45"/>
        <v/>
      </c>
      <c r="E40" s="449" t="str">
        <f t="shared" si="46"/>
        <v/>
      </c>
      <c r="F40" s="450"/>
      <c r="G40" s="451"/>
      <c r="H40" s="452"/>
      <c r="I40" s="453"/>
      <c r="J40" s="453"/>
      <c r="K40" s="453"/>
      <c r="L40" s="453"/>
      <c r="M40" s="454"/>
      <c r="N40" s="455"/>
      <c r="O40" s="456"/>
      <c r="P40" s="456"/>
      <c r="Q40" s="456"/>
      <c r="R40" s="456"/>
      <c r="S40" s="456"/>
      <c r="T40" s="456"/>
      <c r="U40" s="456"/>
      <c r="V40" s="456"/>
      <c r="W40" s="456"/>
      <c r="X40" s="456"/>
      <c r="Y40" s="456"/>
      <c r="Z40" s="456"/>
      <c r="AA40" s="456"/>
      <c r="AB40" s="456"/>
      <c r="AC40" s="456"/>
      <c r="AD40" s="456"/>
      <c r="AE40" s="457"/>
      <c r="AF40" s="455"/>
      <c r="AG40" s="456"/>
      <c r="AH40" s="456"/>
      <c r="AI40" s="456"/>
      <c r="AJ40" s="456"/>
      <c r="AK40" s="456"/>
      <c r="AL40" s="456"/>
      <c r="AM40" s="456"/>
      <c r="AN40" s="457"/>
      <c r="AO40" s="455"/>
      <c r="AP40" s="456"/>
      <c r="AQ40" s="456"/>
      <c r="AR40" s="456"/>
      <c r="AS40" s="456"/>
      <c r="AT40" s="456"/>
      <c r="AU40" s="456"/>
      <c r="AV40" s="456"/>
      <c r="AW40" s="456"/>
      <c r="AX40" s="456"/>
      <c r="AY40" s="456"/>
      <c r="AZ40" s="456"/>
      <c r="BA40" s="456"/>
      <c r="BB40" s="456"/>
      <c r="BC40" s="456"/>
      <c r="BD40" s="456"/>
      <c r="BE40" s="456"/>
      <c r="BF40" s="456"/>
      <c r="BG40" s="457"/>
      <c r="BH40" s="458"/>
      <c r="BI40" s="459"/>
      <c r="BJ40" s="459"/>
      <c r="BK40" s="459"/>
      <c r="BL40" s="459"/>
      <c r="BM40" s="460"/>
      <c r="BN40" s="216"/>
      <c r="BO40" s="216"/>
      <c r="BP40" s="1"/>
      <c r="BQ40" s="120">
        <f>IF($F$3="","",IF(N40=$F$3,COUNTIF(BQ$23:BQ39,"&gt;0")+1,0))</f>
        <v>0</v>
      </c>
      <c r="BR40" s="1"/>
      <c r="BS40" s="20" t="str">
        <f>IF($N40="","",IF(VLOOKUP(VLOOKUP($N40,IMPOSTAZIONI!$E$6:$I$13,5,FALSE),IMPOSTAZIONI!$B$25:$N$32,3,FALSE)=0,"",VLOOKUP(VLOOKUP($N40,IMPOSTAZIONI!$E$6:$I$13,5,FALSE),IMPOSTAZIONI!$B$25:$N$32,3,FALSE)))</f>
        <v/>
      </c>
      <c r="BT40" s="20" t="str">
        <f>IF($N40="","",IF(VLOOKUP(VLOOKUP($N40,IMPOSTAZIONI!$E$6:$I$13,5,FALSE),IMPOSTAZIONI!$B$25:$N$32,6,FALSE)=0,"",VLOOKUP(VLOOKUP($N40,IMPOSTAZIONI!$E$6:$I$13,5,FALSE),IMPOSTAZIONI!$B$25:$N$32,6,FALSE)))</f>
        <v/>
      </c>
      <c r="BU40" s="20" t="str">
        <f>IF($N40="","",IF(VLOOKUP(VLOOKUP($N40,IMPOSTAZIONI!$E$6:$I$13,5,FALSE),IMPOSTAZIONI!$B$25:$N$32,9,FALSE)=0,"",VLOOKUP(VLOOKUP($N40,IMPOSTAZIONI!$E$6:$I$13,5,FALSE),IMPOSTAZIONI!$B$25:$N$32,9,FALSE)))</f>
        <v/>
      </c>
      <c r="BV40" s="20" t="str">
        <f>IF($N40="","",IF(VLOOKUP(VLOOKUP($N40,IMPOSTAZIONI!$E$6:$I$13,5,FALSE),IMPOSTAZIONI!$B$25:$N$32,12,FALSE)=0,"",VLOOKUP(VLOOKUP($N40,IMPOSTAZIONI!$E$6:$I$13,5,FALSE),IMPOSTAZIONI!$B$25:$N$32,12,FALSE)))</f>
        <v/>
      </c>
      <c r="BW40" s="221" t="str">
        <f t="shared" si="47"/>
        <v/>
      </c>
      <c r="BX40" s="221" t="str">
        <f t="shared" si="34"/>
        <v/>
      </c>
      <c r="BY40" s="221">
        <f t="shared" si="35"/>
        <v>0</v>
      </c>
      <c r="BZ40" s="231">
        <f t="shared" si="36"/>
        <v>0</v>
      </c>
      <c r="CA40" s="246">
        <f t="shared" si="37"/>
        <v>0</v>
      </c>
      <c r="CB40" s="246">
        <f t="shared" si="48"/>
        <v>0</v>
      </c>
      <c r="CC40" s="246" t="str">
        <f t="shared" si="49"/>
        <v/>
      </c>
      <c r="CD40" s="246">
        <f t="shared" si="40"/>
        <v>5</v>
      </c>
      <c r="CE40" s="246">
        <f t="shared" si="50"/>
        <v>0</v>
      </c>
      <c r="CF40" s="276">
        <f t="shared" si="42"/>
        <v>0</v>
      </c>
      <c r="CG40" s="277">
        <f t="shared" si="42"/>
        <v>0</v>
      </c>
      <c r="CH40" s="277">
        <f t="shared" si="42"/>
        <v>0</v>
      </c>
      <c r="CI40" s="278">
        <f t="shared" si="42"/>
        <v>0</v>
      </c>
      <c r="CJ40" s="280">
        <f t="shared" si="51"/>
        <v>0</v>
      </c>
      <c r="CK40" s="232">
        <f t="shared" si="44"/>
        <v>0</v>
      </c>
      <c r="CL40" s="1"/>
    </row>
    <row r="41" spans="1:90" ht="18" customHeight="1">
      <c r="A41" s="1"/>
      <c r="B41" s="1"/>
      <c r="C41" s="216"/>
      <c r="D41" s="287" t="str">
        <f t="shared" si="45"/>
        <v/>
      </c>
      <c r="E41" s="449" t="str">
        <f t="shared" si="46"/>
        <v/>
      </c>
      <c r="F41" s="450"/>
      <c r="G41" s="451"/>
      <c r="H41" s="452"/>
      <c r="I41" s="453"/>
      <c r="J41" s="453"/>
      <c r="K41" s="453"/>
      <c r="L41" s="453"/>
      <c r="M41" s="454"/>
      <c r="N41" s="455"/>
      <c r="O41" s="456"/>
      <c r="P41" s="456"/>
      <c r="Q41" s="456"/>
      <c r="R41" s="456"/>
      <c r="S41" s="456"/>
      <c r="T41" s="456"/>
      <c r="U41" s="456"/>
      <c r="V41" s="456"/>
      <c r="W41" s="456"/>
      <c r="X41" s="456"/>
      <c r="Y41" s="456"/>
      <c r="Z41" s="456"/>
      <c r="AA41" s="456"/>
      <c r="AB41" s="456"/>
      <c r="AC41" s="456"/>
      <c r="AD41" s="456"/>
      <c r="AE41" s="457"/>
      <c r="AF41" s="455"/>
      <c r="AG41" s="456"/>
      <c r="AH41" s="456"/>
      <c r="AI41" s="456"/>
      <c r="AJ41" s="456"/>
      <c r="AK41" s="456"/>
      <c r="AL41" s="456"/>
      <c r="AM41" s="456"/>
      <c r="AN41" s="457"/>
      <c r="AO41" s="455"/>
      <c r="AP41" s="456"/>
      <c r="AQ41" s="456"/>
      <c r="AR41" s="456"/>
      <c r="AS41" s="456"/>
      <c r="AT41" s="456"/>
      <c r="AU41" s="456"/>
      <c r="AV41" s="456"/>
      <c r="AW41" s="456"/>
      <c r="AX41" s="456"/>
      <c r="AY41" s="456"/>
      <c r="AZ41" s="456"/>
      <c r="BA41" s="456"/>
      <c r="BB41" s="456"/>
      <c r="BC41" s="456"/>
      <c r="BD41" s="456"/>
      <c r="BE41" s="456"/>
      <c r="BF41" s="456"/>
      <c r="BG41" s="457"/>
      <c r="BH41" s="458"/>
      <c r="BI41" s="459"/>
      <c r="BJ41" s="459"/>
      <c r="BK41" s="459"/>
      <c r="BL41" s="459"/>
      <c r="BM41" s="460"/>
      <c r="BN41" s="216"/>
      <c r="BO41" s="216"/>
      <c r="BP41" s="1"/>
      <c r="BQ41" s="120">
        <f>IF($F$3="","",IF(N41=$F$3,COUNTIF(BQ$23:BQ40,"&gt;0")+1,0))</f>
        <v>0</v>
      </c>
      <c r="BR41" s="1"/>
      <c r="BS41" s="20" t="str">
        <f>IF($N41="","",IF(VLOOKUP(VLOOKUP($N41,IMPOSTAZIONI!$E$6:$I$13,5,FALSE),IMPOSTAZIONI!$B$25:$N$32,3,FALSE)=0,"",VLOOKUP(VLOOKUP($N41,IMPOSTAZIONI!$E$6:$I$13,5,FALSE),IMPOSTAZIONI!$B$25:$N$32,3,FALSE)))</f>
        <v/>
      </c>
      <c r="BT41" s="20" t="str">
        <f>IF($N41="","",IF(VLOOKUP(VLOOKUP($N41,IMPOSTAZIONI!$E$6:$I$13,5,FALSE),IMPOSTAZIONI!$B$25:$N$32,6,FALSE)=0,"",VLOOKUP(VLOOKUP($N41,IMPOSTAZIONI!$E$6:$I$13,5,FALSE),IMPOSTAZIONI!$B$25:$N$32,6,FALSE)))</f>
        <v/>
      </c>
      <c r="BU41" s="20" t="str">
        <f>IF($N41="","",IF(VLOOKUP(VLOOKUP($N41,IMPOSTAZIONI!$E$6:$I$13,5,FALSE),IMPOSTAZIONI!$B$25:$N$32,9,FALSE)=0,"",VLOOKUP(VLOOKUP($N41,IMPOSTAZIONI!$E$6:$I$13,5,FALSE),IMPOSTAZIONI!$B$25:$N$32,9,FALSE)))</f>
        <v/>
      </c>
      <c r="BV41" s="20" t="str">
        <f>IF($N41="","",IF(VLOOKUP(VLOOKUP($N41,IMPOSTAZIONI!$E$6:$I$13,5,FALSE),IMPOSTAZIONI!$B$25:$N$32,12,FALSE)=0,"",VLOOKUP(VLOOKUP($N41,IMPOSTAZIONI!$E$6:$I$13,5,FALSE),IMPOSTAZIONI!$B$25:$N$32,12,FALSE)))</f>
        <v/>
      </c>
      <c r="BW41" s="221" t="str">
        <f t="shared" si="47"/>
        <v/>
      </c>
      <c r="BX41" s="221" t="str">
        <f t="shared" si="34"/>
        <v/>
      </c>
      <c r="BY41" s="221">
        <f t="shared" si="35"/>
        <v>0</v>
      </c>
      <c r="BZ41" s="231">
        <f t="shared" si="36"/>
        <v>0</v>
      </c>
      <c r="CA41" s="246">
        <f t="shared" si="37"/>
        <v>0</v>
      </c>
      <c r="CB41" s="246">
        <f t="shared" si="48"/>
        <v>0</v>
      </c>
      <c r="CC41" s="246" t="str">
        <f t="shared" si="49"/>
        <v/>
      </c>
      <c r="CD41" s="246">
        <f t="shared" si="40"/>
        <v>5</v>
      </c>
      <c r="CE41" s="246">
        <f t="shared" si="50"/>
        <v>0</v>
      </c>
      <c r="CF41" s="276">
        <f t="shared" si="42"/>
        <v>0</v>
      </c>
      <c r="CG41" s="277">
        <f t="shared" si="42"/>
        <v>0</v>
      </c>
      <c r="CH41" s="277">
        <f t="shared" si="42"/>
        <v>0</v>
      </c>
      <c r="CI41" s="278">
        <f t="shared" si="42"/>
        <v>0</v>
      </c>
      <c r="CJ41" s="280">
        <f t="shared" si="51"/>
        <v>0</v>
      </c>
      <c r="CK41" s="232">
        <f t="shared" si="44"/>
        <v>0</v>
      </c>
      <c r="CL41" s="1"/>
    </row>
    <row r="42" spans="1:90" ht="18" customHeight="1">
      <c r="A42" s="1"/>
      <c r="B42" s="1"/>
      <c r="C42" s="216"/>
      <c r="D42" s="287" t="str">
        <f t="shared" si="45"/>
        <v/>
      </c>
      <c r="E42" s="449" t="str">
        <f t="shared" si="46"/>
        <v/>
      </c>
      <c r="F42" s="450"/>
      <c r="G42" s="451"/>
      <c r="H42" s="452"/>
      <c r="I42" s="453"/>
      <c r="J42" s="453"/>
      <c r="K42" s="453"/>
      <c r="L42" s="453"/>
      <c r="M42" s="454"/>
      <c r="N42" s="455"/>
      <c r="O42" s="456"/>
      <c r="P42" s="456"/>
      <c r="Q42" s="456"/>
      <c r="R42" s="456"/>
      <c r="S42" s="456"/>
      <c r="T42" s="456"/>
      <c r="U42" s="456"/>
      <c r="V42" s="456"/>
      <c r="W42" s="456"/>
      <c r="X42" s="456"/>
      <c r="Y42" s="456"/>
      <c r="Z42" s="456"/>
      <c r="AA42" s="456"/>
      <c r="AB42" s="456"/>
      <c r="AC42" s="456"/>
      <c r="AD42" s="456"/>
      <c r="AE42" s="457"/>
      <c r="AF42" s="455"/>
      <c r="AG42" s="456"/>
      <c r="AH42" s="456"/>
      <c r="AI42" s="456"/>
      <c r="AJ42" s="456"/>
      <c r="AK42" s="456"/>
      <c r="AL42" s="456"/>
      <c r="AM42" s="456"/>
      <c r="AN42" s="457"/>
      <c r="AO42" s="455"/>
      <c r="AP42" s="456"/>
      <c r="AQ42" s="456"/>
      <c r="AR42" s="456"/>
      <c r="AS42" s="456"/>
      <c r="AT42" s="456"/>
      <c r="AU42" s="456"/>
      <c r="AV42" s="456"/>
      <c r="AW42" s="456"/>
      <c r="AX42" s="456"/>
      <c r="AY42" s="456"/>
      <c r="AZ42" s="456"/>
      <c r="BA42" s="456"/>
      <c r="BB42" s="456"/>
      <c r="BC42" s="456"/>
      <c r="BD42" s="456"/>
      <c r="BE42" s="456"/>
      <c r="BF42" s="456"/>
      <c r="BG42" s="457"/>
      <c r="BH42" s="458"/>
      <c r="BI42" s="459"/>
      <c r="BJ42" s="459"/>
      <c r="BK42" s="459"/>
      <c r="BL42" s="459"/>
      <c r="BM42" s="460"/>
      <c r="BN42" s="216"/>
      <c r="BO42" s="216"/>
      <c r="BP42" s="1"/>
      <c r="BQ42" s="120">
        <f>IF($F$3="","",IF(N42=$F$3,COUNTIF(BQ$23:BQ41,"&gt;0")+1,0))</f>
        <v>0</v>
      </c>
      <c r="BR42" s="1"/>
      <c r="BS42" s="20" t="str">
        <f>IF($N42="","",IF(VLOOKUP(VLOOKUP($N42,IMPOSTAZIONI!$E$6:$I$13,5,FALSE),IMPOSTAZIONI!$B$25:$N$32,3,FALSE)=0,"",VLOOKUP(VLOOKUP($N42,IMPOSTAZIONI!$E$6:$I$13,5,FALSE),IMPOSTAZIONI!$B$25:$N$32,3,FALSE)))</f>
        <v/>
      </c>
      <c r="BT42" s="20" t="str">
        <f>IF($N42="","",IF(VLOOKUP(VLOOKUP($N42,IMPOSTAZIONI!$E$6:$I$13,5,FALSE),IMPOSTAZIONI!$B$25:$N$32,6,FALSE)=0,"",VLOOKUP(VLOOKUP($N42,IMPOSTAZIONI!$E$6:$I$13,5,FALSE),IMPOSTAZIONI!$B$25:$N$32,6,FALSE)))</f>
        <v/>
      </c>
      <c r="BU42" s="20" t="str">
        <f>IF($N42="","",IF(VLOOKUP(VLOOKUP($N42,IMPOSTAZIONI!$E$6:$I$13,5,FALSE),IMPOSTAZIONI!$B$25:$N$32,9,FALSE)=0,"",VLOOKUP(VLOOKUP($N42,IMPOSTAZIONI!$E$6:$I$13,5,FALSE),IMPOSTAZIONI!$B$25:$N$32,9,FALSE)))</f>
        <v/>
      </c>
      <c r="BV42" s="20" t="str">
        <f>IF($N42="","",IF(VLOOKUP(VLOOKUP($N42,IMPOSTAZIONI!$E$6:$I$13,5,FALSE),IMPOSTAZIONI!$B$25:$N$32,12,FALSE)=0,"",VLOOKUP(VLOOKUP($N42,IMPOSTAZIONI!$E$6:$I$13,5,FALSE),IMPOSTAZIONI!$B$25:$N$32,12,FALSE)))</f>
        <v/>
      </c>
      <c r="BW42" s="221" t="str">
        <f t="shared" si="47"/>
        <v/>
      </c>
      <c r="BX42" s="221" t="str">
        <f t="shared" si="34"/>
        <v/>
      </c>
      <c r="BY42" s="221">
        <f t="shared" si="35"/>
        <v>0</v>
      </c>
      <c r="BZ42" s="231">
        <f t="shared" si="36"/>
        <v>0</v>
      </c>
      <c r="CA42" s="246">
        <f t="shared" si="37"/>
        <v>0</v>
      </c>
      <c r="CB42" s="246">
        <f t="shared" si="48"/>
        <v>0</v>
      </c>
      <c r="CC42" s="246" t="str">
        <f t="shared" si="49"/>
        <v/>
      </c>
      <c r="CD42" s="246">
        <f t="shared" si="40"/>
        <v>5</v>
      </c>
      <c r="CE42" s="246">
        <f t="shared" si="50"/>
        <v>0</v>
      </c>
      <c r="CF42" s="276">
        <f t="shared" si="42"/>
        <v>0</v>
      </c>
      <c r="CG42" s="277">
        <f t="shared" si="42"/>
        <v>0</v>
      </c>
      <c r="CH42" s="277">
        <f t="shared" si="42"/>
        <v>0</v>
      </c>
      <c r="CI42" s="278">
        <f t="shared" si="42"/>
        <v>0</v>
      </c>
      <c r="CJ42" s="280">
        <f t="shared" si="51"/>
        <v>0</v>
      </c>
      <c r="CK42" s="232">
        <f t="shared" si="44"/>
        <v>0</v>
      </c>
      <c r="CL42" s="1"/>
    </row>
    <row r="43" spans="1:90" ht="18" customHeight="1">
      <c r="A43" s="1"/>
      <c r="B43" s="1"/>
      <c r="C43" s="216"/>
      <c r="D43" s="287" t="str">
        <f t="shared" si="45"/>
        <v/>
      </c>
      <c r="E43" s="449" t="str">
        <f t="shared" si="46"/>
        <v/>
      </c>
      <c r="F43" s="450"/>
      <c r="G43" s="451"/>
      <c r="H43" s="452"/>
      <c r="I43" s="453"/>
      <c r="J43" s="453"/>
      <c r="K43" s="453"/>
      <c r="L43" s="453"/>
      <c r="M43" s="454"/>
      <c r="N43" s="455"/>
      <c r="O43" s="456"/>
      <c r="P43" s="456"/>
      <c r="Q43" s="456"/>
      <c r="R43" s="456"/>
      <c r="S43" s="456"/>
      <c r="T43" s="456"/>
      <c r="U43" s="456"/>
      <c r="V43" s="456"/>
      <c r="W43" s="456"/>
      <c r="X43" s="456"/>
      <c r="Y43" s="456"/>
      <c r="Z43" s="456"/>
      <c r="AA43" s="456"/>
      <c r="AB43" s="456"/>
      <c r="AC43" s="456"/>
      <c r="AD43" s="456"/>
      <c r="AE43" s="457"/>
      <c r="AF43" s="455"/>
      <c r="AG43" s="456"/>
      <c r="AH43" s="456"/>
      <c r="AI43" s="456"/>
      <c r="AJ43" s="456"/>
      <c r="AK43" s="456"/>
      <c r="AL43" s="456"/>
      <c r="AM43" s="456"/>
      <c r="AN43" s="457"/>
      <c r="AO43" s="455"/>
      <c r="AP43" s="456"/>
      <c r="AQ43" s="456"/>
      <c r="AR43" s="456"/>
      <c r="AS43" s="456"/>
      <c r="AT43" s="456"/>
      <c r="AU43" s="456"/>
      <c r="AV43" s="456"/>
      <c r="AW43" s="456"/>
      <c r="AX43" s="456"/>
      <c r="AY43" s="456"/>
      <c r="AZ43" s="456"/>
      <c r="BA43" s="456"/>
      <c r="BB43" s="456"/>
      <c r="BC43" s="456"/>
      <c r="BD43" s="456"/>
      <c r="BE43" s="456"/>
      <c r="BF43" s="456"/>
      <c r="BG43" s="457"/>
      <c r="BH43" s="458"/>
      <c r="BI43" s="459"/>
      <c r="BJ43" s="459"/>
      <c r="BK43" s="459"/>
      <c r="BL43" s="459"/>
      <c r="BM43" s="460"/>
      <c r="BN43" s="216"/>
      <c r="BO43" s="216"/>
      <c r="BP43" s="1"/>
      <c r="BQ43" s="120">
        <f>IF($F$3="","",IF(N43=$F$3,COUNTIF(BQ$23:BQ42,"&gt;0")+1,0))</f>
        <v>0</v>
      </c>
      <c r="BR43" s="1"/>
      <c r="BS43" s="20" t="str">
        <f>IF($N43="","",IF(VLOOKUP(VLOOKUP($N43,IMPOSTAZIONI!$E$6:$I$13,5,FALSE),IMPOSTAZIONI!$B$25:$N$32,3,FALSE)=0,"",VLOOKUP(VLOOKUP($N43,IMPOSTAZIONI!$E$6:$I$13,5,FALSE),IMPOSTAZIONI!$B$25:$N$32,3,FALSE)))</f>
        <v/>
      </c>
      <c r="BT43" s="20" t="str">
        <f>IF($N43="","",IF(VLOOKUP(VLOOKUP($N43,IMPOSTAZIONI!$E$6:$I$13,5,FALSE),IMPOSTAZIONI!$B$25:$N$32,6,FALSE)=0,"",VLOOKUP(VLOOKUP($N43,IMPOSTAZIONI!$E$6:$I$13,5,FALSE),IMPOSTAZIONI!$B$25:$N$32,6,FALSE)))</f>
        <v/>
      </c>
      <c r="BU43" s="20" t="str">
        <f>IF($N43="","",IF(VLOOKUP(VLOOKUP($N43,IMPOSTAZIONI!$E$6:$I$13,5,FALSE),IMPOSTAZIONI!$B$25:$N$32,9,FALSE)=0,"",VLOOKUP(VLOOKUP($N43,IMPOSTAZIONI!$E$6:$I$13,5,FALSE),IMPOSTAZIONI!$B$25:$N$32,9,FALSE)))</f>
        <v/>
      </c>
      <c r="BV43" s="20" t="str">
        <f>IF($N43="","",IF(VLOOKUP(VLOOKUP($N43,IMPOSTAZIONI!$E$6:$I$13,5,FALSE),IMPOSTAZIONI!$B$25:$N$32,12,FALSE)=0,"",VLOOKUP(VLOOKUP($N43,IMPOSTAZIONI!$E$6:$I$13,5,FALSE),IMPOSTAZIONI!$B$25:$N$32,12,FALSE)))</f>
        <v/>
      </c>
      <c r="BW43" s="221" t="str">
        <f t="shared" si="47"/>
        <v/>
      </c>
      <c r="BX43" s="221" t="str">
        <f t="shared" si="34"/>
        <v/>
      </c>
      <c r="BY43" s="221">
        <f t="shared" si="35"/>
        <v>0</v>
      </c>
      <c r="BZ43" s="231">
        <f t="shared" si="36"/>
        <v>0</v>
      </c>
      <c r="CA43" s="246">
        <f t="shared" si="37"/>
        <v>0</v>
      </c>
      <c r="CB43" s="246">
        <f t="shared" si="48"/>
        <v>0</v>
      </c>
      <c r="CC43" s="246" t="str">
        <f t="shared" si="49"/>
        <v/>
      </c>
      <c r="CD43" s="246">
        <f t="shared" si="40"/>
        <v>5</v>
      </c>
      <c r="CE43" s="246">
        <f t="shared" si="50"/>
        <v>0</v>
      </c>
      <c r="CF43" s="276">
        <f t="shared" ref="CF43:CI62" si="52">COUNTIF($CE$23:$CE$3022,CONCATENATE($CD43,CF$21))</f>
        <v>0</v>
      </c>
      <c r="CG43" s="277">
        <f t="shared" si="52"/>
        <v>0</v>
      </c>
      <c r="CH43" s="277">
        <f t="shared" si="52"/>
        <v>0</v>
      </c>
      <c r="CI43" s="278">
        <f t="shared" si="52"/>
        <v>0</v>
      </c>
      <c r="CJ43" s="280">
        <f t="shared" si="51"/>
        <v>0</v>
      </c>
      <c r="CK43" s="232">
        <f t="shared" si="44"/>
        <v>0</v>
      </c>
      <c r="CL43" s="1"/>
    </row>
    <row r="44" spans="1:90" ht="18" customHeight="1">
      <c r="A44" s="1"/>
      <c r="B44" s="1"/>
      <c r="C44" s="216"/>
      <c r="D44" s="287" t="str">
        <f t="shared" si="45"/>
        <v/>
      </c>
      <c r="E44" s="449" t="str">
        <f t="shared" si="46"/>
        <v/>
      </c>
      <c r="F44" s="450"/>
      <c r="G44" s="451"/>
      <c r="H44" s="452"/>
      <c r="I44" s="453"/>
      <c r="J44" s="453"/>
      <c r="K44" s="453"/>
      <c r="L44" s="453"/>
      <c r="M44" s="454"/>
      <c r="N44" s="455"/>
      <c r="O44" s="456"/>
      <c r="P44" s="456"/>
      <c r="Q44" s="456"/>
      <c r="R44" s="456"/>
      <c r="S44" s="456"/>
      <c r="T44" s="456"/>
      <c r="U44" s="456"/>
      <c r="V44" s="456"/>
      <c r="W44" s="456"/>
      <c r="X44" s="456"/>
      <c r="Y44" s="456"/>
      <c r="Z44" s="456"/>
      <c r="AA44" s="456"/>
      <c r="AB44" s="456"/>
      <c r="AC44" s="456"/>
      <c r="AD44" s="456"/>
      <c r="AE44" s="457"/>
      <c r="AF44" s="455"/>
      <c r="AG44" s="456"/>
      <c r="AH44" s="456"/>
      <c r="AI44" s="456"/>
      <c r="AJ44" s="456"/>
      <c r="AK44" s="456"/>
      <c r="AL44" s="456"/>
      <c r="AM44" s="456"/>
      <c r="AN44" s="457"/>
      <c r="AO44" s="455"/>
      <c r="AP44" s="456"/>
      <c r="AQ44" s="456"/>
      <c r="AR44" s="456"/>
      <c r="AS44" s="456"/>
      <c r="AT44" s="456"/>
      <c r="AU44" s="456"/>
      <c r="AV44" s="456"/>
      <c r="AW44" s="456"/>
      <c r="AX44" s="456"/>
      <c r="AY44" s="456"/>
      <c r="AZ44" s="456"/>
      <c r="BA44" s="456"/>
      <c r="BB44" s="456"/>
      <c r="BC44" s="456"/>
      <c r="BD44" s="456"/>
      <c r="BE44" s="456"/>
      <c r="BF44" s="456"/>
      <c r="BG44" s="457"/>
      <c r="BH44" s="458"/>
      <c r="BI44" s="459"/>
      <c r="BJ44" s="459"/>
      <c r="BK44" s="459"/>
      <c r="BL44" s="459"/>
      <c r="BM44" s="460"/>
      <c r="BN44" s="216"/>
      <c r="BO44" s="216"/>
      <c r="BP44" s="1"/>
      <c r="BQ44" s="120">
        <f>IF($F$3="","",IF(N44=$F$3,COUNTIF(BQ$23:BQ43,"&gt;0")+1,0))</f>
        <v>0</v>
      </c>
      <c r="BR44" s="1"/>
      <c r="BS44" s="20" t="str">
        <f>IF($N44="","",IF(VLOOKUP(VLOOKUP($N44,IMPOSTAZIONI!$E$6:$I$13,5,FALSE),IMPOSTAZIONI!$B$25:$N$32,3,FALSE)=0,"",VLOOKUP(VLOOKUP($N44,IMPOSTAZIONI!$E$6:$I$13,5,FALSE),IMPOSTAZIONI!$B$25:$N$32,3,FALSE)))</f>
        <v/>
      </c>
      <c r="BT44" s="20" t="str">
        <f>IF($N44="","",IF(VLOOKUP(VLOOKUP($N44,IMPOSTAZIONI!$E$6:$I$13,5,FALSE),IMPOSTAZIONI!$B$25:$N$32,6,FALSE)=0,"",VLOOKUP(VLOOKUP($N44,IMPOSTAZIONI!$E$6:$I$13,5,FALSE),IMPOSTAZIONI!$B$25:$N$32,6,FALSE)))</f>
        <v/>
      </c>
      <c r="BU44" s="20" t="str">
        <f>IF($N44="","",IF(VLOOKUP(VLOOKUP($N44,IMPOSTAZIONI!$E$6:$I$13,5,FALSE),IMPOSTAZIONI!$B$25:$N$32,9,FALSE)=0,"",VLOOKUP(VLOOKUP($N44,IMPOSTAZIONI!$E$6:$I$13,5,FALSE),IMPOSTAZIONI!$B$25:$N$32,9,FALSE)))</f>
        <v/>
      </c>
      <c r="BV44" s="20" t="str">
        <f>IF($N44="","",IF(VLOOKUP(VLOOKUP($N44,IMPOSTAZIONI!$E$6:$I$13,5,FALSE),IMPOSTAZIONI!$B$25:$N$32,12,FALSE)=0,"",VLOOKUP(VLOOKUP($N44,IMPOSTAZIONI!$E$6:$I$13,5,FALSE),IMPOSTAZIONI!$B$25:$N$32,12,FALSE)))</f>
        <v/>
      </c>
      <c r="BW44" s="221" t="str">
        <f t="shared" si="47"/>
        <v/>
      </c>
      <c r="BX44" s="221" t="str">
        <f t="shared" si="34"/>
        <v/>
      </c>
      <c r="BY44" s="221">
        <f t="shared" si="35"/>
        <v>0</v>
      </c>
      <c r="BZ44" s="231">
        <f t="shared" si="36"/>
        <v>0</v>
      </c>
      <c r="CA44" s="246">
        <f t="shared" si="37"/>
        <v>0</v>
      </c>
      <c r="CB44" s="246">
        <f t="shared" si="48"/>
        <v>0</v>
      </c>
      <c r="CC44" s="246" t="str">
        <f t="shared" si="49"/>
        <v/>
      </c>
      <c r="CD44" s="246">
        <f t="shared" si="40"/>
        <v>5</v>
      </c>
      <c r="CE44" s="246">
        <f t="shared" si="50"/>
        <v>0</v>
      </c>
      <c r="CF44" s="276">
        <f t="shared" si="52"/>
        <v>0</v>
      </c>
      <c r="CG44" s="277">
        <f t="shared" si="52"/>
        <v>0</v>
      </c>
      <c r="CH44" s="277">
        <f t="shared" si="52"/>
        <v>0</v>
      </c>
      <c r="CI44" s="278">
        <f t="shared" si="52"/>
        <v>0</v>
      </c>
      <c r="CJ44" s="280">
        <f t="shared" si="51"/>
        <v>0</v>
      </c>
      <c r="CK44" s="232">
        <f t="shared" si="44"/>
        <v>0</v>
      </c>
      <c r="CL44" s="1"/>
    </row>
    <row r="45" spans="1:90" ht="18" customHeight="1">
      <c r="A45" s="1"/>
      <c r="B45" s="1"/>
      <c r="C45" s="216"/>
      <c r="D45" s="287" t="str">
        <f t="shared" si="45"/>
        <v/>
      </c>
      <c r="E45" s="449" t="str">
        <f t="shared" si="46"/>
        <v/>
      </c>
      <c r="F45" s="450"/>
      <c r="G45" s="451"/>
      <c r="H45" s="452"/>
      <c r="I45" s="453"/>
      <c r="J45" s="453"/>
      <c r="K45" s="453"/>
      <c r="L45" s="453"/>
      <c r="M45" s="454"/>
      <c r="N45" s="455"/>
      <c r="O45" s="456"/>
      <c r="P45" s="456"/>
      <c r="Q45" s="456"/>
      <c r="R45" s="456"/>
      <c r="S45" s="456"/>
      <c r="T45" s="456"/>
      <c r="U45" s="456"/>
      <c r="V45" s="456"/>
      <c r="W45" s="456"/>
      <c r="X45" s="456"/>
      <c r="Y45" s="456"/>
      <c r="Z45" s="456"/>
      <c r="AA45" s="456"/>
      <c r="AB45" s="456"/>
      <c r="AC45" s="456"/>
      <c r="AD45" s="456"/>
      <c r="AE45" s="457"/>
      <c r="AF45" s="455"/>
      <c r="AG45" s="456"/>
      <c r="AH45" s="456"/>
      <c r="AI45" s="456"/>
      <c r="AJ45" s="456"/>
      <c r="AK45" s="456"/>
      <c r="AL45" s="456"/>
      <c r="AM45" s="456"/>
      <c r="AN45" s="457"/>
      <c r="AO45" s="455"/>
      <c r="AP45" s="456"/>
      <c r="AQ45" s="456"/>
      <c r="AR45" s="456"/>
      <c r="AS45" s="456"/>
      <c r="AT45" s="456"/>
      <c r="AU45" s="456"/>
      <c r="AV45" s="456"/>
      <c r="AW45" s="456"/>
      <c r="AX45" s="456"/>
      <c r="AY45" s="456"/>
      <c r="AZ45" s="456"/>
      <c r="BA45" s="456"/>
      <c r="BB45" s="456"/>
      <c r="BC45" s="456"/>
      <c r="BD45" s="456"/>
      <c r="BE45" s="456"/>
      <c r="BF45" s="456"/>
      <c r="BG45" s="457"/>
      <c r="BH45" s="458"/>
      <c r="BI45" s="459"/>
      <c r="BJ45" s="459"/>
      <c r="BK45" s="459"/>
      <c r="BL45" s="459"/>
      <c r="BM45" s="460"/>
      <c r="BN45" s="216"/>
      <c r="BO45" s="216"/>
      <c r="BP45" s="1"/>
      <c r="BQ45" s="120">
        <f>IF($F$3="","",IF(N45=$F$3,COUNTIF(BQ$23:BQ44,"&gt;0")+1,0))</f>
        <v>0</v>
      </c>
      <c r="BR45" s="1"/>
      <c r="BS45" s="20" t="str">
        <f>IF($N45="","",IF(VLOOKUP(VLOOKUP($N45,IMPOSTAZIONI!$E$6:$I$13,5,FALSE),IMPOSTAZIONI!$B$25:$N$32,3,FALSE)=0,"",VLOOKUP(VLOOKUP($N45,IMPOSTAZIONI!$E$6:$I$13,5,FALSE),IMPOSTAZIONI!$B$25:$N$32,3,FALSE)))</f>
        <v/>
      </c>
      <c r="BT45" s="20" t="str">
        <f>IF($N45="","",IF(VLOOKUP(VLOOKUP($N45,IMPOSTAZIONI!$E$6:$I$13,5,FALSE),IMPOSTAZIONI!$B$25:$N$32,6,FALSE)=0,"",VLOOKUP(VLOOKUP($N45,IMPOSTAZIONI!$E$6:$I$13,5,FALSE),IMPOSTAZIONI!$B$25:$N$32,6,FALSE)))</f>
        <v/>
      </c>
      <c r="BU45" s="20" t="str">
        <f>IF($N45="","",IF(VLOOKUP(VLOOKUP($N45,IMPOSTAZIONI!$E$6:$I$13,5,FALSE),IMPOSTAZIONI!$B$25:$N$32,9,FALSE)=0,"",VLOOKUP(VLOOKUP($N45,IMPOSTAZIONI!$E$6:$I$13,5,FALSE),IMPOSTAZIONI!$B$25:$N$32,9,FALSE)))</f>
        <v/>
      </c>
      <c r="BV45" s="20" t="str">
        <f>IF($N45="","",IF(VLOOKUP(VLOOKUP($N45,IMPOSTAZIONI!$E$6:$I$13,5,FALSE),IMPOSTAZIONI!$B$25:$N$32,12,FALSE)=0,"",VLOOKUP(VLOOKUP($N45,IMPOSTAZIONI!$E$6:$I$13,5,FALSE),IMPOSTAZIONI!$B$25:$N$32,12,FALSE)))</f>
        <v/>
      </c>
      <c r="BW45" s="221" t="str">
        <f t="shared" si="47"/>
        <v/>
      </c>
      <c r="BX45" s="221" t="str">
        <f t="shared" si="34"/>
        <v/>
      </c>
      <c r="BY45" s="221">
        <f t="shared" si="35"/>
        <v>0</v>
      </c>
      <c r="BZ45" s="231">
        <f t="shared" si="36"/>
        <v>0</v>
      </c>
      <c r="CA45" s="246">
        <f t="shared" si="37"/>
        <v>0</v>
      </c>
      <c r="CB45" s="246">
        <f t="shared" si="48"/>
        <v>0</v>
      </c>
      <c r="CC45" s="246" t="str">
        <f t="shared" si="49"/>
        <v/>
      </c>
      <c r="CD45" s="246">
        <f t="shared" si="40"/>
        <v>5</v>
      </c>
      <c r="CE45" s="246">
        <f t="shared" si="50"/>
        <v>0</v>
      </c>
      <c r="CF45" s="276">
        <f t="shared" si="52"/>
        <v>0</v>
      </c>
      <c r="CG45" s="277">
        <f t="shared" si="52"/>
        <v>0</v>
      </c>
      <c r="CH45" s="277">
        <f t="shared" si="52"/>
        <v>0</v>
      </c>
      <c r="CI45" s="278">
        <f t="shared" si="52"/>
        <v>0</v>
      </c>
      <c r="CJ45" s="280">
        <f t="shared" si="51"/>
        <v>0</v>
      </c>
      <c r="CK45" s="232">
        <f t="shared" si="44"/>
        <v>0</v>
      </c>
      <c r="CL45" s="1"/>
    </row>
    <row r="46" spans="1:90" ht="18" customHeight="1">
      <c r="A46" s="1"/>
      <c r="B46" s="1"/>
      <c r="C46" s="216"/>
      <c r="D46" s="287" t="str">
        <f t="shared" si="45"/>
        <v/>
      </c>
      <c r="E46" s="449" t="str">
        <f t="shared" si="46"/>
        <v/>
      </c>
      <c r="F46" s="450"/>
      <c r="G46" s="451"/>
      <c r="H46" s="452"/>
      <c r="I46" s="453"/>
      <c r="J46" s="453"/>
      <c r="K46" s="453"/>
      <c r="L46" s="453"/>
      <c r="M46" s="454"/>
      <c r="N46" s="455"/>
      <c r="O46" s="456"/>
      <c r="P46" s="456"/>
      <c r="Q46" s="456"/>
      <c r="R46" s="456"/>
      <c r="S46" s="456"/>
      <c r="T46" s="456"/>
      <c r="U46" s="456"/>
      <c r="V46" s="456"/>
      <c r="W46" s="456"/>
      <c r="X46" s="456"/>
      <c r="Y46" s="456"/>
      <c r="Z46" s="456"/>
      <c r="AA46" s="456"/>
      <c r="AB46" s="456"/>
      <c r="AC46" s="456"/>
      <c r="AD46" s="456"/>
      <c r="AE46" s="457"/>
      <c r="AF46" s="455"/>
      <c r="AG46" s="456"/>
      <c r="AH46" s="456"/>
      <c r="AI46" s="456"/>
      <c r="AJ46" s="456"/>
      <c r="AK46" s="456"/>
      <c r="AL46" s="456"/>
      <c r="AM46" s="456"/>
      <c r="AN46" s="457"/>
      <c r="AO46" s="455"/>
      <c r="AP46" s="456"/>
      <c r="AQ46" s="456"/>
      <c r="AR46" s="456"/>
      <c r="AS46" s="456"/>
      <c r="AT46" s="456"/>
      <c r="AU46" s="456"/>
      <c r="AV46" s="456"/>
      <c r="AW46" s="456"/>
      <c r="AX46" s="456"/>
      <c r="AY46" s="456"/>
      <c r="AZ46" s="456"/>
      <c r="BA46" s="456"/>
      <c r="BB46" s="456"/>
      <c r="BC46" s="456"/>
      <c r="BD46" s="456"/>
      <c r="BE46" s="456"/>
      <c r="BF46" s="456"/>
      <c r="BG46" s="457"/>
      <c r="BH46" s="458"/>
      <c r="BI46" s="459"/>
      <c r="BJ46" s="459"/>
      <c r="BK46" s="459"/>
      <c r="BL46" s="459"/>
      <c r="BM46" s="460"/>
      <c r="BN46" s="216"/>
      <c r="BO46" s="216"/>
      <c r="BP46" s="1"/>
      <c r="BQ46" s="120">
        <f>IF($F$3="","",IF(N46=$F$3,COUNTIF(BQ$23:BQ45,"&gt;0")+1,0))</f>
        <v>0</v>
      </c>
      <c r="BR46" s="1"/>
      <c r="BS46" s="20" t="str">
        <f>IF($N46="","",IF(VLOOKUP(VLOOKUP($N46,IMPOSTAZIONI!$E$6:$I$13,5,FALSE),IMPOSTAZIONI!$B$25:$N$32,3,FALSE)=0,"",VLOOKUP(VLOOKUP($N46,IMPOSTAZIONI!$E$6:$I$13,5,FALSE),IMPOSTAZIONI!$B$25:$N$32,3,FALSE)))</f>
        <v/>
      </c>
      <c r="BT46" s="20" t="str">
        <f>IF($N46="","",IF(VLOOKUP(VLOOKUP($N46,IMPOSTAZIONI!$E$6:$I$13,5,FALSE),IMPOSTAZIONI!$B$25:$N$32,6,FALSE)=0,"",VLOOKUP(VLOOKUP($N46,IMPOSTAZIONI!$E$6:$I$13,5,FALSE),IMPOSTAZIONI!$B$25:$N$32,6,FALSE)))</f>
        <v/>
      </c>
      <c r="BU46" s="20" t="str">
        <f>IF($N46="","",IF(VLOOKUP(VLOOKUP($N46,IMPOSTAZIONI!$E$6:$I$13,5,FALSE),IMPOSTAZIONI!$B$25:$N$32,9,FALSE)=0,"",VLOOKUP(VLOOKUP($N46,IMPOSTAZIONI!$E$6:$I$13,5,FALSE),IMPOSTAZIONI!$B$25:$N$32,9,FALSE)))</f>
        <v/>
      </c>
      <c r="BV46" s="20" t="str">
        <f>IF($N46="","",IF(VLOOKUP(VLOOKUP($N46,IMPOSTAZIONI!$E$6:$I$13,5,FALSE),IMPOSTAZIONI!$B$25:$N$32,12,FALSE)=0,"",VLOOKUP(VLOOKUP($N46,IMPOSTAZIONI!$E$6:$I$13,5,FALSE),IMPOSTAZIONI!$B$25:$N$32,12,FALSE)))</f>
        <v/>
      </c>
      <c r="BW46" s="221" t="str">
        <f t="shared" si="47"/>
        <v/>
      </c>
      <c r="BX46" s="221" t="str">
        <f t="shared" si="34"/>
        <v/>
      </c>
      <c r="BY46" s="221">
        <f t="shared" si="35"/>
        <v>0</v>
      </c>
      <c r="BZ46" s="231">
        <f t="shared" si="36"/>
        <v>0</v>
      </c>
      <c r="CA46" s="246">
        <f t="shared" si="37"/>
        <v>0</v>
      </c>
      <c r="CB46" s="246">
        <f t="shared" si="48"/>
        <v>0</v>
      </c>
      <c r="CC46" s="246" t="str">
        <f t="shared" si="49"/>
        <v/>
      </c>
      <c r="CD46" s="246">
        <f t="shared" si="40"/>
        <v>5</v>
      </c>
      <c r="CE46" s="246">
        <f t="shared" si="50"/>
        <v>0</v>
      </c>
      <c r="CF46" s="276">
        <f t="shared" si="52"/>
        <v>0</v>
      </c>
      <c r="CG46" s="277">
        <f t="shared" si="52"/>
        <v>0</v>
      </c>
      <c r="CH46" s="277">
        <f t="shared" si="52"/>
        <v>0</v>
      </c>
      <c r="CI46" s="278">
        <f t="shared" si="52"/>
        <v>0</v>
      </c>
      <c r="CJ46" s="280">
        <f t="shared" si="51"/>
        <v>0</v>
      </c>
      <c r="CK46" s="232">
        <f t="shared" si="44"/>
        <v>0</v>
      </c>
      <c r="CL46" s="1"/>
    </row>
    <row r="47" spans="1:90" ht="18" customHeight="1">
      <c r="A47" s="1"/>
      <c r="B47" s="1"/>
      <c r="C47" s="216"/>
      <c r="D47" s="287" t="str">
        <f t="shared" si="45"/>
        <v/>
      </c>
      <c r="E47" s="449" t="str">
        <f t="shared" si="46"/>
        <v/>
      </c>
      <c r="F47" s="450"/>
      <c r="G47" s="451"/>
      <c r="H47" s="452"/>
      <c r="I47" s="453"/>
      <c r="J47" s="453"/>
      <c r="K47" s="453"/>
      <c r="L47" s="453"/>
      <c r="M47" s="454"/>
      <c r="N47" s="455"/>
      <c r="O47" s="456"/>
      <c r="P47" s="456"/>
      <c r="Q47" s="456"/>
      <c r="R47" s="456"/>
      <c r="S47" s="456"/>
      <c r="T47" s="456"/>
      <c r="U47" s="456"/>
      <c r="V47" s="456"/>
      <c r="W47" s="456"/>
      <c r="X47" s="456"/>
      <c r="Y47" s="456"/>
      <c r="Z47" s="456"/>
      <c r="AA47" s="456"/>
      <c r="AB47" s="456"/>
      <c r="AC47" s="456"/>
      <c r="AD47" s="456"/>
      <c r="AE47" s="457"/>
      <c r="AF47" s="455"/>
      <c r="AG47" s="456"/>
      <c r="AH47" s="456"/>
      <c r="AI47" s="456"/>
      <c r="AJ47" s="456"/>
      <c r="AK47" s="456"/>
      <c r="AL47" s="456"/>
      <c r="AM47" s="456"/>
      <c r="AN47" s="457"/>
      <c r="AO47" s="455"/>
      <c r="AP47" s="456"/>
      <c r="AQ47" s="456"/>
      <c r="AR47" s="456"/>
      <c r="AS47" s="456"/>
      <c r="AT47" s="456"/>
      <c r="AU47" s="456"/>
      <c r="AV47" s="456"/>
      <c r="AW47" s="456"/>
      <c r="AX47" s="456"/>
      <c r="AY47" s="456"/>
      <c r="AZ47" s="456"/>
      <c r="BA47" s="456"/>
      <c r="BB47" s="456"/>
      <c r="BC47" s="456"/>
      <c r="BD47" s="456"/>
      <c r="BE47" s="456"/>
      <c r="BF47" s="456"/>
      <c r="BG47" s="457"/>
      <c r="BH47" s="458"/>
      <c r="BI47" s="459"/>
      <c r="BJ47" s="459"/>
      <c r="BK47" s="459"/>
      <c r="BL47" s="459"/>
      <c r="BM47" s="460"/>
      <c r="BN47" s="216"/>
      <c r="BO47" s="216"/>
      <c r="BP47" s="1"/>
      <c r="BQ47" s="120">
        <f>IF($F$3="","",IF(N47=$F$3,COUNTIF(BQ$23:BQ46,"&gt;0")+1,0))</f>
        <v>0</v>
      </c>
      <c r="BR47" s="1"/>
      <c r="BS47" s="20" t="str">
        <f>IF($N47="","",IF(VLOOKUP(VLOOKUP($N47,IMPOSTAZIONI!$E$6:$I$13,5,FALSE),IMPOSTAZIONI!$B$25:$N$32,3,FALSE)=0,"",VLOOKUP(VLOOKUP($N47,IMPOSTAZIONI!$E$6:$I$13,5,FALSE),IMPOSTAZIONI!$B$25:$N$32,3,FALSE)))</f>
        <v/>
      </c>
      <c r="BT47" s="20" t="str">
        <f>IF($N47="","",IF(VLOOKUP(VLOOKUP($N47,IMPOSTAZIONI!$E$6:$I$13,5,FALSE),IMPOSTAZIONI!$B$25:$N$32,6,FALSE)=0,"",VLOOKUP(VLOOKUP($N47,IMPOSTAZIONI!$E$6:$I$13,5,FALSE),IMPOSTAZIONI!$B$25:$N$32,6,FALSE)))</f>
        <v/>
      </c>
      <c r="BU47" s="20" t="str">
        <f>IF($N47="","",IF(VLOOKUP(VLOOKUP($N47,IMPOSTAZIONI!$E$6:$I$13,5,FALSE),IMPOSTAZIONI!$B$25:$N$32,9,FALSE)=0,"",VLOOKUP(VLOOKUP($N47,IMPOSTAZIONI!$E$6:$I$13,5,FALSE),IMPOSTAZIONI!$B$25:$N$32,9,FALSE)))</f>
        <v/>
      </c>
      <c r="BV47" s="20" t="str">
        <f>IF($N47="","",IF(VLOOKUP(VLOOKUP($N47,IMPOSTAZIONI!$E$6:$I$13,5,FALSE),IMPOSTAZIONI!$B$25:$N$32,12,FALSE)=0,"",VLOOKUP(VLOOKUP($N47,IMPOSTAZIONI!$E$6:$I$13,5,FALSE),IMPOSTAZIONI!$B$25:$N$32,12,FALSE)))</f>
        <v/>
      </c>
      <c r="BW47" s="221" t="str">
        <f t="shared" si="47"/>
        <v/>
      </c>
      <c r="BX47" s="221" t="str">
        <f t="shared" si="34"/>
        <v/>
      </c>
      <c r="BY47" s="221">
        <f t="shared" si="35"/>
        <v>0</v>
      </c>
      <c r="BZ47" s="231">
        <f t="shared" si="36"/>
        <v>0</v>
      </c>
      <c r="CA47" s="246">
        <f t="shared" si="37"/>
        <v>0</v>
      </c>
      <c r="CB47" s="246">
        <f t="shared" si="48"/>
        <v>0</v>
      </c>
      <c r="CC47" s="246" t="str">
        <f t="shared" si="49"/>
        <v/>
      </c>
      <c r="CD47" s="246">
        <f t="shared" si="40"/>
        <v>5</v>
      </c>
      <c r="CE47" s="246">
        <f t="shared" si="50"/>
        <v>0</v>
      </c>
      <c r="CF47" s="276">
        <f t="shared" si="52"/>
        <v>0</v>
      </c>
      <c r="CG47" s="277">
        <f t="shared" si="52"/>
        <v>0</v>
      </c>
      <c r="CH47" s="277">
        <f t="shared" si="52"/>
        <v>0</v>
      </c>
      <c r="CI47" s="278">
        <f t="shared" si="52"/>
        <v>0</v>
      </c>
      <c r="CJ47" s="280">
        <f t="shared" si="51"/>
        <v>0</v>
      </c>
      <c r="CK47" s="232">
        <f t="shared" si="44"/>
        <v>0</v>
      </c>
      <c r="CL47" s="1"/>
    </row>
    <row r="48" spans="1:90" ht="18" customHeight="1">
      <c r="A48" s="1"/>
      <c r="B48" s="1"/>
      <c r="C48" s="216"/>
      <c r="D48" s="287" t="str">
        <f t="shared" si="45"/>
        <v/>
      </c>
      <c r="E48" s="449" t="str">
        <f t="shared" si="46"/>
        <v/>
      </c>
      <c r="F48" s="450"/>
      <c r="G48" s="451"/>
      <c r="H48" s="452"/>
      <c r="I48" s="453"/>
      <c r="J48" s="453"/>
      <c r="K48" s="453"/>
      <c r="L48" s="453"/>
      <c r="M48" s="454"/>
      <c r="N48" s="455"/>
      <c r="O48" s="456"/>
      <c r="P48" s="456"/>
      <c r="Q48" s="456"/>
      <c r="R48" s="456"/>
      <c r="S48" s="456"/>
      <c r="T48" s="456"/>
      <c r="U48" s="456"/>
      <c r="V48" s="456"/>
      <c r="W48" s="456"/>
      <c r="X48" s="456"/>
      <c r="Y48" s="456"/>
      <c r="Z48" s="456"/>
      <c r="AA48" s="456"/>
      <c r="AB48" s="456"/>
      <c r="AC48" s="456"/>
      <c r="AD48" s="456"/>
      <c r="AE48" s="457"/>
      <c r="AF48" s="455"/>
      <c r="AG48" s="456"/>
      <c r="AH48" s="456"/>
      <c r="AI48" s="456"/>
      <c r="AJ48" s="456"/>
      <c r="AK48" s="456"/>
      <c r="AL48" s="456"/>
      <c r="AM48" s="456"/>
      <c r="AN48" s="457"/>
      <c r="AO48" s="455"/>
      <c r="AP48" s="456"/>
      <c r="AQ48" s="456"/>
      <c r="AR48" s="456"/>
      <c r="AS48" s="456"/>
      <c r="AT48" s="456"/>
      <c r="AU48" s="456"/>
      <c r="AV48" s="456"/>
      <c r="AW48" s="456"/>
      <c r="AX48" s="456"/>
      <c r="AY48" s="456"/>
      <c r="AZ48" s="456"/>
      <c r="BA48" s="456"/>
      <c r="BB48" s="456"/>
      <c r="BC48" s="456"/>
      <c r="BD48" s="456"/>
      <c r="BE48" s="456"/>
      <c r="BF48" s="456"/>
      <c r="BG48" s="457"/>
      <c r="BH48" s="458"/>
      <c r="BI48" s="459"/>
      <c r="BJ48" s="459"/>
      <c r="BK48" s="459"/>
      <c r="BL48" s="459"/>
      <c r="BM48" s="460"/>
      <c r="BN48" s="216"/>
      <c r="BO48" s="216"/>
      <c r="BP48" s="1"/>
      <c r="BQ48" s="120">
        <f>IF($F$3="","",IF(N48=$F$3,COUNTIF(BQ$23:BQ47,"&gt;0")+1,0))</f>
        <v>0</v>
      </c>
      <c r="BR48" s="1"/>
      <c r="BS48" s="20" t="str">
        <f>IF($N48="","",IF(VLOOKUP(VLOOKUP($N48,IMPOSTAZIONI!$E$6:$I$13,5,FALSE),IMPOSTAZIONI!$B$25:$N$32,3,FALSE)=0,"",VLOOKUP(VLOOKUP($N48,IMPOSTAZIONI!$E$6:$I$13,5,FALSE),IMPOSTAZIONI!$B$25:$N$32,3,FALSE)))</f>
        <v/>
      </c>
      <c r="BT48" s="20" t="str">
        <f>IF($N48="","",IF(VLOOKUP(VLOOKUP($N48,IMPOSTAZIONI!$E$6:$I$13,5,FALSE),IMPOSTAZIONI!$B$25:$N$32,6,FALSE)=0,"",VLOOKUP(VLOOKUP($N48,IMPOSTAZIONI!$E$6:$I$13,5,FALSE),IMPOSTAZIONI!$B$25:$N$32,6,FALSE)))</f>
        <v/>
      </c>
      <c r="BU48" s="20" t="str">
        <f>IF($N48="","",IF(VLOOKUP(VLOOKUP($N48,IMPOSTAZIONI!$E$6:$I$13,5,FALSE),IMPOSTAZIONI!$B$25:$N$32,9,FALSE)=0,"",VLOOKUP(VLOOKUP($N48,IMPOSTAZIONI!$E$6:$I$13,5,FALSE),IMPOSTAZIONI!$B$25:$N$32,9,FALSE)))</f>
        <v/>
      </c>
      <c r="BV48" s="20" t="str">
        <f>IF($N48="","",IF(VLOOKUP(VLOOKUP($N48,IMPOSTAZIONI!$E$6:$I$13,5,FALSE),IMPOSTAZIONI!$B$25:$N$32,12,FALSE)=0,"",VLOOKUP(VLOOKUP($N48,IMPOSTAZIONI!$E$6:$I$13,5,FALSE),IMPOSTAZIONI!$B$25:$N$32,12,FALSE)))</f>
        <v/>
      </c>
      <c r="BW48" s="221" t="str">
        <f t="shared" si="47"/>
        <v/>
      </c>
      <c r="BX48" s="221" t="str">
        <f t="shared" si="34"/>
        <v/>
      </c>
      <c r="BY48" s="221">
        <f t="shared" si="35"/>
        <v>0</v>
      </c>
      <c r="BZ48" s="231">
        <f t="shared" si="36"/>
        <v>0</v>
      </c>
      <c r="CA48" s="246">
        <f t="shared" si="37"/>
        <v>0</v>
      </c>
      <c r="CB48" s="246">
        <f t="shared" si="48"/>
        <v>0</v>
      </c>
      <c r="CC48" s="246" t="str">
        <f t="shared" si="49"/>
        <v/>
      </c>
      <c r="CD48" s="246">
        <f t="shared" si="40"/>
        <v>5</v>
      </c>
      <c r="CE48" s="246">
        <f t="shared" si="50"/>
        <v>0</v>
      </c>
      <c r="CF48" s="276">
        <f t="shared" si="52"/>
        <v>0</v>
      </c>
      <c r="CG48" s="277">
        <f t="shared" si="52"/>
        <v>0</v>
      </c>
      <c r="CH48" s="277">
        <f t="shared" si="52"/>
        <v>0</v>
      </c>
      <c r="CI48" s="278">
        <f t="shared" si="52"/>
        <v>0</v>
      </c>
      <c r="CJ48" s="280">
        <f t="shared" si="51"/>
        <v>0</v>
      </c>
      <c r="CK48" s="232">
        <f t="shared" si="44"/>
        <v>0</v>
      </c>
      <c r="CL48" s="1"/>
    </row>
    <row r="49" spans="1:90" ht="18" customHeight="1">
      <c r="A49" s="1"/>
      <c r="B49" s="1"/>
      <c r="C49" s="216"/>
      <c r="D49" s="287" t="str">
        <f t="shared" si="45"/>
        <v/>
      </c>
      <c r="E49" s="449" t="str">
        <f t="shared" si="46"/>
        <v/>
      </c>
      <c r="F49" s="450"/>
      <c r="G49" s="451"/>
      <c r="H49" s="452"/>
      <c r="I49" s="453"/>
      <c r="J49" s="453"/>
      <c r="K49" s="453"/>
      <c r="L49" s="453"/>
      <c r="M49" s="454"/>
      <c r="N49" s="455"/>
      <c r="O49" s="456"/>
      <c r="P49" s="456"/>
      <c r="Q49" s="456"/>
      <c r="R49" s="456"/>
      <c r="S49" s="456"/>
      <c r="T49" s="456"/>
      <c r="U49" s="456"/>
      <c r="V49" s="456"/>
      <c r="W49" s="456"/>
      <c r="X49" s="456"/>
      <c r="Y49" s="456"/>
      <c r="Z49" s="456"/>
      <c r="AA49" s="456"/>
      <c r="AB49" s="456"/>
      <c r="AC49" s="456"/>
      <c r="AD49" s="456"/>
      <c r="AE49" s="457"/>
      <c r="AF49" s="455"/>
      <c r="AG49" s="456"/>
      <c r="AH49" s="456"/>
      <c r="AI49" s="456"/>
      <c r="AJ49" s="456"/>
      <c r="AK49" s="456"/>
      <c r="AL49" s="456"/>
      <c r="AM49" s="456"/>
      <c r="AN49" s="457"/>
      <c r="AO49" s="455"/>
      <c r="AP49" s="456"/>
      <c r="AQ49" s="456"/>
      <c r="AR49" s="456"/>
      <c r="AS49" s="456"/>
      <c r="AT49" s="456"/>
      <c r="AU49" s="456"/>
      <c r="AV49" s="456"/>
      <c r="AW49" s="456"/>
      <c r="AX49" s="456"/>
      <c r="AY49" s="456"/>
      <c r="AZ49" s="456"/>
      <c r="BA49" s="456"/>
      <c r="BB49" s="456"/>
      <c r="BC49" s="456"/>
      <c r="BD49" s="456"/>
      <c r="BE49" s="456"/>
      <c r="BF49" s="456"/>
      <c r="BG49" s="457"/>
      <c r="BH49" s="458"/>
      <c r="BI49" s="459"/>
      <c r="BJ49" s="459"/>
      <c r="BK49" s="459"/>
      <c r="BL49" s="459"/>
      <c r="BM49" s="460"/>
      <c r="BN49" s="216"/>
      <c r="BO49" s="216"/>
      <c r="BP49" s="1"/>
      <c r="BQ49" s="120">
        <f>IF($F$3="","",IF(N49=$F$3,COUNTIF(BQ$23:BQ48,"&gt;0")+1,0))</f>
        <v>0</v>
      </c>
      <c r="BR49" s="1"/>
      <c r="BS49" s="20" t="str">
        <f>IF($N49="","",IF(VLOOKUP(VLOOKUP($N49,IMPOSTAZIONI!$E$6:$I$13,5,FALSE),IMPOSTAZIONI!$B$25:$N$32,3,FALSE)=0,"",VLOOKUP(VLOOKUP($N49,IMPOSTAZIONI!$E$6:$I$13,5,FALSE),IMPOSTAZIONI!$B$25:$N$32,3,FALSE)))</f>
        <v/>
      </c>
      <c r="BT49" s="20" t="str">
        <f>IF($N49="","",IF(VLOOKUP(VLOOKUP($N49,IMPOSTAZIONI!$E$6:$I$13,5,FALSE),IMPOSTAZIONI!$B$25:$N$32,6,FALSE)=0,"",VLOOKUP(VLOOKUP($N49,IMPOSTAZIONI!$E$6:$I$13,5,FALSE),IMPOSTAZIONI!$B$25:$N$32,6,FALSE)))</f>
        <v/>
      </c>
      <c r="BU49" s="20" t="str">
        <f>IF($N49="","",IF(VLOOKUP(VLOOKUP($N49,IMPOSTAZIONI!$E$6:$I$13,5,FALSE),IMPOSTAZIONI!$B$25:$N$32,9,FALSE)=0,"",VLOOKUP(VLOOKUP($N49,IMPOSTAZIONI!$E$6:$I$13,5,FALSE),IMPOSTAZIONI!$B$25:$N$32,9,FALSE)))</f>
        <v/>
      </c>
      <c r="BV49" s="20" t="str">
        <f>IF($N49="","",IF(VLOOKUP(VLOOKUP($N49,IMPOSTAZIONI!$E$6:$I$13,5,FALSE),IMPOSTAZIONI!$B$25:$N$32,12,FALSE)=0,"",VLOOKUP(VLOOKUP($N49,IMPOSTAZIONI!$E$6:$I$13,5,FALSE),IMPOSTAZIONI!$B$25:$N$32,12,FALSE)))</f>
        <v/>
      </c>
      <c r="BW49" s="221" t="str">
        <f t="shared" si="47"/>
        <v/>
      </c>
      <c r="BX49" s="221" t="str">
        <f t="shared" si="34"/>
        <v/>
      </c>
      <c r="BY49" s="221">
        <f t="shared" si="35"/>
        <v>0</v>
      </c>
      <c r="BZ49" s="231">
        <f t="shared" si="36"/>
        <v>0</v>
      </c>
      <c r="CA49" s="246">
        <f t="shared" si="37"/>
        <v>0</v>
      </c>
      <c r="CB49" s="246">
        <f t="shared" si="48"/>
        <v>0</v>
      </c>
      <c r="CC49" s="246" t="str">
        <f t="shared" si="49"/>
        <v/>
      </c>
      <c r="CD49" s="246">
        <f t="shared" si="40"/>
        <v>5</v>
      </c>
      <c r="CE49" s="246">
        <f t="shared" si="50"/>
        <v>0</v>
      </c>
      <c r="CF49" s="276">
        <f t="shared" si="52"/>
        <v>0</v>
      </c>
      <c r="CG49" s="277">
        <f t="shared" si="52"/>
        <v>0</v>
      </c>
      <c r="CH49" s="277">
        <f t="shared" si="52"/>
        <v>0</v>
      </c>
      <c r="CI49" s="278">
        <f t="shared" si="52"/>
        <v>0</v>
      </c>
      <c r="CJ49" s="280">
        <f t="shared" si="51"/>
        <v>0</v>
      </c>
      <c r="CK49" s="232">
        <f t="shared" si="44"/>
        <v>0</v>
      </c>
      <c r="CL49" s="1"/>
    </row>
    <row r="50" spans="1:90" ht="18" customHeight="1">
      <c r="A50" s="1"/>
      <c r="B50" s="1"/>
      <c r="C50" s="216"/>
      <c r="D50" s="287" t="str">
        <f t="shared" si="45"/>
        <v/>
      </c>
      <c r="E50" s="449" t="str">
        <f t="shared" si="46"/>
        <v/>
      </c>
      <c r="F50" s="450"/>
      <c r="G50" s="451"/>
      <c r="H50" s="452"/>
      <c r="I50" s="453"/>
      <c r="J50" s="453"/>
      <c r="K50" s="453"/>
      <c r="L50" s="453"/>
      <c r="M50" s="454"/>
      <c r="N50" s="455"/>
      <c r="O50" s="456"/>
      <c r="P50" s="456"/>
      <c r="Q50" s="456"/>
      <c r="R50" s="456"/>
      <c r="S50" s="456"/>
      <c r="T50" s="456"/>
      <c r="U50" s="456"/>
      <c r="V50" s="456"/>
      <c r="W50" s="456"/>
      <c r="X50" s="456"/>
      <c r="Y50" s="456"/>
      <c r="Z50" s="456"/>
      <c r="AA50" s="456"/>
      <c r="AB50" s="456"/>
      <c r="AC50" s="456"/>
      <c r="AD50" s="456"/>
      <c r="AE50" s="457"/>
      <c r="AF50" s="455"/>
      <c r="AG50" s="456"/>
      <c r="AH50" s="456"/>
      <c r="AI50" s="456"/>
      <c r="AJ50" s="456"/>
      <c r="AK50" s="456"/>
      <c r="AL50" s="456"/>
      <c r="AM50" s="456"/>
      <c r="AN50" s="457"/>
      <c r="AO50" s="455"/>
      <c r="AP50" s="456"/>
      <c r="AQ50" s="456"/>
      <c r="AR50" s="456"/>
      <c r="AS50" s="456"/>
      <c r="AT50" s="456"/>
      <c r="AU50" s="456"/>
      <c r="AV50" s="456"/>
      <c r="AW50" s="456"/>
      <c r="AX50" s="456"/>
      <c r="AY50" s="456"/>
      <c r="AZ50" s="456"/>
      <c r="BA50" s="456"/>
      <c r="BB50" s="456"/>
      <c r="BC50" s="456"/>
      <c r="BD50" s="456"/>
      <c r="BE50" s="456"/>
      <c r="BF50" s="456"/>
      <c r="BG50" s="457"/>
      <c r="BH50" s="458"/>
      <c r="BI50" s="459"/>
      <c r="BJ50" s="459"/>
      <c r="BK50" s="459"/>
      <c r="BL50" s="459"/>
      <c r="BM50" s="460"/>
      <c r="BN50" s="216"/>
      <c r="BO50" s="216"/>
      <c r="BP50" s="1"/>
      <c r="BQ50" s="120">
        <f>IF($F$3="","",IF(N50=$F$3,COUNTIF(BQ$23:BQ49,"&gt;0")+1,0))</f>
        <v>0</v>
      </c>
      <c r="BR50" s="1"/>
      <c r="BS50" s="20" t="str">
        <f>IF($N50="","",IF(VLOOKUP(VLOOKUP($N50,IMPOSTAZIONI!$E$6:$I$13,5,FALSE),IMPOSTAZIONI!$B$25:$N$32,3,FALSE)=0,"",VLOOKUP(VLOOKUP($N50,IMPOSTAZIONI!$E$6:$I$13,5,FALSE),IMPOSTAZIONI!$B$25:$N$32,3,FALSE)))</f>
        <v/>
      </c>
      <c r="BT50" s="20" t="str">
        <f>IF($N50="","",IF(VLOOKUP(VLOOKUP($N50,IMPOSTAZIONI!$E$6:$I$13,5,FALSE),IMPOSTAZIONI!$B$25:$N$32,6,FALSE)=0,"",VLOOKUP(VLOOKUP($N50,IMPOSTAZIONI!$E$6:$I$13,5,FALSE),IMPOSTAZIONI!$B$25:$N$32,6,FALSE)))</f>
        <v/>
      </c>
      <c r="BU50" s="20" t="str">
        <f>IF($N50="","",IF(VLOOKUP(VLOOKUP($N50,IMPOSTAZIONI!$E$6:$I$13,5,FALSE),IMPOSTAZIONI!$B$25:$N$32,9,FALSE)=0,"",VLOOKUP(VLOOKUP($N50,IMPOSTAZIONI!$E$6:$I$13,5,FALSE),IMPOSTAZIONI!$B$25:$N$32,9,FALSE)))</f>
        <v/>
      </c>
      <c r="BV50" s="20" t="str">
        <f>IF($N50="","",IF(VLOOKUP(VLOOKUP($N50,IMPOSTAZIONI!$E$6:$I$13,5,FALSE),IMPOSTAZIONI!$B$25:$N$32,12,FALSE)=0,"",VLOOKUP(VLOOKUP($N50,IMPOSTAZIONI!$E$6:$I$13,5,FALSE),IMPOSTAZIONI!$B$25:$N$32,12,FALSE)))</f>
        <v/>
      </c>
      <c r="BW50" s="221" t="str">
        <f t="shared" si="47"/>
        <v/>
      </c>
      <c r="BX50" s="221" t="str">
        <f t="shared" si="34"/>
        <v/>
      </c>
      <c r="BY50" s="221">
        <f t="shared" si="35"/>
        <v>0</v>
      </c>
      <c r="BZ50" s="231">
        <f t="shared" si="36"/>
        <v>0</v>
      </c>
      <c r="CA50" s="246">
        <f t="shared" si="37"/>
        <v>0</v>
      </c>
      <c r="CB50" s="246">
        <f t="shared" si="48"/>
        <v>0</v>
      </c>
      <c r="CC50" s="246" t="str">
        <f t="shared" si="49"/>
        <v/>
      </c>
      <c r="CD50" s="246">
        <f t="shared" si="40"/>
        <v>5</v>
      </c>
      <c r="CE50" s="246">
        <f t="shared" si="50"/>
        <v>0</v>
      </c>
      <c r="CF50" s="276">
        <f t="shared" si="52"/>
        <v>0</v>
      </c>
      <c r="CG50" s="277">
        <f t="shared" si="52"/>
        <v>0</v>
      </c>
      <c r="CH50" s="277">
        <f t="shared" si="52"/>
        <v>0</v>
      </c>
      <c r="CI50" s="278">
        <f t="shared" si="52"/>
        <v>0</v>
      </c>
      <c r="CJ50" s="280">
        <f t="shared" si="51"/>
        <v>0</v>
      </c>
      <c r="CK50" s="232">
        <f t="shared" si="44"/>
        <v>0</v>
      </c>
      <c r="CL50" s="1"/>
    </row>
    <row r="51" spans="1:90" ht="18" customHeight="1">
      <c r="A51" s="1"/>
      <c r="B51" s="1"/>
      <c r="C51" s="216"/>
      <c r="D51" s="287" t="str">
        <f t="shared" si="45"/>
        <v/>
      </c>
      <c r="E51" s="449" t="str">
        <f t="shared" si="46"/>
        <v/>
      </c>
      <c r="F51" s="450"/>
      <c r="G51" s="451"/>
      <c r="H51" s="452"/>
      <c r="I51" s="453"/>
      <c r="J51" s="453"/>
      <c r="K51" s="453"/>
      <c r="L51" s="453"/>
      <c r="M51" s="454"/>
      <c r="N51" s="455"/>
      <c r="O51" s="456"/>
      <c r="P51" s="456"/>
      <c r="Q51" s="456"/>
      <c r="R51" s="456"/>
      <c r="S51" s="456"/>
      <c r="T51" s="456"/>
      <c r="U51" s="456"/>
      <c r="V51" s="456"/>
      <c r="W51" s="456"/>
      <c r="X51" s="456"/>
      <c r="Y51" s="456"/>
      <c r="Z51" s="456"/>
      <c r="AA51" s="456"/>
      <c r="AB51" s="456"/>
      <c r="AC51" s="456"/>
      <c r="AD51" s="456"/>
      <c r="AE51" s="457"/>
      <c r="AF51" s="455"/>
      <c r="AG51" s="456"/>
      <c r="AH51" s="456"/>
      <c r="AI51" s="456"/>
      <c r="AJ51" s="456"/>
      <c r="AK51" s="456"/>
      <c r="AL51" s="456"/>
      <c r="AM51" s="456"/>
      <c r="AN51" s="457"/>
      <c r="AO51" s="455"/>
      <c r="AP51" s="456"/>
      <c r="AQ51" s="456"/>
      <c r="AR51" s="456"/>
      <c r="AS51" s="456"/>
      <c r="AT51" s="456"/>
      <c r="AU51" s="456"/>
      <c r="AV51" s="456"/>
      <c r="AW51" s="456"/>
      <c r="AX51" s="456"/>
      <c r="AY51" s="456"/>
      <c r="AZ51" s="456"/>
      <c r="BA51" s="456"/>
      <c r="BB51" s="456"/>
      <c r="BC51" s="456"/>
      <c r="BD51" s="456"/>
      <c r="BE51" s="456"/>
      <c r="BF51" s="456"/>
      <c r="BG51" s="457"/>
      <c r="BH51" s="458"/>
      <c r="BI51" s="459"/>
      <c r="BJ51" s="459"/>
      <c r="BK51" s="459"/>
      <c r="BL51" s="459"/>
      <c r="BM51" s="460"/>
      <c r="BN51" s="216"/>
      <c r="BO51" s="216"/>
      <c r="BP51" s="1"/>
      <c r="BQ51" s="120">
        <f>IF($F$3="","",IF(N51=$F$3,COUNTIF(BQ$23:BQ50,"&gt;0")+1,0))</f>
        <v>0</v>
      </c>
      <c r="BR51" s="1"/>
      <c r="BS51" s="20" t="str">
        <f>IF($N51="","",IF(VLOOKUP(VLOOKUP($N51,IMPOSTAZIONI!$E$6:$I$13,5,FALSE),IMPOSTAZIONI!$B$25:$N$32,3,FALSE)=0,"",VLOOKUP(VLOOKUP($N51,IMPOSTAZIONI!$E$6:$I$13,5,FALSE),IMPOSTAZIONI!$B$25:$N$32,3,FALSE)))</f>
        <v/>
      </c>
      <c r="BT51" s="20" t="str">
        <f>IF($N51="","",IF(VLOOKUP(VLOOKUP($N51,IMPOSTAZIONI!$E$6:$I$13,5,FALSE),IMPOSTAZIONI!$B$25:$N$32,6,FALSE)=0,"",VLOOKUP(VLOOKUP($N51,IMPOSTAZIONI!$E$6:$I$13,5,FALSE),IMPOSTAZIONI!$B$25:$N$32,6,FALSE)))</f>
        <v/>
      </c>
      <c r="BU51" s="20" t="str">
        <f>IF($N51="","",IF(VLOOKUP(VLOOKUP($N51,IMPOSTAZIONI!$E$6:$I$13,5,FALSE),IMPOSTAZIONI!$B$25:$N$32,9,FALSE)=0,"",VLOOKUP(VLOOKUP($N51,IMPOSTAZIONI!$E$6:$I$13,5,FALSE),IMPOSTAZIONI!$B$25:$N$32,9,FALSE)))</f>
        <v/>
      </c>
      <c r="BV51" s="20" t="str">
        <f>IF($N51="","",IF(VLOOKUP(VLOOKUP($N51,IMPOSTAZIONI!$E$6:$I$13,5,FALSE),IMPOSTAZIONI!$B$25:$N$32,12,FALSE)=0,"",VLOOKUP(VLOOKUP($N51,IMPOSTAZIONI!$E$6:$I$13,5,FALSE),IMPOSTAZIONI!$B$25:$N$32,12,FALSE)))</f>
        <v/>
      </c>
      <c r="BW51" s="221" t="str">
        <f t="shared" si="47"/>
        <v/>
      </c>
      <c r="BX51" s="221" t="str">
        <f t="shared" si="34"/>
        <v/>
      </c>
      <c r="BY51" s="221">
        <f t="shared" si="35"/>
        <v>0</v>
      </c>
      <c r="BZ51" s="231">
        <f t="shared" si="36"/>
        <v>0</v>
      </c>
      <c r="CA51" s="246">
        <f t="shared" si="37"/>
        <v>0</v>
      </c>
      <c r="CB51" s="246">
        <f t="shared" si="48"/>
        <v>0</v>
      </c>
      <c r="CC51" s="246" t="str">
        <f t="shared" si="49"/>
        <v/>
      </c>
      <c r="CD51" s="246">
        <f t="shared" si="40"/>
        <v>5</v>
      </c>
      <c r="CE51" s="246">
        <f t="shared" si="50"/>
        <v>0</v>
      </c>
      <c r="CF51" s="276">
        <f t="shared" si="52"/>
        <v>0</v>
      </c>
      <c r="CG51" s="277">
        <f t="shared" si="52"/>
        <v>0</v>
      </c>
      <c r="CH51" s="277">
        <f t="shared" si="52"/>
        <v>0</v>
      </c>
      <c r="CI51" s="278">
        <f t="shared" si="52"/>
        <v>0</v>
      </c>
      <c r="CJ51" s="280">
        <f t="shared" si="51"/>
        <v>0</v>
      </c>
      <c r="CK51" s="232">
        <f t="shared" si="44"/>
        <v>0</v>
      </c>
      <c r="CL51" s="1"/>
    </row>
    <row r="52" spans="1:90" ht="18" customHeight="1">
      <c r="A52" s="1"/>
      <c r="B52" s="1"/>
      <c r="C52" s="216"/>
      <c r="D52" s="287" t="str">
        <f t="shared" si="45"/>
        <v/>
      </c>
      <c r="E52" s="449" t="str">
        <f t="shared" si="46"/>
        <v/>
      </c>
      <c r="F52" s="450"/>
      <c r="G52" s="451"/>
      <c r="H52" s="452"/>
      <c r="I52" s="453"/>
      <c r="J52" s="453"/>
      <c r="K52" s="453"/>
      <c r="L52" s="453"/>
      <c r="M52" s="454"/>
      <c r="N52" s="455"/>
      <c r="O52" s="456"/>
      <c r="P52" s="456"/>
      <c r="Q52" s="456"/>
      <c r="R52" s="456"/>
      <c r="S52" s="456"/>
      <c r="T52" s="456"/>
      <c r="U52" s="456"/>
      <c r="V52" s="456"/>
      <c r="W52" s="456"/>
      <c r="X52" s="456"/>
      <c r="Y52" s="456"/>
      <c r="Z52" s="456"/>
      <c r="AA52" s="456"/>
      <c r="AB52" s="456"/>
      <c r="AC52" s="456"/>
      <c r="AD52" s="456"/>
      <c r="AE52" s="457"/>
      <c r="AF52" s="455"/>
      <c r="AG52" s="456"/>
      <c r="AH52" s="456"/>
      <c r="AI52" s="456"/>
      <c r="AJ52" s="456"/>
      <c r="AK52" s="456"/>
      <c r="AL52" s="456"/>
      <c r="AM52" s="456"/>
      <c r="AN52" s="457"/>
      <c r="AO52" s="455"/>
      <c r="AP52" s="456"/>
      <c r="AQ52" s="456"/>
      <c r="AR52" s="456"/>
      <c r="AS52" s="456"/>
      <c r="AT52" s="456"/>
      <c r="AU52" s="456"/>
      <c r="AV52" s="456"/>
      <c r="AW52" s="456"/>
      <c r="AX52" s="456"/>
      <c r="AY52" s="456"/>
      <c r="AZ52" s="456"/>
      <c r="BA52" s="456"/>
      <c r="BB52" s="456"/>
      <c r="BC52" s="456"/>
      <c r="BD52" s="456"/>
      <c r="BE52" s="456"/>
      <c r="BF52" s="456"/>
      <c r="BG52" s="457"/>
      <c r="BH52" s="458"/>
      <c r="BI52" s="459"/>
      <c r="BJ52" s="459"/>
      <c r="BK52" s="459"/>
      <c r="BL52" s="459"/>
      <c r="BM52" s="460"/>
      <c r="BN52" s="216"/>
      <c r="BO52" s="216"/>
      <c r="BP52" s="1"/>
      <c r="BQ52" s="120">
        <f>IF($F$3="","",IF(N52=$F$3,COUNTIF(BQ$23:BQ51,"&gt;0")+1,0))</f>
        <v>0</v>
      </c>
      <c r="BR52" s="1"/>
      <c r="BS52" s="20" t="str">
        <f>IF($N52="","",IF(VLOOKUP(VLOOKUP($N52,IMPOSTAZIONI!$E$6:$I$13,5,FALSE),IMPOSTAZIONI!$B$25:$N$32,3,FALSE)=0,"",VLOOKUP(VLOOKUP($N52,IMPOSTAZIONI!$E$6:$I$13,5,FALSE),IMPOSTAZIONI!$B$25:$N$32,3,FALSE)))</f>
        <v/>
      </c>
      <c r="BT52" s="20" t="str">
        <f>IF($N52="","",IF(VLOOKUP(VLOOKUP($N52,IMPOSTAZIONI!$E$6:$I$13,5,FALSE),IMPOSTAZIONI!$B$25:$N$32,6,FALSE)=0,"",VLOOKUP(VLOOKUP($N52,IMPOSTAZIONI!$E$6:$I$13,5,FALSE),IMPOSTAZIONI!$B$25:$N$32,6,FALSE)))</f>
        <v/>
      </c>
      <c r="BU52" s="20" t="str">
        <f>IF($N52="","",IF(VLOOKUP(VLOOKUP($N52,IMPOSTAZIONI!$E$6:$I$13,5,FALSE),IMPOSTAZIONI!$B$25:$N$32,9,FALSE)=0,"",VLOOKUP(VLOOKUP($N52,IMPOSTAZIONI!$E$6:$I$13,5,FALSE),IMPOSTAZIONI!$B$25:$N$32,9,FALSE)))</f>
        <v/>
      </c>
      <c r="BV52" s="20" t="str">
        <f>IF($N52="","",IF(VLOOKUP(VLOOKUP($N52,IMPOSTAZIONI!$E$6:$I$13,5,FALSE),IMPOSTAZIONI!$B$25:$N$32,12,FALSE)=0,"",VLOOKUP(VLOOKUP($N52,IMPOSTAZIONI!$E$6:$I$13,5,FALSE),IMPOSTAZIONI!$B$25:$N$32,12,FALSE)))</f>
        <v/>
      </c>
      <c r="BW52" s="221" t="str">
        <f t="shared" si="47"/>
        <v/>
      </c>
      <c r="BX52" s="221" t="str">
        <f t="shared" si="34"/>
        <v/>
      </c>
      <c r="BY52" s="221">
        <f t="shared" si="35"/>
        <v>0</v>
      </c>
      <c r="BZ52" s="231">
        <f t="shared" si="36"/>
        <v>0</v>
      </c>
      <c r="CA52" s="246">
        <f t="shared" si="37"/>
        <v>0</v>
      </c>
      <c r="CB52" s="246">
        <f t="shared" si="48"/>
        <v>0</v>
      </c>
      <c r="CC52" s="246" t="str">
        <f t="shared" si="49"/>
        <v/>
      </c>
      <c r="CD52" s="246">
        <f t="shared" si="40"/>
        <v>5</v>
      </c>
      <c r="CE52" s="246">
        <f t="shared" si="50"/>
        <v>0</v>
      </c>
      <c r="CF52" s="276">
        <f t="shared" si="52"/>
        <v>0</v>
      </c>
      <c r="CG52" s="277">
        <f t="shared" si="52"/>
        <v>0</v>
      </c>
      <c r="CH52" s="277">
        <f t="shared" si="52"/>
        <v>0</v>
      </c>
      <c r="CI52" s="278">
        <f t="shared" si="52"/>
        <v>0</v>
      </c>
      <c r="CJ52" s="280">
        <f t="shared" si="51"/>
        <v>0</v>
      </c>
      <c r="CK52" s="232">
        <f t="shared" si="44"/>
        <v>0</v>
      </c>
      <c r="CL52" s="1"/>
    </row>
    <row r="53" spans="1:90" ht="18" customHeight="1">
      <c r="A53" s="1"/>
      <c r="B53" s="1"/>
      <c r="C53" s="216"/>
      <c r="D53" s="287" t="str">
        <f t="shared" si="45"/>
        <v/>
      </c>
      <c r="E53" s="449" t="str">
        <f t="shared" si="46"/>
        <v/>
      </c>
      <c r="F53" s="450"/>
      <c r="G53" s="451"/>
      <c r="H53" s="452"/>
      <c r="I53" s="453"/>
      <c r="J53" s="453"/>
      <c r="K53" s="453"/>
      <c r="L53" s="453"/>
      <c r="M53" s="454"/>
      <c r="N53" s="455"/>
      <c r="O53" s="456"/>
      <c r="P53" s="456"/>
      <c r="Q53" s="456"/>
      <c r="R53" s="456"/>
      <c r="S53" s="456"/>
      <c r="T53" s="456"/>
      <c r="U53" s="456"/>
      <c r="V53" s="456"/>
      <c r="W53" s="456"/>
      <c r="X53" s="456"/>
      <c r="Y53" s="456"/>
      <c r="Z53" s="456"/>
      <c r="AA53" s="456"/>
      <c r="AB53" s="456"/>
      <c r="AC53" s="456"/>
      <c r="AD53" s="456"/>
      <c r="AE53" s="457"/>
      <c r="AF53" s="455"/>
      <c r="AG53" s="456"/>
      <c r="AH53" s="456"/>
      <c r="AI53" s="456"/>
      <c r="AJ53" s="456"/>
      <c r="AK53" s="456"/>
      <c r="AL53" s="456"/>
      <c r="AM53" s="456"/>
      <c r="AN53" s="457"/>
      <c r="AO53" s="455"/>
      <c r="AP53" s="456"/>
      <c r="AQ53" s="456"/>
      <c r="AR53" s="456"/>
      <c r="AS53" s="456"/>
      <c r="AT53" s="456"/>
      <c r="AU53" s="456"/>
      <c r="AV53" s="456"/>
      <c r="AW53" s="456"/>
      <c r="AX53" s="456"/>
      <c r="AY53" s="456"/>
      <c r="AZ53" s="456"/>
      <c r="BA53" s="456"/>
      <c r="BB53" s="456"/>
      <c r="BC53" s="456"/>
      <c r="BD53" s="456"/>
      <c r="BE53" s="456"/>
      <c r="BF53" s="456"/>
      <c r="BG53" s="457"/>
      <c r="BH53" s="458"/>
      <c r="BI53" s="459"/>
      <c r="BJ53" s="459"/>
      <c r="BK53" s="459"/>
      <c r="BL53" s="459"/>
      <c r="BM53" s="460"/>
      <c r="BN53" s="216"/>
      <c r="BO53" s="216"/>
      <c r="BP53" s="1"/>
      <c r="BQ53" s="120">
        <f>IF($F$3="","",IF(N53=$F$3,COUNTIF(BQ$23:BQ52,"&gt;0")+1,0))</f>
        <v>0</v>
      </c>
      <c r="BR53" s="1"/>
      <c r="BS53" s="20" t="str">
        <f>IF($N53="","",IF(VLOOKUP(VLOOKUP($N53,IMPOSTAZIONI!$E$6:$I$13,5,FALSE),IMPOSTAZIONI!$B$25:$N$32,3,FALSE)=0,"",VLOOKUP(VLOOKUP($N53,IMPOSTAZIONI!$E$6:$I$13,5,FALSE),IMPOSTAZIONI!$B$25:$N$32,3,FALSE)))</f>
        <v/>
      </c>
      <c r="BT53" s="20" t="str">
        <f>IF($N53="","",IF(VLOOKUP(VLOOKUP($N53,IMPOSTAZIONI!$E$6:$I$13,5,FALSE),IMPOSTAZIONI!$B$25:$N$32,6,FALSE)=0,"",VLOOKUP(VLOOKUP($N53,IMPOSTAZIONI!$E$6:$I$13,5,FALSE),IMPOSTAZIONI!$B$25:$N$32,6,FALSE)))</f>
        <v/>
      </c>
      <c r="BU53" s="20" t="str">
        <f>IF($N53="","",IF(VLOOKUP(VLOOKUP($N53,IMPOSTAZIONI!$E$6:$I$13,5,FALSE),IMPOSTAZIONI!$B$25:$N$32,9,FALSE)=0,"",VLOOKUP(VLOOKUP($N53,IMPOSTAZIONI!$E$6:$I$13,5,FALSE),IMPOSTAZIONI!$B$25:$N$32,9,FALSE)))</f>
        <v/>
      </c>
      <c r="BV53" s="20" t="str">
        <f>IF($N53="","",IF(VLOOKUP(VLOOKUP($N53,IMPOSTAZIONI!$E$6:$I$13,5,FALSE),IMPOSTAZIONI!$B$25:$N$32,12,FALSE)=0,"",VLOOKUP(VLOOKUP($N53,IMPOSTAZIONI!$E$6:$I$13,5,FALSE),IMPOSTAZIONI!$B$25:$N$32,12,FALSE)))</f>
        <v/>
      </c>
      <c r="BW53" s="221" t="str">
        <f t="shared" si="47"/>
        <v/>
      </c>
      <c r="BX53" s="221" t="str">
        <f t="shared" si="34"/>
        <v/>
      </c>
      <c r="BY53" s="221">
        <f t="shared" si="35"/>
        <v>0</v>
      </c>
      <c r="BZ53" s="231">
        <f t="shared" si="36"/>
        <v>0</v>
      </c>
      <c r="CA53" s="246">
        <f t="shared" si="37"/>
        <v>0</v>
      </c>
      <c r="CB53" s="246">
        <f t="shared" si="48"/>
        <v>0</v>
      </c>
      <c r="CC53" s="246" t="str">
        <f t="shared" si="49"/>
        <v/>
      </c>
      <c r="CD53" s="246">
        <f t="shared" si="40"/>
        <v>5</v>
      </c>
      <c r="CE53" s="246">
        <f t="shared" si="50"/>
        <v>0</v>
      </c>
      <c r="CF53" s="276">
        <f t="shared" si="52"/>
        <v>0</v>
      </c>
      <c r="CG53" s="277">
        <f t="shared" si="52"/>
        <v>0</v>
      </c>
      <c r="CH53" s="277">
        <f t="shared" si="52"/>
        <v>0</v>
      </c>
      <c r="CI53" s="278">
        <f t="shared" si="52"/>
        <v>0</v>
      </c>
      <c r="CJ53" s="280">
        <f t="shared" si="51"/>
        <v>0</v>
      </c>
      <c r="CK53" s="232">
        <f t="shared" si="44"/>
        <v>0</v>
      </c>
      <c r="CL53" s="1"/>
    </row>
    <row r="54" spans="1:90" ht="18" customHeight="1">
      <c r="A54" s="1"/>
      <c r="B54" s="1"/>
      <c r="C54" s="216"/>
      <c r="D54" s="287" t="str">
        <f t="shared" si="45"/>
        <v/>
      </c>
      <c r="E54" s="449" t="str">
        <f t="shared" si="46"/>
        <v/>
      </c>
      <c r="F54" s="450"/>
      <c r="G54" s="451"/>
      <c r="H54" s="452"/>
      <c r="I54" s="453"/>
      <c r="J54" s="453"/>
      <c r="K54" s="453"/>
      <c r="L54" s="453"/>
      <c r="M54" s="454"/>
      <c r="N54" s="455"/>
      <c r="O54" s="456"/>
      <c r="P54" s="456"/>
      <c r="Q54" s="456"/>
      <c r="R54" s="456"/>
      <c r="S54" s="456"/>
      <c r="T54" s="456"/>
      <c r="U54" s="456"/>
      <c r="V54" s="456"/>
      <c r="W54" s="456"/>
      <c r="X54" s="456"/>
      <c r="Y54" s="456"/>
      <c r="Z54" s="456"/>
      <c r="AA54" s="456"/>
      <c r="AB54" s="456"/>
      <c r="AC54" s="456"/>
      <c r="AD54" s="456"/>
      <c r="AE54" s="457"/>
      <c r="AF54" s="455"/>
      <c r="AG54" s="456"/>
      <c r="AH54" s="456"/>
      <c r="AI54" s="456"/>
      <c r="AJ54" s="456"/>
      <c r="AK54" s="456"/>
      <c r="AL54" s="456"/>
      <c r="AM54" s="456"/>
      <c r="AN54" s="457"/>
      <c r="AO54" s="455"/>
      <c r="AP54" s="456"/>
      <c r="AQ54" s="456"/>
      <c r="AR54" s="456"/>
      <c r="AS54" s="456"/>
      <c r="AT54" s="456"/>
      <c r="AU54" s="456"/>
      <c r="AV54" s="456"/>
      <c r="AW54" s="456"/>
      <c r="AX54" s="456"/>
      <c r="AY54" s="456"/>
      <c r="AZ54" s="456"/>
      <c r="BA54" s="456"/>
      <c r="BB54" s="456"/>
      <c r="BC54" s="456"/>
      <c r="BD54" s="456"/>
      <c r="BE54" s="456"/>
      <c r="BF54" s="456"/>
      <c r="BG54" s="457"/>
      <c r="BH54" s="458"/>
      <c r="BI54" s="459"/>
      <c r="BJ54" s="459"/>
      <c r="BK54" s="459"/>
      <c r="BL54" s="459"/>
      <c r="BM54" s="460"/>
      <c r="BN54" s="216"/>
      <c r="BO54" s="216"/>
      <c r="BP54" s="1"/>
      <c r="BQ54" s="120">
        <f>IF($F$3="","",IF(N54=$F$3,COUNTIF(BQ$23:BQ53,"&gt;0")+1,0))</f>
        <v>0</v>
      </c>
      <c r="BR54" s="1"/>
      <c r="BS54" s="20" t="str">
        <f>IF($N54="","",IF(VLOOKUP(VLOOKUP($N54,IMPOSTAZIONI!$E$6:$I$13,5,FALSE),IMPOSTAZIONI!$B$25:$N$32,3,FALSE)=0,"",VLOOKUP(VLOOKUP($N54,IMPOSTAZIONI!$E$6:$I$13,5,FALSE),IMPOSTAZIONI!$B$25:$N$32,3,FALSE)))</f>
        <v/>
      </c>
      <c r="BT54" s="20" t="str">
        <f>IF($N54="","",IF(VLOOKUP(VLOOKUP($N54,IMPOSTAZIONI!$E$6:$I$13,5,FALSE),IMPOSTAZIONI!$B$25:$N$32,6,FALSE)=0,"",VLOOKUP(VLOOKUP($N54,IMPOSTAZIONI!$E$6:$I$13,5,FALSE),IMPOSTAZIONI!$B$25:$N$32,6,FALSE)))</f>
        <v/>
      </c>
      <c r="BU54" s="20" t="str">
        <f>IF($N54="","",IF(VLOOKUP(VLOOKUP($N54,IMPOSTAZIONI!$E$6:$I$13,5,FALSE),IMPOSTAZIONI!$B$25:$N$32,9,FALSE)=0,"",VLOOKUP(VLOOKUP($N54,IMPOSTAZIONI!$E$6:$I$13,5,FALSE),IMPOSTAZIONI!$B$25:$N$32,9,FALSE)))</f>
        <v/>
      </c>
      <c r="BV54" s="20" t="str">
        <f>IF($N54="","",IF(VLOOKUP(VLOOKUP($N54,IMPOSTAZIONI!$E$6:$I$13,5,FALSE),IMPOSTAZIONI!$B$25:$N$32,12,FALSE)=0,"",VLOOKUP(VLOOKUP($N54,IMPOSTAZIONI!$E$6:$I$13,5,FALSE),IMPOSTAZIONI!$B$25:$N$32,12,FALSE)))</f>
        <v/>
      </c>
      <c r="BW54" s="221" t="str">
        <f t="shared" si="47"/>
        <v/>
      </c>
      <c r="BX54" s="221" t="str">
        <f t="shared" si="34"/>
        <v/>
      </c>
      <c r="BY54" s="221">
        <f t="shared" si="35"/>
        <v>0</v>
      </c>
      <c r="BZ54" s="231">
        <f t="shared" si="36"/>
        <v>0</v>
      </c>
      <c r="CA54" s="246">
        <f t="shared" si="37"/>
        <v>0</v>
      </c>
      <c r="CB54" s="246">
        <f t="shared" si="48"/>
        <v>0</v>
      </c>
      <c r="CC54" s="246" t="str">
        <f t="shared" si="49"/>
        <v/>
      </c>
      <c r="CD54" s="246">
        <f t="shared" si="40"/>
        <v>5</v>
      </c>
      <c r="CE54" s="246">
        <f t="shared" si="50"/>
        <v>0</v>
      </c>
      <c r="CF54" s="276">
        <f t="shared" si="52"/>
        <v>0</v>
      </c>
      <c r="CG54" s="277">
        <f t="shared" si="52"/>
        <v>0</v>
      </c>
      <c r="CH54" s="277">
        <f t="shared" si="52"/>
        <v>0</v>
      </c>
      <c r="CI54" s="278">
        <f t="shared" si="52"/>
        <v>0</v>
      </c>
      <c r="CJ54" s="280">
        <f t="shared" si="51"/>
        <v>0</v>
      </c>
      <c r="CK54" s="232">
        <f t="shared" si="44"/>
        <v>0</v>
      </c>
      <c r="CL54" s="1"/>
    </row>
    <row r="55" spans="1:90" ht="18" customHeight="1">
      <c r="A55" s="1"/>
      <c r="B55" s="1"/>
      <c r="C55" s="216"/>
      <c r="D55" s="287" t="str">
        <f t="shared" si="45"/>
        <v/>
      </c>
      <c r="E55" s="449" t="str">
        <f t="shared" si="46"/>
        <v/>
      </c>
      <c r="F55" s="450"/>
      <c r="G55" s="451"/>
      <c r="H55" s="452"/>
      <c r="I55" s="453"/>
      <c r="J55" s="453"/>
      <c r="K55" s="453"/>
      <c r="L55" s="453"/>
      <c r="M55" s="454"/>
      <c r="N55" s="455"/>
      <c r="O55" s="456"/>
      <c r="P55" s="456"/>
      <c r="Q55" s="456"/>
      <c r="R55" s="456"/>
      <c r="S55" s="456"/>
      <c r="T55" s="456"/>
      <c r="U55" s="456"/>
      <c r="V55" s="456"/>
      <c r="W55" s="456"/>
      <c r="X55" s="456"/>
      <c r="Y55" s="456"/>
      <c r="Z55" s="456"/>
      <c r="AA55" s="456"/>
      <c r="AB55" s="456"/>
      <c r="AC55" s="456"/>
      <c r="AD55" s="456"/>
      <c r="AE55" s="457"/>
      <c r="AF55" s="455"/>
      <c r="AG55" s="456"/>
      <c r="AH55" s="456"/>
      <c r="AI55" s="456"/>
      <c r="AJ55" s="456"/>
      <c r="AK55" s="456"/>
      <c r="AL55" s="456"/>
      <c r="AM55" s="456"/>
      <c r="AN55" s="457"/>
      <c r="AO55" s="455"/>
      <c r="AP55" s="456"/>
      <c r="AQ55" s="456"/>
      <c r="AR55" s="456"/>
      <c r="AS55" s="456"/>
      <c r="AT55" s="456"/>
      <c r="AU55" s="456"/>
      <c r="AV55" s="456"/>
      <c r="AW55" s="456"/>
      <c r="AX55" s="456"/>
      <c r="AY55" s="456"/>
      <c r="AZ55" s="456"/>
      <c r="BA55" s="456"/>
      <c r="BB55" s="456"/>
      <c r="BC55" s="456"/>
      <c r="BD55" s="456"/>
      <c r="BE55" s="456"/>
      <c r="BF55" s="456"/>
      <c r="BG55" s="457"/>
      <c r="BH55" s="458"/>
      <c r="BI55" s="459"/>
      <c r="BJ55" s="459"/>
      <c r="BK55" s="459"/>
      <c r="BL55" s="459"/>
      <c r="BM55" s="460"/>
      <c r="BN55" s="216"/>
      <c r="BO55" s="216"/>
      <c r="BP55" s="1"/>
      <c r="BQ55" s="120">
        <f>IF($F$3="","",IF(N55=$F$3,COUNTIF(BQ$23:BQ54,"&gt;0")+1,0))</f>
        <v>0</v>
      </c>
      <c r="BR55" s="1"/>
      <c r="BS55" s="20" t="str">
        <f>IF($N55="","",IF(VLOOKUP(VLOOKUP($N55,IMPOSTAZIONI!$E$6:$I$13,5,FALSE),IMPOSTAZIONI!$B$25:$N$32,3,FALSE)=0,"",VLOOKUP(VLOOKUP($N55,IMPOSTAZIONI!$E$6:$I$13,5,FALSE),IMPOSTAZIONI!$B$25:$N$32,3,FALSE)))</f>
        <v/>
      </c>
      <c r="BT55" s="20" t="str">
        <f>IF($N55="","",IF(VLOOKUP(VLOOKUP($N55,IMPOSTAZIONI!$E$6:$I$13,5,FALSE),IMPOSTAZIONI!$B$25:$N$32,6,FALSE)=0,"",VLOOKUP(VLOOKUP($N55,IMPOSTAZIONI!$E$6:$I$13,5,FALSE),IMPOSTAZIONI!$B$25:$N$32,6,FALSE)))</f>
        <v/>
      </c>
      <c r="BU55" s="20" t="str">
        <f>IF($N55="","",IF(VLOOKUP(VLOOKUP($N55,IMPOSTAZIONI!$E$6:$I$13,5,FALSE),IMPOSTAZIONI!$B$25:$N$32,9,FALSE)=0,"",VLOOKUP(VLOOKUP($N55,IMPOSTAZIONI!$E$6:$I$13,5,FALSE),IMPOSTAZIONI!$B$25:$N$32,9,FALSE)))</f>
        <v/>
      </c>
      <c r="BV55" s="20" t="str">
        <f>IF($N55="","",IF(VLOOKUP(VLOOKUP($N55,IMPOSTAZIONI!$E$6:$I$13,5,FALSE),IMPOSTAZIONI!$B$25:$N$32,12,FALSE)=0,"",VLOOKUP(VLOOKUP($N55,IMPOSTAZIONI!$E$6:$I$13,5,FALSE),IMPOSTAZIONI!$B$25:$N$32,12,FALSE)))</f>
        <v/>
      </c>
      <c r="BW55" s="221" t="str">
        <f t="shared" si="47"/>
        <v/>
      </c>
      <c r="BX55" s="221" t="str">
        <f t="shared" si="34"/>
        <v/>
      </c>
      <c r="BY55" s="221">
        <f t="shared" si="35"/>
        <v>0</v>
      </c>
      <c r="BZ55" s="231">
        <f t="shared" si="36"/>
        <v>0</v>
      </c>
      <c r="CA55" s="246">
        <f t="shared" si="37"/>
        <v>0</v>
      </c>
      <c r="CB55" s="246">
        <f t="shared" si="48"/>
        <v>0</v>
      </c>
      <c r="CC55" s="246" t="str">
        <f t="shared" si="49"/>
        <v/>
      </c>
      <c r="CD55" s="246">
        <f t="shared" si="40"/>
        <v>5</v>
      </c>
      <c r="CE55" s="246">
        <f t="shared" si="50"/>
        <v>0</v>
      </c>
      <c r="CF55" s="276">
        <f t="shared" si="52"/>
        <v>0</v>
      </c>
      <c r="CG55" s="277">
        <f t="shared" si="52"/>
        <v>0</v>
      </c>
      <c r="CH55" s="277">
        <f t="shared" si="52"/>
        <v>0</v>
      </c>
      <c r="CI55" s="278">
        <f t="shared" si="52"/>
        <v>0</v>
      </c>
      <c r="CJ55" s="280">
        <f t="shared" si="51"/>
        <v>0</v>
      </c>
      <c r="CK55" s="232">
        <f t="shared" si="44"/>
        <v>0</v>
      </c>
      <c r="CL55" s="1"/>
    </row>
    <row r="56" spans="1:90" ht="18" customHeight="1">
      <c r="A56" s="1"/>
      <c r="B56" s="1"/>
      <c r="C56" s="216"/>
      <c r="D56" s="287" t="str">
        <f t="shared" si="45"/>
        <v/>
      </c>
      <c r="E56" s="449" t="str">
        <f t="shared" si="46"/>
        <v/>
      </c>
      <c r="F56" s="450"/>
      <c r="G56" s="451"/>
      <c r="H56" s="452"/>
      <c r="I56" s="453"/>
      <c r="J56" s="453"/>
      <c r="K56" s="453"/>
      <c r="L56" s="453"/>
      <c r="M56" s="454"/>
      <c r="N56" s="455"/>
      <c r="O56" s="456"/>
      <c r="P56" s="456"/>
      <c r="Q56" s="456"/>
      <c r="R56" s="456"/>
      <c r="S56" s="456"/>
      <c r="T56" s="456"/>
      <c r="U56" s="456"/>
      <c r="V56" s="456"/>
      <c r="W56" s="456"/>
      <c r="X56" s="456"/>
      <c r="Y56" s="456"/>
      <c r="Z56" s="456"/>
      <c r="AA56" s="456"/>
      <c r="AB56" s="456"/>
      <c r="AC56" s="456"/>
      <c r="AD56" s="456"/>
      <c r="AE56" s="457"/>
      <c r="AF56" s="455"/>
      <c r="AG56" s="456"/>
      <c r="AH56" s="456"/>
      <c r="AI56" s="456"/>
      <c r="AJ56" s="456"/>
      <c r="AK56" s="456"/>
      <c r="AL56" s="456"/>
      <c r="AM56" s="456"/>
      <c r="AN56" s="457"/>
      <c r="AO56" s="455"/>
      <c r="AP56" s="456"/>
      <c r="AQ56" s="456"/>
      <c r="AR56" s="456"/>
      <c r="AS56" s="456"/>
      <c r="AT56" s="456"/>
      <c r="AU56" s="456"/>
      <c r="AV56" s="456"/>
      <c r="AW56" s="456"/>
      <c r="AX56" s="456"/>
      <c r="AY56" s="456"/>
      <c r="AZ56" s="456"/>
      <c r="BA56" s="456"/>
      <c r="BB56" s="456"/>
      <c r="BC56" s="456"/>
      <c r="BD56" s="456"/>
      <c r="BE56" s="456"/>
      <c r="BF56" s="456"/>
      <c r="BG56" s="457"/>
      <c r="BH56" s="458"/>
      <c r="BI56" s="459"/>
      <c r="BJ56" s="459"/>
      <c r="BK56" s="459"/>
      <c r="BL56" s="459"/>
      <c r="BM56" s="460"/>
      <c r="BN56" s="216"/>
      <c r="BO56" s="216"/>
      <c r="BP56" s="1"/>
      <c r="BQ56" s="120">
        <f>IF($F$3="","",IF(N56=$F$3,COUNTIF(BQ$23:BQ55,"&gt;0")+1,0))</f>
        <v>0</v>
      </c>
      <c r="BR56" s="1"/>
      <c r="BS56" s="20" t="str">
        <f>IF($N56="","",IF(VLOOKUP(VLOOKUP($N56,IMPOSTAZIONI!$E$6:$I$13,5,FALSE),IMPOSTAZIONI!$B$25:$N$32,3,FALSE)=0,"",VLOOKUP(VLOOKUP($N56,IMPOSTAZIONI!$E$6:$I$13,5,FALSE),IMPOSTAZIONI!$B$25:$N$32,3,FALSE)))</f>
        <v/>
      </c>
      <c r="BT56" s="20" t="str">
        <f>IF($N56="","",IF(VLOOKUP(VLOOKUP($N56,IMPOSTAZIONI!$E$6:$I$13,5,FALSE),IMPOSTAZIONI!$B$25:$N$32,6,FALSE)=0,"",VLOOKUP(VLOOKUP($N56,IMPOSTAZIONI!$E$6:$I$13,5,FALSE),IMPOSTAZIONI!$B$25:$N$32,6,FALSE)))</f>
        <v/>
      </c>
      <c r="BU56" s="20" t="str">
        <f>IF($N56="","",IF(VLOOKUP(VLOOKUP($N56,IMPOSTAZIONI!$E$6:$I$13,5,FALSE),IMPOSTAZIONI!$B$25:$N$32,9,FALSE)=0,"",VLOOKUP(VLOOKUP($N56,IMPOSTAZIONI!$E$6:$I$13,5,FALSE),IMPOSTAZIONI!$B$25:$N$32,9,FALSE)))</f>
        <v/>
      </c>
      <c r="BV56" s="20" t="str">
        <f>IF($N56="","",IF(VLOOKUP(VLOOKUP($N56,IMPOSTAZIONI!$E$6:$I$13,5,FALSE),IMPOSTAZIONI!$B$25:$N$32,12,FALSE)=0,"",VLOOKUP(VLOOKUP($N56,IMPOSTAZIONI!$E$6:$I$13,5,FALSE),IMPOSTAZIONI!$B$25:$N$32,12,FALSE)))</f>
        <v/>
      </c>
      <c r="BW56" s="221" t="str">
        <f t="shared" si="47"/>
        <v/>
      </c>
      <c r="BX56" s="221" t="str">
        <f t="shared" si="34"/>
        <v/>
      </c>
      <c r="BY56" s="221">
        <f t="shared" si="35"/>
        <v>0</v>
      </c>
      <c r="BZ56" s="231">
        <f t="shared" si="36"/>
        <v>0</v>
      </c>
      <c r="CA56" s="246">
        <f t="shared" si="37"/>
        <v>0</v>
      </c>
      <c r="CB56" s="246">
        <f t="shared" si="48"/>
        <v>0</v>
      </c>
      <c r="CC56" s="246" t="str">
        <f t="shared" si="49"/>
        <v/>
      </c>
      <c r="CD56" s="246">
        <f t="shared" si="40"/>
        <v>5</v>
      </c>
      <c r="CE56" s="246">
        <f t="shared" si="50"/>
        <v>0</v>
      </c>
      <c r="CF56" s="276">
        <f t="shared" si="52"/>
        <v>0</v>
      </c>
      <c r="CG56" s="277">
        <f t="shared" si="52"/>
        <v>0</v>
      </c>
      <c r="CH56" s="277">
        <f t="shared" si="52"/>
        <v>0</v>
      </c>
      <c r="CI56" s="278">
        <f t="shared" si="52"/>
        <v>0</v>
      </c>
      <c r="CJ56" s="280">
        <f t="shared" si="51"/>
        <v>0</v>
      </c>
      <c r="CK56" s="232">
        <f t="shared" si="44"/>
        <v>0</v>
      </c>
      <c r="CL56" s="1"/>
    </row>
    <row r="57" spans="1:90" ht="18" customHeight="1">
      <c r="A57" s="1"/>
      <c r="B57" s="1"/>
      <c r="C57" s="216"/>
      <c r="D57" s="287" t="str">
        <f t="shared" si="45"/>
        <v/>
      </c>
      <c r="E57" s="449" t="str">
        <f t="shared" si="46"/>
        <v/>
      </c>
      <c r="F57" s="450"/>
      <c r="G57" s="451"/>
      <c r="H57" s="452"/>
      <c r="I57" s="453"/>
      <c r="J57" s="453"/>
      <c r="K57" s="453"/>
      <c r="L57" s="453"/>
      <c r="M57" s="454"/>
      <c r="N57" s="455"/>
      <c r="O57" s="456"/>
      <c r="P57" s="456"/>
      <c r="Q57" s="456"/>
      <c r="R57" s="456"/>
      <c r="S57" s="456"/>
      <c r="T57" s="456"/>
      <c r="U57" s="456"/>
      <c r="V57" s="456"/>
      <c r="W57" s="456"/>
      <c r="X57" s="456"/>
      <c r="Y57" s="456"/>
      <c r="Z57" s="456"/>
      <c r="AA57" s="456"/>
      <c r="AB57" s="456"/>
      <c r="AC57" s="456"/>
      <c r="AD57" s="456"/>
      <c r="AE57" s="457"/>
      <c r="AF57" s="455"/>
      <c r="AG57" s="456"/>
      <c r="AH57" s="456"/>
      <c r="AI57" s="456"/>
      <c r="AJ57" s="456"/>
      <c r="AK57" s="456"/>
      <c r="AL57" s="456"/>
      <c r="AM57" s="456"/>
      <c r="AN57" s="457"/>
      <c r="AO57" s="455"/>
      <c r="AP57" s="456"/>
      <c r="AQ57" s="456"/>
      <c r="AR57" s="456"/>
      <c r="AS57" s="456"/>
      <c r="AT57" s="456"/>
      <c r="AU57" s="456"/>
      <c r="AV57" s="456"/>
      <c r="AW57" s="456"/>
      <c r="AX57" s="456"/>
      <c r="AY57" s="456"/>
      <c r="AZ57" s="456"/>
      <c r="BA57" s="456"/>
      <c r="BB57" s="456"/>
      <c r="BC57" s="456"/>
      <c r="BD57" s="456"/>
      <c r="BE57" s="456"/>
      <c r="BF57" s="456"/>
      <c r="BG57" s="457"/>
      <c r="BH57" s="458"/>
      <c r="BI57" s="459"/>
      <c r="BJ57" s="459"/>
      <c r="BK57" s="459"/>
      <c r="BL57" s="459"/>
      <c r="BM57" s="460"/>
      <c r="BN57" s="216"/>
      <c r="BO57" s="216"/>
      <c r="BP57" s="1"/>
      <c r="BQ57" s="120">
        <f>IF($F$3="","",IF(N57=$F$3,COUNTIF(BQ$23:BQ56,"&gt;0")+1,0))</f>
        <v>0</v>
      </c>
      <c r="BR57" s="1"/>
      <c r="BS57" s="20" t="str">
        <f>IF($N57="","",IF(VLOOKUP(VLOOKUP($N57,IMPOSTAZIONI!$E$6:$I$13,5,FALSE),IMPOSTAZIONI!$B$25:$N$32,3,FALSE)=0,"",VLOOKUP(VLOOKUP($N57,IMPOSTAZIONI!$E$6:$I$13,5,FALSE),IMPOSTAZIONI!$B$25:$N$32,3,FALSE)))</f>
        <v/>
      </c>
      <c r="BT57" s="20" t="str">
        <f>IF($N57="","",IF(VLOOKUP(VLOOKUP($N57,IMPOSTAZIONI!$E$6:$I$13,5,FALSE),IMPOSTAZIONI!$B$25:$N$32,6,FALSE)=0,"",VLOOKUP(VLOOKUP($N57,IMPOSTAZIONI!$E$6:$I$13,5,FALSE),IMPOSTAZIONI!$B$25:$N$32,6,FALSE)))</f>
        <v/>
      </c>
      <c r="BU57" s="20" t="str">
        <f>IF($N57="","",IF(VLOOKUP(VLOOKUP($N57,IMPOSTAZIONI!$E$6:$I$13,5,FALSE),IMPOSTAZIONI!$B$25:$N$32,9,FALSE)=0,"",VLOOKUP(VLOOKUP($N57,IMPOSTAZIONI!$E$6:$I$13,5,FALSE),IMPOSTAZIONI!$B$25:$N$32,9,FALSE)))</f>
        <v/>
      </c>
      <c r="BV57" s="20" t="str">
        <f>IF($N57="","",IF(VLOOKUP(VLOOKUP($N57,IMPOSTAZIONI!$E$6:$I$13,5,FALSE),IMPOSTAZIONI!$B$25:$N$32,12,FALSE)=0,"",VLOOKUP(VLOOKUP($N57,IMPOSTAZIONI!$E$6:$I$13,5,FALSE),IMPOSTAZIONI!$B$25:$N$32,12,FALSE)))</f>
        <v/>
      </c>
      <c r="BW57" s="221" t="str">
        <f t="shared" si="47"/>
        <v/>
      </c>
      <c r="BX57" s="221" t="str">
        <f t="shared" si="34"/>
        <v/>
      </c>
      <c r="BY57" s="221">
        <f t="shared" si="35"/>
        <v>0</v>
      </c>
      <c r="BZ57" s="231">
        <f t="shared" si="36"/>
        <v>0</v>
      </c>
      <c r="CA57" s="246">
        <f t="shared" si="37"/>
        <v>0</v>
      </c>
      <c r="CB57" s="246">
        <f t="shared" si="48"/>
        <v>0</v>
      </c>
      <c r="CC57" s="246" t="str">
        <f t="shared" si="49"/>
        <v/>
      </c>
      <c r="CD57" s="246">
        <f t="shared" si="40"/>
        <v>5</v>
      </c>
      <c r="CE57" s="246">
        <f t="shared" si="50"/>
        <v>0</v>
      </c>
      <c r="CF57" s="276">
        <f t="shared" si="52"/>
        <v>0</v>
      </c>
      <c r="CG57" s="277">
        <f t="shared" si="52"/>
        <v>0</v>
      </c>
      <c r="CH57" s="277">
        <f t="shared" si="52"/>
        <v>0</v>
      </c>
      <c r="CI57" s="278">
        <f t="shared" si="52"/>
        <v>0</v>
      </c>
      <c r="CJ57" s="280">
        <f t="shared" si="51"/>
        <v>0</v>
      </c>
      <c r="CK57" s="232">
        <f t="shared" si="44"/>
        <v>0</v>
      </c>
      <c r="CL57" s="1"/>
    </row>
    <row r="58" spans="1:90" ht="18" customHeight="1">
      <c r="A58" s="1"/>
      <c r="B58" s="1"/>
      <c r="C58" s="216"/>
      <c r="D58" s="287" t="str">
        <f t="shared" si="45"/>
        <v/>
      </c>
      <c r="E58" s="449" t="str">
        <f t="shared" si="46"/>
        <v/>
      </c>
      <c r="F58" s="450"/>
      <c r="G58" s="451"/>
      <c r="H58" s="452"/>
      <c r="I58" s="453"/>
      <c r="J58" s="453"/>
      <c r="K58" s="453"/>
      <c r="L58" s="453"/>
      <c r="M58" s="454"/>
      <c r="N58" s="455"/>
      <c r="O58" s="456"/>
      <c r="P58" s="456"/>
      <c r="Q58" s="456"/>
      <c r="R58" s="456"/>
      <c r="S58" s="456"/>
      <c r="T58" s="456"/>
      <c r="U58" s="456"/>
      <c r="V58" s="456"/>
      <c r="W58" s="456"/>
      <c r="X58" s="456"/>
      <c r="Y58" s="456"/>
      <c r="Z58" s="456"/>
      <c r="AA58" s="456"/>
      <c r="AB58" s="456"/>
      <c r="AC58" s="456"/>
      <c r="AD58" s="456"/>
      <c r="AE58" s="457"/>
      <c r="AF58" s="455"/>
      <c r="AG58" s="456"/>
      <c r="AH58" s="456"/>
      <c r="AI58" s="456"/>
      <c r="AJ58" s="456"/>
      <c r="AK58" s="456"/>
      <c r="AL58" s="456"/>
      <c r="AM58" s="456"/>
      <c r="AN58" s="457"/>
      <c r="AO58" s="455"/>
      <c r="AP58" s="456"/>
      <c r="AQ58" s="456"/>
      <c r="AR58" s="456"/>
      <c r="AS58" s="456"/>
      <c r="AT58" s="456"/>
      <c r="AU58" s="456"/>
      <c r="AV58" s="456"/>
      <c r="AW58" s="456"/>
      <c r="AX58" s="456"/>
      <c r="AY58" s="456"/>
      <c r="AZ58" s="456"/>
      <c r="BA58" s="456"/>
      <c r="BB58" s="456"/>
      <c r="BC58" s="456"/>
      <c r="BD58" s="456"/>
      <c r="BE58" s="456"/>
      <c r="BF58" s="456"/>
      <c r="BG58" s="457"/>
      <c r="BH58" s="458"/>
      <c r="BI58" s="459"/>
      <c r="BJ58" s="459"/>
      <c r="BK58" s="459"/>
      <c r="BL58" s="459"/>
      <c r="BM58" s="460"/>
      <c r="BN58" s="216"/>
      <c r="BO58" s="216"/>
      <c r="BP58" s="1"/>
      <c r="BQ58" s="120">
        <f>IF($F$3="","",IF(N58=$F$3,COUNTIF(BQ$23:BQ57,"&gt;0")+1,0))</f>
        <v>0</v>
      </c>
      <c r="BR58" s="1"/>
      <c r="BS58" s="20" t="str">
        <f>IF($N58="","",IF(VLOOKUP(VLOOKUP($N58,IMPOSTAZIONI!$E$6:$I$13,5,FALSE),IMPOSTAZIONI!$B$25:$N$32,3,FALSE)=0,"",VLOOKUP(VLOOKUP($N58,IMPOSTAZIONI!$E$6:$I$13,5,FALSE),IMPOSTAZIONI!$B$25:$N$32,3,FALSE)))</f>
        <v/>
      </c>
      <c r="BT58" s="20" t="str">
        <f>IF($N58="","",IF(VLOOKUP(VLOOKUP($N58,IMPOSTAZIONI!$E$6:$I$13,5,FALSE),IMPOSTAZIONI!$B$25:$N$32,6,FALSE)=0,"",VLOOKUP(VLOOKUP($N58,IMPOSTAZIONI!$E$6:$I$13,5,FALSE),IMPOSTAZIONI!$B$25:$N$32,6,FALSE)))</f>
        <v/>
      </c>
      <c r="BU58" s="20" t="str">
        <f>IF($N58="","",IF(VLOOKUP(VLOOKUP($N58,IMPOSTAZIONI!$E$6:$I$13,5,FALSE),IMPOSTAZIONI!$B$25:$N$32,9,FALSE)=0,"",VLOOKUP(VLOOKUP($N58,IMPOSTAZIONI!$E$6:$I$13,5,FALSE),IMPOSTAZIONI!$B$25:$N$32,9,FALSE)))</f>
        <v/>
      </c>
      <c r="BV58" s="20" t="str">
        <f>IF($N58="","",IF(VLOOKUP(VLOOKUP($N58,IMPOSTAZIONI!$E$6:$I$13,5,FALSE),IMPOSTAZIONI!$B$25:$N$32,12,FALSE)=0,"",VLOOKUP(VLOOKUP($N58,IMPOSTAZIONI!$E$6:$I$13,5,FALSE),IMPOSTAZIONI!$B$25:$N$32,12,FALSE)))</f>
        <v/>
      </c>
      <c r="BW58" s="221" t="str">
        <f t="shared" si="47"/>
        <v/>
      </c>
      <c r="BX58" s="221" t="str">
        <f t="shared" si="34"/>
        <v/>
      </c>
      <c r="BY58" s="221">
        <f t="shared" si="35"/>
        <v>0</v>
      </c>
      <c r="BZ58" s="231">
        <f t="shared" si="36"/>
        <v>0</v>
      </c>
      <c r="CA58" s="246">
        <f t="shared" si="37"/>
        <v>0</v>
      </c>
      <c r="CB58" s="246">
        <f t="shared" si="48"/>
        <v>0</v>
      </c>
      <c r="CC58" s="246" t="str">
        <f t="shared" si="49"/>
        <v/>
      </c>
      <c r="CD58" s="246">
        <f t="shared" si="40"/>
        <v>5</v>
      </c>
      <c r="CE58" s="246">
        <f t="shared" si="50"/>
        <v>0</v>
      </c>
      <c r="CF58" s="276">
        <f t="shared" si="52"/>
        <v>0</v>
      </c>
      <c r="CG58" s="277">
        <f t="shared" si="52"/>
        <v>0</v>
      </c>
      <c r="CH58" s="277">
        <f t="shared" si="52"/>
        <v>0</v>
      </c>
      <c r="CI58" s="278">
        <f t="shared" si="52"/>
        <v>0</v>
      </c>
      <c r="CJ58" s="280">
        <f t="shared" si="51"/>
        <v>0</v>
      </c>
      <c r="CK58" s="232">
        <f t="shared" si="44"/>
        <v>0</v>
      </c>
      <c r="CL58" s="1"/>
    </row>
    <row r="59" spans="1:90" ht="18" customHeight="1">
      <c r="A59" s="1"/>
      <c r="B59" s="1"/>
      <c r="C59" s="216"/>
      <c r="D59" s="287" t="str">
        <f t="shared" si="45"/>
        <v/>
      </c>
      <c r="E59" s="449" t="str">
        <f t="shared" si="46"/>
        <v/>
      </c>
      <c r="F59" s="450"/>
      <c r="G59" s="451"/>
      <c r="H59" s="452"/>
      <c r="I59" s="453"/>
      <c r="J59" s="453"/>
      <c r="K59" s="453"/>
      <c r="L59" s="453"/>
      <c r="M59" s="454"/>
      <c r="N59" s="455"/>
      <c r="O59" s="456"/>
      <c r="P59" s="456"/>
      <c r="Q59" s="456"/>
      <c r="R59" s="456"/>
      <c r="S59" s="456"/>
      <c r="T59" s="456"/>
      <c r="U59" s="456"/>
      <c r="V59" s="456"/>
      <c r="W59" s="456"/>
      <c r="X59" s="456"/>
      <c r="Y59" s="456"/>
      <c r="Z59" s="456"/>
      <c r="AA59" s="456"/>
      <c r="AB59" s="456"/>
      <c r="AC59" s="456"/>
      <c r="AD59" s="456"/>
      <c r="AE59" s="457"/>
      <c r="AF59" s="455"/>
      <c r="AG59" s="456"/>
      <c r="AH59" s="456"/>
      <c r="AI59" s="456"/>
      <c r="AJ59" s="456"/>
      <c r="AK59" s="456"/>
      <c r="AL59" s="456"/>
      <c r="AM59" s="456"/>
      <c r="AN59" s="457"/>
      <c r="AO59" s="455"/>
      <c r="AP59" s="456"/>
      <c r="AQ59" s="456"/>
      <c r="AR59" s="456"/>
      <c r="AS59" s="456"/>
      <c r="AT59" s="456"/>
      <c r="AU59" s="456"/>
      <c r="AV59" s="456"/>
      <c r="AW59" s="456"/>
      <c r="AX59" s="456"/>
      <c r="AY59" s="456"/>
      <c r="AZ59" s="456"/>
      <c r="BA59" s="456"/>
      <c r="BB59" s="456"/>
      <c r="BC59" s="456"/>
      <c r="BD59" s="456"/>
      <c r="BE59" s="456"/>
      <c r="BF59" s="456"/>
      <c r="BG59" s="457"/>
      <c r="BH59" s="458"/>
      <c r="BI59" s="459"/>
      <c r="BJ59" s="459"/>
      <c r="BK59" s="459"/>
      <c r="BL59" s="459"/>
      <c r="BM59" s="460"/>
      <c r="BN59" s="216"/>
      <c r="BO59" s="216"/>
      <c r="BP59" s="1"/>
      <c r="BQ59" s="120">
        <f>IF($F$3="","",IF(N59=$F$3,COUNTIF(BQ$23:BQ58,"&gt;0")+1,0))</f>
        <v>0</v>
      </c>
      <c r="BR59" s="1"/>
      <c r="BS59" s="20" t="str">
        <f>IF($N59="","",IF(VLOOKUP(VLOOKUP($N59,IMPOSTAZIONI!$E$6:$I$13,5,FALSE),IMPOSTAZIONI!$B$25:$N$32,3,FALSE)=0,"",VLOOKUP(VLOOKUP($N59,IMPOSTAZIONI!$E$6:$I$13,5,FALSE),IMPOSTAZIONI!$B$25:$N$32,3,FALSE)))</f>
        <v/>
      </c>
      <c r="BT59" s="20" t="str">
        <f>IF($N59="","",IF(VLOOKUP(VLOOKUP($N59,IMPOSTAZIONI!$E$6:$I$13,5,FALSE),IMPOSTAZIONI!$B$25:$N$32,6,FALSE)=0,"",VLOOKUP(VLOOKUP($N59,IMPOSTAZIONI!$E$6:$I$13,5,FALSE),IMPOSTAZIONI!$B$25:$N$32,6,FALSE)))</f>
        <v/>
      </c>
      <c r="BU59" s="20" t="str">
        <f>IF($N59="","",IF(VLOOKUP(VLOOKUP($N59,IMPOSTAZIONI!$E$6:$I$13,5,FALSE),IMPOSTAZIONI!$B$25:$N$32,9,FALSE)=0,"",VLOOKUP(VLOOKUP($N59,IMPOSTAZIONI!$E$6:$I$13,5,FALSE),IMPOSTAZIONI!$B$25:$N$32,9,FALSE)))</f>
        <v/>
      </c>
      <c r="BV59" s="20" t="str">
        <f>IF($N59="","",IF(VLOOKUP(VLOOKUP($N59,IMPOSTAZIONI!$E$6:$I$13,5,FALSE),IMPOSTAZIONI!$B$25:$N$32,12,FALSE)=0,"",VLOOKUP(VLOOKUP($N59,IMPOSTAZIONI!$E$6:$I$13,5,FALSE),IMPOSTAZIONI!$B$25:$N$32,12,FALSE)))</f>
        <v/>
      </c>
      <c r="BW59" s="221" t="str">
        <f t="shared" si="47"/>
        <v/>
      </c>
      <c r="BX59" s="221" t="str">
        <f t="shared" si="34"/>
        <v/>
      </c>
      <c r="BY59" s="221">
        <f t="shared" si="35"/>
        <v>0</v>
      </c>
      <c r="BZ59" s="231">
        <f t="shared" si="36"/>
        <v>0</v>
      </c>
      <c r="CA59" s="246">
        <f t="shared" si="37"/>
        <v>0</v>
      </c>
      <c r="CB59" s="246">
        <f t="shared" si="48"/>
        <v>0</v>
      </c>
      <c r="CC59" s="246" t="str">
        <f t="shared" si="49"/>
        <v/>
      </c>
      <c r="CD59" s="246">
        <f t="shared" si="40"/>
        <v>5</v>
      </c>
      <c r="CE59" s="246">
        <f t="shared" si="50"/>
        <v>0</v>
      </c>
      <c r="CF59" s="276">
        <f t="shared" si="52"/>
        <v>0</v>
      </c>
      <c r="CG59" s="277">
        <f t="shared" si="52"/>
        <v>0</v>
      </c>
      <c r="CH59" s="277">
        <f t="shared" si="52"/>
        <v>0</v>
      </c>
      <c r="CI59" s="278">
        <f t="shared" si="52"/>
        <v>0</v>
      </c>
      <c r="CJ59" s="280">
        <f t="shared" si="51"/>
        <v>0</v>
      </c>
      <c r="CK59" s="232">
        <f t="shared" si="44"/>
        <v>0</v>
      </c>
      <c r="CL59" s="1"/>
    </row>
    <row r="60" spans="1:90" ht="18" customHeight="1">
      <c r="A60" s="1"/>
      <c r="B60" s="1"/>
      <c r="C60" s="216"/>
      <c r="D60" s="287" t="str">
        <f t="shared" si="45"/>
        <v/>
      </c>
      <c r="E60" s="449" t="str">
        <f t="shared" si="46"/>
        <v/>
      </c>
      <c r="F60" s="450"/>
      <c r="G60" s="451"/>
      <c r="H60" s="452"/>
      <c r="I60" s="453"/>
      <c r="J60" s="453"/>
      <c r="K60" s="453"/>
      <c r="L60" s="453"/>
      <c r="M60" s="454"/>
      <c r="N60" s="455"/>
      <c r="O60" s="456"/>
      <c r="P60" s="456"/>
      <c r="Q60" s="456"/>
      <c r="R60" s="456"/>
      <c r="S60" s="456"/>
      <c r="T60" s="456"/>
      <c r="U60" s="456"/>
      <c r="V60" s="456"/>
      <c r="W60" s="456"/>
      <c r="X60" s="456"/>
      <c r="Y60" s="456"/>
      <c r="Z60" s="456"/>
      <c r="AA60" s="456"/>
      <c r="AB60" s="456"/>
      <c r="AC60" s="456"/>
      <c r="AD60" s="456"/>
      <c r="AE60" s="457"/>
      <c r="AF60" s="455"/>
      <c r="AG60" s="456"/>
      <c r="AH60" s="456"/>
      <c r="AI60" s="456"/>
      <c r="AJ60" s="456"/>
      <c r="AK60" s="456"/>
      <c r="AL60" s="456"/>
      <c r="AM60" s="456"/>
      <c r="AN60" s="457"/>
      <c r="AO60" s="455"/>
      <c r="AP60" s="456"/>
      <c r="AQ60" s="456"/>
      <c r="AR60" s="456"/>
      <c r="AS60" s="456"/>
      <c r="AT60" s="456"/>
      <c r="AU60" s="456"/>
      <c r="AV60" s="456"/>
      <c r="AW60" s="456"/>
      <c r="AX60" s="456"/>
      <c r="AY60" s="456"/>
      <c r="AZ60" s="456"/>
      <c r="BA60" s="456"/>
      <c r="BB60" s="456"/>
      <c r="BC60" s="456"/>
      <c r="BD60" s="456"/>
      <c r="BE60" s="456"/>
      <c r="BF60" s="456"/>
      <c r="BG60" s="457"/>
      <c r="BH60" s="458"/>
      <c r="BI60" s="459"/>
      <c r="BJ60" s="459"/>
      <c r="BK60" s="459"/>
      <c r="BL60" s="459"/>
      <c r="BM60" s="460"/>
      <c r="BN60" s="216"/>
      <c r="BO60" s="216"/>
      <c r="BP60" s="1"/>
      <c r="BQ60" s="120">
        <f>IF($F$3="","",IF(N60=$F$3,COUNTIF(BQ$23:BQ59,"&gt;0")+1,0))</f>
        <v>0</v>
      </c>
      <c r="BR60" s="1"/>
      <c r="BS60" s="20" t="str">
        <f>IF($N60="","",IF(VLOOKUP(VLOOKUP($N60,IMPOSTAZIONI!$E$6:$I$13,5,FALSE),IMPOSTAZIONI!$B$25:$N$32,3,FALSE)=0,"",VLOOKUP(VLOOKUP($N60,IMPOSTAZIONI!$E$6:$I$13,5,FALSE),IMPOSTAZIONI!$B$25:$N$32,3,FALSE)))</f>
        <v/>
      </c>
      <c r="BT60" s="20" t="str">
        <f>IF($N60="","",IF(VLOOKUP(VLOOKUP($N60,IMPOSTAZIONI!$E$6:$I$13,5,FALSE),IMPOSTAZIONI!$B$25:$N$32,6,FALSE)=0,"",VLOOKUP(VLOOKUP($N60,IMPOSTAZIONI!$E$6:$I$13,5,FALSE),IMPOSTAZIONI!$B$25:$N$32,6,FALSE)))</f>
        <v/>
      </c>
      <c r="BU60" s="20" t="str">
        <f>IF($N60="","",IF(VLOOKUP(VLOOKUP($N60,IMPOSTAZIONI!$E$6:$I$13,5,FALSE),IMPOSTAZIONI!$B$25:$N$32,9,FALSE)=0,"",VLOOKUP(VLOOKUP($N60,IMPOSTAZIONI!$E$6:$I$13,5,FALSE),IMPOSTAZIONI!$B$25:$N$32,9,FALSE)))</f>
        <v/>
      </c>
      <c r="BV60" s="20" t="str">
        <f>IF($N60="","",IF(VLOOKUP(VLOOKUP($N60,IMPOSTAZIONI!$E$6:$I$13,5,FALSE),IMPOSTAZIONI!$B$25:$N$32,12,FALSE)=0,"",VLOOKUP(VLOOKUP($N60,IMPOSTAZIONI!$E$6:$I$13,5,FALSE),IMPOSTAZIONI!$B$25:$N$32,12,FALSE)))</f>
        <v/>
      </c>
      <c r="BW60" s="221" t="str">
        <f t="shared" si="47"/>
        <v/>
      </c>
      <c r="BX60" s="221" t="str">
        <f t="shared" si="34"/>
        <v/>
      </c>
      <c r="BY60" s="221">
        <f t="shared" si="35"/>
        <v>0</v>
      </c>
      <c r="BZ60" s="231">
        <f t="shared" si="36"/>
        <v>0</v>
      </c>
      <c r="CA60" s="246">
        <f t="shared" si="37"/>
        <v>0</v>
      </c>
      <c r="CB60" s="246">
        <f t="shared" si="48"/>
        <v>0</v>
      </c>
      <c r="CC60" s="246" t="str">
        <f t="shared" si="49"/>
        <v/>
      </c>
      <c r="CD60" s="246">
        <f t="shared" si="40"/>
        <v>5</v>
      </c>
      <c r="CE60" s="246">
        <f t="shared" si="50"/>
        <v>0</v>
      </c>
      <c r="CF60" s="276">
        <f t="shared" si="52"/>
        <v>0</v>
      </c>
      <c r="CG60" s="277">
        <f t="shared" si="52"/>
        <v>0</v>
      </c>
      <c r="CH60" s="277">
        <f t="shared" si="52"/>
        <v>0</v>
      </c>
      <c r="CI60" s="278">
        <f t="shared" si="52"/>
        <v>0</v>
      </c>
      <c r="CJ60" s="280">
        <f t="shared" si="51"/>
        <v>0</v>
      </c>
      <c r="CK60" s="232">
        <f t="shared" si="44"/>
        <v>0</v>
      </c>
      <c r="CL60" s="1"/>
    </row>
    <row r="61" spans="1:90" ht="18" customHeight="1">
      <c r="A61" s="1"/>
      <c r="B61" s="1"/>
      <c r="C61" s="216"/>
      <c r="D61" s="287" t="str">
        <f t="shared" si="45"/>
        <v/>
      </c>
      <c r="E61" s="449" t="str">
        <f t="shared" si="46"/>
        <v/>
      </c>
      <c r="F61" s="450"/>
      <c r="G61" s="451"/>
      <c r="H61" s="452"/>
      <c r="I61" s="453"/>
      <c r="J61" s="453"/>
      <c r="K61" s="453"/>
      <c r="L61" s="453"/>
      <c r="M61" s="454"/>
      <c r="N61" s="455"/>
      <c r="O61" s="456"/>
      <c r="P61" s="456"/>
      <c r="Q61" s="456"/>
      <c r="R61" s="456"/>
      <c r="S61" s="456"/>
      <c r="T61" s="456"/>
      <c r="U61" s="456"/>
      <c r="V61" s="456"/>
      <c r="W61" s="456"/>
      <c r="X61" s="456"/>
      <c r="Y61" s="456"/>
      <c r="Z61" s="456"/>
      <c r="AA61" s="456"/>
      <c r="AB61" s="456"/>
      <c r="AC61" s="456"/>
      <c r="AD61" s="456"/>
      <c r="AE61" s="457"/>
      <c r="AF61" s="455"/>
      <c r="AG61" s="456"/>
      <c r="AH61" s="456"/>
      <c r="AI61" s="456"/>
      <c r="AJ61" s="456"/>
      <c r="AK61" s="456"/>
      <c r="AL61" s="456"/>
      <c r="AM61" s="456"/>
      <c r="AN61" s="457"/>
      <c r="AO61" s="455"/>
      <c r="AP61" s="456"/>
      <c r="AQ61" s="456"/>
      <c r="AR61" s="456"/>
      <c r="AS61" s="456"/>
      <c r="AT61" s="456"/>
      <c r="AU61" s="456"/>
      <c r="AV61" s="456"/>
      <c r="AW61" s="456"/>
      <c r="AX61" s="456"/>
      <c r="AY61" s="456"/>
      <c r="AZ61" s="456"/>
      <c r="BA61" s="456"/>
      <c r="BB61" s="456"/>
      <c r="BC61" s="456"/>
      <c r="BD61" s="456"/>
      <c r="BE61" s="456"/>
      <c r="BF61" s="456"/>
      <c r="BG61" s="457"/>
      <c r="BH61" s="458"/>
      <c r="BI61" s="459"/>
      <c r="BJ61" s="459"/>
      <c r="BK61" s="459"/>
      <c r="BL61" s="459"/>
      <c r="BM61" s="460"/>
      <c r="BN61" s="216"/>
      <c r="BO61" s="216"/>
      <c r="BP61" s="1"/>
      <c r="BQ61" s="120">
        <f>IF($F$3="","",IF(N61=$F$3,COUNTIF(BQ$23:BQ60,"&gt;0")+1,0))</f>
        <v>0</v>
      </c>
      <c r="BR61" s="1"/>
      <c r="BS61" s="20" t="str">
        <f>IF($N61="","",IF(VLOOKUP(VLOOKUP($N61,IMPOSTAZIONI!$E$6:$I$13,5,FALSE),IMPOSTAZIONI!$B$25:$N$32,3,FALSE)=0,"",VLOOKUP(VLOOKUP($N61,IMPOSTAZIONI!$E$6:$I$13,5,FALSE),IMPOSTAZIONI!$B$25:$N$32,3,FALSE)))</f>
        <v/>
      </c>
      <c r="BT61" s="20" t="str">
        <f>IF($N61="","",IF(VLOOKUP(VLOOKUP($N61,IMPOSTAZIONI!$E$6:$I$13,5,FALSE),IMPOSTAZIONI!$B$25:$N$32,6,FALSE)=0,"",VLOOKUP(VLOOKUP($N61,IMPOSTAZIONI!$E$6:$I$13,5,FALSE),IMPOSTAZIONI!$B$25:$N$32,6,FALSE)))</f>
        <v/>
      </c>
      <c r="BU61" s="20" t="str">
        <f>IF($N61="","",IF(VLOOKUP(VLOOKUP($N61,IMPOSTAZIONI!$E$6:$I$13,5,FALSE),IMPOSTAZIONI!$B$25:$N$32,9,FALSE)=0,"",VLOOKUP(VLOOKUP($N61,IMPOSTAZIONI!$E$6:$I$13,5,FALSE),IMPOSTAZIONI!$B$25:$N$32,9,FALSE)))</f>
        <v/>
      </c>
      <c r="BV61" s="20" t="str">
        <f>IF($N61="","",IF(VLOOKUP(VLOOKUP($N61,IMPOSTAZIONI!$E$6:$I$13,5,FALSE),IMPOSTAZIONI!$B$25:$N$32,12,FALSE)=0,"",VLOOKUP(VLOOKUP($N61,IMPOSTAZIONI!$E$6:$I$13,5,FALSE),IMPOSTAZIONI!$B$25:$N$32,12,FALSE)))</f>
        <v/>
      </c>
      <c r="BW61" s="221" t="str">
        <f t="shared" si="47"/>
        <v/>
      </c>
      <c r="BX61" s="221" t="str">
        <f t="shared" si="34"/>
        <v/>
      </c>
      <c r="BY61" s="221">
        <f t="shared" si="35"/>
        <v>0</v>
      </c>
      <c r="BZ61" s="231">
        <f t="shared" si="36"/>
        <v>0</v>
      </c>
      <c r="CA61" s="246">
        <f t="shared" si="37"/>
        <v>0</v>
      </c>
      <c r="CB61" s="246">
        <f t="shared" si="48"/>
        <v>0</v>
      </c>
      <c r="CC61" s="246" t="str">
        <f t="shared" si="49"/>
        <v/>
      </c>
      <c r="CD61" s="246">
        <f t="shared" si="40"/>
        <v>5</v>
      </c>
      <c r="CE61" s="246">
        <f t="shared" si="50"/>
        <v>0</v>
      </c>
      <c r="CF61" s="276">
        <f t="shared" si="52"/>
        <v>0</v>
      </c>
      <c r="CG61" s="277">
        <f t="shared" si="52"/>
        <v>0</v>
      </c>
      <c r="CH61" s="277">
        <f t="shared" si="52"/>
        <v>0</v>
      </c>
      <c r="CI61" s="278">
        <f t="shared" si="52"/>
        <v>0</v>
      </c>
      <c r="CJ61" s="280">
        <f t="shared" si="51"/>
        <v>0</v>
      </c>
      <c r="CK61" s="232">
        <f t="shared" si="44"/>
        <v>0</v>
      </c>
      <c r="CL61" s="1"/>
    </row>
    <row r="62" spans="1:90" ht="18" customHeight="1">
      <c r="A62" s="1"/>
      <c r="B62" s="1"/>
      <c r="C62" s="216"/>
      <c r="D62" s="287" t="str">
        <f t="shared" si="45"/>
        <v/>
      </c>
      <c r="E62" s="449" t="str">
        <f t="shared" si="46"/>
        <v/>
      </c>
      <c r="F62" s="450"/>
      <c r="G62" s="451"/>
      <c r="H62" s="452"/>
      <c r="I62" s="453"/>
      <c r="J62" s="453"/>
      <c r="K62" s="453"/>
      <c r="L62" s="453"/>
      <c r="M62" s="454"/>
      <c r="N62" s="455"/>
      <c r="O62" s="456"/>
      <c r="P62" s="456"/>
      <c r="Q62" s="456"/>
      <c r="R62" s="456"/>
      <c r="S62" s="456"/>
      <c r="T62" s="456"/>
      <c r="U62" s="456"/>
      <c r="V62" s="456"/>
      <c r="W62" s="456"/>
      <c r="X62" s="456"/>
      <c r="Y62" s="456"/>
      <c r="Z62" s="456"/>
      <c r="AA62" s="456"/>
      <c r="AB62" s="456"/>
      <c r="AC62" s="456"/>
      <c r="AD62" s="456"/>
      <c r="AE62" s="457"/>
      <c r="AF62" s="455"/>
      <c r="AG62" s="456"/>
      <c r="AH62" s="456"/>
      <c r="AI62" s="456"/>
      <c r="AJ62" s="456"/>
      <c r="AK62" s="456"/>
      <c r="AL62" s="456"/>
      <c r="AM62" s="456"/>
      <c r="AN62" s="457"/>
      <c r="AO62" s="455"/>
      <c r="AP62" s="456"/>
      <c r="AQ62" s="456"/>
      <c r="AR62" s="456"/>
      <c r="AS62" s="456"/>
      <c r="AT62" s="456"/>
      <c r="AU62" s="456"/>
      <c r="AV62" s="456"/>
      <c r="AW62" s="456"/>
      <c r="AX62" s="456"/>
      <c r="AY62" s="456"/>
      <c r="AZ62" s="456"/>
      <c r="BA62" s="456"/>
      <c r="BB62" s="456"/>
      <c r="BC62" s="456"/>
      <c r="BD62" s="456"/>
      <c r="BE62" s="456"/>
      <c r="BF62" s="456"/>
      <c r="BG62" s="457"/>
      <c r="BH62" s="458"/>
      <c r="BI62" s="459"/>
      <c r="BJ62" s="459"/>
      <c r="BK62" s="459"/>
      <c r="BL62" s="459"/>
      <c r="BM62" s="460"/>
      <c r="BN62" s="216"/>
      <c r="BO62" s="216"/>
      <c r="BP62" s="1"/>
      <c r="BQ62" s="120">
        <f>IF($F$3="","",IF(N62=$F$3,COUNTIF(BQ$23:BQ61,"&gt;0")+1,0))</f>
        <v>0</v>
      </c>
      <c r="BR62" s="1"/>
      <c r="BS62" s="20" t="str">
        <f>IF($N62="","",IF(VLOOKUP(VLOOKUP($N62,IMPOSTAZIONI!$E$6:$I$13,5,FALSE),IMPOSTAZIONI!$B$25:$N$32,3,FALSE)=0,"",VLOOKUP(VLOOKUP($N62,IMPOSTAZIONI!$E$6:$I$13,5,FALSE),IMPOSTAZIONI!$B$25:$N$32,3,FALSE)))</f>
        <v/>
      </c>
      <c r="BT62" s="20" t="str">
        <f>IF($N62="","",IF(VLOOKUP(VLOOKUP($N62,IMPOSTAZIONI!$E$6:$I$13,5,FALSE),IMPOSTAZIONI!$B$25:$N$32,6,FALSE)=0,"",VLOOKUP(VLOOKUP($N62,IMPOSTAZIONI!$E$6:$I$13,5,FALSE),IMPOSTAZIONI!$B$25:$N$32,6,FALSE)))</f>
        <v/>
      </c>
      <c r="BU62" s="20" t="str">
        <f>IF($N62="","",IF(VLOOKUP(VLOOKUP($N62,IMPOSTAZIONI!$E$6:$I$13,5,FALSE),IMPOSTAZIONI!$B$25:$N$32,9,FALSE)=0,"",VLOOKUP(VLOOKUP($N62,IMPOSTAZIONI!$E$6:$I$13,5,FALSE),IMPOSTAZIONI!$B$25:$N$32,9,FALSE)))</f>
        <v/>
      </c>
      <c r="BV62" s="20" t="str">
        <f>IF($N62="","",IF(VLOOKUP(VLOOKUP($N62,IMPOSTAZIONI!$E$6:$I$13,5,FALSE),IMPOSTAZIONI!$B$25:$N$32,12,FALSE)=0,"",VLOOKUP(VLOOKUP($N62,IMPOSTAZIONI!$E$6:$I$13,5,FALSE),IMPOSTAZIONI!$B$25:$N$32,12,FALSE)))</f>
        <v/>
      </c>
      <c r="BW62" s="221" t="str">
        <f t="shared" si="47"/>
        <v/>
      </c>
      <c r="BX62" s="221" t="str">
        <f t="shared" si="34"/>
        <v/>
      </c>
      <c r="BY62" s="221">
        <f t="shared" si="35"/>
        <v>0</v>
      </c>
      <c r="BZ62" s="231">
        <f t="shared" si="36"/>
        <v>0</v>
      </c>
      <c r="CA62" s="246">
        <f t="shared" si="37"/>
        <v>0</v>
      </c>
      <c r="CB62" s="246">
        <f t="shared" si="48"/>
        <v>0</v>
      </c>
      <c r="CC62" s="246" t="str">
        <f t="shared" si="49"/>
        <v/>
      </c>
      <c r="CD62" s="246">
        <f t="shared" si="40"/>
        <v>5</v>
      </c>
      <c r="CE62" s="246">
        <f t="shared" si="50"/>
        <v>0</v>
      </c>
      <c r="CF62" s="276">
        <f t="shared" si="52"/>
        <v>0</v>
      </c>
      <c r="CG62" s="277">
        <f t="shared" si="52"/>
        <v>0</v>
      </c>
      <c r="CH62" s="277">
        <f t="shared" si="52"/>
        <v>0</v>
      </c>
      <c r="CI62" s="278">
        <f t="shared" si="52"/>
        <v>0</v>
      </c>
      <c r="CJ62" s="280">
        <f t="shared" si="51"/>
        <v>0</v>
      </c>
      <c r="CK62" s="232">
        <f t="shared" si="44"/>
        <v>0</v>
      </c>
      <c r="CL62" s="1"/>
    </row>
    <row r="63" spans="1:90" ht="18" customHeight="1">
      <c r="A63" s="1"/>
      <c r="B63" s="1"/>
      <c r="C63" s="216"/>
      <c r="D63" s="287" t="str">
        <f t="shared" si="45"/>
        <v/>
      </c>
      <c r="E63" s="449" t="str">
        <f t="shared" si="46"/>
        <v/>
      </c>
      <c r="F63" s="450"/>
      <c r="G63" s="451"/>
      <c r="H63" s="452"/>
      <c r="I63" s="453"/>
      <c r="J63" s="453"/>
      <c r="K63" s="453"/>
      <c r="L63" s="453"/>
      <c r="M63" s="454"/>
      <c r="N63" s="455"/>
      <c r="O63" s="456"/>
      <c r="P63" s="456"/>
      <c r="Q63" s="456"/>
      <c r="R63" s="456"/>
      <c r="S63" s="456"/>
      <c r="T63" s="456"/>
      <c r="U63" s="456"/>
      <c r="V63" s="456"/>
      <c r="W63" s="456"/>
      <c r="X63" s="456"/>
      <c r="Y63" s="456"/>
      <c r="Z63" s="456"/>
      <c r="AA63" s="456"/>
      <c r="AB63" s="456"/>
      <c r="AC63" s="456"/>
      <c r="AD63" s="456"/>
      <c r="AE63" s="457"/>
      <c r="AF63" s="455"/>
      <c r="AG63" s="456"/>
      <c r="AH63" s="456"/>
      <c r="AI63" s="456"/>
      <c r="AJ63" s="456"/>
      <c r="AK63" s="456"/>
      <c r="AL63" s="456"/>
      <c r="AM63" s="456"/>
      <c r="AN63" s="457"/>
      <c r="AO63" s="455"/>
      <c r="AP63" s="456"/>
      <c r="AQ63" s="456"/>
      <c r="AR63" s="456"/>
      <c r="AS63" s="456"/>
      <c r="AT63" s="456"/>
      <c r="AU63" s="456"/>
      <c r="AV63" s="456"/>
      <c r="AW63" s="456"/>
      <c r="AX63" s="456"/>
      <c r="AY63" s="456"/>
      <c r="AZ63" s="456"/>
      <c r="BA63" s="456"/>
      <c r="BB63" s="456"/>
      <c r="BC63" s="456"/>
      <c r="BD63" s="456"/>
      <c r="BE63" s="456"/>
      <c r="BF63" s="456"/>
      <c r="BG63" s="457"/>
      <c r="BH63" s="458"/>
      <c r="BI63" s="459"/>
      <c r="BJ63" s="459"/>
      <c r="BK63" s="459"/>
      <c r="BL63" s="459"/>
      <c r="BM63" s="460"/>
      <c r="BN63" s="216"/>
      <c r="BO63" s="216"/>
      <c r="BP63" s="1"/>
      <c r="BQ63" s="120">
        <f>IF($F$3="","",IF(N63=$F$3,COUNTIF(BQ$23:BQ62,"&gt;0")+1,0))</f>
        <v>0</v>
      </c>
      <c r="BR63" s="1"/>
      <c r="BS63" s="20" t="str">
        <f>IF($N63="","",IF(VLOOKUP(VLOOKUP($N63,IMPOSTAZIONI!$E$6:$I$13,5,FALSE),IMPOSTAZIONI!$B$25:$N$32,3,FALSE)=0,"",VLOOKUP(VLOOKUP($N63,IMPOSTAZIONI!$E$6:$I$13,5,FALSE),IMPOSTAZIONI!$B$25:$N$32,3,FALSE)))</f>
        <v/>
      </c>
      <c r="BT63" s="20" t="str">
        <f>IF($N63="","",IF(VLOOKUP(VLOOKUP($N63,IMPOSTAZIONI!$E$6:$I$13,5,FALSE),IMPOSTAZIONI!$B$25:$N$32,6,FALSE)=0,"",VLOOKUP(VLOOKUP($N63,IMPOSTAZIONI!$E$6:$I$13,5,FALSE),IMPOSTAZIONI!$B$25:$N$32,6,FALSE)))</f>
        <v/>
      </c>
      <c r="BU63" s="20" t="str">
        <f>IF($N63="","",IF(VLOOKUP(VLOOKUP($N63,IMPOSTAZIONI!$E$6:$I$13,5,FALSE),IMPOSTAZIONI!$B$25:$N$32,9,FALSE)=0,"",VLOOKUP(VLOOKUP($N63,IMPOSTAZIONI!$E$6:$I$13,5,FALSE),IMPOSTAZIONI!$B$25:$N$32,9,FALSE)))</f>
        <v/>
      </c>
      <c r="BV63" s="20" t="str">
        <f>IF($N63="","",IF(VLOOKUP(VLOOKUP($N63,IMPOSTAZIONI!$E$6:$I$13,5,FALSE),IMPOSTAZIONI!$B$25:$N$32,12,FALSE)=0,"",VLOOKUP(VLOOKUP($N63,IMPOSTAZIONI!$E$6:$I$13,5,FALSE),IMPOSTAZIONI!$B$25:$N$32,12,FALSE)))</f>
        <v/>
      </c>
      <c r="BW63" s="221" t="str">
        <f t="shared" si="47"/>
        <v/>
      </c>
      <c r="BX63" s="221" t="str">
        <f t="shared" si="34"/>
        <v/>
      </c>
      <c r="BY63" s="221">
        <f t="shared" si="35"/>
        <v>0</v>
      </c>
      <c r="BZ63" s="231">
        <f t="shared" si="36"/>
        <v>0</v>
      </c>
      <c r="CA63" s="246">
        <f t="shared" si="37"/>
        <v>0</v>
      </c>
      <c r="CB63" s="246">
        <f t="shared" si="48"/>
        <v>0</v>
      </c>
      <c r="CC63" s="246" t="str">
        <f t="shared" si="49"/>
        <v/>
      </c>
      <c r="CD63" s="246">
        <f t="shared" si="40"/>
        <v>5</v>
      </c>
      <c r="CE63" s="246">
        <f t="shared" si="50"/>
        <v>0</v>
      </c>
      <c r="CF63" s="276">
        <f t="shared" ref="CF63:CI82" si="53">COUNTIF($CE$23:$CE$3022,CONCATENATE($CD63,CF$21))</f>
        <v>0</v>
      </c>
      <c r="CG63" s="277">
        <f t="shared" si="53"/>
        <v>0</v>
      </c>
      <c r="CH63" s="277">
        <f t="shared" si="53"/>
        <v>0</v>
      </c>
      <c r="CI63" s="278">
        <f t="shared" si="53"/>
        <v>0</v>
      </c>
      <c r="CJ63" s="280">
        <f t="shared" si="51"/>
        <v>0</v>
      </c>
      <c r="CK63" s="232">
        <f t="shared" si="44"/>
        <v>0</v>
      </c>
      <c r="CL63" s="1"/>
    </row>
    <row r="64" spans="1:90" ht="18" customHeight="1">
      <c r="A64" s="1"/>
      <c r="B64" s="1"/>
      <c r="C64" s="216"/>
      <c r="D64" s="287" t="str">
        <f t="shared" si="45"/>
        <v/>
      </c>
      <c r="E64" s="449" t="str">
        <f t="shared" si="46"/>
        <v/>
      </c>
      <c r="F64" s="450"/>
      <c r="G64" s="451"/>
      <c r="H64" s="452"/>
      <c r="I64" s="453"/>
      <c r="J64" s="453"/>
      <c r="K64" s="453"/>
      <c r="L64" s="453"/>
      <c r="M64" s="454"/>
      <c r="N64" s="455"/>
      <c r="O64" s="456"/>
      <c r="P64" s="456"/>
      <c r="Q64" s="456"/>
      <c r="R64" s="456"/>
      <c r="S64" s="456"/>
      <c r="T64" s="456"/>
      <c r="U64" s="456"/>
      <c r="V64" s="456"/>
      <c r="W64" s="456"/>
      <c r="X64" s="456"/>
      <c r="Y64" s="456"/>
      <c r="Z64" s="456"/>
      <c r="AA64" s="456"/>
      <c r="AB64" s="456"/>
      <c r="AC64" s="456"/>
      <c r="AD64" s="456"/>
      <c r="AE64" s="457"/>
      <c r="AF64" s="455"/>
      <c r="AG64" s="456"/>
      <c r="AH64" s="456"/>
      <c r="AI64" s="456"/>
      <c r="AJ64" s="456"/>
      <c r="AK64" s="456"/>
      <c r="AL64" s="456"/>
      <c r="AM64" s="456"/>
      <c r="AN64" s="457"/>
      <c r="AO64" s="455"/>
      <c r="AP64" s="456"/>
      <c r="AQ64" s="456"/>
      <c r="AR64" s="456"/>
      <c r="AS64" s="456"/>
      <c r="AT64" s="456"/>
      <c r="AU64" s="456"/>
      <c r="AV64" s="456"/>
      <c r="AW64" s="456"/>
      <c r="AX64" s="456"/>
      <c r="AY64" s="456"/>
      <c r="AZ64" s="456"/>
      <c r="BA64" s="456"/>
      <c r="BB64" s="456"/>
      <c r="BC64" s="456"/>
      <c r="BD64" s="456"/>
      <c r="BE64" s="456"/>
      <c r="BF64" s="456"/>
      <c r="BG64" s="457"/>
      <c r="BH64" s="458"/>
      <c r="BI64" s="459"/>
      <c r="BJ64" s="459"/>
      <c r="BK64" s="459"/>
      <c r="BL64" s="459"/>
      <c r="BM64" s="460"/>
      <c r="BN64" s="216"/>
      <c r="BO64" s="216"/>
      <c r="BP64" s="1"/>
      <c r="BQ64" s="120">
        <f>IF($F$3="","",IF(N64=$F$3,COUNTIF(BQ$23:BQ63,"&gt;0")+1,0))</f>
        <v>0</v>
      </c>
      <c r="BR64" s="1"/>
      <c r="BS64" s="20" t="str">
        <f>IF($N64="","",IF(VLOOKUP(VLOOKUP($N64,IMPOSTAZIONI!$E$6:$I$13,5,FALSE),IMPOSTAZIONI!$B$25:$N$32,3,FALSE)=0,"",VLOOKUP(VLOOKUP($N64,IMPOSTAZIONI!$E$6:$I$13,5,FALSE),IMPOSTAZIONI!$B$25:$N$32,3,FALSE)))</f>
        <v/>
      </c>
      <c r="BT64" s="20" t="str">
        <f>IF($N64="","",IF(VLOOKUP(VLOOKUP($N64,IMPOSTAZIONI!$E$6:$I$13,5,FALSE),IMPOSTAZIONI!$B$25:$N$32,6,FALSE)=0,"",VLOOKUP(VLOOKUP($N64,IMPOSTAZIONI!$E$6:$I$13,5,FALSE),IMPOSTAZIONI!$B$25:$N$32,6,FALSE)))</f>
        <v/>
      </c>
      <c r="BU64" s="20" t="str">
        <f>IF($N64="","",IF(VLOOKUP(VLOOKUP($N64,IMPOSTAZIONI!$E$6:$I$13,5,FALSE),IMPOSTAZIONI!$B$25:$N$32,9,FALSE)=0,"",VLOOKUP(VLOOKUP($N64,IMPOSTAZIONI!$E$6:$I$13,5,FALSE),IMPOSTAZIONI!$B$25:$N$32,9,FALSE)))</f>
        <v/>
      </c>
      <c r="BV64" s="20" t="str">
        <f>IF($N64="","",IF(VLOOKUP(VLOOKUP($N64,IMPOSTAZIONI!$E$6:$I$13,5,FALSE),IMPOSTAZIONI!$B$25:$N$32,12,FALSE)=0,"",VLOOKUP(VLOOKUP($N64,IMPOSTAZIONI!$E$6:$I$13,5,FALSE),IMPOSTAZIONI!$B$25:$N$32,12,FALSE)))</f>
        <v/>
      </c>
      <c r="BW64" s="221" t="str">
        <f t="shared" si="47"/>
        <v/>
      </c>
      <c r="BX64" s="221" t="str">
        <f t="shared" si="34"/>
        <v/>
      </c>
      <c r="BY64" s="221">
        <f t="shared" si="35"/>
        <v>0</v>
      </c>
      <c r="BZ64" s="231">
        <f t="shared" si="36"/>
        <v>0</v>
      </c>
      <c r="CA64" s="246">
        <f t="shared" si="37"/>
        <v>0</v>
      </c>
      <c r="CB64" s="246">
        <f t="shared" si="48"/>
        <v>0</v>
      </c>
      <c r="CC64" s="246" t="str">
        <f t="shared" si="49"/>
        <v/>
      </c>
      <c r="CD64" s="246">
        <f t="shared" si="40"/>
        <v>5</v>
      </c>
      <c r="CE64" s="246">
        <f t="shared" si="50"/>
        <v>0</v>
      </c>
      <c r="CF64" s="276">
        <f t="shared" si="53"/>
        <v>0</v>
      </c>
      <c r="CG64" s="277">
        <f t="shared" si="53"/>
        <v>0</v>
      </c>
      <c r="CH64" s="277">
        <f t="shared" si="53"/>
        <v>0</v>
      </c>
      <c r="CI64" s="278">
        <f t="shared" si="53"/>
        <v>0</v>
      </c>
      <c r="CJ64" s="280">
        <f t="shared" si="51"/>
        <v>0</v>
      </c>
      <c r="CK64" s="232">
        <f t="shared" si="44"/>
        <v>0</v>
      </c>
      <c r="CL64" s="1"/>
    </row>
    <row r="65" spans="1:90" ht="18" customHeight="1">
      <c r="A65" s="1"/>
      <c r="B65" s="1"/>
      <c r="C65" s="216"/>
      <c r="D65" s="287" t="str">
        <f t="shared" si="45"/>
        <v/>
      </c>
      <c r="E65" s="449" t="str">
        <f t="shared" si="46"/>
        <v/>
      </c>
      <c r="F65" s="450"/>
      <c r="G65" s="451"/>
      <c r="H65" s="452"/>
      <c r="I65" s="453"/>
      <c r="J65" s="453"/>
      <c r="K65" s="453"/>
      <c r="L65" s="453"/>
      <c r="M65" s="454"/>
      <c r="N65" s="455"/>
      <c r="O65" s="456"/>
      <c r="P65" s="456"/>
      <c r="Q65" s="456"/>
      <c r="R65" s="456"/>
      <c r="S65" s="456"/>
      <c r="T65" s="456"/>
      <c r="U65" s="456"/>
      <c r="V65" s="456"/>
      <c r="W65" s="456"/>
      <c r="X65" s="456"/>
      <c r="Y65" s="456"/>
      <c r="Z65" s="456"/>
      <c r="AA65" s="456"/>
      <c r="AB65" s="456"/>
      <c r="AC65" s="456"/>
      <c r="AD65" s="456"/>
      <c r="AE65" s="457"/>
      <c r="AF65" s="455"/>
      <c r="AG65" s="456"/>
      <c r="AH65" s="456"/>
      <c r="AI65" s="456"/>
      <c r="AJ65" s="456"/>
      <c r="AK65" s="456"/>
      <c r="AL65" s="456"/>
      <c r="AM65" s="456"/>
      <c r="AN65" s="457"/>
      <c r="AO65" s="455"/>
      <c r="AP65" s="456"/>
      <c r="AQ65" s="456"/>
      <c r="AR65" s="456"/>
      <c r="AS65" s="456"/>
      <c r="AT65" s="456"/>
      <c r="AU65" s="456"/>
      <c r="AV65" s="456"/>
      <c r="AW65" s="456"/>
      <c r="AX65" s="456"/>
      <c r="AY65" s="456"/>
      <c r="AZ65" s="456"/>
      <c r="BA65" s="456"/>
      <c r="BB65" s="456"/>
      <c r="BC65" s="456"/>
      <c r="BD65" s="456"/>
      <c r="BE65" s="456"/>
      <c r="BF65" s="456"/>
      <c r="BG65" s="457"/>
      <c r="BH65" s="458"/>
      <c r="BI65" s="459"/>
      <c r="BJ65" s="459"/>
      <c r="BK65" s="459"/>
      <c r="BL65" s="459"/>
      <c r="BM65" s="460"/>
      <c r="BN65" s="216"/>
      <c r="BO65" s="216"/>
      <c r="BP65" s="1"/>
      <c r="BQ65" s="120">
        <f>IF($F$3="","",IF(N65=$F$3,COUNTIF(BQ$23:BQ64,"&gt;0")+1,0))</f>
        <v>0</v>
      </c>
      <c r="BR65" s="1"/>
      <c r="BS65" s="20" t="str">
        <f>IF($N65="","",IF(VLOOKUP(VLOOKUP($N65,IMPOSTAZIONI!$E$6:$I$13,5,FALSE),IMPOSTAZIONI!$B$25:$N$32,3,FALSE)=0,"",VLOOKUP(VLOOKUP($N65,IMPOSTAZIONI!$E$6:$I$13,5,FALSE),IMPOSTAZIONI!$B$25:$N$32,3,FALSE)))</f>
        <v/>
      </c>
      <c r="BT65" s="20" t="str">
        <f>IF($N65="","",IF(VLOOKUP(VLOOKUP($N65,IMPOSTAZIONI!$E$6:$I$13,5,FALSE),IMPOSTAZIONI!$B$25:$N$32,6,FALSE)=0,"",VLOOKUP(VLOOKUP($N65,IMPOSTAZIONI!$E$6:$I$13,5,FALSE),IMPOSTAZIONI!$B$25:$N$32,6,FALSE)))</f>
        <v/>
      </c>
      <c r="BU65" s="20" t="str">
        <f>IF($N65="","",IF(VLOOKUP(VLOOKUP($N65,IMPOSTAZIONI!$E$6:$I$13,5,FALSE),IMPOSTAZIONI!$B$25:$N$32,9,FALSE)=0,"",VLOOKUP(VLOOKUP($N65,IMPOSTAZIONI!$E$6:$I$13,5,FALSE),IMPOSTAZIONI!$B$25:$N$32,9,FALSE)))</f>
        <v/>
      </c>
      <c r="BV65" s="20" t="str">
        <f>IF($N65="","",IF(VLOOKUP(VLOOKUP($N65,IMPOSTAZIONI!$E$6:$I$13,5,FALSE),IMPOSTAZIONI!$B$25:$N$32,12,FALSE)=0,"",VLOOKUP(VLOOKUP($N65,IMPOSTAZIONI!$E$6:$I$13,5,FALSE),IMPOSTAZIONI!$B$25:$N$32,12,FALSE)))</f>
        <v/>
      </c>
      <c r="BW65" s="221" t="str">
        <f t="shared" si="47"/>
        <v/>
      </c>
      <c r="BX65" s="221" t="str">
        <f t="shared" si="34"/>
        <v/>
      </c>
      <c r="BY65" s="221">
        <f t="shared" si="35"/>
        <v>0</v>
      </c>
      <c r="BZ65" s="231">
        <f t="shared" si="36"/>
        <v>0</v>
      </c>
      <c r="CA65" s="246">
        <f t="shared" si="37"/>
        <v>0</v>
      </c>
      <c r="CB65" s="246">
        <f t="shared" si="48"/>
        <v>0</v>
      </c>
      <c r="CC65" s="246" t="str">
        <f t="shared" si="49"/>
        <v/>
      </c>
      <c r="CD65" s="246">
        <f t="shared" si="40"/>
        <v>5</v>
      </c>
      <c r="CE65" s="246">
        <f t="shared" si="50"/>
        <v>0</v>
      </c>
      <c r="CF65" s="276">
        <f t="shared" si="53"/>
        <v>0</v>
      </c>
      <c r="CG65" s="277">
        <f t="shared" si="53"/>
        <v>0</v>
      </c>
      <c r="CH65" s="277">
        <f t="shared" si="53"/>
        <v>0</v>
      </c>
      <c r="CI65" s="278">
        <f t="shared" si="53"/>
        <v>0</v>
      </c>
      <c r="CJ65" s="280">
        <f t="shared" si="51"/>
        <v>0</v>
      </c>
      <c r="CK65" s="232">
        <f t="shared" si="44"/>
        <v>0</v>
      </c>
      <c r="CL65" s="1"/>
    </row>
    <row r="66" spans="1:90" ht="18" customHeight="1">
      <c r="A66" s="1"/>
      <c r="B66" s="1"/>
      <c r="C66" s="216"/>
      <c r="D66" s="287" t="str">
        <f t="shared" si="45"/>
        <v/>
      </c>
      <c r="E66" s="449" t="str">
        <f t="shared" si="46"/>
        <v/>
      </c>
      <c r="F66" s="450"/>
      <c r="G66" s="451"/>
      <c r="H66" s="452"/>
      <c r="I66" s="453"/>
      <c r="J66" s="453"/>
      <c r="K66" s="453"/>
      <c r="L66" s="453"/>
      <c r="M66" s="454"/>
      <c r="N66" s="455"/>
      <c r="O66" s="456"/>
      <c r="P66" s="456"/>
      <c r="Q66" s="456"/>
      <c r="R66" s="456"/>
      <c r="S66" s="456"/>
      <c r="T66" s="456"/>
      <c r="U66" s="456"/>
      <c r="V66" s="456"/>
      <c r="W66" s="456"/>
      <c r="X66" s="456"/>
      <c r="Y66" s="456"/>
      <c r="Z66" s="456"/>
      <c r="AA66" s="456"/>
      <c r="AB66" s="456"/>
      <c r="AC66" s="456"/>
      <c r="AD66" s="456"/>
      <c r="AE66" s="457"/>
      <c r="AF66" s="455"/>
      <c r="AG66" s="456"/>
      <c r="AH66" s="456"/>
      <c r="AI66" s="456"/>
      <c r="AJ66" s="456"/>
      <c r="AK66" s="456"/>
      <c r="AL66" s="456"/>
      <c r="AM66" s="456"/>
      <c r="AN66" s="457"/>
      <c r="AO66" s="455"/>
      <c r="AP66" s="456"/>
      <c r="AQ66" s="456"/>
      <c r="AR66" s="456"/>
      <c r="AS66" s="456"/>
      <c r="AT66" s="456"/>
      <c r="AU66" s="456"/>
      <c r="AV66" s="456"/>
      <c r="AW66" s="456"/>
      <c r="AX66" s="456"/>
      <c r="AY66" s="456"/>
      <c r="AZ66" s="456"/>
      <c r="BA66" s="456"/>
      <c r="BB66" s="456"/>
      <c r="BC66" s="456"/>
      <c r="BD66" s="456"/>
      <c r="BE66" s="456"/>
      <c r="BF66" s="456"/>
      <c r="BG66" s="457"/>
      <c r="BH66" s="458"/>
      <c r="BI66" s="459"/>
      <c r="BJ66" s="459"/>
      <c r="BK66" s="459"/>
      <c r="BL66" s="459"/>
      <c r="BM66" s="460"/>
      <c r="BN66" s="216"/>
      <c r="BO66" s="216"/>
      <c r="BP66" s="1"/>
      <c r="BQ66" s="120">
        <f>IF($F$3="","",IF(N66=$F$3,COUNTIF(BQ$23:BQ65,"&gt;0")+1,0))</f>
        <v>0</v>
      </c>
      <c r="BR66" s="1"/>
      <c r="BS66" s="20" t="str">
        <f>IF($N66="","",IF(VLOOKUP(VLOOKUP($N66,IMPOSTAZIONI!$E$6:$I$13,5,FALSE),IMPOSTAZIONI!$B$25:$N$32,3,FALSE)=0,"",VLOOKUP(VLOOKUP($N66,IMPOSTAZIONI!$E$6:$I$13,5,FALSE),IMPOSTAZIONI!$B$25:$N$32,3,FALSE)))</f>
        <v/>
      </c>
      <c r="BT66" s="20" t="str">
        <f>IF($N66="","",IF(VLOOKUP(VLOOKUP($N66,IMPOSTAZIONI!$E$6:$I$13,5,FALSE),IMPOSTAZIONI!$B$25:$N$32,6,FALSE)=0,"",VLOOKUP(VLOOKUP($N66,IMPOSTAZIONI!$E$6:$I$13,5,FALSE),IMPOSTAZIONI!$B$25:$N$32,6,FALSE)))</f>
        <v/>
      </c>
      <c r="BU66" s="20" t="str">
        <f>IF($N66="","",IF(VLOOKUP(VLOOKUP($N66,IMPOSTAZIONI!$E$6:$I$13,5,FALSE),IMPOSTAZIONI!$B$25:$N$32,9,FALSE)=0,"",VLOOKUP(VLOOKUP($N66,IMPOSTAZIONI!$E$6:$I$13,5,FALSE),IMPOSTAZIONI!$B$25:$N$32,9,FALSE)))</f>
        <v/>
      </c>
      <c r="BV66" s="20" t="str">
        <f>IF($N66="","",IF(VLOOKUP(VLOOKUP($N66,IMPOSTAZIONI!$E$6:$I$13,5,FALSE),IMPOSTAZIONI!$B$25:$N$32,12,FALSE)=0,"",VLOOKUP(VLOOKUP($N66,IMPOSTAZIONI!$E$6:$I$13,5,FALSE),IMPOSTAZIONI!$B$25:$N$32,12,FALSE)))</f>
        <v/>
      </c>
      <c r="BW66" s="221" t="str">
        <f t="shared" si="47"/>
        <v/>
      </c>
      <c r="BX66" s="221" t="str">
        <f t="shared" si="34"/>
        <v/>
      </c>
      <c r="BY66" s="221">
        <f t="shared" si="35"/>
        <v>0</v>
      </c>
      <c r="BZ66" s="231">
        <f t="shared" si="36"/>
        <v>0</v>
      </c>
      <c r="CA66" s="246">
        <f t="shared" si="37"/>
        <v>0</v>
      </c>
      <c r="CB66" s="246">
        <f t="shared" si="48"/>
        <v>0</v>
      </c>
      <c r="CC66" s="246" t="str">
        <f t="shared" si="49"/>
        <v/>
      </c>
      <c r="CD66" s="246">
        <f t="shared" si="40"/>
        <v>5</v>
      </c>
      <c r="CE66" s="246">
        <f t="shared" si="50"/>
        <v>0</v>
      </c>
      <c r="CF66" s="276">
        <f t="shared" si="53"/>
        <v>0</v>
      </c>
      <c r="CG66" s="277">
        <f t="shared" si="53"/>
        <v>0</v>
      </c>
      <c r="CH66" s="277">
        <f t="shared" si="53"/>
        <v>0</v>
      </c>
      <c r="CI66" s="278">
        <f t="shared" si="53"/>
        <v>0</v>
      </c>
      <c r="CJ66" s="280">
        <f t="shared" si="51"/>
        <v>0</v>
      </c>
      <c r="CK66" s="232">
        <f t="shared" si="44"/>
        <v>0</v>
      </c>
      <c r="CL66" s="1"/>
    </row>
    <row r="67" spans="1:90" ht="18" customHeight="1">
      <c r="A67" s="1"/>
      <c r="B67" s="1"/>
      <c r="C67" s="216"/>
      <c r="D67" s="287" t="str">
        <f t="shared" si="45"/>
        <v/>
      </c>
      <c r="E67" s="449" t="str">
        <f t="shared" si="46"/>
        <v/>
      </c>
      <c r="F67" s="450"/>
      <c r="G67" s="451"/>
      <c r="H67" s="452"/>
      <c r="I67" s="453"/>
      <c r="J67" s="453"/>
      <c r="K67" s="453"/>
      <c r="L67" s="453"/>
      <c r="M67" s="454"/>
      <c r="N67" s="455"/>
      <c r="O67" s="456"/>
      <c r="P67" s="456"/>
      <c r="Q67" s="456"/>
      <c r="R67" s="456"/>
      <c r="S67" s="456"/>
      <c r="T67" s="456"/>
      <c r="U67" s="456"/>
      <c r="V67" s="456"/>
      <c r="W67" s="456"/>
      <c r="X67" s="456"/>
      <c r="Y67" s="456"/>
      <c r="Z67" s="456"/>
      <c r="AA67" s="456"/>
      <c r="AB67" s="456"/>
      <c r="AC67" s="456"/>
      <c r="AD67" s="456"/>
      <c r="AE67" s="457"/>
      <c r="AF67" s="455"/>
      <c r="AG67" s="456"/>
      <c r="AH67" s="456"/>
      <c r="AI67" s="456"/>
      <c r="AJ67" s="456"/>
      <c r="AK67" s="456"/>
      <c r="AL67" s="456"/>
      <c r="AM67" s="456"/>
      <c r="AN67" s="457"/>
      <c r="AO67" s="455"/>
      <c r="AP67" s="456"/>
      <c r="AQ67" s="456"/>
      <c r="AR67" s="456"/>
      <c r="AS67" s="456"/>
      <c r="AT67" s="456"/>
      <c r="AU67" s="456"/>
      <c r="AV67" s="456"/>
      <c r="AW67" s="456"/>
      <c r="AX67" s="456"/>
      <c r="AY67" s="456"/>
      <c r="AZ67" s="456"/>
      <c r="BA67" s="456"/>
      <c r="BB67" s="456"/>
      <c r="BC67" s="456"/>
      <c r="BD67" s="456"/>
      <c r="BE67" s="456"/>
      <c r="BF67" s="456"/>
      <c r="BG67" s="457"/>
      <c r="BH67" s="458"/>
      <c r="BI67" s="459"/>
      <c r="BJ67" s="459"/>
      <c r="BK67" s="459"/>
      <c r="BL67" s="459"/>
      <c r="BM67" s="460"/>
      <c r="BN67" s="216"/>
      <c r="BO67" s="216"/>
      <c r="BP67" s="1"/>
      <c r="BQ67" s="120">
        <f>IF($F$3="","",IF(N67=$F$3,COUNTIF(BQ$23:BQ66,"&gt;0")+1,0))</f>
        <v>0</v>
      </c>
      <c r="BR67" s="1"/>
      <c r="BS67" s="20" t="str">
        <f>IF($N67="","",IF(VLOOKUP(VLOOKUP($N67,IMPOSTAZIONI!$E$6:$I$13,5,FALSE),IMPOSTAZIONI!$B$25:$N$32,3,FALSE)=0,"",VLOOKUP(VLOOKUP($N67,IMPOSTAZIONI!$E$6:$I$13,5,FALSE),IMPOSTAZIONI!$B$25:$N$32,3,FALSE)))</f>
        <v/>
      </c>
      <c r="BT67" s="20" t="str">
        <f>IF($N67="","",IF(VLOOKUP(VLOOKUP($N67,IMPOSTAZIONI!$E$6:$I$13,5,FALSE),IMPOSTAZIONI!$B$25:$N$32,6,FALSE)=0,"",VLOOKUP(VLOOKUP($N67,IMPOSTAZIONI!$E$6:$I$13,5,FALSE),IMPOSTAZIONI!$B$25:$N$32,6,FALSE)))</f>
        <v/>
      </c>
      <c r="BU67" s="20" t="str">
        <f>IF($N67="","",IF(VLOOKUP(VLOOKUP($N67,IMPOSTAZIONI!$E$6:$I$13,5,FALSE),IMPOSTAZIONI!$B$25:$N$32,9,FALSE)=0,"",VLOOKUP(VLOOKUP($N67,IMPOSTAZIONI!$E$6:$I$13,5,FALSE),IMPOSTAZIONI!$B$25:$N$32,9,FALSE)))</f>
        <v/>
      </c>
      <c r="BV67" s="20" t="str">
        <f>IF($N67="","",IF(VLOOKUP(VLOOKUP($N67,IMPOSTAZIONI!$E$6:$I$13,5,FALSE),IMPOSTAZIONI!$B$25:$N$32,12,FALSE)=0,"",VLOOKUP(VLOOKUP($N67,IMPOSTAZIONI!$E$6:$I$13,5,FALSE),IMPOSTAZIONI!$B$25:$N$32,12,FALSE)))</f>
        <v/>
      </c>
      <c r="BW67" s="221" t="str">
        <f t="shared" si="47"/>
        <v/>
      </c>
      <c r="BX67" s="221" t="str">
        <f t="shared" si="34"/>
        <v/>
      </c>
      <c r="BY67" s="221">
        <f t="shared" si="35"/>
        <v>0</v>
      </c>
      <c r="BZ67" s="231">
        <f t="shared" si="36"/>
        <v>0</v>
      </c>
      <c r="CA67" s="246">
        <f t="shared" si="37"/>
        <v>0</v>
      </c>
      <c r="CB67" s="246">
        <f t="shared" si="48"/>
        <v>0</v>
      </c>
      <c r="CC67" s="246" t="str">
        <f t="shared" si="49"/>
        <v/>
      </c>
      <c r="CD67" s="246">
        <f t="shared" si="40"/>
        <v>5</v>
      </c>
      <c r="CE67" s="246">
        <f t="shared" si="50"/>
        <v>0</v>
      </c>
      <c r="CF67" s="276">
        <f t="shared" si="53"/>
        <v>0</v>
      </c>
      <c r="CG67" s="277">
        <f t="shared" si="53"/>
        <v>0</v>
      </c>
      <c r="CH67" s="277">
        <f t="shared" si="53"/>
        <v>0</v>
      </c>
      <c r="CI67" s="278">
        <f t="shared" si="53"/>
        <v>0</v>
      </c>
      <c r="CJ67" s="280">
        <f t="shared" si="51"/>
        <v>0</v>
      </c>
      <c r="CK67" s="232">
        <f t="shared" si="44"/>
        <v>0</v>
      </c>
      <c r="CL67" s="1"/>
    </row>
    <row r="68" spans="1:90" ht="18" customHeight="1">
      <c r="A68" s="1"/>
      <c r="B68" s="1"/>
      <c r="C68" s="216"/>
      <c r="D68" s="287" t="str">
        <f t="shared" si="45"/>
        <v/>
      </c>
      <c r="E68" s="449" t="str">
        <f t="shared" si="46"/>
        <v/>
      </c>
      <c r="F68" s="450"/>
      <c r="G68" s="451"/>
      <c r="H68" s="452"/>
      <c r="I68" s="453"/>
      <c r="J68" s="453"/>
      <c r="K68" s="453"/>
      <c r="L68" s="453"/>
      <c r="M68" s="454"/>
      <c r="N68" s="455"/>
      <c r="O68" s="456"/>
      <c r="P68" s="456"/>
      <c r="Q68" s="456"/>
      <c r="R68" s="456"/>
      <c r="S68" s="456"/>
      <c r="T68" s="456"/>
      <c r="U68" s="456"/>
      <c r="V68" s="456"/>
      <c r="W68" s="456"/>
      <c r="X68" s="456"/>
      <c r="Y68" s="456"/>
      <c r="Z68" s="456"/>
      <c r="AA68" s="456"/>
      <c r="AB68" s="456"/>
      <c r="AC68" s="456"/>
      <c r="AD68" s="456"/>
      <c r="AE68" s="457"/>
      <c r="AF68" s="455"/>
      <c r="AG68" s="456"/>
      <c r="AH68" s="456"/>
      <c r="AI68" s="456"/>
      <c r="AJ68" s="456"/>
      <c r="AK68" s="456"/>
      <c r="AL68" s="456"/>
      <c r="AM68" s="456"/>
      <c r="AN68" s="457"/>
      <c r="AO68" s="455"/>
      <c r="AP68" s="456"/>
      <c r="AQ68" s="456"/>
      <c r="AR68" s="456"/>
      <c r="AS68" s="456"/>
      <c r="AT68" s="456"/>
      <c r="AU68" s="456"/>
      <c r="AV68" s="456"/>
      <c r="AW68" s="456"/>
      <c r="AX68" s="456"/>
      <c r="AY68" s="456"/>
      <c r="AZ68" s="456"/>
      <c r="BA68" s="456"/>
      <c r="BB68" s="456"/>
      <c r="BC68" s="456"/>
      <c r="BD68" s="456"/>
      <c r="BE68" s="456"/>
      <c r="BF68" s="456"/>
      <c r="BG68" s="457"/>
      <c r="BH68" s="458"/>
      <c r="BI68" s="459"/>
      <c r="BJ68" s="459"/>
      <c r="BK68" s="459"/>
      <c r="BL68" s="459"/>
      <c r="BM68" s="460"/>
      <c r="BN68" s="216"/>
      <c r="BO68" s="216"/>
      <c r="BP68" s="1"/>
      <c r="BQ68" s="120">
        <f>IF($F$3="","",IF(N68=$F$3,COUNTIF(BQ$23:BQ67,"&gt;0")+1,0))</f>
        <v>0</v>
      </c>
      <c r="BR68" s="1"/>
      <c r="BS68" s="20" t="str">
        <f>IF($N68="","",IF(VLOOKUP(VLOOKUP($N68,IMPOSTAZIONI!$E$6:$I$13,5,FALSE),IMPOSTAZIONI!$B$25:$N$32,3,FALSE)=0,"",VLOOKUP(VLOOKUP($N68,IMPOSTAZIONI!$E$6:$I$13,5,FALSE),IMPOSTAZIONI!$B$25:$N$32,3,FALSE)))</f>
        <v/>
      </c>
      <c r="BT68" s="20" t="str">
        <f>IF($N68="","",IF(VLOOKUP(VLOOKUP($N68,IMPOSTAZIONI!$E$6:$I$13,5,FALSE),IMPOSTAZIONI!$B$25:$N$32,6,FALSE)=0,"",VLOOKUP(VLOOKUP($N68,IMPOSTAZIONI!$E$6:$I$13,5,FALSE),IMPOSTAZIONI!$B$25:$N$32,6,FALSE)))</f>
        <v/>
      </c>
      <c r="BU68" s="20" t="str">
        <f>IF($N68="","",IF(VLOOKUP(VLOOKUP($N68,IMPOSTAZIONI!$E$6:$I$13,5,FALSE),IMPOSTAZIONI!$B$25:$N$32,9,FALSE)=0,"",VLOOKUP(VLOOKUP($N68,IMPOSTAZIONI!$E$6:$I$13,5,FALSE),IMPOSTAZIONI!$B$25:$N$32,9,FALSE)))</f>
        <v/>
      </c>
      <c r="BV68" s="20" t="str">
        <f>IF($N68="","",IF(VLOOKUP(VLOOKUP($N68,IMPOSTAZIONI!$E$6:$I$13,5,FALSE),IMPOSTAZIONI!$B$25:$N$32,12,FALSE)=0,"",VLOOKUP(VLOOKUP($N68,IMPOSTAZIONI!$E$6:$I$13,5,FALSE),IMPOSTAZIONI!$B$25:$N$32,12,FALSE)))</f>
        <v/>
      </c>
      <c r="BW68" s="221" t="str">
        <f t="shared" si="47"/>
        <v/>
      </c>
      <c r="BX68" s="221" t="str">
        <f t="shared" si="34"/>
        <v/>
      </c>
      <c r="BY68" s="221">
        <f t="shared" si="35"/>
        <v>0</v>
      </c>
      <c r="BZ68" s="231">
        <f t="shared" si="36"/>
        <v>0</v>
      </c>
      <c r="CA68" s="246">
        <f t="shared" si="37"/>
        <v>0</v>
      </c>
      <c r="CB68" s="246">
        <f t="shared" si="48"/>
        <v>0</v>
      </c>
      <c r="CC68" s="246" t="str">
        <f t="shared" si="49"/>
        <v/>
      </c>
      <c r="CD68" s="246">
        <f t="shared" si="40"/>
        <v>5</v>
      </c>
      <c r="CE68" s="246">
        <f t="shared" si="50"/>
        <v>0</v>
      </c>
      <c r="CF68" s="276">
        <f t="shared" si="53"/>
        <v>0</v>
      </c>
      <c r="CG68" s="277">
        <f t="shared" si="53"/>
        <v>0</v>
      </c>
      <c r="CH68" s="277">
        <f t="shared" si="53"/>
        <v>0</v>
      </c>
      <c r="CI68" s="278">
        <f t="shared" si="53"/>
        <v>0</v>
      </c>
      <c r="CJ68" s="280">
        <f t="shared" si="51"/>
        <v>0</v>
      </c>
      <c r="CK68" s="232">
        <f t="shared" si="44"/>
        <v>0</v>
      </c>
      <c r="CL68" s="1"/>
    </row>
    <row r="69" spans="1:90" ht="18" customHeight="1">
      <c r="A69" s="1"/>
      <c r="B69" s="1"/>
      <c r="C69" s="216"/>
      <c r="D69" s="287" t="str">
        <f t="shared" si="45"/>
        <v/>
      </c>
      <c r="E69" s="449" t="str">
        <f t="shared" si="46"/>
        <v/>
      </c>
      <c r="F69" s="450"/>
      <c r="G69" s="451"/>
      <c r="H69" s="452"/>
      <c r="I69" s="453"/>
      <c r="J69" s="453"/>
      <c r="K69" s="453"/>
      <c r="L69" s="453"/>
      <c r="M69" s="454"/>
      <c r="N69" s="455"/>
      <c r="O69" s="456"/>
      <c r="P69" s="456"/>
      <c r="Q69" s="456"/>
      <c r="R69" s="456"/>
      <c r="S69" s="456"/>
      <c r="T69" s="456"/>
      <c r="U69" s="456"/>
      <c r="V69" s="456"/>
      <c r="W69" s="456"/>
      <c r="X69" s="456"/>
      <c r="Y69" s="456"/>
      <c r="Z69" s="456"/>
      <c r="AA69" s="456"/>
      <c r="AB69" s="456"/>
      <c r="AC69" s="456"/>
      <c r="AD69" s="456"/>
      <c r="AE69" s="457"/>
      <c r="AF69" s="455"/>
      <c r="AG69" s="456"/>
      <c r="AH69" s="456"/>
      <c r="AI69" s="456"/>
      <c r="AJ69" s="456"/>
      <c r="AK69" s="456"/>
      <c r="AL69" s="456"/>
      <c r="AM69" s="456"/>
      <c r="AN69" s="457"/>
      <c r="AO69" s="455"/>
      <c r="AP69" s="456"/>
      <c r="AQ69" s="456"/>
      <c r="AR69" s="456"/>
      <c r="AS69" s="456"/>
      <c r="AT69" s="456"/>
      <c r="AU69" s="456"/>
      <c r="AV69" s="456"/>
      <c r="AW69" s="456"/>
      <c r="AX69" s="456"/>
      <c r="AY69" s="456"/>
      <c r="AZ69" s="456"/>
      <c r="BA69" s="456"/>
      <c r="BB69" s="456"/>
      <c r="BC69" s="456"/>
      <c r="BD69" s="456"/>
      <c r="BE69" s="456"/>
      <c r="BF69" s="456"/>
      <c r="BG69" s="457"/>
      <c r="BH69" s="458"/>
      <c r="BI69" s="459"/>
      <c r="BJ69" s="459"/>
      <c r="BK69" s="459"/>
      <c r="BL69" s="459"/>
      <c r="BM69" s="460"/>
      <c r="BN69" s="216"/>
      <c r="BO69" s="216"/>
      <c r="BP69" s="1"/>
      <c r="BQ69" s="120">
        <f>IF($F$3="","",IF(N69=$F$3,COUNTIF(BQ$23:BQ68,"&gt;0")+1,0))</f>
        <v>0</v>
      </c>
      <c r="BR69" s="1"/>
      <c r="BS69" s="20" t="str">
        <f>IF($N69="","",IF(VLOOKUP(VLOOKUP($N69,IMPOSTAZIONI!$E$6:$I$13,5,FALSE),IMPOSTAZIONI!$B$25:$N$32,3,FALSE)=0,"",VLOOKUP(VLOOKUP($N69,IMPOSTAZIONI!$E$6:$I$13,5,FALSE),IMPOSTAZIONI!$B$25:$N$32,3,FALSE)))</f>
        <v/>
      </c>
      <c r="BT69" s="20" t="str">
        <f>IF($N69="","",IF(VLOOKUP(VLOOKUP($N69,IMPOSTAZIONI!$E$6:$I$13,5,FALSE),IMPOSTAZIONI!$B$25:$N$32,6,FALSE)=0,"",VLOOKUP(VLOOKUP($N69,IMPOSTAZIONI!$E$6:$I$13,5,FALSE),IMPOSTAZIONI!$B$25:$N$32,6,FALSE)))</f>
        <v/>
      </c>
      <c r="BU69" s="20" t="str">
        <f>IF($N69="","",IF(VLOOKUP(VLOOKUP($N69,IMPOSTAZIONI!$E$6:$I$13,5,FALSE),IMPOSTAZIONI!$B$25:$N$32,9,FALSE)=0,"",VLOOKUP(VLOOKUP($N69,IMPOSTAZIONI!$E$6:$I$13,5,FALSE),IMPOSTAZIONI!$B$25:$N$32,9,FALSE)))</f>
        <v/>
      </c>
      <c r="BV69" s="20" t="str">
        <f>IF($N69="","",IF(VLOOKUP(VLOOKUP($N69,IMPOSTAZIONI!$E$6:$I$13,5,FALSE),IMPOSTAZIONI!$B$25:$N$32,12,FALSE)=0,"",VLOOKUP(VLOOKUP($N69,IMPOSTAZIONI!$E$6:$I$13,5,FALSE),IMPOSTAZIONI!$B$25:$N$32,12,FALSE)))</f>
        <v/>
      </c>
      <c r="BW69" s="221" t="str">
        <f t="shared" si="47"/>
        <v/>
      </c>
      <c r="BX69" s="221" t="str">
        <f t="shared" si="34"/>
        <v/>
      </c>
      <c r="BY69" s="221">
        <f t="shared" si="35"/>
        <v>0</v>
      </c>
      <c r="BZ69" s="231">
        <f t="shared" si="36"/>
        <v>0</v>
      </c>
      <c r="CA69" s="246">
        <f t="shared" si="37"/>
        <v>0</v>
      </c>
      <c r="CB69" s="246">
        <f t="shared" si="48"/>
        <v>0</v>
      </c>
      <c r="CC69" s="246" t="str">
        <f t="shared" si="49"/>
        <v/>
      </c>
      <c r="CD69" s="246">
        <f t="shared" si="40"/>
        <v>5</v>
      </c>
      <c r="CE69" s="246">
        <f t="shared" si="50"/>
        <v>0</v>
      </c>
      <c r="CF69" s="276">
        <f t="shared" si="53"/>
        <v>0</v>
      </c>
      <c r="CG69" s="277">
        <f t="shared" si="53"/>
        <v>0</v>
      </c>
      <c r="CH69" s="277">
        <f t="shared" si="53"/>
        <v>0</v>
      </c>
      <c r="CI69" s="278">
        <f t="shared" si="53"/>
        <v>0</v>
      </c>
      <c r="CJ69" s="280">
        <f t="shared" si="51"/>
        <v>0</v>
      </c>
      <c r="CK69" s="232">
        <f t="shared" si="44"/>
        <v>0</v>
      </c>
      <c r="CL69" s="1"/>
    </row>
    <row r="70" spans="1:90" ht="18" customHeight="1">
      <c r="A70" s="1"/>
      <c r="B70" s="1"/>
      <c r="C70" s="216"/>
      <c r="D70" s="287" t="str">
        <f t="shared" si="45"/>
        <v/>
      </c>
      <c r="E70" s="449" t="str">
        <f t="shared" si="46"/>
        <v/>
      </c>
      <c r="F70" s="450"/>
      <c r="G70" s="451"/>
      <c r="H70" s="452"/>
      <c r="I70" s="453"/>
      <c r="J70" s="453"/>
      <c r="K70" s="453"/>
      <c r="L70" s="453"/>
      <c r="M70" s="454"/>
      <c r="N70" s="455"/>
      <c r="O70" s="456"/>
      <c r="P70" s="456"/>
      <c r="Q70" s="456"/>
      <c r="R70" s="456"/>
      <c r="S70" s="456"/>
      <c r="T70" s="456"/>
      <c r="U70" s="456"/>
      <c r="V70" s="456"/>
      <c r="W70" s="456"/>
      <c r="X70" s="456"/>
      <c r="Y70" s="456"/>
      <c r="Z70" s="456"/>
      <c r="AA70" s="456"/>
      <c r="AB70" s="456"/>
      <c r="AC70" s="456"/>
      <c r="AD70" s="456"/>
      <c r="AE70" s="457"/>
      <c r="AF70" s="455"/>
      <c r="AG70" s="456"/>
      <c r="AH70" s="456"/>
      <c r="AI70" s="456"/>
      <c r="AJ70" s="456"/>
      <c r="AK70" s="456"/>
      <c r="AL70" s="456"/>
      <c r="AM70" s="456"/>
      <c r="AN70" s="457"/>
      <c r="AO70" s="455"/>
      <c r="AP70" s="456"/>
      <c r="AQ70" s="456"/>
      <c r="AR70" s="456"/>
      <c r="AS70" s="456"/>
      <c r="AT70" s="456"/>
      <c r="AU70" s="456"/>
      <c r="AV70" s="456"/>
      <c r="AW70" s="456"/>
      <c r="AX70" s="456"/>
      <c r="AY70" s="456"/>
      <c r="AZ70" s="456"/>
      <c r="BA70" s="456"/>
      <c r="BB70" s="456"/>
      <c r="BC70" s="456"/>
      <c r="BD70" s="456"/>
      <c r="BE70" s="456"/>
      <c r="BF70" s="456"/>
      <c r="BG70" s="457"/>
      <c r="BH70" s="458"/>
      <c r="BI70" s="459"/>
      <c r="BJ70" s="459"/>
      <c r="BK70" s="459"/>
      <c r="BL70" s="459"/>
      <c r="BM70" s="460"/>
      <c r="BN70" s="216"/>
      <c r="BO70" s="216"/>
      <c r="BP70" s="1"/>
      <c r="BQ70" s="120">
        <f>IF($F$3="","",IF(N70=$F$3,COUNTIF(BQ$23:BQ69,"&gt;0")+1,0))</f>
        <v>0</v>
      </c>
      <c r="BR70" s="1"/>
      <c r="BS70" s="20" t="str">
        <f>IF($N70="","",IF(VLOOKUP(VLOOKUP($N70,IMPOSTAZIONI!$E$6:$I$13,5,FALSE),IMPOSTAZIONI!$B$25:$N$32,3,FALSE)=0,"",VLOOKUP(VLOOKUP($N70,IMPOSTAZIONI!$E$6:$I$13,5,FALSE),IMPOSTAZIONI!$B$25:$N$32,3,FALSE)))</f>
        <v/>
      </c>
      <c r="BT70" s="20" t="str">
        <f>IF($N70="","",IF(VLOOKUP(VLOOKUP($N70,IMPOSTAZIONI!$E$6:$I$13,5,FALSE),IMPOSTAZIONI!$B$25:$N$32,6,FALSE)=0,"",VLOOKUP(VLOOKUP($N70,IMPOSTAZIONI!$E$6:$I$13,5,FALSE),IMPOSTAZIONI!$B$25:$N$32,6,FALSE)))</f>
        <v/>
      </c>
      <c r="BU70" s="20" t="str">
        <f>IF($N70="","",IF(VLOOKUP(VLOOKUP($N70,IMPOSTAZIONI!$E$6:$I$13,5,FALSE),IMPOSTAZIONI!$B$25:$N$32,9,FALSE)=0,"",VLOOKUP(VLOOKUP($N70,IMPOSTAZIONI!$E$6:$I$13,5,FALSE),IMPOSTAZIONI!$B$25:$N$32,9,FALSE)))</f>
        <v/>
      </c>
      <c r="BV70" s="20" t="str">
        <f>IF($N70="","",IF(VLOOKUP(VLOOKUP($N70,IMPOSTAZIONI!$E$6:$I$13,5,FALSE),IMPOSTAZIONI!$B$25:$N$32,12,FALSE)=0,"",VLOOKUP(VLOOKUP($N70,IMPOSTAZIONI!$E$6:$I$13,5,FALSE),IMPOSTAZIONI!$B$25:$N$32,12,FALSE)))</f>
        <v/>
      </c>
      <c r="BW70" s="221" t="str">
        <f t="shared" si="47"/>
        <v/>
      </c>
      <c r="BX70" s="221" t="str">
        <f t="shared" si="34"/>
        <v/>
      </c>
      <c r="BY70" s="221">
        <f t="shared" si="35"/>
        <v>0</v>
      </c>
      <c r="BZ70" s="231">
        <f t="shared" si="36"/>
        <v>0</v>
      </c>
      <c r="CA70" s="246">
        <f t="shared" si="37"/>
        <v>0</v>
      </c>
      <c r="CB70" s="246">
        <f t="shared" si="48"/>
        <v>0</v>
      </c>
      <c r="CC70" s="246" t="str">
        <f t="shared" si="49"/>
        <v/>
      </c>
      <c r="CD70" s="246">
        <f t="shared" si="40"/>
        <v>5</v>
      </c>
      <c r="CE70" s="246">
        <f t="shared" si="50"/>
        <v>0</v>
      </c>
      <c r="CF70" s="276">
        <f t="shared" si="53"/>
        <v>0</v>
      </c>
      <c r="CG70" s="277">
        <f t="shared" si="53"/>
        <v>0</v>
      </c>
      <c r="CH70" s="277">
        <f t="shared" si="53"/>
        <v>0</v>
      </c>
      <c r="CI70" s="278">
        <f t="shared" si="53"/>
        <v>0</v>
      </c>
      <c r="CJ70" s="280">
        <f t="shared" si="51"/>
        <v>0</v>
      </c>
      <c r="CK70" s="232">
        <f t="shared" si="44"/>
        <v>0</v>
      </c>
      <c r="CL70" s="1"/>
    </row>
    <row r="71" spans="1:90" ht="18" customHeight="1">
      <c r="A71" s="1"/>
      <c r="B71" s="1"/>
      <c r="C71" s="216"/>
      <c r="D71" s="287" t="str">
        <f t="shared" si="45"/>
        <v/>
      </c>
      <c r="E71" s="449" t="str">
        <f t="shared" si="46"/>
        <v/>
      </c>
      <c r="F71" s="450"/>
      <c r="G71" s="451"/>
      <c r="H71" s="452"/>
      <c r="I71" s="453"/>
      <c r="J71" s="453"/>
      <c r="K71" s="453"/>
      <c r="L71" s="453"/>
      <c r="M71" s="454"/>
      <c r="N71" s="455"/>
      <c r="O71" s="456"/>
      <c r="P71" s="456"/>
      <c r="Q71" s="456"/>
      <c r="R71" s="456"/>
      <c r="S71" s="456"/>
      <c r="T71" s="456"/>
      <c r="U71" s="456"/>
      <c r="V71" s="456"/>
      <c r="W71" s="456"/>
      <c r="X71" s="456"/>
      <c r="Y71" s="456"/>
      <c r="Z71" s="456"/>
      <c r="AA71" s="456"/>
      <c r="AB71" s="456"/>
      <c r="AC71" s="456"/>
      <c r="AD71" s="456"/>
      <c r="AE71" s="457"/>
      <c r="AF71" s="455"/>
      <c r="AG71" s="456"/>
      <c r="AH71" s="456"/>
      <c r="AI71" s="456"/>
      <c r="AJ71" s="456"/>
      <c r="AK71" s="456"/>
      <c r="AL71" s="456"/>
      <c r="AM71" s="456"/>
      <c r="AN71" s="457"/>
      <c r="AO71" s="455"/>
      <c r="AP71" s="456"/>
      <c r="AQ71" s="456"/>
      <c r="AR71" s="456"/>
      <c r="AS71" s="456"/>
      <c r="AT71" s="456"/>
      <c r="AU71" s="456"/>
      <c r="AV71" s="456"/>
      <c r="AW71" s="456"/>
      <c r="AX71" s="456"/>
      <c r="AY71" s="456"/>
      <c r="AZ71" s="456"/>
      <c r="BA71" s="456"/>
      <c r="BB71" s="456"/>
      <c r="BC71" s="456"/>
      <c r="BD71" s="456"/>
      <c r="BE71" s="456"/>
      <c r="BF71" s="456"/>
      <c r="BG71" s="457"/>
      <c r="BH71" s="458"/>
      <c r="BI71" s="459"/>
      <c r="BJ71" s="459"/>
      <c r="BK71" s="459"/>
      <c r="BL71" s="459"/>
      <c r="BM71" s="460"/>
      <c r="BN71" s="216"/>
      <c r="BO71" s="216"/>
      <c r="BP71" s="1"/>
      <c r="BQ71" s="120">
        <f>IF($F$3="","",IF(N71=$F$3,COUNTIF(BQ$23:BQ70,"&gt;0")+1,0))</f>
        <v>0</v>
      </c>
      <c r="BR71" s="1"/>
      <c r="BS71" s="20" t="str">
        <f>IF($N71="","",IF(VLOOKUP(VLOOKUP($N71,IMPOSTAZIONI!$E$6:$I$13,5,FALSE),IMPOSTAZIONI!$B$25:$N$32,3,FALSE)=0,"",VLOOKUP(VLOOKUP($N71,IMPOSTAZIONI!$E$6:$I$13,5,FALSE),IMPOSTAZIONI!$B$25:$N$32,3,FALSE)))</f>
        <v/>
      </c>
      <c r="BT71" s="20" t="str">
        <f>IF($N71="","",IF(VLOOKUP(VLOOKUP($N71,IMPOSTAZIONI!$E$6:$I$13,5,FALSE),IMPOSTAZIONI!$B$25:$N$32,6,FALSE)=0,"",VLOOKUP(VLOOKUP($N71,IMPOSTAZIONI!$E$6:$I$13,5,FALSE),IMPOSTAZIONI!$B$25:$N$32,6,FALSE)))</f>
        <v/>
      </c>
      <c r="BU71" s="20" t="str">
        <f>IF($N71="","",IF(VLOOKUP(VLOOKUP($N71,IMPOSTAZIONI!$E$6:$I$13,5,FALSE),IMPOSTAZIONI!$B$25:$N$32,9,FALSE)=0,"",VLOOKUP(VLOOKUP($N71,IMPOSTAZIONI!$E$6:$I$13,5,FALSE),IMPOSTAZIONI!$B$25:$N$32,9,FALSE)))</f>
        <v/>
      </c>
      <c r="BV71" s="20" t="str">
        <f>IF($N71="","",IF(VLOOKUP(VLOOKUP($N71,IMPOSTAZIONI!$E$6:$I$13,5,FALSE),IMPOSTAZIONI!$B$25:$N$32,12,FALSE)=0,"",VLOOKUP(VLOOKUP($N71,IMPOSTAZIONI!$E$6:$I$13,5,FALSE),IMPOSTAZIONI!$B$25:$N$32,12,FALSE)))</f>
        <v/>
      </c>
      <c r="BW71" s="221" t="str">
        <f t="shared" si="47"/>
        <v/>
      </c>
      <c r="BX71" s="221" t="str">
        <f t="shared" si="34"/>
        <v/>
      </c>
      <c r="BY71" s="221">
        <f t="shared" si="35"/>
        <v>0</v>
      </c>
      <c r="BZ71" s="231">
        <f t="shared" si="36"/>
        <v>0</v>
      </c>
      <c r="CA71" s="246">
        <f t="shared" si="37"/>
        <v>0</v>
      </c>
      <c r="CB71" s="246">
        <f t="shared" si="48"/>
        <v>0</v>
      </c>
      <c r="CC71" s="246" t="str">
        <f t="shared" si="49"/>
        <v/>
      </c>
      <c r="CD71" s="246">
        <f t="shared" si="40"/>
        <v>5</v>
      </c>
      <c r="CE71" s="246">
        <f t="shared" si="50"/>
        <v>0</v>
      </c>
      <c r="CF71" s="276">
        <f t="shared" si="53"/>
        <v>0</v>
      </c>
      <c r="CG71" s="277">
        <f t="shared" si="53"/>
        <v>0</v>
      </c>
      <c r="CH71" s="277">
        <f t="shared" si="53"/>
        <v>0</v>
      </c>
      <c r="CI71" s="278">
        <f t="shared" si="53"/>
        <v>0</v>
      </c>
      <c r="CJ71" s="280">
        <f t="shared" si="51"/>
        <v>0</v>
      </c>
      <c r="CK71" s="232">
        <f t="shared" si="44"/>
        <v>0</v>
      </c>
      <c r="CL71" s="1"/>
    </row>
    <row r="72" spans="1:90" ht="18" customHeight="1">
      <c r="A72" s="1"/>
      <c r="B72" s="1"/>
      <c r="C72" s="216"/>
      <c r="D72" s="287" t="str">
        <f t="shared" si="45"/>
        <v/>
      </c>
      <c r="E72" s="449" t="str">
        <f t="shared" si="46"/>
        <v/>
      </c>
      <c r="F72" s="450"/>
      <c r="G72" s="451"/>
      <c r="H72" s="452"/>
      <c r="I72" s="453"/>
      <c r="J72" s="453"/>
      <c r="K72" s="453"/>
      <c r="L72" s="453"/>
      <c r="M72" s="454"/>
      <c r="N72" s="455"/>
      <c r="O72" s="456"/>
      <c r="P72" s="456"/>
      <c r="Q72" s="456"/>
      <c r="R72" s="456"/>
      <c r="S72" s="456"/>
      <c r="T72" s="456"/>
      <c r="U72" s="456"/>
      <c r="V72" s="456"/>
      <c r="W72" s="456"/>
      <c r="X72" s="456"/>
      <c r="Y72" s="456"/>
      <c r="Z72" s="456"/>
      <c r="AA72" s="456"/>
      <c r="AB72" s="456"/>
      <c r="AC72" s="456"/>
      <c r="AD72" s="456"/>
      <c r="AE72" s="457"/>
      <c r="AF72" s="455"/>
      <c r="AG72" s="456"/>
      <c r="AH72" s="456"/>
      <c r="AI72" s="456"/>
      <c r="AJ72" s="456"/>
      <c r="AK72" s="456"/>
      <c r="AL72" s="456"/>
      <c r="AM72" s="456"/>
      <c r="AN72" s="457"/>
      <c r="AO72" s="455"/>
      <c r="AP72" s="456"/>
      <c r="AQ72" s="456"/>
      <c r="AR72" s="456"/>
      <c r="AS72" s="456"/>
      <c r="AT72" s="456"/>
      <c r="AU72" s="456"/>
      <c r="AV72" s="456"/>
      <c r="AW72" s="456"/>
      <c r="AX72" s="456"/>
      <c r="AY72" s="456"/>
      <c r="AZ72" s="456"/>
      <c r="BA72" s="456"/>
      <c r="BB72" s="456"/>
      <c r="BC72" s="456"/>
      <c r="BD72" s="456"/>
      <c r="BE72" s="456"/>
      <c r="BF72" s="456"/>
      <c r="BG72" s="457"/>
      <c r="BH72" s="458"/>
      <c r="BI72" s="459"/>
      <c r="BJ72" s="459"/>
      <c r="BK72" s="459"/>
      <c r="BL72" s="459"/>
      <c r="BM72" s="460"/>
      <c r="BN72" s="216"/>
      <c r="BO72" s="216"/>
      <c r="BP72" s="1"/>
      <c r="BQ72" s="120">
        <f>IF($F$3="","",IF(N72=$F$3,COUNTIF(BQ$23:BQ71,"&gt;0")+1,0))</f>
        <v>0</v>
      </c>
      <c r="BR72" s="1"/>
      <c r="BS72" s="20" t="str">
        <f>IF($N72="","",IF(VLOOKUP(VLOOKUP($N72,IMPOSTAZIONI!$E$6:$I$13,5,FALSE),IMPOSTAZIONI!$B$25:$N$32,3,FALSE)=0,"",VLOOKUP(VLOOKUP($N72,IMPOSTAZIONI!$E$6:$I$13,5,FALSE),IMPOSTAZIONI!$B$25:$N$32,3,FALSE)))</f>
        <v/>
      </c>
      <c r="BT72" s="20" t="str">
        <f>IF($N72="","",IF(VLOOKUP(VLOOKUP($N72,IMPOSTAZIONI!$E$6:$I$13,5,FALSE),IMPOSTAZIONI!$B$25:$N$32,6,FALSE)=0,"",VLOOKUP(VLOOKUP($N72,IMPOSTAZIONI!$E$6:$I$13,5,FALSE),IMPOSTAZIONI!$B$25:$N$32,6,FALSE)))</f>
        <v/>
      </c>
      <c r="BU72" s="20" t="str">
        <f>IF($N72="","",IF(VLOOKUP(VLOOKUP($N72,IMPOSTAZIONI!$E$6:$I$13,5,FALSE),IMPOSTAZIONI!$B$25:$N$32,9,FALSE)=0,"",VLOOKUP(VLOOKUP($N72,IMPOSTAZIONI!$E$6:$I$13,5,FALSE),IMPOSTAZIONI!$B$25:$N$32,9,FALSE)))</f>
        <v/>
      </c>
      <c r="BV72" s="20" t="str">
        <f>IF($N72="","",IF(VLOOKUP(VLOOKUP($N72,IMPOSTAZIONI!$E$6:$I$13,5,FALSE),IMPOSTAZIONI!$B$25:$N$32,12,FALSE)=0,"",VLOOKUP(VLOOKUP($N72,IMPOSTAZIONI!$E$6:$I$13,5,FALSE),IMPOSTAZIONI!$B$25:$N$32,12,FALSE)))</f>
        <v/>
      </c>
      <c r="BW72" s="221" t="str">
        <f t="shared" si="47"/>
        <v/>
      </c>
      <c r="BX72" s="221" t="str">
        <f t="shared" si="34"/>
        <v/>
      </c>
      <c r="BY72" s="221">
        <f t="shared" si="35"/>
        <v>0</v>
      </c>
      <c r="BZ72" s="231">
        <f t="shared" si="36"/>
        <v>0</v>
      </c>
      <c r="CA72" s="246">
        <f t="shared" si="37"/>
        <v>0</v>
      </c>
      <c r="CB72" s="246">
        <f t="shared" si="48"/>
        <v>0</v>
      </c>
      <c r="CC72" s="246" t="str">
        <f t="shared" si="49"/>
        <v/>
      </c>
      <c r="CD72" s="246">
        <f t="shared" si="40"/>
        <v>5</v>
      </c>
      <c r="CE72" s="246">
        <f t="shared" si="50"/>
        <v>0</v>
      </c>
      <c r="CF72" s="276">
        <f t="shared" si="53"/>
        <v>0</v>
      </c>
      <c r="CG72" s="277">
        <f t="shared" si="53"/>
        <v>0</v>
      </c>
      <c r="CH72" s="277">
        <f t="shared" si="53"/>
        <v>0</v>
      </c>
      <c r="CI72" s="278">
        <f t="shared" si="53"/>
        <v>0</v>
      </c>
      <c r="CJ72" s="280">
        <f t="shared" si="51"/>
        <v>0</v>
      </c>
      <c r="CK72" s="232">
        <f t="shared" si="44"/>
        <v>0</v>
      </c>
      <c r="CL72" s="1"/>
    </row>
    <row r="73" spans="1:90" ht="18" customHeight="1">
      <c r="A73" s="1"/>
      <c r="B73" s="1"/>
      <c r="C73" s="216"/>
      <c r="D73" s="287" t="str">
        <f t="shared" si="45"/>
        <v/>
      </c>
      <c r="E73" s="449" t="str">
        <f t="shared" si="46"/>
        <v/>
      </c>
      <c r="F73" s="450"/>
      <c r="G73" s="451"/>
      <c r="H73" s="452"/>
      <c r="I73" s="453"/>
      <c r="J73" s="453"/>
      <c r="K73" s="453"/>
      <c r="L73" s="453"/>
      <c r="M73" s="454"/>
      <c r="N73" s="455"/>
      <c r="O73" s="456"/>
      <c r="P73" s="456"/>
      <c r="Q73" s="456"/>
      <c r="R73" s="456"/>
      <c r="S73" s="456"/>
      <c r="T73" s="456"/>
      <c r="U73" s="456"/>
      <c r="V73" s="456"/>
      <c r="W73" s="456"/>
      <c r="X73" s="456"/>
      <c r="Y73" s="456"/>
      <c r="Z73" s="456"/>
      <c r="AA73" s="456"/>
      <c r="AB73" s="456"/>
      <c r="AC73" s="456"/>
      <c r="AD73" s="456"/>
      <c r="AE73" s="457"/>
      <c r="AF73" s="455"/>
      <c r="AG73" s="456"/>
      <c r="AH73" s="456"/>
      <c r="AI73" s="456"/>
      <c r="AJ73" s="456"/>
      <c r="AK73" s="456"/>
      <c r="AL73" s="456"/>
      <c r="AM73" s="456"/>
      <c r="AN73" s="457"/>
      <c r="AO73" s="455"/>
      <c r="AP73" s="456"/>
      <c r="AQ73" s="456"/>
      <c r="AR73" s="456"/>
      <c r="AS73" s="456"/>
      <c r="AT73" s="456"/>
      <c r="AU73" s="456"/>
      <c r="AV73" s="456"/>
      <c r="AW73" s="456"/>
      <c r="AX73" s="456"/>
      <c r="AY73" s="456"/>
      <c r="AZ73" s="456"/>
      <c r="BA73" s="456"/>
      <c r="BB73" s="456"/>
      <c r="BC73" s="456"/>
      <c r="BD73" s="456"/>
      <c r="BE73" s="456"/>
      <c r="BF73" s="456"/>
      <c r="BG73" s="457"/>
      <c r="BH73" s="458"/>
      <c r="BI73" s="459"/>
      <c r="BJ73" s="459"/>
      <c r="BK73" s="459"/>
      <c r="BL73" s="459"/>
      <c r="BM73" s="460"/>
      <c r="BN73" s="216"/>
      <c r="BO73" s="216"/>
      <c r="BP73" s="1"/>
      <c r="BQ73" s="120">
        <f>IF($F$3="","",IF(N73=$F$3,COUNTIF(BQ$23:BQ72,"&gt;0")+1,0))</f>
        <v>0</v>
      </c>
      <c r="BR73" s="1"/>
      <c r="BS73" s="20" t="str">
        <f>IF($N73="","",IF(VLOOKUP(VLOOKUP($N73,IMPOSTAZIONI!$E$6:$I$13,5,FALSE),IMPOSTAZIONI!$B$25:$N$32,3,FALSE)=0,"",VLOOKUP(VLOOKUP($N73,IMPOSTAZIONI!$E$6:$I$13,5,FALSE),IMPOSTAZIONI!$B$25:$N$32,3,FALSE)))</f>
        <v/>
      </c>
      <c r="BT73" s="20" t="str">
        <f>IF($N73="","",IF(VLOOKUP(VLOOKUP($N73,IMPOSTAZIONI!$E$6:$I$13,5,FALSE),IMPOSTAZIONI!$B$25:$N$32,6,FALSE)=0,"",VLOOKUP(VLOOKUP($N73,IMPOSTAZIONI!$E$6:$I$13,5,FALSE),IMPOSTAZIONI!$B$25:$N$32,6,FALSE)))</f>
        <v/>
      </c>
      <c r="BU73" s="20" t="str">
        <f>IF($N73="","",IF(VLOOKUP(VLOOKUP($N73,IMPOSTAZIONI!$E$6:$I$13,5,FALSE),IMPOSTAZIONI!$B$25:$N$32,9,FALSE)=0,"",VLOOKUP(VLOOKUP($N73,IMPOSTAZIONI!$E$6:$I$13,5,FALSE),IMPOSTAZIONI!$B$25:$N$32,9,FALSE)))</f>
        <v/>
      </c>
      <c r="BV73" s="20" t="str">
        <f>IF($N73="","",IF(VLOOKUP(VLOOKUP($N73,IMPOSTAZIONI!$E$6:$I$13,5,FALSE),IMPOSTAZIONI!$B$25:$N$32,12,FALSE)=0,"",VLOOKUP(VLOOKUP($N73,IMPOSTAZIONI!$E$6:$I$13,5,FALSE),IMPOSTAZIONI!$B$25:$N$32,12,FALSE)))</f>
        <v/>
      </c>
      <c r="BW73" s="221" t="str">
        <f t="shared" si="47"/>
        <v/>
      </c>
      <c r="BX73" s="221" t="str">
        <f t="shared" si="34"/>
        <v/>
      </c>
      <c r="BY73" s="221">
        <f t="shared" si="35"/>
        <v>0</v>
      </c>
      <c r="BZ73" s="231">
        <f t="shared" si="36"/>
        <v>0</v>
      </c>
      <c r="CA73" s="246">
        <f t="shared" si="37"/>
        <v>0</v>
      </c>
      <c r="CB73" s="246">
        <f t="shared" si="48"/>
        <v>0</v>
      </c>
      <c r="CC73" s="246" t="str">
        <f t="shared" si="49"/>
        <v/>
      </c>
      <c r="CD73" s="246">
        <f t="shared" si="40"/>
        <v>5</v>
      </c>
      <c r="CE73" s="246">
        <f t="shared" si="50"/>
        <v>0</v>
      </c>
      <c r="CF73" s="276">
        <f t="shared" si="53"/>
        <v>0</v>
      </c>
      <c r="CG73" s="277">
        <f t="shared" si="53"/>
        <v>0</v>
      </c>
      <c r="CH73" s="277">
        <f t="shared" si="53"/>
        <v>0</v>
      </c>
      <c r="CI73" s="278">
        <f t="shared" si="53"/>
        <v>0</v>
      </c>
      <c r="CJ73" s="280">
        <f t="shared" si="51"/>
        <v>0</v>
      </c>
      <c r="CK73" s="232">
        <f t="shared" si="44"/>
        <v>0</v>
      </c>
      <c r="CL73" s="1"/>
    </row>
    <row r="74" spans="1:90" ht="18" customHeight="1">
      <c r="A74" s="1"/>
      <c r="B74" s="1"/>
      <c r="C74" s="216"/>
      <c r="D74" s="287" t="str">
        <f t="shared" si="45"/>
        <v/>
      </c>
      <c r="E74" s="449" t="str">
        <f t="shared" si="46"/>
        <v/>
      </c>
      <c r="F74" s="450"/>
      <c r="G74" s="451"/>
      <c r="H74" s="452"/>
      <c r="I74" s="453"/>
      <c r="J74" s="453"/>
      <c r="K74" s="453"/>
      <c r="L74" s="453"/>
      <c r="M74" s="454"/>
      <c r="N74" s="455"/>
      <c r="O74" s="456"/>
      <c r="P74" s="456"/>
      <c r="Q74" s="456"/>
      <c r="R74" s="456"/>
      <c r="S74" s="456"/>
      <c r="T74" s="456"/>
      <c r="U74" s="456"/>
      <c r="V74" s="456"/>
      <c r="W74" s="456"/>
      <c r="X74" s="456"/>
      <c r="Y74" s="456"/>
      <c r="Z74" s="456"/>
      <c r="AA74" s="456"/>
      <c r="AB74" s="456"/>
      <c r="AC74" s="456"/>
      <c r="AD74" s="456"/>
      <c r="AE74" s="457"/>
      <c r="AF74" s="455"/>
      <c r="AG74" s="456"/>
      <c r="AH74" s="456"/>
      <c r="AI74" s="456"/>
      <c r="AJ74" s="456"/>
      <c r="AK74" s="456"/>
      <c r="AL74" s="456"/>
      <c r="AM74" s="456"/>
      <c r="AN74" s="457"/>
      <c r="AO74" s="455"/>
      <c r="AP74" s="456"/>
      <c r="AQ74" s="456"/>
      <c r="AR74" s="456"/>
      <c r="AS74" s="456"/>
      <c r="AT74" s="456"/>
      <c r="AU74" s="456"/>
      <c r="AV74" s="456"/>
      <c r="AW74" s="456"/>
      <c r="AX74" s="456"/>
      <c r="AY74" s="456"/>
      <c r="AZ74" s="456"/>
      <c r="BA74" s="456"/>
      <c r="BB74" s="456"/>
      <c r="BC74" s="456"/>
      <c r="BD74" s="456"/>
      <c r="BE74" s="456"/>
      <c r="BF74" s="456"/>
      <c r="BG74" s="457"/>
      <c r="BH74" s="458"/>
      <c r="BI74" s="459"/>
      <c r="BJ74" s="459"/>
      <c r="BK74" s="459"/>
      <c r="BL74" s="459"/>
      <c r="BM74" s="460"/>
      <c r="BN74" s="216"/>
      <c r="BO74" s="216"/>
      <c r="BP74" s="1"/>
      <c r="BQ74" s="120">
        <f>IF($F$3="","",IF(N74=$F$3,COUNTIF(BQ$23:BQ73,"&gt;0")+1,0))</f>
        <v>0</v>
      </c>
      <c r="BR74" s="1"/>
      <c r="BS74" s="20" t="str">
        <f>IF($N74="","",IF(VLOOKUP(VLOOKUP($N74,IMPOSTAZIONI!$E$6:$I$13,5,FALSE),IMPOSTAZIONI!$B$25:$N$32,3,FALSE)=0,"",VLOOKUP(VLOOKUP($N74,IMPOSTAZIONI!$E$6:$I$13,5,FALSE),IMPOSTAZIONI!$B$25:$N$32,3,FALSE)))</f>
        <v/>
      </c>
      <c r="BT74" s="20" t="str">
        <f>IF($N74="","",IF(VLOOKUP(VLOOKUP($N74,IMPOSTAZIONI!$E$6:$I$13,5,FALSE),IMPOSTAZIONI!$B$25:$N$32,6,FALSE)=0,"",VLOOKUP(VLOOKUP($N74,IMPOSTAZIONI!$E$6:$I$13,5,FALSE),IMPOSTAZIONI!$B$25:$N$32,6,FALSE)))</f>
        <v/>
      </c>
      <c r="BU74" s="20" t="str">
        <f>IF($N74="","",IF(VLOOKUP(VLOOKUP($N74,IMPOSTAZIONI!$E$6:$I$13,5,FALSE),IMPOSTAZIONI!$B$25:$N$32,9,FALSE)=0,"",VLOOKUP(VLOOKUP($N74,IMPOSTAZIONI!$E$6:$I$13,5,FALSE),IMPOSTAZIONI!$B$25:$N$32,9,FALSE)))</f>
        <v/>
      </c>
      <c r="BV74" s="20" t="str">
        <f>IF($N74="","",IF(VLOOKUP(VLOOKUP($N74,IMPOSTAZIONI!$E$6:$I$13,5,FALSE),IMPOSTAZIONI!$B$25:$N$32,12,FALSE)=0,"",VLOOKUP(VLOOKUP($N74,IMPOSTAZIONI!$E$6:$I$13,5,FALSE),IMPOSTAZIONI!$B$25:$N$32,12,FALSE)))</f>
        <v/>
      </c>
      <c r="BW74" s="221" t="str">
        <f t="shared" si="47"/>
        <v/>
      </c>
      <c r="BX74" s="221" t="str">
        <f t="shared" si="34"/>
        <v/>
      </c>
      <c r="BY74" s="221">
        <f t="shared" si="35"/>
        <v>0</v>
      </c>
      <c r="BZ74" s="231">
        <f t="shared" si="36"/>
        <v>0</v>
      </c>
      <c r="CA74" s="246">
        <f t="shared" si="37"/>
        <v>0</v>
      </c>
      <c r="CB74" s="246">
        <f t="shared" si="48"/>
        <v>0</v>
      </c>
      <c r="CC74" s="246" t="str">
        <f t="shared" si="49"/>
        <v/>
      </c>
      <c r="CD74" s="246">
        <f t="shared" si="40"/>
        <v>5</v>
      </c>
      <c r="CE74" s="246">
        <f t="shared" si="50"/>
        <v>0</v>
      </c>
      <c r="CF74" s="276">
        <f t="shared" si="53"/>
        <v>0</v>
      </c>
      <c r="CG74" s="277">
        <f t="shared" si="53"/>
        <v>0</v>
      </c>
      <c r="CH74" s="277">
        <f t="shared" si="53"/>
        <v>0</v>
      </c>
      <c r="CI74" s="278">
        <f t="shared" si="53"/>
        <v>0</v>
      </c>
      <c r="CJ74" s="280">
        <f t="shared" si="51"/>
        <v>0</v>
      </c>
      <c r="CK74" s="232">
        <f t="shared" si="44"/>
        <v>0</v>
      </c>
      <c r="CL74" s="1"/>
    </row>
    <row r="75" spans="1:90" ht="18" customHeight="1">
      <c r="A75" s="1"/>
      <c r="B75" s="1"/>
      <c r="C75" s="216"/>
      <c r="D75" s="287" t="str">
        <f t="shared" si="45"/>
        <v/>
      </c>
      <c r="E75" s="449" t="str">
        <f t="shared" si="46"/>
        <v/>
      </c>
      <c r="F75" s="450"/>
      <c r="G75" s="451"/>
      <c r="H75" s="452"/>
      <c r="I75" s="453"/>
      <c r="J75" s="453"/>
      <c r="K75" s="453"/>
      <c r="L75" s="453"/>
      <c r="M75" s="454"/>
      <c r="N75" s="455"/>
      <c r="O75" s="456"/>
      <c r="P75" s="456"/>
      <c r="Q75" s="456"/>
      <c r="R75" s="456"/>
      <c r="S75" s="456"/>
      <c r="T75" s="456"/>
      <c r="U75" s="456"/>
      <c r="V75" s="456"/>
      <c r="W75" s="456"/>
      <c r="X75" s="456"/>
      <c r="Y75" s="456"/>
      <c r="Z75" s="456"/>
      <c r="AA75" s="456"/>
      <c r="AB75" s="456"/>
      <c r="AC75" s="456"/>
      <c r="AD75" s="456"/>
      <c r="AE75" s="457"/>
      <c r="AF75" s="455"/>
      <c r="AG75" s="456"/>
      <c r="AH75" s="456"/>
      <c r="AI75" s="456"/>
      <c r="AJ75" s="456"/>
      <c r="AK75" s="456"/>
      <c r="AL75" s="456"/>
      <c r="AM75" s="456"/>
      <c r="AN75" s="457"/>
      <c r="AO75" s="455"/>
      <c r="AP75" s="456"/>
      <c r="AQ75" s="456"/>
      <c r="AR75" s="456"/>
      <c r="AS75" s="456"/>
      <c r="AT75" s="456"/>
      <c r="AU75" s="456"/>
      <c r="AV75" s="456"/>
      <c r="AW75" s="456"/>
      <c r="AX75" s="456"/>
      <c r="AY75" s="456"/>
      <c r="AZ75" s="456"/>
      <c r="BA75" s="456"/>
      <c r="BB75" s="456"/>
      <c r="BC75" s="456"/>
      <c r="BD75" s="456"/>
      <c r="BE75" s="456"/>
      <c r="BF75" s="456"/>
      <c r="BG75" s="457"/>
      <c r="BH75" s="458"/>
      <c r="BI75" s="459"/>
      <c r="BJ75" s="459"/>
      <c r="BK75" s="459"/>
      <c r="BL75" s="459"/>
      <c r="BM75" s="460"/>
      <c r="BN75" s="216"/>
      <c r="BO75" s="216"/>
      <c r="BP75" s="1"/>
      <c r="BQ75" s="120">
        <f>IF($F$3="","",IF(N75=$F$3,COUNTIF(BQ$23:BQ74,"&gt;0")+1,0))</f>
        <v>0</v>
      </c>
      <c r="BR75" s="1"/>
      <c r="BS75" s="20" t="str">
        <f>IF($N75="","",IF(VLOOKUP(VLOOKUP($N75,IMPOSTAZIONI!$E$6:$I$13,5,FALSE),IMPOSTAZIONI!$B$25:$N$32,3,FALSE)=0,"",VLOOKUP(VLOOKUP($N75,IMPOSTAZIONI!$E$6:$I$13,5,FALSE),IMPOSTAZIONI!$B$25:$N$32,3,FALSE)))</f>
        <v/>
      </c>
      <c r="BT75" s="20" t="str">
        <f>IF($N75="","",IF(VLOOKUP(VLOOKUP($N75,IMPOSTAZIONI!$E$6:$I$13,5,FALSE),IMPOSTAZIONI!$B$25:$N$32,6,FALSE)=0,"",VLOOKUP(VLOOKUP($N75,IMPOSTAZIONI!$E$6:$I$13,5,FALSE),IMPOSTAZIONI!$B$25:$N$32,6,FALSE)))</f>
        <v/>
      </c>
      <c r="BU75" s="20" t="str">
        <f>IF($N75="","",IF(VLOOKUP(VLOOKUP($N75,IMPOSTAZIONI!$E$6:$I$13,5,FALSE),IMPOSTAZIONI!$B$25:$N$32,9,FALSE)=0,"",VLOOKUP(VLOOKUP($N75,IMPOSTAZIONI!$E$6:$I$13,5,FALSE),IMPOSTAZIONI!$B$25:$N$32,9,FALSE)))</f>
        <v/>
      </c>
      <c r="BV75" s="20" t="str">
        <f>IF($N75="","",IF(VLOOKUP(VLOOKUP($N75,IMPOSTAZIONI!$E$6:$I$13,5,FALSE),IMPOSTAZIONI!$B$25:$N$32,12,FALSE)=0,"",VLOOKUP(VLOOKUP($N75,IMPOSTAZIONI!$E$6:$I$13,5,FALSE),IMPOSTAZIONI!$B$25:$N$32,12,FALSE)))</f>
        <v/>
      </c>
      <c r="BW75" s="221" t="str">
        <f t="shared" si="47"/>
        <v/>
      </c>
      <c r="BX75" s="221" t="str">
        <f t="shared" si="34"/>
        <v/>
      </c>
      <c r="BY75" s="221">
        <f t="shared" si="35"/>
        <v>0</v>
      </c>
      <c r="BZ75" s="231">
        <f t="shared" si="36"/>
        <v>0</v>
      </c>
      <c r="CA75" s="246">
        <f t="shared" si="37"/>
        <v>0</v>
      </c>
      <c r="CB75" s="246">
        <f t="shared" si="48"/>
        <v>0</v>
      </c>
      <c r="CC75" s="246" t="str">
        <f t="shared" si="49"/>
        <v/>
      </c>
      <c r="CD75" s="246">
        <f t="shared" si="40"/>
        <v>5</v>
      </c>
      <c r="CE75" s="246">
        <f t="shared" si="50"/>
        <v>0</v>
      </c>
      <c r="CF75" s="276">
        <f t="shared" si="53"/>
        <v>0</v>
      </c>
      <c r="CG75" s="277">
        <f t="shared" si="53"/>
        <v>0</v>
      </c>
      <c r="CH75" s="277">
        <f t="shared" si="53"/>
        <v>0</v>
      </c>
      <c r="CI75" s="278">
        <f t="shared" si="53"/>
        <v>0</v>
      </c>
      <c r="CJ75" s="280">
        <f t="shared" si="51"/>
        <v>0</v>
      </c>
      <c r="CK75" s="232">
        <f t="shared" si="44"/>
        <v>0</v>
      </c>
      <c r="CL75" s="1"/>
    </row>
    <row r="76" spans="1:90" ht="18" customHeight="1">
      <c r="A76" s="1"/>
      <c r="B76" s="1"/>
      <c r="C76" s="216"/>
      <c r="D76" s="287" t="str">
        <f t="shared" si="45"/>
        <v/>
      </c>
      <c r="E76" s="449" t="str">
        <f t="shared" si="46"/>
        <v/>
      </c>
      <c r="F76" s="450"/>
      <c r="G76" s="451"/>
      <c r="H76" s="452"/>
      <c r="I76" s="453"/>
      <c r="J76" s="453"/>
      <c r="K76" s="453"/>
      <c r="L76" s="453"/>
      <c r="M76" s="454"/>
      <c r="N76" s="455"/>
      <c r="O76" s="456"/>
      <c r="P76" s="456"/>
      <c r="Q76" s="456"/>
      <c r="R76" s="456"/>
      <c r="S76" s="456"/>
      <c r="T76" s="456"/>
      <c r="U76" s="456"/>
      <c r="V76" s="456"/>
      <c r="W76" s="456"/>
      <c r="X76" s="456"/>
      <c r="Y76" s="456"/>
      <c r="Z76" s="456"/>
      <c r="AA76" s="456"/>
      <c r="AB76" s="456"/>
      <c r="AC76" s="456"/>
      <c r="AD76" s="456"/>
      <c r="AE76" s="457"/>
      <c r="AF76" s="455"/>
      <c r="AG76" s="456"/>
      <c r="AH76" s="456"/>
      <c r="AI76" s="456"/>
      <c r="AJ76" s="456"/>
      <c r="AK76" s="456"/>
      <c r="AL76" s="456"/>
      <c r="AM76" s="456"/>
      <c r="AN76" s="457"/>
      <c r="AO76" s="455"/>
      <c r="AP76" s="456"/>
      <c r="AQ76" s="456"/>
      <c r="AR76" s="456"/>
      <c r="AS76" s="456"/>
      <c r="AT76" s="456"/>
      <c r="AU76" s="456"/>
      <c r="AV76" s="456"/>
      <c r="AW76" s="456"/>
      <c r="AX76" s="456"/>
      <c r="AY76" s="456"/>
      <c r="AZ76" s="456"/>
      <c r="BA76" s="456"/>
      <c r="BB76" s="456"/>
      <c r="BC76" s="456"/>
      <c r="BD76" s="456"/>
      <c r="BE76" s="456"/>
      <c r="BF76" s="456"/>
      <c r="BG76" s="457"/>
      <c r="BH76" s="458"/>
      <c r="BI76" s="459"/>
      <c r="BJ76" s="459"/>
      <c r="BK76" s="459"/>
      <c r="BL76" s="459"/>
      <c r="BM76" s="460"/>
      <c r="BN76" s="216"/>
      <c r="BO76" s="216"/>
      <c r="BP76" s="1"/>
      <c r="BQ76" s="120">
        <f>IF($F$3="","",IF(N76=$F$3,COUNTIF(BQ$23:BQ75,"&gt;0")+1,0))</f>
        <v>0</v>
      </c>
      <c r="BR76" s="1"/>
      <c r="BS76" s="20" t="str">
        <f>IF($N76="","",IF(VLOOKUP(VLOOKUP($N76,IMPOSTAZIONI!$E$6:$I$13,5,FALSE),IMPOSTAZIONI!$B$25:$N$32,3,FALSE)=0,"",VLOOKUP(VLOOKUP($N76,IMPOSTAZIONI!$E$6:$I$13,5,FALSE),IMPOSTAZIONI!$B$25:$N$32,3,FALSE)))</f>
        <v/>
      </c>
      <c r="BT76" s="20" t="str">
        <f>IF($N76="","",IF(VLOOKUP(VLOOKUP($N76,IMPOSTAZIONI!$E$6:$I$13,5,FALSE),IMPOSTAZIONI!$B$25:$N$32,6,FALSE)=0,"",VLOOKUP(VLOOKUP($N76,IMPOSTAZIONI!$E$6:$I$13,5,FALSE),IMPOSTAZIONI!$B$25:$N$32,6,FALSE)))</f>
        <v/>
      </c>
      <c r="BU76" s="20" t="str">
        <f>IF($N76="","",IF(VLOOKUP(VLOOKUP($N76,IMPOSTAZIONI!$E$6:$I$13,5,FALSE),IMPOSTAZIONI!$B$25:$N$32,9,FALSE)=0,"",VLOOKUP(VLOOKUP($N76,IMPOSTAZIONI!$E$6:$I$13,5,FALSE),IMPOSTAZIONI!$B$25:$N$32,9,FALSE)))</f>
        <v/>
      </c>
      <c r="BV76" s="20" t="str">
        <f>IF($N76="","",IF(VLOOKUP(VLOOKUP($N76,IMPOSTAZIONI!$E$6:$I$13,5,FALSE),IMPOSTAZIONI!$B$25:$N$32,12,FALSE)=0,"",VLOOKUP(VLOOKUP($N76,IMPOSTAZIONI!$E$6:$I$13,5,FALSE),IMPOSTAZIONI!$B$25:$N$32,12,FALSE)))</f>
        <v/>
      </c>
      <c r="BW76" s="221" t="str">
        <f t="shared" si="47"/>
        <v/>
      </c>
      <c r="BX76" s="221" t="str">
        <f t="shared" si="34"/>
        <v/>
      </c>
      <c r="BY76" s="221">
        <f t="shared" si="35"/>
        <v>0</v>
      </c>
      <c r="BZ76" s="231">
        <f t="shared" si="36"/>
        <v>0</v>
      </c>
      <c r="CA76" s="246">
        <f t="shared" si="37"/>
        <v>0</v>
      </c>
      <c r="CB76" s="246">
        <f t="shared" si="48"/>
        <v>0</v>
      </c>
      <c r="CC76" s="246" t="str">
        <f t="shared" si="49"/>
        <v/>
      </c>
      <c r="CD76" s="246">
        <f t="shared" si="40"/>
        <v>5</v>
      </c>
      <c r="CE76" s="246">
        <f t="shared" si="50"/>
        <v>0</v>
      </c>
      <c r="CF76" s="276">
        <f t="shared" si="53"/>
        <v>0</v>
      </c>
      <c r="CG76" s="277">
        <f t="shared" si="53"/>
        <v>0</v>
      </c>
      <c r="CH76" s="277">
        <f t="shared" si="53"/>
        <v>0</v>
      </c>
      <c r="CI76" s="278">
        <f t="shared" si="53"/>
        <v>0</v>
      </c>
      <c r="CJ76" s="280">
        <f t="shared" si="51"/>
        <v>0</v>
      </c>
      <c r="CK76" s="232">
        <f t="shared" si="44"/>
        <v>0</v>
      </c>
      <c r="CL76" s="1"/>
    </row>
    <row r="77" spans="1:90" ht="18" customHeight="1">
      <c r="A77" s="1"/>
      <c r="B77" s="1"/>
      <c r="C77" s="216"/>
      <c r="D77" s="287" t="str">
        <f t="shared" si="45"/>
        <v/>
      </c>
      <c r="E77" s="449" t="str">
        <f t="shared" si="46"/>
        <v/>
      </c>
      <c r="F77" s="450"/>
      <c r="G77" s="451"/>
      <c r="H77" s="452"/>
      <c r="I77" s="453"/>
      <c r="J77" s="453"/>
      <c r="K77" s="453"/>
      <c r="L77" s="453"/>
      <c r="M77" s="454"/>
      <c r="N77" s="455"/>
      <c r="O77" s="456"/>
      <c r="P77" s="456"/>
      <c r="Q77" s="456"/>
      <c r="R77" s="456"/>
      <c r="S77" s="456"/>
      <c r="T77" s="456"/>
      <c r="U77" s="456"/>
      <c r="V77" s="456"/>
      <c r="W77" s="456"/>
      <c r="X77" s="456"/>
      <c r="Y77" s="456"/>
      <c r="Z77" s="456"/>
      <c r="AA77" s="456"/>
      <c r="AB77" s="456"/>
      <c r="AC77" s="456"/>
      <c r="AD77" s="456"/>
      <c r="AE77" s="457"/>
      <c r="AF77" s="455"/>
      <c r="AG77" s="456"/>
      <c r="AH77" s="456"/>
      <c r="AI77" s="456"/>
      <c r="AJ77" s="456"/>
      <c r="AK77" s="456"/>
      <c r="AL77" s="456"/>
      <c r="AM77" s="456"/>
      <c r="AN77" s="457"/>
      <c r="AO77" s="455"/>
      <c r="AP77" s="456"/>
      <c r="AQ77" s="456"/>
      <c r="AR77" s="456"/>
      <c r="AS77" s="456"/>
      <c r="AT77" s="456"/>
      <c r="AU77" s="456"/>
      <c r="AV77" s="456"/>
      <c r="AW77" s="456"/>
      <c r="AX77" s="456"/>
      <c r="AY77" s="456"/>
      <c r="AZ77" s="456"/>
      <c r="BA77" s="456"/>
      <c r="BB77" s="456"/>
      <c r="BC77" s="456"/>
      <c r="BD77" s="456"/>
      <c r="BE77" s="456"/>
      <c r="BF77" s="456"/>
      <c r="BG77" s="457"/>
      <c r="BH77" s="458"/>
      <c r="BI77" s="459"/>
      <c r="BJ77" s="459"/>
      <c r="BK77" s="459"/>
      <c r="BL77" s="459"/>
      <c r="BM77" s="460"/>
      <c r="BN77" s="216"/>
      <c r="BO77" s="216"/>
      <c r="BP77" s="1"/>
      <c r="BQ77" s="120">
        <f>IF($F$3="","",IF(N77=$F$3,COUNTIF(BQ$23:BQ76,"&gt;0")+1,0))</f>
        <v>0</v>
      </c>
      <c r="BR77" s="1"/>
      <c r="BS77" s="20" t="str">
        <f>IF($N77="","",IF(VLOOKUP(VLOOKUP($N77,IMPOSTAZIONI!$E$6:$I$13,5,FALSE),IMPOSTAZIONI!$B$25:$N$32,3,FALSE)=0,"",VLOOKUP(VLOOKUP($N77,IMPOSTAZIONI!$E$6:$I$13,5,FALSE),IMPOSTAZIONI!$B$25:$N$32,3,FALSE)))</f>
        <v/>
      </c>
      <c r="BT77" s="20" t="str">
        <f>IF($N77="","",IF(VLOOKUP(VLOOKUP($N77,IMPOSTAZIONI!$E$6:$I$13,5,FALSE),IMPOSTAZIONI!$B$25:$N$32,6,FALSE)=0,"",VLOOKUP(VLOOKUP($N77,IMPOSTAZIONI!$E$6:$I$13,5,FALSE),IMPOSTAZIONI!$B$25:$N$32,6,FALSE)))</f>
        <v/>
      </c>
      <c r="BU77" s="20" t="str">
        <f>IF($N77="","",IF(VLOOKUP(VLOOKUP($N77,IMPOSTAZIONI!$E$6:$I$13,5,FALSE),IMPOSTAZIONI!$B$25:$N$32,9,FALSE)=0,"",VLOOKUP(VLOOKUP($N77,IMPOSTAZIONI!$E$6:$I$13,5,FALSE),IMPOSTAZIONI!$B$25:$N$32,9,FALSE)))</f>
        <v/>
      </c>
      <c r="BV77" s="20" t="str">
        <f>IF($N77="","",IF(VLOOKUP(VLOOKUP($N77,IMPOSTAZIONI!$E$6:$I$13,5,FALSE),IMPOSTAZIONI!$B$25:$N$32,12,FALSE)=0,"",VLOOKUP(VLOOKUP($N77,IMPOSTAZIONI!$E$6:$I$13,5,FALSE),IMPOSTAZIONI!$B$25:$N$32,12,FALSE)))</f>
        <v/>
      </c>
      <c r="BW77" s="221" t="str">
        <f t="shared" si="47"/>
        <v/>
      </c>
      <c r="BX77" s="221" t="str">
        <f t="shared" si="34"/>
        <v/>
      </c>
      <c r="BY77" s="221">
        <f t="shared" si="35"/>
        <v>0</v>
      </c>
      <c r="BZ77" s="231">
        <f t="shared" si="36"/>
        <v>0</v>
      </c>
      <c r="CA77" s="246">
        <f t="shared" si="37"/>
        <v>0</v>
      </c>
      <c r="CB77" s="246">
        <f t="shared" si="48"/>
        <v>0</v>
      </c>
      <c r="CC77" s="246" t="str">
        <f t="shared" si="49"/>
        <v/>
      </c>
      <c r="CD77" s="246">
        <f t="shared" si="40"/>
        <v>5</v>
      </c>
      <c r="CE77" s="246">
        <f t="shared" si="50"/>
        <v>0</v>
      </c>
      <c r="CF77" s="276">
        <f t="shared" si="53"/>
        <v>0</v>
      </c>
      <c r="CG77" s="277">
        <f t="shared" si="53"/>
        <v>0</v>
      </c>
      <c r="CH77" s="277">
        <f t="shared" si="53"/>
        <v>0</v>
      </c>
      <c r="CI77" s="278">
        <f t="shared" si="53"/>
        <v>0</v>
      </c>
      <c r="CJ77" s="280">
        <f t="shared" si="51"/>
        <v>0</v>
      </c>
      <c r="CK77" s="232">
        <f t="shared" si="44"/>
        <v>0</v>
      </c>
      <c r="CL77" s="1"/>
    </row>
    <row r="78" spans="1:90" ht="18" customHeight="1">
      <c r="A78" s="1"/>
      <c r="B78" s="1"/>
      <c r="C78" s="216"/>
      <c r="D78" s="287" t="str">
        <f t="shared" si="45"/>
        <v/>
      </c>
      <c r="E78" s="449" t="str">
        <f t="shared" si="46"/>
        <v/>
      </c>
      <c r="F78" s="450"/>
      <c r="G78" s="451"/>
      <c r="H78" s="452"/>
      <c r="I78" s="453"/>
      <c r="J78" s="453"/>
      <c r="K78" s="453"/>
      <c r="L78" s="453"/>
      <c r="M78" s="454"/>
      <c r="N78" s="455"/>
      <c r="O78" s="456"/>
      <c r="P78" s="456"/>
      <c r="Q78" s="456"/>
      <c r="R78" s="456"/>
      <c r="S78" s="456"/>
      <c r="T78" s="456"/>
      <c r="U78" s="456"/>
      <c r="V78" s="456"/>
      <c r="W78" s="456"/>
      <c r="X78" s="456"/>
      <c r="Y78" s="456"/>
      <c r="Z78" s="456"/>
      <c r="AA78" s="456"/>
      <c r="AB78" s="456"/>
      <c r="AC78" s="456"/>
      <c r="AD78" s="456"/>
      <c r="AE78" s="457"/>
      <c r="AF78" s="455"/>
      <c r="AG78" s="456"/>
      <c r="AH78" s="456"/>
      <c r="AI78" s="456"/>
      <c r="AJ78" s="456"/>
      <c r="AK78" s="456"/>
      <c r="AL78" s="456"/>
      <c r="AM78" s="456"/>
      <c r="AN78" s="457"/>
      <c r="AO78" s="455"/>
      <c r="AP78" s="456"/>
      <c r="AQ78" s="456"/>
      <c r="AR78" s="456"/>
      <c r="AS78" s="456"/>
      <c r="AT78" s="456"/>
      <c r="AU78" s="456"/>
      <c r="AV78" s="456"/>
      <c r="AW78" s="456"/>
      <c r="AX78" s="456"/>
      <c r="AY78" s="456"/>
      <c r="AZ78" s="456"/>
      <c r="BA78" s="456"/>
      <c r="BB78" s="456"/>
      <c r="BC78" s="456"/>
      <c r="BD78" s="456"/>
      <c r="BE78" s="456"/>
      <c r="BF78" s="456"/>
      <c r="BG78" s="457"/>
      <c r="BH78" s="458"/>
      <c r="BI78" s="459"/>
      <c r="BJ78" s="459"/>
      <c r="BK78" s="459"/>
      <c r="BL78" s="459"/>
      <c r="BM78" s="460"/>
      <c r="BN78" s="216"/>
      <c r="BO78" s="216"/>
      <c r="BP78" s="1"/>
      <c r="BQ78" s="120">
        <f>IF($F$3="","",IF(N78=$F$3,COUNTIF(BQ$23:BQ77,"&gt;0")+1,0))</f>
        <v>0</v>
      </c>
      <c r="BR78" s="1"/>
      <c r="BS78" s="20" t="str">
        <f>IF($N78="","",IF(VLOOKUP(VLOOKUP($N78,IMPOSTAZIONI!$E$6:$I$13,5,FALSE),IMPOSTAZIONI!$B$25:$N$32,3,FALSE)=0,"",VLOOKUP(VLOOKUP($N78,IMPOSTAZIONI!$E$6:$I$13,5,FALSE),IMPOSTAZIONI!$B$25:$N$32,3,FALSE)))</f>
        <v/>
      </c>
      <c r="BT78" s="20" t="str">
        <f>IF($N78="","",IF(VLOOKUP(VLOOKUP($N78,IMPOSTAZIONI!$E$6:$I$13,5,FALSE),IMPOSTAZIONI!$B$25:$N$32,6,FALSE)=0,"",VLOOKUP(VLOOKUP($N78,IMPOSTAZIONI!$E$6:$I$13,5,FALSE),IMPOSTAZIONI!$B$25:$N$32,6,FALSE)))</f>
        <v/>
      </c>
      <c r="BU78" s="20" t="str">
        <f>IF($N78="","",IF(VLOOKUP(VLOOKUP($N78,IMPOSTAZIONI!$E$6:$I$13,5,FALSE),IMPOSTAZIONI!$B$25:$N$32,9,FALSE)=0,"",VLOOKUP(VLOOKUP($N78,IMPOSTAZIONI!$E$6:$I$13,5,FALSE),IMPOSTAZIONI!$B$25:$N$32,9,FALSE)))</f>
        <v/>
      </c>
      <c r="BV78" s="20" t="str">
        <f>IF($N78="","",IF(VLOOKUP(VLOOKUP($N78,IMPOSTAZIONI!$E$6:$I$13,5,FALSE),IMPOSTAZIONI!$B$25:$N$32,12,FALSE)=0,"",VLOOKUP(VLOOKUP($N78,IMPOSTAZIONI!$E$6:$I$13,5,FALSE),IMPOSTAZIONI!$B$25:$N$32,12,FALSE)))</f>
        <v/>
      </c>
      <c r="BW78" s="221" t="str">
        <f t="shared" si="47"/>
        <v/>
      </c>
      <c r="BX78" s="221" t="str">
        <f t="shared" si="34"/>
        <v/>
      </c>
      <c r="BY78" s="221">
        <f t="shared" si="35"/>
        <v>0</v>
      </c>
      <c r="BZ78" s="231">
        <f t="shared" si="36"/>
        <v>0</v>
      </c>
      <c r="CA78" s="246">
        <f t="shared" si="37"/>
        <v>0</v>
      </c>
      <c r="CB78" s="246">
        <f t="shared" si="48"/>
        <v>0</v>
      </c>
      <c r="CC78" s="246" t="str">
        <f t="shared" si="49"/>
        <v/>
      </c>
      <c r="CD78" s="246">
        <f t="shared" si="40"/>
        <v>5</v>
      </c>
      <c r="CE78" s="246">
        <f t="shared" si="50"/>
        <v>0</v>
      </c>
      <c r="CF78" s="276">
        <f t="shared" si="53"/>
        <v>0</v>
      </c>
      <c r="CG78" s="277">
        <f t="shared" si="53"/>
        <v>0</v>
      </c>
      <c r="CH78" s="277">
        <f t="shared" si="53"/>
        <v>0</v>
      </c>
      <c r="CI78" s="278">
        <f t="shared" si="53"/>
        <v>0</v>
      </c>
      <c r="CJ78" s="280">
        <f t="shared" si="51"/>
        <v>0</v>
      </c>
      <c r="CK78" s="232">
        <f t="shared" si="44"/>
        <v>0</v>
      </c>
      <c r="CL78" s="1"/>
    </row>
    <row r="79" spans="1:90" ht="18" customHeight="1">
      <c r="A79" s="1"/>
      <c r="B79" s="1"/>
      <c r="C79" s="216"/>
      <c r="D79" s="287" t="str">
        <f t="shared" si="45"/>
        <v/>
      </c>
      <c r="E79" s="449" t="str">
        <f t="shared" si="46"/>
        <v/>
      </c>
      <c r="F79" s="450"/>
      <c r="G79" s="451"/>
      <c r="H79" s="452"/>
      <c r="I79" s="453"/>
      <c r="J79" s="453"/>
      <c r="K79" s="453"/>
      <c r="L79" s="453"/>
      <c r="M79" s="454"/>
      <c r="N79" s="455"/>
      <c r="O79" s="456"/>
      <c r="P79" s="456"/>
      <c r="Q79" s="456"/>
      <c r="R79" s="456"/>
      <c r="S79" s="456"/>
      <c r="T79" s="456"/>
      <c r="U79" s="456"/>
      <c r="V79" s="456"/>
      <c r="W79" s="456"/>
      <c r="X79" s="456"/>
      <c r="Y79" s="456"/>
      <c r="Z79" s="456"/>
      <c r="AA79" s="456"/>
      <c r="AB79" s="456"/>
      <c r="AC79" s="456"/>
      <c r="AD79" s="456"/>
      <c r="AE79" s="457"/>
      <c r="AF79" s="455"/>
      <c r="AG79" s="456"/>
      <c r="AH79" s="456"/>
      <c r="AI79" s="456"/>
      <c r="AJ79" s="456"/>
      <c r="AK79" s="456"/>
      <c r="AL79" s="456"/>
      <c r="AM79" s="456"/>
      <c r="AN79" s="457"/>
      <c r="AO79" s="455"/>
      <c r="AP79" s="456"/>
      <c r="AQ79" s="456"/>
      <c r="AR79" s="456"/>
      <c r="AS79" s="456"/>
      <c r="AT79" s="456"/>
      <c r="AU79" s="456"/>
      <c r="AV79" s="456"/>
      <c r="AW79" s="456"/>
      <c r="AX79" s="456"/>
      <c r="AY79" s="456"/>
      <c r="AZ79" s="456"/>
      <c r="BA79" s="456"/>
      <c r="BB79" s="456"/>
      <c r="BC79" s="456"/>
      <c r="BD79" s="456"/>
      <c r="BE79" s="456"/>
      <c r="BF79" s="456"/>
      <c r="BG79" s="457"/>
      <c r="BH79" s="458"/>
      <c r="BI79" s="459"/>
      <c r="BJ79" s="459"/>
      <c r="BK79" s="459"/>
      <c r="BL79" s="459"/>
      <c r="BM79" s="460"/>
      <c r="BN79" s="216"/>
      <c r="BO79" s="216"/>
      <c r="BP79" s="1"/>
      <c r="BQ79" s="120">
        <f>IF($F$3="","",IF(N79=$F$3,COUNTIF(BQ$23:BQ78,"&gt;0")+1,0))</f>
        <v>0</v>
      </c>
      <c r="BR79" s="1"/>
      <c r="BS79" s="20" t="str">
        <f>IF($N79="","",IF(VLOOKUP(VLOOKUP($N79,IMPOSTAZIONI!$E$6:$I$13,5,FALSE),IMPOSTAZIONI!$B$25:$N$32,3,FALSE)=0,"",VLOOKUP(VLOOKUP($N79,IMPOSTAZIONI!$E$6:$I$13,5,FALSE),IMPOSTAZIONI!$B$25:$N$32,3,FALSE)))</f>
        <v/>
      </c>
      <c r="BT79" s="20" t="str">
        <f>IF($N79="","",IF(VLOOKUP(VLOOKUP($N79,IMPOSTAZIONI!$E$6:$I$13,5,FALSE),IMPOSTAZIONI!$B$25:$N$32,6,FALSE)=0,"",VLOOKUP(VLOOKUP($N79,IMPOSTAZIONI!$E$6:$I$13,5,FALSE),IMPOSTAZIONI!$B$25:$N$32,6,FALSE)))</f>
        <v/>
      </c>
      <c r="BU79" s="20" t="str">
        <f>IF($N79="","",IF(VLOOKUP(VLOOKUP($N79,IMPOSTAZIONI!$E$6:$I$13,5,FALSE),IMPOSTAZIONI!$B$25:$N$32,9,FALSE)=0,"",VLOOKUP(VLOOKUP($N79,IMPOSTAZIONI!$E$6:$I$13,5,FALSE),IMPOSTAZIONI!$B$25:$N$32,9,FALSE)))</f>
        <v/>
      </c>
      <c r="BV79" s="20" t="str">
        <f>IF($N79="","",IF(VLOOKUP(VLOOKUP($N79,IMPOSTAZIONI!$E$6:$I$13,5,FALSE),IMPOSTAZIONI!$B$25:$N$32,12,FALSE)=0,"",VLOOKUP(VLOOKUP($N79,IMPOSTAZIONI!$E$6:$I$13,5,FALSE),IMPOSTAZIONI!$B$25:$N$32,12,FALSE)))</f>
        <v/>
      </c>
      <c r="BW79" s="221" t="str">
        <f t="shared" si="47"/>
        <v/>
      </c>
      <c r="BX79" s="221" t="str">
        <f t="shared" si="34"/>
        <v/>
      </c>
      <c r="BY79" s="221">
        <f t="shared" si="35"/>
        <v>0</v>
      </c>
      <c r="BZ79" s="231">
        <f t="shared" si="36"/>
        <v>0</v>
      </c>
      <c r="CA79" s="246">
        <f t="shared" si="37"/>
        <v>0</v>
      </c>
      <c r="CB79" s="246">
        <f t="shared" si="48"/>
        <v>0</v>
      </c>
      <c r="CC79" s="246" t="str">
        <f t="shared" si="49"/>
        <v/>
      </c>
      <c r="CD79" s="246">
        <f t="shared" si="40"/>
        <v>5</v>
      </c>
      <c r="CE79" s="246">
        <f t="shared" si="50"/>
        <v>0</v>
      </c>
      <c r="CF79" s="276">
        <f t="shared" si="53"/>
        <v>0</v>
      </c>
      <c r="CG79" s="277">
        <f t="shared" si="53"/>
        <v>0</v>
      </c>
      <c r="CH79" s="277">
        <f t="shared" si="53"/>
        <v>0</v>
      </c>
      <c r="CI79" s="278">
        <f t="shared" si="53"/>
        <v>0</v>
      </c>
      <c r="CJ79" s="280">
        <f t="shared" si="51"/>
        <v>0</v>
      </c>
      <c r="CK79" s="232">
        <f t="shared" si="44"/>
        <v>0</v>
      </c>
      <c r="CL79" s="1"/>
    </row>
    <row r="80" spans="1:90" ht="18" customHeight="1">
      <c r="A80" s="1"/>
      <c r="B80" s="1"/>
      <c r="C80" s="216"/>
      <c r="D80" s="287" t="str">
        <f t="shared" si="45"/>
        <v/>
      </c>
      <c r="E80" s="449" t="str">
        <f t="shared" si="46"/>
        <v/>
      </c>
      <c r="F80" s="450"/>
      <c r="G80" s="451"/>
      <c r="H80" s="452"/>
      <c r="I80" s="453"/>
      <c r="J80" s="453"/>
      <c r="K80" s="453"/>
      <c r="L80" s="453"/>
      <c r="M80" s="454"/>
      <c r="N80" s="455"/>
      <c r="O80" s="456"/>
      <c r="P80" s="456"/>
      <c r="Q80" s="456"/>
      <c r="R80" s="456"/>
      <c r="S80" s="456"/>
      <c r="T80" s="456"/>
      <c r="U80" s="456"/>
      <c r="V80" s="456"/>
      <c r="W80" s="456"/>
      <c r="X80" s="456"/>
      <c r="Y80" s="456"/>
      <c r="Z80" s="456"/>
      <c r="AA80" s="456"/>
      <c r="AB80" s="456"/>
      <c r="AC80" s="456"/>
      <c r="AD80" s="456"/>
      <c r="AE80" s="457"/>
      <c r="AF80" s="455"/>
      <c r="AG80" s="456"/>
      <c r="AH80" s="456"/>
      <c r="AI80" s="456"/>
      <c r="AJ80" s="456"/>
      <c r="AK80" s="456"/>
      <c r="AL80" s="456"/>
      <c r="AM80" s="456"/>
      <c r="AN80" s="457"/>
      <c r="AO80" s="455"/>
      <c r="AP80" s="456"/>
      <c r="AQ80" s="456"/>
      <c r="AR80" s="456"/>
      <c r="AS80" s="456"/>
      <c r="AT80" s="456"/>
      <c r="AU80" s="456"/>
      <c r="AV80" s="456"/>
      <c r="AW80" s="456"/>
      <c r="AX80" s="456"/>
      <c r="AY80" s="456"/>
      <c r="AZ80" s="456"/>
      <c r="BA80" s="456"/>
      <c r="BB80" s="456"/>
      <c r="BC80" s="456"/>
      <c r="BD80" s="456"/>
      <c r="BE80" s="456"/>
      <c r="BF80" s="456"/>
      <c r="BG80" s="457"/>
      <c r="BH80" s="458"/>
      <c r="BI80" s="459"/>
      <c r="BJ80" s="459"/>
      <c r="BK80" s="459"/>
      <c r="BL80" s="459"/>
      <c r="BM80" s="460"/>
      <c r="BN80" s="216"/>
      <c r="BO80" s="216"/>
      <c r="BP80" s="1"/>
      <c r="BQ80" s="120">
        <f>IF($F$3="","",IF(N80=$F$3,COUNTIF(BQ$23:BQ79,"&gt;0")+1,0))</f>
        <v>0</v>
      </c>
      <c r="BR80" s="1"/>
      <c r="BS80" s="20" t="str">
        <f>IF($N80="","",IF(VLOOKUP(VLOOKUP($N80,IMPOSTAZIONI!$E$6:$I$13,5,FALSE),IMPOSTAZIONI!$B$25:$N$32,3,FALSE)=0,"",VLOOKUP(VLOOKUP($N80,IMPOSTAZIONI!$E$6:$I$13,5,FALSE),IMPOSTAZIONI!$B$25:$N$32,3,FALSE)))</f>
        <v/>
      </c>
      <c r="BT80" s="20" t="str">
        <f>IF($N80="","",IF(VLOOKUP(VLOOKUP($N80,IMPOSTAZIONI!$E$6:$I$13,5,FALSE),IMPOSTAZIONI!$B$25:$N$32,6,FALSE)=0,"",VLOOKUP(VLOOKUP($N80,IMPOSTAZIONI!$E$6:$I$13,5,FALSE),IMPOSTAZIONI!$B$25:$N$32,6,FALSE)))</f>
        <v/>
      </c>
      <c r="BU80" s="20" t="str">
        <f>IF($N80="","",IF(VLOOKUP(VLOOKUP($N80,IMPOSTAZIONI!$E$6:$I$13,5,FALSE),IMPOSTAZIONI!$B$25:$N$32,9,FALSE)=0,"",VLOOKUP(VLOOKUP($N80,IMPOSTAZIONI!$E$6:$I$13,5,FALSE),IMPOSTAZIONI!$B$25:$N$32,9,FALSE)))</f>
        <v/>
      </c>
      <c r="BV80" s="20" t="str">
        <f>IF($N80="","",IF(VLOOKUP(VLOOKUP($N80,IMPOSTAZIONI!$E$6:$I$13,5,FALSE),IMPOSTAZIONI!$B$25:$N$32,12,FALSE)=0,"",VLOOKUP(VLOOKUP($N80,IMPOSTAZIONI!$E$6:$I$13,5,FALSE),IMPOSTAZIONI!$B$25:$N$32,12,FALSE)))</f>
        <v/>
      </c>
      <c r="BW80" s="221" t="str">
        <f t="shared" si="47"/>
        <v/>
      </c>
      <c r="BX80" s="221" t="str">
        <f t="shared" si="34"/>
        <v/>
      </c>
      <c r="BY80" s="221">
        <f t="shared" si="35"/>
        <v>0</v>
      </c>
      <c r="BZ80" s="231">
        <f t="shared" si="36"/>
        <v>0</v>
      </c>
      <c r="CA80" s="246">
        <f t="shared" si="37"/>
        <v>0</v>
      </c>
      <c r="CB80" s="246">
        <f t="shared" si="48"/>
        <v>0</v>
      </c>
      <c r="CC80" s="246" t="str">
        <f t="shared" si="49"/>
        <v/>
      </c>
      <c r="CD80" s="246">
        <f t="shared" si="40"/>
        <v>5</v>
      </c>
      <c r="CE80" s="246">
        <f t="shared" si="50"/>
        <v>0</v>
      </c>
      <c r="CF80" s="276">
        <f t="shared" si="53"/>
        <v>0</v>
      </c>
      <c r="CG80" s="277">
        <f t="shared" si="53"/>
        <v>0</v>
      </c>
      <c r="CH80" s="277">
        <f t="shared" si="53"/>
        <v>0</v>
      </c>
      <c r="CI80" s="278">
        <f t="shared" si="53"/>
        <v>0</v>
      </c>
      <c r="CJ80" s="280">
        <f t="shared" si="51"/>
        <v>0</v>
      </c>
      <c r="CK80" s="232">
        <f t="shared" si="44"/>
        <v>0</v>
      </c>
      <c r="CL80" s="1"/>
    </row>
    <row r="81" spans="1:90" ht="18" customHeight="1">
      <c r="A81" s="1"/>
      <c r="B81" s="1"/>
      <c r="C81" s="216"/>
      <c r="D81" s="287" t="str">
        <f t="shared" si="45"/>
        <v/>
      </c>
      <c r="E81" s="449" t="str">
        <f t="shared" si="46"/>
        <v/>
      </c>
      <c r="F81" s="450"/>
      <c r="G81" s="451"/>
      <c r="H81" s="452"/>
      <c r="I81" s="453"/>
      <c r="J81" s="453"/>
      <c r="K81" s="453"/>
      <c r="L81" s="453"/>
      <c r="M81" s="454"/>
      <c r="N81" s="455"/>
      <c r="O81" s="456"/>
      <c r="P81" s="456"/>
      <c r="Q81" s="456"/>
      <c r="R81" s="456"/>
      <c r="S81" s="456"/>
      <c r="T81" s="456"/>
      <c r="U81" s="456"/>
      <c r="V81" s="456"/>
      <c r="W81" s="456"/>
      <c r="X81" s="456"/>
      <c r="Y81" s="456"/>
      <c r="Z81" s="456"/>
      <c r="AA81" s="456"/>
      <c r="AB81" s="456"/>
      <c r="AC81" s="456"/>
      <c r="AD81" s="456"/>
      <c r="AE81" s="457"/>
      <c r="AF81" s="455"/>
      <c r="AG81" s="456"/>
      <c r="AH81" s="456"/>
      <c r="AI81" s="456"/>
      <c r="AJ81" s="456"/>
      <c r="AK81" s="456"/>
      <c r="AL81" s="456"/>
      <c r="AM81" s="456"/>
      <c r="AN81" s="457"/>
      <c r="AO81" s="455"/>
      <c r="AP81" s="456"/>
      <c r="AQ81" s="456"/>
      <c r="AR81" s="456"/>
      <c r="AS81" s="456"/>
      <c r="AT81" s="456"/>
      <c r="AU81" s="456"/>
      <c r="AV81" s="456"/>
      <c r="AW81" s="456"/>
      <c r="AX81" s="456"/>
      <c r="AY81" s="456"/>
      <c r="AZ81" s="456"/>
      <c r="BA81" s="456"/>
      <c r="BB81" s="456"/>
      <c r="BC81" s="456"/>
      <c r="BD81" s="456"/>
      <c r="BE81" s="456"/>
      <c r="BF81" s="456"/>
      <c r="BG81" s="457"/>
      <c r="BH81" s="458"/>
      <c r="BI81" s="459"/>
      <c r="BJ81" s="459"/>
      <c r="BK81" s="459"/>
      <c r="BL81" s="459"/>
      <c r="BM81" s="460"/>
      <c r="BN81" s="216"/>
      <c r="BO81" s="216"/>
      <c r="BP81" s="1"/>
      <c r="BQ81" s="120">
        <f>IF($F$3="","",IF(N81=$F$3,COUNTIF(BQ$23:BQ80,"&gt;0")+1,0))</f>
        <v>0</v>
      </c>
      <c r="BR81" s="1"/>
      <c r="BS81" s="20" t="str">
        <f>IF($N81="","",IF(VLOOKUP(VLOOKUP($N81,IMPOSTAZIONI!$E$6:$I$13,5,FALSE),IMPOSTAZIONI!$B$25:$N$32,3,FALSE)=0,"",VLOOKUP(VLOOKUP($N81,IMPOSTAZIONI!$E$6:$I$13,5,FALSE),IMPOSTAZIONI!$B$25:$N$32,3,FALSE)))</f>
        <v/>
      </c>
      <c r="BT81" s="20" t="str">
        <f>IF($N81="","",IF(VLOOKUP(VLOOKUP($N81,IMPOSTAZIONI!$E$6:$I$13,5,FALSE),IMPOSTAZIONI!$B$25:$N$32,6,FALSE)=0,"",VLOOKUP(VLOOKUP($N81,IMPOSTAZIONI!$E$6:$I$13,5,FALSE),IMPOSTAZIONI!$B$25:$N$32,6,FALSE)))</f>
        <v/>
      </c>
      <c r="BU81" s="20" t="str">
        <f>IF($N81="","",IF(VLOOKUP(VLOOKUP($N81,IMPOSTAZIONI!$E$6:$I$13,5,FALSE),IMPOSTAZIONI!$B$25:$N$32,9,FALSE)=0,"",VLOOKUP(VLOOKUP($N81,IMPOSTAZIONI!$E$6:$I$13,5,FALSE),IMPOSTAZIONI!$B$25:$N$32,9,FALSE)))</f>
        <v/>
      </c>
      <c r="BV81" s="20" t="str">
        <f>IF($N81="","",IF(VLOOKUP(VLOOKUP($N81,IMPOSTAZIONI!$E$6:$I$13,5,FALSE),IMPOSTAZIONI!$B$25:$N$32,12,FALSE)=0,"",VLOOKUP(VLOOKUP($N81,IMPOSTAZIONI!$E$6:$I$13,5,FALSE),IMPOSTAZIONI!$B$25:$N$32,12,FALSE)))</f>
        <v/>
      </c>
      <c r="BW81" s="221" t="str">
        <f t="shared" si="47"/>
        <v/>
      </c>
      <c r="BX81" s="221" t="str">
        <f t="shared" si="34"/>
        <v/>
      </c>
      <c r="BY81" s="221">
        <f t="shared" si="35"/>
        <v>0</v>
      </c>
      <c r="BZ81" s="231">
        <f t="shared" si="36"/>
        <v>0</v>
      </c>
      <c r="CA81" s="246">
        <f t="shared" si="37"/>
        <v>0</v>
      </c>
      <c r="CB81" s="246">
        <f t="shared" si="48"/>
        <v>0</v>
      </c>
      <c r="CC81" s="246" t="str">
        <f t="shared" si="49"/>
        <v/>
      </c>
      <c r="CD81" s="246">
        <f t="shared" si="40"/>
        <v>5</v>
      </c>
      <c r="CE81" s="246">
        <f t="shared" si="50"/>
        <v>0</v>
      </c>
      <c r="CF81" s="276">
        <f t="shared" si="53"/>
        <v>0</v>
      </c>
      <c r="CG81" s="277">
        <f t="shared" si="53"/>
        <v>0</v>
      </c>
      <c r="CH81" s="277">
        <f t="shared" si="53"/>
        <v>0</v>
      </c>
      <c r="CI81" s="278">
        <f t="shared" si="53"/>
        <v>0</v>
      </c>
      <c r="CJ81" s="280">
        <f t="shared" si="51"/>
        <v>0</v>
      </c>
      <c r="CK81" s="232">
        <f t="shared" si="44"/>
        <v>0</v>
      </c>
      <c r="CL81" s="1"/>
    </row>
    <row r="82" spans="1:90" ht="18" customHeight="1">
      <c r="A82" s="1"/>
      <c r="B82" s="1"/>
      <c r="C82" s="216"/>
      <c r="D82" s="287" t="str">
        <f t="shared" si="45"/>
        <v/>
      </c>
      <c r="E82" s="449" t="str">
        <f t="shared" si="46"/>
        <v/>
      </c>
      <c r="F82" s="450"/>
      <c r="G82" s="451"/>
      <c r="H82" s="452"/>
      <c r="I82" s="453"/>
      <c r="J82" s="453"/>
      <c r="K82" s="453"/>
      <c r="L82" s="453"/>
      <c r="M82" s="454"/>
      <c r="N82" s="455"/>
      <c r="O82" s="456"/>
      <c r="P82" s="456"/>
      <c r="Q82" s="456"/>
      <c r="R82" s="456"/>
      <c r="S82" s="456"/>
      <c r="T82" s="456"/>
      <c r="U82" s="456"/>
      <c r="V82" s="456"/>
      <c r="W82" s="456"/>
      <c r="X82" s="456"/>
      <c r="Y82" s="456"/>
      <c r="Z82" s="456"/>
      <c r="AA82" s="456"/>
      <c r="AB82" s="456"/>
      <c r="AC82" s="456"/>
      <c r="AD82" s="456"/>
      <c r="AE82" s="457"/>
      <c r="AF82" s="455"/>
      <c r="AG82" s="456"/>
      <c r="AH82" s="456"/>
      <c r="AI82" s="456"/>
      <c r="AJ82" s="456"/>
      <c r="AK82" s="456"/>
      <c r="AL82" s="456"/>
      <c r="AM82" s="456"/>
      <c r="AN82" s="457"/>
      <c r="AO82" s="455"/>
      <c r="AP82" s="456"/>
      <c r="AQ82" s="456"/>
      <c r="AR82" s="456"/>
      <c r="AS82" s="456"/>
      <c r="AT82" s="456"/>
      <c r="AU82" s="456"/>
      <c r="AV82" s="456"/>
      <c r="AW82" s="456"/>
      <c r="AX82" s="456"/>
      <c r="AY82" s="456"/>
      <c r="AZ82" s="456"/>
      <c r="BA82" s="456"/>
      <c r="BB82" s="456"/>
      <c r="BC82" s="456"/>
      <c r="BD82" s="456"/>
      <c r="BE82" s="456"/>
      <c r="BF82" s="456"/>
      <c r="BG82" s="457"/>
      <c r="BH82" s="458"/>
      <c r="BI82" s="459"/>
      <c r="BJ82" s="459"/>
      <c r="BK82" s="459"/>
      <c r="BL82" s="459"/>
      <c r="BM82" s="460"/>
      <c r="BN82" s="216"/>
      <c r="BO82" s="216"/>
      <c r="BP82" s="1"/>
      <c r="BQ82" s="120">
        <f>IF($F$3="","",IF(N82=$F$3,COUNTIF(BQ$23:BQ81,"&gt;0")+1,0))</f>
        <v>0</v>
      </c>
      <c r="BR82" s="1"/>
      <c r="BS82" s="20" t="str">
        <f>IF($N82="","",IF(VLOOKUP(VLOOKUP($N82,IMPOSTAZIONI!$E$6:$I$13,5,FALSE),IMPOSTAZIONI!$B$25:$N$32,3,FALSE)=0,"",VLOOKUP(VLOOKUP($N82,IMPOSTAZIONI!$E$6:$I$13,5,FALSE),IMPOSTAZIONI!$B$25:$N$32,3,FALSE)))</f>
        <v/>
      </c>
      <c r="BT82" s="20" t="str">
        <f>IF($N82="","",IF(VLOOKUP(VLOOKUP($N82,IMPOSTAZIONI!$E$6:$I$13,5,FALSE),IMPOSTAZIONI!$B$25:$N$32,6,FALSE)=0,"",VLOOKUP(VLOOKUP($N82,IMPOSTAZIONI!$E$6:$I$13,5,FALSE),IMPOSTAZIONI!$B$25:$N$32,6,FALSE)))</f>
        <v/>
      </c>
      <c r="BU82" s="20" t="str">
        <f>IF($N82="","",IF(VLOOKUP(VLOOKUP($N82,IMPOSTAZIONI!$E$6:$I$13,5,FALSE),IMPOSTAZIONI!$B$25:$N$32,9,FALSE)=0,"",VLOOKUP(VLOOKUP($N82,IMPOSTAZIONI!$E$6:$I$13,5,FALSE),IMPOSTAZIONI!$B$25:$N$32,9,FALSE)))</f>
        <v/>
      </c>
      <c r="BV82" s="20" t="str">
        <f>IF($N82="","",IF(VLOOKUP(VLOOKUP($N82,IMPOSTAZIONI!$E$6:$I$13,5,FALSE),IMPOSTAZIONI!$B$25:$N$32,12,FALSE)=0,"",VLOOKUP(VLOOKUP($N82,IMPOSTAZIONI!$E$6:$I$13,5,FALSE),IMPOSTAZIONI!$B$25:$N$32,12,FALSE)))</f>
        <v/>
      </c>
      <c r="BW82" s="221" t="str">
        <f t="shared" si="47"/>
        <v/>
      </c>
      <c r="BX82" s="221" t="str">
        <f t="shared" si="34"/>
        <v/>
      </c>
      <c r="BY82" s="221">
        <f t="shared" si="35"/>
        <v>0</v>
      </c>
      <c r="BZ82" s="231">
        <f t="shared" si="36"/>
        <v>0</v>
      </c>
      <c r="CA82" s="246">
        <f t="shared" si="37"/>
        <v>0</v>
      </c>
      <c r="CB82" s="246">
        <f t="shared" si="48"/>
        <v>0</v>
      </c>
      <c r="CC82" s="246" t="str">
        <f t="shared" si="49"/>
        <v/>
      </c>
      <c r="CD82" s="246">
        <f t="shared" si="40"/>
        <v>5</v>
      </c>
      <c r="CE82" s="246">
        <f t="shared" si="50"/>
        <v>0</v>
      </c>
      <c r="CF82" s="276">
        <f t="shared" si="53"/>
        <v>0</v>
      </c>
      <c r="CG82" s="277">
        <f t="shared" si="53"/>
        <v>0</v>
      </c>
      <c r="CH82" s="277">
        <f t="shared" si="53"/>
        <v>0</v>
      </c>
      <c r="CI82" s="278">
        <f t="shared" si="53"/>
        <v>0</v>
      </c>
      <c r="CJ82" s="280">
        <f t="shared" si="51"/>
        <v>0</v>
      </c>
      <c r="CK82" s="232">
        <f t="shared" si="44"/>
        <v>0</v>
      </c>
      <c r="CL82" s="1"/>
    </row>
    <row r="83" spans="1:90" ht="18" customHeight="1">
      <c r="A83" s="1"/>
      <c r="B83" s="1"/>
      <c r="C83" s="216"/>
      <c r="D83" s="287" t="str">
        <f t="shared" si="45"/>
        <v/>
      </c>
      <c r="E83" s="449" t="str">
        <f t="shared" si="46"/>
        <v/>
      </c>
      <c r="F83" s="450"/>
      <c r="G83" s="451"/>
      <c r="H83" s="452"/>
      <c r="I83" s="453"/>
      <c r="J83" s="453"/>
      <c r="K83" s="453"/>
      <c r="L83" s="453"/>
      <c r="M83" s="454"/>
      <c r="N83" s="455"/>
      <c r="O83" s="456"/>
      <c r="P83" s="456"/>
      <c r="Q83" s="456"/>
      <c r="R83" s="456"/>
      <c r="S83" s="456"/>
      <c r="T83" s="456"/>
      <c r="U83" s="456"/>
      <c r="V83" s="456"/>
      <c r="W83" s="456"/>
      <c r="X83" s="456"/>
      <c r="Y83" s="456"/>
      <c r="Z83" s="456"/>
      <c r="AA83" s="456"/>
      <c r="AB83" s="456"/>
      <c r="AC83" s="456"/>
      <c r="AD83" s="456"/>
      <c r="AE83" s="457"/>
      <c r="AF83" s="455"/>
      <c r="AG83" s="456"/>
      <c r="AH83" s="456"/>
      <c r="AI83" s="456"/>
      <c r="AJ83" s="456"/>
      <c r="AK83" s="456"/>
      <c r="AL83" s="456"/>
      <c r="AM83" s="456"/>
      <c r="AN83" s="457"/>
      <c r="AO83" s="455"/>
      <c r="AP83" s="456"/>
      <c r="AQ83" s="456"/>
      <c r="AR83" s="456"/>
      <c r="AS83" s="456"/>
      <c r="AT83" s="456"/>
      <c r="AU83" s="456"/>
      <c r="AV83" s="456"/>
      <c r="AW83" s="456"/>
      <c r="AX83" s="456"/>
      <c r="AY83" s="456"/>
      <c r="AZ83" s="456"/>
      <c r="BA83" s="456"/>
      <c r="BB83" s="456"/>
      <c r="BC83" s="456"/>
      <c r="BD83" s="456"/>
      <c r="BE83" s="456"/>
      <c r="BF83" s="456"/>
      <c r="BG83" s="457"/>
      <c r="BH83" s="458"/>
      <c r="BI83" s="459"/>
      <c r="BJ83" s="459"/>
      <c r="BK83" s="459"/>
      <c r="BL83" s="459"/>
      <c r="BM83" s="460"/>
      <c r="BN83" s="216"/>
      <c r="BO83" s="216"/>
      <c r="BP83" s="1"/>
      <c r="BQ83" s="120">
        <f>IF($F$3="","",IF(N83=$F$3,COUNTIF(BQ$23:BQ82,"&gt;0")+1,0))</f>
        <v>0</v>
      </c>
      <c r="BR83" s="1"/>
      <c r="BS83" s="20" t="str">
        <f>IF($N83="","",IF(VLOOKUP(VLOOKUP($N83,IMPOSTAZIONI!$E$6:$I$13,5,FALSE),IMPOSTAZIONI!$B$25:$N$32,3,FALSE)=0,"",VLOOKUP(VLOOKUP($N83,IMPOSTAZIONI!$E$6:$I$13,5,FALSE),IMPOSTAZIONI!$B$25:$N$32,3,FALSE)))</f>
        <v/>
      </c>
      <c r="BT83" s="20" t="str">
        <f>IF($N83="","",IF(VLOOKUP(VLOOKUP($N83,IMPOSTAZIONI!$E$6:$I$13,5,FALSE),IMPOSTAZIONI!$B$25:$N$32,6,FALSE)=0,"",VLOOKUP(VLOOKUP($N83,IMPOSTAZIONI!$E$6:$I$13,5,FALSE),IMPOSTAZIONI!$B$25:$N$32,6,FALSE)))</f>
        <v/>
      </c>
      <c r="BU83" s="20" t="str">
        <f>IF($N83="","",IF(VLOOKUP(VLOOKUP($N83,IMPOSTAZIONI!$E$6:$I$13,5,FALSE),IMPOSTAZIONI!$B$25:$N$32,9,FALSE)=0,"",VLOOKUP(VLOOKUP($N83,IMPOSTAZIONI!$E$6:$I$13,5,FALSE),IMPOSTAZIONI!$B$25:$N$32,9,FALSE)))</f>
        <v/>
      </c>
      <c r="BV83" s="20" t="str">
        <f>IF($N83="","",IF(VLOOKUP(VLOOKUP($N83,IMPOSTAZIONI!$E$6:$I$13,5,FALSE),IMPOSTAZIONI!$B$25:$N$32,12,FALSE)=0,"",VLOOKUP(VLOOKUP($N83,IMPOSTAZIONI!$E$6:$I$13,5,FALSE),IMPOSTAZIONI!$B$25:$N$32,12,FALSE)))</f>
        <v/>
      </c>
      <c r="BW83" s="221" t="str">
        <f t="shared" si="47"/>
        <v/>
      </c>
      <c r="BX83" s="221" t="str">
        <f t="shared" si="34"/>
        <v/>
      </c>
      <c r="BY83" s="221">
        <f t="shared" si="35"/>
        <v>0</v>
      </c>
      <c r="BZ83" s="231">
        <f t="shared" si="36"/>
        <v>0</v>
      </c>
      <c r="CA83" s="246">
        <f t="shared" si="37"/>
        <v>0</v>
      </c>
      <c r="CB83" s="246">
        <f t="shared" si="48"/>
        <v>0</v>
      </c>
      <c r="CC83" s="246" t="str">
        <f t="shared" si="49"/>
        <v/>
      </c>
      <c r="CD83" s="246">
        <f t="shared" si="40"/>
        <v>5</v>
      </c>
      <c r="CE83" s="246">
        <f t="shared" si="50"/>
        <v>0</v>
      </c>
      <c r="CF83" s="276">
        <f t="shared" ref="CF83:CI102" si="54">COUNTIF($CE$23:$CE$3022,CONCATENATE($CD83,CF$21))</f>
        <v>0</v>
      </c>
      <c r="CG83" s="277">
        <f t="shared" si="54"/>
        <v>0</v>
      </c>
      <c r="CH83" s="277">
        <f t="shared" si="54"/>
        <v>0</v>
      </c>
      <c r="CI83" s="278">
        <f t="shared" si="54"/>
        <v>0</v>
      </c>
      <c r="CJ83" s="280">
        <f t="shared" si="51"/>
        <v>0</v>
      </c>
      <c r="CK83" s="232">
        <f t="shared" si="44"/>
        <v>0</v>
      </c>
      <c r="CL83" s="1"/>
    </row>
    <row r="84" spans="1:90" ht="18" customHeight="1">
      <c r="A84" s="1"/>
      <c r="B84" s="1"/>
      <c r="C84" s="216"/>
      <c r="D84" s="287" t="str">
        <f t="shared" si="45"/>
        <v/>
      </c>
      <c r="E84" s="449" t="str">
        <f t="shared" si="46"/>
        <v/>
      </c>
      <c r="F84" s="450"/>
      <c r="G84" s="451"/>
      <c r="H84" s="452"/>
      <c r="I84" s="453"/>
      <c r="J84" s="453"/>
      <c r="K84" s="453"/>
      <c r="L84" s="453"/>
      <c r="M84" s="454"/>
      <c r="N84" s="455"/>
      <c r="O84" s="456"/>
      <c r="P84" s="456"/>
      <c r="Q84" s="456"/>
      <c r="R84" s="456"/>
      <c r="S84" s="456"/>
      <c r="T84" s="456"/>
      <c r="U84" s="456"/>
      <c r="V84" s="456"/>
      <c r="W84" s="456"/>
      <c r="X84" s="456"/>
      <c r="Y84" s="456"/>
      <c r="Z84" s="456"/>
      <c r="AA84" s="456"/>
      <c r="AB84" s="456"/>
      <c r="AC84" s="456"/>
      <c r="AD84" s="456"/>
      <c r="AE84" s="457"/>
      <c r="AF84" s="455"/>
      <c r="AG84" s="456"/>
      <c r="AH84" s="456"/>
      <c r="AI84" s="456"/>
      <c r="AJ84" s="456"/>
      <c r="AK84" s="456"/>
      <c r="AL84" s="456"/>
      <c r="AM84" s="456"/>
      <c r="AN84" s="457"/>
      <c r="AO84" s="455"/>
      <c r="AP84" s="456"/>
      <c r="AQ84" s="456"/>
      <c r="AR84" s="456"/>
      <c r="AS84" s="456"/>
      <c r="AT84" s="456"/>
      <c r="AU84" s="456"/>
      <c r="AV84" s="456"/>
      <c r="AW84" s="456"/>
      <c r="AX84" s="456"/>
      <c r="AY84" s="456"/>
      <c r="AZ84" s="456"/>
      <c r="BA84" s="456"/>
      <c r="BB84" s="456"/>
      <c r="BC84" s="456"/>
      <c r="BD84" s="456"/>
      <c r="BE84" s="456"/>
      <c r="BF84" s="456"/>
      <c r="BG84" s="457"/>
      <c r="BH84" s="458"/>
      <c r="BI84" s="459"/>
      <c r="BJ84" s="459"/>
      <c r="BK84" s="459"/>
      <c r="BL84" s="459"/>
      <c r="BM84" s="460"/>
      <c r="BN84" s="216"/>
      <c r="BO84" s="216"/>
      <c r="BP84" s="1"/>
      <c r="BQ84" s="120">
        <f>IF($F$3="","",IF(N84=$F$3,COUNTIF(BQ$23:BQ83,"&gt;0")+1,0))</f>
        <v>0</v>
      </c>
      <c r="BR84" s="1"/>
      <c r="BS84" s="20" t="str">
        <f>IF($N84="","",IF(VLOOKUP(VLOOKUP($N84,IMPOSTAZIONI!$E$6:$I$13,5,FALSE),IMPOSTAZIONI!$B$25:$N$32,3,FALSE)=0,"",VLOOKUP(VLOOKUP($N84,IMPOSTAZIONI!$E$6:$I$13,5,FALSE),IMPOSTAZIONI!$B$25:$N$32,3,FALSE)))</f>
        <v/>
      </c>
      <c r="BT84" s="20" t="str">
        <f>IF($N84="","",IF(VLOOKUP(VLOOKUP($N84,IMPOSTAZIONI!$E$6:$I$13,5,FALSE),IMPOSTAZIONI!$B$25:$N$32,6,FALSE)=0,"",VLOOKUP(VLOOKUP($N84,IMPOSTAZIONI!$E$6:$I$13,5,FALSE),IMPOSTAZIONI!$B$25:$N$32,6,FALSE)))</f>
        <v/>
      </c>
      <c r="BU84" s="20" t="str">
        <f>IF($N84="","",IF(VLOOKUP(VLOOKUP($N84,IMPOSTAZIONI!$E$6:$I$13,5,FALSE),IMPOSTAZIONI!$B$25:$N$32,9,FALSE)=0,"",VLOOKUP(VLOOKUP($N84,IMPOSTAZIONI!$E$6:$I$13,5,FALSE),IMPOSTAZIONI!$B$25:$N$32,9,FALSE)))</f>
        <v/>
      </c>
      <c r="BV84" s="20" t="str">
        <f>IF($N84="","",IF(VLOOKUP(VLOOKUP($N84,IMPOSTAZIONI!$E$6:$I$13,5,FALSE),IMPOSTAZIONI!$B$25:$N$32,12,FALSE)=0,"",VLOOKUP(VLOOKUP($N84,IMPOSTAZIONI!$E$6:$I$13,5,FALSE),IMPOSTAZIONI!$B$25:$N$32,12,FALSE)))</f>
        <v/>
      </c>
      <c r="BW84" s="221" t="str">
        <f t="shared" si="47"/>
        <v/>
      </c>
      <c r="BX84" s="221" t="str">
        <f t="shared" si="34"/>
        <v/>
      </c>
      <c r="BY84" s="221">
        <f t="shared" si="35"/>
        <v>0</v>
      </c>
      <c r="BZ84" s="231">
        <f t="shared" si="36"/>
        <v>0</v>
      </c>
      <c r="CA84" s="246">
        <f t="shared" si="37"/>
        <v>0</v>
      </c>
      <c r="CB84" s="246">
        <f t="shared" si="48"/>
        <v>0</v>
      </c>
      <c r="CC84" s="246" t="str">
        <f t="shared" si="49"/>
        <v/>
      </c>
      <c r="CD84" s="246">
        <f t="shared" si="40"/>
        <v>5</v>
      </c>
      <c r="CE84" s="246">
        <f t="shared" si="50"/>
        <v>0</v>
      </c>
      <c r="CF84" s="276">
        <f t="shared" si="54"/>
        <v>0</v>
      </c>
      <c r="CG84" s="277">
        <f t="shared" si="54"/>
        <v>0</v>
      </c>
      <c r="CH84" s="277">
        <f t="shared" si="54"/>
        <v>0</v>
      </c>
      <c r="CI84" s="278">
        <f t="shared" si="54"/>
        <v>0</v>
      </c>
      <c r="CJ84" s="280">
        <f t="shared" si="51"/>
        <v>0</v>
      </c>
      <c r="CK84" s="232">
        <f t="shared" si="44"/>
        <v>0</v>
      </c>
      <c r="CL84" s="1"/>
    </row>
    <row r="85" spans="1:90" ht="18" customHeight="1">
      <c r="A85" s="1"/>
      <c r="B85" s="1"/>
      <c r="C85" s="216"/>
      <c r="D85" s="287" t="str">
        <f t="shared" si="45"/>
        <v/>
      </c>
      <c r="E85" s="449" t="str">
        <f t="shared" si="46"/>
        <v/>
      </c>
      <c r="F85" s="450"/>
      <c r="G85" s="451"/>
      <c r="H85" s="452"/>
      <c r="I85" s="453"/>
      <c r="J85" s="453"/>
      <c r="K85" s="453"/>
      <c r="L85" s="453"/>
      <c r="M85" s="454"/>
      <c r="N85" s="455"/>
      <c r="O85" s="456"/>
      <c r="P85" s="456"/>
      <c r="Q85" s="456"/>
      <c r="R85" s="456"/>
      <c r="S85" s="456"/>
      <c r="T85" s="456"/>
      <c r="U85" s="456"/>
      <c r="V85" s="456"/>
      <c r="W85" s="456"/>
      <c r="X85" s="456"/>
      <c r="Y85" s="456"/>
      <c r="Z85" s="456"/>
      <c r="AA85" s="456"/>
      <c r="AB85" s="456"/>
      <c r="AC85" s="456"/>
      <c r="AD85" s="456"/>
      <c r="AE85" s="457"/>
      <c r="AF85" s="455"/>
      <c r="AG85" s="456"/>
      <c r="AH85" s="456"/>
      <c r="AI85" s="456"/>
      <c r="AJ85" s="456"/>
      <c r="AK85" s="456"/>
      <c r="AL85" s="456"/>
      <c r="AM85" s="456"/>
      <c r="AN85" s="457"/>
      <c r="AO85" s="455"/>
      <c r="AP85" s="456"/>
      <c r="AQ85" s="456"/>
      <c r="AR85" s="456"/>
      <c r="AS85" s="456"/>
      <c r="AT85" s="456"/>
      <c r="AU85" s="456"/>
      <c r="AV85" s="456"/>
      <c r="AW85" s="456"/>
      <c r="AX85" s="456"/>
      <c r="AY85" s="456"/>
      <c r="AZ85" s="456"/>
      <c r="BA85" s="456"/>
      <c r="BB85" s="456"/>
      <c r="BC85" s="456"/>
      <c r="BD85" s="456"/>
      <c r="BE85" s="456"/>
      <c r="BF85" s="456"/>
      <c r="BG85" s="457"/>
      <c r="BH85" s="458"/>
      <c r="BI85" s="459"/>
      <c r="BJ85" s="459"/>
      <c r="BK85" s="459"/>
      <c r="BL85" s="459"/>
      <c r="BM85" s="460"/>
      <c r="BN85" s="216"/>
      <c r="BO85" s="216"/>
      <c r="BP85" s="1"/>
      <c r="BQ85" s="120">
        <f>IF($F$3="","",IF(N85=$F$3,COUNTIF(BQ$23:BQ84,"&gt;0")+1,0))</f>
        <v>0</v>
      </c>
      <c r="BR85" s="1"/>
      <c r="BS85" s="20" t="str">
        <f>IF($N85="","",IF(VLOOKUP(VLOOKUP($N85,IMPOSTAZIONI!$E$6:$I$13,5,FALSE),IMPOSTAZIONI!$B$25:$N$32,3,FALSE)=0,"",VLOOKUP(VLOOKUP($N85,IMPOSTAZIONI!$E$6:$I$13,5,FALSE),IMPOSTAZIONI!$B$25:$N$32,3,FALSE)))</f>
        <v/>
      </c>
      <c r="BT85" s="20" t="str">
        <f>IF($N85="","",IF(VLOOKUP(VLOOKUP($N85,IMPOSTAZIONI!$E$6:$I$13,5,FALSE),IMPOSTAZIONI!$B$25:$N$32,6,FALSE)=0,"",VLOOKUP(VLOOKUP($N85,IMPOSTAZIONI!$E$6:$I$13,5,FALSE),IMPOSTAZIONI!$B$25:$N$32,6,FALSE)))</f>
        <v/>
      </c>
      <c r="BU85" s="20" t="str">
        <f>IF($N85="","",IF(VLOOKUP(VLOOKUP($N85,IMPOSTAZIONI!$E$6:$I$13,5,FALSE),IMPOSTAZIONI!$B$25:$N$32,9,FALSE)=0,"",VLOOKUP(VLOOKUP($N85,IMPOSTAZIONI!$E$6:$I$13,5,FALSE),IMPOSTAZIONI!$B$25:$N$32,9,FALSE)))</f>
        <v/>
      </c>
      <c r="BV85" s="20" t="str">
        <f>IF($N85="","",IF(VLOOKUP(VLOOKUP($N85,IMPOSTAZIONI!$E$6:$I$13,5,FALSE),IMPOSTAZIONI!$B$25:$N$32,12,FALSE)=0,"",VLOOKUP(VLOOKUP($N85,IMPOSTAZIONI!$E$6:$I$13,5,FALSE),IMPOSTAZIONI!$B$25:$N$32,12,FALSE)))</f>
        <v/>
      </c>
      <c r="BW85" s="221" t="str">
        <f t="shared" si="47"/>
        <v/>
      </c>
      <c r="BX85" s="221" t="str">
        <f t="shared" si="34"/>
        <v/>
      </c>
      <c r="BY85" s="221">
        <f t="shared" si="35"/>
        <v>0</v>
      </c>
      <c r="BZ85" s="231">
        <f t="shared" si="36"/>
        <v>0</v>
      </c>
      <c r="CA85" s="246">
        <f t="shared" si="37"/>
        <v>0</v>
      </c>
      <c r="CB85" s="246">
        <f t="shared" si="48"/>
        <v>0</v>
      </c>
      <c r="CC85" s="246" t="str">
        <f t="shared" si="49"/>
        <v/>
      </c>
      <c r="CD85" s="246">
        <f t="shared" si="40"/>
        <v>5</v>
      </c>
      <c r="CE85" s="246">
        <f t="shared" si="50"/>
        <v>0</v>
      </c>
      <c r="CF85" s="276">
        <f t="shared" si="54"/>
        <v>0</v>
      </c>
      <c r="CG85" s="277">
        <f t="shared" si="54"/>
        <v>0</v>
      </c>
      <c r="CH85" s="277">
        <f t="shared" si="54"/>
        <v>0</v>
      </c>
      <c r="CI85" s="278">
        <f t="shared" si="54"/>
        <v>0</v>
      </c>
      <c r="CJ85" s="280">
        <f t="shared" si="51"/>
        <v>0</v>
      </c>
      <c r="CK85" s="232">
        <f t="shared" si="44"/>
        <v>0</v>
      </c>
      <c r="CL85" s="1"/>
    </row>
    <row r="86" spans="1:90" ht="18" customHeight="1">
      <c r="A86" s="1"/>
      <c r="B86" s="1"/>
      <c r="C86" s="216"/>
      <c r="D86" s="287" t="str">
        <f t="shared" si="45"/>
        <v/>
      </c>
      <c r="E86" s="449" t="str">
        <f t="shared" si="46"/>
        <v/>
      </c>
      <c r="F86" s="450"/>
      <c r="G86" s="451"/>
      <c r="H86" s="452"/>
      <c r="I86" s="453"/>
      <c r="J86" s="453"/>
      <c r="K86" s="453"/>
      <c r="L86" s="453"/>
      <c r="M86" s="454"/>
      <c r="N86" s="455"/>
      <c r="O86" s="456"/>
      <c r="P86" s="456"/>
      <c r="Q86" s="456"/>
      <c r="R86" s="456"/>
      <c r="S86" s="456"/>
      <c r="T86" s="456"/>
      <c r="U86" s="456"/>
      <c r="V86" s="456"/>
      <c r="W86" s="456"/>
      <c r="X86" s="456"/>
      <c r="Y86" s="456"/>
      <c r="Z86" s="456"/>
      <c r="AA86" s="456"/>
      <c r="AB86" s="456"/>
      <c r="AC86" s="456"/>
      <c r="AD86" s="456"/>
      <c r="AE86" s="457"/>
      <c r="AF86" s="455"/>
      <c r="AG86" s="456"/>
      <c r="AH86" s="456"/>
      <c r="AI86" s="456"/>
      <c r="AJ86" s="456"/>
      <c r="AK86" s="456"/>
      <c r="AL86" s="456"/>
      <c r="AM86" s="456"/>
      <c r="AN86" s="457"/>
      <c r="AO86" s="455"/>
      <c r="AP86" s="456"/>
      <c r="AQ86" s="456"/>
      <c r="AR86" s="456"/>
      <c r="AS86" s="456"/>
      <c r="AT86" s="456"/>
      <c r="AU86" s="456"/>
      <c r="AV86" s="456"/>
      <c r="AW86" s="456"/>
      <c r="AX86" s="456"/>
      <c r="AY86" s="456"/>
      <c r="AZ86" s="456"/>
      <c r="BA86" s="456"/>
      <c r="BB86" s="456"/>
      <c r="BC86" s="456"/>
      <c r="BD86" s="456"/>
      <c r="BE86" s="456"/>
      <c r="BF86" s="456"/>
      <c r="BG86" s="457"/>
      <c r="BH86" s="458"/>
      <c r="BI86" s="459"/>
      <c r="BJ86" s="459"/>
      <c r="BK86" s="459"/>
      <c r="BL86" s="459"/>
      <c r="BM86" s="460"/>
      <c r="BN86" s="216"/>
      <c r="BO86" s="216"/>
      <c r="BP86" s="1"/>
      <c r="BQ86" s="120">
        <f>IF($F$3="","",IF(N86=$F$3,COUNTIF(BQ$23:BQ85,"&gt;0")+1,0))</f>
        <v>0</v>
      </c>
      <c r="BR86" s="1"/>
      <c r="BS86" s="20" t="str">
        <f>IF($N86="","",IF(VLOOKUP(VLOOKUP($N86,IMPOSTAZIONI!$E$6:$I$13,5,FALSE),IMPOSTAZIONI!$B$25:$N$32,3,FALSE)=0,"",VLOOKUP(VLOOKUP($N86,IMPOSTAZIONI!$E$6:$I$13,5,FALSE),IMPOSTAZIONI!$B$25:$N$32,3,FALSE)))</f>
        <v/>
      </c>
      <c r="BT86" s="20" t="str">
        <f>IF($N86="","",IF(VLOOKUP(VLOOKUP($N86,IMPOSTAZIONI!$E$6:$I$13,5,FALSE),IMPOSTAZIONI!$B$25:$N$32,6,FALSE)=0,"",VLOOKUP(VLOOKUP($N86,IMPOSTAZIONI!$E$6:$I$13,5,FALSE),IMPOSTAZIONI!$B$25:$N$32,6,FALSE)))</f>
        <v/>
      </c>
      <c r="BU86" s="20" t="str">
        <f>IF($N86="","",IF(VLOOKUP(VLOOKUP($N86,IMPOSTAZIONI!$E$6:$I$13,5,FALSE),IMPOSTAZIONI!$B$25:$N$32,9,FALSE)=0,"",VLOOKUP(VLOOKUP($N86,IMPOSTAZIONI!$E$6:$I$13,5,FALSE),IMPOSTAZIONI!$B$25:$N$32,9,FALSE)))</f>
        <v/>
      </c>
      <c r="BV86" s="20" t="str">
        <f>IF($N86="","",IF(VLOOKUP(VLOOKUP($N86,IMPOSTAZIONI!$E$6:$I$13,5,FALSE),IMPOSTAZIONI!$B$25:$N$32,12,FALSE)=0,"",VLOOKUP(VLOOKUP($N86,IMPOSTAZIONI!$E$6:$I$13,5,FALSE),IMPOSTAZIONI!$B$25:$N$32,12,FALSE)))</f>
        <v/>
      </c>
      <c r="BW86" s="221" t="str">
        <f t="shared" si="47"/>
        <v/>
      </c>
      <c r="BX86" s="221" t="str">
        <f t="shared" si="34"/>
        <v/>
      </c>
      <c r="BY86" s="221">
        <f t="shared" si="35"/>
        <v>0</v>
      </c>
      <c r="BZ86" s="231">
        <f t="shared" si="36"/>
        <v>0</v>
      </c>
      <c r="CA86" s="246">
        <f t="shared" si="37"/>
        <v>0</v>
      </c>
      <c r="CB86" s="246">
        <f t="shared" si="48"/>
        <v>0</v>
      </c>
      <c r="CC86" s="246" t="str">
        <f t="shared" si="49"/>
        <v/>
      </c>
      <c r="CD86" s="246">
        <f t="shared" si="40"/>
        <v>5</v>
      </c>
      <c r="CE86" s="246">
        <f t="shared" si="50"/>
        <v>0</v>
      </c>
      <c r="CF86" s="276">
        <f t="shared" si="54"/>
        <v>0</v>
      </c>
      <c r="CG86" s="277">
        <f t="shared" si="54"/>
        <v>0</v>
      </c>
      <c r="CH86" s="277">
        <f t="shared" si="54"/>
        <v>0</v>
      </c>
      <c r="CI86" s="278">
        <f t="shared" si="54"/>
        <v>0</v>
      </c>
      <c r="CJ86" s="280">
        <f t="shared" si="51"/>
        <v>0</v>
      </c>
      <c r="CK86" s="232">
        <f t="shared" si="44"/>
        <v>0</v>
      </c>
      <c r="CL86" s="1"/>
    </row>
    <row r="87" spans="1:90" ht="18" customHeight="1">
      <c r="A87" s="1"/>
      <c r="B87" s="1"/>
      <c r="C87" s="216"/>
      <c r="D87" s="287" t="str">
        <f t="shared" si="45"/>
        <v/>
      </c>
      <c r="E87" s="449" t="str">
        <f t="shared" si="46"/>
        <v/>
      </c>
      <c r="F87" s="450"/>
      <c r="G87" s="451"/>
      <c r="H87" s="452"/>
      <c r="I87" s="453"/>
      <c r="J87" s="453"/>
      <c r="K87" s="453"/>
      <c r="L87" s="453"/>
      <c r="M87" s="454"/>
      <c r="N87" s="455"/>
      <c r="O87" s="456"/>
      <c r="P87" s="456"/>
      <c r="Q87" s="456"/>
      <c r="R87" s="456"/>
      <c r="S87" s="456"/>
      <c r="T87" s="456"/>
      <c r="U87" s="456"/>
      <c r="V87" s="456"/>
      <c r="W87" s="456"/>
      <c r="X87" s="456"/>
      <c r="Y87" s="456"/>
      <c r="Z87" s="456"/>
      <c r="AA87" s="456"/>
      <c r="AB87" s="456"/>
      <c r="AC87" s="456"/>
      <c r="AD87" s="456"/>
      <c r="AE87" s="457"/>
      <c r="AF87" s="455"/>
      <c r="AG87" s="456"/>
      <c r="AH87" s="456"/>
      <c r="AI87" s="456"/>
      <c r="AJ87" s="456"/>
      <c r="AK87" s="456"/>
      <c r="AL87" s="456"/>
      <c r="AM87" s="456"/>
      <c r="AN87" s="457"/>
      <c r="AO87" s="455"/>
      <c r="AP87" s="456"/>
      <c r="AQ87" s="456"/>
      <c r="AR87" s="456"/>
      <c r="AS87" s="456"/>
      <c r="AT87" s="456"/>
      <c r="AU87" s="456"/>
      <c r="AV87" s="456"/>
      <c r="AW87" s="456"/>
      <c r="AX87" s="456"/>
      <c r="AY87" s="456"/>
      <c r="AZ87" s="456"/>
      <c r="BA87" s="456"/>
      <c r="BB87" s="456"/>
      <c r="BC87" s="456"/>
      <c r="BD87" s="456"/>
      <c r="BE87" s="456"/>
      <c r="BF87" s="456"/>
      <c r="BG87" s="457"/>
      <c r="BH87" s="458"/>
      <c r="BI87" s="459"/>
      <c r="BJ87" s="459"/>
      <c r="BK87" s="459"/>
      <c r="BL87" s="459"/>
      <c r="BM87" s="460"/>
      <c r="BN87" s="216"/>
      <c r="BO87" s="216"/>
      <c r="BP87" s="1"/>
      <c r="BQ87" s="120">
        <f>IF($F$3="","",IF(N87=$F$3,COUNTIF(BQ$23:BQ86,"&gt;0")+1,0))</f>
        <v>0</v>
      </c>
      <c r="BR87" s="1"/>
      <c r="BS87" s="20" t="str">
        <f>IF($N87="","",IF(VLOOKUP(VLOOKUP($N87,IMPOSTAZIONI!$E$6:$I$13,5,FALSE),IMPOSTAZIONI!$B$25:$N$32,3,FALSE)=0,"",VLOOKUP(VLOOKUP($N87,IMPOSTAZIONI!$E$6:$I$13,5,FALSE),IMPOSTAZIONI!$B$25:$N$32,3,FALSE)))</f>
        <v/>
      </c>
      <c r="BT87" s="20" t="str">
        <f>IF($N87="","",IF(VLOOKUP(VLOOKUP($N87,IMPOSTAZIONI!$E$6:$I$13,5,FALSE),IMPOSTAZIONI!$B$25:$N$32,6,FALSE)=0,"",VLOOKUP(VLOOKUP($N87,IMPOSTAZIONI!$E$6:$I$13,5,FALSE),IMPOSTAZIONI!$B$25:$N$32,6,FALSE)))</f>
        <v/>
      </c>
      <c r="BU87" s="20" t="str">
        <f>IF($N87="","",IF(VLOOKUP(VLOOKUP($N87,IMPOSTAZIONI!$E$6:$I$13,5,FALSE),IMPOSTAZIONI!$B$25:$N$32,9,FALSE)=0,"",VLOOKUP(VLOOKUP($N87,IMPOSTAZIONI!$E$6:$I$13,5,FALSE),IMPOSTAZIONI!$B$25:$N$32,9,FALSE)))</f>
        <v/>
      </c>
      <c r="BV87" s="20" t="str">
        <f>IF($N87="","",IF(VLOOKUP(VLOOKUP($N87,IMPOSTAZIONI!$E$6:$I$13,5,FALSE),IMPOSTAZIONI!$B$25:$N$32,12,FALSE)=0,"",VLOOKUP(VLOOKUP($N87,IMPOSTAZIONI!$E$6:$I$13,5,FALSE),IMPOSTAZIONI!$B$25:$N$32,12,FALSE)))</f>
        <v/>
      </c>
      <c r="BW87" s="221" t="str">
        <f t="shared" si="47"/>
        <v/>
      </c>
      <c r="BX87" s="221" t="str">
        <f t="shared" ref="BX87:BX150" si="55">IF(N87="","",VLOOKUP(N87,$AY$3109:$BM$3116,1,FALSE))</f>
        <v/>
      </c>
      <c r="BY87" s="221">
        <f t="shared" ref="BY87:BY150" si="56">IF(OR(ISERROR(BW87),ISERROR(BX87),AND(H87&gt;0,H87&lt;AD$3140),AND(H87&gt;0,H87&gt;AD$3141)),1,IF(CK87=1,2,0))</f>
        <v>0</v>
      </c>
      <c r="BZ87" s="231">
        <f t="shared" ref="BZ87:BZ150" si="57">IF($F$3="",0,IF($F$3=N87,H87,0))</f>
        <v>0</v>
      </c>
      <c r="CA87" s="246">
        <f t="shared" ref="CA87:CA150" si="58">IF($BN$3&gt;$AY$3147,"",IF(BZ87=0,0,IF(AF87="",0,VLOOKUP(AF87,$AY$3118:$BL$3121,14,FALSE))))</f>
        <v>0</v>
      </c>
      <c r="CB87" s="246">
        <f t="shared" si="48"/>
        <v>0</v>
      </c>
      <c r="CC87" s="246" t="str">
        <f t="shared" si="49"/>
        <v/>
      </c>
      <c r="CD87" s="246">
        <f t="shared" ref="CD87:CD150" si="59">MATCH(BZ87,BZ$23:BZ$3022,0)</f>
        <v>5</v>
      </c>
      <c r="CE87" s="246">
        <f t="shared" si="50"/>
        <v>0</v>
      </c>
      <c r="CF87" s="276">
        <f t="shared" si="54"/>
        <v>0</v>
      </c>
      <c r="CG87" s="277">
        <f t="shared" si="54"/>
        <v>0</v>
      </c>
      <c r="CH87" s="277">
        <f t="shared" si="54"/>
        <v>0</v>
      </c>
      <c r="CI87" s="278">
        <f t="shared" si="54"/>
        <v>0</v>
      </c>
      <c r="CJ87" s="280">
        <f t="shared" si="51"/>
        <v>0</v>
      </c>
      <c r="CK87" s="232">
        <f t="shared" ref="CK87:CK150" si="60">IF(CJ87&gt;1,1,0)</f>
        <v>0</v>
      </c>
      <c r="CL87" s="1"/>
    </row>
    <row r="88" spans="1:90" ht="18" customHeight="1">
      <c r="A88" s="1"/>
      <c r="B88" s="1"/>
      <c r="C88" s="216"/>
      <c r="D88" s="287" t="str">
        <f t="shared" si="45"/>
        <v/>
      </c>
      <c r="E88" s="449" t="str">
        <f t="shared" si="46"/>
        <v/>
      </c>
      <c r="F88" s="450"/>
      <c r="G88" s="451"/>
      <c r="H88" s="452"/>
      <c r="I88" s="453"/>
      <c r="J88" s="453"/>
      <c r="K88" s="453"/>
      <c r="L88" s="453"/>
      <c r="M88" s="454"/>
      <c r="N88" s="455"/>
      <c r="O88" s="456"/>
      <c r="P88" s="456"/>
      <c r="Q88" s="456"/>
      <c r="R88" s="456"/>
      <c r="S88" s="456"/>
      <c r="T88" s="456"/>
      <c r="U88" s="456"/>
      <c r="V88" s="456"/>
      <c r="W88" s="456"/>
      <c r="X88" s="456"/>
      <c r="Y88" s="456"/>
      <c r="Z88" s="456"/>
      <c r="AA88" s="456"/>
      <c r="AB88" s="456"/>
      <c r="AC88" s="456"/>
      <c r="AD88" s="456"/>
      <c r="AE88" s="457"/>
      <c r="AF88" s="455"/>
      <c r="AG88" s="456"/>
      <c r="AH88" s="456"/>
      <c r="AI88" s="456"/>
      <c r="AJ88" s="456"/>
      <c r="AK88" s="456"/>
      <c r="AL88" s="456"/>
      <c r="AM88" s="456"/>
      <c r="AN88" s="457"/>
      <c r="AO88" s="455"/>
      <c r="AP88" s="456"/>
      <c r="AQ88" s="456"/>
      <c r="AR88" s="456"/>
      <c r="AS88" s="456"/>
      <c r="AT88" s="456"/>
      <c r="AU88" s="456"/>
      <c r="AV88" s="456"/>
      <c r="AW88" s="456"/>
      <c r="AX88" s="456"/>
      <c r="AY88" s="456"/>
      <c r="AZ88" s="456"/>
      <c r="BA88" s="456"/>
      <c r="BB88" s="456"/>
      <c r="BC88" s="456"/>
      <c r="BD88" s="456"/>
      <c r="BE88" s="456"/>
      <c r="BF88" s="456"/>
      <c r="BG88" s="457"/>
      <c r="BH88" s="458"/>
      <c r="BI88" s="459"/>
      <c r="BJ88" s="459"/>
      <c r="BK88" s="459"/>
      <c r="BL88" s="459"/>
      <c r="BM88" s="460"/>
      <c r="BN88" s="216"/>
      <c r="BO88" s="216"/>
      <c r="BP88" s="1"/>
      <c r="BQ88" s="120">
        <f>IF($F$3="","",IF(N88=$F$3,COUNTIF(BQ$23:BQ87,"&gt;0")+1,0))</f>
        <v>0</v>
      </c>
      <c r="BR88" s="1"/>
      <c r="BS88" s="20" t="str">
        <f>IF($N88="","",IF(VLOOKUP(VLOOKUP($N88,IMPOSTAZIONI!$E$6:$I$13,5,FALSE),IMPOSTAZIONI!$B$25:$N$32,3,FALSE)=0,"",VLOOKUP(VLOOKUP($N88,IMPOSTAZIONI!$E$6:$I$13,5,FALSE),IMPOSTAZIONI!$B$25:$N$32,3,FALSE)))</f>
        <v/>
      </c>
      <c r="BT88" s="20" t="str">
        <f>IF($N88="","",IF(VLOOKUP(VLOOKUP($N88,IMPOSTAZIONI!$E$6:$I$13,5,FALSE),IMPOSTAZIONI!$B$25:$N$32,6,FALSE)=0,"",VLOOKUP(VLOOKUP($N88,IMPOSTAZIONI!$E$6:$I$13,5,FALSE),IMPOSTAZIONI!$B$25:$N$32,6,FALSE)))</f>
        <v/>
      </c>
      <c r="BU88" s="20" t="str">
        <f>IF($N88="","",IF(VLOOKUP(VLOOKUP($N88,IMPOSTAZIONI!$E$6:$I$13,5,FALSE),IMPOSTAZIONI!$B$25:$N$32,9,FALSE)=0,"",VLOOKUP(VLOOKUP($N88,IMPOSTAZIONI!$E$6:$I$13,5,FALSE),IMPOSTAZIONI!$B$25:$N$32,9,FALSE)))</f>
        <v/>
      </c>
      <c r="BV88" s="20" t="str">
        <f>IF($N88="","",IF(VLOOKUP(VLOOKUP($N88,IMPOSTAZIONI!$E$6:$I$13,5,FALSE),IMPOSTAZIONI!$B$25:$N$32,12,FALSE)=0,"",VLOOKUP(VLOOKUP($N88,IMPOSTAZIONI!$E$6:$I$13,5,FALSE),IMPOSTAZIONI!$B$25:$N$32,12,FALSE)))</f>
        <v/>
      </c>
      <c r="BW88" s="221" t="str">
        <f t="shared" si="47"/>
        <v/>
      </c>
      <c r="BX88" s="221" t="str">
        <f t="shared" si="55"/>
        <v/>
      </c>
      <c r="BY88" s="221">
        <f t="shared" si="56"/>
        <v>0</v>
      </c>
      <c r="BZ88" s="231">
        <f t="shared" si="57"/>
        <v>0</v>
      </c>
      <c r="CA88" s="246">
        <f t="shared" si="58"/>
        <v>0</v>
      </c>
      <c r="CB88" s="246">
        <f t="shared" si="48"/>
        <v>0</v>
      </c>
      <c r="CC88" s="246" t="str">
        <f t="shared" si="49"/>
        <v/>
      </c>
      <c r="CD88" s="246">
        <f t="shared" si="59"/>
        <v>5</v>
      </c>
      <c r="CE88" s="246">
        <f t="shared" si="50"/>
        <v>0</v>
      </c>
      <c r="CF88" s="276">
        <f t="shared" si="54"/>
        <v>0</v>
      </c>
      <c r="CG88" s="277">
        <f t="shared" si="54"/>
        <v>0</v>
      </c>
      <c r="CH88" s="277">
        <f t="shared" si="54"/>
        <v>0</v>
      </c>
      <c r="CI88" s="278">
        <f t="shared" si="54"/>
        <v>0</v>
      </c>
      <c r="CJ88" s="280">
        <f t="shared" si="51"/>
        <v>0</v>
      </c>
      <c r="CK88" s="232">
        <f t="shared" si="60"/>
        <v>0</v>
      </c>
      <c r="CL88" s="1"/>
    </row>
    <row r="89" spans="1:90" ht="18" customHeight="1">
      <c r="A89" s="1"/>
      <c r="B89" s="1"/>
      <c r="C89" s="216"/>
      <c r="D89" s="287" t="str">
        <f t="shared" si="45"/>
        <v/>
      </c>
      <c r="E89" s="449" t="str">
        <f t="shared" si="46"/>
        <v/>
      </c>
      <c r="F89" s="450"/>
      <c r="G89" s="451"/>
      <c r="H89" s="452"/>
      <c r="I89" s="453"/>
      <c r="J89" s="453"/>
      <c r="K89" s="453"/>
      <c r="L89" s="453"/>
      <c r="M89" s="454"/>
      <c r="N89" s="455"/>
      <c r="O89" s="456"/>
      <c r="P89" s="456"/>
      <c r="Q89" s="456"/>
      <c r="R89" s="456"/>
      <c r="S89" s="456"/>
      <c r="T89" s="456"/>
      <c r="U89" s="456"/>
      <c r="V89" s="456"/>
      <c r="W89" s="456"/>
      <c r="X89" s="456"/>
      <c r="Y89" s="456"/>
      <c r="Z89" s="456"/>
      <c r="AA89" s="456"/>
      <c r="AB89" s="456"/>
      <c r="AC89" s="456"/>
      <c r="AD89" s="456"/>
      <c r="AE89" s="457"/>
      <c r="AF89" s="455"/>
      <c r="AG89" s="456"/>
      <c r="AH89" s="456"/>
      <c r="AI89" s="456"/>
      <c r="AJ89" s="456"/>
      <c r="AK89" s="456"/>
      <c r="AL89" s="456"/>
      <c r="AM89" s="456"/>
      <c r="AN89" s="457"/>
      <c r="AO89" s="455"/>
      <c r="AP89" s="456"/>
      <c r="AQ89" s="456"/>
      <c r="AR89" s="456"/>
      <c r="AS89" s="456"/>
      <c r="AT89" s="456"/>
      <c r="AU89" s="456"/>
      <c r="AV89" s="456"/>
      <c r="AW89" s="456"/>
      <c r="AX89" s="456"/>
      <c r="AY89" s="456"/>
      <c r="AZ89" s="456"/>
      <c r="BA89" s="456"/>
      <c r="BB89" s="456"/>
      <c r="BC89" s="456"/>
      <c r="BD89" s="456"/>
      <c r="BE89" s="456"/>
      <c r="BF89" s="456"/>
      <c r="BG89" s="457"/>
      <c r="BH89" s="458"/>
      <c r="BI89" s="459"/>
      <c r="BJ89" s="459"/>
      <c r="BK89" s="459"/>
      <c r="BL89" s="459"/>
      <c r="BM89" s="460"/>
      <c r="BN89" s="216"/>
      <c r="BO89" s="216"/>
      <c r="BP89" s="1"/>
      <c r="BQ89" s="120">
        <f>IF($F$3="","",IF(N89=$F$3,COUNTIF(BQ$23:BQ88,"&gt;0")+1,0))</f>
        <v>0</v>
      </c>
      <c r="BR89" s="1"/>
      <c r="BS89" s="20" t="str">
        <f>IF($N89="","",IF(VLOOKUP(VLOOKUP($N89,IMPOSTAZIONI!$E$6:$I$13,5,FALSE),IMPOSTAZIONI!$B$25:$N$32,3,FALSE)=0,"",VLOOKUP(VLOOKUP($N89,IMPOSTAZIONI!$E$6:$I$13,5,FALSE),IMPOSTAZIONI!$B$25:$N$32,3,FALSE)))</f>
        <v/>
      </c>
      <c r="BT89" s="20" t="str">
        <f>IF($N89="","",IF(VLOOKUP(VLOOKUP($N89,IMPOSTAZIONI!$E$6:$I$13,5,FALSE),IMPOSTAZIONI!$B$25:$N$32,6,FALSE)=0,"",VLOOKUP(VLOOKUP($N89,IMPOSTAZIONI!$E$6:$I$13,5,FALSE),IMPOSTAZIONI!$B$25:$N$32,6,FALSE)))</f>
        <v/>
      </c>
      <c r="BU89" s="20" t="str">
        <f>IF($N89="","",IF(VLOOKUP(VLOOKUP($N89,IMPOSTAZIONI!$E$6:$I$13,5,FALSE),IMPOSTAZIONI!$B$25:$N$32,9,FALSE)=0,"",VLOOKUP(VLOOKUP($N89,IMPOSTAZIONI!$E$6:$I$13,5,FALSE),IMPOSTAZIONI!$B$25:$N$32,9,FALSE)))</f>
        <v/>
      </c>
      <c r="BV89" s="20" t="str">
        <f>IF($N89="","",IF(VLOOKUP(VLOOKUP($N89,IMPOSTAZIONI!$E$6:$I$13,5,FALSE),IMPOSTAZIONI!$B$25:$N$32,12,FALSE)=0,"",VLOOKUP(VLOOKUP($N89,IMPOSTAZIONI!$E$6:$I$13,5,FALSE),IMPOSTAZIONI!$B$25:$N$32,12,FALSE)))</f>
        <v/>
      </c>
      <c r="BW89" s="221" t="str">
        <f t="shared" si="47"/>
        <v/>
      </c>
      <c r="BX89" s="221" t="str">
        <f t="shared" si="55"/>
        <v/>
      </c>
      <c r="BY89" s="221">
        <f t="shared" si="56"/>
        <v>0</v>
      </c>
      <c r="BZ89" s="231">
        <f t="shared" si="57"/>
        <v>0</v>
      </c>
      <c r="CA89" s="246">
        <f t="shared" si="58"/>
        <v>0</v>
      </c>
      <c r="CB89" s="246">
        <f t="shared" si="48"/>
        <v>0</v>
      </c>
      <c r="CC89" s="246" t="str">
        <f t="shared" si="49"/>
        <v/>
      </c>
      <c r="CD89" s="246">
        <f t="shared" si="59"/>
        <v>5</v>
      </c>
      <c r="CE89" s="246">
        <f t="shared" si="50"/>
        <v>0</v>
      </c>
      <c r="CF89" s="276">
        <f t="shared" si="54"/>
        <v>0</v>
      </c>
      <c r="CG89" s="277">
        <f t="shared" si="54"/>
        <v>0</v>
      </c>
      <c r="CH89" s="277">
        <f t="shared" si="54"/>
        <v>0</v>
      </c>
      <c r="CI89" s="278">
        <f t="shared" si="54"/>
        <v>0</v>
      </c>
      <c r="CJ89" s="280">
        <f t="shared" si="51"/>
        <v>0</v>
      </c>
      <c r="CK89" s="232">
        <f t="shared" si="60"/>
        <v>0</v>
      </c>
      <c r="CL89" s="1"/>
    </row>
    <row r="90" spans="1:90" ht="18" customHeight="1">
      <c r="A90" s="1"/>
      <c r="B90" s="1"/>
      <c r="C90" s="216"/>
      <c r="D90" s="287" t="str">
        <f t="shared" si="45"/>
        <v/>
      </c>
      <c r="E90" s="449" t="str">
        <f t="shared" si="46"/>
        <v/>
      </c>
      <c r="F90" s="450"/>
      <c r="G90" s="451"/>
      <c r="H90" s="452"/>
      <c r="I90" s="453"/>
      <c r="J90" s="453"/>
      <c r="K90" s="453"/>
      <c r="L90" s="453"/>
      <c r="M90" s="454"/>
      <c r="N90" s="455"/>
      <c r="O90" s="456"/>
      <c r="P90" s="456"/>
      <c r="Q90" s="456"/>
      <c r="R90" s="456"/>
      <c r="S90" s="456"/>
      <c r="T90" s="456"/>
      <c r="U90" s="456"/>
      <c r="V90" s="456"/>
      <c r="W90" s="456"/>
      <c r="X90" s="456"/>
      <c r="Y90" s="456"/>
      <c r="Z90" s="456"/>
      <c r="AA90" s="456"/>
      <c r="AB90" s="456"/>
      <c r="AC90" s="456"/>
      <c r="AD90" s="456"/>
      <c r="AE90" s="457"/>
      <c r="AF90" s="455"/>
      <c r="AG90" s="456"/>
      <c r="AH90" s="456"/>
      <c r="AI90" s="456"/>
      <c r="AJ90" s="456"/>
      <c r="AK90" s="456"/>
      <c r="AL90" s="456"/>
      <c r="AM90" s="456"/>
      <c r="AN90" s="457"/>
      <c r="AO90" s="455"/>
      <c r="AP90" s="456"/>
      <c r="AQ90" s="456"/>
      <c r="AR90" s="456"/>
      <c r="AS90" s="456"/>
      <c r="AT90" s="456"/>
      <c r="AU90" s="456"/>
      <c r="AV90" s="456"/>
      <c r="AW90" s="456"/>
      <c r="AX90" s="456"/>
      <c r="AY90" s="456"/>
      <c r="AZ90" s="456"/>
      <c r="BA90" s="456"/>
      <c r="BB90" s="456"/>
      <c r="BC90" s="456"/>
      <c r="BD90" s="456"/>
      <c r="BE90" s="456"/>
      <c r="BF90" s="456"/>
      <c r="BG90" s="457"/>
      <c r="BH90" s="458"/>
      <c r="BI90" s="459"/>
      <c r="BJ90" s="459"/>
      <c r="BK90" s="459"/>
      <c r="BL90" s="459"/>
      <c r="BM90" s="460"/>
      <c r="BN90" s="216"/>
      <c r="BO90" s="216"/>
      <c r="BP90" s="1"/>
      <c r="BQ90" s="120">
        <f>IF($F$3="","",IF(N90=$F$3,COUNTIF(BQ$23:BQ89,"&gt;0")+1,0))</f>
        <v>0</v>
      </c>
      <c r="BR90" s="1"/>
      <c r="BS90" s="20" t="str">
        <f>IF($N90="","",IF(VLOOKUP(VLOOKUP($N90,IMPOSTAZIONI!$E$6:$I$13,5,FALSE),IMPOSTAZIONI!$B$25:$N$32,3,FALSE)=0,"",VLOOKUP(VLOOKUP($N90,IMPOSTAZIONI!$E$6:$I$13,5,FALSE),IMPOSTAZIONI!$B$25:$N$32,3,FALSE)))</f>
        <v/>
      </c>
      <c r="BT90" s="20" t="str">
        <f>IF($N90="","",IF(VLOOKUP(VLOOKUP($N90,IMPOSTAZIONI!$E$6:$I$13,5,FALSE),IMPOSTAZIONI!$B$25:$N$32,6,FALSE)=0,"",VLOOKUP(VLOOKUP($N90,IMPOSTAZIONI!$E$6:$I$13,5,FALSE),IMPOSTAZIONI!$B$25:$N$32,6,FALSE)))</f>
        <v/>
      </c>
      <c r="BU90" s="20" t="str">
        <f>IF($N90="","",IF(VLOOKUP(VLOOKUP($N90,IMPOSTAZIONI!$E$6:$I$13,5,FALSE),IMPOSTAZIONI!$B$25:$N$32,9,FALSE)=0,"",VLOOKUP(VLOOKUP($N90,IMPOSTAZIONI!$E$6:$I$13,5,FALSE),IMPOSTAZIONI!$B$25:$N$32,9,FALSE)))</f>
        <v/>
      </c>
      <c r="BV90" s="20" t="str">
        <f>IF($N90="","",IF(VLOOKUP(VLOOKUP($N90,IMPOSTAZIONI!$E$6:$I$13,5,FALSE),IMPOSTAZIONI!$B$25:$N$32,12,FALSE)=0,"",VLOOKUP(VLOOKUP($N90,IMPOSTAZIONI!$E$6:$I$13,5,FALSE),IMPOSTAZIONI!$B$25:$N$32,12,FALSE)))</f>
        <v/>
      </c>
      <c r="BW90" s="221" t="str">
        <f t="shared" si="47"/>
        <v/>
      </c>
      <c r="BX90" s="221" t="str">
        <f t="shared" si="55"/>
        <v/>
      </c>
      <c r="BY90" s="221">
        <f t="shared" si="56"/>
        <v>0</v>
      </c>
      <c r="BZ90" s="231">
        <f t="shared" si="57"/>
        <v>0</v>
      </c>
      <c r="CA90" s="246">
        <f t="shared" si="58"/>
        <v>0</v>
      </c>
      <c r="CB90" s="246">
        <f t="shared" si="48"/>
        <v>0</v>
      </c>
      <c r="CC90" s="246" t="str">
        <f t="shared" si="49"/>
        <v/>
      </c>
      <c r="CD90" s="246">
        <f t="shared" si="59"/>
        <v>5</v>
      </c>
      <c r="CE90" s="246">
        <f t="shared" si="50"/>
        <v>0</v>
      </c>
      <c r="CF90" s="276">
        <f t="shared" si="54"/>
        <v>0</v>
      </c>
      <c r="CG90" s="277">
        <f t="shared" si="54"/>
        <v>0</v>
      </c>
      <c r="CH90" s="277">
        <f t="shared" si="54"/>
        <v>0</v>
      </c>
      <c r="CI90" s="278">
        <f t="shared" si="54"/>
        <v>0</v>
      </c>
      <c r="CJ90" s="280">
        <f t="shared" si="51"/>
        <v>0</v>
      </c>
      <c r="CK90" s="232">
        <f t="shared" si="60"/>
        <v>0</v>
      </c>
      <c r="CL90" s="1"/>
    </row>
    <row r="91" spans="1:90" ht="18" customHeight="1">
      <c r="A91" s="1"/>
      <c r="B91" s="1"/>
      <c r="C91" s="216"/>
      <c r="D91" s="287" t="str">
        <f t="shared" si="45"/>
        <v/>
      </c>
      <c r="E91" s="449" t="str">
        <f t="shared" si="46"/>
        <v/>
      </c>
      <c r="F91" s="450"/>
      <c r="G91" s="451"/>
      <c r="H91" s="452"/>
      <c r="I91" s="453"/>
      <c r="J91" s="453"/>
      <c r="K91" s="453"/>
      <c r="L91" s="453"/>
      <c r="M91" s="454"/>
      <c r="N91" s="455"/>
      <c r="O91" s="456"/>
      <c r="P91" s="456"/>
      <c r="Q91" s="456"/>
      <c r="R91" s="456"/>
      <c r="S91" s="456"/>
      <c r="T91" s="456"/>
      <c r="U91" s="456"/>
      <c r="V91" s="456"/>
      <c r="W91" s="456"/>
      <c r="X91" s="456"/>
      <c r="Y91" s="456"/>
      <c r="Z91" s="456"/>
      <c r="AA91" s="456"/>
      <c r="AB91" s="456"/>
      <c r="AC91" s="456"/>
      <c r="AD91" s="456"/>
      <c r="AE91" s="457"/>
      <c r="AF91" s="455"/>
      <c r="AG91" s="456"/>
      <c r="AH91" s="456"/>
      <c r="AI91" s="456"/>
      <c r="AJ91" s="456"/>
      <c r="AK91" s="456"/>
      <c r="AL91" s="456"/>
      <c r="AM91" s="456"/>
      <c r="AN91" s="457"/>
      <c r="AO91" s="455"/>
      <c r="AP91" s="456"/>
      <c r="AQ91" s="456"/>
      <c r="AR91" s="456"/>
      <c r="AS91" s="456"/>
      <c r="AT91" s="456"/>
      <c r="AU91" s="456"/>
      <c r="AV91" s="456"/>
      <c r="AW91" s="456"/>
      <c r="AX91" s="456"/>
      <c r="AY91" s="456"/>
      <c r="AZ91" s="456"/>
      <c r="BA91" s="456"/>
      <c r="BB91" s="456"/>
      <c r="BC91" s="456"/>
      <c r="BD91" s="456"/>
      <c r="BE91" s="456"/>
      <c r="BF91" s="456"/>
      <c r="BG91" s="457"/>
      <c r="BH91" s="458"/>
      <c r="BI91" s="459"/>
      <c r="BJ91" s="459"/>
      <c r="BK91" s="459"/>
      <c r="BL91" s="459"/>
      <c r="BM91" s="460"/>
      <c r="BN91" s="216"/>
      <c r="BO91" s="216"/>
      <c r="BP91" s="1"/>
      <c r="BQ91" s="120">
        <f>IF($F$3="","",IF(N91=$F$3,COUNTIF(BQ$23:BQ90,"&gt;0")+1,0))</f>
        <v>0</v>
      </c>
      <c r="BR91" s="1"/>
      <c r="BS91" s="20" t="str">
        <f>IF($N91="","",IF(VLOOKUP(VLOOKUP($N91,IMPOSTAZIONI!$E$6:$I$13,5,FALSE),IMPOSTAZIONI!$B$25:$N$32,3,FALSE)=0,"",VLOOKUP(VLOOKUP($N91,IMPOSTAZIONI!$E$6:$I$13,5,FALSE),IMPOSTAZIONI!$B$25:$N$32,3,FALSE)))</f>
        <v/>
      </c>
      <c r="BT91" s="20" t="str">
        <f>IF($N91="","",IF(VLOOKUP(VLOOKUP($N91,IMPOSTAZIONI!$E$6:$I$13,5,FALSE),IMPOSTAZIONI!$B$25:$N$32,6,FALSE)=0,"",VLOOKUP(VLOOKUP($N91,IMPOSTAZIONI!$E$6:$I$13,5,FALSE),IMPOSTAZIONI!$B$25:$N$32,6,FALSE)))</f>
        <v/>
      </c>
      <c r="BU91" s="20" t="str">
        <f>IF($N91="","",IF(VLOOKUP(VLOOKUP($N91,IMPOSTAZIONI!$E$6:$I$13,5,FALSE),IMPOSTAZIONI!$B$25:$N$32,9,FALSE)=0,"",VLOOKUP(VLOOKUP($N91,IMPOSTAZIONI!$E$6:$I$13,5,FALSE),IMPOSTAZIONI!$B$25:$N$32,9,FALSE)))</f>
        <v/>
      </c>
      <c r="BV91" s="20" t="str">
        <f>IF($N91="","",IF(VLOOKUP(VLOOKUP($N91,IMPOSTAZIONI!$E$6:$I$13,5,FALSE),IMPOSTAZIONI!$B$25:$N$32,12,FALSE)=0,"",VLOOKUP(VLOOKUP($N91,IMPOSTAZIONI!$E$6:$I$13,5,FALSE),IMPOSTAZIONI!$B$25:$N$32,12,FALSE)))</f>
        <v/>
      </c>
      <c r="BW91" s="221" t="str">
        <f t="shared" si="47"/>
        <v/>
      </c>
      <c r="BX91" s="221" t="str">
        <f t="shared" si="55"/>
        <v/>
      </c>
      <c r="BY91" s="221">
        <f t="shared" si="56"/>
        <v>0</v>
      </c>
      <c r="BZ91" s="231">
        <f t="shared" si="57"/>
        <v>0</v>
      </c>
      <c r="CA91" s="246">
        <f t="shared" si="58"/>
        <v>0</v>
      </c>
      <c r="CB91" s="246">
        <f t="shared" si="48"/>
        <v>0</v>
      </c>
      <c r="CC91" s="246" t="str">
        <f t="shared" si="49"/>
        <v/>
      </c>
      <c r="CD91" s="246">
        <f t="shared" si="59"/>
        <v>5</v>
      </c>
      <c r="CE91" s="246">
        <f t="shared" si="50"/>
        <v>0</v>
      </c>
      <c r="CF91" s="276">
        <f t="shared" si="54"/>
        <v>0</v>
      </c>
      <c r="CG91" s="277">
        <f t="shared" si="54"/>
        <v>0</v>
      </c>
      <c r="CH91" s="277">
        <f t="shared" si="54"/>
        <v>0</v>
      </c>
      <c r="CI91" s="278">
        <f t="shared" si="54"/>
        <v>0</v>
      </c>
      <c r="CJ91" s="280">
        <f t="shared" si="51"/>
        <v>0</v>
      </c>
      <c r="CK91" s="232">
        <f t="shared" si="60"/>
        <v>0</v>
      </c>
      <c r="CL91" s="1"/>
    </row>
    <row r="92" spans="1:90" ht="18" customHeight="1">
      <c r="A92" s="1"/>
      <c r="B92" s="1"/>
      <c r="C92" s="216"/>
      <c r="D92" s="287" t="str">
        <f t="shared" si="45"/>
        <v/>
      </c>
      <c r="E92" s="449" t="str">
        <f t="shared" si="46"/>
        <v/>
      </c>
      <c r="F92" s="450"/>
      <c r="G92" s="451"/>
      <c r="H92" s="452"/>
      <c r="I92" s="453"/>
      <c r="J92" s="453"/>
      <c r="K92" s="453"/>
      <c r="L92" s="453"/>
      <c r="M92" s="454"/>
      <c r="N92" s="455"/>
      <c r="O92" s="456"/>
      <c r="P92" s="456"/>
      <c r="Q92" s="456"/>
      <c r="R92" s="456"/>
      <c r="S92" s="456"/>
      <c r="T92" s="456"/>
      <c r="U92" s="456"/>
      <c r="V92" s="456"/>
      <c r="W92" s="456"/>
      <c r="X92" s="456"/>
      <c r="Y92" s="456"/>
      <c r="Z92" s="456"/>
      <c r="AA92" s="456"/>
      <c r="AB92" s="456"/>
      <c r="AC92" s="456"/>
      <c r="AD92" s="456"/>
      <c r="AE92" s="457"/>
      <c r="AF92" s="455"/>
      <c r="AG92" s="456"/>
      <c r="AH92" s="456"/>
      <c r="AI92" s="456"/>
      <c r="AJ92" s="456"/>
      <c r="AK92" s="456"/>
      <c r="AL92" s="456"/>
      <c r="AM92" s="456"/>
      <c r="AN92" s="457"/>
      <c r="AO92" s="455"/>
      <c r="AP92" s="456"/>
      <c r="AQ92" s="456"/>
      <c r="AR92" s="456"/>
      <c r="AS92" s="456"/>
      <c r="AT92" s="456"/>
      <c r="AU92" s="456"/>
      <c r="AV92" s="456"/>
      <c r="AW92" s="456"/>
      <c r="AX92" s="456"/>
      <c r="AY92" s="456"/>
      <c r="AZ92" s="456"/>
      <c r="BA92" s="456"/>
      <c r="BB92" s="456"/>
      <c r="BC92" s="456"/>
      <c r="BD92" s="456"/>
      <c r="BE92" s="456"/>
      <c r="BF92" s="456"/>
      <c r="BG92" s="457"/>
      <c r="BH92" s="458"/>
      <c r="BI92" s="459"/>
      <c r="BJ92" s="459"/>
      <c r="BK92" s="459"/>
      <c r="BL92" s="459"/>
      <c r="BM92" s="460"/>
      <c r="BN92" s="216"/>
      <c r="BO92" s="216"/>
      <c r="BP92" s="1"/>
      <c r="BQ92" s="120">
        <f>IF($F$3="","",IF(N92=$F$3,COUNTIF(BQ$23:BQ91,"&gt;0")+1,0))</f>
        <v>0</v>
      </c>
      <c r="BR92" s="1"/>
      <c r="BS92" s="20" t="str">
        <f>IF($N92="","",IF(VLOOKUP(VLOOKUP($N92,IMPOSTAZIONI!$E$6:$I$13,5,FALSE),IMPOSTAZIONI!$B$25:$N$32,3,FALSE)=0,"",VLOOKUP(VLOOKUP($N92,IMPOSTAZIONI!$E$6:$I$13,5,FALSE),IMPOSTAZIONI!$B$25:$N$32,3,FALSE)))</f>
        <v/>
      </c>
      <c r="BT92" s="20" t="str">
        <f>IF($N92="","",IF(VLOOKUP(VLOOKUP($N92,IMPOSTAZIONI!$E$6:$I$13,5,FALSE),IMPOSTAZIONI!$B$25:$N$32,6,FALSE)=0,"",VLOOKUP(VLOOKUP($N92,IMPOSTAZIONI!$E$6:$I$13,5,FALSE),IMPOSTAZIONI!$B$25:$N$32,6,FALSE)))</f>
        <v/>
      </c>
      <c r="BU92" s="20" t="str">
        <f>IF($N92="","",IF(VLOOKUP(VLOOKUP($N92,IMPOSTAZIONI!$E$6:$I$13,5,FALSE),IMPOSTAZIONI!$B$25:$N$32,9,FALSE)=0,"",VLOOKUP(VLOOKUP($N92,IMPOSTAZIONI!$E$6:$I$13,5,FALSE),IMPOSTAZIONI!$B$25:$N$32,9,FALSE)))</f>
        <v/>
      </c>
      <c r="BV92" s="20" t="str">
        <f>IF($N92="","",IF(VLOOKUP(VLOOKUP($N92,IMPOSTAZIONI!$E$6:$I$13,5,FALSE),IMPOSTAZIONI!$B$25:$N$32,12,FALSE)=0,"",VLOOKUP(VLOOKUP($N92,IMPOSTAZIONI!$E$6:$I$13,5,FALSE),IMPOSTAZIONI!$B$25:$N$32,12,FALSE)))</f>
        <v/>
      </c>
      <c r="BW92" s="221" t="str">
        <f t="shared" si="47"/>
        <v/>
      </c>
      <c r="BX92" s="221" t="str">
        <f t="shared" si="55"/>
        <v/>
      </c>
      <c r="BY92" s="221">
        <f t="shared" si="56"/>
        <v>0</v>
      </c>
      <c r="BZ92" s="231">
        <f t="shared" si="57"/>
        <v>0</v>
      </c>
      <c r="CA92" s="246">
        <f t="shared" si="58"/>
        <v>0</v>
      </c>
      <c r="CB92" s="246">
        <f t="shared" si="48"/>
        <v>0</v>
      </c>
      <c r="CC92" s="246" t="str">
        <f t="shared" si="49"/>
        <v/>
      </c>
      <c r="CD92" s="246">
        <f t="shared" si="59"/>
        <v>5</v>
      </c>
      <c r="CE92" s="246">
        <f t="shared" si="50"/>
        <v>0</v>
      </c>
      <c r="CF92" s="276">
        <f t="shared" si="54"/>
        <v>0</v>
      </c>
      <c r="CG92" s="277">
        <f t="shared" si="54"/>
        <v>0</v>
      </c>
      <c r="CH92" s="277">
        <f t="shared" si="54"/>
        <v>0</v>
      </c>
      <c r="CI92" s="278">
        <f t="shared" si="54"/>
        <v>0</v>
      </c>
      <c r="CJ92" s="280">
        <f t="shared" si="51"/>
        <v>0</v>
      </c>
      <c r="CK92" s="232">
        <f t="shared" si="60"/>
        <v>0</v>
      </c>
      <c r="CL92" s="1"/>
    </row>
    <row r="93" spans="1:90" ht="18" customHeight="1">
      <c r="A93" s="1"/>
      <c r="B93" s="1"/>
      <c r="C93" s="216"/>
      <c r="D93" s="287" t="str">
        <f t="shared" si="45"/>
        <v/>
      </c>
      <c r="E93" s="449" t="str">
        <f t="shared" si="46"/>
        <v/>
      </c>
      <c r="F93" s="450"/>
      <c r="G93" s="451"/>
      <c r="H93" s="452"/>
      <c r="I93" s="453"/>
      <c r="J93" s="453"/>
      <c r="K93" s="453"/>
      <c r="L93" s="453"/>
      <c r="M93" s="454"/>
      <c r="N93" s="455"/>
      <c r="O93" s="456"/>
      <c r="P93" s="456"/>
      <c r="Q93" s="456"/>
      <c r="R93" s="456"/>
      <c r="S93" s="456"/>
      <c r="T93" s="456"/>
      <c r="U93" s="456"/>
      <c r="V93" s="456"/>
      <c r="W93" s="456"/>
      <c r="X93" s="456"/>
      <c r="Y93" s="456"/>
      <c r="Z93" s="456"/>
      <c r="AA93" s="456"/>
      <c r="AB93" s="456"/>
      <c r="AC93" s="456"/>
      <c r="AD93" s="456"/>
      <c r="AE93" s="457"/>
      <c r="AF93" s="455"/>
      <c r="AG93" s="456"/>
      <c r="AH93" s="456"/>
      <c r="AI93" s="456"/>
      <c r="AJ93" s="456"/>
      <c r="AK93" s="456"/>
      <c r="AL93" s="456"/>
      <c r="AM93" s="456"/>
      <c r="AN93" s="457"/>
      <c r="AO93" s="455"/>
      <c r="AP93" s="456"/>
      <c r="AQ93" s="456"/>
      <c r="AR93" s="456"/>
      <c r="AS93" s="456"/>
      <c r="AT93" s="456"/>
      <c r="AU93" s="456"/>
      <c r="AV93" s="456"/>
      <c r="AW93" s="456"/>
      <c r="AX93" s="456"/>
      <c r="AY93" s="456"/>
      <c r="AZ93" s="456"/>
      <c r="BA93" s="456"/>
      <c r="BB93" s="456"/>
      <c r="BC93" s="456"/>
      <c r="BD93" s="456"/>
      <c r="BE93" s="456"/>
      <c r="BF93" s="456"/>
      <c r="BG93" s="457"/>
      <c r="BH93" s="458"/>
      <c r="BI93" s="459"/>
      <c r="BJ93" s="459"/>
      <c r="BK93" s="459"/>
      <c r="BL93" s="459"/>
      <c r="BM93" s="460"/>
      <c r="BN93" s="216"/>
      <c r="BO93" s="216"/>
      <c r="BP93" s="1"/>
      <c r="BQ93" s="120">
        <f>IF($F$3="","",IF(N93=$F$3,COUNTIF(BQ$23:BQ92,"&gt;0")+1,0))</f>
        <v>0</v>
      </c>
      <c r="BR93" s="1"/>
      <c r="BS93" s="20" t="str">
        <f>IF($N93="","",IF(VLOOKUP(VLOOKUP($N93,IMPOSTAZIONI!$E$6:$I$13,5,FALSE),IMPOSTAZIONI!$B$25:$N$32,3,FALSE)=0,"",VLOOKUP(VLOOKUP($N93,IMPOSTAZIONI!$E$6:$I$13,5,FALSE),IMPOSTAZIONI!$B$25:$N$32,3,FALSE)))</f>
        <v/>
      </c>
      <c r="BT93" s="20" t="str">
        <f>IF($N93="","",IF(VLOOKUP(VLOOKUP($N93,IMPOSTAZIONI!$E$6:$I$13,5,FALSE),IMPOSTAZIONI!$B$25:$N$32,6,FALSE)=0,"",VLOOKUP(VLOOKUP($N93,IMPOSTAZIONI!$E$6:$I$13,5,FALSE),IMPOSTAZIONI!$B$25:$N$32,6,FALSE)))</f>
        <v/>
      </c>
      <c r="BU93" s="20" t="str">
        <f>IF($N93="","",IF(VLOOKUP(VLOOKUP($N93,IMPOSTAZIONI!$E$6:$I$13,5,FALSE),IMPOSTAZIONI!$B$25:$N$32,9,FALSE)=0,"",VLOOKUP(VLOOKUP($N93,IMPOSTAZIONI!$E$6:$I$13,5,FALSE),IMPOSTAZIONI!$B$25:$N$32,9,FALSE)))</f>
        <v/>
      </c>
      <c r="BV93" s="20" t="str">
        <f>IF($N93="","",IF(VLOOKUP(VLOOKUP($N93,IMPOSTAZIONI!$E$6:$I$13,5,FALSE),IMPOSTAZIONI!$B$25:$N$32,12,FALSE)=0,"",VLOOKUP(VLOOKUP($N93,IMPOSTAZIONI!$E$6:$I$13,5,FALSE),IMPOSTAZIONI!$B$25:$N$32,12,FALSE)))</f>
        <v/>
      </c>
      <c r="BW93" s="221" t="str">
        <f t="shared" si="47"/>
        <v/>
      </c>
      <c r="BX93" s="221" t="str">
        <f t="shared" si="55"/>
        <v/>
      </c>
      <c r="BY93" s="221">
        <f t="shared" si="56"/>
        <v>0</v>
      </c>
      <c r="BZ93" s="231">
        <f t="shared" si="57"/>
        <v>0</v>
      </c>
      <c r="CA93" s="246">
        <f t="shared" si="58"/>
        <v>0</v>
      </c>
      <c r="CB93" s="246">
        <f t="shared" si="48"/>
        <v>0</v>
      </c>
      <c r="CC93" s="246" t="str">
        <f t="shared" si="49"/>
        <v/>
      </c>
      <c r="CD93" s="246">
        <f t="shared" si="59"/>
        <v>5</v>
      </c>
      <c r="CE93" s="246">
        <f t="shared" si="50"/>
        <v>0</v>
      </c>
      <c r="CF93" s="276">
        <f t="shared" si="54"/>
        <v>0</v>
      </c>
      <c r="CG93" s="277">
        <f t="shared" si="54"/>
        <v>0</v>
      </c>
      <c r="CH93" s="277">
        <f t="shared" si="54"/>
        <v>0</v>
      </c>
      <c r="CI93" s="278">
        <f t="shared" si="54"/>
        <v>0</v>
      </c>
      <c r="CJ93" s="280">
        <f t="shared" si="51"/>
        <v>0</v>
      </c>
      <c r="CK93" s="232">
        <f t="shared" si="60"/>
        <v>0</v>
      </c>
      <c r="CL93" s="1"/>
    </row>
    <row r="94" spans="1:90" ht="18" customHeight="1">
      <c r="A94" s="1"/>
      <c r="B94" s="1"/>
      <c r="C94" s="216"/>
      <c r="D94" s="287" t="str">
        <f t="shared" si="45"/>
        <v/>
      </c>
      <c r="E94" s="449" t="str">
        <f t="shared" si="46"/>
        <v/>
      </c>
      <c r="F94" s="450"/>
      <c r="G94" s="451"/>
      <c r="H94" s="452"/>
      <c r="I94" s="453"/>
      <c r="J94" s="453"/>
      <c r="K94" s="453"/>
      <c r="L94" s="453"/>
      <c r="M94" s="454"/>
      <c r="N94" s="455"/>
      <c r="O94" s="456"/>
      <c r="P94" s="456"/>
      <c r="Q94" s="456"/>
      <c r="R94" s="456"/>
      <c r="S94" s="456"/>
      <c r="T94" s="456"/>
      <c r="U94" s="456"/>
      <c r="V94" s="456"/>
      <c r="W94" s="456"/>
      <c r="X94" s="456"/>
      <c r="Y94" s="456"/>
      <c r="Z94" s="456"/>
      <c r="AA94" s="456"/>
      <c r="AB94" s="456"/>
      <c r="AC94" s="456"/>
      <c r="AD94" s="456"/>
      <c r="AE94" s="457"/>
      <c r="AF94" s="455"/>
      <c r="AG94" s="456"/>
      <c r="AH94" s="456"/>
      <c r="AI94" s="456"/>
      <c r="AJ94" s="456"/>
      <c r="AK94" s="456"/>
      <c r="AL94" s="456"/>
      <c r="AM94" s="456"/>
      <c r="AN94" s="457"/>
      <c r="AO94" s="455"/>
      <c r="AP94" s="456"/>
      <c r="AQ94" s="456"/>
      <c r="AR94" s="456"/>
      <c r="AS94" s="456"/>
      <c r="AT94" s="456"/>
      <c r="AU94" s="456"/>
      <c r="AV94" s="456"/>
      <c r="AW94" s="456"/>
      <c r="AX94" s="456"/>
      <c r="AY94" s="456"/>
      <c r="AZ94" s="456"/>
      <c r="BA94" s="456"/>
      <c r="BB94" s="456"/>
      <c r="BC94" s="456"/>
      <c r="BD94" s="456"/>
      <c r="BE94" s="456"/>
      <c r="BF94" s="456"/>
      <c r="BG94" s="457"/>
      <c r="BH94" s="458"/>
      <c r="BI94" s="459"/>
      <c r="BJ94" s="459"/>
      <c r="BK94" s="459"/>
      <c r="BL94" s="459"/>
      <c r="BM94" s="460"/>
      <c r="BN94" s="216"/>
      <c r="BO94" s="216"/>
      <c r="BP94" s="1"/>
      <c r="BQ94" s="120">
        <f>IF($F$3="","",IF(N94=$F$3,COUNTIF(BQ$23:BQ93,"&gt;0")+1,0))</f>
        <v>0</v>
      </c>
      <c r="BR94" s="1"/>
      <c r="BS94" s="20" t="str">
        <f>IF($N94="","",IF(VLOOKUP(VLOOKUP($N94,IMPOSTAZIONI!$E$6:$I$13,5,FALSE),IMPOSTAZIONI!$B$25:$N$32,3,FALSE)=0,"",VLOOKUP(VLOOKUP($N94,IMPOSTAZIONI!$E$6:$I$13,5,FALSE),IMPOSTAZIONI!$B$25:$N$32,3,FALSE)))</f>
        <v/>
      </c>
      <c r="BT94" s="20" t="str">
        <f>IF($N94="","",IF(VLOOKUP(VLOOKUP($N94,IMPOSTAZIONI!$E$6:$I$13,5,FALSE),IMPOSTAZIONI!$B$25:$N$32,6,FALSE)=0,"",VLOOKUP(VLOOKUP($N94,IMPOSTAZIONI!$E$6:$I$13,5,FALSE),IMPOSTAZIONI!$B$25:$N$32,6,FALSE)))</f>
        <v/>
      </c>
      <c r="BU94" s="20" t="str">
        <f>IF($N94="","",IF(VLOOKUP(VLOOKUP($N94,IMPOSTAZIONI!$E$6:$I$13,5,FALSE),IMPOSTAZIONI!$B$25:$N$32,9,FALSE)=0,"",VLOOKUP(VLOOKUP($N94,IMPOSTAZIONI!$E$6:$I$13,5,FALSE),IMPOSTAZIONI!$B$25:$N$32,9,FALSE)))</f>
        <v/>
      </c>
      <c r="BV94" s="20" t="str">
        <f>IF($N94="","",IF(VLOOKUP(VLOOKUP($N94,IMPOSTAZIONI!$E$6:$I$13,5,FALSE),IMPOSTAZIONI!$B$25:$N$32,12,FALSE)=0,"",VLOOKUP(VLOOKUP($N94,IMPOSTAZIONI!$E$6:$I$13,5,FALSE),IMPOSTAZIONI!$B$25:$N$32,12,FALSE)))</f>
        <v/>
      </c>
      <c r="BW94" s="221" t="str">
        <f t="shared" si="47"/>
        <v/>
      </c>
      <c r="BX94" s="221" t="str">
        <f t="shared" si="55"/>
        <v/>
      </c>
      <c r="BY94" s="221">
        <f t="shared" si="56"/>
        <v>0</v>
      </c>
      <c r="BZ94" s="231">
        <f t="shared" si="57"/>
        <v>0</v>
      </c>
      <c r="CA94" s="246">
        <f t="shared" si="58"/>
        <v>0</v>
      </c>
      <c r="CB94" s="246">
        <f t="shared" si="48"/>
        <v>0</v>
      </c>
      <c r="CC94" s="246" t="str">
        <f t="shared" si="49"/>
        <v/>
      </c>
      <c r="CD94" s="246">
        <f t="shared" si="59"/>
        <v>5</v>
      </c>
      <c r="CE94" s="246">
        <f t="shared" si="50"/>
        <v>0</v>
      </c>
      <c r="CF94" s="276">
        <f t="shared" si="54"/>
        <v>0</v>
      </c>
      <c r="CG94" s="277">
        <f t="shared" si="54"/>
        <v>0</v>
      </c>
      <c r="CH94" s="277">
        <f t="shared" si="54"/>
        <v>0</v>
      </c>
      <c r="CI94" s="278">
        <f t="shared" si="54"/>
        <v>0</v>
      </c>
      <c r="CJ94" s="280">
        <f t="shared" si="51"/>
        <v>0</v>
      </c>
      <c r="CK94" s="232">
        <f t="shared" si="60"/>
        <v>0</v>
      </c>
      <c r="CL94" s="1"/>
    </row>
    <row r="95" spans="1:90" ht="18" customHeight="1">
      <c r="A95" s="1"/>
      <c r="B95" s="1"/>
      <c r="C95" s="216"/>
      <c r="D95" s="287" t="str">
        <f t="shared" si="45"/>
        <v/>
      </c>
      <c r="E95" s="449" t="str">
        <f t="shared" si="46"/>
        <v/>
      </c>
      <c r="F95" s="450"/>
      <c r="G95" s="451"/>
      <c r="H95" s="452"/>
      <c r="I95" s="453"/>
      <c r="J95" s="453"/>
      <c r="K95" s="453"/>
      <c r="L95" s="453"/>
      <c r="M95" s="454"/>
      <c r="N95" s="455"/>
      <c r="O95" s="456"/>
      <c r="P95" s="456"/>
      <c r="Q95" s="456"/>
      <c r="R95" s="456"/>
      <c r="S95" s="456"/>
      <c r="T95" s="456"/>
      <c r="U95" s="456"/>
      <c r="V95" s="456"/>
      <c r="W95" s="456"/>
      <c r="X95" s="456"/>
      <c r="Y95" s="456"/>
      <c r="Z95" s="456"/>
      <c r="AA95" s="456"/>
      <c r="AB95" s="456"/>
      <c r="AC95" s="456"/>
      <c r="AD95" s="456"/>
      <c r="AE95" s="457"/>
      <c r="AF95" s="455"/>
      <c r="AG95" s="456"/>
      <c r="AH95" s="456"/>
      <c r="AI95" s="456"/>
      <c r="AJ95" s="456"/>
      <c r="AK95" s="456"/>
      <c r="AL95" s="456"/>
      <c r="AM95" s="456"/>
      <c r="AN95" s="457"/>
      <c r="AO95" s="455"/>
      <c r="AP95" s="456"/>
      <c r="AQ95" s="456"/>
      <c r="AR95" s="456"/>
      <c r="AS95" s="456"/>
      <c r="AT95" s="456"/>
      <c r="AU95" s="456"/>
      <c r="AV95" s="456"/>
      <c r="AW95" s="456"/>
      <c r="AX95" s="456"/>
      <c r="AY95" s="456"/>
      <c r="AZ95" s="456"/>
      <c r="BA95" s="456"/>
      <c r="BB95" s="456"/>
      <c r="BC95" s="456"/>
      <c r="BD95" s="456"/>
      <c r="BE95" s="456"/>
      <c r="BF95" s="456"/>
      <c r="BG95" s="457"/>
      <c r="BH95" s="458"/>
      <c r="BI95" s="459"/>
      <c r="BJ95" s="459"/>
      <c r="BK95" s="459"/>
      <c r="BL95" s="459"/>
      <c r="BM95" s="460"/>
      <c r="BN95" s="216"/>
      <c r="BO95" s="216"/>
      <c r="BP95" s="1"/>
      <c r="BQ95" s="120">
        <f>IF($F$3="","",IF(N95=$F$3,COUNTIF(BQ$23:BQ94,"&gt;0")+1,0))</f>
        <v>0</v>
      </c>
      <c r="BR95" s="1"/>
      <c r="BS95" s="20" t="str">
        <f>IF($N95="","",IF(VLOOKUP(VLOOKUP($N95,IMPOSTAZIONI!$E$6:$I$13,5,FALSE),IMPOSTAZIONI!$B$25:$N$32,3,FALSE)=0,"",VLOOKUP(VLOOKUP($N95,IMPOSTAZIONI!$E$6:$I$13,5,FALSE),IMPOSTAZIONI!$B$25:$N$32,3,FALSE)))</f>
        <v/>
      </c>
      <c r="BT95" s="20" t="str">
        <f>IF($N95="","",IF(VLOOKUP(VLOOKUP($N95,IMPOSTAZIONI!$E$6:$I$13,5,FALSE),IMPOSTAZIONI!$B$25:$N$32,6,FALSE)=0,"",VLOOKUP(VLOOKUP($N95,IMPOSTAZIONI!$E$6:$I$13,5,FALSE),IMPOSTAZIONI!$B$25:$N$32,6,FALSE)))</f>
        <v/>
      </c>
      <c r="BU95" s="20" t="str">
        <f>IF($N95="","",IF(VLOOKUP(VLOOKUP($N95,IMPOSTAZIONI!$E$6:$I$13,5,FALSE),IMPOSTAZIONI!$B$25:$N$32,9,FALSE)=0,"",VLOOKUP(VLOOKUP($N95,IMPOSTAZIONI!$E$6:$I$13,5,FALSE),IMPOSTAZIONI!$B$25:$N$32,9,FALSE)))</f>
        <v/>
      </c>
      <c r="BV95" s="20" t="str">
        <f>IF($N95="","",IF(VLOOKUP(VLOOKUP($N95,IMPOSTAZIONI!$E$6:$I$13,5,FALSE),IMPOSTAZIONI!$B$25:$N$32,12,FALSE)=0,"",VLOOKUP(VLOOKUP($N95,IMPOSTAZIONI!$E$6:$I$13,5,FALSE),IMPOSTAZIONI!$B$25:$N$32,12,FALSE)))</f>
        <v/>
      </c>
      <c r="BW95" s="221" t="str">
        <f t="shared" si="47"/>
        <v/>
      </c>
      <c r="BX95" s="221" t="str">
        <f t="shared" si="55"/>
        <v/>
      </c>
      <c r="BY95" s="221">
        <f t="shared" si="56"/>
        <v>0</v>
      </c>
      <c r="BZ95" s="231">
        <f t="shared" si="57"/>
        <v>0</v>
      </c>
      <c r="CA95" s="246">
        <f t="shared" si="58"/>
        <v>0</v>
      </c>
      <c r="CB95" s="246">
        <f t="shared" si="48"/>
        <v>0</v>
      </c>
      <c r="CC95" s="246" t="str">
        <f t="shared" si="49"/>
        <v/>
      </c>
      <c r="CD95" s="246">
        <f t="shared" si="59"/>
        <v>5</v>
      </c>
      <c r="CE95" s="246">
        <f t="shared" si="50"/>
        <v>0</v>
      </c>
      <c r="CF95" s="276">
        <f t="shared" si="54"/>
        <v>0</v>
      </c>
      <c r="CG95" s="277">
        <f t="shared" si="54"/>
        <v>0</v>
      </c>
      <c r="CH95" s="277">
        <f t="shared" si="54"/>
        <v>0</v>
      </c>
      <c r="CI95" s="278">
        <f t="shared" si="54"/>
        <v>0</v>
      </c>
      <c r="CJ95" s="280">
        <f t="shared" si="51"/>
        <v>0</v>
      </c>
      <c r="CK95" s="232">
        <f t="shared" si="60"/>
        <v>0</v>
      </c>
      <c r="CL95" s="1"/>
    </row>
    <row r="96" spans="1:90" ht="18" customHeight="1">
      <c r="A96" s="1"/>
      <c r="B96" s="1"/>
      <c r="C96" s="216"/>
      <c r="D96" s="287" t="str">
        <f t="shared" si="45"/>
        <v/>
      </c>
      <c r="E96" s="449" t="str">
        <f t="shared" si="46"/>
        <v/>
      </c>
      <c r="F96" s="450"/>
      <c r="G96" s="451"/>
      <c r="H96" s="452"/>
      <c r="I96" s="453"/>
      <c r="J96" s="453"/>
      <c r="K96" s="453"/>
      <c r="L96" s="453"/>
      <c r="M96" s="454"/>
      <c r="N96" s="455"/>
      <c r="O96" s="456"/>
      <c r="P96" s="456"/>
      <c r="Q96" s="456"/>
      <c r="R96" s="456"/>
      <c r="S96" s="456"/>
      <c r="T96" s="456"/>
      <c r="U96" s="456"/>
      <c r="V96" s="456"/>
      <c r="W96" s="456"/>
      <c r="X96" s="456"/>
      <c r="Y96" s="456"/>
      <c r="Z96" s="456"/>
      <c r="AA96" s="456"/>
      <c r="AB96" s="456"/>
      <c r="AC96" s="456"/>
      <c r="AD96" s="456"/>
      <c r="AE96" s="457"/>
      <c r="AF96" s="455"/>
      <c r="AG96" s="456"/>
      <c r="AH96" s="456"/>
      <c r="AI96" s="456"/>
      <c r="AJ96" s="456"/>
      <c r="AK96" s="456"/>
      <c r="AL96" s="456"/>
      <c r="AM96" s="456"/>
      <c r="AN96" s="457"/>
      <c r="AO96" s="455"/>
      <c r="AP96" s="456"/>
      <c r="AQ96" s="456"/>
      <c r="AR96" s="456"/>
      <c r="AS96" s="456"/>
      <c r="AT96" s="456"/>
      <c r="AU96" s="456"/>
      <c r="AV96" s="456"/>
      <c r="AW96" s="456"/>
      <c r="AX96" s="456"/>
      <c r="AY96" s="456"/>
      <c r="AZ96" s="456"/>
      <c r="BA96" s="456"/>
      <c r="BB96" s="456"/>
      <c r="BC96" s="456"/>
      <c r="BD96" s="456"/>
      <c r="BE96" s="456"/>
      <c r="BF96" s="456"/>
      <c r="BG96" s="457"/>
      <c r="BH96" s="458"/>
      <c r="BI96" s="459"/>
      <c r="BJ96" s="459"/>
      <c r="BK96" s="459"/>
      <c r="BL96" s="459"/>
      <c r="BM96" s="460"/>
      <c r="BN96" s="216"/>
      <c r="BO96" s="216"/>
      <c r="BP96" s="1"/>
      <c r="BQ96" s="120">
        <f>IF($F$3="","",IF(N96=$F$3,COUNTIF(BQ$23:BQ95,"&gt;0")+1,0))</f>
        <v>0</v>
      </c>
      <c r="BR96" s="1"/>
      <c r="BS96" s="20" t="str">
        <f>IF($N96="","",IF(VLOOKUP(VLOOKUP($N96,IMPOSTAZIONI!$E$6:$I$13,5,FALSE),IMPOSTAZIONI!$B$25:$N$32,3,FALSE)=0,"",VLOOKUP(VLOOKUP($N96,IMPOSTAZIONI!$E$6:$I$13,5,FALSE),IMPOSTAZIONI!$B$25:$N$32,3,FALSE)))</f>
        <v/>
      </c>
      <c r="BT96" s="20" t="str">
        <f>IF($N96="","",IF(VLOOKUP(VLOOKUP($N96,IMPOSTAZIONI!$E$6:$I$13,5,FALSE),IMPOSTAZIONI!$B$25:$N$32,6,FALSE)=0,"",VLOOKUP(VLOOKUP($N96,IMPOSTAZIONI!$E$6:$I$13,5,FALSE),IMPOSTAZIONI!$B$25:$N$32,6,FALSE)))</f>
        <v/>
      </c>
      <c r="BU96" s="20" t="str">
        <f>IF($N96="","",IF(VLOOKUP(VLOOKUP($N96,IMPOSTAZIONI!$E$6:$I$13,5,FALSE),IMPOSTAZIONI!$B$25:$N$32,9,FALSE)=0,"",VLOOKUP(VLOOKUP($N96,IMPOSTAZIONI!$E$6:$I$13,5,FALSE),IMPOSTAZIONI!$B$25:$N$32,9,FALSE)))</f>
        <v/>
      </c>
      <c r="BV96" s="20" t="str">
        <f>IF($N96="","",IF(VLOOKUP(VLOOKUP($N96,IMPOSTAZIONI!$E$6:$I$13,5,FALSE),IMPOSTAZIONI!$B$25:$N$32,12,FALSE)=0,"",VLOOKUP(VLOOKUP($N96,IMPOSTAZIONI!$E$6:$I$13,5,FALSE),IMPOSTAZIONI!$B$25:$N$32,12,FALSE)))</f>
        <v/>
      </c>
      <c r="BW96" s="221" t="str">
        <f t="shared" si="47"/>
        <v/>
      </c>
      <c r="BX96" s="221" t="str">
        <f t="shared" si="55"/>
        <v/>
      </c>
      <c r="BY96" s="221">
        <f t="shared" si="56"/>
        <v>0</v>
      </c>
      <c r="BZ96" s="231">
        <f t="shared" si="57"/>
        <v>0</v>
      </c>
      <c r="CA96" s="246">
        <f t="shared" si="58"/>
        <v>0</v>
      </c>
      <c r="CB96" s="246">
        <f t="shared" si="48"/>
        <v>0</v>
      </c>
      <c r="CC96" s="246" t="str">
        <f t="shared" si="49"/>
        <v/>
      </c>
      <c r="CD96" s="246">
        <f t="shared" si="59"/>
        <v>5</v>
      </c>
      <c r="CE96" s="246">
        <f t="shared" si="50"/>
        <v>0</v>
      </c>
      <c r="CF96" s="276">
        <f t="shared" si="54"/>
        <v>0</v>
      </c>
      <c r="CG96" s="277">
        <f t="shared" si="54"/>
        <v>0</v>
      </c>
      <c r="CH96" s="277">
        <f t="shared" si="54"/>
        <v>0</v>
      </c>
      <c r="CI96" s="278">
        <f t="shared" si="54"/>
        <v>0</v>
      </c>
      <c r="CJ96" s="280">
        <f t="shared" si="51"/>
        <v>0</v>
      </c>
      <c r="CK96" s="232">
        <f t="shared" si="60"/>
        <v>0</v>
      </c>
      <c r="CL96" s="1"/>
    </row>
    <row r="97" spans="1:90" ht="18" customHeight="1">
      <c r="A97" s="1"/>
      <c r="B97" s="1"/>
      <c r="C97" s="216"/>
      <c r="D97" s="287" t="str">
        <f t="shared" si="45"/>
        <v/>
      </c>
      <c r="E97" s="449" t="str">
        <f t="shared" si="46"/>
        <v/>
      </c>
      <c r="F97" s="450"/>
      <c r="G97" s="451"/>
      <c r="H97" s="452"/>
      <c r="I97" s="453"/>
      <c r="J97" s="453"/>
      <c r="K97" s="453"/>
      <c r="L97" s="453"/>
      <c r="M97" s="454"/>
      <c r="N97" s="455"/>
      <c r="O97" s="456"/>
      <c r="P97" s="456"/>
      <c r="Q97" s="456"/>
      <c r="R97" s="456"/>
      <c r="S97" s="456"/>
      <c r="T97" s="456"/>
      <c r="U97" s="456"/>
      <c r="V97" s="456"/>
      <c r="W97" s="456"/>
      <c r="X97" s="456"/>
      <c r="Y97" s="456"/>
      <c r="Z97" s="456"/>
      <c r="AA97" s="456"/>
      <c r="AB97" s="456"/>
      <c r="AC97" s="456"/>
      <c r="AD97" s="456"/>
      <c r="AE97" s="457"/>
      <c r="AF97" s="455"/>
      <c r="AG97" s="456"/>
      <c r="AH97" s="456"/>
      <c r="AI97" s="456"/>
      <c r="AJ97" s="456"/>
      <c r="AK97" s="456"/>
      <c r="AL97" s="456"/>
      <c r="AM97" s="456"/>
      <c r="AN97" s="457"/>
      <c r="AO97" s="455"/>
      <c r="AP97" s="456"/>
      <c r="AQ97" s="456"/>
      <c r="AR97" s="456"/>
      <c r="AS97" s="456"/>
      <c r="AT97" s="456"/>
      <c r="AU97" s="456"/>
      <c r="AV97" s="456"/>
      <c r="AW97" s="456"/>
      <c r="AX97" s="456"/>
      <c r="AY97" s="456"/>
      <c r="AZ97" s="456"/>
      <c r="BA97" s="456"/>
      <c r="BB97" s="456"/>
      <c r="BC97" s="456"/>
      <c r="BD97" s="456"/>
      <c r="BE97" s="456"/>
      <c r="BF97" s="456"/>
      <c r="BG97" s="457"/>
      <c r="BH97" s="458"/>
      <c r="BI97" s="459"/>
      <c r="BJ97" s="459"/>
      <c r="BK97" s="459"/>
      <c r="BL97" s="459"/>
      <c r="BM97" s="460"/>
      <c r="BN97" s="216"/>
      <c r="BO97" s="216"/>
      <c r="BP97" s="1"/>
      <c r="BQ97" s="120">
        <f>IF($F$3="","",IF(N97=$F$3,COUNTIF(BQ$23:BQ96,"&gt;0")+1,0))</f>
        <v>0</v>
      </c>
      <c r="BR97" s="1"/>
      <c r="BS97" s="20" t="str">
        <f>IF($N97="","",IF(VLOOKUP(VLOOKUP($N97,IMPOSTAZIONI!$E$6:$I$13,5,FALSE),IMPOSTAZIONI!$B$25:$N$32,3,FALSE)=0,"",VLOOKUP(VLOOKUP($N97,IMPOSTAZIONI!$E$6:$I$13,5,FALSE),IMPOSTAZIONI!$B$25:$N$32,3,FALSE)))</f>
        <v/>
      </c>
      <c r="BT97" s="20" t="str">
        <f>IF($N97="","",IF(VLOOKUP(VLOOKUP($N97,IMPOSTAZIONI!$E$6:$I$13,5,FALSE),IMPOSTAZIONI!$B$25:$N$32,6,FALSE)=0,"",VLOOKUP(VLOOKUP($N97,IMPOSTAZIONI!$E$6:$I$13,5,FALSE),IMPOSTAZIONI!$B$25:$N$32,6,FALSE)))</f>
        <v/>
      </c>
      <c r="BU97" s="20" t="str">
        <f>IF($N97="","",IF(VLOOKUP(VLOOKUP($N97,IMPOSTAZIONI!$E$6:$I$13,5,FALSE),IMPOSTAZIONI!$B$25:$N$32,9,FALSE)=0,"",VLOOKUP(VLOOKUP($N97,IMPOSTAZIONI!$E$6:$I$13,5,FALSE),IMPOSTAZIONI!$B$25:$N$32,9,FALSE)))</f>
        <v/>
      </c>
      <c r="BV97" s="20" t="str">
        <f>IF($N97="","",IF(VLOOKUP(VLOOKUP($N97,IMPOSTAZIONI!$E$6:$I$13,5,FALSE),IMPOSTAZIONI!$B$25:$N$32,12,FALSE)=0,"",VLOOKUP(VLOOKUP($N97,IMPOSTAZIONI!$E$6:$I$13,5,FALSE),IMPOSTAZIONI!$B$25:$N$32,12,FALSE)))</f>
        <v/>
      </c>
      <c r="BW97" s="221" t="str">
        <f t="shared" si="47"/>
        <v/>
      </c>
      <c r="BX97" s="221" t="str">
        <f t="shared" si="55"/>
        <v/>
      </c>
      <c r="BY97" s="221">
        <f t="shared" si="56"/>
        <v>0</v>
      </c>
      <c r="BZ97" s="231">
        <f t="shared" si="57"/>
        <v>0</v>
      </c>
      <c r="CA97" s="246">
        <f t="shared" si="58"/>
        <v>0</v>
      </c>
      <c r="CB97" s="246">
        <f t="shared" si="48"/>
        <v>0</v>
      </c>
      <c r="CC97" s="246" t="str">
        <f t="shared" si="49"/>
        <v/>
      </c>
      <c r="CD97" s="246">
        <f t="shared" si="59"/>
        <v>5</v>
      </c>
      <c r="CE97" s="246">
        <f t="shared" si="50"/>
        <v>0</v>
      </c>
      <c r="CF97" s="276">
        <f t="shared" si="54"/>
        <v>0</v>
      </c>
      <c r="CG97" s="277">
        <f t="shared" si="54"/>
        <v>0</v>
      </c>
      <c r="CH97" s="277">
        <f t="shared" si="54"/>
        <v>0</v>
      </c>
      <c r="CI97" s="278">
        <f t="shared" si="54"/>
        <v>0</v>
      </c>
      <c r="CJ97" s="280">
        <f t="shared" si="51"/>
        <v>0</v>
      </c>
      <c r="CK97" s="232">
        <f t="shared" si="60"/>
        <v>0</v>
      </c>
      <c r="CL97" s="1"/>
    </row>
    <row r="98" spans="1:90" ht="18" customHeight="1">
      <c r="A98" s="1"/>
      <c r="B98" s="1"/>
      <c r="C98" s="216"/>
      <c r="D98" s="287" t="str">
        <f t="shared" si="45"/>
        <v/>
      </c>
      <c r="E98" s="449" t="str">
        <f t="shared" si="46"/>
        <v/>
      </c>
      <c r="F98" s="450"/>
      <c r="G98" s="451"/>
      <c r="H98" s="452"/>
      <c r="I98" s="453"/>
      <c r="J98" s="453"/>
      <c r="K98" s="453"/>
      <c r="L98" s="453"/>
      <c r="M98" s="454"/>
      <c r="N98" s="455"/>
      <c r="O98" s="456"/>
      <c r="P98" s="456"/>
      <c r="Q98" s="456"/>
      <c r="R98" s="456"/>
      <c r="S98" s="456"/>
      <c r="T98" s="456"/>
      <c r="U98" s="456"/>
      <c r="V98" s="456"/>
      <c r="W98" s="456"/>
      <c r="X98" s="456"/>
      <c r="Y98" s="456"/>
      <c r="Z98" s="456"/>
      <c r="AA98" s="456"/>
      <c r="AB98" s="456"/>
      <c r="AC98" s="456"/>
      <c r="AD98" s="456"/>
      <c r="AE98" s="457"/>
      <c r="AF98" s="455"/>
      <c r="AG98" s="456"/>
      <c r="AH98" s="456"/>
      <c r="AI98" s="456"/>
      <c r="AJ98" s="456"/>
      <c r="AK98" s="456"/>
      <c r="AL98" s="456"/>
      <c r="AM98" s="456"/>
      <c r="AN98" s="457"/>
      <c r="AO98" s="455"/>
      <c r="AP98" s="456"/>
      <c r="AQ98" s="456"/>
      <c r="AR98" s="456"/>
      <c r="AS98" s="456"/>
      <c r="AT98" s="456"/>
      <c r="AU98" s="456"/>
      <c r="AV98" s="456"/>
      <c r="AW98" s="456"/>
      <c r="AX98" s="456"/>
      <c r="AY98" s="456"/>
      <c r="AZ98" s="456"/>
      <c r="BA98" s="456"/>
      <c r="BB98" s="456"/>
      <c r="BC98" s="456"/>
      <c r="BD98" s="456"/>
      <c r="BE98" s="456"/>
      <c r="BF98" s="456"/>
      <c r="BG98" s="457"/>
      <c r="BH98" s="458"/>
      <c r="BI98" s="459"/>
      <c r="BJ98" s="459"/>
      <c r="BK98" s="459"/>
      <c r="BL98" s="459"/>
      <c r="BM98" s="460"/>
      <c r="BN98" s="216"/>
      <c r="BO98" s="216"/>
      <c r="BP98" s="1"/>
      <c r="BQ98" s="120">
        <f>IF($F$3="","",IF(N98=$F$3,COUNTIF(BQ$23:BQ97,"&gt;0")+1,0))</f>
        <v>0</v>
      </c>
      <c r="BR98" s="1"/>
      <c r="BS98" s="20" t="str">
        <f>IF($N98="","",IF(VLOOKUP(VLOOKUP($N98,IMPOSTAZIONI!$E$6:$I$13,5,FALSE),IMPOSTAZIONI!$B$25:$N$32,3,FALSE)=0,"",VLOOKUP(VLOOKUP($N98,IMPOSTAZIONI!$E$6:$I$13,5,FALSE),IMPOSTAZIONI!$B$25:$N$32,3,FALSE)))</f>
        <v/>
      </c>
      <c r="BT98" s="20" t="str">
        <f>IF($N98="","",IF(VLOOKUP(VLOOKUP($N98,IMPOSTAZIONI!$E$6:$I$13,5,FALSE),IMPOSTAZIONI!$B$25:$N$32,6,FALSE)=0,"",VLOOKUP(VLOOKUP($N98,IMPOSTAZIONI!$E$6:$I$13,5,FALSE),IMPOSTAZIONI!$B$25:$N$32,6,FALSE)))</f>
        <v/>
      </c>
      <c r="BU98" s="20" t="str">
        <f>IF($N98="","",IF(VLOOKUP(VLOOKUP($N98,IMPOSTAZIONI!$E$6:$I$13,5,FALSE),IMPOSTAZIONI!$B$25:$N$32,9,FALSE)=0,"",VLOOKUP(VLOOKUP($N98,IMPOSTAZIONI!$E$6:$I$13,5,FALSE),IMPOSTAZIONI!$B$25:$N$32,9,FALSE)))</f>
        <v/>
      </c>
      <c r="BV98" s="20" t="str">
        <f>IF($N98="","",IF(VLOOKUP(VLOOKUP($N98,IMPOSTAZIONI!$E$6:$I$13,5,FALSE),IMPOSTAZIONI!$B$25:$N$32,12,FALSE)=0,"",VLOOKUP(VLOOKUP($N98,IMPOSTAZIONI!$E$6:$I$13,5,FALSE),IMPOSTAZIONI!$B$25:$N$32,12,FALSE)))</f>
        <v/>
      </c>
      <c r="BW98" s="221" t="str">
        <f t="shared" si="47"/>
        <v/>
      </c>
      <c r="BX98" s="221" t="str">
        <f t="shared" si="55"/>
        <v/>
      </c>
      <c r="BY98" s="221">
        <f t="shared" si="56"/>
        <v>0</v>
      </c>
      <c r="BZ98" s="231">
        <f t="shared" si="57"/>
        <v>0</v>
      </c>
      <c r="CA98" s="246">
        <f t="shared" si="58"/>
        <v>0</v>
      </c>
      <c r="CB98" s="246">
        <f t="shared" si="48"/>
        <v>0</v>
      </c>
      <c r="CC98" s="246" t="str">
        <f t="shared" si="49"/>
        <v/>
      </c>
      <c r="CD98" s="246">
        <f t="shared" si="59"/>
        <v>5</v>
      </c>
      <c r="CE98" s="246">
        <f t="shared" si="50"/>
        <v>0</v>
      </c>
      <c r="CF98" s="276">
        <f t="shared" si="54"/>
        <v>0</v>
      </c>
      <c r="CG98" s="277">
        <f t="shared" si="54"/>
        <v>0</v>
      </c>
      <c r="CH98" s="277">
        <f t="shared" si="54"/>
        <v>0</v>
      </c>
      <c r="CI98" s="278">
        <f t="shared" si="54"/>
        <v>0</v>
      </c>
      <c r="CJ98" s="280">
        <f t="shared" si="51"/>
        <v>0</v>
      </c>
      <c r="CK98" s="232">
        <f t="shared" si="60"/>
        <v>0</v>
      </c>
      <c r="CL98" s="1"/>
    </row>
    <row r="99" spans="1:90" ht="18" customHeight="1">
      <c r="A99" s="1"/>
      <c r="B99" s="1"/>
      <c r="C99" s="216"/>
      <c r="D99" s="287" t="str">
        <f t="shared" si="45"/>
        <v/>
      </c>
      <c r="E99" s="449" t="str">
        <f t="shared" si="46"/>
        <v/>
      </c>
      <c r="F99" s="450"/>
      <c r="G99" s="451"/>
      <c r="H99" s="452"/>
      <c r="I99" s="453"/>
      <c r="J99" s="453"/>
      <c r="K99" s="453"/>
      <c r="L99" s="453"/>
      <c r="M99" s="454"/>
      <c r="N99" s="455"/>
      <c r="O99" s="456"/>
      <c r="P99" s="456"/>
      <c r="Q99" s="456"/>
      <c r="R99" s="456"/>
      <c r="S99" s="456"/>
      <c r="T99" s="456"/>
      <c r="U99" s="456"/>
      <c r="V99" s="456"/>
      <c r="W99" s="456"/>
      <c r="X99" s="456"/>
      <c r="Y99" s="456"/>
      <c r="Z99" s="456"/>
      <c r="AA99" s="456"/>
      <c r="AB99" s="456"/>
      <c r="AC99" s="456"/>
      <c r="AD99" s="456"/>
      <c r="AE99" s="457"/>
      <c r="AF99" s="455"/>
      <c r="AG99" s="456"/>
      <c r="AH99" s="456"/>
      <c r="AI99" s="456"/>
      <c r="AJ99" s="456"/>
      <c r="AK99" s="456"/>
      <c r="AL99" s="456"/>
      <c r="AM99" s="456"/>
      <c r="AN99" s="457"/>
      <c r="AO99" s="455"/>
      <c r="AP99" s="456"/>
      <c r="AQ99" s="456"/>
      <c r="AR99" s="456"/>
      <c r="AS99" s="456"/>
      <c r="AT99" s="456"/>
      <c r="AU99" s="456"/>
      <c r="AV99" s="456"/>
      <c r="AW99" s="456"/>
      <c r="AX99" s="456"/>
      <c r="AY99" s="456"/>
      <c r="AZ99" s="456"/>
      <c r="BA99" s="456"/>
      <c r="BB99" s="456"/>
      <c r="BC99" s="456"/>
      <c r="BD99" s="456"/>
      <c r="BE99" s="456"/>
      <c r="BF99" s="456"/>
      <c r="BG99" s="457"/>
      <c r="BH99" s="458"/>
      <c r="BI99" s="459"/>
      <c r="BJ99" s="459"/>
      <c r="BK99" s="459"/>
      <c r="BL99" s="459"/>
      <c r="BM99" s="460"/>
      <c r="BN99" s="216"/>
      <c r="BO99" s="216"/>
      <c r="BP99" s="1"/>
      <c r="BQ99" s="120">
        <f>IF($F$3="","",IF(N99=$F$3,COUNTIF(BQ$23:BQ98,"&gt;0")+1,0))</f>
        <v>0</v>
      </c>
      <c r="BR99" s="1"/>
      <c r="BS99" s="20" t="str">
        <f>IF($N99="","",IF(VLOOKUP(VLOOKUP($N99,IMPOSTAZIONI!$E$6:$I$13,5,FALSE),IMPOSTAZIONI!$B$25:$N$32,3,FALSE)=0,"",VLOOKUP(VLOOKUP($N99,IMPOSTAZIONI!$E$6:$I$13,5,FALSE),IMPOSTAZIONI!$B$25:$N$32,3,FALSE)))</f>
        <v/>
      </c>
      <c r="BT99" s="20" t="str">
        <f>IF($N99="","",IF(VLOOKUP(VLOOKUP($N99,IMPOSTAZIONI!$E$6:$I$13,5,FALSE),IMPOSTAZIONI!$B$25:$N$32,6,FALSE)=0,"",VLOOKUP(VLOOKUP($N99,IMPOSTAZIONI!$E$6:$I$13,5,FALSE),IMPOSTAZIONI!$B$25:$N$32,6,FALSE)))</f>
        <v/>
      </c>
      <c r="BU99" s="20" t="str">
        <f>IF($N99="","",IF(VLOOKUP(VLOOKUP($N99,IMPOSTAZIONI!$E$6:$I$13,5,FALSE),IMPOSTAZIONI!$B$25:$N$32,9,FALSE)=0,"",VLOOKUP(VLOOKUP($N99,IMPOSTAZIONI!$E$6:$I$13,5,FALSE),IMPOSTAZIONI!$B$25:$N$32,9,FALSE)))</f>
        <v/>
      </c>
      <c r="BV99" s="20" t="str">
        <f>IF($N99="","",IF(VLOOKUP(VLOOKUP($N99,IMPOSTAZIONI!$E$6:$I$13,5,FALSE),IMPOSTAZIONI!$B$25:$N$32,12,FALSE)=0,"",VLOOKUP(VLOOKUP($N99,IMPOSTAZIONI!$E$6:$I$13,5,FALSE),IMPOSTAZIONI!$B$25:$N$32,12,FALSE)))</f>
        <v/>
      </c>
      <c r="BW99" s="221" t="str">
        <f t="shared" si="47"/>
        <v/>
      </c>
      <c r="BX99" s="221" t="str">
        <f t="shared" si="55"/>
        <v/>
      </c>
      <c r="BY99" s="221">
        <f t="shared" si="56"/>
        <v>0</v>
      </c>
      <c r="BZ99" s="231">
        <f t="shared" si="57"/>
        <v>0</v>
      </c>
      <c r="CA99" s="246">
        <f t="shared" si="58"/>
        <v>0</v>
      </c>
      <c r="CB99" s="246">
        <f t="shared" si="48"/>
        <v>0</v>
      </c>
      <c r="CC99" s="246" t="str">
        <f t="shared" si="49"/>
        <v/>
      </c>
      <c r="CD99" s="246">
        <f t="shared" si="59"/>
        <v>5</v>
      </c>
      <c r="CE99" s="246">
        <f t="shared" si="50"/>
        <v>0</v>
      </c>
      <c r="CF99" s="276">
        <f t="shared" si="54"/>
        <v>0</v>
      </c>
      <c r="CG99" s="277">
        <f t="shared" si="54"/>
        <v>0</v>
      </c>
      <c r="CH99" s="277">
        <f t="shared" si="54"/>
        <v>0</v>
      </c>
      <c r="CI99" s="278">
        <f t="shared" si="54"/>
        <v>0</v>
      </c>
      <c r="CJ99" s="280">
        <f t="shared" si="51"/>
        <v>0</v>
      </c>
      <c r="CK99" s="232">
        <f t="shared" si="60"/>
        <v>0</v>
      </c>
      <c r="CL99" s="1"/>
    </row>
    <row r="100" spans="1:90" ht="18" customHeight="1">
      <c r="A100" s="1"/>
      <c r="B100" s="1"/>
      <c r="C100" s="216"/>
      <c r="D100" s="287" t="str">
        <f t="shared" si="45"/>
        <v/>
      </c>
      <c r="E100" s="449" t="str">
        <f t="shared" si="46"/>
        <v/>
      </c>
      <c r="F100" s="450"/>
      <c r="G100" s="451"/>
      <c r="H100" s="452"/>
      <c r="I100" s="453"/>
      <c r="J100" s="453"/>
      <c r="K100" s="453"/>
      <c r="L100" s="453"/>
      <c r="M100" s="454"/>
      <c r="N100" s="455"/>
      <c r="O100" s="456"/>
      <c r="P100" s="456"/>
      <c r="Q100" s="456"/>
      <c r="R100" s="456"/>
      <c r="S100" s="456"/>
      <c r="T100" s="456"/>
      <c r="U100" s="456"/>
      <c r="V100" s="456"/>
      <c r="W100" s="456"/>
      <c r="X100" s="456"/>
      <c r="Y100" s="456"/>
      <c r="Z100" s="456"/>
      <c r="AA100" s="456"/>
      <c r="AB100" s="456"/>
      <c r="AC100" s="456"/>
      <c r="AD100" s="456"/>
      <c r="AE100" s="457"/>
      <c r="AF100" s="455"/>
      <c r="AG100" s="456"/>
      <c r="AH100" s="456"/>
      <c r="AI100" s="456"/>
      <c r="AJ100" s="456"/>
      <c r="AK100" s="456"/>
      <c r="AL100" s="456"/>
      <c r="AM100" s="456"/>
      <c r="AN100" s="457"/>
      <c r="AO100" s="455"/>
      <c r="AP100" s="456"/>
      <c r="AQ100" s="456"/>
      <c r="AR100" s="456"/>
      <c r="AS100" s="456"/>
      <c r="AT100" s="456"/>
      <c r="AU100" s="456"/>
      <c r="AV100" s="456"/>
      <c r="AW100" s="456"/>
      <c r="AX100" s="456"/>
      <c r="AY100" s="456"/>
      <c r="AZ100" s="456"/>
      <c r="BA100" s="456"/>
      <c r="BB100" s="456"/>
      <c r="BC100" s="456"/>
      <c r="BD100" s="456"/>
      <c r="BE100" s="456"/>
      <c r="BF100" s="456"/>
      <c r="BG100" s="457"/>
      <c r="BH100" s="458"/>
      <c r="BI100" s="459"/>
      <c r="BJ100" s="459"/>
      <c r="BK100" s="459"/>
      <c r="BL100" s="459"/>
      <c r="BM100" s="460"/>
      <c r="BN100" s="216"/>
      <c r="BO100" s="216"/>
      <c r="BP100" s="1"/>
      <c r="BQ100" s="120">
        <f>IF($F$3="","",IF(N100=$F$3,COUNTIF(BQ$23:BQ99,"&gt;0")+1,0))</f>
        <v>0</v>
      </c>
      <c r="BR100" s="1"/>
      <c r="BS100" s="20" t="str">
        <f>IF($N100="","",IF(VLOOKUP(VLOOKUP($N100,IMPOSTAZIONI!$E$6:$I$13,5,FALSE),IMPOSTAZIONI!$B$25:$N$32,3,FALSE)=0,"",VLOOKUP(VLOOKUP($N100,IMPOSTAZIONI!$E$6:$I$13,5,FALSE),IMPOSTAZIONI!$B$25:$N$32,3,FALSE)))</f>
        <v/>
      </c>
      <c r="BT100" s="20" t="str">
        <f>IF($N100="","",IF(VLOOKUP(VLOOKUP($N100,IMPOSTAZIONI!$E$6:$I$13,5,FALSE),IMPOSTAZIONI!$B$25:$N$32,6,FALSE)=0,"",VLOOKUP(VLOOKUP($N100,IMPOSTAZIONI!$E$6:$I$13,5,FALSE),IMPOSTAZIONI!$B$25:$N$32,6,FALSE)))</f>
        <v/>
      </c>
      <c r="BU100" s="20" t="str">
        <f>IF($N100="","",IF(VLOOKUP(VLOOKUP($N100,IMPOSTAZIONI!$E$6:$I$13,5,FALSE),IMPOSTAZIONI!$B$25:$N$32,9,FALSE)=0,"",VLOOKUP(VLOOKUP($N100,IMPOSTAZIONI!$E$6:$I$13,5,FALSE),IMPOSTAZIONI!$B$25:$N$32,9,FALSE)))</f>
        <v/>
      </c>
      <c r="BV100" s="20" t="str">
        <f>IF($N100="","",IF(VLOOKUP(VLOOKUP($N100,IMPOSTAZIONI!$E$6:$I$13,5,FALSE),IMPOSTAZIONI!$B$25:$N$32,12,FALSE)=0,"",VLOOKUP(VLOOKUP($N100,IMPOSTAZIONI!$E$6:$I$13,5,FALSE),IMPOSTAZIONI!$B$25:$N$32,12,FALSE)))</f>
        <v/>
      </c>
      <c r="BW100" s="221" t="str">
        <f t="shared" si="47"/>
        <v/>
      </c>
      <c r="BX100" s="221" t="str">
        <f t="shared" si="55"/>
        <v/>
      </c>
      <c r="BY100" s="221">
        <f t="shared" si="56"/>
        <v>0</v>
      </c>
      <c r="BZ100" s="231">
        <f t="shared" si="57"/>
        <v>0</v>
      </c>
      <c r="CA100" s="246">
        <f t="shared" si="58"/>
        <v>0</v>
      </c>
      <c r="CB100" s="246">
        <f t="shared" si="48"/>
        <v>0</v>
      </c>
      <c r="CC100" s="246" t="str">
        <f t="shared" si="49"/>
        <v/>
      </c>
      <c r="CD100" s="246">
        <f t="shared" si="59"/>
        <v>5</v>
      </c>
      <c r="CE100" s="246">
        <f t="shared" si="50"/>
        <v>0</v>
      </c>
      <c r="CF100" s="276">
        <f t="shared" si="54"/>
        <v>0</v>
      </c>
      <c r="CG100" s="277">
        <f t="shared" si="54"/>
        <v>0</v>
      </c>
      <c r="CH100" s="277">
        <f t="shared" si="54"/>
        <v>0</v>
      </c>
      <c r="CI100" s="278">
        <f t="shared" si="54"/>
        <v>0</v>
      </c>
      <c r="CJ100" s="280">
        <f t="shared" si="51"/>
        <v>0</v>
      </c>
      <c r="CK100" s="232">
        <f t="shared" si="60"/>
        <v>0</v>
      </c>
      <c r="CL100" s="1"/>
    </row>
    <row r="101" spans="1:90" ht="18" customHeight="1">
      <c r="A101" s="1"/>
      <c r="B101" s="1"/>
      <c r="C101" s="216"/>
      <c r="D101" s="287" t="str">
        <f t="shared" ref="D101:D164" si="61">IF(BY101=1,"Errore",IF(BY101=2,"+ EVN nel gg.",""))</f>
        <v/>
      </c>
      <c r="E101" s="449" t="str">
        <f t="shared" ref="E101:E164" si="62">IF(BQ101=0,"",BQ101)</f>
        <v/>
      </c>
      <c r="F101" s="450"/>
      <c r="G101" s="451"/>
      <c r="H101" s="452"/>
      <c r="I101" s="453"/>
      <c r="J101" s="453"/>
      <c r="K101" s="453"/>
      <c r="L101" s="453"/>
      <c r="M101" s="454"/>
      <c r="N101" s="455"/>
      <c r="O101" s="456"/>
      <c r="P101" s="456"/>
      <c r="Q101" s="456"/>
      <c r="R101" s="456"/>
      <c r="S101" s="456"/>
      <c r="T101" s="456"/>
      <c r="U101" s="456"/>
      <c r="V101" s="456"/>
      <c r="W101" s="456"/>
      <c r="X101" s="456"/>
      <c r="Y101" s="456"/>
      <c r="Z101" s="456"/>
      <c r="AA101" s="456"/>
      <c r="AB101" s="456"/>
      <c r="AC101" s="456"/>
      <c r="AD101" s="456"/>
      <c r="AE101" s="457"/>
      <c r="AF101" s="455"/>
      <c r="AG101" s="456"/>
      <c r="AH101" s="456"/>
      <c r="AI101" s="456"/>
      <c r="AJ101" s="456"/>
      <c r="AK101" s="456"/>
      <c r="AL101" s="456"/>
      <c r="AM101" s="456"/>
      <c r="AN101" s="457"/>
      <c r="AO101" s="455"/>
      <c r="AP101" s="456"/>
      <c r="AQ101" s="456"/>
      <c r="AR101" s="456"/>
      <c r="AS101" s="456"/>
      <c r="AT101" s="456"/>
      <c r="AU101" s="456"/>
      <c r="AV101" s="456"/>
      <c r="AW101" s="456"/>
      <c r="AX101" s="456"/>
      <c r="AY101" s="456"/>
      <c r="AZ101" s="456"/>
      <c r="BA101" s="456"/>
      <c r="BB101" s="456"/>
      <c r="BC101" s="456"/>
      <c r="BD101" s="456"/>
      <c r="BE101" s="456"/>
      <c r="BF101" s="456"/>
      <c r="BG101" s="457"/>
      <c r="BH101" s="458"/>
      <c r="BI101" s="459"/>
      <c r="BJ101" s="459"/>
      <c r="BK101" s="459"/>
      <c r="BL101" s="459"/>
      <c r="BM101" s="460"/>
      <c r="BN101" s="216"/>
      <c r="BO101" s="216"/>
      <c r="BP101" s="1"/>
      <c r="BQ101" s="120">
        <f>IF($F$3="","",IF(N101=$F$3,COUNTIF(BQ$23:BQ100,"&gt;0")+1,0))</f>
        <v>0</v>
      </c>
      <c r="BR101" s="1"/>
      <c r="BS101" s="20" t="str">
        <f>IF($N101="","",IF(VLOOKUP(VLOOKUP($N101,IMPOSTAZIONI!$E$6:$I$13,5,FALSE),IMPOSTAZIONI!$B$25:$N$32,3,FALSE)=0,"",VLOOKUP(VLOOKUP($N101,IMPOSTAZIONI!$E$6:$I$13,5,FALSE),IMPOSTAZIONI!$B$25:$N$32,3,FALSE)))</f>
        <v/>
      </c>
      <c r="BT101" s="20" t="str">
        <f>IF($N101="","",IF(VLOOKUP(VLOOKUP($N101,IMPOSTAZIONI!$E$6:$I$13,5,FALSE),IMPOSTAZIONI!$B$25:$N$32,6,FALSE)=0,"",VLOOKUP(VLOOKUP($N101,IMPOSTAZIONI!$E$6:$I$13,5,FALSE),IMPOSTAZIONI!$B$25:$N$32,6,FALSE)))</f>
        <v/>
      </c>
      <c r="BU101" s="20" t="str">
        <f>IF($N101="","",IF(VLOOKUP(VLOOKUP($N101,IMPOSTAZIONI!$E$6:$I$13,5,FALSE),IMPOSTAZIONI!$B$25:$N$32,9,FALSE)=0,"",VLOOKUP(VLOOKUP($N101,IMPOSTAZIONI!$E$6:$I$13,5,FALSE),IMPOSTAZIONI!$B$25:$N$32,9,FALSE)))</f>
        <v/>
      </c>
      <c r="BV101" s="20" t="str">
        <f>IF($N101="","",IF(VLOOKUP(VLOOKUP($N101,IMPOSTAZIONI!$E$6:$I$13,5,FALSE),IMPOSTAZIONI!$B$25:$N$32,12,FALSE)=0,"",VLOOKUP(VLOOKUP($N101,IMPOSTAZIONI!$E$6:$I$13,5,FALSE),IMPOSTAZIONI!$B$25:$N$32,12,FALSE)))</f>
        <v/>
      </c>
      <c r="BW101" s="221" t="str">
        <f t="shared" ref="BW101:BW164" si="63">IF(AF101="","",HLOOKUP(AF101,BS101:BV101,1,FALSE))</f>
        <v/>
      </c>
      <c r="BX101" s="221" t="str">
        <f t="shared" si="55"/>
        <v/>
      </c>
      <c r="BY101" s="221">
        <f t="shared" si="56"/>
        <v>0</v>
      </c>
      <c r="BZ101" s="231">
        <f t="shared" si="57"/>
        <v>0</v>
      </c>
      <c r="CA101" s="246">
        <f t="shared" si="58"/>
        <v>0</v>
      </c>
      <c r="CB101" s="246">
        <f t="shared" ref="CB101:CB164" si="64">IF(BZ101=0,0,MONTH(BZ101))</f>
        <v>0</v>
      </c>
      <c r="CC101" s="246" t="str">
        <f t="shared" ref="CC101:CC164" si="65">IF(OR(BZ101=0,CA101=0),"",CONCATENATE(CB101,CA101))</f>
        <v/>
      </c>
      <c r="CD101" s="246">
        <f t="shared" si="59"/>
        <v>5</v>
      </c>
      <c r="CE101" s="246">
        <f t="shared" ref="CE101:CE164" si="66">IF(CA101&gt;0,CONCATENATE(CD101,CA101),0)</f>
        <v>0</v>
      </c>
      <c r="CF101" s="276">
        <f t="shared" si="54"/>
        <v>0</v>
      </c>
      <c r="CG101" s="277">
        <f t="shared" si="54"/>
        <v>0</v>
      </c>
      <c r="CH101" s="277">
        <f t="shared" si="54"/>
        <v>0</v>
      </c>
      <c r="CI101" s="278">
        <f t="shared" si="54"/>
        <v>0</v>
      </c>
      <c r="CJ101" s="280">
        <f t="shared" ref="CJ101:CJ164" si="67">COUNTIF(CF101:CI101,"&gt;0")</f>
        <v>0</v>
      </c>
      <c r="CK101" s="232">
        <f t="shared" si="60"/>
        <v>0</v>
      </c>
      <c r="CL101" s="1"/>
    </row>
    <row r="102" spans="1:90" ht="18" customHeight="1">
      <c r="A102" s="1"/>
      <c r="B102" s="1"/>
      <c r="C102" s="216"/>
      <c r="D102" s="287" t="str">
        <f t="shared" si="61"/>
        <v/>
      </c>
      <c r="E102" s="449" t="str">
        <f t="shared" si="62"/>
        <v/>
      </c>
      <c r="F102" s="450"/>
      <c r="G102" s="451"/>
      <c r="H102" s="452"/>
      <c r="I102" s="453"/>
      <c r="J102" s="453"/>
      <c r="K102" s="453"/>
      <c r="L102" s="453"/>
      <c r="M102" s="454"/>
      <c r="N102" s="455"/>
      <c r="O102" s="456"/>
      <c r="P102" s="456"/>
      <c r="Q102" s="456"/>
      <c r="R102" s="456"/>
      <c r="S102" s="456"/>
      <c r="T102" s="456"/>
      <c r="U102" s="456"/>
      <c r="V102" s="456"/>
      <c r="W102" s="456"/>
      <c r="X102" s="456"/>
      <c r="Y102" s="456"/>
      <c r="Z102" s="456"/>
      <c r="AA102" s="456"/>
      <c r="AB102" s="456"/>
      <c r="AC102" s="456"/>
      <c r="AD102" s="456"/>
      <c r="AE102" s="457"/>
      <c r="AF102" s="455"/>
      <c r="AG102" s="456"/>
      <c r="AH102" s="456"/>
      <c r="AI102" s="456"/>
      <c r="AJ102" s="456"/>
      <c r="AK102" s="456"/>
      <c r="AL102" s="456"/>
      <c r="AM102" s="456"/>
      <c r="AN102" s="457"/>
      <c r="AO102" s="455"/>
      <c r="AP102" s="456"/>
      <c r="AQ102" s="456"/>
      <c r="AR102" s="456"/>
      <c r="AS102" s="456"/>
      <c r="AT102" s="456"/>
      <c r="AU102" s="456"/>
      <c r="AV102" s="456"/>
      <c r="AW102" s="456"/>
      <c r="AX102" s="456"/>
      <c r="AY102" s="456"/>
      <c r="AZ102" s="456"/>
      <c r="BA102" s="456"/>
      <c r="BB102" s="456"/>
      <c r="BC102" s="456"/>
      <c r="BD102" s="456"/>
      <c r="BE102" s="456"/>
      <c r="BF102" s="456"/>
      <c r="BG102" s="457"/>
      <c r="BH102" s="458"/>
      <c r="BI102" s="459"/>
      <c r="BJ102" s="459"/>
      <c r="BK102" s="459"/>
      <c r="BL102" s="459"/>
      <c r="BM102" s="460"/>
      <c r="BN102" s="216"/>
      <c r="BO102" s="216"/>
      <c r="BP102" s="1"/>
      <c r="BQ102" s="120">
        <f>IF($F$3="","",IF(N102=$F$3,COUNTIF(BQ$23:BQ101,"&gt;0")+1,0))</f>
        <v>0</v>
      </c>
      <c r="BR102" s="1"/>
      <c r="BS102" s="20" t="str">
        <f>IF($N102="","",IF(VLOOKUP(VLOOKUP($N102,IMPOSTAZIONI!$E$6:$I$13,5,FALSE),IMPOSTAZIONI!$B$25:$N$32,3,FALSE)=0,"",VLOOKUP(VLOOKUP($N102,IMPOSTAZIONI!$E$6:$I$13,5,FALSE),IMPOSTAZIONI!$B$25:$N$32,3,FALSE)))</f>
        <v/>
      </c>
      <c r="BT102" s="20" t="str">
        <f>IF($N102="","",IF(VLOOKUP(VLOOKUP($N102,IMPOSTAZIONI!$E$6:$I$13,5,FALSE),IMPOSTAZIONI!$B$25:$N$32,6,FALSE)=0,"",VLOOKUP(VLOOKUP($N102,IMPOSTAZIONI!$E$6:$I$13,5,FALSE),IMPOSTAZIONI!$B$25:$N$32,6,FALSE)))</f>
        <v/>
      </c>
      <c r="BU102" s="20" t="str">
        <f>IF($N102="","",IF(VLOOKUP(VLOOKUP($N102,IMPOSTAZIONI!$E$6:$I$13,5,FALSE),IMPOSTAZIONI!$B$25:$N$32,9,FALSE)=0,"",VLOOKUP(VLOOKUP($N102,IMPOSTAZIONI!$E$6:$I$13,5,FALSE),IMPOSTAZIONI!$B$25:$N$32,9,FALSE)))</f>
        <v/>
      </c>
      <c r="BV102" s="20" t="str">
        <f>IF($N102="","",IF(VLOOKUP(VLOOKUP($N102,IMPOSTAZIONI!$E$6:$I$13,5,FALSE),IMPOSTAZIONI!$B$25:$N$32,12,FALSE)=0,"",VLOOKUP(VLOOKUP($N102,IMPOSTAZIONI!$E$6:$I$13,5,FALSE),IMPOSTAZIONI!$B$25:$N$32,12,FALSE)))</f>
        <v/>
      </c>
      <c r="BW102" s="221" t="str">
        <f t="shared" si="63"/>
        <v/>
      </c>
      <c r="BX102" s="221" t="str">
        <f t="shared" si="55"/>
        <v/>
      </c>
      <c r="BY102" s="221">
        <f t="shared" si="56"/>
        <v>0</v>
      </c>
      <c r="BZ102" s="231">
        <f t="shared" si="57"/>
        <v>0</v>
      </c>
      <c r="CA102" s="246">
        <f t="shared" si="58"/>
        <v>0</v>
      </c>
      <c r="CB102" s="246">
        <f t="shared" si="64"/>
        <v>0</v>
      </c>
      <c r="CC102" s="246" t="str">
        <f t="shared" si="65"/>
        <v/>
      </c>
      <c r="CD102" s="246">
        <f t="shared" si="59"/>
        <v>5</v>
      </c>
      <c r="CE102" s="246">
        <f t="shared" si="66"/>
        <v>0</v>
      </c>
      <c r="CF102" s="276">
        <f t="shared" si="54"/>
        <v>0</v>
      </c>
      <c r="CG102" s="277">
        <f t="shared" si="54"/>
        <v>0</v>
      </c>
      <c r="CH102" s="277">
        <f t="shared" si="54"/>
        <v>0</v>
      </c>
      <c r="CI102" s="278">
        <f t="shared" si="54"/>
        <v>0</v>
      </c>
      <c r="CJ102" s="280">
        <f t="shared" si="67"/>
        <v>0</v>
      </c>
      <c r="CK102" s="232">
        <f t="shared" si="60"/>
        <v>0</v>
      </c>
      <c r="CL102" s="1"/>
    </row>
    <row r="103" spans="1:90" ht="18" customHeight="1">
      <c r="A103" s="1"/>
      <c r="B103" s="1"/>
      <c r="C103" s="216"/>
      <c r="D103" s="287" t="str">
        <f t="shared" si="61"/>
        <v/>
      </c>
      <c r="E103" s="449" t="str">
        <f t="shared" si="62"/>
        <v/>
      </c>
      <c r="F103" s="450"/>
      <c r="G103" s="451"/>
      <c r="H103" s="452"/>
      <c r="I103" s="453"/>
      <c r="J103" s="453"/>
      <c r="K103" s="453"/>
      <c r="L103" s="453"/>
      <c r="M103" s="454"/>
      <c r="N103" s="455"/>
      <c r="O103" s="456"/>
      <c r="P103" s="456"/>
      <c r="Q103" s="456"/>
      <c r="R103" s="456"/>
      <c r="S103" s="456"/>
      <c r="T103" s="456"/>
      <c r="U103" s="456"/>
      <c r="V103" s="456"/>
      <c r="W103" s="456"/>
      <c r="X103" s="456"/>
      <c r="Y103" s="456"/>
      <c r="Z103" s="456"/>
      <c r="AA103" s="456"/>
      <c r="AB103" s="456"/>
      <c r="AC103" s="456"/>
      <c r="AD103" s="456"/>
      <c r="AE103" s="457"/>
      <c r="AF103" s="455"/>
      <c r="AG103" s="456"/>
      <c r="AH103" s="456"/>
      <c r="AI103" s="456"/>
      <c r="AJ103" s="456"/>
      <c r="AK103" s="456"/>
      <c r="AL103" s="456"/>
      <c r="AM103" s="456"/>
      <c r="AN103" s="457"/>
      <c r="AO103" s="455"/>
      <c r="AP103" s="456"/>
      <c r="AQ103" s="456"/>
      <c r="AR103" s="456"/>
      <c r="AS103" s="456"/>
      <c r="AT103" s="456"/>
      <c r="AU103" s="456"/>
      <c r="AV103" s="456"/>
      <c r="AW103" s="456"/>
      <c r="AX103" s="456"/>
      <c r="AY103" s="456"/>
      <c r="AZ103" s="456"/>
      <c r="BA103" s="456"/>
      <c r="BB103" s="456"/>
      <c r="BC103" s="456"/>
      <c r="BD103" s="456"/>
      <c r="BE103" s="456"/>
      <c r="BF103" s="456"/>
      <c r="BG103" s="457"/>
      <c r="BH103" s="458"/>
      <c r="BI103" s="459"/>
      <c r="BJ103" s="459"/>
      <c r="BK103" s="459"/>
      <c r="BL103" s="459"/>
      <c r="BM103" s="460"/>
      <c r="BN103" s="216"/>
      <c r="BO103" s="216"/>
      <c r="BP103" s="1"/>
      <c r="BQ103" s="120">
        <f>IF($F$3="","",IF(N103=$F$3,COUNTIF(BQ$23:BQ102,"&gt;0")+1,0))</f>
        <v>0</v>
      </c>
      <c r="BR103" s="1"/>
      <c r="BS103" s="20" t="str">
        <f>IF($N103="","",IF(VLOOKUP(VLOOKUP($N103,IMPOSTAZIONI!$E$6:$I$13,5,FALSE),IMPOSTAZIONI!$B$25:$N$32,3,FALSE)=0,"",VLOOKUP(VLOOKUP($N103,IMPOSTAZIONI!$E$6:$I$13,5,FALSE),IMPOSTAZIONI!$B$25:$N$32,3,FALSE)))</f>
        <v/>
      </c>
      <c r="BT103" s="20" t="str">
        <f>IF($N103="","",IF(VLOOKUP(VLOOKUP($N103,IMPOSTAZIONI!$E$6:$I$13,5,FALSE),IMPOSTAZIONI!$B$25:$N$32,6,FALSE)=0,"",VLOOKUP(VLOOKUP($N103,IMPOSTAZIONI!$E$6:$I$13,5,FALSE),IMPOSTAZIONI!$B$25:$N$32,6,FALSE)))</f>
        <v/>
      </c>
      <c r="BU103" s="20" t="str">
        <f>IF($N103="","",IF(VLOOKUP(VLOOKUP($N103,IMPOSTAZIONI!$E$6:$I$13,5,FALSE),IMPOSTAZIONI!$B$25:$N$32,9,FALSE)=0,"",VLOOKUP(VLOOKUP($N103,IMPOSTAZIONI!$E$6:$I$13,5,FALSE),IMPOSTAZIONI!$B$25:$N$32,9,FALSE)))</f>
        <v/>
      </c>
      <c r="BV103" s="20" t="str">
        <f>IF($N103="","",IF(VLOOKUP(VLOOKUP($N103,IMPOSTAZIONI!$E$6:$I$13,5,FALSE),IMPOSTAZIONI!$B$25:$N$32,12,FALSE)=0,"",VLOOKUP(VLOOKUP($N103,IMPOSTAZIONI!$E$6:$I$13,5,FALSE),IMPOSTAZIONI!$B$25:$N$32,12,FALSE)))</f>
        <v/>
      </c>
      <c r="BW103" s="221" t="str">
        <f t="shared" si="63"/>
        <v/>
      </c>
      <c r="BX103" s="221" t="str">
        <f t="shared" si="55"/>
        <v/>
      </c>
      <c r="BY103" s="221">
        <f t="shared" si="56"/>
        <v>0</v>
      </c>
      <c r="BZ103" s="231">
        <f t="shared" si="57"/>
        <v>0</v>
      </c>
      <c r="CA103" s="246">
        <f t="shared" si="58"/>
        <v>0</v>
      </c>
      <c r="CB103" s="246">
        <f t="shared" si="64"/>
        <v>0</v>
      </c>
      <c r="CC103" s="246" t="str">
        <f t="shared" si="65"/>
        <v/>
      </c>
      <c r="CD103" s="246">
        <f t="shared" si="59"/>
        <v>5</v>
      </c>
      <c r="CE103" s="246">
        <f t="shared" si="66"/>
        <v>0</v>
      </c>
      <c r="CF103" s="276">
        <f t="shared" ref="CF103:CI122" si="68">COUNTIF($CE$23:$CE$3022,CONCATENATE($CD103,CF$21))</f>
        <v>0</v>
      </c>
      <c r="CG103" s="277">
        <f t="shared" si="68"/>
        <v>0</v>
      </c>
      <c r="CH103" s="277">
        <f t="shared" si="68"/>
        <v>0</v>
      </c>
      <c r="CI103" s="278">
        <f t="shared" si="68"/>
        <v>0</v>
      </c>
      <c r="CJ103" s="280">
        <f t="shared" si="67"/>
        <v>0</v>
      </c>
      <c r="CK103" s="232">
        <f t="shared" si="60"/>
        <v>0</v>
      </c>
      <c r="CL103" s="1"/>
    </row>
    <row r="104" spans="1:90" ht="18" customHeight="1">
      <c r="A104" s="1"/>
      <c r="B104" s="1"/>
      <c r="C104" s="216"/>
      <c r="D104" s="287" t="str">
        <f t="shared" si="61"/>
        <v/>
      </c>
      <c r="E104" s="449" t="str">
        <f t="shared" si="62"/>
        <v/>
      </c>
      <c r="F104" s="450"/>
      <c r="G104" s="451"/>
      <c r="H104" s="452"/>
      <c r="I104" s="453"/>
      <c r="J104" s="453"/>
      <c r="K104" s="453"/>
      <c r="L104" s="453"/>
      <c r="M104" s="454"/>
      <c r="N104" s="455"/>
      <c r="O104" s="456"/>
      <c r="P104" s="456"/>
      <c r="Q104" s="456"/>
      <c r="R104" s="456"/>
      <c r="S104" s="456"/>
      <c r="T104" s="456"/>
      <c r="U104" s="456"/>
      <c r="V104" s="456"/>
      <c r="W104" s="456"/>
      <c r="X104" s="456"/>
      <c r="Y104" s="456"/>
      <c r="Z104" s="456"/>
      <c r="AA104" s="456"/>
      <c r="AB104" s="456"/>
      <c r="AC104" s="456"/>
      <c r="AD104" s="456"/>
      <c r="AE104" s="457"/>
      <c r="AF104" s="455"/>
      <c r="AG104" s="456"/>
      <c r="AH104" s="456"/>
      <c r="AI104" s="456"/>
      <c r="AJ104" s="456"/>
      <c r="AK104" s="456"/>
      <c r="AL104" s="456"/>
      <c r="AM104" s="456"/>
      <c r="AN104" s="457"/>
      <c r="AO104" s="455"/>
      <c r="AP104" s="456"/>
      <c r="AQ104" s="456"/>
      <c r="AR104" s="456"/>
      <c r="AS104" s="456"/>
      <c r="AT104" s="456"/>
      <c r="AU104" s="456"/>
      <c r="AV104" s="456"/>
      <c r="AW104" s="456"/>
      <c r="AX104" s="456"/>
      <c r="AY104" s="456"/>
      <c r="AZ104" s="456"/>
      <c r="BA104" s="456"/>
      <c r="BB104" s="456"/>
      <c r="BC104" s="456"/>
      <c r="BD104" s="456"/>
      <c r="BE104" s="456"/>
      <c r="BF104" s="456"/>
      <c r="BG104" s="457"/>
      <c r="BH104" s="458"/>
      <c r="BI104" s="459"/>
      <c r="BJ104" s="459"/>
      <c r="BK104" s="459"/>
      <c r="BL104" s="459"/>
      <c r="BM104" s="460"/>
      <c r="BN104" s="216"/>
      <c r="BO104" s="216"/>
      <c r="BP104" s="1"/>
      <c r="BQ104" s="120">
        <f>IF($F$3="","",IF(N104=$F$3,COUNTIF(BQ$23:BQ103,"&gt;0")+1,0))</f>
        <v>0</v>
      </c>
      <c r="BR104" s="1"/>
      <c r="BS104" s="20" t="str">
        <f>IF($N104="","",IF(VLOOKUP(VLOOKUP($N104,IMPOSTAZIONI!$E$6:$I$13,5,FALSE),IMPOSTAZIONI!$B$25:$N$32,3,FALSE)=0,"",VLOOKUP(VLOOKUP($N104,IMPOSTAZIONI!$E$6:$I$13,5,FALSE),IMPOSTAZIONI!$B$25:$N$32,3,FALSE)))</f>
        <v/>
      </c>
      <c r="BT104" s="20" t="str">
        <f>IF($N104="","",IF(VLOOKUP(VLOOKUP($N104,IMPOSTAZIONI!$E$6:$I$13,5,FALSE),IMPOSTAZIONI!$B$25:$N$32,6,FALSE)=0,"",VLOOKUP(VLOOKUP($N104,IMPOSTAZIONI!$E$6:$I$13,5,FALSE),IMPOSTAZIONI!$B$25:$N$32,6,FALSE)))</f>
        <v/>
      </c>
      <c r="BU104" s="20" t="str">
        <f>IF($N104="","",IF(VLOOKUP(VLOOKUP($N104,IMPOSTAZIONI!$E$6:$I$13,5,FALSE),IMPOSTAZIONI!$B$25:$N$32,9,FALSE)=0,"",VLOOKUP(VLOOKUP($N104,IMPOSTAZIONI!$E$6:$I$13,5,FALSE),IMPOSTAZIONI!$B$25:$N$32,9,FALSE)))</f>
        <v/>
      </c>
      <c r="BV104" s="20" t="str">
        <f>IF($N104="","",IF(VLOOKUP(VLOOKUP($N104,IMPOSTAZIONI!$E$6:$I$13,5,FALSE),IMPOSTAZIONI!$B$25:$N$32,12,FALSE)=0,"",VLOOKUP(VLOOKUP($N104,IMPOSTAZIONI!$E$6:$I$13,5,FALSE),IMPOSTAZIONI!$B$25:$N$32,12,FALSE)))</f>
        <v/>
      </c>
      <c r="BW104" s="221" t="str">
        <f t="shared" si="63"/>
        <v/>
      </c>
      <c r="BX104" s="221" t="str">
        <f t="shared" si="55"/>
        <v/>
      </c>
      <c r="BY104" s="221">
        <f t="shared" si="56"/>
        <v>0</v>
      </c>
      <c r="BZ104" s="231">
        <f t="shared" si="57"/>
        <v>0</v>
      </c>
      <c r="CA104" s="246">
        <f t="shared" si="58"/>
        <v>0</v>
      </c>
      <c r="CB104" s="246">
        <f t="shared" si="64"/>
        <v>0</v>
      </c>
      <c r="CC104" s="246" t="str">
        <f t="shared" si="65"/>
        <v/>
      </c>
      <c r="CD104" s="246">
        <f t="shared" si="59"/>
        <v>5</v>
      </c>
      <c r="CE104" s="246">
        <f t="shared" si="66"/>
        <v>0</v>
      </c>
      <c r="CF104" s="276">
        <f t="shared" si="68"/>
        <v>0</v>
      </c>
      <c r="CG104" s="277">
        <f t="shared" si="68"/>
        <v>0</v>
      </c>
      <c r="CH104" s="277">
        <f t="shared" si="68"/>
        <v>0</v>
      </c>
      <c r="CI104" s="278">
        <f t="shared" si="68"/>
        <v>0</v>
      </c>
      <c r="CJ104" s="280">
        <f t="shared" si="67"/>
        <v>0</v>
      </c>
      <c r="CK104" s="232">
        <f t="shared" si="60"/>
        <v>0</v>
      </c>
      <c r="CL104" s="1"/>
    </row>
    <row r="105" spans="1:90" ht="18" customHeight="1">
      <c r="A105" s="1"/>
      <c r="B105" s="1"/>
      <c r="C105" s="216"/>
      <c r="D105" s="287" t="str">
        <f t="shared" si="61"/>
        <v/>
      </c>
      <c r="E105" s="449" t="str">
        <f t="shared" si="62"/>
        <v/>
      </c>
      <c r="F105" s="450"/>
      <c r="G105" s="451"/>
      <c r="H105" s="452"/>
      <c r="I105" s="453"/>
      <c r="J105" s="453"/>
      <c r="K105" s="453"/>
      <c r="L105" s="453"/>
      <c r="M105" s="454"/>
      <c r="N105" s="455"/>
      <c r="O105" s="456"/>
      <c r="P105" s="456"/>
      <c r="Q105" s="456"/>
      <c r="R105" s="456"/>
      <c r="S105" s="456"/>
      <c r="T105" s="456"/>
      <c r="U105" s="456"/>
      <c r="V105" s="456"/>
      <c r="W105" s="456"/>
      <c r="X105" s="456"/>
      <c r="Y105" s="456"/>
      <c r="Z105" s="456"/>
      <c r="AA105" s="456"/>
      <c r="AB105" s="456"/>
      <c r="AC105" s="456"/>
      <c r="AD105" s="456"/>
      <c r="AE105" s="457"/>
      <c r="AF105" s="455"/>
      <c r="AG105" s="456"/>
      <c r="AH105" s="456"/>
      <c r="AI105" s="456"/>
      <c r="AJ105" s="456"/>
      <c r="AK105" s="456"/>
      <c r="AL105" s="456"/>
      <c r="AM105" s="456"/>
      <c r="AN105" s="457"/>
      <c r="AO105" s="455"/>
      <c r="AP105" s="456"/>
      <c r="AQ105" s="456"/>
      <c r="AR105" s="456"/>
      <c r="AS105" s="456"/>
      <c r="AT105" s="456"/>
      <c r="AU105" s="456"/>
      <c r="AV105" s="456"/>
      <c r="AW105" s="456"/>
      <c r="AX105" s="456"/>
      <c r="AY105" s="456"/>
      <c r="AZ105" s="456"/>
      <c r="BA105" s="456"/>
      <c r="BB105" s="456"/>
      <c r="BC105" s="456"/>
      <c r="BD105" s="456"/>
      <c r="BE105" s="456"/>
      <c r="BF105" s="456"/>
      <c r="BG105" s="457"/>
      <c r="BH105" s="458"/>
      <c r="BI105" s="459"/>
      <c r="BJ105" s="459"/>
      <c r="BK105" s="459"/>
      <c r="BL105" s="459"/>
      <c r="BM105" s="460"/>
      <c r="BN105" s="216"/>
      <c r="BO105" s="216"/>
      <c r="BP105" s="1"/>
      <c r="BQ105" s="120">
        <f>IF($F$3="","",IF(N105=$F$3,COUNTIF(BQ$23:BQ104,"&gt;0")+1,0))</f>
        <v>0</v>
      </c>
      <c r="BR105" s="1"/>
      <c r="BS105" s="20" t="str">
        <f>IF($N105="","",IF(VLOOKUP(VLOOKUP($N105,IMPOSTAZIONI!$E$6:$I$13,5,FALSE),IMPOSTAZIONI!$B$25:$N$32,3,FALSE)=0,"",VLOOKUP(VLOOKUP($N105,IMPOSTAZIONI!$E$6:$I$13,5,FALSE),IMPOSTAZIONI!$B$25:$N$32,3,FALSE)))</f>
        <v/>
      </c>
      <c r="BT105" s="20" t="str">
        <f>IF($N105="","",IF(VLOOKUP(VLOOKUP($N105,IMPOSTAZIONI!$E$6:$I$13,5,FALSE),IMPOSTAZIONI!$B$25:$N$32,6,FALSE)=0,"",VLOOKUP(VLOOKUP($N105,IMPOSTAZIONI!$E$6:$I$13,5,FALSE),IMPOSTAZIONI!$B$25:$N$32,6,FALSE)))</f>
        <v/>
      </c>
      <c r="BU105" s="20" t="str">
        <f>IF($N105="","",IF(VLOOKUP(VLOOKUP($N105,IMPOSTAZIONI!$E$6:$I$13,5,FALSE),IMPOSTAZIONI!$B$25:$N$32,9,FALSE)=0,"",VLOOKUP(VLOOKUP($N105,IMPOSTAZIONI!$E$6:$I$13,5,FALSE),IMPOSTAZIONI!$B$25:$N$32,9,FALSE)))</f>
        <v/>
      </c>
      <c r="BV105" s="20" t="str">
        <f>IF($N105="","",IF(VLOOKUP(VLOOKUP($N105,IMPOSTAZIONI!$E$6:$I$13,5,FALSE),IMPOSTAZIONI!$B$25:$N$32,12,FALSE)=0,"",VLOOKUP(VLOOKUP($N105,IMPOSTAZIONI!$E$6:$I$13,5,FALSE),IMPOSTAZIONI!$B$25:$N$32,12,FALSE)))</f>
        <v/>
      </c>
      <c r="BW105" s="221" t="str">
        <f t="shared" si="63"/>
        <v/>
      </c>
      <c r="BX105" s="221" t="str">
        <f t="shared" si="55"/>
        <v/>
      </c>
      <c r="BY105" s="221">
        <f t="shared" si="56"/>
        <v>0</v>
      </c>
      <c r="BZ105" s="231">
        <f t="shared" si="57"/>
        <v>0</v>
      </c>
      <c r="CA105" s="246">
        <f t="shared" si="58"/>
        <v>0</v>
      </c>
      <c r="CB105" s="246">
        <f t="shared" si="64"/>
        <v>0</v>
      </c>
      <c r="CC105" s="246" t="str">
        <f t="shared" si="65"/>
        <v/>
      </c>
      <c r="CD105" s="246">
        <f t="shared" si="59"/>
        <v>5</v>
      </c>
      <c r="CE105" s="246">
        <f t="shared" si="66"/>
        <v>0</v>
      </c>
      <c r="CF105" s="276">
        <f t="shared" si="68"/>
        <v>0</v>
      </c>
      <c r="CG105" s="277">
        <f t="shared" si="68"/>
        <v>0</v>
      </c>
      <c r="CH105" s="277">
        <f t="shared" si="68"/>
        <v>0</v>
      </c>
      <c r="CI105" s="278">
        <f t="shared" si="68"/>
        <v>0</v>
      </c>
      <c r="CJ105" s="280">
        <f t="shared" si="67"/>
        <v>0</v>
      </c>
      <c r="CK105" s="232">
        <f t="shared" si="60"/>
        <v>0</v>
      </c>
      <c r="CL105" s="1"/>
    </row>
    <row r="106" spans="1:90" ht="18" customHeight="1">
      <c r="A106" s="1"/>
      <c r="B106" s="1"/>
      <c r="C106" s="216"/>
      <c r="D106" s="287" t="str">
        <f t="shared" si="61"/>
        <v/>
      </c>
      <c r="E106" s="449" t="str">
        <f t="shared" si="62"/>
        <v/>
      </c>
      <c r="F106" s="450"/>
      <c r="G106" s="451"/>
      <c r="H106" s="452"/>
      <c r="I106" s="453"/>
      <c r="J106" s="453"/>
      <c r="K106" s="453"/>
      <c r="L106" s="453"/>
      <c r="M106" s="454"/>
      <c r="N106" s="455"/>
      <c r="O106" s="456"/>
      <c r="P106" s="456"/>
      <c r="Q106" s="456"/>
      <c r="R106" s="456"/>
      <c r="S106" s="456"/>
      <c r="T106" s="456"/>
      <c r="U106" s="456"/>
      <c r="V106" s="456"/>
      <c r="W106" s="456"/>
      <c r="X106" s="456"/>
      <c r="Y106" s="456"/>
      <c r="Z106" s="456"/>
      <c r="AA106" s="456"/>
      <c r="AB106" s="456"/>
      <c r="AC106" s="456"/>
      <c r="AD106" s="456"/>
      <c r="AE106" s="457"/>
      <c r="AF106" s="455"/>
      <c r="AG106" s="456"/>
      <c r="AH106" s="456"/>
      <c r="AI106" s="456"/>
      <c r="AJ106" s="456"/>
      <c r="AK106" s="456"/>
      <c r="AL106" s="456"/>
      <c r="AM106" s="456"/>
      <c r="AN106" s="457"/>
      <c r="AO106" s="455"/>
      <c r="AP106" s="456"/>
      <c r="AQ106" s="456"/>
      <c r="AR106" s="456"/>
      <c r="AS106" s="456"/>
      <c r="AT106" s="456"/>
      <c r="AU106" s="456"/>
      <c r="AV106" s="456"/>
      <c r="AW106" s="456"/>
      <c r="AX106" s="456"/>
      <c r="AY106" s="456"/>
      <c r="AZ106" s="456"/>
      <c r="BA106" s="456"/>
      <c r="BB106" s="456"/>
      <c r="BC106" s="456"/>
      <c r="BD106" s="456"/>
      <c r="BE106" s="456"/>
      <c r="BF106" s="456"/>
      <c r="BG106" s="457"/>
      <c r="BH106" s="458"/>
      <c r="BI106" s="459"/>
      <c r="BJ106" s="459"/>
      <c r="BK106" s="459"/>
      <c r="BL106" s="459"/>
      <c r="BM106" s="460"/>
      <c r="BN106" s="216"/>
      <c r="BO106" s="216"/>
      <c r="BP106" s="1"/>
      <c r="BQ106" s="120">
        <f>IF($F$3="","",IF(N106=$F$3,COUNTIF(BQ$23:BQ105,"&gt;0")+1,0))</f>
        <v>0</v>
      </c>
      <c r="BR106" s="1"/>
      <c r="BS106" s="20" t="str">
        <f>IF($N106="","",IF(VLOOKUP(VLOOKUP($N106,IMPOSTAZIONI!$E$6:$I$13,5,FALSE),IMPOSTAZIONI!$B$25:$N$32,3,FALSE)=0,"",VLOOKUP(VLOOKUP($N106,IMPOSTAZIONI!$E$6:$I$13,5,FALSE),IMPOSTAZIONI!$B$25:$N$32,3,FALSE)))</f>
        <v/>
      </c>
      <c r="BT106" s="20" t="str">
        <f>IF($N106="","",IF(VLOOKUP(VLOOKUP($N106,IMPOSTAZIONI!$E$6:$I$13,5,FALSE),IMPOSTAZIONI!$B$25:$N$32,6,FALSE)=0,"",VLOOKUP(VLOOKUP($N106,IMPOSTAZIONI!$E$6:$I$13,5,FALSE),IMPOSTAZIONI!$B$25:$N$32,6,FALSE)))</f>
        <v/>
      </c>
      <c r="BU106" s="20" t="str">
        <f>IF($N106="","",IF(VLOOKUP(VLOOKUP($N106,IMPOSTAZIONI!$E$6:$I$13,5,FALSE),IMPOSTAZIONI!$B$25:$N$32,9,FALSE)=0,"",VLOOKUP(VLOOKUP($N106,IMPOSTAZIONI!$E$6:$I$13,5,FALSE),IMPOSTAZIONI!$B$25:$N$32,9,FALSE)))</f>
        <v/>
      </c>
      <c r="BV106" s="20" t="str">
        <f>IF($N106="","",IF(VLOOKUP(VLOOKUP($N106,IMPOSTAZIONI!$E$6:$I$13,5,FALSE),IMPOSTAZIONI!$B$25:$N$32,12,FALSE)=0,"",VLOOKUP(VLOOKUP($N106,IMPOSTAZIONI!$E$6:$I$13,5,FALSE),IMPOSTAZIONI!$B$25:$N$32,12,FALSE)))</f>
        <v/>
      </c>
      <c r="BW106" s="221" t="str">
        <f t="shared" si="63"/>
        <v/>
      </c>
      <c r="BX106" s="221" t="str">
        <f t="shared" si="55"/>
        <v/>
      </c>
      <c r="BY106" s="221">
        <f t="shared" si="56"/>
        <v>0</v>
      </c>
      <c r="BZ106" s="231">
        <f t="shared" si="57"/>
        <v>0</v>
      </c>
      <c r="CA106" s="246">
        <f t="shared" si="58"/>
        <v>0</v>
      </c>
      <c r="CB106" s="246">
        <f t="shared" si="64"/>
        <v>0</v>
      </c>
      <c r="CC106" s="246" t="str">
        <f t="shared" si="65"/>
        <v/>
      </c>
      <c r="CD106" s="246">
        <f t="shared" si="59"/>
        <v>5</v>
      </c>
      <c r="CE106" s="246">
        <f t="shared" si="66"/>
        <v>0</v>
      </c>
      <c r="CF106" s="276">
        <f t="shared" si="68"/>
        <v>0</v>
      </c>
      <c r="CG106" s="277">
        <f t="shared" si="68"/>
        <v>0</v>
      </c>
      <c r="CH106" s="277">
        <f t="shared" si="68"/>
        <v>0</v>
      </c>
      <c r="CI106" s="278">
        <f t="shared" si="68"/>
        <v>0</v>
      </c>
      <c r="CJ106" s="280">
        <f t="shared" si="67"/>
        <v>0</v>
      </c>
      <c r="CK106" s="232">
        <f t="shared" si="60"/>
        <v>0</v>
      </c>
      <c r="CL106" s="1"/>
    </row>
    <row r="107" spans="1:90" ht="18" customHeight="1">
      <c r="A107" s="1"/>
      <c r="B107" s="1"/>
      <c r="C107" s="216"/>
      <c r="D107" s="287" t="str">
        <f t="shared" si="61"/>
        <v/>
      </c>
      <c r="E107" s="449" t="str">
        <f t="shared" si="62"/>
        <v/>
      </c>
      <c r="F107" s="450"/>
      <c r="G107" s="451"/>
      <c r="H107" s="452"/>
      <c r="I107" s="453"/>
      <c r="J107" s="453"/>
      <c r="K107" s="453"/>
      <c r="L107" s="453"/>
      <c r="M107" s="454"/>
      <c r="N107" s="455"/>
      <c r="O107" s="456"/>
      <c r="P107" s="456"/>
      <c r="Q107" s="456"/>
      <c r="R107" s="456"/>
      <c r="S107" s="456"/>
      <c r="T107" s="456"/>
      <c r="U107" s="456"/>
      <c r="V107" s="456"/>
      <c r="W107" s="456"/>
      <c r="X107" s="456"/>
      <c r="Y107" s="456"/>
      <c r="Z107" s="456"/>
      <c r="AA107" s="456"/>
      <c r="AB107" s="456"/>
      <c r="AC107" s="456"/>
      <c r="AD107" s="456"/>
      <c r="AE107" s="457"/>
      <c r="AF107" s="455"/>
      <c r="AG107" s="456"/>
      <c r="AH107" s="456"/>
      <c r="AI107" s="456"/>
      <c r="AJ107" s="456"/>
      <c r="AK107" s="456"/>
      <c r="AL107" s="456"/>
      <c r="AM107" s="456"/>
      <c r="AN107" s="457"/>
      <c r="AO107" s="455"/>
      <c r="AP107" s="456"/>
      <c r="AQ107" s="456"/>
      <c r="AR107" s="456"/>
      <c r="AS107" s="456"/>
      <c r="AT107" s="456"/>
      <c r="AU107" s="456"/>
      <c r="AV107" s="456"/>
      <c r="AW107" s="456"/>
      <c r="AX107" s="456"/>
      <c r="AY107" s="456"/>
      <c r="AZ107" s="456"/>
      <c r="BA107" s="456"/>
      <c r="BB107" s="456"/>
      <c r="BC107" s="456"/>
      <c r="BD107" s="456"/>
      <c r="BE107" s="456"/>
      <c r="BF107" s="456"/>
      <c r="BG107" s="457"/>
      <c r="BH107" s="458"/>
      <c r="BI107" s="459"/>
      <c r="BJ107" s="459"/>
      <c r="BK107" s="459"/>
      <c r="BL107" s="459"/>
      <c r="BM107" s="460"/>
      <c r="BN107" s="216"/>
      <c r="BO107" s="216"/>
      <c r="BP107" s="1"/>
      <c r="BQ107" s="120">
        <f>IF($F$3="","",IF(N107=$F$3,COUNTIF(BQ$23:BQ106,"&gt;0")+1,0))</f>
        <v>0</v>
      </c>
      <c r="BR107" s="1"/>
      <c r="BS107" s="20" t="str">
        <f>IF($N107="","",IF(VLOOKUP(VLOOKUP($N107,IMPOSTAZIONI!$E$6:$I$13,5,FALSE),IMPOSTAZIONI!$B$25:$N$32,3,FALSE)=0,"",VLOOKUP(VLOOKUP($N107,IMPOSTAZIONI!$E$6:$I$13,5,FALSE),IMPOSTAZIONI!$B$25:$N$32,3,FALSE)))</f>
        <v/>
      </c>
      <c r="BT107" s="20" t="str">
        <f>IF($N107="","",IF(VLOOKUP(VLOOKUP($N107,IMPOSTAZIONI!$E$6:$I$13,5,FALSE),IMPOSTAZIONI!$B$25:$N$32,6,FALSE)=0,"",VLOOKUP(VLOOKUP($N107,IMPOSTAZIONI!$E$6:$I$13,5,FALSE),IMPOSTAZIONI!$B$25:$N$32,6,FALSE)))</f>
        <v/>
      </c>
      <c r="BU107" s="20" t="str">
        <f>IF($N107="","",IF(VLOOKUP(VLOOKUP($N107,IMPOSTAZIONI!$E$6:$I$13,5,FALSE),IMPOSTAZIONI!$B$25:$N$32,9,FALSE)=0,"",VLOOKUP(VLOOKUP($N107,IMPOSTAZIONI!$E$6:$I$13,5,FALSE),IMPOSTAZIONI!$B$25:$N$32,9,FALSE)))</f>
        <v/>
      </c>
      <c r="BV107" s="20" t="str">
        <f>IF($N107="","",IF(VLOOKUP(VLOOKUP($N107,IMPOSTAZIONI!$E$6:$I$13,5,FALSE),IMPOSTAZIONI!$B$25:$N$32,12,FALSE)=0,"",VLOOKUP(VLOOKUP($N107,IMPOSTAZIONI!$E$6:$I$13,5,FALSE),IMPOSTAZIONI!$B$25:$N$32,12,FALSE)))</f>
        <v/>
      </c>
      <c r="BW107" s="221" t="str">
        <f t="shared" si="63"/>
        <v/>
      </c>
      <c r="BX107" s="221" t="str">
        <f t="shared" si="55"/>
        <v/>
      </c>
      <c r="BY107" s="221">
        <f t="shared" si="56"/>
        <v>0</v>
      </c>
      <c r="BZ107" s="231">
        <f t="shared" si="57"/>
        <v>0</v>
      </c>
      <c r="CA107" s="246">
        <f t="shared" si="58"/>
        <v>0</v>
      </c>
      <c r="CB107" s="246">
        <f t="shared" si="64"/>
        <v>0</v>
      </c>
      <c r="CC107" s="246" t="str">
        <f t="shared" si="65"/>
        <v/>
      </c>
      <c r="CD107" s="246">
        <f t="shared" si="59"/>
        <v>5</v>
      </c>
      <c r="CE107" s="246">
        <f t="shared" si="66"/>
        <v>0</v>
      </c>
      <c r="CF107" s="276">
        <f t="shared" si="68"/>
        <v>0</v>
      </c>
      <c r="CG107" s="277">
        <f t="shared" si="68"/>
        <v>0</v>
      </c>
      <c r="CH107" s="277">
        <f t="shared" si="68"/>
        <v>0</v>
      </c>
      <c r="CI107" s="278">
        <f t="shared" si="68"/>
        <v>0</v>
      </c>
      <c r="CJ107" s="280">
        <f t="shared" si="67"/>
        <v>0</v>
      </c>
      <c r="CK107" s="232">
        <f t="shared" si="60"/>
        <v>0</v>
      </c>
      <c r="CL107" s="1"/>
    </row>
    <row r="108" spans="1:90" ht="18" customHeight="1">
      <c r="A108" s="1"/>
      <c r="B108" s="1"/>
      <c r="C108" s="216"/>
      <c r="D108" s="287" t="str">
        <f t="shared" si="61"/>
        <v/>
      </c>
      <c r="E108" s="449" t="str">
        <f t="shared" si="62"/>
        <v/>
      </c>
      <c r="F108" s="450"/>
      <c r="G108" s="451"/>
      <c r="H108" s="452"/>
      <c r="I108" s="453"/>
      <c r="J108" s="453"/>
      <c r="K108" s="453"/>
      <c r="L108" s="453"/>
      <c r="M108" s="454"/>
      <c r="N108" s="455"/>
      <c r="O108" s="456"/>
      <c r="P108" s="456"/>
      <c r="Q108" s="456"/>
      <c r="R108" s="456"/>
      <c r="S108" s="456"/>
      <c r="T108" s="456"/>
      <c r="U108" s="456"/>
      <c r="V108" s="456"/>
      <c r="W108" s="456"/>
      <c r="X108" s="456"/>
      <c r="Y108" s="456"/>
      <c r="Z108" s="456"/>
      <c r="AA108" s="456"/>
      <c r="AB108" s="456"/>
      <c r="AC108" s="456"/>
      <c r="AD108" s="456"/>
      <c r="AE108" s="457"/>
      <c r="AF108" s="455"/>
      <c r="AG108" s="456"/>
      <c r="AH108" s="456"/>
      <c r="AI108" s="456"/>
      <c r="AJ108" s="456"/>
      <c r="AK108" s="456"/>
      <c r="AL108" s="456"/>
      <c r="AM108" s="456"/>
      <c r="AN108" s="457"/>
      <c r="AO108" s="455"/>
      <c r="AP108" s="456"/>
      <c r="AQ108" s="456"/>
      <c r="AR108" s="456"/>
      <c r="AS108" s="456"/>
      <c r="AT108" s="456"/>
      <c r="AU108" s="456"/>
      <c r="AV108" s="456"/>
      <c r="AW108" s="456"/>
      <c r="AX108" s="456"/>
      <c r="AY108" s="456"/>
      <c r="AZ108" s="456"/>
      <c r="BA108" s="456"/>
      <c r="BB108" s="456"/>
      <c r="BC108" s="456"/>
      <c r="BD108" s="456"/>
      <c r="BE108" s="456"/>
      <c r="BF108" s="456"/>
      <c r="BG108" s="457"/>
      <c r="BH108" s="458"/>
      <c r="BI108" s="459"/>
      <c r="BJ108" s="459"/>
      <c r="BK108" s="459"/>
      <c r="BL108" s="459"/>
      <c r="BM108" s="460"/>
      <c r="BN108" s="216"/>
      <c r="BO108" s="216"/>
      <c r="BP108" s="1"/>
      <c r="BQ108" s="120">
        <f>IF($F$3="","",IF(N108=$F$3,COUNTIF(BQ$23:BQ107,"&gt;0")+1,0))</f>
        <v>0</v>
      </c>
      <c r="BR108" s="1"/>
      <c r="BS108" s="20" t="str">
        <f>IF($N108="","",IF(VLOOKUP(VLOOKUP($N108,IMPOSTAZIONI!$E$6:$I$13,5,FALSE),IMPOSTAZIONI!$B$25:$N$32,3,FALSE)=0,"",VLOOKUP(VLOOKUP($N108,IMPOSTAZIONI!$E$6:$I$13,5,FALSE),IMPOSTAZIONI!$B$25:$N$32,3,FALSE)))</f>
        <v/>
      </c>
      <c r="BT108" s="20" t="str">
        <f>IF($N108="","",IF(VLOOKUP(VLOOKUP($N108,IMPOSTAZIONI!$E$6:$I$13,5,FALSE),IMPOSTAZIONI!$B$25:$N$32,6,FALSE)=0,"",VLOOKUP(VLOOKUP($N108,IMPOSTAZIONI!$E$6:$I$13,5,FALSE),IMPOSTAZIONI!$B$25:$N$32,6,FALSE)))</f>
        <v/>
      </c>
      <c r="BU108" s="20" t="str">
        <f>IF($N108="","",IF(VLOOKUP(VLOOKUP($N108,IMPOSTAZIONI!$E$6:$I$13,5,FALSE),IMPOSTAZIONI!$B$25:$N$32,9,FALSE)=0,"",VLOOKUP(VLOOKUP($N108,IMPOSTAZIONI!$E$6:$I$13,5,FALSE),IMPOSTAZIONI!$B$25:$N$32,9,FALSE)))</f>
        <v/>
      </c>
      <c r="BV108" s="20" t="str">
        <f>IF($N108="","",IF(VLOOKUP(VLOOKUP($N108,IMPOSTAZIONI!$E$6:$I$13,5,FALSE),IMPOSTAZIONI!$B$25:$N$32,12,FALSE)=0,"",VLOOKUP(VLOOKUP($N108,IMPOSTAZIONI!$E$6:$I$13,5,FALSE),IMPOSTAZIONI!$B$25:$N$32,12,FALSE)))</f>
        <v/>
      </c>
      <c r="BW108" s="221" t="str">
        <f t="shared" si="63"/>
        <v/>
      </c>
      <c r="BX108" s="221" t="str">
        <f t="shared" si="55"/>
        <v/>
      </c>
      <c r="BY108" s="221">
        <f t="shared" si="56"/>
        <v>0</v>
      </c>
      <c r="BZ108" s="231">
        <f t="shared" si="57"/>
        <v>0</v>
      </c>
      <c r="CA108" s="246">
        <f t="shared" si="58"/>
        <v>0</v>
      </c>
      <c r="CB108" s="246">
        <f t="shared" si="64"/>
        <v>0</v>
      </c>
      <c r="CC108" s="246" t="str">
        <f t="shared" si="65"/>
        <v/>
      </c>
      <c r="CD108" s="246">
        <f t="shared" si="59"/>
        <v>5</v>
      </c>
      <c r="CE108" s="246">
        <f t="shared" si="66"/>
        <v>0</v>
      </c>
      <c r="CF108" s="276">
        <f t="shared" si="68"/>
        <v>0</v>
      </c>
      <c r="CG108" s="277">
        <f t="shared" si="68"/>
        <v>0</v>
      </c>
      <c r="CH108" s="277">
        <f t="shared" si="68"/>
        <v>0</v>
      </c>
      <c r="CI108" s="278">
        <f t="shared" si="68"/>
        <v>0</v>
      </c>
      <c r="CJ108" s="280">
        <f t="shared" si="67"/>
        <v>0</v>
      </c>
      <c r="CK108" s="232">
        <f t="shared" si="60"/>
        <v>0</v>
      </c>
      <c r="CL108" s="1"/>
    </row>
    <row r="109" spans="1:90" ht="18" customHeight="1">
      <c r="A109" s="1"/>
      <c r="B109" s="1"/>
      <c r="C109" s="216"/>
      <c r="D109" s="287" t="str">
        <f t="shared" si="61"/>
        <v/>
      </c>
      <c r="E109" s="449" t="str">
        <f t="shared" si="62"/>
        <v/>
      </c>
      <c r="F109" s="450"/>
      <c r="G109" s="451"/>
      <c r="H109" s="452"/>
      <c r="I109" s="453"/>
      <c r="J109" s="453"/>
      <c r="K109" s="453"/>
      <c r="L109" s="453"/>
      <c r="M109" s="454"/>
      <c r="N109" s="455"/>
      <c r="O109" s="456"/>
      <c r="P109" s="456"/>
      <c r="Q109" s="456"/>
      <c r="R109" s="456"/>
      <c r="S109" s="456"/>
      <c r="T109" s="456"/>
      <c r="U109" s="456"/>
      <c r="V109" s="456"/>
      <c r="W109" s="456"/>
      <c r="X109" s="456"/>
      <c r="Y109" s="456"/>
      <c r="Z109" s="456"/>
      <c r="AA109" s="456"/>
      <c r="AB109" s="456"/>
      <c r="AC109" s="456"/>
      <c r="AD109" s="456"/>
      <c r="AE109" s="457"/>
      <c r="AF109" s="455"/>
      <c r="AG109" s="456"/>
      <c r="AH109" s="456"/>
      <c r="AI109" s="456"/>
      <c r="AJ109" s="456"/>
      <c r="AK109" s="456"/>
      <c r="AL109" s="456"/>
      <c r="AM109" s="456"/>
      <c r="AN109" s="457"/>
      <c r="AO109" s="455"/>
      <c r="AP109" s="456"/>
      <c r="AQ109" s="456"/>
      <c r="AR109" s="456"/>
      <c r="AS109" s="456"/>
      <c r="AT109" s="456"/>
      <c r="AU109" s="456"/>
      <c r="AV109" s="456"/>
      <c r="AW109" s="456"/>
      <c r="AX109" s="456"/>
      <c r="AY109" s="456"/>
      <c r="AZ109" s="456"/>
      <c r="BA109" s="456"/>
      <c r="BB109" s="456"/>
      <c r="BC109" s="456"/>
      <c r="BD109" s="456"/>
      <c r="BE109" s="456"/>
      <c r="BF109" s="456"/>
      <c r="BG109" s="457"/>
      <c r="BH109" s="458"/>
      <c r="BI109" s="459"/>
      <c r="BJ109" s="459"/>
      <c r="BK109" s="459"/>
      <c r="BL109" s="459"/>
      <c r="BM109" s="460"/>
      <c r="BN109" s="216"/>
      <c r="BO109" s="216"/>
      <c r="BP109" s="1"/>
      <c r="BQ109" s="120">
        <f>IF($F$3="","",IF(N109=$F$3,COUNTIF(BQ$23:BQ108,"&gt;0")+1,0))</f>
        <v>0</v>
      </c>
      <c r="BR109" s="1"/>
      <c r="BS109" s="20" t="str">
        <f>IF($N109="","",IF(VLOOKUP(VLOOKUP($N109,IMPOSTAZIONI!$E$6:$I$13,5,FALSE),IMPOSTAZIONI!$B$25:$N$32,3,FALSE)=0,"",VLOOKUP(VLOOKUP($N109,IMPOSTAZIONI!$E$6:$I$13,5,FALSE),IMPOSTAZIONI!$B$25:$N$32,3,FALSE)))</f>
        <v/>
      </c>
      <c r="BT109" s="20" t="str">
        <f>IF($N109="","",IF(VLOOKUP(VLOOKUP($N109,IMPOSTAZIONI!$E$6:$I$13,5,FALSE),IMPOSTAZIONI!$B$25:$N$32,6,FALSE)=0,"",VLOOKUP(VLOOKUP($N109,IMPOSTAZIONI!$E$6:$I$13,5,FALSE),IMPOSTAZIONI!$B$25:$N$32,6,FALSE)))</f>
        <v/>
      </c>
      <c r="BU109" s="20" t="str">
        <f>IF($N109="","",IF(VLOOKUP(VLOOKUP($N109,IMPOSTAZIONI!$E$6:$I$13,5,FALSE),IMPOSTAZIONI!$B$25:$N$32,9,FALSE)=0,"",VLOOKUP(VLOOKUP($N109,IMPOSTAZIONI!$E$6:$I$13,5,FALSE),IMPOSTAZIONI!$B$25:$N$32,9,FALSE)))</f>
        <v/>
      </c>
      <c r="BV109" s="20" t="str">
        <f>IF($N109="","",IF(VLOOKUP(VLOOKUP($N109,IMPOSTAZIONI!$E$6:$I$13,5,FALSE),IMPOSTAZIONI!$B$25:$N$32,12,FALSE)=0,"",VLOOKUP(VLOOKUP($N109,IMPOSTAZIONI!$E$6:$I$13,5,FALSE),IMPOSTAZIONI!$B$25:$N$32,12,FALSE)))</f>
        <v/>
      </c>
      <c r="BW109" s="221" t="str">
        <f t="shared" si="63"/>
        <v/>
      </c>
      <c r="BX109" s="221" t="str">
        <f t="shared" si="55"/>
        <v/>
      </c>
      <c r="BY109" s="221">
        <f t="shared" si="56"/>
        <v>0</v>
      </c>
      <c r="BZ109" s="231">
        <f t="shared" si="57"/>
        <v>0</v>
      </c>
      <c r="CA109" s="246">
        <f t="shared" si="58"/>
        <v>0</v>
      </c>
      <c r="CB109" s="246">
        <f t="shared" si="64"/>
        <v>0</v>
      </c>
      <c r="CC109" s="246" t="str">
        <f t="shared" si="65"/>
        <v/>
      </c>
      <c r="CD109" s="246">
        <f t="shared" si="59"/>
        <v>5</v>
      </c>
      <c r="CE109" s="246">
        <f t="shared" si="66"/>
        <v>0</v>
      </c>
      <c r="CF109" s="276">
        <f t="shared" si="68"/>
        <v>0</v>
      </c>
      <c r="CG109" s="277">
        <f t="shared" si="68"/>
        <v>0</v>
      </c>
      <c r="CH109" s="277">
        <f t="shared" si="68"/>
        <v>0</v>
      </c>
      <c r="CI109" s="278">
        <f t="shared" si="68"/>
        <v>0</v>
      </c>
      <c r="CJ109" s="280">
        <f t="shared" si="67"/>
        <v>0</v>
      </c>
      <c r="CK109" s="232">
        <f t="shared" si="60"/>
        <v>0</v>
      </c>
      <c r="CL109" s="1"/>
    </row>
    <row r="110" spans="1:90" ht="18" customHeight="1">
      <c r="A110" s="1"/>
      <c r="B110" s="1"/>
      <c r="C110" s="216"/>
      <c r="D110" s="287" t="str">
        <f t="shared" si="61"/>
        <v/>
      </c>
      <c r="E110" s="449" t="str">
        <f t="shared" si="62"/>
        <v/>
      </c>
      <c r="F110" s="450"/>
      <c r="G110" s="451"/>
      <c r="H110" s="452"/>
      <c r="I110" s="453"/>
      <c r="J110" s="453"/>
      <c r="K110" s="453"/>
      <c r="L110" s="453"/>
      <c r="M110" s="454"/>
      <c r="N110" s="455"/>
      <c r="O110" s="456"/>
      <c r="P110" s="456"/>
      <c r="Q110" s="456"/>
      <c r="R110" s="456"/>
      <c r="S110" s="456"/>
      <c r="T110" s="456"/>
      <c r="U110" s="456"/>
      <c r="V110" s="456"/>
      <c r="W110" s="456"/>
      <c r="X110" s="456"/>
      <c r="Y110" s="456"/>
      <c r="Z110" s="456"/>
      <c r="AA110" s="456"/>
      <c r="AB110" s="456"/>
      <c r="AC110" s="456"/>
      <c r="AD110" s="456"/>
      <c r="AE110" s="457"/>
      <c r="AF110" s="455"/>
      <c r="AG110" s="456"/>
      <c r="AH110" s="456"/>
      <c r="AI110" s="456"/>
      <c r="AJ110" s="456"/>
      <c r="AK110" s="456"/>
      <c r="AL110" s="456"/>
      <c r="AM110" s="456"/>
      <c r="AN110" s="457"/>
      <c r="AO110" s="455"/>
      <c r="AP110" s="456"/>
      <c r="AQ110" s="456"/>
      <c r="AR110" s="456"/>
      <c r="AS110" s="456"/>
      <c r="AT110" s="456"/>
      <c r="AU110" s="456"/>
      <c r="AV110" s="456"/>
      <c r="AW110" s="456"/>
      <c r="AX110" s="456"/>
      <c r="AY110" s="456"/>
      <c r="AZ110" s="456"/>
      <c r="BA110" s="456"/>
      <c r="BB110" s="456"/>
      <c r="BC110" s="456"/>
      <c r="BD110" s="456"/>
      <c r="BE110" s="456"/>
      <c r="BF110" s="456"/>
      <c r="BG110" s="457"/>
      <c r="BH110" s="458"/>
      <c r="BI110" s="459"/>
      <c r="BJ110" s="459"/>
      <c r="BK110" s="459"/>
      <c r="BL110" s="459"/>
      <c r="BM110" s="460"/>
      <c r="BN110" s="216"/>
      <c r="BO110" s="216"/>
      <c r="BP110" s="1"/>
      <c r="BQ110" s="120">
        <f>IF($F$3="","",IF(N110=$F$3,COUNTIF(BQ$23:BQ109,"&gt;0")+1,0))</f>
        <v>0</v>
      </c>
      <c r="BR110" s="1"/>
      <c r="BS110" s="20" t="str">
        <f>IF($N110="","",IF(VLOOKUP(VLOOKUP($N110,IMPOSTAZIONI!$E$6:$I$13,5,FALSE),IMPOSTAZIONI!$B$25:$N$32,3,FALSE)=0,"",VLOOKUP(VLOOKUP($N110,IMPOSTAZIONI!$E$6:$I$13,5,FALSE),IMPOSTAZIONI!$B$25:$N$32,3,FALSE)))</f>
        <v/>
      </c>
      <c r="BT110" s="20" t="str">
        <f>IF($N110="","",IF(VLOOKUP(VLOOKUP($N110,IMPOSTAZIONI!$E$6:$I$13,5,FALSE),IMPOSTAZIONI!$B$25:$N$32,6,FALSE)=0,"",VLOOKUP(VLOOKUP($N110,IMPOSTAZIONI!$E$6:$I$13,5,FALSE),IMPOSTAZIONI!$B$25:$N$32,6,FALSE)))</f>
        <v/>
      </c>
      <c r="BU110" s="20" t="str">
        <f>IF($N110="","",IF(VLOOKUP(VLOOKUP($N110,IMPOSTAZIONI!$E$6:$I$13,5,FALSE),IMPOSTAZIONI!$B$25:$N$32,9,FALSE)=0,"",VLOOKUP(VLOOKUP($N110,IMPOSTAZIONI!$E$6:$I$13,5,FALSE),IMPOSTAZIONI!$B$25:$N$32,9,FALSE)))</f>
        <v/>
      </c>
      <c r="BV110" s="20" t="str">
        <f>IF($N110="","",IF(VLOOKUP(VLOOKUP($N110,IMPOSTAZIONI!$E$6:$I$13,5,FALSE),IMPOSTAZIONI!$B$25:$N$32,12,FALSE)=0,"",VLOOKUP(VLOOKUP($N110,IMPOSTAZIONI!$E$6:$I$13,5,FALSE),IMPOSTAZIONI!$B$25:$N$32,12,FALSE)))</f>
        <v/>
      </c>
      <c r="BW110" s="221" t="str">
        <f t="shared" si="63"/>
        <v/>
      </c>
      <c r="BX110" s="221" t="str">
        <f t="shared" si="55"/>
        <v/>
      </c>
      <c r="BY110" s="221">
        <f t="shared" si="56"/>
        <v>0</v>
      </c>
      <c r="BZ110" s="231">
        <f t="shared" si="57"/>
        <v>0</v>
      </c>
      <c r="CA110" s="246">
        <f t="shared" si="58"/>
        <v>0</v>
      </c>
      <c r="CB110" s="246">
        <f t="shared" si="64"/>
        <v>0</v>
      </c>
      <c r="CC110" s="246" t="str">
        <f t="shared" si="65"/>
        <v/>
      </c>
      <c r="CD110" s="246">
        <f t="shared" si="59"/>
        <v>5</v>
      </c>
      <c r="CE110" s="246">
        <f t="shared" si="66"/>
        <v>0</v>
      </c>
      <c r="CF110" s="276">
        <f t="shared" si="68"/>
        <v>0</v>
      </c>
      <c r="CG110" s="277">
        <f t="shared" si="68"/>
        <v>0</v>
      </c>
      <c r="CH110" s="277">
        <f t="shared" si="68"/>
        <v>0</v>
      </c>
      <c r="CI110" s="278">
        <f t="shared" si="68"/>
        <v>0</v>
      </c>
      <c r="CJ110" s="280">
        <f t="shared" si="67"/>
        <v>0</v>
      </c>
      <c r="CK110" s="232">
        <f t="shared" si="60"/>
        <v>0</v>
      </c>
      <c r="CL110" s="1"/>
    </row>
    <row r="111" spans="1:90" ht="18" customHeight="1">
      <c r="A111" s="1"/>
      <c r="B111" s="1"/>
      <c r="C111" s="216"/>
      <c r="D111" s="287" t="str">
        <f t="shared" si="61"/>
        <v/>
      </c>
      <c r="E111" s="449" t="str">
        <f t="shared" si="62"/>
        <v/>
      </c>
      <c r="F111" s="450"/>
      <c r="G111" s="451"/>
      <c r="H111" s="452"/>
      <c r="I111" s="453"/>
      <c r="J111" s="453"/>
      <c r="K111" s="453"/>
      <c r="L111" s="453"/>
      <c r="M111" s="454"/>
      <c r="N111" s="455"/>
      <c r="O111" s="456"/>
      <c r="P111" s="456"/>
      <c r="Q111" s="456"/>
      <c r="R111" s="456"/>
      <c r="S111" s="456"/>
      <c r="T111" s="456"/>
      <c r="U111" s="456"/>
      <c r="V111" s="456"/>
      <c r="W111" s="456"/>
      <c r="X111" s="456"/>
      <c r="Y111" s="456"/>
      <c r="Z111" s="456"/>
      <c r="AA111" s="456"/>
      <c r="AB111" s="456"/>
      <c r="AC111" s="456"/>
      <c r="AD111" s="456"/>
      <c r="AE111" s="457"/>
      <c r="AF111" s="455"/>
      <c r="AG111" s="456"/>
      <c r="AH111" s="456"/>
      <c r="AI111" s="456"/>
      <c r="AJ111" s="456"/>
      <c r="AK111" s="456"/>
      <c r="AL111" s="456"/>
      <c r="AM111" s="456"/>
      <c r="AN111" s="457"/>
      <c r="AO111" s="455"/>
      <c r="AP111" s="456"/>
      <c r="AQ111" s="456"/>
      <c r="AR111" s="456"/>
      <c r="AS111" s="456"/>
      <c r="AT111" s="456"/>
      <c r="AU111" s="456"/>
      <c r="AV111" s="456"/>
      <c r="AW111" s="456"/>
      <c r="AX111" s="456"/>
      <c r="AY111" s="456"/>
      <c r="AZ111" s="456"/>
      <c r="BA111" s="456"/>
      <c r="BB111" s="456"/>
      <c r="BC111" s="456"/>
      <c r="BD111" s="456"/>
      <c r="BE111" s="456"/>
      <c r="BF111" s="456"/>
      <c r="BG111" s="457"/>
      <c r="BH111" s="458"/>
      <c r="BI111" s="459"/>
      <c r="BJ111" s="459"/>
      <c r="BK111" s="459"/>
      <c r="BL111" s="459"/>
      <c r="BM111" s="460"/>
      <c r="BN111" s="216"/>
      <c r="BO111" s="216"/>
      <c r="BP111" s="1"/>
      <c r="BQ111" s="120">
        <f>IF($F$3="","",IF(N111=$F$3,COUNTIF(BQ$23:BQ110,"&gt;0")+1,0))</f>
        <v>0</v>
      </c>
      <c r="BR111" s="1"/>
      <c r="BS111" s="20" t="str">
        <f>IF($N111="","",IF(VLOOKUP(VLOOKUP($N111,IMPOSTAZIONI!$E$6:$I$13,5,FALSE),IMPOSTAZIONI!$B$25:$N$32,3,FALSE)=0,"",VLOOKUP(VLOOKUP($N111,IMPOSTAZIONI!$E$6:$I$13,5,FALSE),IMPOSTAZIONI!$B$25:$N$32,3,FALSE)))</f>
        <v/>
      </c>
      <c r="BT111" s="20" t="str">
        <f>IF($N111="","",IF(VLOOKUP(VLOOKUP($N111,IMPOSTAZIONI!$E$6:$I$13,5,FALSE),IMPOSTAZIONI!$B$25:$N$32,6,FALSE)=0,"",VLOOKUP(VLOOKUP($N111,IMPOSTAZIONI!$E$6:$I$13,5,FALSE),IMPOSTAZIONI!$B$25:$N$32,6,FALSE)))</f>
        <v/>
      </c>
      <c r="BU111" s="20" t="str">
        <f>IF($N111="","",IF(VLOOKUP(VLOOKUP($N111,IMPOSTAZIONI!$E$6:$I$13,5,FALSE),IMPOSTAZIONI!$B$25:$N$32,9,FALSE)=0,"",VLOOKUP(VLOOKUP($N111,IMPOSTAZIONI!$E$6:$I$13,5,FALSE),IMPOSTAZIONI!$B$25:$N$32,9,FALSE)))</f>
        <v/>
      </c>
      <c r="BV111" s="20" t="str">
        <f>IF($N111="","",IF(VLOOKUP(VLOOKUP($N111,IMPOSTAZIONI!$E$6:$I$13,5,FALSE),IMPOSTAZIONI!$B$25:$N$32,12,FALSE)=0,"",VLOOKUP(VLOOKUP($N111,IMPOSTAZIONI!$E$6:$I$13,5,FALSE),IMPOSTAZIONI!$B$25:$N$32,12,FALSE)))</f>
        <v/>
      </c>
      <c r="BW111" s="221" t="str">
        <f t="shared" si="63"/>
        <v/>
      </c>
      <c r="BX111" s="221" t="str">
        <f t="shared" si="55"/>
        <v/>
      </c>
      <c r="BY111" s="221">
        <f t="shared" si="56"/>
        <v>0</v>
      </c>
      <c r="BZ111" s="231">
        <f t="shared" si="57"/>
        <v>0</v>
      </c>
      <c r="CA111" s="246">
        <f t="shared" si="58"/>
        <v>0</v>
      </c>
      <c r="CB111" s="246">
        <f t="shared" si="64"/>
        <v>0</v>
      </c>
      <c r="CC111" s="246" t="str">
        <f t="shared" si="65"/>
        <v/>
      </c>
      <c r="CD111" s="246">
        <f t="shared" si="59"/>
        <v>5</v>
      </c>
      <c r="CE111" s="246">
        <f t="shared" si="66"/>
        <v>0</v>
      </c>
      <c r="CF111" s="276">
        <f t="shared" si="68"/>
        <v>0</v>
      </c>
      <c r="CG111" s="277">
        <f t="shared" si="68"/>
        <v>0</v>
      </c>
      <c r="CH111" s="277">
        <f t="shared" si="68"/>
        <v>0</v>
      </c>
      <c r="CI111" s="278">
        <f t="shared" si="68"/>
        <v>0</v>
      </c>
      <c r="CJ111" s="280">
        <f t="shared" si="67"/>
        <v>0</v>
      </c>
      <c r="CK111" s="232">
        <f t="shared" si="60"/>
        <v>0</v>
      </c>
      <c r="CL111" s="1"/>
    </row>
    <row r="112" spans="1:90" ht="18" customHeight="1">
      <c r="A112" s="1"/>
      <c r="B112" s="1"/>
      <c r="C112" s="216"/>
      <c r="D112" s="287" t="str">
        <f t="shared" si="61"/>
        <v/>
      </c>
      <c r="E112" s="449" t="str">
        <f t="shared" si="62"/>
        <v/>
      </c>
      <c r="F112" s="450"/>
      <c r="G112" s="451"/>
      <c r="H112" s="452"/>
      <c r="I112" s="453"/>
      <c r="J112" s="453"/>
      <c r="K112" s="453"/>
      <c r="L112" s="453"/>
      <c r="M112" s="454"/>
      <c r="N112" s="455"/>
      <c r="O112" s="456"/>
      <c r="P112" s="456"/>
      <c r="Q112" s="456"/>
      <c r="R112" s="456"/>
      <c r="S112" s="456"/>
      <c r="T112" s="456"/>
      <c r="U112" s="456"/>
      <c r="V112" s="456"/>
      <c r="W112" s="456"/>
      <c r="X112" s="456"/>
      <c r="Y112" s="456"/>
      <c r="Z112" s="456"/>
      <c r="AA112" s="456"/>
      <c r="AB112" s="456"/>
      <c r="AC112" s="456"/>
      <c r="AD112" s="456"/>
      <c r="AE112" s="457"/>
      <c r="AF112" s="455"/>
      <c r="AG112" s="456"/>
      <c r="AH112" s="456"/>
      <c r="AI112" s="456"/>
      <c r="AJ112" s="456"/>
      <c r="AK112" s="456"/>
      <c r="AL112" s="456"/>
      <c r="AM112" s="456"/>
      <c r="AN112" s="457"/>
      <c r="AO112" s="455"/>
      <c r="AP112" s="456"/>
      <c r="AQ112" s="456"/>
      <c r="AR112" s="456"/>
      <c r="AS112" s="456"/>
      <c r="AT112" s="456"/>
      <c r="AU112" s="456"/>
      <c r="AV112" s="456"/>
      <c r="AW112" s="456"/>
      <c r="AX112" s="456"/>
      <c r="AY112" s="456"/>
      <c r="AZ112" s="456"/>
      <c r="BA112" s="456"/>
      <c r="BB112" s="456"/>
      <c r="BC112" s="456"/>
      <c r="BD112" s="456"/>
      <c r="BE112" s="456"/>
      <c r="BF112" s="456"/>
      <c r="BG112" s="457"/>
      <c r="BH112" s="458"/>
      <c r="BI112" s="459"/>
      <c r="BJ112" s="459"/>
      <c r="BK112" s="459"/>
      <c r="BL112" s="459"/>
      <c r="BM112" s="460"/>
      <c r="BN112" s="216"/>
      <c r="BO112" s="216"/>
      <c r="BP112" s="1"/>
      <c r="BQ112" s="120">
        <f>IF($F$3="","",IF(N112=$F$3,COUNTIF(BQ$23:BQ111,"&gt;0")+1,0))</f>
        <v>0</v>
      </c>
      <c r="BR112" s="1"/>
      <c r="BS112" s="20" t="str">
        <f>IF($N112="","",IF(VLOOKUP(VLOOKUP($N112,IMPOSTAZIONI!$E$6:$I$13,5,FALSE),IMPOSTAZIONI!$B$25:$N$32,3,FALSE)=0,"",VLOOKUP(VLOOKUP($N112,IMPOSTAZIONI!$E$6:$I$13,5,FALSE),IMPOSTAZIONI!$B$25:$N$32,3,FALSE)))</f>
        <v/>
      </c>
      <c r="BT112" s="20" t="str">
        <f>IF($N112="","",IF(VLOOKUP(VLOOKUP($N112,IMPOSTAZIONI!$E$6:$I$13,5,FALSE),IMPOSTAZIONI!$B$25:$N$32,6,FALSE)=0,"",VLOOKUP(VLOOKUP($N112,IMPOSTAZIONI!$E$6:$I$13,5,FALSE),IMPOSTAZIONI!$B$25:$N$32,6,FALSE)))</f>
        <v/>
      </c>
      <c r="BU112" s="20" t="str">
        <f>IF($N112="","",IF(VLOOKUP(VLOOKUP($N112,IMPOSTAZIONI!$E$6:$I$13,5,FALSE),IMPOSTAZIONI!$B$25:$N$32,9,FALSE)=0,"",VLOOKUP(VLOOKUP($N112,IMPOSTAZIONI!$E$6:$I$13,5,FALSE),IMPOSTAZIONI!$B$25:$N$32,9,FALSE)))</f>
        <v/>
      </c>
      <c r="BV112" s="20" t="str">
        <f>IF($N112="","",IF(VLOOKUP(VLOOKUP($N112,IMPOSTAZIONI!$E$6:$I$13,5,FALSE),IMPOSTAZIONI!$B$25:$N$32,12,FALSE)=0,"",VLOOKUP(VLOOKUP($N112,IMPOSTAZIONI!$E$6:$I$13,5,FALSE),IMPOSTAZIONI!$B$25:$N$32,12,FALSE)))</f>
        <v/>
      </c>
      <c r="BW112" s="221" t="str">
        <f t="shared" si="63"/>
        <v/>
      </c>
      <c r="BX112" s="221" t="str">
        <f t="shared" si="55"/>
        <v/>
      </c>
      <c r="BY112" s="221">
        <f t="shared" si="56"/>
        <v>0</v>
      </c>
      <c r="BZ112" s="231">
        <f t="shared" si="57"/>
        <v>0</v>
      </c>
      <c r="CA112" s="246">
        <f t="shared" si="58"/>
        <v>0</v>
      </c>
      <c r="CB112" s="246">
        <f t="shared" si="64"/>
        <v>0</v>
      </c>
      <c r="CC112" s="246" t="str">
        <f t="shared" si="65"/>
        <v/>
      </c>
      <c r="CD112" s="246">
        <f t="shared" si="59"/>
        <v>5</v>
      </c>
      <c r="CE112" s="246">
        <f t="shared" si="66"/>
        <v>0</v>
      </c>
      <c r="CF112" s="276">
        <f t="shared" si="68"/>
        <v>0</v>
      </c>
      <c r="CG112" s="277">
        <f t="shared" si="68"/>
        <v>0</v>
      </c>
      <c r="CH112" s="277">
        <f t="shared" si="68"/>
        <v>0</v>
      </c>
      <c r="CI112" s="278">
        <f t="shared" si="68"/>
        <v>0</v>
      </c>
      <c r="CJ112" s="280">
        <f t="shared" si="67"/>
        <v>0</v>
      </c>
      <c r="CK112" s="232">
        <f t="shared" si="60"/>
        <v>0</v>
      </c>
      <c r="CL112" s="1"/>
    </row>
    <row r="113" spans="1:90" ht="18" customHeight="1">
      <c r="A113" s="1"/>
      <c r="B113" s="1"/>
      <c r="C113" s="216"/>
      <c r="D113" s="287" t="str">
        <f t="shared" si="61"/>
        <v/>
      </c>
      <c r="E113" s="449" t="str">
        <f t="shared" si="62"/>
        <v/>
      </c>
      <c r="F113" s="450"/>
      <c r="G113" s="451"/>
      <c r="H113" s="452"/>
      <c r="I113" s="453"/>
      <c r="J113" s="453"/>
      <c r="K113" s="453"/>
      <c r="L113" s="453"/>
      <c r="M113" s="454"/>
      <c r="N113" s="455"/>
      <c r="O113" s="456"/>
      <c r="P113" s="456"/>
      <c r="Q113" s="456"/>
      <c r="R113" s="456"/>
      <c r="S113" s="456"/>
      <c r="T113" s="456"/>
      <c r="U113" s="456"/>
      <c r="V113" s="456"/>
      <c r="W113" s="456"/>
      <c r="X113" s="456"/>
      <c r="Y113" s="456"/>
      <c r="Z113" s="456"/>
      <c r="AA113" s="456"/>
      <c r="AB113" s="456"/>
      <c r="AC113" s="456"/>
      <c r="AD113" s="456"/>
      <c r="AE113" s="457"/>
      <c r="AF113" s="455"/>
      <c r="AG113" s="456"/>
      <c r="AH113" s="456"/>
      <c r="AI113" s="456"/>
      <c r="AJ113" s="456"/>
      <c r="AK113" s="456"/>
      <c r="AL113" s="456"/>
      <c r="AM113" s="456"/>
      <c r="AN113" s="457"/>
      <c r="AO113" s="455"/>
      <c r="AP113" s="456"/>
      <c r="AQ113" s="456"/>
      <c r="AR113" s="456"/>
      <c r="AS113" s="456"/>
      <c r="AT113" s="456"/>
      <c r="AU113" s="456"/>
      <c r="AV113" s="456"/>
      <c r="AW113" s="456"/>
      <c r="AX113" s="456"/>
      <c r="AY113" s="456"/>
      <c r="AZ113" s="456"/>
      <c r="BA113" s="456"/>
      <c r="BB113" s="456"/>
      <c r="BC113" s="456"/>
      <c r="BD113" s="456"/>
      <c r="BE113" s="456"/>
      <c r="BF113" s="456"/>
      <c r="BG113" s="457"/>
      <c r="BH113" s="458"/>
      <c r="BI113" s="459"/>
      <c r="BJ113" s="459"/>
      <c r="BK113" s="459"/>
      <c r="BL113" s="459"/>
      <c r="BM113" s="460"/>
      <c r="BN113" s="216"/>
      <c r="BO113" s="216"/>
      <c r="BP113" s="1"/>
      <c r="BQ113" s="120">
        <f>IF($F$3="","",IF(N113=$F$3,COUNTIF(BQ$23:BQ112,"&gt;0")+1,0))</f>
        <v>0</v>
      </c>
      <c r="BR113" s="1"/>
      <c r="BS113" s="20" t="str">
        <f>IF($N113="","",IF(VLOOKUP(VLOOKUP($N113,IMPOSTAZIONI!$E$6:$I$13,5,FALSE),IMPOSTAZIONI!$B$25:$N$32,3,FALSE)=0,"",VLOOKUP(VLOOKUP($N113,IMPOSTAZIONI!$E$6:$I$13,5,FALSE),IMPOSTAZIONI!$B$25:$N$32,3,FALSE)))</f>
        <v/>
      </c>
      <c r="BT113" s="20" t="str">
        <f>IF($N113="","",IF(VLOOKUP(VLOOKUP($N113,IMPOSTAZIONI!$E$6:$I$13,5,FALSE),IMPOSTAZIONI!$B$25:$N$32,6,FALSE)=0,"",VLOOKUP(VLOOKUP($N113,IMPOSTAZIONI!$E$6:$I$13,5,FALSE),IMPOSTAZIONI!$B$25:$N$32,6,FALSE)))</f>
        <v/>
      </c>
      <c r="BU113" s="20" t="str">
        <f>IF($N113="","",IF(VLOOKUP(VLOOKUP($N113,IMPOSTAZIONI!$E$6:$I$13,5,FALSE),IMPOSTAZIONI!$B$25:$N$32,9,FALSE)=0,"",VLOOKUP(VLOOKUP($N113,IMPOSTAZIONI!$E$6:$I$13,5,FALSE),IMPOSTAZIONI!$B$25:$N$32,9,FALSE)))</f>
        <v/>
      </c>
      <c r="BV113" s="20" t="str">
        <f>IF($N113="","",IF(VLOOKUP(VLOOKUP($N113,IMPOSTAZIONI!$E$6:$I$13,5,FALSE),IMPOSTAZIONI!$B$25:$N$32,12,FALSE)=0,"",VLOOKUP(VLOOKUP($N113,IMPOSTAZIONI!$E$6:$I$13,5,FALSE),IMPOSTAZIONI!$B$25:$N$32,12,FALSE)))</f>
        <v/>
      </c>
      <c r="BW113" s="221" t="str">
        <f t="shared" si="63"/>
        <v/>
      </c>
      <c r="BX113" s="221" t="str">
        <f t="shared" si="55"/>
        <v/>
      </c>
      <c r="BY113" s="221">
        <f t="shared" si="56"/>
        <v>0</v>
      </c>
      <c r="BZ113" s="231">
        <f t="shared" si="57"/>
        <v>0</v>
      </c>
      <c r="CA113" s="246">
        <f t="shared" si="58"/>
        <v>0</v>
      </c>
      <c r="CB113" s="246">
        <f t="shared" si="64"/>
        <v>0</v>
      </c>
      <c r="CC113" s="246" t="str">
        <f t="shared" si="65"/>
        <v/>
      </c>
      <c r="CD113" s="246">
        <f t="shared" si="59"/>
        <v>5</v>
      </c>
      <c r="CE113" s="246">
        <f t="shared" si="66"/>
        <v>0</v>
      </c>
      <c r="CF113" s="276">
        <f t="shared" si="68"/>
        <v>0</v>
      </c>
      <c r="CG113" s="277">
        <f t="shared" si="68"/>
        <v>0</v>
      </c>
      <c r="CH113" s="277">
        <f t="shared" si="68"/>
        <v>0</v>
      </c>
      <c r="CI113" s="278">
        <f t="shared" si="68"/>
        <v>0</v>
      </c>
      <c r="CJ113" s="280">
        <f t="shared" si="67"/>
        <v>0</v>
      </c>
      <c r="CK113" s="232">
        <f t="shared" si="60"/>
        <v>0</v>
      </c>
      <c r="CL113" s="1"/>
    </row>
    <row r="114" spans="1:90" ht="18" customHeight="1">
      <c r="A114" s="1"/>
      <c r="B114" s="1"/>
      <c r="C114" s="216"/>
      <c r="D114" s="287" t="str">
        <f t="shared" si="61"/>
        <v/>
      </c>
      <c r="E114" s="449" t="str">
        <f t="shared" si="62"/>
        <v/>
      </c>
      <c r="F114" s="450"/>
      <c r="G114" s="451"/>
      <c r="H114" s="452"/>
      <c r="I114" s="453"/>
      <c r="J114" s="453"/>
      <c r="K114" s="453"/>
      <c r="L114" s="453"/>
      <c r="M114" s="454"/>
      <c r="N114" s="455"/>
      <c r="O114" s="456"/>
      <c r="P114" s="456"/>
      <c r="Q114" s="456"/>
      <c r="R114" s="456"/>
      <c r="S114" s="456"/>
      <c r="T114" s="456"/>
      <c r="U114" s="456"/>
      <c r="V114" s="456"/>
      <c r="W114" s="456"/>
      <c r="X114" s="456"/>
      <c r="Y114" s="456"/>
      <c r="Z114" s="456"/>
      <c r="AA114" s="456"/>
      <c r="AB114" s="456"/>
      <c r="AC114" s="456"/>
      <c r="AD114" s="456"/>
      <c r="AE114" s="457"/>
      <c r="AF114" s="455"/>
      <c r="AG114" s="456"/>
      <c r="AH114" s="456"/>
      <c r="AI114" s="456"/>
      <c r="AJ114" s="456"/>
      <c r="AK114" s="456"/>
      <c r="AL114" s="456"/>
      <c r="AM114" s="456"/>
      <c r="AN114" s="457"/>
      <c r="AO114" s="455"/>
      <c r="AP114" s="456"/>
      <c r="AQ114" s="456"/>
      <c r="AR114" s="456"/>
      <c r="AS114" s="456"/>
      <c r="AT114" s="456"/>
      <c r="AU114" s="456"/>
      <c r="AV114" s="456"/>
      <c r="AW114" s="456"/>
      <c r="AX114" s="456"/>
      <c r="AY114" s="456"/>
      <c r="AZ114" s="456"/>
      <c r="BA114" s="456"/>
      <c r="BB114" s="456"/>
      <c r="BC114" s="456"/>
      <c r="BD114" s="456"/>
      <c r="BE114" s="456"/>
      <c r="BF114" s="456"/>
      <c r="BG114" s="457"/>
      <c r="BH114" s="458"/>
      <c r="BI114" s="459"/>
      <c r="BJ114" s="459"/>
      <c r="BK114" s="459"/>
      <c r="BL114" s="459"/>
      <c r="BM114" s="460"/>
      <c r="BN114" s="216"/>
      <c r="BO114" s="216"/>
      <c r="BP114" s="1"/>
      <c r="BQ114" s="120">
        <f>IF($F$3="","",IF(N114=$F$3,COUNTIF(BQ$23:BQ113,"&gt;0")+1,0))</f>
        <v>0</v>
      </c>
      <c r="BR114" s="1"/>
      <c r="BS114" s="20" t="str">
        <f>IF($N114="","",IF(VLOOKUP(VLOOKUP($N114,IMPOSTAZIONI!$E$6:$I$13,5,FALSE),IMPOSTAZIONI!$B$25:$N$32,3,FALSE)=0,"",VLOOKUP(VLOOKUP($N114,IMPOSTAZIONI!$E$6:$I$13,5,FALSE),IMPOSTAZIONI!$B$25:$N$32,3,FALSE)))</f>
        <v/>
      </c>
      <c r="BT114" s="20" t="str">
        <f>IF($N114="","",IF(VLOOKUP(VLOOKUP($N114,IMPOSTAZIONI!$E$6:$I$13,5,FALSE),IMPOSTAZIONI!$B$25:$N$32,6,FALSE)=0,"",VLOOKUP(VLOOKUP($N114,IMPOSTAZIONI!$E$6:$I$13,5,FALSE),IMPOSTAZIONI!$B$25:$N$32,6,FALSE)))</f>
        <v/>
      </c>
      <c r="BU114" s="20" t="str">
        <f>IF($N114="","",IF(VLOOKUP(VLOOKUP($N114,IMPOSTAZIONI!$E$6:$I$13,5,FALSE),IMPOSTAZIONI!$B$25:$N$32,9,FALSE)=0,"",VLOOKUP(VLOOKUP($N114,IMPOSTAZIONI!$E$6:$I$13,5,FALSE),IMPOSTAZIONI!$B$25:$N$32,9,FALSE)))</f>
        <v/>
      </c>
      <c r="BV114" s="20" t="str">
        <f>IF($N114="","",IF(VLOOKUP(VLOOKUP($N114,IMPOSTAZIONI!$E$6:$I$13,5,FALSE),IMPOSTAZIONI!$B$25:$N$32,12,FALSE)=0,"",VLOOKUP(VLOOKUP($N114,IMPOSTAZIONI!$E$6:$I$13,5,FALSE),IMPOSTAZIONI!$B$25:$N$32,12,FALSE)))</f>
        <v/>
      </c>
      <c r="BW114" s="221" t="str">
        <f t="shared" si="63"/>
        <v/>
      </c>
      <c r="BX114" s="221" t="str">
        <f t="shared" si="55"/>
        <v/>
      </c>
      <c r="BY114" s="221">
        <f t="shared" si="56"/>
        <v>0</v>
      </c>
      <c r="BZ114" s="231">
        <f t="shared" si="57"/>
        <v>0</v>
      </c>
      <c r="CA114" s="246">
        <f t="shared" si="58"/>
        <v>0</v>
      </c>
      <c r="CB114" s="246">
        <f t="shared" si="64"/>
        <v>0</v>
      </c>
      <c r="CC114" s="246" t="str">
        <f t="shared" si="65"/>
        <v/>
      </c>
      <c r="CD114" s="246">
        <f t="shared" si="59"/>
        <v>5</v>
      </c>
      <c r="CE114" s="246">
        <f t="shared" si="66"/>
        <v>0</v>
      </c>
      <c r="CF114" s="276">
        <f t="shared" si="68"/>
        <v>0</v>
      </c>
      <c r="CG114" s="277">
        <f t="shared" si="68"/>
        <v>0</v>
      </c>
      <c r="CH114" s="277">
        <f t="shared" si="68"/>
        <v>0</v>
      </c>
      <c r="CI114" s="278">
        <f t="shared" si="68"/>
        <v>0</v>
      </c>
      <c r="CJ114" s="280">
        <f t="shared" si="67"/>
        <v>0</v>
      </c>
      <c r="CK114" s="232">
        <f t="shared" si="60"/>
        <v>0</v>
      </c>
      <c r="CL114" s="1"/>
    </row>
    <row r="115" spans="1:90" ht="18" customHeight="1">
      <c r="A115" s="1"/>
      <c r="B115" s="1"/>
      <c r="C115" s="216"/>
      <c r="D115" s="287" t="str">
        <f t="shared" si="61"/>
        <v/>
      </c>
      <c r="E115" s="449" t="str">
        <f t="shared" si="62"/>
        <v/>
      </c>
      <c r="F115" s="450"/>
      <c r="G115" s="451"/>
      <c r="H115" s="452"/>
      <c r="I115" s="453"/>
      <c r="J115" s="453"/>
      <c r="K115" s="453"/>
      <c r="L115" s="453"/>
      <c r="M115" s="454"/>
      <c r="N115" s="455"/>
      <c r="O115" s="456"/>
      <c r="P115" s="456"/>
      <c r="Q115" s="456"/>
      <c r="R115" s="456"/>
      <c r="S115" s="456"/>
      <c r="T115" s="456"/>
      <c r="U115" s="456"/>
      <c r="V115" s="456"/>
      <c r="W115" s="456"/>
      <c r="X115" s="456"/>
      <c r="Y115" s="456"/>
      <c r="Z115" s="456"/>
      <c r="AA115" s="456"/>
      <c r="AB115" s="456"/>
      <c r="AC115" s="456"/>
      <c r="AD115" s="456"/>
      <c r="AE115" s="457"/>
      <c r="AF115" s="455"/>
      <c r="AG115" s="456"/>
      <c r="AH115" s="456"/>
      <c r="AI115" s="456"/>
      <c r="AJ115" s="456"/>
      <c r="AK115" s="456"/>
      <c r="AL115" s="456"/>
      <c r="AM115" s="456"/>
      <c r="AN115" s="457"/>
      <c r="AO115" s="455"/>
      <c r="AP115" s="456"/>
      <c r="AQ115" s="456"/>
      <c r="AR115" s="456"/>
      <c r="AS115" s="456"/>
      <c r="AT115" s="456"/>
      <c r="AU115" s="456"/>
      <c r="AV115" s="456"/>
      <c r="AW115" s="456"/>
      <c r="AX115" s="456"/>
      <c r="AY115" s="456"/>
      <c r="AZ115" s="456"/>
      <c r="BA115" s="456"/>
      <c r="BB115" s="456"/>
      <c r="BC115" s="456"/>
      <c r="BD115" s="456"/>
      <c r="BE115" s="456"/>
      <c r="BF115" s="456"/>
      <c r="BG115" s="457"/>
      <c r="BH115" s="458"/>
      <c r="BI115" s="459"/>
      <c r="BJ115" s="459"/>
      <c r="BK115" s="459"/>
      <c r="BL115" s="459"/>
      <c r="BM115" s="460"/>
      <c r="BN115" s="216"/>
      <c r="BO115" s="216"/>
      <c r="BP115" s="1"/>
      <c r="BQ115" s="120">
        <f>IF($F$3="","",IF(N115=$F$3,COUNTIF(BQ$23:BQ114,"&gt;0")+1,0))</f>
        <v>0</v>
      </c>
      <c r="BR115" s="1"/>
      <c r="BS115" s="20" t="str">
        <f>IF($N115="","",IF(VLOOKUP(VLOOKUP($N115,IMPOSTAZIONI!$E$6:$I$13,5,FALSE),IMPOSTAZIONI!$B$25:$N$32,3,FALSE)=0,"",VLOOKUP(VLOOKUP($N115,IMPOSTAZIONI!$E$6:$I$13,5,FALSE),IMPOSTAZIONI!$B$25:$N$32,3,FALSE)))</f>
        <v/>
      </c>
      <c r="BT115" s="20" t="str">
        <f>IF($N115="","",IF(VLOOKUP(VLOOKUP($N115,IMPOSTAZIONI!$E$6:$I$13,5,FALSE),IMPOSTAZIONI!$B$25:$N$32,6,FALSE)=0,"",VLOOKUP(VLOOKUP($N115,IMPOSTAZIONI!$E$6:$I$13,5,FALSE),IMPOSTAZIONI!$B$25:$N$32,6,FALSE)))</f>
        <v/>
      </c>
      <c r="BU115" s="20" t="str">
        <f>IF($N115="","",IF(VLOOKUP(VLOOKUP($N115,IMPOSTAZIONI!$E$6:$I$13,5,FALSE),IMPOSTAZIONI!$B$25:$N$32,9,FALSE)=0,"",VLOOKUP(VLOOKUP($N115,IMPOSTAZIONI!$E$6:$I$13,5,FALSE),IMPOSTAZIONI!$B$25:$N$32,9,FALSE)))</f>
        <v/>
      </c>
      <c r="BV115" s="20" t="str">
        <f>IF($N115="","",IF(VLOOKUP(VLOOKUP($N115,IMPOSTAZIONI!$E$6:$I$13,5,FALSE),IMPOSTAZIONI!$B$25:$N$32,12,FALSE)=0,"",VLOOKUP(VLOOKUP($N115,IMPOSTAZIONI!$E$6:$I$13,5,FALSE),IMPOSTAZIONI!$B$25:$N$32,12,FALSE)))</f>
        <v/>
      </c>
      <c r="BW115" s="221" t="str">
        <f t="shared" si="63"/>
        <v/>
      </c>
      <c r="BX115" s="221" t="str">
        <f t="shared" si="55"/>
        <v/>
      </c>
      <c r="BY115" s="221">
        <f t="shared" si="56"/>
        <v>0</v>
      </c>
      <c r="BZ115" s="231">
        <f t="shared" si="57"/>
        <v>0</v>
      </c>
      <c r="CA115" s="246">
        <f t="shared" si="58"/>
        <v>0</v>
      </c>
      <c r="CB115" s="246">
        <f t="shared" si="64"/>
        <v>0</v>
      </c>
      <c r="CC115" s="246" t="str">
        <f t="shared" si="65"/>
        <v/>
      </c>
      <c r="CD115" s="246">
        <f t="shared" si="59"/>
        <v>5</v>
      </c>
      <c r="CE115" s="246">
        <f t="shared" si="66"/>
        <v>0</v>
      </c>
      <c r="CF115" s="276">
        <f t="shared" si="68"/>
        <v>0</v>
      </c>
      <c r="CG115" s="277">
        <f t="shared" si="68"/>
        <v>0</v>
      </c>
      <c r="CH115" s="277">
        <f t="shared" si="68"/>
        <v>0</v>
      </c>
      <c r="CI115" s="278">
        <f t="shared" si="68"/>
        <v>0</v>
      </c>
      <c r="CJ115" s="280">
        <f t="shared" si="67"/>
        <v>0</v>
      </c>
      <c r="CK115" s="232">
        <f t="shared" si="60"/>
        <v>0</v>
      </c>
      <c r="CL115" s="1"/>
    </row>
    <row r="116" spans="1:90" ht="18" customHeight="1">
      <c r="A116" s="1"/>
      <c r="B116" s="1"/>
      <c r="C116" s="216"/>
      <c r="D116" s="287" t="str">
        <f t="shared" si="61"/>
        <v/>
      </c>
      <c r="E116" s="449" t="str">
        <f t="shared" si="62"/>
        <v/>
      </c>
      <c r="F116" s="450"/>
      <c r="G116" s="451"/>
      <c r="H116" s="452"/>
      <c r="I116" s="453"/>
      <c r="J116" s="453"/>
      <c r="K116" s="453"/>
      <c r="L116" s="453"/>
      <c r="M116" s="454"/>
      <c r="N116" s="455"/>
      <c r="O116" s="456"/>
      <c r="P116" s="456"/>
      <c r="Q116" s="456"/>
      <c r="R116" s="456"/>
      <c r="S116" s="456"/>
      <c r="T116" s="456"/>
      <c r="U116" s="456"/>
      <c r="V116" s="456"/>
      <c r="W116" s="456"/>
      <c r="X116" s="456"/>
      <c r="Y116" s="456"/>
      <c r="Z116" s="456"/>
      <c r="AA116" s="456"/>
      <c r="AB116" s="456"/>
      <c r="AC116" s="456"/>
      <c r="AD116" s="456"/>
      <c r="AE116" s="457"/>
      <c r="AF116" s="455"/>
      <c r="AG116" s="456"/>
      <c r="AH116" s="456"/>
      <c r="AI116" s="456"/>
      <c r="AJ116" s="456"/>
      <c r="AK116" s="456"/>
      <c r="AL116" s="456"/>
      <c r="AM116" s="456"/>
      <c r="AN116" s="457"/>
      <c r="AO116" s="455"/>
      <c r="AP116" s="456"/>
      <c r="AQ116" s="456"/>
      <c r="AR116" s="456"/>
      <c r="AS116" s="456"/>
      <c r="AT116" s="456"/>
      <c r="AU116" s="456"/>
      <c r="AV116" s="456"/>
      <c r="AW116" s="456"/>
      <c r="AX116" s="456"/>
      <c r="AY116" s="456"/>
      <c r="AZ116" s="456"/>
      <c r="BA116" s="456"/>
      <c r="BB116" s="456"/>
      <c r="BC116" s="456"/>
      <c r="BD116" s="456"/>
      <c r="BE116" s="456"/>
      <c r="BF116" s="456"/>
      <c r="BG116" s="457"/>
      <c r="BH116" s="458"/>
      <c r="BI116" s="459"/>
      <c r="BJ116" s="459"/>
      <c r="BK116" s="459"/>
      <c r="BL116" s="459"/>
      <c r="BM116" s="460"/>
      <c r="BN116" s="216"/>
      <c r="BO116" s="216"/>
      <c r="BP116" s="1"/>
      <c r="BQ116" s="120">
        <f>IF($F$3="","",IF(N116=$F$3,COUNTIF(BQ$23:BQ115,"&gt;0")+1,0))</f>
        <v>0</v>
      </c>
      <c r="BR116" s="1"/>
      <c r="BS116" s="20" t="str">
        <f>IF($N116="","",IF(VLOOKUP(VLOOKUP($N116,IMPOSTAZIONI!$E$6:$I$13,5,FALSE),IMPOSTAZIONI!$B$25:$N$32,3,FALSE)=0,"",VLOOKUP(VLOOKUP($N116,IMPOSTAZIONI!$E$6:$I$13,5,FALSE),IMPOSTAZIONI!$B$25:$N$32,3,FALSE)))</f>
        <v/>
      </c>
      <c r="BT116" s="20" t="str">
        <f>IF($N116="","",IF(VLOOKUP(VLOOKUP($N116,IMPOSTAZIONI!$E$6:$I$13,5,FALSE),IMPOSTAZIONI!$B$25:$N$32,6,FALSE)=0,"",VLOOKUP(VLOOKUP($N116,IMPOSTAZIONI!$E$6:$I$13,5,FALSE),IMPOSTAZIONI!$B$25:$N$32,6,FALSE)))</f>
        <v/>
      </c>
      <c r="BU116" s="20" t="str">
        <f>IF($N116="","",IF(VLOOKUP(VLOOKUP($N116,IMPOSTAZIONI!$E$6:$I$13,5,FALSE),IMPOSTAZIONI!$B$25:$N$32,9,FALSE)=0,"",VLOOKUP(VLOOKUP($N116,IMPOSTAZIONI!$E$6:$I$13,5,FALSE),IMPOSTAZIONI!$B$25:$N$32,9,FALSE)))</f>
        <v/>
      </c>
      <c r="BV116" s="20" t="str">
        <f>IF($N116="","",IF(VLOOKUP(VLOOKUP($N116,IMPOSTAZIONI!$E$6:$I$13,5,FALSE),IMPOSTAZIONI!$B$25:$N$32,12,FALSE)=0,"",VLOOKUP(VLOOKUP($N116,IMPOSTAZIONI!$E$6:$I$13,5,FALSE),IMPOSTAZIONI!$B$25:$N$32,12,FALSE)))</f>
        <v/>
      </c>
      <c r="BW116" s="221" t="str">
        <f t="shared" si="63"/>
        <v/>
      </c>
      <c r="BX116" s="221" t="str">
        <f t="shared" si="55"/>
        <v/>
      </c>
      <c r="BY116" s="221">
        <f t="shared" si="56"/>
        <v>0</v>
      </c>
      <c r="BZ116" s="231">
        <f t="shared" si="57"/>
        <v>0</v>
      </c>
      <c r="CA116" s="246">
        <f t="shared" si="58"/>
        <v>0</v>
      </c>
      <c r="CB116" s="246">
        <f t="shared" si="64"/>
        <v>0</v>
      </c>
      <c r="CC116" s="246" t="str">
        <f t="shared" si="65"/>
        <v/>
      </c>
      <c r="CD116" s="246">
        <f t="shared" si="59"/>
        <v>5</v>
      </c>
      <c r="CE116" s="246">
        <f t="shared" si="66"/>
        <v>0</v>
      </c>
      <c r="CF116" s="276">
        <f t="shared" si="68"/>
        <v>0</v>
      </c>
      <c r="CG116" s="277">
        <f t="shared" si="68"/>
        <v>0</v>
      </c>
      <c r="CH116" s="277">
        <f t="shared" si="68"/>
        <v>0</v>
      </c>
      <c r="CI116" s="278">
        <f t="shared" si="68"/>
        <v>0</v>
      </c>
      <c r="CJ116" s="280">
        <f t="shared" si="67"/>
        <v>0</v>
      </c>
      <c r="CK116" s="232">
        <f t="shared" si="60"/>
        <v>0</v>
      </c>
      <c r="CL116" s="1"/>
    </row>
    <row r="117" spans="1:90" ht="18" customHeight="1">
      <c r="A117" s="1"/>
      <c r="B117" s="1"/>
      <c r="C117" s="216"/>
      <c r="D117" s="287" t="str">
        <f t="shared" si="61"/>
        <v/>
      </c>
      <c r="E117" s="449" t="str">
        <f t="shared" si="62"/>
        <v/>
      </c>
      <c r="F117" s="450"/>
      <c r="G117" s="451"/>
      <c r="H117" s="452"/>
      <c r="I117" s="453"/>
      <c r="J117" s="453"/>
      <c r="K117" s="453"/>
      <c r="L117" s="453"/>
      <c r="M117" s="454"/>
      <c r="N117" s="455"/>
      <c r="O117" s="456"/>
      <c r="P117" s="456"/>
      <c r="Q117" s="456"/>
      <c r="R117" s="456"/>
      <c r="S117" s="456"/>
      <c r="T117" s="456"/>
      <c r="U117" s="456"/>
      <c r="V117" s="456"/>
      <c r="W117" s="456"/>
      <c r="X117" s="456"/>
      <c r="Y117" s="456"/>
      <c r="Z117" s="456"/>
      <c r="AA117" s="456"/>
      <c r="AB117" s="456"/>
      <c r="AC117" s="456"/>
      <c r="AD117" s="456"/>
      <c r="AE117" s="457"/>
      <c r="AF117" s="455"/>
      <c r="AG117" s="456"/>
      <c r="AH117" s="456"/>
      <c r="AI117" s="456"/>
      <c r="AJ117" s="456"/>
      <c r="AK117" s="456"/>
      <c r="AL117" s="456"/>
      <c r="AM117" s="456"/>
      <c r="AN117" s="457"/>
      <c r="AO117" s="455"/>
      <c r="AP117" s="456"/>
      <c r="AQ117" s="456"/>
      <c r="AR117" s="456"/>
      <c r="AS117" s="456"/>
      <c r="AT117" s="456"/>
      <c r="AU117" s="456"/>
      <c r="AV117" s="456"/>
      <c r="AW117" s="456"/>
      <c r="AX117" s="456"/>
      <c r="AY117" s="456"/>
      <c r="AZ117" s="456"/>
      <c r="BA117" s="456"/>
      <c r="BB117" s="456"/>
      <c r="BC117" s="456"/>
      <c r="BD117" s="456"/>
      <c r="BE117" s="456"/>
      <c r="BF117" s="456"/>
      <c r="BG117" s="457"/>
      <c r="BH117" s="458"/>
      <c r="BI117" s="459"/>
      <c r="BJ117" s="459"/>
      <c r="BK117" s="459"/>
      <c r="BL117" s="459"/>
      <c r="BM117" s="460"/>
      <c r="BN117" s="216"/>
      <c r="BO117" s="216"/>
      <c r="BP117" s="1"/>
      <c r="BQ117" s="120">
        <f>IF($F$3="","",IF(N117=$F$3,COUNTIF(BQ$23:BQ116,"&gt;0")+1,0))</f>
        <v>0</v>
      </c>
      <c r="BR117" s="1"/>
      <c r="BS117" s="20" t="str">
        <f>IF($N117="","",IF(VLOOKUP(VLOOKUP($N117,IMPOSTAZIONI!$E$6:$I$13,5,FALSE),IMPOSTAZIONI!$B$25:$N$32,3,FALSE)=0,"",VLOOKUP(VLOOKUP($N117,IMPOSTAZIONI!$E$6:$I$13,5,FALSE),IMPOSTAZIONI!$B$25:$N$32,3,FALSE)))</f>
        <v/>
      </c>
      <c r="BT117" s="20" t="str">
        <f>IF($N117="","",IF(VLOOKUP(VLOOKUP($N117,IMPOSTAZIONI!$E$6:$I$13,5,FALSE),IMPOSTAZIONI!$B$25:$N$32,6,FALSE)=0,"",VLOOKUP(VLOOKUP($N117,IMPOSTAZIONI!$E$6:$I$13,5,FALSE),IMPOSTAZIONI!$B$25:$N$32,6,FALSE)))</f>
        <v/>
      </c>
      <c r="BU117" s="20" t="str">
        <f>IF($N117="","",IF(VLOOKUP(VLOOKUP($N117,IMPOSTAZIONI!$E$6:$I$13,5,FALSE),IMPOSTAZIONI!$B$25:$N$32,9,FALSE)=0,"",VLOOKUP(VLOOKUP($N117,IMPOSTAZIONI!$E$6:$I$13,5,FALSE),IMPOSTAZIONI!$B$25:$N$32,9,FALSE)))</f>
        <v/>
      </c>
      <c r="BV117" s="20" t="str">
        <f>IF($N117="","",IF(VLOOKUP(VLOOKUP($N117,IMPOSTAZIONI!$E$6:$I$13,5,FALSE),IMPOSTAZIONI!$B$25:$N$32,12,FALSE)=0,"",VLOOKUP(VLOOKUP($N117,IMPOSTAZIONI!$E$6:$I$13,5,FALSE),IMPOSTAZIONI!$B$25:$N$32,12,FALSE)))</f>
        <v/>
      </c>
      <c r="BW117" s="221" t="str">
        <f t="shared" si="63"/>
        <v/>
      </c>
      <c r="BX117" s="221" t="str">
        <f t="shared" si="55"/>
        <v/>
      </c>
      <c r="BY117" s="221">
        <f t="shared" si="56"/>
        <v>0</v>
      </c>
      <c r="BZ117" s="231">
        <f t="shared" si="57"/>
        <v>0</v>
      </c>
      <c r="CA117" s="246">
        <f t="shared" si="58"/>
        <v>0</v>
      </c>
      <c r="CB117" s="246">
        <f t="shared" si="64"/>
        <v>0</v>
      </c>
      <c r="CC117" s="246" t="str">
        <f t="shared" si="65"/>
        <v/>
      </c>
      <c r="CD117" s="246">
        <f t="shared" si="59"/>
        <v>5</v>
      </c>
      <c r="CE117" s="246">
        <f t="shared" si="66"/>
        <v>0</v>
      </c>
      <c r="CF117" s="276">
        <f t="shared" si="68"/>
        <v>0</v>
      </c>
      <c r="CG117" s="277">
        <f t="shared" si="68"/>
        <v>0</v>
      </c>
      <c r="CH117" s="277">
        <f t="shared" si="68"/>
        <v>0</v>
      </c>
      <c r="CI117" s="278">
        <f t="shared" si="68"/>
        <v>0</v>
      </c>
      <c r="CJ117" s="280">
        <f t="shared" si="67"/>
        <v>0</v>
      </c>
      <c r="CK117" s="232">
        <f t="shared" si="60"/>
        <v>0</v>
      </c>
      <c r="CL117" s="1"/>
    </row>
    <row r="118" spans="1:90" ht="18" customHeight="1">
      <c r="A118" s="1"/>
      <c r="B118" s="1"/>
      <c r="C118" s="216"/>
      <c r="D118" s="287" t="str">
        <f t="shared" si="61"/>
        <v/>
      </c>
      <c r="E118" s="449" t="str">
        <f t="shared" si="62"/>
        <v/>
      </c>
      <c r="F118" s="450"/>
      <c r="G118" s="451"/>
      <c r="H118" s="452"/>
      <c r="I118" s="453"/>
      <c r="J118" s="453"/>
      <c r="K118" s="453"/>
      <c r="L118" s="453"/>
      <c r="M118" s="454"/>
      <c r="N118" s="455"/>
      <c r="O118" s="456"/>
      <c r="P118" s="456"/>
      <c r="Q118" s="456"/>
      <c r="R118" s="456"/>
      <c r="S118" s="456"/>
      <c r="T118" s="456"/>
      <c r="U118" s="456"/>
      <c r="V118" s="456"/>
      <c r="W118" s="456"/>
      <c r="X118" s="456"/>
      <c r="Y118" s="456"/>
      <c r="Z118" s="456"/>
      <c r="AA118" s="456"/>
      <c r="AB118" s="456"/>
      <c r="AC118" s="456"/>
      <c r="AD118" s="456"/>
      <c r="AE118" s="457"/>
      <c r="AF118" s="455"/>
      <c r="AG118" s="456"/>
      <c r="AH118" s="456"/>
      <c r="AI118" s="456"/>
      <c r="AJ118" s="456"/>
      <c r="AK118" s="456"/>
      <c r="AL118" s="456"/>
      <c r="AM118" s="456"/>
      <c r="AN118" s="457"/>
      <c r="AO118" s="455"/>
      <c r="AP118" s="456"/>
      <c r="AQ118" s="456"/>
      <c r="AR118" s="456"/>
      <c r="AS118" s="456"/>
      <c r="AT118" s="456"/>
      <c r="AU118" s="456"/>
      <c r="AV118" s="456"/>
      <c r="AW118" s="456"/>
      <c r="AX118" s="456"/>
      <c r="AY118" s="456"/>
      <c r="AZ118" s="456"/>
      <c r="BA118" s="456"/>
      <c r="BB118" s="456"/>
      <c r="BC118" s="456"/>
      <c r="BD118" s="456"/>
      <c r="BE118" s="456"/>
      <c r="BF118" s="456"/>
      <c r="BG118" s="457"/>
      <c r="BH118" s="458"/>
      <c r="BI118" s="459"/>
      <c r="BJ118" s="459"/>
      <c r="BK118" s="459"/>
      <c r="BL118" s="459"/>
      <c r="BM118" s="460"/>
      <c r="BN118" s="216"/>
      <c r="BO118" s="216"/>
      <c r="BP118" s="1"/>
      <c r="BQ118" s="120">
        <f>IF($F$3="","",IF(N118=$F$3,COUNTIF(BQ$23:BQ117,"&gt;0")+1,0))</f>
        <v>0</v>
      </c>
      <c r="BR118" s="1"/>
      <c r="BS118" s="20" t="str">
        <f>IF($N118="","",IF(VLOOKUP(VLOOKUP($N118,IMPOSTAZIONI!$E$6:$I$13,5,FALSE),IMPOSTAZIONI!$B$25:$N$32,3,FALSE)=0,"",VLOOKUP(VLOOKUP($N118,IMPOSTAZIONI!$E$6:$I$13,5,FALSE),IMPOSTAZIONI!$B$25:$N$32,3,FALSE)))</f>
        <v/>
      </c>
      <c r="BT118" s="20" t="str">
        <f>IF($N118="","",IF(VLOOKUP(VLOOKUP($N118,IMPOSTAZIONI!$E$6:$I$13,5,FALSE),IMPOSTAZIONI!$B$25:$N$32,6,FALSE)=0,"",VLOOKUP(VLOOKUP($N118,IMPOSTAZIONI!$E$6:$I$13,5,FALSE),IMPOSTAZIONI!$B$25:$N$32,6,FALSE)))</f>
        <v/>
      </c>
      <c r="BU118" s="20" t="str">
        <f>IF($N118="","",IF(VLOOKUP(VLOOKUP($N118,IMPOSTAZIONI!$E$6:$I$13,5,FALSE),IMPOSTAZIONI!$B$25:$N$32,9,FALSE)=0,"",VLOOKUP(VLOOKUP($N118,IMPOSTAZIONI!$E$6:$I$13,5,FALSE),IMPOSTAZIONI!$B$25:$N$32,9,FALSE)))</f>
        <v/>
      </c>
      <c r="BV118" s="20" t="str">
        <f>IF($N118="","",IF(VLOOKUP(VLOOKUP($N118,IMPOSTAZIONI!$E$6:$I$13,5,FALSE),IMPOSTAZIONI!$B$25:$N$32,12,FALSE)=0,"",VLOOKUP(VLOOKUP($N118,IMPOSTAZIONI!$E$6:$I$13,5,FALSE),IMPOSTAZIONI!$B$25:$N$32,12,FALSE)))</f>
        <v/>
      </c>
      <c r="BW118" s="221" t="str">
        <f t="shared" si="63"/>
        <v/>
      </c>
      <c r="BX118" s="221" t="str">
        <f t="shared" si="55"/>
        <v/>
      </c>
      <c r="BY118" s="221">
        <f t="shared" si="56"/>
        <v>0</v>
      </c>
      <c r="BZ118" s="231">
        <f t="shared" si="57"/>
        <v>0</v>
      </c>
      <c r="CA118" s="246">
        <f t="shared" si="58"/>
        <v>0</v>
      </c>
      <c r="CB118" s="246">
        <f t="shared" si="64"/>
        <v>0</v>
      </c>
      <c r="CC118" s="246" t="str">
        <f t="shared" si="65"/>
        <v/>
      </c>
      <c r="CD118" s="246">
        <f t="shared" si="59"/>
        <v>5</v>
      </c>
      <c r="CE118" s="246">
        <f t="shared" si="66"/>
        <v>0</v>
      </c>
      <c r="CF118" s="276">
        <f t="shared" si="68"/>
        <v>0</v>
      </c>
      <c r="CG118" s="277">
        <f t="shared" si="68"/>
        <v>0</v>
      </c>
      <c r="CH118" s="277">
        <f t="shared" si="68"/>
        <v>0</v>
      </c>
      <c r="CI118" s="278">
        <f t="shared" si="68"/>
        <v>0</v>
      </c>
      <c r="CJ118" s="280">
        <f t="shared" si="67"/>
        <v>0</v>
      </c>
      <c r="CK118" s="232">
        <f t="shared" si="60"/>
        <v>0</v>
      </c>
      <c r="CL118" s="1"/>
    </row>
    <row r="119" spans="1:90" ht="18" customHeight="1">
      <c r="A119" s="1"/>
      <c r="B119" s="1"/>
      <c r="C119" s="216"/>
      <c r="D119" s="287" t="str">
        <f t="shared" si="61"/>
        <v/>
      </c>
      <c r="E119" s="449" t="str">
        <f t="shared" si="62"/>
        <v/>
      </c>
      <c r="F119" s="450"/>
      <c r="G119" s="451"/>
      <c r="H119" s="452"/>
      <c r="I119" s="453"/>
      <c r="J119" s="453"/>
      <c r="K119" s="453"/>
      <c r="L119" s="453"/>
      <c r="M119" s="454"/>
      <c r="N119" s="455"/>
      <c r="O119" s="456"/>
      <c r="P119" s="456"/>
      <c r="Q119" s="456"/>
      <c r="R119" s="456"/>
      <c r="S119" s="456"/>
      <c r="T119" s="456"/>
      <c r="U119" s="456"/>
      <c r="V119" s="456"/>
      <c r="W119" s="456"/>
      <c r="X119" s="456"/>
      <c r="Y119" s="456"/>
      <c r="Z119" s="456"/>
      <c r="AA119" s="456"/>
      <c r="AB119" s="456"/>
      <c r="AC119" s="456"/>
      <c r="AD119" s="456"/>
      <c r="AE119" s="457"/>
      <c r="AF119" s="455"/>
      <c r="AG119" s="456"/>
      <c r="AH119" s="456"/>
      <c r="AI119" s="456"/>
      <c r="AJ119" s="456"/>
      <c r="AK119" s="456"/>
      <c r="AL119" s="456"/>
      <c r="AM119" s="456"/>
      <c r="AN119" s="457"/>
      <c r="AO119" s="455"/>
      <c r="AP119" s="456"/>
      <c r="AQ119" s="456"/>
      <c r="AR119" s="456"/>
      <c r="AS119" s="456"/>
      <c r="AT119" s="456"/>
      <c r="AU119" s="456"/>
      <c r="AV119" s="456"/>
      <c r="AW119" s="456"/>
      <c r="AX119" s="456"/>
      <c r="AY119" s="456"/>
      <c r="AZ119" s="456"/>
      <c r="BA119" s="456"/>
      <c r="BB119" s="456"/>
      <c r="BC119" s="456"/>
      <c r="BD119" s="456"/>
      <c r="BE119" s="456"/>
      <c r="BF119" s="456"/>
      <c r="BG119" s="457"/>
      <c r="BH119" s="458"/>
      <c r="BI119" s="459"/>
      <c r="BJ119" s="459"/>
      <c r="BK119" s="459"/>
      <c r="BL119" s="459"/>
      <c r="BM119" s="460"/>
      <c r="BN119" s="216"/>
      <c r="BO119" s="216"/>
      <c r="BP119" s="1"/>
      <c r="BQ119" s="120">
        <f>IF($F$3="","",IF(N119=$F$3,COUNTIF(BQ$23:BQ118,"&gt;0")+1,0))</f>
        <v>0</v>
      </c>
      <c r="BR119" s="1"/>
      <c r="BS119" s="20" t="str">
        <f>IF($N119="","",IF(VLOOKUP(VLOOKUP($N119,IMPOSTAZIONI!$E$6:$I$13,5,FALSE),IMPOSTAZIONI!$B$25:$N$32,3,FALSE)=0,"",VLOOKUP(VLOOKUP($N119,IMPOSTAZIONI!$E$6:$I$13,5,FALSE),IMPOSTAZIONI!$B$25:$N$32,3,FALSE)))</f>
        <v/>
      </c>
      <c r="BT119" s="20" t="str">
        <f>IF($N119="","",IF(VLOOKUP(VLOOKUP($N119,IMPOSTAZIONI!$E$6:$I$13,5,FALSE),IMPOSTAZIONI!$B$25:$N$32,6,FALSE)=0,"",VLOOKUP(VLOOKUP($N119,IMPOSTAZIONI!$E$6:$I$13,5,FALSE),IMPOSTAZIONI!$B$25:$N$32,6,FALSE)))</f>
        <v/>
      </c>
      <c r="BU119" s="20" t="str">
        <f>IF($N119="","",IF(VLOOKUP(VLOOKUP($N119,IMPOSTAZIONI!$E$6:$I$13,5,FALSE),IMPOSTAZIONI!$B$25:$N$32,9,FALSE)=0,"",VLOOKUP(VLOOKUP($N119,IMPOSTAZIONI!$E$6:$I$13,5,FALSE),IMPOSTAZIONI!$B$25:$N$32,9,FALSE)))</f>
        <v/>
      </c>
      <c r="BV119" s="20" t="str">
        <f>IF($N119="","",IF(VLOOKUP(VLOOKUP($N119,IMPOSTAZIONI!$E$6:$I$13,5,FALSE),IMPOSTAZIONI!$B$25:$N$32,12,FALSE)=0,"",VLOOKUP(VLOOKUP($N119,IMPOSTAZIONI!$E$6:$I$13,5,FALSE),IMPOSTAZIONI!$B$25:$N$32,12,FALSE)))</f>
        <v/>
      </c>
      <c r="BW119" s="221" t="str">
        <f t="shared" si="63"/>
        <v/>
      </c>
      <c r="BX119" s="221" t="str">
        <f t="shared" si="55"/>
        <v/>
      </c>
      <c r="BY119" s="221">
        <f t="shared" si="56"/>
        <v>0</v>
      </c>
      <c r="BZ119" s="231">
        <f t="shared" si="57"/>
        <v>0</v>
      </c>
      <c r="CA119" s="246">
        <f t="shared" si="58"/>
        <v>0</v>
      </c>
      <c r="CB119" s="246">
        <f t="shared" si="64"/>
        <v>0</v>
      </c>
      <c r="CC119" s="246" t="str">
        <f t="shared" si="65"/>
        <v/>
      </c>
      <c r="CD119" s="246">
        <f t="shared" si="59"/>
        <v>5</v>
      </c>
      <c r="CE119" s="246">
        <f t="shared" si="66"/>
        <v>0</v>
      </c>
      <c r="CF119" s="276">
        <f t="shared" si="68"/>
        <v>0</v>
      </c>
      <c r="CG119" s="277">
        <f t="shared" si="68"/>
        <v>0</v>
      </c>
      <c r="CH119" s="277">
        <f t="shared" si="68"/>
        <v>0</v>
      </c>
      <c r="CI119" s="278">
        <f t="shared" si="68"/>
        <v>0</v>
      </c>
      <c r="CJ119" s="280">
        <f t="shared" si="67"/>
        <v>0</v>
      </c>
      <c r="CK119" s="232">
        <f t="shared" si="60"/>
        <v>0</v>
      </c>
      <c r="CL119" s="1"/>
    </row>
    <row r="120" spans="1:90" ht="18" customHeight="1">
      <c r="A120" s="1"/>
      <c r="B120" s="1"/>
      <c r="C120" s="216"/>
      <c r="D120" s="287" t="str">
        <f t="shared" si="61"/>
        <v/>
      </c>
      <c r="E120" s="449" t="str">
        <f t="shared" si="62"/>
        <v/>
      </c>
      <c r="F120" s="450"/>
      <c r="G120" s="451"/>
      <c r="H120" s="452"/>
      <c r="I120" s="453"/>
      <c r="J120" s="453"/>
      <c r="K120" s="453"/>
      <c r="L120" s="453"/>
      <c r="M120" s="454"/>
      <c r="N120" s="455"/>
      <c r="O120" s="456"/>
      <c r="P120" s="456"/>
      <c r="Q120" s="456"/>
      <c r="R120" s="456"/>
      <c r="S120" s="456"/>
      <c r="T120" s="456"/>
      <c r="U120" s="456"/>
      <c r="V120" s="456"/>
      <c r="W120" s="456"/>
      <c r="X120" s="456"/>
      <c r="Y120" s="456"/>
      <c r="Z120" s="456"/>
      <c r="AA120" s="456"/>
      <c r="AB120" s="456"/>
      <c r="AC120" s="456"/>
      <c r="AD120" s="456"/>
      <c r="AE120" s="457"/>
      <c r="AF120" s="455"/>
      <c r="AG120" s="456"/>
      <c r="AH120" s="456"/>
      <c r="AI120" s="456"/>
      <c r="AJ120" s="456"/>
      <c r="AK120" s="456"/>
      <c r="AL120" s="456"/>
      <c r="AM120" s="456"/>
      <c r="AN120" s="457"/>
      <c r="AO120" s="455"/>
      <c r="AP120" s="456"/>
      <c r="AQ120" s="456"/>
      <c r="AR120" s="456"/>
      <c r="AS120" s="456"/>
      <c r="AT120" s="456"/>
      <c r="AU120" s="456"/>
      <c r="AV120" s="456"/>
      <c r="AW120" s="456"/>
      <c r="AX120" s="456"/>
      <c r="AY120" s="456"/>
      <c r="AZ120" s="456"/>
      <c r="BA120" s="456"/>
      <c r="BB120" s="456"/>
      <c r="BC120" s="456"/>
      <c r="BD120" s="456"/>
      <c r="BE120" s="456"/>
      <c r="BF120" s="456"/>
      <c r="BG120" s="457"/>
      <c r="BH120" s="458"/>
      <c r="BI120" s="459"/>
      <c r="BJ120" s="459"/>
      <c r="BK120" s="459"/>
      <c r="BL120" s="459"/>
      <c r="BM120" s="460"/>
      <c r="BN120" s="216"/>
      <c r="BO120" s="216"/>
      <c r="BP120" s="1"/>
      <c r="BQ120" s="120">
        <f>IF($F$3="","",IF(N120=$F$3,COUNTIF(BQ$23:BQ119,"&gt;0")+1,0))</f>
        <v>0</v>
      </c>
      <c r="BR120" s="1"/>
      <c r="BS120" s="20" t="str">
        <f>IF($N120="","",IF(VLOOKUP(VLOOKUP($N120,IMPOSTAZIONI!$E$6:$I$13,5,FALSE),IMPOSTAZIONI!$B$25:$N$32,3,FALSE)=0,"",VLOOKUP(VLOOKUP($N120,IMPOSTAZIONI!$E$6:$I$13,5,FALSE),IMPOSTAZIONI!$B$25:$N$32,3,FALSE)))</f>
        <v/>
      </c>
      <c r="BT120" s="20" t="str">
        <f>IF($N120="","",IF(VLOOKUP(VLOOKUP($N120,IMPOSTAZIONI!$E$6:$I$13,5,FALSE),IMPOSTAZIONI!$B$25:$N$32,6,FALSE)=0,"",VLOOKUP(VLOOKUP($N120,IMPOSTAZIONI!$E$6:$I$13,5,FALSE),IMPOSTAZIONI!$B$25:$N$32,6,FALSE)))</f>
        <v/>
      </c>
      <c r="BU120" s="20" t="str">
        <f>IF($N120="","",IF(VLOOKUP(VLOOKUP($N120,IMPOSTAZIONI!$E$6:$I$13,5,FALSE),IMPOSTAZIONI!$B$25:$N$32,9,FALSE)=0,"",VLOOKUP(VLOOKUP($N120,IMPOSTAZIONI!$E$6:$I$13,5,FALSE),IMPOSTAZIONI!$B$25:$N$32,9,FALSE)))</f>
        <v/>
      </c>
      <c r="BV120" s="20" t="str">
        <f>IF($N120="","",IF(VLOOKUP(VLOOKUP($N120,IMPOSTAZIONI!$E$6:$I$13,5,FALSE),IMPOSTAZIONI!$B$25:$N$32,12,FALSE)=0,"",VLOOKUP(VLOOKUP($N120,IMPOSTAZIONI!$E$6:$I$13,5,FALSE),IMPOSTAZIONI!$B$25:$N$32,12,FALSE)))</f>
        <v/>
      </c>
      <c r="BW120" s="221" t="str">
        <f t="shared" si="63"/>
        <v/>
      </c>
      <c r="BX120" s="221" t="str">
        <f t="shared" si="55"/>
        <v/>
      </c>
      <c r="BY120" s="221">
        <f t="shared" si="56"/>
        <v>0</v>
      </c>
      <c r="BZ120" s="231">
        <f t="shared" si="57"/>
        <v>0</v>
      </c>
      <c r="CA120" s="246">
        <f t="shared" si="58"/>
        <v>0</v>
      </c>
      <c r="CB120" s="246">
        <f t="shared" si="64"/>
        <v>0</v>
      </c>
      <c r="CC120" s="246" t="str">
        <f t="shared" si="65"/>
        <v/>
      </c>
      <c r="CD120" s="246">
        <f t="shared" si="59"/>
        <v>5</v>
      </c>
      <c r="CE120" s="246">
        <f t="shared" si="66"/>
        <v>0</v>
      </c>
      <c r="CF120" s="276">
        <f t="shared" si="68"/>
        <v>0</v>
      </c>
      <c r="CG120" s="277">
        <f t="shared" si="68"/>
        <v>0</v>
      </c>
      <c r="CH120" s="277">
        <f t="shared" si="68"/>
        <v>0</v>
      </c>
      <c r="CI120" s="278">
        <f t="shared" si="68"/>
        <v>0</v>
      </c>
      <c r="CJ120" s="280">
        <f t="shared" si="67"/>
        <v>0</v>
      </c>
      <c r="CK120" s="232">
        <f t="shared" si="60"/>
        <v>0</v>
      </c>
      <c r="CL120" s="1"/>
    </row>
    <row r="121" spans="1:90" ht="18" customHeight="1">
      <c r="A121" s="1"/>
      <c r="B121" s="1"/>
      <c r="C121" s="216"/>
      <c r="D121" s="287" t="str">
        <f t="shared" si="61"/>
        <v/>
      </c>
      <c r="E121" s="449" t="str">
        <f t="shared" si="62"/>
        <v/>
      </c>
      <c r="F121" s="450"/>
      <c r="G121" s="451"/>
      <c r="H121" s="452"/>
      <c r="I121" s="453"/>
      <c r="J121" s="453"/>
      <c r="K121" s="453"/>
      <c r="L121" s="453"/>
      <c r="M121" s="454"/>
      <c r="N121" s="455"/>
      <c r="O121" s="456"/>
      <c r="P121" s="456"/>
      <c r="Q121" s="456"/>
      <c r="R121" s="456"/>
      <c r="S121" s="456"/>
      <c r="T121" s="456"/>
      <c r="U121" s="456"/>
      <c r="V121" s="456"/>
      <c r="W121" s="456"/>
      <c r="X121" s="456"/>
      <c r="Y121" s="456"/>
      <c r="Z121" s="456"/>
      <c r="AA121" s="456"/>
      <c r="AB121" s="456"/>
      <c r="AC121" s="456"/>
      <c r="AD121" s="456"/>
      <c r="AE121" s="457"/>
      <c r="AF121" s="455"/>
      <c r="AG121" s="456"/>
      <c r="AH121" s="456"/>
      <c r="AI121" s="456"/>
      <c r="AJ121" s="456"/>
      <c r="AK121" s="456"/>
      <c r="AL121" s="456"/>
      <c r="AM121" s="456"/>
      <c r="AN121" s="457"/>
      <c r="AO121" s="455"/>
      <c r="AP121" s="456"/>
      <c r="AQ121" s="456"/>
      <c r="AR121" s="456"/>
      <c r="AS121" s="456"/>
      <c r="AT121" s="456"/>
      <c r="AU121" s="456"/>
      <c r="AV121" s="456"/>
      <c r="AW121" s="456"/>
      <c r="AX121" s="456"/>
      <c r="AY121" s="456"/>
      <c r="AZ121" s="456"/>
      <c r="BA121" s="456"/>
      <c r="BB121" s="456"/>
      <c r="BC121" s="456"/>
      <c r="BD121" s="456"/>
      <c r="BE121" s="456"/>
      <c r="BF121" s="456"/>
      <c r="BG121" s="457"/>
      <c r="BH121" s="458"/>
      <c r="BI121" s="459"/>
      <c r="BJ121" s="459"/>
      <c r="BK121" s="459"/>
      <c r="BL121" s="459"/>
      <c r="BM121" s="460"/>
      <c r="BN121" s="216"/>
      <c r="BO121" s="216"/>
      <c r="BP121" s="1"/>
      <c r="BQ121" s="120">
        <f>IF($F$3="","",IF(N121=$F$3,COUNTIF(BQ$23:BQ120,"&gt;0")+1,0))</f>
        <v>0</v>
      </c>
      <c r="BR121" s="1"/>
      <c r="BS121" s="20" t="str">
        <f>IF($N121="","",IF(VLOOKUP(VLOOKUP($N121,IMPOSTAZIONI!$E$6:$I$13,5,FALSE),IMPOSTAZIONI!$B$25:$N$32,3,FALSE)=0,"",VLOOKUP(VLOOKUP($N121,IMPOSTAZIONI!$E$6:$I$13,5,FALSE),IMPOSTAZIONI!$B$25:$N$32,3,FALSE)))</f>
        <v/>
      </c>
      <c r="BT121" s="20" t="str">
        <f>IF($N121="","",IF(VLOOKUP(VLOOKUP($N121,IMPOSTAZIONI!$E$6:$I$13,5,FALSE),IMPOSTAZIONI!$B$25:$N$32,6,FALSE)=0,"",VLOOKUP(VLOOKUP($N121,IMPOSTAZIONI!$E$6:$I$13,5,FALSE),IMPOSTAZIONI!$B$25:$N$32,6,FALSE)))</f>
        <v/>
      </c>
      <c r="BU121" s="20" t="str">
        <f>IF($N121="","",IF(VLOOKUP(VLOOKUP($N121,IMPOSTAZIONI!$E$6:$I$13,5,FALSE),IMPOSTAZIONI!$B$25:$N$32,9,FALSE)=0,"",VLOOKUP(VLOOKUP($N121,IMPOSTAZIONI!$E$6:$I$13,5,FALSE),IMPOSTAZIONI!$B$25:$N$32,9,FALSE)))</f>
        <v/>
      </c>
      <c r="BV121" s="20" t="str">
        <f>IF($N121="","",IF(VLOOKUP(VLOOKUP($N121,IMPOSTAZIONI!$E$6:$I$13,5,FALSE),IMPOSTAZIONI!$B$25:$N$32,12,FALSE)=0,"",VLOOKUP(VLOOKUP($N121,IMPOSTAZIONI!$E$6:$I$13,5,FALSE),IMPOSTAZIONI!$B$25:$N$32,12,FALSE)))</f>
        <v/>
      </c>
      <c r="BW121" s="221" t="str">
        <f t="shared" si="63"/>
        <v/>
      </c>
      <c r="BX121" s="221" t="str">
        <f t="shared" si="55"/>
        <v/>
      </c>
      <c r="BY121" s="221">
        <f t="shared" si="56"/>
        <v>0</v>
      </c>
      <c r="BZ121" s="231">
        <f t="shared" si="57"/>
        <v>0</v>
      </c>
      <c r="CA121" s="246">
        <f t="shared" si="58"/>
        <v>0</v>
      </c>
      <c r="CB121" s="246">
        <f t="shared" si="64"/>
        <v>0</v>
      </c>
      <c r="CC121" s="246" t="str">
        <f t="shared" si="65"/>
        <v/>
      </c>
      <c r="CD121" s="246">
        <f t="shared" si="59"/>
        <v>5</v>
      </c>
      <c r="CE121" s="246">
        <f t="shared" si="66"/>
        <v>0</v>
      </c>
      <c r="CF121" s="276">
        <f t="shared" si="68"/>
        <v>0</v>
      </c>
      <c r="CG121" s="277">
        <f t="shared" si="68"/>
        <v>0</v>
      </c>
      <c r="CH121" s="277">
        <f t="shared" si="68"/>
        <v>0</v>
      </c>
      <c r="CI121" s="278">
        <f t="shared" si="68"/>
        <v>0</v>
      </c>
      <c r="CJ121" s="280">
        <f t="shared" si="67"/>
        <v>0</v>
      </c>
      <c r="CK121" s="232">
        <f t="shared" si="60"/>
        <v>0</v>
      </c>
      <c r="CL121" s="1"/>
    </row>
    <row r="122" spans="1:90" ht="18" customHeight="1">
      <c r="A122" s="1"/>
      <c r="B122" s="1"/>
      <c r="C122" s="216"/>
      <c r="D122" s="287" t="str">
        <f t="shared" si="61"/>
        <v/>
      </c>
      <c r="E122" s="449" t="str">
        <f t="shared" si="62"/>
        <v/>
      </c>
      <c r="F122" s="450"/>
      <c r="G122" s="451"/>
      <c r="H122" s="452"/>
      <c r="I122" s="453"/>
      <c r="J122" s="453"/>
      <c r="K122" s="453"/>
      <c r="L122" s="453"/>
      <c r="M122" s="454"/>
      <c r="N122" s="455"/>
      <c r="O122" s="456"/>
      <c r="P122" s="456"/>
      <c r="Q122" s="456"/>
      <c r="R122" s="456"/>
      <c r="S122" s="456"/>
      <c r="T122" s="456"/>
      <c r="U122" s="456"/>
      <c r="V122" s="456"/>
      <c r="W122" s="456"/>
      <c r="X122" s="456"/>
      <c r="Y122" s="456"/>
      <c r="Z122" s="456"/>
      <c r="AA122" s="456"/>
      <c r="AB122" s="456"/>
      <c r="AC122" s="456"/>
      <c r="AD122" s="456"/>
      <c r="AE122" s="457"/>
      <c r="AF122" s="455"/>
      <c r="AG122" s="456"/>
      <c r="AH122" s="456"/>
      <c r="AI122" s="456"/>
      <c r="AJ122" s="456"/>
      <c r="AK122" s="456"/>
      <c r="AL122" s="456"/>
      <c r="AM122" s="456"/>
      <c r="AN122" s="457"/>
      <c r="AO122" s="455"/>
      <c r="AP122" s="456"/>
      <c r="AQ122" s="456"/>
      <c r="AR122" s="456"/>
      <c r="AS122" s="456"/>
      <c r="AT122" s="456"/>
      <c r="AU122" s="456"/>
      <c r="AV122" s="456"/>
      <c r="AW122" s="456"/>
      <c r="AX122" s="456"/>
      <c r="AY122" s="456"/>
      <c r="AZ122" s="456"/>
      <c r="BA122" s="456"/>
      <c r="BB122" s="456"/>
      <c r="BC122" s="456"/>
      <c r="BD122" s="456"/>
      <c r="BE122" s="456"/>
      <c r="BF122" s="456"/>
      <c r="BG122" s="457"/>
      <c r="BH122" s="458"/>
      <c r="BI122" s="459"/>
      <c r="BJ122" s="459"/>
      <c r="BK122" s="459"/>
      <c r="BL122" s="459"/>
      <c r="BM122" s="460"/>
      <c r="BN122" s="216"/>
      <c r="BO122" s="216"/>
      <c r="BP122" s="1"/>
      <c r="BQ122" s="120">
        <f>IF($F$3="","",IF(N122=$F$3,COUNTIF(BQ$23:BQ121,"&gt;0")+1,0))</f>
        <v>0</v>
      </c>
      <c r="BR122" s="1"/>
      <c r="BS122" s="20" t="str">
        <f>IF($N122="","",IF(VLOOKUP(VLOOKUP($N122,IMPOSTAZIONI!$E$6:$I$13,5,FALSE),IMPOSTAZIONI!$B$25:$N$32,3,FALSE)=0,"",VLOOKUP(VLOOKUP($N122,IMPOSTAZIONI!$E$6:$I$13,5,FALSE),IMPOSTAZIONI!$B$25:$N$32,3,FALSE)))</f>
        <v/>
      </c>
      <c r="BT122" s="20" t="str">
        <f>IF($N122="","",IF(VLOOKUP(VLOOKUP($N122,IMPOSTAZIONI!$E$6:$I$13,5,FALSE),IMPOSTAZIONI!$B$25:$N$32,6,FALSE)=0,"",VLOOKUP(VLOOKUP($N122,IMPOSTAZIONI!$E$6:$I$13,5,FALSE),IMPOSTAZIONI!$B$25:$N$32,6,FALSE)))</f>
        <v/>
      </c>
      <c r="BU122" s="20" t="str">
        <f>IF($N122="","",IF(VLOOKUP(VLOOKUP($N122,IMPOSTAZIONI!$E$6:$I$13,5,FALSE),IMPOSTAZIONI!$B$25:$N$32,9,FALSE)=0,"",VLOOKUP(VLOOKUP($N122,IMPOSTAZIONI!$E$6:$I$13,5,FALSE),IMPOSTAZIONI!$B$25:$N$32,9,FALSE)))</f>
        <v/>
      </c>
      <c r="BV122" s="20" t="str">
        <f>IF($N122="","",IF(VLOOKUP(VLOOKUP($N122,IMPOSTAZIONI!$E$6:$I$13,5,FALSE),IMPOSTAZIONI!$B$25:$N$32,12,FALSE)=0,"",VLOOKUP(VLOOKUP($N122,IMPOSTAZIONI!$E$6:$I$13,5,FALSE),IMPOSTAZIONI!$B$25:$N$32,12,FALSE)))</f>
        <v/>
      </c>
      <c r="BW122" s="221" t="str">
        <f t="shared" si="63"/>
        <v/>
      </c>
      <c r="BX122" s="221" t="str">
        <f t="shared" si="55"/>
        <v/>
      </c>
      <c r="BY122" s="221">
        <f t="shared" si="56"/>
        <v>0</v>
      </c>
      <c r="BZ122" s="231">
        <f t="shared" si="57"/>
        <v>0</v>
      </c>
      <c r="CA122" s="246">
        <f t="shared" si="58"/>
        <v>0</v>
      </c>
      <c r="CB122" s="246">
        <f t="shared" si="64"/>
        <v>0</v>
      </c>
      <c r="CC122" s="246" t="str">
        <f t="shared" si="65"/>
        <v/>
      </c>
      <c r="CD122" s="246">
        <f t="shared" si="59"/>
        <v>5</v>
      </c>
      <c r="CE122" s="246">
        <f t="shared" si="66"/>
        <v>0</v>
      </c>
      <c r="CF122" s="276">
        <f t="shared" si="68"/>
        <v>0</v>
      </c>
      <c r="CG122" s="277">
        <f t="shared" si="68"/>
        <v>0</v>
      </c>
      <c r="CH122" s="277">
        <f t="shared" si="68"/>
        <v>0</v>
      </c>
      <c r="CI122" s="278">
        <f t="shared" si="68"/>
        <v>0</v>
      </c>
      <c r="CJ122" s="280">
        <f t="shared" si="67"/>
        <v>0</v>
      </c>
      <c r="CK122" s="232">
        <f t="shared" si="60"/>
        <v>0</v>
      </c>
      <c r="CL122" s="1"/>
    </row>
    <row r="123" spans="1:90" ht="18" customHeight="1">
      <c r="A123" s="1"/>
      <c r="B123" s="1"/>
      <c r="C123" s="216"/>
      <c r="D123" s="287" t="str">
        <f t="shared" si="61"/>
        <v/>
      </c>
      <c r="E123" s="449" t="str">
        <f t="shared" si="62"/>
        <v/>
      </c>
      <c r="F123" s="450"/>
      <c r="G123" s="451"/>
      <c r="H123" s="452"/>
      <c r="I123" s="453"/>
      <c r="J123" s="453"/>
      <c r="K123" s="453"/>
      <c r="L123" s="453"/>
      <c r="M123" s="454"/>
      <c r="N123" s="455"/>
      <c r="O123" s="456"/>
      <c r="P123" s="456"/>
      <c r="Q123" s="456"/>
      <c r="R123" s="456"/>
      <c r="S123" s="456"/>
      <c r="T123" s="456"/>
      <c r="U123" s="456"/>
      <c r="V123" s="456"/>
      <c r="W123" s="456"/>
      <c r="X123" s="456"/>
      <c r="Y123" s="456"/>
      <c r="Z123" s="456"/>
      <c r="AA123" s="456"/>
      <c r="AB123" s="456"/>
      <c r="AC123" s="456"/>
      <c r="AD123" s="456"/>
      <c r="AE123" s="457"/>
      <c r="AF123" s="455"/>
      <c r="AG123" s="456"/>
      <c r="AH123" s="456"/>
      <c r="AI123" s="456"/>
      <c r="AJ123" s="456"/>
      <c r="AK123" s="456"/>
      <c r="AL123" s="456"/>
      <c r="AM123" s="456"/>
      <c r="AN123" s="457"/>
      <c r="AO123" s="455"/>
      <c r="AP123" s="456"/>
      <c r="AQ123" s="456"/>
      <c r="AR123" s="456"/>
      <c r="AS123" s="456"/>
      <c r="AT123" s="456"/>
      <c r="AU123" s="456"/>
      <c r="AV123" s="456"/>
      <c r="AW123" s="456"/>
      <c r="AX123" s="456"/>
      <c r="AY123" s="456"/>
      <c r="AZ123" s="456"/>
      <c r="BA123" s="456"/>
      <c r="BB123" s="456"/>
      <c r="BC123" s="456"/>
      <c r="BD123" s="456"/>
      <c r="BE123" s="456"/>
      <c r="BF123" s="456"/>
      <c r="BG123" s="457"/>
      <c r="BH123" s="458"/>
      <c r="BI123" s="459"/>
      <c r="BJ123" s="459"/>
      <c r="BK123" s="459"/>
      <c r="BL123" s="459"/>
      <c r="BM123" s="460"/>
      <c r="BN123" s="216"/>
      <c r="BO123" s="216"/>
      <c r="BP123" s="1"/>
      <c r="BQ123" s="120">
        <f>IF($F$3="","",IF(N123=$F$3,COUNTIF(BQ$23:BQ122,"&gt;0")+1,0))</f>
        <v>0</v>
      </c>
      <c r="BR123" s="1"/>
      <c r="BS123" s="20" t="str">
        <f>IF($N123="","",IF(VLOOKUP(VLOOKUP($N123,IMPOSTAZIONI!$E$6:$I$13,5,FALSE),IMPOSTAZIONI!$B$25:$N$32,3,FALSE)=0,"",VLOOKUP(VLOOKUP($N123,IMPOSTAZIONI!$E$6:$I$13,5,FALSE),IMPOSTAZIONI!$B$25:$N$32,3,FALSE)))</f>
        <v/>
      </c>
      <c r="BT123" s="20" t="str">
        <f>IF($N123="","",IF(VLOOKUP(VLOOKUP($N123,IMPOSTAZIONI!$E$6:$I$13,5,FALSE),IMPOSTAZIONI!$B$25:$N$32,6,FALSE)=0,"",VLOOKUP(VLOOKUP($N123,IMPOSTAZIONI!$E$6:$I$13,5,FALSE),IMPOSTAZIONI!$B$25:$N$32,6,FALSE)))</f>
        <v/>
      </c>
      <c r="BU123" s="20" t="str">
        <f>IF($N123="","",IF(VLOOKUP(VLOOKUP($N123,IMPOSTAZIONI!$E$6:$I$13,5,FALSE),IMPOSTAZIONI!$B$25:$N$32,9,FALSE)=0,"",VLOOKUP(VLOOKUP($N123,IMPOSTAZIONI!$E$6:$I$13,5,FALSE),IMPOSTAZIONI!$B$25:$N$32,9,FALSE)))</f>
        <v/>
      </c>
      <c r="BV123" s="20" t="str">
        <f>IF($N123="","",IF(VLOOKUP(VLOOKUP($N123,IMPOSTAZIONI!$E$6:$I$13,5,FALSE),IMPOSTAZIONI!$B$25:$N$32,12,FALSE)=0,"",VLOOKUP(VLOOKUP($N123,IMPOSTAZIONI!$E$6:$I$13,5,FALSE),IMPOSTAZIONI!$B$25:$N$32,12,FALSE)))</f>
        <v/>
      </c>
      <c r="BW123" s="221" t="str">
        <f t="shared" si="63"/>
        <v/>
      </c>
      <c r="BX123" s="221" t="str">
        <f t="shared" si="55"/>
        <v/>
      </c>
      <c r="BY123" s="221">
        <f t="shared" si="56"/>
        <v>0</v>
      </c>
      <c r="BZ123" s="231">
        <f t="shared" si="57"/>
        <v>0</v>
      </c>
      <c r="CA123" s="246">
        <f t="shared" si="58"/>
        <v>0</v>
      </c>
      <c r="CB123" s="246">
        <f t="shared" si="64"/>
        <v>0</v>
      </c>
      <c r="CC123" s="246" t="str">
        <f t="shared" si="65"/>
        <v/>
      </c>
      <c r="CD123" s="246">
        <f t="shared" si="59"/>
        <v>5</v>
      </c>
      <c r="CE123" s="246">
        <f t="shared" si="66"/>
        <v>0</v>
      </c>
      <c r="CF123" s="276">
        <f t="shared" ref="CF123:CI142" si="69">COUNTIF($CE$23:$CE$3022,CONCATENATE($CD123,CF$21))</f>
        <v>0</v>
      </c>
      <c r="CG123" s="277">
        <f t="shared" si="69"/>
        <v>0</v>
      </c>
      <c r="CH123" s="277">
        <f t="shared" si="69"/>
        <v>0</v>
      </c>
      <c r="CI123" s="278">
        <f t="shared" si="69"/>
        <v>0</v>
      </c>
      <c r="CJ123" s="280">
        <f t="shared" si="67"/>
        <v>0</v>
      </c>
      <c r="CK123" s="232">
        <f t="shared" si="60"/>
        <v>0</v>
      </c>
      <c r="CL123" s="1"/>
    </row>
    <row r="124" spans="1:90" ht="18" customHeight="1">
      <c r="A124" s="1"/>
      <c r="B124" s="1"/>
      <c r="C124" s="216"/>
      <c r="D124" s="287" t="str">
        <f t="shared" si="61"/>
        <v/>
      </c>
      <c r="E124" s="449" t="str">
        <f t="shared" si="62"/>
        <v/>
      </c>
      <c r="F124" s="450"/>
      <c r="G124" s="451"/>
      <c r="H124" s="452"/>
      <c r="I124" s="453"/>
      <c r="J124" s="453"/>
      <c r="K124" s="453"/>
      <c r="L124" s="453"/>
      <c r="M124" s="454"/>
      <c r="N124" s="455"/>
      <c r="O124" s="456"/>
      <c r="P124" s="456"/>
      <c r="Q124" s="456"/>
      <c r="R124" s="456"/>
      <c r="S124" s="456"/>
      <c r="T124" s="456"/>
      <c r="U124" s="456"/>
      <c r="V124" s="456"/>
      <c r="W124" s="456"/>
      <c r="X124" s="456"/>
      <c r="Y124" s="456"/>
      <c r="Z124" s="456"/>
      <c r="AA124" s="456"/>
      <c r="AB124" s="456"/>
      <c r="AC124" s="456"/>
      <c r="AD124" s="456"/>
      <c r="AE124" s="457"/>
      <c r="AF124" s="455"/>
      <c r="AG124" s="456"/>
      <c r="AH124" s="456"/>
      <c r="AI124" s="456"/>
      <c r="AJ124" s="456"/>
      <c r="AK124" s="456"/>
      <c r="AL124" s="456"/>
      <c r="AM124" s="456"/>
      <c r="AN124" s="457"/>
      <c r="AO124" s="455"/>
      <c r="AP124" s="456"/>
      <c r="AQ124" s="456"/>
      <c r="AR124" s="456"/>
      <c r="AS124" s="456"/>
      <c r="AT124" s="456"/>
      <c r="AU124" s="456"/>
      <c r="AV124" s="456"/>
      <c r="AW124" s="456"/>
      <c r="AX124" s="456"/>
      <c r="AY124" s="456"/>
      <c r="AZ124" s="456"/>
      <c r="BA124" s="456"/>
      <c r="BB124" s="456"/>
      <c r="BC124" s="456"/>
      <c r="BD124" s="456"/>
      <c r="BE124" s="456"/>
      <c r="BF124" s="456"/>
      <c r="BG124" s="457"/>
      <c r="BH124" s="458"/>
      <c r="BI124" s="459"/>
      <c r="BJ124" s="459"/>
      <c r="BK124" s="459"/>
      <c r="BL124" s="459"/>
      <c r="BM124" s="460"/>
      <c r="BN124" s="216"/>
      <c r="BO124" s="216"/>
      <c r="BP124" s="1"/>
      <c r="BQ124" s="120">
        <f>IF($F$3="","",IF(N124=$F$3,COUNTIF(BQ$23:BQ123,"&gt;0")+1,0))</f>
        <v>0</v>
      </c>
      <c r="BR124" s="1"/>
      <c r="BS124" s="20" t="str">
        <f>IF($N124="","",IF(VLOOKUP(VLOOKUP($N124,IMPOSTAZIONI!$E$6:$I$13,5,FALSE),IMPOSTAZIONI!$B$25:$N$32,3,FALSE)=0,"",VLOOKUP(VLOOKUP($N124,IMPOSTAZIONI!$E$6:$I$13,5,FALSE),IMPOSTAZIONI!$B$25:$N$32,3,FALSE)))</f>
        <v/>
      </c>
      <c r="BT124" s="20" t="str">
        <f>IF($N124="","",IF(VLOOKUP(VLOOKUP($N124,IMPOSTAZIONI!$E$6:$I$13,5,FALSE),IMPOSTAZIONI!$B$25:$N$32,6,FALSE)=0,"",VLOOKUP(VLOOKUP($N124,IMPOSTAZIONI!$E$6:$I$13,5,FALSE),IMPOSTAZIONI!$B$25:$N$32,6,FALSE)))</f>
        <v/>
      </c>
      <c r="BU124" s="20" t="str">
        <f>IF($N124="","",IF(VLOOKUP(VLOOKUP($N124,IMPOSTAZIONI!$E$6:$I$13,5,FALSE),IMPOSTAZIONI!$B$25:$N$32,9,FALSE)=0,"",VLOOKUP(VLOOKUP($N124,IMPOSTAZIONI!$E$6:$I$13,5,FALSE),IMPOSTAZIONI!$B$25:$N$32,9,FALSE)))</f>
        <v/>
      </c>
      <c r="BV124" s="20" t="str">
        <f>IF($N124="","",IF(VLOOKUP(VLOOKUP($N124,IMPOSTAZIONI!$E$6:$I$13,5,FALSE),IMPOSTAZIONI!$B$25:$N$32,12,FALSE)=0,"",VLOOKUP(VLOOKUP($N124,IMPOSTAZIONI!$E$6:$I$13,5,FALSE),IMPOSTAZIONI!$B$25:$N$32,12,FALSE)))</f>
        <v/>
      </c>
      <c r="BW124" s="221" t="str">
        <f t="shared" si="63"/>
        <v/>
      </c>
      <c r="BX124" s="221" t="str">
        <f t="shared" si="55"/>
        <v/>
      </c>
      <c r="BY124" s="221">
        <f t="shared" si="56"/>
        <v>0</v>
      </c>
      <c r="BZ124" s="231">
        <f t="shared" si="57"/>
        <v>0</v>
      </c>
      <c r="CA124" s="246">
        <f t="shared" si="58"/>
        <v>0</v>
      </c>
      <c r="CB124" s="246">
        <f t="shared" si="64"/>
        <v>0</v>
      </c>
      <c r="CC124" s="246" t="str">
        <f t="shared" si="65"/>
        <v/>
      </c>
      <c r="CD124" s="246">
        <f t="shared" si="59"/>
        <v>5</v>
      </c>
      <c r="CE124" s="246">
        <f t="shared" si="66"/>
        <v>0</v>
      </c>
      <c r="CF124" s="276">
        <f t="shared" si="69"/>
        <v>0</v>
      </c>
      <c r="CG124" s="277">
        <f t="shared" si="69"/>
        <v>0</v>
      </c>
      <c r="CH124" s="277">
        <f t="shared" si="69"/>
        <v>0</v>
      </c>
      <c r="CI124" s="278">
        <f t="shared" si="69"/>
        <v>0</v>
      </c>
      <c r="CJ124" s="280">
        <f t="shared" si="67"/>
        <v>0</v>
      </c>
      <c r="CK124" s="232">
        <f t="shared" si="60"/>
        <v>0</v>
      </c>
      <c r="CL124" s="1"/>
    </row>
    <row r="125" spans="1:90" ht="18" customHeight="1">
      <c r="A125" s="1"/>
      <c r="B125" s="1"/>
      <c r="C125" s="216"/>
      <c r="D125" s="287" t="str">
        <f t="shared" si="61"/>
        <v/>
      </c>
      <c r="E125" s="449" t="str">
        <f t="shared" si="62"/>
        <v/>
      </c>
      <c r="F125" s="450"/>
      <c r="G125" s="451"/>
      <c r="H125" s="452"/>
      <c r="I125" s="453"/>
      <c r="J125" s="453"/>
      <c r="K125" s="453"/>
      <c r="L125" s="453"/>
      <c r="M125" s="454"/>
      <c r="N125" s="455"/>
      <c r="O125" s="456"/>
      <c r="P125" s="456"/>
      <c r="Q125" s="456"/>
      <c r="R125" s="456"/>
      <c r="S125" s="456"/>
      <c r="T125" s="456"/>
      <c r="U125" s="456"/>
      <c r="V125" s="456"/>
      <c r="W125" s="456"/>
      <c r="X125" s="456"/>
      <c r="Y125" s="456"/>
      <c r="Z125" s="456"/>
      <c r="AA125" s="456"/>
      <c r="AB125" s="456"/>
      <c r="AC125" s="456"/>
      <c r="AD125" s="456"/>
      <c r="AE125" s="457"/>
      <c r="AF125" s="455"/>
      <c r="AG125" s="456"/>
      <c r="AH125" s="456"/>
      <c r="AI125" s="456"/>
      <c r="AJ125" s="456"/>
      <c r="AK125" s="456"/>
      <c r="AL125" s="456"/>
      <c r="AM125" s="456"/>
      <c r="AN125" s="457"/>
      <c r="AO125" s="455"/>
      <c r="AP125" s="456"/>
      <c r="AQ125" s="456"/>
      <c r="AR125" s="456"/>
      <c r="AS125" s="456"/>
      <c r="AT125" s="456"/>
      <c r="AU125" s="456"/>
      <c r="AV125" s="456"/>
      <c r="AW125" s="456"/>
      <c r="AX125" s="456"/>
      <c r="AY125" s="456"/>
      <c r="AZ125" s="456"/>
      <c r="BA125" s="456"/>
      <c r="BB125" s="456"/>
      <c r="BC125" s="456"/>
      <c r="BD125" s="456"/>
      <c r="BE125" s="456"/>
      <c r="BF125" s="456"/>
      <c r="BG125" s="457"/>
      <c r="BH125" s="458"/>
      <c r="BI125" s="459"/>
      <c r="BJ125" s="459"/>
      <c r="BK125" s="459"/>
      <c r="BL125" s="459"/>
      <c r="BM125" s="460"/>
      <c r="BN125" s="216"/>
      <c r="BO125" s="216"/>
      <c r="BP125" s="1"/>
      <c r="BQ125" s="120">
        <f>IF($F$3="","",IF(N125=$F$3,COUNTIF(BQ$23:BQ124,"&gt;0")+1,0))</f>
        <v>0</v>
      </c>
      <c r="BR125" s="1"/>
      <c r="BS125" s="20" t="str">
        <f>IF($N125="","",IF(VLOOKUP(VLOOKUP($N125,IMPOSTAZIONI!$E$6:$I$13,5,FALSE),IMPOSTAZIONI!$B$25:$N$32,3,FALSE)=0,"",VLOOKUP(VLOOKUP($N125,IMPOSTAZIONI!$E$6:$I$13,5,FALSE),IMPOSTAZIONI!$B$25:$N$32,3,FALSE)))</f>
        <v/>
      </c>
      <c r="BT125" s="20" t="str">
        <f>IF($N125="","",IF(VLOOKUP(VLOOKUP($N125,IMPOSTAZIONI!$E$6:$I$13,5,FALSE),IMPOSTAZIONI!$B$25:$N$32,6,FALSE)=0,"",VLOOKUP(VLOOKUP($N125,IMPOSTAZIONI!$E$6:$I$13,5,FALSE),IMPOSTAZIONI!$B$25:$N$32,6,FALSE)))</f>
        <v/>
      </c>
      <c r="BU125" s="20" t="str">
        <f>IF($N125="","",IF(VLOOKUP(VLOOKUP($N125,IMPOSTAZIONI!$E$6:$I$13,5,FALSE),IMPOSTAZIONI!$B$25:$N$32,9,FALSE)=0,"",VLOOKUP(VLOOKUP($N125,IMPOSTAZIONI!$E$6:$I$13,5,FALSE),IMPOSTAZIONI!$B$25:$N$32,9,FALSE)))</f>
        <v/>
      </c>
      <c r="BV125" s="20" t="str">
        <f>IF($N125="","",IF(VLOOKUP(VLOOKUP($N125,IMPOSTAZIONI!$E$6:$I$13,5,FALSE),IMPOSTAZIONI!$B$25:$N$32,12,FALSE)=0,"",VLOOKUP(VLOOKUP($N125,IMPOSTAZIONI!$E$6:$I$13,5,FALSE),IMPOSTAZIONI!$B$25:$N$32,12,FALSE)))</f>
        <v/>
      </c>
      <c r="BW125" s="221" t="str">
        <f t="shared" si="63"/>
        <v/>
      </c>
      <c r="BX125" s="221" t="str">
        <f t="shared" si="55"/>
        <v/>
      </c>
      <c r="BY125" s="221">
        <f t="shared" si="56"/>
        <v>0</v>
      </c>
      <c r="BZ125" s="231">
        <f t="shared" si="57"/>
        <v>0</v>
      </c>
      <c r="CA125" s="246">
        <f t="shared" si="58"/>
        <v>0</v>
      </c>
      <c r="CB125" s="246">
        <f t="shared" si="64"/>
        <v>0</v>
      </c>
      <c r="CC125" s="246" t="str">
        <f t="shared" si="65"/>
        <v/>
      </c>
      <c r="CD125" s="246">
        <f t="shared" si="59"/>
        <v>5</v>
      </c>
      <c r="CE125" s="246">
        <f t="shared" si="66"/>
        <v>0</v>
      </c>
      <c r="CF125" s="276">
        <f t="shared" si="69"/>
        <v>0</v>
      </c>
      <c r="CG125" s="277">
        <f t="shared" si="69"/>
        <v>0</v>
      </c>
      <c r="CH125" s="277">
        <f t="shared" si="69"/>
        <v>0</v>
      </c>
      <c r="CI125" s="278">
        <f t="shared" si="69"/>
        <v>0</v>
      </c>
      <c r="CJ125" s="280">
        <f t="shared" si="67"/>
        <v>0</v>
      </c>
      <c r="CK125" s="232">
        <f t="shared" si="60"/>
        <v>0</v>
      </c>
      <c r="CL125" s="1"/>
    </row>
    <row r="126" spans="1:90" ht="18" customHeight="1">
      <c r="A126" s="1"/>
      <c r="B126" s="1"/>
      <c r="C126" s="216"/>
      <c r="D126" s="287" t="str">
        <f t="shared" si="61"/>
        <v/>
      </c>
      <c r="E126" s="449" t="str">
        <f t="shared" si="62"/>
        <v/>
      </c>
      <c r="F126" s="450"/>
      <c r="G126" s="451"/>
      <c r="H126" s="452"/>
      <c r="I126" s="453"/>
      <c r="J126" s="453"/>
      <c r="K126" s="453"/>
      <c r="L126" s="453"/>
      <c r="M126" s="454"/>
      <c r="N126" s="455"/>
      <c r="O126" s="456"/>
      <c r="P126" s="456"/>
      <c r="Q126" s="456"/>
      <c r="R126" s="456"/>
      <c r="S126" s="456"/>
      <c r="T126" s="456"/>
      <c r="U126" s="456"/>
      <c r="V126" s="456"/>
      <c r="W126" s="456"/>
      <c r="X126" s="456"/>
      <c r="Y126" s="456"/>
      <c r="Z126" s="456"/>
      <c r="AA126" s="456"/>
      <c r="AB126" s="456"/>
      <c r="AC126" s="456"/>
      <c r="AD126" s="456"/>
      <c r="AE126" s="457"/>
      <c r="AF126" s="455"/>
      <c r="AG126" s="456"/>
      <c r="AH126" s="456"/>
      <c r="AI126" s="456"/>
      <c r="AJ126" s="456"/>
      <c r="AK126" s="456"/>
      <c r="AL126" s="456"/>
      <c r="AM126" s="456"/>
      <c r="AN126" s="457"/>
      <c r="AO126" s="455"/>
      <c r="AP126" s="456"/>
      <c r="AQ126" s="456"/>
      <c r="AR126" s="456"/>
      <c r="AS126" s="456"/>
      <c r="AT126" s="456"/>
      <c r="AU126" s="456"/>
      <c r="AV126" s="456"/>
      <c r="AW126" s="456"/>
      <c r="AX126" s="456"/>
      <c r="AY126" s="456"/>
      <c r="AZ126" s="456"/>
      <c r="BA126" s="456"/>
      <c r="BB126" s="456"/>
      <c r="BC126" s="456"/>
      <c r="BD126" s="456"/>
      <c r="BE126" s="456"/>
      <c r="BF126" s="456"/>
      <c r="BG126" s="457"/>
      <c r="BH126" s="458"/>
      <c r="BI126" s="459"/>
      <c r="BJ126" s="459"/>
      <c r="BK126" s="459"/>
      <c r="BL126" s="459"/>
      <c r="BM126" s="460"/>
      <c r="BN126" s="216"/>
      <c r="BO126" s="216"/>
      <c r="BP126" s="1"/>
      <c r="BQ126" s="120">
        <f>IF($F$3="","",IF(N126=$F$3,COUNTIF(BQ$23:BQ125,"&gt;0")+1,0))</f>
        <v>0</v>
      </c>
      <c r="BR126" s="1"/>
      <c r="BS126" s="20" t="str">
        <f>IF($N126="","",IF(VLOOKUP(VLOOKUP($N126,IMPOSTAZIONI!$E$6:$I$13,5,FALSE),IMPOSTAZIONI!$B$25:$N$32,3,FALSE)=0,"",VLOOKUP(VLOOKUP($N126,IMPOSTAZIONI!$E$6:$I$13,5,FALSE),IMPOSTAZIONI!$B$25:$N$32,3,FALSE)))</f>
        <v/>
      </c>
      <c r="BT126" s="20" t="str">
        <f>IF($N126="","",IF(VLOOKUP(VLOOKUP($N126,IMPOSTAZIONI!$E$6:$I$13,5,FALSE),IMPOSTAZIONI!$B$25:$N$32,6,FALSE)=0,"",VLOOKUP(VLOOKUP($N126,IMPOSTAZIONI!$E$6:$I$13,5,FALSE),IMPOSTAZIONI!$B$25:$N$32,6,FALSE)))</f>
        <v/>
      </c>
      <c r="BU126" s="20" t="str">
        <f>IF($N126="","",IF(VLOOKUP(VLOOKUP($N126,IMPOSTAZIONI!$E$6:$I$13,5,FALSE),IMPOSTAZIONI!$B$25:$N$32,9,FALSE)=0,"",VLOOKUP(VLOOKUP($N126,IMPOSTAZIONI!$E$6:$I$13,5,FALSE),IMPOSTAZIONI!$B$25:$N$32,9,FALSE)))</f>
        <v/>
      </c>
      <c r="BV126" s="20" t="str">
        <f>IF($N126="","",IF(VLOOKUP(VLOOKUP($N126,IMPOSTAZIONI!$E$6:$I$13,5,FALSE),IMPOSTAZIONI!$B$25:$N$32,12,FALSE)=0,"",VLOOKUP(VLOOKUP($N126,IMPOSTAZIONI!$E$6:$I$13,5,FALSE),IMPOSTAZIONI!$B$25:$N$32,12,FALSE)))</f>
        <v/>
      </c>
      <c r="BW126" s="221" t="str">
        <f t="shared" si="63"/>
        <v/>
      </c>
      <c r="BX126" s="221" t="str">
        <f t="shared" si="55"/>
        <v/>
      </c>
      <c r="BY126" s="221">
        <f t="shared" si="56"/>
        <v>0</v>
      </c>
      <c r="BZ126" s="231">
        <f t="shared" si="57"/>
        <v>0</v>
      </c>
      <c r="CA126" s="246">
        <f t="shared" si="58"/>
        <v>0</v>
      </c>
      <c r="CB126" s="246">
        <f t="shared" si="64"/>
        <v>0</v>
      </c>
      <c r="CC126" s="246" t="str">
        <f t="shared" si="65"/>
        <v/>
      </c>
      <c r="CD126" s="246">
        <f t="shared" si="59"/>
        <v>5</v>
      </c>
      <c r="CE126" s="246">
        <f t="shared" si="66"/>
        <v>0</v>
      </c>
      <c r="CF126" s="276">
        <f t="shared" si="69"/>
        <v>0</v>
      </c>
      <c r="CG126" s="277">
        <f t="shared" si="69"/>
        <v>0</v>
      </c>
      <c r="CH126" s="277">
        <f t="shared" si="69"/>
        <v>0</v>
      </c>
      <c r="CI126" s="278">
        <f t="shared" si="69"/>
        <v>0</v>
      </c>
      <c r="CJ126" s="280">
        <f t="shared" si="67"/>
        <v>0</v>
      </c>
      <c r="CK126" s="232">
        <f t="shared" si="60"/>
        <v>0</v>
      </c>
      <c r="CL126" s="1"/>
    </row>
    <row r="127" spans="1:90" ht="18" customHeight="1">
      <c r="A127" s="1"/>
      <c r="B127" s="1"/>
      <c r="C127" s="216"/>
      <c r="D127" s="287" t="str">
        <f t="shared" si="61"/>
        <v/>
      </c>
      <c r="E127" s="449" t="str">
        <f t="shared" si="62"/>
        <v/>
      </c>
      <c r="F127" s="450"/>
      <c r="G127" s="451"/>
      <c r="H127" s="452"/>
      <c r="I127" s="453"/>
      <c r="J127" s="453"/>
      <c r="K127" s="453"/>
      <c r="L127" s="453"/>
      <c r="M127" s="454"/>
      <c r="N127" s="455"/>
      <c r="O127" s="456"/>
      <c r="P127" s="456"/>
      <c r="Q127" s="456"/>
      <c r="R127" s="456"/>
      <c r="S127" s="456"/>
      <c r="T127" s="456"/>
      <c r="U127" s="456"/>
      <c r="V127" s="456"/>
      <c r="W127" s="456"/>
      <c r="X127" s="456"/>
      <c r="Y127" s="456"/>
      <c r="Z127" s="456"/>
      <c r="AA127" s="456"/>
      <c r="AB127" s="456"/>
      <c r="AC127" s="456"/>
      <c r="AD127" s="456"/>
      <c r="AE127" s="457"/>
      <c r="AF127" s="455"/>
      <c r="AG127" s="456"/>
      <c r="AH127" s="456"/>
      <c r="AI127" s="456"/>
      <c r="AJ127" s="456"/>
      <c r="AK127" s="456"/>
      <c r="AL127" s="456"/>
      <c r="AM127" s="456"/>
      <c r="AN127" s="457"/>
      <c r="AO127" s="455"/>
      <c r="AP127" s="456"/>
      <c r="AQ127" s="456"/>
      <c r="AR127" s="456"/>
      <c r="AS127" s="456"/>
      <c r="AT127" s="456"/>
      <c r="AU127" s="456"/>
      <c r="AV127" s="456"/>
      <c r="AW127" s="456"/>
      <c r="AX127" s="456"/>
      <c r="AY127" s="456"/>
      <c r="AZ127" s="456"/>
      <c r="BA127" s="456"/>
      <c r="BB127" s="456"/>
      <c r="BC127" s="456"/>
      <c r="BD127" s="456"/>
      <c r="BE127" s="456"/>
      <c r="BF127" s="456"/>
      <c r="BG127" s="457"/>
      <c r="BH127" s="458"/>
      <c r="BI127" s="459"/>
      <c r="BJ127" s="459"/>
      <c r="BK127" s="459"/>
      <c r="BL127" s="459"/>
      <c r="BM127" s="460"/>
      <c r="BN127" s="216"/>
      <c r="BO127" s="216"/>
      <c r="BP127" s="1"/>
      <c r="BQ127" s="120">
        <f>IF($F$3="","",IF(N127=$F$3,COUNTIF(BQ$23:BQ126,"&gt;0")+1,0))</f>
        <v>0</v>
      </c>
      <c r="BR127" s="1"/>
      <c r="BS127" s="20" t="str">
        <f>IF($N127="","",IF(VLOOKUP(VLOOKUP($N127,IMPOSTAZIONI!$E$6:$I$13,5,FALSE),IMPOSTAZIONI!$B$25:$N$32,3,FALSE)=0,"",VLOOKUP(VLOOKUP($N127,IMPOSTAZIONI!$E$6:$I$13,5,FALSE),IMPOSTAZIONI!$B$25:$N$32,3,FALSE)))</f>
        <v/>
      </c>
      <c r="BT127" s="20" t="str">
        <f>IF($N127="","",IF(VLOOKUP(VLOOKUP($N127,IMPOSTAZIONI!$E$6:$I$13,5,FALSE),IMPOSTAZIONI!$B$25:$N$32,6,FALSE)=0,"",VLOOKUP(VLOOKUP($N127,IMPOSTAZIONI!$E$6:$I$13,5,FALSE),IMPOSTAZIONI!$B$25:$N$32,6,FALSE)))</f>
        <v/>
      </c>
      <c r="BU127" s="20" t="str">
        <f>IF($N127="","",IF(VLOOKUP(VLOOKUP($N127,IMPOSTAZIONI!$E$6:$I$13,5,FALSE),IMPOSTAZIONI!$B$25:$N$32,9,FALSE)=0,"",VLOOKUP(VLOOKUP($N127,IMPOSTAZIONI!$E$6:$I$13,5,FALSE),IMPOSTAZIONI!$B$25:$N$32,9,FALSE)))</f>
        <v/>
      </c>
      <c r="BV127" s="20" t="str">
        <f>IF($N127="","",IF(VLOOKUP(VLOOKUP($N127,IMPOSTAZIONI!$E$6:$I$13,5,FALSE),IMPOSTAZIONI!$B$25:$N$32,12,FALSE)=0,"",VLOOKUP(VLOOKUP($N127,IMPOSTAZIONI!$E$6:$I$13,5,FALSE),IMPOSTAZIONI!$B$25:$N$32,12,FALSE)))</f>
        <v/>
      </c>
      <c r="BW127" s="221" t="str">
        <f t="shared" si="63"/>
        <v/>
      </c>
      <c r="BX127" s="221" t="str">
        <f t="shared" si="55"/>
        <v/>
      </c>
      <c r="BY127" s="221">
        <f t="shared" si="56"/>
        <v>0</v>
      </c>
      <c r="BZ127" s="231">
        <f t="shared" si="57"/>
        <v>0</v>
      </c>
      <c r="CA127" s="246">
        <f t="shared" si="58"/>
        <v>0</v>
      </c>
      <c r="CB127" s="246">
        <f t="shared" si="64"/>
        <v>0</v>
      </c>
      <c r="CC127" s="246" t="str">
        <f t="shared" si="65"/>
        <v/>
      </c>
      <c r="CD127" s="246">
        <f t="shared" si="59"/>
        <v>5</v>
      </c>
      <c r="CE127" s="246">
        <f t="shared" si="66"/>
        <v>0</v>
      </c>
      <c r="CF127" s="276">
        <f t="shared" si="69"/>
        <v>0</v>
      </c>
      <c r="CG127" s="277">
        <f t="shared" si="69"/>
        <v>0</v>
      </c>
      <c r="CH127" s="277">
        <f t="shared" si="69"/>
        <v>0</v>
      </c>
      <c r="CI127" s="278">
        <f t="shared" si="69"/>
        <v>0</v>
      </c>
      <c r="CJ127" s="280">
        <f t="shared" si="67"/>
        <v>0</v>
      </c>
      <c r="CK127" s="232">
        <f t="shared" si="60"/>
        <v>0</v>
      </c>
      <c r="CL127" s="1"/>
    </row>
    <row r="128" spans="1:90" ht="18" customHeight="1">
      <c r="A128" s="1"/>
      <c r="B128" s="1"/>
      <c r="C128" s="216"/>
      <c r="D128" s="287" t="str">
        <f t="shared" si="61"/>
        <v/>
      </c>
      <c r="E128" s="449" t="str">
        <f t="shared" si="62"/>
        <v/>
      </c>
      <c r="F128" s="450"/>
      <c r="G128" s="451"/>
      <c r="H128" s="452"/>
      <c r="I128" s="453"/>
      <c r="J128" s="453"/>
      <c r="K128" s="453"/>
      <c r="L128" s="453"/>
      <c r="M128" s="454"/>
      <c r="N128" s="455"/>
      <c r="O128" s="456"/>
      <c r="P128" s="456"/>
      <c r="Q128" s="456"/>
      <c r="R128" s="456"/>
      <c r="S128" s="456"/>
      <c r="T128" s="456"/>
      <c r="U128" s="456"/>
      <c r="V128" s="456"/>
      <c r="W128" s="456"/>
      <c r="X128" s="456"/>
      <c r="Y128" s="456"/>
      <c r="Z128" s="456"/>
      <c r="AA128" s="456"/>
      <c r="AB128" s="456"/>
      <c r="AC128" s="456"/>
      <c r="AD128" s="456"/>
      <c r="AE128" s="457"/>
      <c r="AF128" s="455"/>
      <c r="AG128" s="456"/>
      <c r="AH128" s="456"/>
      <c r="AI128" s="456"/>
      <c r="AJ128" s="456"/>
      <c r="AK128" s="456"/>
      <c r="AL128" s="456"/>
      <c r="AM128" s="456"/>
      <c r="AN128" s="457"/>
      <c r="AO128" s="455"/>
      <c r="AP128" s="456"/>
      <c r="AQ128" s="456"/>
      <c r="AR128" s="456"/>
      <c r="AS128" s="456"/>
      <c r="AT128" s="456"/>
      <c r="AU128" s="456"/>
      <c r="AV128" s="456"/>
      <c r="AW128" s="456"/>
      <c r="AX128" s="456"/>
      <c r="AY128" s="456"/>
      <c r="AZ128" s="456"/>
      <c r="BA128" s="456"/>
      <c r="BB128" s="456"/>
      <c r="BC128" s="456"/>
      <c r="BD128" s="456"/>
      <c r="BE128" s="456"/>
      <c r="BF128" s="456"/>
      <c r="BG128" s="457"/>
      <c r="BH128" s="458"/>
      <c r="BI128" s="459"/>
      <c r="BJ128" s="459"/>
      <c r="BK128" s="459"/>
      <c r="BL128" s="459"/>
      <c r="BM128" s="460"/>
      <c r="BN128" s="216"/>
      <c r="BO128" s="216"/>
      <c r="BP128" s="1"/>
      <c r="BQ128" s="120">
        <f>IF($F$3="","",IF(N128=$F$3,COUNTIF(BQ$23:BQ127,"&gt;0")+1,0))</f>
        <v>0</v>
      </c>
      <c r="BR128" s="1"/>
      <c r="BS128" s="20" t="str">
        <f>IF($N128="","",IF(VLOOKUP(VLOOKUP($N128,IMPOSTAZIONI!$E$6:$I$13,5,FALSE),IMPOSTAZIONI!$B$25:$N$32,3,FALSE)=0,"",VLOOKUP(VLOOKUP($N128,IMPOSTAZIONI!$E$6:$I$13,5,FALSE),IMPOSTAZIONI!$B$25:$N$32,3,FALSE)))</f>
        <v/>
      </c>
      <c r="BT128" s="20" t="str">
        <f>IF($N128="","",IF(VLOOKUP(VLOOKUP($N128,IMPOSTAZIONI!$E$6:$I$13,5,FALSE),IMPOSTAZIONI!$B$25:$N$32,6,FALSE)=0,"",VLOOKUP(VLOOKUP($N128,IMPOSTAZIONI!$E$6:$I$13,5,FALSE),IMPOSTAZIONI!$B$25:$N$32,6,FALSE)))</f>
        <v/>
      </c>
      <c r="BU128" s="20" t="str">
        <f>IF($N128="","",IF(VLOOKUP(VLOOKUP($N128,IMPOSTAZIONI!$E$6:$I$13,5,FALSE),IMPOSTAZIONI!$B$25:$N$32,9,FALSE)=0,"",VLOOKUP(VLOOKUP($N128,IMPOSTAZIONI!$E$6:$I$13,5,FALSE),IMPOSTAZIONI!$B$25:$N$32,9,FALSE)))</f>
        <v/>
      </c>
      <c r="BV128" s="20" t="str">
        <f>IF($N128="","",IF(VLOOKUP(VLOOKUP($N128,IMPOSTAZIONI!$E$6:$I$13,5,FALSE),IMPOSTAZIONI!$B$25:$N$32,12,FALSE)=0,"",VLOOKUP(VLOOKUP($N128,IMPOSTAZIONI!$E$6:$I$13,5,FALSE),IMPOSTAZIONI!$B$25:$N$32,12,FALSE)))</f>
        <v/>
      </c>
      <c r="BW128" s="221" t="str">
        <f t="shared" si="63"/>
        <v/>
      </c>
      <c r="BX128" s="221" t="str">
        <f t="shared" si="55"/>
        <v/>
      </c>
      <c r="BY128" s="221">
        <f t="shared" si="56"/>
        <v>0</v>
      </c>
      <c r="BZ128" s="231">
        <f t="shared" si="57"/>
        <v>0</v>
      </c>
      <c r="CA128" s="246">
        <f t="shared" si="58"/>
        <v>0</v>
      </c>
      <c r="CB128" s="246">
        <f t="shared" si="64"/>
        <v>0</v>
      </c>
      <c r="CC128" s="246" t="str">
        <f t="shared" si="65"/>
        <v/>
      </c>
      <c r="CD128" s="246">
        <f t="shared" si="59"/>
        <v>5</v>
      </c>
      <c r="CE128" s="246">
        <f t="shared" si="66"/>
        <v>0</v>
      </c>
      <c r="CF128" s="276">
        <f t="shared" si="69"/>
        <v>0</v>
      </c>
      <c r="CG128" s="277">
        <f t="shared" si="69"/>
        <v>0</v>
      </c>
      <c r="CH128" s="277">
        <f t="shared" si="69"/>
        <v>0</v>
      </c>
      <c r="CI128" s="278">
        <f t="shared" si="69"/>
        <v>0</v>
      </c>
      <c r="CJ128" s="280">
        <f t="shared" si="67"/>
        <v>0</v>
      </c>
      <c r="CK128" s="232">
        <f t="shared" si="60"/>
        <v>0</v>
      </c>
      <c r="CL128" s="1"/>
    </row>
    <row r="129" spans="1:90" ht="18" customHeight="1">
      <c r="A129" s="1"/>
      <c r="B129" s="1"/>
      <c r="C129" s="216"/>
      <c r="D129" s="287" t="str">
        <f t="shared" si="61"/>
        <v/>
      </c>
      <c r="E129" s="449" t="str">
        <f t="shared" si="62"/>
        <v/>
      </c>
      <c r="F129" s="450"/>
      <c r="G129" s="451"/>
      <c r="H129" s="452"/>
      <c r="I129" s="453"/>
      <c r="J129" s="453"/>
      <c r="K129" s="453"/>
      <c r="L129" s="453"/>
      <c r="M129" s="454"/>
      <c r="N129" s="455"/>
      <c r="O129" s="456"/>
      <c r="P129" s="456"/>
      <c r="Q129" s="456"/>
      <c r="R129" s="456"/>
      <c r="S129" s="456"/>
      <c r="T129" s="456"/>
      <c r="U129" s="456"/>
      <c r="V129" s="456"/>
      <c r="W129" s="456"/>
      <c r="X129" s="456"/>
      <c r="Y129" s="456"/>
      <c r="Z129" s="456"/>
      <c r="AA129" s="456"/>
      <c r="AB129" s="456"/>
      <c r="AC129" s="456"/>
      <c r="AD129" s="456"/>
      <c r="AE129" s="457"/>
      <c r="AF129" s="455"/>
      <c r="AG129" s="456"/>
      <c r="AH129" s="456"/>
      <c r="AI129" s="456"/>
      <c r="AJ129" s="456"/>
      <c r="AK129" s="456"/>
      <c r="AL129" s="456"/>
      <c r="AM129" s="456"/>
      <c r="AN129" s="457"/>
      <c r="AO129" s="455"/>
      <c r="AP129" s="456"/>
      <c r="AQ129" s="456"/>
      <c r="AR129" s="456"/>
      <c r="AS129" s="456"/>
      <c r="AT129" s="456"/>
      <c r="AU129" s="456"/>
      <c r="AV129" s="456"/>
      <c r="AW129" s="456"/>
      <c r="AX129" s="456"/>
      <c r="AY129" s="456"/>
      <c r="AZ129" s="456"/>
      <c r="BA129" s="456"/>
      <c r="BB129" s="456"/>
      <c r="BC129" s="456"/>
      <c r="BD129" s="456"/>
      <c r="BE129" s="456"/>
      <c r="BF129" s="456"/>
      <c r="BG129" s="457"/>
      <c r="BH129" s="458"/>
      <c r="BI129" s="459"/>
      <c r="BJ129" s="459"/>
      <c r="BK129" s="459"/>
      <c r="BL129" s="459"/>
      <c r="BM129" s="460"/>
      <c r="BN129" s="216"/>
      <c r="BO129" s="216"/>
      <c r="BP129" s="1"/>
      <c r="BQ129" s="120">
        <f>IF($F$3="","",IF(N129=$F$3,COUNTIF(BQ$23:BQ128,"&gt;0")+1,0))</f>
        <v>0</v>
      </c>
      <c r="BR129" s="1"/>
      <c r="BS129" s="20" t="str">
        <f>IF($N129="","",IF(VLOOKUP(VLOOKUP($N129,IMPOSTAZIONI!$E$6:$I$13,5,FALSE),IMPOSTAZIONI!$B$25:$N$32,3,FALSE)=0,"",VLOOKUP(VLOOKUP($N129,IMPOSTAZIONI!$E$6:$I$13,5,FALSE),IMPOSTAZIONI!$B$25:$N$32,3,FALSE)))</f>
        <v/>
      </c>
      <c r="BT129" s="20" t="str">
        <f>IF($N129="","",IF(VLOOKUP(VLOOKUP($N129,IMPOSTAZIONI!$E$6:$I$13,5,FALSE),IMPOSTAZIONI!$B$25:$N$32,6,FALSE)=0,"",VLOOKUP(VLOOKUP($N129,IMPOSTAZIONI!$E$6:$I$13,5,FALSE),IMPOSTAZIONI!$B$25:$N$32,6,FALSE)))</f>
        <v/>
      </c>
      <c r="BU129" s="20" t="str">
        <f>IF($N129="","",IF(VLOOKUP(VLOOKUP($N129,IMPOSTAZIONI!$E$6:$I$13,5,FALSE),IMPOSTAZIONI!$B$25:$N$32,9,FALSE)=0,"",VLOOKUP(VLOOKUP($N129,IMPOSTAZIONI!$E$6:$I$13,5,FALSE),IMPOSTAZIONI!$B$25:$N$32,9,FALSE)))</f>
        <v/>
      </c>
      <c r="BV129" s="20" t="str">
        <f>IF($N129="","",IF(VLOOKUP(VLOOKUP($N129,IMPOSTAZIONI!$E$6:$I$13,5,FALSE),IMPOSTAZIONI!$B$25:$N$32,12,FALSE)=0,"",VLOOKUP(VLOOKUP($N129,IMPOSTAZIONI!$E$6:$I$13,5,FALSE),IMPOSTAZIONI!$B$25:$N$32,12,FALSE)))</f>
        <v/>
      </c>
      <c r="BW129" s="221" t="str">
        <f t="shared" si="63"/>
        <v/>
      </c>
      <c r="BX129" s="221" t="str">
        <f t="shared" si="55"/>
        <v/>
      </c>
      <c r="BY129" s="221">
        <f t="shared" si="56"/>
        <v>0</v>
      </c>
      <c r="BZ129" s="231">
        <f t="shared" si="57"/>
        <v>0</v>
      </c>
      <c r="CA129" s="246">
        <f t="shared" si="58"/>
        <v>0</v>
      </c>
      <c r="CB129" s="246">
        <f t="shared" si="64"/>
        <v>0</v>
      </c>
      <c r="CC129" s="246" t="str">
        <f t="shared" si="65"/>
        <v/>
      </c>
      <c r="CD129" s="246">
        <f t="shared" si="59"/>
        <v>5</v>
      </c>
      <c r="CE129" s="246">
        <f t="shared" si="66"/>
        <v>0</v>
      </c>
      <c r="CF129" s="276">
        <f t="shared" si="69"/>
        <v>0</v>
      </c>
      <c r="CG129" s="277">
        <f t="shared" si="69"/>
        <v>0</v>
      </c>
      <c r="CH129" s="277">
        <f t="shared" si="69"/>
        <v>0</v>
      </c>
      <c r="CI129" s="278">
        <f t="shared" si="69"/>
        <v>0</v>
      </c>
      <c r="CJ129" s="280">
        <f t="shared" si="67"/>
        <v>0</v>
      </c>
      <c r="CK129" s="232">
        <f t="shared" si="60"/>
        <v>0</v>
      </c>
      <c r="CL129" s="1"/>
    </row>
    <row r="130" spans="1:90" ht="18" customHeight="1">
      <c r="A130" s="1"/>
      <c r="B130" s="1"/>
      <c r="C130" s="216"/>
      <c r="D130" s="287" t="str">
        <f t="shared" si="61"/>
        <v/>
      </c>
      <c r="E130" s="449" t="str">
        <f t="shared" si="62"/>
        <v/>
      </c>
      <c r="F130" s="450"/>
      <c r="G130" s="451"/>
      <c r="H130" s="452"/>
      <c r="I130" s="453"/>
      <c r="J130" s="453"/>
      <c r="K130" s="453"/>
      <c r="L130" s="453"/>
      <c r="M130" s="454"/>
      <c r="N130" s="455"/>
      <c r="O130" s="456"/>
      <c r="P130" s="456"/>
      <c r="Q130" s="456"/>
      <c r="R130" s="456"/>
      <c r="S130" s="456"/>
      <c r="T130" s="456"/>
      <c r="U130" s="456"/>
      <c r="V130" s="456"/>
      <c r="W130" s="456"/>
      <c r="X130" s="456"/>
      <c r="Y130" s="456"/>
      <c r="Z130" s="456"/>
      <c r="AA130" s="456"/>
      <c r="AB130" s="456"/>
      <c r="AC130" s="456"/>
      <c r="AD130" s="456"/>
      <c r="AE130" s="457"/>
      <c r="AF130" s="455"/>
      <c r="AG130" s="456"/>
      <c r="AH130" s="456"/>
      <c r="AI130" s="456"/>
      <c r="AJ130" s="456"/>
      <c r="AK130" s="456"/>
      <c r="AL130" s="456"/>
      <c r="AM130" s="456"/>
      <c r="AN130" s="457"/>
      <c r="AO130" s="455"/>
      <c r="AP130" s="456"/>
      <c r="AQ130" s="456"/>
      <c r="AR130" s="456"/>
      <c r="AS130" s="456"/>
      <c r="AT130" s="456"/>
      <c r="AU130" s="456"/>
      <c r="AV130" s="456"/>
      <c r="AW130" s="456"/>
      <c r="AX130" s="456"/>
      <c r="AY130" s="456"/>
      <c r="AZ130" s="456"/>
      <c r="BA130" s="456"/>
      <c r="BB130" s="456"/>
      <c r="BC130" s="456"/>
      <c r="BD130" s="456"/>
      <c r="BE130" s="456"/>
      <c r="BF130" s="456"/>
      <c r="BG130" s="457"/>
      <c r="BH130" s="458"/>
      <c r="BI130" s="459"/>
      <c r="BJ130" s="459"/>
      <c r="BK130" s="459"/>
      <c r="BL130" s="459"/>
      <c r="BM130" s="460"/>
      <c r="BN130" s="216"/>
      <c r="BO130" s="216"/>
      <c r="BP130" s="1"/>
      <c r="BQ130" s="120">
        <f>IF($F$3="","",IF(N130=$F$3,COUNTIF(BQ$23:BQ129,"&gt;0")+1,0))</f>
        <v>0</v>
      </c>
      <c r="BR130" s="1"/>
      <c r="BS130" s="20" t="str">
        <f>IF($N130="","",IF(VLOOKUP(VLOOKUP($N130,IMPOSTAZIONI!$E$6:$I$13,5,FALSE),IMPOSTAZIONI!$B$25:$N$32,3,FALSE)=0,"",VLOOKUP(VLOOKUP($N130,IMPOSTAZIONI!$E$6:$I$13,5,FALSE),IMPOSTAZIONI!$B$25:$N$32,3,FALSE)))</f>
        <v/>
      </c>
      <c r="BT130" s="20" t="str">
        <f>IF($N130="","",IF(VLOOKUP(VLOOKUP($N130,IMPOSTAZIONI!$E$6:$I$13,5,FALSE),IMPOSTAZIONI!$B$25:$N$32,6,FALSE)=0,"",VLOOKUP(VLOOKUP($N130,IMPOSTAZIONI!$E$6:$I$13,5,FALSE),IMPOSTAZIONI!$B$25:$N$32,6,FALSE)))</f>
        <v/>
      </c>
      <c r="BU130" s="20" t="str">
        <f>IF($N130="","",IF(VLOOKUP(VLOOKUP($N130,IMPOSTAZIONI!$E$6:$I$13,5,FALSE),IMPOSTAZIONI!$B$25:$N$32,9,FALSE)=0,"",VLOOKUP(VLOOKUP($N130,IMPOSTAZIONI!$E$6:$I$13,5,FALSE),IMPOSTAZIONI!$B$25:$N$32,9,FALSE)))</f>
        <v/>
      </c>
      <c r="BV130" s="20" t="str">
        <f>IF($N130="","",IF(VLOOKUP(VLOOKUP($N130,IMPOSTAZIONI!$E$6:$I$13,5,FALSE),IMPOSTAZIONI!$B$25:$N$32,12,FALSE)=0,"",VLOOKUP(VLOOKUP($N130,IMPOSTAZIONI!$E$6:$I$13,5,FALSE),IMPOSTAZIONI!$B$25:$N$32,12,FALSE)))</f>
        <v/>
      </c>
      <c r="BW130" s="221" t="str">
        <f t="shared" si="63"/>
        <v/>
      </c>
      <c r="BX130" s="221" t="str">
        <f t="shared" si="55"/>
        <v/>
      </c>
      <c r="BY130" s="221">
        <f t="shared" si="56"/>
        <v>0</v>
      </c>
      <c r="BZ130" s="231">
        <f t="shared" si="57"/>
        <v>0</v>
      </c>
      <c r="CA130" s="246">
        <f t="shared" si="58"/>
        <v>0</v>
      </c>
      <c r="CB130" s="246">
        <f t="shared" si="64"/>
        <v>0</v>
      </c>
      <c r="CC130" s="246" t="str">
        <f t="shared" si="65"/>
        <v/>
      </c>
      <c r="CD130" s="246">
        <f t="shared" si="59"/>
        <v>5</v>
      </c>
      <c r="CE130" s="246">
        <f t="shared" si="66"/>
        <v>0</v>
      </c>
      <c r="CF130" s="276">
        <f t="shared" si="69"/>
        <v>0</v>
      </c>
      <c r="CG130" s="277">
        <f t="shared" si="69"/>
        <v>0</v>
      </c>
      <c r="CH130" s="277">
        <f t="shared" si="69"/>
        <v>0</v>
      </c>
      <c r="CI130" s="278">
        <f t="shared" si="69"/>
        <v>0</v>
      </c>
      <c r="CJ130" s="280">
        <f t="shared" si="67"/>
        <v>0</v>
      </c>
      <c r="CK130" s="232">
        <f t="shared" si="60"/>
        <v>0</v>
      </c>
      <c r="CL130" s="1"/>
    </row>
    <row r="131" spans="1:90" ht="18" customHeight="1">
      <c r="A131" s="1"/>
      <c r="B131" s="1"/>
      <c r="C131" s="216"/>
      <c r="D131" s="287" t="str">
        <f t="shared" si="61"/>
        <v/>
      </c>
      <c r="E131" s="449" t="str">
        <f t="shared" si="62"/>
        <v/>
      </c>
      <c r="F131" s="450"/>
      <c r="G131" s="451"/>
      <c r="H131" s="452"/>
      <c r="I131" s="453"/>
      <c r="J131" s="453"/>
      <c r="K131" s="453"/>
      <c r="L131" s="453"/>
      <c r="M131" s="454"/>
      <c r="N131" s="455"/>
      <c r="O131" s="456"/>
      <c r="P131" s="456"/>
      <c r="Q131" s="456"/>
      <c r="R131" s="456"/>
      <c r="S131" s="456"/>
      <c r="T131" s="456"/>
      <c r="U131" s="456"/>
      <c r="V131" s="456"/>
      <c r="W131" s="456"/>
      <c r="X131" s="456"/>
      <c r="Y131" s="456"/>
      <c r="Z131" s="456"/>
      <c r="AA131" s="456"/>
      <c r="AB131" s="456"/>
      <c r="AC131" s="456"/>
      <c r="AD131" s="456"/>
      <c r="AE131" s="457"/>
      <c r="AF131" s="455"/>
      <c r="AG131" s="456"/>
      <c r="AH131" s="456"/>
      <c r="AI131" s="456"/>
      <c r="AJ131" s="456"/>
      <c r="AK131" s="456"/>
      <c r="AL131" s="456"/>
      <c r="AM131" s="456"/>
      <c r="AN131" s="457"/>
      <c r="AO131" s="455"/>
      <c r="AP131" s="456"/>
      <c r="AQ131" s="456"/>
      <c r="AR131" s="456"/>
      <c r="AS131" s="456"/>
      <c r="AT131" s="456"/>
      <c r="AU131" s="456"/>
      <c r="AV131" s="456"/>
      <c r="AW131" s="456"/>
      <c r="AX131" s="456"/>
      <c r="AY131" s="456"/>
      <c r="AZ131" s="456"/>
      <c r="BA131" s="456"/>
      <c r="BB131" s="456"/>
      <c r="BC131" s="456"/>
      <c r="BD131" s="456"/>
      <c r="BE131" s="456"/>
      <c r="BF131" s="456"/>
      <c r="BG131" s="457"/>
      <c r="BH131" s="458"/>
      <c r="BI131" s="459"/>
      <c r="BJ131" s="459"/>
      <c r="BK131" s="459"/>
      <c r="BL131" s="459"/>
      <c r="BM131" s="460"/>
      <c r="BN131" s="216"/>
      <c r="BO131" s="216"/>
      <c r="BP131" s="1"/>
      <c r="BQ131" s="120">
        <f>IF($F$3="","",IF(N131=$F$3,COUNTIF(BQ$23:BQ130,"&gt;0")+1,0))</f>
        <v>0</v>
      </c>
      <c r="BR131" s="1"/>
      <c r="BS131" s="20" t="str">
        <f>IF($N131="","",IF(VLOOKUP(VLOOKUP($N131,IMPOSTAZIONI!$E$6:$I$13,5,FALSE),IMPOSTAZIONI!$B$25:$N$32,3,FALSE)=0,"",VLOOKUP(VLOOKUP($N131,IMPOSTAZIONI!$E$6:$I$13,5,FALSE),IMPOSTAZIONI!$B$25:$N$32,3,FALSE)))</f>
        <v/>
      </c>
      <c r="BT131" s="20" t="str">
        <f>IF($N131="","",IF(VLOOKUP(VLOOKUP($N131,IMPOSTAZIONI!$E$6:$I$13,5,FALSE),IMPOSTAZIONI!$B$25:$N$32,6,FALSE)=0,"",VLOOKUP(VLOOKUP($N131,IMPOSTAZIONI!$E$6:$I$13,5,FALSE),IMPOSTAZIONI!$B$25:$N$32,6,FALSE)))</f>
        <v/>
      </c>
      <c r="BU131" s="20" t="str">
        <f>IF($N131="","",IF(VLOOKUP(VLOOKUP($N131,IMPOSTAZIONI!$E$6:$I$13,5,FALSE),IMPOSTAZIONI!$B$25:$N$32,9,FALSE)=0,"",VLOOKUP(VLOOKUP($N131,IMPOSTAZIONI!$E$6:$I$13,5,FALSE),IMPOSTAZIONI!$B$25:$N$32,9,FALSE)))</f>
        <v/>
      </c>
      <c r="BV131" s="20" t="str">
        <f>IF($N131="","",IF(VLOOKUP(VLOOKUP($N131,IMPOSTAZIONI!$E$6:$I$13,5,FALSE),IMPOSTAZIONI!$B$25:$N$32,12,FALSE)=0,"",VLOOKUP(VLOOKUP($N131,IMPOSTAZIONI!$E$6:$I$13,5,FALSE),IMPOSTAZIONI!$B$25:$N$32,12,FALSE)))</f>
        <v/>
      </c>
      <c r="BW131" s="221" t="str">
        <f t="shared" si="63"/>
        <v/>
      </c>
      <c r="BX131" s="221" t="str">
        <f t="shared" si="55"/>
        <v/>
      </c>
      <c r="BY131" s="221">
        <f t="shared" si="56"/>
        <v>0</v>
      </c>
      <c r="BZ131" s="231">
        <f t="shared" si="57"/>
        <v>0</v>
      </c>
      <c r="CA131" s="246">
        <f t="shared" si="58"/>
        <v>0</v>
      </c>
      <c r="CB131" s="246">
        <f t="shared" si="64"/>
        <v>0</v>
      </c>
      <c r="CC131" s="246" t="str">
        <f t="shared" si="65"/>
        <v/>
      </c>
      <c r="CD131" s="246">
        <f t="shared" si="59"/>
        <v>5</v>
      </c>
      <c r="CE131" s="246">
        <f t="shared" si="66"/>
        <v>0</v>
      </c>
      <c r="CF131" s="276">
        <f t="shared" si="69"/>
        <v>0</v>
      </c>
      <c r="CG131" s="277">
        <f t="shared" si="69"/>
        <v>0</v>
      </c>
      <c r="CH131" s="277">
        <f t="shared" si="69"/>
        <v>0</v>
      </c>
      <c r="CI131" s="278">
        <f t="shared" si="69"/>
        <v>0</v>
      </c>
      <c r="CJ131" s="280">
        <f t="shared" si="67"/>
        <v>0</v>
      </c>
      <c r="CK131" s="232">
        <f t="shared" si="60"/>
        <v>0</v>
      </c>
      <c r="CL131" s="1"/>
    </row>
    <row r="132" spans="1:90" ht="18" customHeight="1">
      <c r="A132" s="1"/>
      <c r="B132" s="1"/>
      <c r="C132" s="216"/>
      <c r="D132" s="287" t="str">
        <f t="shared" si="61"/>
        <v/>
      </c>
      <c r="E132" s="449" t="str">
        <f t="shared" si="62"/>
        <v/>
      </c>
      <c r="F132" s="450"/>
      <c r="G132" s="451"/>
      <c r="H132" s="452"/>
      <c r="I132" s="453"/>
      <c r="J132" s="453"/>
      <c r="K132" s="453"/>
      <c r="L132" s="453"/>
      <c r="M132" s="454"/>
      <c r="N132" s="455"/>
      <c r="O132" s="456"/>
      <c r="P132" s="456"/>
      <c r="Q132" s="456"/>
      <c r="R132" s="456"/>
      <c r="S132" s="456"/>
      <c r="T132" s="456"/>
      <c r="U132" s="456"/>
      <c r="V132" s="456"/>
      <c r="W132" s="456"/>
      <c r="X132" s="456"/>
      <c r="Y132" s="456"/>
      <c r="Z132" s="456"/>
      <c r="AA132" s="456"/>
      <c r="AB132" s="456"/>
      <c r="AC132" s="456"/>
      <c r="AD132" s="456"/>
      <c r="AE132" s="457"/>
      <c r="AF132" s="455"/>
      <c r="AG132" s="456"/>
      <c r="AH132" s="456"/>
      <c r="AI132" s="456"/>
      <c r="AJ132" s="456"/>
      <c r="AK132" s="456"/>
      <c r="AL132" s="456"/>
      <c r="AM132" s="456"/>
      <c r="AN132" s="457"/>
      <c r="AO132" s="455"/>
      <c r="AP132" s="456"/>
      <c r="AQ132" s="456"/>
      <c r="AR132" s="456"/>
      <c r="AS132" s="456"/>
      <c r="AT132" s="456"/>
      <c r="AU132" s="456"/>
      <c r="AV132" s="456"/>
      <c r="AW132" s="456"/>
      <c r="AX132" s="456"/>
      <c r="AY132" s="456"/>
      <c r="AZ132" s="456"/>
      <c r="BA132" s="456"/>
      <c r="BB132" s="456"/>
      <c r="BC132" s="456"/>
      <c r="BD132" s="456"/>
      <c r="BE132" s="456"/>
      <c r="BF132" s="456"/>
      <c r="BG132" s="457"/>
      <c r="BH132" s="458"/>
      <c r="BI132" s="459"/>
      <c r="BJ132" s="459"/>
      <c r="BK132" s="459"/>
      <c r="BL132" s="459"/>
      <c r="BM132" s="460"/>
      <c r="BN132" s="216"/>
      <c r="BO132" s="216"/>
      <c r="BP132" s="1"/>
      <c r="BQ132" s="120">
        <f>IF($F$3="","",IF(N132=$F$3,COUNTIF(BQ$23:BQ131,"&gt;0")+1,0))</f>
        <v>0</v>
      </c>
      <c r="BR132" s="1"/>
      <c r="BS132" s="20" t="str">
        <f>IF($N132="","",IF(VLOOKUP(VLOOKUP($N132,IMPOSTAZIONI!$E$6:$I$13,5,FALSE),IMPOSTAZIONI!$B$25:$N$32,3,FALSE)=0,"",VLOOKUP(VLOOKUP($N132,IMPOSTAZIONI!$E$6:$I$13,5,FALSE),IMPOSTAZIONI!$B$25:$N$32,3,FALSE)))</f>
        <v/>
      </c>
      <c r="BT132" s="20" t="str">
        <f>IF($N132="","",IF(VLOOKUP(VLOOKUP($N132,IMPOSTAZIONI!$E$6:$I$13,5,FALSE),IMPOSTAZIONI!$B$25:$N$32,6,FALSE)=0,"",VLOOKUP(VLOOKUP($N132,IMPOSTAZIONI!$E$6:$I$13,5,FALSE),IMPOSTAZIONI!$B$25:$N$32,6,FALSE)))</f>
        <v/>
      </c>
      <c r="BU132" s="20" t="str">
        <f>IF($N132="","",IF(VLOOKUP(VLOOKUP($N132,IMPOSTAZIONI!$E$6:$I$13,5,FALSE),IMPOSTAZIONI!$B$25:$N$32,9,FALSE)=0,"",VLOOKUP(VLOOKUP($N132,IMPOSTAZIONI!$E$6:$I$13,5,FALSE),IMPOSTAZIONI!$B$25:$N$32,9,FALSE)))</f>
        <v/>
      </c>
      <c r="BV132" s="20" t="str">
        <f>IF($N132="","",IF(VLOOKUP(VLOOKUP($N132,IMPOSTAZIONI!$E$6:$I$13,5,FALSE),IMPOSTAZIONI!$B$25:$N$32,12,FALSE)=0,"",VLOOKUP(VLOOKUP($N132,IMPOSTAZIONI!$E$6:$I$13,5,FALSE),IMPOSTAZIONI!$B$25:$N$32,12,FALSE)))</f>
        <v/>
      </c>
      <c r="BW132" s="221" t="str">
        <f t="shared" si="63"/>
        <v/>
      </c>
      <c r="BX132" s="221" t="str">
        <f t="shared" si="55"/>
        <v/>
      </c>
      <c r="BY132" s="221">
        <f t="shared" si="56"/>
        <v>0</v>
      </c>
      <c r="BZ132" s="231">
        <f t="shared" si="57"/>
        <v>0</v>
      </c>
      <c r="CA132" s="246">
        <f t="shared" si="58"/>
        <v>0</v>
      </c>
      <c r="CB132" s="246">
        <f t="shared" si="64"/>
        <v>0</v>
      </c>
      <c r="CC132" s="246" t="str">
        <f t="shared" si="65"/>
        <v/>
      </c>
      <c r="CD132" s="246">
        <f t="shared" si="59"/>
        <v>5</v>
      </c>
      <c r="CE132" s="246">
        <f t="shared" si="66"/>
        <v>0</v>
      </c>
      <c r="CF132" s="276">
        <f t="shared" si="69"/>
        <v>0</v>
      </c>
      <c r="CG132" s="277">
        <f t="shared" si="69"/>
        <v>0</v>
      </c>
      <c r="CH132" s="277">
        <f t="shared" si="69"/>
        <v>0</v>
      </c>
      <c r="CI132" s="278">
        <f t="shared" si="69"/>
        <v>0</v>
      </c>
      <c r="CJ132" s="280">
        <f t="shared" si="67"/>
        <v>0</v>
      </c>
      <c r="CK132" s="232">
        <f t="shared" si="60"/>
        <v>0</v>
      </c>
      <c r="CL132" s="1"/>
    </row>
    <row r="133" spans="1:90" ht="18" customHeight="1">
      <c r="A133" s="1"/>
      <c r="B133" s="1"/>
      <c r="C133" s="216"/>
      <c r="D133" s="287" t="str">
        <f t="shared" si="61"/>
        <v/>
      </c>
      <c r="E133" s="449" t="str">
        <f t="shared" si="62"/>
        <v/>
      </c>
      <c r="F133" s="450"/>
      <c r="G133" s="451"/>
      <c r="H133" s="452"/>
      <c r="I133" s="453"/>
      <c r="J133" s="453"/>
      <c r="K133" s="453"/>
      <c r="L133" s="453"/>
      <c r="M133" s="454"/>
      <c r="N133" s="455"/>
      <c r="O133" s="456"/>
      <c r="P133" s="456"/>
      <c r="Q133" s="456"/>
      <c r="R133" s="456"/>
      <c r="S133" s="456"/>
      <c r="T133" s="456"/>
      <c r="U133" s="456"/>
      <c r="V133" s="456"/>
      <c r="W133" s="456"/>
      <c r="X133" s="456"/>
      <c r="Y133" s="456"/>
      <c r="Z133" s="456"/>
      <c r="AA133" s="456"/>
      <c r="AB133" s="456"/>
      <c r="AC133" s="456"/>
      <c r="AD133" s="456"/>
      <c r="AE133" s="457"/>
      <c r="AF133" s="455"/>
      <c r="AG133" s="456"/>
      <c r="AH133" s="456"/>
      <c r="AI133" s="456"/>
      <c r="AJ133" s="456"/>
      <c r="AK133" s="456"/>
      <c r="AL133" s="456"/>
      <c r="AM133" s="456"/>
      <c r="AN133" s="457"/>
      <c r="AO133" s="455"/>
      <c r="AP133" s="456"/>
      <c r="AQ133" s="456"/>
      <c r="AR133" s="456"/>
      <c r="AS133" s="456"/>
      <c r="AT133" s="456"/>
      <c r="AU133" s="456"/>
      <c r="AV133" s="456"/>
      <c r="AW133" s="456"/>
      <c r="AX133" s="456"/>
      <c r="AY133" s="456"/>
      <c r="AZ133" s="456"/>
      <c r="BA133" s="456"/>
      <c r="BB133" s="456"/>
      <c r="BC133" s="456"/>
      <c r="BD133" s="456"/>
      <c r="BE133" s="456"/>
      <c r="BF133" s="456"/>
      <c r="BG133" s="457"/>
      <c r="BH133" s="458"/>
      <c r="BI133" s="459"/>
      <c r="BJ133" s="459"/>
      <c r="BK133" s="459"/>
      <c r="BL133" s="459"/>
      <c r="BM133" s="460"/>
      <c r="BN133" s="216"/>
      <c r="BO133" s="216"/>
      <c r="BP133" s="1"/>
      <c r="BQ133" s="120">
        <f>IF($F$3="","",IF(N133=$F$3,COUNTIF(BQ$23:BQ132,"&gt;0")+1,0))</f>
        <v>0</v>
      </c>
      <c r="BR133" s="1"/>
      <c r="BS133" s="20" t="str">
        <f>IF($N133="","",IF(VLOOKUP(VLOOKUP($N133,IMPOSTAZIONI!$E$6:$I$13,5,FALSE),IMPOSTAZIONI!$B$25:$N$32,3,FALSE)=0,"",VLOOKUP(VLOOKUP($N133,IMPOSTAZIONI!$E$6:$I$13,5,FALSE),IMPOSTAZIONI!$B$25:$N$32,3,FALSE)))</f>
        <v/>
      </c>
      <c r="BT133" s="20" t="str">
        <f>IF($N133="","",IF(VLOOKUP(VLOOKUP($N133,IMPOSTAZIONI!$E$6:$I$13,5,FALSE),IMPOSTAZIONI!$B$25:$N$32,6,FALSE)=0,"",VLOOKUP(VLOOKUP($N133,IMPOSTAZIONI!$E$6:$I$13,5,FALSE),IMPOSTAZIONI!$B$25:$N$32,6,FALSE)))</f>
        <v/>
      </c>
      <c r="BU133" s="20" t="str">
        <f>IF($N133="","",IF(VLOOKUP(VLOOKUP($N133,IMPOSTAZIONI!$E$6:$I$13,5,FALSE),IMPOSTAZIONI!$B$25:$N$32,9,FALSE)=0,"",VLOOKUP(VLOOKUP($N133,IMPOSTAZIONI!$E$6:$I$13,5,FALSE),IMPOSTAZIONI!$B$25:$N$32,9,FALSE)))</f>
        <v/>
      </c>
      <c r="BV133" s="20" t="str">
        <f>IF($N133="","",IF(VLOOKUP(VLOOKUP($N133,IMPOSTAZIONI!$E$6:$I$13,5,FALSE),IMPOSTAZIONI!$B$25:$N$32,12,FALSE)=0,"",VLOOKUP(VLOOKUP($N133,IMPOSTAZIONI!$E$6:$I$13,5,FALSE),IMPOSTAZIONI!$B$25:$N$32,12,FALSE)))</f>
        <v/>
      </c>
      <c r="BW133" s="221" t="str">
        <f t="shared" si="63"/>
        <v/>
      </c>
      <c r="BX133" s="221" t="str">
        <f t="shared" si="55"/>
        <v/>
      </c>
      <c r="BY133" s="221">
        <f t="shared" si="56"/>
        <v>0</v>
      </c>
      <c r="BZ133" s="231">
        <f t="shared" si="57"/>
        <v>0</v>
      </c>
      <c r="CA133" s="246">
        <f t="shared" si="58"/>
        <v>0</v>
      </c>
      <c r="CB133" s="246">
        <f t="shared" si="64"/>
        <v>0</v>
      </c>
      <c r="CC133" s="246" t="str">
        <f t="shared" si="65"/>
        <v/>
      </c>
      <c r="CD133" s="246">
        <f t="shared" si="59"/>
        <v>5</v>
      </c>
      <c r="CE133" s="246">
        <f t="shared" si="66"/>
        <v>0</v>
      </c>
      <c r="CF133" s="276">
        <f t="shared" si="69"/>
        <v>0</v>
      </c>
      <c r="CG133" s="277">
        <f t="shared" si="69"/>
        <v>0</v>
      </c>
      <c r="CH133" s="277">
        <f t="shared" si="69"/>
        <v>0</v>
      </c>
      <c r="CI133" s="278">
        <f t="shared" si="69"/>
        <v>0</v>
      </c>
      <c r="CJ133" s="280">
        <f t="shared" si="67"/>
        <v>0</v>
      </c>
      <c r="CK133" s="232">
        <f t="shared" si="60"/>
        <v>0</v>
      </c>
      <c r="CL133" s="1"/>
    </row>
    <row r="134" spans="1:90" ht="18" customHeight="1">
      <c r="A134" s="1"/>
      <c r="B134" s="1"/>
      <c r="C134" s="216"/>
      <c r="D134" s="287" t="str">
        <f t="shared" si="61"/>
        <v/>
      </c>
      <c r="E134" s="449" t="str">
        <f t="shared" si="62"/>
        <v/>
      </c>
      <c r="F134" s="450"/>
      <c r="G134" s="451"/>
      <c r="H134" s="452"/>
      <c r="I134" s="453"/>
      <c r="J134" s="453"/>
      <c r="K134" s="453"/>
      <c r="L134" s="453"/>
      <c r="M134" s="454"/>
      <c r="N134" s="455"/>
      <c r="O134" s="456"/>
      <c r="P134" s="456"/>
      <c r="Q134" s="456"/>
      <c r="R134" s="456"/>
      <c r="S134" s="456"/>
      <c r="T134" s="456"/>
      <c r="U134" s="456"/>
      <c r="V134" s="456"/>
      <c r="W134" s="456"/>
      <c r="X134" s="456"/>
      <c r="Y134" s="456"/>
      <c r="Z134" s="456"/>
      <c r="AA134" s="456"/>
      <c r="AB134" s="456"/>
      <c r="AC134" s="456"/>
      <c r="AD134" s="456"/>
      <c r="AE134" s="457"/>
      <c r="AF134" s="455"/>
      <c r="AG134" s="456"/>
      <c r="AH134" s="456"/>
      <c r="AI134" s="456"/>
      <c r="AJ134" s="456"/>
      <c r="AK134" s="456"/>
      <c r="AL134" s="456"/>
      <c r="AM134" s="456"/>
      <c r="AN134" s="457"/>
      <c r="AO134" s="455"/>
      <c r="AP134" s="456"/>
      <c r="AQ134" s="456"/>
      <c r="AR134" s="456"/>
      <c r="AS134" s="456"/>
      <c r="AT134" s="456"/>
      <c r="AU134" s="456"/>
      <c r="AV134" s="456"/>
      <c r="AW134" s="456"/>
      <c r="AX134" s="456"/>
      <c r="AY134" s="456"/>
      <c r="AZ134" s="456"/>
      <c r="BA134" s="456"/>
      <c r="BB134" s="456"/>
      <c r="BC134" s="456"/>
      <c r="BD134" s="456"/>
      <c r="BE134" s="456"/>
      <c r="BF134" s="456"/>
      <c r="BG134" s="457"/>
      <c r="BH134" s="458"/>
      <c r="BI134" s="459"/>
      <c r="BJ134" s="459"/>
      <c r="BK134" s="459"/>
      <c r="BL134" s="459"/>
      <c r="BM134" s="460"/>
      <c r="BN134" s="216"/>
      <c r="BO134" s="216"/>
      <c r="BP134" s="1"/>
      <c r="BQ134" s="120">
        <f>IF($F$3="","",IF(N134=$F$3,COUNTIF(BQ$23:BQ133,"&gt;0")+1,0))</f>
        <v>0</v>
      </c>
      <c r="BR134" s="1"/>
      <c r="BS134" s="20" t="str">
        <f>IF($N134="","",IF(VLOOKUP(VLOOKUP($N134,IMPOSTAZIONI!$E$6:$I$13,5,FALSE),IMPOSTAZIONI!$B$25:$N$32,3,FALSE)=0,"",VLOOKUP(VLOOKUP($N134,IMPOSTAZIONI!$E$6:$I$13,5,FALSE),IMPOSTAZIONI!$B$25:$N$32,3,FALSE)))</f>
        <v/>
      </c>
      <c r="BT134" s="20" t="str">
        <f>IF($N134="","",IF(VLOOKUP(VLOOKUP($N134,IMPOSTAZIONI!$E$6:$I$13,5,FALSE),IMPOSTAZIONI!$B$25:$N$32,6,FALSE)=0,"",VLOOKUP(VLOOKUP($N134,IMPOSTAZIONI!$E$6:$I$13,5,FALSE),IMPOSTAZIONI!$B$25:$N$32,6,FALSE)))</f>
        <v/>
      </c>
      <c r="BU134" s="20" t="str">
        <f>IF($N134="","",IF(VLOOKUP(VLOOKUP($N134,IMPOSTAZIONI!$E$6:$I$13,5,FALSE),IMPOSTAZIONI!$B$25:$N$32,9,FALSE)=0,"",VLOOKUP(VLOOKUP($N134,IMPOSTAZIONI!$E$6:$I$13,5,FALSE),IMPOSTAZIONI!$B$25:$N$32,9,FALSE)))</f>
        <v/>
      </c>
      <c r="BV134" s="20" t="str">
        <f>IF($N134="","",IF(VLOOKUP(VLOOKUP($N134,IMPOSTAZIONI!$E$6:$I$13,5,FALSE),IMPOSTAZIONI!$B$25:$N$32,12,FALSE)=0,"",VLOOKUP(VLOOKUP($N134,IMPOSTAZIONI!$E$6:$I$13,5,FALSE),IMPOSTAZIONI!$B$25:$N$32,12,FALSE)))</f>
        <v/>
      </c>
      <c r="BW134" s="221" t="str">
        <f t="shared" si="63"/>
        <v/>
      </c>
      <c r="BX134" s="221" t="str">
        <f t="shared" si="55"/>
        <v/>
      </c>
      <c r="BY134" s="221">
        <f t="shared" si="56"/>
        <v>0</v>
      </c>
      <c r="BZ134" s="231">
        <f t="shared" si="57"/>
        <v>0</v>
      </c>
      <c r="CA134" s="246">
        <f t="shared" si="58"/>
        <v>0</v>
      </c>
      <c r="CB134" s="246">
        <f t="shared" si="64"/>
        <v>0</v>
      </c>
      <c r="CC134" s="246" t="str">
        <f t="shared" si="65"/>
        <v/>
      </c>
      <c r="CD134" s="246">
        <f t="shared" si="59"/>
        <v>5</v>
      </c>
      <c r="CE134" s="246">
        <f t="shared" si="66"/>
        <v>0</v>
      </c>
      <c r="CF134" s="276">
        <f t="shared" si="69"/>
        <v>0</v>
      </c>
      <c r="CG134" s="277">
        <f t="shared" si="69"/>
        <v>0</v>
      </c>
      <c r="CH134" s="277">
        <f t="shared" si="69"/>
        <v>0</v>
      </c>
      <c r="CI134" s="278">
        <f t="shared" si="69"/>
        <v>0</v>
      </c>
      <c r="CJ134" s="280">
        <f t="shared" si="67"/>
        <v>0</v>
      </c>
      <c r="CK134" s="232">
        <f t="shared" si="60"/>
        <v>0</v>
      </c>
      <c r="CL134" s="1"/>
    </row>
    <row r="135" spans="1:90" ht="18" customHeight="1">
      <c r="A135" s="1"/>
      <c r="B135" s="1"/>
      <c r="C135" s="216"/>
      <c r="D135" s="287" t="str">
        <f t="shared" si="61"/>
        <v/>
      </c>
      <c r="E135" s="449" t="str">
        <f t="shared" si="62"/>
        <v/>
      </c>
      <c r="F135" s="450"/>
      <c r="G135" s="451"/>
      <c r="H135" s="452"/>
      <c r="I135" s="453"/>
      <c r="J135" s="453"/>
      <c r="K135" s="453"/>
      <c r="L135" s="453"/>
      <c r="M135" s="454"/>
      <c r="N135" s="455"/>
      <c r="O135" s="456"/>
      <c r="P135" s="456"/>
      <c r="Q135" s="456"/>
      <c r="R135" s="456"/>
      <c r="S135" s="456"/>
      <c r="T135" s="456"/>
      <c r="U135" s="456"/>
      <c r="V135" s="456"/>
      <c r="W135" s="456"/>
      <c r="X135" s="456"/>
      <c r="Y135" s="456"/>
      <c r="Z135" s="456"/>
      <c r="AA135" s="456"/>
      <c r="AB135" s="456"/>
      <c r="AC135" s="456"/>
      <c r="AD135" s="456"/>
      <c r="AE135" s="457"/>
      <c r="AF135" s="455"/>
      <c r="AG135" s="456"/>
      <c r="AH135" s="456"/>
      <c r="AI135" s="456"/>
      <c r="AJ135" s="456"/>
      <c r="AK135" s="456"/>
      <c r="AL135" s="456"/>
      <c r="AM135" s="456"/>
      <c r="AN135" s="457"/>
      <c r="AO135" s="455"/>
      <c r="AP135" s="456"/>
      <c r="AQ135" s="456"/>
      <c r="AR135" s="456"/>
      <c r="AS135" s="456"/>
      <c r="AT135" s="456"/>
      <c r="AU135" s="456"/>
      <c r="AV135" s="456"/>
      <c r="AW135" s="456"/>
      <c r="AX135" s="456"/>
      <c r="AY135" s="456"/>
      <c r="AZ135" s="456"/>
      <c r="BA135" s="456"/>
      <c r="BB135" s="456"/>
      <c r="BC135" s="456"/>
      <c r="BD135" s="456"/>
      <c r="BE135" s="456"/>
      <c r="BF135" s="456"/>
      <c r="BG135" s="457"/>
      <c r="BH135" s="458"/>
      <c r="BI135" s="459"/>
      <c r="BJ135" s="459"/>
      <c r="BK135" s="459"/>
      <c r="BL135" s="459"/>
      <c r="BM135" s="460"/>
      <c r="BN135" s="216"/>
      <c r="BO135" s="216"/>
      <c r="BP135" s="1"/>
      <c r="BQ135" s="120">
        <f>IF($F$3="","",IF(N135=$F$3,COUNTIF(BQ$23:BQ134,"&gt;0")+1,0))</f>
        <v>0</v>
      </c>
      <c r="BR135" s="1"/>
      <c r="BS135" s="20" t="str">
        <f>IF($N135="","",IF(VLOOKUP(VLOOKUP($N135,IMPOSTAZIONI!$E$6:$I$13,5,FALSE),IMPOSTAZIONI!$B$25:$N$32,3,FALSE)=0,"",VLOOKUP(VLOOKUP($N135,IMPOSTAZIONI!$E$6:$I$13,5,FALSE),IMPOSTAZIONI!$B$25:$N$32,3,FALSE)))</f>
        <v/>
      </c>
      <c r="BT135" s="20" t="str">
        <f>IF($N135="","",IF(VLOOKUP(VLOOKUP($N135,IMPOSTAZIONI!$E$6:$I$13,5,FALSE),IMPOSTAZIONI!$B$25:$N$32,6,FALSE)=0,"",VLOOKUP(VLOOKUP($N135,IMPOSTAZIONI!$E$6:$I$13,5,FALSE),IMPOSTAZIONI!$B$25:$N$32,6,FALSE)))</f>
        <v/>
      </c>
      <c r="BU135" s="20" t="str">
        <f>IF($N135="","",IF(VLOOKUP(VLOOKUP($N135,IMPOSTAZIONI!$E$6:$I$13,5,FALSE),IMPOSTAZIONI!$B$25:$N$32,9,FALSE)=0,"",VLOOKUP(VLOOKUP($N135,IMPOSTAZIONI!$E$6:$I$13,5,FALSE),IMPOSTAZIONI!$B$25:$N$32,9,FALSE)))</f>
        <v/>
      </c>
      <c r="BV135" s="20" t="str">
        <f>IF($N135="","",IF(VLOOKUP(VLOOKUP($N135,IMPOSTAZIONI!$E$6:$I$13,5,FALSE),IMPOSTAZIONI!$B$25:$N$32,12,FALSE)=0,"",VLOOKUP(VLOOKUP($N135,IMPOSTAZIONI!$E$6:$I$13,5,FALSE),IMPOSTAZIONI!$B$25:$N$32,12,FALSE)))</f>
        <v/>
      </c>
      <c r="BW135" s="221" t="str">
        <f t="shared" si="63"/>
        <v/>
      </c>
      <c r="BX135" s="221" t="str">
        <f t="shared" si="55"/>
        <v/>
      </c>
      <c r="BY135" s="221">
        <f t="shared" si="56"/>
        <v>0</v>
      </c>
      <c r="BZ135" s="231">
        <f t="shared" si="57"/>
        <v>0</v>
      </c>
      <c r="CA135" s="246">
        <f t="shared" si="58"/>
        <v>0</v>
      </c>
      <c r="CB135" s="246">
        <f t="shared" si="64"/>
        <v>0</v>
      </c>
      <c r="CC135" s="246" t="str">
        <f t="shared" si="65"/>
        <v/>
      </c>
      <c r="CD135" s="246">
        <f t="shared" si="59"/>
        <v>5</v>
      </c>
      <c r="CE135" s="246">
        <f t="shared" si="66"/>
        <v>0</v>
      </c>
      <c r="CF135" s="276">
        <f t="shared" si="69"/>
        <v>0</v>
      </c>
      <c r="CG135" s="277">
        <f t="shared" si="69"/>
        <v>0</v>
      </c>
      <c r="CH135" s="277">
        <f t="shared" si="69"/>
        <v>0</v>
      </c>
      <c r="CI135" s="278">
        <f t="shared" si="69"/>
        <v>0</v>
      </c>
      <c r="CJ135" s="280">
        <f t="shared" si="67"/>
        <v>0</v>
      </c>
      <c r="CK135" s="232">
        <f t="shared" si="60"/>
        <v>0</v>
      </c>
      <c r="CL135" s="1"/>
    </row>
    <row r="136" spans="1:90" ht="18" customHeight="1">
      <c r="A136" s="1"/>
      <c r="B136" s="1"/>
      <c r="C136" s="216"/>
      <c r="D136" s="287" t="str">
        <f t="shared" si="61"/>
        <v/>
      </c>
      <c r="E136" s="449" t="str">
        <f t="shared" si="62"/>
        <v/>
      </c>
      <c r="F136" s="450"/>
      <c r="G136" s="451"/>
      <c r="H136" s="452"/>
      <c r="I136" s="453"/>
      <c r="J136" s="453"/>
      <c r="K136" s="453"/>
      <c r="L136" s="453"/>
      <c r="M136" s="454"/>
      <c r="N136" s="455"/>
      <c r="O136" s="456"/>
      <c r="P136" s="456"/>
      <c r="Q136" s="456"/>
      <c r="R136" s="456"/>
      <c r="S136" s="456"/>
      <c r="T136" s="456"/>
      <c r="U136" s="456"/>
      <c r="V136" s="456"/>
      <c r="W136" s="456"/>
      <c r="X136" s="456"/>
      <c r="Y136" s="456"/>
      <c r="Z136" s="456"/>
      <c r="AA136" s="456"/>
      <c r="AB136" s="456"/>
      <c r="AC136" s="456"/>
      <c r="AD136" s="456"/>
      <c r="AE136" s="457"/>
      <c r="AF136" s="455"/>
      <c r="AG136" s="456"/>
      <c r="AH136" s="456"/>
      <c r="AI136" s="456"/>
      <c r="AJ136" s="456"/>
      <c r="AK136" s="456"/>
      <c r="AL136" s="456"/>
      <c r="AM136" s="456"/>
      <c r="AN136" s="457"/>
      <c r="AO136" s="455"/>
      <c r="AP136" s="456"/>
      <c r="AQ136" s="456"/>
      <c r="AR136" s="456"/>
      <c r="AS136" s="456"/>
      <c r="AT136" s="456"/>
      <c r="AU136" s="456"/>
      <c r="AV136" s="456"/>
      <c r="AW136" s="456"/>
      <c r="AX136" s="456"/>
      <c r="AY136" s="456"/>
      <c r="AZ136" s="456"/>
      <c r="BA136" s="456"/>
      <c r="BB136" s="456"/>
      <c r="BC136" s="456"/>
      <c r="BD136" s="456"/>
      <c r="BE136" s="456"/>
      <c r="BF136" s="456"/>
      <c r="BG136" s="457"/>
      <c r="BH136" s="458"/>
      <c r="BI136" s="459"/>
      <c r="BJ136" s="459"/>
      <c r="BK136" s="459"/>
      <c r="BL136" s="459"/>
      <c r="BM136" s="460"/>
      <c r="BN136" s="216"/>
      <c r="BO136" s="216"/>
      <c r="BP136" s="1"/>
      <c r="BQ136" s="120">
        <f>IF($F$3="","",IF(N136=$F$3,COUNTIF(BQ$23:BQ135,"&gt;0")+1,0))</f>
        <v>0</v>
      </c>
      <c r="BR136" s="1"/>
      <c r="BS136" s="20" t="str">
        <f>IF($N136="","",IF(VLOOKUP(VLOOKUP($N136,IMPOSTAZIONI!$E$6:$I$13,5,FALSE),IMPOSTAZIONI!$B$25:$N$32,3,FALSE)=0,"",VLOOKUP(VLOOKUP($N136,IMPOSTAZIONI!$E$6:$I$13,5,FALSE),IMPOSTAZIONI!$B$25:$N$32,3,FALSE)))</f>
        <v/>
      </c>
      <c r="BT136" s="20" t="str">
        <f>IF($N136="","",IF(VLOOKUP(VLOOKUP($N136,IMPOSTAZIONI!$E$6:$I$13,5,FALSE),IMPOSTAZIONI!$B$25:$N$32,6,FALSE)=0,"",VLOOKUP(VLOOKUP($N136,IMPOSTAZIONI!$E$6:$I$13,5,FALSE),IMPOSTAZIONI!$B$25:$N$32,6,FALSE)))</f>
        <v/>
      </c>
      <c r="BU136" s="20" t="str">
        <f>IF($N136="","",IF(VLOOKUP(VLOOKUP($N136,IMPOSTAZIONI!$E$6:$I$13,5,FALSE),IMPOSTAZIONI!$B$25:$N$32,9,FALSE)=0,"",VLOOKUP(VLOOKUP($N136,IMPOSTAZIONI!$E$6:$I$13,5,FALSE),IMPOSTAZIONI!$B$25:$N$32,9,FALSE)))</f>
        <v/>
      </c>
      <c r="BV136" s="20" t="str">
        <f>IF($N136="","",IF(VLOOKUP(VLOOKUP($N136,IMPOSTAZIONI!$E$6:$I$13,5,FALSE),IMPOSTAZIONI!$B$25:$N$32,12,FALSE)=0,"",VLOOKUP(VLOOKUP($N136,IMPOSTAZIONI!$E$6:$I$13,5,FALSE),IMPOSTAZIONI!$B$25:$N$32,12,FALSE)))</f>
        <v/>
      </c>
      <c r="BW136" s="221" t="str">
        <f t="shared" si="63"/>
        <v/>
      </c>
      <c r="BX136" s="221" t="str">
        <f t="shared" si="55"/>
        <v/>
      </c>
      <c r="BY136" s="221">
        <f t="shared" si="56"/>
        <v>0</v>
      </c>
      <c r="BZ136" s="231">
        <f t="shared" si="57"/>
        <v>0</v>
      </c>
      <c r="CA136" s="246">
        <f t="shared" si="58"/>
        <v>0</v>
      </c>
      <c r="CB136" s="246">
        <f t="shared" si="64"/>
        <v>0</v>
      </c>
      <c r="CC136" s="246" t="str">
        <f t="shared" si="65"/>
        <v/>
      </c>
      <c r="CD136" s="246">
        <f t="shared" si="59"/>
        <v>5</v>
      </c>
      <c r="CE136" s="246">
        <f t="shared" si="66"/>
        <v>0</v>
      </c>
      <c r="CF136" s="276">
        <f t="shared" si="69"/>
        <v>0</v>
      </c>
      <c r="CG136" s="277">
        <f t="shared" si="69"/>
        <v>0</v>
      </c>
      <c r="CH136" s="277">
        <f t="shared" si="69"/>
        <v>0</v>
      </c>
      <c r="CI136" s="278">
        <f t="shared" si="69"/>
        <v>0</v>
      </c>
      <c r="CJ136" s="280">
        <f t="shared" si="67"/>
        <v>0</v>
      </c>
      <c r="CK136" s="232">
        <f t="shared" si="60"/>
        <v>0</v>
      </c>
      <c r="CL136" s="1"/>
    </row>
    <row r="137" spans="1:90" ht="18" customHeight="1">
      <c r="A137" s="1"/>
      <c r="B137" s="1"/>
      <c r="C137" s="216"/>
      <c r="D137" s="287" t="str">
        <f t="shared" si="61"/>
        <v/>
      </c>
      <c r="E137" s="449" t="str">
        <f t="shared" si="62"/>
        <v/>
      </c>
      <c r="F137" s="450"/>
      <c r="G137" s="451"/>
      <c r="H137" s="452"/>
      <c r="I137" s="453"/>
      <c r="J137" s="453"/>
      <c r="K137" s="453"/>
      <c r="L137" s="453"/>
      <c r="M137" s="454"/>
      <c r="N137" s="455"/>
      <c r="O137" s="456"/>
      <c r="P137" s="456"/>
      <c r="Q137" s="456"/>
      <c r="R137" s="456"/>
      <c r="S137" s="456"/>
      <c r="T137" s="456"/>
      <c r="U137" s="456"/>
      <c r="V137" s="456"/>
      <c r="W137" s="456"/>
      <c r="X137" s="456"/>
      <c r="Y137" s="456"/>
      <c r="Z137" s="456"/>
      <c r="AA137" s="456"/>
      <c r="AB137" s="456"/>
      <c r="AC137" s="456"/>
      <c r="AD137" s="456"/>
      <c r="AE137" s="457"/>
      <c r="AF137" s="455"/>
      <c r="AG137" s="456"/>
      <c r="AH137" s="456"/>
      <c r="AI137" s="456"/>
      <c r="AJ137" s="456"/>
      <c r="AK137" s="456"/>
      <c r="AL137" s="456"/>
      <c r="AM137" s="456"/>
      <c r="AN137" s="457"/>
      <c r="AO137" s="455"/>
      <c r="AP137" s="456"/>
      <c r="AQ137" s="456"/>
      <c r="AR137" s="456"/>
      <c r="AS137" s="456"/>
      <c r="AT137" s="456"/>
      <c r="AU137" s="456"/>
      <c r="AV137" s="456"/>
      <c r="AW137" s="456"/>
      <c r="AX137" s="456"/>
      <c r="AY137" s="456"/>
      <c r="AZ137" s="456"/>
      <c r="BA137" s="456"/>
      <c r="BB137" s="456"/>
      <c r="BC137" s="456"/>
      <c r="BD137" s="456"/>
      <c r="BE137" s="456"/>
      <c r="BF137" s="456"/>
      <c r="BG137" s="457"/>
      <c r="BH137" s="458"/>
      <c r="BI137" s="459"/>
      <c r="BJ137" s="459"/>
      <c r="BK137" s="459"/>
      <c r="BL137" s="459"/>
      <c r="BM137" s="460"/>
      <c r="BN137" s="216"/>
      <c r="BO137" s="216"/>
      <c r="BP137" s="1"/>
      <c r="BQ137" s="120">
        <f>IF($F$3="","",IF(N137=$F$3,COUNTIF(BQ$23:BQ136,"&gt;0")+1,0))</f>
        <v>0</v>
      </c>
      <c r="BR137" s="1"/>
      <c r="BS137" s="20" t="str">
        <f>IF($N137="","",IF(VLOOKUP(VLOOKUP($N137,IMPOSTAZIONI!$E$6:$I$13,5,FALSE),IMPOSTAZIONI!$B$25:$N$32,3,FALSE)=0,"",VLOOKUP(VLOOKUP($N137,IMPOSTAZIONI!$E$6:$I$13,5,FALSE),IMPOSTAZIONI!$B$25:$N$32,3,FALSE)))</f>
        <v/>
      </c>
      <c r="BT137" s="20" t="str">
        <f>IF($N137="","",IF(VLOOKUP(VLOOKUP($N137,IMPOSTAZIONI!$E$6:$I$13,5,FALSE),IMPOSTAZIONI!$B$25:$N$32,6,FALSE)=0,"",VLOOKUP(VLOOKUP($N137,IMPOSTAZIONI!$E$6:$I$13,5,FALSE),IMPOSTAZIONI!$B$25:$N$32,6,FALSE)))</f>
        <v/>
      </c>
      <c r="BU137" s="20" t="str">
        <f>IF($N137="","",IF(VLOOKUP(VLOOKUP($N137,IMPOSTAZIONI!$E$6:$I$13,5,FALSE),IMPOSTAZIONI!$B$25:$N$32,9,FALSE)=0,"",VLOOKUP(VLOOKUP($N137,IMPOSTAZIONI!$E$6:$I$13,5,FALSE),IMPOSTAZIONI!$B$25:$N$32,9,FALSE)))</f>
        <v/>
      </c>
      <c r="BV137" s="20" t="str">
        <f>IF($N137="","",IF(VLOOKUP(VLOOKUP($N137,IMPOSTAZIONI!$E$6:$I$13,5,FALSE),IMPOSTAZIONI!$B$25:$N$32,12,FALSE)=0,"",VLOOKUP(VLOOKUP($N137,IMPOSTAZIONI!$E$6:$I$13,5,FALSE),IMPOSTAZIONI!$B$25:$N$32,12,FALSE)))</f>
        <v/>
      </c>
      <c r="BW137" s="221" t="str">
        <f t="shared" si="63"/>
        <v/>
      </c>
      <c r="BX137" s="221" t="str">
        <f t="shared" si="55"/>
        <v/>
      </c>
      <c r="BY137" s="221">
        <f t="shared" si="56"/>
        <v>0</v>
      </c>
      <c r="BZ137" s="231">
        <f t="shared" si="57"/>
        <v>0</v>
      </c>
      <c r="CA137" s="246">
        <f t="shared" si="58"/>
        <v>0</v>
      </c>
      <c r="CB137" s="246">
        <f t="shared" si="64"/>
        <v>0</v>
      </c>
      <c r="CC137" s="246" t="str">
        <f t="shared" si="65"/>
        <v/>
      </c>
      <c r="CD137" s="246">
        <f t="shared" si="59"/>
        <v>5</v>
      </c>
      <c r="CE137" s="246">
        <f t="shared" si="66"/>
        <v>0</v>
      </c>
      <c r="CF137" s="276">
        <f t="shared" si="69"/>
        <v>0</v>
      </c>
      <c r="CG137" s="277">
        <f t="shared" si="69"/>
        <v>0</v>
      </c>
      <c r="CH137" s="277">
        <f t="shared" si="69"/>
        <v>0</v>
      </c>
      <c r="CI137" s="278">
        <f t="shared" si="69"/>
        <v>0</v>
      </c>
      <c r="CJ137" s="280">
        <f t="shared" si="67"/>
        <v>0</v>
      </c>
      <c r="CK137" s="232">
        <f t="shared" si="60"/>
        <v>0</v>
      </c>
      <c r="CL137" s="1"/>
    </row>
    <row r="138" spans="1:90" ht="18" customHeight="1">
      <c r="A138" s="1"/>
      <c r="B138" s="1"/>
      <c r="C138" s="216"/>
      <c r="D138" s="287" t="str">
        <f t="shared" si="61"/>
        <v/>
      </c>
      <c r="E138" s="449" t="str">
        <f t="shared" si="62"/>
        <v/>
      </c>
      <c r="F138" s="450"/>
      <c r="G138" s="451"/>
      <c r="H138" s="452"/>
      <c r="I138" s="453"/>
      <c r="J138" s="453"/>
      <c r="K138" s="453"/>
      <c r="L138" s="453"/>
      <c r="M138" s="454"/>
      <c r="N138" s="455"/>
      <c r="O138" s="456"/>
      <c r="P138" s="456"/>
      <c r="Q138" s="456"/>
      <c r="R138" s="456"/>
      <c r="S138" s="456"/>
      <c r="T138" s="456"/>
      <c r="U138" s="456"/>
      <c r="V138" s="456"/>
      <c r="W138" s="456"/>
      <c r="X138" s="456"/>
      <c r="Y138" s="456"/>
      <c r="Z138" s="456"/>
      <c r="AA138" s="456"/>
      <c r="AB138" s="456"/>
      <c r="AC138" s="456"/>
      <c r="AD138" s="456"/>
      <c r="AE138" s="457"/>
      <c r="AF138" s="455"/>
      <c r="AG138" s="456"/>
      <c r="AH138" s="456"/>
      <c r="AI138" s="456"/>
      <c r="AJ138" s="456"/>
      <c r="AK138" s="456"/>
      <c r="AL138" s="456"/>
      <c r="AM138" s="456"/>
      <c r="AN138" s="457"/>
      <c r="AO138" s="455"/>
      <c r="AP138" s="456"/>
      <c r="AQ138" s="456"/>
      <c r="AR138" s="456"/>
      <c r="AS138" s="456"/>
      <c r="AT138" s="456"/>
      <c r="AU138" s="456"/>
      <c r="AV138" s="456"/>
      <c r="AW138" s="456"/>
      <c r="AX138" s="456"/>
      <c r="AY138" s="456"/>
      <c r="AZ138" s="456"/>
      <c r="BA138" s="456"/>
      <c r="BB138" s="456"/>
      <c r="BC138" s="456"/>
      <c r="BD138" s="456"/>
      <c r="BE138" s="456"/>
      <c r="BF138" s="456"/>
      <c r="BG138" s="457"/>
      <c r="BH138" s="458"/>
      <c r="BI138" s="459"/>
      <c r="BJ138" s="459"/>
      <c r="BK138" s="459"/>
      <c r="BL138" s="459"/>
      <c r="BM138" s="460"/>
      <c r="BN138" s="216"/>
      <c r="BO138" s="216"/>
      <c r="BP138" s="1"/>
      <c r="BQ138" s="120">
        <f>IF($F$3="","",IF(N138=$F$3,COUNTIF(BQ$23:BQ137,"&gt;0")+1,0))</f>
        <v>0</v>
      </c>
      <c r="BR138" s="1"/>
      <c r="BS138" s="20" t="str">
        <f>IF($N138="","",IF(VLOOKUP(VLOOKUP($N138,IMPOSTAZIONI!$E$6:$I$13,5,FALSE),IMPOSTAZIONI!$B$25:$N$32,3,FALSE)=0,"",VLOOKUP(VLOOKUP($N138,IMPOSTAZIONI!$E$6:$I$13,5,FALSE),IMPOSTAZIONI!$B$25:$N$32,3,FALSE)))</f>
        <v/>
      </c>
      <c r="BT138" s="20" t="str">
        <f>IF($N138="","",IF(VLOOKUP(VLOOKUP($N138,IMPOSTAZIONI!$E$6:$I$13,5,FALSE),IMPOSTAZIONI!$B$25:$N$32,6,FALSE)=0,"",VLOOKUP(VLOOKUP($N138,IMPOSTAZIONI!$E$6:$I$13,5,FALSE),IMPOSTAZIONI!$B$25:$N$32,6,FALSE)))</f>
        <v/>
      </c>
      <c r="BU138" s="20" t="str">
        <f>IF($N138="","",IF(VLOOKUP(VLOOKUP($N138,IMPOSTAZIONI!$E$6:$I$13,5,FALSE),IMPOSTAZIONI!$B$25:$N$32,9,FALSE)=0,"",VLOOKUP(VLOOKUP($N138,IMPOSTAZIONI!$E$6:$I$13,5,FALSE),IMPOSTAZIONI!$B$25:$N$32,9,FALSE)))</f>
        <v/>
      </c>
      <c r="BV138" s="20" t="str">
        <f>IF($N138="","",IF(VLOOKUP(VLOOKUP($N138,IMPOSTAZIONI!$E$6:$I$13,5,FALSE),IMPOSTAZIONI!$B$25:$N$32,12,FALSE)=0,"",VLOOKUP(VLOOKUP($N138,IMPOSTAZIONI!$E$6:$I$13,5,FALSE),IMPOSTAZIONI!$B$25:$N$32,12,FALSE)))</f>
        <v/>
      </c>
      <c r="BW138" s="221" t="str">
        <f t="shared" si="63"/>
        <v/>
      </c>
      <c r="BX138" s="221" t="str">
        <f t="shared" si="55"/>
        <v/>
      </c>
      <c r="BY138" s="221">
        <f t="shared" si="56"/>
        <v>0</v>
      </c>
      <c r="BZ138" s="231">
        <f t="shared" si="57"/>
        <v>0</v>
      </c>
      <c r="CA138" s="246">
        <f t="shared" si="58"/>
        <v>0</v>
      </c>
      <c r="CB138" s="246">
        <f t="shared" si="64"/>
        <v>0</v>
      </c>
      <c r="CC138" s="246" t="str">
        <f t="shared" si="65"/>
        <v/>
      </c>
      <c r="CD138" s="246">
        <f t="shared" si="59"/>
        <v>5</v>
      </c>
      <c r="CE138" s="246">
        <f t="shared" si="66"/>
        <v>0</v>
      </c>
      <c r="CF138" s="276">
        <f t="shared" si="69"/>
        <v>0</v>
      </c>
      <c r="CG138" s="277">
        <f t="shared" si="69"/>
        <v>0</v>
      </c>
      <c r="CH138" s="277">
        <f t="shared" si="69"/>
        <v>0</v>
      </c>
      <c r="CI138" s="278">
        <f t="shared" si="69"/>
        <v>0</v>
      </c>
      <c r="CJ138" s="280">
        <f t="shared" si="67"/>
        <v>0</v>
      </c>
      <c r="CK138" s="232">
        <f t="shared" si="60"/>
        <v>0</v>
      </c>
      <c r="CL138" s="1"/>
    </row>
    <row r="139" spans="1:90" ht="18" customHeight="1">
      <c r="A139" s="1"/>
      <c r="B139" s="1"/>
      <c r="C139" s="216"/>
      <c r="D139" s="287" t="str">
        <f t="shared" si="61"/>
        <v/>
      </c>
      <c r="E139" s="449" t="str">
        <f t="shared" si="62"/>
        <v/>
      </c>
      <c r="F139" s="450"/>
      <c r="G139" s="451"/>
      <c r="H139" s="452"/>
      <c r="I139" s="453"/>
      <c r="J139" s="453"/>
      <c r="K139" s="453"/>
      <c r="L139" s="453"/>
      <c r="M139" s="454"/>
      <c r="N139" s="455"/>
      <c r="O139" s="456"/>
      <c r="P139" s="456"/>
      <c r="Q139" s="456"/>
      <c r="R139" s="456"/>
      <c r="S139" s="456"/>
      <c r="T139" s="456"/>
      <c r="U139" s="456"/>
      <c r="V139" s="456"/>
      <c r="W139" s="456"/>
      <c r="X139" s="456"/>
      <c r="Y139" s="456"/>
      <c r="Z139" s="456"/>
      <c r="AA139" s="456"/>
      <c r="AB139" s="456"/>
      <c r="AC139" s="456"/>
      <c r="AD139" s="456"/>
      <c r="AE139" s="457"/>
      <c r="AF139" s="455"/>
      <c r="AG139" s="456"/>
      <c r="AH139" s="456"/>
      <c r="AI139" s="456"/>
      <c r="AJ139" s="456"/>
      <c r="AK139" s="456"/>
      <c r="AL139" s="456"/>
      <c r="AM139" s="456"/>
      <c r="AN139" s="457"/>
      <c r="AO139" s="455"/>
      <c r="AP139" s="456"/>
      <c r="AQ139" s="456"/>
      <c r="AR139" s="456"/>
      <c r="AS139" s="456"/>
      <c r="AT139" s="456"/>
      <c r="AU139" s="456"/>
      <c r="AV139" s="456"/>
      <c r="AW139" s="456"/>
      <c r="AX139" s="456"/>
      <c r="AY139" s="456"/>
      <c r="AZ139" s="456"/>
      <c r="BA139" s="456"/>
      <c r="BB139" s="456"/>
      <c r="BC139" s="456"/>
      <c r="BD139" s="456"/>
      <c r="BE139" s="456"/>
      <c r="BF139" s="456"/>
      <c r="BG139" s="457"/>
      <c r="BH139" s="458"/>
      <c r="BI139" s="459"/>
      <c r="BJ139" s="459"/>
      <c r="BK139" s="459"/>
      <c r="BL139" s="459"/>
      <c r="BM139" s="460"/>
      <c r="BN139" s="216"/>
      <c r="BO139" s="216"/>
      <c r="BP139" s="1"/>
      <c r="BQ139" s="120">
        <f>IF($F$3="","",IF(N139=$F$3,COUNTIF(BQ$23:BQ138,"&gt;0")+1,0))</f>
        <v>0</v>
      </c>
      <c r="BR139" s="1"/>
      <c r="BS139" s="20" t="str">
        <f>IF($N139="","",IF(VLOOKUP(VLOOKUP($N139,IMPOSTAZIONI!$E$6:$I$13,5,FALSE),IMPOSTAZIONI!$B$25:$N$32,3,FALSE)=0,"",VLOOKUP(VLOOKUP($N139,IMPOSTAZIONI!$E$6:$I$13,5,FALSE),IMPOSTAZIONI!$B$25:$N$32,3,FALSE)))</f>
        <v/>
      </c>
      <c r="BT139" s="20" t="str">
        <f>IF($N139="","",IF(VLOOKUP(VLOOKUP($N139,IMPOSTAZIONI!$E$6:$I$13,5,FALSE),IMPOSTAZIONI!$B$25:$N$32,6,FALSE)=0,"",VLOOKUP(VLOOKUP($N139,IMPOSTAZIONI!$E$6:$I$13,5,FALSE),IMPOSTAZIONI!$B$25:$N$32,6,FALSE)))</f>
        <v/>
      </c>
      <c r="BU139" s="20" t="str">
        <f>IF($N139="","",IF(VLOOKUP(VLOOKUP($N139,IMPOSTAZIONI!$E$6:$I$13,5,FALSE),IMPOSTAZIONI!$B$25:$N$32,9,FALSE)=0,"",VLOOKUP(VLOOKUP($N139,IMPOSTAZIONI!$E$6:$I$13,5,FALSE),IMPOSTAZIONI!$B$25:$N$32,9,FALSE)))</f>
        <v/>
      </c>
      <c r="BV139" s="20" t="str">
        <f>IF($N139="","",IF(VLOOKUP(VLOOKUP($N139,IMPOSTAZIONI!$E$6:$I$13,5,FALSE),IMPOSTAZIONI!$B$25:$N$32,12,FALSE)=0,"",VLOOKUP(VLOOKUP($N139,IMPOSTAZIONI!$E$6:$I$13,5,FALSE),IMPOSTAZIONI!$B$25:$N$32,12,FALSE)))</f>
        <v/>
      </c>
      <c r="BW139" s="221" t="str">
        <f t="shared" si="63"/>
        <v/>
      </c>
      <c r="BX139" s="221" t="str">
        <f t="shared" si="55"/>
        <v/>
      </c>
      <c r="BY139" s="221">
        <f t="shared" si="56"/>
        <v>0</v>
      </c>
      <c r="BZ139" s="231">
        <f t="shared" si="57"/>
        <v>0</v>
      </c>
      <c r="CA139" s="246">
        <f t="shared" si="58"/>
        <v>0</v>
      </c>
      <c r="CB139" s="246">
        <f t="shared" si="64"/>
        <v>0</v>
      </c>
      <c r="CC139" s="246" t="str">
        <f t="shared" si="65"/>
        <v/>
      </c>
      <c r="CD139" s="246">
        <f t="shared" si="59"/>
        <v>5</v>
      </c>
      <c r="CE139" s="246">
        <f t="shared" si="66"/>
        <v>0</v>
      </c>
      <c r="CF139" s="276">
        <f t="shared" si="69"/>
        <v>0</v>
      </c>
      <c r="CG139" s="277">
        <f t="shared" si="69"/>
        <v>0</v>
      </c>
      <c r="CH139" s="277">
        <f t="shared" si="69"/>
        <v>0</v>
      </c>
      <c r="CI139" s="278">
        <f t="shared" si="69"/>
        <v>0</v>
      </c>
      <c r="CJ139" s="280">
        <f t="shared" si="67"/>
        <v>0</v>
      </c>
      <c r="CK139" s="232">
        <f t="shared" si="60"/>
        <v>0</v>
      </c>
      <c r="CL139" s="1"/>
    </row>
    <row r="140" spans="1:90" ht="18" customHeight="1">
      <c r="A140" s="1"/>
      <c r="B140" s="1"/>
      <c r="C140" s="216"/>
      <c r="D140" s="287" t="str">
        <f t="shared" si="61"/>
        <v/>
      </c>
      <c r="E140" s="449" t="str">
        <f t="shared" si="62"/>
        <v/>
      </c>
      <c r="F140" s="450"/>
      <c r="G140" s="451"/>
      <c r="H140" s="452"/>
      <c r="I140" s="453"/>
      <c r="J140" s="453"/>
      <c r="K140" s="453"/>
      <c r="L140" s="453"/>
      <c r="M140" s="454"/>
      <c r="N140" s="455"/>
      <c r="O140" s="456"/>
      <c r="P140" s="456"/>
      <c r="Q140" s="456"/>
      <c r="R140" s="456"/>
      <c r="S140" s="456"/>
      <c r="T140" s="456"/>
      <c r="U140" s="456"/>
      <c r="V140" s="456"/>
      <c r="W140" s="456"/>
      <c r="X140" s="456"/>
      <c r="Y140" s="456"/>
      <c r="Z140" s="456"/>
      <c r="AA140" s="456"/>
      <c r="AB140" s="456"/>
      <c r="AC140" s="456"/>
      <c r="AD140" s="456"/>
      <c r="AE140" s="457"/>
      <c r="AF140" s="455"/>
      <c r="AG140" s="456"/>
      <c r="AH140" s="456"/>
      <c r="AI140" s="456"/>
      <c r="AJ140" s="456"/>
      <c r="AK140" s="456"/>
      <c r="AL140" s="456"/>
      <c r="AM140" s="456"/>
      <c r="AN140" s="457"/>
      <c r="AO140" s="455"/>
      <c r="AP140" s="456"/>
      <c r="AQ140" s="456"/>
      <c r="AR140" s="456"/>
      <c r="AS140" s="456"/>
      <c r="AT140" s="456"/>
      <c r="AU140" s="456"/>
      <c r="AV140" s="456"/>
      <c r="AW140" s="456"/>
      <c r="AX140" s="456"/>
      <c r="AY140" s="456"/>
      <c r="AZ140" s="456"/>
      <c r="BA140" s="456"/>
      <c r="BB140" s="456"/>
      <c r="BC140" s="456"/>
      <c r="BD140" s="456"/>
      <c r="BE140" s="456"/>
      <c r="BF140" s="456"/>
      <c r="BG140" s="457"/>
      <c r="BH140" s="458"/>
      <c r="BI140" s="459"/>
      <c r="BJ140" s="459"/>
      <c r="BK140" s="459"/>
      <c r="BL140" s="459"/>
      <c r="BM140" s="460"/>
      <c r="BN140" s="216"/>
      <c r="BO140" s="216"/>
      <c r="BP140" s="1"/>
      <c r="BQ140" s="120">
        <f>IF($F$3="","",IF(N140=$F$3,COUNTIF(BQ$23:BQ139,"&gt;0")+1,0))</f>
        <v>0</v>
      </c>
      <c r="BR140" s="1"/>
      <c r="BS140" s="20" t="str">
        <f>IF($N140="","",IF(VLOOKUP(VLOOKUP($N140,IMPOSTAZIONI!$E$6:$I$13,5,FALSE),IMPOSTAZIONI!$B$25:$N$32,3,FALSE)=0,"",VLOOKUP(VLOOKUP($N140,IMPOSTAZIONI!$E$6:$I$13,5,FALSE),IMPOSTAZIONI!$B$25:$N$32,3,FALSE)))</f>
        <v/>
      </c>
      <c r="BT140" s="20" t="str">
        <f>IF($N140="","",IF(VLOOKUP(VLOOKUP($N140,IMPOSTAZIONI!$E$6:$I$13,5,FALSE),IMPOSTAZIONI!$B$25:$N$32,6,FALSE)=0,"",VLOOKUP(VLOOKUP($N140,IMPOSTAZIONI!$E$6:$I$13,5,FALSE),IMPOSTAZIONI!$B$25:$N$32,6,FALSE)))</f>
        <v/>
      </c>
      <c r="BU140" s="20" t="str">
        <f>IF($N140="","",IF(VLOOKUP(VLOOKUP($N140,IMPOSTAZIONI!$E$6:$I$13,5,FALSE),IMPOSTAZIONI!$B$25:$N$32,9,FALSE)=0,"",VLOOKUP(VLOOKUP($N140,IMPOSTAZIONI!$E$6:$I$13,5,FALSE),IMPOSTAZIONI!$B$25:$N$32,9,FALSE)))</f>
        <v/>
      </c>
      <c r="BV140" s="20" t="str">
        <f>IF($N140="","",IF(VLOOKUP(VLOOKUP($N140,IMPOSTAZIONI!$E$6:$I$13,5,FALSE),IMPOSTAZIONI!$B$25:$N$32,12,FALSE)=0,"",VLOOKUP(VLOOKUP($N140,IMPOSTAZIONI!$E$6:$I$13,5,FALSE),IMPOSTAZIONI!$B$25:$N$32,12,FALSE)))</f>
        <v/>
      </c>
      <c r="BW140" s="221" t="str">
        <f t="shared" si="63"/>
        <v/>
      </c>
      <c r="BX140" s="221" t="str">
        <f t="shared" si="55"/>
        <v/>
      </c>
      <c r="BY140" s="221">
        <f t="shared" si="56"/>
        <v>0</v>
      </c>
      <c r="BZ140" s="231">
        <f t="shared" si="57"/>
        <v>0</v>
      </c>
      <c r="CA140" s="246">
        <f t="shared" si="58"/>
        <v>0</v>
      </c>
      <c r="CB140" s="246">
        <f t="shared" si="64"/>
        <v>0</v>
      </c>
      <c r="CC140" s="246" t="str">
        <f t="shared" si="65"/>
        <v/>
      </c>
      <c r="CD140" s="246">
        <f t="shared" si="59"/>
        <v>5</v>
      </c>
      <c r="CE140" s="246">
        <f t="shared" si="66"/>
        <v>0</v>
      </c>
      <c r="CF140" s="276">
        <f t="shared" si="69"/>
        <v>0</v>
      </c>
      <c r="CG140" s="277">
        <f t="shared" si="69"/>
        <v>0</v>
      </c>
      <c r="CH140" s="277">
        <f t="shared" si="69"/>
        <v>0</v>
      </c>
      <c r="CI140" s="278">
        <f t="shared" si="69"/>
        <v>0</v>
      </c>
      <c r="CJ140" s="280">
        <f t="shared" si="67"/>
        <v>0</v>
      </c>
      <c r="CK140" s="232">
        <f t="shared" si="60"/>
        <v>0</v>
      </c>
      <c r="CL140" s="1"/>
    </row>
    <row r="141" spans="1:90" ht="18" customHeight="1">
      <c r="A141" s="1"/>
      <c r="B141" s="1"/>
      <c r="C141" s="216"/>
      <c r="D141" s="287" t="str">
        <f t="shared" si="61"/>
        <v/>
      </c>
      <c r="E141" s="449" t="str">
        <f t="shared" si="62"/>
        <v/>
      </c>
      <c r="F141" s="450"/>
      <c r="G141" s="451"/>
      <c r="H141" s="452"/>
      <c r="I141" s="453"/>
      <c r="J141" s="453"/>
      <c r="K141" s="453"/>
      <c r="L141" s="453"/>
      <c r="M141" s="454"/>
      <c r="N141" s="455"/>
      <c r="O141" s="456"/>
      <c r="P141" s="456"/>
      <c r="Q141" s="456"/>
      <c r="R141" s="456"/>
      <c r="S141" s="456"/>
      <c r="T141" s="456"/>
      <c r="U141" s="456"/>
      <c r="V141" s="456"/>
      <c r="W141" s="456"/>
      <c r="X141" s="456"/>
      <c r="Y141" s="456"/>
      <c r="Z141" s="456"/>
      <c r="AA141" s="456"/>
      <c r="AB141" s="456"/>
      <c r="AC141" s="456"/>
      <c r="AD141" s="456"/>
      <c r="AE141" s="457"/>
      <c r="AF141" s="455"/>
      <c r="AG141" s="456"/>
      <c r="AH141" s="456"/>
      <c r="AI141" s="456"/>
      <c r="AJ141" s="456"/>
      <c r="AK141" s="456"/>
      <c r="AL141" s="456"/>
      <c r="AM141" s="456"/>
      <c r="AN141" s="457"/>
      <c r="AO141" s="455"/>
      <c r="AP141" s="456"/>
      <c r="AQ141" s="456"/>
      <c r="AR141" s="456"/>
      <c r="AS141" s="456"/>
      <c r="AT141" s="456"/>
      <c r="AU141" s="456"/>
      <c r="AV141" s="456"/>
      <c r="AW141" s="456"/>
      <c r="AX141" s="456"/>
      <c r="AY141" s="456"/>
      <c r="AZ141" s="456"/>
      <c r="BA141" s="456"/>
      <c r="BB141" s="456"/>
      <c r="BC141" s="456"/>
      <c r="BD141" s="456"/>
      <c r="BE141" s="456"/>
      <c r="BF141" s="456"/>
      <c r="BG141" s="457"/>
      <c r="BH141" s="458"/>
      <c r="BI141" s="459"/>
      <c r="BJ141" s="459"/>
      <c r="BK141" s="459"/>
      <c r="BL141" s="459"/>
      <c r="BM141" s="460"/>
      <c r="BN141" s="216"/>
      <c r="BO141" s="216"/>
      <c r="BP141" s="1"/>
      <c r="BQ141" s="120">
        <f>IF($F$3="","",IF(N141=$F$3,COUNTIF(BQ$23:BQ140,"&gt;0")+1,0))</f>
        <v>0</v>
      </c>
      <c r="BR141" s="1"/>
      <c r="BS141" s="20" t="str">
        <f>IF($N141="","",IF(VLOOKUP(VLOOKUP($N141,IMPOSTAZIONI!$E$6:$I$13,5,FALSE),IMPOSTAZIONI!$B$25:$N$32,3,FALSE)=0,"",VLOOKUP(VLOOKUP($N141,IMPOSTAZIONI!$E$6:$I$13,5,FALSE),IMPOSTAZIONI!$B$25:$N$32,3,FALSE)))</f>
        <v/>
      </c>
      <c r="BT141" s="20" t="str">
        <f>IF($N141="","",IF(VLOOKUP(VLOOKUP($N141,IMPOSTAZIONI!$E$6:$I$13,5,FALSE),IMPOSTAZIONI!$B$25:$N$32,6,FALSE)=0,"",VLOOKUP(VLOOKUP($N141,IMPOSTAZIONI!$E$6:$I$13,5,FALSE),IMPOSTAZIONI!$B$25:$N$32,6,FALSE)))</f>
        <v/>
      </c>
      <c r="BU141" s="20" t="str">
        <f>IF($N141="","",IF(VLOOKUP(VLOOKUP($N141,IMPOSTAZIONI!$E$6:$I$13,5,FALSE),IMPOSTAZIONI!$B$25:$N$32,9,FALSE)=0,"",VLOOKUP(VLOOKUP($N141,IMPOSTAZIONI!$E$6:$I$13,5,FALSE),IMPOSTAZIONI!$B$25:$N$32,9,FALSE)))</f>
        <v/>
      </c>
      <c r="BV141" s="20" t="str">
        <f>IF($N141="","",IF(VLOOKUP(VLOOKUP($N141,IMPOSTAZIONI!$E$6:$I$13,5,FALSE),IMPOSTAZIONI!$B$25:$N$32,12,FALSE)=0,"",VLOOKUP(VLOOKUP($N141,IMPOSTAZIONI!$E$6:$I$13,5,FALSE),IMPOSTAZIONI!$B$25:$N$32,12,FALSE)))</f>
        <v/>
      </c>
      <c r="BW141" s="221" t="str">
        <f t="shared" si="63"/>
        <v/>
      </c>
      <c r="BX141" s="221" t="str">
        <f t="shared" si="55"/>
        <v/>
      </c>
      <c r="BY141" s="221">
        <f t="shared" si="56"/>
        <v>0</v>
      </c>
      <c r="BZ141" s="231">
        <f t="shared" si="57"/>
        <v>0</v>
      </c>
      <c r="CA141" s="246">
        <f t="shared" si="58"/>
        <v>0</v>
      </c>
      <c r="CB141" s="246">
        <f t="shared" si="64"/>
        <v>0</v>
      </c>
      <c r="CC141" s="246" t="str">
        <f t="shared" si="65"/>
        <v/>
      </c>
      <c r="CD141" s="246">
        <f t="shared" si="59"/>
        <v>5</v>
      </c>
      <c r="CE141" s="246">
        <f t="shared" si="66"/>
        <v>0</v>
      </c>
      <c r="CF141" s="276">
        <f t="shared" si="69"/>
        <v>0</v>
      </c>
      <c r="CG141" s="277">
        <f t="shared" si="69"/>
        <v>0</v>
      </c>
      <c r="CH141" s="277">
        <f t="shared" si="69"/>
        <v>0</v>
      </c>
      <c r="CI141" s="278">
        <f t="shared" si="69"/>
        <v>0</v>
      </c>
      <c r="CJ141" s="280">
        <f t="shared" si="67"/>
        <v>0</v>
      </c>
      <c r="CK141" s="232">
        <f t="shared" si="60"/>
        <v>0</v>
      </c>
      <c r="CL141" s="1"/>
    </row>
    <row r="142" spans="1:90" ht="18" customHeight="1">
      <c r="A142" s="1"/>
      <c r="B142" s="1"/>
      <c r="C142" s="216"/>
      <c r="D142" s="287" t="str">
        <f t="shared" si="61"/>
        <v/>
      </c>
      <c r="E142" s="449" t="str">
        <f t="shared" si="62"/>
        <v/>
      </c>
      <c r="F142" s="450"/>
      <c r="G142" s="451"/>
      <c r="H142" s="452"/>
      <c r="I142" s="453"/>
      <c r="J142" s="453"/>
      <c r="K142" s="453"/>
      <c r="L142" s="453"/>
      <c r="M142" s="454"/>
      <c r="N142" s="455"/>
      <c r="O142" s="456"/>
      <c r="P142" s="456"/>
      <c r="Q142" s="456"/>
      <c r="R142" s="456"/>
      <c r="S142" s="456"/>
      <c r="T142" s="456"/>
      <c r="U142" s="456"/>
      <c r="V142" s="456"/>
      <c r="W142" s="456"/>
      <c r="X142" s="456"/>
      <c r="Y142" s="456"/>
      <c r="Z142" s="456"/>
      <c r="AA142" s="456"/>
      <c r="AB142" s="456"/>
      <c r="AC142" s="456"/>
      <c r="AD142" s="456"/>
      <c r="AE142" s="457"/>
      <c r="AF142" s="455"/>
      <c r="AG142" s="456"/>
      <c r="AH142" s="456"/>
      <c r="AI142" s="456"/>
      <c r="AJ142" s="456"/>
      <c r="AK142" s="456"/>
      <c r="AL142" s="456"/>
      <c r="AM142" s="456"/>
      <c r="AN142" s="457"/>
      <c r="AO142" s="455"/>
      <c r="AP142" s="456"/>
      <c r="AQ142" s="456"/>
      <c r="AR142" s="456"/>
      <c r="AS142" s="456"/>
      <c r="AT142" s="456"/>
      <c r="AU142" s="456"/>
      <c r="AV142" s="456"/>
      <c r="AW142" s="456"/>
      <c r="AX142" s="456"/>
      <c r="AY142" s="456"/>
      <c r="AZ142" s="456"/>
      <c r="BA142" s="456"/>
      <c r="BB142" s="456"/>
      <c r="BC142" s="456"/>
      <c r="BD142" s="456"/>
      <c r="BE142" s="456"/>
      <c r="BF142" s="456"/>
      <c r="BG142" s="457"/>
      <c r="BH142" s="458"/>
      <c r="BI142" s="459"/>
      <c r="BJ142" s="459"/>
      <c r="BK142" s="459"/>
      <c r="BL142" s="459"/>
      <c r="BM142" s="460"/>
      <c r="BN142" s="216"/>
      <c r="BO142" s="216"/>
      <c r="BP142" s="1"/>
      <c r="BQ142" s="120">
        <f>IF($F$3="","",IF(N142=$F$3,COUNTIF(BQ$23:BQ141,"&gt;0")+1,0))</f>
        <v>0</v>
      </c>
      <c r="BR142" s="1"/>
      <c r="BS142" s="20" t="str">
        <f>IF($N142="","",IF(VLOOKUP(VLOOKUP($N142,IMPOSTAZIONI!$E$6:$I$13,5,FALSE),IMPOSTAZIONI!$B$25:$N$32,3,FALSE)=0,"",VLOOKUP(VLOOKUP($N142,IMPOSTAZIONI!$E$6:$I$13,5,FALSE),IMPOSTAZIONI!$B$25:$N$32,3,FALSE)))</f>
        <v/>
      </c>
      <c r="BT142" s="20" t="str">
        <f>IF($N142="","",IF(VLOOKUP(VLOOKUP($N142,IMPOSTAZIONI!$E$6:$I$13,5,FALSE),IMPOSTAZIONI!$B$25:$N$32,6,FALSE)=0,"",VLOOKUP(VLOOKUP($N142,IMPOSTAZIONI!$E$6:$I$13,5,FALSE),IMPOSTAZIONI!$B$25:$N$32,6,FALSE)))</f>
        <v/>
      </c>
      <c r="BU142" s="20" t="str">
        <f>IF($N142="","",IF(VLOOKUP(VLOOKUP($N142,IMPOSTAZIONI!$E$6:$I$13,5,FALSE),IMPOSTAZIONI!$B$25:$N$32,9,FALSE)=0,"",VLOOKUP(VLOOKUP($N142,IMPOSTAZIONI!$E$6:$I$13,5,FALSE),IMPOSTAZIONI!$B$25:$N$32,9,FALSE)))</f>
        <v/>
      </c>
      <c r="BV142" s="20" t="str">
        <f>IF($N142="","",IF(VLOOKUP(VLOOKUP($N142,IMPOSTAZIONI!$E$6:$I$13,5,FALSE),IMPOSTAZIONI!$B$25:$N$32,12,FALSE)=0,"",VLOOKUP(VLOOKUP($N142,IMPOSTAZIONI!$E$6:$I$13,5,FALSE),IMPOSTAZIONI!$B$25:$N$32,12,FALSE)))</f>
        <v/>
      </c>
      <c r="BW142" s="221" t="str">
        <f t="shared" si="63"/>
        <v/>
      </c>
      <c r="BX142" s="221" t="str">
        <f t="shared" si="55"/>
        <v/>
      </c>
      <c r="BY142" s="221">
        <f t="shared" si="56"/>
        <v>0</v>
      </c>
      <c r="BZ142" s="231">
        <f t="shared" si="57"/>
        <v>0</v>
      </c>
      <c r="CA142" s="246">
        <f t="shared" si="58"/>
        <v>0</v>
      </c>
      <c r="CB142" s="246">
        <f t="shared" si="64"/>
        <v>0</v>
      </c>
      <c r="CC142" s="246" t="str">
        <f t="shared" si="65"/>
        <v/>
      </c>
      <c r="CD142" s="246">
        <f t="shared" si="59"/>
        <v>5</v>
      </c>
      <c r="CE142" s="246">
        <f t="shared" si="66"/>
        <v>0</v>
      </c>
      <c r="CF142" s="276">
        <f t="shared" si="69"/>
        <v>0</v>
      </c>
      <c r="CG142" s="277">
        <f t="shared" si="69"/>
        <v>0</v>
      </c>
      <c r="CH142" s="277">
        <f t="shared" si="69"/>
        <v>0</v>
      </c>
      <c r="CI142" s="278">
        <f t="shared" si="69"/>
        <v>0</v>
      </c>
      <c r="CJ142" s="280">
        <f t="shared" si="67"/>
        <v>0</v>
      </c>
      <c r="CK142" s="232">
        <f t="shared" si="60"/>
        <v>0</v>
      </c>
      <c r="CL142" s="1"/>
    </row>
    <row r="143" spans="1:90" ht="18" customHeight="1">
      <c r="A143" s="1"/>
      <c r="B143" s="1"/>
      <c r="C143" s="216"/>
      <c r="D143" s="287" t="str">
        <f t="shared" si="61"/>
        <v/>
      </c>
      <c r="E143" s="449" t="str">
        <f t="shared" si="62"/>
        <v/>
      </c>
      <c r="F143" s="450"/>
      <c r="G143" s="451"/>
      <c r="H143" s="452"/>
      <c r="I143" s="453"/>
      <c r="J143" s="453"/>
      <c r="K143" s="453"/>
      <c r="L143" s="453"/>
      <c r="M143" s="454"/>
      <c r="N143" s="455"/>
      <c r="O143" s="456"/>
      <c r="P143" s="456"/>
      <c r="Q143" s="456"/>
      <c r="R143" s="456"/>
      <c r="S143" s="456"/>
      <c r="T143" s="456"/>
      <c r="U143" s="456"/>
      <c r="V143" s="456"/>
      <c r="W143" s="456"/>
      <c r="X143" s="456"/>
      <c r="Y143" s="456"/>
      <c r="Z143" s="456"/>
      <c r="AA143" s="456"/>
      <c r="AB143" s="456"/>
      <c r="AC143" s="456"/>
      <c r="AD143" s="456"/>
      <c r="AE143" s="457"/>
      <c r="AF143" s="455"/>
      <c r="AG143" s="456"/>
      <c r="AH143" s="456"/>
      <c r="AI143" s="456"/>
      <c r="AJ143" s="456"/>
      <c r="AK143" s="456"/>
      <c r="AL143" s="456"/>
      <c r="AM143" s="456"/>
      <c r="AN143" s="457"/>
      <c r="AO143" s="455"/>
      <c r="AP143" s="456"/>
      <c r="AQ143" s="456"/>
      <c r="AR143" s="456"/>
      <c r="AS143" s="456"/>
      <c r="AT143" s="456"/>
      <c r="AU143" s="456"/>
      <c r="AV143" s="456"/>
      <c r="AW143" s="456"/>
      <c r="AX143" s="456"/>
      <c r="AY143" s="456"/>
      <c r="AZ143" s="456"/>
      <c r="BA143" s="456"/>
      <c r="BB143" s="456"/>
      <c r="BC143" s="456"/>
      <c r="BD143" s="456"/>
      <c r="BE143" s="456"/>
      <c r="BF143" s="456"/>
      <c r="BG143" s="457"/>
      <c r="BH143" s="458"/>
      <c r="BI143" s="459"/>
      <c r="BJ143" s="459"/>
      <c r="BK143" s="459"/>
      <c r="BL143" s="459"/>
      <c r="BM143" s="460"/>
      <c r="BN143" s="216"/>
      <c r="BO143" s="216"/>
      <c r="BP143" s="1"/>
      <c r="BQ143" s="120">
        <f>IF($F$3="","",IF(N143=$F$3,COUNTIF(BQ$23:BQ142,"&gt;0")+1,0))</f>
        <v>0</v>
      </c>
      <c r="BR143" s="1"/>
      <c r="BS143" s="20" t="str">
        <f>IF($N143="","",IF(VLOOKUP(VLOOKUP($N143,IMPOSTAZIONI!$E$6:$I$13,5,FALSE),IMPOSTAZIONI!$B$25:$N$32,3,FALSE)=0,"",VLOOKUP(VLOOKUP($N143,IMPOSTAZIONI!$E$6:$I$13,5,FALSE),IMPOSTAZIONI!$B$25:$N$32,3,FALSE)))</f>
        <v/>
      </c>
      <c r="BT143" s="20" t="str">
        <f>IF($N143="","",IF(VLOOKUP(VLOOKUP($N143,IMPOSTAZIONI!$E$6:$I$13,5,FALSE),IMPOSTAZIONI!$B$25:$N$32,6,FALSE)=0,"",VLOOKUP(VLOOKUP($N143,IMPOSTAZIONI!$E$6:$I$13,5,FALSE),IMPOSTAZIONI!$B$25:$N$32,6,FALSE)))</f>
        <v/>
      </c>
      <c r="BU143" s="20" t="str">
        <f>IF($N143="","",IF(VLOOKUP(VLOOKUP($N143,IMPOSTAZIONI!$E$6:$I$13,5,FALSE),IMPOSTAZIONI!$B$25:$N$32,9,FALSE)=0,"",VLOOKUP(VLOOKUP($N143,IMPOSTAZIONI!$E$6:$I$13,5,FALSE),IMPOSTAZIONI!$B$25:$N$32,9,FALSE)))</f>
        <v/>
      </c>
      <c r="BV143" s="20" t="str">
        <f>IF($N143="","",IF(VLOOKUP(VLOOKUP($N143,IMPOSTAZIONI!$E$6:$I$13,5,FALSE),IMPOSTAZIONI!$B$25:$N$32,12,FALSE)=0,"",VLOOKUP(VLOOKUP($N143,IMPOSTAZIONI!$E$6:$I$13,5,FALSE),IMPOSTAZIONI!$B$25:$N$32,12,FALSE)))</f>
        <v/>
      </c>
      <c r="BW143" s="221" t="str">
        <f t="shared" si="63"/>
        <v/>
      </c>
      <c r="BX143" s="221" t="str">
        <f t="shared" si="55"/>
        <v/>
      </c>
      <c r="BY143" s="221">
        <f t="shared" si="56"/>
        <v>0</v>
      </c>
      <c r="BZ143" s="231">
        <f t="shared" si="57"/>
        <v>0</v>
      </c>
      <c r="CA143" s="246">
        <f t="shared" si="58"/>
        <v>0</v>
      </c>
      <c r="CB143" s="246">
        <f t="shared" si="64"/>
        <v>0</v>
      </c>
      <c r="CC143" s="246" t="str">
        <f t="shared" si="65"/>
        <v/>
      </c>
      <c r="CD143" s="246">
        <f t="shared" si="59"/>
        <v>5</v>
      </c>
      <c r="CE143" s="246">
        <f t="shared" si="66"/>
        <v>0</v>
      </c>
      <c r="CF143" s="276">
        <f t="shared" ref="CF143:CI162" si="70">COUNTIF($CE$23:$CE$3022,CONCATENATE($CD143,CF$21))</f>
        <v>0</v>
      </c>
      <c r="CG143" s="277">
        <f t="shared" si="70"/>
        <v>0</v>
      </c>
      <c r="CH143" s="277">
        <f t="shared" si="70"/>
        <v>0</v>
      </c>
      <c r="CI143" s="278">
        <f t="shared" si="70"/>
        <v>0</v>
      </c>
      <c r="CJ143" s="280">
        <f t="shared" si="67"/>
        <v>0</v>
      </c>
      <c r="CK143" s="232">
        <f t="shared" si="60"/>
        <v>0</v>
      </c>
      <c r="CL143" s="1"/>
    </row>
    <row r="144" spans="1:90" ht="18" customHeight="1">
      <c r="A144" s="1"/>
      <c r="B144" s="1"/>
      <c r="C144" s="216"/>
      <c r="D144" s="287" t="str">
        <f t="shared" si="61"/>
        <v/>
      </c>
      <c r="E144" s="449" t="str">
        <f t="shared" si="62"/>
        <v/>
      </c>
      <c r="F144" s="450"/>
      <c r="G144" s="451"/>
      <c r="H144" s="452"/>
      <c r="I144" s="453"/>
      <c r="J144" s="453"/>
      <c r="K144" s="453"/>
      <c r="L144" s="453"/>
      <c r="M144" s="454"/>
      <c r="N144" s="455"/>
      <c r="O144" s="456"/>
      <c r="P144" s="456"/>
      <c r="Q144" s="456"/>
      <c r="R144" s="456"/>
      <c r="S144" s="456"/>
      <c r="T144" s="456"/>
      <c r="U144" s="456"/>
      <c r="V144" s="456"/>
      <c r="W144" s="456"/>
      <c r="X144" s="456"/>
      <c r="Y144" s="456"/>
      <c r="Z144" s="456"/>
      <c r="AA144" s="456"/>
      <c r="AB144" s="456"/>
      <c r="AC144" s="456"/>
      <c r="AD144" s="456"/>
      <c r="AE144" s="457"/>
      <c r="AF144" s="455"/>
      <c r="AG144" s="456"/>
      <c r="AH144" s="456"/>
      <c r="AI144" s="456"/>
      <c r="AJ144" s="456"/>
      <c r="AK144" s="456"/>
      <c r="AL144" s="456"/>
      <c r="AM144" s="456"/>
      <c r="AN144" s="457"/>
      <c r="AO144" s="455"/>
      <c r="AP144" s="456"/>
      <c r="AQ144" s="456"/>
      <c r="AR144" s="456"/>
      <c r="AS144" s="456"/>
      <c r="AT144" s="456"/>
      <c r="AU144" s="456"/>
      <c r="AV144" s="456"/>
      <c r="AW144" s="456"/>
      <c r="AX144" s="456"/>
      <c r="AY144" s="456"/>
      <c r="AZ144" s="456"/>
      <c r="BA144" s="456"/>
      <c r="BB144" s="456"/>
      <c r="BC144" s="456"/>
      <c r="BD144" s="456"/>
      <c r="BE144" s="456"/>
      <c r="BF144" s="456"/>
      <c r="BG144" s="457"/>
      <c r="BH144" s="458"/>
      <c r="BI144" s="459"/>
      <c r="BJ144" s="459"/>
      <c r="BK144" s="459"/>
      <c r="BL144" s="459"/>
      <c r="BM144" s="460"/>
      <c r="BN144" s="216"/>
      <c r="BO144" s="216"/>
      <c r="BP144" s="1"/>
      <c r="BQ144" s="120">
        <f>IF($F$3="","",IF(N144=$F$3,COUNTIF(BQ$23:BQ143,"&gt;0")+1,0))</f>
        <v>0</v>
      </c>
      <c r="BR144" s="1"/>
      <c r="BS144" s="20" t="str">
        <f>IF($N144="","",IF(VLOOKUP(VLOOKUP($N144,IMPOSTAZIONI!$E$6:$I$13,5,FALSE),IMPOSTAZIONI!$B$25:$N$32,3,FALSE)=0,"",VLOOKUP(VLOOKUP($N144,IMPOSTAZIONI!$E$6:$I$13,5,FALSE),IMPOSTAZIONI!$B$25:$N$32,3,FALSE)))</f>
        <v/>
      </c>
      <c r="BT144" s="20" t="str">
        <f>IF($N144="","",IF(VLOOKUP(VLOOKUP($N144,IMPOSTAZIONI!$E$6:$I$13,5,FALSE),IMPOSTAZIONI!$B$25:$N$32,6,FALSE)=0,"",VLOOKUP(VLOOKUP($N144,IMPOSTAZIONI!$E$6:$I$13,5,FALSE),IMPOSTAZIONI!$B$25:$N$32,6,FALSE)))</f>
        <v/>
      </c>
      <c r="BU144" s="20" t="str">
        <f>IF($N144="","",IF(VLOOKUP(VLOOKUP($N144,IMPOSTAZIONI!$E$6:$I$13,5,FALSE),IMPOSTAZIONI!$B$25:$N$32,9,FALSE)=0,"",VLOOKUP(VLOOKUP($N144,IMPOSTAZIONI!$E$6:$I$13,5,FALSE),IMPOSTAZIONI!$B$25:$N$32,9,FALSE)))</f>
        <v/>
      </c>
      <c r="BV144" s="20" t="str">
        <f>IF($N144="","",IF(VLOOKUP(VLOOKUP($N144,IMPOSTAZIONI!$E$6:$I$13,5,FALSE),IMPOSTAZIONI!$B$25:$N$32,12,FALSE)=0,"",VLOOKUP(VLOOKUP($N144,IMPOSTAZIONI!$E$6:$I$13,5,FALSE),IMPOSTAZIONI!$B$25:$N$32,12,FALSE)))</f>
        <v/>
      </c>
      <c r="BW144" s="221" t="str">
        <f t="shared" si="63"/>
        <v/>
      </c>
      <c r="BX144" s="221" t="str">
        <f t="shared" si="55"/>
        <v/>
      </c>
      <c r="BY144" s="221">
        <f t="shared" si="56"/>
        <v>0</v>
      </c>
      <c r="BZ144" s="231">
        <f t="shared" si="57"/>
        <v>0</v>
      </c>
      <c r="CA144" s="246">
        <f t="shared" si="58"/>
        <v>0</v>
      </c>
      <c r="CB144" s="246">
        <f t="shared" si="64"/>
        <v>0</v>
      </c>
      <c r="CC144" s="246" t="str">
        <f t="shared" si="65"/>
        <v/>
      </c>
      <c r="CD144" s="246">
        <f t="shared" si="59"/>
        <v>5</v>
      </c>
      <c r="CE144" s="246">
        <f t="shared" si="66"/>
        <v>0</v>
      </c>
      <c r="CF144" s="276">
        <f t="shared" si="70"/>
        <v>0</v>
      </c>
      <c r="CG144" s="277">
        <f t="shared" si="70"/>
        <v>0</v>
      </c>
      <c r="CH144" s="277">
        <f t="shared" si="70"/>
        <v>0</v>
      </c>
      <c r="CI144" s="278">
        <f t="shared" si="70"/>
        <v>0</v>
      </c>
      <c r="CJ144" s="280">
        <f t="shared" si="67"/>
        <v>0</v>
      </c>
      <c r="CK144" s="232">
        <f t="shared" si="60"/>
        <v>0</v>
      </c>
      <c r="CL144" s="1"/>
    </row>
    <row r="145" spans="1:90" ht="18" customHeight="1">
      <c r="A145" s="1"/>
      <c r="B145" s="1"/>
      <c r="C145" s="216"/>
      <c r="D145" s="287" t="str">
        <f t="shared" si="61"/>
        <v/>
      </c>
      <c r="E145" s="449" t="str">
        <f t="shared" si="62"/>
        <v/>
      </c>
      <c r="F145" s="450"/>
      <c r="G145" s="451"/>
      <c r="H145" s="452"/>
      <c r="I145" s="453"/>
      <c r="J145" s="453"/>
      <c r="K145" s="453"/>
      <c r="L145" s="453"/>
      <c r="M145" s="454"/>
      <c r="N145" s="455"/>
      <c r="O145" s="456"/>
      <c r="P145" s="456"/>
      <c r="Q145" s="456"/>
      <c r="R145" s="456"/>
      <c r="S145" s="456"/>
      <c r="T145" s="456"/>
      <c r="U145" s="456"/>
      <c r="V145" s="456"/>
      <c r="W145" s="456"/>
      <c r="X145" s="456"/>
      <c r="Y145" s="456"/>
      <c r="Z145" s="456"/>
      <c r="AA145" s="456"/>
      <c r="AB145" s="456"/>
      <c r="AC145" s="456"/>
      <c r="AD145" s="456"/>
      <c r="AE145" s="457"/>
      <c r="AF145" s="455"/>
      <c r="AG145" s="456"/>
      <c r="AH145" s="456"/>
      <c r="AI145" s="456"/>
      <c r="AJ145" s="456"/>
      <c r="AK145" s="456"/>
      <c r="AL145" s="456"/>
      <c r="AM145" s="456"/>
      <c r="AN145" s="457"/>
      <c r="AO145" s="455"/>
      <c r="AP145" s="456"/>
      <c r="AQ145" s="456"/>
      <c r="AR145" s="456"/>
      <c r="AS145" s="456"/>
      <c r="AT145" s="456"/>
      <c r="AU145" s="456"/>
      <c r="AV145" s="456"/>
      <c r="AW145" s="456"/>
      <c r="AX145" s="456"/>
      <c r="AY145" s="456"/>
      <c r="AZ145" s="456"/>
      <c r="BA145" s="456"/>
      <c r="BB145" s="456"/>
      <c r="BC145" s="456"/>
      <c r="BD145" s="456"/>
      <c r="BE145" s="456"/>
      <c r="BF145" s="456"/>
      <c r="BG145" s="457"/>
      <c r="BH145" s="458"/>
      <c r="BI145" s="459"/>
      <c r="BJ145" s="459"/>
      <c r="BK145" s="459"/>
      <c r="BL145" s="459"/>
      <c r="BM145" s="460"/>
      <c r="BN145" s="216"/>
      <c r="BO145" s="216"/>
      <c r="BP145" s="1"/>
      <c r="BQ145" s="120">
        <f>IF($F$3="","",IF(N145=$F$3,COUNTIF(BQ$23:BQ144,"&gt;0")+1,0))</f>
        <v>0</v>
      </c>
      <c r="BR145" s="1"/>
      <c r="BS145" s="20" t="str">
        <f>IF($N145="","",IF(VLOOKUP(VLOOKUP($N145,IMPOSTAZIONI!$E$6:$I$13,5,FALSE),IMPOSTAZIONI!$B$25:$N$32,3,FALSE)=0,"",VLOOKUP(VLOOKUP($N145,IMPOSTAZIONI!$E$6:$I$13,5,FALSE),IMPOSTAZIONI!$B$25:$N$32,3,FALSE)))</f>
        <v/>
      </c>
      <c r="BT145" s="20" t="str">
        <f>IF($N145="","",IF(VLOOKUP(VLOOKUP($N145,IMPOSTAZIONI!$E$6:$I$13,5,FALSE),IMPOSTAZIONI!$B$25:$N$32,6,FALSE)=0,"",VLOOKUP(VLOOKUP($N145,IMPOSTAZIONI!$E$6:$I$13,5,FALSE),IMPOSTAZIONI!$B$25:$N$32,6,FALSE)))</f>
        <v/>
      </c>
      <c r="BU145" s="20" t="str">
        <f>IF($N145="","",IF(VLOOKUP(VLOOKUP($N145,IMPOSTAZIONI!$E$6:$I$13,5,FALSE),IMPOSTAZIONI!$B$25:$N$32,9,FALSE)=0,"",VLOOKUP(VLOOKUP($N145,IMPOSTAZIONI!$E$6:$I$13,5,FALSE),IMPOSTAZIONI!$B$25:$N$32,9,FALSE)))</f>
        <v/>
      </c>
      <c r="BV145" s="20" t="str">
        <f>IF($N145="","",IF(VLOOKUP(VLOOKUP($N145,IMPOSTAZIONI!$E$6:$I$13,5,FALSE),IMPOSTAZIONI!$B$25:$N$32,12,FALSE)=0,"",VLOOKUP(VLOOKUP($N145,IMPOSTAZIONI!$E$6:$I$13,5,FALSE),IMPOSTAZIONI!$B$25:$N$32,12,FALSE)))</f>
        <v/>
      </c>
      <c r="BW145" s="221" t="str">
        <f t="shared" si="63"/>
        <v/>
      </c>
      <c r="BX145" s="221" t="str">
        <f t="shared" si="55"/>
        <v/>
      </c>
      <c r="BY145" s="221">
        <f t="shared" si="56"/>
        <v>0</v>
      </c>
      <c r="BZ145" s="231">
        <f t="shared" si="57"/>
        <v>0</v>
      </c>
      <c r="CA145" s="246">
        <f t="shared" si="58"/>
        <v>0</v>
      </c>
      <c r="CB145" s="246">
        <f t="shared" si="64"/>
        <v>0</v>
      </c>
      <c r="CC145" s="246" t="str">
        <f t="shared" si="65"/>
        <v/>
      </c>
      <c r="CD145" s="246">
        <f t="shared" si="59"/>
        <v>5</v>
      </c>
      <c r="CE145" s="246">
        <f t="shared" si="66"/>
        <v>0</v>
      </c>
      <c r="CF145" s="276">
        <f t="shared" si="70"/>
        <v>0</v>
      </c>
      <c r="CG145" s="277">
        <f t="shared" si="70"/>
        <v>0</v>
      </c>
      <c r="CH145" s="277">
        <f t="shared" si="70"/>
        <v>0</v>
      </c>
      <c r="CI145" s="278">
        <f t="shared" si="70"/>
        <v>0</v>
      </c>
      <c r="CJ145" s="280">
        <f t="shared" si="67"/>
        <v>0</v>
      </c>
      <c r="CK145" s="232">
        <f t="shared" si="60"/>
        <v>0</v>
      </c>
      <c r="CL145" s="1"/>
    </row>
    <row r="146" spans="1:90" ht="18" customHeight="1">
      <c r="A146" s="1"/>
      <c r="B146" s="1"/>
      <c r="C146" s="216"/>
      <c r="D146" s="287" t="str">
        <f t="shared" si="61"/>
        <v/>
      </c>
      <c r="E146" s="449" t="str">
        <f t="shared" si="62"/>
        <v/>
      </c>
      <c r="F146" s="450"/>
      <c r="G146" s="451"/>
      <c r="H146" s="452"/>
      <c r="I146" s="453"/>
      <c r="J146" s="453"/>
      <c r="K146" s="453"/>
      <c r="L146" s="453"/>
      <c r="M146" s="454"/>
      <c r="N146" s="455"/>
      <c r="O146" s="456"/>
      <c r="P146" s="456"/>
      <c r="Q146" s="456"/>
      <c r="R146" s="456"/>
      <c r="S146" s="456"/>
      <c r="T146" s="456"/>
      <c r="U146" s="456"/>
      <c r="V146" s="456"/>
      <c r="W146" s="456"/>
      <c r="X146" s="456"/>
      <c r="Y146" s="456"/>
      <c r="Z146" s="456"/>
      <c r="AA146" s="456"/>
      <c r="AB146" s="456"/>
      <c r="AC146" s="456"/>
      <c r="AD146" s="456"/>
      <c r="AE146" s="457"/>
      <c r="AF146" s="455"/>
      <c r="AG146" s="456"/>
      <c r="AH146" s="456"/>
      <c r="AI146" s="456"/>
      <c r="AJ146" s="456"/>
      <c r="AK146" s="456"/>
      <c r="AL146" s="456"/>
      <c r="AM146" s="456"/>
      <c r="AN146" s="457"/>
      <c r="AO146" s="455"/>
      <c r="AP146" s="456"/>
      <c r="AQ146" s="456"/>
      <c r="AR146" s="456"/>
      <c r="AS146" s="456"/>
      <c r="AT146" s="456"/>
      <c r="AU146" s="456"/>
      <c r="AV146" s="456"/>
      <c r="AW146" s="456"/>
      <c r="AX146" s="456"/>
      <c r="AY146" s="456"/>
      <c r="AZ146" s="456"/>
      <c r="BA146" s="456"/>
      <c r="BB146" s="456"/>
      <c r="BC146" s="456"/>
      <c r="BD146" s="456"/>
      <c r="BE146" s="456"/>
      <c r="BF146" s="456"/>
      <c r="BG146" s="457"/>
      <c r="BH146" s="458"/>
      <c r="BI146" s="459"/>
      <c r="BJ146" s="459"/>
      <c r="BK146" s="459"/>
      <c r="BL146" s="459"/>
      <c r="BM146" s="460"/>
      <c r="BN146" s="216"/>
      <c r="BO146" s="216"/>
      <c r="BP146" s="1"/>
      <c r="BQ146" s="120">
        <f>IF($F$3="","",IF(N146=$F$3,COUNTIF(BQ$23:BQ145,"&gt;0")+1,0))</f>
        <v>0</v>
      </c>
      <c r="BR146" s="1"/>
      <c r="BS146" s="20" t="str">
        <f>IF($N146="","",IF(VLOOKUP(VLOOKUP($N146,IMPOSTAZIONI!$E$6:$I$13,5,FALSE),IMPOSTAZIONI!$B$25:$N$32,3,FALSE)=0,"",VLOOKUP(VLOOKUP($N146,IMPOSTAZIONI!$E$6:$I$13,5,FALSE),IMPOSTAZIONI!$B$25:$N$32,3,FALSE)))</f>
        <v/>
      </c>
      <c r="BT146" s="20" t="str">
        <f>IF($N146="","",IF(VLOOKUP(VLOOKUP($N146,IMPOSTAZIONI!$E$6:$I$13,5,FALSE),IMPOSTAZIONI!$B$25:$N$32,6,FALSE)=0,"",VLOOKUP(VLOOKUP($N146,IMPOSTAZIONI!$E$6:$I$13,5,FALSE),IMPOSTAZIONI!$B$25:$N$32,6,FALSE)))</f>
        <v/>
      </c>
      <c r="BU146" s="20" t="str">
        <f>IF($N146="","",IF(VLOOKUP(VLOOKUP($N146,IMPOSTAZIONI!$E$6:$I$13,5,FALSE),IMPOSTAZIONI!$B$25:$N$32,9,FALSE)=0,"",VLOOKUP(VLOOKUP($N146,IMPOSTAZIONI!$E$6:$I$13,5,FALSE),IMPOSTAZIONI!$B$25:$N$32,9,FALSE)))</f>
        <v/>
      </c>
      <c r="BV146" s="20" t="str">
        <f>IF($N146="","",IF(VLOOKUP(VLOOKUP($N146,IMPOSTAZIONI!$E$6:$I$13,5,FALSE),IMPOSTAZIONI!$B$25:$N$32,12,FALSE)=0,"",VLOOKUP(VLOOKUP($N146,IMPOSTAZIONI!$E$6:$I$13,5,FALSE),IMPOSTAZIONI!$B$25:$N$32,12,FALSE)))</f>
        <v/>
      </c>
      <c r="BW146" s="221" t="str">
        <f t="shared" si="63"/>
        <v/>
      </c>
      <c r="BX146" s="221" t="str">
        <f t="shared" si="55"/>
        <v/>
      </c>
      <c r="BY146" s="221">
        <f t="shared" si="56"/>
        <v>0</v>
      </c>
      <c r="BZ146" s="231">
        <f t="shared" si="57"/>
        <v>0</v>
      </c>
      <c r="CA146" s="246">
        <f t="shared" si="58"/>
        <v>0</v>
      </c>
      <c r="CB146" s="246">
        <f t="shared" si="64"/>
        <v>0</v>
      </c>
      <c r="CC146" s="246" t="str">
        <f t="shared" si="65"/>
        <v/>
      </c>
      <c r="CD146" s="246">
        <f t="shared" si="59"/>
        <v>5</v>
      </c>
      <c r="CE146" s="246">
        <f t="shared" si="66"/>
        <v>0</v>
      </c>
      <c r="CF146" s="276">
        <f t="shared" si="70"/>
        <v>0</v>
      </c>
      <c r="CG146" s="277">
        <f t="shared" si="70"/>
        <v>0</v>
      </c>
      <c r="CH146" s="277">
        <f t="shared" si="70"/>
        <v>0</v>
      </c>
      <c r="CI146" s="278">
        <f t="shared" si="70"/>
        <v>0</v>
      </c>
      <c r="CJ146" s="280">
        <f t="shared" si="67"/>
        <v>0</v>
      </c>
      <c r="CK146" s="232">
        <f t="shared" si="60"/>
        <v>0</v>
      </c>
      <c r="CL146" s="1"/>
    </row>
    <row r="147" spans="1:90" ht="18" customHeight="1">
      <c r="A147" s="1"/>
      <c r="B147" s="1"/>
      <c r="C147" s="216"/>
      <c r="D147" s="287" t="str">
        <f t="shared" si="61"/>
        <v/>
      </c>
      <c r="E147" s="449" t="str">
        <f t="shared" si="62"/>
        <v/>
      </c>
      <c r="F147" s="450"/>
      <c r="G147" s="451"/>
      <c r="H147" s="452"/>
      <c r="I147" s="453"/>
      <c r="J147" s="453"/>
      <c r="K147" s="453"/>
      <c r="L147" s="453"/>
      <c r="M147" s="454"/>
      <c r="N147" s="455"/>
      <c r="O147" s="456"/>
      <c r="P147" s="456"/>
      <c r="Q147" s="456"/>
      <c r="R147" s="456"/>
      <c r="S147" s="456"/>
      <c r="T147" s="456"/>
      <c r="U147" s="456"/>
      <c r="V147" s="456"/>
      <c r="W147" s="456"/>
      <c r="X147" s="456"/>
      <c r="Y147" s="456"/>
      <c r="Z147" s="456"/>
      <c r="AA147" s="456"/>
      <c r="AB147" s="456"/>
      <c r="AC147" s="456"/>
      <c r="AD147" s="456"/>
      <c r="AE147" s="457"/>
      <c r="AF147" s="455"/>
      <c r="AG147" s="456"/>
      <c r="AH147" s="456"/>
      <c r="AI147" s="456"/>
      <c r="AJ147" s="456"/>
      <c r="AK147" s="456"/>
      <c r="AL147" s="456"/>
      <c r="AM147" s="456"/>
      <c r="AN147" s="457"/>
      <c r="AO147" s="455"/>
      <c r="AP147" s="456"/>
      <c r="AQ147" s="456"/>
      <c r="AR147" s="456"/>
      <c r="AS147" s="456"/>
      <c r="AT147" s="456"/>
      <c r="AU147" s="456"/>
      <c r="AV147" s="456"/>
      <c r="AW147" s="456"/>
      <c r="AX147" s="456"/>
      <c r="AY147" s="456"/>
      <c r="AZ147" s="456"/>
      <c r="BA147" s="456"/>
      <c r="BB147" s="456"/>
      <c r="BC147" s="456"/>
      <c r="BD147" s="456"/>
      <c r="BE147" s="456"/>
      <c r="BF147" s="456"/>
      <c r="BG147" s="457"/>
      <c r="BH147" s="458"/>
      <c r="BI147" s="459"/>
      <c r="BJ147" s="459"/>
      <c r="BK147" s="459"/>
      <c r="BL147" s="459"/>
      <c r="BM147" s="460"/>
      <c r="BN147" s="216"/>
      <c r="BO147" s="216"/>
      <c r="BP147" s="1"/>
      <c r="BQ147" s="120">
        <f>IF($F$3="","",IF(N147=$F$3,COUNTIF(BQ$23:BQ146,"&gt;0")+1,0))</f>
        <v>0</v>
      </c>
      <c r="BR147" s="1"/>
      <c r="BS147" s="20" t="str">
        <f>IF($N147="","",IF(VLOOKUP(VLOOKUP($N147,IMPOSTAZIONI!$E$6:$I$13,5,FALSE),IMPOSTAZIONI!$B$25:$N$32,3,FALSE)=0,"",VLOOKUP(VLOOKUP($N147,IMPOSTAZIONI!$E$6:$I$13,5,FALSE),IMPOSTAZIONI!$B$25:$N$32,3,FALSE)))</f>
        <v/>
      </c>
      <c r="BT147" s="20" t="str">
        <f>IF($N147="","",IF(VLOOKUP(VLOOKUP($N147,IMPOSTAZIONI!$E$6:$I$13,5,FALSE),IMPOSTAZIONI!$B$25:$N$32,6,FALSE)=0,"",VLOOKUP(VLOOKUP($N147,IMPOSTAZIONI!$E$6:$I$13,5,FALSE),IMPOSTAZIONI!$B$25:$N$32,6,FALSE)))</f>
        <v/>
      </c>
      <c r="BU147" s="20" t="str">
        <f>IF($N147="","",IF(VLOOKUP(VLOOKUP($N147,IMPOSTAZIONI!$E$6:$I$13,5,FALSE),IMPOSTAZIONI!$B$25:$N$32,9,FALSE)=0,"",VLOOKUP(VLOOKUP($N147,IMPOSTAZIONI!$E$6:$I$13,5,FALSE),IMPOSTAZIONI!$B$25:$N$32,9,FALSE)))</f>
        <v/>
      </c>
      <c r="BV147" s="20" t="str">
        <f>IF($N147="","",IF(VLOOKUP(VLOOKUP($N147,IMPOSTAZIONI!$E$6:$I$13,5,FALSE),IMPOSTAZIONI!$B$25:$N$32,12,FALSE)=0,"",VLOOKUP(VLOOKUP($N147,IMPOSTAZIONI!$E$6:$I$13,5,FALSE),IMPOSTAZIONI!$B$25:$N$32,12,FALSE)))</f>
        <v/>
      </c>
      <c r="BW147" s="221" t="str">
        <f t="shared" si="63"/>
        <v/>
      </c>
      <c r="BX147" s="221" t="str">
        <f t="shared" si="55"/>
        <v/>
      </c>
      <c r="BY147" s="221">
        <f t="shared" si="56"/>
        <v>0</v>
      </c>
      <c r="BZ147" s="231">
        <f t="shared" si="57"/>
        <v>0</v>
      </c>
      <c r="CA147" s="246">
        <f t="shared" si="58"/>
        <v>0</v>
      </c>
      <c r="CB147" s="246">
        <f t="shared" si="64"/>
        <v>0</v>
      </c>
      <c r="CC147" s="246" t="str">
        <f t="shared" si="65"/>
        <v/>
      </c>
      <c r="CD147" s="246">
        <f t="shared" si="59"/>
        <v>5</v>
      </c>
      <c r="CE147" s="246">
        <f t="shared" si="66"/>
        <v>0</v>
      </c>
      <c r="CF147" s="276">
        <f t="shared" si="70"/>
        <v>0</v>
      </c>
      <c r="CG147" s="277">
        <f t="shared" si="70"/>
        <v>0</v>
      </c>
      <c r="CH147" s="277">
        <f t="shared" si="70"/>
        <v>0</v>
      </c>
      <c r="CI147" s="278">
        <f t="shared" si="70"/>
        <v>0</v>
      </c>
      <c r="CJ147" s="280">
        <f t="shared" si="67"/>
        <v>0</v>
      </c>
      <c r="CK147" s="232">
        <f t="shared" si="60"/>
        <v>0</v>
      </c>
      <c r="CL147" s="1"/>
    </row>
    <row r="148" spans="1:90" ht="18" customHeight="1">
      <c r="A148" s="1"/>
      <c r="B148" s="1"/>
      <c r="C148" s="216"/>
      <c r="D148" s="287" t="str">
        <f t="shared" si="61"/>
        <v/>
      </c>
      <c r="E148" s="449" t="str">
        <f t="shared" si="62"/>
        <v/>
      </c>
      <c r="F148" s="450"/>
      <c r="G148" s="451"/>
      <c r="H148" s="452"/>
      <c r="I148" s="453"/>
      <c r="J148" s="453"/>
      <c r="K148" s="453"/>
      <c r="L148" s="453"/>
      <c r="M148" s="454"/>
      <c r="N148" s="455"/>
      <c r="O148" s="456"/>
      <c r="P148" s="456"/>
      <c r="Q148" s="456"/>
      <c r="R148" s="456"/>
      <c r="S148" s="456"/>
      <c r="T148" s="456"/>
      <c r="U148" s="456"/>
      <c r="V148" s="456"/>
      <c r="W148" s="456"/>
      <c r="X148" s="456"/>
      <c r="Y148" s="456"/>
      <c r="Z148" s="456"/>
      <c r="AA148" s="456"/>
      <c r="AB148" s="456"/>
      <c r="AC148" s="456"/>
      <c r="AD148" s="456"/>
      <c r="AE148" s="457"/>
      <c r="AF148" s="455"/>
      <c r="AG148" s="456"/>
      <c r="AH148" s="456"/>
      <c r="AI148" s="456"/>
      <c r="AJ148" s="456"/>
      <c r="AK148" s="456"/>
      <c r="AL148" s="456"/>
      <c r="AM148" s="456"/>
      <c r="AN148" s="457"/>
      <c r="AO148" s="455"/>
      <c r="AP148" s="456"/>
      <c r="AQ148" s="456"/>
      <c r="AR148" s="456"/>
      <c r="AS148" s="456"/>
      <c r="AT148" s="456"/>
      <c r="AU148" s="456"/>
      <c r="AV148" s="456"/>
      <c r="AW148" s="456"/>
      <c r="AX148" s="456"/>
      <c r="AY148" s="456"/>
      <c r="AZ148" s="456"/>
      <c r="BA148" s="456"/>
      <c r="BB148" s="456"/>
      <c r="BC148" s="456"/>
      <c r="BD148" s="456"/>
      <c r="BE148" s="456"/>
      <c r="BF148" s="456"/>
      <c r="BG148" s="457"/>
      <c r="BH148" s="458"/>
      <c r="BI148" s="459"/>
      <c r="BJ148" s="459"/>
      <c r="BK148" s="459"/>
      <c r="BL148" s="459"/>
      <c r="BM148" s="460"/>
      <c r="BN148" s="216"/>
      <c r="BO148" s="216"/>
      <c r="BP148" s="1"/>
      <c r="BQ148" s="120">
        <f>IF($F$3="","",IF(N148=$F$3,COUNTIF(BQ$23:BQ147,"&gt;0")+1,0))</f>
        <v>0</v>
      </c>
      <c r="BR148" s="1"/>
      <c r="BS148" s="20" t="str">
        <f>IF($N148="","",IF(VLOOKUP(VLOOKUP($N148,IMPOSTAZIONI!$E$6:$I$13,5,FALSE),IMPOSTAZIONI!$B$25:$N$32,3,FALSE)=0,"",VLOOKUP(VLOOKUP($N148,IMPOSTAZIONI!$E$6:$I$13,5,FALSE),IMPOSTAZIONI!$B$25:$N$32,3,FALSE)))</f>
        <v/>
      </c>
      <c r="BT148" s="20" t="str">
        <f>IF($N148="","",IF(VLOOKUP(VLOOKUP($N148,IMPOSTAZIONI!$E$6:$I$13,5,FALSE),IMPOSTAZIONI!$B$25:$N$32,6,FALSE)=0,"",VLOOKUP(VLOOKUP($N148,IMPOSTAZIONI!$E$6:$I$13,5,FALSE),IMPOSTAZIONI!$B$25:$N$32,6,FALSE)))</f>
        <v/>
      </c>
      <c r="BU148" s="20" t="str">
        <f>IF($N148="","",IF(VLOOKUP(VLOOKUP($N148,IMPOSTAZIONI!$E$6:$I$13,5,FALSE),IMPOSTAZIONI!$B$25:$N$32,9,FALSE)=0,"",VLOOKUP(VLOOKUP($N148,IMPOSTAZIONI!$E$6:$I$13,5,FALSE),IMPOSTAZIONI!$B$25:$N$32,9,FALSE)))</f>
        <v/>
      </c>
      <c r="BV148" s="20" t="str">
        <f>IF($N148="","",IF(VLOOKUP(VLOOKUP($N148,IMPOSTAZIONI!$E$6:$I$13,5,FALSE),IMPOSTAZIONI!$B$25:$N$32,12,FALSE)=0,"",VLOOKUP(VLOOKUP($N148,IMPOSTAZIONI!$E$6:$I$13,5,FALSE),IMPOSTAZIONI!$B$25:$N$32,12,FALSE)))</f>
        <v/>
      </c>
      <c r="BW148" s="221" t="str">
        <f t="shared" si="63"/>
        <v/>
      </c>
      <c r="BX148" s="221" t="str">
        <f t="shared" si="55"/>
        <v/>
      </c>
      <c r="BY148" s="221">
        <f t="shared" si="56"/>
        <v>0</v>
      </c>
      <c r="BZ148" s="231">
        <f t="shared" si="57"/>
        <v>0</v>
      </c>
      <c r="CA148" s="246">
        <f t="shared" si="58"/>
        <v>0</v>
      </c>
      <c r="CB148" s="246">
        <f t="shared" si="64"/>
        <v>0</v>
      </c>
      <c r="CC148" s="246" t="str">
        <f t="shared" si="65"/>
        <v/>
      </c>
      <c r="CD148" s="246">
        <f t="shared" si="59"/>
        <v>5</v>
      </c>
      <c r="CE148" s="246">
        <f t="shared" si="66"/>
        <v>0</v>
      </c>
      <c r="CF148" s="276">
        <f t="shared" si="70"/>
        <v>0</v>
      </c>
      <c r="CG148" s="277">
        <f t="shared" si="70"/>
        <v>0</v>
      </c>
      <c r="CH148" s="277">
        <f t="shared" si="70"/>
        <v>0</v>
      </c>
      <c r="CI148" s="278">
        <f t="shared" si="70"/>
        <v>0</v>
      </c>
      <c r="CJ148" s="280">
        <f t="shared" si="67"/>
        <v>0</v>
      </c>
      <c r="CK148" s="232">
        <f t="shared" si="60"/>
        <v>0</v>
      </c>
      <c r="CL148" s="1"/>
    </row>
    <row r="149" spans="1:90" ht="18" customHeight="1">
      <c r="A149" s="1"/>
      <c r="B149" s="1"/>
      <c r="C149" s="216"/>
      <c r="D149" s="287" t="str">
        <f t="shared" si="61"/>
        <v/>
      </c>
      <c r="E149" s="449" t="str">
        <f t="shared" si="62"/>
        <v/>
      </c>
      <c r="F149" s="450"/>
      <c r="G149" s="451"/>
      <c r="H149" s="452"/>
      <c r="I149" s="453"/>
      <c r="J149" s="453"/>
      <c r="K149" s="453"/>
      <c r="L149" s="453"/>
      <c r="M149" s="454"/>
      <c r="N149" s="455"/>
      <c r="O149" s="456"/>
      <c r="P149" s="456"/>
      <c r="Q149" s="456"/>
      <c r="R149" s="456"/>
      <c r="S149" s="456"/>
      <c r="T149" s="456"/>
      <c r="U149" s="456"/>
      <c r="V149" s="456"/>
      <c r="W149" s="456"/>
      <c r="X149" s="456"/>
      <c r="Y149" s="456"/>
      <c r="Z149" s="456"/>
      <c r="AA149" s="456"/>
      <c r="AB149" s="456"/>
      <c r="AC149" s="456"/>
      <c r="AD149" s="456"/>
      <c r="AE149" s="457"/>
      <c r="AF149" s="455"/>
      <c r="AG149" s="456"/>
      <c r="AH149" s="456"/>
      <c r="AI149" s="456"/>
      <c r="AJ149" s="456"/>
      <c r="AK149" s="456"/>
      <c r="AL149" s="456"/>
      <c r="AM149" s="456"/>
      <c r="AN149" s="457"/>
      <c r="AO149" s="455"/>
      <c r="AP149" s="456"/>
      <c r="AQ149" s="456"/>
      <c r="AR149" s="456"/>
      <c r="AS149" s="456"/>
      <c r="AT149" s="456"/>
      <c r="AU149" s="456"/>
      <c r="AV149" s="456"/>
      <c r="AW149" s="456"/>
      <c r="AX149" s="456"/>
      <c r="AY149" s="456"/>
      <c r="AZ149" s="456"/>
      <c r="BA149" s="456"/>
      <c r="BB149" s="456"/>
      <c r="BC149" s="456"/>
      <c r="BD149" s="456"/>
      <c r="BE149" s="456"/>
      <c r="BF149" s="456"/>
      <c r="BG149" s="457"/>
      <c r="BH149" s="458"/>
      <c r="BI149" s="459"/>
      <c r="BJ149" s="459"/>
      <c r="BK149" s="459"/>
      <c r="BL149" s="459"/>
      <c r="BM149" s="460"/>
      <c r="BN149" s="216"/>
      <c r="BO149" s="216"/>
      <c r="BP149" s="1"/>
      <c r="BQ149" s="120">
        <f>IF($F$3="","",IF(N149=$F$3,COUNTIF(BQ$23:BQ148,"&gt;0")+1,0))</f>
        <v>0</v>
      </c>
      <c r="BR149" s="1"/>
      <c r="BS149" s="20" t="str">
        <f>IF($N149="","",IF(VLOOKUP(VLOOKUP($N149,IMPOSTAZIONI!$E$6:$I$13,5,FALSE),IMPOSTAZIONI!$B$25:$N$32,3,FALSE)=0,"",VLOOKUP(VLOOKUP($N149,IMPOSTAZIONI!$E$6:$I$13,5,FALSE),IMPOSTAZIONI!$B$25:$N$32,3,FALSE)))</f>
        <v/>
      </c>
      <c r="BT149" s="20" t="str">
        <f>IF($N149="","",IF(VLOOKUP(VLOOKUP($N149,IMPOSTAZIONI!$E$6:$I$13,5,FALSE),IMPOSTAZIONI!$B$25:$N$32,6,FALSE)=0,"",VLOOKUP(VLOOKUP($N149,IMPOSTAZIONI!$E$6:$I$13,5,FALSE),IMPOSTAZIONI!$B$25:$N$32,6,FALSE)))</f>
        <v/>
      </c>
      <c r="BU149" s="20" t="str">
        <f>IF($N149="","",IF(VLOOKUP(VLOOKUP($N149,IMPOSTAZIONI!$E$6:$I$13,5,FALSE),IMPOSTAZIONI!$B$25:$N$32,9,FALSE)=0,"",VLOOKUP(VLOOKUP($N149,IMPOSTAZIONI!$E$6:$I$13,5,FALSE),IMPOSTAZIONI!$B$25:$N$32,9,FALSE)))</f>
        <v/>
      </c>
      <c r="BV149" s="20" t="str">
        <f>IF($N149="","",IF(VLOOKUP(VLOOKUP($N149,IMPOSTAZIONI!$E$6:$I$13,5,FALSE),IMPOSTAZIONI!$B$25:$N$32,12,FALSE)=0,"",VLOOKUP(VLOOKUP($N149,IMPOSTAZIONI!$E$6:$I$13,5,FALSE),IMPOSTAZIONI!$B$25:$N$32,12,FALSE)))</f>
        <v/>
      </c>
      <c r="BW149" s="221" t="str">
        <f t="shared" si="63"/>
        <v/>
      </c>
      <c r="BX149" s="221" t="str">
        <f t="shared" si="55"/>
        <v/>
      </c>
      <c r="BY149" s="221">
        <f t="shared" si="56"/>
        <v>0</v>
      </c>
      <c r="BZ149" s="231">
        <f t="shared" si="57"/>
        <v>0</v>
      </c>
      <c r="CA149" s="246">
        <f t="shared" si="58"/>
        <v>0</v>
      </c>
      <c r="CB149" s="246">
        <f t="shared" si="64"/>
        <v>0</v>
      </c>
      <c r="CC149" s="246" t="str">
        <f t="shared" si="65"/>
        <v/>
      </c>
      <c r="CD149" s="246">
        <f t="shared" si="59"/>
        <v>5</v>
      </c>
      <c r="CE149" s="246">
        <f t="shared" si="66"/>
        <v>0</v>
      </c>
      <c r="CF149" s="276">
        <f t="shared" si="70"/>
        <v>0</v>
      </c>
      <c r="CG149" s="277">
        <f t="shared" si="70"/>
        <v>0</v>
      </c>
      <c r="CH149" s="277">
        <f t="shared" si="70"/>
        <v>0</v>
      </c>
      <c r="CI149" s="278">
        <f t="shared" si="70"/>
        <v>0</v>
      </c>
      <c r="CJ149" s="280">
        <f t="shared" si="67"/>
        <v>0</v>
      </c>
      <c r="CK149" s="232">
        <f t="shared" si="60"/>
        <v>0</v>
      </c>
      <c r="CL149" s="1"/>
    </row>
    <row r="150" spans="1:90" ht="18" customHeight="1">
      <c r="A150" s="1"/>
      <c r="B150" s="1"/>
      <c r="C150" s="216"/>
      <c r="D150" s="287" t="str">
        <f t="shared" si="61"/>
        <v/>
      </c>
      <c r="E150" s="449" t="str">
        <f t="shared" si="62"/>
        <v/>
      </c>
      <c r="F150" s="450"/>
      <c r="G150" s="451"/>
      <c r="H150" s="452"/>
      <c r="I150" s="453"/>
      <c r="J150" s="453"/>
      <c r="K150" s="453"/>
      <c r="L150" s="453"/>
      <c r="M150" s="454"/>
      <c r="N150" s="455"/>
      <c r="O150" s="456"/>
      <c r="P150" s="456"/>
      <c r="Q150" s="456"/>
      <c r="R150" s="456"/>
      <c r="S150" s="456"/>
      <c r="T150" s="456"/>
      <c r="U150" s="456"/>
      <c r="V150" s="456"/>
      <c r="W150" s="456"/>
      <c r="X150" s="456"/>
      <c r="Y150" s="456"/>
      <c r="Z150" s="456"/>
      <c r="AA150" s="456"/>
      <c r="AB150" s="456"/>
      <c r="AC150" s="456"/>
      <c r="AD150" s="456"/>
      <c r="AE150" s="457"/>
      <c r="AF150" s="455"/>
      <c r="AG150" s="456"/>
      <c r="AH150" s="456"/>
      <c r="AI150" s="456"/>
      <c r="AJ150" s="456"/>
      <c r="AK150" s="456"/>
      <c r="AL150" s="456"/>
      <c r="AM150" s="456"/>
      <c r="AN150" s="457"/>
      <c r="AO150" s="455"/>
      <c r="AP150" s="456"/>
      <c r="AQ150" s="456"/>
      <c r="AR150" s="456"/>
      <c r="AS150" s="456"/>
      <c r="AT150" s="456"/>
      <c r="AU150" s="456"/>
      <c r="AV150" s="456"/>
      <c r="AW150" s="456"/>
      <c r="AX150" s="456"/>
      <c r="AY150" s="456"/>
      <c r="AZ150" s="456"/>
      <c r="BA150" s="456"/>
      <c r="BB150" s="456"/>
      <c r="BC150" s="456"/>
      <c r="BD150" s="456"/>
      <c r="BE150" s="456"/>
      <c r="BF150" s="456"/>
      <c r="BG150" s="457"/>
      <c r="BH150" s="458"/>
      <c r="BI150" s="459"/>
      <c r="BJ150" s="459"/>
      <c r="BK150" s="459"/>
      <c r="BL150" s="459"/>
      <c r="BM150" s="460"/>
      <c r="BN150" s="216"/>
      <c r="BO150" s="216"/>
      <c r="BP150" s="1"/>
      <c r="BQ150" s="120">
        <f>IF($F$3="","",IF(N150=$F$3,COUNTIF(BQ$23:BQ149,"&gt;0")+1,0))</f>
        <v>0</v>
      </c>
      <c r="BR150" s="1"/>
      <c r="BS150" s="20" t="str">
        <f>IF($N150="","",IF(VLOOKUP(VLOOKUP($N150,IMPOSTAZIONI!$E$6:$I$13,5,FALSE),IMPOSTAZIONI!$B$25:$N$32,3,FALSE)=0,"",VLOOKUP(VLOOKUP($N150,IMPOSTAZIONI!$E$6:$I$13,5,FALSE),IMPOSTAZIONI!$B$25:$N$32,3,FALSE)))</f>
        <v/>
      </c>
      <c r="BT150" s="20" t="str">
        <f>IF($N150="","",IF(VLOOKUP(VLOOKUP($N150,IMPOSTAZIONI!$E$6:$I$13,5,FALSE),IMPOSTAZIONI!$B$25:$N$32,6,FALSE)=0,"",VLOOKUP(VLOOKUP($N150,IMPOSTAZIONI!$E$6:$I$13,5,FALSE),IMPOSTAZIONI!$B$25:$N$32,6,FALSE)))</f>
        <v/>
      </c>
      <c r="BU150" s="20" t="str">
        <f>IF($N150="","",IF(VLOOKUP(VLOOKUP($N150,IMPOSTAZIONI!$E$6:$I$13,5,FALSE),IMPOSTAZIONI!$B$25:$N$32,9,FALSE)=0,"",VLOOKUP(VLOOKUP($N150,IMPOSTAZIONI!$E$6:$I$13,5,FALSE),IMPOSTAZIONI!$B$25:$N$32,9,FALSE)))</f>
        <v/>
      </c>
      <c r="BV150" s="20" t="str">
        <f>IF($N150="","",IF(VLOOKUP(VLOOKUP($N150,IMPOSTAZIONI!$E$6:$I$13,5,FALSE),IMPOSTAZIONI!$B$25:$N$32,12,FALSE)=0,"",VLOOKUP(VLOOKUP($N150,IMPOSTAZIONI!$E$6:$I$13,5,FALSE),IMPOSTAZIONI!$B$25:$N$32,12,FALSE)))</f>
        <v/>
      </c>
      <c r="BW150" s="221" t="str">
        <f t="shared" si="63"/>
        <v/>
      </c>
      <c r="BX150" s="221" t="str">
        <f t="shared" si="55"/>
        <v/>
      </c>
      <c r="BY150" s="221">
        <f t="shared" si="56"/>
        <v>0</v>
      </c>
      <c r="BZ150" s="231">
        <f t="shared" si="57"/>
        <v>0</v>
      </c>
      <c r="CA150" s="246">
        <f t="shared" si="58"/>
        <v>0</v>
      </c>
      <c r="CB150" s="246">
        <f t="shared" si="64"/>
        <v>0</v>
      </c>
      <c r="CC150" s="246" t="str">
        <f t="shared" si="65"/>
        <v/>
      </c>
      <c r="CD150" s="246">
        <f t="shared" si="59"/>
        <v>5</v>
      </c>
      <c r="CE150" s="246">
        <f t="shared" si="66"/>
        <v>0</v>
      </c>
      <c r="CF150" s="276">
        <f t="shared" si="70"/>
        <v>0</v>
      </c>
      <c r="CG150" s="277">
        <f t="shared" si="70"/>
        <v>0</v>
      </c>
      <c r="CH150" s="277">
        <f t="shared" si="70"/>
        <v>0</v>
      </c>
      <c r="CI150" s="278">
        <f t="shared" si="70"/>
        <v>0</v>
      </c>
      <c r="CJ150" s="280">
        <f t="shared" si="67"/>
        <v>0</v>
      </c>
      <c r="CK150" s="232">
        <f t="shared" si="60"/>
        <v>0</v>
      </c>
      <c r="CL150" s="1"/>
    </row>
    <row r="151" spans="1:90" ht="18" customHeight="1">
      <c r="A151" s="1"/>
      <c r="B151" s="1"/>
      <c r="C151" s="216"/>
      <c r="D151" s="287" t="str">
        <f t="shared" si="61"/>
        <v/>
      </c>
      <c r="E151" s="449" t="str">
        <f t="shared" si="62"/>
        <v/>
      </c>
      <c r="F151" s="450"/>
      <c r="G151" s="451"/>
      <c r="H151" s="452"/>
      <c r="I151" s="453"/>
      <c r="J151" s="453"/>
      <c r="K151" s="453"/>
      <c r="L151" s="453"/>
      <c r="M151" s="454"/>
      <c r="N151" s="455"/>
      <c r="O151" s="456"/>
      <c r="P151" s="456"/>
      <c r="Q151" s="456"/>
      <c r="R151" s="456"/>
      <c r="S151" s="456"/>
      <c r="T151" s="456"/>
      <c r="U151" s="456"/>
      <c r="V151" s="456"/>
      <c r="W151" s="456"/>
      <c r="X151" s="456"/>
      <c r="Y151" s="456"/>
      <c r="Z151" s="456"/>
      <c r="AA151" s="456"/>
      <c r="AB151" s="456"/>
      <c r="AC151" s="456"/>
      <c r="AD151" s="456"/>
      <c r="AE151" s="457"/>
      <c r="AF151" s="455"/>
      <c r="AG151" s="456"/>
      <c r="AH151" s="456"/>
      <c r="AI151" s="456"/>
      <c r="AJ151" s="456"/>
      <c r="AK151" s="456"/>
      <c r="AL151" s="456"/>
      <c r="AM151" s="456"/>
      <c r="AN151" s="457"/>
      <c r="AO151" s="455"/>
      <c r="AP151" s="456"/>
      <c r="AQ151" s="456"/>
      <c r="AR151" s="456"/>
      <c r="AS151" s="456"/>
      <c r="AT151" s="456"/>
      <c r="AU151" s="456"/>
      <c r="AV151" s="456"/>
      <c r="AW151" s="456"/>
      <c r="AX151" s="456"/>
      <c r="AY151" s="456"/>
      <c r="AZ151" s="456"/>
      <c r="BA151" s="456"/>
      <c r="BB151" s="456"/>
      <c r="BC151" s="456"/>
      <c r="BD151" s="456"/>
      <c r="BE151" s="456"/>
      <c r="BF151" s="456"/>
      <c r="BG151" s="457"/>
      <c r="BH151" s="458"/>
      <c r="BI151" s="459"/>
      <c r="BJ151" s="459"/>
      <c r="BK151" s="459"/>
      <c r="BL151" s="459"/>
      <c r="BM151" s="460"/>
      <c r="BN151" s="216"/>
      <c r="BO151" s="216"/>
      <c r="BP151" s="1"/>
      <c r="BQ151" s="120">
        <f>IF($F$3="","",IF(N151=$F$3,COUNTIF(BQ$23:BQ150,"&gt;0")+1,0))</f>
        <v>0</v>
      </c>
      <c r="BR151" s="1"/>
      <c r="BS151" s="20" t="str">
        <f>IF($N151="","",IF(VLOOKUP(VLOOKUP($N151,IMPOSTAZIONI!$E$6:$I$13,5,FALSE),IMPOSTAZIONI!$B$25:$N$32,3,FALSE)=0,"",VLOOKUP(VLOOKUP($N151,IMPOSTAZIONI!$E$6:$I$13,5,FALSE),IMPOSTAZIONI!$B$25:$N$32,3,FALSE)))</f>
        <v/>
      </c>
      <c r="BT151" s="20" t="str">
        <f>IF($N151="","",IF(VLOOKUP(VLOOKUP($N151,IMPOSTAZIONI!$E$6:$I$13,5,FALSE),IMPOSTAZIONI!$B$25:$N$32,6,FALSE)=0,"",VLOOKUP(VLOOKUP($N151,IMPOSTAZIONI!$E$6:$I$13,5,FALSE),IMPOSTAZIONI!$B$25:$N$32,6,FALSE)))</f>
        <v/>
      </c>
      <c r="BU151" s="20" t="str">
        <f>IF($N151="","",IF(VLOOKUP(VLOOKUP($N151,IMPOSTAZIONI!$E$6:$I$13,5,FALSE),IMPOSTAZIONI!$B$25:$N$32,9,FALSE)=0,"",VLOOKUP(VLOOKUP($N151,IMPOSTAZIONI!$E$6:$I$13,5,FALSE),IMPOSTAZIONI!$B$25:$N$32,9,FALSE)))</f>
        <v/>
      </c>
      <c r="BV151" s="20" t="str">
        <f>IF($N151="","",IF(VLOOKUP(VLOOKUP($N151,IMPOSTAZIONI!$E$6:$I$13,5,FALSE),IMPOSTAZIONI!$B$25:$N$32,12,FALSE)=0,"",VLOOKUP(VLOOKUP($N151,IMPOSTAZIONI!$E$6:$I$13,5,FALSE),IMPOSTAZIONI!$B$25:$N$32,12,FALSE)))</f>
        <v/>
      </c>
      <c r="BW151" s="221" t="str">
        <f t="shared" si="63"/>
        <v/>
      </c>
      <c r="BX151" s="221" t="str">
        <f t="shared" ref="BX151:BX214" si="71">IF(N151="","",VLOOKUP(N151,$AY$3109:$BM$3116,1,FALSE))</f>
        <v/>
      </c>
      <c r="BY151" s="221">
        <f t="shared" ref="BY151:BY214" si="72">IF(OR(ISERROR(BW151),ISERROR(BX151),AND(H151&gt;0,H151&lt;AD$3140),AND(H151&gt;0,H151&gt;AD$3141)),1,IF(CK151=1,2,0))</f>
        <v>0</v>
      </c>
      <c r="BZ151" s="231">
        <f t="shared" ref="BZ151:BZ214" si="73">IF($F$3="",0,IF($F$3=N151,H151,0))</f>
        <v>0</v>
      </c>
      <c r="CA151" s="246">
        <f t="shared" ref="CA151:CA214" si="74">IF($BN$3&gt;$AY$3147,"",IF(BZ151=0,0,IF(AF151="",0,VLOOKUP(AF151,$AY$3118:$BL$3121,14,FALSE))))</f>
        <v>0</v>
      </c>
      <c r="CB151" s="246">
        <f t="shared" si="64"/>
        <v>0</v>
      </c>
      <c r="CC151" s="246" t="str">
        <f t="shared" si="65"/>
        <v/>
      </c>
      <c r="CD151" s="246">
        <f t="shared" ref="CD151:CD214" si="75">MATCH(BZ151,BZ$23:BZ$3022,0)</f>
        <v>5</v>
      </c>
      <c r="CE151" s="246">
        <f t="shared" si="66"/>
        <v>0</v>
      </c>
      <c r="CF151" s="276">
        <f t="shared" si="70"/>
        <v>0</v>
      </c>
      <c r="CG151" s="277">
        <f t="shared" si="70"/>
        <v>0</v>
      </c>
      <c r="CH151" s="277">
        <f t="shared" si="70"/>
        <v>0</v>
      </c>
      <c r="CI151" s="278">
        <f t="shared" si="70"/>
        <v>0</v>
      </c>
      <c r="CJ151" s="280">
        <f t="shared" si="67"/>
        <v>0</v>
      </c>
      <c r="CK151" s="232">
        <f t="shared" ref="CK151:CK214" si="76">IF(CJ151&gt;1,1,0)</f>
        <v>0</v>
      </c>
      <c r="CL151" s="1"/>
    </row>
    <row r="152" spans="1:90" ht="18" customHeight="1">
      <c r="A152" s="1"/>
      <c r="B152" s="1"/>
      <c r="C152" s="216"/>
      <c r="D152" s="287" t="str">
        <f t="shared" si="61"/>
        <v/>
      </c>
      <c r="E152" s="449" t="str">
        <f t="shared" si="62"/>
        <v/>
      </c>
      <c r="F152" s="450"/>
      <c r="G152" s="451"/>
      <c r="H152" s="452"/>
      <c r="I152" s="453"/>
      <c r="J152" s="453"/>
      <c r="K152" s="453"/>
      <c r="L152" s="453"/>
      <c r="M152" s="454"/>
      <c r="N152" s="455"/>
      <c r="O152" s="456"/>
      <c r="P152" s="456"/>
      <c r="Q152" s="456"/>
      <c r="R152" s="456"/>
      <c r="S152" s="456"/>
      <c r="T152" s="456"/>
      <c r="U152" s="456"/>
      <c r="V152" s="456"/>
      <c r="W152" s="456"/>
      <c r="X152" s="456"/>
      <c r="Y152" s="456"/>
      <c r="Z152" s="456"/>
      <c r="AA152" s="456"/>
      <c r="AB152" s="456"/>
      <c r="AC152" s="456"/>
      <c r="AD152" s="456"/>
      <c r="AE152" s="457"/>
      <c r="AF152" s="455"/>
      <c r="AG152" s="456"/>
      <c r="AH152" s="456"/>
      <c r="AI152" s="456"/>
      <c r="AJ152" s="456"/>
      <c r="AK152" s="456"/>
      <c r="AL152" s="456"/>
      <c r="AM152" s="456"/>
      <c r="AN152" s="457"/>
      <c r="AO152" s="455"/>
      <c r="AP152" s="456"/>
      <c r="AQ152" s="456"/>
      <c r="AR152" s="456"/>
      <c r="AS152" s="456"/>
      <c r="AT152" s="456"/>
      <c r="AU152" s="456"/>
      <c r="AV152" s="456"/>
      <c r="AW152" s="456"/>
      <c r="AX152" s="456"/>
      <c r="AY152" s="456"/>
      <c r="AZ152" s="456"/>
      <c r="BA152" s="456"/>
      <c r="BB152" s="456"/>
      <c r="BC152" s="456"/>
      <c r="BD152" s="456"/>
      <c r="BE152" s="456"/>
      <c r="BF152" s="456"/>
      <c r="BG152" s="457"/>
      <c r="BH152" s="458"/>
      <c r="BI152" s="459"/>
      <c r="BJ152" s="459"/>
      <c r="BK152" s="459"/>
      <c r="BL152" s="459"/>
      <c r="BM152" s="460"/>
      <c r="BN152" s="216"/>
      <c r="BO152" s="216"/>
      <c r="BP152" s="1"/>
      <c r="BQ152" s="120">
        <f>IF($F$3="","",IF(N152=$F$3,COUNTIF(BQ$23:BQ151,"&gt;0")+1,0))</f>
        <v>0</v>
      </c>
      <c r="BR152" s="1"/>
      <c r="BS152" s="20" t="str">
        <f>IF($N152="","",IF(VLOOKUP(VLOOKUP($N152,IMPOSTAZIONI!$E$6:$I$13,5,FALSE),IMPOSTAZIONI!$B$25:$N$32,3,FALSE)=0,"",VLOOKUP(VLOOKUP($N152,IMPOSTAZIONI!$E$6:$I$13,5,FALSE),IMPOSTAZIONI!$B$25:$N$32,3,FALSE)))</f>
        <v/>
      </c>
      <c r="BT152" s="20" t="str">
        <f>IF($N152="","",IF(VLOOKUP(VLOOKUP($N152,IMPOSTAZIONI!$E$6:$I$13,5,FALSE),IMPOSTAZIONI!$B$25:$N$32,6,FALSE)=0,"",VLOOKUP(VLOOKUP($N152,IMPOSTAZIONI!$E$6:$I$13,5,FALSE),IMPOSTAZIONI!$B$25:$N$32,6,FALSE)))</f>
        <v/>
      </c>
      <c r="BU152" s="20" t="str">
        <f>IF($N152="","",IF(VLOOKUP(VLOOKUP($N152,IMPOSTAZIONI!$E$6:$I$13,5,FALSE),IMPOSTAZIONI!$B$25:$N$32,9,FALSE)=0,"",VLOOKUP(VLOOKUP($N152,IMPOSTAZIONI!$E$6:$I$13,5,FALSE),IMPOSTAZIONI!$B$25:$N$32,9,FALSE)))</f>
        <v/>
      </c>
      <c r="BV152" s="20" t="str">
        <f>IF($N152="","",IF(VLOOKUP(VLOOKUP($N152,IMPOSTAZIONI!$E$6:$I$13,5,FALSE),IMPOSTAZIONI!$B$25:$N$32,12,FALSE)=0,"",VLOOKUP(VLOOKUP($N152,IMPOSTAZIONI!$E$6:$I$13,5,FALSE),IMPOSTAZIONI!$B$25:$N$32,12,FALSE)))</f>
        <v/>
      </c>
      <c r="BW152" s="221" t="str">
        <f t="shared" si="63"/>
        <v/>
      </c>
      <c r="BX152" s="221" t="str">
        <f t="shared" si="71"/>
        <v/>
      </c>
      <c r="BY152" s="221">
        <f t="shared" si="72"/>
        <v>0</v>
      </c>
      <c r="BZ152" s="231">
        <f t="shared" si="73"/>
        <v>0</v>
      </c>
      <c r="CA152" s="246">
        <f t="shared" si="74"/>
        <v>0</v>
      </c>
      <c r="CB152" s="246">
        <f t="shared" si="64"/>
        <v>0</v>
      </c>
      <c r="CC152" s="246" t="str">
        <f t="shared" si="65"/>
        <v/>
      </c>
      <c r="CD152" s="246">
        <f t="shared" si="75"/>
        <v>5</v>
      </c>
      <c r="CE152" s="246">
        <f t="shared" si="66"/>
        <v>0</v>
      </c>
      <c r="CF152" s="276">
        <f t="shared" si="70"/>
        <v>0</v>
      </c>
      <c r="CG152" s="277">
        <f t="shared" si="70"/>
        <v>0</v>
      </c>
      <c r="CH152" s="277">
        <f t="shared" si="70"/>
        <v>0</v>
      </c>
      <c r="CI152" s="278">
        <f t="shared" si="70"/>
        <v>0</v>
      </c>
      <c r="CJ152" s="280">
        <f t="shared" si="67"/>
        <v>0</v>
      </c>
      <c r="CK152" s="232">
        <f t="shared" si="76"/>
        <v>0</v>
      </c>
      <c r="CL152" s="1"/>
    </row>
    <row r="153" spans="1:90" ht="18" customHeight="1">
      <c r="A153" s="1"/>
      <c r="B153" s="1"/>
      <c r="C153" s="216"/>
      <c r="D153" s="287" t="str">
        <f t="shared" si="61"/>
        <v/>
      </c>
      <c r="E153" s="449" t="str">
        <f t="shared" si="62"/>
        <v/>
      </c>
      <c r="F153" s="450"/>
      <c r="G153" s="451"/>
      <c r="H153" s="452"/>
      <c r="I153" s="453"/>
      <c r="J153" s="453"/>
      <c r="K153" s="453"/>
      <c r="L153" s="453"/>
      <c r="M153" s="454"/>
      <c r="N153" s="455"/>
      <c r="O153" s="456"/>
      <c r="P153" s="456"/>
      <c r="Q153" s="456"/>
      <c r="R153" s="456"/>
      <c r="S153" s="456"/>
      <c r="T153" s="456"/>
      <c r="U153" s="456"/>
      <c r="V153" s="456"/>
      <c r="W153" s="456"/>
      <c r="X153" s="456"/>
      <c r="Y153" s="456"/>
      <c r="Z153" s="456"/>
      <c r="AA153" s="456"/>
      <c r="AB153" s="456"/>
      <c r="AC153" s="456"/>
      <c r="AD153" s="456"/>
      <c r="AE153" s="457"/>
      <c r="AF153" s="455"/>
      <c r="AG153" s="456"/>
      <c r="AH153" s="456"/>
      <c r="AI153" s="456"/>
      <c r="AJ153" s="456"/>
      <c r="AK153" s="456"/>
      <c r="AL153" s="456"/>
      <c r="AM153" s="456"/>
      <c r="AN153" s="457"/>
      <c r="AO153" s="455"/>
      <c r="AP153" s="456"/>
      <c r="AQ153" s="456"/>
      <c r="AR153" s="456"/>
      <c r="AS153" s="456"/>
      <c r="AT153" s="456"/>
      <c r="AU153" s="456"/>
      <c r="AV153" s="456"/>
      <c r="AW153" s="456"/>
      <c r="AX153" s="456"/>
      <c r="AY153" s="456"/>
      <c r="AZ153" s="456"/>
      <c r="BA153" s="456"/>
      <c r="BB153" s="456"/>
      <c r="BC153" s="456"/>
      <c r="BD153" s="456"/>
      <c r="BE153" s="456"/>
      <c r="BF153" s="456"/>
      <c r="BG153" s="457"/>
      <c r="BH153" s="458"/>
      <c r="BI153" s="459"/>
      <c r="BJ153" s="459"/>
      <c r="BK153" s="459"/>
      <c r="BL153" s="459"/>
      <c r="BM153" s="460"/>
      <c r="BN153" s="216"/>
      <c r="BO153" s="216"/>
      <c r="BP153" s="1"/>
      <c r="BQ153" s="120">
        <f>IF($F$3="","",IF(N153=$F$3,COUNTIF(BQ$23:BQ152,"&gt;0")+1,0))</f>
        <v>0</v>
      </c>
      <c r="BR153" s="1"/>
      <c r="BS153" s="20" t="str">
        <f>IF($N153="","",IF(VLOOKUP(VLOOKUP($N153,IMPOSTAZIONI!$E$6:$I$13,5,FALSE),IMPOSTAZIONI!$B$25:$N$32,3,FALSE)=0,"",VLOOKUP(VLOOKUP($N153,IMPOSTAZIONI!$E$6:$I$13,5,FALSE),IMPOSTAZIONI!$B$25:$N$32,3,FALSE)))</f>
        <v/>
      </c>
      <c r="BT153" s="20" t="str">
        <f>IF($N153="","",IF(VLOOKUP(VLOOKUP($N153,IMPOSTAZIONI!$E$6:$I$13,5,FALSE),IMPOSTAZIONI!$B$25:$N$32,6,FALSE)=0,"",VLOOKUP(VLOOKUP($N153,IMPOSTAZIONI!$E$6:$I$13,5,FALSE),IMPOSTAZIONI!$B$25:$N$32,6,FALSE)))</f>
        <v/>
      </c>
      <c r="BU153" s="20" t="str">
        <f>IF($N153="","",IF(VLOOKUP(VLOOKUP($N153,IMPOSTAZIONI!$E$6:$I$13,5,FALSE),IMPOSTAZIONI!$B$25:$N$32,9,FALSE)=0,"",VLOOKUP(VLOOKUP($N153,IMPOSTAZIONI!$E$6:$I$13,5,FALSE),IMPOSTAZIONI!$B$25:$N$32,9,FALSE)))</f>
        <v/>
      </c>
      <c r="BV153" s="20" t="str">
        <f>IF($N153="","",IF(VLOOKUP(VLOOKUP($N153,IMPOSTAZIONI!$E$6:$I$13,5,FALSE),IMPOSTAZIONI!$B$25:$N$32,12,FALSE)=0,"",VLOOKUP(VLOOKUP($N153,IMPOSTAZIONI!$E$6:$I$13,5,FALSE),IMPOSTAZIONI!$B$25:$N$32,12,FALSE)))</f>
        <v/>
      </c>
      <c r="BW153" s="221" t="str">
        <f t="shared" si="63"/>
        <v/>
      </c>
      <c r="BX153" s="221" t="str">
        <f t="shared" si="71"/>
        <v/>
      </c>
      <c r="BY153" s="221">
        <f t="shared" si="72"/>
        <v>0</v>
      </c>
      <c r="BZ153" s="231">
        <f t="shared" si="73"/>
        <v>0</v>
      </c>
      <c r="CA153" s="246">
        <f t="shared" si="74"/>
        <v>0</v>
      </c>
      <c r="CB153" s="246">
        <f t="shared" si="64"/>
        <v>0</v>
      </c>
      <c r="CC153" s="246" t="str">
        <f t="shared" si="65"/>
        <v/>
      </c>
      <c r="CD153" s="246">
        <f t="shared" si="75"/>
        <v>5</v>
      </c>
      <c r="CE153" s="246">
        <f t="shared" si="66"/>
        <v>0</v>
      </c>
      <c r="CF153" s="276">
        <f t="shared" si="70"/>
        <v>0</v>
      </c>
      <c r="CG153" s="277">
        <f t="shared" si="70"/>
        <v>0</v>
      </c>
      <c r="CH153" s="277">
        <f t="shared" si="70"/>
        <v>0</v>
      </c>
      <c r="CI153" s="278">
        <f t="shared" si="70"/>
        <v>0</v>
      </c>
      <c r="CJ153" s="280">
        <f t="shared" si="67"/>
        <v>0</v>
      </c>
      <c r="CK153" s="232">
        <f t="shared" si="76"/>
        <v>0</v>
      </c>
      <c r="CL153" s="1"/>
    </row>
    <row r="154" spans="1:90" ht="18" customHeight="1">
      <c r="A154" s="1"/>
      <c r="B154" s="1"/>
      <c r="C154" s="216"/>
      <c r="D154" s="287" t="str">
        <f t="shared" si="61"/>
        <v/>
      </c>
      <c r="E154" s="449" t="str">
        <f t="shared" si="62"/>
        <v/>
      </c>
      <c r="F154" s="450"/>
      <c r="G154" s="451"/>
      <c r="H154" s="452"/>
      <c r="I154" s="453"/>
      <c r="J154" s="453"/>
      <c r="K154" s="453"/>
      <c r="L154" s="453"/>
      <c r="M154" s="454"/>
      <c r="N154" s="455"/>
      <c r="O154" s="456"/>
      <c r="P154" s="456"/>
      <c r="Q154" s="456"/>
      <c r="R154" s="456"/>
      <c r="S154" s="456"/>
      <c r="T154" s="456"/>
      <c r="U154" s="456"/>
      <c r="V154" s="456"/>
      <c r="W154" s="456"/>
      <c r="X154" s="456"/>
      <c r="Y154" s="456"/>
      <c r="Z154" s="456"/>
      <c r="AA154" s="456"/>
      <c r="AB154" s="456"/>
      <c r="AC154" s="456"/>
      <c r="AD154" s="456"/>
      <c r="AE154" s="457"/>
      <c r="AF154" s="455"/>
      <c r="AG154" s="456"/>
      <c r="AH154" s="456"/>
      <c r="AI154" s="456"/>
      <c r="AJ154" s="456"/>
      <c r="AK154" s="456"/>
      <c r="AL154" s="456"/>
      <c r="AM154" s="456"/>
      <c r="AN154" s="457"/>
      <c r="AO154" s="455"/>
      <c r="AP154" s="456"/>
      <c r="AQ154" s="456"/>
      <c r="AR154" s="456"/>
      <c r="AS154" s="456"/>
      <c r="AT154" s="456"/>
      <c r="AU154" s="456"/>
      <c r="AV154" s="456"/>
      <c r="AW154" s="456"/>
      <c r="AX154" s="456"/>
      <c r="AY154" s="456"/>
      <c r="AZ154" s="456"/>
      <c r="BA154" s="456"/>
      <c r="BB154" s="456"/>
      <c r="BC154" s="456"/>
      <c r="BD154" s="456"/>
      <c r="BE154" s="456"/>
      <c r="BF154" s="456"/>
      <c r="BG154" s="457"/>
      <c r="BH154" s="458"/>
      <c r="BI154" s="459"/>
      <c r="BJ154" s="459"/>
      <c r="BK154" s="459"/>
      <c r="BL154" s="459"/>
      <c r="BM154" s="460"/>
      <c r="BN154" s="216"/>
      <c r="BO154" s="216"/>
      <c r="BP154" s="1"/>
      <c r="BQ154" s="120">
        <f>IF($F$3="","",IF(N154=$F$3,COUNTIF(BQ$23:BQ153,"&gt;0")+1,0))</f>
        <v>0</v>
      </c>
      <c r="BR154" s="1"/>
      <c r="BS154" s="20" t="str">
        <f>IF($N154="","",IF(VLOOKUP(VLOOKUP($N154,IMPOSTAZIONI!$E$6:$I$13,5,FALSE),IMPOSTAZIONI!$B$25:$N$32,3,FALSE)=0,"",VLOOKUP(VLOOKUP($N154,IMPOSTAZIONI!$E$6:$I$13,5,FALSE),IMPOSTAZIONI!$B$25:$N$32,3,FALSE)))</f>
        <v/>
      </c>
      <c r="BT154" s="20" t="str">
        <f>IF($N154="","",IF(VLOOKUP(VLOOKUP($N154,IMPOSTAZIONI!$E$6:$I$13,5,FALSE),IMPOSTAZIONI!$B$25:$N$32,6,FALSE)=0,"",VLOOKUP(VLOOKUP($N154,IMPOSTAZIONI!$E$6:$I$13,5,FALSE),IMPOSTAZIONI!$B$25:$N$32,6,FALSE)))</f>
        <v/>
      </c>
      <c r="BU154" s="20" t="str">
        <f>IF($N154="","",IF(VLOOKUP(VLOOKUP($N154,IMPOSTAZIONI!$E$6:$I$13,5,FALSE),IMPOSTAZIONI!$B$25:$N$32,9,FALSE)=0,"",VLOOKUP(VLOOKUP($N154,IMPOSTAZIONI!$E$6:$I$13,5,FALSE),IMPOSTAZIONI!$B$25:$N$32,9,FALSE)))</f>
        <v/>
      </c>
      <c r="BV154" s="20" t="str">
        <f>IF($N154="","",IF(VLOOKUP(VLOOKUP($N154,IMPOSTAZIONI!$E$6:$I$13,5,FALSE),IMPOSTAZIONI!$B$25:$N$32,12,FALSE)=0,"",VLOOKUP(VLOOKUP($N154,IMPOSTAZIONI!$E$6:$I$13,5,FALSE),IMPOSTAZIONI!$B$25:$N$32,12,FALSE)))</f>
        <v/>
      </c>
      <c r="BW154" s="221" t="str">
        <f t="shared" si="63"/>
        <v/>
      </c>
      <c r="BX154" s="221" t="str">
        <f t="shared" si="71"/>
        <v/>
      </c>
      <c r="BY154" s="221">
        <f t="shared" si="72"/>
        <v>0</v>
      </c>
      <c r="BZ154" s="231">
        <f t="shared" si="73"/>
        <v>0</v>
      </c>
      <c r="CA154" s="246">
        <f t="shared" si="74"/>
        <v>0</v>
      </c>
      <c r="CB154" s="246">
        <f t="shared" si="64"/>
        <v>0</v>
      </c>
      <c r="CC154" s="246" t="str">
        <f t="shared" si="65"/>
        <v/>
      </c>
      <c r="CD154" s="246">
        <f t="shared" si="75"/>
        <v>5</v>
      </c>
      <c r="CE154" s="246">
        <f t="shared" si="66"/>
        <v>0</v>
      </c>
      <c r="CF154" s="276">
        <f t="shared" si="70"/>
        <v>0</v>
      </c>
      <c r="CG154" s="277">
        <f t="shared" si="70"/>
        <v>0</v>
      </c>
      <c r="CH154" s="277">
        <f t="shared" si="70"/>
        <v>0</v>
      </c>
      <c r="CI154" s="278">
        <f t="shared" si="70"/>
        <v>0</v>
      </c>
      <c r="CJ154" s="280">
        <f t="shared" si="67"/>
        <v>0</v>
      </c>
      <c r="CK154" s="232">
        <f t="shared" si="76"/>
        <v>0</v>
      </c>
      <c r="CL154" s="1"/>
    </row>
    <row r="155" spans="1:90" ht="18" customHeight="1">
      <c r="A155" s="1"/>
      <c r="B155" s="1"/>
      <c r="C155" s="216"/>
      <c r="D155" s="287" t="str">
        <f t="shared" si="61"/>
        <v/>
      </c>
      <c r="E155" s="449" t="str">
        <f t="shared" si="62"/>
        <v/>
      </c>
      <c r="F155" s="450"/>
      <c r="G155" s="451"/>
      <c r="H155" s="452"/>
      <c r="I155" s="453"/>
      <c r="J155" s="453"/>
      <c r="K155" s="453"/>
      <c r="L155" s="453"/>
      <c r="M155" s="454"/>
      <c r="N155" s="455"/>
      <c r="O155" s="456"/>
      <c r="P155" s="456"/>
      <c r="Q155" s="456"/>
      <c r="R155" s="456"/>
      <c r="S155" s="456"/>
      <c r="T155" s="456"/>
      <c r="U155" s="456"/>
      <c r="V155" s="456"/>
      <c r="W155" s="456"/>
      <c r="X155" s="456"/>
      <c r="Y155" s="456"/>
      <c r="Z155" s="456"/>
      <c r="AA155" s="456"/>
      <c r="AB155" s="456"/>
      <c r="AC155" s="456"/>
      <c r="AD155" s="456"/>
      <c r="AE155" s="457"/>
      <c r="AF155" s="455"/>
      <c r="AG155" s="456"/>
      <c r="AH155" s="456"/>
      <c r="AI155" s="456"/>
      <c r="AJ155" s="456"/>
      <c r="AK155" s="456"/>
      <c r="AL155" s="456"/>
      <c r="AM155" s="456"/>
      <c r="AN155" s="457"/>
      <c r="AO155" s="455"/>
      <c r="AP155" s="456"/>
      <c r="AQ155" s="456"/>
      <c r="AR155" s="456"/>
      <c r="AS155" s="456"/>
      <c r="AT155" s="456"/>
      <c r="AU155" s="456"/>
      <c r="AV155" s="456"/>
      <c r="AW155" s="456"/>
      <c r="AX155" s="456"/>
      <c r="AY155" s="456"/>
      <c r="AZ155" s="456"/>
      <c r="BA155" s="456"/>
      <c r="BB155" s="456"/>
      <c r="BC155" s="456"/>
      <c r="BD155" s="456"/>
      <c r="BE155" s="456"/>
      <c r="BF155" s="456"/>
      <c r="BG155" s="457"/>
      <c r="BH155" s="458"/>
      <c r="BI155" s="459"/>
      <c r="BJ155" s="459"/>
      <c r="BK155" s="459"/>
      <c r="BL155" s="459"/>
      <c r="BM155" s="460"/>
      <c r="BN155" s="216"/>
      <c r="BO155" s="216"/>
      <c r="BP155" s="1"/>
      <c r="BQ155" s="120">
        <f>IF($F$3="","",IF(N155=$F$3,COUNTIF(BQ$23:BQ154,"&gt;0")+1,0))</f>
        <v>0</v>
      </c>
      <c r="BR155" s="1"/>
      <c r="BS155" s="20" t="str">
        <f>IF($N155="","",IF(VLOOKUP(VLOOKUP($N155,IMPOSTAZIONI!$E$6:$I$13,5,FALSE),IMPOSTAZIONI!$B$25:$N$32,3,FALSE)=0,"",VLOOKUP(VLOOKUP($N155,IMPOSTAZIONI!$E$6:$I$13,5,FALSE),IMPOSTAZIONI!$B$25:$N$32,3,FALSE)))</f>
        <v/>
      </c>
      <c r="BT155" s="20" t="str">
        <f>IF($N155="","",IF(VLOOKUP(VLOOKUP($N155,IMPOSTAZIONI!$E$6:$I$13,5,FALSE),IMPOSTAZIONI!$B$25:$N$32,6,FALSE)=0,"",VLOOKUP(VLOOKUP($N155,IMPOSTAZIONI!$E$6:$I$13,5,FALSE),IMPOSTAZIONI!$B$25:$N$32,6,FALSE)))</f>
        <v/>
      </c>
      <c r="BU155" s="20" t="str">
        <f>IF($N155="","",IF(VLOOKUP(VLOOKUP($N155,IMPOSTAZIONI!$E$6:$I$13,5,FALSE),IMPOSTAZIONI!$B$25:$N$32,9,FALSE)=0,"",VLOOKUP(VLOOKUP($N155,IMPOSTAZIONI!$E$6:$I$13,5,FALSE),IMPOSTAZIONI!$B$25:$N$32,9,FALSE)))</f>
        <v/>
      </c>
      <c r="BV155" s="20" t="str">
        <f>IF($N155="","",IF(VLOOKUP(VLOOKUP($N155,IMPOSTAZIONI!$E$6:$I$13,5,FALSE),IMPOSTAZIONI!$B$25:$N$32,12,FALSE)=0,"",VLOOKUP(VLOOKUP($N155,IMPOSTAZIONI!$E$6:$I$13,5,FALSE),IMPOSTAZIONI!$B$25:$N$32,12,FALSE)))</f>
        <v/>
      </c>
      <c r="BW155" s="221" t="str">
        <f t="shared" si="63"/>
        <v/>
      </c>
      <c r="BX155" s="221" t="str">
        <f t="shared" si="71"/>
        <v/>
      </c>
      <c r="BY155" s="221">
        <f t="shared" si="72"/>
        <v>0</v>
      </c>
      <c r="BZ155" s="231">
        <f t="shared" si="73"/>
        <v>0</v>
      </c>
      <c r="CA155" s="246">
        <f t="shared" si="74"/>
        <v>0</v>
      </c>
      <c r="CB155" s="246">
        <f t="shared" si="64"/>
        <v>0</v>
      </c>
      <c r="CC155" s="246" t="str">
        <f t="shared" si="65"/>
        <v/>
      </c>
      <c r="CD155" s="246">
        <f t="shared" si="75"/>
        <v>5</v>
      </c>
      <c r="CE155" s="246">
        <f t="shared" si="66"/>
        <v>0</v>
      </c>
      <c r="CF155" s="276">
        <f t="shared" si="70"/>
        <v>0</v>
      </c>
      <c r="CG155" s="277">
        <f t="shared" si="70"/>
        <v>0</v>
      </c>
      <c r="CH155" s="277">
        <f t="shared" si="70"/>
        <v>0</v>
      </c>
      <c r="CI155" s="278">
        <f t="shared" si="70"/>
        <v>0</v>
      </c>
      <c r="CJ155" s="280">
        <f t="shared" si="67"/>
        <v>0</v>
      </c>
      <c r="CK155" s="232">
        <f t="shared" si="76"/>
        <v>0</v>
      </c>
      <c r="CL155" s="1"/>
    </row>
    <row r="156" spans="1:90" ht="18" customHeight="1">
      <c r="A156" s="1"/>
      <c r="B156" s="1"/>
      <c r="C156" s="216"/>
      <c r="D156" s="287" t="str">
        <f t="shared" si="61"/>
        <v/>
      </c>
      <c r="E156" s="449" t="str">
        <f t="shared" si="62"/>
        <v/>
      </c>
      <c r="F156" s="450"/>
      <c r="G156" s="451"/>
      <c r="H156" s="452"/>
      <c r="I156" s="453"/>
      <c r="J156" s="453"/>
      <c r="K156" s="453"/>
      <c r="L156" s="453"/>
      <c r="M156" s="454"/>
      <c r="N156" s="455"/>
      <c r="O156" s="456"/>
      <c r="P156" s="456"/>
      <c r="Q156" s="456"/>
      <c r="R156" s="456"/>
      <c r="S156" s="456"/>
      <c r="T156" s="456"/>
      <c r="U156" s="456"/>
      <c r="V156" s="456"/>
      <c r="W156" s="456"/>
      <c r="X156" s="456"/>
      <c r="Y156" s="456"/>
      <c r="Z156" s="456"/>
      <c r="AA156" s="456"/>
      <c r="AB156" s="456"/>
      <c r="AC156" s="456"/>
      <c r="AD156" s="456"/>
      <c r="AE156" s="457"/>
      <c r="AF156" s="455"/>
      <c r="AG156" s="456"/>
      <c r="AH156" s="456"/>
      <c r="AI156" s="456"/>
      <c r="AJ156" s="456"/>
      <c r="AK156" s="456"/>
      <c r="AL156" s="456"/>
      <c r="AM156" s="456"/>
      <c r="AN156" s="457"/>
      <c r="AO156" s="455"/>
      <c r="AP156" s="456"/>
      <c r="AQ156" s="456"/>
      <c r="AR156" s="456"/>
      <c r="AS156" s="456"/>
      <c r="AT156" s="456"/>
      <c r="AU156" s="456"/>
      <c r="AV156" s="456"/>
      <c r="AW156" s="456"/>
      <c r="AX156" s="456"/>
      <c r="AY156" s="456"/>
      <c r="AZ156" s="456"/>
      <c r="BA156" s="456"/>
      <c r="BB156" s="456"/>
      <c r="BC156" s="456"/>
      <c r="BD156" s="456"/>
      <c r="BE156" s="456"/>
      <c r="BF156" s="456"/>
      <c r="BG156" s="457"/>
      <c r="BH156" s="458"/>
      <c r="BI156" s="459"/>
      <c r="BJ156" s="459"/>
      <c r="BK156" s="459"/>
      <c r="BL156" s="459"/>
      <c r="BM156" s="460"/>
      <c r="BN156" s="216"/>
      <c r="BO156" s="216"/>
      <c r="BP156" s="1"/>
      <c r="BQ156" s="120">
        <f>IF($F$3="","",IF(N156=$F$3,COUNTIF(BQ$23:BQ155,"&gt;0")+1,0))</f>
        <v>0</v>
      </c>
      <c r="BR156" s="1"/>
      <c r="BS156" s="20" t="str">
        <f>IF($N156="","",IF(VLOOKUP(VLOOKUP($N156,IMPOSTAZIONI!$E$6:$I$13,5,FALSE),IMPOSTAZIONI!$B$25:$N$32,3,FALSE)=0,"",VLOOKUP(VLOOKUP($N156,IMPOSTAZIONI!$E$6:$I$13,5,FALSE),IMPOSTAZIONI!$B$25:$N$32,3,FALSE)))</f>
        <v/>
      </c>
      <c r="BT156" s="20" t="str">
        <f>IF($N156="","",IF(VLOOKUP(VLOOKUP($N156,IMPOSTAZIONI!$E$6:$I$13,5,FALSE),IMPOSTAZIONI!$B$25:$N$32,6,FALSE)=0,"",VLOOKUP(VLOOKUP($N156,IMPOSTAZIONI!$E$6:$I$13,5,FALSE),IMPOSTAZIONI!$B$25:$N$32,6,FALSE)))</f>
        <v/>
      </c>
      <c r="BU156" s="20" t="str">
        <f>IF($N156="","",IF(VLOOKUP(VLOOKUP($N156,IMPOSTAZIONI!$E$6:$I$13,5,FALSE),IMPOSTAZIONI!$B$25:$N$32,9,FALSE)=0,"",VLOOKUP(VLOOKUP($N156,IMPOSTAZIONI!$E$6:$I$13,5,FALSE),IMPOSTAZIONI!$B$25:$N$32,9,FALSE)))</f>
        <v/>
      </c>
      <c r="BV156" s="20" t="str">
        <f>IF($N156="","",IF(VLOOKUP(VLOOKUP($N156,IMPOSTAZIONI!$E$6:$I$13,5,FALSE),IMPOSTAZIONI!$B$25:$N$32,12,FALSE)=0,"",VLOOKUP(VLOOKUP($N156,IMPOSTAZIONI!$E$6:$I$13,5,FALSE),IMPOSTAZIONI!$B$25:$N$32,12,FALSE)))</f>
        <v/>
      </c>
      <c r="BW156" s="221" t="str">
        <f t="shared" si="63"/>
        <v/>
      </c>
      <c r="BX156" s="221" t="str">
        <f t="shared" si="71"/>
        <v/>
      </c>
      <c r="BY156" s="221">
        <f t="shared" si="72"/>
        <v>0</v>
      </c>
      <c r="BZ156" s="231">
        <f t="shared" si="73"/>
        <v>0</v>
      </c>
      <c r="CA156" s="246">
        <f t="shared" si="74"/>
        <v>0</v>
      </c>
      <c r="CB156" s="246">
        <f t="shared" si="64"/>
        <v>0</v>
      </c>
      <c r="CC156" s="246" t="str">
        <f t="shared" si="65"/>
        <v/>
      </c>
      <c r="CD156" s="246">
        <f t="shared" si="75"/>
        <v>5</v>
      </c>
      <c r="CE156" s="246">
        <f t="shared" si="66"/>
        <v>0</v>
      </c>
      <c r="CF156" s="276">
        <f t="shared" si="70"/>
        <v>0</v>
      </c>
      <c r="CG156" s="277">
        <f t="shared" si="70"/>
        <v>0</v>
      </c>
      <c r="CH156" s="277">
        <f t="shared" si="70"/>
        <v>0</v>
      </c>
      <c r="CI156" s="278">
        <f t="shared" si="70"/>
        <v>0</v>
      </c>
      <c r="CJ156" s="280">
        <f t="shared" si="67"/>
        <v>0</v>
      </c>
      <c r="CK156" s="232">
        <f t="shared" si="76"/>
        <v>0</v>
      </c>
      <c r="CL156" s="1"/>
    </row>
    <row r="157" spans="1:90" ht="18" customHeight="1">
      <c r="A157" s="1"/>
      <c r="B157" s="1"/>
      <c r="C157" s="216"/>
      <c r="D157" s="287" t="str">
        <f t="shared" si="61"/>
        <v/>
      </c>
      <c r="E157" s="449" t="str">
        <f t="shared" si="62"/>
        <v/>
      </c>
      <c r="F157" s="450"/>
      <c r="G157" s="451"/>
      <c r="H157" s="452"/>
      <c r="I157" s="453"/>
      <c r="J157" s="453"/>
      <c r="K157" s="453"/>
      <c r="L157" s="453"/>
      <c r="M157" s="454"/>
      <c r="N157" s="455"/>
      <c r="O157" s="456"/>
      <c r="P157" s="456"/>
      <c r="Q157" s="456"/>
      <c r="R157" s="456"/>
      <c r="S157" s="456"/>
      <c r="T157" s="456"/>
      <c r="U157" s="456"/>
      <c r="V157" s="456"/>
      <c r="W157" s="456"/>
      <c r="X157" s="456"/>
      <c r="Y157" s="456"/>
      <c r="Z157" s="456"/>
      <c r="AA157" s="456"/>
      <c r="AB157" s="456"/>
      <c r="AC157" s="456"/>
      <c r="AD157" s="456"/>
      <c r="AE157" s="457"/>
      <c r="AF157" s="455"/>
      <c r="AG157" s="456"/>
      <c r="AH157" s="456"/>
      <c r="AI157" s="456"/>
      <c r="AJ157" s="456"/>
      <c r="AK157" s="456"/>
      <c r="AL157" s="456"/>
      <c r="AM157" s="456"/>
      <c r="AN157" s="457"/>
      <c r="AO157" s="455"/>
      <c r="AP157" s="456"/>
      <c r="AQ157" s="456"/>
      <c r="AR157" s="456"/>
      <c r="AS157" s="456"/>
      <c r="AT157" s="456"/>
      <c r="AU157" s="456"/>
      <c r="AV157" s="456"/>
      <c r="AW157" s="456"/>
      <c r="AX157" s="456"/>
      <c r="AY157" s="456"/>
      <c r="AZ157" s="456"/>
      <c r="BA157" s="456"/>
      <c r="BB157" s="456"/>
      <c r="BC157" s="456"/>
      <c r="BD157" s="456"/>
      <c r="BE157" s="456"/>
      <c r="BF157" s="456"/>
      <c r="BG157" s="457"/>
      <c r="BH157" s="458"/>
      <c r="BI157" s="459"/>
      <c r="BJ157" s="459"/>
      <c r="BK157" s="459"/>
      <c r="BL157" s="459"/>
      <c r="BM157" s="460"/>
      <c r="BN157" s="216"/>
      <c r="BO157" s="216"/>
      <c r="BP157" s="1"/>
      <c r="BQ157" s="120">
        <f>IF($F$3="","",IF(N157=$F$3,COUNTIF(BQ$23:BQ156,"&gt;0")+1,0))</f>
        <v>0</v>
      </c>
      <c r="BR157" s="1"/>
      <c r="BS157" s="20" t="str">
        <f>IF($N157="","",IF(VLOOKUP(VLOOKUP($N157,IMPOSTAZIONI!$E$6:$I$13,5,FALSE),IMPOSTAZIONI!$B$25:$N$32,3,FALSE)=0,"",VLOOKUP(VLOOKUP($N157,IMPOSTAZIONI!$E$6:$I$13,5,FALSE),IMPOSTAZIONI!$B$25:$N$32,3,FALSE)))</f>
        <v/>
      </c>
      <c r="BT157" s="20" t="str">
        <f>IF($N157="","",IF(VLOOKUP(VLOOKUP($N157,IMPOSTAZIONI!$E$6:$I$13,5,FALSE),IMPOSTAZIONI!$B$25:$N$32,6,FALSE)=0,"",VLOOKUP(VLOOKUP($N157,IMPOSTAZIONI!$E$6:$I$13,5,FALSE),IMPOSTAZIONI!$B$25:$N$32,6,FALSE)))</f>
        <v/>
      </c>
      <c r="BU157" s="20" t="str">
        <f>IF($N157="","",IF(VLOOKUP(VLOOKUP($N157,IMPOSTAZIONI!$E$6:$I$13,5,FALSE),IMPOSTAZIONI!$B$25:$N$32,9,FALSE)=0,"",VLOOKUP(VLOOKUP($N157,IMPOSTAZIONI!$E$6:$I$13,5,FALSE),IMPOSTAZIONI!$B$25:$N$32,9,FALSE)))</f>
        <v/>
      </c>
      <c r="BV157" s="20" t="str">
        <f>IF($N157="","",IF(VLOOKUP(VLOOKUP($N157,IMPOSTAZIONI!$E$6:$I$13,5,FALSE),IMPOSTAZIONI!$B$25:$N$32,12,FALSE)=0,"",VLOOKUP(VLOOKUP($N157,IMPOSTAZIONI!$E$6:$I$13,5,FALSE),IMPOSTAZIONI!$B$25:$N$32,12,FALSE)))</f>
        <v/>
      </c>
      <c r="BW157" s="221" t="str">
        <f t="shared" si="63"/>
        <v/>
      </c>
      <c r="BX157" s="221" t="str">
        <f t="shared" si="71"/>
        <v/>
      </c>
      <c r="BY157" s="221">
        <f t="shared" si="72"/>
        <v>0</v>
      </c>
      <c r="BZ157" s="231">
        <f t="shared" si="73"/>
        <v>0</v>
      </c>
      <c r="CA157" s="246">
        <f t="shared" si="74"/>
        <v>0</v>
      </c>
      <c r="CB157" s="246">
        <f t="shared" si="64"/>
        <v>0</v>
      </c>
      <c r="CC157" s="246" t="str">
        <f t="shared" si="65"/>
        <v/>
      </c>
      <c r="CD157" s="246">
        <f t="shared" si="75"/>
        <v>5</v>
      </c>
      <c r="CE157" s="246">
        <f t="shared" si="66"/>
        <v>0</v>
      </c>
      <c r="CF157" s="276">
        <f t="shared" si="70"/>
        <v>0</v>
      </c>
      <c r="CG157" s="277">
        <f t="shared" si="70"/>
        <v>0</v>
      </c>
      <c r="CH157" s="277">
        <f t="shared" si="70"/>
        <v>0</v>
      </c>
      <c r="CI157" s="278">
        <f t="shared" si="70"/>
        <v>0</v>
      </c>
      <c r="CJ157" s="280">
        <f t="shared" si="67"/>
        <v>0</v>
      </c>
      <c r="CK157" s="232">
        <f t="shared" si="76"/>
        <v>0</v>
      </c>
      <c r="CL157" s="1"/>
    </row>
    <row r="158" spans="1:90" ht="18" customHeight="1">
      <c r="A158" s="1"/>
      <c r="B158" s="1"/>
      <c r="C158" s="216"/>
      <c r="D158" s="287" t="str">
        <f t="shared" si="61"/>
        <v/>
      </c>
      <c r="E158" s="449" t="str">
        <f t="shared" si="62"/>
        <v/>
      </c>
      <c r="F158" s="450"/>
      <c r="G158" s="451"/>
      <c r="H158" s="452"/>
      <c r="I158" s="453"/>
      <c r="J158" s="453"/>
      <c r="K158" s="453"/>
      <c r="L158" s="453"/>
      <c r="M158" s="454"/>
      <c r="N158" s="455"/>
      <c r="O158" s="456"/>
      <c r="P158" s="456"/>
      <c r="Q158" s="456"/>
      <c r="R158" s="456"/>
      <c r="S158" s="456"/>
      <c r="T158" s="456"/>
      <c r="U158" s="456"/>
      <c r="V158" s="456"/>
      <c r="W158" s="456"/>
      <c r="X158" s="456"/>
      <c r="Y158" s="456"/>
      <c r="Z158" s="456"/>
      <c r="AA158" s="456"/>
      <c r="AB158" s="456"/>
      <c r="AC158" s="456"/>
      <c r="AD158" s="456"/>
      <c r="AE158" s="457"/>
      <c r="AF158" s="455"/>
      <c r="AG158" s="456"/>
      <c r="AH158" s="456"/>
      <c r="AI158" s="456"/>
      <c r="AJ158" s="456"/>
      <c r="AK158" s="456"/>
      <c r="AL158" s="456"/>
      <c r="AM158" s="456"/>
      <c r="AN158" s="457"/>
      <c r="AO158" s="455"/>
      <c r="AP158" s="456"/>
      <c r="AQ158" s="456"/>
      <c r="AR158" s="456"/>
      <c r="AS158" s="456"/>
      <c r="AT158" s="456"/>
      <c r="AU158" s="456"/>
      <c r="AV158" s="456"/>
      <c r="AW158" s="456"/>
      <c r="AX158" s="456"/>
      <c r="AY158" s="456"/>
      <c r="AZ158" s="456"/>
      <c r="BA158" s="456"/>
      <c r="BB158" s="456"/>
      <c r="BC158" s="456"/>
      <c r="BD158" s="456"/>
      <c r="BE158" s="456"/>
      <c r="BF158" s="456"/>
      <c r="BG158" s="457"/>
      <c r="BH158" s="458"/>
      <c r="BI158" s="459"/>
      <c r="BJ158" s="459"/>
      <c r="BK158" s="459"/>
      <c r="BL158" s="459"/>
      <c r="BM158" s="460"/>
      <c r="BN158" s="216"/>
      <c r="BO158" s="216"/>
      <c r="BP158" s="1"/>
      <c r="BQ158" s="120">
        <f>IF($F$3="","",IF(N158=$F$3,COUNTIF(BQ$23:BQ157,"&gt;0")+1,0))</f>
        <v>0</v>
      </c>
      <c r="BR158" s="1"/>
      <c r="BS158" s="20" t="str">
        <f>IF($N158="","",IF(VLOOKUP(VLOOKUP($N158,IMPOSTAZIONI!$E$6:$I$13,5,FALSE),IMPOSTAZIONI!$B$25:$N$32,3,FALSE)=0,"",VLOOKUP(VLOOKUP($N158,IMPOSTAZIONI!$E$6:$I$13,5,FALSE),IMPOSTAZIONI!$B$25:$N$32,3,FALSE)))</f>
        <v/>
      </c>
      <c r="BT158" s="20" t="str">
        <f>IF($N158="","",IF(VLOOKUP(VLOOKUP($N158,IMPOSTAZIONI!$E$6:$I$13,5,FALSE),IMPOSTAZIONI!$B$25:$N$32,6,FALSE)=0,"",VLOOKUP(VLOOKUP($N158,IMPOSTAZIONI!$E$6:$I$13,5,FALSE),IMPOSTAZIONI!$B$25:$N$32,6,FALSE)))</f>
        <v/>
      </c>
      <c r="BU158" s="20" t="str">
        <f>IF($N158="","",IF(VLOOKUP(VLOOKUP($N158,IMPOSTAZIONI!$E$6:$I$13,5,FALSE),IMPOSTAZIONI!$B$25:$N$32,9,FALSE)=0,"",VLOOKUP(VLOOKUP($N158,IMPOSTAZIONI!$E$6:$I$13,5,FALSE),IMPOSTAZIONI!$B$25:$N$32,9,FALSE)))</f>
        <v/>
      </c>
      <c r="BV158" s="20" t="str">
        <f>IF($N158="","",IF(VLOOKUP(VLOOKUP($N158,IMPOSTAZIONI!$E$6:$I$13,5,FALSE),IMPOSTAZIONI!$B$25:$N$32,12,FALSE)=0,"",VLOOKUP(VLOOKUP($N158,IMPOSTAZIONI!$E$6:$I$13,5,FALSE),IMPOSTAZIONI!$B$25:$N$32,12,FALSE)))</f>
        <v/>
      </c>
      <c r="BW158" s="221" t="str">
        <f t="shared" si="63"/>
        <v/>
      </c>
      <c r="BX158" s="221" t="str">
        <f t="shared" si="71"/>
        <v/>
      </c>
      <c r="BY158" s="221">
        <f t="shared" si="72"/>
        <v>0</v>
      </c>
      <c r="BZ158" s="231">
        <f t="shared" si="73"/>
        <v>0</v>
      </c>
      <c r="CA158" s="246">
        <f t="shared" si="74"/>
        <v>0</v>
      </c>
      <c r="CB158" s="246">
        <f t="shared" si="64"/>
        <v>0</v>
      </c>
      <c r="CC158" s="246" t="str">
        <f t="shared" si="65"/>
        <v/>
      </c>
      <c r="CD158" s="246">
        <f t="shared" si="75"/>
        <v>5</v>
      </c>
      <c r="CE158" s="246">
        <f t="shared" si="66"/>
        <v>0</v>
      </c>
      <c r="CF158" s="276">
        <f t="shared" si="70"/>
        <v>0</v>
      </c>
      <c r="CG158" s="277">
        <f t="shared" si="70"/>
        <v>0</v>
      </c>
      <c r="CH158" s="277">
        <f t="shared" si="70"/>
        <v>0</v>
      </c>
      <c r="CI158" s="278">
        <f t="shared" si="70"/>
        <v>0</v>
      </c>
      <c r="CJ158" s="280">
        <f t="shared" si="67"/>
        <v>0</v>
      </c>
      <c r="CK158" s="232">
        <f t="shared" si="76"/>
        <v>0</v>
      </c>
      <c r="CL158" s="1"/>
    </row>
    <row r="159" spans="1:90" ht="18" customHeight="1">
      <c r="A159" s="1"/>
      <c r="B159" s="1"/>
      <c r="C159" s="216"/>
      <c r="D159" s="287" t="str">
        <f t="shared" si="61"/>
        <v/>
      </c>
      <c r="E159" s="449" t="str">
        <f t="shared" si="62"/>
        <v/>
      </c>
      <c r="F159" s="450"/>
      <c r="G159" s="451"/>
      <c r="H159" s="452"/>
      <c r="I159" s="453"/>
      <c r="J159" s="453"/>
      <c r="K159" s="453"/>
      <c r="L159" s="453"/>
      <c r="M159" s="454"/>
      <c r="N159" s="455"/>
      <c r="O159" s="456"/>
      <c r="P159" s="456"/>
      <c r="Q159" s="456"/>
      <c r="R159" s="456"/>
      <c r="S159" s="456"/>
      <c r="T159" s="456"/>
      <c r="U159" s="456"/>
      <c r="V159" s="456"/>
      <c r="W159" s="456"/>
      <c r="X159" s="456"/>
      <c r="Y159" s="456"/>
      <c r="Z159" s="456"/>
      <c r="AA159" s="456"/>
      <c r="AB159" s="456"/>
      <c r="AC159" s="456"/>
      <c r="AD159" s="456"/>
      <c r="AE159" s="457"/>
      <c r="AF159" s="455"/>
      <c r="AG159" s="456"/>
      <c r="AH159" s="456"/>
      <c r="AI159" s="456"/>
      <c r="AJ159" s="456"/>
      <c r="AK159" s="456"/>
      <c r="AL159" s="456"/>
      <c r="AM159" s="456"/>
      <c r="AN159" s="457"/>
      <c r="AO159" s="455"/>
      <c r="AP159" s="456"/>
      <c r="AQ159" s="456"/>
      <c r="AR159" s="456"/>
      <c r="AS159" s="456"/>
      <c r="AT159" s="456"/>
      <c r="AU159" s="456"/>
      <c r="AV159" s="456"/>
      <c r="AW159" s="456"/>
      <c r="AX159" s="456"/>
      <c r="AY159" s="456"/>
      <c r="AZ159" s="456"/>
      <c r="BA159" s="456"/>
      <c r="BB159" s="456"/>
      <c r="BC159" s="456"/>
      <c r="BD159" s="456"/>
      <c r="BE159" s="456"/>
      <c r="BF159" s="456"/>
      <c r="BG159" s="457"/>
      <c r="BH159" s="458"/>
      <c r="BI159" s="459"/>
      <c r="BJ159" s="459"/>
      <c r="BK159" s="459"/>
      <c r="BL159" s="459"/>
      <c r="BM159" s="460"/>
      <c r="BN159" s="216"/>
      <c r="BO159" s="216"/>
      <c r="BP159" s="1"/>
      <c r="BQ159" s="120">
        <f>IF($F$3="","",IF(N159=$F$3,COUNTIF(BQ$23:BQ158,"&gt;0")+1,0))</f>
        <v>0</v>
      </c>
      <c r="BR159" s="1"/>
      <c r="BS159" s="20" t="str">
        <f>IF($N159="","",IF(VLOOKUP(VLOOKUP($N159,IMPOSTAZIONI!$E$6:$I$13,5,FALSE),IMPOSTAZIONI!$B$25:$N$32,3,FALSE)=0,"",VLOOKUP(VLOOKUP($N159,IMPOSTAZIONI!$E$6:$I$13,5,FALSE),IMPOSTAZIONI!$B$25:$N$32,3,FALSE)))</f>
        <v/>
      </c>
      <c r="BT159" s="20" t="str">
        <f>IF($N159="","",IF(VLOOKUP(VLOOKUP($N159,IMPOSTAZIONI!$E$6:$I$13,5,FALSE),IMPOSTAZIONI!$B$25:$N$32,6,FALSE)=0,"",VLOOKUP(VLOOKUP($N159,IMPOSTAZIONI!$E$6:$I$13,5,FALSE),IMPOSTAZIONI!$B$25:$N$32,6,FALSE)))</f>
        <v/>
      </c>
      <c r="BU159" s="20" t="str">
        <f>IF($N159="","",IF(VLOOKUP(VLOOKUP($N159,IMPOSTAZIONI!$E$6:$I$13,5,FALSE),IMPOSTAZIONI!$B$25:$N$32,9,FALSE)=0,"",VLOOKUP(VLOOKUP($N159,IMPOSTAZIONI!$E$6:$I$13,5,FALSE),IMPOSTAZIONI!$B$25:$N$32,9,FALSE)))</f>
        <v/>
      </c>
      <c r="BV159" s="20" t="str">
        <f>IF($N159="","",IF(VLOOKUP(VLOOKUP($N159,IMPOSTAZIONI!$E$6:$I$13,5,FALSE),IMPOSTAZIONI!$B$25:$N$32,12,FALSE)=0,"",VLOOKUP(VLOOKUP($N159,IMPOSTAZIONI!$E$6:$I$13,5,FALSE),IMPOSTAZIONI!$B$25:$N$32,12,FALSE)))</f>
        <v/>
      </c>
      <c r="BW159" s="221" t="str">
        <f t="shared" si="63"/>
        <v/>
      </c>
      <c r="BX159" s="221" t="str">
        <f t="shared" si="71"/>
        <v/>
      </c>
      <c r="BY159" s="221">
        <f t="shared" si="72"/>
        <v>0</v>
      </c>
      <c r="BZ159" s="231">
        <f t="shared" si="73"/>
        <v>0</v>
      </c>
      <c r="CA159" s="246">
        <f t="shared" si="74"/>
        <v>0</v>
      </c>
      <c r="CB159" s="246">
        <f t="shared" si="64"/>
        <v>0</v>
      </c>
      <c r="CC159" s="246" t="str">
        <f t="shared" si="65"/>
        <v/>
      </c>
      <c r="CD159" s="246">
        <f t="shared" si="75"/>
        <v>5</v>
      </c>
      <c r="CE159" s="246">
        <f t="shared" si="66"/>
        <v>0</v>
      </c>
      <c r="CF159" s="276">
        <f t="shared" si="70"/>
        <v>0</v>
      </c>
      <c r="CG159" s="277">
        <f t="shared" si="70"/>
        <v>0</v>
      </c>
      <c r="CH159" s="277">
        <f t="shared" si="70"/>
        <v>0</v>
      </c>
      <c r="CI159" s="278">
        <f t="shared" si="70"/>
        <v>0</v>
      </c>
      <c r="CJ159" s="280">
        <f t="shared" si="67"/>
        <v>0</v>
      </c>
      <c r="CK159" s="232">
        <f t="shared" si="76"/>
        <v>0</v>
      </c>
      <c r="CL159" s="1"/>
    </row>
    <row r="160" spans="1:90" ht="18" customHeight="1">
      <c r="A160" s="1"/>
      <c r="B160" s="1"/>
      <c r="C160" s="216"/>
      <c r="D160" s="287" t="str">
        <f t="shared" si="61"/>
        <v/>
      </c>
      <c r="E160" s="449" t="str">
        <f t="shared" si="62"/>
        <v/>
      </c>
      <c r="F160" s="450"/>
      <c r="G160" s="451"/>
      <c r="H160" s="452"/>
      <c r="I160" s="453"/>
      <c r="J160" s="453"/>
      <c r="K160" s="453"/>
      <c r="L160" s="453"/>
      <c r="M160" s="454"/>
      <c r="N160" s="455"/>
      <c r="O160" s="456"/>
      <c r="P160" s="456"/>
      <c r="Q160" s="456"/>
      <c r="R160" s="456"/>
      <c r="S160" s="456"/>
      <c r="T160" s="456"/>
      <c r="U160" s="456"/>
      <c r="V160" s="456"/>
      <c r="W160" s="456"/>
      <c r="X160" s="456"/>
      <c r="Y160" s="456"/>
      <c r="Z160" s="456"/>
      <c r="AA160" s="456"/>
      <c r="AB160" s="456"/>
      <c r="AC160" s="456"/>
      <c r="AD160" s="456"/>
      <c r="AE160" s="457"/>
      <c r="AF160" s="455"/>
      <c r="AG160" s="456"/>
      <c r="AH160" s="456"/>
      <c r="AI160" s="456"/>
      <c r="AJ160" s="456"/>
      <c r="AK160" s="456"/>
      <c r="AL160" s="456"/>
      <c r="AM160" s="456"/>
      <c r="AN160" s="457"/>
      <c r="AO160" s="455"/>
      <c r="AP160" s="456"/>
      <c r="AQ160" s="456"/>
      <c r="AR160" s="456"/>
      <c r="AS160" s="456"/>
      <c r="AT160" s="456"/>
      <c r="AU160" s="456"/>
      <c r="AV160" s="456"/>
      <c r="AW160" s="456"/>
      <c r="AX160" s="456"/>
      <c r="AY160" s="456"/>
      <c r="AZ160" s="456"/>
      <c r="BA160" s="456"/>
      <c r="BB160" s="456"/>
      <c r="BC160" s="456"/>
      <c r="BD160" s="456"/>
      <c r="BE160" s="456"/>
      <c r="BF160" s="456"/>
      <c r="BG160" s="457"/>
      <c r="BH160" s="458"/>
      <c r="BI160" s="459"/>
      <c r="BJ160" s="459"/>
      <c r="BK160" s="459"/>
      <c r="BL160" s="459"/>
      <c r="BM160" s="460"/>
      <c r="BN160" s="216"/>
      <c r="BO160" s="216"/>
      <c r="BP160" s="1"/>
      <c r="BQ160" s="120">
        <f>IF($F$3="","",IF(N160=$F$3,COUNTIF(BQ$23:BQ159,"&gt;0")+1,0))</f>
        <v>0</v>
      </c>
      <c r="BR160" s="1"/>
      <c r="BS160" s="20" t="str">
        <f>IF($N160="","",IF(VLOOKUP(VLOOKUP($N160,IMPOSTAZIONI!$E$6:$I$13,5,FALSE),IMPOSTAZIONI!$B$25:$N$32,3,FALSE)=0,"",VLOOKUP(VLOOKUP($N160,IMPOSTAZIONI!$E$6:$I$13,5,FALSE),IMPOSTAZIONI!$B$25:$N$32,3,FALSE)))</f>
        <v/>
      </c>
      <c r="BT160" s="20" t="str">
        <f>IF($N160="","",IF(VLOOKUP(VLOOKUP($N160,IMPOSTAZIONI!$E$6:$I$13,5,FALSE),IMPOSTAZIONI!$B$25:$N$32,6,FALSE)=0,"",VLOOKUP(VLOOKUP($N160,IMPOSTAZIONI!$E$6:$I$13,5,FALSE),IMPOSTAZIONI!$B$25:$N$32,6,FALSE)))</f>
        <v/>
      </c>
      <c r="BU160" s="20" t="str">
        <f>IF($N160="","",IF(VLOOKUP(VLOOKUP($N160,IMPOSTAZIONI!$E$6:$I$13,5,FALSE),IMPOSTAZIONI!$B$25:$N$32,9,FALSE)=0,"",VLOOKUP(VLOOKUP($N160,IMPOSTAZIONI!$E$6:$I$13,5,FALSE),IMPOSTAZIONI!$B$25:$N$32,9,FALSE)))</f>
        <v/>
      </c>
      <c r="BV160" s="20" t="str">
        <f>IF($N160="","",IF(VLOOKUP(VLOOKUP($N160,IMPOSTAZIONI!$E$6:$I$13,5,FALSE),IMPOSTAZIONI!$B$25:$N$32,12,FALSE)=0,"",VLOOKUP(VLOOKUP($N160,IMPOSTAZIONI!$E$6:$I$13,5,FALSE),IMPOSTAZIONI!$B$25:$N$32,12,FALSE)))</f>
        <v/>
      </c>
      <c r="BW160" s="221" t="str">
        <f t="shared" si="63"/>
        <v/>
      </c>
      <c r="BX160" s="221" t="str">
        <f t="shared" si="71"/>
        <v/>
      </c>
      <c r="BY160" s="221">
        <f t="shared" si="72"/>
        <v>0</v>
      </c>
      <c r="BZ160" s="231">
        <f t="shared" si="73"/>
        <v>0</v>
      </c>
      <c r="CA160" s="246">
        <f t="shared" si="74"/>
        <v>0</v>
      </c>
      <c r="CB160" s="246">
        <f t="shared" si="64"/>
        <v>0</v>
      </c>
      <c r="CC160" s="246" t="str">
        <f t="shared" si="65"/>
        <v/>
      </c>
      <c r="CD160" s="246">
        <f t="shared" si="75"/>
        <v>5</v>
      </c>
      <c r="CE160" s="246">
        <f t="shared" si="66"/>
        <v>0</v>
      </c>
      <c r="CF160" s="276">
        <f t="shared" si="70"/>
        <v>0</v>
      </c>
      <c r="CG160" s="277">
        <f t="shared" si="70"/>
        <v>0</v>
      </c>
      <c r="CH160" s="277">
        <f t="shared" si="70"/>
        <v>0</v>
      </c>
      <c r="CI160" s="278">
        <f t="shared" si="70"/>
        <v>0</v>
      </c>
      <c r="CJ160" s="280">
        <f t="shared" si="67"/>
        <v>0</v>
      </c>
      <c r="CK160" s="232">
        <f t="shared" si="76"/>
        <v>0</v>
      </c>
      <c r="CL160" s="1"/>
    </row>
    <row r="161" spans="1:90" ht="18" customHeight="1">
      <c r="A161" s="1"/>
      <c r="B161" s="1"/>
      <c r="C161" s="216"/>
      <c r="D161" s="287" t="str">
        <f t="shared" si="61"/>
        <v/>
      </c>
      <c r="E161" s="449" t="str">
        <f t="shared" si="62"/>
        <v/>
      </c>
      <c r="F161" s="450"/>
      <c r="G161" s="451"/>
      <c r="H161" s="452"/>
      <c r="I161" s="453"/>
      <c r="J161" s="453"/>
      <c r="K161" s="453"/>
      <c r="L161" s="453"/>
      <c r="M161" s="454"/>
      <c r="N161" s="455"/>
      <c r="O161" s="456"/>
      <c r="P161" s="456"/>
      <c r="Q161" s="456"/>
      <c r="R161" s="456"/>
      <c r="S161" s="456"/>
      <c r="T161" s="456"/>
      <c r="U161" s="456"/>
      <c r="V161" s="456"/>
      <c r="W161" s="456"/>
      <c r="X161" s="456"/>
      <c r="Y161" s="456"/>
      <c r="Z161" s="456"/>
      <c r="AA161" s="456"/>
      <c r="AB161" s="456"/>
      <c r="AC161" s="456"/>
      <c r="AD161" s="456"/>
      <c r="AE161" s="457"/>
      <c r="AF161" s="455"/>
      <c r="AG161" s="456"/>
      <c r="AH161" s="456"/>
      <c r="AI161" s="456"/>
      <c r="AJ161" s="456"/>
      <c r="AK161" s="456"/>
      <c r="AL161" s="456"/>
      <c r="AM161" s="456"/>
      <c r="AN161" s="457"/>
      <c r="AO161" s="455"/>
      <c r="AP161" s="456"/>
      <c r="AQ161" s="456"/>
      <c r="AR161" s="456"/>
      <c r="AS161" s="456"/>
      <c r="AT161" s="456"/>
      <c r="AU161" s="456"/>
      <c r="AV161" s="456"/>
      <c r="AW161" s="456"/>
      <c r="AX161" s="456"/>
      <c r="AY161" s="456"/>
      <c r="AZ161" s="456"/>
      <c r="BA161" s="456"/>
      <c r="BB161" s="456"/>
      <c r="BC161" s="456"/>
      <c r="BD161" s="456"/>
      <c r="BE161" s="456"/>
      <c r="BF161" s="456"/>
      <c r="BG161" s="457"/>
      <c r="BH161" s="458"/>
      <c r="BI161" s="459"/>
      <c r="BJ161" s="459"/>
      <c r="BK161" s="459"/>
      <c r="BL161" s="459"/>
      <c r="BM161" s="460"/>
      <c r="BN161" s="216"/>
      <c r="BO161" s="216"/>
      <c r="BP161" s="1"/>
      <c r="BQ161" s="120">
        <f>IF($F$3="","",IF(N161=$F$3,COUNTIF(BQ$23:BQ160,"&gt;0")+1,0))</f>
        <v>0</v>
      </c>
      <c r="BR161" s="1"/>
      <c r="BS161" s="20" t="str">
        <f>IF($N161="","",IF(VLOOKUP(VLOOKUP($N161,IMPOSTAZIONI!$E$6:$I$13,5,FALSE),IMPOSTAZIONI!$B$25:$N$32,3,FALSE)=0,"",VLOOKUP(VLOOKUP($N161,IMPOSTAZIONI!$E$6:$I$13,5,FALSE),IMPOSTAZIONI!$B$25:$N$32,3,FALSE)))</f>
        <v/>
      </c>
      <c r="BT161" s="20" t="str">
        <f>IF($N161="","",IF(VLOOKUP(VLOOKUP($N161,IMPOSTAZIONI!$E$6:$I$13,5,FALSE),IMPOSTAZIONI!$B$25:$N$32,6,FALSE)=0,"",VLOOKUP(VLOOKUP($N161,IMPOSTAZIONI!$E$6:$I$13,5,FALSE),IMPOSTAZIONI!$B$25:$N$32,6,FALSE)))</f>
        <v/>
      </c>
      <c r="BU161" s="20" t="str">
        <f>IF($N161="","",IF(VLOOKUP(VLOOKUP($N161,IMPOSTAZIONI!$E$6:$I$13,5,FALSE),IMPOSTAZIONI!$B$25:$N$32,9,FALSE)=0,"",VLOOKUP(VLOOKUP($N161,IMPOSTAZIONI!$E$6:$I$13,5,FALSE),IMPOSTAZIONI!$B$25:$N$32,9,FALSE)))</f>
        <v/>
      </c>
      <c r="BV161" s="20" t="str">
        <f>IF($N161="","",IF(VLOOKUP(VLOOKUP($N161,IMPOSTAZIONI!$E$6:$I$13,5,FALSE),IMPOSTAZIONI!$B$25:$N$32,12,FALSE)=0,"",VLOOKUP(VLOOKUP($N161,IMPOSTAZIONI!$E$6:$I$13,5,FALSE),IMPOSTAZIONI!$B$25:$N$32,12,FALSE)))</f>
        <v/>
      </c>
      <c r="BW161" s="221" t="str">
        <f t="shared" si="63"/>
        <v/>
      </c>
      <c r="BX161" s="221" t="str">
        <f t="shared" si="71"/>
        <v/>
      </c>
      <c r="BY161" s="221">
        <f t="shared" si="72"/>
        <v>0</v>
      </c>
      <c r="BZ161" s="231">
        <f t="shared" si="73"/>
        <v>0</v>
      </c>
      <c r="CA161" s="246">
        <f t="shared" si="74"/>
        <v>0</v>
      </c>
      <c r="CB161" s="246">
        <f t="shared" si="64"/>
        <v>0</v>
      </c>
      <c r="CC161" s="246" t="str">
        <f t="shared" si="65"/>
        <v/>
      </c>
      <c r="CD161" s="246">
        <f t="shared" si="75"/>
        <v>5</v>
      </c>
      <c r="CE161" s="246">
        <f t="shared" si="66"/>
        <v>0</v>
      </c>
      <c r="CF161" s="276">
        <f t="shared" si="70"/>
        <v>0</v>
      </c>
      <c r="CG161" s="277">
        <f t="shared" si="70"/>
        <v>0</v>
      </c>
      <c r="CH161" s="277">
        <f t="shared" si="70"/>
        <v>0</v>
      </c>
      <c r="CI161" s="278">
        <f t="shared" si="70"/>
        <v>0</v>
      </c>
      <c r="CJ161" s="280">
        <f t="shared" si="67"/>
        <v>0</v>
      </c>
      <c r="CK161" s="232">
        <f t="shared" si="76"/>
        <v>0</v>
      </c>
      <c r="CL161" s="1"/>
    </row>
    <row r="162" spans="1:90" ht="18" customHeight="1">
      <c r="A162" s="1"/>
      <c r="B162" s="1"/>
      <c r="C162" s="216"/>
      <c r="D162" s="287" t="str">
        <f t="shared" si="61"/>
        <v/>
      </c>
      <c r="E162" s="449" t="str">
        <f t="shared" si="62"/>
        <v/>
      </c>
      <c r="F162" s="450"/>
      <c r="G162" s="451"/>
      <c r="H162" s="452"/>
      <c r="I162" s="453"/>
      <c r="J162" s="453"/>
      <c r="K162" s="453"/>
      <c r="L162" s="453"/>
      <c r="M162" s="454"/>
      <c r="N162" s="455"/>
      <c r="O162" s="456"/>
      <c r="P162" s="456"/>
      <c r="Q162" s="456"/>
      <c r="R162" s="456"/>
      <c r="S162" s="456"/>
      <c r="T162" s="456"/>
      <c r="U162" s="456"/>
      <c r="V162" s="456"/>
      <c r="W162" s="456"/>
      <c r="X162" s="456"/>
      <c r="Y162" s="456"/>
      <c r="Z162" s="456"/>
      <c r="AA162" s="456"/>
      <c r="AB162" s="456"/>
      <c r="AC162" s="456"/>
      <c r="AD162" s="456"/>
      <c r="AE162" s="457"/>
      <c r="AF162" s="455"/>
      <c r="AG162" s="456"/>
      <c r="AH162" s="456"/>
      <c r="AI162" s="456"/>
      <c r="AJ162" s="456"/>
      <c r="AK162" s="456"/>
      <c r="AL162" s="456"/>
      <c r="AM162" s="456"/>
      <c r="AN162" s="457"/>
      <c r="AO162" s="455"/>
      <c r="AP162" s="456"/>
      <c r="AQ162" s="456"/>
      <c r="AR162" s="456"/>
      <c r="AS162" s="456"/>
      <c r="AT162" s="456"/>
      <c r="AU162" s="456"/>
      <c r="AV162" s="456"/>
      <c r="AW162" s="456"/>
      <c r="AX162" s="456"/>
      <c r="AY162" s="456"/>
      <c r="AZ162" s="456"/>
      <c r="BA162" s="456"/>
      <c r="BB162" s="456"/>
      <c r="BC162" s="456"/>
      <c r="BD162" s="456"/>
      <c r="BE162" s="456"/>
      <c r="BF162" s="456"/>
      <c r="BG162" s="457"/>
      <c r="BH162" s="458"/>
      <c r="BI162" s="459"/>
      <c r="BJ162" s="459"/>
      <c r="BK162" s="459"/>
      <c r="BL162" s="459"/>
      <c r="BM162" s="460"/>
      <c r="BN162" s="216"/>
      <c r="BO162" s="216"/>
      <c r="BP162" s="1"/>
      <c r="BQ162" s="120">
        <f>IF($F$3="","",IF(N162=$F$3,COUNTIF(BQ$23:BQ161,"&gt;0")+1,0))</f>
        <v>0</v>
      </c>
      <c r="BR162" s="1"/>
      <c r="BS162" s="20" t="str">
        <f>IF($N162="","",IF(VLOOKUP(VLOOKUP($N162,IMPOSTAZIONI!$E$6:$I$13,5,FALSE),IMPOSTAZIONI!$B$25:$N$32,3,FALSE)=0,"",VLOOKUP(VLOOKUP($N162,IMPOSTAZIONI!$E$6:$I$13,5,FALSE),IMPOSTAZIONI!$B$25:$N$32,3,FALSE)))</f>
        <v/>
      </c>
      <c r="BT162" s="20" t="str">
        <f>IF($N162="","",IF(VLOOKUP(VLOOKUP($N162,IMPOSTAZIONI!$E$6:$I$13,5,FALSE),IMPOSTAZIONI!$B$25:$N$32,6,FALSE)=0,"",VLOOKUP(VLOOKUP($N162,IMPOSTAZIONI!$E$6:$I$13,5,FALSE),IMPOSTAZIONI!$B$25:$N$32,6,FALSE)))</f>
        <v/>
      </c>
      <c r="BU162" s="20" t="str">
        <f>IF($N162="","",IF(VLOOKUP(VLOOKUP($N162,IMPOSTAZIONI!$E$6:$I$13,5,FALSE),IMPOSTAZIONI!$B$25:$N$32,9,FALSE)=0,"",VLOOKUP(VLOOKUP($N162,IMPOSTAZIONI!$E$6:$I$13,5,FALSE),IMPOSTAZIONI!$B$25:$N$32,9,FALSE)))</f>
        <v/>
      </c>
      <c r="BV162" s="20" t="str">
        <f>IF($N162="","",IF(VLOOKUP(VLOOKUP($N162,IMPOSTAZIONI!$E$6:$I$13,5,FALSE),IMPOSTAZIONI!$B$25:$N$32,12,FALSE)=0,"",VLOOKUP(VLOOKUP($N162,IMPOSTAZIONI!$E$6:$I$13,5,FALSE),IMPOSTAZIONI!$B$25:$N$32,12,FALSE)))</f>
        <v/>
      </c>
      <c r="BW162" s="221" t="str">
        <f t="shared" si="63"/>
        <v/>
      </c>
      <c r="BX162" s="221" t="str">
        <f t="shared" si="71"/>
        <v/>
      </c>
      <c r="BY162" s="221">
        <f t="shared" si="72"/>
        <v>0</v>
      </c>
      <c r="BZ162" s="231">
        <f t="shared" si="73"/>
        <v>0</v>
      </c>
      <c r="CA162" s="246">
        <f t="shared" si="74"/>
        <v>0</v>
      </c>
      <c r="CB162" s="246">
        <f t="shared" si="64"/>
        <v>0</v>
      </c>
      <c r="CC162" s="246" t="str">
        <f t="shared" si="65"/>
        <v/>
      </c>
      <c r="CD162" s="246">
        <f t="shared" si="75"/>
        <v>5</v>
      </c>
      <c r="CE162" s="246">
        <f t="shared" si="66"/>
        <v>0</v>
      </c>
      <c r="CF162" s="276">
        <f t="shared" si="70"/>
        <v>0</v>
      </c>
      <c r="CG162" s="277">
        <f t="shared" si="70"/>
        <v>0</v>
      </c>
      <c r="CH162" s="277">
        <f t="shared" si="70"/>
        <v>0</v>
      </c>
      <c r="CI162" s="278">
        <f t="shared" si="70"/>
        <v>0</v>
      </c>
      <c r="CJ162" s="280">
        <f t="shared" si="67"/>
        <v>0</v>
      </c>
      <c r="CK162" s="232">
        <f t="shared" si="76"/>
        <v>0</v>
      </c>
      <c r="CL162" s="1"/>
    </row>
    <row r="163" spans="1:90" ht="18" customHeight="1">
      <c r="A163" s="1"/>
      <c r="B163" s="1"/>
      <c r="C163" s="216"/>
      <c r="D163" s="287" t="str">
        <f t="shared" si="61"/>
        <v/>
      </c>
      <c r="E163" s="449" t="str">
        <f t="shared" si="62"/>
        <v/>
      </c>
      <c r="F163" s="450"/>
      <c r="G163" s="451"/>
      <c r="H163" s="452"/>
      <c r="I163" s="453"/>
      <c r="J163" s="453"/>
      <c r="K163" s="453"/>
      <c r="L163" s="453"/>
      <c r="M163" s="454"/>
      <c r="N163" s="455"/>
      <c r="O163" s="456"/>
      <c r="P163" s="456"/>
      <c r="Q163" s="456"/>
      <c r="R163" s="456"/>
      <c r="S163" s="456"/>
      <c r="T163" s="456"/>
      <c r="U163" s="456"/>
      <c r="V163" s="456"/>
      <c r="W163" s="456"/>
      <c r="X163" s="456"/>
      <c r="Y163" s="456"/>
      <c r="Z163" s="456"/>
      <c r="AA163" s="456"/>
      <c r="AB163" s="456"/>
      <c r="AC163" s="456"/>
      <c r="AD163" s="456"/>
      <c r="AE163" s="457"/>
      <c r="AF163" s="455"/>
      <c r="AG163" s="456"/>
      <c r="AH163" s="456"/>
      <c r="AI163" s="456"/>
      <c r="AJ163" s="456"/>
      <c r="AK163" s="456"/>
      <c r="AL163" s="456"/>
      <c r="AM163" s="456"/>
      <c r="AN163" s="457"/>
      <c r="AO163" s="455"/>
      <c r="AP163" s="456"/>
      <c r="AQ163" s="456"/>
      <c r="AR163" s="456"/>
      <c r="AS163" s="456"/>
      <c r="AT163" s="456"/>
      <c r="AU163" s="456"/>
      <c r="AV163" s="456"/>
      <c r="AW163" s="456"/>
      <c r="AX163" s="456"/>
      <c r="AY163" s="456"/>
      <c r="AZ163" s="456"/>
      <c r="BA163" s="456"/>
      <c r="BB163" s="456"/>
      <c r="BC163" s="456"/>
      <c r="BD163" s="456"/>
      <c r="BE163" s="456"/>
      <c r="BF163" s="456"/>
      <c r="BG163" s="457"/>
      <c r="BH163" s="458"/>
      <c r="BI163" s="459"/>
      <c r="BJ163" s="459"/>
      <c r="BK163" s="459"/>
      <c r="BL163" s="459"/>
      <c r="BM163" s="460"/>
      <c r="BN163" s="216"/>
      <c r="BO163" s="216"/>
      <c r="BP163" s="1"/>
      <c r="BQ163" s="120">
        <f>IF($F$3="","",IF(N163=$F$3,COUNTIF(BQ$23:BQ162,"&gt;0")+1,0))</f>
        <v>0</v>
      </c>
      <c r="BR163" s="1"/>
      <c r="BS163" s="20" t="str">
        <f>IF($N163="","",IF(VLOOKUP(VLOOKUP($N163,IMPOSTAZIONI!$E$6:$I$13,5,FALSE),IMPOSTAZIONI!$B$25:$N$32,3,FALSE)=0,"",VLOOKUP(VLOOKUP($N163,IMPOSTAZIONI!$E$6:$I$13,5,FALSE),IMPOSTAZIONI!$B$25:$N$32,3,FALSE)))</f>
        <v/>
      </c>
      <c r="BT163" s="20" t="str">
        <f>IF($N163="","",IF(VLOOKUP(VLOOKUP($N163,IMPOSTAZIONI!$E$6:$I$13,5,FALSE),IMPOSTAZIONI!$B$25:$N$32,6,FALSE)=0,"",VLOOKUP(VLOOKUP($N163,IMPOSTAZIONI!$E$6:$I$13,5,FALSE),IMPOSTAZIONI!$B$25:$N$32,6,FALSE)))</f>
        <v/>
      </c>
      <c r="BU163" s="20" t="str">
        <f>IF($N163="","",IF(VLOOKUP(VLOOKUP($N163,IMPOSTAZIONI!$E$6:$I$13,5,FALSE),IMPOSTAZIONI!$B$25:$N$32,9,FALSE)=0,"",VLOOKUP(VLOOKUP($N163,IMPOSTAZIONI!$E$6:$I$13,5,FALSE),IMPOSTAZIONI!$B$25:$N$32,9,FALSE)))</f>
        <v/>
      </c>
      <c r="BV163" s="20" t="str">
        <f>IF($N163="","",IF(VLOOKUP(VLOOKUP($N163,IMPOSTAZIONI!$E$6:$I$13,5,FALSE),IMPOSTAZIONI!$B$25:$N$32,12,FALSE)=0,"",VLOOKUP(VLOOKUP($N163,IMPOSTAZIONI!$E$6:$I$13,5,FALSE),IMPOSTAZIONI!$B$25:$N$32,12,FALSE)))</f>
        <v/>
      </c>
      <c r="BW163" s="221" t="str">
        <f t="shared" si="63"/>
        <v/>
      </c>
      <c r="BX163" s="221" t="str">
        <f t="shared" si="71"/>
        <v/>
      </c>
      <c r="BY163" s="221">
        <f t="shared" si="72"/>
        <v>0</v>
      </c>
      <c r="BZ163" s="231">
        <f t="shared" si="73"/>
        <v>0</v>
      </c>
      <c r="CA163" s="246">
        <f t="shared" si="74"/>
        <v>0</v>
      </c>
      <c r="CB163" s="246">
        <f t="shared" si="64"/>
        <v>0</v>
      </c>
      <c r="CC163" s="246" t="str">
        <f t="shared" si="65"/>
        <v/>
      </c>
      <c r="CD163" s="246">
        <f t="shared" si="75"/>
        <v>5</v>
      </c>
      <c r="CE163" s="246">
        <f t="shared" si="66"/>
        <v>0</v>
      </c>
      <c r="CF163" s="276">
        <f t="shared" ref="CF163:CI182" si="77">COUNTIF($CE$23:$CE$3022,CONCATENATE($CD163,CF$21))</f>
        <v>0</v>
      </c>
      <c r="CG163" s="277">
        <f t="shared" si="77"/>
        <v>0</v>
      </c>
      <c r="CH163" s="277">
        <f t="shared" si="77"/>
        <v>0</v>
      </c>
      <c r="CI163" s="278">
        <f t="shared" si="77"/>
        <v>0</v>
      </c>
      <c r="CJ163" s="280">
        <f t="shared" si="67"/>
        <v>0</v>
      </c>
      <c r="CK163" s="232">
        <f t="shared" si="76"/>
        <v>0</v>
      </c>
      <c r="CL163" s="1"/>
    </row>
    <row r="164" spans="1:90" ht="18" customHeight="1">
      <c r="A164" s="1"/>
      <c r="B164" s="1"/>
      <c r="C164" s="216"/>
      <c r="D164" s="287" t="str">
        <f t="shared" si="61"/>
        <v/>
      </c>
      <c r="E164" s="449" t="str">
        <f t="shared" si="62"/>
        <v/>
      </c>
      <c r="F164" s="450"/>
      <c r="G164" s="451"/>
      <c r="H164" s="452"/>
      <c r="I164" s="453"/>
      <c r="J164" s="453"/>
      <c r="K164" s="453"/>
      <c r="L164" s="453"/>
      <c r="M164" s="454"/>
      <c r="N164" s="455"/>
      <c r="O164" s="456"/>
      <c r="P164" s="456"/>
      <c r="Q164" s="456"/>
      <c r="R164" s="456"/>
      <c r="S164" s="456"/>
      <c r="T164" s="456"/>
      <c r="U164" s="456"/>
      <c r="V164" s="456"/>
      <c r="W164" s="456"/>
      <c r="X164" s="456"/>
      <c r="Y164" s="456"/>
      <c r="Z164" s="456"/>
      <c r="AA164" s="456"/>
      <c r="AB164" s="456"/>
      <c r="AC164" s="456"/>
      <c r="AD164" s="456"/>
      <c r="AE164" s="457"/>
      <c r="AF164" s="455"/>
      <c r="AG164" s="456"/>
      <c r="AH164" s="456"/>
      <c r="AI164" s="456"/>
      <c r="AJ164" s="456"/>
      <c r="AK164" s="456"/>
      <c r="AL164" s="456"/>
      <c r="AM164" s="456"/>
      <c r="AN164" s="457"/>
      <c r="AO164" s="455"/>
      <c r="AP164" s="456"/>
      <c r="AQ164" s="456"/>
      <c r="AR164" s="456"/>
      <c r="AS164" s="456"/>
      <c r="AT164" s="456"/>
      <c r="AU164" s="456"/>
      <c r="AV164" s="456"/>
      <c r="AW164" s="456"/>
      <c r="AX164" s="456"/>
      <c r="AY164" s="456"/>
      <c r="AZ164" s="456"/>
      <c r="BA164" s="456"/>
      <c r="BB164" s="456"/>
      <c r="BC164" s="456"/>
      <c r="BD164" s="456"/>
      <c r="BE164" s="456"/>
      <c r="BF164" s="456"/>
      <c r="BG164" s="457"/>
      <c r="BH164" s="458"/>
      <c r="BI164" s="459"/>
      <c r="BJ164" s="459"/>
      <c r="BK164" s="459"/>
      <c r="BL164" s="459"/>
      <c r="BM164" s="460"/>
      <c r="BN164" s="216"/>
      <c r="BO164" s="216"/>
      <c r="BP164" s="1"/>
      <c r="BQ164" s="120">
        <f>IF($F$3="","",IF(N164=$F$3,COUNTIF(BQ$23:BQ163,"&gt;0")+1,0))</f>
        <v>0</v>
      </c>
      <c r="BR164" s="1"/>
      <c r="BS164" s="20" t="str">
        <f>IF($N164="","",IF(VLOOKUP(VLOOKUP($N164,IMPOSTAZIONI!$E$6:$I$13,5,FALSE),IMPOSTAZIONI!$B$25:$N$32,3,FALSE)=0,"",VLOOKUP(VLOOKUP($N164,IMPOSTAZIONI!$E$6:$I$13,5,FALSE),IMPOSTAZIONI!$B$25:$N$32,3,FALSE)))</f>
        <v/>
      </c>
      <c r="BT164" s="20" t="str">
        <f>IF($N164="","",IF(VLOOKUP(VLOOKUP($N164,IMPOSTAZIONI!$E$6:$I$13,5,FALSE),IMPOSTAZIONI!$B$25:$N$32,6,FALSE)=0,"",VLOOKUP(VLOOKUP($N164,IMPOSTAZIONI!$E$6:$I$13,5,FALSE),IMPOSTAZIONI!$B$25:$N$32,6,FALSE)))</f>
        <v/>
      </c>
      <c r="BU164" s="20" t="str">
        <f>IF($N164="","",IF(VLOOKUP(VLOOKUP($N164,IMPOSTAZIONI!$E$6:$I$13,5,FALSE),IMPOSTAZIONI!$B$25:$N$32,9,FALSE)=0,"",VLOOKUP(VLOOKUP($N164,IMPOSTAZIONI!$E$6:$I$13,5,FALSE),IMPOSTAZIONI!$B$25:$N$32,9,FALSE)))</f>
        <v/>
      </c>
      <c r="BV164" s="20" t="str">
        <f>IF($N164="","",IF(VLOOKUP(VLOOKUP($N164,IMPOSTAZIONI!$E$6:$I$13,5,FALSE),IMPOSTAZIONI!$B$25:$N$32,12,FALSE)=0,"",VLOOKUP(VLOOKUP($N164,IMPOSTAZIONI!$E$6:$I$13,5,FALSE),IMPOSTAZIONI!$B$25:$N$32,12,FALSE)))</f>
        <v/>
      </c>
      <c r="BW164" s="221" t="str">
        <f t="shared" si="63"/>
        <v/>
      </c>
      <c r="BX164" s="221" t="str">
        <f t="shared" si="71"/>
        <v/>
      </c>
      <c r="BY164" s="221">
        <f t="shared" si="72"/>
        <v>0</v>
      </c>
      <c r="BZ164" s="231">
        <f t="shared" si="73"/>
        <v>0</v>
      </c>
      <c r="CA164" s="246">
        <f t="shared" si="74"/>
        <v>0</v>
      </c>
      <c r="CB164" s="246">
        <f t="shared" si="64"/>
        <v>0</v>
      </c>
      <c r="CC164" s="246" t="str">
        <f t="shared" si="65"/>
        <v/>
      </c>
      <c r="CD164" s="246">
        <f t="shared" si="75"/>
        <v>5</v>
      </c>
      <c r="CE164" s="246">
        <f t="shared" si="66"/>
        <v>0</v>
      </c>
      <c r="CF164" s="276">
        <f t="shared" si="77"/>
        <v>0</v>
      </c>
      <c r="CG164" s="277">
        <f t="shared" si="77"/>
        <v>0</v>
      </c>
      <c r="CH164" s="277">
        <f t="shared" si="77"/>
        <v>0</v>
      </c>
      <c r="CI164" s="278">
        <f t="shared" si="77"/>
        <v>0</v>
      </c>
      <c r="CJ164" s="280">
        <f t="shared" si="67"/>
        <v>0</v>
      </c>
      <c r="CK164" s="232">
        <f t="shared" si="76"/>
        <v>0</v>
      </c>
      <c r="CL164" s="1"/>
    </row>
    <row r="165" spans="1:90" ht="18" customHeight="1">
      <c r="A165" s="1"/>
      <c r="B165" s="1"/>
      <c r="C165" s="216"/>
      <c r="D165" s="287" t="str">
        <f t="shared" ref="D165:D228" si="78">IF(BY165=1,"Errore",IF(BY165=2,"+ EVN nel gg.",""))</f>
        <v/>
      </c>
      <c r="E165" s="449" t="str">
        <f t="shared" ref="E165:E228" si="79">IF(BQ165=0,"",BQ165)</f>
        <v/>
      </c>
      <c r="F165" s="450"/>
      <c r="G165" s="451"/>
      <c r="H165" s="452"/>
      <c r="I165" s="453"/>
      <c r="J165" s="453"/>
      <c r="K165" s="453"/>
      <c r="L165" s="453"/>
      <c r="M165" s="454"/>
      <c r="N165" s="455"/>
      <c r="O165" s="456"/>
      <c r="P165" s="456"/>
      <c r="Q165" s="456"/>
      <c r="R165" s="456"/>
      <c r="S165" s="456"/>
      <c r="T165" s="456"/>
      <c r="U165" s="456"/>
      <c r="V165" s="456"/>
      <c r="W165" s="456"/>
      <c r="X165" s="456"/>
      <c r="Y165" s="456"/>
      <c r="Z165" s="456"/>
      <c r="AA165" s="456"/>
      <c r="AB165" s="456"/>
      <c r="AC165" s="456"/>
      <c r="AD165" s="456"/>
      <c r="AE165" s="457"/>
      <c r="AF165" s="455"/>
      <c r="AG165" s="456"/>
      <c r="AH165" s="456"/>
      <c r="AI165" s="456"/>
      <c r="AJ165" s="456"/>
      <c r="AK165" s="456"/>
      <c r="AL165" s="456"/>
      <c r="AM165" s="456"/>
      <c r="AN165" s="457"/>
      <c r="AO165" s="455"/>
      <c r="AP165" s="456"/>
      <c r="AQ165" s="456"/>
      <c r="AR165" s="456"/>
      <c r="AS165" s="456"/>
      <c r="AT165" s="456"/>
      <c r="AU165" s="456"/>
      <c r="AV165" s="456"/>
      <c r="AW165" s="456"/>
      <c r="AX165" s="456"/>
      <c r="AY165" s="456"/>
      <c r="AZ165" s="456"/>
      <c r="BA165" s="456"/>
      <c r="BB165" s="456"/>
      <c r="BC165" s="456"/>
      <c r="BD165" s="456"/>
      <c r="BE165" s="456"/>
      <c r="BF165" s="456"/>
      <c r="BG165" s="457"/>
      <c r="BH165" s="458"/>
      <c r="BI165" s="459"/>
      <c r="BJ165" s="459"/>
      <c r="BK165" s="459"/>
      <c r="BL165" s="459"/>
      <c r="BM165" s="460"/>
      <c r="BN165" s="216"/>
      <c r="BO165" s="216"/>
      <c r="BP165" s="1"/>
      <c r="BQ165" s="120">
        <f>IF($F$3="","",IF(N165=$F$3,COUNTIF(BQ$23:BQ164,"&gt;0")+1,0))</f>
        <v>0</v>
      </c>
      <c r="BR165" s="1"/>
      <c r="BS165" s="20" t="str">
        <f>IF($N165="","",IF(VLOOKUP(VLOOKUP($N165,IMPOSTAZIONI!$E$6:$I$13,5,FALSE),IMPOSTAZIONI!$B$25:$N$32,3,FALSE)=0,"",VLOOKUP(VLOOKUP($N165,IMPOSTAZIONI!$E$6:$I$13,5,FALSE),IMPOSTAZIONI!$B$25:$N$32,3,FALSE)))</f>
        <v/>
      </c>
      <c r="BT165" s="20" t="str">
        <f>IF($N165="","",IF(VLOOKUP(VLOOKUP($N165,IMPOSTAZIONI!$E$6:$I$13,5,FALSE),IMPOSTAZIONI!$B$25:$N$32,6,FALSE)=0,"",VLOOKUP(VLOOKUP($N165,IMPOSTAZIONI!$E$6:$I$13,5,FALSE),IMPOSTAZIONI!$B$25:$N$32,6,FALSE)))</f>
        <v/>
      </c>
      <c r="BU165" s="20" t="str">
        <f>IF($N165="","",IF(VLOOKUP(VLOOKUP($N165,IMPOSTAZIONI!$E$6:$I$13,5,FALSE),IMPOSTAZIONI!$B$25:$N$32,9,FALSE)=0,"",VLOOKUP(VLOOKUP($N165,IMPOSTAZIONI!$E$6:$I$13,5,FALSE),IMPOSTAZIONI!$B$25:$N$32,9,FALSE)))</f>
        <v/>
      </c>
      <c r="BV165" s="20" t="str">
        <f>IF($N165="","",IF(VLOOKUP(VLOOKUP($N165,IMPOSTAZIONI!$E$6:$I$13,5,FALSE),IMPOSTAZIONI!$B$25:$N$32,12,FALSE)=0,"",VLOOKUP(VLOOKUP($N165,IMPOSTAZIONI!$E$6:$I$13,5,FALSE),IMPOSTAZIONI!$B$25:$N$32,12,FALSE)))</f>
        <v/>
      </c>
      <c r="BW165" s="221" t="str">
        <f t="shared" ref="BW165:BW228" si="80">IF(AF165="","",HLOOKUP(AF165,BS165:BV165,1,FALSE))</f>
        <v/>
      </c>
      <c r="BX165" s="221" t="str">
        <f t="shared" si="71"/>
        <v/>
      </c>
      <c r="BY165" s="221">
        <f t="shared" si="72"/>
        <v>0</v>
      </c>
      <c r="BZ165" s="231">
        <f t="shared" si="73"/>
        <v>0</v>
      </c>
      <c r="CA165" s="246">
        <f t="shared" si="74"/>
        <v>0</v>
      </c>
      <c r="CB165" s="246">
        <f t="shared" ref="CB165:CB228" si="81">IF(BZ165=0,0,MONTH(BZ165))</f>
        <v>0</v>
      </c>
      <c r="CC165" s="246" t="str">
        <f t="shared" ref="CC165:CC228" si="82">IF(OR(BZ165=0,CA165=0),"",CONCATENATE(CB165,CA165))</f>
        <v/>
      </c>
      <c r="CD165" s="246">
        <f t="shared" si="75"/>
        <v>5</v>
      </c>
      <c r="CE165" s="246">
        <f t="shared" ref="CE165:CE228" si="83">IF(CA165&gt;0,CONCATENATE(CD165,CA165),0)</f>
        <v>0</v>
      </c>
      <c r="CF165" s="276">
        <f t="shared" si="77"/>
        <v>0</v>
      </c>
      <c r="CG165" s="277">
        <f t="shared" si="77"/>
        <v>0</v>
      </c>
      <c r="CH165" s="277">
        <f t="shared" si="77"/>
        <v>0</v>
      </c>
      <c r="CI165" s="278">
        <f t="shared" si="77"/>
        <v>0</v>
      </c>
      <c r="CJ165" s="280">
        <f t="shared" ref="CJ165:CJ228" si="84">COUNTIF(CF165:CI165,"&gt;0")</f>
        <v>0</v>
      </c>
      <c r="CK165" s="232">
        <f t="shared" si="76"/>
        <v>0</v>
      </c>
      <c r="CL165" s="1"/>
    </row>
    <row r="166" spans="1:90" ht="18" customHeight="1">
      <c r="A166" s="1"/>
      <c r="B166" s="1"/>
      <c r="C166" s="216"/>
      <c r="D166" s="287" t="str">
        <f t="shared" si="78"/>
        <v/>
      </c>
      <c r="E166" s="449" t="str">
        <f t="shared" si="79"/>
        <v/>
      </c>
      <c r="F166" s="450"/>
      <c r="G166" s="451"/>
      <c r="H166" s="452"/>
      <c r="I166" s="453"/>
      <c r="J166" s="453"/>
      <c r="K166" s="453"/>
      <c r="L166" s="453"/>
      <c r="M166" s="454"/>
      <c r="N166" s="455"/>
      <c r="O166" s="456"/>
      <c r="P166" s="456"/>
      <c r="Q166" s="456"/>
      <c r="R166" s="456"/>
      <c r="S166" s="456"/>
      <c r="T166" s="456"/>
      <c r="U166" s="456"/>
      <c r="V166" s="456"/>
      <c r="W166" s="456"/>
      <c r="X166" s="456"/>
      <c r="Y166" s="456"/>
      <c r="Z166" s="456"/>
      <c r="AA166" s="456"/>
      <c r="AB166" s="456"/>
      <c r="AC166" s="456"/>
      <c r="AD166" s="456"/>
      <c r="AE166" s="457"/>
      <c r="AF166" s="455"/>
      <c r="AG166" s="456"/>
      <c r="AH166" s="456"/>
      <c r="AI166" s="456"/>
      <c r="AJ166" s="456"/>
      <c r="AK166" s="456"/>
      <c r="AL166" s="456"/>
      <c r="AM166" s="456"/>
      <c r="AN166" s="457"/>
      <c r="AO166" s="455"/>
      <c r="AP166" s="456"/>
      <c r="AQ166" s="456"/>
      <c r="AR166" s="456"/>
      <c r="AS166" s="456"/>
      <c r="AT166" s="456"/>
      <c r="AU166" s="456"/>
      <c r="AV166" s="456"/>
      <c r="AW166" s="456"/>
      <c r="AX166" s="456"/>
      <c r="AY166" s="456"/>
      <c r="AZ166" s="456"/>
      <c r="BA166" s="456"/>
      <c r="BB166" s="456"/>
      <c r="BC166" s="456"/>
      <c r="BD166" s="456"/>
      <c r="BE166" s="456"/>
      <c r="BF166" s="456"/>
      <c r="BG166" s="457"/>
      <c r="BH166" s="458"/>
      <c r="BI166" s="459"/>
      <c r="BJ166" s="459"/>
      <c r="BK166" s="459"/>
      <c r="BL166" s="459"/>
      <c r="BM166" s="460"/>
      <c r="BN166" s="216"/>
      <c r="BO166" s="216"/>
      <c r="BP166" s="1"/>
      <c r="BQ166" s="120">
        <f>IF($F$3="","",IF(N166=$F$3,COUNTIF(BQ$23:BQ165,"&gt;0")+1,0))</f>
        <v>0</v>
      </c>
      <c r="BR166" s="1"/>
      <c r="BS166" s="20" t="str">
        <f>IF($N166="","",IF(VLOOKUP(VLOOKUP($N166,IMPOSTAZIONI!$E$6:$I$13,5,FALSE),IMPOSTAZIONI!$B$25:$N$32,3,FALSE)=0,"",VLOOKUP(VLOOKUP($N166,IMPOSTAZIONI!$E$6:$I$13,5,FALSE),IMPOSTAZIONI!$B$25:$N$32,3,FALSE)))</f>
        <v/>
      </c>
      <c r="BT166" s="20" t="str">
        <f>IF($N166="","",IF(VLOOKUP(VLOOKUP($N166,IMPOSTAZIONI!$E$6:$I$13,5,FALSE),IMPOSTAZIONI!$B$25:$N$32,6,FALSE)=0,"",VLOOKUP(VLOOKUP($N166,IMPOSTAZIONI!$E$6:$I$13,5,FALSE),IMPOSTAZIONI!$B$25:$N$32,6,FALSE)))</f>
        <v/>
      </c>
      <c r="BU166" s="20" t="str">
        <f>IF($N166="","",IF(VLOOKUP(VLOOKUP($N166,IMPOSTAZIONI!$E$6:$I$13,5,FALSE),IMPOSTAZIONI!$B$25:$N$32,9,FALSE)=0,"",VLOOKUP(VLOOKUP($N166,IMPOSTAZIONI!$E$6:$I$13,5,FALSE),IMPOSTAZIONI!$B$25:$N$32,9,FALSE)))</f>
        <v/>
      </c>
      <c r="BV166" s="20" t="str">
        <f>IF($N166="","",IF(VLOOKUP(VLOOKUP($N166,IMPOSTAZIONI!$E$6:$I$13,5,FALSE),IMPOSTAZIONI!$B$25:$N$32,12,FALSE)=0,"",VLOOKUP(VLOOKUP($N166,IMPOSTAZIONI!$E$6:$I$13,5,FALSE),IMPOSTAZIONI!$B$25:$N$32,12,FALSE)))</f>
        <v/>
      </c>
      <c r="BW166" s="221" t="str">
        <f t="shared" si="80"/>
        <v/>
      </c>
      <c r="BX166" s="221" t="str">
        <f t="shared" si="71"/>
        <v/>
      </c>
      <c r="BY166" s="221">
        <f t="shared" si="72"/>
        <v>0</v>
      </c>
      <c r="BZ166" s="231">
        <f t="shared" si="73"/>
        <v>0</v>
      </c>
      <c r="CA166" s="246">
        <f t="shared" si="74"/>
        <v>0</v>
      </c>
      <c r="CB166" s="246">
        <f t="shared" si="81"/>
        <v>0</v>
      </c>
      <c r="CC166" s="246" t="str">
        <f t="shared" si="82"/>
        <v/>
      </c>
      <c r="CD166" s="246">
        <f t="shared" si="75"/>
        <v>5</v>
      </c>
      <c r="CE166" s="246">
        <f t="shared" si="83"/>
        <v>0</v>
      </c>
      <c r="CF166" s="276">
        <f t="shared" si="77"/>
        <v>0</v>
      </c>
      <c r="CG166" s="277">
        <f t="shared" si="77"/>
        <v>0</v>
      </c>
      <c r="CH166" s="277">
        <f t="shared" si="77"/>
        <v>0</v>
      </c>
      <c r="CI166" s="278">
        <f t="shared" si="77"/>
        <v>0</v>
      </c>
      <c r="CJ166" s="280">
        <f t="shared" si="84"/>
        <v>0</v>
      </c>
      <c r="CK166" s="232">
        <f t="shared" si="76"/>
        <v>0</v>
      </c>
      <c r="CL166" s="1"/>
    </row>
    <row r="167" spans="1:90" ht="18" customHeight="1">
      <c r="A167" s="1"/>
      <c r="B167" s="1"/>
      <c r="C167" s="216"/>
      <c r="D167" s="287" t="str">
        <f t="shared" si="78"/>
        <v/>
      </c>
      <c r="E167" s="449" t="str">
        <f t="shared" si="79"/>
        <v/>
      </c>
      <c r="F167" s="450"/>
      <c r="G167" s="451"/>
      <c r="H167" s="452"/>
      <c r="I167" s="453"/>
      <c r="J167" s="453"/>
      <c r="K167" s="453"/>
      <c r="L167" s="453"/>
      <c r="M167" s="454"/>
      <c r="N167" s="455"/>
      <c r="O167" s="456"/>
      <c r="P167" s="456"/>
      <c r="Q167" s="456"/>
      <c r="R167" s="456"/>
      <c r="S167" s="456"/>
      <c r="T167" s="456"/>
      <c r="U167" s="456"/>
      <c r="V167" s="456"/>
      <c r="W167" s="456"/>
      <c r="X167" s="456"/>
      <c r="Y167" s="456"/>
      <c r="Z167" s="456"/>
      <c r="AA167" s="456"/>
      <c r="AB167" s="456"/>
      <c r="AC167" s="456"/>
      <c r="AD167" s="456"/>
      <c r="AE167" s="457"/>
      <c r="AF167" s="455"/>
      <c r="AG167" s="456"/>
      <c r="AH167" s="456"/>
      <c r="AI167" s="456"/>
      <c r="AJ167" s="456"/>
      <c r="AK167" s="456"/>
      <c r="AL167" s="456"/>
      <c r="AM167" s="456"/>
      <c r="AN167" s="457"/>
      <c r="AO167" s="455"/>
      <c r="AP167" s="456"/>
      <c r="AQ167" s="456"/>
      <c r="AR167" s="456"/>
      <c r="AS167" s="456"/>
      <c r="AT167" s="456"/>
      <c r="AU167" s="456"/>
      <c r="AV167" s="456"/>
      <c r="AW167" s="456"/>
      <c r="AX167" s="456"/>
      <c r="AY167" s="456"/>
      <c r="AZ167" s="456"/>
      <c r="BA167" s="456"/>
      <c r="BB167" s="456"/>
      <c r="BC167" s="456"/>
      <c r="BD167" s="456"/>
      <c r="BE167" s="456"/>
      <c r="BF167" s="456"/>
      <c r="BG167" s="457"/>
      <c r="BH167" s="458"/>
      <c r="BI167" s="459"/>
      <c r="BJ167" s="459"/>
      <c r="BK167" s="459"/>
      <c r="BL167" s="459"/>
      <c r="BM167" s="460"/>
      <c r="BN167" s="216"/>
      <c r="BO167" s="216"/>
      <c r="BP167" s="1"/>
      <c r="BQ167" s="120">
        <f>IF($F$3="","",IF(N167=$F$3,COUNTIF(BQ$23:BQ166,"&gt;0")+1,0))</f>
        <v>0</v>
      </c>
      <c r="BR167" s="1"/>
      <c r="BS167" s="20" t="str">
        <f>IF($N167="","",IF(VLOOKUP(VLOOKUP($N167,IMPOSTAZIONI!$E$6:$I$13,5,FALSE),IMPOSTAZIONI!$B$25:$N$32,3,FALSE)=0,"",VLOOKUP(VLOOKUP($N167,IMPOSTAZIONI!$E$6:$I$13,5,FALSE),IMPOSTAZIONI!$B$25:$N$32,3,FALSE)))</f>
        <v/>
      </c>
      <c r="BT167" s="20" t="str">
        <f>IF($N167="","",IF(VLOOKUP(VLOOKUP($N167,IMPOSTAZIONI!$E$6:$I$13,5,FALSE),IMPOSTAZIONI!$B$25:$N$32,6,FALSE)=0,"",VLOOKUP(VLOOKUP($N167,IMPOSTAZIONI!$E$6:$I$13,5,FALSE),IMPOSTAZIONI!$B$25:$N$32,6,FALSE)))</f>
        <v/>
      </c>
      <c r="BU167" s="20" t="str">
        <f>IF($N167="","",IF(VLOOKUP(VLOOKUP($N167,IMPOSTAZIONI!$E$6:$I$13,5,FALSE),IMPOSTAZIONI!$B$25:$N$32,9,FALSE)=0,"",VLOOKUP(VLOOKUP($N167,IMPOSTAZIONI!$E$6:$I$13,5,FALSE),IMPOSTAZIONI!$B$25:$N$32,9,FALSE)))</f>
        <v/>
      </c>
      <c r="BV167" s="20" t="str">
        <f>IF($N167="","",IF(VLOOKUP(VLOOKUP($N167,IMPOSTAZIONI!$E$6:$I$13,5,FALSE),IMPOSTAZIONI!$B$25:$N$32,12,FALSE)=0,"",VLOOKUP(VLOOKUP($N167,IMPOSTAZIONI!$E$6:$I$13,5,FALSE),IMPOSTAZIONI!$B$25:$N$32,12,FALSE)))</f>
        <v/>
      </c>
      <c r="BW167" s="221" t="str">
        <f t="shared" si="80"/>
        <v/>
      </c>
      <c r="BX167" s="221" t="str">
        <f t="shared" si="71"/>
        <v/>
      </c>
      <c r="BY167" s="221">
        <f t="shared" si="72"/>
        <v>0</v>
      </c>
      <c r="BZ167" s="231">
        <f t="shared" si="73"/>
        <v>0</v>
      </c>
      <c r="CA167" s="246">
        <f t="shared" si="74"/>
        <v>0</v>
      </c>
      <c r="CB167" s="246">
        <f t="shared" si="81"/>
        <v>0</v>
      </c>
      <c r="CC167" s="246" t="str">
        <f t="shared" si="82"/>
        <v/>
      </c>
      <c r="CD167" s="246">
        <f t="shared" si="75"/>
        <v>5</v>
      </c>
      <c r="CE167" s="246">
        <f t="shared" si="83"/>
        <v>0</v>
      </c>
      <c r="CF167" s="276">
        <f t="shared" si="77"/>
        <v>0</v>
      </c>
      <c r="CG167" s="277">
        <f t="shared" si="77"/>
        <v>0</v>
      </c>
      <c r="CH167" s="277">
        <f t="shared" si="77"/>
        <v>0</v>
      </c>
      <c r="CI167" s="278">
        <f t="shared" si="77"/>
        <v>0</v>
      </c>
      <c r="CJ167" s="280">
        <f t="shared" si="84"/>
        <v>0</v>
      </c>
      <c r="CK167" s="232">
        <f t="shared" si="76"/>
        <v>0</v>
      </c>
      <c r="CL167" s="1"/>
    </row>
    <row r="168" spans="1:90" ht="18" customHeight="1">
      <c r="A168" s="1"/>
      <c r="B168" s="1"/>
      <c r="C168" s="216"/>
      <c r="D168" s="287" t="str">
        <f t="shared" si="78"/>
        <v/>
      </c>
      <c r="E168" s="449" t="str">
        <f t="shared" si="79"/>
        <v/>
      </c>
      <c r="F168" s="450"/>
      <c r="G168" s="451"/>
      <c r="H168" s="452"/>
      <c r="I168" s="453"/>
      <c r="J168" s="453"/>
      <c r="K168" s="453"/>
      <c r="L168" s="453"/>
      <c r="M168" s="454"/>
      <c r="N168" s="455"/>
      <c r="O168" s="456"/>
      <c r="P168" s="456"/>
      <c r="Q168" s="456"/>
      <c r="R168" s="456"/>
      <c r="S168" s="456"/>
      <c r="T168" s="456"/>
      <c r="U168" s="456"/>
      <c r="V168" s="456"/>
      <c r="W168" s="456"/>
      <c r="X168" s="456"/>
      <c r="Y168" s="456"/>
      <c r="Z168" s="456"/>
      <c r="AA168" s="456"/>
      <c r="AB168" s="456"/>
      <c r="AC168" s="456"/>
      <c r="AD168" s="456"/>
      <c r="AE168" s="457"/>
      <c r="AF168" s="455"/>
      <c r="AG168" s="456"/>
      <c r="AH168" s="456"/>
      <c r="AI168" s="456"/>
      <c r="AJ168" s="456"/>
      <c r="AK168" s="456"/>
      <c r="AL168" s="456"/>
      <c r="AM168" s="456"/>
      <c r="AN168" s="457"/>
      <c r="AO168" s="455"/>
      <c r="AP168" s="456"/>
      <c r="AQ168" s="456"/>
      <c r="AR168" s="456"/>
      <c r="AS168" s="456"/>
      <c r="AT168" s="456"/>
      <c r="AU168" s="456"/>
      <c r="AV168" s="456"/>
      <c r="AW168" s="456"/>
      <c r="AX168" s="456"/>
      <c r="AY168" s="456"/>
      <c r="AZ168" s="456"/>
      <c r="BA168" s="456"/>
      <c r="BB168" s="456"/>
      <c r="BC168" s="456"/>
      <c r="BD168" s="456"/>
      <c r="BE168" s="456"/>
      <c r="BF168" s="456"/>
      <c r="BG168" s="457"/>
      <c r="BH168" s="458"/>
      <c r="BI168" s="459"/>
      <c r="BJ168" s="459"/>
      <c r="BK168" s="459"/>
      <c r="BL168" s="459"/>
      <c r="BM168" s="460"/>
      <c r="BN168" s="216"/>
      <c r="BO168" s="216"/>
      <c r="BP168" s="1"/>
      <c r="BQ168" s="120">
        <f>IF($F$3="","",IF(N168=$F$3,COUNTIF(BQ$23:BQ167,"&gt;0")+1,0))</f>
        <v>0</v>
      </c>
      <c r="BR168" s="1"/>
      <c r="BS168" s="20" t="str">
        <f>IF($N168="","",IF(VLOOKUP(VLOOKUP($N168,IMPOSTAZIONI!$E$6:$I$13,5,FALSE),IMPOSTAZIONI!$B$25:$N$32,3,FALSE)=0,"",VLOOKUP(VLOOKUP($N168,IMPOSTAZIONI!$E$6:$I$13,5,FALSE),IMPOSTAZIONI!$B$25:$N$32,3,FALSE)))</f>
        <v/>
      </c>
      <c r="BT168" s="20" t="str">
        <f>IF($N168="","",IF(VLOOKUP(VLOOKUP($N168,IMPOSTAZIONI!$E$6:$I$13,5,FALSE),IMPOSTAZIONI!$B$25:$N$32,6,FALSE)=0,"",VLOOKUP(VLOOKUP($N168,IMPOSTAZIONI!$E$6:$I$13,5,FALSE),IMPOSTAZIONI!$B$25:$N$32,6,FALSE)))</f>
        <v/>
      </c>
      <c r="BU168" s="20" t="str">
        <f>IF($N168="","",IF(VLOOKUP(VLOOKUP($N168,IMPOSTAZIONI!$E$6:$I$13,5,FALSE),IMPOSTAZIONI!$B$25:$N$32,9,FALSE)=0,"",VLOOKUP(VLOOKUP($N168,IMPOSTAZIONI!$E$6:$I$13,5,FALSE),IMPOSTAZIONI!$B$25:$N$32,9,FALSE)))</f>
        <v/>
      </c>
      <c r="BV168" s="20" t="str">
        <f>IF($N168="","",IF(VLOOKUP(VLOOKUP($N168,IMPOSTAZIONI!$E$6:$I$13,5,FALSE),IMPOSTAZIONI!$B$25:$N$32,12,FALSE)=0,"",VLOOKUP(VLOOKUP($N168,IMPOSTAZIONI!$E$6:$I$13,5,FALSE),IMPOSTAZIONI!$B$25:$N$32,12,FALSE)))</f>
        <v/>
      </c>
      <c r="BW168" s="221" t="str">
        <f t="shared" si="80"/>
        <v/>
      </c>
      <c r="BX168" s="221" t="str">
        <f t="shared" si="71"/>
        <v/>
      </c>
      <c r="BY168" s="221">
        <f t="shared" si="72"/>
        <v>0</v>
      </c>
      <c r="BZ168" s="231">
        <f t="shared" si="73"/>
        <v>0</v>
      </c>
      <c r="CA168" s="246">
        <f t="shared" si="74"/>
        <v>0</v>
      </c>
      <c r="CB168" s="246">
        <f t="shared" si="81"/>
        <v>0</v>
      </c>
      <c r="CC168" s="246" t="str">
        <f t="shared" si="82"/>
        <v/>
      </c>
      <c r="CD168" s="246">
        <f t="shared" si="75"/>
        <v>5</v>
      </c>
      <c r="CE168" s="246">
        <f t="shared" si="83"/>
        <v>0</v>
      </c>
      <c r="CF168" s="276">
        <f t="shared" si="77"/>
        <v>0</v>
      </c>
      <c r="CG168" s="277">
        <f t="shared" si="77"/>
        <v>0</v>
      </c>
      <c r="CH168" s="277">
        <f t="shared" si="77"/>
        <v>0</v>
      </c>
      <c r="CI168" s="278">
        <f t="shared" si="77"/>
        <v>0</v>
      </c>
      <c r="CJ168" s="280">
        <f t="shared" si="84"/>
        <v>0</v>
      </c>
      <c r="CK168" s="232">
        <f t="shared" si="76"/>
        <v>0</v>
      </c>
      <c r="CL168" s="1"/>
    </row>
    <row r="169" spans="1:90" ht="18" customHeight="1">
      <c r="A169" s="1"/>
      <c r="B169" s="1"/>
      <c r="C169" s="216"/>
      <c r="D169" s="287" t="str">
        <f t="shared" si="78"/>
        <v/>
      </c>
      <c r="E169" s="449" t="str">
        <f t="shared" si="79"/>
        <v/>
      </c>
      <c r="F169" s="450"/>
      <c r="G169" s="451"/>
      <c r="H169" s="452"/>
      <c r="I169" s="453"/>
      <c r="J169" s="453"/>
      <c r="K169" s="453"/>
      <c r="L169" s="453"/>
      <c r="M169" s="454"/>
      <c r="N169" s="455"/>
      <c r="O169" s="456"/>
      <c r="P169" s="456"/>
      <c r="Q169" s="456"/>
      <c r="R169" s="456"/>
      <c r="S169" s="456"/>
      <c r="T169" s="456"/>
      <c r="U169" s="456"/>
      <c r="V169" s="456"/>
      <c r="W169" s="456"/>
      <c r="X169" s="456"/>
      <c r="Y169" s="456"/>
      <c r="Z169" s="456"/>
      <c r="AA169" s="456"/>
      <c r="AB169" s="456"/>
      <c r="AC169" s="456"/>
      <c r="AD169" s="456"/>
      <c r="AE169" s="457"/>
      <c r="AF169" s="455"/>
      <c r="AG169" s="456"/>
      <c r="AH169" s="456"/>
      <c r="AI169" s="456"/>
      <c r="AJ169" s="456"/>
      <c r="AK169" s="456"/>
      <c r="AL169" s="456"/>
      <c r="AM169" s="456"/>
      <c r="AN169" s="457"/>
      <c r="AO169" s="455"/>
      <c r="AP169" s="456"/>
      <c r="AQ169" s="456"/>
      <c r="AR169" s="456"/>
      <c r="AS169" s="456"/>
      <c r="AT169" s="456"/>
      <c r="AU169" s="456"/>
      <c r="AV169" s="456"/>
      <c r="AW169" s="456"/>
      <c r="AX169" s="456"/>
      <c r="AY169" s="456"/>
      <c r="AZ169" s="456"/>
      <c r="BA169" s="456"/>
      <c r="BB169" s="456"/>
      <c r="BC169" s="456"/>
      <c r="BD169" s="456"/>
      <c r="BE169" s="456"/>
      <c r="BF169" s="456"/>
      <c r="BG169" s="457"/>
      <c r="BH169" s="458"/>
      <c r="BI169" s="459"/>
      <c r="BJ169" s="459"/>
      <c r="BK169" s="459"/>
      <c r="BL169" s="459"/>
      <c r="BM169" s="460"/>
      <c r="BN169" s="216"/>
      <c r="BO169" s="216"/>
      <c r="BP169" s="1"/>
      <c r="BQ169" s="120">
        <f>IF($F$3="","",IF(N169=$F$3,COUNTIF(BQ$23:BQ168,"&gt;0")+1,0))</f>
        <v>0</v>
      </c>
      <c r="BR169" s="1"/>
      <c r="BS169" s="20" t="str">
        <f>IF($N169="","",IF(VLOOKUP(VLOOKUP($N169,IMPOSTAZIONI!$E$6:$I$13,5,FALSE),IMPOSTAZIONI!$B$25:$N$32,3,FALSE)=0,"",VLOOKUP(VLOOKUP($N169,IMPOSTAZIONI!$E$6:$I$13,5,FALSE),IMPOSTAZIONI!$B$25:$N$32,3,FALSE)))</f>
        <v/>
      </c>
      <c r="BT169" s="20" t="str">
        <f>IF($N169="","",IF(VLOOKUP(VLOOKUP($N169,IMPOSTAZIONI!$E$6:$I$13,5,FALSE),IMPOSTAZIONI!$B$25:$N$32,6,FALSE)=0,"",VLOOKUP(VLOOKUP($N169,IMPOSTAZIONI!$E$6:$I$13,5,FALSE),IMPOSTAZIONI!$B$25:$N$32,6,FALSE)))</f>
        <v/>
      </c>
      <c r="BU169" s="20" t="str">
        <f>IF($N169="","",IF(VLOOKUP(VLOOKUP($N169,IMPOSTAZIONI!$E$6:$I$13,5,FALSE),IMPOSTAZIONI!$B$25:$N$32,9,FALSE)=0,"",VLOOKUP(VLOOKUP($N169,IMPOSTAZIONI!$E$6:$I$13,5,FALSE),IMPOSTAZIONI!$B$25:$N$32,9,FALSE)))</f>
        <v/>
      </c>
      <c r="BV169" s="20" t="str">
        <f>IF($N169="","",IF(VLOOKUP(VLOOKUP($N169,IMPOSTAZIONI!$E$6:$I$13,5,FALSE),IMPOSTAZIONI!$B$25:$N$32,12,FALSE)=0,"",VLOOKUP(VLOOKUP($N169,IMPOSTAZIONI!$E$6:$I$13,5,FALSE),IMPOSTAZIONI!$B$25:$N$32,12,FALSE)))</f>
        <v/>
      </c>
      <c r="BW169" s="221" t="str">
        <f t="shared" si="80"/>
        <v/>
      </c>
      <c r="BX169" s="221" t="str">
        <f t="shared" si="71"/>
        <v/>
      </c>
      <c r="BY169" s="221">
        <f t="shared" si="72"/>
        <v>0</v>
      </c>
      <c r="BZ169" s="231">
        <f t="shared" si="73"/>
        <v>0</v>
      </c>
      <c r="CA169" s="246">
        <f t="shared" si="74"/>
        <v>0</v>
      </c>
      <c r="CB169" s="246">
        <f t="shared" si="81"/>
        <v>0</v>
      </c>
      <c r="CC169" s="246" t="str">
        <f t="shared" si="82"/>
        <v/>
      </c>
      <c r="CD169" s="246">
        <f t="shared" si="75"/>
        <v>5</v>
      </c>
      <c r="CE169" s="246">
        <f t="shared" si="83"/>
        <v>0</v>
      </c>
      <c r="CF169" s="276">
        <f t="shared" si="77"/>
        <v>0</v>
      </c>
      <c r="CG169" s="277">
        <f t="shared" si="77"/>
        <v>0</v>
      </c>
      <c r="CH169" s="277">
        <f t="shared" si="77"/>
        <v>0</v>
      </c>
      <c r="CI169" s="278">
        <f t="shared" si="77"/>
        <v>0</v>
      </c>
      <c r="CJ169" s="280">
        <f t="shared" si="84"/>
        <v>0</v>
      </c>
      <c r="CK169" s="232">
        <f t="shared" si="76"/>
        <v>0</v>
      </c>
      <c r="CL169" s="1"/>
    </row>
    <row r="170" spans="1:90" ht="18" customHeight="1">
      <c r="A170" s="1"/>
      <c r="B170" s="1"/>
      <c r="C170" s="216"/>
      <c r="D170" s="287" t="str">
        <f t="shared" si="78"/>
        <v/>
      </c>
      <c r="E170" s="449" t="str">
        <f t="shared" si="79"/>
        <v/>
      </c>
      <c r="F170" s="450"/>
      <c r="G170" s="451"/>
      <c r="H170" s="452"/>
      <c r="I170" s="453"/>
      <c r="J170" s="453"/>
      <c r="K170" s="453"/>
      <c r="L170" s="453"/>
      <c r="M170" s="454"/>
      <c r="N170" s="455"/>
      <c r="O170" s="456"/>
      <c r="P170" s="456"/>
      <c r="Q170" s="456"/>
      <c r="R170" s="456"/>
      <c r="S170" s="456"/>
      <c r="T170" s="456"/>
      <c r="U170" s="456"/>
      <c r="V170" s="456"/>
      <c r="W170" s="456"/>
      <c r="X170" s="456"/>
      <c r="Y170" s="456"/>
      <c r="Z170" s="456"/>
      <c r="AA170" s="456"/>
      <c r="AB170" s="456"/>
      <c r="AC170" s="456"/>
      <c r="AD170" s="456"/>
      <c r="AE170" s="457"/>
      <c r="AF170" s="455"/>
      <c r="AG170" s="456"/>
      <c r="AH170" s="456"/>
      <c r="AI170" s="456"/>
      <c r="AJ170" s="456"/>
      <c r="AK170" s="456"/>
      <c r="AL170" s="456"/>
      <c r="AM170" s="456"/>
      <c r="AN170" s="457"/>
      <c r="AO170" s="455"/>
      <c r="AP170" s="456"/>
      <c r="AQ170" s="456"/>
      <c r="AR170" s="456"/>
      <c r="AS170" s="456"/>
      <c r="AT170" s="456"/>
      <c r="AU170" s="456"/>
      <c r="AV170" s="456"/>
      <c r="AW170" s="456"/>
      <c r="AX170" s="456"/>
      <c r="AY170" s="456"/>
      <c r="AZ170" s="456"/>
      <c r="BA170" s="456"/>
      <c r="BB170" s="456"/>
      <c r="BC170" s="456"/>
      <c r="BD170" s="456"/>
      <c r="BE170" s="456"/>
      <c r="BF170" s="456"/>
      <c r="BG170" s="457"/>
      <c r="BH170" s="458"/>
      <c r="BI170" s="459"/>
      <c r="BJ170" s="459"/>
      <c r="BK170" s="459"/>
      <c r="BL170" s="459"/>
      <c r="BM170" s="460"/>
      <c r="BN170" s="216"/>
      <c r="BO170" s="216"/>
      <c r="BP170" s="1"/>
      <c r="BQ170" s="120">
        <f>IF($F$3="","",IF(N170=$F$3,COUNTIF(BQ$23:BQ169,"&gt;0")+1,0))</f>
        <v>0</v>
      </c>
      <c r="BR170" s="1"/>
      <c r="BS170" s="20" t="str">
        <f>IF($N170="","",IF(VLOOKUP(VLOOKUP($N170,IMPOSTAZIONI!$E$6:$I$13,5,FALSE),IMPOSTAZIONI!$B$25:$N$32,3,FALSE)=0,"",VLOOKUP(VLOOKUP($N170,IMPOSTAZIONI!$E$6:$I$13,5,FALSE),IMPOSTAZIONI!$B$25:$N$32,3,FALSE)))</f>
        <v/>
      </c>
      <c r="BT170" s="20" t="str">
        <f>IF($N170="","",IF(VLOOKUP(VLOOKUP($N170,IMPOSTAZIONI!$E$6:$I$13,5,FALSE),IMPOSTAZIONI!$B$25:$N$32,6,FALSE)=0,"",VLOOKUP(VLOOKUP($N170,IMPOSTAZIONI!$E$6:$I$13,5,FALSE),IMPOSTAZIONI!$B$25:$N$32,6,FALSE)))</f>
        <v/>
      </c>
      <c r="BU170" s="20" t="str">
        <f>IF($N170="","",IF(VLOOKUP(VLOOKUP($N170,IMPOSTAZIONI!$E$6:$I$13,5,FALSE),IMPOSTAZIONI!$B$25:$N$32,9,FALSE)=0,"",VLOOKUP(VLOOKUP($N170,IMPOSTAZIONI!$E$6:$I$13,5,FALSE),IMPOSTAZIONI!$B$25:$N$32,9,FALSE)))</f>
        <v/>
      </c>
      <c r="BV170" s="20" t="str">
        <f>IF($N170="","",IF(VLOOKUP(VLOOKUP($N170,IMPOSTAZIONI!$E$6:$I$13,5,FALSE),IMPOSTAZIONI!$B$25:$N$32,12,FALSE)=0,"",VLOOKUP(VLOOKUP($N170,IMPOSTAZIONI!$E$6:$I$13,5,FALSE),IMPOSTAZIONI!$B$25:$N$32,12,FALSE)))</f>
        <v/>
      </c>
      <c r="BW170" s="221" t="str">
        <f t="shared" si="80"/>
        <v/>
      </c>
      <c r="BX170" s="221" t="str">
        <f t="shared" si="71"/>
        <v/>
      </c>
      <c r="BY170" s="221">
        <f t="shared" si="72"/>
        <v>0</v>
      </c>
      <c r="BZ170" s="231">
        <f t="shared" si="73"/>
        <v>0</v>
      </c>
      <c r="CA170" s="246">
        <f t="shared" si="74"/>
        <v>0</v>
      </c>
      <c r="CB170" s="246">
        <f t="shared" si="81"/>
        <v>0</v>
      </c>
      <c r="CC170" s="246" t="str">
        <f t="shared" si="82"/>
        <v/>
      </c>
      <c r="CD170" s="246">
        <f t="shared" si="75"/>
        <v>5</v>
      </c>
      <c r="CE170" s="246">
        <f t="shared" si="83"/>
        <v>0</v>
      </c>
      <c r="CF170" s="276">
        <f t="shared" si="77"/>
        <v>0</v>
      </c>
      <c r="CG170" s="277">
        <f t="shared" si="77"/>
        <v>0</v>
      </c>
      <c r="CH170" s="277">
        <f t="shared" si="77"/>
        <v>0</v>
      </c>
      <c r="CI170" s="278">
        <f t="shared" si="77"/>
        <v>0</v>
      </c>
      <c r="CJ170" s="280">
        <f t="shared" si="84"/>
        <v>0</v>
      </c>
      <c r="CK170" s="232">
        <f t="shared" si="76"/>
        <v>0</v>
      </c>
      <c r="CL170" s="1"/>
    </row>
    <row r="171" spans="1:90" ht="18" customHeight="1">
      <c r="A171" s="1"/>
      <c r="B171" s="1"/>
      <c r="C171" s="216"/>
      <c r="D171" s="287" t="str">
        <f t="shared" si="78"/>
        <v/>
      </c>
      <c r="E171" s="449" t="str">
        <f t="shared" si="79"/>
        <v/>
      </c>
      <c r="F171" s="450"/>
      <c r="G171" s="451"/>
      <c r="H171" s="452"/>
      <c r="I171" s="453"/>
      <c r="J171" s="453"/>
      <c r="K171" s="453"/>
      <c r="L171" s="453"/>
      <c r="M171" s="454"/>
      <c r="N171" s="455"/>
      <c r="O171" s="456"/>
      <c r="P171" s="456"/>
      <c r="Q171" s="456"/>
      <c r="R171" s="456"/>
      <c r="S171" s="456"/>
      <c r="T171" s="456"/>
      <c r="U171" s="456"/>
      <c r="V171" s="456"/>
      <c r="W171" s="456"/>
      <c r="X171" s="456"/>
      <c r="Y171" s="456"/>
      <c r="Z171" s="456"/>
      <c r="AA171" s="456"/>
      <c r="AB171" s="456"/>
      <c r="AC171" s="456"/>
      <c r="AD171" s="456"/>
      <c r="AE171" s="457"/>
      <c r="AF171" s="455"/>
      <c r="AG171" s="456"/>
      <c r="AH171" s="456"/>
      <c r="AI171" s="456"/>
      <c r="AJ171" s="456"/>
      <c r="AK171" s="456"/>
      <c r="AL171" s="456"/>
      <c r="AM171" s="456"/>
      <c r="AN171" s="457"/>
      <c r="AO171" s="455"/>
      <c r="AP171" s="456"/>
      <c r="AQ171" s="456"/>
      <c r="AR171" s="456"/>
      <c r="AS171" s="456"/>
      <c r="AT171" s="456"/>
      <c r="AU171" s="456"/>
      <c r="AV171" s="456"/>
      <c r="AW171" s="456"/>
      <c r="AX171" s="456"/>
      <c r="AY171" s="456"/>
      <c r="AZ171" s="456"/>
      <c r="BA171" s="456"/>
      <c r="BB171" s="456"/>
      <c r="BC171" s="456"/>
      <c r="BD171" s="456"/>
      <c r="BE171" s="456"/>
      <c r="BF171" s="456"/>
      <c r="BG171" s="457"/>
      <c r="BH171" s="458"/>
      <c r="BI171" s="459"/>
      <c r="BJ171" s="459"/>
      <c r="BK171" s="459"/>
      <c r="BL171" s="459"/>
      <c r="BM171" s="460"/>
      <c r="BN171" s="216"/>
      <c r="BO171" s="216"/>
      <c r="BP171" s="1"/>
      <c r="BQ171" s="120">
        <f>IF($F$3="","",IF(N171=$F$3,COUNTIF(BQ$23:BQ170,"&gt;0")+1,0))</f>
        <v>0</v>
      </c>
      <c r="BR171" s="1"/>
      <c r="BS171" s="20" t="str">
        <f>IF($N171="","",IF(VLOOKUP(VLOOKUP($N171,IMPOSTAZIONI!$E$6:$I$13,5,FALSE),IMPOSTAZIONI!$B$25:$N$32,3,FALSE)=0,"",VLOOKUP(VLOOKUP($N171,IMPOSTAZIONI!$E$6:$I$13,5,FALSE),IMPOSTAZIONI!$B$25:$N$32,3,FALSE)))</f>
        <v/>
      </c>
      <c r="BT171" s="20" t="str">
        <f>IF($N171="","",IF(VLOOKUP(VLOOKUP($N171,IMPOSTAZIONI!$E$6:$I$13,5,FALSE),IMPOSTAZIONI!$B$25:$N$32,6,FALSE)=0,"",VLOOKUP(VLOOKUP($N171,IMPOSTAZIONI!$E$6:$I$13,5,FALSE),IMPOSTAZIONI!$B$25:$N$32,6,FALSE)))</f>
        <v/>
      </c>
      <c r="BU171" s="20" t="str">
        <f>IF($N171="","",IF(VLOOKUP(VLOOKUP($N171,IMPOSTAZIONI!$E$6:$I$13,5,FALSE),IMPOSTAZIONI!$B$25:$N$32,9,FALSE)=0,"",VLOOKUP(VLOOKUP($N171,IMPOSTAZIONI!$E$6:$I$13,5,FALSE),IMPOSTAZIONI!$B$25:$N$32,9,FALSE)))</f>
        <v/>
      </c>
      <c r="BV171" s="20" t="str">
        <f>IF($N171="","",IF(VLOOKUP(VLOOKUP($N171,IMPOSTAZIONI!$E$6:$I$13,5,FALSE),IMPOSTAZIONI!$B$25:$N$32,12,FALSE)=0,"",VLOOKUP(VLOOKUP($N171,IMPOSTAZIONI!$E$6:$I$13,5,FALSE),IMPOSTAZIONI!$B$25:$N$32,12,FALSE)))</f>
        <v/>
      </c>
      <c r="BW171" s="221" t="str">
        <f t="shared" si="80"/>
        <v/>
      </c>
      <c r="BX171" s="221" t="str">
        <f t="shared" si="71"/>
        <v/>
      </c>
      <c r="BY171" s="221">
        <f t="shared" si="72"/>
        <v>0</v>
      </c>
      <c r="BZ171" s="231">
        <f t="shared" si="73"/>
        <v>0</v>
      </c>
      <c r="CA171" s="246">
        <f t="shared" si="74"/>
        <v>0</v>
      </c>
      <c r="CB171" s="246">
        <f t="shared" si="81"/>
        <v>0</v>
      </c>
      <c r="CC171" s="246" t="str">
        <f t="shared" si="82"/>
        <v/>
      </c>
      <c r="CD171" s="246">
        <f t="shared" si="75"/>
        <v>5</v>
      </c>
      <c r="CE171" s="246">
        <f t="shared" si="83"/>
        <v>0</v>
      </c>
      <c r="CF171" s="276">
        <f t="shared" si="77"/>
        <v>0</v>
      </c>
      <c r="CG171" s="277">
        <f t="shared" si="77"/>
        <v>0</v>
      </c>
      <c r="CH171" s="277">
        <f t="shared" si="77"/>
        <v>0</v>
      </c>
      <c r="CI171" s="278">
        <f t="shared" si="77"/>
        <v>0</v>
      </c>
      <c r="CJ171" s="280">
        <f t="shared" si="84"/>
        <v>0</v>
      </c>
      <c r="CK171" s="232">
        <f t="shared" si="76"/>
        <v>0</v>
      </c>
      <c r="CL171" s="1"/>
    </row>
    <row r="172" spans="1:90" ht="18" customHeight="1">
      <c r="A172" s="1"/>
      <c r="B172" s="1"/>
      <c r="C172" s="216"/>
      <c r="D172" s="287" t="str">
        <f t="shared" si="78"/>
        <v/>
      </c>
      <c r="E172" s="449" t="str">
        <f t="shared" si="79"/>
        <v/>
      </c>
      <c r="F172" s="450"/>
      <c r="G172" s="451"/>
      <c r="H172" s="452"/>
      <c r="I172" s="453"/>
      <c r="J172" s="453"/>
      <c r="K172" s="453"/>
      <c r="L172" s="453"/>
      <c r="M172" s="454"/>
      <c r="N172" s="455"/>
      <c r="O172" s="456"/>
      <c r="P172" s="456"/>
      <c r="Q172" s="456"/>
      <c r="R172" s="456"/>
      <c r="S172" s="456"/>
      <c r="T172" s="456"/>
      <c r="U172" s="456"/>
      <c r="V172" s="456"/>
      <c r="W172" s="456"/>
      <c r="X172" s="456"/>
      <c r="Y172" s="456"/>
      <c r="Z172" s="456"/>
      <c r="AA172" s="456"/>
      <c r="AB172" s="456"/>
      <c r="AC172" s="456"/>
      <c r="AD172" s="456"/>
      <c r="AE172" s="457"/>
      <c r="AF172" s="455"/>
      <c r="AG172" s="456"/>
      <c r="AH172" s="456"/>
      <c r="AI172" s="456"/>
      <c r="AJ172" s="456"/>
      <c r="AK172" s="456"/>
      <c r="AL172" s="456"/>
      <c r="AM172" s="456"/>
      <c r="AN172" s="457"/>
      <c r="AO172" s="455"/>
      <c r="AP172" s="456"/>
      <c r="AQ172" s="456"/>
      <c r="AR172" s="456"/>
      <c r="AS172" s="456"/>
      <c r="AT172" s="456"/>
      <c r="AU172" s="456"/>
      <c r="AV172" s="456"/>
      <c r="AW172" s="456"/>
      <c r="AX172" s="456"/>
      <c r="AY172" s="456"/>
      <c r="AZ172" s="456"/>
      <c r="BA172" s="456"/>
      <c r="BB172" s="456"/>
      <c r="BC172" s="456"/>
      <c r="BD172" s="456"/>
      <c r="BE172" s="456"/>
      <c r="BF172" s="456"/>
      <c r="BG172" s="457"/>
      <c r="BH172" s="458"/>
      <c r="BI172" s="459"/>
      <c r="BJ172" s="459"/>
      <c r="BK172" s="459"/>
      <c r="BL172" s="459"/>
      <c r="BM172" s="460"/>
      <c r="BN172" s="216"/>
      <c r="BO172" s="216"/>
      <c r="BP172" s="1"/>
      <c r="BQ172" s="120">
        <f>IF($F$3="","",IF(N172=$F$3,COUNTIF(BQ$23:BQ171,"&gt;0")+1,0))</f>
        <v>0</v>
      </c>
      <c r="BR172" s="1"/>
      <c r="BS172" s="20" t="str">
        <f>IF($N172="","",IF(VLOOKUP(VLOOKUP($N172,IMPOSTAZIONI!$E$6:$I$13,5,FALSE),IMPOSTAZIONI!$B$25:$N$32,3,FALSE)=0,"",VLOOKUP(VLOOKUP($N172,IMPOSTAZIONI!$E$6:$I$13,5,FALSE),IMPOSTAZIONI!$B$25:$N$32,3,FALSE)))</f>
        <v/>
      </c>
      <c r="BT172" s="20" t="str">
        <f>IF($N172="","",IF(VLOOKUP(VLOOKUP($N172,IMPOSTAZIONI!$E$6:$I$13,5,FALSE),IMPOSTAZIONI!$B$25:$N$32,6,FALSE)=0,"",VLOOKUP(VLOOKUP($N172,IMPOSTAZIONI!$E$6:$I$13,5,FALSE),IMPOSTAZIONI!$B$25:$N$32,6,FALSE)))</f>
        <v/>
      </c>
      <c r="BU172" s="20" t="str">
        <f>IF($N172="","",IF(VLOOKUP(VLOOKUP($N172,IMPOSTAZIONI!$E$6:$I$13,5,FALSE),IMPOSTAZIONI!$B$25:$N$32,9,FALSE)=0,"",VLOOKUP(VLOOKUP($N172,IMPOSTAZIONI!$E$6:$I$13,5,FALSE),IMPOSTAZIONI!$B$25:$N$32,9,FALSE)))</f>
        <v/>
      </c>
      <c r="BV172" s="20" t="str">
        <f>IF($N172="","",IF(VLOOKUP(VLOOKUP($N172,IMPOSTAZIONI!$E$6:$I$13,5,FALSE),IMPOSTAZIONI!$B$25:$N$32,12,FALSE)=0,"",VLOOKUP(VLOOKUP($N172,IMPOSTAZIONI!$E$6:$I$13,5,FALSE),IMPOSTAZIONI!$B$25:$N$32,12,FALSE)))</f>
        <v/>
      </c>
      <c r="BW172" s="221" t="str">
        <f t="shared" si="80"/>
        <v/>
      </c>
      <c r="BX172" s="221" t="str">
        <f t="shared" si="71"/>
        <v/>
      </c>
      <c r="BY172" s="221">
        <f t="shared" si="72"/>
        <v>0</v>
      </c>
      <c r="BZ172" s="231">
        <f t="shared" si="73"/>
        <v>0</v>
      </c>
      <c r="CA172" s="246">
        <f t="shared" si="74"/>
        <v>0</v>
      </c>
      <c r="CB172" s="246">
        <f t="shared" si="81"/>
        <v>0</v>
      </c>
      <c r="CC172" s="246" t="str">
        <f t="shared" si="82"/>
        <v/>
      </c>
      <c r="CD172" s="246">
        <f t="shared" si="75"/>
        <v>5</v>
      </c>
      <c r="CE172" s="246">
        <f t="shared" si="83"/>
        <v>0</v>
      </c>
      <c r="CF172" s="276">
        <f t="shared" si="77"/>
        <v>0</v>
      </c>
      <c r="CG172" s="277">
        <f t="shared" si="77"/>
        <v>0</v>
      </c>
      <c r="CH172" s="277">
        <f t="shared" si="77"/>
        <v>0</v>
      </c>
      <c r="CI172" s="278">
        <f t="shared" si="77"/>
        <v>0</v>
      </c>
      <c r="CJ172" s="280">
        <f t="shared" si="84"/>
        <v>0</v>
      </c>
      <c r="CK172" s="232">
        <f t="shared" si="76"/>
        <v>0</v>
      </c>
      <c r="CL172" s="1"/>
    </row>
    <row r="173" spans="1:90" ht="18" customHeight="1">
      <c r="A173" s="1"/>
      <c r="B173" s="1"/>
      <c r="C173" s="216"/>
      <c r="D173" s="287" t="str">
        <f t="shared" si="78"/>
        <v/>
      </c>
      <c r="E173" s="449" t="str">
        <f t="shared" si="79"/>
        <v/>
      </c>
      <c r="F173" s="450"/>
      <c r="G173" s="451"/>
      <c r="H173" s="452"/>
      <c r="I173" s="453"/>
      <c r="J173" s="453"/>
      <c r="K173" s="453"/>
      <c r="L173" s="453"/>
      <c r="M173" s="454"/>
      <c r="N173" s="455"/>
      <c r="O173" s="456"/>
      <c r="P173" s="456"/>
      <c r="Q173" s="456"/>
      <c r="R173" s="456"/>
      <c r="S173" s="456"/>
      <c r="T173" s="456"/>
      <c r="U173" s="456"/>
      <c r="V173" s="456"/>
      <c r="W173" s="456"/>
      <c r="X173" s="456"/>
      <c r="Y173" s="456"/>
      <c r="Z173" s="456"/>
      <c r="AA173" s="456"/>
      <c r="AB173" s="456"/>
      <c r="AC173" s="456"/>
      <c r="AD173" s="456"/>
      <c r="AE173" s="457"/>
      <c r="AF173" s="455"/>
      <c r="AG173" s="456"/>
      <c r="AH173" s="456"/>
      <c r="AI173" s="456"/>
      <c r="AJ173" s="456"/>
      <c r="AK173" s="456"/>
      <c r="AL173" s="456"/>
      <c r="AM173" s="456"/>
      <c r="AN173" s="457"/>
      <c r="AO173" s="455"/>
      <c r="AP173" s="456"/>
      <c r="AQ173" s="456"/>
      <c r="AR173" s="456"/>
      <c r="AS173" s="456"/>
      <c r="AT173" s="456"/>
      <c r="AU173" s="456"/>
      <c r="AV173" s="456"/>
      <c r="AW173" s="456"/>
      <c r="AX173" s="456"/>
      <c r="AY173" s="456"/>
      <c r="AZ173" s="456"/>
      <c r="BA173" s="456"/>
      <c r="BB173" s="456"/>
      <c r="BC173" s="456"/>
      <c r="BD173" s="456"/>
      <c r="BE173" s="456"/>
      <c r="BF173" s="456"/>
      <c r="BG173" s="457"/>
      <c r="BH173" s="458"/>
      <c r="BI173" s="459"/>
      <c r="BJ173" s="459"/>
      <c r="BK173" s="459"/>
      <c r="BL173" s="459"/>
      <c r="BM173" s="460"/>
      <c r="BN173" s="216"/>
      <c r="BO173" s="216"/>
      <c r="BP173" s="1"/>
      <c r="BQ173" s="120">
        <f>IF($F$3="","",IF(N173=$F$3,COUNTIF(BQ$23:BQ172,"&gt;0")+1,0))</f>
        <v>0</v>
      </c>
      <c r="BR173" s="1"/>
      <c r="BS173" s="20" t="str">
        <f>IF($N173="","",IF(VLOOKUP(VLOOKUP($N173,IMPOSTAZIONI!$E$6:$I$13,5,FALSE),IMPOSTAZIONI!$B$25:$N$32,3,FALSE)=0,"",VLOOKUP(VLOOKUP($N173,IMPOSTAZIONI!$E$6:$I$13,5,FALSE),IMPOSTAZIONI!$B$25:$N$32,3,FALSE)))</f>
        <v/>
      </c>
      <c r="BT173" s="20" t="str">
        <f>IF($N173="","",IF(VLOOKUP(VLOOKUP($N173,IMPOSTAZIONI!$E$6:$I$13,5,FALSE),IMPOSTAZIONI!$B$25:$N$32,6,FALSE)=0,"",VLOOKUP(VLOOKUP($N173,IMPOSTAZIONI!$E$6:$I$13,5,FALSE),IMPOSTAZIONI!$B$25:$N$32,6,FALSE)))</f>
        <v/>
      </c>
      <c r="BU173" s="20" t="str">
        <f>IF($N173="","",IF(VLOOKUP(VLOOKUP($N173,IMPOSTAZIONI!$E$6:$I$13,5,FALSE),IMPOSTAZIONI!$B$25:$N$32,9,FALSE)=0,"",VLOOKUP(VLOOKUP($N173,IMPOSTAZIONI!$E$6:$I$13,5,FALSE),IMPOSTAZIONI!$B$25:$N$32,9,FALSE)))</f>
        <v/>
      </c>
      <c r="BV173" s="20" t="str">
        <f>IF($N173="","",IF(VLOOKUP(VLOOKUP($N173,IMPOSTAZIONI!$E$6:$I$13,5,FALSE),IMPOSTAZIONI!$B$25:$N$32,12,FALSE)=0,"",VLOOKUP(VLOOKUP($N173,IMPOSTAZIONI!$E$6:$I$13,5,FALSE),IMPOSTAZIONI!$B$25:$N$32,12,FALSE)))</f>
        <v/>
      </c>
      <c r="BW173" s="221" t="str">
        <f t="shared" si="80"/>
        <v/>
      </c>
      <c r="BX173" s="221" t="str">
        <f t="shared" si="71"/>
        <v/>
      </c>
      <c r="BY173" s="221">
        <f t="shared" si="72"/>
        <v>0</v>
      </c>
      <c r="BZ173" s="231">
        <f t="shared" si="73"/>
        <v>0</v>
      </c>
      <c r="CA173" s="246">
        <f t="shared" si="74"/>
        <v>0</v>
      </c>
      <c r="CB173" s="246">
        <f t="shared" si="81"/>
        <v>0</v>
      </c>
      <c r="CC173" s="246" t="str">
        <f t="shared" si="82"/>
        <v/>
      </c>
      <c r="CD173" s="246">
        <f t="shared" si="75"/>
        <v>5</v>
      </c>
      <c r="CE173" s="246">
        <f t="shared" si="83"/>
        <v>0</v>
      </c>
      <c r="CF173" s="276">
        <f t="shared" si="77"/>
        <v>0</v>
      </c>
      <c r="CG173" s="277">
        <f t="shared" si="77"/>
        <v>0</v>
      </c>
      <c r="CH173" s="277">
        <f t="shared" si="77"/>
        <v>0</v>
      </c>
      <c r="CI173" s="278">
        <f t="shared" si="77"/>
        <v>0</v>
      </c>
      <c r="CJ173" s="280">
        <f t="shared" si="84"/>
        <v>0</v>
      </c>
      <c r="CK173" s="232">
        <f t="shared" si="76"/>
        <v>0</v>
      </c>
      <c r="CL173" s="1"/>
    </row>
    <row r="174" spans="1:90" ht="18" customHeight="1">
      <c r="A174" s="1"/>
      <c r="B174" s="1"/>
      <c r="C174" s="216"/>
      <c r="D174" s="287" t="str">
        <f t="shared" si="78"/>
        <v/>
      </c>
      <c r="E174" s="449" t="str">
        <f t="shared" si="79"/>
        <v/>
      </c>
      <c r="F174" s="450"/>
      <c r="G174" s="451"/>
      <c r="H174" s="452"/>
      <c r="I174" s="453"/>
      <c r="J174" s="453"/>
      <c r="K174" s="453"/>
      <c r="L174" s="453"/>
      <c r="M174" s="454"/>
      <c r="N174" s="455"/>
      <c r="O174" s="456"/>
      <c r="P174" s="456"/>
      <c r="Q174" s="456"/>
      <c r="R174" s="456"/>
      <c r="S174" s="456"/>
      <c r="T174" s="456"/>
      <c r="U174" s="456"/>
      <c r="V174" s="456"/>
      <c r="W174" s="456"/>
      <c r="X174" s="456"/>
      <c r="Y174" s="456"/>
      <c r="Z174" s="456"/>
      <c r="AA174" s="456"/>
      <c r="AB174" s="456"/>
      <c r="AC174" s="456"/>
      <c r="AD174" s="456"/>
      <c r="AE174" s="457"/>
      <c r="AF174" s="455"/>
      <c r="AG174" s="456"/>
      <c r="AH174" s="456"/>
      <c r="AI174" s="456"/>
      <c r="AJ174" s="456"/>
      <c r="AK174" s="456"/>
      <c r="AL174" s="456"/>
      <c r="AM174" s="456"/>
      <c r="AN174" s="457"/>
      <c r="AO174" s="455"/>
      <c r="AP174" s="456"/>
      <c r="AQ174" s="456"/>
      <c r="AR174" s="456"/>
      <c r="AS174" s="456"/>
      <c r="AT174" s="456"/>
      <c r="AU174" s="456"/>
      <c r="AV174" s="456"/>
      <c r="AW174" s="456"/>
      <c r="AX174" s="456"/>
      <c r="AY174" s="456"/>
      <c r="AZ174" s="456"/>
      <c r="BA174" s="456"/>
      <c r="BB174" s="456"/>
      <c r="BC174" s="456"/>
      <c r="BD174" s="456"/>
      <c r="BE174" s="456"/>
      <c r="BF174" s="456"/>
      <c r="BG174" s="457"/>
      <c r="BH174" s="458"/>
      <c r="BI174" s="459"/>
      <c r="BJ174" s="459"/>
      <c r="BK174" s="459"/>
      <c r="BL174" s="459"/>
      <c r="BM174" s="460"/>
      <c r="BN174" s="216"/>
      <c r="BO174" s="216"/>
      <c r="BP174" s="1"/>
      <c r="BQ174" s="120">
        <f>IF($F$3="","",IF(N174=$F$3,COUNTIF(BQ$23:BQ173,"&gt;0")+1,0))</f>
        <v>0</v>
      </c>
      <c r="BR174" s="1"/>
      <c r="BS174" s="20" t="str">
        <f>IF($N174="","",IF(VLOOKUP(VLOOKUP($N174,IMPOSTAZIONI!$E$6:$I$13,5,FALSE),IMPOSTAZIONI!$B$25:$N$32,3,FALSE)=0,"",VLOOKUP(VLOOKUP($N174,IMPOSTAZIONI!$E$6:$I$13,5,FALSE),IMPOSTAZIONI!$B$25:$N$32,3,FALSE)))</f>
        <v/>
      </c>
      <c r="BT174" s="20" t="str">
        <f>IF($N174="","",IF(VLOOKUP(VLOOKUP($N174,IMPOSTAZIONI!$E$6:$I$13,5,FALSE),IMPOSTAZIONI!$B$25:$N$32,6,FALSE)=0,"",VLOOKUP(VLOOKUP($N174,IMPOSTAZIONI!$E$6:$I$13,5,FALSE),IMPOSTAZIONI!$B$25:$N$32,6,FALSE)))</f>
        <v/>
      </c>
      <c r="BU174" s="20" t="str">
        <f>IF($N174="","",IF(VLOOKUP(VLOOKUP($N174,IMPOSTAZIONI!$E$6:$I$13,5,FALSE),IMPOSTAZIONI!$B$25:$N$32,9,FALSE)=0,"",VLOOKUP(VLOOKUP($N174,IMPOSTAZIONI!$E$6:$I$13,5,FALSE),IMPOSTAZIONI!$B$25:$N$32,9,FALSE)))</f>
        <v/>
      </c>
      <c r="BV174" s="20" t="str">
        <f>IF($N174="","",IF(VLOOKUP(VLOOKUP($N174,IMPOSTAZIONI!$E$6:$I$13,5,FALSE),IMPOSTAZIONI!$B$25:$N$32,12,FALSE)=0,"",VLOOKUP(VLOOKUP($N174,IMPOSTAZIONI!$E$6:$I$13,5,FALSE),IMPOSTAZIONI!$B$25:$N$32,12,FALSE)))</f>
        <v/>
      </c>
      <c r="BW174" s="221" t="str">
        <f t="shared" si="80"/>
        <v/>
      </c>
      <c r="BX174" s="221" t="str">
        <f t="shared" si="71"/>
        <v/>
      </c>
      <c r="BY174" s="221">
        <f t="shared" si="72"/>
        <v>0</v>
      </c>
      <c r="BZ174" s="231">
        <f t="shared" si="73"/>
        <v>0</v>
      </c>
      <c r="CA174" s="246">
        <f t="shared" si="74"/>
        <v>0</v>
      </c>
      <c r="CB174" s="246">
        <f t="shared" si="81"/>
        <v>0</v>
      </c>
      <c r="CC174" s="246" t="str">
        <f t="shared" si="82"/>
        <v/>
      </c>
      <c r="CD174" s="246">
        <f t="shared" si="75"/>
        <v>5</v>
      </c>
      <c r="CE174" s="246">
        <f t="shared" si="83"/>
        <v>0</v>
      </c>
      <c r="CF174" s="276">
        <f t="shared" si="77"/>
        <v>0</v>
      </c>
      <c r="CG174" s="277">
        <f t="shared" si="77"/>
        <v>0</v>
      </c>
      <c r="CH174" s="277">
        <f t="shared" si="77"/>
        <v>0</v>
      </c>
      <c r="CI174" s="278">
        <f t="shared" si="77"/>
        <v>0</v>
      </c>
      <c r="CJ174" s="280">
        <f t="shared" si="84"/>
        <v>0</v>
      </c>
      <c r="CK174" s="232">
        <f t="shared" si="76"/>
        <v>0</v>
      </c>
      <c r="CL174" s="1"/>
    </row>
    <row r="175" spans="1:90" ht="18" customHeight="1">
      <c r="A175" s="1"/>
      <c r="B175" s="1"/>
      <c r="C175" s="216"/>
      <c r="D175" s="287" t="str">
        <f t="shared" si="78"/>
        <v/>
      </c>
      <c r="E175" s="449" t="str">
        <f t="shared" si="79"/>
        <v/>
      </c>
      <c r="F175" s="450"/>
      <c r="G175" s="451"/>
      <c r="H175" s="452"/>
      <c r="I175" s="453"/>
      <c r="J175" s="453"/>
      <c r="K175" s="453"/>
      <c r="L175" s="453"/>
      <c r="M175" s="454"/>
      <c r="N175" s="455"/>
      <c r="O175" s="456"/>
      <c r="P175" s="456"/>
      <c r="Q175" s="456"/>
      <c r="R175" s="456"/>
      <c r="S175" s="456"/>
      <c r="T175" s="456"/>
      <c r="U175" s="456"/>
      <c r="V175" s="456"/>
      <c r="W175" s="456"/>
      <c r="X175" s="456"/>
      <c r="Y175" s="456"/>
      <c r="Z175" s="456"/>
      <c r="AA175" s="456"/>
      <c r="AB175" s="456"/>
      <c r="AC175" s="456"/>
      <c r="AD175" s="456"/>
      <c r="AE175" s="457"/>
      <c r="AF175" s="455"/>
      <c r="AG175" s="456"/>
      <c r="AH175" s="456"/>
      <c r="AI175" s="456"/>
      <c r="AJ175" s="456"/>
      <c r="AK175" s="456"/>
      <c r="AL175" s="456"/>
      <c r="AM175" s="456"/>
      <c r="AN175" s="457"/>
      <c r="AO175" s="455"/>
      <c r="AP175" s="456"/>
      <c r="AQ175" s="456"/>
      <c r="AR175" s="456"/>
      <c r="AS175" s="456"/>
      <c r="AT175" s="456"/>
      <c r="AU175" s="456"/>
      <c r="AV175" s="456"/>
      <c r="AW175" s="456"/>
      <c r="AX175" s="456"/>
      <c r="AY175" s="456"/>
      <c r="AZ175" s="456"/>
      <c r="BA175" s="456"/>
      <c r="BB175" s="456"/>
      <c r="BC175" s="456"/>
      <c r="BD175" s="456"/>
      <c r="BE175" s="456"/>
      <c r="BF175" s="456"/>
      <c r="BG175" s="457"/>
      <c r="BH175" s="458"/>
      <c r="BI175" s="459"/>
      <c r="BJ175" s="459"/>
      <c r="BK175" s="459"/>
      <c r="BL175" s="459"/>
      <c r="BM175" s="460"/>
      <c r="BN175" s="216"/>
      <c r="BO175" s="216"/>
      <c r="BP175" s="1"/>
      <c r="BQ175" s="120">
        <f>IF($F$3="","",IF(N175=$F$3,COUNTIF(BQ$23:BQ174,"&gt;0")+1,0))</f>
        <v>0</v>
      </c>
      <c r="BR175" s="1"/>
      <c r="BS175" s="20" t="str">
        <f>IF($N175="","",IF(VLOOKUP(VLOOKUP($N175,IMPOSTAZIONI!$E$6:$I$13,5,FALSE),IMPOSTAZIONI!$B$25:$N$32,3,FALSE)=0,"",VLOOKUP(VLOOKUP($N175,IMPOSTAZIONI!$E$6:$I$13,5,FALSE),IMPOSTAZIONI!$B$25:$N$32,3,FALSE)))</f>
        <v/>
      </c>
      <c r="BT175" s="20" t="str">
        <f>IF($N175="","",IF(VLOOKUP(VLOOKUP($N175,IMPOSTAZIONI!$E$6:$I$13,5,FALSE),IMPOSTAZIONI!$B$25:$N$32,6,FALSE)=0,"",VLOOKUP(VLOOKUP($N175,IMPOSTAZIONI!$E$6:$I$13,5,FALSE),IMPOSTAZIONI!$B$25:$N$32,6,FALSE)))</f>
        <v/>
      </c>
      <c r="BU175" s="20" t="str">
        <f>IF($N175="","",IF(VLOOKUP(VLOOKUP($N175,IMPOSTAZIONI!$E$6:$I$13,5,FALSE),IMPOSTAZIONI!$B$25:$N$32,9,FALSE)=0,"",VLOOKUP(VLOOKUP($N175,IMPOSTAZIONI!$E$6:$I$13,5,FALSE),IMPOSTAZIONI!$B$25:$N$32,9,FALSE)))</f>
        <v/>
      </c>
      <c r="BV175" s="20" t="str">
        <f>IF($N175="","",IF(VLOOKUP(VLOOKUP($N175,IMPOSTAZIONI!$E$6:$I$13,5,FALSE),IMPOSTAZIONI!$B$25:$N$32,12,FALSE)=0,"",VLOOKUP(VLOOKUP($N175,IMPOSTAZIONI!$E$6:$I$13,5,FALSE),IMPOSTAZIONI!$B$25:$N$32,12,FALSE)))</f>
        <v/>
      </c>
      <c r="BW175" s="221" t="str">
        <f t="shared" si="80"/>
        <v/>
      </c>
      <c r="BX175" s="221" t="str">
        <f t="shared" si="71"/>
        <v/>
      </c>
      <c r="BY175" s="221">
        <f t="shared" si="72"/>
        <v>0</v>
      </c>
      <c r="BZ175" s="231">
        <f t="shared" si="73"/>
        <v>0</v>
      </c>
      <c r="CA175" s="246">
        <f t="shared" si="74"/>
        <v>0</v>
      </c>
      <c r="CB175" s="246">
        <f t="shared" si="81"/>
        <v>0</v>
      </c>
      <c r="CC175" s="246" t="str">
        <f t="shared" si="82"/>
        <v/>
      </c>
      <c r="CD175" s="246">
        <f t="shared" si="75"/>
        <v>5</v>
      </c>
      <c r="CE175" s="246">
        <f t="shared" si="83"/>
        <v>0</v>
      </c>
      <c r="CF175" s="276">
        <f t="shared" si="77"/>
        <v>0</v>
      </c>
      <c r="CG175" s="277">
        <f t="shared" si="77"/>
        <v>0</v>
      </c>
      <c r="CH175" s="277">
        <f t="shared" si="77"/>
        <v>0</v>
      </c>
      <c r="CI175" s="278">
        <f t="shared" si="77"/>
        <v>0</v>
      </c>
      <c r="CJ175" s="280">
        <f t="shared" si="84"/>
        <v>0</v>
      </c>
      <c r="CK175" s="232">
        <f t="shared" si="76"/>
        <v>0</v>
      </c>
      <c r="CL175" s="1"/>
    </row>
    <row r="176" spans="1:90" ht="18" customHeight="1">
      <c r="A176" s="1"/>
      <c r="B176" s="1"/>
      <c r="C176" s="216"/>
      <c r="D176" s="287" t="str">
        <f t="shared" si="78"/>
        <v/>
      </c>
      <c r="E176" s="449" t="str">
        <f t="shared" si="79"/>
        <v/>
      </c>
      <c r="F176" s="450"/>
      <c r="G176" s="451"/>
      <c r="H176" s="452"/>
      <c r="I176" s="453"/>
      <c r="J176" s="453"/>
      <c r="K176" s="453"/>
      <c r="L176" s="453"/>
      <c r="M176" s="454"/>
      <c r="N176" s="455"/>
      <c r="O176" s="456"/>
      <c r="P176" s="456"/>
      <c r="Q176" s="456"/>
      <c r="R176" s="456"/>
      <c r="S176" s="456"/>
      <c r="T176" s="456"/>
      <c r="U176" s="456"/>
      <c r="V176" s="456"/>
      <c r="W176" s="456"/>
      <c r="X176" s="456"/>
      <c r="Y176" s="456"/>
      <c r="Z176" s="456"/>
      <c r="AA176" s="456"/>
      <c r="AB176" s="456"/>
      <c r="AC176" s="456"/>
      <c r="AD176" s="456"/>
      <c r="AE176" s="457"/>
      <c r="AF176" s="455"/>
      <c r="AG176" s="456"/>
      <c r="AH176" s="456"/>
      <c r="AI176" s="456"/>
      <c r="AJ176" s="456"/>
      <c r="AK176" s="456"/>
      <c r="AL176" s="456"/>
      <c r="AM176" s="456"/>
      <c r="AN176" s="457"/>
      <c r="AO176" s="455"/>
      <c r="AP176" s="456"/>
      <c r="AQ176" s="456"/>
      <c r="AR176" s="456"/>
      <c r="AS176" s="456"/>
      <c r="AT176" s="456"/>
      <c r="AU176" s="456"/>
      <c r="AV176" s="456"/>
      <c r="AW176" s="456"/>
      <c r="AX176" s="456"/>
      <c r="AY176" s="456"/>
      <c r="AZ176" s="456"/>
      <c r="BA176" s="456"/>
      <c r="BB176" s="456"/>
      <c r="BC176" s="456"/>
      <c r="BD176" s="456"/>
      <c r="BE176" s="456"/>
      <c r="BF176" s="456"/>
      <c r="BG176" s="457"/>
      <c r="BH176" s="458"/>
      <c r="BI176" s="459"/>
      <c r="BJ176" s="459"/>
      <c r="BK176" s="459"/>
      <c r="BL176" s="459"/>
      <c r="BM176" s="460"/>
      <c r="BN176" s="216"/>
      <c r="BO176" s="216"/>
      <c r="BP176" s="1"/>
      <c r="BQ176" s="120">
        <f>IF($F$3="","",IF(N176=$F$3,COUNTIF(BQ$23:BQ175,"&gt;0")+1,0))</f>
        <v>0</v>
      </c>
      <c r="BR176" s="1"/>
      <c r="BS176" s="20" t="str">
        <f>IF($N176="","",IF(VLOOKUP(VLOOKUP($N176,IMPOSTAZIONI!$E$6:$I$13,5,FALSE),IMPOSTAZIONI!$B$25:$N$32,3,FALSE)=0,"",VLOOKUP(VLOOKUP($N176,IMPOSTAZIONI!$E$6:$I$13,5,FALSE),IMPOSTAZIONI!$B$25:$N$32,3,FALSE)))</f>
        <v/>
      </c>
      <c r="BT176" s="20" t="str">
        <f>IF($N176="","",IF(VLOOKUP(VLOOKUP($N176,IMPOSTAZIONI!$E$6:$I$13,5,FALSE),IMPOSTAZIONI!$B$25:$N$32,6,FALSE)=0,"",VLOOKUP(VLOOKUP($N176,IMPOSTAZIONI!$E$6:$I$13,5,FALSE),IMPOSTAZIONI!$B$25:$N$32,6,FALSE)))</f>
        <v/>
      </c>
      <c r="BU176" s="20" t="str">
        <f>IF($N176="","",IF(VLOOKUP(VLOOKUP($N176,IMPOSTAZIONI!$E$6:$I$13,5,FALSE),IMPOSTAZIONI!$B$25:$N$32,9,FALSE)=0,"",VLOOKUP(VLOOKUP($N176,IMPOSTAZIONI!$E$6:$I$13,5,FALSE),IMPOSTAZIONI!$B$25:$N$32,9,FALSE)))</f>
        <v/>
      </c>
      <c r="BV176" s="20" t="str">
        <f>IF($N176="","",IF(VLOOKUP(VLOOKUP($N176,IMPOSTAZIONI!$E$6:$I$13,5,FALSE),IMPOSTAZIONI!$B$25:$N$32,12,FALSE)=0,"",VLOOKUP(VLOOKUP($N176,IMPOSTAZIONI!$E$6:$I$13,5,FALSE),IMPOSTAZIONI!$B$25:$N$32,12,FALSE)))</f>
        <v/>
      </c>
      <c r="BW176" s="221" t="str">
        <f t="shared" si="80"/>
        <v/>
      </c>
      <c r="BX176" s="221" t="str">
        <f t="shared" si="71"/>
        <v/>
      </c>
      <c r="BY176" s="221">
        <f t="shared" si="72"/>
        <v>0</v>
      </c>
      <c r="BZ176" s="231">
        <f t="shared" si="73"/>
        <v>0</v>
      </c>
      <c r="CA176" s="246">
        <f t="shared" si="74"/>
        <v>0</v>
      </c>
      <c r="CB176" s="246">
        <f t="shared" si="81"/>
        <v>0</v>
      </c>
      <c r="CC176" s="246" t="str">
        <f t="shared" si="82"/>
        <v/>
      </c>
      <c r="CD176" s="246">
        <f t="shared" si="75"/>
        <v>5</v>
      </c>
      <c r="CE176" s="246">
        <f t="shared" si="83"/>
        <v>0</v>
      </c>
      <c r="CF176" s="276">
        <f t="shared" si="77"/>
        <v>0</v>
      </c>
      <c r="CG176" s="277">
        <f t="shared" si="77"/>
        <v>0</v>
      </c>
      <c r="CH176" s="277">
        <f t="shared" si="77"/>
        <v>0</v>
      </c>
      <c r="CI176" s="278">
        <f t="shared" si="77"/>
        <v>0</v>
      </c>
      <c r="CJ176" s="280">
        <f t="shared" si="84"/>
        <v>0</v>
      </c>
      <c r="CK176" s="232">
        <f t="shared" si="76"/>
        <v>0</v>
      </c>
      <c r="CL176" s="1"/>
    </row>
    <row r="177" spans="1:90" ht="18" customHeight="1">
      <c r="A177" s="1"/>
      <c r="B177" s="1"/>
      <c r="C177" s="216"/>
      <c r="D177" s="287" t="str">
        <f t="shared" si="78"/>
        <v/>
      </c>
      <c r="E177" s="449" t="str">
        <f t="shared" si="79"/>
        <v/>
      </c>
      <c r="F177" s="450"/>
      <c r="G177" s="451"/>
      <c r="H177" s="452"/>
      <c r="I177" s="453"/>
      <c r="J177" s="453"/>
      <c r="K177" s="453"/>
      <c r="L177" s="453"/>
      <c r="M177" s="454"/>
      <c r="N177" s="455"/>
      <c r="O177" s="456"/>
      <c r="P177" s="456"/>
      <c r="Q177" s="456"/>
      <c r="R177" s="456"/>
      <c r="S177" s="456"/>
      <c r="T177" s="456"/>
      <c r="U177" s="456"/>
      <c r="V177" s="456"/>
      <c r="W177" s="456"/>
      <c r="X177" s="456"/>
      <c r="Y177" s="456"/>
      <c r="Z177" s="456"/>
      <c r="AA177" s="456"/>
      <c r="AB177" s="456"/>
      <c r="AC177" s="456"/>
      <c r="AD177" s="456"/>
      <c r="AE177" s="457"/>
      <c r="AF177" s="455"/>
      <c r="AG177" s="456"/>
      <c r="AH177" s="456"/>
      <c r="AI177" s="456"/>
      <c r="AJ177" s="456"/>
      <c r="AK177" s="456"/>
      <c r="AL177" s="456"/>
      <c r="AM177" s="456"/>
      <c r="AN177" s="457"/>
      <c r="AO177" s="455"/>
      <c r="AP177" s="456"/>
      <c r="AQ177" s="456"/>
      <c r="AR177" s="456"/>
      <c r="AS177" s="456"/>
      <c r="AT177" s="456"/>
      <c r="AU177" s="456"/>
      <c r="AV177" s="456"/>
      <c r="AW177" s="456"/>
      <c r="AX177" s="456"/>
      <c r="AY177" s="456"/>
      <c r="AZ177" s="456"/>
      <c r="BA177" s="456"/>
      <c r="BB177" s="456"/>
      <c r="BC177" s="456"/>
      <c r="BD177" s="456"/>
      <c r="BE177" s="456"/>
      <c r="BF177" s="456"/>
      <c r="BG177" s="457"/>
      <c r="BH177" s="458"/>
      <c r="BI177" s="459"/>
      <c r="BJ177" s="459"/>
      <c r="BK177" s="459"/>
      <c r="BL177" s="459"/>
      <c r="BM177" s="460"/>
      <c r="BN177" s="216"/>
      <c r="BO177" s="216"/>
      <c r="BP177" s="1"/>
      <c r="BQ177" s="120">
        <f>IF($F$3="","",IF(N177=$F$3,COUNTIF(BQ$23:BQ176,"&gt;0")+1,0))</f>
        <v>0</v>
      </c>
      <c r="BR177" s="1"/>
      <c r="BS177" s="20" t="str">
        <f>IF($N177="","",IF(VLOOKUP(VLOOKUP($N177,IMPOSTAZIONI!$E$6:$I$13,5,FALSE),IMPOSTAZIONI!$B$25:$N$32,3,FALSE)=0,"",VLOOKUP(VLOOKUP($N177,IMPOSTAZIONI!$E$6:$I$13,5,FALSE),IMPOSTAZIONI!$B$25:$N$32,3,FALSE)))</f>
        <v/>
      </c>
      <c r="BT177" s="20" t="str">
        <f>IF($N177="","",IF(VLOOKUP(VLOOKUP($N177,IMPOSTAZIONI!$E$6:$I$13,5,FALSE),IMPOSTAZIONI!$B$25:$N$32,6,FALSE)=0,"",VLOOKUP(VLOOKUP($N177,IMPOSTAZIONI!$E$6:$I$13,5,FALSE),IMPOSTAZIONI!$B$25:$N$32,6,FALSE)))</f>
        <v/>
      </c>
      <c r="BU177" s="20" t="str">
        <f>IF($N177="","",IF(VLOOKUP(VLOOKUP($N177,IMPOSTAZIONI!$E$6:$I$13,5,FALSE),IMPOSTAZIONI!$B$25:$N$32,9,FALSE)=0,"",VLOOKUP(VLOOKUP($N177,IMPOSTAZIONI!$E$6:$I$13,5,FALSE),IMPOSTAZIONI!$B$25:$N$32,9,FALSE)))</f>
        <v/>
      </c>
      <c r="BV177" s="20" t="str">
        <f>IF($N177="","",IF(VLOOKUP(VLOOKUP($N177,IMPOSTAZIONI!$E$6:$I$13,5,FALSE),IMPOSTAZIONI!$B$25:$N$32,12,FALSE)=0,"",VLOOKUP(VLOOKUP($N177,IMPOSTAZIONI!$E$6:$I$13,5,FALSE),IMPOSTAZIONI!$B$25:$N$32,12,FALSE)))</f>
        <v/>
      </c>
      <c r="BW177" s="221" t="str">
        <f t="shared" si="80"/>
        <v/>
      </c>
      <c r="BX177" s="221" t="str">
        <f t="shared" si="71"/>
        <v/>
      </c>
      <c r="BY177" s="221">
        <f t="shared" si="72"/>
        <v>0</v>
      </c>
      <c r="BZ177" s="231">
        <f t="shared" si="73"/>
        <v>0</v>
      </c>
      <c r="CA177" s="246">
        <f t="shared" si="74"/>
        <v>0</v>
      </c>
      <c r="CB177" s="246">
        <f t="shared" si="81"/>
        <v>0</v>
      </c>
      <c r="CC177" s="246" t="str">
        <f t="shared" si="82"/>
        <v/>
      </c>
      <c r="CD177" s="246">
        <f t="shared" si="75"/>
        <v>5</v>
      </c>
      <c r="CE177" s="246">
        <f t="shared" si="83"/>
        <v>0</v>
      </c>
      <c r="CF177" s="276">
        <f t="shared" si="77"/>
        <v>0</v>
      </c>
      <c r="CG177" s="277">
        <f t="shared" si="77"/>
        <v>0</v>
      </c>
      <c r="CH177" s="277">
        <f t="shared" si="77"/>
        <v>0</v>
      </c>
      <c r="CI177" s="278">
        <f t="shared" si="77"/>
        <v>0</v>
      </c>
      <c r="CJ177" s="280">
        <f t="shared" si="84"/>
        <v>0</v>
      </c>
      <c r="CK177" s="232">
        <f t="shared" si="76"/>
        <v>0</v>
      </c>
      <c r="CL177" s="1"/>
    </row>
    <row r="178" spans="1:90" ht="18" customHeight="1">
      <c r="A178" s="1"/>
      <c r="B178" s="1"/>
      <c r="C178" s="216"/>
      <c r="D178" s="287" t="str">
        <f t="shared" si="78"/>
        <v/>
      </c>
      <c r="E178" s="449" t="str">
        <f t="shared" si="79"/>
        <v/>
      </c>
      <c r="F178" s="450"/>
      <c r="G178" s="451"/>
      <c r="H178" s="452"/>
      <c r="I178" s="453"/>
      <c r="J178" s="453"/>
      <c r="K178" s="453"/>
      <c r="L178" s="453"/>
      <c r="M178" s="454"/>
      <c r="N178" s="455"/>
      <c r="O178" s="456"/>
      <c r="P178" s="456"/>
      <c r="Q178" s="456"/>
      <c r="R178" s="456"/>
      <c r="S178" s="456"/>
      <c r="T178" s="456"/>
      <c r="U178" s="456"/>
      <c r="V178" s="456"/>
      <c r="W178" s="456"/>
      <c r="X178" s="456"/>
      <c r="Y178" s="456"/>
      <c r="Z178" s="456"/>
      <c r="AA178" s="456"/>
      <c r="AB178" s="456"/>
      <c r="AC178" s="456"/>
      <c r="AD178" s="456"/>
      <c r="AE178" s="457"/>
      <c r="AF178" s="455"/>
      <c r="AG178" s="456"/>
      <c r="AH178" s="456"/>
      <c r="AI178" s="456"/>
      <c r="AJ178" s="456"/>
      <c r="AK178" s="456"/>
      <c r="AL178" s="456"/>
      <c r="AM178" s="456"/>
      <c r="AN178" s="457"/>
      <c r="AO178" s="455"/>
      <c r="AP178" s="456"/>
      <c r="AQ178" s="456"/>
      <c r="AR178" s="456"/>
      <c r="AS178" s="456"/>
      <c r="AT178" s="456"/>
      <c r="AU178" s="456"/>
      <c r="AV178" s="456"/>
      <c r="AW178" s="456"/>
      <c r="AX178" s="456"/>
      <c r="AY178" s="456"/>
      <c r="AZ178" s="456"/>
      <c r="BA178" s="456"/>
      <c r="BB178" s="456"/>
      <c r="BC178" s="456"/>
      <c r="BD178" s="456"/>
      <c r="BE178" s="456"/>
      <c r="BF178" s="456"/>
      <c r="BG178" s="457"/>
      <c r="BH178" s="458"/>
      <c r="BI178" s="459"/>
      <c r="BJ178" s="459"/>
      <c r="BK178" s="459"/>
      <c r="BL178" s="459"/>
      <c r="BM178" s="460"/>
      <c r="BN178" s="216"/>
      <c r="BO178" s="216"/>
      <c r="BP178" s="1"/>
      <c r="BQ178" s="120">
        <f>IF($F$3="","",IF(N178=$F$3,COUNTIF(BQ$23:BQ177,"&gt;0")+1,0))</f>
        <v>0</v>
      </c>
      <c r="BR178" s="1"/>
      <c r="BS178" s="20" t="str">
        <f>IF($N178="","",IF(VLOOKUP(VLOOKUP($N178,IMPOSTAZIONI!$E$6:$I$13,5,FALSE),IMPOSTAZIONI!$B$25:$N$32,3,FALSE)=0,"",VLOOKUP(VLOOKUP($N178,IMPOSTAZIONI!$E$6:$I$13,5,FALSE),IMPOSTAZIONI!$B$25:$N$32,3,FALSE)))</f>
        <v/>
      </c>
      <c r="BT178" s="20" t="str">
        <f>IF($N178="","",IF(VLOOKUP(VLOOKUP($N178,IMPOSTAZIONI!$E$6:$I$13,5,FALSE),IMPOSTAZIONI!$B$25:$N$32,6,FALSE)=0,"",VLOOKUP(VLOOKUP($N178,IMPOSTAZIONI!$E$6:$I$13,5,FALSE),IMPOSTAZIONI!$B$25:$N$32,6,FALSE)))</f>
        <v/>
      </c>
      <c r="BU178" s="20" t="str">
        <f>IF($N178="","",IF(VLOOKUP(VLOOKUP($N178,IMPOSTAZIONI!$E$6:$I$13,5,FALSE),IMPOSTAZIONI!$B$25:$N$32,9,FALSE)=0,"",VLOOKUP(VLOOKUP($N178,IMPOSTAZIONI!$E$6:$I$13,5,FALSE),IMPOSTAZIONI!$B$25:$N$32,9,FALSE)))</f>
        <v/>
      </c>
      <c r="BV178" s="20" t="str">
        <f>IF($N178="","",IF(VLOOKUP(VLOOKUP($N178,IMPOSTAZIONI!$E$6:$I$13,5,FALSE),IMPOSTAZIONI!$B$25:$N$32,12,FALSE)=0,"",VLOOKUP(VLOOKUP($N178,IMPOSTAZIONI!$E$6:$I$13,5,FALSE),IMPOSTAZIONI!$B$25:$N$32,12,FALSE)))</f>
        <v/>
      </c>
      <c r="BW178" s="221" t="str">
        <f t="shared" si="80"/>
        <v/>
      </c>
      <c r="BX178" s="221" t="str">
        <f t="shared" si="71"/>
        <v/>
      </c>
      <c r="BY178" s="221">
        <f t="shared" si="72"/>
        <v>0</v>
      </c>
      <c r="BZ178" s="231">
        <f t="shared" si="73"/>
        <v>0</v>
      </c>
      <c r="CA178" s="246">
        <f t="shared" si="74"/>
        <v>0</v>
      </c>
      <c r="CB178" s="246">
        <f t="shared" si="81"/>
        <v>0</v>
      </c>
      <c r="CC178" s="246" t="str">
        <f t="shared" si="82"/>
        <v/>
      </c>
      <c r="CD178" s="246">
        <f t="shared" si="75"/>
        <v>5</v>
      </c>
      <c r="CE178" s="246">
        <f t="shared" si="83"/>
        <v>0</v>
      </c>
      <c r="CF178" s="276">
        <f t="shared" si="77"/>
        <v>0</v>
      </c>
      <c r="CG178" s="277">
        <f t="shared" si="77"/>
        <v>0</v>
      </c>
      <c r="CH178" s="277">
        <f t="shared" si="77"/>
        <v>0</v>
      </c>
      <c r="CI178" s="278">
        <f t="shared" si="77"/>
        <v>0</v>
      </c>
      <c r="CJ178" s="280">
        <f t="shared" si="84"/>
        <v>0</v>
      </c>
      <c r="CK178" s="232">
        <f t="shared" si="76"/>
        <v>0</v>
      </c>
      <c r="CL178" s="1"/>
    </row>
    <row r="179" spans="1:90" ht="18" customHeight="1">
      <c r="A179" s="1"/>
      <c r="B179" s="1"/>
      <c r="C179" s="216"/>
      <c r="D179" s="287" t="str">
        <f t="shared" si="78"/>
        <v/>
      </c>
      <c r="E179" s="449" t="str">
        <f t="shared" si="79"/>
        <v/>
      </c>
      <c r="F179" s="450"/>
      <c r="G179" s="451"/>
      <c r="H179" s="452"/>
      <c r="I179" s="453"/>
      <c r="J179" s="453"/>
      <c r="K179" s="453"/>
      <c r="L179" s="453"/>
      <c r="M179" s="454"/>
      <c r="N179" s="455"/>
      <c r="O179" s="456"/>
      <c r="P179" s="456"/>
      <c r="Q179" s="456"/>
      <c r="R179" s="456"/>
      <c r="S179" s="456"/>
      <c r="T179" s="456"/>
      <c r="U179" s="456"/>
      <c r="V179" s="456"/>
      <c r="W179" s="456"/>
      <c r="X179" s="456"/>
      <c r="Y179" s="456"/>
      <c r="Z179" s="456"/>
      <c r="AA179" s="456"/>
      <c r="AB179" s="456"/>
      <c r="AC179" s="456"/>
      <c r="AD179" s="456"/>
      <c r="AE179" s="457"/>
      <c r="AF179" s="455"/>
      <c r="AG179" s="456"/>
      <c r="AH179" s="456"/>
      <c r="AI179" s="456"/>
      <c r="AJ179" s="456"/>
      <c r="AK179" s="456"/>
      <c r="AL179" s="456"/>
      <c r="AM179" s="456"/>
      <c r="AN179" s="457"/>
      <c r="AO179" s="455"/>
      <c r="AP179" s="456"/>
      <c r="AQ179" s="456"/>
      <c r="AR179" s="456"/>
      <c r="AS179" s="456"/>
      <c r="AT179" s="456"/>
      <c r="AU179" s="456"/>
      <c r="AV179" s="456"/>
      <c r="AW179" s="456"/>
      <c r="AX179" s="456"/>
      <c r="AY179" s="456"/>
      <c r="AZ179" s="456"/>
      <c r="BA179" s="456"/>
      <c r="BB179" s="456"/>
      <c r="BC179" s="456"/>
      <c r="BD179" s="456"/>
      <c r="BE179" s="456"/>
      <c r="BF179" s="456"/>
      <c r="BG179" s="457"/>
      <c r="BH179" s="458"/>
      <c r="BI179" s="459"/>
      <c r="BJ179" s="459"/>
      <c r="BK179" s="459"/>
      <c r="BL179" s="459"/>
      <c r="BM179" s="460"/>
      <c r="BN179" s="216"/>
      <c r="BO179" s="216"/>
      <c r="BP179" s="1"/>
      <c r="BQ179" s="120">
        <f>IF($F$3="","",IF(N179=$F$3,COUNTIF(BQ$23:BQ178,"&gt;0")+1,0))</f>
        <v>0</v>
      </c>
      <c r="BR179" s="1"/>
      <c r="BS179" s="20" t="str">
        <f>IF($N179="","",IF(VLOOKUP(VLOOKUP($N179,IMPOSTAZIONI!$E$6:$I$13,5,FALSE),IMPOSTAZIONI!$B$25:$N$32,3,FALSE)=0,"",VLOOKUP(VLOOKUP($N179,IMPOSTAZIONI!$E$6:$I$13,5,FALSE),IMPOSTAZIONI!$B$25:$N$32,3,FALSE)))</f>
        <v/>
      </c>
      <c r="BT179" s="20" t="str">
        <f>IF($N179="","",IF(VLOOKUP(VLOOKUP($N179,IMPOSTAZIONI!$E$6:$I$13,5,FALSE),IMPOSTAZIONI!$B$25:$N$32,6,FALSE)=0,"",VLOOKUP(VLOOKUP($N179,IMPOSTAZIONI!$E$6:$I$13,5,FALSE),IMPOSTAZIONI!$B$25:$N$32,6,FALSE)))</f>
        <v/>
      </c>
      <c r="BU179" s="20" t="str">
        <f>IF($N179="","",IF(VLOOKUP(VLOOKUP($N179,IMPOSTAZIONI!$E$6:$I$13,5,FALSE),IMPOSTAZIONI!$B$25:$N$32,9,FALSE)=0,"",VLOOKUP(VLOOKUP($N179,IMPOSTAZIONI!$E$6:$I$13,5,FALSE),IMPOSTAZIONI!$B$25:$N$32,9,FALSE)))</f>
        <v/>
      </c>
      <c r="BV179" s="20" t="str">
        <f>IF($N179="","",IF(VLOOKUP(VLOOKUP($N179,IMPOSTAZIONI!$E$6:$I$13,5,FALSE),IMPOSTAZIONI!$B$25:$N$32,12,FALSE)=0,"",VLOOKUP(VLOOKUP($N179,IMPOSTAZIONI!$E$6:$I$13,5,FALSE),IMPOSTAZIONI!$B$25:$N$32,12,FALSE)))</f>
        <v/>
      </c>
      <c r="BW179" s="221" t="str">
        <f t="shared" si="80"/>
        <v/>
      </c>
      <c r="BX179" s="221" t="str">
        <f t="shared" si="71"/>
        <v/>
      </c>
      <c r="BY179" s="221">
        <f t="shared" si="72"/>
        <v>0</v>
      </c>
      <c r="BZ179" s="231">
        <f t="shared" si="73"/>
        <v>0</v>
      </c>
      <c r="CA179" s="246">
        <f t="shared" si="74"/>
        <v>0</v>
      </c>
      <c r="CB179" s="246">
        <f t="shared" si="81"/>
        <v>0</v>
      </c>
      <c r="CC179" s="246" t="str">
        <f t="shared" si="82"/>
        <v/>
      </c>
      <c r="CD179" s="246">
        <f t="shared" si="75"/>
        <v>5</v>
      </c>
      <c r="CE179" s="246">
        <f t="shared" si="83"/>
        <v>0</v>
      </c>
      <c r="CF179" s="276">
        <f t="shared" si="77"/>
        <v>0</v>
      </c>
      <c r="CG179" s="277">
        <f t="shared" si="77"/>
        <v>0</v>
      </c>
      <c r="CH179" s="277">
        <f t="shared" si="77"/>
        <v>0</v>
      </c>
      <c r="CI179" s="278">
        <f t="shared" si="77"/>
        <v>0</v>
      </c>
      <c r="CJ179" s="280">
        <f t="shared" si="84"/>
        <v>0</v>
      </c>
      <c r="CK179" s="232">
        <f t="shared" si="76"/>
        <v>0</v>
      </c>
      <c r="CL179" s="1"/>
    </row>
    <row r="180" spans="1:90" ht="18" customHeight="1">
      <c r="A180" s="1"/>
      <c r="B180" s="1"/>
      <c r="C180" s="216"/>
      <c r="D180" s="287" t="str">
        <f t="shared" si="78"/>
        <v/>
      </c>
      <c r="E180" s="449" t="str">
        <f t="shared" si="79"/>
        <v/>
      </c>
      <c r="F180" s="450"/>
      <c r="G180" s="451"/>
      <c r="H180" s="452"/>
      <c r="I180" s="453"/>
      <c r="J180" s="453"/>
      <c r="K180" s="453"/>
      <c r="L180" s="453"/>
      <c r="M180" s="454"/>
      <c r="N180" s="455"/>
      <c r="O180" s="456"/>
      <c r="P180" s="456"/>
      <c r="Q180" s="456"/>
      <c r="R180" s="456"/>
      <c r="S180" s="456"/>
      <c r="T180" s="456"/>
      <c r="U180" s="456"/>
      <c r="V180" s="456"/>
      <c r="W180" s="456"/>
      <c r="X180" s="456"/>
      <c r="Y180" s="456"/>
      <c r="Z180" s="456"/>
      <c r="AA180" s="456"/>
      <c r="AB180" s="456"/>
      <c r="AC180" s="456"/>
      <c r="AD180" s="456"/>
      <c r="AE180" s="457"/>
      <c r="AF180" s="455"/>
      <c r="AG180" s="456"/>
      <c r="AH180" s="456"/>
      <c r="AI180" s="456"/>
      <c r="AJ180" s="456"/>
      <c r="AK180" s="456"/>
      <c r="AL180" s="456"/>
      <c r="AM180" s="456"/>
      <c r="AN180" s="457"/>
      <c r="AO180" s="455"/>
      <c r="AP180" s="456"/>
      <c r="AQ180" s="456"/>
      <c r="AR180" s="456"/>
      <c r="AS180" s="456"/>
      <c r="AT180" s="456"/>
      <c r="AU180" s="456"/>
      <c r="AV180" s="456"/>
      <c r="AW180" s="456"/>
      <c r="AX180" s="456"/>
      <c r="AY180" s="456"/>
      <c r="AZ180" s="456"/>
      <c r="BA180" s="456"/>
      <c r="BB180" s="456"/>
      <c r="BC180" s="456"/>
      <c r="BD180" s="456"/>
      <c r="BE180" s="456"/>
      <c r="BF180" s="456"/>
      <c r="BG180" s="457"/>
      <c r="BH180" s="458"/>
      <c r="BI180" s="459"/>
      <c r="BJ180" s="459"/>
      <c r="BK180" s="459"/>
      <c r="BL180" s="459"/>
      <c r="BM180" s="460"/>
      <c r="BN180" s="216"/>
      <c r="BO180" s="216"/>
      <c r="BP180" s="1"/>
      <c r="BQ180" s="120">
        <f>IF($F$3="","",IF(N180=$F$3,COUNTIF(BQ$23:BQ179,"&gt;0")+1,0))</f>
        <v>0</v>
      </c>
      <c r="BR180" s="1"/>
      <c r="BS180" s="20" t="str">
        <f>IF($N180="","",IF(VLOOKUP(VLOOKUP($N180,IMPOSTAZIONI!$E$6:$I$13,5,FALSE),IMPOSTAZIONI!$B$25:$N$32,3,FALSE)=0,"",VLOOKUP(VLOOKUP($N180,IMPOSTAZIONI!$E$6:$I$13,5,FALSE),IMPOSTAZIONI!$B$25:$N$32,3,FALSE)))</f>
        <v/>
      </c>
      <c r="BT180" s="20" t="str">
        <f>IF($N180="","",IF(VLOOKUP(VLOOKUP($N180,IMPOSTAZIONI!$E$6:$I$13,5,FALSE),IMPOSTAZIONI!$B$25:$N$32,6,FALSE)=0,"",VLOOKUP(VLOOKUP($N180,IMPOSTAZIONI!$E$6:$I$13,5,FALSE),IMPOSTAZIONI!$B$25:$N$32,6,FALSE)))</f>
        <v/>
      </c>
      <c r="BU180" s="20" t="str">
        <f>IF($N180="","",IF(VLOOKUP(VLOOKUP($N180,IMPOSTAZIONI!$E$6:$I$13,5,FALSE),IMPOSTAZIONI!$B$25:$N$32,9,FALSE)=0,"",VLOOKUP(VLOOKUP($N180,IMPOSTAZIONI!$E$6:$I$13,5,FALSE),IMPOSTAZIONI!$B$25:$N$32,9,FALSE)))</f>
        <v/>
      </c>
      <c r="BV180" s="20" t="str">
        <f>IF($N180="","",IF(VLOOKUP(VLOOKUP($N180,IMPOSTAZIONI!$E$6:$I$13,5,FALSE),IMPOSTAZIONI!$B$25:$N$32,12,FALSE)=0,"",VLOOKUP(VLOOKUP($N180,IMPOSTAZIONI!$E$6:$I$13,5,FALSE),IMPOSTAZIONI!$B$25:$N$32,12,FALSE)))</f>
        <v/>
      </c>
      <c r="BW180" s="221" t="str">
        <f t="shared" si="80"/>
        <v/>
      </c>
      <c r="BX180" s="221" t="str">
        <f t="shared" si="71"/>
        <v/>
      </c>
      <c r="BY180" s="221">
        <f t="shared" si="72"/>
        <v>0</v>
      </c>
      <c r="BZ180" s="231">
        <f t="shared" si="73"/>
        <v>0</v>
      </c>
      <c r="CA180" s="246">
        <f t="shared" si="74"/>
        <v>0</v>
      </c>
      <c r="CB180" s="246">
        <f t="shared" si="81"/>
        <v>0</v>
      </c>
      <c r="CC180" s="246" t="str">
        <f t="shared" si="82"/>
        <v/>
      </c>
      <c r="CD180" s="246">
        <f t="shared" si="75"/>
        <v>5</v>
      </c>
      <c r="CE180" s="246">
        <f t="shared" si="83"/>
        <v>0</v>
      </c>
      <c r="CF180" s="276">
        <f t="shared" si="77"/>
        <v>0</v>
      </c>
      <c r="CG180" s="277">
        <f t="shared" si="77"/>
        <v>0</v>
      </c>
      <c r="CH180" s="277">
        <f t="shared" si="77"/>
        <v>0</v>
      </c>
      <c r="CI180" s="278">
        <f t="shared" si="77"/>
        <v>0</v>
      </c>
      <c r="CJ180" s="280">
        <f t="shared" si="84"/>
        <v>0</v>
      </c>
      <c r="CK180" s="232">
        <f t="shared" si="76"/>
        <v>0</v>
      </c>
      <c r="CL180" s="1"/>
    </row>
    <row r="181" spans="1:90" ht="18" customHeight="1">
      <c r="A181" s="1"/>
      <c r="B181" s="1"/>
      <c r="C181" s="216"/>
      <c r="D181" s="287" t="str">
        <f t="shared" si="78"/>
        <v/>
      </c>
      <c r="E181" s="449" t="str">
        <f t="shared" si="79"/>
        <v/>
      </c>
      <c r="F181" s="450"/>
      <c r="G181" s="451"/>
      <c r="H181" s="452"/>
      <c r="I181" s="453"/>
      <c r="J181" s="453"/>
      <c r="K181" s="453"/>
      <c r="L181" s="453"/>
      <c r="M181" s="454"/>
      <c r="N181" s="455"/>
      <c r="O181" s="456"/>
      <c r="P181" s="456"/>
      <c r="Q181" s="456"/>
      <c r="R181" s="456"/>
      <c r="S181" s="456"/>
      <c r="T181" s="456"/>
      <c r="U181" s="456"/>
      <c r="V181" s="456"/>
      <c r="W181" s="456"/>
      <c r="X181" s="456"/>
      <c r="Y181" s="456"/>
      <c r="Z181" s="456"/>
      <c r="AA181" s="456"/>
      <c r="AB181" s="456"/>
      <c r="AC181" s="456"/>
      <c r="AD181" s="456"/>
      <c r="AE181" s="457"/>
      <c r="AF181" s="455"/>
      <c r="AG181" s="456"/>
      <c r="AH181" s="456"/>
      <c r="AI181" s="456"/>
      <c r="AJ181" s="456"/>
      <c r="AK181" s="456"/>
      <c r="AL181" s="456"/>
      <c r="AM181" s="456"/>
      <c r="AN181" s="457"/>
      <c r="AO181" s="455"/>
      <c r="AP181" s="456"/>
      <c r="AQ181" s="456"/>
      <c r="AR181" s="456"/>
      <c r="AS181" s="456"/>
      <c r="AT181" s="456"/>
      <c r="AU181" s="456"/>
      <c r="AV181" s="456"/>
      <c r="AW181" s="456"/>
      <c r="AX181" s="456"/>
      <c r="AY181" s="456"/>
      <c r="AZ181" s="456"/>
      <c r="BA181" s="456"/>
      <c r="BB181" s="456"/>
      <c r="BC181" s="456"/>
      <c r="BD181" s="456"/>
      <c r="BE181" s="456"/>
      <c r="BF181" s="456"/>
      <c r="BG181" s="457"/>
      <c r="BH181" s="458"/>
      <c r="BI181" s="459"/>
      <c r="BJ181" s="459"/>
      <c r="BK181" s="459"/>
      <c r="BL181" s="459"/>
      <c r="BM181" s="460"/>
      <c r="BN181" s="216"/>
      <c r="BO181" s="216"/>
      <c r="BP181" s="1"/>
      <c r="BQ181" s="120">
        <f>IF($F$3="","",IF(N181=$F$3,COUNTIF(BQ$23:BQ180,"&gt;0")+1,0))</f>
        <v>0</v>
      </c>
      <c r="BR181" s="1"/>
      <c r="BS181" s="20" t="str">
        <f>IF($N181="","",IF(VLOOKUP(VLOOKUP($N181,IMPOSTAZIONI!$E$6:$I$13,5,FALSE),IMPOSTAZIONI!$B$25:$N$32,3,FALSE)=0,"",VLOOKUP(VLOOKUP($N181,IMPOSTAZIONI!$E$6:$I$13,5,FALSE),IMPOSTAZIONI!$B$25:$N$32,3,FALSE)))</f>
        <v/>
      </c>
      <c r="BT181" s="20" t="str">
        <f>IF($N181="","",IF(VLOOKUP(VLOOKUP($N181,IMPOSTAZIONI!$E$6:$I$13,5,FALSE),IMPOSTAZIONI!$B$25:$N$32,6,FALSE)=0,"",VLOOKUP(VLOOKUP($N181,IMPOSTAZIONI!$E$6:$I$13,5,FALSE),IMPOSTAZIONI!$B$25:$N$32,6,FALSE)))</f>
        <v/>
      </c>
      <c r="BU181" s="20" t="str">
        <f>IF($N181="","",IF(VLOOKUP(VLOOKUP($N181,IMPOSTAZIONI!$E$6:$I$13,5,FALSE),IMPOSTAZIONI!$B$25:$N$32,9,FALSE)=0,"",VLOOKUP(VLOOKUP($N181,IMPOSTAZIONI!$E$6:$I$13,5,FALSE),IMPOSTAZIONI!$B$25:$N$32,9,FALSE)))</f>
        <v/>
      </c>
      <c r="BV181" s="20" t="str">
        <f>IF($N181="","",IF(VLOOKUP(VLOOKUP($N181,IMPOSTAZIONI!$E$6:$I$13,5,FALSE),IMPOSTAZIONI!$B$25:$N$32,12,FALSE)=0,"",VLOOKUP(VLOOKUP($N181,IMPOSTAZIONI!$E$6:$I$13,5,FALSE),IMPOSTAZIONI!$B$25:$N$32,12,FALSE)))</f>
        <v/>
      </c>
      <c r="BW181" s="221" t="str">
        <f t="shared" si="80"/>
        <v/>
      </c>
      <c r="BX181" s="221" t="str">
        <f t="shared" si="71"/>
        <v/>
      </c>
      <c r="BY181" s="221">
        <f t="shared" si="72"/>
        <v>0</v>
      </c>
      <c r="BZ181" s="231">
        <f t="shared" si="73"/>
        <v>0</v>
      </c>
      <c r="CA181" s="246">
        <f t="shared" si="74"/>
        <v>0</v>
      </c>
      <c r="CB181" s="246">
        <f t="shared" si="81"/>
        <v>0</v>
      </c>
      <c r="CC181" s="246" t="str">
        <f t="shared" si="82"/>
        <v/>
      </c>
      <c r="CD181" s="246">
        <f t="shared" si="75"/>
        <v>5</v>
      </c>
      <c r="CE181" s="246">
        <f t="shared" si="83"/>
        <v>0</v>
      </c>
      <c r="CF181" s="276">
        <f t="shared" si="77"/>
        <v>0</v>
      </c>
      <c r="CG181" s="277">
        <f t="shared" si="77"/>
        <v>0</v>
      </c>
      <c r="CH181" s="277">
        <f t="shared" si="77"/>
        <v>0</v>
      </c>
      <c r="CI181" s="278">
        <f t="shared" si="77"/>
        <v>0</v>
      </c>
      <c r="CJ181" s="280">
        <f t="shared" si="84"/>
        <v>0</v>
      </c>
      <c r="CK181" s="232">
        <f t="shared" si="76"/>
        <v>0</v>
      </c>
      <c r="CL181" s="1"/>
    </row>
    <row r="182" spans="1:90" ht="18" customHeight="1">
      <c r="A182" s="1"/>
      <c r="B182" s="1"/>
      <c r="C182" s="216"/>
      <c r="D182" s="287" t="str">
        <f t="shared" si="78"/>
        <v/>
      </c>
      <c r="E182" s="449" t="str">
        <f t="shared" si="79"/>
        <v/>
      </c>
      <c r="F182" s="450"/>
      <c r="G182" s="451"/>
      <c r="H182" s="452"/>
      <c r="I182" s="453"/>
      <c r="J182" s="453"/>
      <c r="K182" s="453"/>
      <c r="L182" s="453"/>
      <c r="M182" s="454"/>
      <c r="N182" s="455"/>
      <c r="O182" s="456"/>
      <c r="P182" s="456"/>
      <c r="Q182" s="456"/>
      <c r="R182" s="456"/>
      <c r="S182" s="456"/>
      <c r="T182" s="456"/>
      <c r="U182" s="456"/>
      <c r="V182" s="456"/>
      <c r="W182" s="456"/>
      <c r="X182" s="456"/>
      <c r="Y182" s="456"/>
      <c r="Z182" s="456"/>
      <c r="AA182" s="456"/>
      <c r="AB182" s="456"/>
      <c r="AC182" s="456"/>
      <c r="AD182" s="456"/>
      <c r="AE182" s="457"/>
      <c r="AF182" s="455"/>
      <c r="AG182" s="456"/>
      <c r="AH182" s="456"/>
      <c r="AI182" s="456"/>
      <c r="AJ182" s="456"/>
      <c r="AK182" s="456"/>
      <c r="AL182" s="456"/>
      <c r="AM182" s="456"/>
      <c r="AN182" s="457"/>
      <c r="AO182" s="455"/>
      <c r="AP182" s="456"/>
      <c r="AQ182" s="456"/>
      <c r="AR182" s="456"/>
      <c r="AS182" s="456"/>
      <c r="AT182" s="456"/>
      <c r="AU182" s="456"/>
      <c r="AV182" s="456"/>
      <c r="AW182" s="456"/>
      <c r="AX182" s="456"/>
      <c r="AY182" s="456"/>
      <c r="AZ182" s="456"/>
      <c r="BA182" s="456"/>
      <c r="BB182" s="456"/>
      <c r="BC182" s="456"/>
      <c r="BD182" s="456"/>
      <c r="BE182" s="456"/>
      <c r="BF182" s="456"/>
      <c r="BG182" s="457"/>
      <c r="BH182" s="458"/>
      <c r="BI182" s="459"/>
      <c r="BJ182" s="459"/>
      <c r="BK182" s="459"/>
      <c r="BL182" s="459"/>
      <c r="BM182" s="460"/>
      <c r="BN182" s="216"/>
      <c r="BO182" s="216"/>
      <c r="BP182" s="1"/>
      <c r="BQ182" s="120">
        <f>IF($F$3="","",IF(N182=$F$3,COUNTIF(BQ$23:BQ181,"&gt;0")+1,0))</f>
        <v>0</v>
      </c>
      <c r="BR182" s="1"/>
      <c r="BS182" s="20" t="str">
        <f>IF($N182="","",IF(VLOOKUP(VLOOKUP($N182,IMPOSTAZIONI!$E$6:$I$13,5,FALSE),IMPOSTAZIONI!$B$25:$N$32,3,FALSE)=0,"",VLOOKUP(VLOOKUP($N182,IMPOSTAZIONI!$E$6:$I$13,5,FALSE),IMPOSTAZIONI!$B$25:$N$32,3,FALSE)))</f>
        <v/>
      </c>
      <c r="BT182" s="20" t="str">
        <f>IF($N182="","",IF(VLOOKUP(VLOOKUP($N182,IMPOSTAZIONI!$E$6:$I$13,5,FALSE),IMPOSTAZIONI!$B$25:$N$32,6,FALSE)=0,"",VLOOKUP(VLOOKUP($N182,IMPOSTAZIONI!$E$6:$I$13,5,FALSE),IMPOSTAZIONI!$B$25:$N$32,6,FALSE)))</f>
        <v/>
      </c>
      <c r="BU182" s="20" t="str">
        <f>IF($N182="","",IF(VLOOKUP(VLOOKUP($N182,IMPOSTAZIONI!$E$6:$I$13,5,FALSE),IMPOSTAZIONI!$B$25:$N$32,9,FALSE)=0,"",VLOOKUP(VLOOKUP($N182,IMPOSTAZIONI!$E$6:$I$13,5,FALSE),IMPOSTAZIONI!$B$25:$N$32,9,FALSE)))</f>
        <v/>
      </c>
      <c r="BV182" s="20" t="str">
        <f>IF($N182="","",IF(VLOOKUP(VLOOKUP($N182,IMPOSTAZIONI!$E$6:$I$13,5,FALSE),IMPOSTAZIONI!$B$25:$N$32,12,FALSE)=0,"",VLOOKUP(VLOOKUP($N182,IMPOSTAZIONI!$E$6:$I$13,5,FALSE),IMPOSTAZIONI!$B$25:$N$32,12,FALSE)))</f>
        <v/>
      </c>
      <c r="BW182" s="221" t="str">
        <f t="shared" si="80"/>
        <v/>
      </c>
      <c r="BX182" s="221" t="str">
        <f t="shared" si="71"/>
        <v/>
      </c>
      <c r="BY182" s="221">
        <f t="shared" si="72"/>
        <v>0</v>
      </c>
      <c r="BZ182" s="231">
        <f t="shared" si="73"/>
        <v>0</v>
      </c>
      <c r="CA182" s="246">
        <f t="shared" si="74"/>
        <v>0</v>
      </c>
      <c r="CB182" s="246">
        <f t="shared" si="81"/>
        <v>0</v>
      </c>
      <c r="CC182" s="246" t="str">
        <f t="shared" si="82"/>
        <v/>
      </c>
      <c r="CD182" s="246">
        <f t="shared" si="75"/>
        <v>5</v>
      </c>
      <c r="CE182" s="246">
        <f t="shared" si="83"/>
        <v>0</v>
      </c>
      <c r="CF182" s="276">
        <f t="shared" si="77"/>
        <v>0</v>
      </c>
      <c r="CG182" s="277">
        <f t="shared" si="77"/>
        <v>0</v>
      </c>
      <c r="CH182" s="277">
        <f t="shared" si="77"/>
        <v>0</v>
      </c>
      <c r="CI182" s="278">
        <f t="shared" si="77"/>
        <v>0</v>
      </c>
      <c r="CJ182" s="280">
        <f t="shared" si="84"/>
        <v>0</v>
      </c>
      <c r="CK182" s="232">
        <f t="shared" si="76"/>
        <v>0</v>
      </c>
      <c r="CL182" s="1"/>
    </row>
    <row r="183" spans="1:90" ht="18" customHeight="1">
      <c r="A183" s="1"/>
      <c r="B183" s="1"/>
      <c r="C183" s="216"/>
      <c r="D183" s="287" t="str">
        <f t="shared" si="78"/>
        <v/>
      </c>
      <c r="E183" s="449" t="str">
        <f t="shared" si="79"/>
        <v/>
      </c>
      <c r="F183" s="450"/>
      <c r="G183" s="451"/>
      <c r="H183" s="452"/>
      <c r="I183" s="453"/>
      <c r="J183" s="453"/>
      <c r="K183" s="453"/>
      <c r="L183" s="453"/>
      <c r="M183" s="454"/>
      <c r="N183" s="455"/>
      <c r="O183" s="456"/>
      <c r="P183" s="456"/>
      <c r="Q183" s="456"/>
      <c r="R183" s="456"/>
      <c r="S183" s="456"/>
      <c r="T183" s="456"/>
      <c r="U183" s="456"/>
      <c r="V183" s="456"/>
      <c r="W183" s="456"/>
      <c r="X183" s="456"/>
      <c r="Y183" s="456"/>
      <c r="Z183" s="456"/>
      <c r="AA183" s="456"/>
      <c r="AB183" s="456"/>
      <c r="AC183" s="456"/>
      <c r="AD183" s="456"/>
      <c r="AE183" s="457"/>
      <c r="AF183" s="455"/>
      <c r="AG183" s="456"/>
      <c r="AH183" s="456"/>
      <c r="AI183" s="456"/>
      <c r="AJ183" s="456"/>
      <c r="AK183" s="456"/>
      <c r="AL183" s="456"/>
      <c r="AM183" s="456"/>
      <c r="AN183" s="457"/>
      <c r="AO183" s="455"/>
      <c r="AP183" s="456"/>
      <c r="AQ183" s="456"/>
      <c r="AR183" s="456"/>
      <c r="AS183" s="456"/>
      <c r="AT183" s="456"/>
      <c r="AU183" s="456"/>
      <c r="AV183" s="456"/>
      <c r="AW183" s="456"/>
      <c r="AX183" s="456"/>
      <c r="AY183" s="456"/>
      <c r="AZ183" s="456"/>
      <c r="BA183" s="456"/>
      <c r="BB183" s="456"/>
      <c r="BC183" s="456"/>
      <c r="BD183" s="456"/>
      <c r="BE183" s="456"/>
      <c r="BF183" s="456"/>
      <c r="BG183" s="457"/>
      <c r="BH183" s="458"/>
      <c r="BI183" s="459"/>
      <c r="BJ183" s="459"/>
      <c r="BK183" s="459"/>
      <c r="BL183" s="459"/>
      <c r="BM183" s="460"/>
      <c r="BN183" s="216"/>
      <c r="BO183" s="216"/>
      <c r="BP183" s="1"/>
      <c r="BQ183" s="120">
        <f>IF($F$3="","",IF(N183=$F$3,COUNTIF(BQ$23:BQ182,"&gt;0")+1,0))</f>
        <v>0</v>
      </c>
      <c r="BR183" s="1"/>
      <c r="BS183" s="20" t="str">
        <f>IF($N183="","",IF(VLOOKUP(VLOOKUP($N183,IMPOSTAZIONI!$E$6:$I$13,5,FALSE),IMPOSTAZIONI!$B$25:$N$32,3,FALSE)=0,"",VLOOKUP(VLOOKUP($N183,IMPOSTAZIONI!$E$6:$I$13,5,FALSE),IMPOSTAZIONI!$B$25:$N$32,3,FALSE)))</f>
        <v/>
      </c>
      <c r="BT183" s="20" t="str">
        <f>IF($N183="","",IF(VLOOKUP(VLOOKUP($N183,IMPOSTAZIONI!$E$6:$I$13,5,FALSE),IMPOSTAZIONI!$B$25:$N$32,6,FALSE)=0,"",VLOOKUP(VLOOKUP($N183,IMPOSTAZIONI!$E$6:$I$13,5,FALSE),IMPOSTAZIONI!$B$25:$N$32,6,FALSE)))</f>
        <v/>
      </c>
      <c r="BU183" s="20" t="str">
        <f>IF($N183="","",IF(VLOOKUP(VLOOKUP($N183,IMPOSTAZIONI!$E$6:$I$13,5,FALSE),IMPOSTAZIONI!$B$25:$N$32,9,FALSE)=0,"",VLOOKUP(VLOOKUP($N183,IMPOSTAZIONI!$E$6:$I$13,5,FALSE),IMPOSTAZIONI!$B$25:$N$32,9,FALSE)))</f>
        <v/>
      </c>
      <c r="BV183" s="20" t="str">
        <f>IF($N183="","",IF(VLOOKUP(VLOOKUP($N183,IMPOSTAZIONI!$E$6:$I$13,5,FALSE),IMPOSTAZIONI!$B$25:$N$32,12,FALSE)=0,"",VLOOKUP(VLOOKUP($N183,IMPOSTAZIONI!$E$6:$I$13,5,FALSE),IMPOSTAZIONI!$B$25:$N$32,12,FALSE)))</f>
        <v/>
      </c>
      <c r="BW183" s="221" t="str">
        <f t="shared" si="80"/>
        <v/>
      </c>
      <c r="BX183" s="221" t="str">
        <f t="shared" si="71"/>
        <v/>
      </c>
      <c r="BY183" s="221">
        <f t="shared" si="72"/>
        <v>0</v>
      </c>
      <c r="BZ183" s="231">
        <f t="shared" si="73"/>
        <v>0</v>
      </c>
      <c r="CA183" s="246">
        <f t="shared" si="74"/>
        <v>0</v>
      </c>
      <c r="CB183" s="246">
        <f t="shared" si="81"/>
        <v>0</v>
      </c>
      <c r="CC183" s="246" t="str">
        <f t="shared" si="82"/>
        <v/>
      </c>
      <c r="CD183" s="246">
        <f t="shared" si="75"/>
        <v>5</v>
      </c>
      <c r="CE183" s="246">
        <f t="shared" si="83"/>
        <v>0</v>
      </c>
      <c r="CF183" s="276">
        <f t="shared" ref="CF183:CI202" si="85">COUNTIF($CE$23:$CE$3022,CONCATENATE($CD183,CF$21))</f>
        <v>0</v>
      </c>
      <c r="CG183" s="277">
        <f t="shared" si="85"/>
        <v>0</v>
      </c>
      <c r="CH183" s="277">
        <f t="shared" si="85"/>
        <v>0</v>
      </c>
      <c r="CI183" s="278">
        <f t="shared" si="85"/>
        <v>0</v>
      </c>
      <c r="CJ183" s="280">
        <f t="shared" si="84"/>
        <v>0</v>
      </c>
      <c r="CK183" s="232">
        <f t="shared" si="76"/>
        <v>0</v>
      </c>
      <c r="CL183" s="1"/>
    </row>
    <row r="184" spans="1:90" ht="18" customHeight="1">
      <c r="A184" s="1"/>
      <c r="B184" s="1"/>
      <c r="C184" s="216"/>
      <c r="D184" s="287" t="str">
        <f t="shared" si="78"/>
        <v/>
      </c>
      <c r="E184" s="449" t="str">
        <f t="shared" si="79"/>
        <v/>
      </c>
      <c r="F184" s="450"/>
      <c r="G184" s="451"/>
      <c r="H184" s="452"/>
      <c r="I184" s="453"/>
      <c r="J184" s="453"/>
      <c r="K184" s="453"/>
      <c r="L184" s="453"/>
      <c r="M184" s="454"/>
      <c r="N184" s="455"/>
      <c r="O184" s="456"/>
      <c r="P184" s="456"/>
      <c r="Q184" s="456"/>
      <c r="R184" s="456"/>
      <c r="S184" s="456"/>
      <c r="T184" s="456"/>
      <c r="U184" s="456"/>
      <c r="V184" s="456"/>
      <c r="W184" s="456"/>
      <c r="X184" s="456"/>
      <c r="Y184" s="456"/>
      <c r="Z184" s="456"/>
      <c r="AA184" s="456"/>
      <c r="AB184" s="456"/>
      <c r="AC184" s="456"/>
      <c r="AD184" s="456"/>
      <c r="AE184" s="457"/>
      <c r="AF184" s="455"/>
      <c r="AG184" s="456"/>
      <c r="AH184" s="456"/>
      <c r="AI184" s="456"/>
      <c r="AJ184" s="456"/>
      <c r="AK184" s="456"/>
      <c r="AL184" s="456"/>
      <c r="AM184" s="456"/>
      <c r="AN184" s="457"/>
      <c r="AO184" s="455"/>
      <c r="AP184" s="456"/>
      <c r="AQ184" s="456"/>
      <c r="AR184" s="456"/>
      <c r="AS184" s="456"/>
      <c r="AT184" s="456"/>
      <c r="AU184" s="456"/>
      <c r="AV184" s="456"/>
      <c r="AW184" s="456"/>
      <c r="AX184" s="456"/>
      <c r="AY184" s="456"/>
      <c r="AZ184" s="456"/>
      <c r="BA184" s="456"/>
      <c r="BB184" s="456"/>
      <c r="BC184" s="456"/>
      <c r="BD184" s="456"/>
      <c r="BE184" s="456"/>
      <c r="BF184" s="456"/>
      <c r="BG184" s="457"/>
      <c r="BH184" s="458"/>
      <c r="BI184" s="459"/>
      <c r="BJ184" s="459"/>
      <c r="BK184" s="459"/>
      <c r="BL184" s="459"/>
      <c r="BM184" s="460"/>
      <c r="BN184" s="216"/>
      <c r="BO184" s="216"/>
      <c r="BP184" s="1"/>
      <c r="BQ184" s="120">
        <f>IF($F$3="","",IF(N184=$F$3,COUNTIF(BQ$23:BQ183,"&gt;0")+1,0))</f>
        <v>0</v>
      </c>
      <c r="BR184" s="1"/>
      <c r="BS184" s="20" t="str">
        <f>IF($N184="","",IF(VLOOKUP(VLOOKUP($N184,IMPOSTAZIONI!$E$6:$I$13,5,FALSE),IMPOSTAZIONI!$B$25:$N$32,3,FALSE)=0,"",VLOOKUP(VLOOKUP($N184,IMPOSTAZIONI!$E$6:$I$13,5,FALSE),IMPOSTAZIONI!$B$25:$N$32,3,FALSE)))</f>
        <v/>
      </c>
      <c r="BT184" s="20" t="str">
        <f>IF($N184="","",IF(VLOOKUP(VLOOKUP($N184,IMPOSTAZIONI!$E$6:$I$13,5,FALSE),IMPOSTAZIONI!$B$25:$N$32,6,FALSE)=0,"",VLOOKUP(VLOOKUP($N184,IMPOSTAZIONI!$E$6:$I$13,5,FALSE),IMPOSTAZIONI!$B$25:$N$32,6,FALSE)))</f>
        <v/>
      </c>
      <c r="BU184" s="20" t="str">
        <f>IF($N184="","",IF(VLOOKUP(VLOOKUP($N184,IMPOSTAZIONI!$E$6:$I$13,5,FALSE),IMPOSTAZIONI!$B$25:$N$32,9,FALSE)=0,"",VLOOKUP(VLOOKUP($N184,IMPOSTAZIONI!$E$6:$I$13,5,FALSE),IMPOSTAZIONI!$B$25:$N$32,9,FALSE)))</f>
        <v/>
      </c>
      <c r="BV184" s="20" t="str">
        <f>IF($N184="","",IF(VLOOKUP(VLOOKUP($N184,IMPOSTAZIONI!$E$6:$I$13,5,FALSE),IMPOSTAZIONI!$B$25:$N$32,12,FALSE)=0,"",VLOOKUP(VLOOKUP($N184,IMPOSTAZIONI!$E$6:$I$13,5,FALSE),IMPOSTAZIONI!$B$25:$N$32,12,FALSE)))</f>
        <v/>
      </c>
      <c r="BW184" s="221" t="str">
        <f t="shared" si="80"/>
        <v/>
      </c>
      <c r="BX184" s="221" t="str">
        <f t="shared" si="71"/>
        <v/>
      </c>
      <c r="BY184" s="221">
        <f t="shared" si="72"/>
        <v>0</v>
      </c>
      <c r="BZ184" s="231">
        <f t="shared" si="73"/>
        <v>0</v>
      </c>
      <c r="CA184" s="246">
        <f t="shared" si="74"/>
        <v>0</v>
      </c>
      <c r="CB184" s="246">
        <f t="shared" si="81"/>
        <v>0</v>
      </c>
      <c r="CC184" s="246" t="str">
        <f t="shared" si="82"/>
        <v/>
      </c>
      <c r="CD184" s="246">
        <f t="shared" si="75"/>
        <v>5</v>
      </c>
      <c r="CE184" s="246">
        <f t="shared" si="83"/>
        <v>0</v>
      </c>
      <c r="CF184" s="276">
        <f t="shared" si="85"/>
        <v>0</v>
      </c>
      <c r="CG184" s="277">
        <f t="shared" si="85"/>
        <v>0</v>
      </c>
      <c r="CH184" s="277">
        <f t="shared" si="85"/>
        <v>0</v>
      </c>
      <c r="CI184" s="278">
        <f t="shared" si="85"/>
        <v>0</v>
      </c>
      <c r="CJ184" s="280">
        <f t="shared" si="84"/>
        <v>0</v>
      </c>
      <c r="CK184" s="232">
        <f t="shared" si="76"/>
        <v>0</v>
      </c>
      <c r="CL184" s="1"/>
    </row>
    <row r="185" spans="1:90" ht="18" customHeight="1">
      <c r="A185" s="1"/>
      <c r="B185" s="1"/>
      <c r="C185" s="216"/>
      <c r="D185" s="287" t="str">
        <f t="shared" si="78"/>
        <v/>
      </c>
      <c r="E185" s="449" t="str">
        <f t="shared" si="79"/>
        <v/>
      </c>
      <c r="F185" s="450"/>
      <c r="G185" s="451"/>
      <c r="H185" s="452"/>
      <c r="I185" s="453"/>
      <c r="J185" s="453"/>
      <c r="K185" s="453"/>
      <c r="L185" s="453"/>
      <c r="M185" s="454"/>
      <c r="N185" s="455"/>
      <c r="O185" s="456"/>
      <c r="P185" s="456"/>
      <c r="Q185" s="456"/>
      <c r="R185" s="456"/>
      <c r="S185" s="456"/>
      <c r="T185" s="456"/>
      <c r="U185" s="456"/>
      <c r="V185" s="456"/>
      <c r="W185" s="456"/>
      <c r="X185" s="456"/>
      <c r="Y185" s="456"/>
      <c r="Z185" s="456"/>
      <c r="AA185" s="456"/>
      <c r="AB185" s="456"/>
      <c r="AC185" s="456"/>
      <c r="AD185" s="456"/>
      <c r="AE185" s="457"/>
      <c r="AF185" s="455"/>
      <c r="AG185" s="456"/>
      <c r="AH185" s="456"/>
      <c r="AI185" s="456"/>
      <c r="AJ185" s="456"/>
      <c r="AK185" s="456"/>
      <c r="AL185" s="456"/>
      <c r="AM185" s="456"/>
      <c r="AN185" s="457"/>
      <c r="AO185" s="455"/>
      <c r="AP185" s="456"/>
      <c r="AQ185" s="456"/>
      <c r="AR185" s="456"/>
      <c r="AS185" s="456"/>
      <c r="AT185" s="456"/>
      <c r="AU185" s="456"/>
      <c r="AV185" s="456"/>
      <c r="AW185" s="456"/>
      <c r="AX185" s="456"/>
      <c r="AY185" s="456"/>
      <c r="AZ185" s="456"/>
      <c r="BA185" s="456"/>
      <c r="BB185" s="456"/>
      <c r="BC185" s="456"/>
      <c r="BD185" s="456"/>
      <c r="BE185" s="456"/>
      <c r="BF185" s="456"/>
      <c r="BG185" s="457"/>
      <c r="BH185" s="458"/>
      <c r="BI185" s="459"/>
      <c r="BJ185" s="459"/>
      <c r="BK185" s="459"/>
      <c r="BL185" s="459"/>
      <c r="BM185" s="460"/>
      <c r="BN185" s="216"/>
      <c r="BO185" s="216"/>
      <c r="BP185" s="1"/>
      <c r="BQ185" s="120">
        <f>IF($F$3="","",IF(N185=$F$3,COUNTIF(BQ$23:BQ184,"&gt;0")+1,0))</f>
        <v>0</v>
      </c>
      <c r="BR185" s="1"/>
      <c r="BS185" s="20" t="str">
        <f>IF($N185="","",IF(VLOOKUP(VLOOKUP($N185,IMPOSTAZIONI!$E$6:$I$13,5,FALSE),IMPOSTAZIONI!$B$25:$N$32,3,FALSE)=0,"",VLOOKUP(VLOOKUP($N185,IMPOSTAZIONI!$E$6:$I$13,5,FALSE),IMPOSTAZIONI!$B$25:$N$32,3,FALSE)))</f>
        <v/>
      </c>
      <c r="BT185" s="20" t="str">
        <f>IF($N185="","",IF(VLOOKUP(VLOOKUP($N185,IMPOSTAZIONI!$E$6:$I$13,5,FALSE),IMPOSTAZIONI!$B$25:$N$32,6,FALSE)=0,"",VLOOKUP(VLOOKUP($N185,IMPOSTAZIONI!$E$6:$I$13,5,FALSE),IMPOSTAZIONI!$B$25:$N$32,6,FALSE)))</f>
        <v/>
      </c>
      <c r="BU185" s="20" t="str">
        <f>IF($N185="","",IF(VLOOKUP(VLOOKUP($N185,IMPOSTAZIONI!$E$6:$I$13,5,FALSE),IMPOSTAZIONI!$B$25:$N$32,9,FALSE)=0,"",VLOOKUP(VLOOKUP($N185,IMPOSTAZIONI!$E$6:$I$13,5,FALSE),IMPOSTAZIONI!$B$25:$N$32,9,FALSE)))</f>
        <v/>
      </c>
      <c r="BV185" s="20" t="str">
        <f>IF($N185="","",IF(VLOOKUP(VLOOKUP($N185,IMPOSTAZIONI!$E$6:$I$13,5,FALSE),IMPOSTAZIONI!$B$25:$N$32,12,FALSE)=0,"",VLOOKUP(VLOOKUP($N185,IMPOSTAZIONI!$E$6:$I$13,5,FALSE),IMPOSTAZIONI!$B$25:$N$32,12,FALSE)))</f>
        <v/>
      </c>
      <c r="BW185" s="221" t="str">
        <f t="shared" si="80"/>
        <v/>
      </c>
      <c r="BX185" s="221" t="str">
        <f t="shared" si="71"/>
        <v/>
      </c>
      <c r="BY185" s="221">
        <f t="shared" si="72"/>
        <v>0</v>
      </c>
      <c r="BZ185" s="231">
        <f t="shared" si="73"/>
        <v>0</v>
      </c>
      <c r="CA185" s="246">
        <f t="shared" si="74"/>
        <v>0</v>
      </c>
      <c r="CB185" s="246">
        <f t="shared" si="81"/>
        <v>0</v>
      </c>
      <c r="CC185" s="246" t="str">
        <f t="shared" si="82"/>
        <v/>
      </c>
      <c r="CD185" s="246">
        <f t="shared" si="75"/>
        <v>5</v>
      </c>
      <c r="CE185" s="246">
        <f t="shared" si="83"/>
        <v>0</v>
      </c>
      <c r="CF185" s="276">
        <f t="shared" si="85"/>
        <v>0</v>
      </c>
      <c r="CG185" s="277">
        <f t="shared" si="85"/>
        <v>0</v>
      </c>
      <c r="CH185" s="277">
        <f t="shared" si="85"/>
        <v>0</v>
      </c>
      <c r="CI185" s="278">
        <f t="shared" si="85"/>
        <v>0</v>
      </c>
      <c r="CJ185" s="280">
        <f t="shared" si="84"/>
        <v>0</v>
      </c>
      <c r="CK185" s="232">
        <f t="shared" si="76"/>
        <v>0</v>
      </c>
      <c r="CL185" s="1"/>
    </row>
    <row r="186" spans="1:90" ht="18" customHeight="1">
      <c r="A186" s="1"/>
      <c r="B186" s="1"/>
      <c r="C186" s="216"/>
      <c r="D186" s="287" t="str">
        <f t="shared" si="78"/>
        <v/>
      </c>
      <c r="E186" s="449" t="str">
        <f t="shared" si="79"/>
        <v/>
      </c>
      <c r="F186" s="450"/>
      <c r="G186" s="451"/>
      <c r="H186" s="452"/>
      <c r="I186" s="453"/>
      <c r="J186" s="453"/>
      <c r="K186" s="453"/>
      <c r="L186" s="453"/>
      <c r="M186" s="454"/>
      <c r="N186" s="455"/>
      <c r="O186" s="456"/>
      <c r="P186" s="456"/>
      <c r="Q186" s="456"/>
      <c r="R186" s="456"/>
      <c r="S186" s="456"/>
      <c r="T186" s="456"/>
      <c r="U186" s="456"/>
      <c r="V186" s="456"/>
      <c r="W186" s="456"/>
      <c r="X186" s="456"/>
      <c r="Y186" s="456"/>
      <c r="Z186" s="456"/>
      <c r="AA186" s="456"/>
      <c r="AB186" s="456"/>
      <c r="AC186" s="456"/>
      <c r="AD186" s="456"/>
      <c r="AE186" s="457"/>
      <c r="AF186" s="455"/>
      <c r="AG186" s="456"/>
      <c r="AH186" s="456"/>
      <c r="AI186" s="456"/>
      <c r="AJ186" s="456"/>
      <c r="AK186" s="456"/>
      <c r="AL186" s="456"/>
      <c r="AM186" s="456"/>
      <c r="AN186" s="457"/>
      <c r="AO186" s="455"/>
      <c r="AP186" s="456"/>
      <c r="AQ186" s="456"/>
      <c r="AR186" s="456"/>
      <c r="AS186" s="456"/>
      <c r="AT186" s="456"/>
      <c r="AU186" s="456"/>
      <c r="AV186" s="456"/>
      <c r="AW186" s="456"/>
      <c r="AX186" s="456"/>
      <c r="AY186" s="456"/>
      <c r="AZ186" s="456"/>
      <c r="BA186" s="456"/>
      <c r="BB186" s="456"/>
      <c r="BC186" s="456"/>
      <c r="BD186" s="456"/>
      <c r="BE186" s="456"/>
      <c r="BF186" s="456"/>
      <c r="BG186" s="457"/>
      <c r="BH186" s="458"/>
      <c r="BI186" s="459"/>
      <c r="BJ186" s="459"/>
      <c r="BK186" s="459"/>
      <c r="BL186" s="459"/>
      <c r="BM186" s="460"/>
      <c r="BN186" s="216"/>
      <c r="BO186" s="216"/>
      <c r="BP186" s="1"/>
      <c r="BQ186" s="120">
        <f>IF($F$3="","",IF(N186=$F$3,COUNTIF(BQ$23:BQ185,"&gt;0")+1,0))</f>
        <v>0</v>
      </c>
      <c r="BR186" s="1"/>
      <c r="BS186" s="20" t="str">
        <f>IF($N186="","",IF(VLOOKUP(VLOOKUP($N186,IMPOSTAZIONI!$E$6:$I$13,5,FALSE),IMPOSTAZIONI!$B$25:$N$32,3,FALSE)=0,"",VLOOKUP(VLOOKUP($N186,IMPOSTAZIONI!$E$6:$I$13,5,FALSE),IMPOSTAZIONI!$B$25:$N$32,3,FALSE)))</f>
        <v/>
      </c>
      <c r="BT186" s="20" t="str">
        <f>IF($N186="","",IF(VLOOKUP(VLOOKUP($N186,IMPOSTAZIONI!$E$6:$I$13,5,FALSE),IMPOSTAZIONI!$B$25:$N$32,6,FALSE)=0,"",VLOOKUP(VLOOKUP($N186,IMPOSTAZIONI!$E$6:$I$13,5,FALSE),IMPOSTAZIONI!$B$25:$N$32,6,FALSE)))</f>
        <v/>
      </c>
      <c r="BU186" s="20" t="str">
        <f>IF($N186="","",IF(VLOOKUP(VLOOKUP($N186,IMPOSTAZIONI!$E$6:$I$13,5,FALSE),IMPOSTAZIONI!$B$25:$N$32,9,FALSE)=0,"",VLOOKUP(VLOOKUP($N186,IMPOSTAZIONI!$E$6:$I$13,5,FALSE),IMPOSTAZIONI!$B$25:$N$32,9,FALSE)))</f>
        <v/>
      </c>
      <c r="BV186" s="20" t="str">
        <f>IF($N186="","",IF(VLOOKUP(VLOOKUP($N186,IMPOSTAZIONI!$E$6:$I$13,5,FALSE),IMPOSTAZIONI!$B$25:$N$32,12,FALSE)=0,"",VLOOKUP(VLOOKUP($N186,IMPOSTAZIONI!$E$6:$I$13,5,FALSE),IMPOSTAZIONI!$B$25:$N$32,12,FALSE)))</f>
        <v/>
      </c>
      <c r="BW186" s="221" t="str">
        <f t="shared" si="80"/>
        <v/>
      </c>
      <c r="BX186" s="221" t="str">
        <f t="shared" si="71"/>
        <v/>
      </c>
      <c r="BY186" s="221">
        <f t="shared" si="72"/>
        <v>0</v>
      </c>
      <c r="BZ186" s="231">
        <f t="shared" si="73"/>
        <v>0</v>
      </c>
      <c r="CA186" s="246">
        <f t="shared" si="74"/>
        <v>0</v>
      </c>
      <c r="CB186" s="246">
        <f t="shared" si="81"/>
        <v>0</v>
      </c>
      <c r="CC186" s="246" t="str">
        <f t="shared" si="82"/>
        <v/>
      </c>
      <c r="CD186" s="246">
        <f t="shared" si="75"/>
        <v>5</v>
      </c>
      <c r="CE186" s="246">
        <f t="shared" si="83"/>
        <v>0</v>
      </c>
      <c r="CF186" s="276">
        <f t="shared" si="85"/>
        <v>0</v>
      </c>
      <c r="CG186" s="277">
        <f t="shared" si="85"/>
        <v>0</v>
      </c>
      <c r="CH186" s="277">
        <f t="shared" si="85"/>
        <v>0</v>
      </c>
      <c r="CI186" s="278">
        <f t="shared" si="85"/>
        <v>0</v>
      </c>
      <c r="CJ186" s="280">
        <f t="shared" si="84"/>
        <v>0</v>
      </c>
      <c r="CK186" s="232">
        <f t="shared" si="76"/>
        <v>0</v>
      </c>
      <c r="CL186" s="1"/>
    </row>
    <row r="187" spans="1:90" ht="18" customHeight="1">
      <c r="A187" s="1"/>
      <c r="B187" s="1"/>
      <c r="C187" s="216"/>
      <c r="D187" s="287" t="str">
        <f t="shared" si="78"/>
        <v/>
      </c>
      <c r="E187" s="449" t="str">
        <f t="shared" si="79"/>
        <v/>
      </c>
      <c r="F187" s="450"/>
      <c r="G187" s="451"/>
      <c r="H187" s="452"/>
      <c r="I187" s="453"/>
      <c r="J187" s="453"/>
      <c r="K187" s="453"/>
      <c r="L187" s="453"/>
      <c r="M187" s="454"/>
      <c r="N187" s="455"/>
      <c r="O187" s="456"/>
      <c r="P187" s="456"/>
      <c r="Q187" s="456"/>
      <c r="R187" s="456"/>
      <c r="S187" s="456"/>
      <c r="T187" s="456"/>
      <c r="U187" s="456"/>
      <c r="V187" s="456"/>
      <c r="W187" s="456"/>
      <c r="X187" s="456"/>
      <c r="Y187" s="456"/>
      <c r="Z187" s="456"/>
      <c r="AA187" s="456"/>
      <c r="AB187" s="456"/>
      <c r="AC187" s="456"/>
      <c r="AD187" s="456"/>
      <c r="AE187" s="457"/>
      <c r="AF187" s="455"/>
      <c r="AG187" s="456"/>
      <c r="AH187" s="456"/>
      <c r="AI187" s="456"/>
      <c r="AJ187" s="456"/>
      <c r="AK187" s="456"/>
      <c r="AL187" s="456"/>
      <c r="AM187" s="456"/>
      <c r="AN187" s="457"/>
      <c r="AO187" s="455"/>
      <c r="AP187" s="456"/>
      <c r="AQ187" s="456"/>
      <c r="AR187" s="456"/>
      <c r="AS187" s="456"/>
      <c r="AT187" s="456"/>
      <c r="AU187" s="456"/>
      <c r="AV187" s="456"/>
      <c r="AW187" s="456"/>
      <c r="AX187" s="456"/>
      <c r="AY187" s="456"/>
      <c r="AZ187" s="456"/>
      <c r="BA187" s="456"/>
      <c r="BB187" s="456"/>
      <c r="BC187" s="456"/>
      <c r="BD187" s="456"/>
      <c r="BE187" s="456"/>
      <c r="BF187" s="456"/>
      <c r="BG187" s="457"/>
      <c r="BH187" s="458"/>
      <c r="BI187" s="459"/>
      <c r="BJ187" s="459"/>
      <c r="BK187" s="459"/>
      <c r="BL187" s="459"/>
      <c r="BM187" s="460"/>
      <c r="BN187" s="216"/>
      <c r="BO187" s="216"/>
      <c r="BP187" s="1"/>
      <c r="BQ187" s="120">
        <f>IF($F$3="","",IF(N187=$F$3,COUNTIF(BQ$23:BQ186,"&gt;0")+1,0))</f>
        <v>0</v>
      </c>
      <c r="BR187" s="1"/>
      <c r="BS187" s="20" t="str">
        <f>IF($N187="","",IF(VLOOKUP(VLOOKUP($N187,IMPOSTAZIONI!$E$6:$I$13,5,FALSE),IMPOSTAZIONI!$B$25:$N$32,3,FALSE)=0,"",VLOOKUP(VLOOKUP($N187,IMPOSTAZIONI!$E$6:$I$13,5,FALSE),IMPOSTAZIONI!$B$25:$N$32,3,FALSE)))</f>
        <v/>
      </c>
      <c r="BT187" s="20" t="str">
        <f>IF($N187="","",IF(VLOOKUP(VLOOKUP($N187,IMPOSTAZIONI!$E$6:$I$13,5,FALSE),IMPOSTAZIONI!$B$25:$N$32,6,FALSE)=0,"",VLOOKUP(VLOOKUP($N187,IMPOSTAZIONI!$E$6:$I$13,5,FALSE),IMPOSTAZIONI!$B$25:$N$32,6,FALSE)))</f>
        <v/>
      </c>
      <c r="BU187" s="20" t="str">
        <f>IF($N187="","",IF(VLOOKUP(VLOOKUP($N187,IMPOSTAZIONI!$E$6:$I$13,5,FALSE),IMPOSTAZIONI!$B$25:$N$32,9,FALSE)=0,"",VLOOKUP(VLOOKUP($N187,IMPOSTAZIONI!$E$6:$I$13,5,FALSE),IMPOSTAZIONI!$B$25:$N$32,9,FALSE)))</f>
        <v/>
      </c>
      <c r="BV187" s="20" t="str">
        <f>IF($N187="","",IF(VLOOKUP(VLOOKUP($N187,IMPOSTAZIONI!$E$6:$I$13,5,FALSE),IMPOSTAZIONI!$B$25:$N$32,12,FALSE)=0,"",VLOOKUP(VLOOKUP($N187,IMPOSTAZIONI!$E$6:$I$13,5,FALSE),IMPOSTAZIONI!$B$25:$N$32,12,FALSE)))</f>
        <v/>
      </c>
      <c r="BW187" s="221" t="str">
        <f t="shared" si="80"/>
        <v/>
      </c>
      <c r="BX187" s="221" t="str">
        <f t="shared" si="71"/>
        <v/>
      </c>
      <c r="BY187" s="221">
        <f t="shared" si="72"/>
        <v>0</v>
      </c>
      <c r="BZ187" s="231">
        <f t="shared" si="73"/>
        <v>0</v>
      </c>
      <c r="CA187" s="246">
        <f t="shared" si="74"/>
        <v>0</v>
      </c>
      <c r="CB187" s="246">
        <f t="shared" si="81"/>
        <v>0</v>
      </c>
      <c r="CC187" s="246" t="str">
        <f t="shared" si="82"/>
        <v/>
      </c>
      <c r="CD187" s="246">
        <f t="shared" si="75"/>
        <v>5</v>
      </c>
      <c r="CE187" s="246">
        <f t="shared" si="83"/>
        <v>0</v>
      </c>
      <c r="CF187" s="276">
        <f t="shared" si="85"/>
        <v>0</v>
      </c>
      <c r="CG187" s="277">
        <f t="shared" si="85"/>
        <v>0</v>
      </c>
      <c r="CH187" s="277">
        <f t="shared" si="85"/>
        <v>0</v>
      </c>
      <c r="CI187" s="278">
        <f t="shared" si="85"/>
        <v>0</v>
      </c>
      <c r="CJ187" s="280">
        <f t="shared" si="84"/>
        <v>0</v>
      </c>
      <c r="CK187" s="232">
        <f t="shared" si="76"/>
        <v>0</v>
      </c>
      <c r="CL187" s="1"/>
    </row>
    <row r="188" spans="1:90" ht="18" customHeight="1">
      <c r="A188" s="1"/>
      <c r="B188" s="1"/>
      <c r="C188" s="216"/>
      <c r="D188" s="287" t="str">
        <f t="shared" si="78"/>
        <v/>
      </c>
      <c r="E188" s="449" t="str">
        <f t="shared" si="79"/>
        <v/>
      </c>
      <c r="F188" s="450"/>
      <c r="G188" s="451"/>
      <c r="H188" s="452"/>
      <c r="I188" s="453"/>
      <c r="J188" s="453"/>
      <c r="K188" s="453"/>
      <c r="L188" s="453"/>
      <c r="M188" s="454"/>
      <c r="N188" s="455"/>
      <c r="O188" s="456"/>
      <c r="P188" s="456"/>
      <c r="Q188" s="456"/>
      <c r="R188" s="456"/>
      <c r="S188" s="456"/>
      <c r="T188" s="456"/>
      <c r="U188" s="456"/>
      <c r="V188" s="456"/>
      <c r="W188" s="456"/>
      <c r="X188" s="456"/>
      <c r="Y188" s="456"/>
      <c r="Z188" s="456"/>
      <c r="AA188" s="456"/>
      <c r="AB188" s="456"/>
      <c r="AC188" s="456"/>
      <c r="AD188" s="456"/>
      <c r="AE188" s="457"/>
      <c r="AF188" s="455"/>
      <c r="AG188" s="456"/>
      <c r="AH188" s="456"/>
      <c r="AI188" s="456"/>
      <c r="AJ188" s="456"/>
      <c r="AK188" s="456"/>
      <c r="AL188" s="456"/>
      <c r="AM188" s="456"/>
      <c r="AN188" s="457"/>
      <c r="AO188" s="455"/>
      <c r="AP188" s="456"/>
      <c r="AQ188" s="456"/>
      <c r="AR188" s="456"/>
      <c r="AS188" s="456"/>
      <c r="AT188" s="456"/>
      <c r="AU188" s="456"/>
      <c r="AV188" s="456"/>
      <c r="AW188" s="456"/>
      <c r="AX188" s="456"/>
      <c r="AY188" s="456"/>
      <c r="AZ188" s="456"/>
      <c r="BA188" s="456"/>
      <c r="BB188" s="456"/>
      <c r="BC188" s="456"/>
      <c r="BD188" s="456"/>
      <c r="BE188" s="456"/>
      <c r="BF188" s="456"/>
      <c r="BG188" s="457"/>
      <c r="BH188" s="458"/>
      <c r="BI188" s="459"/>
      <c r="BJ188" s="459"/>
      <c r="BK188" s="459"/>
      <c r="BL188" s="459"/>
      <c r="BM188" s="460"/>
      <c r="BN188" s="216"/>
      <c r="BO188" s="216"/>
      <c r="BP188" s="1"/>
      <c r="BQ188" s="120">
        <f>IF($F$3="","",IF(N188=$F$3,COUNTIF(BQ$23:BQ187,"&gt;0")+1,0))</f>
        <v>0</v>
      </c>
      <c r="BR188" s="1"/>
      <c r="BS188" s="20" t="str">
        <f>IF($N188="","",IF(VLOOKUP(VLOOKUP($N188,IMPOSTAZIONI!$E$6:$I$13,5,FALSE),IMPOSTAZIONI!$B$25:$N$32,3,FALSE)=0,"",VLOOKUP(VLOOKUP($N188,IMPOSTAZIONI!$E$6:$I$13,5,FALSE),IMPOSTAZIONI!$B$25:$N$32,3,FALSE)))</f>
        <v/>
      </c>
      <c r="BT188" s="20" t="str">
        <f>IF($N188="","",IF(VLOOKUP(VLOOKUP($N188,IMPOSTAZIONI!$E$6:$I$13,5,FALSE),IMPOSTAZIONI!$B$25:$N$32,6,FALSE)=0,"",VLOOKUP(VLOOKUP($N188,IMPOSTAZIONI!$E$6:$I$13,5,FALSE),IMPOSTAZIONI!$B$25:$N$32,6,FALSE)))</f>
        <v/>
      </c>
      <c r="BU188" s="20" t="str">
        <f>IF($N188="","",IF(VLOOKUP(VLOOKUP($N188,IMPOSTAZIONI!$E$6:$I$13,5,FALSE),IMPOSTAZIONI!$B$25:$N$32,9,FALSE)=0,"",VLOOKUP(VLOOKUP($N188,IMPOSTAZIONI!$E$6:$I$13,5,FALSE),IMPOSTAZIONI!$B$25:$N$32,9,FALSE)))</f>
        <v/>
      </c>
      <c r="BV188" s="20" t="str">
        <f>IF($N188="","",IF(VLOOKUP(VLOOKUP($N188,IMPOSTAZIONI!$E$6:$I$13,5,FALSE),IMPOSTAZIONI!$B$25:$N$32,12,FALSE)=0,"",VLOOKUP(VLOOKUP($N188,IMPOSTAZIONI!$E$6:$I$13,5,FALSE),IMPOSTAZIONI!$B$25:$N$32,12,FALSE)))</f>
        <v/>
      </c>
      <c r="BW188" s="221" t="str">
        <f t="shared" si="80"/>
        <v/>
      </c>
      <c r="BX188" s="221" t="str">
        <f t="shared" si="71"/>
        <v/>
      </c>
      <c r="BY188" s="221">
        <f t="shared" si="72"/>
        <v>0</v>
      </c>
      <c r="BZ188" s="231">
        <f t="shared" si="73"/>
        <v>0</v>
      </c>
      <c r="CA188" s="246">
        <f t="shared" si="74"/>
        <v>0</v>
      </c>
      <c r="CB188" s="246">
        <f t="shared" si="81"/>
        <v>0</v>
      </c>
      <c r="CC188" s="246" t="str">
        <f t="shared" si="82"/>
        <v/>
      </c>
      <c r="CD188" s="246">
        <f t="shared" si="75"/>
        <v>5</v>
      </c>
      <c r="CE188" s="246">
        <f t="shared" si="83"/>
        <v>0</v>
      </c>
      <c r="CF188" s="276">
        <f t="shared" si="85"/>
        <v>0</v>
      </c>
      <c r="CG188" s="277">
        <f t="shared" si="85"/>
        <v>0</v>
      </c>
      <c r="CH188" s="277">
        <f t="shared" si="85"/>
        <v>0</v>
      </c>
      <c r="CI188" s="278">
        <f t="shared" si="85"/>
        <v>0</v>
      </c>
      <c r="CJ188" s="280">
        <f t="shared" si="84"/>
        <v>0</v>
      </c>
      <c r="CK188" s="232">
        <f t="shared" si="76"/>
        <v>0</v>
      </c>
      <c r="CL188" s="1"/>
    </row>
    <row r="189" spans="1:90" ht="18" customHeight="1">
      <c r="A189" s="1"/>
      <c r="B189" s="1"/>
      <c r="C189" s="216"/>
      <c r="D189" s="287" t="str">
        <f t="shared" si="78"/>
        <v/>
      </c>
      <c r="E189" s="449" t="str">
        <f t="shared" si="79"/>
        <v/>
      </c>
      <c r="F189" s="450"/>
      <c r="G189" s="451"/>
      <c r="H189" s="452"/>
      <c r="I189" s="453"/>
      <c r="J189" s="453"/>
      <c r="K189" s="453"/>
      <c r="L189" s="453"/>
      <c r="M189" s="454"/>
      <c r="N189" s="455"/>
      <c r="O189" s="456"/>
      <c r="P189" s="456"/>
      <c r="Q189" s="456"/>
      <c r="R189" s="456"/>
      <c r="S189" s="456"/>
      <c r="T189" s="456"/>
      <c r="U189" s="456"/>
      <c r="V189" s="456"/>
      <c r="W189" s="456"/>
      <c r="X189" s="456"/>
      <c r="Y189" s="456"/>
      <c r="Z189" s="456"/>
      <c r="AA189" s="456"/>
      <c r="AB189" s="456"/>
      <c r="AC189" s="456"/>
      <c r="AD189" s="456"/>
      <c r="AE189" s="457"/>
      <c r="AF189" s="455"/>
      <c r="AG189" s="456"/>
      <c r="AH189" s="456"/>
      <c r="AI189" s="456"/>
      <c r="AJ189" s="456"/>
      <c r="AK189" s="456"/>
      <c r="AL189" s="456"/>
      <c r="AM189" s="456"/>
      <c r="AN189" s="457"/>
      <c r="AO189" s="455"/>
      <c r="AP189" s="456"/>
      <c r="AQ189" s="456"/>
      <c r="AR189" s="456"/>
      <c r="AS189" s="456"/>
      <c r="AT189" s="456"/>
      <c r="AU189" s="456"/>
      <c r="AV189" s="456"/>
      <c r="AW189" s="456"/>
      <c r="AX189" s="456"/>
      <c r="AY189" s="456"/>
      <c r="AZ189" s="456"/>
      <c r="BA189" s="456"/>
      <c r="BB189" s="456"/>
      <c r="BC189" s="456"/>
      <c r="BD189" s="456"/>
      <c r="BE189" s="456"/>
      <c r="BF189" s="456"/>
      <c r="BG189" s="457"/>
      <c r="BH189" s="458"/>
      <c r="BI189" s="459"/>
      <c r="BJ189" s="459"/>
      <c r="BK189" s="459"/>
      <c r="BL189" s="459"/>
      <c r="BM189" s="460"/>
      <c r="BN189" s="216"/>
      <c r="BO189" s="216"/>
      <c r="BP189" s="1"/>
      <c r="BQ189" s="120">
        <f>IF($F$3="","",IF(N189=$F$3,COUNTIF(BQ$23:BQ188,"&gt;0")+1,0))</f>
        <v>0</v>
      </c>
      <c r="BR189" s="1"/>
      <c r="BS189" s="20" t="str">
        <f>IF($N189="","",IF(VLOOKUP(VLOOKUP($N189,IMPOSTAZIONI!$E$6:$I$13,5,FALSE),IMPOSTAZIONI!$B$25:$N$32,3,FALSE)=0,"",VLOOKUP(VLOOKUP($N189,IMPOSTAZIONI!$E$6:$I$13,5,FALSE),IMPOSTAZIONI!$B$25:$N$32,3,FALSE)))</f>
        <v/>
      </c>
      <c r="BT189" s="20" t="str">
        <f>IF($N189="","",IF(VLOOKUP(VLOOKUP($N189,IMPOSTAZIONI!$E$6:$I$13,5,FALSE),IMPOSTAZIONI!$B$25:$N$32,6,FALSE)=0,"",VLOOKUP(VLOOKUP($N189,IMPOSTAZIONI!$E$6:$I$13,5,FALSE),IMPOSTAZIONI!$B$25:$N$32,6,FALSE)))</f>
        <v/>
      </c>
      <c r="BU189" s="20" t="str">
        <f>IF($N189="","",IF(VLOOKUP(VLOOKUP($N189,IMPOSTAZIONI!$E$6:$I$13,5,FALSE),IMPOSTAZIONI!$B$25:$N$32,9,FALSE)=0,"",VLOOKUP(VLOOKUP($N189,IMPOSTAZIONI!$E$6:$I$13,5,FALSE),IMPOSTAZIONI!$B$25:$N$32,9,FALSE)))</f>
        <v/>
      </c>
      <c r="BV189" s="20" t="str">
        <f>IF($N189="","",IF(VLOOKUP(VLOOKUP($N189,IMPOSTAZIONI!$E$6:$I$13,5,FALSE),IMPOSTAZIONI!$B$25:$N$32,12,FALSE)=0,"",VLOOKUP(VLOOKUP($N189,IMPOSTAZIONI!$E$6:$I$13,5,FALSE),IMPOSTAZIONI!$B$25:$N$32,12,FALSE)))</f>
        <v/>
      </c>
      <c r="BW189" s="221" t="str">
        <f t="shared" si="80"/>
        <v/>
      </c>
      <c r="BX189" s="221" t="str">
        <f t="shared" si="71"/>
        <v/>
      </c>
      <c r="BY189" s="221">
        <f t="shared" si="72"/>
        <v>0</v>
      </c>
      <c r="BZ189" s="231">
        <f t="shared" si="73"/>
        <v>0</v>
      </c>
      <c r="CA189" s="246">
        <f t="shared" si="74"/>
        <v>0</v>
      </c>
      <c r="CB189" s="246">
        <f t="shared" si="81"/>
        <v>0</v>
      </c>
      <c r="CC189" s="246" t="str">
        <f t="shared" si="82"/>
        <v/>
      </c>
      <c r="CD189" s="246">
        <f t="shared" si="75"/>
        <v>5</v>
      </c>
      <c r="CE189" s="246">
        <f t="shared" si="83"/>
        <v>0</v>
      </c>
      <c r="CF189" s="276">
        <f t="shared" si="85"/>
        <v>0</v>
      </c>
      <c r="CG189" s="277">
        <f t="shared" si="85"/>
        <v>0</v>
      </c>
      <c r="CH189" s="277">
        <f t="shared" si="85"/>
        <v>0</v>
      </c>
      <c r="CI189" s="278">
        <f t="shared" si="85"/>
        <v>0</v>
      </c>
      <c r="CJ189" s="280">
        <f t="shared" si="84"/>
        <v>0</v>
      </c>
      <c r="CK189" s="232">
        <f t="shared" si="76"/>
        <v>0</v>
      </c>
      <c r="CL189" s="1"/>
    </row>
    <row r="190" spans="1:90" ht="18" customHeight="1">
      <c r="A190" s="1"/>
      <c r="B190" s="1"/>
      <c r="C190" s="216"/>
      <c r="D190" s="287" t="str">
        <f t="shared" si="78"/>
        <v/>
      </c>
      <c r="E190" s="449" t="str">
        <f t="shared" si="79"/>
        <v/>
      </c>
      <c r="F190" s="450"/>
      <c r="G190" s="451"/>
      <c r="H190" s="452"/>
      <c r="I190" s="453"/>
      <c r="J190" s="453"/>
      <c r="K190" s="453"/>
      <c r="L190" s="453"/>
      <c r="M190" s="454"/>
      <c r="N190" s="455"/>
      <c r="O190" s="456"/>
      <c r="P190" s="456"/>
      <c r="Q190" s="456"/>
      <c r="R190" s="456"/>
      <c r="S190" s="456"/>
      <c r="T190" s="456"/>
      <c r="U190" s="456"/>
      <c r="V190" s="456"/>
      <c r="W190" s="456"/>
      <c r="X190" s="456"/>
      <c r="Y190" s="456"/>
      <c r="Z190" s="456"/>
      <c r="AA190" s="456"/>
      <c r="AB190" s="456"/>
      <c r="AC190" s="456"/>
      <c r="AD190" s="456"/>
      <c r="AE190" s="457"/>
      <c r="AF190" s="455"/>
      <c r="AG190" s="456"/>
      <c r="AH190" s="456"/>
      <c r="AI190" s="456"/>
      <c r="AJ190" s="456"/>
      <c r="AK190" s="456"/>
      <c r="AL190" s="456"/>
      <c r="AM190" s="456"/>
      <c r="AN190" s="457"/>
      <c r="AO190" s="455"/>
      <c r="AP190" s="456"/>
      <c r="AQ190" s="456"/>
      <c r="AR190" s="456"/>
      <c r="AS190" s="456"/>
      <c r="AT190" s="456"/>
      <c r="AU190" s="456"/>
      <c r="AV190" s="456"/>
      <c r="AW190" s="456"/>
      <c r="AX190" s="456"/>
      <c r="AY190" s="456"/>
      <c r="AZ190" s="456"/>
      <c r="BA190" s="456"/>
      <c r="BB190" s="456"/>
      <c r="BC190" s="456"/>
      <c r="BD190" s="456"/>
      <c r="BE190" s="456"/>
      <c r="BF190" s="456"/>
      <c r="BG190" s="457"/>
      <c r="BH190" s="458"/>
      <c r="BI190" s="459"/>
      <c r="BJ190" s="459"/>
      <c r="BK190" s="459"/>
      <c r="BL190" s="459"/>
      <c r="BM190" s="460"/>
      <c r="BN190" s="216"/>
      <c r="BO190" s="216"/>
      <c r="BP190" s="1"/>
      <c r="BQ190" s="120">
        <f>IF($F$3="","",IF(N190=$F$3,COUNTIF(BQ$23:BQ189,"&gt;0")+1,0))</f>
        <v>0</v>
      </c>
      <c r="BR190" s="1"/>
      <c r="BS190" s="20" t="str">
        <f>IF($N190="","",IF(VLOOKUP(VLOOKUP($N190,IMPOSTAZIONI!$E$6:$I$13,5,FALSE),IMPOSTAZIONI!$B$25:$N$32,3,FALSE)=0,"",VLOOKUP(VLOOKUP($N190,IMPOSTAZIONI!$E$6:$I$13,5,FALSE),IMPOSTAZIONI!$B$25:$N$32,3,FALSE)))</f>
        <v/>
      </c>
      <c r="BT190" s="20" t="str">
        <f>IF($N190="","",IF(VLOOKUP(VLOOKUP($N190,IMPOSTAZIONI!$E$6:$I$13,5,FALSE),IMPOSTAZIONI!$B$25:$N$32,6,FALSE)=0,"",VLOOKUP(VLOOKUP($N190,IMPOSTAZIONI!$E$6:$I$13,5,FALSE),IMPOSTAZIONI!$B$25:$N$32,6,FALSE)))</f>
        <v/>
      </c>
      <c r="BU190" s="20" t="str">
        <f>IF($N190="","",IF(VLOOKUP(VLOOKUP($N190,IMPOSTAZIONI!$E$6:$I$13,5,FALSE),IMPOSTAZIONI!$B$25:$N$32,9,FALSE)=0,"",VLOOKUP(VLOOKUP($N190,IMPOSTAZIONI!$E$6:$I$13,5,FALSE),IMPOSTAZIONI!$B$25:$N$32,9,FALSE)))</f>
        <v/>
      </c>
      <c r="BV190" s="20" t="str">
        <f>IF($N190="","",IF(VLOOKUP(VLOOKUP($N190,IMPOSTAZIONI!$E$6:$I$13,5,FALSE),IMPOSTAZIONI!$B$25:$N$32,12,FALSE)=0,"",VLOOKUP(VLOOKUP($N190,IMPOSTAZIONI!$E$6:$I$13,5,FALSE),IMPOSTAZIONI!$B$25:$N$32,12,FALSE)))</f>
        <v/>
      </c>
      <c r="BW190" s="221" t="str">
        <f t="shared" si="80"/>
        <v/>
      </c>
      <c r="BX190" s="221" t="str">
        <f t="shared" si="71"/>
        <v/>
      </c>
      <c r="BY190" s="221">
        <f t="shared" si="72"/>
        <v>0</v>
      </c>
      <c r="BZ190" s="231">
        <f t="shared" si="73"/>
        <v>0</v>
      </c>
      <c r="CA190" s="246">
        <f t="shared" si="74"/>
        <v>0</v>
      </c>
      <c r="CB190" s="246">
        <f t="shared" si="81"/>
        <v>0</v>
      </c>
      <c r="CC190" s="246" t="str">
        <f t="shared" si="82"/>
        <v/>
      </c>
      <c r="CD190" s="246">
        <f t="shared" si="75"/>
        <v>5</v>
      </c>
      <c r="CE190" s="246">
        <f t="shared" si="83"/>
        <v>0</v>
      </c>
      <c r="CF190" s="276">
        <f t="shared" si="85"/>
        <v>0</v>
      </c>
      <c r="CG190" s="277">
        <f t="shared" si="85"/>
        <v>0</v>
      </c>
      <c r="CH190" s="277">
        <f t="shared" si="85"/>
        <v>0</v>
      </c>
      <c r="CI190" s="278">
        <f t="shared" si="85"/>
        <v>0</v>
      </c>
      <c r="CJ190" s="280">
        <f t="shared" si="84"/>
        <v>0</v>
      </c>
      <c r="CK190" s="232">
        <f t="shared" si="76"/>
        <v>0</v>
      </c>
      <c r="CL190" s="1"/>
    </row>
    <row r="191" spans="1:90" ht="18" customHeight="1">
      <c r="A191" s="1"/>
      <c r="B191" s="1"/>
      <c r="C191" s="216"/>
      <c r="D191" s="287" t="str">
        <f t="shared" si="78"/>
        <v/>
      </c>
      <c r="E191" s="449" t="str">
        <f t="shared" si="79"/>
        <v/>
      </c>
      <c r="F191" s="450"/>
      <c r="G191" s="451"/>
      <c r="H191" s="452"/>
      <c r="I191" s="453"/>
      <c r="J191" s="453"/>
      <c r="K191" s="453"/>
      <c r="L191" s="453"/>
      <c r="M191" s="454"/>
      <c r="N191" s="455"/>
      <c r="O191" s="456"/>
      <c r="P191" s="456"/>
      <c r="Q191" s="456"/>
      <c r="R191" s="456"/>
      <c r="S191" s="456"/>
      <c r="T191" s="456"/>
      <c r="U191" s="456"/>
      <c r="V191" s="456"/>
      <c r="W191" s="456"/>
      <c r="X191" s="456"/>
      <c r="Y191" s="456"/>
      <c r="Z191" s="456"/>
      <c r="AA191" s="456"/>
      <c r="AB191" s="456"/>
      <c r="AC191" s="456"/>
      <c r="AD191" s="456"/>
      <c r="AE191" s="457"/>
      <c r="AF191" s="455"/>
      <c r="AG191" s="456"/>
      <c r="AH191" s="456"/>
      <c r="AI191" s="456"/>
      <c r="AJ191" s="456"/>
      <c r="AK191" s="456"/>
      <c r="AL191" s="456"/>
      <c r="AM191" s="456"/>
      <c r="AN191" s="457"/>
      <c r="AO191" s="455"/>
      <c r="AP191" s="456"/>
      <c r="AQ191" s="456"/>
      <c r="AR191" s="456"/>
      <c r="AS191" s="456"/>
      <c r="AT191" s="456"/>
      <c r="AU191" s="456"/>
      <c r="AV191" s="456"/>
      <c r="AW191" s="456"/>
      <c r="AX191" s="456"/>
      <c r="AY191" s="456"/>
      <c r="AZ191" s="456"/>
      <c r="BA191" s="456"/>
      <c r="BB191" s="456"/>
      <c r="BC191" s="456"/>
      <c r="BD191" s="456"/>
      <c r="BE191" s="456"/>
      <c r="BF191" s="456"/>
      <c r="BG191" s="457"/>
      <c r="BH191" s="458"/>
      <c r="BI191" s="459"/>
      <c r="BJ191" s="459"/>
      <c r="BK191" s="459"/>
      <c r="BL191" s="459"/>
      <c r="BM191" s="460"/>
      <c r="BN191" s="216"/>
      <c r="BO191" s="216"/>
      <c r="BP191" s="1"/>
      <c r="BQ191" s="120">
        <f>IF($F$3="","",IF(N191=$F$3,COUNTIF(BQ$23:BQ190,"&gt;0")+1,0))</f>
        <v>0</v>
      </c>
      <c r="BR191" s="1"/>
      <c r="BS191" s="20" t="str">
        <f>IF($N191="","",IF(VLOOKUP(VLOOKUP($N191,IMPOSTAZIONI!$E$6:$I$13,5,FALSE),IMPOSTAZIONI!$B$25:$N$32,3,FALSE)=0,"",VLOOKUP(VLOOKUP($N191,IMPOSTAZIONI!$E$6:$I$13,5,FALSE),IMPOSTAZIONI!$B$25:$N$32,3,FALSE)))</f>
        <v/>
      </c>
      <c r="BT191" s="20" t="str">
        <f>IF($N191="","",IF(VLOOKUP(VLOOKUP($N191,IMPOSTAZIONI!$E$6:$I$13,5,FALSE),IMPOSTAZIONI!$B$25:$N$32,6,FALSE)=0,"",VLOOKUP(VLOOKUP($N191,IMPOSTAZIONI!$E$6:$I$13,5,FALSE),IMPOSTAZIONI!$B$25:$N$32,6,FALSE)))</f>
        <v/>
      </c>
      <c r="BU191" s="20" t="str">
        <f>IF($N191="","",IF(VLOOKUP(VLOOKUP($N191,IMPOSTAZIONI!$E$6:$I$13,5,FALSE),IMPOSTAZIONI!$B$25:$N$32,9,FALSE)=0,"",VLOOKUP(VLOOKUP($N191,IMPOSTAZIONI!$E$6:$I$13,5,FALSE),IMPOSTAZIONI!$B$25:$N$32,9,FALSE)))</f>
        <v/>
      </c>
      <c r="BV191" s="20" t="str">
        <f>IF($N191="","",IF(VLOOKUP(VLOOKUP($N191,IMPOSTAZIONI!$E$6:$I$13,5,FALSE),IMPOSTAZIONI!$B$25:$N$32,12,FALSE)=0,"",VLOOKUP(VLOOKUP($N191,IMPOSTAZIONI!$E$6:$I$13,5,FALSE),IMPOSTAZIONI!$B$25:$N$32,12,FALSE)))</f>
        <v/>
      </c>
      <c r="BW191" s="221" t="str">
        <f t="shared" si="80"/>
        <v/>
      </c>
      <c r="BX191" s="221" t="str">
        <f t="shared" si="71"/>
        <v/>
      </c>
      <c r="BY191" s="221">
        <f t="shared" si="72"/>
        <v>0</v>
      </c>
      <c r="BZ191" s="231">
        <f t="shared" si="73"/>
        <v>0</v>
      </c>
      <c r="CA191" s="246">
        <f t="shared" si="74"/>
        <v>0</v>
      </c>
      <c r="CB191" s="246">
        <f t="shared" si="81"/>
        <v>0</v>
      </c>
      <c r="CC191" s="246" t="str">
        <f t="shared" si="82"/>
        <v/>
      </c>
      <c r="CD191" s="246">
        <f t="shared" si="75"/>
        <v>5</v>
      </c>
      <c r="CE191" s="246">
        <f t="shared" si="83"/>
        <v>0</v>
      </c>
      <c r="CF191" s="276">
        <f t="shared" si="85"/>
        <v>0</v>
      </c>
      <c r="CG191" s="277">
        <f t="shared" si="85"/>
        <v>0</v>
      </c>
      <c r="CH191" s="277">
        <f t="shared" si="85"/>
        <v>0</v>
      </c>
      <c r="CI191" s="278">
        <f t="shared" si="85"/>
        <v>0</v>
      </c>
      <c r="CJ191" s="280">
        <f t="shared" si="84"/>
        <v>0</v>
      </c>
      <c r="CK191" s="232">
        <f t="shared" si="76"/>
        <v>0</v>
      </c>
      <c r="CL191" s="1"/>
    </row>
    <row r="192" spans="1:90" ht="18" customHeight="1">
      <c r="A192" s="1"/>
      <c r="B192" s="1"/>
      <c r="C192" s="216"/>
      <c r="D192" s="287" t="str">
        <f t="shared" si="78"/>
        <v/>
      </c>
      <c r="E192" s="449" t="str">
        <f t="shared" si="79"/>
        <v/>
      </c>
      <c r="F192" s="450"/>
      <c r="G192" s="451"/>
      <c r="H192" s="452"/>
      <c r="I192" s="453"/>
      <c r="J192" s="453"/>
      <c r="K192" s="453"/>
      <c r="L192" s="453"/>
      <c r="M192" s="454"/>
      <c r="N192" s="455"/>
      <c r="O192" s="456"/>
      <c r="P192" s="456"/>
      <c r="Q192" s="456"/>
      <c r="R192" s="456"/>
      <c r="S192" s="456"/>
      <c r="T192" s="456"/>
      <c r="U192" s="456"/>
      <c r="V192" s="456"/>
      <c r="W192" s="456"/>
      <c r="X192" s="456"/>
      <c r="Y192" s="456"/>
      <c r="Z192" s="456"/>
      <c r="AA192" s="456"/>
      <c r="AB192" s="456"/>
      <c r="AC192" s="456"/>
      <c r="AD192" s="456"/>
      <c r="AE192" s="457"/>
      <c r="AF192" s="455"/>
      <c r="AG192" s="456"/>
      <c r="AH192" s="456"/>
      <c r="AI192" s="456"/>
      <c r="AJ192" s="456"/>
      <c r="AK192" s="456"/>
      <c r="AL192" s="456"/>
      <c r="AM192" s="456"/>
      <c r="AN192" s="457"/>
      <c r="AO192" s="455"/>
      <c r="AP192" s="456"/>
      <c r="AQ192" s="456"/>
      <c r="AR192" s="456"/>
      <c r="AS192" s="456"/>
      <c r="AT192" s="456"/>
      <c r="AU192" s="456"/>
      <c r="AV192" s="456"/>
      <c r="AW192" s="456"/>
      <c r="AX192" s="456"/>
      <c r="AY192" s="456"/>
      <c r="AZ192" s="456"/>
      <c r="BA192" s="456"/>
      <c r="BB192" s="456"/>
      <c r="BC192" s="456"/>
      <c r="BD192" s="456"/>
      <c r="BE192" s="456"/>
      <c r="BF192" s="456"/>
      <c r="BG192" s="457"/>
      <c r="BH192" s="458"/>
      <c r="BI192" s="459"/>
      <c r="BJ192" s="459"/>
      <c r="BK192" s="459"/>
      <c r="BL192" s="459"/>
      <c r="BM192" s="460"/>
      <c r="BN192" s="216"/>
      <c r="BO192" s="216"/>
      <c r="BP192" s="1"/>
      <c r="BQ192" s="120">
        <f>IF($F$3="","",IF(N192=$F$3,COUNTIF(BQ$23:BQ191,"&gt;0")+1,0))</f>
        <v>0</v>
      </c>
      <c r="BR192" s="1"/>
      <c r="BS192" s="20" t="str">
        <f>IF($N192="","",IF(VLOOKUP(VLOOKUP($N192,IMPOSTAZIONI!$E$6:$I$13,5,FALSE),IMPOSTAZIONI!$B$25:$N$32,3,FALSE)=0,"",VLOOKUP(VLOOKUP($N192,IMPOSTAZIONI!$E$6:$I$13,5,FALSE),IMPOSTAZIONI!$B$25:$N$32,3,FALSE)))</f>
        <v/>
      </c>
      <c r="BT192" s="20" t="str">
        <f>IF($N192="","",IF(VLOOKUP(VLOOKUP($N192,IMPOSTAZIONI!$E$6:$I$13,5,FALSE),IMPOSTAZIONI!$B$25:$N$32,6,FALSE)=0,"",VLOOKUP(VLOOKUP($N192,IMPOSTAZIONI!$E$6:$I$13,5,FALSE),IMPOSTAZIONI!$B$25:$N$32,6,FALSE)))</f>
        <v/>
      </c>
      <c r="BU192" s="20" t="str">
        <f>IF($N192="","",IF(VLOOKUP(VLOOKUP($N192,IMPOSTAZIONI!$E$6:$I$13,5,FALSE),IMPOSTAZIONI!$B$25:$N$32,9,FALSE)=0,"",VLOOKUP(VLOOKUP($N192,IMPOSTAZIONI!$E$6:$I$13,5,FALSE),IMPOSTAZIONI!$B$25:$N$32,9,FALSE)))</f>
        <v/>
      </c>
      <c r="BV192" s="20" t="str">
        <f>IF($N192="","",IF(VLOOKUP(VLOOKUP($N192,IMPOSTAZIONI!$E$6:$I$13,5,FALSE),IMPOSTAZIONI!$B$25:$N$32,12,FALSE)=0,"",VLOOKUP(VLOOKUP($N192,IMPOSTAZIONI!$E$6:$I$13,5,FALSE),IMPOSTAZIONI!$B$25:$N$32,12,FALSE)))</f>
        <v/>
      </c>
      <c r="BW192" s="221" t="str">
        <f t="shared" si="80"/>
        <v/>
      </c>
      <c r="BX192" s="221" t="str">
        <f t="shared" si="71"/>
        <v/>
      </c>
      <c r="BY192" s="221">
        <f t="shared" si="72"/>
        <v>0</v>
      </c>
      <c r="BZ192" s="231">
        <f t="shared" si="73"/>
        <v>0</v>
      </c>
      <c r="CA192" s="246">
        <f t="shared" si="74"/>
        <v>0</v>
      </c>
      <c r="CB192" s="246">
        <f t="shared" si="81"/>
        <v>0</v>
      </c>
      <c r="CC192" s="246" t="str">
        <f t="shared" si="82"/>
        <v/>
      </c>
      <c r="CD192" s="246">
        <f t="shared" si="75"/>
        <v>5</v>
      </c>
      <c r="CE192" s="246">
        <f t="shared" si="83"/>
        <v>0</v>
      </c>
      <c r="CF192" s="276">
        <f t="shared" si="85"/>
        <v>0</v>
      </c>
      <c r="CG192" s="277">
        <f t="shared" si="85"/>
        <v>0</v>
      </c>
      <c r="CH192" s="277">
        <f t="shared" si="85"/>
        <v>0</v>
      </c>
      <c r="CI192" s="278">
        <f t="shared" si="85"/>
        <v>0</v>
      </c>
      <c r="CJ192" s="280">
        <f t="shared" si="84"/>
        <v>0</v>
      </c>
      <c r="CK192" s="232">
        <f t="shared" si="76"/>
        <v>0</v>
      </c>
      <c r="CL192" s="1"/>
    </row>
    <row r="193" spans="1:90" ht="18" customHeight="1">
      <c r="A193" s="1"/>
      <c r="B193" s="1"/>
      <c r="C193" s="216"/>
      <c r="D193" s="287" t="str">
        <f t="shared" si="78"/>
        <v/>
      </c>
      <c r="E193" s="449" t="str">
        <f t="shared" si="79"/>
        <v/>
      </c>
      <c r="F193" s="450"/>
      <c r="G193" s="451"/>
      <c r="H193" s="452"/>
      <c r="I193" s="453"/>
      <c r="J193" s="453"/>
      <c r="K193" s="453"/>
      <c r="L193" s="453"/>
      <c r="M193" s="454"/>
      <c r="N193" s="455"/>
      <c r="O193" s="456"/>
      <c r="P193" s="456"/>
      <c r="Q193" s="456"/>
      <c r="R193" s="456"/>
      <c r="S193" s="456"/>
      <c r="T193" s="456"/>
      <c r="U193" s="456"/>
      <c r="V193" s="456"/>
      <c r="W193" s="456"/>
      <c r="X193" s="456"/>
      <c r="Y193" s="456"/>
      <c r="Z193" s="456"/>
      <c r="AA193" s="456"/>
      <c r="AB193" s="456"/>
      <c r="AC193" s="456"/>
      <c r="AD193" s="456"/>
      <c r="AE193" s="457"/>
      <c r="AF193" s="455"/>
      <c r="AG193" s="456"/>
      <c r="AH193" s="456"/>
      <c r="AI193" s="456"/>
      <c r="AJ193" s="456"/>
      <c r="AK193" s="456"/>
      <c r="AL193" s="456"/>
      <c r="AM193" s="456"/>
      <c r="AN193" s="457"/>
      <c r="AO193" s="455"/>
      <c r="AP193" s="456"/>
      <c r="AQ193" s="456"/>
      <c r="AR193" s="456"/>
      <c r="AS193" s="456"/>
      <c r="AT193" s="456"/>
      <c r="AU193" s="456"/>
      <c r="AV193" s="456"/>
      <c r="AW193" s="456"/>
      <c r="AX193" s="456"/>
      <c r="AY193" s="456"/>
      <c r="AZ193" s="456"/>
      <c r="BA193" s="456"/>
      <c r="BB193" s="456"/>
      <c r="BC193" s="456"/>
      <c r="BD193" s="456"/>
      <c r="BE193" s="456"/>
      <c r="BF193" s="456"/>
      <c r="BG193" s="457"/>
      <c r="BH193" s="458"/>
      <c r="BI193" s="459"/>
      <c r="BJ193" s="459"/>
      <c r="BK193" s="459"/>
      <c r="BL193" s="459"/>
      <c r="BM193" s="460"/>
      <c r="BN193" s="216"/>
      <c r="BO193" s="216"/>
      <c r="BP193" s="1"/>
      <c r="BQ193" s="120">
        <f>IF($F$3="","",IF(N193=$F$3,COUNTIF(BQ$23:BQ192,"&gt;0")+1,0))</f>
        <v>0</v>
      </c>
      <c r="BR193" s="1"/>
      <c r="BS193" s="20" t="str">
        <f>IF($N193="","",IF(VLOOKUP(VLOOKUP($N193,IMPOSTAZIONI!$E$6:$I$13,5,FALSE),IMPOSTAZIONI!$B$25:$N$32,3,FALSE)=0,"",VLOOKUP(VLOOKUP($N193,IMPOSTAZIONI!$E$6:$I$13,5,FALSE),IMPOSTAZIONI!$B$25:$N$32,3,FALSE)))</f>
        <v/>
      </c>
      <c r="BT193" s="20" t="str">
        <f>IF($N193="","",IF(VLOOKUP(VLOOKUP($N193,IMPOSTAZIONI!$E$6:$I$13,5,FALSE),IMPOSTAZIONI!$B$25:$N$32,6,FALSE)=0,"",VLOOKUP(VLOOKUP($N193,IMPOSTAZIONI!$E$6:$I$13,5,FALSE),IMPOSTAZIONI!$B$25:$N$32,6,FALSE)))</f>
        <v/>
      </c>
      <c r="BU193" s="20" t="str">
        <f>IF($N193="","",IF(VLOOKUP(VLOOKUP($N193,IMPOSTAZIONI!$E$6:$I$13,5,FALSE),IMPOSTAZIONI!$B$25:$N$32,9,FALSE)=0,"",VLOOKUP(VLOOKUP($N193,IMPOSTAZIONI!$E$6:$I$13,5,FALSE),IMPOSTAZIONI!$B$25:$N$32,9,FALSE)))</f>
        <v/>
      </c>
      <c r="BV193" s="20" t="str">
        <f>IF($N193="","",IF(VLOOKUP(VLOOKUP($N193,IMPOSTAZIONI!$E$6:$I$13,5,FALSE),IMPOSTAZIONI!$B$25:$N$32,12,FALSE)=0,"",VLOOKUP(VLOOKUP($N193,IMPOSTAZIONI!$E$6:$I$13,5,FALSE),IMPOSTAZIONI!$B$25:$N$32,12,FALSE)))</f>
        <v/>
      </c>
      <c r="BW193" s="221" t="str">
        <f t="shared" si="80"/>
        <v/>
      </c>
      <c r="BX193" s="221" t="str">
        <f t="shared" si="71"/>
        <v/>
      </c>
      <c r="BY193" s="221">
        <f t="shared" si="72"/>
        <v>0</v>
      </c>
      <c r="BZ193" s="231">
        <f t="shared" si="73"/>
        <v>0</v>
      </c>
      <c r="CA193" s="246">
        <f t="shared" si="74"/>
        <v>0</v>
      </c>
      <c r="CB193" s="246">
        <f t="shared" si="81"/>
        <v>0</v>
      </c>
      <c r="CC193" s="246" t="str">
        <f t="shared" si="82"/>
        <v/>
      </c>
      <c r="CD193" s="246">
        <f t="shared" si="75"/>
        <v>5</v>
      </c>
      <c r="CE193" s="246">
        <f t="shared" si="83"/>
        <v>0</v>
      </c>
      <c r="CF193" s="276">
        <f t="shared" si="85"/>
        <v>0</v>
      </c>
      <c r="CG193" s="277">
        <f t="shared" si="85"/>
        <v>0</v>
      </c>
      <c r="CH193" s="277">
        <f t="shared" si="85"/>
        <v>0</v>
      </c>
      <c r="CI193" s="278">
        <f t="shared" si="85"/>
        <v>0</v>
      </c>
      <c r="CJ193" s="280">
        <f t="shared" si="84"/>
        <v>0</v>
      </c>
      <c r="CK193" s="232">
        <f t="shared" si="76"/>
        <v>0</v>
      </c>
      <c r="CL193" s="1"/>
    </row>
    <row r="194" spans="1:90" ht="18" customHeight="1">
      <c r="A194" s="1"/>
      <c r="B194" s="1"/>
      <c r="C194" s="216"/>
      <c r="D194" s="287" t="str">
        <f t="shared" si="78"/>
        <v/>
      </c>
      <c r="E194" s="449" t="str">
        <f t="shared" si="79"/>
        <v/>
      </c>
      <c r="F194" s="450"/>
      <c r="G194" s="451"/>
      <c r="H194" s="452"/>
      <c r="I194" s="453"/>
      <c r="J194" s="453"/>
      <c r="K194" s="453"/>
      <c r="L194" s="453"/>
      <c r="M194" s="454"/>
      <c r="N194" s="455"/>
      <c r="O194" s="456"/>
      <c r="P194" s="456"/>
      <c r="Q194" s="456"/>
      <c r="R194" s="456"/>
      <c r="S194" s="456"/>
      <c r="T194" s="456"/>
      <c r="U194" s="456"/>
      <c r="V194" s="456"/>
      <c r="W194" s="456"/>
      <c r="X194" s="456"/>
      <c r="Y194" s="456"/>
      <c r="Z194" s="456"/>
      <c r="AA194" s="456"/>
      <c r="AB194" s="456"/>
      <c r="AC194" s="456"/>
      <c r="AD194" s="456"/>
      <c r="AE194" s="457"/>
      <c r="AF194" s="455"/>
      <c r="AG194" s="456"/>
      <c r="AH194" s="456"/>
      <c r="AI194" s="456"/>
      <c r="AJ194" s="456"/>
      <c r="AK194" s="456"/>
      <c r="AL194" s="456"/>
      <c r="AM194" s="456"/>
      <c r="AN194" s="457"/>
      <c r="AO194" s="455"/>
      <c r="AP194" s="456"/>
      <c r="AQ194" s="456"/>
      <c r="AR194" s="456"/>
      <c r="AS194" s="456"/>
      <c r="AT194" s="456"/>
      <c r="AU194" s="456"/>
      <c r="AV194" s="456"/>
      <c r="AW194" s="456"/>
      <c r="AX194" s="456"/>
      <c r="AY194" s="456"/>
      <c r="AZ194" s="456"/>
      <c r="BA194" s="456"/>
      <c r="BB194" s="456"/>
      <c r="BC194" s="456"/>
      <c r="BD194" s="456"/>
      <c r="BE194" s="456"/>
      <c r="BF194" s="456"/>
      <c r="BG194" s="457"/>
      <c r="BH194" s="458"/>
      <c r="BI194" s="459"/>
      <c r="BJ194" s="459"/>
      <c r="BK194" s="459"/>
      <c r="BL194" s="459"/>
      <c r="BM194" s="460"/>
      <c r="BN194" s="216"/>
      <c r="BO194" s="216"/>
      <c r="BP194" s="1"/>
      <c r="BQ194" s="120">
        <f>IF($F$3="","",IF(N194=$F$3,COUNTIF(BQ$23:BQ193,"&gt;0")+1,0))</f>
        <v>0</v>
      </c>
      <c r="BR194" s="1"/>
      <c r="BS194" s="20" t="str">
        <f>IF($N194="","",IF(VLOOKUP(VLOOKUP($N194,IMPOSTAZIONI!$E$6:$I$13,5,FALSE),IMPOSTAZIONI!$B$25:$N$32,3,FALSE)=0,"",VLOOKUP(VLOOKUP($N194,IMPOSTAZIONI!$E$6:$I$13,5,FALSE),IMPOSTAZIONI!$B$25:$N$32,3,FALSE)))</f>
        <v/>
      </c>
      <c r="BT194" s="20" t="str">
        <f>IF($N194="","",IF(VLOOKUP(VLOOKUP($N194,IMPOSTAZIONI!$E$6:$I$13,5,FALSE),IMPOSTAZIONI!$B$25:$N$32,6,FALSE)=0,"",VLOOKUP(VLOOKUP($N194,IMPOSTAZIONI!$E$6:$I$13,5,FALSE),IMPOSTAZIONI!$B$25:$N$32,6,FALSE)))</f>
        <v/>
      </c>
      <c r="BU194" s="20" t="str">
        <f>IF($N194="","",IF(VLOOKUP(VLOOKUP($N194,IMPOSTAZIONI!$E$6:$I$13,5,FALSE),IMPOSTAZIONI!$B$25:$N$32,9,FALSE)=0,"",VLOOKUP(VLOOKUP($N194,IMPOSTAZIONI!$E$6:$I$13,5,FALSE),IMPOSTAZIONI!$B$25:$N$32,9,FALSE)))</f>
        <v/>
      </c>
      <c r="BV194" s="20" t="str">
        <f>IF($N194="","",IF(VLOOKUP(VLOOKUP($N194,IMPOSTAZIONI!$E$6:$I$13,5,FALSE),IMPOSTAZIONI!$B$25:$N$32,12,FALSE)=0,"",VLOOKUP(VLOOKUP($N194,IMPOSTAZIONI!$E$6:$I$13,5,FALSE),IMPOSTAZIONI!$B$25:$N$32,12,FALSE)))</f>
        <v/>
      </c>
      <c r="BW194" s="221" t="str">
        <f t="shared" si="80"/>
        <v/>
      </c>
      <c r="BX194" s="221" t="str">
        <f t="shared" si="71"/>
        <v/>
      </c>
      <c r="BY194" s="221">
        <f t="shared" si="72"/>
        <v>0</v>
      </c>
      <c r="BZ194" s="231">
        <f t="shared" si="73"/>
        <v>0</v>
      </c>
      <c r="CA194" s="246">
        <f t="shared" si="74"/>
        <v>0</v>
      </c>
      <c r="CB194" s="246">
        <f t="shared" si="81"/>
        <v>0</v>
      </c>
      <c r="CC194" s="246" t="str">
        <f t="shared" si="82"/>
        <v/>
      </c>
      <c r="CD194" s="246">
        <f t="shared" si="75"/>
        <v>5</v>
      </c>
      <c r="CE194" s="246">
        <f t="shared" si="83"/>
        <v>0</v>
      </c>
      <c r="CF194" s="276">
        <f t="shared" si="85"/>
        <v>0</v>
      </c>
      <c r="CG194" s="277">
        <f t="shared" si="85"/>
        <v>0</v>
      </c>
      <c r="CH194" s="277">
        <f t="shared" si="85"/>
        <v>0</v>
      </c>
      <c r="CI194" s="278">
        <f t="shared" si="85"/>
        <v>0</v>
      </c>
      <c r="CJ194" s="280">
        <f t="shared" si="84"/>
        <v>0</v>
      </c>
      <c r="CK194" s="232">
        <f t="shared" si="76"/>
        <v>0</v>
      </c>
      <c r="CL194" s="1"/>
    </row>
    <row r="195" spans="1:90" ht="18" customHeight="1">
      <c r="A195" s="1"/>
      <c r="B195" s="1"/>
      <c r="C195" s="216"/>
      <c r="D195" s="287" t="str">
        <f t="shared" si="78"/>
        <v/>
      </c>
      <c r="E195" s="449" t="str">
        <f t="shared" si="79"/>
        <v/>
      </c>
      <c r="F195" s="450"/>
      <c r="G195" s="451"/>
      <c r="H195" s="452"/>
      <c r="I195" s="453"/>
      <c r="J195" s="453"/>
      <c r="K195" s="453"/>
      <c r="L195" s="453"/>
      <c r="M195" s="454"/>
      <c r="N195" s="455"/>
      <c r="O195" s="456"/>
      <c r="P195" s="456"/>
      <c r="Q195" s="456"/>
      <c r="R195" s="456"/>
      <c r="S195" s="456"/>
      <c r="T195" s="456"/>
      <c r="U195" s="456"/>
      <c r="V195" s="456"/>
      <c r="W195" s="456"/>
      <c r="X195" s="456"/>
      <c r="Y195" s="456"/>
      <c r="Z195" s="456"/>
      <c r="AA195" s="456"/>
      <c r="AB195" s="456"/>
      <c r="AC195" s="456"/>
      <c r="AD195" s="456"/>
      <c r="AE195" s="457"/>
      <c r="AF195" s="455"/>
      <c r="AG195" s="456"/>
      <c r="AH195" s="456"/>
      <c r="AI195" s="456"/>
      <c r="AJ195" s="456"/>
      <c r="AK195" s="456"/>
      <c r="AL195" s="456"/>
      <c r="AM195" s="456"/>
      <c r="AN195" s="457"/>
      <c r="AO195" s="455"/>
      <c r="AP195" s="456"/>
      <c r="AQ195" s="456"/>
      <c r="AR195" s="456"/>
      <c r="AS195" s="456"/>
      <c r="AT195" s="456"/>
      <c r="AU195" s="456"/>
      <c r="AV195" s="456"/>
      <c r="AW195" s="456"/>
      <c r="AX195" s="456"/>
      <c r="AY195" s="456"/>
      <c r="AZ195" s="456"/>
      <c r="BA195" s="456"/>
      <c r="BB195" s="456"/>
      <c r="BC195" s="456"/>
      <c r="BD195" s="456"/>
      <c r="BE195" s="456"/>
      <c r="BF195" s="456"/>
      <c r="BG195" s="457"/>
      <c r="BH195" s="458"/>
      <c r="BI195" s="459"/>
      <c r="BJ195" s="459"/>
      <c r="BK195" s="459"/>
      <c r="BL195" s="459"/>
      <c r="BM195" s="460"/>
      <c r="BN195" s="216"/>
      <c r="BO195" s="216"/>
      <c r="BP195" s="1"/>
      <c r="BQ195" s="120">
        <f>IF($F$3="","",IF(N195=$F$3,COUNTIF(BQ$23:BQ194,"&gt;0")+1,0))</f>
        <v>0</v>
      </c>
      <c r="BR195" s="1"/>
      <c r="BS195" s="20" t="str">
        <f>IF($N195="","",IF(VLOOKUP(VLOOKUP($N195,IMPOSTAZIONI!$E$6:$I$13,5,FALSE),IMPOSTAZIONI!$B$25:$N$32,3,FALSE)=0,"",VLOOKUP(VLOOKUP($N195,IMPOSTAZIONI!$E$6:$I$13,5,FALSE),IMPOSTAZIONI!$B$25:$N$32,3,FALSE)))</f>
        <v/>
      </c>
      <c r="BT195" s="20" t="str">
        <f>IF($N195="","",IF(VLOOKUP(VLOOKUP($N195,IMPOSTAZIONI!$E$6:$I$13,5,FALSE),IMPOSTAZIONI!$B$25:$N$32,6,FALSE)=0,"",VLOOKUP(VLOOKUP($N195,IMPOSTAZIONI!$E$6:$I$13,5,FALSE),IMPOSTAZIONI!$B$25:$N$32,6,FALSE)))</f>
        <v/>
      </c>
      <c r="BU195" s="20" t="str">
        <f>IF($N195="","",IF(VLOOKUP(VLOOKUP($N195,IMPOSTAZIONI!$E$6:$I$13,5,FALSE),IMPOSTAZIONI!$B$25:$N$32,9,FALSE)=0,"",VLOOKUP(VLOOKUP($N195,IMPOSTAZIONI!$E$6:$I$13,5,FALSE),IMPOSTAZIONI!$B$25:$N$32,9,FALSE)))</f>
        <v/>
      </c>
      <c r="BV195" s="20" t="str">
        <f>IF($N195="","",IF(VLOOKUP(VLOOKUP($N195,IMPOSTAZIONI!$E$6:$I$13,5,FALSE),IMPOSTAZIONI!$B$25:$N$32,12,FALSE)=0,"",VLOOKUP(VLOOKUP($N195,IMPOSTAZIONI!$E$6:$I$13,5,FALSE),IMPOSTAZIONI!$B$25:$N$32,12,FALSE)))</f>
        <v/>
      </c>
      <c r="BW195" s="221" t="str">
        <f t="shared" si="80"/>
        <v/>
      </c>
      <c r="BX195" s="221" t="str">
        <f t="shared" si="71"/>
        <v/>
      </c>
      <c r="BY195" s="221">
        <f t="shared" si="72"/>
        <v>0</v>
      </c>
      <c r="BZ195" s="231">
        <f t="shared" si="73"/>
        <v>0</v>
      </c>
      <c r="CA195" s="246">
        <f t="shared" si="74"/>
        <v>0</v>
      </c>
      <c r="CB195" s="246">
        <f t="shared" si="81"/>
        <v>0</v>
      </c>
      <c r="CC195" s="246" t="str">
        <f t="shared" si="82"/>
        <v/>
      </c>
      <c r="CD195" s="246">
        <f t="shared" si="75"/>
        <v>5</v>
      </c>
      <c r="CE195" s="246">
        <f t="shared" si="83"/>
        <v>0</v>
      </c>
      <c r="CF195" s="276">
        <f t="shared" si="85"/>
        <v>0</v>
      </c>
      <c r="CG195" s="277">
        <f t="shared" si="85"/>
        <v>0</v>
      </c>
      <c r="CH195" s="277">
        <f t="shared" si="85"/>
        <v>0</v>
      </c>
      <c r="CI195" s="278">
        <f t="shared" si="85"/>
        <v>0</v>
      </c>
      <c r="CJ195" s="280">
        <f t="shared" si="84"/>
        <v>0</v>
      </c>
      <c r="CK195" s="232">
        <f t="shared" si="76"/>
        <v>0</v>
      </c>
      <c r="CL195" s="1"/>
    </row>
    <row r="196" spans="1:90" ht="18" customHeight="1">
      <c r="A196" s="1"/>
      <c r="B196" s="1"/>
      <c r="C196" s="216"/>
      <c r="D196" s="287" t="str">
        <f t="shared" si="78"/>
        <v/>
      </c>
      <c r="E196" s="449" t="str">
        <f t="shared" si="79"/>
        <v/>
      </c>
      <c r="F196" s="450"/>
      <c r="G196" s="451"/>
      <c r="H196" s="452"/>
      <c r="I196" s="453"/>
      <c r="J196" s="453"/>
      <c r="K196" s="453"/>
      <c r="L196" s="453"/>
      <c r="M196" s="454"/>
      <c r="N196" s="455"/>
      <c r="O196" s="456"/>
      <c r="P196" s="456"/>
      <c r="Q196" s="456"/>
      <c r="R196" s="456"/>
      <c r="S196" s="456"/>
      <c r="T196" s="456"/>
      <c r="U196" s="456"/>
      <c r="V196" s="456"/>
      <c r="W196" s="456"/>
      <c r="X196" s="456"/>
      <c r="Y196" s="456"/>
      <c r="Z196" s="456"/>
      <c r="AA196" s="456"/>
      <c r="AB196" s="456"/>
      <c r="AC196" s="456"/>
      <c r="AD196" s="456"/>
      <c r="AE196" s="457"/>
      <c r="AF196" s="455"/>
      <c r="AG196" s="456"/>
      <c r="AH196" s="456"/>
      <c r="AI196" s="456"/>
      <c r="AJ196" s="456"/>
      <c r="AK196" s="456"/>
      <c r="AL196" s="456"/>
      <c r="AM196" s="456"/>
      <c r="AN196" s="457"/>
      <c r="AO196" s="455"/>
      <c r="AP196" s="456"/>
      <c r="AQ196" s="456"/>
      <c r="AR196" s="456"/>
      <c r="AS196" s="456"/>
      <c r="AT196" s="456"/>
      <c r="AU196" s="456"/>
      <c r="AV196" s="456"/>
      <c r="AW196" s="456"/>
      <c r="AX196" s="456"/>
      <c r="AY196" s="456"/>
      <c r="AZ196" s="456"/>
      <c r="BA196" s="456"/>
      <c r="BB196" s="456"/>
      <c r="BC196" s="456"/>
      <c r="BD196" s="456"/>
      <c r="BE196" s="456"/>
      <c r="BF196" s="456"/>
      <c r="BG196" s="457"/>
      <c r="BH196" s="458"/>
      <c r="BI196" s="459"/>
      <c r="BJ196" s="459"/>
      <c r="BK196" s="459"/>
      <c r="BL196" s="459"/>
      <c r="BM196" s="460"/>
      <c r="BN196" s="216"/>
      <c r="BO196" s="216"/>
      <c r="BP196" s="1"/>
      <c r="BQ196" s="120">
        <f>IF($F$3="","",IF(N196=$F$3,COUNTIF(BQ$23:BQ195,"&gt;0")+1,0))</f>
        <v>0</v>
      </c>
      <c r="BR196" s="1"/>
      <c r="BS196" s="20" t="str">
        <f>IF($N196="","",IF(VLOOKUP(VLOOKUP($N196,IMPOSTAZIONI!$E$6:$I$13,5,FALSE),IMPOSTAZIONI!$B$25:$N$32,3,FALSE)=0,"",VLOOKUP(VLOOKUP($N196,IMPOSTAZIONI!$E$6:$I$13,5,FALSE),IMPOSTAZIONI!$B$25:$N$32,3,FALSE)))</f>
        <v/>
      </c>
      <c r="BT196" s="20" t="str">
        <f>IF($N196="","",IF(VLOOKUP(VLOOKUP($N196,IMPOSTAZIONI!$E$6:$I$13,5,FALSE),IMPOSTAZIONI!$B$25:$N$32,6,FALSE)=0,"",VLOOKUP(VLOOKUP($N196,IMPOSTAZIONI!$E$6:$I$13,5,FALSE),IMPOSTAZIONI!$B$25:$N$32,6,FALSE)))</f>
        <v/>
      </c>
      <c r="BU196" s="20" t="str">
        <f>IF($N196="","",IF(VLOOKUP(VLOOKUP($N196,IMPOSTAZIONI!$E$6:$I$13,5,FALSE),IMPOSTAZIONI!$B$25:$N$32,9,FALSE)=0,"",VLOOKUP(VLOOKUP($N196,IMPOSTAZIONI!$E$6:$I$13,5,FALSE),IMPOSTAZIONI!$B$25:$N$32,9,FALSE)))</f>
        <v/>
      </c>
      <c r="BV196" s="20" t="str">
        <f>IF($N196="","",IF(VLOOKUP(VLOOKUP($N196,IMPOSTAZIONI!$E$6:$I$13,5,FALSE),IMPOSTAZIONI!$B$25:$N$32,12,FALSE)=0,"",VLOOKUP(VLOOKUP($N196,IMPOSTAZIONI!$E$6:$I$13,5,FALSE),IMPOSTAZIONI!$B$25:$N$32,12,FALSE)))</f>
        <v/>
      </c>
      <c r="BW196" s="221" t="str">
        <f t="shared" si="80"/>
        <v/>
      </c>
      <c r="BX196" s="221" t="str">
        <f t="shared" si="71"/>
        <v/>
      </c>
      <c r="BY196" s="221">
        <f t="shared" si="72"/>
        <v>0</v>
      </c>
      <c r="BZ196" s="231">
        <f t="shared" si="73"/>
        <v>0</v>
      </c>
      <c r="CA196" s="246">
        <f t="shared" si="74"/>
        <v>0</v>
      </c>
      <c r="CB196" s="246">
        <f t="shared" si="81"/>
        <v>0</v>
      </c>
      <c r="CC196" s="246" t="str">
        <f t="shared" si="82"/>
        <v/>
      </c>
      <c r="CD196" s="246">
        <f t="shared" si="75"/>
        <v>5</v>
      </c>
      <c r="CE196" s="246">
        <f t="shared" si="83"/>
        <v>0</v>
      </c>
      <c r="CF196" s="276">
        <f t="shared" si="85"/>
        <v>0</v>
      </c>
      <c r="CG196" s="277">
        <f t="shared" si="85"/>
        <v>0</v>
      </c>
      <c r="CH196" s="277">
        <f t="shared" si="85"/>
        <v>0</v>
      </c>
      <c r="CI196" s="278">
        <f t="shared" si="85"/>
        <v>0</v>
      </c>
      <c r="CJ196" s="280">
        <f t="shared" si="84"/>
        <v>0</v>
      </c>
      <c r="CK196" s="232">
        <f t="shared" si="76"/>
        <v>0</v>
      </c>
      <c r="CL196" s="1"/>
    </row>
    <row r="197" spans="1:90" ht="18" customHeight="1">
      <c r="A197" s="1"/>
      <c r="B197" s="1"/>
      <c r="C197" s="216"/>
      <c r="D197" s="287" t="str">
        <f t="shared" si="78"/>
        <v/>
      </c>
      <c r="E197" s="449" t="str">
        <f t="shared" si="79"/>
        <v/>
      </c>
      <c r="F197" s="450"/>
      <c r="G197" s="451"/>
      <c r="H197" s="452"/>
      <c r="I197" s="453"/>
      <c r="J197" s="453"/>
      <c r="K197" s="453"/>
      <c r="L197" s="453"/>
      <c r="M197" s="454"/>
      <c r="N197" s="455"/>
      <c r="O197" s="456"/>
      <c r="P197" s="456"/>
      <c r="Q197" s="456"/>
      <c r="R197" s="456"/>
      <c r="S197" s="456"/>
      <c r="T197" s="456"/>
      <c r="U197" s="456"/>
      <c r="V197" s="456"/>
      <c r="W197" s="456"/>
      <c r="X197" s="456"/>
      <c r="Y197" s="456"/>
      <c r="Z197" s="456"/>
      <c r="AA197" s="456"/>
      <c r="AB197" s="456"/>
      <c r="AC197" s="456"/>
      <c r="AD197" s="456"/>
      <c r="AE197" s="457"/>
      <c r="AF197" s="455"/>
      <c r="AG197" s="456"/>
      <c r="AH197" s="456"/>
      <c r="AI197" s="456"/>
      <c r="AJ197" s="456"/>
      <c r="AK197" s="456"/>
      <c r="AL197" s="456"/>
      <c r="AM197" s="456"/>
      <c r="AN197" s="457"/>
      <c r="AO197" s="455"/>
      <c r="AP197" s="456"/>
      <c r="AQ197" s="456"/>
      <c r="AR197" s="456"/>
      <c r="AS197" s="456"/>
      <c r="AT197" s="456"/>
      <c r="AU197" s="456"/>
      <c r="AV197" s="456"/>
      <c r="AW197" s="456"/>
      <c r="AX197" s="456"/>
      <c r="AY197" s="456"/>
      <c r="AZ197" s="456"/>
      <c r="BA197" s="456"/>
      <c r="BB197" s="456"/>
      <c r="BC197" s="456"/>
      <c r="BD197" s="456"/>
      <c r="BE197" s="456"/>
      <c r="BF197" s="456"/>
      <c r="BG197" s="457"/>
      <c r="BH197" s="458"/>
      <c r="BI197" s="459"/>
      <c r="BJ197" s="459"/>
      <c r="BK197" s="459"/>
      <c r="BL197" s="459"/>
      <c r="BM197" s="460"/>
      <c r="BN197" s="216"/>
      <c r="BO197" s="216"/>
      <c r="BP197" s="1"/>
      <c r="BQ197" s="120">
        <f>IF($F$3="","",IF(N197=$F$3,COUNTIF(BQ$23:BQ196,"&gt;0")+1,0))</f>
        <v>0</v>
      </c>
      <c r="BR197" s="1"/>
      <c r="BS197" s="20" t="str">
        <f>IF($N197="","",IF(VLOOKUP(VLOOKUP($N197,IMPOSTAZIONI!$E$6:$I$13,5,FALSE),IMPOSTAZIONI!$B$25:$N$32,3,FALSE)=0,"",VLOOKUP(VLOOKUP($N197,IMPOSTAZIONI!$E$6:$I$13,5,FALSE),IMPOSTAZIONI!$B$25:$N$32,3,FALSE)))</f>
        <v/>
      </c>
      <c r="BT197" s="20" t="str">
        <f>IF($N197="","",IF(VLOOKUP(VLOOKUP($N197,IMPOSTAZIONI!$E$6:$I$13,5,FALSE),IMPOSTAZIONI!$B$25:$N$32,6,FALSE)=0,"",VLOOKUP(VLOOKUP($N197,IMPOSTAZIONI!$E$6:$I$13,5,FALSE),IMPOSTAZIONI!$B$25:$N$32,6,FALSE)))</f>
        <v/>
      </c>
      <c r="BU197" s="20" t="str">
        <f>IF($N197="","",IF(VLOOKUP(VLOOKUP($N197,IMPOSTAZIONI!$E$6:$I$13,5,FALSE),IMPOSTAZIONI!$B$25:$N$32,9,FALSE)=0,"",VLOOKUP(VLOOKUP($N197,IMPOSTAZIONI!$E$6:$I$13,5,FALSE),IMPOSTAZIONI!$B$25:$N$32,9,FALSE)))</f>
        <v/>
      </c>
      <c r="BV197" s="20" t="str">
        <f>IF($N197="","",IF(VLOOKUP(VLOOKUP($N197,IMPOSTAZIONI!$E$6:$I$13,5,FALSE),IMPOSTAZIONI!$B$25:$N$32,12,FALSE)=0,"",VLOOKUP(VLOOKUP($N197,IMPOSTAZIONI!$E$6:$I$13,5,FALSE),IMPOSTAZIONI!$B$25:$N$32,12,FALSE)))</f>
        <v/>
      </c>
      <c r="BW197" s="221" t="str">
        <f t="shared" si="80"/>
        <v/>
      </c>
      <c r="BX197" s="221" t="str">
        <f t="shared" si="71"/>
        <v/>
      </c>
      <c r="BY197" s="221">
        <f t="shared" si="72"/>
        <v>0</v>
      </c>
      <c r="BZ197" s="231">
        <f t="shared" si="73"/>
        <v>0</v>
      </c>
      <c r="CA197" s="246">
        <f t="shared" si="74"/>
        <v>0</v>
      </c>
      <c r="CB197" s="246">
        <f t="shared" si="81"/>
        <v>0</v>
      </c>
      <c r="CC197" s="246" t="str">
        <f t="shared" si="82"/>
        <v/>
      </c>
      <c r="CD197" s="246">
        <f t="shared" si="75"/>
        <v>5</v>
      </c>
      <c r="CE197" s="246">
        <f t="shared" si="83"/>
        <v>0</v>
      </c>
      <c r="CF197" s="276">
        <f t="shared" si="85"/>
        <v>0</v>
      </c>
      <c r="CG197" s="277">
        <f t="shared" si="85"/>
        <v>0</v>
      </c>
      <c r="CH197" s="277">
        <f t="shared" si="85"/>
        <v>0</v>
      </c>
      <c r="CI197" s="278">
        <f t="shared" si="85"/>
        <v>0</v>
      </c>
      <c r="CJ197" s="280">
        <f t="shared" si="84"/>
        <v>0</v>
      </c>
      <c r="CK197" s="232">
        <f t="shared" si="76"/>
        <v>0</v>
      </c>
      <c r="CL197" s="1"/>
    </row>
    <row r="198" spans="1:90" ht="18" customHeight="1">
      <c r="A198" s="1"/>
      <c r="B198" s="1"/>
      <c r="C198" s="216"/>
      <c r="D198" s="287" t="str">
        <f t="shared" si="78"/>
        <v/>
      </c>
      <c r="E198" s="449" t="str">
        <f t="shared" si="79"/>
        <v/>
      </c>
      <c r="F198" s="450"/>
      <c r="G198" s="451"/>
      <c r="H198" s="452"/>
      <c r="I198" s="453"/>
      <c r="J198" s="453"/>
      <c r="K198" s="453"/>
      <c r="L198" s="453"/>
      <c r="M198" s="454"/>
      <c r="N198" s="455"/>
      <c r="O198" s="456"/>
      <c r="P198" s="456"/>
      <c r="Q198" s="456"/>
      <c r="R198" s="456"/>
      <c r="S198" s="456"/>
      <c r="T198" s="456"/>
      <c r="U198" s="456"/>
      <c r="V198" s="456"/>
      <c r="W198" s="456"/>
      <c r="X198" s="456"/>
      <c r="Y198" s="456"/>
      <c r="Z198" s="456"/>
      <c r="AA198" s="456"/>
      <c r="AB198" s="456"/>
      <c r="AC198" s="456"/>
      <c r="AD198" s="456"/>
      <c r="AE198" s="457"/>
      <c r="AF198" s="455"/>
      <c r="AG198" s="456"/>
      <c r="AH198" s="456"/>
      <c r="AI198" s="456"/>
      <c r="AJ198" s="456"/>
      <c r="AK198" s="456"/>
      <c r="AL198" s="456"/>
      <c r="AM198" s="456"/>
      <c r="AN198" s="457"/>
      <c r="AO198" s="455"/>
      <c r="AP198" s="456"/>
      <c r="AQ198" s="456"/>
      <c r="AR198" s="456"/>
      <c r="AS198" s="456"/>
      <c r="AT198" s="456"/>
      <c r="AU198" s="456"/>
      <c r="AV198" s="456"/>
      <c r="AW198" s="456"/>
      <c r="AX198" s="456"/>
      <c r="AY198" s="456"/>
      <c r="AZ198" s="456"/>
      <c r="BA198" s="456"/>
      <c r="BB198" s="456"/>
      <c r="BC198" s="456"/>
      <c r="BD198" s="456"/>
      <c r="BE198" s="456"/>
      <c r="BF198" s="456"/>
      <c r="BG198" s="457"/>
      <c r="BH198" s="458"/>
      <c r="BI198" s="459"/>
      <c r="BJ198" s="459"/>
      <c r="BK198" s="459"/>
      <c r="BL198" s="459"/>
      <c r="BM198" s="460"/>
      <c r="BN198" s="216"/>
      <c r="BO198" s="216"/>
      <c r="BP198" s="1"/>
      <c r="BQ198" s="120">
        <f>IF($F$3="","",IF(N198=$F$3,COUNTIF(BQ$23:BQ197,"&gt;0")+1,0))</f>
        <v>0</v>
      </c>
      <c r="BR198" s="1"/>
      <c r="BS198" s="20" t="str">
        <f>IF($N198="","",IF(VLOOKUP(VLOOKUP($N198,IMPOSTAZIONI!$E$6:$I$13,5,FALSE),IMPOSTAZIONI!$B$25:$N$32,3,FALSE)=0,"",VLOOKUP(VLOOKUP($N198,IMPOSTAZIONI!$E$6:$I$13,5,FALSE),IMPOSTAZIONI!$B$25:$N$32,3,FALSE)))</f>
        <v/>
      </c>
      <c r="BT198" s="20" t="str">
        <f>IF($N198="","",IF(VLOOKUP(VLOOKUP($N198,IMPOSTAZIONI!$E$6:$I$13,5,FALSE),IMPOSTAZIONI!$B$25:$N$32,6,FALSE)=0,"",VLOOKUP(VLOOKUP($N198,IMPOSTAZIONI!$E$6:$I$13,5,FALSE),IMPOSTAZIONI!$B$25:$N$32,6,FALSE)))</f>
        <v/>
      </c>
      <c r="BU198" s="20" t="str">
        <f>IF($N198="","",IF(VLOOKUP(VLOOKUP($N198,IMPOSTAZIONI!$E$6:$I$13,5,FALSE),IMPOSTAZIONI!$B$25:$N$32,9,FALSE)=0,"",VLOOKUP(VLOOKUP($N198,IMPOSTAZIONI!$E$6:$I$13,5,FALSE),IMPOSTAZIONI!$B$25:$N$32,9,FALSE)))</f>
        <v/>
      </c>
      <c r="BV198" s="20" t="str">
        <f>IF($N198="","",IF(VLOOKUP(VLOOKUP($N198,IMPOSTAZIONI!$E$6:$I$13,5,FALSE),IMPOSTAZIONI!$B$25:$N$32,12,FALSE)=0,"",VLOOKUP(VLOOKUP($N198,IMPOSTAZIONI!$E$6:$I$13,5,FALSE),IMPOSTAZIONI!$B$25:$N$32,12,FALSE)))</f>
        <v/>
      </c>
      <c r="BW198" s="221" t="str">
        <f t="shared" si="80"/>
        <v/>
      </c>
      <c r="BX198" s="221" t="str">
        <f t="shared" si="71"/>
        <v/>
      </c>
      <c r="BY198" s="221">
        <f t="shared" si="72"/>
        <v>0</v>
      </c>
      <c r="BZ198" s="231">
        <f t="shared" si="73"/>
        <v>0</v>
      </c>
      <c r="CA198" s="246">
        <f t="shared" si="74"/>
        <v>0</v>
      </c>
      <c r="CB198" s="246">
        <f t="shared" si="81"/>
        <v>0</v>
      </c>
      <c r="CC198" s="246" t="str">
        <f t="shared" si="82"/>
        <v/>
      </c>
      <c r="CD198" s="246">
        <f t="shared" si="75"/>
        <v>5</v>
      </c>
      <c r="CE198" s="246">
        <f t="shared" si="83"/>
        <v>0</v>
      </c>
      <c r="CF198" s="276">
        <f t="shared" si="85"/>
        <v>0</v>
      </c>
      <c r="CG198" s="277">
        <f t="shared" si="85"/>
        <v>0</v>
      </c>
      <c r="CH198" s="277">
        <f t="shared" si="85"/>
        <v>0</v>
      </c>
      <c r="CI198" s="278">
        <f t="shared" si="85"/>
        <v>0</v>
      </c>
      <c r="CJ198" s="280">
        <f t="shared" si="84"/>
        <v>0</v>
      </c>
      <c r="CK198" s="232">
        <f t="shared" si="76"/>
        <v>0</v>
      </c>
      <c r="CL198" s="1"/>
    </row>
    <row r="199" spans="1:90" ht="18" customHeight="1">
      <c r="A199" s="1"/>
      <c r="B199" s="1"/>
      <c r="C199" s="216"/>
      <c r="D199" s="287" t="str">
        <f t="shared" si="78"/>
        <v/>
      </c>
      <c r="E199" s="449" t="str">
        <f t="shared" si="79"/>
        <v/>
      </c>
      <c r="F199" s="450"/>
      <c r="G199" s="451"/>
      <c r="H199" s="452"/>
      <c r="I199" s="453"/>
      <c r="J199" s="453"/>
      <c r="K199" s="453"/>
      <c r="L199" s="453"/>
      <c r="M199" s="454"/>
      <c r="N199" s="455"/>
      <c r="O199" s="456"/>
      <c r="P199" s="456"/>
      <c r="Q199" s="456"/>
      <c r="R199" s="456"/>
      <c r="S199" s="456"/>
      <c r="T199" s="456"/>
      <c r="U199" s="456"/>
      <c r="V199" s="456"/>
      <c r="W199" s="456"/>
      <c r="X199" s="456"/>
      <c r="Y199" s="456"/>
      <c r="Z199" s="456"/>
      <c r="AA199" s="456"/>
      <c r="AB199" s="456"/>
      <c r="AC199" s="456"/>
      <c r="AD199" s="456"/>
      <c r="AE199" s="457"/>
      <c r="AF199" s="455"/>
      <c r="AG199" s="456"/>
      <c r="AH199" s="456"/>
      <c r="AI199" s="456"/>
      <c r="AJ199" s="456"/>
      <c r="AK199" s="456"/>
      <c r="AL199" s="456"/>
      <c r="AM199" s="456"/>
      <c r="AN199" s="457"/>
      <c r="AO199" s="455"/>
      <c r="AP199" s="456"/>
      <c r="AQ199" s="456"/>
      <c r="AR199" s="456"/>
      <c r="AS199" s="456"/>
      <c r="AT199" s="456"/>
      <c r="AU199" s="456"/>
      <c r="AV199" s="456"/>
      <c r="AW199" s="456"/>
      <c r="AX199" s="456"/>
      <c r="AY199" s="456"/>
      <c r="AZ199" s="456"/>
      <c r="BA199" s="456"/>
      <c r="BB199" s="456"/>
      <c r="BC199" s="456"/>
      <c r="BD199" s="456"/>
      <c r="BE199" s="456"/>
      <c r="BF199" s="456"/>
      <c r="BG199" s="457"/>
      <c r="BH199" s="458"/>
      <c r="BI199" s="459"/>
      <c r="BJ199" s="459"/>
      <c r="BK199" s="459"/>
      <c r="BL199" s="459"/>
      <c r="BM199" s="460"/>
      <c r="BN199" s="216"/>
      <c r="BO199" s="216"/>
      <c r="BP199" s="1"/>
      <c r="BQ199" s="120">
        <f>IF($F$3="","",IF(N199=$F$3,COUNTIF(BQ$23:BQ198,"&gt;0")+1,0))</f>
        <v>0</v>
      </c>
      <c r="BR199" s="1"/>
      <c r="BS199" s="20" t="str">
        <f>IF($N199="","",IF(VLOOKUP(VLOOKUP($N199,IMPOSTAZIONI!$E$6:$I$13,5,FALSE),IMPOSTAZIONI!$B$25:$N$32,3,FALSE)=0,"",VLOOKUP(VLOOKUP($N199,IMPOSTAZIONI!$E$6:$I$13,5,FALSE),IMPOSTAZIONI!$B$25:$N$32,3,FALSE)))</f>
        <v/>
      </c>
      <c r="BT199" s="20" t="str">
        <f>IF($N199="","",IF(VLOOKUP(VLOOKUP($N199,IMPOSTAZIONI!$E$6:$I$13,5,FALSE),IMPOSTAZIONI!$B$25:$N$32,6,FALSE)=0,"",VLOOKUP(VLOOKUP($N199,IMPOSTAZIONI!$E$6:$I$13,5,FALSE),IMPOSTAZIONI!$B$25:$N$32,6,FALSE)))</f>
        <v/>
      </c>
      <c r="BU199" s="20" t="str">
        <f>IF($N199="","",IF(VLOOKUP(VLOOKUP($N199,IMPOSTAZIONI!$E$6:$I$13,5,FALSE),IMPOSTAZIONI!$B$25:$N$32,9,FALSE)=0,"",VLOOKUP(VLOOKUP($N199,IMPOSTAZIONI!$E$6:$I$13,5,FALSE),IMPOSTAZIONI!$B$25:$N$32,9,FALSE)))</f>
        <v/>
      </c>
      <c r="BV199" s="20" t="str">
        <f>IF($N199="","",IF(VLOOKUP(VLOOKUP($N199,IMPOSTAZIONI!$E$6:$I$13,5,FALSE),IMPOSTAZIONI!$B$25:$N$32,12,FALSE)=0,"",VLOOKUP(VLOOKUP($N199,IMPOSTAZIONI!$E$6:$I$13,5,FALSE),IMPOSTAZIONI!$B$25:$N$32,12,FALSE)))</f>
        <v/>
      </c>
      <c r="BW199" s="221" t="str">
        <f t="shared" si="80"/>
        <v/>
      </c>
      <c r="BX199" s="221" t="str">
        <f t="shared" si="71"/>
        <v/>
      </c>
      <c r="BY199" s="221">
        <f t="shared" si="72"/>
        <v>0</v>
      </c>
      <c r="BZ199" s="231">
        <f t="shared" si="73"/>
        <v>0</v>
      </c>
      <c r="CA199" s="246">
        <f t="shared" si="74"/>
        <v>0</v>
      </c>
      <c r="CB199" s="246">
        <f t="shared" si="81"/>
        <v>0</v>
      </c>
      <c r="CC199" s="246" t="str">
        <f t="shared" si="82"/>
        <v/>
      </c>
      <c r="CD199" s="246">
        <f t="shared" si="75"/>
        <v>5</v>
      </c>
      <c r="CE199" s="246">
        <f t="shared" si="83"/>
        <v>0</v>
      </c>
      <c r="CF199" s="276">
        <f t="shared" si="85"/>
        <v>0</v>
      </c>
      <c r="CG199" s="277">
        <f t="shared" si="85"/>
        <v>0</v>
      </c>
      <c r="CH199" s="277">
        <f t="shared" si="85"/>
        <v>0</v>
      </c>
      <c r="CI199" s="278">
        <f t="shared" si="85"/>
        <v>0</v>
      </c>
      <c r="CJ199" s="280">
        <f t="shared" si="84"/>
        <v>0</v>
      </c>
      <c r="CK199" s="232">
        <f t="shared" si="76"/>
        <v>0</v>
      </c>
      <c r="CL199" s="1"/>
    </row>
    <row r="200" spans="1:90" ht="18" customHeight="1">
      <c r="A200" s="1"/>
      <c r="B200" s="1"/>
      <c r="C200" s="216"/>
      <c r="D200" s="287" t="str">
        <f t="shared" si="78"/>
        <v/>
      </c>
      <c r="E200" s="449" t="str">
        <f t="shared" si="79"/>
        <v/>
      </c>
      <c r="F200" s="450"/>
      <c r="G200" s="451"/>
      <c r="H200" s="452"/>
      <c r="I200" s="453"/>
      <c r="J200" s="453"/>
      <c r="K200" s="453"/>
      <c r="L200" s="453"/>
      <c r="M200" s="454"/>
      <c r="N200" s="455"/>
      <c r="O200" s="456"/>
      <c r="P200" s="456"/>
      <c r="Q200" s="456"/>
      <c r="R200" s="456"/>
      <c r="S200" s="456"/>
      <c r="T200" s="456"/>
      <c r="U200" s="456"/>
      <c r="V200" s="456"/>
      <c r="W200" s="456"/>
      <c r="X200" s="456"/>
      <c r="Y200" s="456"/>
      <c r="Z200" s="456"/>
      <c r="AA200" s="456"/>
      <c r="AB200" s="456"/>
      <c r="AC200" s="456"/>
      <c r="AD200" s="456"/>
      <c r="AE200" s="457"/>
      <c r="AF200" s="455"/>
      <c r="AG200" s="456"/>
      <c r="AH200" s="456"/>
      <c r="AI200" s="456"/>
      <c r="AJ200" s="456"/>
      <c r="AK200" s="456"/>
      <c r="AL200" s="456"/>
      <c r="AM200" s="456"/>
      <c r="AN200" s="457"/>
      <c r="AO200" s="455"/>
      <c r="AP200" s="456"/>
      <c r="AQ200" s="456"/>
      <c r="AR200" s="456"/>
      <c r="AS200" s="456"/>
      <c r="AT200" s="456"/>
      <c r="AU200" s="456"/>
      <c r="AV200" s="456"/>
      <c r="AW200" s="456"/>
      <c r="AX200" s="456"/>
      <c r="AY200" s="456"/>
      <c r="AZ200" s="456"/>
      <c r="BA200" s="456"/>
      <c r="BB200" s="456"/>
      <c r="BC200" s="456"/>
      <c r="BD200" s="456"/>
      <c r="BE200" s="456"/>
      <c r="BF200" s="456"/>
      <c r="BG200" s="457"/>
      <c r="BH200" s="458"/>
      <c r="BI200" s="459"/>
      <c r="BJ200" s="459"/>
      <c r="BK200" s="459"/>
      <c r="BL200" s="459"/>
      <c r="BM200" s="460"/>
      <c r="BN200" s="216"/>
      <c r="BO200" s="216"/>
      <c r="BP200" s="1"/>
      <c r="BQ200" s="120">
        <f>IF($F$3="","",IF(N200=$F$3,COUNTIF(BQ$23:BQ199,"&gt;0")+1,0))</f>
        <v>0</v>
      </c>
      <c r="BR200" s="1"/>
      <c r="BS200" s="20" t="str">
        <f>IF($N200="","",IF(VLOOKUP(VLOOKUP($N200,IMPOSTAZIONI!$E$6:$I$13,5,FALSE),IMPOSTAZIONI!$B$25:$N$32,3,FALSE)=0,"",VLOOKUP(VLOOKUP($N200,IMPOSTAZIONI!$E$6:$I$13,5,FALSE),IMPOSTAZIONI!$B$25:$N$32,3,FALSE)))</f>
        <v/>
      </c>
      <c r="BT200" s="20" t="str">
        <f>IF($N200="","",IF(VLOOKUP(VLOOKUP($N200,IMPOSTAZIONI!$E$6:$I$13,5,FALSE),IMPOSTAZIONI!$B$25:$N$32,6,FALSE)=0,"",VLOOKUP(VLOOKUP($N200,IMPOSTAZIONI!$E$6:$I$13,5,FALSE),IMPOSTAZIONI!$B$25:$N$32,6,FALSE)))</f>
        <v/>
      </c>
      <c r="BU200" s="20" t="str">
        <f>IF($N200="","",IF(VLOOKUP(VLOOKUP($N200,IMPOSTAZIONI!$E$6:$I$13,5,FALSE),IMPOSTAZIONI!$B$25:$N$32,9,FALSE)=0,"",VLOOKUP(VLOOKUP($N200,IMPOSTAZIONI!$E$6:$I$13,5,FALSE),IMPOSTAZIONI!$B$25:$N$32,9,FALSE)))</f>
        <v/>
      </c>
      <c r="BV200" s="20" t="str">
        <f>IF($N200="","",IF(VLOOKUP(VLOOKUP($N200,IMPOSTAZIONI!$E$6:$I$13,5,FALSE),IMPOSTAZIONI!$B$25:$N$32,12,FALSE)=0,"",VLOOKUP(VLOOKUP($N200,IMPOSTAZIONI!$E$6:$I$13,5,FALSE),IMPOSTAZIONI!$B$25:$N$32,12,FALSE)))</f>
        <v/>
      </c>
      <c r="BW200" s="221" t="str">
        <f t="shared" si="80"/>
        <v/>
      </c>
      <c r="BX200" s="221" t="str">
        <f t="shared" si="71"/>
        <v/>
      </c>
      <c r="BY200" s="221">
        <f t="shared" si="72"/>
        <v>0</v>
      </c>
      <c r="BZ200" s="231">
        <f t="shared" si="73"/>
        <v>0</v>
      </c>
      <c r="CA200" s="246">
        <f t="shared" si="74"/>
        <v>0</v>
      </c>
      <c r="CB200" s="246">
        <f t="shared" si="81"/>
        <v>0</v>
      </c>
      <c r="CC200" s="246" t="str">
        <f t="shared" si="82"/>
        <v/>
      </c>
      <c r="CD200" s="246">
        <f t="shared" si="75"/>
        <v>5</v>
      </c>
      <c r="CE200" s="246">
        <f t="shared" si="83"/>
        <v>0</v>
      </c>
      <c r="CF200" s="276">
        <f t="shared" si="85"/>
        <v>0</v>
      </c>
      <c r="CG200" s="277">
        <f t="shared" si="85"/>
        <v>0</v>
      </c>
      <c r="CH200" s="277">
        <f t="shared" si="85"/>
        <v>0</v>
      </c>
      <c r="CI200" s="278">
        <f t="shared" si="85"/>
        <v>0</v>
      </c>
      <c r="CJ200" s="280">
        <f t="shared" si="84"/>
        <v>0</v>
      </c>
      <c r="CK200" s="232">
        <f t="shared" si="76"/>
        <v>0</v>
      </c>
      <c r="CL200" s="1"/>
    </row>
    <row r="201" spans="1:90" ht="18" customHeight="1">
      <c r="A201" s="1"/>
      <c r="B201" s="1"/>
      <c r="C201" s="216"/>
      <c r="D201" s="287" t="str">
        <f t="shared" si="78"/>
        <v/>
      </c>
      <c r="E201" s="449" t="str">
        <f t="shared" si="79"/>
        <v/>
      </c>
      <c r="F201" s="450"/>
      <c r="G201" s="451"/>
      <c r="H201" s="452"/>
      <c r="I201" s="453"/>
      <c r="J201" s="453"/>
      <c r="K201" s="453"/>
      <c r="L201" s="453"/>
      <c r="M201" s="454"/>
      <c r="N201" s="455"/>
      <c r="O201" s="456"/>
      <c r="P201" s="456"/>
      <c r="Q201" s="456"/>
      <c r="R201" s="456"/>
      <c r="S201" s="456"/>
      <c r="T201" s="456"/>
      <c r="U201" s="456"/>
      <c r="V201" s="456"/>
      <c r="W201" s="456"/>
      <c r="X201" s="456"/>
      <c r="Y201" s="456"/>
      <c r="Z201" s="456"/>
      <c r="AA201" s="456"/>
      <c r="AB201" s="456"/>
      <c r="AC201" s="456"/>
      <c r="AD201" s="456"/>
      <c r="AE201" s="457"/>
      <c r="AF201" s="455"/>
      <c r="AG201" s="456"/>
      <c r="AH201" s="456"/>
      <c r="AI201" s="456"/>
      <c r="AJ201" s="456"/>
      <c r="AK201" s="456"/>
      <c r="AL201" s="456"/>
      <c r="AM201" s="456"/>
      <c r="AN201" s="457"/>
      <c r="AO201" s="455"/>
      <c r="AP201" s="456"/>
      <c r="AQ201" s="456"/>
      <c r="AR201" s="456"/>
      <c r="AS201" s="456"/>
      <c r="AT201" s="456"/>
      <c r="AU201" s="456"/>
      <c r="AV201" s="456"/>
      <c r="AW201" s="456"/>
      <c r="AX201" s="456"/>
      <c r="AY201" s="456"/>
      <c r="AZ201" s="456"/>
      <c r="BA201" s="456"/>
      <c r="BB201" s="456"/>
      <c r="BC201" s="456"/>
      <c r="BD201" s="456"/>
      <c r="BE201" s="456"/>
      <c r="BF201" s="456"/>
      <c r="BG201" s="457"/>
      <c r="BH201" s="458"/>
      <c r="BI201" s="459"/>
      <c r="BJ201" s="459"/>
      <c r="BK201" s="459"/>
      <c r="BL201" s="459"/>
      <c r="BM201" s="460"/>
      <c r="BN201" s="216"/>
      <c r="BO201" s="216"/>
      <c r="BP201" s="1"/>
      <c r="BQ201" s="120">
        <f>IF($F$3="","",IF(N201=$F$3,COUNTIF(BQ$23:BQ200,"&gt;0")+1,0))</f>
        <v>0</v>
      </c>
      <c r="BR201" s="1"/>
      <c r="BS201" s="20" t="str">
        <f>IF($N201="","",IF(VLOOKUP(VLOOKUP($N201,IMPOSTAZIONI!$E$6:$I$13,5,FALSE),IMPOSTAZIONI!$B$25:$N$32,3,FALSE)=0,"",VLOOKUP(VLOOKUP($N201,IMPOSTAZIONI!$E$6:$I$13,5,FALSE),IMPOSTAZIONI!$B$25:$N$32,3,FALSE)))</f>
        <v/>
      </c>
      <c r="BT201" s="20" t="str">
        <f>IF($N201="","",IF(VLOOKUP(VLOOKUP($N201,IMPOSTAZIONI!$E$6:$I$13,5,FALSE),IMPOSTAZIONI!$B$25:$N$32,6,FALSE)=0,"",VLOOKUP(VLOOKUP($N201,IMPOSTAZIONI!$E$6:$I$13,5,FALSE),IMPOSTAZIONI!$B$25:$N$32,6,FALSE)))</f>
        <v/>
      </c>
      <c r="BU201" s="20" t="str">
        <f>IF($N201="","",IF(VLOOKUP(VLOOKUP($N201,IMPOSTAZIONI!$E$6:$I$13,5,FALSE),IMPOSTAZIONI!$B$25:$N$32,9,FALSE)=0,"",VLOOKUP(VLOOKUP($N201,IMPOSTAZIONI!$E$6:$I$13,5,FALSE),IMPOSTAZIONI!$B$25:$N$32,9,FALSE)))</f>
        <v/>
      </c>
      <c r="BV201" s="20" t="str">
        <f>IF($N201="","",IF(VLOOKUP(VLOOKUP($N201,IMPOSTAZIONI!$E$6:$I$13,5,FALSE),IMPOSTAZIONI!$B$25:$N$32,12,FALSE)=0,"",VLOOKUP(VLOOKUP($N201,IMPOSTAZIONI!$E$6:$I$13,5,FALSE),IMPOSTAZIONI!$B$25:$N$32,12,FALSE)))</f>
        <v/>
      </c>
      <c r="BW201" s="221" t="str">
        <f t="shared" si="80"/>
        <v/>
      </c>
      <c r="BX201" s="221" t="str">
        <f t="shared" si="71"/>
        <v/>
      </c>
      <c r="BY201" s="221">
        <f t="shared" si="72"/>
        <v>0</v>
      </c>
      <c r="BZ201" s="231">
        <f t="shared" si="73"/>
        <v>0</v>
      </c>
      <c r="CA201" s="246">
        <f t="shared" si="74"/>
        <v>0</v>
      </c>
      <c r="CB201" s="246">
        <f t="shared" si="81"/>
        <v>0</v>
      </c>
      <c r="CC201" s="246" t="str">
        <f t="shared" si="82"/>
        <v/>
      </c>
      <c r="CD201" s="246">
        <f t="shared" si="75"/>
        <v>5</v>
      </c>
      <c r="CE201" s="246">
        <f t="shared" si="83"/>
        <v>0</v>
      </c>
      <c r="CF201" s="276">
        <f t="shared" si="85"/>
        <v>0</v>
      </c>
      <c r="CG201" s="277">
        <f t="shared" si="85"/>
        <v>0</v>
      </c>
      <c r="CH201" s="277">
        <f t="shared" si="85"/>
        <v>0</v>
      </c>
      <c r="CI201" s="278">
        <f t="shared" si="85"/>
        <v>0</v>
      </c>
      <c r="CJ201" s="280">
        <f t="shared" si="84"/>
        <v>0</v>
      </c>
      <c r="CK201" s="232">
        <f t="shared" si="76"/>
        <v>0</v>
      </c>
      <c r="CL201" s="1"/>
    </row>
    <row r="202" spans="1:90" ht="18" customHeight="1">
      <c r="A202" s="1"/>
      <c r="B202" s="1"/>
      <c r="C202" s="216"/>
      <c r="D202" s="287" t="str">
        <f t="shared" si="78"/>
        <v/>
      </c>
      <c r="E202" s="449" t="str">
        <f t="shared" si="79"/>
        <v/>
      </c>
      <c r="F202" s="450"/>
      <c r="G202" s="451"/>
      <c r="H202" s="452"/>
      <c r="I202" s="453"/>
      <c r="J202" s="453"/>
      <c r="K202" s="453"/>
      <c r="L202" s="453"/>
      <c r="M202" s="454"/>
      <c r="N202" s="455"/>
      <c r="O202" s="456"/>
      <c r="P202" s="456"/>
      <c r="Q202" s="456"/>
      <c r="R202" s="456"/>
      <c r="S202" s="456"/>
      <c r="T202" s="456"/>
      <c r="U202" s="456"/>
      <c r="V202" s="456"/>
      <c r="W202" s="456"/>
      <c r="X202" s="456"/>
      <c r="Y202" s="456"/>
      <c r="Z202" s="456"/>
      <c r="AA202" s="456"/>
      <c r="AB202" s="456"/>
      <c r="AC202" s="456"/>
      <c r="AD202" s="456"/>
      <c r="AE202" s="457"/>
      <c r="AF202" s="455"/>
      <c r="AG202" s="456"/>
      <c r="AH202" s="456"/>
      <c r="AI202" s="456"/>
      <c r="AJ202" s="456"/>
      <c r="AK202" s="456"/>
      <c r="AL202" s="456"/>
      <c r="AM202" s="456"/>
      <c r="AN202" s="457"/>
      <c r="AO202" s="455"/>
      <c r="AP202" s="456"/>
      <c r="AQ202" s="456"/>
      <c r="AR202" s="456"/>
      <c r="AS202" s="456"/>
      <c r="AT202" s="456"/>
      <c r="AU202" s="456"/>
      <c r="AV202" s="456"/>
      <c r="AW202" s="456"/>
      <c r="AX202" s="456"/>
      <c r="AY202" s="456"/>
      <c r="AZ202" s="456"/>
      <c r="BA202" s="456"/>
      <c r="BB202" s="456"/>
      <c r="BC202" s="456"/>
      <c r="BD202" s="456"/>
      <c r="BE202" s="456"/>
      <c r="BF202" s="456"/>
      <c r="BG202" s="457"/>
      <c r="BH202" s="458"/>
      <c r="BI202" s="459"/>
      <c r="BJ202" s="459"/>
      <c r="BK202" s="459"/>
      <c r="BL202" s="459"/>
      <c r="BM202" s="460"/>
      <c r="BN202" s="216"/>
      <c r="BO202" s="216"/>
      <c r="BP202" s="1"/>
      <c r="BQ202" s="120">
        <f>IF($F$3="","",IF(N202=$F$3,COUNTIF(BQ$23:BQ201,"&gt;0")+1,0))</f>
        <v>0</v>
      </c>
      <c r="BR202" s="1"/>
      <c r="BS202" s="20" t="str">
        <f>IF($N202="","",IF(VLOOKUP(VLOOKUP($N202,IMPOSTAZIONI!$E$6:$I$13,5,FALSE),IMPOSTAZIONI!$B$25:$N$32,3,FALSE)=0,"",VLOOKUP(VLOOKUP($N202,IMPOSTAZIONI!$E$6:$I$13,5,FALSE),IMPOSTAZIONI!$B$25:$N$32,3,FALSE)))</f>
        <v/>
      </c>
      <c r="BT202" s="20" t="str">
        <f>IF($N202="","",IF(VLOOKUP(VLOOKUP($N202,IMPOSTAZIONI!$E$6:$I$13,5,FALSE),IMPOSTAZIONI!$B$25:$N$32,6,FALSE)=0,"",VLOOKUP(VLOOKUP($N202,IMPOSTAZIONI!$E$6:$I$13,5,FALSE),IMPOSTAZIONI!$B$25:$N$32,6,FALSE)))</f>
        <v/>
      </c>
      <c r="BU202" s="20" t="str">
        <f>IF($N202="","",IF(VLOOKUP(VLOOKUP($N202,IMPOSTAZIONI!$E$6:$I$13,5,FALSE),IMPOSTAZIONI!$B$25:$N$32,9,FALSE)=0,"",VLOOKUP(VLOOKUP($N202,IMPOSTAZIONI!$E$6:$I$13,5,FALSE),IMPOSTAZIONI!$B$25:$N$32,9,FALSE)))</f>
        <v/>
      </c>
      <c r="BV202" s="20" t="str">
        <f>IF($N202="","",IF(VLOOKUP(VLOOKUP($N202,IMPOSTAZIONI!$E$6:$I$13,5,FALSE),IMPOSTAZIONI!$B$25:$N$32,12,FALSE)=0,"",VLOOKUP(VLOOKUP($N202,IMPOSTAZIONI!$E$6:$I$13,5,FALSE),IMPOSTAZIONI!$B$25:$N$32,12,FALSE)))</f>
        <v/>
      </c>
      <c r="BW202" s="221" t="str">
        <f t="shared" si="80"/>
        <v/>
      </c>
      <c r="BX202" s="221" t="str">
        <f t="shared" si="71"/>
        <v/>
      </c>
      <c r="BY202" s="221">
        <f t="shared" si="72"/>
        <v>0</v>
      </c>
      <c r="BZ202" s="231">
        <f t="shared" si="73"/>
        <v>0</v>
      </c>
      <c r="CA202" s="246">
        <f t="shared" si="74"/>
        <v>0</v>
      </c>
      <c r="CB202" s="246">
        <f t="shared" si="81"/>
        <v>0</v>
      </c>
      <c r="CC202" s="246" t="str">
        <f t="shared" si="82"/>
        <v/>
      </c>
      <c r="CD202" s="246">
        <f t="shared" si="75"/>
        <v>5</v>
      </c>
      <c r="CE202" s="246">
        <f t="shared" si="83"/>
        <v>0</v>
      </c>
      <c r="CF202" s="276">
        <f t="shared" si="85"/>
        <v>0</v>
      </c>
      <c r="CG202" s="277">
        <f t="shared" si="85"/>
        <v>0</v>
      </c>
      <c r="CH202" s="277">
        <f t="shared" si="85"/>
        <v>0</v>
      </c>
      <c r="CI202" s="278">
        <f t="shared" si="85"/>
        <v>0</v>
      </c>
      <c r="CJ202" s="280">
        <f t="shared" si="84"/>
        <v>0</v>
      </c>
      <c r="CK202" s="232">
        <f t="shared" si="76"/>
        <v>0</v>
      </c>
      <c r="CL202" s="1"/>
    </row>
    <row r="203" spans="1:90" ht="18" customHeight="1">
      <c r="A203" s="1"/>
      <c r="B203" s="1"/>
      <c r="C203" s="216"/>
      <c r="D203" s="287" t="str">
        <f t="shared" si="78"/>
        <v/>
      </c>
      <c r="E203" s="449" t="str">
        <f t="shared" si="79"/>
        <v/>
      </c>
      <c r="F203" s="450"/>
      <c r="G203" s="451"/>
      <c r="H203" s="452"/>
      <c r="I203" s="453"/>
      <c r="J203" s="453"/>
      <c r="K203" s="453"/>
      <c r="L203" s="453"/>
      <c r="M203" s="454"/>
      <c r="N203" s="455"/>
      <c r="O203" s="456"/>
      <c r="P203" s="456"/>
      <c r="Q203" s="456"/>
      <c r="R203" s="456"/>
      <c r="S203" s="456"/>
      <c r="T203" s="456"/>
      <c r="U203" s="456"/>
      <c r="V203" s="456"/>
      <c r="W203" s="456"/>
      <c r="X203" s="456"/>
      <c r="Y203" s="456"/>
      <c r="Z203" s="456"/>
      <c r="AA203" s="456"/>
      <c r="AB203" s="456"/>
      <c r="AC203" s="456"/>
      <c r="AD203" s="456"/>
      <c r="AE203" s="457"/>
      <c r="AF203" s="455"/>
      <c r="AG203" s="456"/>
      <c r="AH203" s="456"/>
      <c r="AI203" s="456"/>
      <c r="AJ203" s="456"/>
      <c r="AK203" s="456"/>
      <c r="AL203" s="456"/>
      <c r="AM203" s="456"/>
      <c r="AN203" s="457"/>
      <c r="AO203" s="455"/>
      <c r="AP203" s="456"/>
      <c r="AQ203" s="456"/>
      <c r="AR203" s="456"/>
      <c r="AS203" s="456"/>
      <c r="AT203" s="456"/>
      <c r="AU203" s="456"/>
      <c r="AV203" s="456"/>
      <c r="AW203" s="456"/>
      <c r="AX203" s="456"/>
      <c r="AY203" s="456"/>
      <c r="AZ203" s="456"/>
      <c r="BA203" s="456"/>
      <c r="BB203" s="456"/>
      <c r="BC203" s="456"/>
      <c r="BD203" s="456"/>
      <c r="BE203" s="456"/>
      <c r="BF203" s="456"/>
      <c r="BG203" s="457"/>
      <c r="BH203" s="458"/>
      <c r="BI203" s="459"/>
      <c r="BJ203" s="459"/>
      <c r="BK203" s="459"/>
      <c r="BL203" s="459"/>
      <c r="BM203" s="460"/>
      <c r="BN203" s="216"/>
      <c r="BO203" s="216"/>
      <c r="BP203" s="1"/>
      <c r="BQ203" s="120">
        <f>IF($F$3="","",IF(N203=$F$3,COUNTIF(BQ$23:BQ202,"&gt;0")+1,0))</f>
        <v>0</v>
      </c>
      <c r="BR203" s="1"/>
      <c r="BS203" s="20" t="str">
        <f>IF($N203="","",IF(VLOOKUP(VLOOKUP($N203,IMPOSTAZIONI!$E$6:$I$13,5,FALSE),IMPOSTAZIONI!$B$25:$N$32,3,FALSE)=0,"",VLOOKUP(VLOOKUP($N203,IMPOSTAZIONI!$E$6:$I$13,5,FALSE),IMPOSTAZIONI!$B$25:$N$32,3,FALSE)))</f>
        <v/>
      </c>
      <c r="BT203" s="20" t="str">
        <f>IF($N203="","",IF(VLOOKUP(VLOOKUP($N203,IMPOSTAZIONI!$E$6:$I$13,5,FALSE),IMPOSTAZIONI!$B$25:$N$32,6,FALSE)=0,"",VLOOKUP(VLOOKUP($N203,IMPOSTAZIONI!$E$6:$I$13,5,FALSE),IMPOSTAZIONI!$B$25:$N$32,6,FALSE)))</f>
        <v/>
      </c>
      <c r="BU203" s="20" t="str">
        <f>IF($N203="","",IF(VLOOKUP(VLOOKUP($N203,IMPOSTAZIONI!$E$6:$I$13,5,FALSE),IMPOSTAZIONI!$B$25:$N$32,9,FALSE)=0,"",VLOOKUP(VLOOKUP($N203,IMPOSTAZIONI!$E$6:$I$13,5,FALSE),IMPOSTAZIONI!$B$25:$N$32,9,FALSE)))</f>
        <v/>
      </c>
      <c r="BV203" s="20" t="str">
        <f>IF($N203="","",IF(VLOOKUP(VLOOKUP($N203,IMPOSTAZIONI!$E$6:$I$13,5,FALSE),IMPOSTAZIONI!$B$25:$N$32,12,FALSE)=0,"",VLOOKUP(VLOOKUP($N203,IMPOSTAZIONI!$E$6:$I$13,5,FALSE),IMPOSTAZIONI!$B$25:$N$32,12,FALSE)))</f>
        <v/>
      </c>
      <c r="BW203" s="221" t="str">
        <f t="shared" si="80"/>
        <v/>
      </c>
      <c r="BX203" s="221" t="str">
        <f t="shared" si="71"/>
        <v/>
      </c>
      <c r="BY203" s="221">
        <f t="shared" si="72"/>
        <v>0</v>
      </c>
      <c r="BZ203" s="231">
        <f t="shared" si="73"/>
        <v>0</v>
      </c>
      <c r="CA203" s="246">
        <f t="shared" si="74"/>
        <v>0</v>
      </c>
      <c r="CB203" s="246">
        <f t="shared" si="81"/>
        <v>0</v>
      </c>
      <c r="CC203" s="246" t="str">
        <f t="shared" si="82"/>
        <v/>
      </c>
      <c r="CD203" s="246">
        <f t="shared" si="75"/>
        <v>5</v>
      </c>
      <c r="CE203" s="246">
        <f t="shared" si="83"/>
        <v>0</v>
      </c>
      <c r="CF203" s="276">
        <f t="shared" ref="CF203:CI222" si="86">COUNTIF($CE$23:$CE$3022,CONCATENATE($CD203,CF$21))</f>
        <v>0</v>
      </c>
      <c r="CG203" s="277">
        <f t="shared" si="86"/>
        <v>0</v>
      </c>
      <c r="CH203" s="277">
        <f t="shared" si="86"/>
        <v>0</v>
      </c>
      <c r="CI203" s="278">
        <f t="shared" si="86"/>
        <v>0</v>
      </c>
      <c r="CJ203" s="280">
        <f t="shared" si="84"/>
        <v>0</v>
      </c>
      <c r="CK203" s="232">
        <f t="shared" si="76"/>
        <v>0</v>
      </c>
      <c r="CL203" s="1"/>
    </row>
    <row r="204" spans="1:90" ht="18" customHeight="1">
      <c r="A204" s="1"/>
      <c r="B204" s="1"/>
      <c r="C204" s="216"/>
      <c r="D204" s="287" t="str">
        <f t="shared" si="78"/>
        <v/>
      </c>
      <c r="E204" s="449" t="str">
        <f t="shared" si="79"/>
        <v/>
      </c>
      <c r="F204" s="450"/>
      <c r="G204" s="451"/>
      <c r="H204" s="452"/>
      <c r="I204" s="453"/>
      <c r="J204" s="453"/>
      <c r="K204" s="453"/>
      <c r="L204" s="453"/>
      <c r="M204" s="454"/>
      <c r="N204" s="455"/>
      <c r="O204" s="456"/>
      <c r="P204" s="456"/>
      <c r="Q204" s="456"/>
      <c r="R204" s="456"/>
      <c r="S204" s="456"/>
      <c r="T204" s="456"/>
      <c r="U204" s="456"/>
      <c r="V204" s="456"/>
      <c r="W204" s="456"/>
      <c r="X204" s="456"/>
      <c r="Y204" s="456"/>
      <c r="Z204" s="456"/>
      <c r="AA204" s="456"/>
      <c r="AB204" s="456"/>
      <c r="AC204" s="456"/>
      <c r="AD204" s="456"/>
      <c r="AE204" s="457"/>
      <c r="AF204" s="455"/>
      <c r="AG204" s="456"/>
      <c r="AH204" s="456"/>
      <c r="AI204" s="456"/>
      <c r="AJ204" s="456"/>
      <c r="AK204" s="456"/>
      <c r="AL204" s="456"/>
      <c r="AM204" s="456"/>
      <c r="AN204" s="457"/>
      <c r="AO204" s="455"/>
      <c r="AP204" s="456"/>
      <c r="AQ204" s="456"/>
      <c r="AR204" s="456"/>
      <c r="AS204" s="456"/>
      <c r="AT204" s="456"/>
      <c r="AU204" s="456"/>
      <c r="AV204" s="456"/>
      <c r="AW204" s="456"/>
      <c r="AX204" s="456"/>
      <c r="AY204" s="456"/>
      <c r="AZ204" s="456"/>
      <c r="BA204" s="456"/>
      <c r="BB204" s="456"/>
      <c r="BC204" s="456"/>
      <c r="BD204" s="456"/>
      <c r="BE204" s="456"/>
      <c r="BF204" s="456"/>
      <c r="BG204" s="457"/>
      <c r="BH204" s="458"/>
      <c r="BI204" s="459"/>
      <c r="BJ204" s="459"/>
      <c r="BK204" s="459"/>
      <c r="BL204" s="459"/>
      <c r="BM204" s="460"/>
      <c r="BN204" s="216"/>
      <c r="BO204" s="216"/>
      <c r="BP204" s="1"/>
      <c r="BQ204" s="120">
        <f>IF($F$3="","",IF(N204=$F$3,COUNTIF(BQ$23:BQ203,"&gt;0")+1,0))</f>
        <v>0</v>
      </c>
      <c r="BR204" s="1"/>
      <c r="BS204" s="20" t="str">
        <f>IF($N204="","",IF(VLOOKUP(VLOOKUP($N204,IMPOSTAZIONI!$E$6:$I$13,5,FALSE),IMPOSTAZIONI!$B$25:$N$32,3,FALSE)=0,"",VLOOKUP(VLOOKUP($N204,IMPOSTAZIONI!$E$6:$I$13,5,FALSE),IMPOSTAZIONI!$B$25:$N$32,3,FALSE)))</f>
        <v/>
      </c>
      <c r="BT204" s="20" t="str">
        <f>IF($N204="","",IF(VLOOKUP(VLOOKUP($N204,IMPOSTAZIONI!$E$6:$I$13,5,FALSE),IMPOSTAZIONI!$B$25:$N$32,6,FALSE)=0,"",VLOOKUP(VLOOKUP($N204,IMPOSTAZIONI!$E$6:$I$13,5,FALSE),IMPOSTAZIONI!$B$25:$N$32,6,FALSE)))</f>
        <v/>
      </c>
      <c r="BU204" s="20" t="str">
        <f>IF($N204="","",IF(VLOOKUP(VLOOKUP($N204,IMPOSTAZIONI!$E$6:$I$13,5,FALSE),IMPOSTAZIONI!$B$25:$N$32,9,FALSE)=0,"",VLOOKUP(VLOOKUP($N204,IMPOSTAZIONI!$E$6:$I$13,5,FALSE),IMPOSTAZIONI!$B$25:$N$32,9,FALSE)))</f>
        <v/>
      </c>
      <c r="BV204" s="20" t="str">
        <f>IF($N204="","",IF(VLOOKUP(VLOOKUP($N204,IMPOSTAZIONI!$E$6:$I$13,5,FALSE),IMPOSTAZIONI!$B$25:$N$32,12,FALSE)=0,"",VLOOKUP(VLOOKUP($N204,IMPOSTAZIONI!$E$6:$I$13,5,FALSE),IMPOSTAZIONI!$B$25:$N$32,12,FALSE)))</f>
        <v/>
      </c>
      <c r="BW204" s="221" t="str">
        <f t="shared" si="80"/>
        <v/>
      </c>
      <c r="BX204" s="221" t="str">
        <f t="shared" si="71"/>
        <v/>
      </c>
      <c r="BY204" s="221">
        <f t="shared" si="72"/>
        <v>0</v>
      </c>
      <c r="BZ204" s="231">
        <f t="shared" si="73"/>
        <v>0</v>
      </c>
      <c r="CA204" s="246">
        <f t="shared" si="74"/>
        <v>0</v>
      </c>
      <c r="CB204" s="246">
        <f t="shared" si="81"/>
        <v>0</v>
      </c>
      <c r="CC204" s="246" t="str">
        <f t="shared" si="82"/>
        <v/>
      </c>
      <c r="CD204" s="246">
        <f t="shared" si="75"/>
        <v>5</v>
      </c>
      <c r="CE204" s="246">
        <f t="shared" si="83"/>
        <v>0</v>
      </c>
      <c r="CF204" s="276">
        <f t="shared" si="86"/>
        <v>0</v>
      </c>
      <c r="CG204" s="277">
        <f t="shared" si="86"/>
        <v>0</v>
      </c>
      <c r="CH204" s="277">
        <f t="shared" si="86"/>
        <v>0</v>
      </c>
      <c r="CI204" s="278">
        <f t="shared" si="86"/>
        <v>0</v>
      </c>
      <c r="CJ204" s="280">
        <f t="shared" si="84"/>
        <v>0</v>
      </c>
      <c r="CK204" s="232">
        <f t="shared" si="76"/>
        <v>0</v>
      </c>
      <c r="CL204" s="1"/>
    </row>
    <row r="205" spans="1:90" ht="18" customHeight="1">
      <c r="A205" s="1"/>
      <c r="B205" s="1"/>
      <c r="C205" s="216"/>
      <c r="D205" s="287" t="str">
        <f t="shared" si="78"/>
        <v/>
      </c>
      <c r="E205" s="449" t="str">
        <f t="shared" si="79"/>
        <v/>
      </c>
      <c r="F205" s="450"/>
      <c r="G205" s="451"/>
      <c r="H205" s="452"/>
      <c r="I205" s="453"/>
      <c r="J205" s="453"/>
      <c r="K205" s="453"/>
      <c r="L205" s="453"/>
      <c r="M205" s="454"/>
      <c r="N205" s="455"/>
      <c r="O205" s="456"/>
      <c r="P205" s="456"/>
      <c r="Q205" s="456"/>
      <c r="R205" s="456"/>
      <c r="S205" s="456"/>
      <c r="T205" s="456"/>
      <c r="U205" s="456"/>
      <c r="V205" s="456"/>
      <c r="W205" s="456"/>
      <c r="X205" s="456"/>
      <c r="Y205" s="456"/>
      <c r="Z205" s="456"/>
      <c r="AA205" s="456"/>
      <c r="AB205" s="456"/>
      <c r="AC205" s="456"/>
      <c r="AD205" s="456"/>
      <c r="AE205" s="457"/>
      <c r="AF205" s="455"/>
      <c r="AG205" s="456"/>
      <c r="AH205" s="456"/>
      <c r="AI205" s="456"/>
      <c r="AJ205" s="456"/>
      <c r="AK205" s="456"/>
      <c r="AL205" s="456"/>
      <c r="AM205" s="456"/>
      <c r="AN205" s="457"/>
      <c r="AO205" s="455"/>
      <c r="AP205" s="456"/>
      <c r="AQ205" s="456"/>
      <c r="AR205" s="456"/>
      <c r="AS205" s="456"/>
      <c r="AT205" s="456"/>
      <c r="AU205" s="456"/>
      <c r="AV205" s="456"/>
      <c r="AW205" s="456"/>
      <c r="AX205" s="456"/>
      <c r="AY205" s="456"/>
      <c r="AZ205" s="456"/>
      <c r="BA205" s="456"/>
      <c r="BB205" s="456"/>
      <c r="BC205" s="456"/>
      <c r="BD205" s="456"/>
      <c r="BE205" s="456"/>
      <c r="BF205" s="456"/>
      <c r="BG205" s="457"/>
      <c r="BH205" s="458"/>
      <c r="BI205" s="459"/>
      <c r="BJ205" s="459"/>
      <c r="BK205" s="459"/>
      <c r="BL205" s="459"/>
      <c r="BM205" s="460"/>
      <c r="BN205" s="216"/>
      <c r="BO205" s="216"/>
      <c r="BP205" s="1"/>
      <c r="BQ205" s="120">
        <f>IF($F$3="","",IF(N205=$F$3,COUNTIF(BQ$23:BQ204,"&gt;0")+1,0))</f>
        <v>0</v>
      </c>
      <c r="BR205" s="1"/>
      <c r="BS205" s="20" t="str">
        <f>IF($N205="","",IF(VLOOKUP(VLOOKUP($N205,IMPOSTAZIONI!$E$6:$I$13,5,FALSE),IMPOSTAZIONI!$B$25:$N$32,3,FALSE)=0,"",VLOOKUP(VLOOKUP($N205,IMPOSTAZIONI!$E$6:$I$13,5,FALSE),IMPOSTAZIONI!$B$25:$N$32,3,FALSE)))</f>
        <v/>
      </c>
      <c r="BT205" s="20" t="str">
        <f>IF($N205="","",IF(VLOOKUP(VLOOKUP($N205,IMPOSTAZIONI!$E$6:$I$13,5,FALSE),IMPOSTAZIONI!$B$25:$N$32,6,FALSE)=0,"",VLOOKUP(VLOOKUP($N205,IMPOSTAZIONI!$E$6:$I$13,5,FALSE),IMPOSTAZIONI!$B$25:$N$32,6,FALSE)))</f>
        <v/>
      </c>
      <c r="BU205" s="20" t="str">
        <f>IF($N205="","",IF(VLOOKUP(VLOOKUP($N205,IMPOSTAZIONI!$E$6:$I$13,5,FALSE),IMPOSTAZIONI!$B$25:$N$32,9,FALSE)=0,"",VLOOKUP(VLOOKUP($N205,IMPOSTAZIONI!$E$6:$I$13,5,FALSE),IMPOSTAZIONI!$B$25:$N$32,9,FALSE)))</f>
        <v/>
      </c>
      <c r="BV205" s="20" t="str">
        <f>IF($N205="","",IF(VLOOKUP(VLOOKUP($N205,IMPOSTAZIONI!$E$6:$I$13,5,FALSE),IMPOSTAZIONI!$B$25:$N$32,12,FALSE)=0,"",VLOOKUP(VLOOKUP($N205,IMPOSTAZIONI!$E$6:$I$13,5,FALSE),IMPOSTAZIONI!$B$25:$N$32,12,FALSE)))</f>
        <v/>
      </c>
      <c r="BW205" s="221" t="str">
        <f t="shared" si="80"/>
        <v/>
      </c>
      <c r="BX205" s="221" t="str">
        <f t="shared" si="71"/>
        <v/>
      </c>
      <c r="BY205" s="221">
        <f t="shared" si="72"/>
        <v>0</v>
      </c>
      <c r="BZ205" s="231">
        <f t="shared" si="73"/>
        <v>0</v>
      </c>
      <c r="CA205" s="246">
        <f t="shared" si="74"/>
        <v>0</v>
      </c>
      <c r="CB205" s="246">
        <f t="shared" si="81"/>
        <v>0</v>
      </c>
      <c r="CC205" s="246" t="str">
        <f t="shared" si="82"/>
        <v/>
      </c>
      <c r="CD205" s="246">
        <f t="shared" si="75"/>
        <v>5</v>
      </c>
      <c r="CE205" s="246">
        <f t="shared" si="83"/>
        <v>0</v>
      </c>
      <c r="CF205" s="276">
        <f t="shared" si="86"/>
        <v>0</v>
      </c>
      <c r="CG205" s="277">
        <f t="shared" si="86"/>
        <v>0</v>
      </c>
      <c r="CH205" s="277">
        <f t="shared" si="86"/>
        <v>0</v>
      </c>
      <c r="CI205" s="278">
        <f t="shared" si="86"/>
        <v>0</v>
      </c>
      <c r="CJ205" s="280">
        <f t="shared" si="84"/>
        <v>0</v>
      </c>
      <c r="CK205" s="232">
        <f t="shared" si="76"/>
        <v>0</v>
      </c>
      <c r="CL205" s="1"/>
    </row>
    <row r="206" spans="1:90" ht="18" customHeight="1">
      <c r="A206" s="1"/>
      <c r="B206" s="1"/>
      <c r="C206" s="216"/>
      <c r="D206" s="287" t="str">
        <f t="shared" si="78"/>
        <v/>
      </c>
      <c r="E206" s="449" t="str">
        <f t="shared" si="79"/>
        <v/>
      </c>
      <c r="F206" s="450"/>
      <c r="G206" s="451"/>
      <c r="H206" s="452"/>
      <c r="I206" s="453"/>
      <c r="J206" s="453"/>
      <c r="K206" s="453"/>
      <c r="L206" s="453"/>
      <c r="M206" s="454"/>
      <c r="N206" s="455"/>
      <c r="O206" s="456"/>
      <c r="P206" s="456"/>
      <c r="Q206" s="456"/>
      <c r="R206" s="456"/>
      <c r="S206" s="456"/>
      <c r="T206" s="456"/>
      <c r="U206" s="456"/>
      <c r="V206" s="456"/>
      <c r="W206" s="456"/>
      <c r="X206" s="456"/>
      <c r="Y206" s="456"/>
      <c r="Z206" s="456"/>
      <c r="AA206" s="456"/>
      <c r="AB206" s="456"/>
      <c r="AC206" s="456"/>
      <c r="AD206" s="456"/>
      <c r="AE206" s="457"/>
      <c r="AF206" s="455"/>
      <c r="AG206" s="456"/>
      <c r="AH206" s="456"/>
      <c r="AI206" s="456"/>
      <c r="AJ206" s="456"/>
      <c r="AK206" s="456"/>
      <c r="AL206" s="456"/>
      <c r="AM206" s="456"/>
      <c r="AN206" s="457"/>
      <c r="AO206" s="455"/>
      <c r="AP206" s="456"/>
      <c r="AQ206" s="456"/>
      <c r="AR206" s="456"/>
      <c r="AS206" s="456"/>
      <c r="AT206" s="456"/>
      <c r="AU206" s="456"/>
      <c r="AV206" s="456"/>
      <c r="AW206" s="456"/>
      <c r="AX206" s="456"/>
      <c r="AY206" s="456"/>
      <c r="AZ206" s="456"/>
      <c r="BA206" s="456"/>
      <c r="BB206" s="456"/>
      <c r="BC206" s="456"/>
      <c r="BD206" s="456"/>
      <c r="BE206" s="456"/>
      <c r="BF206" s="456"/>
      <c r="BG206" s="457"/>
      <c r="BH206" s="458"/>
      <c r="BI206" s="459"/>
      <c r="BJ206" s="459"/>
      <c r="BK206" s="459"/>
      <c r="BL206" s="459"/>
      <c r="BM206" s="460"/>
      <c r="BN206" s="216"/>
      <c r="BO206" s="216"/>
      <c r="BP206" s="1"/>
      <c r="BQ206" s="120">
        <f>IF($F$3="","",IF(N206=$F$3,COUNTIF(BQ$23:BQ205,"&gt;0")+1,0))</f>
        <v>0</v>
      </c>
      <c r="BR206" s="1"/>
      <c r="BS206" s="20" t="str">
        <f>IF($N206="","",IF(VLOOKUP(VLOOKUP($N206,IMPOSTAZIONI!$E$6:$I$13,5,FALSE),IMPOSTAZIONI!$B$25:$N$32,3,FALSE)=0,"",VLOOKUP(VLOOKUP($N206,IMPOSTAZIONI!$E$6:$I$13,5,FALSE),IMPOSTAZIONI!$B$25:$N$32,3,FALSE)))</f>
        <v/>
      </c>
      <c r="BT206" s="20" t="str">
        <f>IF($N206="","",IF(VLOOKUP(VLOOKUP($N206,IMPOSTAZIONI!$E$6:$I$13,5,FALSE),IMPOSTAZIONI!$B$25:$N$32,6,FALSE)=0,"",VLOOKUP(VLOOKUP($N206,IMPOSTAZIONI!$E$6:$I$13,5,FALSE),IMPOSTAZIONI!$B$25:$N$32,6,FALSE)))</f>
        <v/>
      </c>
      <c r="BU206" s="20" t="str">
        <f>IF($N206="","",IF(VLOOKUP(VLOOKUP($N206,IMPOSTAZIONI!$E$6:$I$13,5,FALSE),IMPOSTAZIONI!$B$25:$N$32,9,FALSE)=0,"",VLOOKUP(VLOOKUP($N206,IMPOSTAZIONI!$E$6:$I$13,5,FALSE),IMPOSTAZIONI!$B$25:$N$32,9,FALSE)))</f>
        <v/>
      </c>
      <c r="BV206" s="20" t="str">
        <f>IF($N206="","",IF(VLOOKUP(VLOOKUP($N206,IMPOSTAZIONI!$E$6:$I$13,5,FALSE),IMPOSTAZIONI!$B$25:$N$32,12,FALSE)=0,"",VLOOKUP(VLOOKUP($N206,IMPOSTAZIONI!$E$6:$I$13,5,FALSE),IMPOSTAZIONI!$B$25:$N$32,12,FALSE)))</f>
        <v/>
      </c>
      <c r="BW206" s="221" t="str">
        <f t="shared" si="80"/>
        <v/>
      </c>
      <c r="BX206" s="221" t="str">
        <f t="shared" si="71"/>
        <v/>
      </c>
      <c r="BY206" s="221">
        <f t="shared" si="72"/>
        <v>0</v>
      </c>
      <c r="BZ206" s="231">
        <f t="shared" si="73"/>
        <v>0</v>
      </c>
      <c r="CA206" s="246">
        <f t="shared" si="74"/>
        <v>0</v>
      </c>
      <c r="CB206" s="246">
        <f t="shared" si="81"/>
        <v>0</v>
      </c>
      <c r="CC206" s="246" t="str">
        <f t="shared" si="82"/>
        <v/>
      </c>
      <c r="CD206" s="246">
        <f t="shared" si="75"/>
        <v>5</v>
      </c>
      <c r="CE206" s="246">
        <f t="shared" si="83"/>
        <v>0</v>
      </c>
      <c r="CF206" s="276">
        <f t="shared" si="86"/>
        <v>0</v>
      </c>
      <c r="CG206" s="277">
        <f t="shared" si="86"/>
        <v>0</v>
      </c>
      <c r="CH206" s="277">
        <f t="shared" si="86"/>
        <v>0</v>
      </c>
      <c r="CI206" s="278">
        <f t="shared" si="86"/>
        <v>0</v>
      </c>
      <c r="CJ206" s="280">
        <f t="shared" si="84"/>
        <v>0</v>
      </c>
      <c r="CK206" s="232">
        <f t="shared" si="76"/>
        <v>0</v>
      </c>
      <c r="CL206" s="1"/>
    </row>
    <row r="207" spans="1:90" ht="18" customHeight="1">
      <c r="A207" s="1"/>
      <c r="B207" s="1"/>
      <c r="C207" s="216"/>
      <c r="D207" s="287" t="str">
        <f t="shared" si="78"/>
        <v/>
      </c>
      <c r="E207" s="449" t="str">
        <f t="shared" si="79"/>
        <v/>
      </c>
      <c r="F207" s="450"/>
      <c r="G207" s="451"/>
      <c r="H207" s="452"/>
      <c r="I207" s="453"/>
      <c r="J207" s="453"/>
      <c r="K207" s="453"/>
      <c r="L207" s="453"/>
      <c r="M207" s="454"/>
      <c r="N207" s="455"/>
      <c r="O207" s="456"/>
      <c r="P207" s="456"/>
      <c r="Q207" s="456"/>
      <c r="R207" s="456"/>
      <c r="S207" s="456"/>
      <c r="T207" s="456"/>
      <c r="U207" s="456"/>
      <c r="V207" s="456"/>
      <c r="W207" s="456"/>
      <c r="X207" s="456"/>
      <c r="Y207" s="456"/>
      <c r="Z207" s="456"/>
      <c r="AA207" s="456"/>
      <c r="AB207" s="456"/>
      <c r="AC207" s="456"/>
      <c r="AD207" s="456"/>
      <c r="AE207" s="457"/>
      <c r="AF207" s="455"/>
      <c r="AG207" s="456"/>
      <c r="AH207" s="456"/>
      <c r="AI207" s="456"/>
      <c r="AJ207" s="456"/>
      <c r="AK207" s="456"/>
      <c r="AL207" s="456"/>
      <c r="AM207" s="456"/>
      <c r="AN207" s="457"/>
      <c r="AO207" s="455"/>
      <c r="AP207" s="456"/>
      <c r="AQ207" s="456"/>
      <c r="AR207" s="456"/>
      <c r="AS207" s="456"/>
      <c r="AT207" s="456"/>
      <c r="AU207" s="456"/>
      <c r="AV207" s="456"/>
      <c r="AW207" s="456"/>
      <c r="AX207" s="456"/>
      <c r="AY207" s="456"/>
      <c r="AZ207" s="456"/>
      <c r="BA207" s="456"/>
      <c r="BB207" s="456"/>
      <c r="BC207" s="456"/>
      <c r="BD207" s="456"/>
      <c r="BE207" s="456"/>
      <c r="BF207" s="456"/>
      <c r="BG207" s="457"/>
      <c r="BH207" s="458"/>
      <c r="BI207" s="459"/>
      <c r="BJ207" s="459"/>
      <c r="BK207" s="459"/>
      <c r="BL207" s="459"/>
      <c r="BM207" s="460"/>
      <c r="BN207" s="216"/>
      <c r="BO207" s="216"/>
      <c r="BP207" s="1"/>
      <c r="BQ207" s="120">
        <f>IF($F$3="","",IF(N207=$F$3,COUNTIF(BQ$23:BQ206,"&gt;0")+1,0))</f>
        <v>0</v>
      </c>
      <c r="BR207" s="1"/>
      <c r="BS207" s="20" t="str">
        <f>IF($N207="","",IF(VLOOKUP(VLOOKUP($N207,IMPOSTAZIONI!$E$6:$I$13,5,FALSE),IMPOSTAZIONI!$B$25:$N$32,3,FALSE)=0,"",VLOOKUP(VLOOKUP($N207,IMPOSTAZIONI!$E$6:$I$13,5,FALSE),IMPOSTAZIONI!$B$25:$N$32,3,FALSE)))</f>
        <v/>
      </c>
      <c r="BT207" s="20" t="str">
        <f>IF($N207="","",IF(VLOOKUP(VLOOKUP($N207,IMPOSTAZIONI!$E$6:$I$13,5,FALSE),IMPOSTAZIONI!$B$25:$N$32,6,FALSE)=0,"",VLOOKUP(VLOOKUP($N207,IMPOSTAZIONI!$E$6:$I$13,5,FALSE),IMPOSTAZIONI!$B$25:$N$32,6,FALSE)))</f>
        <v/>
      </c>
      <c r="BU207" s="20" t="str">
        <f>IF($N207="","",IF(VLOOKUP(VLOOKUP($N207,IMPOSTAZIONI!$E$6:$I$13,5,FALSE),IMPOSTAZIONI!$B$25:$N$32,9,FALSE)=0,"",VLOOKUP(VLOOKUP($N207,IMPOSTAZIONI!$E$6:$I$13,5,FALSE),IMPOSTAZIONI!$B$25:$N$32,9,FALSE)))</f>
        <v/>
      </c>
      <c r="BV207" s="20" t="str">
        <f>IF($N207="","",IF(VLOOKUP(VLOOKUP($N207,IMPOSTAZIONI!$E$6:$I$13,5,FALSE),IMPOSTAZIONI!$B$25:$N$32,12,FALSE)=0,"",VLOOKUP(VLOOKUP($N207,IMPOSTAZIONI!$E$6:$I$13,5,FALSE),IMPOSTAZIONI!$B$25:$N$32,12,FALSE)))</f>
        <v/>
      </c>
      <c r="BW207" s="221" t="str">
        <f t="shared" si="80"/>
        <v/>
      </c>
      <c r="BX207" s="221" t="str">
        <f t="shared" si="71"/>
        <v/>
      </c>
      <c r="BY207" s="221">
        <f t="shared" si="72"/>
        <v>0</v>
      </c>
      <c r="BZ207" s="231">
        <f t="shared" si="73"/>
        <v>0</v>
      </c>
      <c r="CA207" s="246">
        <f t="shared" si="74"/>
        <v>0</v>
      </c>
      <c r="CB207" s="246">
        <f t="shared" si="81"/>
        <v>0</v>
      </c>
      <c r="CC207" s="246" t="str">
        <f t="shared" si="82"/>
        <v/>
      </c>
      <c r="CD207" s="246">
        <f t="shared" si="75"/>
        <v>5</v>
      </c>
      <c r="CE207" s="246">
        <f t="shared" si="83"/>
        <v>0</v>
      </c>
      <c r="CF207" s="276">
        <f t="shared" si="86"/>
        <v>0</v>
      </c>
      <c r="CG207" s="277">
        <f t="shared" si="86"/>
        <v>0</v>
      </c>
      <c r="CH207" s="277">
        <f t="shared" si="86"/>
        <v>0</v>
      </c>
      <c r="CI207" s="278">
        <f t="shared" si="86"/>
        <v>0</v>
      </c>
      <c r="CJ207" s="280">
        <f t="shared" si="84"/>
        <v>0</v>
      </c>
      <c r="CK207" s="232">
        <f t="shared" si="76"/>
        <v>0</v>
      </c>
      <c r="CL207" s="1"/>
    </row>
    <row r="208" spans="1:90" ht="18" customHeight="1">
      <c r="A208" s="1"/>
      <c r="B208" s="1"/>
      <c r="C208" s="216"/>
      <c r="D208" s="287" t="str">
        <f t="shared" si="78"/>
        <v/>
      </c>
      <c r="E208" s="449" t="str">
        <f t="shared" si="79"/>
        <v/>
      </c>
      <c r="F208" s="450"/>
      <c r="G208" s="451"/>
      <c r="H208" s="452"/>
      <c r="I208" s="453"/>
      <c r="J208" s="453"/>
      <c r="K208" s="453"/>
      <c r="L208" s="453"/>
      <c r="M208" s="454"/>
      <c r="N208" s="455"/>
      <c r="O208" s="456"/>
      <c r="P208" s="456"/>
      <c r="Q208" s="456"/>
      <c r="R208" s="456"/>
      <c r="S208" s="456"/>
      <c r="T208" s="456"/>
      <c r="U208" s="456"/>
      <c r="V208" s="456"/>
      <c r="W208" s="456"/>
      <c r="X208" s="456"/>
      <c r="Y208" s="456"/>
      <c r="Z208" s="456"/>
      <c r="AA208" s="456"/>
      <c r="AB208" s="456"/>
      <c r="AC208" s="456"/>
      <c r="AD208" s="456"/>
      <c r="AE208" s="457"/>
      <c r="AF208" s="455"/>
      <c r="AG208" s="456"/>
      <c r="AH208" s="456"/>
      <c r="AI208" s="456"/>
      <c r="AJ208" s="456"/>
      <c r="AK208" s="456"/>
      <c r="AL208" s="456"/>
      <c r="AM208" s="456"/>
      <c r="AN208" s="457"/>
      <c r="AO208" s="455"/>
      <c r="AP208" s="456"/>
      <c r="AQ208" s="456"/>
      <c r="AR208" s="456"/>
      <c r="AS208" s="456"/>
      <c r="AT208" s="456"/>
      <c r="AU208" s="456"/>
      <c r="AV208" s="456"/>
      <c r="AW208" s="456"/>
      <c r="AX208" s="456"/>
      <c r="AY208" s="456"/>
      <c r="AZ208" s="456"/>
      <c r="BA208" s="456"/>
      <c r="BB208" s="456"/>
      <c r="BC208" s="456"/>
      <c r="BD208" s="456"/>
      <c r="BE208" s="456"/>
      <c r="BF208" s="456"/>
      <c r="BG208" s="457"/>
      <c r="BH208" s="458"/>
      <c r="BI208" s="459"/>
      <c r="BJ208" s="459"/>
      <c r="BK208" s="459"/>
      <c r="BL208" s="459"/>
      <c r="BM208" s="460"/>
      <c r="BN208" s="216"/>
      <c r="BO208" s="216"/>
      <c r="BP208" s="1"/>
      <c r="BQ208" s="120">
        <f>IF($F$3="","",IF(N208=$F$3,COUNTIF(BQ$23:BQ207,"&gt;0")+1,0))</f>
        <v>0</v>
      </c>
      <c r="BR208" s="1"/>
      <c r="BS208" s="20" t="str">
        <f>IF($N208="","",IF(VLOOKUP(VLOOKUP($N208,IMPOSTAZIONI!$E$6:$I$13,5,FALSE),IMPOSTAZIONI!$B$25:$N$32,3,FALSE)=0,"",VLOOKUP(VLOOKUP($N208,IMPOSTAZIONI!$E$6:$I$13,5,FALSE),IMPOSTAZIONI!$B$25:$N$32,3,FALSE)))</f>
        <v/>
      </c>
      <c r="BT208" s="20" t="str">
        <f>IF($N208="","",IF(VLOOKUP(VLOOKUP($N208,IMPOSTAZIONI!$E$6:$I$13,5,FALSE),IMPOSTAZIONI!$B$25:$N$32,6,FALSE)=0,"",VLOOKUP(VLOOKUP($N208,IMPOSTAZIONI!$E$6:$I$13,5,FALSE),IMPOSTAZIONI!$B$25:$N$32,6,FALSE)))</f>
        <v/>
      </c>
      <c r="BU208" s="20" t="str">
        <f>IF($N208="","",IF(VLOOKUP(VLOOKUP($N208,IMPOSTAZIONI!$E$6:$I$13,5,FALSE),IMPOSTAZIONI!$B$25:$N$32,9,FALSE)=0,"",VLOOKUP(VLOOKUP($N208,IMPOSTAZIONI!$E$6:$I$13,5,FALSE),IMPOSTAZIONI!$B$25:$N$32,9,FALSE)))</f>
        <v/>
      </c>
      <c r="BV208" s="20" t="str">
        <f>IF($N208="","",IF(VLOOKUP(VLOOKUP($N208,IMPOSTAZIONI!$E$6:$I$13,5,FALSE),IMPOSTAZIONI!$B$25:$N$32,12,FALSE)=0,"",VLOOKUP(VLOOKUP($N208,IMPOSTAZIONI!$E$6:$I$13,5,FALSE),IMPOSTAZIONI!$B$25:$N$32,12,FALSE)))</f>
        <v/>
      </c>
      <c r="BW208" s="221" t="str">
        <f t="shared" si="80"/>
        <v/>
      </c>
      <c r="BX208" s="221" t="str">
        <f t="shared" si="71"/>
        <v/>
      </c>
      <c r="BY208" s="221">
        <f t="shared" si="72"/>
        <v>0</v>
      </c>
      <c r="BZ208" s="231">
        <f t="shared" si="73"/>
        <v>0</v>
      </c>
      <c r="CA208" s="246">
        <f t="shared" si="74"/>
        <v>0</v>
      </c>
      <c r="CB208" s="246">
        <f t="shared" si="81"/>
        <v>0</v>
      </c>
      <c r="CC208" s="246" t="str">
        <f t="shared" si="82"/>
        <v/>
      </c>
      <c r="CD208" s="246">
        <f t="shared" si="75"/>
        <v>5</v>
      </c>
      <c r="CE208" s="246">
        <f t="shared" si="83"/>
        <v>0</v>
      </c>
      <c r="CF208" s="276">
        <f t="shared" si="86"/>
        <v>0</v>
      </c>
      <c r="CG208" s="277">
        <f t="shared" si="86"/>
        <v>0</v>
      </c>
      <c r="CH208" s="277">
        <f t="shared" si="86"/>
        <v>0</v>
      </c>
      <c r="CI208" s="278">
        <f t="shared" si="86"/>
        <v>0</v>
      </c>
      <c r="CJ208" s="280">
        <f t="shared" si="84"/>
        <v>0</v>
      </c>
      <c r="CK208" s="232">
        <f t="shared" si="76"/>
        <v>0</v>
      </c>
      <c r="CL208" s="1"/>
    </row>
    <row r="209" spans="1:90" ht="18" customHeight="1">
      <c r="A209" s="1"/>
      <c r="B209" s="1"/>
      <c r="C209" s="216"/>
      <c r="D209" s="287" t="str">
        <f t="shared" si="78"/>
        <v/>
      </c>
      <c r="E209" s="449" t="str">
        <f t="shared" si="79"/>
        <v/>
      </c>
      <c r="F209" s="450"/>
      <c r="G209" s="451"/>
      <c r="H209" s="452"/>
      <c r="I209" s="453"/>
      <c r="J209" s="453"/>
      <c r="K209" s="453"/>
      <c r="L209" s="453"/>
      <c r="M209" s="454"/>
      <c r="N209" s="455"/>
      <c r="O209" s="456"/>
      <c r="P209" s="456"/>
      <c r="Q209" s="456"/>
      <c r="R209" s="456"/>
      <c r="S209" s="456"/>
      <c r="T209" s="456"/>
      <c r="U209" s="456"/>
      <c r="V209" s="456"/>
      <c r="W209" s="456"/>
      <c r="X209" s="456"/>
      <c r="Y209" s="456"/>
      <c r="Z209" s="456"/>
      <c r="AA209" s="456"/>
      <c r="AB209" s="456"/>
      <c r="AC209" s="456"/>
      <c r="AD209" s="456"/>
      <c r="AE209" s="457"/>
      <c r="AF209" s="455"/>
      <c r="AG209" s="456"/>
      <c r="AH209" s="456"/>
      <c r="AI209" s="456"/>
      <c r="AJ209" s="456"/>
      <c r="AK209" s="456"/>
      <c r="AL209" s="456"/>
      <c r="AM209" s="456"/>
      <c r="AN209" s="457"/>
      <c r="AO209" s="455"/>
      <c r="AP209" s="456"/>
      <c r="AQ209" s="456"/>
      <c r="AR209" s="456"/>
      <c r="AS209" s="456"/>
      <c r="AT209" s="456"/>
      <c r="AU209" s="456"/>
      <c r="AV209" s="456"/>
      <c r="AW209" s="456"/>
      <c r="AX209" s="456"/>
      <c r="AY209" s="456"/>
      <c r="AZ209" s="456"/>
      <c r="BA209" s="456"/>
      <c r="BB209" s="456"/>
      <c r="BC209" s="456"/>
      <c r="BD209" s="456"/>
      <c r="BE209" s="456"/>
      <c r="BF209" s="456"/>
      <c r="BG209" s="457"/>
      <c r="BH209" s="458"/>
      <c r="BI209" s="459"/>
      <c r="BJ209" s="459"/>
      <c r="BK209" s="459"/>
      <c r="BL209" s="459"/>
      <c r="BM209" s="460"/>
      <c r="BN209" s="216"/>
      <c r="BO209" s="216"/>
      <c r="BP209" s="1"/>
      <c r="BQ209" s="120">
        <f>IF($F$3="","",IF(N209=$F$3,COUNTIF(BQ$23:BQ208,"&gt;0")+1,0))</f>
        <v>0</v>
      </c>
      <c r="BR209" s="1"/>
      <c r="BS209" s="20" t="str">
        <f>IF($N209="","",IF(VLOOKUP(VLOOKUP($N209,IMPOSTAZIONI!$E$6:$I$13,5,FALSE),IMPOSTAZIONI!$B$25:$N$32,3,FALSE)=0,"",VLOOKUP(VLOOKUP($N209,IMPOSTAZIONI!$E$6:$I$13,5,FALSE),IMPOSTAZIONI!$B$25:$N$32,3,FALSE)))</f>
        <v/>
      </c>
      <c r="BT209" s="20" t="str">
        <f>IF($N209="","",IF(VLOOKUP(VLOOKUP($N209,IMPOSTAZIONI!$E$6:$I$13,5,FALSE),IMPOSTAZIONI!$B$25:$N$32,6,FALSE)=0,"",VLOOKUP(VLOOKUP($N209,IMPOSTAZIONI!$E$6:$I$13,5,FALSE),IMPOSTAZIONI!$B$25:$N$32,6,FALSE)))</f>
        <v/>
      </c>
      <c r="BU209" s="20" t="str">
        <f>IF($N209="","",IF(VLOOKUP(VLOOKUP($N209,IMPOSTAZIONI!$E$6:$I$13,5,FALSE),IMPOSTAZIONI!$B$25:$N$32,9,FALSE)=0,"",VLOOKUP(VLOOKUP($N209,IMPOSTAZIONI!$E$6:$I$13,5,FALSE),IMPOSTAZIONI!$B$25:$N$32,9,FALSE)))</f>
        <v/>
      </c>
      <c r="BV209" s="20" t="str">
        <f>IF($N209="","",IF(VLOOKUP(VLOOKUP($N209,IMPOSTAZIONI!$E$6:$I$13,5,FALSE),IMPOSTAZIONI!$B$25:$N$32,12,FALSE)=0,"",VLOOKUP(VLOOKUP($N209,IMPOSTAZIONI!$E$6:$I$13,5,FALSE),IMPOSTAZIONI!$B$25:$N$32,12,FALSE)))</f>
        <v/>
      </c>
      <c r="BW209" s="221" t="str">
        <f t="shared" si="80"/>
        <v/>
      </c>
      <c r="BX209" s="221" t="str">
        <f t="shared" si="71"/>
        <v/>
      </c>
      <c r="BY209" s="221">
        <f t="shared" si="72"/>
        <v>0</v>
      </c>
      <c r="BZ209" s="231">
        <f t="shared" si="73"/>
        <v>0</v>
      </c>
      <c r="CA209" s="246">
        <f t="shared" si="74"/>
        <v>0</v>
      </c>
      <c r="CB209" s="246">
        <f t="shared" si="81"/>
        <v>0</v>
      </c>
      <c r="CC209" s="246" t="str">
        <f t="shared" si="82"/>
        <v/>
      </c>
      <c r="CD209" s="246">
        <f t="shared" si="75"/>
        <v>5</v>
      </c>
      <c r="CE209" s="246">
        <f t="shared" si="83"/>
        <v>0</v>
      </c>
      <c r="CF209" s="276">
        <f t="shared" si="86"/>
        <v>0</v>
      </c>
      <c r="CG209" s="277">
        <f t="shared" si="86"/>
        <v>0</v>
      </c>
      <c r="CH209" s="277">
        <f t="shared" si="86"/>
        <v>0</v>
      </c>
      <c r="CI209" s="278">
        <f t="shared" si="86"/>
        <v>0</v>
      </c>
      <c r="CJ209" s="280">
        <f t="shared" si="84"/>
        <v>0</v>
      </c>
      <c r="CK209" s="232">
        <f t="shared" si="76"/>
        <v>0</v>
      </c>
      <c r="CL209" s="1"/>
    </row>
    <row r="210" spans="1:90" ht="18" customHeight="1">
      <c r="A210" s="1"/>
      <c r="B210" s="1"/>
      <c r="C210" s="216"/>
      <c r="D210" s="287" t="str">
        <f t="shared" si="78"/>
        <v/>
      </c>
      <c r="E210" s="449" t="str">
        <f t="shared" si="79"/>
        <v/>
      </c>
      <c r="F210" s="450"/>
      <c r="G210" s="451"/>
      <c r="H210" s="452"/>
      <c r="I210" s="453"/>
      <c r="J210" s="453"/>
      <c r="K210" s="453"/>
      <c r="L210" s="453"/>
      <c r="M210" s="454"/>
      <c r="N210" s="455"/>
      <c r="O210" s="456"/>
      <c r="P210" s="456"/>
      <c r="Q210" s="456"/>
      <c r="R210" s="456"/>
      <c r="S210" s="456"/>
      <c r="T210" s="456"/>
      <c r="U210" s="456"/>
      <c r="V210" s="456"/>
      <c r="W210" s="456"/>
      <c r="X210" s="456"/>
      <c r="Y210" s="456"/>
      <c r="Z210" s="456"/>
      <c r="AA210" s="456"/>
      <c r="AB210" s="456"/>
      <c r="AC210" s="456"/>
      <c r="AD210" s="456"/>
      <c r="AE210" s="457"/>
      <c r="AF210" s="455"/>
      <c r="AG210" s="456"/>
      <c r="AH210" s="456"/>
      <c r="AI210" s="456"/>
      <c r="AJ210" s="456"/>
      <c r="AK210" s="456"/>
      <c r="AL210" s="456"/>
      <c r="AM210" s="456"/>
      <c r="AN210" s="457"/>
      <c r="AO210" s="455"/>
      <c r="AP210" s="456"/>
      <c r="AQ210" s="456"/>
      <c r="AR210" s="456"/>
      <c r="AS210" s="456"/>
      <c r="AT210" s="456"/>
      <c r="AU210" s="456"/>
      <c r="AV210" s="456"/>
      <c r="AW210" s="456"/>
      <c r="AX210" s="456"/>
      <c r="AY210" s="456"/>
      <c r="AZ210" s="456"/>
      <c r="BA210" s="456"/>
      <c r="BB210" s="456"/>
      <c r="BC210" s="456"/>
      <c r="BD210" s="456"/>
      <c r="BE210" s="456"/>
      <c r="BF210" s="456"/>
      <c r="BG210" s="457"/>
      <c r="BH210" s="458"/>
      <c r="BI210" s="459"/>
      <c r="BJ210" s="459"/>
      <c r="BK210" s="459"/>
      <c r="BL210" s="459"/>
      <c r="BM210" s="460"/>
      <c r="BN210" s="216"/>
      <c r="BO210" s="216"/>
      <c r="BP210" s="1"/>
      <c r="BQ210" s="120">
        <f>IF($F$3="","",IF(N210=$F$3,COUNTIF(BQ$23:BQ209,"&gt;0")+1,0))</f>
        <v>0</v>
      </c>
      <c r="BR210" s="1"/>
      <c r="BS210" s="20" t="str">
        <f>IF($N210="","",IF(VLOOKUP(VLOOKUP($N210,IMPOSTAZIONI!$E$6:$I$13,5,FALSE),IMPOSTAZIONI!$B$25:$N$32,3,FALSE)=0,"",VLOOKUP(VLOOKUP($N210,IMPOSTAZIONI!$E$6:$I$13,5,FALSE),IMPOSTAZIONI!$B$25:$N$32,3,FALSE)))</f>
        <v/>
      </c>
      <c r="BT210" s="20" t="str">
        <f>IF($N210="","",IF(VLOOKUP(VLOOKUP($N210,IMPOSTAZIONI!$E$6:$I$13,5,FALSE),IMPOSTAZIONI!$B$25:$N$32,6,FALSE)=0,"",VLOOKUP(VLOOKUP($N210,IMPOSTAZIONI!$E$6:$I$13,5,FALSE),IMPOSTAZIONI!$B$25:$N$32,6,FALSE)))</f>
        <v/>
      </c>
      <c r="BU210" s="20" t="str">
        <f>IF($N210="","",IF(VLOOKUP(VLOOKUP($N210,IMPOSTAZIONI!$E$6:$I$13,5,FALSE),IMPOSTAZIONI!$B$25:$N$32,9,FALSE)=0,"",VLOOKUP(VLOOKUP($N210,IMPOSTAZIONI!$E$6:$I$13,5,FALSE),IMPOSTAZIONI!$B$25:$N$32,9,FALSE)))</f>
        <v/>
      </c>
      <c r="BV210" s="20" t="str">
        <f>IF($N210="","",IF(VLOOKUP(VLOOKUP($N210,IMPOSTAZIONI!$E$6:$I$13,5,FALSE),IMPOSTAZIONI!$B$25:$N$32,12,FALSE)=0,"",VLOOKUP(VLOOKUP($N210,IMPOSTAZIONI!$E$6:$I$13,5,FALSE),IMPOSTAZIONI!$B$25:$N$32,12,FALSE)))</f>
        <v/>
      </c>
      <c r="BW210" s="221" t="str">
        <f t="shared" si="80"/>
        <v/>
      </c>
      <c r="BX210" s="221" t="str">
        <f t="shared" si="71"/>
        <v/>
      </c>
      <c r="BY210" s="221">
        <f t="shared" si="72"/>
        <v>0</v>
      </c>
      <c r="BZ210" s="231">
        <f t="shared" si="73"/>
        <v>0</v>
      </c>
      <c r="CA210" s="246">
        <f t="shared" si="74"/>
        <v>0</v>
      </c>
      <c r="CB210" s="246">
        <f t="shared" si="81"/>
        <v>0</v>
      </c>
      <c r="CC210" s="246" t="str">
        <f t="shared" si="82"/>
        <v/>
      </c>
      <c r="CD210" s="246">
        <f t="shared" si="75"/>
        <v>5</v>
      </c>
      <c r="CE210" s="246">
        <f t="shared" si="83"/>
        <v>0</v>
      </c>
      <c r="CF210" s="276">
        <f t="shared" si="86"/>
        <v>0</v>
      </c>
      <c r="CG210" s="277">
        <f t="shared" si="86"/>
        <v>0</v>
      </c>
      <c r="CH210" s="277">
        <f t="shared" si="86"/>
        <v>0</v>
      </c>
      <c r="CI210" s="278">
        <f t="shared" si="86"/>
        <v>0</v>
      </c>
      <c r="CJ210" s="280">
        <f t="shared" si="84"/>
        <v>0</v>
      </c>
      <c r="CK210" s="232">
        <f t="shared" si="76"/>
        <v>0</v>
      </c>
      <c r="CL210" s="1"/>
    </row>
    <row r="211" spans="1:90" ht="18" customHeight="1">
      <c r="A211" s="1"/>
      <c r="B211" s="1"/>
      <c r="C211" s="216"/>
      <c r="D211" s="287" t="str">
        <f t="shared" si="78"/>
        <v/>
      </c>
      <c r="E211" s="449" t="str">
        <f t="shared" si="79"/>
        <v/>
      </c>
      <c r="F211" s="450"/>
      <c r="G211" s="451"/>
      <c r="H211" s="452"/>
      <c r="I211" s="453"/>
      <c r="J211" s="453"/>
      <c r="K211" s="453"/>
      <c r="L211" s="453"/>
      <c r="M211" s="454"/>
      <c r="N211" s="455"/>
      <c r="O211" s="456"/>
      <c r="P211" s="456"/>
      <c r="Q211" s="456"/>
      <c r="R211" s="456"/>
      <c r="S211" s="456"/>
      <c r="T211" s="456"/>
      <c r="U211" s="456"/>
      <c r="V211" s="456"/>
      <c r="W211" s="456"/>
      <c r="X211" s="456"/>
      <c r="Y211" s="456"/>
      <c r="Z211" s="456"/>
      <c r="AA211" s="456"/>
      <c r="AB211" s="456"/>
      <c r="AC211" s="456"/>
      <c r="AD211" s="456"/>
      <c r="AE211" s="457"/>
      <c r="AF211" s="455"/>
      <c r="AG211" s="456"/>
      <c r="AH211" s="456"/>
      <c r="AI211" s="456"/>
      <c r="AJ211" s="456"/>
      <c r="AK211" s="456"/>
      <c r="AL211" s="456"/>
      <c r="AM211" s="456"/>
      <c r="AN211" s="457"/>
      <c r="AO211" s="455"/>
      <c r="AP211" s="456"/>
      <c r="AQ211" s="456"/>
      <c r="AR211" s="456"/>
      <c r="AS211" s="456"/>
      <c r="AT211" s="456"/>
      <c r="AU211" s="456"/>
      <c r="AV211" s="456"/>
      <c r="AW211" s="456"/>
      <c r="AX211" s="456"/>
      <c r="AY211" s="456"/>
      <c r="AZ211" s="456"/>
      <c r="BA211" s="456"/>
      <c r="BB211" s="456"/>
      <c r="BC211" s="456"/>
      <c r="BD211" s="456"/>
      <c r="BE211" s="456"/>
      <c r="BF211" s="456"/>
      <c r="BG211" s="457"/>
      <c r="BH211" s="458"/>
      <c r="BI211" s="459"/>
      <c r="BJ211" s="459"/>
      <c r="BK211" s="459"/>
      <c r="BL211" s="459"/>
      <c r="BM211" s="460"/>
      <c r="BN211" s="216"/>
      <c r="BO211" s="216"/>
      <c r="BP211" s="1"/>
      <c r="BQ211" s="120">
        <f>IF($F$3="","",IF(N211=$F$3,COUNTIF(BQ$23:BQ210,"&gt;0")+1,0))</f>
        <v>0</v>
      </c>
      <c r="BR211" s="1"/>
      <c r="BS211" s="20" t="str">
        <f>IF($N211="","",IF(VLOOKUP(VLOOKUP($N211,IMPOSTAZIONI!$E$6:$I$13,5,FALSE),IMPOSTAZIONI!$B$25:$N$32,3,FALSE)=0,"",VLOOKUP(VLOOKUP($N211,IMPOSTAZIONI!$E$6:$I$13,5,FALSE),IMPOSTAZIONI!$B$25:$N$32,3,FALSE)))</f>
        <v/>
      </c>
      <c r="BT211" s="20" t="str">
        <f>IF($N211="","",IF(VLOOKUP(VLOOKUP($N211,IMPOSTAZIONI!$E$6:$I$13,5,FALSE),IMPOSTAZIONI!$B$25:$N$32,6,FALSE)=0,"",VLOOKUP(VLOOKUP($N211,IMPOSTAZIONI!$E$6:$I$13,5,FALSE),IMPOSTAZIONI!$B$25:$N$32,6,FALSE)))</f>
        <v/>
      </c>
      <c r="BU211" s="20" t="str">
        <f>IF($N211="","",IF(VLOOKUP(VLOOKUP($N211,IMPOSTAZIONI!$E$6:$I$13,5,FALSE),IMPOSTAZIONI!$B$25:$N$32,9,FALSE)=0,"",VLOOKUP(VLOOKUP($N211,IMPOSTAZIONI!$E$6:$I$13,5,FALSE),IMPOSTAZIONI!$B$25:$N$32,9,FALSE)))</f>
        <v/>
      </c>
      <c r="BV211" s="20" t="str">
        <f>IF($N211="","",IF(VLOOKUP(VLOOKUP($N211,IMPOSTAZIONI!$E$6:$I$13,5,FALSE),IMPOSTAZIONI!$B$25:$N$32,12,FALSE)=0,"",VLOOKUP(VLOOKUP($N211,IMPOSTAZIONI!$E$6:$I$13,5,FALSE),IMPOSTAZIONI!$B$25:$N$32,12,FALSE)))</f>
        <v/>
      </c>
      <c r="BW211" s="221" t="str">
        <f t="shared" si="80"/>
        <v/>
      </c>
      <c r="BX211" s="221" t="str">
        <f t="shared" si="71"/>
        <v/>
      </c>
      <c r="BY211" s="221">
        <f t="shared" si="72"/>
        <v>0</v>
      </c>
      <c r="BZ211" s="231">
        <f t="shared" si="73"/>
        <v>0</v>
      </c>
      <c r="CA211" s="246">
        <f t="shared" si="74"/>
        <v>0</v>
      </c>
      <c r="CB211" s="246">
        <f t="shared" si="81"/>
        <v>0</v>
      </c>
      <c r="CC211" s="246" t="str">
        <f t="shared" si="82"/>
        <v/>
      </c>
      <c r="CD211" s="246">
        <f t="shared" si="75"/>
        <v>5</v>
      </c>
      <c r="CE211" s="246">
        <f t="shared" si="83"/>
        <v>0</v>
      </c>
      <c r="CF211" s="276">
        <f t="shared" si="86"/>
        <v>0</v>
      </c>
      <c r="CG211" s="277">
        <f t="shared" si="86"/>
        <v>0</v>
      </c>
      <c r="CH211" s="277">
        <f t="shared" si="86"/>
        <v>0</v>
      </c>
      <c r="CI211" s="278">
        <f t="shared" si="86"/>
        <v>0</v>
      </c>
      <c r="CJ211" s="280">
        <f t="shared" si="84"/>
        <v>0</v>
      </c>
      <c r="CK211" s="232">
        <f t="shared" si="76"/>
        <v>0</v>
      </c>
      <c r="CL211" s="1"/>
    </row>
    <row r="212" spans="1:90" ht="18" customHeight="1">
      <c r="A212" s="1"/>
      <c r="B212" s="1"/>
      <c r="C212" s="216"/>
      <c r="D212" s="287" t="str">
        <f t="shared" si="78"/>
        <v/>
      </c>
      <c r="E212" s="449" t="str">
        <f t="shared" si="79"/>
        <v/>
      </c>
      <c r="F212" s="450"/>
      <c r="G212" s="451"/>
      <c r="H212" s="452"/>
      <c r="I212" s="453"/>
      <c r="J212" s="453"/>
      <c r="K212" s="453"/>
      <c r="L212" s="453"/>
      <c r="M212" s="454"/>
      <c r="N212" s="455"/>
      <c r="O212" s="456"/>
      <c r="P212" s="456"/>
      <c r="Q212" s="456"/>
      <c r="R212" s="456"/>
      <c r="S212" s="456"/>
      <c r="T212" s="456"/>
      <c r="U212" s="456"/>
      <c r="V212" s="456"/>
      <c r="W212" s="456"/>
      <c r="X212" s="456"/>
      <c r="Y212" s="456"/>
      <c r="Z212" s="456"/>
      <c r="AA212" s="456"/>
      <c r="AB212" s="456"/>
      <c r="AC212" s="456"/>
      <c r="AD212" s="456"/>
      <c r="AE212" s="457"/>
      <c r="AF212" s="455"/>
      <c r="AG212" s="456"/>
      <c r="AH212" s="456"/>
      <c r="AI212" s="456"/>
      <c r="AJ212" s="456"/>
      <c r="AK212" s="456"/>
      <c r="AL212" s="456"/>
      <c r="AM212" s="456"/>
      <c r="AN212" s="457"/>
      <c r="AO212" s="455"/>
      <c r="AP212" s="456"/>
      <c r="AQ212" s="456"/>
      <c r="AR212" s="456"/>
      <c r="AS212" s="456"/>
      <c r="AT212" s="456"/>
      <c r="AU212" s="456"/>
      <c r="AV212" s="456"/>
      <c r="AW212" s="456"/>
      <c r="AX212" s="456"/>
      <c r="AY212" s="456"/>
      <c r="AZ212" s="456"/>
      <c r="BA212" s="456"/>
      <c r="BB212" s="456"/>
      <c r="BC212" s="456"/>
      <c r="BD212" s="456"/>
      <c r="BE212" s="456"/>
      <c r="BF212" s="456"/>
      <c r="BG212" s="457"/>
      <c r="BH212" s="458"/>
      <c r="BI212" s="459"/>
      <c r="BJ212" s="459"/>
      <c r="BK212" s="459"/>
      <c r="BL212" s="459"/>
      <c r="BM212" s="460"/>
      <c r="BN212" s="216"/>
      <c r="BO212" s="216"/>
      <c r="BP212" s="1"/>
      <c r="BQ212" s="120">
        <f>IF($F$3="","",IF(N212=$F$3,COUNTIF(BQ$23:BQ211,"&gt;0")+1,0))</f>
        <v>0</v>
      </c>
      <c r="BR212" s="1"/>
      <c r="BS212" s="20" t="str">
        <f>IF($N212="","",IF(VLOOKUP(VLOOKUP($N212,IMPOSTAZIONI!$E$6:$I$13,5,FALSE),IMPOSTAZIONI!$B$25:$N$32,3,FALSE)=0,"",VLOOKUP(VLOOKUP($N212,IMPOSTAZIONI!$E$6:$I$13,5,FALSE),IMPOSTAZIONI!$B$25:$N$32,3,FALSE)))</f>
        <v/>
      </c>
      <c r="BT212" s="20" t="str">
        <f>IF($N212="","",IF(VLOOKUP(VLOOKUP($N212,IMPOSTAZIONI!$E$6:$I$13,5,FALSE),IMPOSTAZIONI!$B$25:$N$32,6,FALSE)=0,"",VLOOKUP(VLOOKUP($N212,IMPOSTAZIONI!$E$6:$I$13,5,FALSE),IMPOSTAZIONI!$B$25:$N$32,6,FALSE)))</f>
        <v/>
      </c>
      <c r="BU212" s="20" t="str">
        <f>IF($N212="","",IF(VLOOKUP(VLOOKUP($N212,IMPOSTAZIONI!$E$6:$I$13,5,FALSE),IMPOSTAZIONI!$B$25:$N$32,9,FALSE)=0,"",VLOOKUP(VLOOKUP($N212,IMPOSTAZIONI!$E$6:$I$13,5,FALSE),IMPOSTAZIONI!$B$25:$N$32,9,FALSE)))</f>
        <v/>
      </c>
      <c r="BV212" s="20" t="str">
        <f>IF($N212="","",IF(VLOOKUP(VLOOKUP($N212,IMPOSTAZIONI!$E$6:$I$13,5,FALSE),IMPOSTAZIONI!$B$25:$N$32,12,FALSE)=0,"",VLOOKUP(VLOOKUP($N212,IMPOSTAZIONI!$E$6:$I$13,5,FALSE),IMPOSTAZIONI!$B$25:$N$32,12,FALSE)))</f>
        <v/>
      </c>
      <c r="BW212" s="221" t="str">
        <f t="shared" si="80"/>
        <v/>
      </c>
      <c r="BX212" s="221" t="str">
        <f t="shared" si="71"/>
        <v/>
      </c>
      <c r="BY212" s="221">
        <f t="shared" si="72"/>
        <v>0</v>
      </c>
      <c r="BZ212" s="231">
        <f t="shared" si="73"/>
        <v>0</v>
      </c>
      <c r="CA212" s="246">
        <f t="shared" si="74"/>
        <v>0</v>
      </c>
      <c r="CB212" s="246">
        <f t="shared" si="81"/>
        <v>0</v>
      </c>
      <c r="CC212" s="246" t="str">
        <f t="shared" si="82"/>
        <v/>
      </c>
      <c r="CD212" s="246">
        <f t="shared" si="75"/>
        <v>5</v>
      </c>
      <c r="CE212" s="246">
        <f t="shared" si="83"/>
        <v>0</v>
      </c>
      <c r="CF212" s="276">
        <f t="shared" si="86"/>
        <v>0</v>
      </c>
      <c r="CG212" s="277">
        <f t="shared" si="86"/>
        <v>0</v>
      </c>
      <c r="CH212" s="277">
        <f t="shared" si="86"/>
        <v>0</v>
      </c>
      <c r="CI212" s="278">
        <f t="shared" si="86"/>
        <v>0</v>
      </c>
      <c r="CJ212" s="280">
        <f t="shared" si="84"/>
        <v>0</v>
      </c>
      <c r="CK212" s="232">
        <f t="shared" si="76"/>
        <v>0</v>
      </c>
      <c r="CL212" s="1"/>
    </row>
    <row r="213" spans="1:90" ht="18" customHeight="1">
      <c r="A213" s="1"/>
      <c r="B213" s="1"/>
      <c r="C213" s="216"/>
      <c r="D213" s="287" t="str">
        <f t="shared" si="78"/>
        <v/>
      </c>
      <c r="E213" s="449" t="str">
        <f t="shared" si="79"/>
        <v/>
      </c>
      <c r="F213" s="450"/>
      <c r="G213" s="451"/>
      <c r="H213" s="452"/>
      <c r="I213" s="453"/>
      <c r="J213" s="453"/>
      <c r="K213" s="453"/>
      <c r="L213" s="453"/>
      <c r="M213" s="454"/>
      <c r="N213" s="455"/>
      <c r="O213" s="456"/>
      <c r="P213" s="456"/>
      <c r="Q213" s="456"/>
      <c r="R213" s="456"/>
      <c r="S213" s="456"/>
      <c r="T213" s="456"/>
      <c r="U213" s="456"/>
      <c r="V213" s="456"/>
      <c r="W213" s="456"/>
      <c r="X213" s="456"/>
      <c r="Y213" s="456"/>
      <c r="Z213" s="456"/>
      <c r="AA213" s="456"/>
      <c r="AB213" s="456"/>
      <c r="AC213" s="456"/>
      <c r="AD213" s="456"/>
      <c r="AE213" s="457"/>
      <c r="AF213" s="455"/>
      <c r="AG213" s="456"/>
      <c r="AH213" s="456"/>
      <c r="AI213" s="456"/>
      <c r="AJ213" s="456"/>
      <c r="AK213" s="456"/>
      <c r="AL213" s="456"/>
      <c r="AM213" s="456"/>
      <c r="AN213" s="457"/>
      <c r="AO213" s="455"/>
      <c r="AP213" s="456"/>
      <c r="AQ213" s="456"/>
      <c r="AR213" s="456"/>
      <c r="AS213" s="456"/>
      <c r="AT213" s="456"/>
      <c r="AU213" s="456"/>
      <c r="AV213" s="456"/>
      <c r="AW213" s="456"/>
      <c r="AX213" s="456"/>
      <c r="AY213" s="456"/>
      <c r="AZ213" s="456"/>
      <c r="BA213" s="456"/>
      <c r="BB213" s="456"/>
      <c r="BC213" s="456"/>
      <c r="BD213" s="456"/>
      <c r="BE213" s="456"/>
      <c r="BF213" s="456"/>
      <c r="BG213" s="457"/>
      <c r="BH213" s="458"/>
      <c r="BI213" s="459"/>
      <c r="BJ213" s="459"/>
      <c r="BK213" s="459"/>
      <c r="BL213" s="459"/>
      <c r="BM213" s="460"/>
      <c r="BN213" s="216"/>
      <c r="BO213" s="216"/>
      <c r="BP213" s="1"/>
      <c r="BQ213" s="120">
        <f>IF($F$3="","",IF(N213=$F$3,COUNTIF(BQ$23:BQ212,"&gt;0")+1,0))</f>
        <v>0</v>
      </c>
      <c r="BR213" s="1"/>
      <c r="BS213" s="20" t="str">
        <f>IF($N213="","",IF(VLOOKUP(VLOOKUP($N213,IMPOSTAZIONI!$E$6:$I$13,5,FALSE),IMPOSTAZIONI!$B$25:$N$32,3,FALSE)=0,"",VLOOKUP(VLOOKUP($N213,IMPOSTAZIONI!$E$6:$I$13,5,FALSE),IMPOSTAZIONI!$B$25:$N$32,3,FALSE)))</f>
        <v/>
      </c>
      <c r="BT213" s="20" t="str">
        <f>IF($N213="","",IF(VLOOKUP(VLOOKUP($N213,IMPOSTAZIONI!$E$6:$I$13,5,FALSE),IMPOSTAZIONI!$B$25:$N$32,6,FALSE)=0,"",VLOOKUP(VLOOKUP($N213,IMPOSTAZIONI!$E$6:$I$13,5,FALSE),IMPOSTAZIONI!$B$25:$N$32,6,FALSE)))</f>
        <v/>
      </c>
      <c r="BU213" s="20" t="str">
        <f>IF($N213="","",IF(VLOOKUP(VLOOKUP($N213,IMPOSTAZIONI!$E$6:$I$13,5,FALSE),IMPOSTAZIONI!$B$25:$N$32,9,FALSE)=0,"",VLOOKUP(VLOOKUP($N213,IMPOSTAZIONI!$E$6:$I$13,5,FALSE),IMPOSTAZIONI!$B$25:$N$32,9,FALSE)))</f>
        <v/>
      </c>
      <c r="BV213" s="20" t="str">
        <f>IF($N213="","",IF(VLOOKUP(VLOOKUP($N213,IMPOSTAZIONI!$E$6:$I$13,5,FALSE),IMPOSTAZIONI!$B$25:$N$32,12,FALSE)=0,"",VLOOKUP(VLOOKUP($N213,IMPOSTAZIONI!$E$6:$I$13,5,FALSE),IMPOSTAZIONI!$B$25:$N$32,12,FALSE)))</f>
        <v/>
      </c>
      <c r="BW213" s="221" t="str">
        <f t="shared" si="80"/>
        <v/>
      </c>
      <c r="BX213" s="221" t="str">
        <f t="shared" si="71"/>
        <v/>
      </c>
      <c r="BY213" s="221">
        <f t="shared" si="72"/>
        <v>0</v>
      </c>
      <c r="BZ213" s="231">
        <f t="shared" si="73"/>
        <v>0</v>
      </c>
      <c r="CA213" s="246">
        <f t="shared" si="74"/>
        <v>0</v>
      </c>
      <c r="CB213" s="246">
        <f t="shared" si="81"/>
        <v>0</v>
      </c>
      <c r="CC213" s="246" t="str">
        <f t="shared" si="82"/>
        <v/>
      </c>
      <c r="CD213" s="246">
        <f t="shared" si="75"/>
        <v>5</v>
      </c>
      <c r="CE213" s="246">
        <f t="shared" si="83"/>
        <v>0</v>
      </c>
      <c r="CF213" s="276">
        <f t="shared" si="86"/>
        <v>0</v>
      </c>
      <c r="CG213" s="277">
        <f t="shared" si="86"/>
        <v>0</v>
      </c>
      <c r="CH213" s="277">
        <f t="shared" si="86"/>
        <v>0</v>
      </c>
      <c r="CI213" s="278">
        <f t="shared" si="86"/>
        <v>0</v>
      </c>
      <c r="CJ213" s="280">
        <f t="shared" si="84"/>
        <v>0</v>
      </c>
      <c r="CK213" s="232">
        <f t="shared" si="76"/>
        <v>0</v>
      </c>
      <c r="CL213" s="1"/>
    </row>
    <row r="214" spans="1:90" ht="18" customHeight="1">
      <c r="A214" s="1"/>
      <c r="B214" s="1"/>
      <c r="C214" s="216"/>
      <c r="D214" s="287" t="str">
        <f t="shared" si="78"/>
        <v/>
      </c>
      <c r="E214" s="449" t="str">
        <f t="shared" si="79"/>
        <v/>
      </c>
      <c r="F214" s="450"/>
      <c r="G214" s="451"/>
      <c r="H214" s="452"/>
      <c r="I214" s="453"/>
      <c r="J214" s="453"/>
      <c r="K214" s="453"/>
      <c r="L214" s="453"/>
      <c r="M214" s="454"/>
      <c r="N214" s="455"/>
      <c r="O214" s="456"/>
      <c r="P214" s="456"/>
      <c r="Q214" s="456"/>
      <c r="R214" s="456"/>
      <c r="S214" s="456"/>
      <c r="T214" s="456"/>
      <c r="U214" s="456"/>
      <c r="V214" s="456"/>
      <c r="W214" s="456"/>
      <c r="X214" s="456"/>
      <c r="Y214" s="456"/>
      <c r="Z214" s="456"/>
      <c r="AA214" s="456"/>
      <c r="AB214" s="456"/>
      <c r="AC214" s="456"/>
      <c r="AD214" s="456"/>
      <c r="AE214" s="457"/>
      <c r="AF214" s="455"/>
      <c r="AG214" s="456"/>
      <c r="AH214" s="456"/>
      <c r="AI214" s="456"/>
      <c r="AJ214" s="456"/>
      <c r="AK214" s="456"/>
      <c r="AL214" s="456"/>
      <c r="AM214" s="456"/>
      <c r="AN214" s="457"/>
      <c r="AO214" s="455"/>
      <c r="AP214" s="456"/>
      <c r="AQ214" s="456"/>
      <c r="AR214" s="456"/>
      <c r="AS214" s="456"/>
      <c r="AT214" s="456"/>
      <c r="AU214" s="456"/>
      <c r="AV214" s="456"/>
      <c r="AW214" s="456"/>
      <c r="AX214" s="456"/>
      <c r="AY214" s="456"/>
      <c r="AZ214" s="456"/>
      <c r="BA214" s="456"/>
      <c r="BB214" s="456"/>
      <c r="BC214" s="456"/>
      <c r="BD214" s="456"/>
      <c r="BE214" s="456"/>
      <c r="BF214" s="456"/>
      <c r="BG214" s="457"/>
      <c r="BH214" s="458"/>
      <c r="BI214" s="459"/>
      <c r="BJ214" s="459"/>
      <c r="BK214" s="459"/>
      <c r="BL214" s="459"/>
      <c r="BM214" s="460"/>
      <c r="BN214" s="216"/>
      <c r="BO214" s="216"/>
      <c r="BP214" s="1"/>
      <c r="BQ214" s="120">
        <f>IF($F$3="","",IF(N214=$F$3,COUNTIF(BQ$23:BQ213,"&gt;0")+1,0))</f>
        <v>0</v>
      </c>
      <c r="BR214" s="1"/>
      <c r="BS214" s="20" t="str">
        <f>IF($N214="","",IF(VLOOKUP(VLOOKUP($N214,IMPOSTAZIONI!$E$6:$I$13,5,FALSE),IMPOSTAZIONI!$B$25:$N$32,3,FALSE)=0,"",VLOOKUP(VLOOKUP($N214,IMPOSTAZIONI!$E$6:$I$13,5,FALSE),IMPOSTAZIONI!$B$25:$N$32,3,FALSE)))</f>
        <v/>
      </c>
      <c r="BT214" s="20" t="str">
        <f>IF($N214="","",IF(VLOOKUP(VLOOKUP($N214,IMPOSTAZIONI!$E$6:$I$13,5,FALSE),IMPOSTAZIONI!$B$25:$N$32,6,FALSE)=0,"",VLOOKUP(VLOOKUP($N214,IMPOSTAZIONI!$E$6:$I$13,5,FALSE),IMPOSTAZIONI!$B$25:$N$32,6,FALSE)))</f>
        <v/>
      </c>
      <c r="BU214" s="20" t="str">
        <f>IF($N214="","",IF(VLOOKUP(VLOOKUP($N214,IMPOSTAZIONI!$E$6:$I$13,5,FALSE),IMPOSTAZIONI!$B$25:$N$32,9,FALSE)=0,"",VLOOKUP(VLOOKUP($N214,IMPOSTAZIONI!$E$6:$I$13,5,FALSE),IMPOSTAZIONI!$B$25:$N$32,9,FALSE)))</f>
        <v/>
      </c>
      <c r="BV214" s="20" t="str">
        <f>IF($N214="","",IF(VLOOKUP(VLOOKUP($N214,IMPOSTAZIONI!$E$6:$I$13,5,FALSE),IMPOSTAZIONI!$B$25:$N$32,12,FALSE)=0,"",VLOOKUP(VLOOKUP($N214,IMPOSTAZIONI!$E$6:$I$13,5,FALSE),IMPOSTAZIONI!$B$25:$N$32,12,FALSE)))</f>
        <v/>
      </c>
      <c r="BW214" s="221" t="str">
        <f t="shared" si="80"/>
        <v/>
      </c>
      <c r="BX214" s="221" t="str">
        <f t="shared" si="71"/>
        <v/>
      </c>
      <c r="BY214" s="221">
        <f t="shared" si="72"/>
        <v>0</v>
      </c>
      <c r="BZ214" s="231">
        <f t="shared" si="73"/>
        <v>0</v>
      </c>
      <c r="CA214" s="246">
        <f t="shared" si="74"/>
        <v>0</v>
      </c>
      <c r="CB214" s="246">
        <f t="shared" si="81"/>
        <v>0</v>
      </c>
      <c r="CC214" s="246" t="str">
        <f t="shared" si="82"/>
        <v/>
      </c>
      <c r="CD214" s="246">
        <f t="shared" si="75"/>
        <v>5</v>
      </c>
      <c r="CE214" s="246">
        <f t="shared" si="83"/>
        <v>0</v>
      </c>
      <c r="CF214" s="276">
        <f t="shared" si="86"/>
        <v>0</v>
      </c>
      <c r="CG214" s="277">
        <f t="shared" si="86"/>
        <v>0</v>
      </c>
      <c r="CH214" s="277">
        <f t="shared" si="86"/>
        <v>0</v>
      </c>
      <c r="CI214" s="278">
        <f t="shared" si="86"/>
        <v>0</v>
      </c>
      <c r="CJ214" s="280">
        <f t="shared" si="84"/>
        <v>0</v>
      </c>
      <c r="CK214" s="232">
        <f t="shared" si="76"/>
        <v>0</v>
      </c>
      <c r="CL214" s="1"/>
    </row>
    <row r="215" spans="1:90" ht="18" customHeight="1">
      <c r="A215" s="1"/>
      <c r="B215" s="1"/>
      <c r="C215" s="216"/>
      <c r="D215" s="287" t="str">
        <f t="shared" si="78"/>
        <v/>
      </c>
      <c r="E215" s="449" t="str">
        <f t="shared" si="79"/>
        <v/>
      </c>
      <c r="F215" s="450"/>
      <c r="G215" s="451"/>
      <c r="H215" s="452"/>
      <c r="I215" s="453"/>
      <c r="J215" s="453"/>
      <c r="K215" s="453"/>
      <c r="L215" s="453"/>
      <c r="M215" s="454"/>
      <c r="N215" s="455"/>
      <c r="O215" s="456"/>
      <c r="P215" s="456"/>
      <c r="Q215" s="456"/>
      <c r="R215" s="456"/>
      <c r="S215" s="456"/>
      <c r="T215" s="456"/>
      <c r="U215" s="456"/>
      <c r="V215" s="456"/>
      <c r="W215" s="456"/>
      <c r="X215" s="456"/>
      <c r="Y215" s="456"/>
      <c r="Z215" s="456"/>
      <c r="AA215" s="456"/>
      <c r="AB215" s="456"/>
      <c r="AC215" s="456"/>
      <c r="AD215" s="456"/>
      <c r="AE215" s="457"/>
      <c r="AF215" s="455"/>
      <c r="AG215" s="456"/>
      <c r="AH215" s="456"/>
      <c r="AI215" s="456"/>
      <c r="AJ215" s="456"/>
      <c r="AK215" s="456"/>
      <c r="AL215" s="456"/>
      <c r="AM215" s="456"/>
      <c r="AN215" s="457"/>
      <c r="AO215" s="455"/>
      <c r="AP215" s="456"/>
      <c r="AQ215" s="456"/>
      <c r="AR215" s="456"/>
      <c r="AS215" s="456"/>
      <c r="AT215" s="456"/>
      <c r="AU215" s="456"/>
      <c r="AV215" s="456"/>
      <c r="AW215" s="456"/>
      <c r="AX215" s="456"/>
      <c r="AY215" s="456"/>
      <c r="AZ215" s="456"/>
      <c r="BA215" s="456"/>
      <c r="BB215" s="456"/>
      <c r="BC215" s="456"/>
      <c r="BD215" s="456"/>
      <c r="BE215" s="456"/>
      <c r="BF215" s="456"/>
      <c r="BG215" s="457"/>
      <c r="BH215" s="458"/>
      <c r="BI215" s="459"/>
      <c r="BJ215" s="459"/>
      <c r="BK215" s="459"/>
      <c r="BL215" s="459"/>
      <c r="BM215" s="460"/>
      <c r="BN215" s="216"/>
      <c r="BO215" s="216"/>
      <c r="BP215" s="1"/>
      <c r="BQ215" s="120">
        <f>IF($F$3="","",IF(N215=$F$3,COUNTIF(BQ$23:BQ214,"&gt;0")+1,0))</f>
        <v>0</v>
      </c>
      <c r="BR215" s="1"/>
      <c r="BS215" s="20" t="str">
        <f>IF($N215="","",IF(VLOOKUP(VLOOKUP($N215,IMPOSTAZIONI!$E$6:$I$13,5,FALSE),IMPOSTAZIONI!$B$25:$N$32,3,FALSE)=0,"",VLOOKUP(VLOOKUP($N215,IMPOSTAZIONI!$E$6:$I$13,5,FALSE),IMPOSTAZIONI!$B$25:$N$32,3,FALSE)))</f>
        <v/>
      </c>
      <c r="BT215" s="20" t="str">
        <f>IF($N215="","",IF(VLOOKUP(VLOOKUP($N215,IMPOSTAZIONI!$E$6:$I$13,5,FALSE),IMPOSTAZIONI!$B$25:$N$32,6,FALSE)=0,"",VLOOKUP(VLOOKUP($N215,IMPOSTAZIONI!$E$6:$I$13,5,FALSE),IMPOSTAZIONI!$B$25:$N$32,6,FALSE)))</f>
        <v/>
      </c>
      <c r="BU215" s="20" t="str">
        <f>IF($N215="","",IF(VLOOKUP(VLOOKUP($N215,IMPOSTAZIONI!$E$6:$I$13,5,FALSE),IMPOSTAZIONI!$B$25:$N$32,9,FALSE)=0,"",VLOOKUP(VLOOKUP($N215,IMPOSTAZIONI!$E$6:$I$13,5,FALSE),IMPOSTAZIONI!$B$25:$N$32,9,FALSE)))</f>
        <v/>
      </c>
      <c r="BV215" s="20" t="str">
        <f>IF($N215="","",IF(VLOOKUP(VLOOKUP($N215,IMPOSTAZIONI!$E$6:$I$13,5,FALSE),IMPOSTAZIONI!$B$25:$N$32,12,FALSE)=0,"",VLOOKUP(VLOOKUP($N215,IMPOSTAZIONI!$E$6:$I$13,5,FALSE),IMPOSTAZIONI!$B$25:$N$32,12,FALSE)))</f>
        <v/>
      </c>
      <c r="BW215" s="221" t="str">
        <f t="shared" si="80"/>
        <v/>
      </c>
      <c r="BX215" s="221" t="str">
        <f t="shared" ref="BX215:BX278" si="87">IF(N215="","",VLOOKUP(N215,$AY$3109:$BM$3116,1,FALSE))</f>
        <v/>
      </c>
      <c r="BY215" s="221">
        <f t="shared" ref="BY215:BY278" si="88">IF(OR(ISERROR(BW215),ISERROR(BX215),AND(H215&gt;0,H215&lt;AD$3140),AND(H215&gt;0,H215&gt;AD$3141)),1,IF(CK215=1,2,0))</f>
        <v>0</v>
      </c>
      <c r="BZ215" s="231">
        <f t="shared" ref="BZ215:BZ278" si="89">IF($F$3="",0,IF($F$3=N215,H215,0))</f>
        <v>0</v>
      </c>
      <c r="CA215" s="246">
        <f t="shared" ref="CA215:CA278" si="90">IF($BN$3&gt;$AY$3147,"",IF(BZ215=0,0,IF(AF215="",0,VLOOKUP(AF215,$AY$3118:$BL$3121,14,FALSE))))</f>
        <v>0</v>
      </c>
      <c r="CB215" s="246">
        <f t="shared" si="81"/>
        <v>0</v>
      </c>
      <c r="CC215" s="246" t="str">
        <f t="shared" si="82"/>
        <v/>
      </c>
      <c r="CD215" s="246">
        <f t="shared" ref="CD215:CD278" si="91">MATCH(BZ215,BZ$23:BZ$3022,0)</f>
        <v>5</v>
      </c>
      <c r="CE215" s="246">
        <f t="shared" si="83"/>
        <v>0</v>
      </c>
      <c r="CF215" s="276">
        <f t="shared" si="86"/>
        <v>0</v>
      </c>
      <c r="CG215" s="277">
        <f t="shared" si="86"/>
        <v>0</v>
      </c>
      <c r="CH215" s="277">
        <f t="shared" si="86"/>
        <v>0</v>
      </c>
      <c r="CI215" s="278">
        <f t="shared" si="86"/>
        <v>0</v>
      </c>
      <c r="CJ215" s="280">
        <f t="shared" si="84"/>
        <v>0</v>
      </c>
      <c r="CK215" s="232">
        <f t="shared" ref="CK215:CK277" si="92">IF(CJ215&gt;1,1,0)</f>
        <v>0</v>
      </c>
      <c r="CL215" s="1"/>
    </row>
    <row r="216" spans="1:90" ht="18" customHeight="1">
      <c r="A216" s="1"/>
      <c r="B216" s="1"/>
      <c r="C216" s="216"/>
      <c r="D216" s="287" t="str">
        <f t="shared" si="78"/>
        <v/>
      </c>
      <c r="E216" s="449" t="str">
        <f t="shared" si="79"/>
        <v/>
      </c>
      <c r="F216" s="450"/>
      <c r="G216" s="451"/>
      <c r="H216" s="452"/>
      <c r="I216" s="453"/>
      <c r="J216" s="453"/>
      <c r="K216" s="453"/>
      <c r="L216" s="453"/>
      <c r="M216" s="454"/>
      <c r="N216" s="455"/>
      <c r="O216" s="456"/>
      <c r="P216" s="456"/>
      <c r="Q216" s="456"/>
      <c r="R216" s="456"/>
      <c r="S216" s="456"/>
      <c r="T216" s="456"/>
      <c r="U216" s="456"/>
      <c r="V216" s="456"/>
      <c r="W216" s="456"/>
      <c r="X216" s="456"/>
      <c r="Y216" s="456"/>
      <c r="Z216" s="456"/>
      <c r="AA216" s="456"/>
      <c r="AB216" s="456"/>
      <c r="AC216" s="456"/>
      <c r="AD216" s="456"/>
      <c r="AE216" s="457"/>
      <c r="AF216" s="455"/>
      <c r="AG216" s="456"/>
      <c r="AH216" s="456"/>
      <c r="AI216" s="456"/>
      <c r="AJ216" s="456"/>
      <c r="AK216" s="456"/>
      <c r="AL216" s="456"/>
      <c r="AM216" s="456"/>
      <c r="AN216" s="457"/>
      <c r="AO216" s="455"/>
      <c r="AP216" s="456"/>
      <c r="AQ216" s="456"/>
      <c r="AR216" s="456"/>
      <c r="AS216" s="456"/>
      <c r="AT216" s="456"/>
      <c r="AU216" s="456"/>
      <c r="AV216" s="456"/>
      <c r="AW216" s="456"/>
      <c r="AX216" s="456"/>
      <c r="AY216" s="456"/>
      <c r="AZ216" s="456"/>
      <c r="BA216" s="456"/>
      <c r="BB216" s="456"/>
      <c r="BC216" s="456"/>
      <c r="BD216" s="456"/>
      <c r="BE216" s="456"/>
      <c r="BF216" s="456"/>
      <c r="BG216" s="457"/>
      <c r="BH216" s="458"/>
      <c r="BI216" s="459"/>
      <c r="BJ216" s="459"/>
      <c r="BK216" s="459"/>
      <c r="BL216" s="459"/>
      <c r="BM216" s="460"/>
      <c r="BN216" s="216"/>
      <c r="BO216" s="216"/>
      <c r="BP216" s="1"/>
      <c r="BQ216" s="120">
        <f>IF($F$3="","",IF(N216=$F$3,COUNTIF(BQ$23:BQ215,"&gt;0")+1,0))</f>
        <v>0</v>
      </c>
      <c r="BR216" s="1"/>
      <c r="BS216" s="20" t="str">
        <f>IF($N216="","",IF(VLOOKUP(VLOOKUP($N216,IMPOSTAZIONI!$E$6:$I$13,5,FALSE),IMPOSTAZIONI!$B$25:$N$32,3,FALSE)=0,"",VLOOKUP(VLOOKUP($N216,IMPOSTAZIONI!$E$6:$I$13,5,FALSE),IMPOSTAZIONI!$B$25:$N$32,3,FALSE)))</f>
        <v/>
      </c>
      <c r="BT216" s="20" t="str">
        <f>IF($N216="","",IF(VLOOKUP(VLOOKUP($N216,IMPOSTAZIONI!$E$6:$I$13,5,FALSE),IMPOSTAZIONI!$B$25:$N$32,6,FALSE)=0,"",VLOOKUP(VLOOKUP($N216,IMPOSTAZIONI!$E$6:$I$13,5,FALSE),IMPOSTAZIONI!$B$25:$N$32,6,FALSE)))</f>
        <v/>
      </c>
      <c r="BU216" s="20" t="str">
        <f>IF($N216="","",IF(VLOOKUP(VLOOKUP($N216,IMPOSTAZIONI!$E$6:$I$13,5,FALSE),IMPOSTAZIONI!$B$25:$N$32,9,FALSE)=0,"",VLOOKUP(VLOOKUP($N216,IMPOSTAZIONI!$E$6:$I$13,5,FALSE),IMPOSTAZIONI!$B$25:$N$32,9,FALSE)))</f>
        <v/>
      </c>
      <c r="BV216" s="20" t="str">
        <f>IF($N216="","",IF(VLOOKUP(VLOOKUP($N216,IMPOSTAZIONI!$E$6:$I$13,5,FALSE),IMPOSTAZIONI!$B$25:$N$32,12,FALSE)=0,"",VLOOKUP(VLOOKUP($N216,IMPOSTAZIONI!$E$6:$I$13,5,FALSE),IMPOSTAZIONI!$B$25:$N$32,12,FALSE)))</f>
        <v/>
      </c>
      <c r="BW216" s="221" t="str">
        <f t="shared" si="80"/>
        <v/>
      </c>
      <c r="BX216" s="221" t="str">
        <f t="shared" si="87"/>
        <v/>
      </c>
      <c r="BY216" s="221">
        <f t="shared" si="88"/>
        <v>0</v>
      </c>
      <c r="BZ216" s="231">
        <f t="shared" si="89"/>
        <v>0</v>
      </c>
      <c r="CA216" s="246">
        <f t="shared" si="90"/>
        <v>0</v>
      </c>
      <c r="CB216" s="246">
        <f t="shared" si="81"/>
        <v>0</v>
      </c>
      <c r="CC216" s="246" t="str">
        <f t="shared" si="82"/>
        <v/>
      </c>
      <c r="CD216" s="246">
        <f t="shared" si="91"/>
        <v>5</v>
      </c>
      <c r="CE216" s="246">
        <f t="shared" si="83"/>
        <v>0</v>
      </c>
      <c r="CF216" s="276">
        <f t="shared" si="86"/>
        <v>0</v>
      </c>
      <c r="CG216" s="277">
        <f t="shared" si="86"/>
        <v>0</v>
      </c>
      <c r="CH216" s="277">
        <f t="shared" si="86"/>
        <v>0</v>
      </c>
      <c r="CI216" s="278">
        <f t="shared" si="86"/>
        <v>0</v>
      </c>
      <c r="CJ216" s="280">
        <f t="shared" si="84"/>
        <v>0</v>
      </c>
      <c r="CK216" s="232">
        <f t="shared" si="92"/>
        <v>0</v>
      </c>
      <c r="CL216" s="1"/>
    </row>
    <row r="217" spans="1:90" ht="18" customHeight="1">
      <c r="A217" s="1"/>
      <c r="B217" s="1"/>
      <c r="C217" s="216"/>
      <c r="D217" s="287" t="str">
        <f t="shared" si="78"/>
        <v/>
      </c>
      <c r="E217" s="449" t="str">
        <f t="shared" si="79"/>
        <v/>
      </c>
      <c r="F217" s="450"/>
      <c r="G217" s="451"/>
      <c r="H217" s="452"/>
      <c r="I217" s="453"/>
      <c r="J217" s="453"/>
      <c r="K217" s="453"/>
      <c r="L217" s="453"/>
      <c r="M217" s="454"/>
      <c r="N217" s="455"/>
      <c r="O217" s="456"/>
      <c r="P217" s="456"/>
      <c r="Q217" s="456"/>
      <c r="R217" s="456"/>
      <c r="S217" s="456"/>
      <c r="T217" s="456"/>
      <c r="U217" s="456"/>
      <c r="V217" s="456"/>
      <c r="W217" s="456"/>
      <c r="X217" s="456"/>
      <c r="Y217" s="456"/>
      <c r="Z217" s="456"/>
      <c r="AA217" s="456"/>
      <c r="AB217" s="456"/>
      <c r="AC217" s="456"/>
      <c r="AD217" s="456"/>
      <c r="AE217" s="457"/>
      <c r="AF217" s="455"/>
      <c r="AG217" s="456"/>
      <c r="AH217" s="456"/>
      <c r="AI217" s="456"/>
      <c r="AJ217" s="456"/>
      <c r="AK217" s="456"/>
      <c r="AL217" s="456"/>
      <c r="AM217" s="456"/>
      <c r="AN217" s="457"/>
      <c r="AO217" s="455"/>
      <c r="AP217" s="456"/>
      <c r="AQ217" s="456"/>
      <c r="AR217" s="456"/>
      <c r="AS217" s="456"/>
      <c r="AT217" s="456"/>
      <c r="AU217" s="456"/>
      <c r="AV217" s="456"/>
      <c r="AW217" s="456"/>
      <c r="AX217" s="456"/>
      <c r="AY217" s="456"/>
      <c r="AZ217" s="456"/>
      <c r="BA217" s="456"/>
      <c r="BB217" s="456"/>
      <c r="BC217" s="456"/>
      <c r="BD217" s="456"/>
      <c r="BE217" s="456"/>
      <c r="BF217" s="456"/>
      <c r="BG217" s="457"/>
      <c r="BH217" s="458"/>
      <c r="BI217" s="459"/>
      <c r="BJ217" s="459"/>
      <c r="BK217" s="459"/>
      <c r="BL217" s="459"/>
      <c r="BM217" s="460"/>
      <c r="BN217" s="216"/>
      <c r="BO217" s="216"/>
      <c r="BP217" s="1"/>
      <c r="BQ217" s="120">
        <f>IF($F$3="","",IF(N217=$F$3,COUNTIF(BQ$23:BQ216,"&gt;0")+1,0))</f>
        <v>0</v>
      </c>
      <c r="BR217" s="1"/>
      <c r="BS217" s="20" t="str">
        <f>IF($N217="","",IF(VLOOKUP(VLOOKUP($N217,IMPOSTAZIONI!$E$6:$I$13,5,FALSE),IMPOSTAZIONI!$B$25:$N$32,3,FALSE)=0,"",VLOOKUP(VLOOKUP($N217,IMPOSTAZIONI!$E$6:$I$13,5,FALSE),IMPOSTAZIONI!$B$25:$N$32,3,FALSE)))</f>
        <v/>
      </c>
      <c r="BT217" s="20" t="str">
        <f>IF($N217="","",IF(VLOOKUP(VLOOKUP($N217,IMPOSTAZIONI!$E$6:$I$13,5,FALSE),IMPOSTAZIONI!$B$25:$N$32,6,FALSE)=0,"",VLOOKUP(VLOOKUP($N217,IMPOSTAZIONI!$E$6:$I$13,5,FALSE),IMPOSTAZIONI!$B$25:$N$32,6,FALSE)))</f>
        <v/>
      </c>
      <c r="BU217" s="20" t="str">
        <f>IF($N217="","",IF(VLOOKUP(VLOOKUP($N217,IMPOSTAZIONI!$E$6:$I$13,5,FALSE),IMPOSTAZIONI!$B$25:$N$32,9,FALSE)=0,"",VLOOKUP(VLOOKUP($N217,IMPOSTAZIONI!$E$6:$I$13,5,FALSE),IMPOSTAZIONI!$B$25:$N$32,9,FALSE)))</f>
        <v/>
      </c>
      <c r="BV217" s="20" t="str">
        <f>IF($N217="","",IF(VLOOKUP(VLOOKUP($N217,IMPOSTAZIONI!$E$6:$I$13,5,FALSE),IMPOSTAZIONI!$B$25:$N$32,12,FALSE)=0,"",VLOOKUP(VLOOKUP($N217,IMPOSTAZIONI!$E$6:$I$13,5,FALSE),IMPOSTAZIONI!$B$25:$N$32,12,FALSE)))</f>
        <v/>
      </c>
      <c r="BW217" s="221" t="str">
        <f t="shared" si="80"/>
        <v/>
      </c>
      <c r="BX217" s="221" t="str">
        <f t="shared" si="87"/>
        <v/>
      </c>
      <c r="BY217" s="221">
        <f t="shared" si="88"/>
        <v>0</v>
      </c>
      <c r="BZ217" s="231">
        <f t="shared" si="89"/>
        <v>0</v>
      </c>
      <c r="CA217" s="246">
        <f t="shared" si="90"/>
        <v>0</v>
      </c>
      <c r="CB217" s="246">
        <f t="shared" si="81"/>
        <v>0</v>
      </c>
      <c r="CC217" s="246" t="str">
        <f t="shared" si="82"/>
        <v/>
      </c>
      <c r="CD217" s="246">
        <f t="shared" si="91"/>
        <v>5</v>
      </c>
      <c r="CE217" s="246">
        <f t="shared" si="83"/>
        <v>0</v>
      </c>
      <c r="CF217" s="276">
        <f t="shared" si="86"/>
        <v>0</v>
      </c>
      <c r="CG217" s="277">
        <f t="shared" si="86"/>
        <v>0</v>
      </c>
      <c r="CH217" s="277">
        <f t="shared" si="86"/>
        <v>0</v>
      </c>
      <c r="CI217" s="278">
        <f t="shared" si="86"/>
        <v>0</v>
      </c>
      <c r="CJ217" s="280">
        <f t="shared" si="84"/>
        <v>0</v>
      </c>
      <c r="CK217" s="232">
        <f t="shared" si="92"/>
        <v>0</v>
      </c>
      <c r="CL217" s="1"/>
    </row>
    <row r="218" spans="1:90" ht="18" customHeight="1">
      <c r="A218" s="1"/>
      <c r="B218" s="1"/>
      <c r="C218" s="216"/>
      <c r="D218" s="287" t="str">
        <f t="shared" si="78"/>
        <v/>
      </c>
      <c r="E218" s="449" t="str">
        <f t="shared" si="79"/>
        <v/>
      </c>
      <c r="F218" s="450"/>
      <c r="G218" s="451"/>
      <c r="H218" s="452"/>
      <c r="I218" s="453"/>
      <c r="J218" s="453"/>
      <c r="K218" s="453"/>
      <c r="L218" s="453"/>
      <c r="M218" s="454"/>
      <c r="N218" s="455"/>
      <c r="O218" s="456"/>
      <c r="P218" s="456"/>
      <c r="Q218" s="456"/>
      <c r="R218" s="456"/>
      <c r="S218" s="456"/>
      <c r="T218" s="456"/>
      <c r="U218" s="456"/>
      <c r="V218" s="456"/>
      <c r="W218" s="456"/>
      <c r="X218" s="456"/>
      <c r="Y218" s="456"/>
      <c r="Z218" s="456"/>
      <c r="AA218" s="456"/>
      <c r="AB218" s="456"/>
      <c r="AC218" s="456"/>
      <c r="AD218" s="456"/>
      <c r="AE218" s="457"/>
      <c r="AF218" s="455"/>
      <c r="AG218" s="456"/>
      <c r="AH218" s="456"/>
      <c r="AI218" s="456"/>
      <c r="AJ218" s="456"/>
      <c r="AK218" s="456"/>
      <c r="AL218" s="456"/>
      <c r="AM218" s="456"/>
      <c r="AN218" s="457"/>
      <c r="AO218" s="455"/>
      <c r="AP218" s="456"/>
      <c r="AQ218" s="456"/>
      <c r="AR218" s="456"/>
      <c r="AS218" s="456"/>
      <c r="AT218" s="456"/>
      <c r="AU218" s="456"/>
      <c r="AV218" s="456"/>
      <c r="AW218" s="456"/>
      <c r="AX218" s="456"/>
      <c r="AY218" s="456"/>
      <c r="AZ218" s="456"/>
      <c r="BA218" s="456"/>
      <c r="BB218" s="456"/>
      <c r="BC218" s="456"/>
      <c r="BD218" s="456"/>
      <c r="BE218" s="456"/>
      <c r="BF218" s="456"/>
      <c r="BG218" s="457"/>
      <c r="BH218" s="458"/>
      <c r="BI218" s="459"/>
      <c r="BJ218" s="459"/>
      <c r="BK218" s="459"/>
      <c r="BL218" s="459"/>
      <c r="BM218" s="460"/>
      <c r="BN218" s="216"/>
      <c r="BO218" s="216"/>
      <c r="BP218" s="1"/>
      <c r="BQ218" s="120">
        <f>IF($F$3="","",IF(N218=$F$3,COUNTIF(BQ$23:BQ217,"&gt;0")+1,0))</f>
        <v>0</v>
      </c>
      <c r="BR218" s="1"/>
      <c r="BS218" s="20" t="str">
        <f>IF($N218="","",IF(VLOOKUP(VLOOKUP($N218,IMPOSTAZIONI!$E$6:$I$13,5,FALSE),IMPOSTAZIONI!$B$25:$N$32,3,FALSE)=0,"",VLOOKUP(VLOOKUP($N218,IMPOSTAZIONI!$E$6:$I$13,5,FALSE),IMPOSTAZIONI!$B$25:$N$32,3,FALSE)))</f>
        <v/>
      </c>
      <c r="BT218" s="20" t="str">
        <f>IF($N218="","",IF(VLOOKUP(VLOOKUP($N218,IMPOSTAZIONI!$E$6:$I$13,5,FALSE),IMPOSTAZIONI!$B$25:$N$32,6,FALSE)=0,"",VLOOKUP(VLOOKUP($N218,IMPOSTAZIONI!$E$6:$I$13,5,FALSE),IMPOSTAZIONI!$B$25:$N$32,6,FALSE)))</f>
        <v/>
      </c>
      <c r="BU218" s="20" t="str">
        <f>IF($N218="","",IF(VLOOKUP(VLOOKUP($N218,IMPOSTAZIONI!$E$6:$I$13,5,FALSE),IMPOSTAZIONI!$B$25:$N$32,9,FALSE)=0,"",VLOOKUP(VLOOKUP($N218,IMPOSTAZIONI!$E$6:$I$13,5,FALSE),IMPOSTAZIONI!$B$25:$N$32,9,FALSE)))</f>
        <v/>
      </c>
      <c r="BV218" s="20" t="str">
        <f>IF($N218="","",IF(VLOOKUP(VLOOKUP($N218,IMPOSTAZIONI!$E$6:$I$13,5,FALSE),IMPOSTAZIONI!$B$25:$N$32,12,FALSE)=0,"",VLOOKUP(VLOOKUP($N218,IMPOSTAZIONI!$E$6:$I$13,5,FALSE),IMPOSTAZIONI!$B$25:$N$32,12,FALSE)))</f>
        <v/>
      </c>
      <c r="BW218" s="221" t="str">
        <f t="shared" si="80"/>
        <v/>
      </c>
      <c r="BX218" s="221" t="str">
        <f t="shared" si="87"/>
        <v/>
      </c>
      <c r="BY218" s="221">
        <f t="shared" si="88"/>
        <v>0</v>
      </c>
      <c r="BZ218" s="231">
        <f t="shared" si="89"/>
        <v>0</v>
      </c>
      <c r="CA218" s="246">
        <f t="shared" si="90"/>
        <v>0</v>
      </c>
      <c r="CB218" s="246">
        <f t="shared" si="81"/>
        <v>0</v>
      </c>
      <c r="CC218" s="246" t="str">
        <f t="shared" si="82"/>
        <v/>
      </c>
      <c r="CD218" s="246">
        <f t="shared" si="91"/>
        <v>5</v>
      </c>
      <c r="CE218" s="246">
        <f t="shared" si="83"/>
        <v>0</v>
      </c>
      <c r="CF218" s="276">
        <f t="shared" si="86"/>
        <v>0</v>
      </c>
      <c r="CG218" s="277">
        <f t="shared" si="86"/>
        <v>0</v>
      </c>
      <c r="CH218" s="277">
        <f t="shared" si="86"/>
        <v>0</v>
      </c>
      <c r="CI218" s="278">
        <f t="shared" si="86"/>
        <v>0</v>
      </c>
      <c r="CJ218" s="280">
        <f t="shared" si="84"/>
        <v>0</v>
      </c>
      <c r="CK218" s="232">
        <f t="shared" si="92"/>
        <v>0</v>
      </c>
      <c r="CL218" s="1"/>
    </row>
    <row r="219" spans="1:90" ht="18" customHeight="1">
      <c r="A219" s="1"/>
      <c r="B219" s="1"/>
      <c r="C219" s="216"/>
      <c r="D219" s="287" t="str">
        <f t="shared" si="78"/>
        <v/>
      </c>
      <c r="E219" s="449" t="str">
        <f t="shared" si="79"/>
        <v/>
      </c>
      <c r="F219" s="450"/>
      <c r="G219" s="451"/>
      <c r="H219" s="452"/>
      <c r="I219" s="453"/>
      <c r="J219" s="453"/>
      <c r="K219" s="453"/>
      <c r="L219" s="453"/>
      <c r="M219" s="454"/>
      <c r="N219" s="455"/>
      <c r="O219" s="456"/>
      <c r="P219" s="456"/>
      <c r="Q219" s="456"/>
      <c r="R219" s="456"/>
      <c r="S219" s="456"/>
      <c r="T219" s="456"/>
      <c r="U219" s="456"/>
      <c r="V219" s="456"/>
      <c r="W219" s="456"/>
      <c r="X219" s="456"/>
      <c r="Y219" s="456"/>
      <c r="Z219" s="456"/>
      <c r="AA219" s="456"/>
      <c r="AB219" s="456"/>
      <c r="AC219" s="456"/>
      <c r="AD219" s="456"/>
      <c r="AE219" s="457"/>
      <c r="AF219" s="455"/>
      <c r="AG219" s="456"/>
      <c r="AH219" s="456"/>
      <c r="AI219" s="456"/>
      <c r="AJ219" s="456"/>
      <c r="AK219" s="456"/>
      <c r="AL219" s="456"/>
      <c r="AM219" s="456"/>
      <c r="AN219" s="457"/>
      <c r="AO219" s="455"/>
      <c r="AP219" s="456"/>
      <c r="AQ219" s="456"/>
      <c r="AR219" s="456"/>
      <c r="AS219" s="456"/>
      <c r="AT219" s="456"/>
      <c r="AU219" s="456"/>
      <c r="AV219" s="456"/>
      <c r="AW219" s="456"/>
      <c r="AX219" s="456"/>
      <c r="AY219" s="456"/>
      <c r="AZ219" s="456"/>
      <c r="BA219" s="456"/>
      <c r="BB219" s="456"/>
      <c r="BC219" s="456"/>
      <c r="BD219" s="456"/>
      <c r="BE219" s="456"/>
      <c r="BF219" s="456"/>
      <c r="BG219" s="457"/>
      <c r="BH219" s="458"/>
      <c r="BI219" s="459"/>
      <c r="BJ219" s="459"/>
      <c r="BK219" s="459"/>
      <c r="BL219" s="459"/>
      <c r="BM219" s="460"/>
      <c r="BN219" s="216"/>
      <c r="BO219" s="216"/>
      <c r="BP219" s="1"/>
      <c r="BQ219" s="120">
        <f>IF($F$3="","",IF(N219=$F$3,COUNTIF(BQ$23:BQ218,"&gt;0")+1,0))</f>
        <v>0</v>
      </c>
      <c r="BR219" s="1"/>
      <c r="BS219" s="20" t="str">
        <f>IF($N219="","",IF(VLOOKUP(VLOOKUP($N219,IMPOSTAZIONI!$E$6:$I$13,5,FALSE),IMPOSTAZIONI!$B$25:$N$32,3,FALSE)=0,"",VLOOKUP(VLOOKUP($N219,IMPOSTAZIONI!$E$6:$I$13,5,FALSE),IMPOSTAZIONI!$B$25:$N$32,3,FALSE)))</f>
        <v/>
      </c>
      <c r="BT219" s="20" t="str">
        <f>IF($N219="","",IF(VLOOKUP(VLOOKUP($N219,IMPOSTAZIONI!$E$6:$I$13,5,FALSE),IMPOSTAZIONI!$B$25:$N$32,6,FALSE)=0,"",VLOOKUP(VLOOKUP($N219,IMPOSTAZIONI!$E$6:$I$13,5,FALSE),IMPOSTAZIONI!$B$25:$N$32,6,FALSE)))</f>
        <v/>
      </c>
      <c r="BU219" s="20" t="str">
        <f>IF($N219="","",IF(VLOOKUP(VLOOKUP($N219,IMPOSTAZIONI!$E$6:$I$13,5,FALSE),IMPOSTAZIONI!$B$25:$N$32,9,FALSE)=0,"",VLOOKUP(VLOOKUP($N219,IMPOSTAZIONI!$E$6:$I$13,5,FALSE),IMPOSTAZIONI!$B$25:$N$32,9,FALSE)))</f>
        <v/>
      </c>
      <c r="BV219" s="20" t="str">
        <f>IF($N219="","",IF(VLOOKUP(VLOOKUP($N219,IMPOSTAZIONI!$E$6:$I$13,5,FALSE),IMPOSTAZIONI!$B$25:$N$32,12,FALSE)=0,"",VLOOKUP(VLOOKUP($N219,IMPOSTAZIONI!$E$6:$I$13,5,FALSE),IMPOSTAZIONI!$B$25:$N$32,12,FALSE)))</f>
        <v/>
      </c>
      <c r="BW219" s="221" t="str">
        <f t="shared" si="80"/>
        <v/>
      </c>
      <c r="BX219" s="221" t="str">
        <f t="shared" si="87"/>
        <v/>
      </c>
      <c r="BY219" s="221">
        <f t="shared" si="88"/>
        <v>0</v>
      </c>
      <c r="BZ219" s="231">
        <f t="shared" si="89"/>
        <v>0</v>
      </c>
      <c r="CA219" s="246">
        <f t="shared" si="90"/>
        <v>0</v>
      </c>
      <c r="CB219" s="246">
        <f t="shared" si="81"/>
        <v>0</v>
      </c>
      <c r="CC219" s="246" t="str">
        <f t="shared" si="82"/>
        <v/>
      </c>
      <c r="CD219" s="246">
        <f t="shared" si="91"/>
        <v>5</v>
      </c>
      <c r="CE219" s="246">
        <f t="shared" si="83"/>
        <v>0</v>
      </c>
      <c r="CF219" s="276">
        <f t="shared" si="86"/>
        <v>0</v>
      </c>
      <c r="CG219" s="277">
        <f t="shared" si="86"/>
        <v>0</v>
      </c>
      <c r="CH219" s="277">
        <f t="shared" si="86"/>
        <v>0</v>
      </c>
      <c r="CI219" s="278">
        <f t="shared" si="86"/>
        <v>0</v>
      </c>
      <c r="CJ219" s="280">
        <f t="shared" si="84"/>
        <v>0</v>
      </c>
      <c r="CK219" s="232">
        <f t="shared" si="92"/>
        <v>0</v>
      </c>
      <c r="CL219" s="1"/>
    </row>
    <row r="220" spans="1:90" ht="18" customHeight="1">
      <c r="A220" s="1"/>
      <c r="B220" s="1"/>
      <c r="C220" s="216"/>
      <c r="D220" s="287" t="str">
        <f t="shared" si="78"/>
        <v/>
      </c>
      <c r="E220" s="449" t="str">
        <f t="shared" si="79"/>
        <v/>
      </c>
      <c r="F220" s="450"/>
      <c r="G220" s="451"/>
      <c r="H220" s="452"/>
      <c r="I220" s="453"/>
      <c r="J220" s="453"/>
      <c r="K220" s="453"/>
      <c r="L220" s="453"/>
      <c r="M220" s="454"/>
      <c r="N220" s="455"/>
      <c r="O220" s="456"/>
      <c r="P220" s="456"/>
      <c r="Q220" s="456"/>
      <c r="R220" s="456"/>
      <c r="S220" s="456"/>
      <c r="T220" s="456"/>
      <c r="U220" s="456"/>
      <c r="V220" s="456"/>
      <c r="W220" s="456"/>
      <c r="X220" s="456"/>
      <c r="Y220" s="456"/>
      <c r="Z220" s="456"/>
      <c r="AA220" s="456"/>
      <c r="AB220" s="456"/>
      <c r="AC220" s="456"/>
      <c r="AD220" s="456"/>
      <c r="AE220" s="457"/>
      <c r="AF220" s="455"/>
      <c r="AG220" s="456"/>
      <c r="AH220" s="456"/>
      <c r="AI220" s="456"/>
      <c r="AJ220" s="456"/>
      <c r="AK220" s="456"/>
      <c r="AL220" s="456"/>
      <c r="AM220" s="456"/>
      <c r="AN220" s="457"/>
      <c r="AO220" s="455"/>
      <c r="AP220" s="456"/>
      <c r="AQ220" s="456"/>
      <c r="AR220" s="456"/>
      <c r="AS220" s="456"/>
      <c r="AT220" s="456"/>
      <c r="AU220" s="456"/>
      <c r="AV220" s="456"/>
      <c r="AW220" s="456"/>
      <c r="AX220" s="456"/>
      <c r="AY220" s="456"/>
      <c r="AZ220" s="456"/>
      <c r="BA220" s="456"/>
      <c r="BB220" s="456"/>
      <c r="BC220" s="456"/>
      <c r="BD220" s="456"/>
      <c r="BE220" s="456"/>
      <c r="BF220" s="456"/>
      <c r="BG220" s="457"/>
      <c r="BH220" s="458"/>
      <c r="BI220" s="459"/>
      <c r="BJ220" s="459"/>
      <c r="BK220" s="459"/>
      <c r="BL220" s="459"/>
      <c r="BM220" s="460"/>
      <c r="BN220" s="216"/>
      <c r="BO220" s="216"/>
      <c r="BP220" s="1"/>
      <c r="BQ220" s="120">
        <f>IF($F$3="","",IF(N220=$F$3,COUNTIF(BQ$23:BQ219,"&gt;0")+1,0))</f>
        <v>0</v>
      </c>
      <c r="BR220" s="1"/>
      <c r="BS220" s="20" t="str">
        <f>IF($N220="","",IF(VLOOKUP(VLOOKUP($N220,IMPOSTAZIONI!$E$6:$I$13,5,FALSE),IMPOSTAZIONI!$B$25:$N$32,3,FALSE)=0,"",VLOOKUP(VLOOKUP($N220,IMPOSTAZIONI!$E$6:$I$13,5,FALSE),IMPOSTAZIONI!$B$25:$N$32,3,FALSE)))</f>
        <v/>
      </c>
      <c r="BT220" s="20" t="str">
        <f>IF($N220="","",IF(VLOOKUP(VLOOKUP($N220,IMPOSTAZIONI!$E$6:$I$13,5,FALSE),IMPOSTAZIONI!$B$25:$N$32,6,FALSE)=0,"",VLOOKUP(VLOOKUP($N220,IMPOSTAZIONI!$E$6:$I$13,5,FALSE),IMPOSTAZIONI!$B$25:$N$32,6,FALSE)))</f>
        <v/>
      </c>
      <c r="BU220" s="20" t="str">
        <f>IF($N220="","",IF(VLOOKUP(VLOOKUP($N220,IMPOSTAZIONI!$E$6:$I$13,5,FALSE),IMPOSTAZIONI!$B$25:$N$32,9,FALSE)=0,"",VLOOKUP(VLOOKUP($N220,IMPOSTAZIONI!$E$6:$I$13,5,FALSE),IMPOSTAZIONI!$B$25:$N$32,9,FALSE)))</f>
        <v/>
      </c>
      <c r="BV220" s="20" t="str">
        <f>IF($N220="","",IF(VLOOKUP(VLOOKUP($N220,IMPOSTAZIONI!$E$6:$I$13,5,FALSE),IMPOSTAZIONI!$B$25:$N$32,12,FALSE)=0,"",VLOOKUP(VLOOKUP($N220,IMPOSTAZIONI!$E$6:$I$13,5,FALSE),IMPOSTAZIONI!$B$25:$N$32,12,FALSE)))</f>
        <v/>
      </c>
      <c r="BW220" s="221" t="str">
        <f t="shared" si="80"/>
        <v/>
      </c>
      <c r="BX220" s="221" t="str">
        <f t="shared" si="87"/>
        <v/>
      </c>
      <c r="BY220" s="221">
        <f t="shared" si="88"/>
        <v>0</v>
      </c>
      <c r="BZ220" s="231">
        <f t="shared" si="89"/>
        <v>0</v>
      </c>
      <c r="CA220" s="246">
        <f t="shared" si="90"/>
        <v>0</v>
      </c>
      <c r="CB220" s="246">
        <f t="shared" si="81"/>
        <v>0</v>
      </c>
      <c r="CC220" s="246" t="str">
        <f t="shared" si="82"/>
        <v/>
      </c>
      <c r="CD220" s="246">
        <f t="shared" si="91"/>
        <v>5</v>
      </c>
      <c r="CE220" s="246">
        <f t="shared" si="83"/>
        <v>0</v>
      </c>
      <c r="CF220" s="276">
        <f t="shared" si="86"/>
        <v>0</v>
      </c>
      <c r="CG220" s="277">
        <f t="shared" si="86"/>
        <v>0</v>
      </c>
      <c r="CH220" s="277">
        <f t="shared" si="86"/>
        <v>0</v>
      </c>
      <c r="CI220" s="278">
        <f t="shared" si="86"/>
        <v>0</v>
      </c>
      <c r="CJ220" s="280">
        <f t="shared" si="84"/>
        <v>0</v>
      </c>
      <c r="CK220" s="232">
        <f t="shared" si="92"/>
        <v>0</v>
      </c>
      <c r="CL220" s="1"/>
    </row>
    <row r="221" spans="1:90" ht="18" customHeight="1">
      <c r="A221" s="1"/>
      <c r="B221" s="1"/>
      <c r="C221" s="216"/>
      <c r="D221" s="287" t="str">
        <f t="shared" si="78"/>
        <v/>
      </c>
      <c r="E221" s="449" t="str">
        <f t="shared" si="79"/>
        <v/>
      </c>
      <c r="F221" s="450"/>
      <c r="G221" s="451"/>
      <c r="H221" s="452"/>
      <c r="I221" s="453"/>
      <c r="J221" s="453"/>
      <c r="K221" s="453"/>
      <c r="L221" s="453"/>
      <c r="M221" s="454"/>
      <c r="N221" s="455"/>
      <c r="O221" s="456"/>
      <c r="P221" s="456"/>
      <c r="Q221" s="456"/>
      <c r="R221" s="456"/>
      <c r="S221" s="456"/>
      <c r="T221" s="456"/>
      <c r="U221" s="456"/>
      <c r="V221" s="456"/>
      <c r="W221" s="456"/>
      <c r="X221" s="456"/>
      <c r="Y221" s="456"/>
      <c r="Z221" s="456"/>
      <c r="AA221" s="456"/>
      <c r="AB221" s="456"/>
      <c r="AC221" s="456"/>
      <c r="AD221" s="456"/>
      <c r="AE221" s="457"/>
      <c r="AF221" s="455"/>
      <c r="AG221" s="456"/>
      <c r="AH221" s="456"/>
      <c r="AI221" s="456"/>
      <c r="AJ221" s="456"/>
      <c r="AK221" s="456"/>
      <c r="AL221" s="456"/>
      <c r="AM221" s="456"/>
      <c r="AN221" s="457"/>
      <c r="AO221" s="455"/>
      <c r="AP221" s="456"/>
      <c r="AQ221" s="456"/>
      <c r="AR221" s="456"/>
      <c r="AS221" s="456"/>
      <c r="AT221" s="456"/>
      <c r="AU221" s="456"/>
      <c r="AV221" s="456"/>
      <c r="AW221" s="456"/>
      <c r="AX221" s="456"/>
      <c r="AY221" s="456"/>
      <c r="AZ221" s="456"/>
      <c r="BA221" s="456"/>
      <c r="BB221" s="456"/>
      <c r="BC221" s="456"/>
      <c r="BD221" s="456"/>
      <c r="BE221" s="456"/>
      <c r="BF221" s="456"/>
      <c r="BG221" s="457"/>
      <c r="BH221" s="458"/>
      <c r="BI221" s="459"/>
      <c r="BJ221" s="459"/>
      <c r="BK221" s="459"/>
      <c r="BL221" s="459"/>
      <c r="BM221" s="460"/>
      <c r="BN221" s="216"/>
      <c r="BO221" s="216"/>
      <c r="BP221" s="1"/>
      <c r="BQ221" s="120">
        <f>IF($F$3="","",IF(N221=$F$3,COUNTIF(BQ$23:BQ220,"&gt;0")+1,0))</f>
        <v>0</v>
      </c>
      <c r="BR221" s="1"/>
      <c r="BS221" s="20" t="str">
        <f>IF($N221="","",IF(VLOOKUP(VLOOKUP($N221,IMPOSTAZIONI!$E$6:$I$13,5,FALSE),IMPOSTAZIONI!$B$25:$N$32,3,FALSE)=0,"",VLOOKUP(VLOOKUP($N221,IMPOSTAZIONI!$E$6:$I$13,5,FALSE),IMPOSTAZIONI!$B$25:$N$32,3,FALSE)))</f>
        <v/>
      </c>
      <c r="BT221" s="20" t="str">
        <f>IF($N221="","",IF(VLOOKUP(VLOOKUP($N221,IMPOSTAZIONI!$E$6:$I$13,5,FALSE),IMPOSTAZIONI!$B$25:$N$32,6,FALSE)=0,"",VLOOKUP(VLOOKUP($N221,IMPOSTAZIONI!$E$6:$I$13,5,FALSE),IMPOSTAZIONI!$B$25:$N$32,6,FALSE)))</f>
        <v/>
      </c>
      <c r="BU221" s="20" t="str">
        <f>IF($N221="","",IF(VLOOKUP(VLOOKUP($N221,IMPOSTAZIONI!$E$6:$I$13,5,FALSE),IMPOSTAZIONI!$B$25:$N$32,9,FALSE)=0,"",VLOOKUP(VLOOKUP($N221,IMPOSTAZIONI!$E$6:$I$13,5,FALSE),IMPOSTAZIONI!$B$25:$N$32,9,FALSE)))</f>
        <v/>
      </c>
      <c r="BV221" s="20" t="str">
        <f>IF($N221="","",IF(VLOOKUP(VLOOKUP($N221,IMPOSTAZIONI!$E$6:$I$13,5,FALSE),IMPOSTAZIONI!$B$25:$N$32,12,FALSE)=0,"",VLOOKUP(VLOOKUP($N221,IMPOSTAZIONI!$E$6:$I$13,5,FALSE),IMPOSTAZIONI!$B$25:$N$32,12,FALSE)))</f>
        <v/>
      </c>
      <c r="BW221" s="221" t="str">
        <f t="shared" si="80"/>
        <v/>
      </c>
      <c r="BX221" s="221" t="str">
        <f t="shared" si="87"/>
        <v/>
      </c>
      <c r="BY221" s="221">
        <f t="shared" si="88"/>
        <v>0</v>
      </c>
      <c r="BZ221" s="231">
        <f t="shared" si="89"/>
        <v>0</v>
      </c>
      <c r="CA221" s="246">
        <f t="shared" si="90"/>
        <v>0</v>
      </c>
      <c r="CB221" s="246">
        <f t="shared" si="81"/>
        <v>0</v>
      </c>
      <c r="CC221" s="246" t="str">
        <f t="shared" si="82"/>
        <v/>
      </c>
      <c r="CD221" s="246">
        <f t="shared" si="91"/>
        <v>5</v>
      </c>
      <c r="CE221" s="246">
        <f t="shared" si="83"/>
        <v>0</v>
      </c>
      <c r="CF221" s="276">
        <f t="shared" si="86"/>
        <v>0</v>
      </c>
      <c r="CG221" s="277">
        <f t="shared" si="86"/>
        <v>0</v>
      </c>
      <c r="CH221" s="277">
        <f t="shared" si="86"/>
        <v>0</v>
      </c>
      <c r="CI221" s="278">
        <f t="shared" si="86"/>
        <v>0</v>
      </c>
      <c r="CJ221" s="280">
        <f t="shared" si="84"/>
        <v>0</v>
      </c>
      <c r="CK221" s="232">
        <f t="shared" si="92"/>
        <v>0</v>
      </c>
      <c r="CL221" s="1"/>
    </row>
    <row r="222" spans="1:90" ht="18" customHeight="1">
      <c r="A222" s="1"/>
      <c r="B222" s="1"/>
      <c r="C222" s="216"/>
      <c r="D222" s="287" t="str">
        <f t="shared" si="78"/>
        <v/>
      </c>
      <c r="E222" s="449" t="str">
        <f t="shared" si="79"/>
        <v/>
      </c>
      <c r="F222" s="450"/>
      <c r="G222" s="451"/>
      <c r="H222" s="452"/>
      <c r="I222" s="453"/>
      <c r="J222" s="453"/>
      <c r="K222" s="453"/>
      <c r="L222" s="453"/>
      <c r="M222" s="454"/>
      <c r="N222" s="455"/>
      <c r="O222" s="456"/>
      <c r="P222" s="456"/>
      <c r="Q222" s="456"/>
      <c r="R222" s="456"/>
      <c r="S222" s="456"/>
      <c r="T222" s="456"/>
      <c r="U222" s="456"/>
      <c r="V222" s="456"/>
      <c r="W222" s="456"/>
      <c r="X222" s="456"/>
      <c r="Y222" s="456"/>
      <c r="Z222" s="456"/>
      <c r="AA222" s="456"/>
      <c r="AB222" s="456"/>
      <c r="AC222" s="456"/>
      <c r="AD222" s="456"/>
      <c r="AE222" s="457"/>
      <c r="AF222" s="455"/>
      <c r="AG222" s="456"/>
      <c r="AH222" s="456"/>
      <c r="AI222" s="456"/>
      <c r="AJ222" s="456"/>
      <c r="AK222" s="456"/>
      <c r="AL222" s="456"/>
      <c r="AM222" s="456"/>
      <c r="AN222" s="457"/>
      <c r="AO222" s="455"/>
      <c r="AP222" s="456"/>
      <c r="AQ222" s="456"/>
      <c r="AR222" s="456"/>
      <c r="AS222" s="456"/>
      <c r="AT222" s="456"/>
      <c r="AU222" s="456"/>
      <c r="AV222" s="456"/>
      <c r="AW222" s="456"/>
      <c r="AX222" s="456"/>
      <c r="AY222" s="456"/>
      <c r="AZ222" s="456"/>
      <c r="BA222" s="456"/>
      <c r="BB222" s="456"/>
      <c r="BC222" s="456"/>
      <c r="BD222" s="456"/>
      <c r="BE222" s="456"/>
      <c r="BF222" s="456"/>
      <c r="BG222" s="457"/>
      <c r="BH222" s="458"/>
      <c r="BI222" s="459"/>
      <c r="BJ222" s="459"/>
      <c r="BK222" s="459"/>
      <c r="BL222" s="459"/>
      <c r="BM222" s="460"/>
      <c r="BN222" s="216"/>
      <c r="BO222" s="216"/>
      <c r="BP222" s="1"/>
      <c r="BQ222" s="120">
        <f>IF($F$3="","",IF(N222=$F$3,COUNTIF(BQ$23:BQ221,"&gt;0")+1,0))</f>
        <v>0</v>
      </c>
      <c r="BR222" s="1"/>
      <c r="BS222" s="20" t="str">
        <f>IF($N222="","",IF(VLOOKUP(VLOOKUP($N222,IMPOSTAZIONI!$E$6:$I$13,5,FALSE),IMPOSTAZIONI!$B$25:$N$32,3,FALSE)=0,"",VLOOKUP(VLOOKUP($N222,IMPOSTAZIONI!$E$6:$I$13,5,FALSE),IMPOSTAZIONI!$B$25:$N$32,3,FALSE)))</f>
        <v/>
      </c>
      <c r="BT222" s="20" t="str">
        <f>IF($N222="","",IF(VLOOKUP(VLOOKUP($N222,IMPOSTAZIONI!$E$6:$I$13,5,FALSE),IMPOSTAZIONI!$B$25:$N$32,6,FALSE)=0,"",VLOOKUP(VLOOKUP($N222,IMPOSTAZIONI!$E$6:$I$13,5,FALSE),IMPOSTAZIONI!$B$25:$N$32,6,FALSE)))</f>
        <v/>
      </c>
      <c r="BU222" s="20" t="str">
        <f>IF($N222="","",IF(VLOOKUP(VLOOKUP($N222,IMPOSTAZIONI!$E$6:$I$13,5,FALSE),IMPOSTAZIONI!$B$25:$N$32,9,FALSE)=0,"",VLOOKUP(VLOOKUP($N222,IMPOSTAZIONI!$E$6:$I$13,5,FALSE),IMPOSTAZIONI!$B$25:$N$32,9,FALSE)))</f>
        <v/>
      </c>
      <c r="BV222" s="20" t="str">
        <f>IF($N222="","",IF(VLOOKUP(VLOOKUP($N222,IMPOSTAZIONI!$E$6:$I$13,5,FALSE),IMPOSTAZIONI!$B$25:$N$32,12,FALSE)=0,"",VLOOKUP(VLOOKUP($N222,IMPOSTAZIONI!$E$6:$I$13,5,FALSE),IMPOSTAZIONI!$B$25:$N$32,12,FALSE)))</f>
        <v/>
      </c>
      <c r="BW222" s="221" t="str">
        <f t="shared" si="80"/>
        <v/>
      </c>
      <c r="BX222" s="221" t="str">
        <f t="shared" si="87"/>
        <v/>
      </c>
      <c r="BY222" s="221">
        <f t="shared" si="88"/>
        <v>0</v>
      </c>
      <c r="BZ222" s="231">
        <f t="shared" si="89"/>
        <v>0</v>
      </c>
      <c r="CA222" s="246">
        <f t="shared" si="90"/>
        <v>0</v>
      </c>
      <c r="CB222" s="246">
        <f t="shared" si="81"/>
        <v>0</v>
      </c>
      <c r="CC222" s="246" t="str">
        <f t="shared" si="82"/>
        <v/>
      </c>
      <c r="CD222" s="246">
        <f t="shared" si="91"/>
        <v>5</v>
      </c>
      <c r="CE222" s="246">
        <f t="shared" si="83"/>
        <v>0</v>
      </c>
      <c r="CF222" s="276">
        <f t="shared" si="86"/>
        <v>0</v>
      </c>
      <c r="CG222" s="277">
        <f t="shared" si="86"/>
        <v>0</v>
      </c>
      <c r="CH222" s="277">
        <f t="shared" si="86"/>
        <v>0</v>
      </c>
      <c r="CI222" s="278">
        <f t="shared" si="86"/>
        <v>0</v>
      </c>
      <c r="CJ222" s="280">
        <f t="shared" si="84"/>
        <v>0</v>
      </c>
      <c r="CK222" s="232">
        <f t="shared" si="92"/>
        <v>0</v>
      </c>
      <c r="CL222" s="1"/>
    </row>
    <row r="223" spans="1:90" ht="18" customHeight="1">
      <c r="A223" s="1"/>
      <c r="B223" s="1"/>
      <c r="C223" s="216"/>
      <c r="D223" s="287" t="str">
        <f t="shared" si="78"/>
        <v/>
      </c>
      <c r="E223" s="449" t="str">
        <f t="shared" si="79"/>
        <v/>
      </c>
      <c r="F223" s="450"/>
      <c r="G223" s="451"/>
      <c r="H223" s="452"/>
      <c r="I223" s="453"/>
      <c r="J223" s="453"/>
      <c r="K223" s="453"/>
      <c r="L223" s="453"/>
      <c r="M223" s="454"/>
      <c r="N223" s="455"/>
      <c r="O223" s="456"/>
      <c r="P223" s="456"/>
      <c r="Q223" s="456"/>
      <c r="R223" s="456"/>
      <c r="S223" s="456"/>
      <c r="T223" s="456"/>
      <c r="U223" s="456"/>
      <c r="V223" s="456"/>
      <c r="W223" s="456"/>
      <c r="X223" s="456"/>
      <c r="Y223" s="456"/>
      <c r="Z223" s="456"/>
      <c r="AA223" s="456"/>
      <c r="AB223" s="456"/>
      <c r="AC223" s="456"/>
      <c r="AD223" s="456"/>
      <c r="AE223" s="457"/>
      <c r="AF223" s="455"/>
      <c r="AG223" s="456"/>
      <c r="AH223" s="456"/>
      <c r="AI223" s="456"/>
      <c r="AJ223" s="456"/>
      <c r="AK223" s="456"/>
      <c r="AL223" s="456"/>
      <c r="AM223" s="456"/>
      <c r="AN223" s="457"/>
      <c r="AO223" s="455"/>
      <c r="AP223" s="456"/>
      <c r="AQ223" s="456"/>
      <c r="AR223" s="456"/>
      <c r="AS223" s="456"/>
      <c r="AT223" s="456"/>
      <c r="AU223" s="456"/>
      <c r="AV223" s="456"/>
      <c r="AW223" s="456"/>
      <c r="AX223" s="456"/>
      <c r="AY223" s="456"/>
      <c r="AZ223" s="456"/>
      <c r="BA223" s="456"/>
      <c r="BB223" s="456"/>
      <c r="BC223" s="456"/>
      <c r="BD223" s="456"/>
      <c r="BE223" s="456"/>
      <c r="BF223" s="456"/>
      <c r="BG223" s="457"/>
      <c r="BH223" s="458"/>
      <c r="BI223" s="459"/>
      <c r="BJ223" s="459"/>
      <c r="BK223" s="459"/>
      <c r="BL223" s="459"/>
      <c r="BM223" s="460"/>
      <c r="BN223" s="216"/>
      <c r="BO223" s="216"/>
      <c r="BP223" s="1"/>
      <c r="BQ223" s="120">
        <f>IF($F$3="","",IF(N223=$F$3,COUNTIF(BQ$23:BQ222,"&gt;0")+1,0))</f>
        <v>0</v>
      </c>
      <c r="BR223" s="1"/>
      <c r="BS223" s="20" t="str">
        <f>IF($N223="","",IF(VLOOKUP(VLOOKUP($N223,IMPOSTAZIONI!$E$6:$I$13,5,FALSE),IMPOSTAZIONI!$B$25:$N$32,3,FALSE)=0,"",VLOOKUP(VLOOKUP($N223,IMPOSTAZIONI!$E$6:$I$13,5,FALSE),IMPOSTAZIONI!$B$25:$N$32,3,FALSE)))</f>
        <v/>
      </c>
      <c r="BT223" s="20" t="str">
        <f>IF($N223="","",IF(VLOOKUP(VLOOKUP($N223,IMPOSTAZIONI!$E$6:$I$13,5,FALSE),IMPOSTAZIONI!$B$25:$N$32,6,FALSE)=0,"",VLOOKUP(VLOOKUP($N223,IMPOSTAZIONI!$E$6:$I$13,5,FALSE),IMPOSTAZIONI!$B$25:$N$32,6,FALSE)))</f>
        <v/>
      </c>
      <c r="BU223" s="20" t="str">
        <f>IF($N223="","",IF(VLOOKUP(VLOOKUP($N223,IMPOSTAZIONI!$E$6:$I$13,5,FALSE),IMPOSTAZIONI!$B$25:$N$32,9,FALSE)=0,"",VLOOKUP(VLOOKUP($N223,IMPOSTAZIONI!$E$6:$I$13,5,FALSE),IMPOSTAZIONI!$B$25:$N$32,9,FALSE)))</f>
        <v/>
      </c>
      <c r="BV223" s="20" t="str">
        <f>IF($N223="","",IF(VLOOKUP(VLOOKUP($N223,IMPOSTAZIONI!$E$6:$I$13,5,FALSE),IMPOSTAZIONI!$B$25:$N$32,12,FALSE)=0,"",VLOOKUP(VLOOKUP($N223,IMPOSTAZIONI!$E$6:$I$13,5,FALSE),IMPOSTAZIONI!$B$25:$N$32,12,FALSE)))</f>
        <v/>
      </c>
      <c r="BW223" s="221" t="str">
        <f t="shared" si="80"/>
        <v/>
      </c>
      <c r="BX223" s="221" t="str">
        <f t="shared" si="87"/>
        <v/>
      </c>
      <c r="BY223" s="221">
        <f t="shared" si="88"/>
        <v>0</v>
      </c>
      <c r="BZ223" s="231">
        <f t="shared" si="89"/>
        <v>0</v>
      </c>
      <c r="CA223" s="246">
        <f t="shared" si="90"/>
        <v>0</v>
      </c>
      <c r="CB223" s="246">
        <f t="shared" si="81"/>
        <v>0</v>
      </c>
      <c r="CC223" s="246" t="str">
        <f t="shared" si="82"/>
        <v/>
      </c>
      <c r="CD223" s="246">
        <f t="shared" si="91"/>
        <v>5</v>
      </c>
      <c r="CE223" s="246">
        <f t="shared" si="83"/>
        <v>0</v>
      </c>
      <c r="CF223" s="276">
        <f t="shared" ref="CF223:CI242" si="93">COUNTIF($CE$23:$CE$3022,CONCATENATE($CD223,CF$21))</f>
        <v>0</v>
      </c>
      <c r="CG223" s="277">
        <f t="shared" si="93"/>
        <v>0</v>
      </c>
      <c r="CH223" s="277">
        <f t="shared" si="93"/>
        <v>0</v>
      </c>
      <c r="CI223" s="278">
        <f t="shared" si="93"/>
        <v>0</v>
      </c>
      <c r="CJ223" s="280">
        <f t="shared" si="84"/>
        <v>0</v>
      </c>
      <c r="CK223" s="232">
        <f t="shared" si="92"/>
        <v>0</v>
      </c>
      <c r="CL223" s="1"/>
    </row>
    <row r="224" spans="1:90" ht="18" customHeight="1">
      <c r="A224" s="1"/>
      <c r="B224" s="1"/>
      <c r="C224" s="216"/>
      <c r="D224" s="287" t="str">
        <f t="shared" si="78"/>
        <v/>
      </c>
      <c r="E224" s="449" t="str">
        <f t="shared" si="79"/>
        <v/>
      </c>
      <c r="F224" s="450"/>
      <c r="G224" s="451"/>
      <c r="H224" s="452"/>
      <c r="I224" s="453"/>
      <c r="J224" s="453"/>
      <c r="K224" s="453"/>
      <c r="L224" s="453"/>
      <c r="M224" s="454"/>
      <c r="N224" s="455"/>
      <c r="O224" s="456"/>
      <c r="P224" s="456"/>
      <c r="Q224" s="456"/>
      <c r="R224" s="456"/>
      <c r="S224" s="456"/>
      <c r="T224" s="456"/>
      <c r="U224" s="456"/>
      <c r="V224" s="456"/>
      <c r="W224" s="456"/>
      <c r="X224" s="456"/>
      <c r="Y224" s="456"/>
      <c r="Z224" s="456"/>
      <c r="AA224" s="456"/>
      <c r="AB224" s="456"/>
      <c r="AC224" s="456"/>
      <c r="AD224" s="456"/>
      <c r="AE224" s="457"/>
      <c r="AF224" s="455"/>
      <c r="AG224" s="456"/>
      <c r="AH224" s="456"/>
      <c r="AI224" s="456"/>
      <c r="AJ224" s="456"/>
      <c r="AK224" s="456"/>
      <c r="AL224" s="456"/>
      <c r="AM224" s="456"/>
      <c r="AN224" s="457"/>
      <c r="AO224" s="455"/>
      <c r="AP224" s="456"/>
      <c r="AQ224" s="456"/>
      <c r="AR224" s="456"/>
      <c r="AS224" s="456"/>
      <c r="AT224" s="456"/>
      <c r="AU224" s="456"/>
      <c r="AV224" s="456"/>
      <c r="AW224" s="456"/>
      <c r="AX224" s="456"/>
      <c r="AY224" s="456"/>
      <c r="AZ224" s="456"/>
      <c r="BA224" s="456"/>
      <c r="BB224" s="456"/>
      <c r="BC224" s="456"/>
      <c r="BD224" s="456"/>
      <c r="BE224" s="456"/>
      <c r="BF224" s="456"/>
      <c r="BG224" s="457"/>
      <c r="BH224" s="458"/>
      <c r="BI224" s="459"/>
      <c r="BJ224" s="459"/>
      <c r="BK224" s="459"/>
      <c r="BL224" s="459"/>
      <c r="BM224" s="460"/>
      <c r="BN224" s="216"/>
      <c r="BO224" s="216"/>
      <c r="BP224" s="1"/>
      <c r="BQ224" s="120">
        <f>IF($F$3="","",IF(N224=$F$3,COUNTIF(BQ$23:BQ223,"&gt;0")+1,0))</f>
        <v>0</v>
      </c>
      <c r="BR224" s="1"/>
      <c r="BS224" s="20" t="str">
        <f>IF($N224="","",IF(VLOOKUP(VLOOKUP($N224,IMPOSTAZIONI!$E$6:$I$13,5,FALSE),IMPOSTAZIONI!$B$25:$N$32,3,FALSE)=0,"",VLOOKUP(VLOOKUP($N224,IMPOSTAZIONI!$E$6:$I$13,5,FALSE),IMPOSTAZIONI!$B$25:$N$32,3,FALSE)))</f>
        <v/>
      </c>
      <c r="BT224" s="20" t="str">
        <f>IF($N224="","",IF(VLOOKUP(VLOOKUP($N224,IMPOSTAZIONI!$E$6:$I$13,5,FALSE),IMPOSTAZIONI!$B$25:$N$32,6,FALSE)=0,"",VLOOKUP(VLOOKUP($N224,IMPOSTAZIONI!$E$6:$I$13,5,FALSE),IMPOSTAZIONI!$B$25:$N$32,6,FALSE)))</f>
        <v/>
      </c>
      <c r="BU224" s="20" t="str">
        <f>IF($N224="","",IF(VLOOKUP(VLOOKUP($N224,IMPOSTAZIONI!$E$6:$I$13,5,FALSE),IMPOSTAZIONI!$B$25:$N$32,9,FALSE)=0,"",VLOOKUP(VLOOKUP($N224,IMPOSTAZIONI!$E$6:$I$13,5,FALSE),IMPOSTAZIONI!$B$25:$N$32,9,FALSE)))</f>
        <v/>
      </c>
      <c r="BV224" s="20" t="str">
        <f>IF($N224="","",IF(VLOOKUP(VLOOKUP($N224,IMPOSTAZIONI!$E$6:$I$13,5,FALSE),IMPOSTAZIONI!$B$25:$N$32,12,FALSE)=0,"",VLOOKUP(VLOOKUP($N224,IMPOSTAZIONI!$E$6:$I$13,5,FALSE),IMPOSTAZIONI!$B$25:$N$32,12,FALSE)))</f>
        <v/>
      </c>
      <c r="BW224" s="221" t="str">
        <f t="shared" si="80"/>
        <v/>
      </c>
      <c r="BX224" s="221" t="str">
        <f t="shared" si="87"/>
        <v/>
      </c>
      <c r="BY224" s="221">
        <f t="shared" si="88"/>
        <v>0</v>
      </c>
      <c r="BZ224" s="231">
        <f t="shared" si="89"/>
        <v>0</v>
      </c>
      <c r="CA224" s="246">
        <f t="shared" si="90"/>
        <v>0</v>
      </c>
      <c r="CB224" s="246">
        <f t="shared" si="81"/>
        <v>0</v>
      </c>
      <c r="CC224" s="246" t="str">
        <f t="shared" si="82"/>
        <v/>
      </c>
      <c r="CD224" s="246">
        <f t="shared" si="91"/>
        <v>5</v>
      </c>
      <c r="CE224" s="246">
        <f t="shared" si="83"/>
        <v>0</v>
      </c>
      <c r="CF224" s="276">
        <f t="shared" si="93"/>
        <v>0</v>
      </c>
      <c r="CG224" s="277">
        <f t="shared" si="93"/>
        <v>0</v>
      </c>
      <c r="CH224" s="277">
        <f t="shared" si="93"/>
        <v>0</v>
      </c>
      <c r="CI224" s="278">
        <f t="shared" si="93"/>
        <v>0</v>
      </c>
      <c r="CJ224" s="280">
        <f t="shared" si="84"/>
        <v>0</v>
      </c>
      <c r="CK224" s="232">
        <f t="shared" si="92"/>
        <v>0</v>
      </c>
      <c r="CL224" s="1"/>
    </row>
    <row r="225" spans="1:90" ht="18" customHeight="1">
      <c r="A225" s="1"/>
      <c r="B225" s="1"/>
      <c r="C225" s="216"/>
      <c r="D225" s="287" t="str">
        <f t="shared" si="78"/>
        <v/>
      </c>
      <c r="E225" s="449" t="str">
        <f t="shared" si="79"/>
        <v/>
      </c>
      <c r="F225" s="450"/>
      <c r="G225" s="451"/>
      <c r="H225" s="452"/>
      <c r="I225" s="453"/>
      <c r="J225" s="453"/>
      <c r="K225" s="453"/>
      <c r="L225" s="453"/>
      <c r="M225" s="454"/>
      <c r="N225" s="455"/>
      <c r="O225" s="456"/>
      <c r="P225" s="456"/>
      <c r="Q225" s="456"/>
      <c r="R225" s="456"/>
      <c r="S225" s="456"/>
      <c r="T225" s="456"/>
      <c r="U225" s="456"/>
      <c r="V225" s="456"/>
      <c r="W225" s="456"/>
      <c r="X225" s="456"/>
      <c r="Y225" s="456"/>
      <c r="Z225" s="456"/>
      <c r="AA225" s="456"/>
      <c r="AB225" s="456"/>
      <c r="AC225" s="456"/>
      <c r="AD225" s="456"/>
      <c r="AE225" s="457"/>
      <c r="AF225" s="455"/>
      <c r="AG225" s="456"/>
      <c r="AH225" s="456"/>
      <c r="AI225" s="456"/>
      <c r="AJ225" s="456"/>
      <c r="AK225" s="456"/>
      <c r="AL225" s="456"/>
      <c r="AM225" s="456"/>
      <c r="AN225" s="457"/>
      <c r="AO225" s="455"/>
      <c r="AP225" s="456"/>
      <c r="AQ225" s="456"/>
      <c r="AR225" s="456"/>
      <c r="AS225" s="456"/>
      <c r="AT225" s="456"/>
      <c r="AU225" s="456"/>
      <c r="AV225" s="456"/>
      <c r="AW225" s="456"/>
      <c r="AX225" s="456"/>
      <c r="AY225" s="456"/>
      <c r="AZ225" s="456"/>
      <c r="BA225" s="456"/>
      <c r="BB225" s="456"/>
      <c r="BC225" s="456"/>
      <c r="BD225" s="456"/>
      <c r="BE225" s="456"/>
      <c r="BF225" s="456"/>
      <c r="BG225" s="457"/>
      <c r="BH225" s="458"/>
      <c r="BI225" s="459"/>
      <c r="BJ225" s="459"/>
      <c r="BK225" s="459"/>
      <c r="BL225" s="459"/>
      <c r="BM225" s="460"/>
      <c r="BN225" s="216"/>
      <c r="BO225" s="216"/>
      <c r="BP225" s="1"/>
      <c r="BQ225" s="120">
        <f>IF($F$3="","",IF(N225=$F$3,COUNTIF(BQ$23:BQ224,"&gt;0")+1,0))</f>
        <v>0</v>
      </c>
      <c r="BR225" s="1"/>
      <c r="BS225" s="20" t="str">
        <f>IF($N225="","",IF(VLOOKUP(VLOOKUP($N225,IMPOSTAZIONI!$E$6:$I$13,5,FALSE),IMPOSTAZIONI!$B$25:$N$32,3,FALSE)=0,"",VLOOKUP(VLOOKUP($N225,IMPOSTAZIONI!$E$6:$I$13,5,FALSE),IMPOSTAZIONI!$B$25:$N$32,3,FALSE)))</f>
        <v/>
      </c>
      <c r="BT225" s="20" t="str">
        <f>IF($N225="","",IF(VLOOKUP(VLOOKUP($N225,IMPOSTAZIONI!$E$6:$I$13,5,FALSE),IMPOSTAZIONI!$B$25:$N$32,6,FALSE)=0,"",VLOOKUP(VLOOKUP($N225,IMPOSTAZIONI!$E$6:$I$13,5,FALSE),IMPOSTAZIONI!$B$25:$N$32,6,FALSE)))</f>
        <v/>
      </c>
      <c r="BU225" s="20" t="str">
        <f>IF($N225="","",IF(VLOOKUP(VLOOKUP($N225,IMPOSTAZIONI!$E$6:$I$13,5,FALSE),IMPOSTAZIONI!$B$25:$N$32,9,FALSE)=0,"",VLOOKUP(VLOOKUP($N225,IMPOSTAZIONI!$E$6:$I$13,5,FALSE),IMPOSTAZIONI!$B$25:$N$32,9,FALSE)))</f>
        <v/>
      </c>
      <c r="BV225" s="20" t="str">
        <f>IF($N225="","",IF(VLOOKUP(VLOOKUP($N225,IMPOSTAZIONI!$E$6:$I$13,5,FALSE),IMPOSTAZIONI!$B$25:$N$32,12,FALSE)=0,"",VLOOKUP(VLOOKUP($N225,IMPOSTAZIONI!$E$6:$I$13,5,FALSE),IMPOSTAZIONI!$B$25:$N$32,12,FALSE)))</f>
        <v/>
      </c>
      <c r="BW225" s="221" t="str">
        <f t="shared" si="80"/>
        <v/>
      </c>
      <c r="BX225" s="221" t="str">
        <f t="shared" si="87"/>
        <v/>
      </c>
      <c r="BY225" s="221">
        <f t="shared" si="88"/>
        <v>0</v>
      </c>
      <c r="BZ225" s="231">
        <f t="shared" si="89"/>
        <v>0</v>
      </c>
      <c r="CA225" s="246">
        <f t="shared" si="90"/>
        <v>0</v>
      </c>
      <c r="CB225" s="246">
        <f t="shared" si="81"/>
        <v>0</v>
      </c>
      <c r="CC225" s="246" t="str">
        <f t="shared" si="82"/>
        <v/>
      </c>
      <c r="CD225" s="246">
        <f t="shared" si="91"/>
        <v>5</v>
      </c>
      <c r="CE225" s="246">
        <f t="shared" si="83"/>
        <v>0</v>
      </c>
      <c r="CF225" s="276">
        <f t="shared" si="93"/>
        <v>0</v>
      </c>
      <c r="CG225" s="277">
        <f t="shared" si="93"/>
        <v>0</v>
      </c>
      <c r="CH225" s="277">
        <f t="shared" si="93"/>
        <v>0</v>
      </c>
      <c r="CI225" s="278">
        <f t="shared" si="93"/>
        <v>0</v>
      </c>
      <c r="CJ225" s="280">
        <f t="shared" si="84"/>
        <v>0</v>
      </c>
      <c r="CK225" s="232">
        <f t="shared" si="92"/>
        <v>0</v>
      </c>
      <c r="CL225" s="1"/>
    </row>
    <row r="226" spans="1:90" ht="18" customHeight="1">
      <c r="A226" s="1"/>
      <c r="B226" s="1"/>
      <c r="C226" s="216"/>
      <c r="D226" s="287" t="str">
        <f t="shared" si="78"/>
        <v/>
      </c>
      <c r="E226" s="449" t="str">
        <f t="shared" si="79"/>
        <v/>
      </c>
      <c r="F226" s="450"/>
      <c r="G226" s="451"/>
      <c r="H226" s="452"/>
      <c r="I226" s="453"/>
      <c r="J226" s="453"/>
      <c r="K226" s="453"/>
      <c r="L226" s="453"/>
      <c r="M226" s="454"/>
      <c r="N226" s="455"/>
      <c r="O226" s="456"/>
      <c r="P226" s="456"/>
      <c r="Q226" s="456"/>
      <c r="R226" s="456"/>
      <c r="S226" s="456"/>
      <c r="T226" s="456"/>
      <c r="U226" s="456"/>
      <c r="V226" s="456"/>
      <c r="W226" s="456"/>
      <c r="X226" s="456"/>
      <c r="Y226" s="456"/>
      <c r="Z226" s="456"/>
      <c r="AA226" s="456"/>
      <c r="AB226" s="456"/>
      <c r="AC226" s="456"/>
      <c r="AD226" s="456"/>
      <c r="AE226" s="457"/>
      <c r="AF226" s="455"/>
      <c r="AG226" s="456"/>
      <c r="AH226" s="456"/>
      <c r="AI226" s="456"/>
      <c r="AJ226" s="456"/>
      <c r="AK226" s="456"/>
      <c r="AL226" s="456"/>
      <c r="AM226" s="456"/>
      <c r="AN226" s="457"/>
      <c r="AO226" s="455"/>
      <c r="AP226" s="456"/>
      <c r="AQ226" s="456"/>
      <c r="AR226" s="456"/>
      <c r="AS226" s="456"/>
      <c r="AT226" s="456"/>
      <c r="AU226" s="456"/>
      <c r="AV226" s="456"/>
      <c r="AW226" s="456"/>
      <c r="AX226" s="456"/>
      <c r="AY226" s="456"/>
      <c r="AZ226" s="456"/>
      <c r="BA226" s="456"/>
      <c r="BB226" s="456"/>
      <c r="BC226" s="456"/>
      <c r="BD226" s="456"/>
      <c r="BE226" s="456"/>
      <c r="BF226" s="456"/>
      <c r="BG226" s="457"/>
      <c r="BH226" s="458"/>
      <c r="BI226" s="459"/>
      <c r="BJ226" s="459"/>
      <c r="BK226" s="459"/>
      <c r="BL226" s="459"/>
      <c r="BM226" s="460"/>
      <c r="BN226" s="216"/>
      <c r="BO226" s="216"/>
      <c r="BP226" s="1"/>
      <c r="BQ226" s="120">
        <f>IF($F$3="","",IF(N226=$F$3,COUNTIF(BQ$23:BQ225,"&gt;0")+1,0))</f>
        <v>0</v>
      </c>
      <c r="BR226" s="1"/>
      <c r="BS226" s="20" t="str">
        <f>IF($N226="","",IF(VLOOKUP(VLOOKUP($N226,IMPOSTAZIONI!$E$6:$I$13,5,FALSE),IMPOSTAZIONI!$B$25:$N$32,3,FALSE)=0,"",VLOOKUP(VLOOKUP($N226,IMPOSTAZIONI!$E$6:$I$13,5,FALSE),IMPOSTAZIONI!$B$25:$N$32,3,FALSE)))</f>
        <v/>
      </c>
      <c r="BT226" s="20" t="str">
        <f>IF($N226="","",IF(VLOOKUP(VLOOKUP($N226,IMPOSTAZIONI!$E$6:$I$13,5,FALSE),IMPOSTAZIONI!$B$25:$N$32,6,FALSE)=0,"",VLOOKUP(VLOOKUP($N226,IMPOSTAZIONI!$E$6:$I$13,5,FALSE),IMPOSTAZIONI!$B$25:$N$32,6,FALSE)))</f>
        <v/>
      </c>
      <c r="BU226" s="20" t="str">
        <f>IF($N226="","",IF(VLOOKUP(VLOOKUP($N226,IMPOSTAZIONI!$E$6:$I$13,5,FALSE),IMPOSTAZIONI!$B$25:$N$32,9,FALSE)=0,"",VLOOKUP(VLOOKUP($N226,IMPOSTAZIONI!$E$6:$I$13,5,FALSE),IMPOSTAZIONI!$B$25:$N$32,9,FALSE)))</f>
        <v/>
      </c>
      <c r="BV226" s="20" t="str">
        <f>IF($N226="","",IF(VLOOKUP(VLOOKUP($N226,IMPOSTAZIONI!$E$6:$I$13,5,FALSE),IMPOSTAZIONI!$B$25:$N$32,12,FALSE)=0,"",VLOOKUP(VLOOKUP($N226,IMPOSTAZIONI!$E$6:$I$13,5,FALSE),IMPOSTAZIONI!$B$25:$N$32,12,FALSE)))</f>
        <v/>
      </c>
      <c r="BW226" s="221" t="str">
        <f t="shared" si="80"/>
        <v/>
      </c>
      <c r="BX226" s="221" t="str">
        <f t="shared" si="87"/>
        <v/>
      </c>
      <c r="BY226" s="221">
        <f t="shared" si="88"/>
        <v>0</v>
      </c>
      <c r="BZ226" s="231">
        <f t="shared" si="89"/>
        <v>0</v>
      </c>
      <c r="CA226" s="246">
        <f t="shared" si="90"/>
        <v>0</v>
      </c>
      <c r="CB226" s="246">
        <f t="shared" si="81"/>
        <v>0</v>
      </c>
      <c r="CC226" s="246" t="str">
        <f t="shared" si="82"/>
        <v/>
      </c>
      <c r="CD226" s="246">
        <f t="shared" si="91"/>
        <v>5</v>
      </c>
      <c r="CE226" s="246">
        <f t="shared" si="83"/>
        <v>0</v>
      </c>
      <c r="CF226" s="276">
        <f t="shared" si="93"/>
        <v>0</v>
      </c>
      <c r="CG226" s="277">
        <f t="shared" si="93"/>
        <v>0</v>
      </c>
      <c r="CH226" s="277">
        <f t="shared" si="93"/>
        <v>0</v>
      </c>
      <c r="CI226" s="278">
        <f t="shared" si="93"/>
        <v>0</v>
      </c>
      <c r="CJ226" s="280">
        <f t="shared" si="84"/>
        <v>0</v>
      </c>
      <c r="CK226" s="232">
        <f t="shared" si="92"/>
        <v>0</v>
      </c>
      <c r="CL226" s="1"/>
    </row>
    <row r="227" spans="1:90" ht="18" customHeight="1">
      <c r="A227" s="1"/>
      <c r="B227" s="1"/>
      <c r="C227" s="216"/>
      <c r="D227" s="287" t="str">
        <f t="shared" si="78"/>
        <v/>
      </c>
      <c r="E227" s="449" t="str">
        <f t="shared" si="79"/>
        <v/>
      </c>
      <c r="F227" s="450"/>
      <c r="G227" s="451"/>
      <c r="H227" s="452"/>
      <c r="I227" s="453"/>
      <c r="J227" s="453"/>
      <c r="K227" s="453"/>
      <c r="L227" s="453"/>
      <c r="M227" s="454"/>
      <c r="N227" s="455"/>
      <c r="O227" s="456"/>
      <c r="P227" s="456"/>
      <c r="Q227" s="456"/>
      <c r="R227" s="456"/>
      <c r="S227" s="456"/>
      <c r="T227" s="456"/>
      <c r="U227" s="456"/>
      <c r="V227" s="456"/>
      <c r="W227" s="456"/>
      <c r="X227" s="456"/>
      <c r="Y227" s="456"/>
      <c r="Z227" s="456"/>
      <c r="AA227" s="456"/>
      <c r="AB227" s="456"/>
      <c r="AC227" s="456"/>
      <c r="AD227" s="456"/>
      <c r="AE227" s="457"/>
      <c r="AF227" s="455"/>
      <c r="AG227" s="456"/>
      <c r="AH227" s="456"/>
      <c r="AI227" s="456"/>
      <c r="AJ227" s="456"/>
      <c r="AK227" s="456"/>
      <c r="AL227" s="456"/>
      <c r="AM227" s="456"/>
      <c r="AN227" s="457"/>
      <c r="AO227" s="455"/>
      <c r="AP227" s="456"/>
      <c r="AQ227" s="456"/>
      <c r="AR227" s="456"/>
      <c r="AS227" s="456"/>
      <c r="AT227" s="456"/>
      <c r="AU227" s="456"/>
      <c r="AV227" s="456"/>
      <c r="AW227" s="456"/>
      <c r="AX227" s="456"/>
      <c r="AY227" s="456"/>
      <c r="AZ227" s="456"/>
      <c r="BA227" s="456"/>
      <c r="BB227" s="456"/>
      <c r="BC227" s="456"/>
      <c r="BD227" s="456"/>
      <c r="BE227" s="456"/>
      <c r="BF227" s="456"/>
      <c r="BG227" s="457"/>
      <c r="BH227" s="458"/>
      <c r="BI227" s="459"/>
      <c r="BJ227" s="459"/>
      <c r="BK227" s="459"/>
      <c r="BL227" s="459"/>
      <c r="BM227" s="460"/>
      <c r="BN227" s="216"/>
      <c r="BO227" s="216"/>
      <c r="BP227" s="1"/>
      <c r="BQ227" s="120">
        <f>IF($F$3="","",IF(N227=$F$3,COUNTIF(BQ$23:BQ226,"&gt;0")+1,0))</f>
        <v>0</v>
      </c>
      <c r="BR227" s="1"/>
      <c r="BS227" s="20" t="str">
        <f>IF($N227="","",IF(VLOOKUP(VLOOKUP($N227,IMPOSTAZIONI!$E$6:$I$13,5,FALSE),IMPOSTAZIONI!$B$25:$N$32,3,FALSE)=0,"",VLOOKUP(VLOOKUP($N227,IMPOSTAZIONI!$E$6:$I$13,5,FALSE),IMPOSTAZIONI!$B$25:$N$32,3,FALSE)))</f>
        <v/>
      </c>
      <c r="BT227" s="20" t="str">
        <f>IF($N227="","",IF(VLOOKUP(VLOOKUP($N227,IMPOSTAZIONI!$E$6:$I$13,5,FALSE),IMPOSTAZIONI!$B$25:$N$32,6,FALSE)=0,"",VLOOKUP(VLOOKUP($N227,IMPOSTAZIONI!$E$6:$I$13,5,FALSE),IMPOSTAZIONI!$B$25:$N$32,6,FALSE)))</f>
        <v/>
      </c>
      <c r="BU227" s="20" t="str">
        <f>IF($N227="","",IF(VLOOKUP(VLOOKUP($N227,IMPOSTAZIONI!$E$6:$I$13,5,FALSE),IMPOSTAZIONI!$B$25:$N$32,9,FALSE)=0,"",VLOOKUP(VLOOKUP($N227,IMPOSTAZIONI!$E$6:$I$13,5,FALSE),IMPOSTAZIONI!$B$25:$N$32,9,FALSE)))</f>
        <v/>
      </c>
      <c r="BV227" s="20" t="str">
        <f>IF($N227="","",IF(VLOOKUP(VLOOKUP($N227,IMPOSTAZIONI!$E$6:$I$13,5,FALSE),IMPOSTAZIONI!$B$25:$N$32,12,FALSE)=0,"",VLOOKUP(VLOOKUP($N227,IMPOSTAZIONI!$E$6:$I$13,5,FALSE),IMPOSTAZIONI!$B$25:$N$32,12,FALSE)))</f>
        <v/>
      </c>
      <c r="BW227" s="221" t="str">
        <f t="shared" si="80"/>
        <v/>
      </c>
      <c r="BX227" s="221" t="str">
        <f t="shared" si="87"/>
        <v/>
      </c>
      <c r="BY227" s="221">
        <f t="shared" si="88"/>
        <v>0</v>
      </c>
      <c r="BZ227" s="231">
        <f t="shared" si="89"/>
        <v>0</v>
      </c>
      <c r="CA227" s="246">
        <f t="shared" si="90"/>
        <v>0</v>
      </c>
      <c r="CB227" s="246">
        <f t="shared" si="81"/>
        <v>0</v>
      </c>
      <c r="CC227" s="246" t="str">
        <f t="shared" si="82"/>
        <v/>
      </c>
      <c r="CD227" s="246">
        <f t="shared" si="91"/>
        <v>5</v>
      </c>
      <c r="CE227" s="246">
        <f t="shared" si="83"/>
        <v>0</v>
      </c>
      <c r="CF227" s="276">
        <f t="shared" si="93"/>
        <v>0</v>
      </c>
      <c r="CG227" s="277">
        <f t="shared" si="93"/>
        <v>0</v>
      </c>
      <c r="CH227" s="277">
        <f t="shared" si="93"/>
        <v>0</v>
      </c>
      <c r="CI227" s="278">
        <f t="shared" si="93"/>
        <v>0</v>
      </c>
      <c r="CJ227" s="280">
        <f t="shared" si="84"/>
        <v>0</v>
      </c>
      <c r="CK227" s="232">
        <f t="shared" si="92"/>
        <v>0</v>
      </c>
      <c r="CL227" s="1"/>
    </row>
    <row r="228" spans="1:90" ht="18" customHeight="1">
      <c r="A228" s="1"/>
      <c r="B228" s="1"/>
      <c r="C228" s="216"/>
      <c r="D228" s="287" t="str">
        <f t="shared" si="78"/>
        <v/>
      </c>
      <c r="E228" s="449" t="str">
        <f t="shared" si="79"/>
        <v/>
      </c>
      <c r="F228" s="450"/>
      <c r="G228" s="451"/>
      <c r="H228" s="452"/>
      <c r="I228" s="453"/>
      <c r="J228" s="453"/>
      <c r="K228" s="453"/>
      <c r="L228" s="453"/>
      <c r="M228" s="454"/>
      <c r="N228" s="455"/>
      <c r="O228" s="456"/>
      <c r="P228" s="456"/>
      <c r="Q228" s="456"/>
      <c r="R228" s="456"/>
      <c r="S228" s="456"/>
      <c r="T228" s="456"/>
      <c r="U228" s="456"/>
      <c r="V228" s="456"/>
      <c r="W228" s="456"/>
      <c r="X228" s="456"/>
      <c r="Y228" s="456"/>
      <c r="Z228" s="456"/>
      <c r="AA228" s="456"/>
      <c r="AB228" s="456"/>
      <c r="AC228" s="456"/>
      <c r="AD228" s="456"/>
      <c r="AE228" s="457"/>
      <c r="AF228" s="455"/>
      <c r="AG228" s="456"/>
      <c r="AH228" s="456"/>
      <c r="AI228" s="456"/>
      <c r="AJ228" s="456"/>
      <c r="AK228" s="456"/>
      <c r="AL228" s="456"/>
      <c r="AM228" s="456"/>
      <c r="AN228" s="457"/>
      <c r="AO228" s="455"/>
      <c r="AP228" s="456"/>
      <c r="AQ228" s="456"/>
      <c r="AR228" s="456"/>
      <c r="AS228" s="456"/>
      <c r="AT228" s="456"/>
      <c r="AU228" s="456"/>
      <c r="AV228" s="456"/>
      <c r="AW228" s="456"/>
      <c r="AX228" s="456"/>
      <c r="AY228" s="456"/>
      <c r="AZ228" s="456"/>
      <c r="BA228" s="456"/>
      <c r="BB228" s="456"/>
      <c r="BC228" s="456"/>
      <c r="BD228" s="456"/>
      <c r="BE228" s="456"/>
      <c r="BF228" s="456"/>
      <c r="BG228" s="457"/>
      <c r="BH228" s="458"/>
      <c r="BI228" s="459"/>
      <c r="BJ228" s="459"/>
      <c r="BK228" s="459"/>
      <c r="BL228" s="459"/>
      <c r="BM228" s="460"/>
      <c r="BN228" s="216"/>
      <c r="BO228" s="216"/>
      <c r="BP228" s="1"/>
      <c r="BQ228" s="120">
        <f>IF($F$3="","",IF(N228=$F$3,COUNTIF(BQ$23:BQ227,"&gt;0")+1,0))</f>
        <v>0</v>
      </c>
      <c r="BR228" s="1"/>
      <c r="BS228" s="20" t="str">
        <f>IF($N228="","",IF(VLOOKUP(VLOOKUP($N228,IMPOSTAZIONI!$E$6:$I$13,5,FALSE),IMPOSTAZIONI!$B$25:$N$32,3,FALSE)=0,"",VLOOKUP(VLOOKUP($N228,IMPOSTAZIONI!$E$6:$I$13,5,FALSE),IMPOSTAZIONI!$B$25:$N$32,3,FALSE)))</f>
        <v/>
      </c>
      <c r="BT228" s="20" t="str">
        <f>IF($N228="","",IF(VLOOKUP(VLOOKUP($N228,IMPOSTAZIONI!$E$6:$I$13,5,FALSE),IMPOSTAZIONI!$B$25:$N$32,6,FALSE)=0,"",VLOOKUP(VLOOKUP($N228,IMPOSTAZIONI!$E$6:$I$13,5,FALSE),IMPOSTAZIONI!$B$25:$N$32,6,FALSE)))</f>
        <v/>
      </c>
      <c r="BU228" s="20" t="str">
        <f>IF($N228="","",IF(VLOOKUP(VLOOKUP($N228,IMPOSTAZIONI!$E$6:$I$13,5,FALSE),IMPOSTAZIONI!$B$25:$N$32,9,FALSE)=0,"",VLOOKUP(VLOOKUP($N228,IMPOSTAZIONI!$E$6:$I$13,5,FALSE),IMPOSTAZIONI!$B$25:$N$32,9,FALSE)))</f>
        <v/>
      </c>
      <c r="BV228" s="20" t="str">
        <f>IF($N228="","",IF(VLOOKUP(VLOOKUP($N228,IMPOSTAZIONI!$E$6:$I$13,5,FALSE),IMPOSTAZIONI!$B$25:$N$32,12,FALSE)=0,"",VLOOKUP(VLOOKUP($N228,IMPOSTAZIONI!$E$6:$I$13,5,FALSE),IMPOSTAZIONI!$B$25:$N$32,12,FALSE)))</f>
        <v/>
      </c>
      <c r="BW228" s="221" t="str">
        <f t="shared" si="80"/>
        <v/>
      </c>
      <c r="BX228" s="221" t="str">
        <f t="shared" si="87"/>
        <v/>
      </c>
      <c r="BY228" s="221">
        <f t="shared" si="88"/>
        <v>0</v>
      </c>
      <c r="BZ228" s="231">
        <f t="shared" si="89"/>
        <v>0</v>
      </c>
      <c r="CA228" s="246">
        <f t="shared" si="90"/>
        <v>0</v>
      </c>
      <c r="CB228" s="246">
        <f t="shared" si="81"/>
        <v>0</v>
      </c>
      <c r="CC228" s="246" t="str">
        <f t="shared" si="82"/>
        <v/>
      </c>
      <c r="CD228" s="246">
        <f t="shared" si="91"/>
        <v>5</v>
      </c>
      <c r="CE228" s="246">
        <f t="shared" si="83"/>
        <v>0</v>
      </c>
      <c r="CF228" s="276">
        <f t="shared" si="93"/>
        <v>0</v>
      </c>
      <c r="CG228" s="277">
        <f t="shared" si="93"/>
        <v>0</v>
      </c>
      <c r="CH228" s="277">
        <f t="shared" si="93"/>
        <v>0</v>
      </c>
      <c r="CI228" s="278">
        <f t="shared" si="93"/>
        <v>0</v>
      </c>
      <c r="CJ228" s="280">
        <f t="shared" si="84"/>
        <v>0</v>
      </c>
      <c r="CK228" s="232">
        <f t="shared" si="92"/>
        <v>0</v>
      </c>
      <c r="CL228" s="1"/>
    </row>
    <row r="229" spans="1:90" ht="18" customHeight="1">
      <c r="A229" s="1"/>
      <c r="B229" s="1"/>
      <c r="C229" s="216"/>
      <c r="D229" s="287" t="str">
        <f t="shared" ref="D229:D292" si="94">IF(BY229=1,"Errore",IF(BY229=2,"+ EVN nel gg.",""))</f>
        <v/>
      </c>
      <c r="E229" s="449" t="str">
        <f t="shared" ref="E229:E292" si="95">IF(BQ229=0,"",BQ229)</f>
        <v/>
      </c>
      <c r="F229" s="450"/>
      <c r="G229" s="451"/>
      <c r="H229" s="452"/>
      <c r="I229" s="453"/>
      <c r="J229" s="453"/>
      <c r="K229" s="453"/>
      <c r="L229" s="453"/>
      <c r="M229" s="454"/>
      <c r="N229" s="455"/>
      <c r="O229" s="456"/>
      <c r="P229" s="456"/>
      <c r="Q229" s="456"/>
      <c r="R229" s="456"/>
      <c r="S229" s="456"/>
      <c r="T229" s="456"/>
      <c r="U229" s="456"/>
      <c r="V229" s="456"/>
      <c r="W229" s="456"/>
      <c r="X229" s="456"/>
      <c r="Y229" s="456"/>
      <c r="Z229" s="456"/>
      <c r="AA229" s="456"/>
      <c r="AB229" s="456"/>
      <c r="AC229" s="456"/>
      <c r="AD229" s="456"/>
      <c r="AE229" s="457"/>
      <c r="AF229" s="455"/>
      <c r="AG229" s="456"/>
      <c r="AH229" s="456"/>
      <c r="AI229" s="456"/>
      <c r="AJ229" s="456"/>
      <c r="AK229" s="456"/>
      <c r="AL229" s="456"/>
      <c r="AM229" s="456"/>
      <c r="AN229" s="457"/>
      <c r="AO229" s="455"/>
      <c r="AP229" s="456"/>
      <c r="AQ229" s="456"/>
      <c r="AR229" s="456"/>
      <c r="AS229" s="456"/>
      <c r="AT229" s="456"/>
      <c r="AU229" s="456"/>
      <c r="AV229" s="456"/>
      <c r="AW229" s="456"/>
      <c r="AX229" s="456"/>
      <c r="AY229" s="456"/>
      <c r="AZ229" s="456"/>
      <c r="BA229" s="456"/>
      <c r="BB229" s="456"/>
      <c r="BC229" s="456"/>
      <c r="BD229" s="456"/>
      <c r="BE229" s="456"/>
      <c r="BF229" s="456"/>
      <c r="BG229" s="457"/>
      <c r="BH229" s="458"/>
      <c r="BI229" s="459"/>
      <c r="BJ229" s="459"/>
      <c r="BK229" s="459"/>
      <c r="BL229" s="459"/>
      <c r="BM229" s="460"/>
      <c r="BN229" s="216"/>
      <c r="BO229" s="216"/>
      <c r="BP229" s="1"/>
      <c r="BQ229" s="120">
        <f>IF($F$3="","",IF(N229=$F$3,COUNTIF(BQ$23:BQ228,"&gt;0")+1,0))</f>
        <v>0</v>
      </c>
      <c r="BR229" s="1"/>
      <c r="BS229" s="20" t="str">
        <f>IF($N229="","",IF(VLOOKUP(VLOOKUP($N229,IMPOSTAZIONI!$E$6:$I$13,5,FALSE),IMPOSTAZIONI!$B$25:$N$32,3,FALSE)=0,"",VLOOKUP(VLOOKUP($N229,IMPOSTAZIONI!$E$6:$I$13,5,FALSE),IMPOSTAZIONI!$B$25:$N$32,3,FALSE)))</f>
        <v/>
      </c>
      <c r="BT229" s="20" t="str">
        <f>IF($N229="","",IF(VLOOKUP(VLOOKUP($N229,IMPOSTAZIONI!$E$6:$I$13,5,FALSE),IMPOSTAZIONI!$B$25:$N$32,6,FALSE)=0,"",VLOOKUP(VLOOKUP($N229,IMPOSTAZIONI!$E$6:$I$13,5,FALSE),IMPOSTAZIONI!$B$25:$N$32,6,FALSE)))</f>
        <v/>
      </c>
      <c r="BU229" s="20" t="str">
        <f>IF($N229="","",IF(VLOOKUP(VLOOKUP($N229,IMPOSTAZIONI!$E$6:$I$13,5,FALSE),IMPOSTAZIONI!$B$25:$N$32,9,FALSE)=0,"",VLOOKUP(VLOOKUP($N229,IMPOSTAZIONI!$E$6:$I$13,5,FALSE),IMPOSTAZIONI!$B$25:$N$32,9,FALSE)))</f>
        <v/>
      </c>
      <c r="BV229" s="20" t="str">
        <f>IF($N229="","",IF(VLOOKUP(VLOOKUP($N229,IMPOSTAZIONI!$E$6:$I$13,5,FALSE),IMPOSTAZIONI!$B$25:$N$32,12,FALSE)=0,"",VLOOKUP(VLOOKUP($N229,IMPOSTAZIONI!$E$6:$I$13,5,FALSE),IMPOSTAZIONI!$B$25:$N$32,12,FALSE)))</f>
        <v/>
      </c>
      <c r="BW229" s="221" t="str">
        <f t="shared" ref="BW229:BW292" si="96">IF(AF229="","",HLOOKUP(AF229,BS229:BV229,1,FALSE))</f>
        <v/>
      </c>
      <c r="BX229" s="221" t="str">
        <f t="shared" si="87"/>
        <v/>
      </c>
      <c r="BY229" s="221">
        <f t="shared" si="88"/>
        <v>0</v>
      </c>
      <c r="BZ229" s="231">
        <f t="shared" si="89"/>
        <v>0</v>
      </c>
      <c r="CA229" s="246">
        <f t="shared" si="90"/>
        <v>0</v>
      </c>
      <c r="CB229" s="246">
        <f t="shared" ref="CB229:CB292" si="97">IF(BZ229=0,0,MONTH(BZ229))</f>
        <v>0</v>
      </c>
      <c r="CC229" s="246" t="str">
        <f t="shared" ref="CC229:CC292" si="98">IF(OR(BZ229=0,CA229=0),"",CONCATENATE(CB229,CA229))</f>
        <v/>
      </c>
      <c r="CD229" s="246">
        <f t="shared" si="91"/>
        <v>5</v>
      </c>
      <c r="CE229" s="246">
        <f t="shared" ref="CE229:CE292" si="99">IF(CA229&gt;0,CONCATENATE(CD229,CA229),0)</f>
        <v>0</v>
      </c>
      <c r="CF229" s="276">
        <f t="shared" si="93"/>
        <v>0</v>
      </c>
      <c r="CG229" s="277">
        <f t="shared" si="93"/>
        <v>0</v>
      </c>
      <c r="CH229" s="277">
        <f t="shared" si="93"/>
        <v>0</v>
      </c>
      <c r="CI229" s="278">
        <f t="shared" si="93"/>
        <v>0</v>
      </c>
      <c r="CJ229" s="280">
        <f t="shared" ref="CJ229:CJ292" si="100">COUNTIF(CF229:CI229,"&gt;0")</f>
        <v>0</v>
      </c>
      <c r="CK229" s="232">
        <f t="shared" si="92"/>
        <v>0</v>
      </c>
      <c r="CL229" s="1"/>
    </row>
    <row r="230" spans="1:90" ht="18" customHeight="1">
      <c r="A230" s="1"/>
      <c r="B230" s="1"/>
      <c r="C230" s="216"/>
      <c r="D230" s="287" t="str">
        <f t="shared" si="94"/>
        <v/>
      </c>
      <c r="E230" s="449" t="str">
        <f t="shared" si="95"/>
        <v/>
      </c>
      <c r="F230" s="450"/>
      <c r="G230" s="451"/>
      <c r="H230" s="452"/>
      <c r="I230" s="453"/>
      <c r="J230" s="453"/>
      <c r="K230" s="453"/>
      <c r="L230" s="453"/>
      <c r="M230" s="454"/>
      <c r="N230" s="455"/>
      <c r="O230" s="456"/>
      <c r="P230" s="456"/>
      <c r="Q230" s="456"/>
      <c r="R230" s="456"/>
      <c r="S230" s="456"/>
      <c r="T230" s="456"/>
      <c r="U230" s="456"/>
      <c r="V230" s="456"/>
      <c r="W230" s="456"/>
      <c r="X230" s="456"/>
      <c r="Y230" s="456"/>
      <c r="Z230" s="456"/>
      <c r="AA230" s="456"/>
      <c r="AB230" s="456"/>
      <c r="AC230" s="456"/>
      <c r="AD230" s="456"/>
      <c r="AE230" s="457"/>
      <c r="AF230" s="455"/>
      <c r="AG230" s="456"/>
      <c r="AH230" s="456"/>
      <c r="AI230" s="456"/>
      <c r="AJ230" s="456"/>
      <c r="AK230" s="456"/>
      <c r="AL230" s="456"/>
      <c r="AM230" s="456"/>
      <c r="AN230" s="457"/>
      <c r="AO230" s="455"/>
      <c r="AP230" s="456"/>
      <c r="AQ230" s="456"/>
      <c r="AR230" s="456"/>
      <c r="AS230" s="456"/>
      <c r="AT230" s="456"/>
      <c r="AU230" s="456"/>
      <c r="AV230" s="456"/>
      <c r="AW230" s="456"/>
      <c r="AX230" s="456"/>
      <c r="AY230" s="456"/>
      <c r="AZ230" s="456"/>
      <c r="BA230" s="456"/>
      <c r="BB230" s="456"/>
      <c r="BC230" s="456"/>
      <c r="BD230" s="456"/>
      <c r="BE230" s="456"/>
      <c r="BF230" s="456"/>
      <c r="BG230" s="457"/>
      <c r="BH230" s="458"/>
      <c r="BI230" s="459"/>
      <c r="BJ230" s="459"/>
      <c r="BK230" s="459"/>
      <c r="BL230" s="459"/>
      <c r="BM230" s="460"/>
      <c r="BN230" s="216"/>
      <c r="BO230" s="216"/>
      <c r="BP230" s="1"/>
      <c r="BQ230" s="120">
        <f>IF($F$3="","",IF(N230=$F$3,COUNTIF(BQ$23:BQ229,"&gt;0")+1,0))</f>
        <v>0</v>
      </c>
      <c r="BR230" s="1"/>
      <c r="BS230" s="20" t="str">
        <f>IF($N230="","",IF(VLOOKUP(VLOOKUP($N230,IMPOSTAZIONI!$E$6:$I$13,5,FALSE),IMPOSTAZIONI!$B$25:$N$32,3,FALSE)=0,"",VLOOKUP(VLOOKUP($N230,IMPOSTAZIONI!$E$6:$I$13,5,FALSE),IMPOSTAZIONI!$B$25:$N$32,3,FALSE)))</f>
        <v/>
      </c>
      <c r="BT230" s="20" t="str">
        <f>IF($N230="","",IF(VLOOKUP(VLOOKUP($N230,IMPOSTAZIONI!$E$6:$I$13,5,FALSE),IMPOSTAZIONI!$B$25:$N$32,6,FALSE)=0,"",VLOOKUP(VLOOKUP($N230,IMPOSTAZIONI!$E$6:$I$13,5,FALSE),IMPOSTAZIONI!$B$25:$N$32,6,FALSE)))</f>
        <v/>
      </c>
      <c r="BU230" s="20" t="str">
        <f>IF($N230="","",IF(VLOOKUP(VLOOKUP($N230,IMPOSTAZIONI!$E$6:$I$13,5,FALSE),IMPOSTAZIONI!$B$25:$N$32,9,FALSE)=0,"",VLOOKUP(VLOOKUP($N230,IMPOSTAZIONI!$E$6:$I$13,5,FALSE),IMPOSTAZIONI!$B$25:$N$32,9,FALSE)))</f>
        <v/>
      </c>
      <c r="BV230" s="20" t="str">
        <f>IF($N230="","",IF(VLOOKUP(VLOOKUP($N230,IMPOSTAZIONI!$E$6:$I$13,5,FALSE),IMPOSTAZIONI!$B$25:$N$32,12,FALSE)=0,"",VLOOKUP(VLOOKUP($N230,IMPOSTAZIONI!$E$6:$I$13,5,FALSE),IMPOSTAZIONI!$B$25:$N$32,12,FALSE)))</f>
        <v/>
      </c>
      <c r="BW230" s="221" t="str">
        <f t="shared" si="96"/>
        <v/>
      </c>
      <c r="BX230" s="221" t="str">
        <f t="shared" si="87"/>
        <v/>
      </c>
      <c r="BY230" s="221">
        <f t="shared" si="88"/>
        <v>0</v>
      </c>
      <c r="BZ230" s="231">
        <f t="shared" si="89"/>
        <v>0</v>
      </c>
      <c r="CA230" s="246">
        <f t="shared" si="90"/>
        <v>0</v>
      </c>
      <c r="CB230" s="246">
        <f t="shared" si="97"/>
        <v>0</v>
      </c>
      <c r="CC230" s="246" t="str">
        <f t="shared" si="98"/>
        <v/>
      </c>
      <c r="CD230" s="246">
        <f t="shared" si="91"/>
        <v>5</v>
      </c>
      <c r="CE230" s="246">
        <f t="shared" si="99"/>
        <v>0</v>
      </c>
      <c r="CF230" s="276">
        <f t="shared" si="93"/>
        <v>0</v>
      </c>
      <c r="CG230" s="277">
        <f t="shared" si="93"/>
        <v>0</v>
      </c>
      <c r="CH230" s="277">
        <f t="shared" si="93"/>
        <v>0</v>
      </c>
      <c r="CI230" s="278">
        <f t="shared" si="93"/>
        <v>0</v>
      </c>
      <c r="CJ230" s="280">
        <f t="shared" si="100"/>
        <v>0</v>
      </c>
      <c r="CK230" s="232">
        <f t="shared" si="92"/>
        <v>0</v>
      </c>
      <c r="CL230" s="1"/>
    </row>
    <row r="231" spans="1:90" ht="18" customHeight="1">
      <c r="A231" s="1"/>
      <c r="B231" s="1"/>
      <c r="C231" s="216"/>
      <c r="D231" s="287" t="str">
        <f t="shared" si="94"/>
        <v/>
      </c>
      <c r="E231" s="449" t="str">
        <f t="shared" si="95"/>
        <v/>
      </c>
      <c r="F231" s="450"/>
      <c r="G231" s="451"/>
      <c r="H231" s="452"/>
      <c r="I231" s="453"/>
      <c r="J231" s="453"/>
      <c r="K231" s="453"/>
      <c r="L231" s="453"/>
      <c r="M231" s="454"/>
      <c r="N231" s="455"/>
      <c r="O231" s="456"/>
      <c r="P231" s="456"/>
      <c r="Q231" s="456"/>
      <c r="R231" s="456"/>
      <c r="S231" s="456"/>
      <c r="T231" s="456"/>
      <c r="U231" s="456"/>
      <c r="V231" s="456"/>
      <c r="W231" s="456"/>
      <c r="X231" s="456"/>
      <c r="Y231" s="456"/>
      <c r="Z231" s="456"/>
      <c r="AA231" s="456"/>
      <c r="AB231" s="456"/>
      <c r="AC231" s="456"/>
      <c r="AD231" s="456"/>
      <c r="AE231" s="457"/>
      <c r="AF231" s="455"/>
      <c r="AG231" s="456"/>
      <c r="AH231" s="456"/>
      <c r="AI231" s="456"/>
      <c r="AJ231" s="456"/>
      <c r="AK231" s="456"/>
      <c r="AL231" s="456"/>
      <c r="AM231" s="456"/>
      <c r="AN231" s="457"/>
      <c r="AO231" s="455"/>
      <c r="AP231" s="456"/>
      <c r="AQ231" s="456"/>
      <c r="AR231" s="456"/>
      <c r="AS231" s="456"/>
      <c r="AT231" s="456"/>
      <c r="AU231" s="456"/>
      <c r="AV231" s="456"/>
      <c r="AW231" s="456"/>
      <c r="AX231" s="456"/>
      <c r="AY231" s="456"/>
      <c r="AZ231" s="456"/>
      <c r="BA231" s="456"/>
      <c r="BB231" s="456"/>
      <c r="BC231" s="456"/>
      <c r="BD231" s="456"/>
      <c r="BE231" s="456"/>
      <c r="BF231" s="456"/>
      <c r="BG231" s="457"/>
      <c r="BH231" s="458"/>
      <c r="BI231" s="459"/>
      <c r="BJ231" s="459"/>
      <c r="BK231" s="459"/>
      <c r="BL231" s="459"/>
      <c r="BM231" s="460"/>
      <c r="BN231" s="216"/>
      <c r="BO231" s="216"/>
      <c r="BP231" s="1"/>
      <c r="BQ231" s="120">
        <f>IF($F$3="","",IF(N231=$F$3,COUNTIF(BQ$23:BQ230,"&gt;0")+1,0))</f>
        <v>0</v>
      </c>
      <c r="BR231" s="1"/>
      <c r="BS231" s="20" t="str">
        <f>IF($N231="","",IF(VLOOKUP(VLOOKUP($N231,IMPOSTAZIONI!$E$6:$I$13,5,FALSE),IMPOSTAZIONI!$B$25:$N$32,3,FALSE)=0,"",VLOOKUP(VLOOKUP($N231,IMPOSTAZIONI!$E$6:$I$13,5,FALSE),IMPOSTAZIONI!$B$25:$N$32,3,FALSE)))</f>
        <v/>
      </c>
      <c r="BT231" s="20" t="str">
        <f>IF($N231="","",IF(VLOOKUP(VLOOKUP($N231,IMPOSTAZIONI!$E$6:$I$13,5,FALSE),IMPOSTAZIONI!$B$25:$N$32,6,FALSE)=0,"",VLOOKUP(VLOOKUP($N231,IMPOSTAZIONI!$E$6:$I$13,5,FALSE),IMPOSTAZIONI!$B$25:$N$32,6,FALSE)))</f>
        <v/>
      </c>
      <c r="BU231" s="20" t="str">
        <f>IF($N231="","",IF(VLOOKUP(VLOOKUP($N231,IMPOSTAZIONI!$E$6:$I$13,5,FALSE),IMPOSTAZIONI!$B$25:$N$32,9,FALSE)=0,"",VLOOKUP(VLOOKUP($N231,IMPOSTAZIONI!$E$6:$I$13,5,FALSE),IMPOSTAZIONI!$B$25:$N$32,9,FALSE)))</f>
        <v/>
      </c>
      <c r="BV231" s="20" t="str">
        <f>IF($N231="","",IF(VLOOKUP(VLOOKUP($N231,IMPOSTAZIONI!$E$6:$I$13,5,FALSE),IMPOSTAZIONI!$B$25:$N$32,12,FALSE)=0,"",VLOOKUP(VLOOKUP($N231,IMPOSTAZIONI!$E$6:$I$13,5,FALSE),IMPOSTAZIONI!$B$25:$N$32,12,FALSE)))</f>
        <v/>
      </c>
      <c r="BW231" s="221" t="str">
        <f t="shared" si="96"/>
        <v/>
      </c>
      <c r="BX231" s="221" t="str">
        <f t="shared" si="87"/>
        <v/>
      </c>
      <c r="BY231" s="221">
        <f t="shared" si="88"/>
        <v>0</v>
      </c>
      <c r="BZ231" s="231">
        <f t="shared" si="89"/>
        <v>0</v>
      </c>
      <c r="CA231" s="246">
        <f t="shared" si="90"/>
        <v>0</v>
      </c>
      <c r="CB231" s="246">
        <f t="shared" si="97"/>
        <v>0</v>
      </c>
      <c r="CC231" s="246" t="str">
        <f t="shared" si="98"/>
        <v/>
      </c>
      <c r="CD231" s="246">
        <f t="shared" si="91"/>
        <v>5</v>
      </c>
      <c r="CE231" s="246">
        <f t="shared" si="99"/>
        <v>0</v>
      </c>
      <c r="CF231" s="276">
        <f t="shared" si="93"/>
        <v>0</v>
      </c>
      <c r="CG231" s="277">
        <f t="shared" si="93"/>
        <v>0</v>
      </c>
      <c r="CH231" s="277">
        <f t="shared" si="93"/>
        <v>0</v>
      </c>
      <c r="CI231" s="278">
        <f t="shared" si="93"/>
        <v>0</v>
      </c>
      <c r="CJ231" s="280">
        <f t="shared" si="100"/>
        <v>0</v>
      </c>
      <c r="CK231" s="232">
        <f t="shared" si="92"/>
        <v>0</v>
      </c>
      <c r="CL231" s="1"/>
    </row>
    <row r="232" spans="1:90" ht="18" customHeight="1">
      <c r="A232" s="1"/>
      <c r="B232" s="1"/>
      <c r="C232" s="216"/>
      <c r="D232" s="287" t="str">
        <f t="shared" si="94"/>
        <v/>
      </c>
      <c r="E232" s="449" t="str">
        <f t="shared" si="95"/>
        <v/>
      </c>
      <c r="F232" s="450"/>
      <c r="G232" s="451"/>
      <c r="H232" s="452"/>
      <c r="I232" s="453"/>
      <c r="J232" s="453"/>
      <c r="K232" s="453"/>
      <c r="L232" s="453"/>
      <c r="M232" s="454"/>
      <c r="N232" s="455"/>
      <c r="O232" s="456"/>
      <c r="P232" s="456"/>
      <c r="Q232" s="456"/>
      <c r="R232" s="456"/>
      <c r="S232" s="456"/>
      <c r="T232" s="456"/>
      <c r="U232" s="456"/>
      <c r="V232" s="456"/>
      <c r="W232" s="456"/>
      <c r="X232" s="456"/>
      <c r="Y232" s="456"/>
      <c r="Z232" s="456"/>
      <c r="AA232" s="456"/>
      <c r="AB232" s="456"/>
      <c r="AC232" s="456"/>
      <c r="AD232" s="456"/>
      <c r="AE232" s="457"/>
      <c r="AF232" s="455"/>
      <c r="AG232" s="456"/>
      <c r="AH232" s="456"/>
      <c r="AI232" s="456"/>
      <c r="AJ232" s="456"/>
      <c r="AK232" s="456"/>
      <c r="AL232" s="456"/>
      <c r="AM232" s="456"/>
      <c r="AN232" s="457"/>
      <c r="AO232" s="455"/>
      <c r="AP232" s="456"/>
      <c r="AQ232" s="456"/>
      <c r="AR232" s="456"/>
      <c r="AS232" s="456"/>
      <c r="AT232" s="456"/>
      <c r="AU232" s="456"/>
      <c r="AV232" s="456"/>
      <c r="AW232" s="456"/>
      <c r="AX232" s="456"/>
      <c r="AY232" s="456"/>
      <c r="AZ232" s="456"/>
      <c r="BA232" s="456"/>
      <c r="BB232" s="456"/>
      <c r="BC232" s="456"/>
      <c r="BD232" s="456"/>
      <c r="BE232" s="456"/>
      <c r="BF232" s="456"/>
      <c r="BG232" s="457"/>
      <c r="BH232" s="458"/>
      <c r="BI232" s="459"/>
      <c r="BJ232" s="459"/>
      <c r="BK232" s="459"/>
      <c r="BL232" s="459"/>
      <c r="BM232" s="460"/>
      <c r="BN232" s="216"/>
      <c r="BO232" s="216"/>
      <c r="BP232" s="1"/>
      <c r="BQ232" s="120">
        <f>IF($F$3="","",IF(N232=$F$3,COUNTIF(BQ$23:BQ231,"&gt;0")+1,0))</f>
        <v>0</v>
      </c>
      <c r="BR232" s="1"/>
      <c r="BS232" s="20" t="str">
        <f>IF($N232="","",IF(VLOOKUP(VLOOKUP($N232,IMPOSTAZIONI!$E$6:$I$13,5,FALSE),IMPOSTAZIONI!$B$25:$N$32,3,FALSE)=0,"",VLOOKUP(VLOOKUP($N232,IMPOSTAZIONI!$E$6:$I$13,5,FALSE),IMPOSTAZIONI!$B$25:$N$32,3,FALSE)))</f>
        <v/>
      </c>
      <c r="BT232" s="20" t="str">
        <f>IF($N232="","",IF(VLOOKUP(VLOOKUP($N232,IMPOSTAZIONI!$E$6:$I$13,5,FALSE),IMPOSTAZIONI!$B$25:$N$32,6,FALSE)=0,"",VLOOKUP(VLOOKUP($N232,IMPOSTAZIONI!$E$6:$I$13,5,FALSE),IMPOSTAZIONI!$B$25:$N$32,6,FALSE)))</f>
        <v/>
      </c>
      <c r="BU232" s="20" t="str">
        <f>IF($N232="","",IF(VLOOKUP(VLOOKUP($N232,IMPOSTAZIONI!$E$6:$I$13,5,FALSE),IMPOSTAZIONI!$B$25:$N$32,9,FALSE)=0,"",VLOOKUP(VLOOKUP($N232,IMPOSTAZIONI!$E$6:$I$13,5,FALSE),IMPOSTAZIONI!$B$25:$N$32,9,FALSE)))</f>
        <v/>
      </c>
      <c r="BV232" s="20" t="str">
        <f>IF($N232="","",IF(VLOOKUP(VLOOKUP($N232,IMPOSTAZIONI!$E$6:$I$13,5,FALSE),IMPOSTAZIONI!$B$25:$N$32,12,FALSE)=0,"",VLOOKUP(VLOOKUP($N232,IMPOSTAZIONI!$E$6:$I$13,5,FALSE),IMPOSTAZIONI!$B$25:$N$32,12,FALSE)))</f>
        <v/>
      </c>
      <c r="BW232" s="221" t="str">
        <f t="shared" si="96"/>
        <v/>
      </c>
      <c r="BX232" s="221" t="str">
        <f t="shared" si="87"/>
        <v/>
      </c>
      <c r="BY232" s="221">
        <f t="shared" si="88"/>
        <v>0</v>
      </c>
      <c r="BZ232" s="231">
        <f t="shared" si="89"/>
        <v>0</v>
      </c>
      <c r="CA232" s="246">
        <f t="shared" si="90"/>
        <v>0</v>
      </c>
      <c r="CB232" s="246">
        <f t="shared" si="97"/>
        <v>0</v>
      </c>
      <c r="CC232" s="246" t="str">
        <f t="shared" si="98"/>
        <v/>
      </c>
      <c r="CD232" s="246">
        <f t="shared" si="91"/>
        <v>5</v>
      </c>
      <c r="CE232" s="246">
        <f t="shared" si="99"/>
        <v>0</v>
      </c>
      <c r="CF232" s="276">
        <f t="shared" si="93"/>
        <v>0</v>
      </c>
      <c r="CG232" s="277">
        <f t="shared" si="93"/>
        <v>0</v>
      </c>
      <c r="CH232" s="277">
        <f t="shared" si="93"/>
        <v>0</v>
      </c>
      <c r="CI232" s="278">
        <f t="shared" si="93"/>
        <v>0</v>
      </c>
      <c r="CJ232" s="280">
        <f t="shared" si="100"/>
        <v>0</v>
      </c>
      <c r="CK232" s="232">
        <f t="shared" si="92"/>
        <v>0</v>
      </c>
      <c r="CL232" s="1"/>
    </row>
    <row r="233" spans="1:90" ht="18" customHeight="1">
      <c r="A233" s="1"/>
      <c r="B233" s="1"/>
      <c r="C233" s="216"/>
      <c r="D233" s="287" t="str">
        <f t="shared" si="94"/>
        <v/>
      </c>
      <c r="E233" s="449" t="str">
        <f t="shared" si="95"/>
        <v/>
      </c>
      <c r="F233" s="450"/>
      <c r="G233" s="451"/>
      <c r="H233" s="452"/>
      <c r="I233" s="453"/>
      <c r="J233" s="453"/>
      <c r="K233" s="453"/>
      <c r="L233" s="453"/>
      <c r="M233" s="454"/>
      <c r="N233" s="455"/>
      <c r="O233" s="456"/>
      <c r="P233" s="456"/>
      <c r="Q233" s="456"/>
      <c r="R233" s="456"/>
      <c r="S233" s="456"/>
      <c r="T233" s="456"/>
      <c r="U233" s="456"/>
      <c r="V233" s="456"/>
      <c r="W233" s="456"/>
      <c r="X233" s="456"/>
      <c r="Y233" s="456"/>
      <c r="Z233" s="456"/>
      <c r="AA233" s="456"/>
      <c r="AB233" s="456"/>
      <c r="AC233" s="456"/>
      <c r="AD233" s="456"/>
      <c r="AE233" s="457"/>
      <c r="AF233" s="455"/>
      <c r="AG233" s="456"/>
      <c r="AH233" s="456"/>
      <c r="AI233" s="456"/>
      <c r="AJ233" s="456"/>
      <c r="AK233" s="456"/>
      <c r="AL233" s="456"/>
      <c r="AM233" s="456"/>
      <c r="AN233" s="457"/>
      <c r="AO233" s="455"/>
      <c r="AP233" s="456"/>
      <c r="AQ233" s="456"/>
      <c r="AR233" s="456"/>
      <c r="AS233" s="456"/>
      <c r="AT233" s="456"/>
      <c r="AU233" s="456"/>
      <c r="AV233" s="456"/>
      <c r="AW233" s="456"/>
      <c r="AX233" s="456"/>
      <c r="AY233" s="456"/>
      <c r="AZ233" s="456"/>
      <c r="BA233" s="456"/>
      <c r="BB233" s="456"/>
      <c r="BC233" s="456"/>
      <c r="BD233" s="456"/>
      <c r="BE233" s="456"/>
      <c r="BF233" s="456"/>
      <c r="BG233" s="457"/>
      <c r="BH233" s="458"/>
      <c r="BI233" s="459"/>
      <c r="BJ233" s="459"/>
      <c r="BK233" s="459"/>
      <c r="BL233" s="459"/>
      <c r="BM233" s="460"/>
      <c r="BN233" s="216"/>
      <c r="BO233" s="216"/>
      <c r="BP233" s="1"/>
      <c r="BQ233" s="120">
        <f>IF($F$3="","",IF(N233=$F$3,COUNTIF(BQ$23:BQ232,"&gt;0")+1,0))</f>
        <v>0</v>
      </c>
      <c r="BR233" s="1"/>
      <c r="BS233" s="20" t="str">
        <f>IF($N233="","",IF(VLOOKUP(VLOOKUP($N233,IMPOSTAZIONI!$E$6:$I$13,5,FALSE),IMPOSTAZIONI!$B$25:$N$32,3,FALSE)=0,"",VLOOKUP(VLOOKUP($N233,IMPOSTAZIONI!$E$6:$I$13,5,FALSE),IMPOSTAZIONI!$B$25:$N$32,3,FALSE)))</f>
        <v/>
      </c>
      <c r="BT233" s="20" t="str">
        <f>IF($N233="","",IF(VLOOKUP(VLOOKUP($N233,IMPOSTAZIONI!$E$6:$I$13,5,FALSE),IMPOSTAZIONI!$B$25:$N$32,6,FALSE)=0,"",VLOOKUP(VLOOKUP($N233,IMPOSTAZIONI!$E$6:$I$13,5,FALSE),IMPOSTAZIONI!$B$25:$N$32,6,FALSE)))</f>
        <v/>
      </c>
      <c r="BU233" s="20" t="str">
        <f>IF($N233="","",IF(VLOOKUP(VLOOKUP($N233,IMPOSTAZIONI!$E$6:$I$13,5,FALSE),IMPOSTAZIONI!$B$25:$N$32,9,FALSE)=0,"",VLOOKUP(VLOOKUP($N233,IMPOSTAZIONI!$E$6:$I$13,5,FALSE),IMPOSTAZIONI!$B$25:$N$32,9,FALSE)))</f>
        <v/>
      </c>
      <c r="BV233" s="20" t="str">
        <f>IF($N233="","",IF(VLOOKUP(VLOOKUP($N233,IMPOSTAZIONI!$E$6:$I$13,5,FALSE),IMPOSTAZIONI!$B$25:$N$32,12,FALSE)=0,"",VLOOKUP(VLOOKUP($N233,IMPOSTAZIONI!$E$6:$I$13,5,FALSE),IMPOSTAZIONI!$B$25:$N$32,12,FALSE)))</f>
        <v/>
      </c>
      <c r="BW233" s="221" t="str">
        <f t="shared" si="96"/>
        <v/>
      </c>
      <c r="BX233" s="221" t="str">
        <f t="shared" si="87"/>
        <v/>
      </c>
      <c r="BY233" s="221">
        <f t="shared" si="88"/>
        <v>0</v>
      </c>
      <c r="BZ233" s="231">
        <f t="shared" si="89"/>
        <v>0</v>
      </c>
      <c r="CA233" s="246">
        <f t="shared" si="90"/>
        <v>0</v>
      </c>
      <c r="CB233" s="246">
        <f t="shared" si="97"/>
        <v>0</v>
      </c>
      <c r="CC233" s="246" t="str">
        <f t="shared" si="98"/>
        <v/>
      </c>
      <c r="CD233" s="246">
        <f t="shared" si="91"/>
        <v>5</v>
      </c>
      <c r="CE233" s="246">
        <f t="shared" si="99"/>
        <v>0</v>
      </c>
      <c r="CF233" s="276">
        <f t="shared" si="93"/>
        <v>0</v>
      </c>
      <c r="CG233" s="277">
        <f t="shared" si="93"/>
        <v>0</v>
      </c>
      <c r="CH233" s="277">
        <f t="shared" si="93"/>
        <v>0</v>
      </c>
      <c r="CI233" s="278">
        <f t="shared" si="93"/>
        <v>0</v>
      </c>
      <c r="CJ233" s="280">
        <f t="shared" si="100"/>
        <v>0</v>
      </c>
      <c r="CK233" s="232">
        <f t="shared" si="92"/>
        <v>0</v>
      </c>
      <c r="CL233" s="1"/>
    </row>
    <row r="234" spans="1:90" ht="18" customHeight="1">
      <c r="A234" s="1"/>
      <c r="B234" s="1"/>
      <c r="C234" s="216"/>
      <c r="D234" s="287" t="str">
        <f t="shared" si="94"/>
        <v/>
      </c>
      <c r="E234" s="449" t="str">
        <f t="shared" si="95"/>
        <v/>
      </c>
      <c r="F234" s="450"/>
      <c r="G234" s="451"/>
      <c r="H234" s="452"/>
      <c r="I234" s="453"/>
      <c r="J234" s="453"/>
      <c r="K234" s="453"/>
      <c r="L234" s="453"/>
      <c r="M234" s="454"/>
      <c r="N234" s="455"/>
      <c r="O234" s="456"/>
      <c r="P234" s="456"/>
      <c r="Q234" s="456"/>
      <c r="R234" s="456"/>
      <c r="S234" s="456"/>
      <c r="T234" s="456"/>
      <c r="U234" s="456"/>
      <c r="V234" s="456"/>
      <c r="W234" s="456"/>
      <c r="X234" s="456"/>
      <c r="Y234" s="456"/>
      <c r="Z234" s="456"/>
      <c r="AA234" s="456"/>
      <c r="AB234" s="456"/>
      <c r="AC234" s="456"/>
      <c r="AD234" s="456"/>
      <c r="AE234" s="457"/>
      <c r="AF234" s="455"/>
      <c r="AG234" s="456"/>
      <c r="AH234" s="456"/>
      <c r="AI234" s="456"/>
      <c r="AJ234" s="456"/>
      <c r="AK234" s="456"/>
      <c r="AL234" s="456"/>
      <c r="AM234" s="456"/>
      <c r="AN234" s="457"/>
      <c r="AO234" s="455"/>
      <c r="AP234" s="456"/>
      <c r="AQ234" s="456"/>
      <c r="AR234" s="456"/>
      <c r="AS234" s="456"/>
      <c r="AT234" s="456"/>
      <c r="AU234" s="456"/>
      <c r="AV234" s="456"/>
      <c r="AW234" s="456"/>
      <c r="AX234" s="456"/>
      <c r="AY234" s="456"/>
      <c r="AZ234" s="456"/>
      <c r="BA234" s="456"/>
      <c r="BB234" s="456"/>
      <c r="BC234" s="456"/>
      <c r="BD234" s="456"/>
      <c r="BE234" s="456"/>
      <c r="BF234" s="456"/>
      <c r="BG234" s="457"/>
      <c r="BH234" s="458"/>
      <c r="BI234" s="459"/>
      <c r="BJ234" s="459"/>
      <c r="BK234" s="459"/>
      <c r="BL234" s="459"/>
      <c r="BM234" s="460"/>
      <c r="BN234" s="216"/>
      <c r="BO234" s="216"/>
      <c r="BP234" s="1"/>
      <c r="BQ234" s="120">
        <f>IF($F$3="","",IF(N234=$F$3,COUNTIF(BQ$23:BQ233,"&gt;0")+1,0))</f>
        <v>0</v>
      </c>
      <c r="BR234" s="1"/>
      <c r="BS234" s="20" t="str">
        <f>IF($N234="","",IF(VLOOKUP(VLOOKUP($N234,IMPOSTAZIONI!$E$6:$I$13,5,FALSE),IMPOSTAZIONI!$B$25:$N$32,3,FALSE)=0,"",VLOOKUP(VLOOKUP($N234,IMPOSTAZIONI!$E$6:$I$13,5,FALSE),IMPOSTAZIONI!$B$25:$N$32,3,FALSE)))</f>
        <v/>
      </c>
      <c r="BT234" s="20" t="str">
        <f>IF($N234="","",IF(VLOOKUP(VLOOKUP($N234,IMPOSTAZIONI!$E$6:$I$13,5,FALSE),IMPOSTAZIONI!$B$25:$N$32,6,FALSE)=0,"",VLOOKUP(VLOOKUP($N234,IMPOSTAZIONI!$E$6:$I$13,5,FALSE),IMPOSTAZIONI!$B$25:$N$32,6,FALSE)))</f>
        <v/>
      </c>
      <c r="BU234" s="20" t="str">
        <f>IF($N234="","",IF(VLOOKUP(VLOOKUP($N234,IMPOSTAZIONI!$E$6:$I$13,5,FALSE),IMPOSTAZIONI!$B$25:$N$32,9,FALSE)=0,"",VLOOKUP(VLOOKUP($N234,IMPOSTAZIONI!$E$6:$I$13,5,FALSE),IMPOSTAZIONI!$B$25:$N$32,9,FALSE)))</f>
        <v/>
      </c>
      <c r="BV234" s="20" t="str">
        <f>IF($N234="","",IF(VLOOKUP(VLOOKUP($N234,IMPOSTAZIONI!$E$6:$I$13,5,FALSE),IMPOSTAZIONI!$B$25:$N$32,12,FALSE)=0,"",VLOOKUP(VLOOKUP($N234,IMPOSTAZIONI!$E$6:$I$13,5,FALSE),IMPOSTAZIONI!$B$25:$N$32,12,FALSE)))</f>
        <v/>
      </c>
      <c r="BW234" s="221" t="str">
        <f t="shared" si="96"/>
        <v/>
      </c>
      <c r="BX234" s="221" t="str">
        <f t="shared" si="87"/>
        <v/>
      </c>
      <c r="BY234" s="221">
        <f t="shared" si="88"/>
        <v>0</v>
      </c>
      <c r="BZ234" s="231">
        <f t="shared" si="89"/>
        <v>0</v>
      </c>
      <c r="CA234" s="246">
        <f t="shared" si="90"/>
        <v>0</v>
      </c>
      <c r="CB234" s="246">
        <f t="shared" si="97"/>
        <v>0</v>
      </c>
      <c r="CC234" s="246" t="str">
        <f t="shared" si="98"/>
        <v/>
      </c>
      <c r="CD234" s="246">
        <f t="shared" si="91"/>
        <v>5</v>
      </c>
      <c r="CE234" s="246">
        <f t="shared" si="99"/>
        <v>0</v>
      </c>
      <c r="CF234" s="276">
        <f t="shared" si="93"/>
        <v>0</v>
      </c>
      <c r="CG234" s="277">
        <f t="shared" si="93"/>
        <v>0</v>
      </c>
      <c r="CH234" s="277">
        <f t="shared" si="93"/>
        <v>0</v>
      </c>
      <c r="CI234" s="278">
        <f t="shared" si="93"/>
        <v>0</v>
      </c>
      <c r="CJ234" s="280">
        <f t="shared" si="100"/>
        <v>0</v>
      </c>
      <c r="CK234" s="232">
        <f t="shared" si="92"/>
        <v>0</v>
      </c>
      <c r="CL234" s="1"/>
    </row>
    <row r="235" spans="1:90" ht="18" customHeight="1">
      <c r="A235" s="1"/>
      <c r="B235" s="1"/>
      <c r="C235" s="216"/>
      <c r="D235" s="287" t="str">
        <f t="shared" si="94"/>
        <v/>
      </c>
      <c r="E235" s="449" t="str">
        <f t="shared" si="95"/>
        <v/>
      </c>
      <c r="F235" s="450"/>
      <c r="G235" s="451"/>
      <c r="H235" s="452"/>
      <c r="I235" s="453"/>
      <c r="J235" s="453"/>
      <c r="K235" s="453"/>
      <c r="L235" s="453"/>
      <c r="M235" s="454"/>
      <c r="N235" s="455"/>
      <c r="O235" s="456"/>
      <c r="P235" s="456"/>
      <c r="Q235" s="456"/>
      <c r="R235" s="456"/>
      <c r="S235" s="456"/>
      <c r="T235" s="456"/>
      <c r="U235" s="456"/>
      <c r="V235" s="456"/>
      <c r="W235" s="456"/>
      <c r="X235" s="456"/>
      <c r="Y235" s="456"/>
      <c r="Z235" s="456"/>
      <c r="AA235" s="456"/>
      <c r="AB235" s="456"/>
      <c r="AC235" s="456"/>
      <c r="AD235" s="456"/>
      <c r="AE235" s="457"/>
      <c r="AF235" s="455"/>
      <c r="AG235" s="456"/>
      <c r="AH235" s="456"/>
      <c r="AI235" s="456"/>
      <c r="AJ235" s="456"/>
      <c r="AK235" s="456"/>
      <c r="AL235" s="456"/>
      <c r="AM235" s="456"/>
      <c r="AN235" s="457"/>
      <c r="AO235" s="455"/>
      <c r="AP235" s="456"/>
      <c r="AQ235" s="456"/>
      <c r="AR235" s="456"/>
      <c r="AS235" s="456"/>
      <c r="AT235" s="456"/>
      <c r="AU235" s="456"/>
      <c r="AV235" s="456"/>
      <c r="AW235" s="456"/>
      <c r="AX235" s="456"/>
      <c r="AY235" s="456"/>
      <c r="AZ235" s="456"/>
      <c r="BA235" s="456"/>
      <c r="BB235" s="456"/>
      <c r="BC235" s="456"/>
      <c r="BD235" s="456"/>
      <c r="BE235" s="456"/>
      <c r="BF235" s="456"/>
      <c r="BG235" s="457"/>
      <c r="BH235" s="458"/>
      <c r="BI235" s="459"/>
      <c r="BJ235" s="459"/>
      <c r="BK235" s="459"/>
      <c r="BL235" s="459"/>
      <c r="BM235" s="460"/>
      <c r="BN235" s="216"/>
      <c r="BO235" s="216"/>
      <c r="BP235" s="1"/>
      <c r="BQ235" s="120">
        <f>IF($F$3="","",IF(N235=$F$3,COUNTIF(BQ$23:BQ234,"&gt;0")+1,0))</f>
        <v>0</v>
      </c>
      <c r="BR235" s="1"/>
      <c r="BS235" s="20" t="str">
        <f>IF($N235="","",IF(VLOOKUP(VLOOKUP($N235,IMPOSTAZIONI!$E$6:$I$13,5,FALSE),IMPOSTAZIONI!$B$25:$N$32,3,FALSE)=0,"",VLOOKUP(VLOOKUP($N235,IMPOSTAZIONI!$E$6:$I$13,5,FALSE),IMPOSTAZIONI!$B$25:$N$32,3,FALSE)))</f>
        <v/>
      </c>
      <c r="BT235" s="20" t="str">
        <f>IF($N235="","",IF(VLOOKUP(VLOOKUP($N235,IMPOSTAZIONI!$E$6:$I$13,5,FALSE),IMPOSTAZIONI!$B$25:$N$32,6,FALSE)=0,"",VLOOKUP(VLOOKUP($N235,IMPOSTAZIONI!$E$6:$I$13,5,FALSE),IMPOSTAZIONI!$B$25:$N$32,6,FALSE)))</f>
        <v/>
      </c>
      <c r="BU235" s="20" t="str">
        <f>IF($N235="","",IF(VLOOKUP(VLOOKUP($N235,IMPOSTAZIONI!$E$6:$I$13,5,FALSE),IMPOSTAZIONI!$B$25:$N$32,9,FALSE)=0,"",VLOOKUP(VLOOKUP($N235,IMPOSTAZIONI!$E$6:$I$13,5,FALSE),IMPOSTAZIONI!$B$25:$N$32,9,FALSE)))</f>
        <v/>
      </c>
      <c r="BV235" s="20" t="str">
        <f>IF($N235="","",IF(VLOOKUP(VLOOKUP($N235,IMPOSTAZIONI!$E$6:$I$13,5,FALSE),IMPOSTAZIONI!$B$25:$N$32,12,FALSE)=0,"",VLOOKUP(VLOOKUP($N235,IMPOSTAZIONI!$E$6:$I$13,5,FALSE),IMPOSTAZIONI!$B$25:$N$32,12,FALSE)))</f>
        <v/>
      </c>
      <c r="BW235" s="221" t="str">
        <f t="shared" si="96"/>
        <v/>
      </c>
      <c r="BX235" s="221" t="str">
        <f t="shared" si="87"/>
        <v/>
      </c>
      <c r="BY235" s="221">
        <f t="shared" si="88"/>
        <v>0</v>
      </c>
      <c r="BZ235" s="231">
        <f t="shared" si="89"/>
        <v>0</v>
      </c>
      <c r="CA235" s="246">
        <f t="shared" si="90"/>
        <v>0</v>
      </c>
      <c r="CB235" s="246">
        <f t="shared" si="97"/>
        <v>0</v>
      </c>
      <c r="CC235" s="246" t="str">
        <f t="shared" si="98"/>
        <v/>
      </c>
      <c r="CD235" s="246">
        <f t="shared" si="91"/>
        <v>5</v>
      </c>
      <c r="CE235" s="246">
        <f t="shared" si="99"/>
        <v>0</v>
      </c>
      <c r="CF235" s="276">
        <f t="shared" si="93"/>
        <v>0</v>
      </c>
      <c r="CG235" s="277">
        <f t="shared" si="93"/>
        <v>0</v>
      </c>
      <c r="CH235" s="277">
        <f t="shared" si="93"/>
        <v>0</v>
      </c>
      <c r="CI235" s="278">
        <f t="shared" si="93"/>
        <v>0</v>
      </c>
      <c r="CJ235" s="280">
        <f t="shared" si="100"/>
        <v>0</v>
      </c>
      <c r="CK235" s="232">
        <f t="shared" si="92"/>
        <v>0</v>
      </c>
      <c r="CL235" s="1"/>
    </row>
    <row r="236" spans="1:90" ht="18" customHeight="1">
      <c r="A236" s="1"/>
      <c r="B236" s="1"/>
      <c r="C236" s="216"/>
      <c r="D236" s="287" t="str">
        <f t="shared" si="94"/>
        <v/>
      </c>
      <c r="E236" s="449" t="str">
        <f t="shared" si="95"/>
        <v/>
      </c>
      <c r="F236" s="450"/>
      <c r="G236" s="451"/>
      <c r="H236" s="452"/>
      <c r="I236" s="453"/>
      <c r="J236" s="453"/>
      <c r="K236" s="453"/>
      <c r="L236" s="453"/>
      <c r="M236" s="454"/>
      <c r="N236" s="455"/>
      <c r="O236" s="456"/>
      <c r="P236" s="456"/>
      <c r="Q236" s="456"/>
      <c r="R236" s="456"/>
      <c r="S236" s="456"/>
      <c r="T236" s="456"/>
      <c r="U236" s="456"/>
      <c r="V236" s="456"/>
      <c r="W236" s="456"/>
      <c r="X236" s="456"/>
      <c r="Y236" s="456"/>
      <c r="Z236" s="456"/>
      <c r="AA236" s="456"/>
      <c r="AB236" s="456"/>
      <c r="AC236" s="456"/>
      <c r="AD236" s="456"/>
      <c r="AE236" s="457"/>
      <c r="AF236" s="455"/>
      <c r="AG236" s="456"/>
      <c r="AH236" s="456"/>
      <c r="AI236" s="456"/>
      <c r="AJ236" s="456"/>
      <c r="AK236" s="456"/>
      <c r="AL236" s="456"/>
      <c r="AM236" s="456"/>
      <c r="AN236" s="457"/>
      <c r="AO236" s="455"/>
      <c r="AP236" s="456"/>
      <c r="AQ236" s="456"/>
      <c r="AR236" s="456"/>
      <c r="AS236" s="456"/>
      <c r="AT236" s="456"/>
      <c r="AU236" s="456"/>
      <c r="AV236" s="456"/>
      <c r="AW236" s="456"/>
      <c r="AX236" s="456"/>
      <c r="AY236" s="456"/>
      <c r="AZ236" s="456"/>
      <c r="BA236" s="456"/>
      <c r="BB236" s="456"/>
      <c r="BC236" s="456"/>
      <c r="BD236" s="456"/>
      <c r="BE236" s="456"/>
      <c r="BF236" s="456"/>
      <c r="BG236" s="457"/>
      <c r="BH236" s="458"/>
      <c r="BI236" s="459"/>
      <c r="BJ236" s="459"/>
      <c r="BK236" s="459"/>
      <c r="BL236" s="459"/>
      <c r="BM236" s="460"/>
      <c r="BN236" s="216"/>
      <c r="BO236" s="216"/>
      <c r="BP236" s="1"/>
      <c r="BQ236" s="120">
        <f>IF($F$3="","",IF(N236=$F$3,COUNTIF(BQ$23:BQ235,"&gt;0")+1,0))</f>
        <v>0</v>
      </c>
      <c r="BR236" s="1"/>
      <c r="BS236" s="20" t="str">
        <f>IF($N236="","",IF(VLOOKUP(VLOOKUP($N236,IMPOSTAZIONI!$E$6:$I$13,5,FALSE),IMPOSTAZIONI!$B$25:$N$32,3,FALSE)=0,"",VLOOKUP(VLOOKUP($N236,IMPOSTAZIONI!$E$6:$I$13,5,FALSE),IMPOSTAZIONI!$B$25:$N$32,3,FALSE)))</f>
        <v/>
      </c>
      <c r="BT236" s="20" t="str">
        <f>IF($N236="","",IF(VLOOKUP(VLOOKUP($N236,IMPOSTAZIONI!$E$6:$I$13,5,FALSE),IMPOSTAZIONI!$B$25:$N$32,6,FALSE)=0,"",VLOOKUP(VLOOKUP($N236,IMPOSTAZIONI!$E$6:$I$13,5,FALSE),IMPOSTAZIONI!$B$25:$N$32,6,FALSE)))</f>
        <v/>
      </c>
      <c r="BU236" s="20" t="str">
        <f>IF($N236="","",IF(VLOOKUP(VLOOKUP($N236,IMPOSTAZIONI!$E$6:$I$13,5,FALSE),IMPOSTAZIONI!$B$25:$N$32,9,FALSE)=0,"",VLOOKUP(VLOOKUP($N236,IMPOSTAZIONI!$E$6:$I$13,5,FALSE),IMPOSTAZIONI!$B$25:$N$32,9,FALSE)))</f>
        <v/>
      </c>
      <c r="BV236" s="20" t="str">
        <f>IF($N236="","",IF(VLOOKUP(VLOOKUP($N236,IMPOSTAZIONI!$E$6:$I$13,5,FALSE),IMPOSTAZIONI!$B$25:$N$32,12,FALSE)=0,"",VLOOKUP(VLOOKUP($N236,IMPOSTAZIONI!$E$6:$I$13,5,FALSE),IMPOSTAZIONI!$B$25:$N$32,12,FALSE)))</f>
        <v/>
      </c>
      <c r="BW236" s="221" t="str">
        <f t="shared" si="96"/>
        <v/>
      </c>
      <c r="BX236" s="221" t="str">
        <f t="shared" si="87"/>
        <v/>
      </c>
      <c r="BY236" s="221">
        <f t="shared" si="88"/>
        <v>0</v>
      </c>
      <c r="BZ236" s="231">
        <f t="shared" si="89"/>
        <v>0</v>
      </c>
      <c r="CA236" s="246">
        <f t="shared" si="90"/>
        <v>0</v>
      </c>
      <c r="CB236" s="246">
        <f t="shared" si="97"/>
        <v>0</v>
      </c>
      <c r="CC236" s="246" t="str">
        <f t="shared" si="98"/>
        <v/>
      </c>
      <c r="CD236" s="246">
        <f t="shared" si="91"/>
        <v>5</v>
      </c>
      <c r="CE236" s="246">
        <f t="shared" si="99"/>
        <v>0</v>
      </c>
      <c r="CF236" s="276">
        <f t="shared" si="93"/>
        <v>0</v>
      </c>
      <c r="CG236" s="277">
        <f t="shared" si="93"/>
        <v>0</v>
      </c>
      <c r="CH236" s="277">
        <f t="shared" si="93"/>
        <v>0</v>
      </c>
      <c r="CI236" s="278">
        <f t="shared" si="93"/>
        <v>0</v>
      </c>
      <c r="CJ236" s="280">
        <f t="shared" si="100"/>
        <v>0</v>
      </c>
      <c r="CK236" s="232">
        <f t="shared" si="92"/>
        <v>0</v>
      </c>
      <c r="CL236" s="1"/>
    </row>
    <row r="237" spans="1:90" ht="18" customHeight="1">
      <c r="A237" s="1"/>
      <c r="B237" s="1"/>
      <c r="C237" s="216"/>
      <c r="D237" s="287" t="str">
        <f t="shared" si="94"/>
        <v/>
      </c>
      <c r="E237" s="449" t="str">
        <f t="shared" si="95"/>
        <v/>
      </c>
      <c r="F237" s="450"/>
      <c r="G237" s="451"/>
      <c r="H237" s="452"/>
      <c r="I237" s="453"/>
      <c r="J237" s="453"/>
      <c r="K237" s="453"/>
      <c r="L237" s="453"/>
      <c r="M237" s="454"/>
      <c r="N237" s="455"/>
      <c r="O237" s="456"/>
      <c r="P237" s="456"/>
      <c r="Q237" s="456"/>
      <c r="R237" s="456"/>
      <c r="S237" s="456"/>
      <c r="T237" s="456"/>
      <c r="U237" s="456"/>
      <c r="V237" s="456"/>
      <c r="W237" s="456"/>
      <c r="X237" s="456"/>
      <c r="Y237" s="456"/>
      <c r="Z237" s="456"/>
      <c r="AA237" s="456"/>
      <c r="AB237" s="456"/>
      <c r="AC237" s="456"/>
      <c r="AD237" s="456"/>
      <c r="AE237" s="457"/>
      <c r="AF237" s="455"/>
      <c r="AG237" s="456"/>
      <c r="AH237" s="456"/>
      <c r="AI237" s="456"/>
      <c r="AJ237" s="456"/>
      <c r="AK237" s="456"/>
      <c r="AL237" s="456"/>
      <c r="AM237" s="456"/>
      <c r="AN237" s="457"/>
      <c r="AO237" s="455"/>
      <c r="AP237" s="456"/>
      <c r="AQ237" s="456"/>
      <c r="AR237" s="456"/>
      <c r="AS237" s="456"/>
      <c r="AT237" s="456"/>
      <c r="AU237" s="456"/>
      <c r="AV237" s="456"/>
      <c r="AW237" s="456"/>
      <c r="AX237" s="456"/>
      <c r="AY237" s="456"/>
      <c r="AZ237" s="456"/>
      <c r="BA237" s="456"/>
      <c r="BB237" s="456"/>
      <c r="BC237" s="456"/>
      <c r="BD237" s="456"/>
      <c r="BE237" s="456"/>
      <c r="BF237" s="456"/>
      <c r="BG237" s="457"/>
      <c r="BH237" s="458"/>
      <c r="BI237" s="459"/>
      <c r="BJ237" s="459"/>
      <c r="BK237" s="459"/>
      <c r="BL237" s="459"/>
      <c r="BM237" s="460"/>
      <c r="BN237" s="216"/>
      <c r="BO237" s="216"/>
      <c r="BP237" s="1"/>
      <c r="BQ237" s="120">
        <f>IF($F$3="","",IF(N237=$F$3,COUNTIF(BQ$23:BQ236,"&gt;0")+1,0))</f>
        <v>0</v>
      </c>
      <c r="BR237" s="1"/>
      <c r="BS237" s="20" t="str">
        <f>IF($N237="","",IF(VLOOKUP(VLOOKUP($N237,IMPOSTAZIONI!$E$6:$I$13,5,FALSE),IMPOSTAZIONI!$B$25:$N$32,3,FALSE)=0,"",VLOOKUP(VLOOKUP($N237,IMPOSTAZIONI!$E$6:$I$13,5,FALSE),IMPOSTAZIONI!$B$25:$N$32,3,FALSE)))</f>
        <v/>
      </c>
      <c r="BT237" s="20" t="str">
        <f>IF($N237="","",IF(VLOOKUP(VLOOKUP($N237,IMPOSTAZIONI!$E$6:$I$13,5,FALSE),IMPOSTAZIONI!$B$25:$N$32,6,FALSE)=0,"",VLOOKUP(VLOOKUP($N237,IMPOSTAZIONI!$E$6:$I$13,5,FALSE),IMPOSTAZIONI!$B$25:$N$32,6,FALSE)))</f>
        <v/>
      </c>
      <c r="BU237" s="20" t="str">
        <f>IF($N237="","",IF(VLOOKUP(VLOOKUP($N237,IMPOSTAZIONI!$E$6:$I$13,5,FALSE),IMPOSTAZIONI!$B$25:$N$32,9,FALSE)=0,"",VLOOKUP(VLOOKUP($N237,IMPOSTAZIONI!$E$6:$I$13,5,FALSE),IMPOSTAZIONI!$B$25:$N$32,9,FALSE)))</f>
        <v/>
      </c>
      <c r="BV237" s="20" t="str">
        <f>IF($N237="","",IF(VLOOKUP(VLOOKUP($N237,IMPOSTAZIONI!$E$6:$I$13,5,FALSE),IMPOSTAZIONI!$B$25:$N$32,12,FALSE)=0,"",VLOOKUP(VLOOKUP($N237,IMPOSTAZIONI!$E$6:$I$13,5,FALSE),IMPOSTAZIONI!$B$25:$N$32,12,FALSE)))</f>
        <v/>
      </c>
      <c r="BW237" s="221" t="str">
        <f t="shared" si="96"/>
        <v/>
      </c>
      <c r="BX237" s="221" t="str">
        <f t="shared" si="87"/>
        <v/>
      </c>
      <c r="BY237" s="221">
        <f t="shared" si="88"/>
        <v>0</v>
      </c>
      <c r="BZ237" s="231">
        <f t="shared" si="89"/>
        <v>0</v>
      </c>
      <c r="CA237" s="246">
        <f t="shared" si="90"/>
        <v>0</v>
      </c>
      <c r="CB237" s="246">
        <f t="shared" si="97"/>
        <v>0</v>
      </c>
      <c r="CC237" s="246" t="str">
        <f t="shared" si="98"/>
        <v/>
      </c>
      <c r="CD237" s="246">
        <f t="shared" si="91"/>
        <v>5</v>
      </c>
      <c r="CE237" s="246">
        <f t="shared" si="99"/>
        <v>0</v>
      </c>
      <c r="CF237" s="276">
        <f t="shared" si="93"/>
        <v>0</v>
      </c>
      <c r="CG237" s="277">
        <f t="shared" si="93"/>
        <v>0</v>
      </c>
      <c r="CH237" s="277">
        <f t="shared" si="93"/>
        <v>0</v>
      </c>
      <c r="CI237" s="278">
        <f t="shared" si="93"/>
        <v>0</v>
      </c>
      <c r="CJ237" s="280">
        <f t="shared" si="100"/>
        <v>0</v>
      </c>
      <c r="CK237" s="232">
        <f t="shared" si="92"/>
        <v>0</v>
      </c>
      <c r="CL237" s="1"/>
    </row>
    <row r="238" spans="1:90" ht="18" customHeight="1">
      <c r="A238" s="1"/>
      <c r="B238" s="1"/>
      <c r="C238" s="216"/>
      <c r="D238" s="287" t="str">
        <f t="shared" si="94"/>
        <v/>
      </c>
      <c r="E238" s="449" t="str">
        <f t="shared" si="95"/>
        <v/>
      </c>
      <c r="F238" s="450"/>
      <c r="G238" s="451"/>
      <c r="H238" s="452"/>
      <c r="I238" s="453"/>
      <c r="J238" s="453"/>
      <c r="K238" s="453"/>
      <c r="L238" s="453"/>
      <c r="M238" s="454"/>
      <c r="N238" s="455"/>
      <c r="O238" s="456"/>
      <c r="P238" s="456"/>
      <c r="Q238" s="456"/>
      <c r="R238" s="456"/>
      <c r="S238" s="456"/>
      <c r="T238" s="456"/>
      <c r="U238" s="456"/>
      <c r="V238" s="456"/>
      <c r="W238" s="456"/>
      <c r="X238" s="456"/>
      <c r="Y238" s="456"/>
      <c r="Z238" s="456"/>
      <c r="AA238" s="456"/>
      <c r="AB238" s="456"/>
      <c r="AC238" s="456"/>
      <c r="AD238" s="456"/>
      <c r="AE238" s="457"/>
      <c r="AF238" s="455"/>
      <c r="AG238" s="456"/>
      <c r="AH238" s="456"/>
      <c r="AI238" s="456"/>
      <c r="AJ238" s="456"/>
      <c r="AK238" s="456"/>
      <c r="AL238" s="456"/>
      <c r="AM238" s="456"/>
      <c r="AN238" s="457"/>
      <c r="AO238" s="455"/>
      <c r="AP238" s="456"/>
      <c r="AQ238" s="456"/>
      <c r="AR238" s="456"/>
      <c r="AS238" s="456"/>
      <c r="AT238" s="456"/>
      <c r="AU238" s="456"/>
      <c r="AV238" s="456"/>
      <c r="AW238" s="456"/>
      <c r="AX238" s="456"/>
      <c r="AY238" s="456"/>
      <c r="AZ238" s="456"/>
      <c r="BA238" s="456"/>
      <c r="BB238" s="456"/>
      <c r="BC238" s="456"/>
      <c r="BD238" s="456"/>
      <c r="BE238" s="456"/>
      <c r="BF238" s="456"/>
      <c r="BG238" s="457"/>
      <c r="BH238" s="458"/>
      <c r="BI238" s="459"/>
      <c r="BJ238" s="459"/>
      <c r="BK238" s="459"/>
      <c r="BL238" s="459"/>
      <c r="BM238" s="460"/>
      <c r="BN238" s="216"/>
      <c r="BO238" s="216"/>
      <c r="BP238" s="1"/>
      <c r="BQ238" s="120">
        <f>IF($F$3="","",IF(N238=$F$3,COUNTIF(BQ$23:BQ237,"&gt;0")+1,0))</f>
        <v>0</v>
      </c>
      <c r="BR238" s="1"/>
      <c r="BS238" s="20" t="str">
        <f>IF($N238="","",IF(VLOOKUP(VLOOKUP($N238,IMPOSTAZIONI!$E$6:$I$13,5,FALSE),IMPOSTAZIONI!$B$25:$N$32,3,FALSE)=0,"",VLOOKUP(VLOOKUP($N238,IMPOSTAZIONI!$E$6:$I$13,5,FALSE),IMPOSTAZIONI!$B$25:$N$32,3,FALSE)))</f>
        <v/>
      </c>
      <c r="BT238" s="20" t="str">
        <f>IF($N238="","",IF(VLOOKUP(VLOOKUP($N238,IMPOSTAZIONI!$E$6:$I$13,5,FALSE),IMPOSTAZIONI!$B$25:$N$32,6,FALSE)=0,"",VLOOKUP(VLOOKUP($N238,IMPOSTAZIONI!$E$6:$I$13,5,FALSE),IMPOSTAZIONI!$B$25:$N$32,6,FALSE)))</f>
        <v/>
      </c>
      <c r="BU238" s="20" t="str">
        <f>IF($N238="","",IF(VLOOKUP(VLOOKUP($N238,IMPOSTAZIONI!$E$6:$I$13,5,FALSE),IMPOSTAZIONI!$B$25:$N$32,9,FALSE)=0,"",VLOOKUP(VLOOKUP($N238,IMPOSTAZIONI!$E$6:$I$13,5,FALSE),IMPOSTAZIONI!$B$25:$N$32,9,FALSE)))</f>
        <v/>
      </c>
      <c r="BV238" s="20" t="str">
        <f>IF($N238="","",IF(VLOOKUP(VLOOKUP($N238,IMPOSTAZIONI!$E$6:$I$13,5,FALSE),IMPOSTAZIONI!$B$25:$N$32,12,FALSE)=0,"",VLOOKUP(VLOOKUP($N238,IMPOSTAZIONI!$E$6:$I$13,5,FALSE),IMPOSTAZIONI!$B$25:$N$32,12,FALSE)))</f>
        <v/>
      </c>
      <c r="BW238" s="221" t="str">
        <f t="shared" si="96"/>
        <v/>
      </c>
      <c r="BX238" s="221" t="str">
        <f t="shared" si="87"/>
        <v/>
      </c>
      <c r="BY238" s="221">
        <f t="shared" si="88"/>
        <v>0</v>
      </c>
      <c r="BZ238" s="231">
        <f t="shared" si="89"/>
        <v>0</v>
      </c>
      <c r="CA238" s="246">
        <f t="shared" si="90"/>
        <v>0</v>
      </c>
      <c r="CB238" s="246">
        <f t="shared" si="97"/>
        <v>0</v>
      </c>
      <c r="CC238" s="246" t="str">
        <f t="shared" si="98"/>
        <v/>
      </c>
      <c r="CD238" s="246">
        <f t="shared" si="91"/>
        <v>5</v>
      </c>
      <c r="CE238" s="246">
        <f t="shared" si="99"/>
        <v>0</v>
      </c>
      <c r="CF238" s="276">
        <f t="shared" si="93"/>
        <v>0</v>
      </c>
      <c r="CG238" s="277">
        <f t="shared" si="93"/>
        <v>0</v>
      </c>
      <c r="CH238" s="277">
        <f t="shared" si="93"/>
        <v>0</v>
      </c>
      <c r="CI238" s="278">
        <f t="shared" si="93"/>
        <v>0</v>
      </c>
      <c r="CJ238" s="280">
        <f t="shared" si="100"/>
        <v>0</v>
      </c>
      <c r="CK238" s="232">
        <f t="shared" si="92"/>
        <v>0</v>
      </c>
      <c r="CL238" s="1"/>
    </row>
    <row r="239" spans="1:90" ht="18" customHeight="1">
      <c r="A239" s="1"/>
      <c r="B239" s="1"/>
      <c r="C239" s="216"/>
      <c r="D239" s="287" t="str">
        <f t="shared" si="94"/>
        <v/>
      </c>
      <c r="E239" s="449" t="str">
        <f t="shared" si="95"/>
        <v/>
      </c>
      <c r="F239" s="450"/>
      <c r="G239" s="451"/>
      <c r="H239" s="452"/>
      <c r="I239" s="453"/>
      <c r="J239" s="453"/>
      <c r="K239" s="453"/>
      <c r="L239" s="453"/>
      <c r="M239" s="454"/>
      <c r="N239" s="455"/>
      <c r="O239" s="456"/>
      <c r="P239" s="456"/>
      <c r="Q239" s="456"/>
      <c r="R239" s="456"/>
      <c r="S239" s="456"/>
      <c r="T239" s="456"/>
      <c r="U239" s="456"/>
      <c r="V239" s="456"/>
      <c r="W239" s="456"/>
      <c r="X239" s="456"/>
      <c r="Y239" s="456"/>
      <c r="Z239" s="456"/>
      <c r="AA239" s="456"/>
      <c r="AB239" s="456"/>
      <c r="AC239" s="456"/>
      <c r="AD239" s="456"/>
      <c r="AE239" s="457"/>
      <c r="AF239" s="455"/>
      <c r="AG239" s="456"/>
      <c r="AH239" s="456"/>
      <c r="AI239" s="456"/>
      <c r="AJ239" s="456"/>
      <c r="AK239" s="456"/>
      <c r="AL239" s="456"/>
      <c r="AM239" s="456"/>
      <c r="AN239" s="457"/>
      <c r="AO239" s="455"/>
      <c r="AP239" s="456"/>
      <c r="AQ239" s="456"/>
      <c r="AR239" s="456"/>
      <c r="AS239" s="456"/>
      <c r="AT239" s="456"/>
      <c r="AU239" s="456"/>
      <c r="AV239" s="456"/>
      <c r="AW239" s="456"/>
      <c r="AX239" s="456"/>
      <c r="AY239" s="456"/>
      <c r="AZ239" s="456"/>
      <c r="BA239" s="456"/>
      <c r="BB239" s="456"/>
      <c r="BC239" s="456"/>
      <c r="BD239" s="456"/>
      <c r="BE239" s="456"/>
      <c r="BF239" s="456"/>
      <c r="BG239" s="457"/>
      <c r="BH239" s="458"/>
      <c r="BI239" s="459"/>
      <c r="BJ239" s="459"/>
      <c r="BK239" s="459"/>
      <c r="BL239" s="459"/>
      <c r="BM239" s="460"/>
      <c r="BN239" s="216"/>
      <c r="BO239" s="216"/>
      <c r="BP239" s="1"/>
      <c r="BQ239" s="120">
        <f>IF($F$3="","",IF(N239=$F$3,COUNTIF(BQ$23:BQ238,"&gt;0")+1,0))</f>
        <v>0</v>
      </c>
      <c r="BR239" s="1"/>
      <c r="BS239" s="20" t="str">
        <f>IF($N239="","",IF(VLOOKUP(VLOOKUP($N239,IMPOSTAZIONI!$E$6:$I$13,5,FALSE),IMPOSTAZIONI!$B$25:$N$32,3,FALSE)=0,"",VLOOKUP(VLOOKUP($N239,IMPOSTAZIONI!$E$6:$I$13,5,FALSE),IMPOSTAZIONI!$B$25:$N$32,3,FALSE)))</f>
        <v/>
      </c>
      <c r="BT239" s="20" t="str">
        <f>IF($N239="","",IF(VLOOKUP(VLOOKUP($N239,IMPOSTAZIONI!$E$6:$I$13,5,FALSE),IMPOSTAZIONI!$B$25:$N$32,6,FALSE)=0,"",VLOOKUP(VLOOKUP($N239,IMPOSTAZIONI!$E$6:$I$13,5,FALSE),IMPOSTAZIONI!$B$25:$N$32,6,FALSE)))</f>
        <v/>
      </c>
      <c r="BU239" s="20" t="str">
        <f>IF($N239="","",IF(VLOOKUP(VLOOKUP($N239,IMPOSTAZIONI!$E$6:$I$13,5,FALSE),IMPOSTAZIONI!$B$25:$N$32,9,FALSE)=0,"",VLOOKUP(VLOOKUP($N239,IMPOSTAZIONI!$E$6:$I$13,5,FALSE),IMPOSTAZIONI!$B$25:$N$32,9,FALSE)))</f>
        <v/>
      </c>
      <c r="BV239" s="20" t="str">
        <f>IF($N239="","",IF(VLOOKUP(VLOOKUP($N239,IMPOSTAZIONI!$E$6:$I$13,5,FALSE),IMPOSTAZIONI!$B$25:$N$32,12,FALSE)=0,"",VLOOKUP(VLOOKUP($N239,IMPOSTAZIONI!$E$6:$I$13,5,FALSE),IMPOSTAZIONI!$B$25:$N$32,12,FALSE)))</f>
        <v/>
      </c>
      <c r="BW239" s="221" t="str">
        <f t="shared" si="96"/>
        <v/>
      </c>
      <c r="BX239" s="221" t="str">
        <f t="shared" si="87"/>
        <v/>
      </c>
      <c r="BY239" s="221">
        <f t="shared" si="88"/>
        <v>0</v>
      </c>
      <c r="BZ239" s="231">
        <f t="shared" si="89"/>
        <v>0</v>
      </c>
      <c r="CA239" s="246">
        <f t="shared" si="90"/>
        <v>0</v>
      </c>
      <c r="CB239" s="246">
        <f t="shared" si="97"/>
        <v>0</v>
      </c>
      <c r="CC239" s="246" t="str">
        <f t="shared" si="98"/>
        <v/>
      </c>
      <c r="CD239" s="246">
        <f t="shared" si="91"/>
        <v>5</v>
      </c>
      <c r="CE239" s="246">
        <f t="shared" si="99"/>
        <v>0</v>
      </c>
      <c r="CF239" s="276">
        <f t="shared" si="93"/>
        <v>0</v>
      </c>
      <c r="CG239" s="277">
        <f t="shared" si="93"/>
        <v>0</v>
      </c>
      <c r="CH239" s="277">
        <f t="shared" si="93"/>
        <v>0</v>
      </c>
      <c r="CI239" s="278">
        <f t="shared" si="93"/>
        <v>0</v>
      </c>
      <c r="CJ239" s="280">
        <f t="shared" si="100"/>
        <v>0</v>
      </c>
      <c r="CK239" s="232">
        <f t="shared" si="92"/>
        <v>0</v>
      </c>
      <c r="CL239" s="1"/>
    </row>
    <row r="240" spans="1:90" ht="18" customHeight="1">
      <c r="A240" s="1"/>
      <c r="B240" s="1"/>
      <c r="C240" s="216"/>
      <c r="D240" s="287" t="str">
        <f t="shared" si="94"/>
        <v/>
      </c>
      <c r="E240" s="449" t="str">
        <f t="shared" si="95"/>
        <v/>
      </c>
      <c r="F240" s="450"/>
      <c r="G240" s="451"/>
      <c r="H240" s="452"/>
      <c r="I240" s="453"/>
      <c r="J240" s="453"/>
      <c r="K240" s="453"/>
      <c r="L240" s="453"/>
      <c r="M240" s="454"/>
      <c r="N240" s="455"/>
      <c r="O240" s="456"/>
      <c r="P240" s="456"/>
      <c r="Q240" s="456"/>
      <c r="R240" s="456"/>
      <c r="S240" s="456"/>
      <c r="T240" s="456"/>
      <c r="U240" s="456"/>
      <c r="V240" s="456"/>
      <c r="W240" s="456"/>
      <c r="X240" s="456"/>
      <c r="Y240" s="456"/>
      <c r="Z240" s="456"/>
      <c r="AA240" s="456"/>
      <c r="AB240" s="456"/>
      <c r="AC240" s="456"/>
      <c r="AD240" s="456"/>
      <c r="AE240" s="457"/>
      <c r="AF240" s="455"/>
      <c r="AG240" s="456"/>
      <c r="AH240" s="456"/>
      <c r="AI240" s="456"/>
      <c r="AJ240" s="456"/>
      <c r="AK240" s="456"/>
      <c r="AL240" s="456"/>
      <c r="AM240" s="456"/>
      <c r="AN240" s="457"/>
      <c r="AO240" s="455"/>
      <c r="AP240" s="456"/>
      <c r="AQ240" s="456"/>
      <c r="AR240" s="456"/>
      <c r="AS240" s="456"/>
      <c r="AT240" s="456"/>
      <c r="AU240" s="456"/>
      <c r="AV240" s="456"/>
      <c r="AW240" s="456"/>
      <c r="AX240" s="456"/>
      <c r="AY240" s="456"/>
      <c r="AZ240" s="456"/>
      <c r="BA240" s="456"/>
      <c r="BB240" s="456"/>
      <c r="BC240" s="456"/>
      <c r="BD240" s="456"/>
      <c r="BE240" s="456"/>
      <c r="BF240" s="456"/>
      <c r="BG240" s="457"/>
      <c r="BH240" s="458"/>
      <c r="BI240" s="459"/>
      <c r="BJ240" s="459"/>
      <c r="BK240" s="459"/>
      <c r="BL240" s="459"/>
      <c r="BM240" s="460"/>
      <c r="BN240" s="216"/>
      <c r="BO240" s="216"/>
      <c r="BP240" s="1"/>
      <c r="BQ240" s="120">
        <f>IF($F$3="","",IF(N240=$F$3,COUNTIF(BQ$23:BQ239,"&gt;0")+1,0))</f>
        <v>0</v>
      </c>
      <c r="BR240" s="1"/>
      <c r="BS240" s="20" t="str">
        <f>IF($N240="","",IF(VLOOKUP(VLOOKUP($N240,IMPOSTAZIONI!$E$6:$I$13,5,FALSE),IMPOSTAZIONI!$B$25:$N$32,3,FALSE)=0,"",VLOOKUP(VLOOKUP($N240,IMPOSTAZIONI!$E$6:$I$13,5,FALSE),IMPOSTAZIONI!$B$25:$N$32,3,FALSE)))</f>
        <v/>
      </c>
      <c r="BT240" s="20" t="str">
        <f>IF($N240="","",IF(VLOOKUP(VLOOKUP($N240,IMPOSTAZIONI!$E$6:$I$13,5,FALSE),IMPOSTAZIONI!$B$25:$N$32,6,FALSE)=0,"",VLOOKUP(VLOOKUP($N240,IMPOSTAZIONI!$E$6:$I$13,5,FALSE),IMPOSTAZIONI!$B$25:$N$32,6,FALSE)))</f>
        <v/>
      </c>
      <c r="BU240" s="20" t="str">
        <f>IF($N240="","",IF(VLOOKUP(VLOOKUP($N240,IMPOSTAZIONI!$E$6:$I$13,5,FALSE),IMPOSTAZIONI!$B$25:$N$32,9,FALSE)=0,"",VLOOKUP(VLOOKUP($N240,IMPOSTAZIONI!$E$6:$I$13,5,FALSE),IMPOSTAZIONI!$B$25:$N$32,9,FALSE)))</f>
        <v/>
      </c>
      <c r="BV240" s="20" t="str">
        <f>IF($N240="","",IF(VLOOKUP(VLOOKUP($N240,IMPOSTAZIONI!$E$6:$I$13,5,FALSE),IMPOSTAZIONI!$B$25:$N$32,12,FALSE)=0,"",VLOOKUP(VLOOKUP($N240,IMPOSTAZIONI!$E$6:$I$13,5,FALSE),IMPOSTAZIONI!$B$25:$N$32,12,FALSE)))</f>
        <v/>
      </c>
      <c r="BW240" s="221" t="str">
        <f t="shared" si="96"/>
        <v/>
      </c>
      <c r="BX240" s="221" t="str">
        <f t="shared" si="87"/>
        <v/>
      </c>
      <c r="BY240" s="221">
        <f t="shared" si="88"/>
        <v>0</v>
      </c>
      <c r="BZ240" s="231">
        <f t="shared" si="89"/>
        <v>0</v>
      </c>
      <c r="CA240" s="246">
        <f t="shared" si="90"/>
        <v>0</v>
      </c>
      <c r="CB240" s="246">
        <f t="shared" si="97"/>
        <v>0</v>
      </c>
      <c r="CC240" s="246" t="str">
        <f t="shared" si="98"/>
        <v/>
      </c>
      <c r="CD240" s="246">
        <f t="shared" si="91"/>
        <v>5</v>
      </c>
      <c r="CE240" s="246">
        <f t="shared" si="99"/>
        <v>0</v>
      </c>
      <c r="CF240" s="276">
        <f t="shared" si="93"/>
        <v>0</v>
      </c>
      <c r="CG240" s="277">
        <f t="shared" si="93"/>
        <v>0</v>
      </c>
      <c r="CH240" s="277">
        <f t="shared" si="93"/>
        <v>0</v>
      </c>
      <c r="CI240" s="278">
        <f t="shared" si="93"/>
        <v>0</v>
      </c>
      <c r="CJ240" s="280">
        <f t="shared" si="100"/>
        <v>0</v>
      </c>
      <c r="CK240" s="232">
        <f t="shared" si="92"/>
        <v>0</v>
      </c>
      <c r="CL240" s="1"/>
    </row>
    <row r="241" spans="1:90" ht="18" customHeight="1">
      <c r="A241" s="1"/>
      <c r="B241" s="1"/>
      <c r="C241" s="216"/>
      <c r="D241" s="287" t="str">
        <f t="shared" si="94"/>
        <v/>
      </c>
      <c r="E241" s="449" t="str">
        <f t="shared" si="95"/>
        <v/>
      </c>
      <c r="F241" s="450"/>
      <c r="G241" s="451"/>
      <c r="H241" s="452"/>
      <c r="I241" s="453"/>
      <c r="J241" s="453"/>
      <c r="K241" s="453"/>
      <c r="L241" s="453"/>
      <c r="M241" s="454"/>
      <c r="N241" s="455"/>
      <c r="O241" s="456"/>
      <c r="P241" s="456"/>
      <c r="Q241" s="456"/>
      <c r="R241" s="456"/>
      <c r="S241" s="456"/>
      <c r="T241" s="456"/>
      <c r="U241" s="456"/>
      <c r="V241" s="456"/>
      <c r="W241" s="456"/>
      <c r="X241" s="456"/>
      <c r="Y241" s="456"/>
      <c r="Z241" s="456"/>
      <c r="AA241" s="456"/>
      <c r="AB241" s="456"/>
      <c r="AC241" s="456"/>
      <c r="AD241" s="456"/>
      <c r="AE241" s="457"/>
      <c r="AF241" s="455"/>
      <c r="AG241" s="456"/>
      <c r="AH241" s="456"/>
      <c r="AI241" s="456"/>
      <c r="AJ241" s="456"/>
      <c r="AK241" s="456"/>
      <c r="AL241" s="456"/>
      <c r="AM241" s="456"/>
      <c r="AN241" s="457"/>
      <c r="AO241" s="455"/>
      <c r="AP241" s="456"/>
      <c r="AQ241" s="456"/>
      <c r="AR241" s="456"/>
      <c r="AS241" s="456"/>
      <c r="AT241" s="456"/>
      <c r="AU241" s="456"/>
      <c r="AV241" s="456"/>
      <c r="AW241" s="456"/>
      <c r="AX241" s="456"/>
      <c r="AY241" s="456"/>
      <c r="AZ241" s="456"/>
      <c r="BA241" s="456"/>
      <c r="BB241" s="456"/>
      <c r="BC241" s="456"/>
      <c r="BD241" s="456"/>
      <c r="BE241" s="456"/>
      <c r="BF241" s="456"/>
      <c r="BG241" s="457"/>
      <c r="BH241" s="458"/>
      <c r="BI241" s="459"/>
      <c r="BJ241" s="459"/>
      <c r="BK241" s="459"/>
      <c r="BL241" s="459"/>
      <c r="BM241" s="460"/>
      <c r="BN241" s="216"/>
      <c r="BO241" s="216"/>
      <c r="BP241" s="1"/>
      <c r="BQ241" s="120">
        <f>IF($F$3="","",IF(N241=$F$3,COUNTIF(BQ$23:BQ240,"&gt;0")+1,0))</f>
        <v>0</v>
      </c>
      <c r="BR241" s="1"/>
      <c r="BS241" s="20" t="str">
        <f>IF($N241="","",IF(VLOOKUP(VLOOKUP($N241,IMPOSTAZIONI!$E$6:$I$13,5,FALSE),IMPOSTAZIONI!$B$25:$N$32,3,FALSE)=0,"",VLOOKUP(VLOOKUP($N241,IMPOSTAZIONI!$E$6:$I$13,5,FALSE),IMPOSTAZIONI!$B$25:$N$32,3,FALSE)))</f>
        <v/>
      </c>
      <c r="BT241" s="20" t="str">
        <f>IF($N241="","",IF(VLOOKUP(VLOOKUP($N241,IMPOSTAZIONI!$E$6:$I$13,5,FALSE),IMPOSTAZIONI!$B$25:$N$32,6,FALSE)=0,"",VLOOKUP(VLOOKUP($N241,IMPOSTAZIONI!$E$6:$I$13,5,FALSE),IMPOSTAZIONI!$B$25:$N$32,6,FALSE)))</f>
        <v/>
      </c>
      <c r="BU241" s="20" t="str">
        <f>IF($N241="","",IF(VLOOKUP(VLOOKUP($N241,IMPOSTAZIONI!$E$6:$I$13,5,FALSE),IMPOSTAZIONI!$B$25:$N$32,9,FALSE)=0,"",VLOOKUP(VLOOKUP($N241,IMPOSTAZIONI!$E$6:$I$13,5,FALSE),IMPOSTAZIONI!$B$25:$N$32,9,FALSE)))</f>
        <v/>
      </c>
      <c r="BV241" s="20" t="str">
        <f>IF($N241="","",IF(VLOOKUP(VLOOKUP($N241,IMPOSTAZIONI!$E$6:$I$13,5,FALSE),IMPOSTAZIONI!$B$25:$N$32,12,FALSE)=0,"",VLOOKUP(VLOOKUP($N241,IMPOSTAZIONI!$E$6:$I$13,5,FALSE),IMPOSTAZIONI!$B$25:$N$32,12,FALSE)))</f>
        <v/>
      </c>
      <c r="BW241" s="221" t="str">
        <f t="shared" si="96"/>
        <v/>
      </c>
      <c r="BX241" s="221" t="str">
        <f t="shared" si="87"/>
        <v/>
      </c>
      <c r="BY241" s="221">
        <f t="shared" si="88"/>
        <v>0</v>
      </c>
      <c r="BZ241" s="231">
        <f t="shared" si="89"/>
        <v>0</v>
      </c>
      <c r="CA241" s="246">
        <f t="shared" si="90"/>
        <v>0</v>
      </c>
      <c r="CB241" s="246">
        <f t="shared" si="97"/>
        <v>0</v>
      </c>
      <c r="CC241" s="246" t="str">
        <f t="shared" si="98"/>
        <v/>
      </c>
      <c r="CD241" s="246">
        <f t="shared" si="91"/>
        <v>5</v>
      </c>
      <c r="CE241" s="246">
        <f t="shared" si="99"/>
        <v>0</v>
      </c>
      <c r="CF241" s="276">
        <f t="shared" si="93"/>
        <v>0</v>
      </c>
      <c r="CG241" s="277">
        <f t="shared" si="93"/>
        <v>0</v>
      </c>
      <c r="CH241" s="277">
        <f t="shared" si="93"/>
        <v>0</v>
      </c>
      <c r="CI241" s="278">
        <f t="shared" si="93"/>
        <v>0</v>
      </c>
      <c r="CJ241" s="280">
        <f t="shared" si="100"/>
        <v>0</v>
      </c>
      <c r="CK241" s="232">
        <f t="shared" si="92"/>
        <v>0</v>
      </c>
      <c r="CL241" s="1"/>
    </row>
    <row r="242" spans="1:90" ht="18" customHeight="1">
      <c r="A242" s="1"/>
      <c r="B242" s="1"/>
      <c r="C242" s="216"/>
      <c r="D242" s="287" t="str">
        <f t="shared" si="94"/>
        <v/>
      </c>
      <c r="E242" s="449" t="str">
        <f t="shared" si="95"/>
        <v/>
      </c>
      <c r="F242" s="450"/>
      <c r="G242" s="451"/>
      <c r="H242" s="452"/>
      <c r="I242" s="453"/>
      <c r="J242" s="453"/>
      <c r="K242" s="453"/>
      <c r="L242" s="453"/>
      <c r="M242" s="454"/>
      <c r="N242" s="455"/>
      <c r="O242" s="456"/>
      <c r="P242" s="456"/>
      <c r="Q242" s="456"/>
      <c r="R242" s="456"/>
      <c r="S242" s="456"/>
      <c r="T242" s="456"/>
      <c r="U242" s="456"/>
      <c r="V242" s="456"/>
      <c r="W242" s="456"/>
      <c r="X242" s="456"/>
      <c r="Y242" s="456"/>
      <c r="Z242" s="456"/>
      <c r="AA242" s="456"/>
      <c r="AB242" s="456"/>
      <c r="AC242" s="456"/>
      <c r="AD242" s="456"/>
      <c r="AE242" s="457"/>
      <c r="AF242" s="455"/>
      <c r="AG242" s="456"/>
      <c r="AH242" s="456"/>
      <c r="AI242" s="456"/>
      <c r="AJ242" s="456"/>
      <c r="AK242" s="456"/>
      <c r="AL242" s="456"/>
      <c r="AM242" s="456"/>
      <c r="AN242" s="457"/>
      <c r="AO242" s="455"/>
      <c r="AP242" s="456"/>
      <c r="AQ242" s="456"/>
      <c r="AR242" s="456"/>
      <c r="AS242" s="456"/>
      <c r="AT242" s="456"/>
      <c r="AU242" s="456"/>
      <c r="AV242" s="456"/>
      <c r="AW242" s="456"/>
      <c r="AX242" s="456"/>
      <c r="AY242" s="456"/>
      <c r="AZ242" s="456"/>
      <c r="BA242" s="456"/>
      <c r="BB242" s="456"/>
      <c r="BC242" s="456"/>
      <c r="BD242" s="456"/>
      <c r="BE242" s="456"/>
      <c r="BF242" s="456"/>
      <c r="BG242" s="457"/>
      <c r="BH242" s="458"/>
      <c r="BI242" s="459"/>
      <c r="BJ242" s="459"/>
      <c r="BK242" s="459"/>
      <c r="BL242" s="459"/>
      <c r="BM242" s="460"/>
      <c r="BN242" s="216"/>
      <c r="BO242" s="216"/>
      <c r="BP242" s="1"/>
      <c r="BQ242" s="120">
        <f>IF($F$3="","",IF(N242=$F$3,COUNTIF(BQ$23:BQ241,"&gt;0")+1,0))</f>
        <v>0</v>
      </c>
      <c r="BR242" s="1"/>
      <c r="BS242" s="20" t="str">
        <f>IF($N242="","",IF(VLOOKUP(VLOOKUP($N242,IMPOSTAZIONI!$E$6:$I$13,5,FALSE),IMPOSTAZIONI!$B$25:$N$32,3,FALSE)=0,"",VLOOKUP(VLOOKUP($N242,IMPOSTAZIONI!$E$6:$I$13,5,FALSE),IMPOSTAZIONI!$B$25:$N$32,3,FALSE)))</f>
        <v/>
      </c>
      <c r="BT242" s="20" t="str">
        <f>IF($N242="","",IF(VLOOKUP(VLOOKUP($N242,IMPOSTAZIONI!$E$6:$I$13,5,FALSE),IMPOSTAZIONI!$B$25:$N$32,6,FALSE)=0,"",VLOOKUP(VLOOKUP($N242,IMPOSTAZIONI!$E$6:$I$13,5,FALSE),IMPOSTAZIONI!$B$25:$N$32,6,FALSE)))</f>
        <v/>
      </c>
      <c r="BU242" s="20" t="str">
        <f>IF($N242="","",IF(VLOOKUP(VLOOKUP($N242,IMPOSTAZIONI!$E$6:$I$13,5,FALSE),IMPOSTAZIONI!$B$25:$N$32,9,FALSE)=0,"",VLOOKUP(VLOOKUP($N242,IMPOSTAZIONI!$E$6:$I$13,5,FALSE),IMPOSTAZIONI!$B$25:$N$32,9,FALSE)))</f>
        <v/>
      </c>
      <c r="BV242" s="20" t="str">
        <f>IF($N242="","",IF(VLOOKUP(VLOOKUP($N242,IMPOSTAZIONI!$E$6:$I$13,5,FALSE),IMPOSTAZIONI!$B$25:$N$32,12,FALSE)=0,"",VLOOKUP(VLOOKUP($N242,IMPOSTAZIONI!$E$6:$I$13,5,FALSE),IMPOSTAZIONI!$B$25:$N$32,12,FALSE)))</f>
        <v/>
      </c>
      <c r="BW242" s="221" t="str">
        <f t="shared" si="96"/>
        <v/>
      </c>
      <c r="BX242" s="221" t="str">
        <f t="shared" si="87"/>
        <v/>
      </c>
      <c r="BY242" s="221">
        <f t="shared" si="88"/>
        <v>0</v>
      </c>
      <c r="BZ242" s="231">
        <f t="shared" si="89"/>
        <v>0</v>
      </c>
      <c r="CA242" s="246">
        <f t="shared" si="90"/>
        <v>0</v>
      </c>
      <c r="CB242" s="246">
        <f t="shared" si="97"/>
        <v>0</v>
      </c>
      <c r="CC242" s="246" t="str">
        <f t="shared" si="98"/>
        <v/>
      </c>
      <c r="CD242" s="246">
        <f t="shared" si="91"/>
        <v>5</v>
      </c>
      <c r="CE242" s="246">
        <f t="shared" si="99"/>
        <v>0</v>
      </c>
      <c r="CF242" s="276">
        <f t="shared" si="93"/>
        <v>0</v>
      </c>
      <c r="CG242" s="277">
        <f t="shared" si="93"/>
        <v>0</v>
      </c>
      <c r="CH242" s="277">
        <f t="shared" si="93"/>
        <v>0</v>
      </c>
      <c r="CI242" s="278">
        <f t="shared" si="93"/>
        <v>0</v>
      </c>
      <c r="CJ242" s="280">
        <f t="shared" si="100"/>
        <v>0</v>
      </c>
      <c r="CK242" s="232">
        <f t="shared" si="92"/>
        <v>0</v>
      </c>
      <c r="CL242" s="1"/>
    </row>
    <row r="243" spans="1:90" ht="18" customHeight="1">
      <c r="A243" s="1"/>
      <c r="B243" s="1"/>
      <c r="C243" s="216"/>
      <c r="D243" s="287" t="str">
        <f t="shared" si="94"/>
        <v/>
      </c>
      <c r="E243" s="449" t="str">
        <f t="shared" si="95"/>
        <v/>
      </c>
      <c r="F243" s="450"/>
      <c r="G243" s="451"/>
      <c r="H243" s="452"/>
      <c r="I243" s="453"/>
      <c r="J243" s="453"/>
      <c r="K243" s="453"/>
      <c r="L243" s="453"/>
      <c r="M243" s="454"/>
      <c r="N243" s="455"/>
      <c r="O243" s="456"/>
      <c r="P243" s="456"/>
      <c r="Q243" s="456"/>
      <c r="R243" s="456"/>
      <c r="S243" s="456"/>
      <c r="T243" s="456"/>
      <c r="U243" s="456"/>
      <c r="V243" s="456"/>
      <c r="W243" s="456"/>
      <c r="X243" s="456"/>
      <c r="Y243" s="456"/>
      <c r="Z243" s="456"/>
      <c r="AA243" s="456"/>
      <c r="AB243" s="456"/>
      <c r="AC243" s="456"/>
      <c r="AD243" s="456"/>
      <c r="AE243" s="457"/>
      <c r="AF243" s="455"/>
      <c r="AG243" s="456"/>
      <c r="AH243" s="456"/>
      <c r="AI243" s="456"/>
      <c r="AJ243" s="456"/>
      <c r="AK243" s="456"/>
      <c r="AL243" s="456"/>
      <c r="AM243" s="456"/>
      <c r="AN243" s="457"/>
      <c r="AO243" s="455"/>
      <c r="AP243" s="456"/>
      <c r="AQ243" s="456"/>
      <c r="AR243" s="456"/>
      <c r="AS243" s="456"/>
      <c r="AT243" s="456"/>
      <c r="AU243" s="456"/>
      <c r="AV243" s="456"/>
      <c r="AW243" s="456"/>
      <c r="AX243" s="456"/>
      <c r="AY243" s="456"/>
      <c r="AZ243" s="456"/>
      <c r="BA243" s="456"/>
      <c r="BB243" s="456"/>
      <c r="BC243" s="456"/>
      <c r="BD243" s="456"/>
      <c r="BE243" s="456"/>
      <c r="BF243" s="456"/>
      <c r="BG243" s="457"/>
      <c r="BH243" s="458"/>
      <c r="BI243" s="459"/>
      <c r="BJ243" s="459"/>
      <c r="BK243" s="459"/>
      <c r="BL243" s="459"/>
      <c r="BM243" s="460"/>
      <c r="BN243" s="216"/>
      <c r="BO243" s="216"/>
      <c r="BP243" s="1"/>
      <c r="BQ243" s="120">
        <f>IF($F$3="","",IF(N243=$F$3,COUNTIF(BQ$23:BQ242,"&gt;0")+1,0))</f>
        <v>0</v>
      </c>
      <c r="BR243" s="1"/>
      <c r="BS243" s="20" t="str">
        <f>IF($N243="","",IF(VLOOKUP(VLOOKUP($N243,IMPOSTAZIONI!$E$6:$I$13,5,FALSE),IMPOSTAZIONI!$B$25:$N$32,3,FALSE)=0,"",VLOOKUP(VLOOKUP($N243,IMPOSTAZIONI!$E$6:$I$13,5,FALSE),IMPOSTAZIONI!$B$25:$N$32,3,FALSE)))</f>
        <v/>
      </c>
      <c r="BT243" s="20" t="str">
        <f>IF($N243="","",IF(VLOOKUP(VLOOKUP($N243,IMPOSTAZIONI!$E$6:$I$13,5,FALSE),IMPOSTAZIONI!$B$25:$N$32,6,FALSE)=0,"",VLOOKUP(VLOOKUP($N243,IMPOSTAZIONI!$E$6:$I$13,5,FALSE),IMPOSTAZIONI!$B$25:$N$32,6,FALSE)))</f>
        <v/>
      </c>
      <c r="BU243" s="20" t="str">
        <f>IF($N243="","",IF(VLOOKUP(VLOOKUP($N243,IMPOSTAZIONI!$E$6:$I$13,5,FALSE),IMPOSTAZIONI!$B$25:$N$32,9,FALSE)=0,"",VLOOKUP(VLOOKUP($N243,IMPOSTAZIONI!$E$6:$I$13,5,FALSE),IMPOSTAZIONI!$B$25:$N$32,9,FALSE)))</f>
        <v/>
      </c>
      <c r="BV243" s="20" t="str">
        <f>IF($N243="","",IF(VLOOKUP(VLOOKUP($N243,IMPOSTAZIONI!$E$6:$I$13,5,FALSE),IMPOSTAZIONI!$B$25:$N$32,12,FALSE)=0,"",VLOOKUP(VLOOKUP($N243,IMPOSTAZIONI!$E$6:$I$13,5,FALSE),IMPOSTAZIONI!$B$25:$N$32,12,FALSE)))</f>
        <v/>
      </c>
      <c r="BW243" s="221" t="str">
        <f t="shared" si="96"/>
        <v/>
      </c>
      <c r="BX243" s="221" t="str">
        <f t="shared" si="87"/>
        <v/>
      </c>
      <c r="BY243" s="221">
        <f t="shared" si="88"/>
        <v>0</v>
      </c>
      <c r="BZ243" s="231">
        <f t="shared" si="89"/>
        <v>0</v>
      </c>
      <c r="CA243" s="246">
        <f t="shared" si="90"/>
        <v>0</v>
      </c>
      <c r="CB243" s="246">
        <f t="shared" si="97"/>
        <v>0</v>
      </c>
      <c r="CC243" s="246" t="str">
        <f t="shared" si="98"/>
        <v/>
      </c>
      <c r="CD243" s="246">
        <f t="shared" si="91"/>
        <v>5</v>
      </c>
      <c r="CE243" s="246">
        <f t="shared" si="99"/>
        <v>0</v>
      </c>
      <c r="CF243" s="276">
        <f t="shared" ref="CF243:CI262" si="101">COUNTIF($CE$23:$CE$3022,CONCATENATE($CD243,CF$21))</f>
        <v>0</v>
      </c>
      <c r="CG243" s="277">
        <f t="shared" si="101"/>
        <v>0</v>
      </c>
      <c r="CH243" s="277">
        <f t="shared" si="101"/>
        <v>0</v>
      </c>
      <c r="CI243" s="278">
        <f t="shared" si="101"/>
        <v>0</v>
      </c>
      <c r="CJ243" s="280">
        <f t="shared" si="100"/>
        <v>0</v>
      </c>
      <c r="CK243" s="232">
        <f t="shared" si="92"/>
        <v>0</v>
      </c>
      <c r="CL243" s="1"/>
    </row>
    <row r="244" spans="1:90" ht="18" customHeight="1">
      <c r="A244" s="1"/>
      <c r="B244" s="1"/>
      <c r="C244" s="216"/>
      <c r="D244" s="287" t="str">
        <f t="shared" si="94"/>
        <v/>
      </c>
      <c r="E244" s="449" t="str">
        <f t="shared" si="95"/>
        <v/>
      </c>
      <c r="F244" s="450"/>
      <c r="G244" s="451"/>
      <c r="H244" s="452"/>
      <c r="I244" s="453"/>
      <c r="J244" s="453"/>
      <c r="K244" s="453"/>
      <c r="L244" s="453"/>
      <c r="M244" s="454"/>
      <c r="N244" s="455"/>
      <c r="O244" s="456"/>
      <c r="P244" s="456"/>
      <c r="Q244" s="456"/>
      <c r="R244" s="456"/>
      <c r="S244" s="456"/>
      <c r="T244" s="456"/>
      <c r="U244" s="456"/>
      <c r="V244" s="456"/>
      <c r="W244" s="456"/>
      <c r="X244" s="456"/>
      <c r="Y244" s="456"/>
      <c r="Z244" s="456"/>
      <c r="AA244" s="456"/>
      <c r="AB244" s="456"/>
      <c r="AC244" s="456"/>
      <c r="AD244" s="456"/>
      <c r="AE244" s="457"/>
      <c r="AF244" s="455"/>
      <c r="AG244" s="456"/>
      <c r="AH244" s="456"/>
      <c r="AI244" s="456"/>
      <c r="AJ244" s="456"/>
      <c r="AK244" s="456"/>
      <c r="AL244" s="456"/>
      <c r="AM244" s="456"/>
      <c r="AN244" s="457"/>
      <c r="AO244" s="455"/>
      <c r="AP244" s="456"/>
      <c r="AQ244" s="456"/>
      <c r="AR244" s="456"/>
      <c r="AS244" s="456"/>
      <c r="AT244" s="456"/>
      <c r="AU244" s="456"/>
      <c r="AV244" s="456"/>
      <c r="AW244" s="456"/>
      <c r="AX244" s="456"/>
      <c r="AY244" s="456"/>
      <c r="AZ244" s="456"/>
      <c r="BA244" s="456"/>
      <c r="BB244" s="456"/>
      <c r="BC244" s="456"/>
      <c r="BD244" s="456"/>
      <c r="BE244" s="456"/>
      <c r="BF244" s="456"/>
      <c r="BG244" s="457"/>
      <c r="BH244" s="458"/>
      <c r="BI244" s="459"/>
      <c r="BJ244" s="459"/>
      <c r="BK244" s="459"/>
      <c r="BL244" s="459"/>
      <c r="BM244" s="460"/>
      <c r="BN244" s="216"/>
      <c r="BO244" s="216"/>
      <c r="BP244" s="1"/>
      <c r="BQ244" s="120">
        <f>IF($F$3="","",IF(N244=$F$3,COUNTIF(BQ$23:BQ243,"&gt;0")+1,0))</f>
        <v>0</v>
      </c>
      <c r="BR244" s="1"/>
      <c r="BS244" s="20" t="str">
        <f>IF($N244="","",IF(VLOOKUP(VLOOKUP($N244,IMPOSTAZIONI!$E$6:$I$13,5,FALSE),IMPOSTAZIONI!$B$25:$N$32,3,FALSE)=0,"",VLOOKUP(VLOOKUP($N244,IMPOSTAZIONI!$E$6:$I$13,5,FALSE),IMPOSTAZIONI!$B$25:$N$32,3,FALSE)))</f>
        <v/>
      </c>
      <c r="BT244" s="20" t="str">
        <f>IF($N244="","",IF(VLOOKUP(VLOOKUP($N244,IMPOSTAZIONI!$E$6:$I$13,5,FALSE),IMPOSTAZIONI!$B$25:$N$32,6,FALSE)=0,"",VLOOKUP(VLOOKUP($N244,IMPOSTAZIONI!$E$6:$I$13,5,FALSE),IMPOSTAZIONI!$B$25:$N$32,6,FALSE)))</f>
        <v/>
      </c>
      <c r="BU244" s="20" t="str">
        <f>IF($N244="","",IF(VLOOKUP(VLOOKUP($N244,IMPOSTAZIONI!$E$6:$I$13,5,FALSE),IMPOSTAZIONI!$B$25:$N$32,9,FALSE)=0,"",VLOOKUP(VLOOKUP($N244,IMPOSTAZIONI!$E$6:$I$13,5,FALSE),IMPOSTAZIONI!$B$25:$N$32,9,FALSE)))</f>
        <v/>
      </c>
      <c r="BV244" s="20" t="str">
        <f>IF($N244="","",IF(VLOOKUP(VLOOKUP($N244,IMPOSTAZIONI!$E$6:$I$13,5,FALSE),IMPOSTAZIONI!$B$25:$N$32,12,FALSE)=0,"",VLOOKUP(VLOOKUP($N244,IMPOSTAZIONI!$E$6:$I$13,5,FALSE),IMPOSTAZIONI!$B$25:$N$32,12,FALSE)))</f>
        <v/>
      </c>
      <c r="BW244" s="221" t="str">
        <f t="shared" si="96"/>
        <v/>
      </c>
      <c r="BX244" s="221" t="str">
        <f t="shared" si="87"/>
        <v/>
      </c>
      <c r="BY244" s="221">
        <f t="shared" si="88"/>
        <v>0</v>
      </c>
      <c r="BZ244" s="231">
        <f t="shared" si="89"/>
        <v>0</v>
      </c>
      <c r="CA244" s="246">
        <f t="shared" si="90"/>
        <v>0</v>
      </c>
      <c r="CB244" s="246">
        <f t="shared" si="97"/>
        <v>0</v>
      </c>
      <c r="CC244" s="246" t="str">
        <f t="shared" si="98"/>
        <v/>
      </c>
      <c r="CD244" s="246">
        <f t="shared" si="91"/>
        <v>5</v>
      </c>
      <c r="CE244" s="246">
        <f t="shared" si="99"/>
        <v>0</v>
      </c>
      <c r="CF244" s="276">
        <f t="shared" si="101"/>
        <v>0</v>
      </c>
      <c r="CG244" s="277">
        <f t="shared" si="101"/>
        <v>0</v>
      </c>
      <c r="CH244" s="277">
        <f t="shared" si="101"/>
        <v>0</v>
      </c>
      <c r="CI244" s="278">
        <f t="shared" si="101"/>
        <v>0</v>
      </c>
      <c r="CJ244" s="280">
        <f t="shared" si="100"/>
        <v>0</v>
      </c>
      <c r="CK244" s="232">
        <f t="shared" si="92"/>
        <v>0</v>
      </c>
      <c r="CL244" s="1"/>
    </row>
    <row r="245" spans="1:90" ht="18" customHeight="1">
      <c r="A245" s="1"/>
      <c r="B245" s="1"/>
      <c r="C245" s="216"/>
      <c r="D245" s="287" t="str">
        <f t="shared" si="94"/>
        <v/>
      </c>
      <c r="E245" s="449" t="str">
        <f t="shared" si="95"/>
        <v/>
      </c>
      <c r="F245" s="450"/>
      <c r="G245" s="451"/>
      <c r="H245" s="452"/>
      <c r="I245" s="453"/>
      <c r="J245" s="453"/>
      <c r="K245" s="453"/>
      <c r="L245" s="453"/>
      <c r="M245" s="454"/>
      <c r="N245" s="455"/>
      <c r="O245" s="456"/>
      <c r="P245" s="456"/>
      <c r="Q245" s="456"/>
      <c r="R245" s="456"/>
      <c r="S245" s="456"/>
      <c r="T245" s="456"/>
      <c r="U245" s="456"/>
      <c r="V245" s="456"/>
      <c r="W245" s="456"/>
      <c r="X245" s="456"/>
      <c r="Y245" s="456"/>
      <c r="Z245" s="456"/>
      <c r="AA245" s="456"/>
      <c r="AB245" s="456"/>
      <c r="AC245" s="456"/>
      <c r="AD245" s="456"/>
      <c r="AE245" s="457"/>
      <c r="AF245" s="455"/>
      <c r="AG245" s="456"/>
      <c r="AH245" s="456"/>
      <c r="AI245" s="456"/>
      <c r="AJ245" s="456"/>
      <c r="AK245" s="456"/>
      <c r="AL245" s="456"/>
      <c r="AM245" s="456"/>
      <c r="AN245" s="457"/>
      <c r="AO245" s="455"/>
      <c r="AP245" s="456"/>
      <c r="AQ245" s="456"/>
      <c r="AR245" s="456"/>
      <c r="AS245" s="456"/>
      <c r="AT245" s="456"/>
      <c r="AU245" s="456"/>
      <c r="AV245" s="456"/>
      <c r="AW245" s="456"/>
      <c r="AX245" s="456"/>
      <c r="AY245" s="456"/>
      <c r="AZ245" s="456"/>
      <c r="BA245" s="456"/>
      <c r="BB245" s="456"/>
      <c r="BC245" s="456"/>
      <c r="BD245" s="456"/>
      <c r="BE245" s="456"/>
      <c r="BF245" s="456"/>
      <c r="BG245" s="457"/>
      <c r="BH245" s="458"/>
      <c r="BI245" s="459"/>
      <c r="BJ245" s="459"/>
      <c r="BK245" s="459"/>
      <c r="BL245" s="459"/>
      <c r="BM245" s="460"/>
      <c r="BN245" s="216"/>
      <c r="BO245" s="216"/>
      <c r="BP245" s="1"/>
      <c r="BQ245" s="120">
        <f>IF($F$3="","",IF(N245=$F$3,COUNTIF(BQ$23:BQ244,"&gt;0")+1,0))</f>
        <v>0</v>
      </c>
      <c r="BR245" s="1"/>
      <c r="BS245" s="20" t="str">
        <f>IF($N245="","",IF(VLOOKUP(VLOOKUP($N245,IMPOSTAZIONI!$E$6:$I$13,5,FALSE),IMPOSTAZIONI!$B$25:$N$32,3,FALSE)=0,"",VLOOKUP(VLOOKUP($N245,IMPOSTAZIONI!$E$6:$I$13,5,FALSE),IMPOSTAZIONI!$B$25:$N$32,3,FALSE)))</f>
        <v/>
      </c>
      <c r="BT245" s="20" t="str">
        <f>IF($N245="","",IF(VLOOKUP(VLOOKUP($N245,IMPOSTAZIONI!$E$6:$I$13,5,FALSE),IMPOSTAZIONI!$B$25:$N$32,6,FALSE)=0,"",VLOOKUP(VLOOKUP($N245,IMPOSTAZIONI!$E$6:$I$13,5,FALSE),IMPOSTAZIONI!$B$25:$N$32,6,FALSE)))</f>
        <v/>
      </c>
      <c r="BU245" s="20" t="str">
        <f>IF($N245="","",IF(VLOOKUP(VLOOKUP($N245,IMPOSTAZIONI!$E$6:$I$13,5,FALSE),IMPOSTAZIONI!$B$25:$N$32,9,FALSE)=0,"",VLOOKUP(VLOOKUP($N245,IMPOSTAZIONI!$E$6:$I$13,5,FALSE),IMPOSTAZIONI!$B$25:$N$32,9,FALSE)))</f>
        <v/>
      </c>
      <c r="BV245" s="20" t="str">
        <f>IF($N245="","",IF(VLOOKUP(VLOOKUP($N245,IMPOSTAZIONI!$E$6:$I$13,5,FALSE),IMPOSTAZIONI!$B$25:$N$32,12,FALSE)=0,"",VLOOKUP(VLOOKUP($N245,IMPOSTAZIONI!$E$6:$I$13,5,FALSE),IMPOSTAZIONI!$B$25:$N$32,12,FALSE)))</f>
        <v/>
      </c>
      <c r="BW245" s="221" t="str">
        <f t="shared" si="96"/>
        <v/>
      </c>
      <c r="BX245" s="221" t="str">
        <f t="shared" si="87"/>
        <v/>
      </c>
      <c r="BY245" s="221">
        <f t="shared" si="88"/>
        <v>0</v>
      </c>
      <c r="BZ245" s="231">
        <f t="shared" si="89"/>
        <v>0</v>
      </c>
      <c r="CA245" s="246">
        <f t="shared" si="90"/>
        <v>0</v>
      </c>
      <c r="CB245" s="246">
        <f t="shared" si="97"/>
        <v>0</v>
      </c>
      <c r="CC245" s="246" t="str">
        <f t="shared" si="98"/>
        <v/>
      </c>
      <c r="CD245" s="246">
        <f t="shared" si="91"/>
        <v>5</v>
      </c>
      <c r="CE245" s="246">
        <f t="shared" si="99"/>
        <v>0</v>
      </c>
      <c r="CF245" s="276">
        <f t="shared" si="101"/>
        <v>0</v>
      </c>
      <c r="CG245" s="277">
        <f t="shared" si="101"/>
        <v>0</v>
      </c>
      <c r="CH245" s="277">
        <f t="shared" si="101"/>
        <v>0</v>
      </c>
      <c r="CI245" s="278">
        <f t="shared" si="101"/>
        <v>0</v>
      </c>
      <c r="CJ245" s="280">
        <f t="shared" si="100"/>
        <v>0</v>
      </c>
      <c r="CK245" s="232">
        <f t="shared" si="92"/>
        <v>0</v>
      </c>
      <c r="CL245" s="1"/>
    </row>
    <row r="246" spans="1:90" ht="18" customHeight="1">
      <c r="A246" s="1"/>
      <c r="B246" s="1"/>
      <c r="C246" s="216"/>
      <c r="D246" s="287" t="str">
        <f t="shared" si="94"/>
        <v/>
      </c>
      <c r="E246" s="449" t="str">
        <f t="shared" si="95"/>
        <v/>
      </c>
      <c r="F246" s="450"/>
      <c r="G246" s="451"/>
      <c r="H246" s="452"/>
      <c r="I246" s="453"/>
      <c r="J246" s="453"/>
      <c r="K246" s="453"/>
      <c r="L246" s="453"/>
      <c r="M246" s="454"/>
      <c r="N246" s="455"/>
      <c r="O246" s="456"/>
      <c r="P246" s="456"/>
      <c r="Q246" s="456"/>
      <c r="R246" s="456"/>
      <c r="S246" s="456"/>
      <c r="T246" s="456"/>
      <c r="U246" s="456"/>
      <c r="V246" s="456"/>
      <c r="W246" s="456"/>
      <c r="X246" s="456"/>
      <c r="Y246" s="456"/>
      <c r="Z246" s="456"/>
      <c r="AA246" s="456"/>
      <c r="AB246" s="456"/>
      <c r="AC246" s="456"/>
      <c r="AD246" s="456"/>
      <c r="AE246" s="457"/>
      <c r="AF246" s="455"/>
      <c r="AG246" s="456"/>
      <c r="AH246" s="456"/>
      <c r="AI246" s="456"/>
      <c r="AJ246" s="456"/>
      <c r="AK246" s="456"/>
      <c r="AL246" s="456"/>
      <c r="AM246" s="456"/>
      <c r="AN246" s="457"/>
      <c r="AO246" s="455"/>
      <c r="AP246" s="456"/>
      <c r="AQ246" s="456"/>
      <c r="AR246" s="456"/>
      <c r="AS246" s="456"/>
      <c r="AT246" s="456"/>
      <c r="AU246" s="456"/>
      <c r="AV246" s="456"/>
      <c r="AW246" s="456"/>
      <c r="AX246" s="456"/>
      <c r="AY246" s="456"/>
      <c r="AZ246" s="456"/>
      <c r="BA246" s="456"/>
      <c r="BB246" s="456"/>
      <c r="BC246" s="456"/>
      <c r="BD246" s="456"/>
      <c r="BE246" s="456"/>
      <c r="BF246" s="456"/>
      <c r="BG246" s="457"/>
      <c r="BH246" s="458"/>
      <c r="BI246" s="459"/>
      <c r="BJ246" s="459"/>
      <c r="BK246" s="459"/>
      <c r="BL246" s="459"/>
      <c r="BM246" s="460"/>
      <c r="BN246" s="216"/>
      <c r="BO246" s="216"/>
      <c r="BP246" s="1"/>
      <c r="BQ246" s="120">
        <f>IF($F$3="","",IF(N246=$F$3,COUNTIF(BQ$23:BQ245,"&gt;0")+1,0))</f>
        <v>0</v>
      </c>
      <c r="BR246" s="1"/>
      <c r="BS246" s="20" t="str">
        <f>IF($N246="","",IF(VLOOKUP(VLOOKUP($N246,IMPOSTAZIONI!$E$6:$I$13,5,FALSE),IMPOSTAZIONI!$B$25:$N$32,3,FALSE)=0,"",VLOOKUP(VLOOKUP($N246,IMPOSTAZIONI!$E$6:$I$13,5,FALSE),IMPOSTAZIONI!$B$25:$N$32,3,FALSE)))</f>
        <v/>
      </c>
      <c r="BT246" s="20" t="str">
        <f>IF($N246="","",IF(VLOOKUP(VLOOKUP($N246,IMPOSTAZIONI!$E$6:$I$13,5,FALSE),IMPOSTAZIONI!$B$25:$N$32,6,FALSE)=0,"",VLOOKUP(VLOOKUP($N246,IMPOSTAZIONI!$E$6:$I$13,5,FALSE),IMPOSTAZIONI!$B$25:$N$32,6,FALSE)))</f>
        <v/>
      </c>
      <c r="BU246" s="20" t="str">
        <f>IF($N246="","",IF(VLOOKUP(VLOOKUP($N246,IMPOSTAZIONI!$E$6:$I$13,5,FALSE),IMPOSTAZIONI!$B$25:$N$32,9,FALSE)=0,"",VLOOKUP(VLOOKUP($N246,IMPOSTAZIONI!$E$6:$I$13,5,FALSE),IMPOSTAZIONI!$B$25:$N$32,9,FALSE)))</f>
        <v/>
      </c>
      <c r="BV246" s="20" t="str">
        <f>IF($N246="","",IF(VLOOKUP(VLOOKUP($N246,IMPOSTAZIONI!$E$6:$I$13,5,FALSE),IMPOSTAZIONI!$B$25:$N$32,12,FALSE)=0,"",VLOOKUP(VLOOKUP($N246,IMPOSTAZIONI!$E$6:$I$13,5,FALSE),IMPOSTAZIONI!$B$25:$N$32,12,FALSE)))</f>
        <v/>
      </c>
      <c r="BW246" s="221" t="str">
        <f t="shared" si="96"/>
        <v/>
      </c>
      <c r="BX246" s="221" t="str">
        <f t="shared" si="87"/>
        <v/>
      </c>
      <c r="BY246" s="221">
        <f t="shared" si="88"/>
        <v>0</v>
      </c>
      <c r="BZ246" s="231">
        <f t="shared" si="89"/>
        <v>0</v>
      </c>
      <c r="CA246" s="246">
        <f t="shared" si="90"/>
        <v>0</v>
      </c>
      <c r="CB246" s="246">
        <f t="shared" si="97"/>
        <v>0</v>
      </c>
      <c r="CC246" s="246" t="str">
        <f t="shared" si="98"/>
        <v/>
      </c>
      <c r="CD246" s="246">
        <f t="shared" si="91"/>
        <v>5</v>
      </c>
      <c r="CE246" s="246">
        <f t="shared" si="99"/>
        <v>0</v>
      </c>
      <c r="CF246" s="276">
        <f t="shared" si="101"/>
        <v>0</v>
      </c>
      <c r="CG246" s="277">
        <f t="shared" si="101"/>
        <v>0</v>
      </c>
      <c r="CH246" s="277">
        <f t="shared" si="101"/>
        <v>0</v>
      </c>
      <c r="CI246" s="278">
        <f t="shared" si="101"/>
        <v>0</v>
      </c>
      <c r="CJ246" s="280">
        <f t="shared" si="100"/>
        <v>0</v>
      </c>
      <c r="CK246" s="232">
        <f t="shared" si="92"/>
        <v>0</v>
      </c>
      <c r="CL246" s="1"/>
    </row>
    <row r="247" spans="1:90" ht="18" customHeight="1">
      <c r="A247" s="1"/>
      <c r="B247" s="1"/>
      <c r="C247" s="216"/>
      <c r="D247" s="287" t="str">
        <f t="shared" si="94"/>
        <v/>
      </c>
      <c r="E247" s="449" t="str">
        <f t="shared" si="95"/>
        <v/>
      </c>
      <c r="F247" s="450"/>
      <c r="G247" s="451"/>
      <c r="H247" s="452"/>
      <c r="I247" s="453"/>
      <c r="J247" s="453"/>
      <c r="K247" s="453"/>
      <c r="L247" s="453"/>
      <c r="M247" s="454"/>
      <c r="N247" s="455"/>
      <c r="O247" s="456"/>
      <c r="P247" s="456"/>
      <c r="Q247" s="456"/>
      <c r="R247" s="456"/>
      <c r="S247" s="456"/>
      <c r="T247" s="456"/>
      <c r="U247" s="456"/>
      <c r="V247" s="456"/>
      <c r="W247" s="456"/>
      <c r="X247" s="456"/>
      <c r="Y247" s="456"/>
      <c r="Z247" s="456"/>
      <c r="AA247" s="456"/>
      <c r="AB247" s="456"/>
      <c r="AC247" s="456"/>
      <c r="AD247" s="456"/>
      <c r="AE247" s="457"/>
      <c r="AF247" s="455"/>
      <c r="AG247" s="456"/>
      <c r="AH247" s="456"/>
      <c r="AI247" s="456"/>
      <c r="AJ247" s="456"/>
      <c r="AK247" s="456"/>
      <c r="AL247" s="456"/>
      <c r="AM247" s="456"/>
      <c r="AN247" s="457"/>
      <c r="AO247" s="455"/>
      <c r="AP247" s="456"/>
      <c r="AQ247" s="456"/>
      <c r="AR247" s="456"/>
      <c r="AS247" s="456"/>
      <c r="AT247" s="456"/>
      <c r="AU247" s="456"/>
      <c r="AV247" s="456"/>
      <c r="AW247" s="456"/>
      <c r="AX247" s="456"/>
      <c r="AY247" s="456"/>
      <c r="AZ247" s="456"/>
      <c r="BA247" s="456"/>
      <c r="BB247" s="456"/>
      <c r="BC247" s="456"/>
      <c r="BD247" s="456"/>
      <c r="BE247" s="456"/>
      <c r="BF247" s="456"/>
      <c r="BG247" s="457"/>
      <c r="BH247" s="458"/>
      <c r="BI247" s="459"/>
      <c r="BJ247" s="459"/>
      <c r="BK247" s="459"/>
      <c r="BL247" s="459"/>
      <c r="BM247" s="460"/>
      <c r="BN247" s="216"/>
      <c r="BO247" s="216"/>
      <c r="BP247" s="1"/>
      <c r="BQ247" s="120">
        <f>IF($F$3="","",IF(N247=$F$3,COUNTIF(BQ$23:BQ246,"&gt;0")+1,0))</f>
        <v>0</v>
      </c>
      <c r="BR247" s="1"/>
      <c r="BS247" s="20" t="str">
        <f>IF($N247="","",IF(VLOOKUP(VLOOKUP($N247,IMPOSTAZIONI!$E$6:$I$13,5,FALSE),IMPOSTAZIONI!$B$25:$N$32,3,FALSE)=0,"",VLOOKUP(VLOOKUP($N247,IMPOSTAZIONI!$E$6:$I$13,5,FALSE),IMPOSTAZIONI!$B$25:$N$32,3,FALSE)))</f>
        <v/>
      </c>
      <c r="BT247" s="20" t="str">
        <f>IF($N247="","",IF(VLOOKUP(VLOOKUP($N247,IMPOSTAZIONI!$E$6:$I$13,5,FALSE),IMPOSTAZIONI!$B$25:$N$32,6,FALSE)=0,"",VLOOKUP(VLOOKUP($N247,IMPOSTAZIONI!$E$6:$I$13,5,FALSE),IMPOSTAZIONI!$B$25:$N$32,6,FALSE)))</f>
        <v/>
      </c>
      <c r="BU247" s="20" t="str">
        <f>IF($N247="","",IF(VLOOKUP(VLOOKUP($N247,IMPOSTAZIONI!$E$6:$I$13,5,FALSE),IMPOSTAZIONI!$B$25:$N$32,9,FALSE)=0,"",VLOOKUP(VLOOKUP($N247,IMPOSTAZIONI!$E$6:$I$13,5,FALSE),IMPOSTAZIONI!$B$25:$N$32,9,FALSE)))</f>
        <v/>
      </c>
      <c r="BV247" s="20" t="str">
        <f>IF($N247="","",IF(VLOOKUP(VLOOKUP($N247,IMPOSTAZIONI!$E$6:$I$13,5,FALSE),IMPOSTAZIONI!$B$25:$N$32,12,FALSE)=0,"",VLOOKUP(VLOOKUP($N247,IMPOSTAZIONI!$E$6:$I$13,5,FALSE),IMPOSTAZIONI!$B$25:$N$32,12,FALSE)))</f>
        <v/>
      </c>
      <c r="BW247" s="221" t="str">
        <f t="shared" si="96"/>
        <v/>
      </c>
      <c r="BX247" s="221" t="str">
        <f t="shared" si="87"/>
        <v/>
      </c>
      <c r="BY247" s="221">
        <f t="shared" si="88"/>
        <v>0</v>
      </c>
      <c r="BZ247" s="231">
        <f t="shared" si="89"/>
        <v>0</v>
      </c>
      <c r="CA247" s="246">
        <f t="shared" si="90"/>
        <v>0</v>
      </c>
      <c r="CB247" s="246">
        <f t="shared" si="97"/>
        <v>0</v>
      </c>
      <c r="CC247" s="246" t="str">
        <f t="shared" si="98"/>
        <v/>
      </c>
      <c r="CD247" s="246">
        <f t="shared" si="91"/>
        <v>5</v>
      </c>
      <c r="CE247" s="246">
        <f t="shared" si="99"/>
        <v>0</v>
      </c>
      <c r="CF247" s="276">
        <f t="shared" si="101"/>
        <v>0</v>
      </c>
      <c r="CG247" s="277">
        <f t="shared" si="101"/>
        <v>0</v>
      </c>
      <c r="CH247" s="277">
        <f t="shared" si="101"/>
        <v>0</v>
      </c>
      <c r="CI247" s="278">
        <f t="shared" si="101"/>
        <v>0</v>
      </c>
      <c r="CJ247" s="280">
        <f t="shared" si="100"/>
        <v>0</v>
      </c>
      <c r="CK247" s="232">
        <f t="shared" si="92"/>
        <v>0</v>
      </c>
      <c r="CL247" s="1"/>
    </row>
    <row r="248" spans="1:90" ht="18" customHeight="1">
      <c r="A248" s="1"/>
      <c r="B248" s="1"/>
      <c r="C248" s="216"/>
      <c r="D248" s="287" t="str">
        <f t="shared" si="94"/>
        <v/>
      </c>
      <c r="E248" s="449" t="str">
        <f t="shared" si="95"/>
        <v/>
      </c>
      <c r="F248" s="450"/>
      <c r="G248" s="451"/>
      <c r="H248" s="452"/>
      <c r="I248" s="453"/>
      <c r="J248" s="453"/>
      <c r="K248" s="453"/>
      <c r="L248" s="453"/>
      <c r="M248" s="454"/>
      <c r="N248" s="455"/>
      <c r="O248" s="456"/>
      <c r="P248" s="456"/>
      <c r="Q248" s="456"/>
      <c r="R248" s="456"/>
      <c r="S248" s="456"/>
      <c r="T248" s="456"/>
      <c r="U248" s="456"/>
      <c r="V248" s="456"/>
      <c r="W248" s="456"/>
      <c r="X248" s="456"/>
      <c r="Y248" s="456"/>
      <c r="Z248" s="456"/>
      <c r="AA248" s="456"/>
      <c r="AB248" s="456"/>
      <c r="AC248" s="456"/>
      <c r="AD248" s="456"/>
      <c r="AE248" s="457"/>
      <c r="AF248" s="455"/>
      <c r="AG248" s="456"/>
      <c r="AH248" s="456"/>
      <c r="AI248" s="456"/>
      <c r="AJ248" s="456"/>
      <c r="AK248" s="456"/>
      <c r="AL248" s="456"/>
      <c r="AM248" s="456"/>
      <c r="AN248" s="457"/>
      <c r="AO248" s="455"/>
      <c r="AP248" s="456"/>
      <c r="AQ248" s="456"/>
      <c r="AR248" s="456"/>
      <c r="AS248" s="456"/>
      <c r="AT248" s="456"/>
      <c r="AU248" s="456"/>
      <c r="AV248" s="456"/>
      <c r="AW248" s="456"/>
      <c r="AX248" s="456"/>
      <c r="AY248" s="456"/>
      <c r="AZ248" s="456"/>
      <c r="BA248" s="456"/>
      <c r="BB248" s="456"/>
      <c r="BC248" s="456"/>
      <c r="BD248" s="456"/>
      <c r="BE248" s="456"/>
      <c r="BF248" s="456"/>
      <c r="BG248" s="457"/>
      <c r="BH248" s="458"/>
      <c r="BI248" s="459"/>
      <c r="BJ248" s="459"/>
      <c r="BK248" s="459"/>
      <c r="BL248" s="459"/>
      <c r="BM248" s="460"/>
      <c r="BN248" s="216"/>
      <c r="BO248" s="216"/>
      <c r="BP248" s="1"/>
      <c r="BQ248" s="120">
        <f>IF($F$3="","",IF(N248=$F$3,COUNTIF(BQ$23:BQ247,"&gt;0")+1,0))</f>
        <v>0</v>
      </c>
      <c r="BR248" s="1"/>
      <c r="BS248" s="20" t="str">
        <f>IF($N248="","",IF(VLOOKUP(VLOOKUP($N248,IMPOSTAZIONI!$E$6:$I$13,5,FALSE),IMPOSTAZIONI!$B$25:$N$32,3,FALSE)=0,"",VLOOKUP(VLOOKUP($N248,IMPOSTAZIONI!$E$6:$I$13,5,FALSE),IMPOSTAZIONI!$B$25:$N$32,3,FALSE)))</f>
        <v/>
      </c>
      <c r="BT248" s="20" t="str">
        <f>IF($N248="","",IF(VLOOKUP(VLOOKUP($N248,IMPOSTAZIONI!$E$6:$I$13,5,FALSE),IMPOSTAZIONI!$B$25:$N$32,6,FALSE)=0,"",VLOOKUP(VLOOKUP($N248,IMPOSTAZIONI!$E$6:$I$13,5,FALSE),IMPOSTAZIONI!$B$25:$N$32,6,FALSE)))</f>
        <v/>
      </c>
      <c r="BU248" s="20" t="str">
        <f>IF($N248="","",IF(VLOOKUP(VLOOKUP($N248,IMPOSTAZIONI!$E$6:$I$13,5,FALSE),IMPOSTAZIONI!$B$25:$N$32,9,FALSE)=0,"",VLOOKUP(VLOOKUP($N248,IMPOSTAZIONI!$E$6:$I$13,5,FALSE),IMPOSTAZIONI!$B$25:$N$32,9,FALSE)))</f>
        <v/>
      </c>
      <c r="BV248" s="20" t="str">
        <f>IF($N248="","",IF(VLOOKUP(VLOOKUP($N248,IMPOSTAZIONI!$E$6:$I$13,5,FALSE),IMPOSTAZIONI!$B$25:$N$32,12,FALSE)=0,"",VLOOKUP(VLOOKUP($N248,IMPOSTAZIONI!$E$6:$I$13,5,FALSE),IMPOSTAZIONI!$B$25:$N$32,12,FALSE)))</f>
        <v/>
      </c>
      <c r="BW248" s="221" t="str">
        <f t="shared" si="96"/>
        <v/>
      </c>
      <c r="BX248" s="221" t="str">
        <f t="shared" si="87"/>
        <v/>
      </c>
      <c r="BY248" s="221">
        <f t="shared" si="88"/>
        <v>0</v>
      </c>
      <c r="BZ248" s="231">
        <f t="shared" si="89"/>
        <v>0</v>
      </c>
      <c r="CA248" s="246">
        <f t="shared" si="90"/>
        <v>0</v>
      </c>
      <c r="CB248" s="246">
        <f t="shared" si="97"/>
        <v>0</v>
      </c>
      <c r="CC248" s="246" t="str">
        <f t="shared" si="98"/>
        <v/>
      </c>
      <c r="CD248" s="246">
        <f t="shared" si="91"/>
        <v>5</v>
      </c>
      <c r="CE248" s="246">
        <f t="shared" si="99"/>
        <v>0</v>
      </c>
      <c r="CF248" s="276">
        <f t="shared" si="101"/>
        <v>0</v>
      </c>
      <c r="CG248" s="277">
        <f t="shared" si="101"/>
        <v>0</v>
      </c>
      <c r="CH248" s="277">
        <f t="shared" si="101"/>
        <v>0</v>
      </c>
      <c r="CI248" s="278">
        <f t="shared" si="101"/>
        <v>0</v>
      </c>
      <c r="CJ248" s="280">
        <f t="shared" si="100"/>
        <v>0</v>
      </c>
      <c r="CK248" s="232">
        <f t="shared" si="92"/>
        <v>0</v>
      </c>
      <c r="CL248" s="1"/>
    </row>
    <row r="249" spans="1:90" ht="18" customHeight="1">
      <c r="A249" s="1"/>
      <c r="B249" s="1"/>
      <c r="C249" s="216"/>
      <c r="D249" s="287" t="str">
        <f t="shared" si="94"/>
        <v/>
      </c>
      <c r="E249" s="449" t="str">
        <f t="shared" si="95"/>
        <v/>
      </c>
      <c r="F249" s="450"/>
      <c r="G249" s="451"/>
      <c r="H249" s="452"/>
      <c r="I249" s="453"/>
      <c r="J249" s="453"/>
      <c r="K249" s="453"/>
      <c r="L249" s="453"/>
      <c r="M249" s="454"/>
      <c r="N249" s="455"/>
      <c r="O249" s="456"/>
      <c r="P249" s="456"/>
      <c r="Q249" s="456"/>
      <c r="R249" s="456"/>
      <c r="S249" s="456"/>
      <c r="T249" s="456"/>
      <c r="U249" s="456"/>
      <c r="V249" s="456"/>
      <c r="W249" s="456"/>
      <c r="X249" s="456"/>
      <c r="Y249" s="456"/>
      <c r="Z249" s="456"/>
      <c r="AA249" s="456"/>
      <c r="AB249" s="456"/>
      <c r="AC249" s="456"/>
      <c r="AD249" s="456"/>
      <c r="AE249" s="457"/>
      <c r="AF249" s="455"/>
      <c r="AG249" s="456"/>
      <c r="AH249" s="456"/>
      <c r="AI249" s="456"/>
      <c r="AJ249" s="456"/>
      <c r="AK249" s="456"/>
      <c r="AL249" s="456"/>
      <c r="AM249" s="456"/>
      <c r="AN249" s="457"/>
      <c r="AO249" s="455"/>
      <c r="AP249" s="456"/>
      <c r="AQ249" s="456"/>
      <c r="AR249" s="456"/>
      <c r="AS249" s="456"/>
      <c r="AT249" s="456"/>
      <c r="AU249" s="456"/>
      <c r="AV249" s="456"/>
      <c r="AW249" s="456"/>
      <c r="AX249" s="456"/>
      <c r="AY249" s="456"/>
      <c r="AZ249" s="456"/>
      <c r="BA249" s="456"/>
      <c r="BB249" s="456"/>
      <c r="BC249" s="456"/>
      <c r="BD249" s="456"/>
      <c r="BE249" s="456"/>
      <c r="BF249" s="456"/>
      <c r="BG249" s="457"/>
      <c r="BH249" s="458"/>
      <c r="BI249" s="459"/>
      <c r="BJ249" s="459"/>
      <c r="BK249" s="459"/>
      <c r="BL249" s="459"/>
      <c r="BM249" s="460"/>
      <c r="BN249" s="216"/>
      <c r="BO249" s="216"/>
      <c r="BP249" s="1"/>
      <c r="BQ249" s="120">
        <f>IF($F$3="","",IF(N249=$F$3,COUNTIF(BQ$23:BQ248,"&gt;0")+1,0))</f>
        <v>0</v>
      </c>
      <c r="BR249" s="1"/>
      <c r="BS249" s="20" t="str">
        <f>IF($N249="","",IF(VLOOKUP(VLOOKUP($N249,IMPOSTAZIONI!$E$6:$I$13,5,FALSE),IMPOSTAZIONI!$B$25:$N$32,3,FALSE)=0,"",VLOOKUP(VLOOKUP($N249,IMPOSTAZIONI!$E$6:$I$13,5,FALSE),IMPOSTAZIONI!$B$25:$N$32,3,FALSE)))</f>
        <v/>
      </c>
      <c r="BT249" s="20" t="str">
        <f>IF($N249="","",IF(VLOOKUP(VLOOKUP($N249,IMPOSTAZIONI!$E$6:$I$13,5,FALSE),IMPOSTAZIONI!$B$25:$N$32,6,FALSE)=0,"",VLOOKUP(VLOOKUP($N249,IMPOSTAZIONI!$E$6:$I$13,5,FALSE),IMPOSTAZIONI!$B$25:$N$32,6,FALSE)))</f>
        <v/>
      </c>
      <c r="BU249" s="20" t="str">
        <f>IF($N249="","",IF(VLOOKUP(VLOOKUP($N249,IMPOSTAZIONI!$E$6:$I$13,5,FALSE),IMPOSTAZIONI!$B$25:$N$32,9,FALSE)=0,"",VLOOKUP(VLOOKUP($N249,IMPOSTAZIONI!$E$6:$I$13,5,FALSE),IMPOSTAZIONI!$B$25:$N$32,9,FALSE)))</f>
        <v/>
      </c>
      <c r="BV249" s="20" t="str">
        <f>IF($N249="","",IF(VLOOKUP(VLOOKUP($N249,IMPOSTAZIONI!$E$6:$I$13,5,FALSE),IMPOSTAZIONI!$B$25:$N$32,12,FALSE)=0,"",VLOOKUP(VLOOKUP($N249,IMPOSTAZIONI!$E$6:$I$13,5,FALSE),IMPOSTAZIONI!$B$25:$N$32,12,FALSE)))</f>
        <v/>
      </c>
      <c r="BW249" s="221" t="str">
        <f t="shared" si="96"/>
        <v/>
      </c>
      <c r="BX249" s="221" t="str">
        <f t="shared" si="87"/>
        <v/>
      </c>
      <c r="BY249" s="221">
        <f t="shared" si="88"/>
        <v>0</v>
      </c>
      <c r="BZ249" s="231">
        <f t="shared" si="89"/>
        <v>0</v>
      </c>
      <c r="CA249" s="246">
        <f t="shared" si="90"/>
        <v>0</v>
      </c>
      <c r="CB249" s="246">
        <f t="shared" si="97"/>
        <v>0</v>
      </c>
      <c r="CC249" s="246" t="str">
        <f t="shared" si="98"/>
        <v/>
      </c>
      <c r="CD249" s="246">
        <f t="shared" si="91"/>
        <v>5</v>
      </c>
      <c r="CE249" s="246">
        <f t="shared" si="99"/>
        <v>0</v>
      </c>
      <c r="CF249" s="276">
        <f t="shared" si="101"/>
        <v>0</v>
      </c>
      <c r="CG249" s="277">
        <f t="shared" si="101"/>
        <v>0</v>
      </c>
      <c r="CH249" s="277">
        <f t="shared" si="101"/>
        <v>0</v>
      </c>
      <c r="CI249" s="278">
        <f t="shared" si="101"/>
        <v>0</v>
      </c>
      <c r="CJ249" s="280">
        <f t="shared" si="100"/>
        <v>0</v>
      </c>
      <c r="CK249" s="232">
        <f t="shared" si="92"/>
        <v>0</v>
      </c>
      <c r="CL249" s="1"/>
    </row>
    <row r="250" spans="1:90" ht="18" customHeight="1">
      <c r="A250" s="1"/>
      <c r="B250" s="1"/>
      <c r="C250" s="216"/>
      <c r="D250" s="287" t="str">
        <f t="shared" si="94"/>
        <v/>
      </c>
      <c r="E250" s="449" t="str">
        <f t="shared" si="95"/>
        <v/>
      </c>
      <c r="F250" s="450"/>
      <c r="G250" s="451"/>
      <c r="H250" s="452"/>
      <c r="I250" s="453"/>
      <c r="J250" s="453"/>
      <c r="K250" s="453"/>
      <c r="L250" s="453"/>
      <c r="M250" s="454"/>
      <c r="N250" s="455"/>
      <c r="O250" s="456"/>
      <c r="P250" s="456"/>
      <c r="Q250" s="456"/>
      <c r="R250" s="456"/>
      <c r="S250" s="456"/>
      <c r="T250" s="456"/>
      <c r="U250" s="456"/>
      <c r="V250" s="456"/>
      <c r="W250" s="456"/>
      <c r="X250" s="456"/>
      <c r="Y250" s="456"/>
      <c r="Z250" s="456"/>
      <c r="AA250" s="456"/>
      <c r="AB250" s="456"/>
      <c r="AC250" s="456"/>
      <c r="AD250" s="456"/>
      <c r="AE250" s="457"/>
      <c r="AF250" s="455"/>
      <c r="AG250" s="456"/>
      <c r="AH250" s="456"/>
      <c r="AI250" s="456"/>
      <c r="AJ250" s="456"/>
      <c r="AK250" s="456"/>
      <c r="AL250" s="456"/>
      <c r="AM250" s="456"/>
      <c r="AN250" s="457"/>
      <c r="AO250" s="455"/>
      <c r="AP250" s="456"/>
      <c r="AQ250" s="456"/>
      <c r="AR250" s="456"/>
      <c r="AS250" s="456"/>
      <c r="AT250" s="456"/>
      <c r="AU250" s="456"/>
      <c r="AV250" s="456"/>
      <c r="AW250" s="456"/>
      <c r="AX250" s="456"/>
      <c r="AY250" s="456"/>
      <c r="AZ250" s="456"/>
      <c r="BA250" s="456"/>
      <c r="BB250" s="456"/>
      <c r="BC250" s="456"/>
      <c r="BD250" s="456"/>
      <c r="BE250" s="456"/>
      <c r="BF250" s="456"/>
      <c r="BG250" s="457"/>
      <c r="BH250" s="458"/>
      <c r="BI250" s="459"/>
      <c r="BJ250" s="459"/>
      <c r="BK250" s="459"/>
      <c r="BL250" s="459"/>
      <c r="BM250" s="460"/>
      <c r="BN250" s="216"/>
      <c r="BO250" s="216"/>
      <c r="BP250" s="1"/>
      <c r="BQ250" s="120">
        <f>IF($F$3="","",IF(N250=$F$3,COUNTIF(BQ$23:BQ249,"&gt;0")+1,0))</f>
        <v>0</v>
      </c>
      <c r="BR250" s="1"/>
      <c r="BS250" s="20" t="str">
        <f>IF($N250="","",IF(VLOOKUP(VLOOKUP($N250,IMPOSTAZIONI!$E$6:$I$13,5,FALSE),IMPOSTAZIONI!$B$25:$N$32,3,FALSE)=0,"",VLOOKUP(VLOOKUP($N250,IMPOSTAZIONI!$E$6:$I$13,5,FALSE),IMPOSTAZIONI!$B$25:$N$32,3,FALSE)))</f>
        <v/>
      </c>
      <c r="BT250" s="20" t="str">
        <f>IF($N250="","",IF(VLOOKUP(VLOOKUP($N250,IMPOSTAZIONI!$E$6:$I$13,5,FALSE),IMPOSTAZIONI!$B$25:$N$32,6,FALSE)=0,"",VLOOKUP(VLOOKUP($N250,IMPOSTAZIONI!$E$6:$I$13,5,FALSE),IMPOSTAZIONI!$B$25:$N$32,6,FALSE)))</f>
        <v/>
      </c>
      <c r="BU250" s="20" t="str">
        <f>IF($N250="","",IF(VLOOKUP(VLOOKUP($N250,IMPOSTAZIONI!$E$6:$I$13,5,FALSE),IMPOSTAZIONI!$B$25:$N$32,9,FALSE)=0,"",VLOOKUP(VLOOKUP($N250,IMPOSTAZIONI!$E$6:$I$13,5,FALSE),IMPOSTAZIONI!$B$25:$N$32,9,FALSE)))</f>
        <v/>
      </c>
      <c r="BV250" s="20" t="str">
        <f>IF($N250="","",IF(VLOOKUP(VLOOKUP($N250,IMPOSTAZIONI!$E$6:$I$13,5,FALSE),IMPOSTAZIONI!$B$25:$N$32,12,FALSE)=0,"",VLOOKUP(VLOOKUP($N250,IMPOSTAZIONI!$E$6:$I$13,5,FALSE),IMPOSTAZIONI!$B$25:$N$32,12,FALSE)))</f>
        <v/>
      </c>
      <c r="BW250" s="221" t="str">
        <f t="shared" si="96"/>
        <v/>
      </c>
      <c r="BX250" s="221" t="str">
        <f t="shared" si="87"/>
        <v/>
      </c>
      <c r="BY250" s="221">
        <f t="shared" si="88"/>
        <v>0</v>
      </c>
      <c r="BZ250" s="231">
        <f t="shared" si="89"/>
        <v>0</v>
      </c>
      <c r="CA250" s="246">
        <f t="shared" si="90"/>
        <v>0</v>
      </c>
      <c r="CB250" s="246">
        <f t="shared" si="97"/>
        <v>0</v>
      </c>
      <c r="CC250" s="246" t="str">
        <f t="shared" si="98"/>
        <v/>
      </c>
      <c r="CD250" s="246">
        <f t="shared" si="91"/>
        <v>5</v>
      </c>
      <c r="CE250" s="246">
        <f t="shared" si="99"/>
        <v>0</v>
      </c>
      <c r="CF250" s="276">
        <f t="shared" si="101"/>
        <v>0</v>
      </c>
      <c r="CG250" s="277">
        <f t="shared" si="101"/>
        <v>0</v>
      </c>
      <c r="CH250" s="277">
        <f t="shared" si="101"/>
        <v>0</v>
      </c>
      <c r="CI250" s="278">
        <f t="shared" si="101"/>
        <v>0</v>
      </c>
      <c r="CJ250" s="280">
        <f t="shared" si="100"/>
        <v>0</v>
      </c>
      <c r="CK250" s="232">
        <f t="shared" si="92"/>
        <v>0</v>
      </c>
      <c r="CL250" s="1"/>
    </row>
    <row r="251" spans="1:90" ht="18" customHeight="1">
      <c r="A251" s="1"/>
      <c r="B251" s="1"/>
      <c r="C251" s="216"/>
      <c r="D251" s="287" t="str">
        <f t="shared" si="94"/>
        <v/>
      </c>
      <c r="E251" s="449" t="str">
        <f t="shared" si="95"/>
        <v/>
      </c>
      <c r="F251" s="450"/>
      <c r="G251" s="451"/>
      <c r="H251" s="452"/>
      <c r="I251" s="453"/>
      <c r="J251" s="453"/>
      <c r="K251" s="453"/>
      <c r="L251" s="453"/>
      <c r="M251" s="454"/>
      <c r="N251" s="455"/>
      <c r="O251" s="456"/>
      <c r="P251" s="456"/>
      <c r="Q251" s="456"/>
      <c r="R251" s="456"/>
      <c r="S251" s="456"/>
      <c r="T251" s="456"/>
      <c r="U251" s="456"/>
      <c r="V251" s="456"/>
      <c r="W251" s="456"/>
      <c r="X251" s="456"/>
      <c r="Y251" s="456"/>
      <c r="Z251" s="456"/>
      <c r="AA251" s="456"/>
      <c r="AB251" s="456"/>
      <c r="AC251" s="456"/>
      <c r="AD251" s="456"/>
      <c r="AE251" s="457"/>
      <c r="AF251" s="455"/>
      <c r="AG251" s="456"/>
      <c r="AH251" s="456"/>
      <c r="AI251" s="456"/>
      <c r="AJ251" s="456"/>
      <c r="AK251" s="456"/>
      <c r="AL251" s="456"/>
      <c r="AM251" s="456"/>
      <c r="AN251" s="457"/>
      <c r="AO251" s="455"/>
      <c r="AP251" s="456"/>
      <c r="AQ251" s="456"/>
      <c r="AR251" s="456"/>
      <c r="AS251" s="456"/>
      <c r="AT251" s="456"/>
      <c r="AU251" s="456"/>
      <c r="AV251" s="456"/>
      <c r="AW251" s="456"/>
      <c r="AX251" s="456"/>
      <c r="AY251" s="456"/>
      <c r="AZ251" s="456"/>
      <c r="BA251" s="456"/>
      <c r="BB251" s="456"/>
      <c r="BC251" s="456"/>
      <c r="BD251" s="456"/>
      <c r="BE251" s="456"/>
      <c r="BF251" s="456"/>
      <c r="BG251" s="457"/>
      <c r="BH251" s="458"/>
      <c r="BI251" s="459"/>
      <c r="BJ251" s="459"/>
      <c r="BK251" s="459"/>
      <c r="BL251" s="459"/>
      <c r="BM251" s="460"/>
      <c r="BN251" s="216"/>
      <c r="BO251" s="216"/>
      <c r="BP251" s="1"/>
      <c r="BQ251" s="120">
        <f>IF($F$3="","",IF(N251=$F$3,COUNTIF(BQ$23:BQ250,"&gt;0")+1,0))</f>
        <v>0</v>
      </c>
      <c r="BR251" s="1"/>
      <c r="BS251" s="20" t="str">
        <f>IF($N251="","",IF(VLOOKUP(VLOOKUP($N251,IMPOSTAZIONI!$E$6:$I$13,5,FALSE),IMPOSTAZIONI!$B$25:$N$32,3,FALSE)=0,"",VLOOKUP(VLOOKUP($N251,IMPOSTAZIONI!$E$6:$I$13,5,FALSE),IMPOSTAZIONI!$B$25:$N$32,3,FALSE)))</f>
        <v/>
      </c>
      <c r="BT251" s="20" t="str">
        <f>IF($N251="","",IF(VLOOKUP(VLOOKUP($N251,IMPOSTAZIONI!$E$6:$I$13,5,FALSE),IMPOSTAZIONI!$B$25:$N$32,6,FALSE)=0,"",VLOOKUP(VLOOKUP($N251,IMPOSTAZIONI!$E$6:$I$13,5,FALSE),IMPOSTAZIONI!$B$25:$N$32,6,FALSE)))</f>
        <v/>
      </c>
      <c r="BU251" s="20" t="str">
        <f>IF($N251="","",IF(VLOOKUP(VLOOKUP($N251,IMPOSTAZIONI!$E$6:$I$13,5,FALSE),IMPOSTAZIONI!$B$25:$N$32,9,FALSE)=0,"",VLOOKUP(VLOOKUP($N251,IMPOSTAZIONI!$E$6:$I$13,5,FALSE),IMPOSTAZIONI!$B$25:$N$32,9,FALSE)))</f>
        <v/>
      </c>
      <c r="BV251" s="20" t="str">
        <f>IF($N251="","",IF(VLOOKUP(VLOOKUP($N251,IMPOSTAZIONI!$E$6:$I$13,5,FALSE),IMPOSTAZIONI!$B$25:$N$32,12,FALSE)=0,"",VLOOKUP(VLOOKUP($N251,IMPOSTAZIONI!$E$6:$I$13,5,FALSE),IMPOSTAZIONI!$B$25:$N$32,12,FALSE)))</f>
        <v/>
      </c>
      <c r="BW251" s="221" t="str">
        <f t="shared" si="96"/>
        <v/>
      </c>
      <c r="BX251" s="221" t="str">
        <f t="shared" si="87"/>
        <v/>
      </c>
      <c r="BY251" s="221">
        <f t="shared" si="88"/>
        <v>0</v>
      </c>
      <c r="BZ251" s="231">
        <f t="shared" si="89"/>
        <v>0</v>
      </c>
      <c r="CA251" s="246">
        <f t="shared" si="90"/>
        <v>0</v>
      </c>
      <c r="CB251" s="246">
        <f t="shared" si="97"/>
        <v>0</v>
      </c>
      <c r="CC251" s="246" t="str">
        <f t="shared" si="98"/>
        <v/>
      </c>
      <c r="CD251" s="246">
        <f t="shared" si="91"/>
        <v>5</v>
      </c>
      <c r="CE251" s="246">
        <f t="shared" si="99"/>
        <v>0</v>
      </c>
      <c r="CF251" s="276">
        <f t="shared" si="101"/>
        <v>0</v>
      </c>
      <c r="CG251" s="277">
        <f t="shared" si="101"/>
        <v>0</v>
      </c>
      <c r="CH251" s="277">
        <f t="shared" si="101"/>
        <v>0</v>
      </c>
      <c r="CI251" s="278">
        <f t="shared" si="101"/>
        <v>0</v>
      </c>
      <c r="CJ251" s="280">
        <f t="shared" si="100"/>
        <v>0</v>
      </c>
      <c r="CK251" s="232">
        <f t="shared" si="92"/>
        <v>0</v>
      </c>
      <c r="CL251" s="1"/>
    </row>
    <row r="252" spans="1:90" ht="18" customHeight="1">
      <c r="A252" s="1"/>
      <c r="B252" s="1"/>
      <c r="C252" s="216"/>
      <c r="D252" s="287" t="str">
        <f t="shared" si="94"/>
        <v/>
      </c>
      <c r="E252" s="449" t="str">
        <f t="shared" si="95"/>
        <v/>
      </c>
      <c r="F252" s="450"/>
      <c r="G252" s="451"/>
      <c r="H252" s="452"/>
      <c r="I252" s="453"/>
      <c r="J252" s="453"/>
      <c r="K252" s="453"/>
      <c r="L252" s="453"/>
      <c r="M252" s="454"/>
      <c r="N252" s="455"/>
      <c r="O252" s="456"/>
      <c r="P252" s="456"/>
      <c r="Q252" s="456"/>
      <c r="R252" s="456"/>
      <c r="S252" s="456"/>
      <c r="T252" s="456"/>
      <c r="U252" s="456"/>
      <c r="V252" s="456"/>
      <c r="W252" s="456"/>
      <c r="X252" s="456"/>
      <c r="Y252" s="456"/>
      <c r="Z252" s="456"/>
      <c r="AA252" s="456"/>
      <c r="AB252" s="456"/>
      <c r="AC252" s="456"/>
      <c r="AD252" s="456"/>
      <c r="AE252" s="457"/>
      <c r="AF252" s="455"/>
      <c r="AG252" s="456"/>
      <c r="AH252" s="456"/>
      <c r="AI252" s="456"/>
      <c r="AJ252" s="456"/>
      <c r="AK252" s="456"/>
      <c r="AL252" s="456"/>
      <c r="AM252" s="456"/>
      <c r="AN252" s="457"/>
      <c r="AO252" s="455"/>
      <c r="AP252" s="456"/>
      <c r="AQ252" s="456"/>
      <c r="AR252" s="456"/>
      <c r="AS252" s="456"/>
      <c r="AT252" s="456"/>
      <c r="AU252" s="456"/>
      <c r="AV252" s="456"/>
      <c r="AW252" s="456"/>
      <c r="AX252" s="456"/>
      <c r="AY252" s="456"/>
      <c r="AZ252" s="456"/>
      <c r="BA252" s="456"/>
      <c r="BB252" s="456"/>
      <c r="BC252" s="456"/>
      <c r="BD252" s="456"/>
      <c r="BE252" s="456"/>
      <c r="BF252" s="456"/>
      <c r="BG252" s="457"/>
      <c r="BH252" s="458"/>
      <c r="BI252" s="459"/>
      <c r="BJ252" s="459"/>
      <c r="BK252" s="459"/>
      <c r="BL252" s="459"/>
      <c r="BM252" s="460"/>
      <c r="BN252" s="216"/>
      <c r="BO252" s="216"/>
      <c r="BP252" s="1"/>
      <c r="BQ252" s="120">
        <f>IF($F$3="","",IF(N252=$F$3,COUNTIF(BQ$23:BQ251,"&gt;0")+1,0))</f>
        <v>0</v>
      </c>
      <c r="BR252" s="1"/>
      <c r="BS252" s="20" t="str">
        <f>IF($N252="","",IF(VLOOKUP(VLOOKUP($N252,IMPOSTAZIONI!$E$6:$I$13,5,FALSE),IMPOSTAZIONI!$B$25:$N$32,3,FALSE)=0,"",VLOOKUP(VLOOKUP($N252,IMPOSTAZIONI!$E$6:$I$13,5,FALSE),IMPOSTAZIONI!$B$25:$N$32,3,FALSE)))</f>
        <v/>
      </c>
      <c r="BT252" s="20" t="str">
        <f>IF($N252="","",IF(VLOOKUP(VLOOKUP($N252,IMPOSTAZIONI!$E$6:$I$13,5,FALSE),IMPOSTAZIONI!$B$25:$N$32,6,FALSE)=0,"",VLOOKUP(VLOOKUP($N252,IMPOSTAZIONI!$E$6:$I$13,5,FALSE),IMPOSTAZIONI!$B$25:$N$32,6,FALSE)))</f>
        <v/>
      </c>
      <c r="BU252" s="20" t="str">
        <f>IF($N252="","",IF(VLOOKUP(VLOOKUP($N252,IMPOSTAZIONI!$E$6:$I$13,5,FALSE),IMPOSTAZIONI!$B$25:$N$32,9,FALSE)=0,"",VLOOKUP(VLOOKUP($N252,IMPOSTAZIONI!$E$6:$I$13,5,FALSE),IMPOSTAZIONI!$B$25:$N$32,9,FALSE)))</f>
        <v/>
      </c>
      <c r="BV252" s="20" t="str">
        <f>IF($N252="","",IF(VLOOKUP(VLOOKUP($N252,IMPOSTAZIONI!$E$6:$I$13,5,FALSE),IMPOSTAZIONI!$B$25:$N$32,12,FALSE)=0,"",VLOOKUP(VLOOKUP($N252,IMPOSTAZIONI!$E$6:$I$13,5,FALSE),IMPOSTAZIONI!$B$25:$N$32,12,FALSE)))</f>
        <v/>
      </c>
      <c r="BW252" s="221" t="str">
        <f t="shared" si="96"/>
        <v/>
      </c>
      <c r="BX252" s="221" t="str">
        <f t="shared" si="87"/>
        <v/>
      </c>
      <c r="BY252" s="221">
        <f t="shared" si="88"/>
        <v>0</v>
      </c>
      <c r="BZ252" s="231">
        <f t="shared" si="89"/>
        <v>0</v>
      </c>
      <c r="CA252" s="246">
        <f t="shared" si="90"/>
        <v>0</v>
      </c>
      <c r="CB252" s="246">
        <f t="shared" si="97"/>
        <v>0</v>
      </c>
      <c r="CC252" s="246" t="str">
        <f t="shared" si="98"/>
        <v/>
      </c>
      <c r="CD252" s="246">
        <f t="shared" si="91"/>
        <v>5</v>
      </c>
      <c r="CE252" s="246">
        <f t="shared" si="99"/>
        <v>0</v>
      </c>
      <c r="CF252" s="276">
        <f t="shared" si="101"/>
        <v>0</v>
      </c>
      <c r="CG252" s="277">
        <f t="shared" si="101"/>
        <v>0</v>
      </c>
      <c r="CH252" s="277">
        <f t="shared" si="101"/>
        <v>0</v>
      </c>
      <c r="CI252" s="278">
        <f t="shared" si="101"/>
        <v>0</v>
      </c>
      <c r="CJ252" s="280">
        <f t="shared" si="100"/>
        <v>0</v>
      </c>
      <c r="CK252" s="232">
        <f t="shared" si="92"/>
        <v>0</v>
      </c>
      <c r="CL252" s="1"/>
    </row>
    <row r="253" spans="1:90" ht="18" customHeight="1">
      <c r="A253" s="1"/>
      <c r="B253" s="1"/>
      <c r="C253" s="216"/>
      <c r="D253" s="287" t="str">
        <f t="shared" si="94"/>
        <v/>
      </c>
      <c r="E253" s="449" t="str">
        <f t="shared" si="95"/>
        <v/>
      </c>
      <c r="F253" s="450"/>
      <c r="G253" s="451"/>
      <c r="H253" s="452"/>
      <c r="I253" s="453"/>
      <c r="J253" s="453"/>
      <c r="K253" s="453"/>
      <c r="L253" s="453"/>
      <c r="M253" s="454"/>
      <c r="N253" s="455"/>
      <c r="O253" s="456"/>
      <c r="P253" s="456"/>
      <c r="Q253" s="456"/>
      <c r="R253" s="456"/>
      <c r="S253" s="456"/>
      <c r="T253" s="456"/>
      <c r="U253" s="456"/>
      <c r="V253" s="456"/>
      <c r="W253" s="456"/>
      <c r="X253" s="456"/>
      <c r="Y253" s="456"/>
      <c r="Z253" s="456"/>
      <c r="AA253" s="456"/>
      <c r="AB253" s="456"/>
      <c r="AC253" s="456"/>
      <c r="AD253" s="456"/>
      <c r="AE253" s="457"/>
      <c r="AF253" s="455"/>
      <c r="AG253" s="456"/>
      <c r="AH253" s="456"/>
      <c r="AI253" s="456"/>
      <c r="AJ253" s="456"/>
      <c r="AK253" s="456"/>
      <c r="AL253" s="456"/>
      <c r="AM253" s="456"/>
      <c r="AN253" s="457"/>
      <c r="AO253" s="455"/>
      <c r="AP253" s="456"/>
      <c r="AQ253" s="456"/>
      <c r="AR253" s="456"/>
      <c r="AS253" s="456"/>
      <c r="AT253" s="456"/>
      <c r="AU253" s="456"/>
      <c r="AV253" s="456"/>
      <c r="AW253" s="456"/>
      <c r="AX253" s="456"/>
      <c r="AY253" s="456"/>
      <c r="AZ253" s="456"/>
      <c r="BA253" s="456"/>
      <c r="BB253" s="456"/>
      <c r="BC253" s="456"/>
      <c r="BD253" s="456"/>
      <c r="BE253" s="456"/>
      <c r="BF253" s="456"/>
      <c r="BG253" s="457"/>
      <c r="BH253" s="458"/>
      <c r="BI253" s="459"/>
      <c r="BJ253" s="459"/>
      <c r="BK253" s="459"/>
      <c r="BL253" s="459"/>
      <c r="BM253" s="460"/>
      <c r="BN253" s="216"/>
      <c r="BO253" s="216"/>
      <c r="BP253" s="1"/>
      <c r="BQ253" s="120">
        <f>IF($F$3="","",IF(N253=$F$3,COUNTIF(BQ$23:BQ252,"&gt;0")+1,0))</f>
        <v>0</v>
      </c>
      <c r="BR253" s="1"/>
      <c r="BS253" s="20" t="str">
        <f>IF($N253="","",IF(VLOOKUP(VLOOKUP($N253,IMPOSTAZIONI!$E$6:$I$13,5,FALSE),IMPOSTAZIONI!$B$25:$N$32,3,FALSE)=0,"",VLOOKUP(VLOOKUP($N253,IMPOSTAZIONI!$E$6:$I$13,5,FALSE),IMPOSTAZIONI!$B$25:$N$32,3,FALSE)))</f>
        <v/>
      </c>
      <c r="BT253" s="20" t="str">
        <f>IF($N253="","",IF(VLOOKUP(VLOOKUP($N253,IMPOSTAZIONI!$E$6:$I$13,5,FALSE),IMPOSTAZIONI!$B$25:$N$32,6,FALSE)=0,"",VLOOKUP(VLOOKUP($N253,IMPOSTAZIONI!$E$6:$I$13,5,FALSE),IMPOSTAZIONI!$B$25:$N$32,6,FALSE)))</f>
        <v/>
      </c>
      <c r="BU253" s="20" t="str">
        <f>IF($N253="","",IF(VLOOKUP(VLOOKUP($N253,IMPOSTAZIONI!$E$6:$I$13,5,FALSE),IMPOSTAZIONI!$B$25:$N$32,9,FALSE)=0,"",VLOOKUP(VLOOKUP($N253,IMPOSTAZIONI!$E$6:$I$13,5,FALSE),IMPOSTAZIONI!$B$25:$N$32,9,FALSE)))</f>
        <v/>
      </c>
      <c r="BV253" s="20" t="str">
        <f>IF($N253="","",IF(VLOOKUP(VLOOKUP($N253,IMPOSTAZIONI!$E$6:$I$13,5,FALSE),IMPOSTAZIONI!$B$25:$N$32,12,FALSE)=0,"",VLOOKUP(VLOOKUP($N253,IMPOSTAZIONI!$E$6:$I$13,5,FALSE),IMPOSTAZIONI!$B$25:$N$32,12,FALSE)))</f>
        <v/>
      </c>
      <c r="BW253" s="221" t="str">
        <f t="shared" si="96"/>
        <v/>
      </c>
      <c r="BX253" s="221" t="str">
        <f t="shared" si="87"/>
        <v/>
      </c>
      <c r="BY253" s="221">
        <f t="shared" si="88"/>
        <v>0</v>
      </c>
      <c r="BZ253" s="231">
        <f t="shared" si="89"/>
        <v>0</v>
      </c>
      <c r="CA253" s="246">
        <f t="shared" si="90"/>
        <v>0</v>
      </c>
      <c r="CB253" s="246">
        <f t="shared" si="97"/>
        <v>0</v>
      </c>
      <c r="CC253" s="246" t="str">
        <f t="shared" si="98"/>
        <v/>
      </c>
      <c r="CD253" s="246">
        <f t="shared" si="91"/>
        <v>5</v>
      </c>
      <c r="CE253" s="246">
        <f t="shared" si="99"/>
        <v>0</v>
      </c>
      <c r="CF253" s="276">
        <f t="shared" si="101"/>
        <v>0</v>
      </c>
      <c r="CG253" s="277">
        <f t="shared" si="101"/>
        <v>0</v>
      </c>
      <c r="CH253" s="277">
        <f t="shared" si="101"/>
        <v>0</v>
      </c>
      <c r="CI253" s="278">
        <f t="shared" si="101"/>
        <v>0</v>
      </c>
      <c r="CJ253" s="280">
        <f t="shared" si="100"/>
        <v>0</v>
      </c>
      <c r="CK253" s="232">
        <f t="shared" si="92"/>
        <v>0</v>
      </c>
      <c r="CL253" s="1"/>
    </row>
    <row r="254" spans="1:90" ht="18" customHeight="1">
      <c r="A254" s="1"/>
      <c r="B254" s="1"/>
      <c r="C254" s="216"/>
      <c r="D254" s="287" t="str">
        <f t="shared" si="94"/>
        <v/>
      </c>
      <c r="E254" s="449" t="str">
        <f t="shared" si="95"/>
        <v/>
      </c>
      <c r="F254" s="450"/>
      <c r="G254" s="451"/>
      <c r="H254" s="452"/>
      <c r="I254" s="453"/>
      <c r="J254" s="453"/>
      <c r="K254" s="453"/>
      <c r="L254" s="453"/>
      <c r="M254" s="454"/>
      <c r="N254" s="455"/>
      <c r="O254" s="456"/>
      <c r="P254" s="456"/>
      <c r="Q254" s="456"/>
      <c r="R254" s="456"/>
      <c r="S254" s="456"/>
      <c r="T254" s="456"/>
      <c r="U254" s="456"/>
      <c r="V254" s="456"/>
      <c r="W254" s="456"/>
      <c r="X254" s="456"/>
      <c r="Y254" s="456"/>
      <c r="Z254" s="456"/>
      <c r="AA254" s="456"/>
      <c r="AB254" s="456"/>
      <c r="AC254" s="456"/>
      <c r="AD254" s="456"/>
      <c r="AE254" s="457"/>
      <c r="AF254" s="455"/>
      <c r="AG254" s="456"/>
      <c r="AH254" s="456"/>
      <c r="AI254" s="456"/>
      <c r="AJ254" s="456"/>
      <c r="AK254" s="456"/>
      <c r="AL254" s="456"/>
      <c r="AM254" s="456"/>
      <c r="AN254" s="457"/>
      <c r="AO254" s="455"/>
      <c r="AP254" s="456"/>
      <c r="AQ254" s="456"/>
      <c r="AR254" s="456"/>
      <c r="AS254" s="456"/>
      <c r="AT254" s="456"/>
      <c r="AU254" s="456"/>
      <c r="AV254" s="456"/>
      <c r="AW254" s="456"/>
      <c r="AX254" s="456"/>
      <c r="AY254" s="456"/>
      <c r="AZ254" s="456"/>
      <c r="BA254" s="456"/>
      <c r="BB254" s="456"/>
      <c r="BC254" s="456"/>
      <c r="BD254" s="456"/>
      <c r="BE254" s="456"/>
      <c r="BF254" s="456"/>
      <c r="BG254" s="457"/>
      <c r="BH254" s="458"/>
      <c r="BI254" s="459"/>
      <c r="BJ254" s="459"/>
      <c r="BK254" s="459"/>
      <c r="BL254" s="459"/>
      <c r="BM254" s="460"/>
      <c r="BN254" s="216"/>
      <c r="BO254" s="216"/>
      <c r="BP254" s="1"/>
      <c r="BQ254" s="120">
        <f>IF($F$3="","",IF(N254=$F$3,COUNTIF(BQ$23:BQ253,"&gt;0")+1,0))</f>
        <v>0</v>
      </c>
      <c r="BR254" s="1"/>
      <c r="BS254" s="20" t="str">
        <f>IF($N254="","",IF(VLOOKUP(VLOOKUP($N254,IMPOSTAZIONI!$E$6:$I$13,5,FALSE),IMPOSTAZIONI!$B$25:$N$32,3,FALSE)=0,"",VLOOKUP(VLOOKUP($N254,IMPOSTAZIONI!$E$6:$I$13,5,FALSE),IMPOSTAZIONI!$B$25:$N$32,3,FALSE)))</f>
        <v/>
      </c>
      <c r="BT254" s="20" t="str">
        <f>IF($N254="","",IF(VLOOKUP(VLOOKUP($N254,IMPOSTAZIONI!$E$6:$I$13,5,FALSE),IMPOSTAZIONI!$B$25:$N$32,6,FALSE)=0,"",VLOOKUP(VLOOKUP($N254,IMPOSTAZIONI!$E$6:$I$13,5,FALSE),IMPOSTAZIONI!$B$25:$N$32,6,FALSE)))</f>
        <v/>
      </c>
      <c r="BU254" s="20" t="str">
        <f>IF($N254="","",IF(VLOOKUP(VLOOKUP($N254,IMPOSTAZIONI!$E$6:$I$13,5,FALSE),IMPOSTAZIONI!$B$25:$N$32,9,FALSE)=0,"",VLOOKUP(VLOOKUP($N254,IMPOSTAZIONI!$E$6:$I$13,5,FALSE),IMPOSTAZIONI!$B$25:$N$32,9,FALSE)))</f>
        <v/>
      </c>
      <c r="BV254" s="20" t="str">
        <f>IF($N254="","",IF(VLOOKUP(VLOOKUP($N254,IMPOSTAZIONI!$E$6:$I$13,5,FALSE),IMPOSTAZIONI!$B$25:$N$32,12,FALSE)=0,"",VLOOKUP(VLOOKUP($N254,IMPOSTAZIONI!$E$6:$I$13,5,FALSE),IMPOSTAZIONI!$B$25:$N$32,12,FALSE)))</f>
        <v/>
      </c>
      <c r="BW254" s="221" t="str">
        <f t="shared" si="96"/>
        <v/>
      </c>
      <c r="BX254" s="221" t="str">
        <f t="shared" si="87"/>
        <v/>
      </c>
      <c r="BY254" s="221">
        <f t="shared" si="88"/>
        <v>0</v>
      </c>
      <c r="BZ254" s="231">
        <f t="shared" si="89"/>
        <v>0</v>
      </c>
      <c r="CA254" s="246">
        <f t="shared" si="90"/>
        <v>0</v>
      </c>
      <c r="CB254" s="246">
        <f t="shared" si="97"/>
        <v>0</v>
      </c>
      <c r="CC254" s="246" t="str">
        <f t="shared" si="98"/>
        <v/>
      </c>
      <c r="CD254" s="246">
        <f t="shared" si="91"/>
        <v>5</v>
      </c>
      <c r="CE254" s="246">
        <f t="shared" si="99"/>
        <v>0</v>
      </c>
      <c r="CF254" s="276">
        <f t="shared" si="101"/>
        <v>0</v>
      </c>
      <c r="CG254" s="277">
        <f t="shared" si="101"/>
        <v>0</v>
      </c>
      <c r="CH254" s="277">
        <f t="shared" si="101"/>
        <v>0</v>
      </c>
      <c r="CI254" s="278">
        <f t="shared" si="101"/>
        <v>0</v>
      </c>
      <c r="CJ254" s="280">
        <f t="shared" si="100"/>
        <v>0</v>
      </c>
      <c r="CK254" s="232">
        <f t="shared" si="92"/>
        <v>0</v>
      </c>
      <c r="CL254" s="1"/>
    </row>
    <row r="255" spans="1:90" ht="18" customHeight="1">
      <c r="A255" s="1"/>
      <c r="B255" s="1"/>
      <c r="C255" s="216"/>
      <c r="D255" s="287" t="str">
        <f t="shared" si="94"/>
        <v/>
      </c>
      <c r="E255" s="449" t="str">
        <f t="shared" si="95"/>
        <v/>
      </c>
      <c r="F255" s="450"/>
      <c r="G255" s="451"/>
      <c r="H255" s="452"/>
      <c r="I255" s="453"/>
      <c r="J255" s="453"/>
      <c r="K255" s="453"/>
      <c r="L255" s="453"/>
      <c r="M255" s="454"/>
      <c r="N255" s="455"/>
      <c r="O255" s="456"/>
      <c r="P255" s="456"/>
      <c r="Q255" s="456"/>
      <c r="R255" s="456"/>
      <c r="S255" s="456"/>
      <c r="T255" s="456"/>
      <c r="U255" s="456"/>
      <c r="V255" s="456"/>
      <c r="W255" s="456"/>
      <c r="X255" s="456"/>
      <c r="Y255" s="456"/>
      <c r="Z255" s="456"/>
      <c r="AA255" s="456"/>
      <c r="AB255" s="456"/>
      <c r="AC255" s="456"/>
      <c r="AD255" s="456"/>
      <c r="AE255" s="457"/>
      <c r="AF255" s="455"/>
      <c r="AG255" s="456"/>
      <c r="AH255" s="456"/>
      <c r="AI255" s="456"/>
      <c r="AJ255" s="456"/>
      <c r="AK255" s="456"/>
      <c r="AL255" s="456"/>
      <c r="AM255" s="456"/>
      <c r="AN255" s="457"/>
      <c r="AO255" s="455"/>
      <c r="AP255" s="456"/>
      <c r="AQ255" s="456"/>
      <c r="AR255" s="456"/>
      <c r="AS255" s="456"/>
      <c r="AT255" s="456"/>
      <c r="AU255" s="456"/>
      <c r="AV255" s="456"/>
      <c r="AW255" s="456"/>
      <c r="AX255" s="456"/>
      <c r="AY255" s="456"/>
      <c r="AZ255" s="456"/>
      <c r="BA255" s="456"/>
      <c r="BB255" s="456"/>
      <c r="BC255" s="456"/>
      <c r="BD255" s="456"/>
      <c r="BE255" s="456"/>
      <c r="BF255" s="456"/>
      <c r="BG255" s="457"/>
      <c r="BH255" s="458"/>
      <c r="BI255" s="459"/>
      <c r="BJ255" s="459"/>
      <c r="BK255" s="459"/>
      <c r="BL255" s="459"/>
      <c r="BM255" s="460"/>
      <c r="BN255" s="216"/>
      <c r="BO255" s="216"/>
      <c r="BP255" s="1"/>
      <c r="BQ255" s="120">
        <f>IF($F$3="","",IF(N255=$F$3,COUNTIF(BQ$23:BQ254,"&gt;0")+1,0))</f>
        <v>0</v>
      </c>
      <c r="BR255" s="1"/>
      <c r="BS255" s="20" t="str">
        <f>IF($N255="","",IF(VLOOKUP(VLOOKUP($N255,IMPOSTAZIONI!$E$6:$I$13,5,FALSE),IMPOSTAZIONI!$B$25:$N$32,3,FALSE)=0,"",VLOOKUP(VLOOKUP($N255,IMPOSTAZIONI!$E$6:$I$13,5,FALSE),IMPOSTAZIONI!$B$25:$N$32,3,FALSE)))</f>
        <v/>
      </c>
      <c r="BT255" s="20" t="str">
        <f>IF($N255="","",IF(VLOOKUP(VLOOKUP($N255,IMPOSTAZIONI!$E$6:$I$13,5,FALSE),IMPOSTAZIONI!$B$25:$N$32,6,FALSE)=0,"",VLOOKUP(VLOOKUP($N255,IMPOSTAZIONI!$E$6:$I$13,5,FALSE),IMPOSTAZIONI!$B$25:$N$32,6,FALSE)))</f>
        <v/>
      </c>
      <c r="BU255" s="20" t="str">
        <f>IF($N255="","",IF(VLOOKUP(VLOOKUP($N255,IMPOSTAZIONI!$E$6:$I$13,5,FALSE),IMPOSTAZIONI!$B$25:$N$32,9,FALSE)=0,"",VLOOKUP(VLOOKUP($N255,IMPOSTAZIONI!$E$6:$I$13,5,FALSE),IMPOSTAZIONI!$B$25:$N$32,9,FALSE)))</f>
        <v/>
      </c>
      <c r="BV255" s="20" t="str">
        <f>IF($N255="","",IF(VLOOKUP(VLOOKUP($N255,IMPOSTAZIONI!$E$6:$I$13,5,FALSE),IMPOSTAZIONI!$B$25:$N$32,12,FALSE)=0,"",VLOOKUP(VLOOKUP($N255,IMPOSTAZIONI!$E$6:$I$13,5,FALSE),IMPOSTAZIONI!$B$25:$N$32,12,FALSE)))</f>
        <v/>
      </c>
      <c r="BW255" s="221" t="str">
        <f t="shared" si="96"/>
        <v/>
      </c>
      <c r="BX255" s="221" t="str">
        <f t="shared" si="87"/>
        <v/>
      </c>
      <c r="BY255" s="221">
        <f t="shared" si="88"/>
        <v>0</v>
      </c>
      <c r="BZ255" s="231">
        <f t="shared" si="89"/>
        <v>0</v>
      </c>
      <c r="CA255" s="246">
        <f t="shared" si="90"/>
        <v>0</v>
      </c>
      <c r="CB255" s="246">
        <f t="shared" si="97"/>
        <v>0</v>
      </c>
      <c r="CC255" s="246" t="str">
        <f t="shared" si="98"/>
        <v/>
      </c>
      <c r="CD255" s="246">
        <f t="shared" si="91"/>
        <v>5</v>
      </c>
      <c r="CE255" s="246">
        <f t="shared" si="99"/>
        <v>0</v>
      </c>
      <c r="CF255" s="276">
        <f t="shared" si="101"/>
        <v>0</v>
      </c>
      <c r="CG255" s="277">
        <f t="shared" si="101"/>
        <v>0</v>
      </c>
      <c r="CH255" s="277">
        <f t="shared" si="101"/>
        <v>0</v>
      </c>
      <c r="CI255" s="278">
        <f t="shared" si="101"/>
        <v>0</v>
      </c>
      <c r="CJ255" s="280">
        <f t="shared" si="100"/>
        <v>0</v>
      </c>
      <c r="CK255" s="232">
        <f t="shared" si="92"/>
        <v>0</v>
      </c>
      <c r="CL255" s="1"/>
    </row>
    <row r="256" spans="1:90" ht="18" customHeight="1">
      <c r="A256" s="1"/>
      <c r="B256" s="1"/>
      <c r="C256" s="216"/>
      <c r="D256" s="287" t="str">
        <f t="shared" si="94"/>
        <v/>
      </c>
      <c r="E256" s="449" t="str">
        <f t="shared" si="95"/>
        <v/>
      </c>
      <c r="F256" s="450"/>
      <c r="G256" s="451"/>
      <c r="H256" s="452"/>
      <c r="I256" s="453"/>
      <c r="J256" s="453"/>
      <c r="K256" s="453"/>
      <c r="L256" s="453"/>
      <c r="M256" s="454"/>
      <c r="N256" s="455"/>
      <c r="O256" s="456"/>
      <c r="P256" s="456"/>
      <c r="Q256" s="456"/>
      <c r="R256" s="456"/>
      <c r="S256" s="456"/>
      <c r="T256" s="456"/>
      <c r="U256" s="456"/>
      <c r="V256" s="456"/>
      <c r="W256" s="456"/>
      <c r="X256" s="456"/>
      <c r="Y256" s="456"/>
      <c r="Z256" s="456"/>
      <c r="AA256" s="456"/>
      <c r="AB256" s="456"/>
      <c r="AC256" s="456"/>
      <c r="AD256" s="456"/>
      <c r="AE256" s="457"/>
      <c r="AF256" s="455"/>
      <c r="AG256" s="456"/>
      <c r="AH256" s="456"/>
      <c r="AI256" s="456"/>
      <c r="AJ256" s="456"/>
      <c r="AK256" s="456"/>
      <c r="AL256" s="456"/>
      <c r="AM256" s="456"/>
      <c r="AN256" s="457"/>
      <c r="AO256" s="455"/>
      <c r="AP256" s="456"/>
      <c r="AQ256" s="456"/>
      <c r="AR256" s="456"/>
      <c r="AS256" s="456"/>
      <c r="AT256" s="456"/>
      <c r="AU256" s="456"/>
      <c r="AV256" s="456"/>
      <c r="AW256" s="456"/>
      <c r="AX256" s="456"/>
      <c r="AY256" s="456"/>
      <c r="AZ256" s="456"/>
      <c r="BA256" s="456"/>
      <c r="BB256" s="456"/>
      <c r="BC256" s="456"/>
      <c r="BD256" s="456"/>
      <c r="BE256" s="456"/>
      <c r="BF256" s="456"/>
      <c r="BG256" s="457"/>
      <c r="BH256" s="458"/>
      <c r="BI256" s="459"/>
      <c r="BJ256" s="459"/>
      <c r="BK256" s="459"/>
      <c r="BL256" s="459"/>
      <c r="BM256" s="460"/>
      <c r="BN256" s="216"/>
      <c r="BO256" s="216"/>
      <c r="BP256" s="1"/>
      <c r="BQ256" s="120">
        <f>IF($F$3="","",IF(N256=$F$3,COUNTIF(BQ$23:BQ255,"&gt;0")+1,0))</f>
        <v>0</v>
      </c>
      <c r="BR256" s="1"/>
      <c r="BS256" s="20" t="str">
        <f>IF($N256="","",IF(VLOOKUP(VLOOKUP($N256,IMPOSTAZIONI!$E$6:$I$13,5,FALSE),IMPOSTAZIONI!$B$25:$N$32,3,FALSE)=0,"",VLOOKUP(VLOOKUP($N256,IMPOSTAZIONI!$E$6:$I$13,5,FALSE),IMPOSTAZIONI!$B$25:$N$32,3,FALSE)))</f>
        <v/>
      </c>
      <c r="BT256" s="20" t="str">
        <f>IF($N256="","",IF(VLOOKUP(VLOOKUP($N256,IMPOSTAZIONI!$E$6:$I$13,5,FALSE),IMPOSTAZIONI!$B$25:$N$32,6,FALSE)=0,"",VLOOKUP(VLOOKUP($N256,IMPOSTAZIONI!$E$6:$I$13,5,FALSE),IMPOSTAZIONI!$B$25:$N$32,6,FALSE)))</f>
        <v/>
      </c>
      <c r="BU256" s="20" t="str">
        <f>IF($N256="","",IF(VLOOKUP(VLOOKUP($N256,IMPOSTAZIONI!$E$6:$I$13,5,FALSE),IMPOSTAZIONI!$B$25:$N$32,9,FALSE)=0,"",VLOOKUP(VLOOKUP($N256,IMPOSTAZIONI!$E$6:$I$13,5,FALSE),IMPOSTAZIONI!$B$25:$N$32,9,FALSE)))</f>
        <v/>
      </c>
      <c r="BV256" s="20" t="str">
        <f>IF($N256="","",IF(VLOOKUP(VLOOKUP($N256,IMPOSTAZIONI!$E$6:$I$13,5,FALSE),IMPOSTAZIONI!$B$25:$N$32,12,FALSE)=0,"",VLOOKUP(VLOOKUP($N256,IMPOSTAZIONI!$E$6:$I$13,5,FALSE),IMPOSTAZIONI!$B$25:$N$32,12,FALSE)))</f>
        <v/>
      </c>
      <c r="BW256" s="221" t="str">
        <f t="shared" si="96"/>
        <v/>
      </c>
      <c r="BX256" s="221" t="str">
        <f t="shared" si="87"/>
        <v/>
      </c>
      <c r="BY256" s="221">
        <f t="shared" si="88"/>
        <v>0</v>
      </c>
      <c r="BZ256" s="231">
        <f t="shared" si="89"/>
        <v>0</v>
      </c>
      <c r="CA256" s="246">
        <f t="shared" si="90"/>
        <v>0</v>
      </c>
      <c r="CB256" s="246">
        <f t="shared" si="97"/>
        <v>0</v>
      </c>
      <c r="CC256" s="246" t="str">
        <f t="shared" si="98"/>
        <v/>
      </c>
      <c r="CD256" s="246">
        <f t="shared" si="91"/>
        <v>5</v>
      </c>
      <c r="CE256" s="246">
        <f t="shared" si="99"/>
        <v>0</v>
      </c>
      <c r="CF256" s="276">
        <f t="shared" si="101"/>
        <v>0</v>
      </c>
      <c r="CG256" s="277">
        <f t="shared" si="101"/>
        <v>0</v>
      </c>
      <c r="CH256" s="277">
        <f t="shared" si="101"/>
        <v>0</v>
      </c>
      <c r="CI256" s="278">
        <f t="shared" si="101"/>
        <v>0</v>
      </c>
      <c r="CJ256" s="280">
        <f t="shared" si="100"/>
        <v>0</v>
      </c>
      <c r="CK256" s="232">
        <f t="shared" si="92"/>
        <v>0</v>
      </c>
      <c r="CL256" s="1"/>
    </row>
    <row r="257" spans="1:90" ht="18" customHeight="1">
      <c r="A257" s="1"/>
      <c r="B257" s="1"/>
      <c r="C257" s="216"/>
      <c r="D257" s="287" t="str">
        <f t="shared" si="94"/>
        <v/>
      </c>
      <c r="E257" s="449" t="str">
        <f t="shared" si="95"/>
        <v/>
      </c>
      <c r="F257" s="450"/>
      <c r="G257" s="451"/>
      <c r="H257" s="452"/>
      <c r="I257" s="453"/>
      <c r="J257" s="453"/>
      <c r="K257" s="453"/>
      <c r="L257" s="453"/>
      <c r="M257" s="454"/>
      <c r="N257" s="455"/>
      <c r="O257" s="456"/>
      <c r="P257" s="456"/>
      <c r="Q257" s="456"/>
      <c r="R257" s="456"/>
      <c r="S257" s="456"/>
      <c r="T257" s="456"/>
      <c r="U257" s="456"/>
      <c r="V257" s="456"/>
      <c r="W257" s="456"/>
      <c r="X257" s="456"/>
      <c r="Y257" s="456"/>
      <c r="Z257" s="456"/>
      <c r="AA257" s="456"/>
      <c r="AB257" s="456"/>
      <c r="AC257" s="456"/>
      <c r="AD257" s="456"/>
      <c r="AE257" s="457"/>
      <c r="AF257" s="455"/>
      <c r="AG257" s="456"/>
      <c r="AH257" s="456"/>
      <c r="AI257" s="456"/>
      <c r="AJ257" s="456"/>
      <c r="AK257" s="456"/>
      <c r="AL257" s="456"/>
      <c r="AM257" s="456"/>
      <c r="AN257" s="457"/>
      <c r="AO257" s="455"/>
      <c r="AP257" s="456"/>
      <c r="AQ257" s="456"/>
      <c r="AR257" s="456"/>
      <c r="AS257" s="456"/>
      <c r="AT257" s="456"/>
      <c r="AU257" s="456"/>
      <c r="AV257" s="456"/>
      <c r="AW257" s="456"/>
      <c r="AX257" s="456"/>
      <c r="AY257" s="456"/>
      <c r="AZ257" s="456"/>
      <c r="BA257" s="456"/>
      <c r="BB257" s="456"/>
      <c r="BC257" s="456"/>
      <c r="BD257" s="456"/>
      <c r="BE257" s="456"/>
      <c r="BF257" s="456"/>
      <c r="BG257" s="457"/>
      <c r="BH257" s="458"/>
      <c r="BI257" s="459"/>
      <c r="BJ257" s="459"/>
      <c r="BK257" s="459"/>
      <c r="BL257" s="459"/>
      <c r="BM257" s="460"/>
      <c r="BN257" s="216"/>
      <c r="BO257" s="216"/>
      <c r="BP257" s="1"/>
      <c r="BQ257" s="120">
        <f>IF($F$3="","",IF(N257=$F$3,COUNTIF(BQ$23:BQ256,"&gt;0")+1,0))</f>
        <v>0</v>
      </c>
      <c r="BR257" s="1"/>
      <c r="BS257" s="20" t="str">
        <f>IF($N257="","",IF(VLOOKUP(VLOOKUP($N257,IMPOSTAZIONI!$E$6:$I$13,5,FALSE),IMPOSTAZIONI!$B$25:$N$32,3,FALSE)=0,"",VLOOKUP(VLOOKUP($N257,IMPOSTAZIONI!$E$6:$I$13,5,FALSE),IMPOSTAZIONI!$B$25:$N$32,3,FALSE)))</f>
        <v/>
      </c>
      <c r="BT257" s="20" t="str">
        <f>IF($N257="","",IF(VLOOKUP(VLOOKUP($N257,IMPOSTAZIONI!$E$6:$I$13,5,FALSE),IMPOSTAZIONI!$B$25:$N$32,6,FALSE)=0,"",VLOOKUP(VLOOKUP($N257,IMPOSTAZIONI!$E$6:$I$13,5,FALSE),IMPOSTAZIONI!$B$25:$N$32,6,FALSE)))</f>
        <v/>
      </c>
      <c r="BU257" s="20" t="str">
        <f>IF($N257="","",IF(VLOOKUP(VLOOKUP($N257,IMPOSTAZIONI!$E$6:$I$13,5,FALSE),IMPOSTAZIONI!$B$25:$N$32,9,FALSE)=0,"",VLOOKUP(VLOOKUP($N257,IMPOSTAZIONI!$E$6:$I$13,5,FALSE),IMPOSTAZIONI!$B$25:$N$32,9,FALSE)))</f>
        <v/>
      </c>
      <c r="BV257" s="20" t="str">
        <f>IF($N257="","",IF(VLOOKUP(VLOOKUP($N257,IMPOSTAZIONI!$E$6:$I$13,5,FALSE),IMPOSTAZIONI!$B$25:$N$32,12,FALSE)=0,"",VLOOKUP(VLOOKUP($N257,IMPOSTAZIONI!$E$6:$I$13,5,FALSE),IMPOSTAZIONI!$B$25:$N$32,12,FALSE)))</f>
        <v/>
      </c>
      <c r="BW257" s="221" t="str">
        <f t="shared" si="96"/>
        <v/>
      </c>
      <c r="BX257" s="221" t="str">
        <f t="shared" si="87"/>
        <v/>
      </c>
      <c r="BY257" s="221">
        <f t="shared" si="88"/>
        <v>0</v>
      </c>
      <c r="BZ257" s="231">
        <f t="shared" si="89"/>
        <v>0</v>
      </c>
      <c r="CA257" s="246">
        <f t="shared" si="90"/>
        <v>0</v>
      </c>
      <c r="CB257" s="246">
        <f t="shared" si="97"/>
        <v>0</v>
      </c>
      <c r="CC257" s="246" t="str">
        <f t="shared" si="98"/>
        <v/>
      </c>
      <c r="CD257" s="246">
        <f t="shared" si="91"/>
        <v>5</v>
      </c>
      <c r="CE257" s="246">
        <f t="shared" si="99"/>
        <v>0</v>
      </c>
      <c r="CF257" s="276">
        <f t="shared" si="101"/>
        <v>0</v>
      </c>
      <c r="CG257" s="277">
        <f t="shared" si="101"/>
        <v>0</v>
      </c>
      <c r="CH257" s="277">
        <f t="shared" si="101"/>
        <v>0</v>
      </c>
      <c r="CI257" s="278">
        <f t="shared" si="101"/>
        <v>0</v>
      </c>
      <c r="CJ257" s="280">
        <f t="shared" si="100"/>
        <v>0</v>
      </c>
      <c r="CK257" s="232">
        <f t="shared" si="92"/>
        <v>0</v>
      </c>
      <c r="CL257" s="1"/>
    </row>
    <row r="258" spans="1:90" ht="18" customHeight="1">
      <c r="A258" s="1"/>
      <c r="B258" s="1"/>
      <c r="C258" s="216"/>
      <c r="D258" s="287" t="str">
        <f t="shared" si="94"/>
        <v/>
      </c>
      <c r="E258" s="449" t="str">
        <f t="shared" si="95"/>
        <v/>
      </c>
      <c r="F258" s="450"/>
      <c r="G258" s="451"/>
      <c r="H258" s="452"/>
      <c r="I258" s="453"/>
      <c r="J258" s="453"/>
      <c r="K258" s="453"/>
      <c r="L258" s="453"/>
      <c r="M258" s="454"/>
      <c r="N258" s="455"/>
      <c r="O258" s="456"/>
      <c r="P258" s="456"/>
      <c r="Q258" s="456"/>
      <c r="R258" s="456"/>
      <c r="S258" s="456"/>
      <c r="T258" s="456"/>
      <c r="U258" s="456"/>
      <c r="V258" s="456"/>
      <c r="W258" s="456"/>
      <c r="X258" s="456"/>
      <c r="Y258" s="456"/>
      <c r="Z258" s="456"/>
      <c r="AA258" s="456"/>
      <c r="AB258" s="456"/>
      <c r="AC258" s="456"/>
      <c r="AD258" s="456"/>
      <c r="AE258" s="457"/>
      <c r="AF258" s="455"/>
      <c r="AG258" s="456"/>
      <c r="AH258" s="456"/>
      <c r="AI258" s="456"/>
      <c r="AJ258" s="456"/>
      <c r="AK258" s="456"/>
      <c r="AL258" s="456"/>
      <c r="AM258" s="456"/>
      <c r="AN258" s="457"/>
      <c r="AO258" s="455"/>
      <c r="AP258" s="456"/>
      <c r="AQ258" s="456"/>
      <c r="AR258" s="456"/>
      <c r="AS258" s="456"/>
      <c r="AT258" s="456"/>
      <c r="AU258" s="456"/>
      <c r="AV258" s="456"/>
      <c r="AW258" s="456"/>
      <c r="AX258" s="456"/>
      <c r="AY258" s="456"/>
      <c r="AZ258" s="456"/>
      <c r="BA258" s="456"/>
      <c r="BB258" s="456"/>
      <c r="BC258" s="456"/>
      <c r="BD258" s="456"/>
      <c r="BE258" s="456"/>
      <c r="BF258" s="456"/>
      <c r="BG258" s="457"/>
      <c r="BH258" s="458"/>
      <c r="BI258" s="459"/>
      <c r="BJ258" s="459"/>
      <c r="BK258" s="459"/>
      <c r="BL258" s="459"/>
      <c r="BM258" s="460"/>
      <c r="BN258" s="216"/>
      <c r="BO258" s="216"/>
      <c r="BP258" s="1"/>
      <c r="BQ258" s="120">
        <f>IF($F$3="","",IF(N258=$F$3,COUNTIF(BQ$23:BQ257,"&gt;0")+1,0))</f>
        <v>0</v>
      </c>
      <c r="BR258" s="1"/>
      <c r="BS258" s="20" t="str">
        <f>IF($N258="","",IF(VLOOKUP(VLOOKUP($N258,IMPOSTAZIONI!$E$6:$I$13,5,FALSE),IMPOSTAZIONI!$B$25:$N$32,3,FALSE)=0,"",VLOOKUP(VLOOKUP($N258,IMPOSTAZIONI!$E$6:$I$13,5,FALSE),IMPOSTAZIONI!$B$25:$N$32,3,FALSE)))</f>
        <v/>
      </c>
      <c r="BT258" s="20" t="str">
        <f>IF($N258="","",IF(VLOOKUP(VLOOKUP($N258,IMPOSTAZIONI!$E$6:$I$13,5,FALSE),IMPOSTAZIONI!$B$25:$N$32,6,FALSE)=0,"",VLOOKUP(VLOOKUP($N258,IMPOSTAZIONI!$E$6:$I$13,5,FALSE),IMPOSTAZIONI!$B$25:$N$32,6,FALSE)))</f>
        <v/>
      </c>
      <c r="BU258" s="20" t="str">
        <f>IF($N258="","",IF(VLOOKUP(VLOOKUP($N258,IMPOSTAZIONI!$E$6:$I$13,5,FALSE),IMPOSTAZIONI!$B$25:$N$32,9,FALSE)=0,"",VLOOKUP(VLOOKUP($N258,IMPOSTAZIONI!$E$6:$I$13,5,FALSE),IMPOSTAZIONI!$B$25:$N$32,9,FALSE)))</f>
        <v/>
      </c>
      <c r="BV258" s="20" t="str">
        <f>IF($N258="","",IF(VLOOKUP(VLOOKUP($N258,IMPOSTAZIONI!$E$6:$I$13,5,FALSE),IMPOSTAZIONI!$B$25:$N$32,12,FALSE)=0,"",VLOOKUP(VLOOKUP($N258,IMPOSTAZIONI!$E$6:$I$13,5,FALSE),IMPOSTAZIONI!$B$25:$N$32,12,FALSE)))</f>
        <v/>
      </c>
      <c r="BW258" s="221" t="str">
        <f t="shared" si="96"/>
        <v/>
      </c>
      <c r="BX258" s="221" t="str">
        <f t="shared" si="87"/>
        <v/>
      </c>
      <c r="BY258" s="221">
        <f t="shared" si="88"/>
        <v>0</v>
      </c>
      <c r="BZ258" s="231">
        <f t="shared" si="89"/>
        <v>0</v>
      </c>
      <c r="CA258" s="246">
        <f t="shared" si="90"/>
        <v>0</v>
      </c>
      <c r="CB258" s="246">
        <f t="shared" si="97"/>
        <v>0</v>
      </c>
      <c r="CC258" s="246" t="str">
        <f t="shared" si="98"/>
        <v/>
      </c>
      <c r="CD258" s="246">
        <f t="shared" si="91"/>
        <v>5</v>
      </c>
      <c r="CE258" s="246">
        <f t="shared" si="99"/>
        <v>0</v>
      </c>
      <c r="CF258" s="276">
        <f t="shared" si="101"/>
        <v>0</v>
      </c>
      <c r="CG258" s="277">
        <f t="shared" si="101"/>
        <v>0</v>
      </c>
      <c r="CH258" s="277">
        <f t="shared" si="101"/>
        <v>0</v>
      </c>
      <c r="CI258" s="278">
        <f t="shared" si="101"/>
        <v>0</v>
      </c>
      <c r="CJ258" s="280">
        <f t="shared" si="100"/>
        <v>0</v>
      </c>
      <c r="CK258" s="232">
        <f t="shared" si="92"/>
        <v>0</v>
      </c>
      <c r="CL258" s="1"/>
    </row>
    <row r="259" spans="1:90" ht="18" customHeight="1">
      <c r="A259" s="1"/>
      <c r="B259" s="1"/>
      <c r="C259" s="216"/>
      <c r="D259" s="287" t="str">
        <f t="shared" si="94"/>
        <v/>
      </c>
      <c r="E259" s="449" t="str">
        <f t="shared" si="95"/>
        <v/>
      </c>
      <c r="F259" s="450"/>
      <c r="G259" s="451"/>
      <c r="H259" s="452"/>
      <c r="I259" s="453"/>
      <c r="J259" s="453"/>
      <c r="K259" s="453"/>
      <c r="L259" s="453"/>
      <c r="M259" s="454"/>
      <c r="N259" s="455"/>
      <c r="O259" s="456"/>
      <c r="P259" s="456"/>
      <c r="Q259" s="456"/>
      <c r="R259" s="456"/>
      <c r="S259" s="456"/>
      <c r="T259" s="456"/>
      <c r="U259" s="456"/>
      <c r="V259" s="456"/>
      <c r="W259" s="456"/>
      <c r="X259" s="456"/>
      <c r="Y259" s="456"/>
      <c r="Z259" s="456"/>
      <c r="AA259" s="456"/>
      <c r="AB259" s="456"/>
      <c r="AC259" s="456"/>
      <c r="AD259" s="456"/>
      <c r="AE259" s="457"/>
      <c r="AF259" s="455"/>
      <c r="AG259" s="456"/>
      <c r="AH259" s="456"/>
      <c r="AI259" s="456"/>
      <c r="AJ259" s="456"/>
      <c r="AK259" s="456"/>
      <c r="AL259" s="456"/>
      <c r="AM259" s="456"/>
      <c r="AN259" s="457"/>
      <c r="AO259" s="455"/>
      <c r="AP259" s="456"/>
      <c r="AQ259" s="456"/>
      <c r="AR259" s="456"/>
      <c r="AS259" s="456"/>
      <c r="AT259" s="456"/>
      <c r="AU259" s="456"/>
      <c r="AV259" s="456"/>
      <c r="AW259" s="456"/>
      <c r="AX259" s="456"/>
      <c r="AY259" s="456"/>
      <c r="AZ259" s="456"/>
      <c r="BA259" s="456"/>
      <c r="BB259" s="456"/>
      <c r="BC259" s="456"/>
      <c r="BD259" s="456"/>
      <c r="BE259" s="456"/>
      <c r="BF259" s="456"/>
      <c r="BG259" s="457"/>
      <c r="BH259" s="458"/>
      <c r="BI259" s="459"/>
      <c r="BJ259" s="459"/>
      <c r="BK259" s="459"/>
      <c r="BL259" s="459"/>
      <c r="BM259" s="460"/>
      <c r="BN259" s="216"/>
      <c r="BO259" s="216"/>
      <c r="BP259" s="1"/>
      <c r="BQ259" s="120">
        <f>IF($F$3="","",IF(N259=$F$3,COUNTIF(BQ$23:BQ258,"&gt;0")+1,0))</f>
        <v>0</v>
      </c>
      <c r="BR259" s="1"/>
      <c r="BS259" s="20" t="str">
        <f>IF($N259="","",IF(VLOOKUP(VLOOKUP($N259,IMPOSTAZIONI!$E$6:$I$13,5,FALSE),IMPOSTAZIONI!$B$25:$N$32,3,FALSE)=0,"",VLOOKUP(VLOOKUP($N259,IMPOSTAZIONI!$E$6:$I$13,5,FALSE),IMPOSTAZIONI!$B$25:$N$32,3,FALSE)))</f>
        <v/>
      </c>
      <c r="BT259" s="20" t="str">
        <f>IF($N259="","",IF(VLOOKUP(VLOOKUP($N259,IMPOSTAZIONI!$E$6:$I$13,5,FALSE),IMPOSTAZIONI!$B$25:$N$32,6,FALSE)=0,"",VLOOKUP(VLOOKUP($N259,IMPOSTAZIONI!$E$6:$I$13,5,FALSE),IMPOSTAZIONI!$B$25:$N$32,6,FALSE)))</f>
        <v/>
      </c>
      <c r="BU259" s="20" t="str">
        <f>IF($N259="","",IF(VLOOKUP(VLOOKUP($N259,IMPOSTAZIONI!$E$6:$I$13,5,FALSE),IMPOSTAZIONI!$B$25:$N$32,9,FALSE)=0,"",VLOOKUP(VLOOKUP($N259,IMPOSTAZIONI!$E$6:$I$13,5,FALSE),IMPOSTAZIONI!$B$25:$N$32,9,FALSE)))</f>
        <v/>
      </c>
      <c r="BV259" s="20" t="str">
        <f>IF($N259="","",IF(VLOOKUP(VLOOKUP($N259,IMPOSTAZIONI!$E$6:$I$13,5,FALSE),IMPOSTAZIONI!$B$25:$N$32,12,FALSE)=0,"",VLOOKUP(VLOOKUP($N259,IMPOSTAZIONI!$E$6:$I$13,5,FALSE),IMPOSTAZIONI!$B$25:$N$32,12,FALSE)))</f>
        <v/>
      </c>
      <c r="BW259" s="221" t="str">
        <f t="shared" si="96"/>
        <v/>
      </c>
      <c r="BX259" s="221" t="str">
        <f t="shared" si="87"/>
        <v/>
      </c>
      <c r="BY259" s="221">
        <f t="shared" si="88"/>
        <v>0</v>
      </c>
      <c r="BZ259" s="231">
        <f t="shared" si="89"/>
        <v>0</v>
      </c>
      <c r="CA259" s="246">
        <f t="shared" si="90"/>
        <v>0</v>
      </c>
      <c r="CB259" s="246">
        <f t="shared" si="97"/>
        <v>0</v>
      </c>
      <c r="CC259" s="246" t="str">
        <f t="shared" si="98"/>
        <v/>
      </c>
      <c r="CD259" s="246">
        <f t="shared" si="91"/>
        <v>5</v>
      </c>
      <c r="CE259" s="246">
        <f t="shared" si="99"/>
        <v>0</v>
      </c>
      <c r="CF259" s="276">
        <f t="shared" si="101"/>
        <v>0</v>
      </c>
      <c r="CG259" s="277">
        <f t="shared" si="101"/>
        <v>0</v>
      </c>
      <c r="CH259" s="277">
        <f t="shared" si="101"/>
        <v>0</v>
      </c>
      <c r="CI259" s="278">
        <f t="shared" si="101"/>
        <v>0</v>
      </c>
      <c r="CJ259" s="280">
        <f t="shared" si="100"/>
        <v>0</v>
      </c>
      <c r="CK259" s="232">
        <f t="shared" si="92"/>
        <v>0</v>
      </c>
      <c r="CL259" s="1"/>
    </row>
    <row r="260" spans="1:90" ht="18" customHeight="1">
      <c r="A260" s="1"/>
      <c r="B260" s="1"/>
      <c r="C260" s="216"/>
      <c r="D260" s="287" t="str">
        <f t="shared" si="94"/>
        <v/>
      </c>
      <c r="E260" s="449" t="str">
        <f t="shared" si="95"/>
        <v/>
      </c>
      <c r="F260" s="450"/>
      <c r="G260" s="451"/>
      <c r="H260" s="452"/>
      <c r="I260" s="453"/>
      <c r="J260" s="453"/>
      <c r="K260" s="453"/>
      <c r="L260" s="453"/>
      <c r="M260" s="454"/>
      <c r="N260" s="455"/>
      <c r="O260" s="456"/>
      <c r="P260" s="456"/>
      <c r="Q260" s="456"/>
      <c r="R260" s="456"/>
      <c r="S260" s="456"/>
      <c r="T260" s="456"/>
      <c r="U260" s="456"/>
      <c r="V260" s="456"/>
      <c r="W260" s="456"/>
      <c r="X260" s="456"/>
      <c r="Y260" s="456"/>
      <c r="Z260" s="456"/>
      <c r="AA260" s="456"/>
      <c r="AB260" s="456"/>
      <c r="AC260" s="456"/>
      <c r="AD260" s="456"/>
      <c r="AE260" s="457"/>
      <c r="AF260" s="455"/>
      <c r="AG260" s="456"/>
      <c r="AH260" s="456"/>
      <c r="AI260" s="456"/>
      <c r="AJ260" s="456"/>
      <c r="AK260" s="456"/>
      <c r="AL260" s="456"/>
      <c r="AM260" s="456"/>
      <c r="AN260" s="457"/>
      <c r="AO260" s="455"/>
      <c r="AP260" s="456"/>
      <c r="AQ260" s="456"/>
      <c r="AR260" s="456"/>
      <c r="AS260" s="456"/>
      <c r="AT260" s="456"/>
      <c r="AU260" s="456"/>
      <c r="AV260" s="456"/>
      <c r="AW260" s="456"/>
      <c r="AX260" s="456"/>
      <c r="AY260" s="456"/>
      <c r="AZ260" s="456"/>
      <c r="BA260" s="456"/>
      <c r="BB260" s="456"/>
      <c r="BC260" s="456"/>
      <c r="BD260" s="456"/>
      <c r="BE260" s="456"/>
      <c r="BF260" s="456"/>
      <c r="BG260" s="457"/>
      <c r="BH260" s="458"/>
      <c r="BI260" s="459"/>
      <c r="BJ260" s="459"/>
      <c r="BK260" s="459"/>
      <c r="BL260" s="459"/>
      <c r="BM260" s="460"/>
      <c r="BN260" s="216"/>
      <c r="BO260" s="216"/>
      <c r="BP260" s="1"/>
      <c r="BQ260" s="120">
        <f>IF($F$3="","",IF(N260=$F$3,COUNTIF(BQ$23:BQ259,"&gt;0")+1,0))</f>
        <v>0</v>
      </c>
      <c r="BR260" s="1"/>
      <c r="BS260" s="20" t="str">
        <f>IF($N260="","",IF(VLOOKUP(VLOOKUP($N260,IMPOSTAZIONI!$E$6:$I$13,5,FALSE),IMPOSTAZIONI!$B$25:$N$32,3,FALSE)=0,"",VLOOKUP(VLOOKUP($N260,IMPOSTAZIONI!$E$6:$I$13,5,FALSE),IMPOSTAZIONI!$B$25:$N$32,3,FALSE)))</f>
        <v/>
      </c>
      <c r="BT260" s="20" t="str">
        <f>IF($N260="","",IF(VLOOKUP(VLOOKUP($N260,IMPOSTAZIONI!$E$6:$I$13,5,FALSE),IMPOSTAZIONI!$B$25:$N$32,6,FALSE)=0,"",VLOOKUP(VLOOKUP($N260,IMPOSTAZIONI!$E$6:$I$13,5,FALSE),IMPOSTAZIONI!$B$25:$N$32,6,FALSE)))</f>
        <v/>
      </c>
      <c r="BU260" s="20" t="str">
        <f>IF($N260="","",IF(VLOOKUP(VLOOKUP($N260,IMPOSTAZIONI!$E$6:$I$13,5,FALSE),IMPOSTAZIONI!$B$25:$N$32,9,FALSE)=0,"",VLOOKUP(VLOOKUP($N260,IMPOSTAZIONI!$E$6:$I$13,5,FALSE),IMPOSTAZIONI!$B$25:$N$32,9,FALSE)))</f>
        <v/>
      </c>
      <c r="BV260" s="20" t="str">
        <f>IF($N260="","",IF(VLOOKUP(VLOOKUP($N260,IMPOSTAZIONI!$E$6:$I$13,5,FALSE),IMPOSTAZIONI!$B$25:$N$32,12,FALSE)=0,"",VLOOKUP(VLOOKUP($N260,IMPOSTAZIONI!$E$6:$I$13,5,FALSE),IMPOSTAZIONI!$B$25:$N$32,12,FALSE)))</f>
        <v/>
      </c>
      <c r="BW260" s="221" t="str">
        <f t="shared" si="96"/>
        <v/>
      </c>
      <c r="BX260" s="221" t="str">
        <f t="shared" si="87"/>
        <v/>
      </c>
      <c r="BY260" s="221">
        <f t="shared" si="88"/>
        <v>0</v>
      </c>
      <c r="BZ260" s="231">
        <f t="shared" si="89"/>
        <v>0</v>
      </c>
      <c r="CA260" s="246">
        <f t="shared" si="90"/>
        <v>0</v>
      </c>
      <c r="CB260" s="246">
        <f t="shared" si="97"/>
        <v>0</v>
      </c>
      <c r="CC260" s="246" t="str">
        <f t="shared" si="98"/>
        <v/>
      </c>
      <c r="CD260" s="246">
        <f t="shared" si="91"/>
        <v>5</v>
      </c>
      <c r="CE260" s="246">
        <f t="shared" si="99"/>
        <v>0</v>
      </c>
      <c r="CF260" s="276">
        <f t="shared" si="101"/>
        <v>0</v>
      </c>
      <c r="CG260" s="277">
        <f t="shared" si="101"/>
        <v>0</v>
      </c>
      <c r="CH260" s="277">
        <f t="shared" si="101"/>
        <v>0</v>
      </c>
      <c r="CI260" s="278">
        <f t="shared" si="101"/>
        <v>0</v>
      </c>
      <c r="CJ260" s="280">
        <f t="shared" si="100"/>
        <v>0</v>
      </c>
      <c r="CK260" s="232">
        <f t="shared" si="92"/>
        <v>0</v>
      </c>
      <c r="CL260" s="1"/>
    </row>
    <row r="261" spans="1:90" ht="18" customHeight="1">
      <c r="A261" s="1"/>
      <c r="B261" s="1"/>
      <c r="C261" s="216"/>
      <c r="D261" s="287" t="str">
        <f t="shared" si="94"/>
        <v/>
      </c>
      <c r="E261" s="449" t="str">
        <f t="shared" si="95"/>
        <v/>
      </c>
      <c r="F261" s="450"/>
      <c r="G261" s="451"/>
      <c r="H261" s="452"/>
      <c r="I261" s="453"/>
      <c r="J261" s="453"/>
      <c r="K261" s="453"/>
      <c r="L261" s="453"/>
      <c r="M261" s="454"/>
      <c r="N261" s="455"/>
      <c r="O261" s="456"/>
      <c r="P261" s="456"/>
      <c r="Q261" s="456"/>
      <c r="R261" s="456"/>
      <c r="S261" s="456"/>
      <c r="T261" s="456"/>
      <c r="U261" s="456"/>
      <c r="V261" s="456"/>
      <c r="W261" s="456"/>
      <c r="X261" s="456"/>
      <c r="Y261" s="456"/>
      <c r="Z261" s="456"/>
      <c r="AA261" s="456"/>
      <c r="AB261" s="456"/>
      <c r="AC261" s="456"/>
      <c r="AD261" s="456"/>
      <c r="AE261" s="457"/>
      <c r="AF261" s="455"/>
      <c r="AG261" s="456"/>
      <c r="AH261" s="456"/>
      <c r="AI261" s="456"/>
      <c r="AJ261" s="456"/>
      <c r="AK261" s="456"/>
      <c r="AL261" s="456"/>
      <c r="AM261" s="456"/>
      <c r="AN261" s="457"/>
      <c r="AO261" s="455"/>
      <c r="AP261" s="456"/>
      <c r="AQ261" s="456"/>
      <c r="AR261" s="456"/>
      <c r="AS261" s="456"/>
      <c r="AT261" s="456"/>
      <c r="AU261" s="456"/>
      <c r="AV261" s="456"/>
      <c r="AW261" s="456"/>
      <c r="AX261" s="456"/>
      <c r="AY261" s="456"/>
      <c r="AZ261" s="456"/>
      <c r="BA261" s="456"/>
      <c r="BB261" s="456"/>
      <c r="BC261" s="456"/>
      <c r="BD261" s="456"/>
      <c r="BE261" s="456"/>
      <c r="BF261" s="456"/>
      <c r="BG261" s="457"/>
      <c r="BH261" s="458"/>
      <c r="BI261" s="459"/>
      <c r="BJ261" s="459"/>
      <c r="BK261" s="459"/>
      <c r="BL261" s="459"/>
      <c r="BM261" s="460"/>
      <c r="BN261" s="216"/>
      <c r="BO261" s="216"/>
      <c r="BP261" s="1"/>
      <c r="BQ261" s="120">
        <f>IF($F$3="","",IF(N261=$F$3,COUNTIF(BQ$23:BQ260,"&gt;0")+1,0))</f>
        <v>0</v>
      </c>
      <c r="BR261" s="1"/>
      <c r="BS261" s="20" t="str">
        <f>IF($N261="","",IF(VLOOKUP(VLOOKUP($N261,IMPOSTAZIONI!$E$6:$I$13,5,FALSE),IMPOSTAZIONI!$B$25:$N$32,3,FALSE)=0,"",VLOOKUP(VLOOKUP($N261,IMPOSTAZIONI!$E$6:$I$13,5,FALSE),IMPOSTAZIONI!$B$25:$N$32,3,FALSE)))</f>
        <v/>
      </c>
      <c r="BT261" s="20" t="str">
        <f>IF($N261="","",IF(VLOOKUP(VLOOKUP($N261,IMPOSTAZIONI!$E$6:$I$13,5,FALSE),IMPOSTAZIONI!$B$25:$N$32,6,FALSE)=0,"",VLOOKUP(VLOOKUP($N261,IMPOSTAZIONI!$E$6:$I$13,5,FALSE),IMPOSTAZIONI!$B$25:$N$32,6,FALSE)))</f>
        <v/>
      </c>
      <c r="BU261" s="20" t="str">
        <f>IF($N261="","",IF(VLOOKUP(VLOOKUP($N261,IMPOSTAZIONI!$E$6:$I$13,5,FALSE),IMPOSTAZIONI!$B$25:$N$32,9,FALSE)=0,"",VLOOKUP(VLOOKUP($N261,IMPOSTAZIONI!$E$6:$I$13,5,FALSE),IMPOSTAZIONI!$B$25:$N$32,9,FALSE)))</f>
        <v/>
      </c>
      <c r="BV261" s="20" t="str">
        <f>IF($N261="","",IF(VLOOKUP(VLOOKUP($N261,IMPOSTAZIONI!$E$6:$I$13,5,FALSE),IMPOSTAZIONI!$B$25:$N$32,12,FALSE)=0,"",VLOOKUP(VLOOKUP($N261,IMPOSTAZIONI!$E$6:$I$13,5,FALSE),IMPOSTAZIONI!$B$25:$N$32,12,FALSE)))</f>
        <v/>
      </c>
      <c r="BW261" s="221" t="str">
        <f t="shared" si="96"/>
        <v/>
      </c>
      <c r="BX261" s="221" t="str">
        <f t="shared" si="87"/>
        <v/>
      </c>
      <c r="BY261" s="221">
        <f t="shared" si="88"/>
        <v>0</v>
      </c>
      <c r="BZ261" s="231">
        <f t="shared" si="89"/>
        <v>0</v>
      </c>
      <c r="CA261" s="246">
        <f t="shared" si="90"/>
        <v>0</v>
      </c>
      <c r="CB261" s="246">
        <f t="shared" si="97"/>
        <v>0</v>
      </c>
      <c r="CC261" s="246" t="str">
        <f t="shared" si="98"/>
        <v/>
      </c>
      <c r="CD261" s="246">
        <f t="shared" si="91"/>
        <v>5</v>
      </c>
      <c r="CE261" s="246">
        <f t="shared" si="99"/>
        <v>0</v>
      </c>
      <c r="CF261" s="276">
        <f t="shared" si="101"/>
        <v>0</v>
      </c>
      <c r="CG261" s="277">
        <f t="shared" si="101"/>
        <v>0</v>
      </c>
      <c r="CH261" s="277">
        <f t="shared" si="101"/>
        <v>0</v>
      </c>
      <c r="CI261" s="278">
        <f t="shared" si="101"/>
        <v>0</v>
      </c>
      <c r="CJ261" s="280">
        <f t="shared" si="100"/>
        <v>0</v>
      </c>
      <c r="CK261" s="232">
        <f t="shared" si="92"/>
        <v>0</v>
      </c>
      <c r="CL261" s="1"/>
    </row>
    <row r="262" spans="1:90" ht="18" customHeight="1">
      <c r="A262" s="1"/>
      <c r="B262" s="1"/>
      <c r="C262" s="216"/>
      <c r="D262" s="287" t="str">
        <f t="shared" si="94"/>
        <v/>
      </c>
      <c r="E262" s="449" t="str">
        <f t="shared" si="95"/>
        <v/>
      </c>
      <c r="F262" s="450"/>
      <c r="G262" s="451"/>
      <c r="H262" s="452"/>
      <c r="I262" s="453"/>
      <c r="J262" s="453"/>
      <c r="K262" s="453"/>
      <c r="L262" s="453"/>
      <c r="M262" s="454"/>
      <c r="N262" s="455"/>
      <c r="O262" s="456"/>
      <c r="P262" s="456"/>
      <c r="Q262" s="456"/>
      <c r="R262" s="456"/>
      <c r="S262" s="456"/>
      <c r="T262" s="456"/>
      <c r="U262" s="456"/>
      <c r="V262" s="456"/>
      <c r="W262" s="456"/>
      <c r="X262" s="456"/>
      <c r="Y262" s="456"/>
      <c r="Z262" s="456"/>
      <c r="AA262" s="456"/>
      <c r="AB262" s="456"/>
      <c r="AC262" s="456"/>
      <c r="AD262" s="456"/>
      <c r="AE262" s="457"/>
      <c r="AF262" s="455"/>
      <c r="AG262" s="456"/>
      <c r="AH262" s="456"/>
      <c r="AI262" s="456"/>
      <c r="AJ262" s="456"/>
      <c r="AK262" s="456"/>
      <c r="AL262" s="456"/>
      <c r="AM262" s="456"/>
      <c r="AN262" s="457"/>
      <c r="AO262" s="455"/>
      <c r="AP262" s="456"/>
      <c r="AQ262" s="456"/>
      <c r="AR262" s="456"/>
      <c r="AS262" s="456"/>
      <c r="AT262" s="456"/>
      <c r="AU262" s="456"/>
      <c r="AV262" s="456"/>
      <c r="AW262" s="456"/>
      <c r="AX262" s="456"/>
      <c r="AY262" s="456"/>
      <c r="AZ262" s="456"/>
      <c r="BA262" s="456"/>
      <c r="BB262" s="456"/>
      <c r="BC262" s="456"/>
      <c r="BD262" s="456"/>
      <c r="BE262" s="456"/>
      <c r="BF262" s="456"/>
      <c r="BG262" s="457"/>
      <c r="BH262" s="458"/>
      <c r="BI262" s="459"/>
      <c r="BJ262" s="459"/>
      <c r="BK262" s="459"/>
      <c r="BL262" s="459"/>
      <c r="BM262" s="460"/>
      <c r="BN262" s="216"/>
      <c r="BO262" s="216"/>
      <c r="BP262" s="1"/>
      <c r="BQ262" s="120">
        <f>IF($F$3="","",IF(N262=$F$3,COUNTIF(BQ$23:BQ261,"&gt;0")+1,0))</f>
        <v>0</v>
      </c>
      <c r="BR262" s="1"/>
      <c r="BS262" s="20" t="str">
        <f>IF($N262="","",IF(VLOOKUP(VLOOKUP($N262,IMPOSTAZIONI!$E$6:$I$13,5,FALSE),IMPOSTAZIONI!$B$25:$N$32,3,FALSE)=0,"",VLOOKUP(VLOOKUP($N262,IMPOSTAZIONI!$E$6:$I$13,5,FALSE),IMPOSTAZIONI!$B$25:$N$32,3,FALSE)))</f>
        <v/>
      </c>
      <c r="BT262" s="20" t="str">
        <f>IF($N262="","",IF(VLOOKUP(VLOOKUP($N262,IMPOSTAZIONI!$E$6:$I$13,5,FALSE),IMPOSTAZIONI!$B$25:$N$32,6,FALSE)=0,"",VLOOKUP(VLOOKUP($N262,IMPOSTAZIONI!$E$6:$I$13,5,FALSE),IMPOSTAZIONI!$B$25:$N$32,6,FALSE)))</f>
        <v/>
      </c>
      <c r="BU262" s="20" t="str">
        <f>IF($N262="","",IF(VLOOKUP(VLOOKUP($N262,IMPOSTAZIONI!$E$6:$I$13,5,FALSE),IMPOSTAZIONI!$B$25:$N$32,9,FALSE)=0,"",VLOOKUP(VLOOKUP($N262,IMPOSTAZIONI!$E$6:$I$13,5,FALSE),IMPOSTAZIONI!$B$25:$N$32,9,FALSE)))</f>
        <v/>
      </c>
      <c r="BV262" s="20" t="str">
        <f>IF($N262="","",IF(VLOOKUP(VLOOKUP($N262,IMPOSTAZIONI!$E$6:$I$13,5,FALSE),IMPOSTAZIONI!$B$25:$N$32,12,FALSE)=0,"",VLOOKUP(VLOOKUP($N262,IMPOSTAZIONI!$E$6:$I$13,5,FALSE),IMPOSTAZIONI!$B$25:$N$32,12,FALSE)))</f>
        <v/>
      </c>
      <c r="BW262" s="221" t="str">
        <f t="shared" si="96"/>
        <v/>
      </c>
      <c r="BX262" s="221" t="str">
        <f t="shared" si="87"/>
        <v/>
      </c>
      <c r="BY262" s="221">
        <f t="shared" si="88"/>
        <v>0</v>
      </c>
      <c r="BZ262" s="231">
        <f t="shared" si="89"/>
        <v>0</v>
      </c>
      <c r="CA262" s="246">
        <f t="shared" si="90"/>
        <v>0</v>
      </c>
      <c r="CB262" s="246">
        <f t="shared" si="97"/>
        <v>0</v>
      </c>
      <c r="CC262" s="246" t="str">
        <f t="shared" si="98"/>
        <v/>
      </c>
      <c r="CD262" s="246">
        <f t="shared" si="91"/>
        <v>5</v>
      </c>
      <c r="CE262" s="246">
        <f t="shared" si="99"/>
        <v>0</v>
      </c>
      <c r="CF262" s="276">
        <f t="shared" si="101"/>
        <v>0</v>
      </c>
      <c r="CG262" s="277">
        <f t="shared" si="101"/>
        <v>0</v>
      </c>
      <c r="CH262" s="277">
        <f t="shared" si="101"/>
        <v>0</v>
      </c>
      <c r="CI262" s="278">
        <f t="shared" si="101"/>
        <v>0</v>
      </c>
      <c r="CJ262" s="280">
        <f t="shared" si="100"/>
        <v>0</v>
      </c>
      <c r="CK262" s="232">
        <f t="shared" si="92"/>
        <v>0</v>
      </c>
      <c r="CL262" s="1"/>
    </row>
    <row r="263" spans="1:90" ht="18" customHeight="1">
      <c r="A263" s="1"/>
      <c r="B263" s="1"/>
      <c r="C263" s="216"/>
      <c r="D263" s="287" t="str">
        <f t="shared" si="94"/>
        <v/>
      </c>
      <c r="E263" s="449" t="str">
        <f t="shared" si="95"/>
        <v/>
      </c>
      <c r="F263" s="450"/>
      <c r="G263" s="451"/>
      <c r="H263" s="452"/>
      <c r="I263" s="453"/>
      <c r="J263" s="453"/>
      <c r="K263" s="453"/>
      <c r="L263" s="453"/>
      <c r="M263" s="454"/>
      <c r="N263" s="455"/>
      <c r="O263" s="456"/>
      <c r="P263" s="456"/>
      <c r="Q263" s="456"/>
      <c r="R263" s="456"/>
      <c r="S263" s="456"/>
      <c r="T263" s="456"/>
      <c r="U263" s="456"/>
      <c r="V263" s="456"/>
      <c r="W263" s="456"/>
      <c r="X263" s="456"/>
      <c r="Y263" s="456"/>
      <c r="Z263" s="456"/>
      <c r="AA263" s="456"/>
      <c r="AB263" s="456"/>
      <c r="AC263" s="456"/>
      <c r="AD263" s="456"/>
      <c r="AE263" s="457"/>
      <c r="AF263" s="455"/>
      <c r="AG263" s="456"/>
      <c r="AH263" s="456"/>
      <c r="AI263" s="456"/>
      <c r="AJ263" s="456"/>
      <c r="AK263" s="456"/>
      <c r="AL263" s="456"/>
      <c r="AM263" s="456"/>
      <c r="AN263" s="457"/>
      <c r="AO263" s="455"/>
      <c r="AP263" s="456"/>
      <c r="AQ263" s="456"/>
      <c r="AR263" s="456"/>
      <c r="AS263" s="456"/>
      <c r="AT263" s="456"/>
      <c r="AU263" s="456"/>
      <c r="AV263" s="456"/>
      <c r="AW263" s="456"/>
      <c r="AX263" s="456"/>
      <c r="AY263" s="456"/>
      <c r="AZ263" s="456"/>
      <c r="BA263" s="456"/>
      <c r="BB263" s="456"/>
      <c r="BC263" s="456"/>
      <c r="BD263" s="456"/>
      <c r="BE263" s="456"/>
      <c r="BF263" s="456"/>
      <c r="BG263" s="457"/>
      <c r="BH263" s="458"/>
      <c r="BI263" s="459"/>
      <c r="BJ263" s="459"/>
      <c r="BK263" s="459"/>
      <c r="BL263" s="459"/>
      <c r="BM263" s="460"/>
      <c r="BN263" s="216"/>
      <c r="BO263" s="216"/>
      <c r="BP263" s="1"/>
      <c r="BQ263" s="120">
        <f>IF($F$3="","",IF(N263=$F$3,COUNTIF(BQ$23:BQ262,"&gt;0")+1,0))</f>
        <v>0</v>
      </c>
      <c r="BR263" s="1"/>
      <c r="BS263" s="20" t="str">
        <f>IF($N263="","",IF(VLOOKUP(VLOOKUP($N263,IMPOSTAZIONI!$E$6:$I$13,5,FALSE),IMPOSTAZIONI!$B$25:$N$32,3,FALSE)=0,"",VLOOKUP(VLOOKUP($N263,IMPOSTAZIONI!$E$6:$I$13,5,FALSE),IMPOSTAZIONI!$B$25:$N$32,3,FALSE)))</f>
        <v/>
      </c>
      <c r="BT263" s="20" t="str">
        <f>IF($N263="","",IF(VLOOKUP(VLOOKUP($N263,IMPOSTAZIONI!$E$6:$I$13,5,FALSE),IMPOSTAZIONI!$B$25:$N$32,6,FALSE)=0,"",VLOOKUP(VLOOKUP($N263,IMPOSTAZIONI!$E$6:$I$13,5,FALSE),IMPOSTAZIONI!$B$25:$N$32,6,FALSE)))</f>
        <v/>
      </c>
      <c r="BU263" s="20" t="str">
        <f>IF($N263="","",IF(VLOOKUP(VLOOKUP($N263,IMPOSTAZIONI!$E$6:$I$13,5,FALSE),IMPOSTAZIONI!$B$25:$N$32,9,FALSE)=0,"",VLOOKUP(VLOOKUP($N263,IMPOSTAZIONI!$E$6:$I$13,5,FALSE),IMPOSTAZIONI!$B$25:$N$32,9,FALSE)))</f>
        <v/>
      </c>
      <c r="BV263" s="20" t="str">
        <f>IF($N263="","",IF(VLOOKUP(VLOOKUP($N263,IMPOSTAZIONI!$E$6:$I$13,5,FALSE),IMPOSTAZIONI!$B$25:$N$32,12,FALSE)=0,"",VLOOKUP(VLOOKUP($N263,IMPOSTAZIONI!$E$6:$I$13,5,FALSE),IMPOSTAZIONI!$B$25:$N$32,12,FALSE)))</f>
        <v/>
      </c>
      <c r="BW263" s="221" t="str">
        <f t="shared" si="96"/>
        <v/>
      </c>
      <c r="BX263" s="221" t="str">
        <f t="shared" si="87"/>
        <v/>
      </c>
      <c r="BY263" s="221">
        <f t="shared" si="88"/>
        <v>0</v>
      </c>
      <c r="BZ263" s="231">
        <f t="shared" si="89"/>
        <v>0</v>
      </c>
      <c r="CA263" s="246">
        <f t="shared" si="90"/>
        <v>0</v>
      </c>
      <c r="CB263" s="246">
        <f t="shared" si="97"/>
        <v>0</v>
      </c>
      <c r="CC263" s="246" t="str">
        <f t="shared" si="98"/>
        <v/>
      </c>
      <c r="CD263" s="246">
        <f t="shared" si="91"/>
        <v>5</v>
      </c>
      <c r="CE263" s="246">
        <f t="shared" si="99"/>
        <v>0</v>
      </c>
      <c r="CF263" s="276">
        <f t="shared" ref="CF263:CI282" si="102">COUNTIF($CE$23:$CE$3022,CONCATENATE($CD263,CF$21))</f>
        <v>0</v>
      </c>
      <c r="CG263" s="277">
        <f t="shared" si="102"/>
        <v>0</v>
      </c>
      <c r="CH263" s="277">
        <f t="shared" si="102"/>
        <v>0</v>
      </c>
      <c r="CI263" s="278">
        <f t="shared" si="102"/>
        <v>0</v>
      </c>
      <c r="CJ263" s="280">
        <f t="shared" si="100"/>
        <v>0</v>
      </c>
      <c r="CK263" s="232">
        <f t="shared" si="92"/>
        <v>0</v>
      </c>
      <c r="CL263" s="1"/>
    </row>
    <row r="264" spans="1:90" ht="18" customHeight="1">
      <c r="A264" s="1"/>
      <c r="B264" s="1"/>
      <c r="C264" s="216"/>
      <c r="D264" s="287" t="str">
        <f t="shared" si="94"/>
        <v/>
      </c>
      <c r="E264" s="449" t="str">
        <f t="shared" si="95"/>
        <v/>
      </c>
      <c r="F264" s="450"/>
      <c r="G264" s="451"/>
      <c r="H264" s="452"/>
      <c r="I264" s="453"/>
      <c r="J264" s="453"/>
      <c r="K264" s="453"/>
      <c r="L264" s="453"/>
      <c r="M264" s="454"/>
      <c r="N264" s="455"/>
      <c r="O264" s="456"/>
      <c r="P264" s="456"/>
      <c r="Q264" s="456"/>
      <c r="R264" s="456"/>
      <c r="S264" s="456"/>
      <c r="T264" s="456"/>
      <c r="U264" s="456"/>
      <c r="V264" s="456"/>
      <c r="W264" s="456"/>
      <c r="X264" s="456"/>
      <c r="Y264" s="456"/>
      <c r="Z264" s="456"/>
      <c r="AA264" s="456"/>
      <c r="AB264" s="456"/>
      <c r="AC264" s="456"/>
      <c r="AD264" s="456"/>
      <c r="AE264" s="457"/>
      <c r="AF264" s="455"/>
      <c r="AG264" s="456"/>
      <c r="AH264" s="456"/>
      <c r="AI264" s="456"/>
      <c r="AJ264" s="456"/>
      <c r="AK264" s="456"/>
      <c r="AL264" s="456"/>
      <c r="AM264" s="456"/>
      <c r="AN264" s="457"/>
      <c r="AO264" s="455"/>
      <c r="AP264" s="456"/>
      <c r="AQ264" s="456"/>
      <c r="AR264" s="456"/>
      <c r="AS264" s="456"/>
      <c r="AT264" s="456"/>
      <c r="AU264" s="456"/>
      <c r="AV264" s="456"/>
      <c r="AW264" s="456"/>
      <c r="AX264" s="456"/>
      <c r="AY264" s="456"/>
      <c r="AZ264" s="456"/>
      <c r="BA264" s="456"/>
      <c r="BB264" s="456"/>
      <c r="BC264" s="456"/>
      <c r="BD264" s="456"/>
      <c r="BE264" s="456"/>
      <c r="BF264" s="456"/>
      <c r="BG264" s="457"/>
      <c r="BH264" s="458"/>
      <c r="BI264" s="459"/>
      <c r="BJ264" s="459"/>
      <c r="BK264" s="459"/>
      <c r="BL264" s="459"/>
      <c r="BM264" s="460"/>
      <c r="BN264" s="216"/>
      <c r="BO264" s="216"/>
      <c r="BP264" s="1"/>
      <c r="BQ264" s="120">
        <f>IF($F$3="","",IF(N264=$F$3,COUNTIF(BQ$23:BQ263,"&gt;0")+1,0))</f>
        <v>0</v>
      </c>
      <c r="BR264" s="1"/>
      <c r="BS264" s="20" t="str">
        <f>IF($N264="","",IF(VLOOKUP(VLOOKUP($N264,IMPOSTAZIONI!$E$6:$I$13,5,FALSE),IMPOSTAZIONI!$B$25:$N$32,3,FALSE)=0,"",VLOOKUP(VLOOKUP($N264,IMPOSTAZIONI!$E$6:$I$13,5,FALSE),IMPOSTAZIONI!$B$25:$N$32,3,FALSE)))</f>
        <v/>
      </c>
      <c r="BT264" s="20" t="str">
        <f>IF($N264="","",IF(VLOOKUP(VLOOKUP($N264,IMPOSTAZIONI!$E$6:$I$13,5,FALSE),IMPOSTAZIONI!$B$25:$N$32,6,FALSE)=0,"",VLOOKUP(VLOOKUP($N264,IMPOSTAZIONI!$E$6:$I$13,5,FALSE),IMPOSTAZIONI!$B$25:$N$32,6,FALSE)))</f>
        <v/>
      </c>
      <c r="BU264" s="20" t="str">
        <f>IF($N264="","",IF(VLOOKUP(VLOOKUP($N264,IMPOSTAZIONI!$E$6:$I$13,5,FALSE),IMPOSTAZIONI!$B$25:$N$32,9,FALSE)=0,"",VLOOKUP(VLOOKUP($N264,IMPOSTAZIONI!$E$6:$I$13,5,FALSE),IMPOSTAZIONI!$B$25:$N$32,9,FALSE)))</f>
        <v/>
      </c>
      <c r="BV264" s="20" t="str">
        <f>IF($N264="","",IF(VLOOKUP(VLOOKUP($N264,IMPOSTAZIONI!$E$6:$I$13,5,FALSE),IMPOSTAZIONI!$B$25:$N$32,12,FALSE)=0,"",VLOOKUP(VLOOKUP($N264,IMPOSTAZIONI!$E$6:$I$13,5,FALSE),IMPOSTAZIONI!$B$25:$N$32,12,FALSE)))</f>
        <v/>
      </c>
      <c r="BW264" s="221" t="str">
        <f t="shared" si="96"/>
        <v/>
      </c>
      <c r="BX264" s="221" t="str">
        <f t="shared" si="87"/>
        <v/>
      </c>
      <c r="BY264" s="221">
        <f t="shared" si="88"/>
        <v>0</v>
      </c>
      <c r="BZ264" s="231">
        <f t="shared" si="89"/>
        <v>0</v>
      </c>
      <c r="CA264" s="246">
        <f t="shared" si="90"/>
        <v>0</v>
      </c>
      <c r="CB264" s="246">
        <f t="shared" si="97"/>
        <v>0</v>
      </c>
      <c r="CC264" s="246" t="str">
        <f t="shared" si="98"/>
        <v/>
      </c>
      <c r="CD264" s="246">
        <f t="shared" si="91"/>
        <v>5</v>
      </c>
      <c r="CE264" s="246">
        <f t="shared" si="99"/>
        <v>0</v>
      </c>
      <c r="CF264" s="276">
        <f t="shared" si="102"/>
        <v>0</v>
      </c>
      <c r="CG264" s="277">
        <f t="shared" si="102"/>
        <v>0</v>
      </c>
      <c r="CH264" s="277">
        <f t="shared" si="102"/>
        <v>0</v>
      </c>
      <c r="CI264" s="278">
        <f t="shared" si="102"/>
        <v>0</v>
      </c>
      <c r="CJ264" s="280">
        <f t="shared" si="100"/>
        <v>0</v>
      </c>
      <c r="CK264" s="232">
        <f t="shared" si="92"/>
        <v>0</v>
      </c>
      <c r="CL264" s="1"/>
    </row>
    <row r="265" spans="1:90" ht="18" customHeight="1">
      <c r="A265" s="1"/>
      <c r="B265" s="1"/>
      <c r="C265" s="216"/>
      <c r="D265" s="287" t="str">
        <f t="shared" si="94"/>
        <v/>
      </c>
      <c r="E265" s="449" t="str">
        <f t="shared" si="95"/>
        <v/>
      </c>
      <c r="F265" s="450"/>
      <c r="G265" s="451"/>
      <c r="H265" s="452"/>
      <c r="I265" s="453"/>
      <c r="J265" s="453"/>
      <c r="K265" s="453"/>
      <c r="L265" s="453"/>
      <c r="M265" s="454"/>
      <c r="N265" s="455"/>
      <c r="O265" s="456"/>
      <c r="P265" s="456"/>
      <c r="Q265" s="456"/>
      <c r="R265" s="456"/>
      <c r="S265" s="456"/>
      <c r="T265" s="456"/>
      <c r="U265" s="456"/>
      <c r="V265" s="456"/>
      <c r="W265" s="456"/>
      <c r="X265" s="456"/>
      <c r="Y265" s="456"/>
      <c r="Z265" s="456"/>
      <c r="AA265" s="456"/>
      <c r="AB265" s="456"/>
      <c r="AC265" s="456"/>
      <c r="AD265" s="456"/>
      <c r="AE265" s="457"/>
      <c r="AF265" s="455"/>
      <c r="AG265" s="456"/>
      <c r="AH265" s="456"/>
      <c r="AI265" s="456"/>
      <c r="AJ265" s="456"/>
      <c r="AK265" s="456"/>
      <c r="AL265" s="456"/>
      <c r="AM265" s="456"/>
      <c r="AN265" s="457"/>
      <c r="AO265" s="455"/>
      <c r="AP265" s="456"/>
      <c r="AQ265" s="456"/>
      <c r="AR265" s="456"/>
      <c r="AS265" s="456"/>
      <c r="AT265" s="456"/>
      <c r="AU265" s="456"/>
      <c r="AV265" s="456"/>
      <c r="AW265" s="456"/>
      <c r="AX265" s="456"/>
      <c r="AY265" s="456"/>
      <c r="AZ265" s="456"/>
      <c r="BA265" s="456"/>
      <c r="BB265" s="456"/>
      <c r="BC265" s="456"/>
      <c r="BD265" s="456"/>
      <c r="BE265" s="456"/>
      <c r="BF265" s="456"/>
      <c r="BG265" s="457"/>
      <c r="BH265" s="458"/>
      <c r="BI265" s="459"/>
      <c r="BJ265" s="459"/>
      <c r="BK265" s="459"/>
      <c r="BL265" s="459"/>
      <c r="BM265" s="460"/>
      <c r="BN265" s="216"/>
      <c r="BO265" s="216"/>
      <c r="BP265" s="1"/>
      <c r="BQ265" s="120">
        <f>IF($F$3="","",IF(N265=$F$3,COUNTIF(BQ$23:BQ264,"&gt;0")+1,0))</f>
        <v>0</v>
      </c>
      <c r="BR265" s="1"/>
      <c r="BS265" s="20" t="str">
        <f>IF($N265="","",IF(VLOOKUP(VLOOKUP($N265,IMPOSTAZIONI!$E$6:$I$13,5,FALSE),IMPOSTAZIONI!$B$25:$N$32,3,FALSE)=0,"",VLOOKUP(VLOOKUP($N265,IMPOSTAZIONI!$E$6:$I$13,5,FALSE),IMPOSTAZIONI!$B$25:$N$32,3,FALSE)))</f>
        <v/>
      </c>
      <c r="BT265" s="20" t="str">
        <f>IF($N265="","",IF(VLOOKUP(VLOOKUP($N265,IMPOSTAZIONI!$E$6:$I$13,5,FALSE),IMPOSTAZIONI!$B$25:$N$32,6,FALSE)=0,"",VLOOKUP(VLOOKUP($N265,IMPOSTAZIONI!$E$6:$I$13,5,FALSE),IMPOSTAZIONI!$B$25:$N$32,6,FALSE)))</f>
        <v/>
      </c>
      <c r="BU265" s="20" t="str">
        <f>IF($N265="","",IF(VLOOKUP(VLOOKUP($N265,IMPOSTAZIONI!$E$6:$I$13,5,FALSE),IMPOSTAZIONI!$B$25:$N$32,9,FALSE)=0,"",VLOOKUP(VLOOKUP($N265,IMPOSTAZIONI!$E$6:$I$13,5,FALSE),IMPOSTAZIONI!$B$25:$N$32,9,FALSE)))</f>
        <v/>
      </c>
      <c r="BV265" s="20" t="str">
        <f>IF($N265="","",IF(VLOOKUP(VLOOKUP($N265,IMPOSTAZIONI!$E$6:$I$13,5,FALSE),IMPOSTAZIONI!$B$25:$N$32,12,FALSE)=0,"",VLOOKUP(VLOOKUP($N265,IMPOSTAZIONI!$E$6:$I$13,5,FALSE),IMPOSTAZIONI!$B$25:$N$32,12,FALSE)))</f>
        <v/>
      </c>
      <c r="BW265" s="221" t="str">
        <f t="shared" si="96"/>
        <v/>
      </c>
      <c r="BX265" s="221" t="str">
        <f t="shared" si="87"/>
        <v/>
      </c>
      <c r="BY265" s="221">
        <f t="shared" si="88"/>
        <v>0</v>
      </c>
      <c r="BZ265" s="231">
        <f t="shared" si="89"/>
        <v>0</v>
      </c>
      <c r="CA265" s="246">
        <f t="shared" si="90"/>
        <v>0</v>
      </c>
      <c r="CB265" s="246">
        <f t="shared" si="97"/>
        <v>0</v>
      </c>
      <c r="CC265" s="246" t="str">
        <f t="shared" si="98"/>
        <v/>
      </c>
      <c r="CD265" s="246">
        <f t="shared" si="91"/>
        <v>5</v>
      </c>
      <c r="CE265" s="246">
        <f t="shared" si="99"/>
        <v>0</v>
      </c>
      <c r="CF265" s="276">
        <f t="shared" si="102"/>
        <v>0</v>
      </c>
      <c r="CG265" s="277">
        <f t="shared" si="102"/>
        <v>0</v>
      </c>
      <c r="CH265" s="277">
        <f t="shared" si="102"/>
        <v>0</v>
      </c>
      <c r="CI265" s="278">
        <f t="shared" si="102"/>
        <v>0</v>
      </c>
      <c r="CJ265" s="280">
        <f t="shared" si="100"/>
        <v>0</v>
      </c>
      <c r="CK265" s="232">
        <f t="shared" si="92"/>
        <v>0</v>
      </c>
      <c r="CL265" s="1"/>
    </row>
    <row r="266" spans="1:90" ht="18" customHeight="1">
      <c r="A266" s="1"/>
      <c r="B266" s="1"/>
      <c r="C266" s="216"/>
      <c r="D266" s="287" t="str">
        <f t="shared" si="94"/>
        <v/>
      </c>
      <c r="E266" s="449" t="str">
        <f t="shared" si="95"/>
        <v/>
      </c>
      <c r="F266" s="450"/>
      <c r="G266" s="451"/>
      <c r="H266" s="452"/>
      <c r="I266" s="453"/>
      <c r="J266" s="453"/>
      <c r="K266" s="453"/>
      <c r="L266" s="453"/>
      <c r="M266" s="454"/>
      <c r="N266" s="455"/>
      <c r="O266" s="456"/>
      <c r="P266" s="456"/>
      <c r="Q266" s="456"/>
      <c r="R266" s="456"/>
      <c r="S266" s="456"/>
      <c r="T266" s="456"/>
      <c r="U266" s="456"/>
      <c r="V266" s="456"/>
      <c r="W266" s="456"/>
      <c r="X266" s="456"/>
      <c r="Y266" s="456"/>
      <c r="Z266" s="456"/>
      <c r="AA266" s="456"/>
      <c r="AB266" s="456"/>
      <c r="AC266" s="456"/>
      <c r="AD266" s="456"/>
      <c r="AE266" s="457"/>
      <c r="AF266" s="455"/>
      <c r="AG266" s="456"/>
      <c r="AH266" s="456"/>
      <c r="AI266" s="456"/>
      <c r="AJ266" s="456"/>
      <c r="AK266" s="456"/>
      <c r="AL266" s="456"/>
      <c r="AM266" s="456"/>
      <c r="AN266" s="457"/>
      <c r="AO266" s="455"/>
      <c r="AP266" s="456"/>
      <c r="AQ266" s="456"/>
      <c r="AR266" s="456"/>
      <c r="AS266" s="456"/>
      <c r="AT266" s="456"/>
      <c r="AU266" s="456"/>
      <c r="AV266" s="456"/>
      <c r="AW266" s="456"/>
      <c r="AX266" s="456"/>
      <c r="AY266" s="456"/>
      <c r="AZ266" s="456"/>
      <c r="BA266" s="456"/>
      <c r="BB266" s="456"/>
      <c r="BC266" s="456"/>
      <c r="BD266" s="456"/>
      <c r="BE266" s="456"/>
      <c r="BF266" s="456"/>
      <c r="BG266" s="457"/>
      <c r="BH266" s="458"/>
      <c r="BI266" s="459"/>
      <c r="BJ266" s="459"/>
      <c r="BK266" s="459"/>
      <c r="BL266" s="459"/>
      <c r="BM266" s="460"/>
      <c r="BN266" s="216"/>
      <c r="BO266" s="216"/>
      <c r="BP266" s="1"/>
      <c r="BQ266" s="120">
        <f>IF($F$3="","",IF(N266=$F$3,COUNTIF(BQ$23:BQ265,"&gt;0")+1,0))</f>
        <v>0</v>
      </c>
      <c r="BR266" s="1"/>
      <c r="BS266" s="20" t="str">
        <f>IF($N266="","",IF(VLOOKUP(VLOOKUP($N266,IMPOSTAZIONI!$E$6:$I$13,5,FALSE),IMPOSTAZIONI!$B$25:$N$32,3,FALSE)=0,"",VLOOKUP(VLOOKUP($N266,IMPOSTAZIONI!$E$6:$I$13,5,FALSE),IMPOSTAZIONI!$B$25:$N$32,3,FALSE)))</f>
        <v/>
      </c>
      <c r="BT266" s="20" t="str">
        <f>IF($N266="","",IF(VLOOKUP(VLOOKUP($N266,IMPOSTAZIONI!$E$6:$I$13,5,FALSE),IMPOSTAZIONI!$B$25:$N$32,6,FALSE)=0,"",VLOOKUP(VLOOKUP($N266,IMPOSTAZIONI!$E$6:$I$13,5,FALSE),IMPOSTAZIONI!$B$25:$N$32,6,FALSE)))</f>
        <v/>
      </c>
      <c r="BU266" s="20" t="str">
        <f>IF($N266="","",IF(VLOOKUP(VLOOKUP($N266,IMPOSTAZIONI!$E$6:$I$13,5,FALSE),IMPOSTAZIONI!$B$25:$N$32,9,FALSE)=0,"",VLOOKUP(VLOOKUP($N266,IMPOSTAZIONI!$E$6:$I$13,5,FALSE),IMPOSTAZIONI!$B$25:$N$32,9,FALSE)))</f>
        <v/>
      </c>
      <c r="BV266" s="20" t="str">
        <f>IF($N266="","",IF(VLOOKUP(VLOOKUP($N266,IMPOSTAZIONI!$E$6:$I$13,5,FALSE),IMPOSTAZIONI!$B$25:$N$32,12,FALSE)=0,"",VLOOKUP(VLOOKUP($N266,IMPOSTAZIONI!$E$6:$I$13,5,FALSE),IMPOSTAZIONI!$B$25:$N$32,12,FALSE)))</f>
        <v/>
      </c>
      <c r="BW266" s="221" t="str">
        <f t="shared" si="96"/>
        <v/>
      </c>
      <c r="BX266" s="221" t="str">
        <f t="shared" si="87"/>
        <v/>
      </c>
      <c r="BY266" s="221">
        <f t="shared" si="88"/>
        <v>0</v>
      </c>
      <c r="BZ266" s="231">
        <f t="shared" si="89"/>
        <v>0</v>
      </c>
      <c r="CA266" s="246">
        <f t="shared" si="90"/>
        <v>0</v>
      </c>
      <c r="CB266" s="246">
        <f t="shared" si="97"/>
        <v>0</v>
      </c>
      <c r="CC266" s="246" t="str">
        <f t="shared" si="98"/>
        <v/>
      </c>
      <c r="CD266" s="246">
        <f t="shared" si="91"/>
        <v>5</v>
      </c>
      <c r="CE266" s="246">
        <f t="shared" si="99"/>
        <v>0</v>
      </c>
      <c r="CF266" s="276">
        <f t="shared" si="102"/>
        <v>0</v>
      </c>
      <c r="CG266" s="277">
        <f t="shared" si="102"/>
        <v>0</v>
      </c>
      <c r="CH266" s="277">
        <f t="shared" si="102"/>
        <v>0</v>
      </c>
      <c r="CI266" s="278">
        <f t="shared" si="102"/>
        <v>0</v>
      </c>
      <c r="CJ266" s="280">
        <f t="shared" si="100"/>
        <v>0</v>
      </c>
      <c r="CK266" s="232">
        <f t="shared" si="92"/>
        <v>0</v>
      </c>
      <c r="CL266" s="1"/>
    </row>
    <row r="267" spans="1:90" ht="18" customHeight="1">
      <c r="A267" s="1"/>
      <c r="B267" s="1"/>
      <c r="C267" s="216"/>
      <c r="D267" s="287" t="str">
        <f t="shared" si="94"/>
        <v/>
      </c>
      <c r="E267" s="449" t="str">
        <f t="shared" si="95"/>
        <v/>
      </c>
      <c r="F267" s="450"/>
      <c r="G267" s="451"/>
      <c r="H267" s="452"/>
      <c r="I267" s="453"/>
      <c r="J267" s="453"/>
      <c r="K267" s="453"/>
      <c r="L267" s="453"/>
      <c r="M267" s="454"/>
      <c r="N267" s="455"/>
      <c r="O267" s="456"/>
      <c r="P267" s="456"/>
      <c r="Q267" s="456"/>
      <c r="R267" s="456"/>
      <c r="S267" s="456"/>
      <c r="T267" s="456"/>
      <c r="U267" s="456"/>
      <c r="V267" s="456"/>
      <c r="W267" s="456"/>
      <c r="X267" s="456"/>
      <c r="Y267" s="456"/>
      <c r="Z267" s="456"/>
      <c r="AA267" s="456"/>
      <c r="AB267" s="456"/>
      <c r="AC267" s="456"/>
      <c r="AD267" s="456"/>
      <c r="AE267" s="457"/>
      <c r="AF267" s="455"/>
      <c r="AG267" s="456"/>
      <c r="AH267" s="456"/>
      <c r="AI267" s="456"/>
      <c r="AJ267" s="456"/>
      <c r="AK267" s="456"/>
      <c r="AL267" s="456"/>
      <c r="AM267" s="456"/>
      <c r="AN267" s="457"/>
      <c r="AO267" s="455"/>
      <c r="AP267" s="456"/>
      <c r="AQ267" s="456"/>
      <c r="AR267" s="456"/>
      <c r="AS267" s="456"/>
      <c r="AT267" s="456"/>
      <c r="AU267" s="456"/>
      <c r="AV267" s="456"/>
      <c r="AW267" s="456"/>
      <c r="AX267" s="456"/>
      <c r="AY267" s="456"/>
      <c r="AZ267" s="456"/>
      <c r="BA267" s="456"/>
      <c r="BB267" s="456"/>
      <c r="BC267" s="456"/>
      <c r="BD267" s="456"/>
      <c r="BE267" s="456"/>
      <c r="BF267" s="456"/>
      <c r="BG267" s="457"/>
      <c r="BH267" s="458"/>
      <c r="BI267" s="459"/>
      <c r="BJ267" s="459"/>
      <c r="BK267" s="459"/>
      <c r="BL267" s="459"/>
      <c r="BM267" s="460"/>
      <c r="BN267" s="216"/>
      <c r="BO267" s="216"/>
      <c r="BP267" s="1"/>
      <c r="BQ267" s="120">
        <f>IF($F$3="","",IF(N267=$F$3,COUNTIF(BQ$23:BQ266,"&gt;0")+1,0))</f>
        <v>0</v>
      </c>
      <c r="BR267" s="1"/>
      <c r="BS267" s="20" t="str">
        <f>IF($N267="","",IF(VLOOKUP(VLOOKUP($N267,IMPOSTAZIONI!$E$6:$I$13,5,FALSE),IMPOSTAZIONI!$B$25:$N$32,3,FALSE)=0,"",VLOOKUP(VLOOKUP($N267,IMPOSTAZIONI!$E$6:$I$13,5,FALSE),IMPOSTAZIONI!$B$25:$N$32,3,FALSE)))</f>
        <v/>
      </c>
      <c r="BT267" s="20" t="str">
        <f>IF($N267="","",IF(VLOOKUP(VLOOKUP($N267,IMPOSTAZIONI!$E$6:$I$13,5,FALSE),IMPOSTAZIONI!$B$25:$N$32,6,FALSE)=0,"",VLOOKUP(VLOOKUP($N267,IMPOSTAZIONI!$E$6:$I$13,5,FALSE),IMPOSTAZIONI!$B$25:$N$32,6,FALSE)))</f>
        <v/>
      </c>
      <c r="BU267" s="20" t="str">
        <f>IF($N267="","",IF(VLOOKUP(VLOOKUP($N267,IMPOSTAZIONI!$E$6:$I$13,5,FALSE),IMPOSTAZIONI!$B$25:$N$32,9,FALSE)=0,"",VLOOKUP(VLOOKUP($N267,IMPOSTAZIONI!$E$6:$I$13,5,FALSE),IMPOSTAZIONI!$B$25:$N$32,9,FALSE)))</f>
        <v/>
      </c>
      <c r="BV267" s="20" t="str">
        <f>IF($N267="","",IF(VLOOKUP(VLOOKUP($N267,IMPOSTAZIONI!$E$6:$I$13,5,FALSE),IMPOSTAZIONI!$B$25:$N$32,12,FALSE)=0,"",VLOOKUP(VLOOKUP($N267,IMPOSTAZIONI!$E$6:$I$13,5,FALSE),IMPOSTAZIONI!$B$25:$N$32,12,FALSE)))</f>
        <v/>
      </c>
      <c r="BW267" s="221" t="str">
        <f t="shared" si="96"/>
        <v/>
      </c>
      <c r="BX267" s="221" t="str">
        <f t="shared" si="87"/>
        <v/>
      </c>
      <c r="BY267" s="221">
        <f t="shared" si="88"/>
        <v>0</v>
      </c>
      <c r="BZ267" s="231">
        <f t="shared" si="89"/>
        <v>0</v>
      </c>
      <c r="CA267" s="246">
        <f t="shared" si="90"/>
        <v>0</v>
      </c>
      <c r="CB267" s="246">
        <f t="shared" si="97"/>
        <v>0</v>
      </c>
      <c r="CC267" s="246" t="str">
        <f t="shared" si="98"/>
        <v/>
      </c>
      <c r="CD267" s="246">
        <f t="shared" si="91"/>
        <v>5</v>
      </c>
      <c r="CE267" s="246">
        <f t="shared" si="99"/>
        <v>0</v>
      </c>
      <c r="CF267" s="276">
        <f t="shared" si="102"/>
        <v>0</v>
      </c>
      <c r="CG267" s="277">
        <f t="shared" si="102"/>
        <v>0</v>
      </c>
      <c r="CH267" s="277">
        <f t="shared" si="102"/>
        <v>0</v>
      </c>
      <c r="CI267" s="278">
        <f t="shared" si="102"/>
        <v>0</v>
      </c>
      <c r="CJ267" s="280">
        <f t="shared" si="100"/>
        <v>0</v>
      </c>
      <c r="CK267" s="232">
        <f t="shared" si="92"/>
        <v>0</v>
      </c>
      <c r="CL267" s="1"/>
    </row>
    <row r="268" spans="1:90" ht="18" customHeight="1">
      <c r="A268" s="1"/>
      <c r="B268" s="1"/>
      <c r="C268" s="216"/>
      <c r="D268" s="287" t="str">
        <f t="shared" si="94"/>
        <v/>
      </c>
      <c r="E268" s="449" t="str">
        <f t="shared" si="95"/>
        <v/>
      </c>
      <c r="F268" s="450"/>
      <c r="G268" s="451"/>
      <c r="H268" s="452"/>
      <c r="I268" s="453"/>
      <c r="J268" s="453"/>
      <c r="K268" s="453"/>
      <c r="L268" s="453"/>
      <c r="M268" s="454"/>
      <c r="N268" s="455"/>
      <c r="O268" s="456"/>
      <c r="P268" s="456"/>
      <c r="Q268" s="456"/>
      <c r="R268" s="456"/>
      <c r="S268" s="456"/>
      <c r="T268" s="456"/>
      <c r="U268" s="456"/>
      <c r="V268" s="456"/>
      <c r="W268" s="456"/>
      <c r="X268" s="456"/>
      <c r="Y268" s="456"/>
      <c r="Z268" s="456"/>
      <c r="AA268" s="456"/>
      <c r="AB268" s="456"/>
      <c r="AC268" s="456"/>
      <c r="AD268" s="456"/>
      <c r="AE268" s="457"/>
      <c r="AF268" s="455"/>
      <c r="AG268" s="456"/>
      <c r="AH268" s="456"/>
      <c r="AI268" s="456"/>
      <c r="AJ268" s="456"/>
      <c r="AK268" s="456"/>
      <c r="AL268" s="456"/>
      <c r="AM268" s="456"/>
      <c r="AN268" s="457"/>
      <c r="AO268" s="455"/>
      <c r="AP268" s="456"/>
      <c r="AQ268" s="456"/>
      <c r="AR268" s="456"/>
      <c r="AS268" s="456"/>
      <c r="AT268" s="456"/>
      <c r="AU268" s="456"/>
      <c r="AV268" s="456"/>
      <c r="AW268" s="456"/>
      <c r="AX268" s="456"/>
      <c r="AY268" s="456"/>
      <c r="AZ268" s="456"/>
      <c r="BA268" s="456"/>
      <c r="BB268" s="456"/>
      <c r="BC268" s="456"/>
      <c r="BD268" s="456"/>
      <c r="BE268" s="456"/>
      <c r="BF268" s="456"/>
      <c r="BG268" s="457"/>
      <c r="BH268" s="458"/>
      <c r="BI268" s="459"/>
      <c r="BJ268" s="459"/>
      <c r="BK268" s="459"/>
      <c r="BL268" s="459"/>
      <c r="BM268" s="460"/>
      <c r="BN268" s="216"/>
      <c r="BO268" s="216"/>
      <c r="BP268" s="1"/>
      <c r="BQ268" s="120">
        <f>IF($F$3="","",IF(N268=$F$3,COUNTIF(BQ$23:BQ267,"&gt;0")+1,0))</f>
        <v>0</v>
      </c>
      <c r="BR268" s="1"/>
      <c r="BS268" s="20" t="str">
        <f>IF($N268="","",IF(VLOOKUP(VLOOKUP($N268,IMPOSTAZIONI!$E$6:$I$13,5,FALSE),IMPOSTAZIONI!$B$25:$N$32,3,FALSE)=0,"",VLOOKUP(VLOOKUP($N268,IMPOSTAZIONI!$E$6:$I$13,5,FALSE),IMPOSTAZIONI!$B$25:$N$32,3,FALSE)))</f>
        <v/>
      </c>
      <c r="BT268" s="20" t="str">
        <f>IF($N268="","",IF(VLOOKUP(VLOOKUP($N268,IMPOSTAZIONI!$E$6:$I$13,5,FALSE),IMPOSTAZIONI!$B$25:$N$32,6,FALSE)=0,"",VLOOKUP(VLOOKUP($N268,IMPOSTAZIONI!$E$6:$I$13,5,FALSE),IMPOSTAZIONI!$B$25:$N$32,6,FALSE)))</f>
        <v/>
      </c>
      <c r="BU268" s="20" t="str">
        <f>IF($N268="","",IF(VLOOKUP(VLOOKUP($N268,IMPOSTAZIONI!$E$6:$I$13,5,FALSE),IMPOSTAZIONI!$B$25:$N$32,9,FALSE)=0,"",VLOOKUP(VLOOKUP($N268,IMPOSTAZIONI!$E$6:$I$13,5,FALSE),IMPOSTAZIONI!$B$25:$N$32,9,FALSE)))</f>
        <v/>
      </c>
      <c r="BV268" s="20" t="str">
        <f>IF($N268="","",IF(VLOOKUP(VLOOKUP($N268,IMPOSTAZIONI!$E$6:$I$13,5,FALSE),IMPOSTAZIONI!$B$25:$N$32,12,FALSE)=0,"",VLOOKUP(VLOOKUP($N268,IMPOSTAZIONI!$E$6:$I$13,5,FALSE),IMPOSTAZIONI!$B$25:$N$32,12,FALSE)))</f>
        <v/>
      </c>
      <c r="BW268" s="221" t="str">
        <f t="shared" si="96"/>
        <v/>
      </c>
      <c r="BX268" s="221" t="str">
        <f t="shared" si="87"/>
        <v/>
      </c>
      <c r="BY268" s="221">
        <f t="shared" si="88"/>
        <v>0</v>
      </c>
      <c r="BZ268" s="231">
        <f t="shared" si="89"/>
        <v>0</v>
      </c>
      <c r="CA268" s="246">
        <f t="shared" si="90"/>
        <v>0</v>
      </c>
      <c r="CB268" s="246">
        <f t="shared" si="97"/>
        <v>0</v>
      </c>
      <c r="CC268" s="246" t="str">
        <f t="shared" si="98"/>
        <v/>
      </c>
      <c r="CD268" s="246">
        <f t="shared" si="91"/>
        <v>5</v>
      </c>
      <c r="CE268" s="246">
        <f t="shared" si="99"/>
        <v>0</v>
      </c>
      <c r="CF268" s="276">
        <f t="shared" si="102"/>
        <v>0</v>
      </c>
      <c r="CG268" s="277">
        <f t="shared" si="102"/>
        <v>0</v>
      </c>
      <c r="CH268" s="277">
        <f t="shared" si="102"/>
        <v>0</v>
      </c>
      <c r="CI268" s="278">
        <f t="shared" si="102"/>
        <v>0</v>
      </c>
      <c r="CJ268" s="280">
        <f t="shared" si="100"/>
        <v>0</v>
      </c>
      <c r="CK268" s="232">
        <f t="shared" si="92"/>
        <v>0</v>
      </c>
      <c r="CL268" s="1"/>
    </row>
    <row r="269" spans="1:90" ht="18" customHeight="1">
      <c r="A269" s="1"/>
      <c r="B269" s="1"/>
      <c r="C269" s="216"/>
      <c r="D269" s="287" t="str">
        <f t="shared" si="94"/>
        <v/>
      </c>
      <c r="E269" s="449" t="str">
        <f t="shared" si="95"/>
        <v/>
      </c>
      <c r="F269" s="450"/>
      <c r="G269" s="451"/>
      <c r="H269" s="452"/>
      <c r="I269" s="453"/>
      <c r="J269" s="453"/>
      <c r="K269" s="453"/>
      <c r="L269" s="453"/>
      <c r="M269" s="454"/>
      <c r="N269" s="455"/>
      <c r="O269" s="456"/>
      <c r="P269" s="456"/>
      <c r="Q269" s="456"/>
      <c r="R269" s="456"/>
      <c r="S269" s="456"/>
      <c r="T269" s="456"/>
      <c r="U269" s="456"/>
      <c r="V269" s="456"/>
      <c r="W269" s="456"/>
      <c r="X269" s="456"/>
      <c r="Y269" s="456"/>
      <c r="Z269" s="456"/>
      <c r="AA269" s="456"/>
      <c r="AB269" s="456"/>
      <c r="AC269" s="456"/>
      <c r="AD269" s="456"/>
      <c r="AE269" s="457"/>
      <c r="AF269" s="455"/>
      <c r="AG269" s="456"/>
      <c r="AH269" s="456"/>
      <c r="AI269" s="456"/>
      <c r="AJ269" s="456"/>
      <c r="AK269" s="456"/>
      <c r="AL269" s="456"/>
      <c r="AM269" s="456"/>
      <c r="AN269" s="457"/>
      <c r="AO269" s="455"/>
      <c r="AP269" s="456"/>
      <c r="AQ269" s="456"/>
      <c r="AR269" s="456"/>
      <c r="AS269" s="456"/>
      <c r="AT269" s="456"/>
      <c r="AU269" s="456"/>
      <c r="AV269" s="456"/>
      <c r="AW269" s="456"/>
      <c r="AX269" s="456"/>
      <c r="AY269" s="456"/>
      <c r="AZ269" s="456"/>
      <c r="BA269" s="456"/>
      <c r="BB269" s="456"/>
      <c r="BC269" s="456"/>
      <c r="BD269" s="456"/>
      <c r="BE269" s="456"/>
      <c r="BF269" s="456"/>
      <c r="BG269" s="457"/>
      <c r="BH269" s="458"/>
      <c r="BI269" s="459"/>
      <c r="BJ269" s="459"/>
      <c r="BK269" s="459"/>
      <c r="BL269" s="459"/>
      <c r="BM269" s="460"/>
      <c r="BN269" s="216"/>
      <c r="BO269" s="216"/>
      <c r="BP269" s="1"/>
      <c r="BQ269" s="120">
        <f>IF($F$3="","",IF(N269=$F$3,COUNTIF(BQ$23:BQ268,"&gt;0")+1,0))</f>
        <v>0</v>
      </c>
      <c r="BR269" s="1"/>
      <c r="BS269" s="20" t="str">
        <f>IF($N269="","",IF(VLOOKUP(VLOOKUP($N269,IMPOSTAZIONI!$E$6:$I$13,5,FALSE),IMPOSTAZIONI!$B$25:$N$32,3,FALSE)=0,"",VLOOKUP(VLOOKUP($N269,IMPOSTAZIONI!$E$6:$I$13,5,FALSE),IMPOSTAZIONI!$B$25:$N$32,3,FALSE)))</f>
        <v/>
      </c>
      <c r="BT269" s="20" t="str">
        <f>IF($N269="","",IF(VLOOKUP(VLOOKUP($N269,IMPOSTAZIONI!$E$6:$I$13,5,FALSE),IMPOSTAZIONI!$B$25:$N$32,6,FALSE)=0,"",VLOOKUP(VLOOKUP($N269,IMPOSTAZIONI!$E$6:$I$13,5,FALSE),IMPOSTAZIONI!$B$25:$N$32,6,FALSE)))</f>
        <v/>
      </c>
      <c r="BU269" s="20" t="str">
        <f>IF($N269="","",IF(VLOOKUP(VLOOKUP($N269,IMPOSTAZIONI!$E$6:$I$13,5,FALSE),IMPOSTAZIONI!$B$25:$N$32,9,FALSE)=0,"",VLOOKUP(VLOOKUP($N269,IMPOSTAZIONI!$E$6:$I$13,5,FALSE),IMPOSTAZIONI!$B$25:$N$32,9,FALSE)))</f>
        <v/>
      </c>
      <c r="BV269" s="20" t="str">
        <f>IF($N269="","",IF(VLOOKUP(VLOOKUP($N269,IMPOSTAZIONI!$E$6:$I$13,5,FALSE),IMPOSTAZIONI!$B$25:$N$32,12,FALSE)=0,"",VLOOKUP(VLOOKUP($N269,IMPOSTAZIONI!$E$6:$I$13,5,FALSE),IMPOSTAZIONI!$B$25:$N$32,12,FALSE)))</f>
        <v/>
      </c>
      <c r="BW269" s="221" t="str">
        <f t="shared" si="96"/>
        <v/>
      </c>
      <c r="BX269" s="221" t="str">
        <f t="shared" si="87"/>
        <v/>
      </c>
      <c r="BY269" s="221">
        <f t="shared" si="88"/>
        <v>0</v>
      </c>
      <c r="BZ269" s="231">
        <f t="shared" si="89"/>
        <v>0</v>
      </c>
      <c r="CA269" s="246">
        <f t="shared" si="90"/>
        <v>0</v>
      </c>
      <c r="CB269" s="246">
        <f t="shared" si="97"/>
        <v>0</v>
      </c>
      <c r="CC269" s="246" t="str">
        <f t="shared" si="98"/>
        <v/>
      </c>
      <c r="CD269" s="246">
        <f t="shared" si="91"/>
        <v>5</v>
      </c>
      <c r="CE269" s="246">
        <f t="shared" si="99"/>
        <v>0</v>
      </c>
      <c r="CF269" s="276">
        <f t="shared" si="102"/>
        <v>0</v>
      </c>
      <c r="CG269" s="277">
        <f t="shared" si="102"/>
        <v>0</v>
      </c>
      <c r="CH269" s="277">
        <f t="shared" si="102"/>
        <v>0</v>
      </c>
      <c r="CI269" s="278">
        <f t="shared" si="102"/>
        <v>0</v>
      </c>
      <c r="CJ269" s="280">
        <f t="shared" si="100"/>
        <v>0</v>
      </c>
      <c r="CK269" s="232">
        <f t="shared" si="92"/>
        <v>0</v>
      </c>
      <c r="CL269" s="1"/>
    </row>
    <row r="270" spans="1:90" ht="18" customHeight="1">
      <c r="A270" s="1"/>
      <c r="B270" s="1"/>
      <c r="C270" s="216"/>
      <c r="D270" s="287" t="str">
        <f t="shared" si="94"/>
        <v/>
      </c>
      <c r="E270" s="449" t="str">
        <f t="shared" si="95"/>
        <v/>
      </c>
      <c r="F270" s="450"/>
      <c r="G270" s="451"/>
      <c r="H270" s="452"/>
      <c r="I270" s="453"/>
      <c r="J270" s="453"/>
      <c r="K270" s="453"/>
      <c r="L270" s="453"/>
      <c r="M270" s="454"/>
      <c r="N270" s="455"/>
      <c r="O270" s="456"/>
      <c r="P270" s="456"/>
      <c r="Q270" s="456"/>
      <c r="R270" s="456"/>
      <c r="S270" s="456"/>
      <c r="T270" s="456"/>
      <c r="U270" s="456"/>
      <c r="V270" s="456"/>
      <c r="W270" s="456"/>
      <c r="X270" s="456"/>
      <c r="Y270" s="456"/>
      <c r="Z270" s="456"/>
      <c r="AA270" s="456"/>
      <c r="AB270" s="456"/>
      <c r="AC270" s="456"/>
      <c r="AD270" s="456"/>
      <c r="AE270" s="457"/>
      <c r="AF270" s="455"/>
      <c r="AG270" s="456"/>
      <c r="AH270" s="456"/>
      <c r="AI270" s="456"/>
      <c r="AJ270" s="456"/>
      <c r="AK270" s="456"/>
      <c r="AL270" s="456"/>
      <c r="AM270" s="456"/>
      <c r="AN270" s="457"/>
      <c r="AO270" s="455"/>
      <c r="AP270" s="456"/>
      <c r="AQ270" s="456"/>
      <c r="AR270" s="456"/>
      <c r="AS270" s="456"/>
      <c r="AT270" s="456"/>
      <c r="AU270" s="456"/>
      <c r="AV270" s="456"/>
      <c r="AW270" s="456"/>
      <c r="AX270" s="456"/>
      <c r="AY270" s="456"/>
      <c r="AZ270" s="456"/>
      <c r="BA270" s="456"/>
      <c r="BB270" s="456"/>
      <c r="BC270" s="456"/>
      <c r="BD270" s="456"/>
      <c r="BE270" s="456"/>
      <c r="BF270" s="456"/>
      <c r="BG270" s="457"/>
      <c r="BH270" s="458"/>
      <c r="BI270" s="459"/>
      <c r="BJ270" s="459"/>
      <c r="BK270" s="459"/>
      <c r="BL270" s="459"/>
      <c r="BM270" s="460"/>
      <c r="BN270" s="216"/>
      <c r="BO270" s="216"/>
      <c r="BP270" s="1"/>
      <c r="BQ270" s="120">
        <f>IF($F$3="","",IF(N270=$F$3,COUNTIF(BQ$23:BQ269,"&gt;0")+1,0))</f>
        <v>0</v>
      </c>
      <c r="BR270" s="1"/>
      <c r="BS270" s="20" t="str">
        <f>IF($N270="","",IF(VLOOKUP(VLOOKUP($N270,IMPOSTAZIONI!$E$6:$I$13,5,FALSE),IMPOSTAZIONI!$B$25:$N$32,3,FALSE)=0,"",VLOOKUP(VLOOKUP($N270,IMPOSTAZIONI!$E$6:$I$13,5,FALSE),IMPOSTAZIONI!$B$25:$N$32,3,FALSE)))</f>
        <v/>
      </c>
      <c r="BT270" s="20" t="str">
        <f>IF($N270="","",IF(VLOOKUP(VLOOKUP($N270,IMPOSTAZIONI!$E$6:$I$13,5,FALSE),IMPOSTAZIONI!$B$25:$N$32,6,FALSE)=0,"",VLOOKUP(VLOOKUP($N270,IMPOSTAZIONI!$E$6:$I$13,5,FALSE),IMPOSTAZIONI!$B$25:$N$32,6,FALSE)))</f>
        <v/>
      </c>
      <c r="BU270" s="20" t="str">
        <f>IF($N270="","",IF(VLOOKUP(VLOOKUP($N270,IMPOSTAZIONI!$E$6:$I$13,5,FALSE),IMPOSTAZIONI!$B$25:$N$32,9,FALSE)=0,"",VLOOKUP(VLOOKUP($N270,IMPOSTAZIONI!$E$6:$I$13,5,FALSE),IMPOSTAZIONI!$B$25:$N$32,9,FALSE)))</f>
        <v/>
      </c>
      <c r="BV270" s="20" t="str">
        <f>IF($N270="","",IF(VLOOKUP(VLOOKUP($N270,IMPOSTAZIONI!$E$6:$I$13,5,FALSE),IMPOSTAZIONI!$B$25:$N$32,12,FALSE)=0,"",VLOOKUP(VLOOKUP($N270,IMPOSTAZIONI!$E$6:$I$13,5,FALSE),IMPOSTAZIONI!$B$25:$N$32,12,FALSE)))</f>
        <v/>
      </c>
      <c r="BW270" s="221" t="str">
        <f t="shared" si="96"/>
        <v/>
      </c>
      <c r="BX270" s="221" t="str">
        <f t="shared" si="87"/>
        <v/>
      </c>
      <c r="BY270" s="221">
        <f t="shared" si="88"/>
        <v>0</v>
      </c>
      <c r="BZ270" s="231">
        <f t="shared" si="89"/>
        <v>0</v>
      </c>
      <c r="CA270" s="246">
        <f t="shared" si="90"/>
        <v>0</v>
      </c>
      <c r="CB270" s="246">
        <f t="shared" si="97"/>
        <v>0</v>
      </c>
      <c r="CC270" s="246" t="str">
        <f t="shared" si="98"/>
        <v/>
      </c>
      <c r="CD270" s="246">
        <f t="shared" si="91"/>
        <v>5</v>
      </c>
      <c r="CE270" s="246">
        <f t="shared" si="99"/>
        <v>0</v>
      </c>
      <c r="CF270" s="276">
        <f t="shared" si="102"/>
        <v>0</v>
      </c>
      <c r="CG270" s="277">
        <f t="shared" si="102"/>
        <v>0</v>
      </c>
      <c r="CH270" s="277">
        <f t="shared" si="102"/>
        <v>0</v>
      </c>
      <c r="CI270" s="278">
        <f t="shared" si="102"/>
        <v>0</v>
      </c>
      <c r="CJ270" s="280">
        <f t="shared" si="100"/>
        <v>0</v>
      </c>
      <c r="CK270" s="232">
        <f t="shared" si="92"/>
        <v>0</v>
      </c>
      <c r="CL270" s="1"/>
    </row>
    <row r="271" spans="1:90" ht="18" customHeight="1">
      <c r="A271" s="1"/>
      <c r="B271" s="1"/>
      <c r="C271" s="216"/>
      <c r="D271" s="287" t="str">
        <f t="shared" si="94"/>
        <v/>
      </c>
      <c r="E271" s="449" t="str">
        <f t="shared" si="95"/>
        <v/>
      </c>
      <c r="F271" s="450"/>
      <c r="G271" s="451"/>
      <c r="H271" s="452"/>
      <c r="I271" s="453"/>
      <c r="J271" s="453"/>
      <c r="K271" s="453"/>
      <c r="L271" s="453"/>
      <c r="M271" s="454"/>
      <c r="N271" s="455"/>
      <c r="O271" s="456"/>
      <c r="P271" s="456"/>
      <c r="Q271" s="456"/>
      <c r="R271" s="456"/>
      <c r="S271" s="456"/>
      <c r="T271" s="456"/>
      <c r="U271" s="456"/>
      <c r="V271" s="456"/>
      <c r="W271" s="456"/>
      <c r="X271" s="456"/>
      <c r="Y271" s="456"/>
      <c r="Z271" s="456"/>
      <c r="AA271" s="456"/>
      <c r="AB271" s="456"/>
      <c r="AC271" s="456"/>
      <c r="AD271" s="456"/>
      <c r="AE271" s="457"/>
      <c r="AF271" s="455"/>
      <c r="AG271" s="456"/>
      <c r="AH271" s="456"/>
      <c r="AI271" s="456"/>
      <c r="AJ271" s="456"/>
      <c r="AK271" s="456"/>
      <c r="AL271" s="456"/>
      <c r="AM271" s="456"/>
      <c r="AN271" s="457"/>
      <c r="AO271" s="455"/>
      <c r="AP271" s="456"/>
      <c r="AQ271" s="456"/>
      <c r="AR271" s="456"/>
      <c r="AS271" s="456"/>
      <c r="AT271" s="456"/>
      <c r="AU271" s="456"/>
      <c r="AV271" s="456"/>
      <c r="AW271" s="456"/>
      <c r="AX271" s="456"/>
      <c r="AY271" s="456"/>
      <c r="AZ271" s="456"/>
      <c r="BA271" s="456"/>
      <c r="BB271" s="456"/>
      <c r="BC271" s="456"/>
      <c r="BD271" s="456"/>
      <c r="BE271" s="456"/>
      <c r="BF271" s="456"/>
      <c r="BG271" s="457"/>
      <c r="BH271" s="458"/>
      <c r="BI271" s="459"/>
      <c r="BJ271" s="459"/>
      <c r="BK271" s="459"/>
      <c r="BL271" s="459"/>
      <c r="BM271" s="460"/>
      <c r="BN271" s="216"/>
      <c r="BO271" s="216"/>
      <c r="BP271" s="1"/>
      <c r="BQ271" s="120">
        <f>IF($F$3="","",IF(N271=$F$3,COUNTIF(BQ$23:BQ270,"&gt;0")+1,0))</f>
        <v>0</v>
      </c>
      <c r="BR271" s="1"/>
      <c r="BS271" s="20" t="str">
        <f>IF($N271="","",IF(VLOOKUP(VLOOKUP($N271,IMPOSTAZIONI!$E$6:$I$13,5,FALSE),IMPOSTAZIONI!$B$25:$N$32,3,FALSE)=0,"",VLOOKUP(VLOOKUP($N271,IMPOSTAZIONI!$E$6:$I$13,5,FALSE),IMPOSTAZIONI!$B$25:$N$32,3,FALSE)))</f>
        <v/>
      </c>
      <c r="BT271" s="20" t="str">
        <f>IF($N271="","",IF(VLOOKUP(VLOOKUP($N271,IMPOSTAZIONI!$E$6:$I$13,5,FALSE),IMPOSTAZIONI!$B$25:$N$32,6,FALSE)=0,"",VLOOKUP(VLOOKUP($N271,IMPOSTAZIONI!$E$6:$I$13,5,FALSE),IMPOSTAZIONI!$B$25:$N$32,6,FALSE)))</f>
        <v/>
      </c>
      <c r="BU271" s="20" t="str">
        <f>IF($N271="","",IF(VLOOKUP(VLOOKUP($N271,IMPOSTAZIONI!$E$6:$I$13,5,FALSE),IMPOSTAZIONI!$B$25:$N$32,9,FALSE)=0,"",VLOOKUP(VLOOKUP($N271,IMPOSTAZIONI!$E$6:$I$13,5,FALSE),IMPOSTAZIONI!$B$25:$N$32,9,FALSE)))</f>
        <v/>
      </c>
      <c r="BV271" s="20" t="str">
        <f>IF($N271="","",IF(VLOOKUP(VLOOKUP($N271,IMPOSTAZIONI!$E$6:$I$13,5,FALSE),IMPOSTAZIONI!$B$25:$N$32,12,FALSE)=0,"",VLOOKUP(VLOOKUP($N271,IMPOSTAZIONI!$E$6:$I$13,5,FALSE),IMPOSTAZIONI!$B$25:$N$32,12,FALSE)))</f>
        <v/>
      </c>
      <c r="BW271" s="221" t="str">
        <f t="shared" si="96"/>
        <v/>
      </c>
      <c r="BX271" s="221" t="str">
        <f t="shared" si="87"/>
        <v/>
      </c>
      <c r="BY271" s="221">
        <f t="shared" si="88"/>
        <v>0</v>
      </c>
      <c r="BZ271" s="231">
        <f t="shared" si="89"/>
        <v>0</v>
      </c>
      <c r="CA271" s="246">
        <f t="shared" si="90"/>
        <v>0</v>
      </c>
      <c r="CB271" s="246">
        <f t="shared" si="97"/>
        <v>0</v>
      </c>
      <c r="CC271" s="246" t="str">
        <f t="shared" si="98"/>
        <v/>
      </c>
      <c r="CD271" s="246">
        <f t="shared" si="91"/>
        <v>5</v>
      </c>
      <c r="CE271" s="246">
        <f t="shared" si="99"/>
        <v>0</v>
      </c>
      <c r="CF271" s="276">
        <f t="shared" si="102"/>
        <v>0</v>
      </c>
      <c r="CG271" s="277">
        <f t="shared" si="102"/>
        <v>0</v>
      </c>
      <c r="CH271" s="277">
        <f t="shared" si="102"/>
        <v>0</v>
      </c>
      <c r="CI271" s="278">
        <f t="shared" si="102"/>
        <v>0</v>
      </c>
      <c r="CJ271" s="280">
        <f t="shared" si="100"/>
        <v>0</v>
      </c>
      <c r="CK271" s="232">
        <f t="shared" si="92"/>
        <v>0</v>
      </c>
      <c r="CL271" s="1"/>
    </row>
    <row r="272" spans="1:90" ht="18" customHeight="1">
      <c r="A272" s="1"/>
      <c r="B272" s="1"/>
      <c r="C272" s="216"/>
      <c r="D272" s="287" t="str">
        <f t="shared" si="94"/>
        <v/>
      </c>
      <c r="E272" s="449" t="str">
        <f t="shared" si="95"/>
        <v/>
      </c>
      <c r="F272" s="450"/>
      <c r="G272" s="451"/>
      <c r="H272" s="452"/>
      <c r="I272" s="453"/>
      <c r="J272" s="453"/>
      <c r="K272" s="453"/>
      <c r="L272" s="453"/>
      <c r="M272" s="454"/>
      <c r="N272" s="455"/>
      <c r="O272" s="456"/>
      <c r="P272" s="456"/>
      <c r="Q272" s="456"/>
      <c r="R272" s="456"/>
      <c r="S272" s="456"/>
      <c r="T272" s="456"/>
      <c r="U272" s="456"/>
      <c r="V272" s="456"/>
      <c r="W272" s="456"/>
      <c r="X272" s="456"/>
      <c r="Y272" s="456"/>
      <c r="Z272" s="456"/>
      <c r="AA272" s="456"/>
      <c r="AB272" s="456"/>
      <c r="AC272" s="456"/>
      <c r="AD272" s="456"/>
      <c r="AE272" s="457"/>
      <c r="AF272" s="455"/>
      <c r="AG272" s="456"/>
      <c r="AH272" s="456"/>
      <c r="AI272" s="456"/>
      <c r="AJ272" s="456"/>
      <c r="AK272" s="456"/>
      <c r="AL272" s="456"/>
      <c r="AM272" s="456"/>
      <c r="AN272" s="457"/>
      <c r="AO272" s="455"/>
      <c r="AP272" s="456"/>
      <c r="AQ272" s="456"/>
      <c r="AR272" s="456"/>
      <c r="AS272" s="456"/>
      <c r="AT272" s="456"/>
      <c r="AU272" s="456"/>
      <c r="AV272" s="456"/>
      <c r="AW272" s="456"/>
      <c r="AX272" s="456"/>
      <c r="AY272" s="456"/>
      <c r="AZ272" s="456"/>
      <c r="BA272" s="456"/>
      <c r="BB272" s="456"/>
      <c r="BC272" s="456"/>
      <c r="BD272" s="456"/>
      <c r="BE272" s="456"/>
      <c r="BF272" s="456"/>
      <c r="BG272" s="457"/>
      <c r="BH272" s="458"/>
      <c r="BI272" s="459"/>
      <c r="BJ272" s="459"/>
      <c r="BK272" s="459"/>
      <c r="BL272" s="459"/>
      <c r="BM272" s="460"/>
      <c r="BN272" s="216"/>
      <c r="BO272" s="216"/>
      <c r="BP272" s="1"/>
      <c r="BQ272" s="120">
        <f>IF($F$3="","",IF(N272=$F$3,COUNTIF(BQ$23:BQ271,"&gt;0")+1,0))</f>
        <v>0</v>
      </c>
      <c r="BR272" s="1"/>
      <c r="BS272" s="20" t="str">
        <f>IF($N272="","",IF(VLOOKUP(VLOOKUP($N272,IMPOSTAZIONI!$E$6:$I$13,5,FALSE),IMPOSTAZIONI!$B$25:$N$32,3,FALSE)=0,"",VLOOKUP(VLOOKUP($N272,IMPOSTAZIONI!$E$6:$I$13,5,FALSE),IMPOSTAZIONI!$B$25:$N$32,3,FALSE)))</f>
        <v/>
      </c>
      <c r="BT272" s="20" t="str">
        <f>IF($N272="","",IF(VLOOKUP(VLOOKUP($N272,IMPOSTAZIONI!$E$6:$I$13,5,FALSE),IMPOSTAZIONI!$B$25:$N$32,6,FALSE)=0,"",VLOOKUP(VLOOKUP($N272,IMPOSTAZIONI!$E$6:$I$13,5,FALSE),IMPOSTAZIONI!$B$25:$N$32,6,FALSE)))</f>
        <v/>
      </c>
      <c r="BU272" s="20" t="str">
        <f>IF($N272="","",IF(VLOOKUP(VLOOKUP($N272,IMPOSTAZIONI!$E$6:$I$13,5,FALSE),IMPOSTAZIONI!$B$25:$N$32,9,FALSE)=0,"",VLOOKUP(VLOOKUP($N272,IMPOSTAZIONI!$E$6:$I$13,5,FALSE),IMPOSTAZIONI!$B$25:$N$32,9,FALSE)))</f>
        <v/>
      </c>
      <c r="BV272" s="20" t="str">
        <f>IF($N272="","",IF(VLOOKUP(VLOOKUP($N272,IMPOSTAZIONI!$E$6:$I$13,5,FALSE),IMPOSTAZIONI!$B$25:$N$32,12,FALSE)=0,"",VLOOKUP(VLOOKUP($N272,IMPOSTAZIONI!$E$6:$I$13,5,FALSE),IMPOSTAZIONI!$B$25:$N$32,12,FALSE)))</f>
        <v/>
      </c>
      <c r="BW272" s="221" t="str">
        <f t="shared" si="96"/>
        <v/>
      </c>
      <c r="BX272" s="221" t="str">
        <f t="shared" si="87"/>
        <v/>
      </c>
      <c r="BY272" s="221">
        <f t="shared" si="88"/>
        <v>0</v>
      </c>
      <c r="BZ272" s="231">
        <f t="shared" si="89"/>
        <v>0</v>
      </c>
      <c r="CA272" s="246">
        <f t="shared" si="90"/>
        <v>0</v>
      </c>
      <c r="CB272" s="246">
        <f t="shared" si="97"/>
        <v>0</v>
      </c>
      <c r="CC272" s="246" t="str">
        <f t="shared" si="98"/>
        <v/>
      </c>
      <c r="CD272" s="246">
        <f t="shared" si="91"/>
        <v>5</v>
      </c>
      <c r="CE272" s="246">
        <f t="shared" si="99"/>
        <v>0</v>
      </c>
      <c r="CF272" s="276">
        <f t="shared" si="102"/>
        <v>0</v>
      </c>
      <c r="CG272" s="277">
        <f t="shared" si="102"/>
        <v>0</v>
      </c>
      <c r="CH272" s="277">
        <f t="shared" si="102"/>
        <v>0</v>
      </c>
      <c r="CI272" s="278">
        <f t="shared" si="102"/>
        <v>0</v>
      </c>
      <c r="CJ272" s="280">
        <f t="shared" si="100"/>
        <v>0</v>
      </c>
      <c r="CK272" s="232">
        <f t="shared" si="92"/>
        <v>0</v>
      </c>
      <c r="CL272" s="1"/>
    </row>
    <row r="273" spans="1:90" ht="18" customHeight="1">
      <c r="A273" s="1"/>
      <c r="B273" s="1"/>
      <c r="C273" s="216"/>
      <c r="D273" s="287" t="str">
        <f t="shared" si="94"/>
        <v/>
      </c>
      <c r="E273" s="449" t="str">
        <f t="shared" si="95"/>
        <v/>
      </c>
      <c r="F273" s="450"/>
      <c r="G273" s="451"/>
      <c r="H273" s="452"/>
      <c r="I273" s="453"/>
      <c r="J273" s="453"/>
      <c r="K273" s="453"/>
      <c r="L273" s="453"/>
      <c r="M273" s="454"/>
      <c r="N273" s="455"/>
      <c r="O273" s="456"/>
      <c r="P273" s="456"/>
      <c r="Q273" s="456"/>
      <c r="R273" s="456"/>
      <c r="S273" s="456"/>
      <c r="T273" s="456"/>
      <c r="U273" s="456"/>
      <c r="V273" s="456"/>
      <c r="W273" s="456"/>
      <c r="X273" s="456"/>
      <c r="Y273" s="456"/>
      <c r="Z273" s="456"/>
      <c r="AA273" s="456"/>
      <c r="AB273" s="456"/>
      <c r="AC273" s="456"/>
      <c r="AD273" s="456"/>
      <c r="AE273" s="457"/>
      <c r="AF273" s="455"/>
      <c r="AG273" s="456"/>
      <c r="AH273" s="456"/>
      <c r="AI273" s="456"/>
      <c r="AJ273" s="456"/>
      <c r="AK273" s="456"/>
      <c r="AL273" s="456"/>
      <c r="AM273" s="456"/>
      <c r="AN273" s="457"/>
      <c r="AO273" s="455"/>
      <c r="AP273" s="456"/>
      <c r="AQ273" s="456"/>
      <c r="AR273" s="456"/>
      <c r="AS273" s="456"/>
      <c r="AT273" s="456"/>
      <c r="AU273" s="456"/>
      <c r="AV273" s="456"/>
      <c r="AW273" s="456"/>
      <c r="AX273" s="456"/>
      <c r="AY273" s="456"/>
      <c r="AZ273" s="456"/>
      <c r="BA273" s="456"/>
      <c r="BB273" s="456"/>
      <c r="BC273" s="456"/>
      <c r="BD273" s="456"/>
      <c r="BE273" s="456"/>
      <c r="BF273" s="456"/>
      <c r="BG273" s="457"/>
      <c r="BH273" s="458"/>
      <c r="BI273" s="459"/>
      <c r="BJ273" s="459"/>
      <c r="BK273" s="459"/>
      <c r="BL273" s="459"/>
      <c r="BM273" s="460"/>
      <c r="BN273" s="216"/>
      <c r="BO273" s="216"/>
      <c r="BP273" s="1"/>
      <c r="BQ273" s="120">
        <f>IF($F$3="","",IF(N273=$F$3,COUNTIF(BQ$23:BQ272,"&gt;0")+1,0))</f>
        <v>0</v>
      </c>
      <c r="BR273" s="1"/>
      <c r="BS273" s="20" t="str">
        <f>IF($N273="","",IF(VLOOKUP(VLOOKUP($N273,IMPOSTAZIONI!$E$6:$I$13,5,FALSE),IMPOSTAZIONI!$B$25:$N$32,3,FALSE)=0,"",VLOOKUP(VLOOKUP($N273,IMPOSTAZIONI!$E$6:$I$13,5,FALSE),IMPOSTAZIONI!$B$25:$N$32,3,FALSE)))</f>
        <v/>
      </c>
      <c r="BT273" s="20" t="str">
        <f>IF($N273="","",IF(VLOOKUP(VLOOKUP($N273,IMPOSTAZIONI!$E$6:$I$13,5,FALSE),IMPOSTAZIONI!$B$25:$N$32,6,FALSE)=0,"",VLOOKUP(VLOOKUP($N273,IMPOSTAZIONI!$E$6:$I$13,5,FALSE),IMPOSTAZIONI!$B$25:$N$32,6,FALSE)))</f>
        <v/>
      </c>
      <c r="BU273" s="20" t="str">
        <f>IF($N273="","",IF(VLOOKUP(VLOOKUP($N273,IMPOSTAZIONI!$E$6:$I$13,5,FALSE),IMPOSTAZIONI!$B$25:$N$32,9,FALSE)=0,"",VLOOKUP(VLOOKUP($N273,IMPOSTAZIONI!$E$6:$I$13,5,FALSE),IMPOSTAZIONI!$B$25:$N$32,9,FALSE)))</f>
        <v/>
      </c>
      <c r="BV273" s="20" t="str">
        <f>IF($N273="","",IF(VLOOKUP(VLOOKUP($N273,IMPOSTAZIONI!$E$6:$I$13,5,FALSE),IMPOSTAZIONI!$B$25:$N$32,12,FALSE)=0,"",VLOOKUP(VLOOKUP($N273,IMPOSTAZIONI!$E$6:$I$13,5,FALSE),IMPOSTAZIONI!$B$25:$N$32,12,FALSE)))</f>
        <v/>
      </c>
      <c r="BW273" s="221" t="str">
        <f t="shared" si="96"/>
        <v/>
      </c>
      <c r="BX273" s="221" t="str">
        <f t="shared" si="87"/>
        <v/>
      </c>
      <c r="BY273" s="221">
        <f t="shared" si="88"/>
        <v>0</v>
      </c>
      <c r="BZ273" s="231">
        <f t="shared" si="89"/>
        <v>0</v>
      </c>
      <c r="CA273" s="246">
        <f t="shared" si="90"/>
        <v>0</v>
      </c>
      <c r="CB273" s="246">
        <f t="shared" si="97"/>
        <v>0</v>
      </c>
      <c r="CC273" s="246" t="str">
        <f t="shared" si="98"/>
        <v/>
      </c>
      <c r="CD273" s="246">
        <f t="shared" si="91"/>
        <v>5</v>
      </c>
      <c r="CE273" s="246">
        <f t="shared" si="99"/>
        <v>0</v>
      </c>
      <c r="CF273" s="276">
        <f t="shared" si="102"/>
        <v>0</v>
      </c>
      <c r="CG273" s="277">
        <f t="shared" si="102"/>
        <v>0</v>
      </c>
      <c r="CH273" s="277">
        <f t="shared" si="102"/>
        <v>0</v>
      </c>
      <c r="CI273" s="278">
        <f t="shared" si="102"/>
        <v>0</v>
      </c>
      <c r="CJ273" s="280">
        <f t="shared" si="100"/>
        <v>0</v>
      </c>
      <c r="CK273" s="232">
        <f t="shared" si="92"/>
        <v>0</v>
      </c>
      <c r="CL273" s="1"/>
    </row>
    <row r="274" spans="1:90" ht="18" customHeight="1">
      <c r="A274" s="1"/>
      <c r="B274" s="1"/>
      <c r="C274" s="216"/>
      <c r="D274" s="287" t="str">
        <f t="shared" si="94"/>
        <v/>
      </c>
      <c r="E274" s="449" t="str">
        <f t="shared" si="95"/>
        <v/>
      </c>
      <c r="F274" s="450"/>
      <c r="G274" s="451"/>
      <c r="H274" s="452"/>
      <c r="I274" s="453"/>
      <c r="J274" s="453"/>
      <c r="K274" s="453"/>
      <c r="L274" s="453"/>
      <c r="M274" s="454"/>
      <c r="N274" s="455"/>
      <c r="O274" s="456"/>
      <c r="P274" s="456"/>
      <c r="Q274" s="456"/>
      <c r="R274" s="456"/>
      <c r="S274" s="456"/>
      <c r="T274" s="456"/>
      <c r="U274" s="456"/>
      <c r="V274" s="456"/>
      <c r="W274" s="456"/>
      <c r="X274" s="456"/>
      <c r="Y274" s="456"/>
      <c r="Z274" s="456"/>
      <c r="AA274" s="456"/>
      <c r="AB274" s="456"/>
      <c r="AC274" s="456"/>
      <c r="AD274" s="456"/>
      <c r="AE274" s="457"/>
      <c r="AF274" s="455"/>
      <c r="AG274" s="456"/>
      <c r="AH274" s="456"/>
      <c r="AI274" s="456"/>
      <c r="AJ274" s="456"/>
      <c r="AK274" s="456"/>
      <c r="AL274" s="456"/>
      <c r="AM274" s="456"/>
      <c r="AN274" s="457"/>
      <c r="AO274" s="455"/>
      <c r="AP274" s="456"/>
      <c r="AQ274" s="456"/>
      <c r="AR274" s="456"/>
      <c r="AS274" s="456"/>
      <c r="AT274" s="456"/>
      <c r="AU274" s="456"/>
      <c r="AV274" s="456"/>
      <c r="AW274" s="456"/>
      <c r="AX274" s="456"/>
      <c r="AY274" s="456"/>
      <c r="AZ274" s="456"/>
      <c r="BA274" s="456"/>
      <c r="BB274" s="456"/>
      <c r="BC274" s="456"/>
      <c r="BD274" s="456"/>
      <c r="BE274" s="456"/>
      <c r="BF274" s="456"/>
      <c r="BG274" s="457"/>
      <c r="BH274" s="458"/>
      <c r="BI274" s="459"/>
      <c r="BJ274" s="459"/>
      <c r="BK274" s="459"/>
      <c r="BL274" s="459"/>
      <c r="BM274" s="460"/>
      <c r="BN274" s="216"/>
      <c r="BO274" s="216"/>
      <c r="BP274" s="1"/>
      <c r="BQ274" s="120">
        <f>IF($F$3="","",IF(N274=$F$3,COUNTIF(BQ$23:BQ273,"&gt;0")+1,0))</f>
        <v>0</v>
      </c>
      <c r="BR274" s="1"/>
      <c r="BS274" s="20" t="str">
        <f>IF($N274="","",IF(VLOOKUP(VLOOKUP($N274,IMPOSTAZIONI!$E$6:$I$13,5,FALSE),IMPOSTAZIONI!$B$25:$N$32,3,FALSE)=0,"",VLOOKUP(VLOOKUP($N274,IMPOSTAZIONI!$E$6:$I$13,5,FALSE),IMPOSTAZIONI!$B$25:$N$32,3,FALSE)))</f>
        <v/>
      </c>
      <c r="BT274" s="20" t="str">
        <f>IF($N274="","",IF(VLOOKUP(VLOOKUP($N274,IMPOSTAZIONI!$E$6:$I$13,5,FALSE),IMPOSTAZIONI!$B$25:$N$32,6,FALSE)=0,"",VLOOKUP(VLOOKUP($N274,IMPOSTAZIONI!$E$6:$I$13,5,FALSE),IMPOSTAZIONI!$B$25:$N$32,6,FALSE)))</f>
        <v/>
      </c>
      <c r="BU274" s="20" t="str">
        <f>IF($N274="","",IF(VLOOKUP(VLOOKUP($N274,IMPOSTAZIONI!$E$6:$I$13,5,FALSE),IMPOSTAZIONI!$B$25:$N$32,9,FALSE)=0,"",VLOOKUP(VLOOKUP($N274,IMPOSTAZIONI!$E$6:$I$13,5,FALSE),IMPOSTAZIONI!$B$25:$N$32,9,FALSE)))</f>
        <v/>
      </c>
      <c r="BV274" s="20" t="str">
        <f>IF($N274="","",IF(VLOOKUP(VLOOKUP($N274,IMPOSTAZIONI!$E$6:$I$13,5,FALSE),IMPOSTAZIONI!$B$25:$N$32,12,FALSE)=0,"",VLOOKUP(VLOOKUP($N274,IMPOSTAZIONI!$E$6:$I$13,5,FALSE),IMPOSTAZIONI!$B$25:$N$32,12,FALSE)))</f>
        <v/>
      </c>
      <c r="BW274" s="221" t="str">
        <f t="shared" si="96"/>
        <v/>
      </c>
      <c r="BX274" s="221" t="str">
        <f t="shared" si="87"/>
        <v/>
      </c>
      <c r="BY274" s="221">
        <f t="shared" si="88"/>
        <v>0</v>
      </c>
      <c r="BZ274" s="231">
        <f t="shared" si="89"/>
        <v>0</v>
      </c>
      <c r="CA274" s="246">
        <f t="shared" si="90"/>
        <v>0</v>
      </c>
      <c r="CB274" s="246">
        <f t="shared" si="97"/>
        <v>0</v>
      </c>
      <c r="CC274" s="246" t="str">
        <f t="shared" si="98"/>
        <v/>
      </c>
      <c r="CD274" s="246">
        <f t="shared" si="91"/>
        <v>5</v>
      </c>
      <c r="CE274" s="246">
        <f t="shared" si="99"/>
        <v>0</v>
      </c>
      <c r="CF274" s="276">
        <f t="shared" si="102"/>
        <v>0</v>
      </c>
      <c r="CG274" s="277">
        <f t="shared" si="102"/>
        <v>0</v>
      </c>
      <c r="CH274" s="277">
        <f t="shared" si="102"/>
        <v>0</v>
      </c>
      <c r="CI274" s="278">
        <f t="shared" si="102"/>
        <v>0</v>
      </c>
      <c r="CJ274" s="280">
        <f t="shared" si="100"/>
        <v>0</v>
      </c>
      <c r="CK274" s="232">
        <f t="shared" si="92"/>
        <v>0</v>
      </c>
      <c r="CL274" s="1"/>
    </row>
    <row r="275" spans="1:90" ht="18" customHeight="1">
      <c r="A275" s="1"/>
      <c r="B275" s="1"/>
      <c r="C275" s="216"/>
      <c r="D275" s="287" t="str">
        <f t="shared" si="94"/>
        <v/>
      </c>
      <c r="E275" s="449" t="str">
        <f t="shared" si="95"/>
        <v/>
      </c>
      <c r="F275" s="450"/>
      <c r="G275" s="451"/>
      <c r="H275" s="452"/>
      <c r="I275" s="453"/>
      <c r="J275" s="453"/>
      <c r="K275" s="453"/>
      <c r="L275" s="453"/>
      <c r="M275" s="454"/>
      <c r="N275" s="455"/>
      <c r="O275" s="456"/>
      <c r="P275" s="456"/>
      <c r="Q275" s="456"/>
      <c r="R275" s="456"/>
      <c r="S275" s="456"/>
      <c r="T275" s="456"/>
      <c r="U275" s="456"/>
      <c r="V275" s="456"/>
      <c r="W275" s="456"/>
      <c r="X275" s="456"/>
      <c r="Y275" s="456"/>
      <c r="Z275" s="456"/>
      <c r="AA275" s="456"/>
      <c r="AB275" s="456"/>
      <c r="AC275" s="456"/>
      <c r="AD275" s="456"/>
      <c r="AE275" s="457"/>
      <c r="AF275" s="455"/>
      <c r="AG275" s="456"/>
      <c r="AH275" s="456"/>
      <c r="AI275" s="456"/>
      <c r="AJ275" s="456"/>
      <c r="AK275" s="456"/>
      <c r="AL275" s="456"/>
      <c r="AM275" s="456"/>
      <c r="AN275" s="457"/>
      <c r="AO275" s="455"/>
      <c r="AP275" s="456"/>
      <c r="AQ275" s="456"/>
      <c r="AR275" s="456"/>
      <c r="AS275" s="456"/>
      <c r="AT275" s="456"/>
      <c r="AU275" s="456"/>
      <c r="AV275" s="456"/>
      <c r="AW275" s="456"/>
      <c r="AX275" s="456"/>
      <c r="AY275" s="456"/>
      <c r="AZ275" s="456"/>
      <c r="BA275" s="456"/>
      <c r="BB275" s="456"/>
      <c r="BC275" s="456"/>
      <c r="BD275" s="456"/>
      <c r="BE275" s="456"/>
      <c r="BF275" s="456"/>
      <c r="BG275" s="457"/>
      <c r="BH275" s="458"/>
      <c r="BI275" s="459"/>
      <c r="BJ275" s="459"/>
      <c r="BK275" s="459"/>
      <c r="BL275" s="459"/>
      <c r="BM275" s="460"/>
      <c r="BN275" s="216"/>
      <c r="BO275" s="216"/>
      <c r="BP275" s="1"/>
      <c r="BQ275" s="120">
        <f>IF($F$3="","",IF(N275=$F$3,COUNTIF(BQ$23:BQ274,"&gt;0")+1,0))</f>
        <v>0</v>
      </c>
      <c r="BR275" s="1"/>
      <c r="BS275" s="20" t="str">
        <f>IF($N275="","",IF(VLOOKUP(VLOOKUP($N275,IMPOSTAZIONI!$E$6:$I$13,5,FALSE),IMPOSTAZIONI!$B$25:$N$32,3,FALSE)=0,"",VLOOKUP(VLOOKUP($N275,IMPOSTAZIONI!$E$6:$I$13,5,FALSE),IMPOSTAZIONI!$B$25:$N$32,3,FALSE)))</f>
        <v/>
      </c>
      <c r="BT275" s="20" t="str">
        <f>IF($N275="","",IF(VLOOKUP(VLOOKUP($N275,IMPOSTAZIONI!$E$6:$I$13,5,FALSE),IMPOSTAZIONI!$B$25:$N$32,6,FALSE)=0,"",VLOOKUP(VLOOKUP($N275,IMPOSTAZIONI!$E$6:$I$13,5,FALSE),IMPOSTAZIONI!$B$25:$N$32,6,FALSE)))</f>
        <v/>
      </c>
      <c r="BU275" s="20" t="str">
        <f>IF($N275="","",IF(VLOOKUP(VLOOKUP($N275,IMPOSTAZIONI!$E$6:$I$13,5,FALSE),IMPOSTAZIONI!$B$25:$N$32,9,FALSE)=0,"",VLOOKUP(VLOOKUP($N275,IMPOSTAZIONI!$E$6:$I$13,5,FALSE),IMPOSTAZIONI!$B$25:$N$32,9,FALSE)))</f>
        <v/>
      </c>
      <c r="BV275" s="20" t="str">
        <f>IF($N275="","",IF(VLOOKUP(VLOOKUP($N275,IMPOSTAZIONI!$E$6:$I$13,5,FALSE),IMPOSTAZIONI!$B$25:$N$32,12,FALSE)=0,"",VLOOKUP(VLOOKUP($N275,IMPOSTAZIONI!$E$6:$I$13,5,FALSE),IMPOSTAZIONI!$B$25:$N$32,12,FALSE)))</f>
        <v/>
      </c>
      <c r="BW275" s="221" t="str">
        <f t="shared" si="96"/>
        <v/>
      </c>
      <c r="BX275" s="221" t="str">
        <f t="shared" si="87"/>
        <v/>
      </c>
      <c r="BY275" s="221">
        <f t="shared" si="88"/>
        <v>0</v>
      </c>
      <c r="BZ275" s="231">
        <f t="shared" si="89"/>
        <v>0</v>
      </c>
      <c r="CA275" s="246">
        <f t="shared" si="90"/>
        <v>0</v>
      </c>
      <c r="CB275" s="246">
        <f t="shared" si="97"/>
        <v>0</v>
      </c>
      <c r="CC275" s="246" t="str">
        <f t="shared" si="98"/>
        <v/>
      </c>
      <c r="CD275" s="246">
        <f t="shared" si="91"/>
        <v>5</v>
      </c>
      <c r="CE275" s="246">
        <f t="shared" si="99"/>
        <v>0</v>
      </c>
      <c r="CF275" s="276">
        <f t="shared" si="102"/>
        <v>0</v>
      </c>
      <c r="CG275" s="277">
        <f t="shared" si="102"/>
        <v>0</v>
      </c>
      <c r="CH275" s="277">
        <f t="shared" si="102"/>
        <v>0</v>
      </c>
      <c r="CI275" s="278">
        <f t="shared" si="102"/>
        <v>0</v>
      </c>
      <c r="CJ275" s="280">
        <f t="shared" si="100"/>
        <v>0</v>
      </c>
      <c r="CK275" s="232">
        <f t="shared" si="92"/>
        <v>0</v>
      </c>
      <c r="CL275" s="1"/>
    </row>
    <row r="276" spans="1:90" ht="18" customHeight="1">
      <c r="A276" s="1"/>
      <c r="B276" s="1"/>
      <c r="C276" s="216"/>
      <c r="D276" s="287" t="str">
        <f t="shared" si="94"/>
        <v/>
      </c>
      <c r="E276" s="449" t="str">
        <f t="shared" si="95"/>
        <v/>
      </c>
      <c r="F276" s="450"/>
      <c r="G276" s="451"/>
      <c r="H276" s="452"/>
      <c r="I276" s="453"/>
      <c r="J276" s="453"/>
      <c r="K276" s="453"/>
      <c r="L276" s="453"/>
      <c r="M276" s="454"/>
      <c r="N276" s="455"/>
      <c r="O276" s="456"/>
      <c r="P276" s="456"/>
      <c r="Q276" s="456"/>
      <c r="R276" s="456"/>
      <c r="S276" s="456"/>
      <c r="T276" s="456"/>
      <c r="U276" s="456"/>
      <c r="V276" s="456"/>
      <c r="W276" s="456"/>
      <c r="X276" s="456"/>
      <c r="Y276" s="456"/>
      <c r="Z276" s="456"/>
      <c r="AA276" s="456"/>
      <c r="AB276" s="456"/>
      <c r="AC276" s="456"/>
      <c r="AD276" s="456"/>
      <c r="AE276" s="457"/>
      <c r="AF276" s="455"/>
      <c r="AG276" s="456"/>
      <c r="AH276" s="456"/>
      <c r="AI276" s="456"/>
      <c r="AJ276" s="456"/>
      <c r="AK276" s="456"/>
      <c r="AL276" s="456"/>
      <c r="AM276" s="456"/>
      <c r="AN276" s="457"/>
      <c r="AO276" s="455"/>
      <c r="AP276" s="456"/>
      <c r="AQ276" s="456"/>
      <c r="AR276" s="456"/>
      <c r="AS276" s="456"/>
      <c r="AT276" s="456"/>
      <c r="AU276" s="456"/>
      <c r="AV276" s="456"/>
      <c r="AW276" s="456"/>
      <c r="AX276" s="456"/>
      <c r="AY276" s="456"/>
      <c r="AZ276" s="456"/>
      <c r="BA276" s="456"/>
      <c r="BB276" s="456"/>
      <c r="BC276" s="456"/>
      <c r="BD276" s="456"/>
      <c r="BE276" s="456"/>
      <c r="BF276" s="456"/>
      <c r="BG276" s="457"/>
      <c r="BH276" s="458"/>
      <c r="BI276" s="459"/>
      <c r="BJ276" s="459"/>
      <c r="BK276" s="459"/>
      <c r="BL276" s="459"/>
      <c r="BM276" s="460"/>
      <c r="BN276" s="216"/>
      <c r="BO276" s="216"/>
      <c r="BP276" s="1"/>
      <c r="BQ276" s="120">
        <f>IF($F$3="","",IF(N276=$F$3,COUNTIF(BQ$23:BQ275,"&gt;0")+1,0))</f>
        <v>0</v>
      </c>
      <c r="BR276" s="1"/>
      <c r="BS276" s="20" t="str">
        <f>IF($N276="","",IF(VLOOKUP(VLOOKUP($N276,IMPOSTAZIONI!$E$6:$I$13,5,FALSE),IMPOSTAZIONI!$B$25:$N$32,3,FALSE)=0,"",VLOOKUP(VLOOKUP($N276,IMPOSTAZIONI!$E$6:$I$13,5,FALSE),IMPOSTAZIONI!$B$25:$N$32,3,FALSE)))</f>
        <v/>
      </c>
      <c r="BT276" s="20" t="str">
        <f>IF($N276="","",IF(VLOOKUP(VLOOKUP($N276,IMPOSTAZIONI!$E$6:$I$13,5,FALSE),IMPOSTAZIONI!$B$25:$N$32,6,FALSE)=0,"",VLOOKUP(VLOOKUP($N276,IMPOSTAZIONI!$E$6:$I$13,5,FALSE),IMPOSTAZIONI!$B$25:$N$32,6,FALSE)))</f>
        <v/>
      </c>
      <c r="BU276" s="20" t="str">
        <f>IF($N276="","",IF(VLOOKUP(VLOOKUP($N276,IMPOSTAZIONI!$E$6:$I$13,5,FALSE),IMPOSTAZIONI!$B$25:$N$32,9,FALSE)=0,"",VLOOKUP(VLOOKUP($N276,IMPOSTAZIONI!$E$6:$I$13,5,FALSE),IMPOSTAZIONI!$B$25:$N$32,9,FALSE)))</f>
        <v/>
      </c>
      <c r="BV276" s="20" t="str">
        <f>IF($N276="","",IF(VLOOKUP(VLOOKUP($N276,IMPOSTAZIONI!$E$6:$I$13,5,FALSE),IMPOSTAZIONI!$B$25:$N$32,12,FALSE)=0,"",VLOOKUP(VLOOKUP($N276,IMPOSTAZIONI!$E$6:$I$13,5,FALSE),IMPOSTAZIONI!$B$25:$N$32,12,FALSE)))</f>
        <v/>
      </c>
      <c r="BW276" s="221" t="str">
        <f t="shared" si="96"/>
        <v/>
      </c>
      <c r="BX276" s="221" t="str">
        <f t="shared" si="87"/>
        <v/>
      </c>
      <c r="BY276" s="221">
        <f t="shared" si="88"/>
        <v>0</v>
      </c>
      <c r="BZ276" s="231">
        <f t="shared" si="89"/>
        <v>0</v>
      </c>
      <c r="CA276" s="246">
        <f t="shared" si="90"/>
        <v>0</v>
      </c>
      <c r="CB276" s="246">
        <f t="shared" si="97"/>
        <v>0</v>
      </c>
      <c r="CC276" s="246" t="str">
        <f t="shared" si="98"/>
        <v/>
      </c>
      <c r="CD276" s="246">
        <f t="shared" si="91"/>
        <v>5</v>
      </c>
      <c r="CE276" s="246">
        <f t="shared" si="99"/>
        <v>0</v>
      </c>
      <c r="CF276" s="276">
        <f t="shared" si="102"/>
        <v>0</v>
      </c>
      <c r="CG276" s="277">
        <f t="shared" si="102"/>
        <v>0</v>
      </c>
      <c r="CH276" s="277">
        <f t="shared" si="102"/>
        <v>0</v>
      </c>
      <c r="CI276" s="278">
        <f t="shared" si="102"/>
        <v>0</v>
      </c>
      <c r="CJ276" s="280">
        <f t="shared" si="100"/>
        <v>0</v>
      </c>
      <c r="CK276" s="232">
        <f t="shared" si="92"/>
        <v>0</v>
      </c>
      <c r="CL276" s="1"/>
    </row>
    <row r="277" spans="1:90" ht="18" customHeight="1">
      <c r="A277" s="1"/>
      <c r="B277" s="1"/>
      <c r="C277" s="216"/>
      <c r="D277" s="287" t="str">
        <f t="shared" si="94"/>
        <v/>
      </c>
      <c r="E277" s="449" t="str">
        <f t="shared" si="95"/>
        <v/>
      </c>
      <c r="F277" s="450"/>
      <c r="G277" s="451"/>
      <c r="H277" s="452"/>
      <c r="I277" s="453"/>
      <c r="J277" s="453"/>
      <c r="K277" s="453"/>
      <c r="L277" s="453"/>
      <c r="M277" s="454"/>
      <c r="N277" s="455"/>
      <c r="O277" s="456"/>
      <c r="P277" s="456"/>
      <c r="Q277" s="456"/>
      <c r="R277" s="456"/>
      <c r="S277" s="456"/>
      <c r="T277" s="456"/>
      <c r="U277" s="456"/>
      <c r="V277" s="456"/>
      <c r="W277" s="456"/>
      <c r="X277" s="456"/>
      <c r="Y277" s="456"/>
      <c r="Z277" s="456"/>
      <c r="AA277" s="456"/>
      <c r="AB277" s="456"/>
      <c r="AC277" s="456"/>
      <c r="AD277" s="456"/>
      <c r="AE277" s="457"/>
      <c r="AF277" s="455"/>
      <c r="AG277" s="456"/>
      <c r="AH277" s="456"/>
      <c r="AI277" s="456"/>
      <c r="AJ277" s="456"/>
      <c r="AK277" s="456"/>
      <c r="AL277" s="456"/>
      <c r="AM277" s="456"/>
      <c r="AN277" s="457"/>
      <c r="AO277" s="455"/>
      <c r="AP277" s="456"/>
      <c r="AQ277" s="456"/>
      <c r="AR277" s="456"/>
      <c r="AS277" s="456"/>
      <c r="AT277" s="456"/>
      <c r="AU277" s="456"/>
      <c r="AV277" s="456"/>
      <c r="AW277" s="456"/>
      <c r="AX277" s="456"/>
      <c r="AY277" s="456"/>
      <c r="AZ277" s="456"/>
      <c r="BA277" s="456"/>
      <c r="BB277" s="456"/>
      <c r="BC277" s="456"/>
      <c r="BD277" s="456"/>
      <c r="BE277" s="456"/>
      <c r="BF277" s="456"/>
      <c r="BG277" s="457"/>
      <c r="BH277" s="458"/>
      <c r="BI277" s="459"/>
      <c r="BJ277" s="459"/>
      <c r="BK277" s="459"/>
      <c r="BL277" s="459"/>
      <c r="BM277" s="460"/>
      <c r="BN277" s="216"/>
      <c r="BO277" s="216"/>
      <c r="BP277" s="1"/>
      <c r="BQ277" s="120">
        <f>IF($F$3="","",IF(N277=$F$3,COUNTIF(BQ$23:BQ276,"&gt;0")+1,0))</f>
        <v>0</v>
      </c>
      <c r="BR277" s="1"/>
      <c r="BS277" s="20" t="str">
        <f>IF($N277="","",IF(VLOOKUP(VLOOKUP($N277,IMPOSTAZIONI!$E$6:$I$13,5,FALSE),IMPOSTAZIONI!$B$25:$N$32,3,FALSE)=0,"",VLOOKUP(VLOOKUP($N277,IMPOSTAZIONI!$E$6:$I$13,5,FALSE),IMPOSTAZIONI!$B$25:$N$32,3,FALSE)))</f>
        <v/>
      </c>
      <c r="BT277" s="20" t="str">
        <f>IF($N277="","",IF(VLOOKUP(VLOOKUP($N277,IMPOSTAZIONI!$E$6:$I$13,5,FALSE),IMPOSTAZIONI!$B$25:$N$32,6,FALSE)=0,"",VLOOKUP(VLOOKUP($N277,IMPOSTAZIONI!$E$6:$I$13,5,FALSE),IMPOSTAZIONI!$B$25:$N$32,6,FALSE)))</f>
        <v/>
      </c>
      <c r="BU277" s="20" t="str">
        <f>IF($N277="","",IF(VLOOKUP(VLOOKUP($N277,IMPOSTAZIONI!$E$6:$I$13,5,FALSE),IMPOSTAZIONI!$B$25:$N$32,9,FALSE)=0,"",VLOOKUP(VLOOKUP($N277,IMPOSTAZIONI!$E$6:$I$13,5,FALSE),IMPOSTAZIONI!$B$25:$N$32,9,FALSE)))</f>
        <v/>
      </c>
      <c r="BV277" s="20" t="str">
        <f>IF($N277="","",IF(VLOOKUP(VLOOKUP($N277,IMPOSTAZIONI!$E$6:$I$13,5,FALSE),IMPOSTAZIONI!$B$25:$N$32,12,FALSE)=0,"",VLOOKUP(VLOOKUP($N277,IMPOSTAZIONI!$E$6:$I$13,5,FALSE),IMPOSTAZIONI!$B$25:$N$32,12,FALSE)))</f>
        <v/>
      </c>
      <c r="BW277" s="221" t="str">
        <f t="shared" si="96"/>
        <v/>
      </c>
      <c r="BX277" s="221" t="str">
        <f t="shared" si="87"/>
        <v/>
      </c>
      <c r="BY277" s="221">
        <f t="shared" si="88"/>
        <v>0</v>
      </c>
      <c r="BZ277" s="231">
        <f t="shared" si="89"/>
        <v>0</v>
      </c>
      <c r="CA277" s="246">
        <f t="shared" si="90"/>
        <v>0</v>
      </c>
      <c r="CB277" s="246">
        <f t="shared" si="97"/>
        <v>0</v>
      </c>
      <c r="CC277" s="246" t="str">
        <f t="shared" si="98"/>
        <v/>
      </c>
      <c r="CD277" s="246">
        <f t="shared" si="91"/>
        <v>5</v>
      </c>
      <c r="CE277" s="246">
        <f t="shared" si="99"/>
        <v>0</v>
      </c>
      <c r="CF277" s="276">
        <f t="shared" si="102"/>
        <v>0</v>
      </c>
      <c r="CG277" s="277">
        <f t="shared" si="102"/>
        <v>0</v>
      </c>
      <c r="CH277" s="277">
        <f t="shared" si="102"/>
        <v>0</v>
      </c>
      <c r="CI277" s="278">
        <f t="shared" si="102"/>
        <v>0</v>
      </c>
      <c r="CJ277" s="280">
        <f t="shared" si="100"/>
        <v>0</v>
      </c>
      <c r="CK277" s="232">
        <f t="shared" si="92"/>
        <v>0</v>
      </c>
      <c r="CL277" s="1"/>
    </row>
    <row r="278" spans="1:90" ht="18" customHeight="1">
      <c r="A278" s="1"/>
      <c r="B278" s="1"/>
      <c r="C278" s="216"/>
      <c r="D278" s="287" t="str">
        <f t="shared" si="94"/>
        <v/>
      </c>
      <c r="E278" s="449" t="str">
        <f t="shared" si="95"/>
        <v/>
      </c>
      <c r="F278" s="450"/>
      <c r="G278" s="451"/>
      <c r="H278" s="452"/>
      <c r="I278" s="453"/>
      <c r="J278" s="453"/>
      <c r="K278" s="453"/>
      <c r="L278" s="453"/>
      <c r="M278" s="454"/>
      <c r="N278" s="455"/>
      <c r="O278" s="456"/>
      <c r="P278" s="456"/>
      <c r="Q278" s="456"/>
      <c r="R278" s="456"/>
      <c r="S278" s="456"/>
      <c r="T278" s="456"/>
      <c r="U278" s="456"/>
      <c r="V278" s="456"/>
      <c r="W278" s="456"/>
      <c r="X278" s="456"/>
      <c r="Y278" s="456"/>
      <c r="Z278" s="456"/>
      <c r="AA278" s="456"/>
      <c r="AB278" s="456"/>
      <c r="AC278" s="456"/>
      <c r="AD278" s="456"/>
      <c r="AE278" s="457"/>
      <c r="AF278" s="455"/>
      <c r="AG278" s="456"/>
      <c r="AH278" s="456"/>
      <c r="AI278" s="456"/>
      <c r="AJ278" s="456"/>
      <c r="AK278" s="456"/>
      <c r="AL278" s="456"/>
      <c r="AM278" s="456"/>
      <c r="AN278" s="457"/>
      <c r="AO278" s="455"/>
      <c r="AP278" s="456"/>
      <c r="AQ278" s="456"/>
      <c r="AR278" s="456"/>
      <c r="AS278" s="456"/>
      <c r="AT278" s="456"/>
      <c r="AU278" s="456"/>
      <c r="AV278" s="456"/>
      <c r="AW278" s="456"/>
      <c r="AX278" s="456"/>
      <c r="AY278" s="456"/>
      <c r="AZ278" s="456"/>
      <c r="BA278" s="456"/>
      <c r="BB278" s="456"/>
      <c r="BC278" s="456"/>
      <c r="BD278" s="456"/>
      <c r="BE278" s="456"/>
      <c r="BF278" s="456"/>
      <c r="BG278" s="457"/>
      <c r="BH278" s="458"/>
      <c r="BI278" s="459"/>
      <c r="BJ278" s="459"/>
      <c r="BK278" s="459"/>
      <c r="BL278" s="459"/>
      <c r="BM278" s="460"/>
      <c r="BN278" s="216"/>
      <c r="BO278" s="216"/>
      <c r="BP278" s="1"/>
      <c r="BQ278" s="120">
        <f>IF($F$3="","",IF(N278=$F$3,COUNTIF(BQ$23:BQ277,"&gt;0")+1,0))</f>
        <v>0</v>
      </c>
      <c r="BR278" s="1"/>
      <c r="BS278" s="20" t="str">
        <f>IF($N278="","",IF(VLOOKUP(VLOOKUP($N278,IMPOSTAZIONI!$E$6:$I$13,5,FALSE),IMPOSTAZIONI!$B$25:$N$32,3,FALSE)=0,"",VLOOKUP(VLOOKUP($N278,IMPOSTAZIONI!$E$6:$I$13,5,FALSE),IMPOSTAZIONI!$B$25:$N$32,3,FALSE)))</f>
        <v/>
      </c>
      <c r="BT278" s="20" t="str">
        <f>IF($N278="","",IF(VLOOKUP(VLOOKUP($N278,IMPOSTAZIONI!$E$6:$I$13,5,FALSE),IMPOSTAZIONI!$B$25:$N$32,6,FALSE)=0,"",VLOOKUP(VLOOKUP($N278,IMPOSTAZIONI!$E$6:$I$13,5,FALSE),IMPOSTAZIONI!$B$25:$N$32,6,FALSE)))</f>
        <v/>
      </c>
      <c r="BU278" s="20" t="str">
        <f>IF($N278="","",IF(VLOOKUP(VLOOKUP($N278,IMPOSTAZIONI!$E$6:$I$13,5,FALSE),IMPOSTAZIONI!$B$25:$N$32,9,FALSE)=0,"",VLOOKUP(VLOOKUP($N278,IMPOSTAZIONI!$E$6:$I$13,5,FALSE),IMPOSTAZIONI!$B$25:$N$32,9,FALSE)))</f>
        <v/>
      </c>
      <c r="BV278" s="20" t="str">
        <f>IF($N278="","",IF(VLOOKUP(VLOOKUP($N278,IMPOSTAZIONI!$E$6:$I$13,5,FALSE),IMPOSTAZIONI!$B$25:$N$32,12,FALSE)=0,"",VLOOKUP(VLOOKUP($N278,IMPOSTAZIONI!$E$6:$I$13,5,FALSE),IMPOSTAZIONI!$B$25:$N$32,12,FALSE)))</f>
        <v/>
      </c>
      <c r="BW278" s="221" t="str">
        <f t="shared" si="96"/>
        <v/>
      </c>
      <c r="BX278" s="221" t="str">
        <f t="shared" si="87"/>
        <v/>
      </c>
      <c r="BY278" s="221">
        <f t="shared" si="88"/>
        <v>0</v>
      </c>
      <c r="BZ278" s="231">
        <f t="shared" si="89"/>
        <v>0</v>
      </c>
      <c r="CA278" s="246">
        <f t="shared" si="90"/>
        <v>0</v>
      </c>
      <c r="CB278" s="246">
        <f t="shared" si="97"/>
        <v>0</v>
      </c>
      <c r="CC278" s="246" t="str">
        <f t="shared" si="98"/>
        <v/>
      </c>
      <c r="CD278" s="246">
        <f t="shared" si="91"/>
        <v>5</v>
      </c>
      <c r="CE278" s="246">
        <f t="shared" si="99"/>
        <v>0</v>
      </c>
      <c r="CF278" s="276">
        <f t="shared" si="102"/>
        <v>0</v>
      </c>
      <c r="CG278" s="277">
        <f t="shared" si="102"/>
        <v>0</v>
      </c>
      <c r="CH278" s="277">
        <f t="shared" si="102"/>
        <v>0</v>
      </c>
      <c r="CI278" s="278">
        <f t="shared" si="102"/>
        <v>0</v>
      </c>
      <c r="CJ278" s="280">
        <f t="shared" si="100"/>
        <v>0</v>
      </c>
      <c r="CK278" s="232">
        <f t="shared" ref="CK278:CK341" si="103">IF(CJ278&gt;1,1,0)</f>
        <v>0</v>
      </c>
      <c r="CL278" s="1"/>
    </row>
    <row r="279" spans="1:90" ht="18" customHeight="1">
      <c r="A279" s="1"/>
      <c r="B279" s="1"/>
      <c r="C279" s="216"/>
      <c r="D279" s="287" t="str">
        <f t="shared" si="94"/>
        <v/>
      </c>
      <c r="E279" s="449" t="str">
        <f t="shared" si="95"/>
        <v/>
      </c>
      <c r="F279" s="450"/>
      <c r="G279" s="451"/>
      <c r="H279" s="452"/>
      <c r="I279" s="453"/>
      <c r="J279" s="453"/>
      <c r="K279" s="453"/>
      <c r="L279" s="453"/>
      <c r="M279" s="454"/>
      <c r="N279" s="455"/>
      <c r="O279" s="456"/>
      <c r="P279" s="456"/>
      <c r="Q279" s="456"/>
      <c r="R279" s="456"/>
      <c r="S279" s="456"/>
      <c r="T279" s="456"/>
      <c r="U279" s="456"/>
      <c r="V279" s="456"/>
      <c r="W279" s="456"/>
      <c r="X279" s="456"/>
      <c r="Y279" s="456"/>
      <c r="Z279" s="456"/>
      <c r="AA279" s="456"/>
      <c r="AB279" s="456"/>
      <c r="AC279" s="456"/>
      <c r="AD279" s="456"/>
      <c r="AE279" s="457"/>
      <c r="AF279" s="455"/>
      <c r="AG279" s="456"/>
      <c r="AH279" s="456"/>
      <c r="AI279" s="456"/>
      <c r="AJ279" s="456"/>
      <c r="AK279" s="456"/>
      <c r="AL279" s="456"/>
      <c r="AM279" s="456"/>
      <c r="AN279" s="457"/>
      <c r="AO279" s="455"/>
      <c r="AP279" s="456"/>
      <c r="AQ279" s="456"/>
      <c r="AR279" s="456"/>
      <c r="AS279" s="456"/>
      <c r="AT279" s="456"/>
      <c r="AU279" s="456"/>
      <c r="AV279" s="456"/>
      <c r="AW279" s="456"/>
      <c r="AX279" s="456"/>
      <c r="AY279" s="456"/>
      <c r="AZ279" s="456"/>
      <c r="BA279" s="456"/>
      <c r="BB279" s="456"/>
      <c r="BC279" s="456"/>
      <c r="BD279" s="456"/>
      <c r="BE279" s="456"/>
      <c r="BF279" s="456"/>
      <c r="BG279" s="457"/>
      <c r="BH279" s="458"/>
      <c r="BI279" s="459"/>
      <c r="BJ279" s="459"/>
      <c r="BK279" s="459"/>
      <c r="BL279" s="459"/>
      <c r="BM279" s="460"/>
      <c r="BN279" s="216"/>
      <c r="BO279" s="216"/>
      <c r="BP279" s="1"/>
      <c r="BQ279" s="120">
        <f>IF($F$3="","",IF(N279=$F$3,COUNTIF(BQ$23:BQ278,"&gt;0")+1,0))</f>
        <v>0</v>
      </c>
      <c r="BR279" s="1"/>
      <c r="BS279" s="20" t="str">
        <f>IF($N279="","",IF(VLOOKUP(VLOOKUP($N279,IMPOSTAZIONI!$E$6:$I$13,5,FALSE),IMPOSTAZIONI!$B$25:$N$32,3,FALSE)=0,"",VLOOKUP(VLOOKUP($N279,IMPOSTAZIONI!$E$6:$I$13,5,FALSE),IMPOSTAZIONI!$B$25:$N$32,3,FALSE)))</f>
        <v/>
      </c>
      <c r="BT279" s="20" t="str">
        <f>IF($N279="","",IF(VLOOKUP(VLOOKUP($N279,IMPOSTAZIONI!$E$6:$I$13,5,FALSE),IMPOSTAZIONI!$B$25:$N$32,6,FALSE)=0,"",VLOOKUP(VLOOKUP($N279,IMPOSTAZIONI!$E$6:$I$13,5,FALSE),IMPOSTAZIONI!$B$25:$N$32,6,FALSE)))</f>
        <v/>
      </c>
      <c r="BU279" s="20" t="str">
        <f>IF($N279="","",IF(VLOOKUP(VLOOKUP($N279,IMPOSTAZIONI!$E$6:$I$13,5,FALSE),IMPOSTAZIONI!$B$25:$N$32,9,FALSE)=0,"",VLOOKUP(VLOOKUP($N279,IMPOSTAZIONI!$E$6:$I$13,5,FALSE),IMPOSTAZIONI!$B$25:$N$32,9,FALSE)))</f>
        <v/>
      </c>
      <c r="BV279" s="20" t="str">
        <f>IF($N279="","",IF(VLOOKUP(VLOOKUP($N279,IMPOSTAZIONI!$E$6:$I$13,5,FALSE),IMPOSTAZIONI!$B$25:$N$32,12,FALSE)=0,"",VLOOKUP(VLOOKUP($N279,IMPOSTAZIONI!$E$6:$I$13,5,FALSE),IMPOSTAZIONI!$B$25:$N$32,12,FALSE)))</f>
        <v/>
      </c>
      <c r="BW279" s="221" t="str">
        <f t="shared" si="96"/>
        <v/>
      </c>
      <c r="BX279" s="221" t="str">
        <f t="shared" ref="BX279:BX342" si="104">IF(N279="","",VLOOKUP(N279,$AY$3109:$BM$3116,1,FALSE))</f>
        <v/>
      </c>
      <c r="BY279" s="221">
        <f t="shared" ref="BY279:BY342" si="105">IF(OR(ISERROR(BW279),ISERROR(BX279),AND(H279&gt;0,H279&lt;AD$3140),AND(H279&gt;0,H279&gt;AD$3141)),1,IF(CK279=1,2,0))</f>
        <v>0</v>
      </c>
      <c r="BZ279" s="231">
        <f t="shared" ref="BZ279:BZ342" si="106">IF($F$3="",0,IF($F$3=N279,H279,0))</f>
        <v>0</v>
      </c>
      <c r="CA279" s="246">
        <f t="shared" ref="CA279:CA342" si="107">IF($BN$3&gt;$AY$3147,"",IF(BZ279=0,0,IF(AF279="",0,VLOOKUP(AF279,$AY$3118:$BL$3121,14,FALSE))))</f>
        <v>0</v>
      </c>
      <c r="CB279" s="246">
        <f t="shared" si="97"/>
        <v>0</v>
      </c>
      <c r="CC279" s="246" t="str">
        <f t="shared" si="98"/>
        <v/>
      </c>
      <c r="CD279" s="246">
        <f t="shared" ref="CD279:CD342" si="108">MATCH(BZ279,BZ$23:BZ$3022,0)</f>
        <v>5</v>
      </c>
      <c r="CE279" s="246">
        <f t="shared" si="99"/>
        <v>0</v>
      </c>
      <c r="CF279" s="276">
        <f t="shared" si="102"/>
        <v>0</v>
      </c>
      <c r="CG279" s="277">
        <f t="shared" si="102"/>
        <v>0</v>
      </c>
      <c r="CH279" s="277">
        <f t="shared" si="102"/>
        <v>0</v>
      </c>
      <c r="CI279" s="278">
        <f t="shared" si="102"/>
        <v>0</v>
      </c>
      <c r="CJ279" s="280">
        <f t="shared" si="100"/>
        <v>0</v>
      </c>
      <c r="CK279" s="232">
        <f t="shared" si="103"/>
        <v>0</v>
      </c>
      <c r="CL279" s="1"/>
    </row>
    <row r="280" spans="1:90" ht="18" customHeight="1">
      <c r="A280" s="1"/>
      <c r="B280" s="1"/>
      <c r="C280" s="216"/>
      <c r="D280" s="287" t="str">
        <f t="shared" si="94"/>
        <v/>
      </c>
      <c r="E280" s="449" t="str">
        <f t="shared" si="95"/>
        <v/>
      </c>
      <c r="F280" s="450"/>
      <c r="G280" s="451"/>
      <c r="H280" s="452"/>
      <c r="I280" s="453"/>
      <c r="J280" s="453"/>
      <c r="K280" s="453"/>
      <c r="L280" s="453"/>
      <c r="M280" s="454"/>
      <c r="N280" s="455"/>
      <c r="O280" s="456"/>
      <c r="P280" s="456"/>
      <c r="Q280" s="456"/>
      <c r="R280" s="456"/>
      <c r="S280" s="456"/>
      <c r="T280" s="456"/>
      <c r="U280" s="456"/>
      <c r="V280" s="456"/>
      <c r="W280" s="456"/>
      <c r="X280" s="456"/>
      <c r="Y280" s="456"/>
      <c r="Z280" s="456"/>
      <c r="AA280" s="456"/>
      <c r="AB280" s="456"/>
      <c r="AC280" s="456"/>
      <c r="AD280" s="456"/>
      <c r="AE280" s="457"/>
      <c r="AF280" s="455"/>
      <c r="AG280" s="456"/>
      <c r="AH280" s="456"/>
      <c r="AI280" s="456"/>
      <c r="AJ280" s="456"/>
      <c r="AK280" s="456"/>
      <c r="AL280" s="456"/>
      <c r="AM280" s="456"/>
      <c r="AN280" s="457"/>
      <c r="AO280" s="455"/>
      <c r="AP280" s="456"/>
      <c r="AQ280" s="456"/>
      <c r="AR280" s="456"/>
      <c r="AS280" s="456"/>
      <c r="AT280" s="456"/>
      <c r="AU280" s="456"/>
      <c r="AV280" s="456"/>
      <c r="AW280" s="456"/>
      <c r="AX280" s="456"/>
      <c r="AY280" s="456"/>
      <c r="AZ280" s="456"/>
      <c r="BA280" s="456"/>
      <c r="BB280" s="456"/>
      <c r="BC280" s="456"/>
      <c r="BD280" s="456"/>
      <c r="BE280" s="456"/>
      <c r="BF280" s="456"/>
      <c r="BG280" s="457"/>
      <c r="BH280" s="458"/>
      <c r="BI280" s="459"/>
      <c r="BJ280" s="459"/>
      <c r="BK280" s="459"/>
      <c r="BL280" s="459"/>
      <c r="BM280" s="460"/>
      <c r="BN280" s="216"/>
      <c r="BO280" s="216"/>
      <c r="BP280" s="1"/>
      <c r="BQ280" s="120">
        <f>IF($F$3="","",IF(N280=$F$3,COUNTIF(BQ$23:BQ279,"&gt;0")+1,0))</f>
        <v>0</v>
      </c>
      <c r="BR280" s="1"/>
      <c r="BS280" s="20" t="str">
        <f>IF($N280="","",IF(VLOOKUP(VLOOKUP($N280,IMPOSTAZIONI!$E$6:$I$13,5,FALSE),IMPOSTAZIONI!$B$25:$N$32,3,FALSE)=0,"",VLOOKUP(VLOOKUP($N280,IMPOSTAZIONI!$E$6:$I$13,5,FALSE),IMPOSTAZIONI!$B$25:$N$32,3,FALSE)))</f>
        <v/>
      </c>
      <c r="BT280" s="20" t="str">
        <f>IF($N280="","",IF(VLOOKUP(VLOOKUP($N280,IMPOSTAZIONI!$E$6:$I$13,5,FALSE),IMPOSTAZIONI!$B$25:$N$32,6,FALSE)=0,"",VLOOKUP(VLOOKUP($N280,IMPOSTAZIONI!$E$6:$I$13,5,FALSE),IMPOSTAZIONI!$B$25:$N$32,6,FALSE)))</f>
        <v/>
      </c>
      <c r="BU280" s="20" t="str">
        <f>IF($N280="","",IF(VLOOKUP(VLOOKUP($N280,IMPOSTAZIONI!$E$6:$I$13,5,FALSE),IMPOSTAZIONI!$B$25:$N$32,9,FALSE)=0,"",VLOOKUP(VLOOKUP($N280,IMPOSTAZIONI!$E$6:$I$13,5,FALSE),IMPOSTAZIONI!$B$25:$N$32,9,FALSE)))</f>
        <v/>
      </c>
      <c r="BV280" s="20" t="str">
        <f>IF($N280="","",IF(VLOOKUP(VLOOKUP($N280,IMPOSTAZIONI!$E$6:$I$13,5,FALSE),IMPOSTAZIONI!$B$25:$N$32,12,FALSE)=0,"",VLOOKUP(VLOOKUP($N280,IMPOSTAZIONI!$E$6:$I$13,5,FALSE),IMPOSTAZIONI!$B$25:$N$32,12,FALSE)))</f>
        <v/>
      </c>
      <c r="BW280" s="221" t="str">
        <f t="shared" si="96"/>
        <v/>
      </c>
      <c r="BX280" s="221" t="str">
        <f t="shared" si="104"/>
        <v/>
      </c>
      <c r="BY280" s="221">
        <f t="shared" si="105"/>
        <v>0</v>
      </c>
      <c r="BZ280" s="231">
        <f t="shared" si="106"/>
        <v>0</v>
      </c>
      <c r="CA280" s="246">
        <f t="shared" si="107"/>
        <v>0</v>
      </c>
      <c r="CB280" s="246">
        <f t="shared" si="97"/>
        <v>0</v>
      </c>
      <c r="CC280" s="246" t="str">
        <f t="shared" si="98"/>
        <v/>
      </c>
      <c r="CD280" s="246">
        <f t="shared" si="108"/>
        <v>5</v>
      </c>
      <c r="CE280" s="246">
        <f t="shared" si="99"/>
        <v>0</v>
      </c>
      <c r="CF280" s="276">
        <f t="shared" si="102"/>
        <v>0</v>
      </c>
      <c r="CG280" s="277">
        <f t="shared" si="102"/>
        <v>0</v>
      </c>
      <c r="CH280" s="277">
        <f t="shared" si="102"/>
        <v>0</v>
      </c>
      <c r="CI280" s="278">
        <f t="shared" si="102"/>
        <v>0</v>
      </c>
      <c r="CJ280" s="280">
        <f t="shared" si="100"/>
        <v>0</v>
      </c>
      <c r="CK280" s="232">
        <f t="shared" si="103"/>
        <v>0</v>
      </c>
      <c r="CL280" s="1"/>
    </row>
    <row r="281" spans="1:90" ht="18" customHeight="1">
      <c r="A281" s="1"/>
      <c r="B281" s="1"/>
      <c r="C281" s="216"/>
      <c r="D281" s="287" t="str">
        <f t="shared" si="94"/>
        <v/>
      </c>
      <c r="E281" s="449" t="str">
        <f t="shared" si="95"/>
        <v/>
      </c>
      <c r="F281" s="450"/>
      <c r="G281" s="451"/>
      <c r="H281" s="452"/>
      <c r="I281" s="453"/>
      <c r="J281" s="453"/>
      <c r="K281" s="453"/>
      <c r="L281" s="453"/>
      <c r="M281" s="454"/>
      <c r="N281" s="455"/>
      <c r="O281" s="456"/>
      <c r="P281" s="456"/>
      <c r="Q281" s="456"/>
      <c r="R281" s="456"/>
      <c r="S281" s="456"/>
      <c r="T281" s="456"/>
      <c r="U281" s="456"/>
      <c r="V281" s="456"/>
      <c r="W281" s="456"/>
      <c r="X281" s="456"/>
      <c r="Y281" s="456"/>
      <c r="Z281" s="456"/>
      <c r="AA281" s="456"/>
      <c r="AB281" s="456"/>
      <c r="AC281" s="456"/>
      <c r="AD281" s="456"/>
      <c r="AE281" s="457"/>
      <c r="AF281" s="455"/>
      <c r="AG281" s="456"/>
      <c r="AH281" s="456"/>
      <c r="AI281" s="456"/>
      <c r="AJ281" s="456"/>
      <c r="AK281" s="456"/>
      <c r="AL281" s="456"/>
      <c r="AM281" s="456"/>
      <c r="AN281" s="457"/>
      <c r="AO281" s="455"/>
      <c r="AP281" s="456"/>
      <c r="AQ281" s="456"/>
      <c r="AR281" s="456"/>
      <c r="AS281" s="456"/>
      <c r="AT281" s="456"/>
      <c r="AU281" s="456"/>
      <c r="AV281" s="456"/>
      <c r="AW281" s="456"/>
      <c r="AX281" s="456"/>
      <c r="AY281" s="456"/>
      <c r="AZ281" s="456"/>
      <c r="BA281" s="456"/>
      <c r="BB281" s="456"/>
      <c r="BC281" s="456"/>
      <c r="BD281" s="456"/>
      <c r="BE281" s="456"/>
      <c r="BF281" s="456"/>
      <c r="BG281" s="457"/>
      <c r="BH281" s="458"/>
      <c r="BI281" s="459"/>
      <c r="BJ281" s="459"/>
      <c r="BK281" s="459"/>
      <c r="BL281" s="459"/>
      <c r="BM281" s="460"/>
      <c r="BN281" s="216"/>
      <c r="BO281" s="216"/>
      <c r="BP281" s="1"/>
      <c r="BQ281" s="120">
        <f>IF($F$3="","",IF(N281=$F$3,COUNTIF(BQ$23:BQ280,"&gt;0")+1,0))</f>
        <v>0</v>
      </c>
      <c r="BR281" s="1"/>
      <c r="BS281" s="20" t="str">
        <f>IF($N281="","",IF(VLOOKUP(VLOOKUP($N281,IMPOSTAZIONI!$E$6:$I$13,5,FALSE),IMPOSTAZIONI!$B$25:$N$32,3,FALSE)=0,"",VLOOKUP(VLOOKUP($N281,IMPOSTAZIONI!$E$6:$I$13,5,FALSE),IMPOSTAZIONI!$B$25:$N$32,3,FALSE)))</f>
        <v/>
      </c>
      <c r="BT281" s="20" t="str">
        <f>IF($N281="","",IF(VLOOKUP(VLOOKUP($N281,IMPOSTAZIONI!$E$6:$I$13,5,FALSE),IMPOSTAZIONI!$B$25:$N$32,6,FALSE)=0,"",VLOOKUP(VLOOKUP($N281,IMPOSTAZIONI!$E$6:$I$13,5,FALSE),IMPOSTAZIONI!$B$25:$N$32,6,FALSE)))</f>
        <v/>
      </c>
      <c r="BU281" s="20" t="str">
        <f>IF($N281="","",IF(VLOOKUP(VLOOKUP($N281,IMPOSTAZIONI!$E$6:$I$13,5,FALSE),IMPOSTAZIONI!$B$25:$N$32,9,FALSE)=0,"",VLOOKUP(VLOOKUP($N281,IMPOSTAZIONI!$E$6:$I$13,5,FALSE),IMPOSTAZIONI!$B$25:$N$32,9,FALSE)))</f>
        <v/>
      </c>
      <c r="BV281" s="20" t="str">
        <f>IF($N281="","",IF(VLOOKUP(VLOOKUP($N281,IMPOSTAZIONI!$E$6:$I$13,5,FALSE),IMPOSTAZIONI!$B$25:$N$32,12,FALSE)=0,"",VLOOKUP(VLOOKUP($N281,IMPOSTAZIONI!$E$6:$I$13,5,FALSE),IMPOSTAZIONI!$B$25:$N$32,12,FALSE)))</f>
        <v/>
      </c>
      <c r="BW281" s="221" t="str">
        <f t="shared" si="96"/>
        <v/>
      </c>
      <c r="BX281" s="221" t="str">
        <f t="shared" si="104"/>
        <v/>
      </c>
      <c r="BY281" s="221">
        <f t="shared" si="105"/>
        <v>0</v>
      </c>
      <c r="BZ281" s="231">
        <f t="shared" si="106"/>
        <v>0</v>
      </c>
      <c r="CA281" s="246">
        <f t="shared" si="107"/>
        <v>0</v>
      </c>
      <c r="CB281" s="246">
        <f t="shared" si="97"/>
        <v>0</v>
      </c>
      <c r="CC281" s="246" t="str">
        <f t="shared" si="98"/>
        <v/>
      </c>
      <c r="CD281" s="246">
        <f t="shared" si="108"/>
        <v>5</v>
      </c>
      <c r="CE281" s="246">
        <f t="shared" si="99"/>
        <v>0</v>
      </c>
      <c r="CF281" s="276">
        <f t="shared" si="102"/>
        <v>0</v>
      </c>
      <c r="CG281" s="277">
        <f t="shared" si="102"/>
        <v>0</v>
      </c>
      <c r="CH281" s="277">
        <f t="shared" si="102"/>
        <v>0</v>
      </c>
      <c r="CI281" s="278">
        <f t="shared" si="102"/>
        <v>0</v>
      </c>
      <c r="CJ281" s="280">
        <f t="shared" si="100"/>
        <v>0</v>
      </c>
      <c r="CK281" s="232">
        <f t="shared" si="103"/>
        <v>0</v>
      </c>
      <c r="CL281" s="1"/>
    </row>
    <row r="282" spans="1:90" ht="18" customHeight="1">
      <c r="A282" s="1"/>
      <c r="B282" s="1"/>
      <c r="C282" s="216"/>
      <c r="D282" s="287" t="str">
        <f t="shared" si="94"/>
        <v/>
      </c>
      <c r="E282" s="449" t="str">
        <f t="shared" si="95"/>
        <v/>
      </c>
      <c r="F282" s="450"/>
      <c r="G282" s="451"/>
      <c r="H282" s="452"/>
      <c r="I282" s="453"/>
      <c r="J282" s="453"/>
      <c r="K282" s="453"/>
      <c r="L282" s="453"/>
      <c r="M282" s="454"/>
      <c r="N282" s="455"/>
      <c r="O282" s="456"/>
      <c r="P282" s="456"/>
      <c r="Q282" s="456"/>
      <c r="R282" s="456"/>
      <c r="S282" s="456"/>
      <c r="T282" s="456"/>
      <c r="U282" s="456"/>
      <c r="V282" s="456"/>
      <c r="W282" s="456"/>
      <c r="X282" s="456"/>
      <c r="Y282" s="456"/>
      <c r="Z282" s="456"/>
      <c r="AA282" s="456"/>
      <c r="AB282" s="456"/>
      <c r="AC282" s="456"/>
      <c r="AD282" s="456"/>
      <c r="AE282" s="457"/>
      <c r="AF282" s="455"/>
      <c r="AG282" s="456"/>
      <c r="AH282" s="456"/>
      <c r="AI282" s="456"/>
      <c r="AJ282" s="456"/>
      <c r="AK282" s="456"/>
      <c r="AL282" s="456"/>
      <c r="AM282" s="456"/>
      <c r="AN282" s="457"/>
      <c r="AO282" s="455"/>
      <c r="AP282" s="456"/>
      <c r="AQ282" s="456"/>
      <c r="AR282" s="456"/>
      <c r="AS282" s="456"/>
      <c r="AT282" s="456"/>
      <c r="AU282" s="456"/>
      <c r="AV282" s="456"/>
      <c r="AW282" s="456"/>
      <c r="AX282" s="456"/>
      <c r="AY282" s="456"/>
      <c r="AZ282" s="456"/>
      <c r="BA282" s="456"/>
      <c r="BB282" s="456"/>
      <c r="BC282" s="456"/>
      <c r="BD282" s="456"/>
      <c r="BE282" s="456"/>
      <c r="BF282" s="456"/>
      <c r="BG282" s="457"/>
      <c r="BH282" s="458"/>
      <c r="BI282" s="459"/>
      <c r="BJ282" s="459"/>
      <c r="BK282" s="459"/>
      <c r="BL282" s="459"/>
      <c r="BM282" s="460"/>
      <c r="BN282" s="216"/>
      <c r="BO282" s="216"/>
      <c r="BP282" s="1"/>
      <c r="BQ282" s="120">
        <f>IF($F$3="","",IF(N282=$F$3,COUNTIF(BQ$23:BQ281,"&gt;0")+1,0))</f>
        <v>0</v>
      </c>
      <c r="BR282" s="1"/>
      <c r="BS282" s="20" t="str">
        <f>IF($N282="","",IF(VLOOKUP(VLOOKUP($N282,IMPOSTAZIONI!$E$6:$I$13,5,FALSE),IMPOSTAZIONI!$B$25:$N$32,3,FALSE)=0,"",VLOOKUP(VLOOKUP($N282,IMPOSTAZIONI!$E$6:$I$13,5,FALSE),IMPOSTAZIONI!$B$25:$N$32,3,FALSE)))</f>
        <v/>
      </c>
      <c r="BT282" s="20" t="str">
        <f>IF($N282="","",IF(VLOOKUP(VLOOKUP($N282,IMPOSTAZIONI!$E$6:$I$13,5,FALSE),IMPOSTAZIONI!$B$25:$N$32,6,FALSE)=0,"",VLOOKUP(VLOOKUP($N282,IMPOSTAZIONI!$E$6:$I$13,5,FALSE),IMPOSTAZIONI!$B$25:$N$32,6,FALSE)))</f>
        <v/>
      </c>
      <c r="BU282" s="20" t="str">
        <f>IF($N282="","",IF(VLOOKUP(VLOOKUP($N282,IMPOSTAZIONI!$E$6:$I$13,5,FALSE),IMPOSTAZIONI!$B$25:$N$32,9,FALSE)=0,"",VLOOKUP(VLOOKUP($N282,IMPOSTAZIONI!$E$6:$I$13,5,FALSE),IMPOSTAZIONI!$B$25:$N$32,9,FALSE)))</f>
        <v/>
      </c>
      <c r="BV282" s="20" t="str">
        <f>IF($N282="","",IF(VLOOKUP(VLOOKUP($N282,IMPOSTAZIONI!$E$6:$I$13,5,FALSE),IMPOSTAZIONI!$B$25:$N$32,12,FALSE)=0,"",VLOOKUP(VLOOKUP($N282,IMPOSTAZIONI!$E$6:$I$13,5,FALSE),IMPOSTAZIONI!$B$25:$N$32,12,FALSE)))</f>
        <v/>
      </c>
      <c r="BW282" s="221" t="str">
        <f t="shared" si="96"/>
        <v/>
      </c>
      <c r="BX282" s="221" t="str">
        <f t="shared" si="104"/>
        <v/>
      </c>
      <c r="BY282" s="221">
        <f t="shared" si="105"/>
        <v>0</v>
      </c>
      <c r="BZ282" s="231">
        <f t="shared" si="106"/>
        <v>0</v>
      </c>
      <c r="CA282" s="246">
        <f t="shared" si="107"/>
        <v>0</v>
      </c>
      <c r="CB282" s="246">
        <f t="shared" si="97"/>
        <v>0</v>
      </c>
      <c r="CC282" s="246" t="str">
        <f t="shared" si="98"/>
        <v/>
      </c>
      <c r="CD282" s="246">
        <f t="shared" si="108"/>
        <v>5</v>
      </c>
      <c r="CE282" s="246">
        <f t="shared" si="99"/>
        <v>0</v>
      </c>
      <c r="CF282" s="276">
        <f t="shared" si="102"/>
        <v>0</v>
      </c>
      <c r="CG282" s="277">
        <f t="shared" si="102"/>
        <v>0</v>
      </c>
      <c r="CH282" s="277">
        <f t="shared" si="102"/>
        <v>0</v>
      </c>
      <c r="CI282" s="278">
        <f t="shared" si="102"/>
        <v>0</v>
      </c>
      <c r="CJ282" s="280">
        <f t="shared" si="100"/>
        <v>0</v>
      </c>
      <c r="CK282" s="232">
        <f t="shared" si="103"/>
        <v>0</v>
      </c>
      <c r="CL282" s="1"/>
    </row>
    <row r="283" spans="1:90" ht="18" customHeight="1">
      <c r="A283" s="1"/>
      <c r="B283" s="1"/>
      <c r="C283" s="216"/>
      <c r="D283" s="287" t="str">
        <f t="shared" si="94"/>
        <v/>
      </c>
      <c r="E283" s="449" t="str">
        <f t="shared" si="95"/>
        <v/>
      </c>
      <c r="F283" s="450"/>
      <c r="G283" s="451"/>
      <c r="H283" s="452"/>
      <c r="I283" s="453"/>
      <c r="J283" s="453"/>
      <c r="K283" s="453"/>
      <c r="L283" s="453"/>
      <c r="M283" s="454"/>
      <c r="N283" s="455"/>
      <c r="O283" s="456"/>
      <c r="P283" s="456"/>
      <c r="Q283" s="456"/>
      <c r="R283" s="456"/>
      <c r="S283" s="456"/>
      <c r="T283" s="456"/>
      <c r="U283" s="456"/>
      <c r="V283" s="456"/>
      <c r="W283" s="456"/>
      <c r="X283" s="456"/>
      <c r="Y283" s="456"/>
      <c r="Z283" s="456"/>
      <c r="AA283" s="456"/>
      <c r="AB283" s="456"/>
      <c r="AC283" s="456"/>
      <c r="AD283" s="456"/>
      <c r="AE283" s="457"/>
      <c r="AF283" s="455"/>
      <c r="AG283" s="456"/>
      <c r="AH283" s="456"/>
      <c r="AI283" s="456"/>
      <c r="AJ283" s="456"/>
      <c r="AK283" s="456"/>
      <c r="AL283" s="456"/>
      <c r="AM283" s="456"/>
      <c r="AN283" s="457"/>
      <c r="AO283" s="455"/>
      <c r="AP283" s="456"/>
      <c r="AQ283" s="456"/>
      <c r="AR283" s="456"/>
      <c r="AS283" s="456"/>
      <c r="AT283" s="456"/>
      <c r="AU283" s="456"/>
      <c r="AV283" s="456"/>
      <c r="AW283" s="456"/>
      <c r="AX283" s="456"/>
      <c r="AY283" s="456"/>
      <c r="AZ283" s="456"/>
      <c r="BA283" s="456"/>
      <c r="BB283" s="456"/>
      <c r="BC283" s="456"/>
      <c r="BD283" s="456"/>
      <c r="BE283" s="456"/>
      <c r="BF283" s="456"/>
      <c r="BG283" s="457"/>
      <c r="BH283" s="458"/>
      <c r="BI283" s="459"/>
      <c r="BJ283" s="459"/>
      <c r="BK283" s="459"/>
      <c r="BL283" s="459"/>
      <c r="BM283" s="460"/>
      <c r="BN283" s="216"/>
      <c r="BO283" s="216"/>
      <c r="BP283" s="1"/>
      <c r="BQ283" s="120">
        <f>IF($F$3="","",IF(N283=$F$3,COUNTIF(BQ$23:BQ282,"&gt;0")+1,0))</f>
        <v>0</v>
      </c>
      <c r="BR283" s="1"/>
      <c r="BS283" s="20" t="str">
        <f>IF($N283="","",IF(VLOOKUP(VLOOKUP($N283,IMPOSTAZIONI!$E$6:$I$13,5,FALSE),IMPOSTAZIONI!$B$25:$N$32,3,FALSE)=0,"",VLOOKUP(VLOOKUP($N283,IMPOSTAZIONI!$E$6:$I$13,5,FALSE),IMPOSTAZIONI!$B$25:$N$32,3,FALSE)))</f>
        <v/>
      </c>
      <c r="BT283" s="20" t="str">
        <f>IF($N283="","",IF(VLOOKUP(VLOOKUP($N283,IMPOSTAZIONI!$E$6:$I$13,5,FALSE),IMPOSTAZIONI!$B$25:$N$32,6,FALSE)=0,"",VLOOKUP(VLOOKUP($N283,IMPOSTAZIONI!$E$6:$I$13,5,FALSE),IMPOSTAZIONI!$B$25:$N$32,6,FALSE)))</f>
        <v/>
      </c>
      <c r="BU283" s="20" t="str">
        <f>IF($N283="","",IF(VLOOKUP(VLOOKUP($N283,IMPOSTAZIONI!$E$6:$I$13,5,FALSE),IMPOSTAZIONI!$B$25:$N$32,9,FALSE)=0,"",VLOOKUP(VLOOKUP($N283,IMPOSTAZIONI!$E$6:$I$13,5,FALSE),IMPOSTAZIONI!$B$25:$N$32,9,FALSE)))</f>
        <v/>
      </c>
      <c r="BV283" s="20" t="str">
        <f>IF($N283="","",IF(VLOOKUP(VLOOKUP($N283,IMPOSTAZIONI!$E$6:$I$13,5,FALSE),IMPOSTAZIONI!$B$25:$N$32,12,FALSE)=0,"",VLOOKUP(VLOOKUP($N283,IMPOSTAZIONI!$E$6:$I$13,5,FALSE),IMPOSTAZIONI!$B$25:$N$32,12,FALSE)))</f>
        <v/>
      </c>
      <c r="BW283" s="221" t="str">
        <f t="shared" si="96"/>
        <v/>
      </c>
      <c r="BX283" s="221" t="str">
        <f t="shared" si="104"/>
        <v/>
      </c>
      <c r="BY283" s="221">
        <f t="shared" si="105"/>
        <v>0</v>
      </c>
      <c r="BZ283" s="231">
        <f t="shared" si="106"/>
        <v>0</v>
      </c>
      <c r="CA283" s="246">
        <f t="shared" si="107"/>
        <v>0</v>
      </c>
      <c r="CB283" s="246">
        <f t="shared" si="97"/>
        <v>0</v>
      </c>
      <c r="CC283" s="246" t="str">
        <f t="shared" si="98"/>
        <v/>
      </c>
      <c r="CD283" s="246">
        <f t="shared" si="108"/>
        <v>5</v>
      </c>
      <c r="CE283" s="246">
        <f t="shared" si="99"/>
        <v>0</v>
      </c>
      <c r="CF283" s="276">
        <f t="shared" ref="CF283:CI302" si="109">COUNTIF($CE$23:$CE$3022,CONCATENATE($CD283,CF$21))</f>
        <v>0</v>
      </c>
      <c r="CG283" s="277">
        <f t="shared" si="109"/>
        <v>0</v>
      </c>
      <c r="CH283" s="277">
        <f t="shared" si="109"/>
        <v>0</v>
      </c>
      <c r="CI283" s="278">
        <f t="shared" si="109"/>
        <v>0</v>
      </c>
      <c r="CJ283" s="280">
        <f t="shared" si="100"/>
        <v>0</v>
      </c>
      <c r="CK283" s="232">
        <f t="shared" si="103"/>
        <v>0</v>
      </c>
      <c r="CL283" s="1"/>
    </row>
    <row r="284" spans="1:90" ht="18" customHeight="1">
      <c r="A284" s="1"/>
      <c r="B284" s="1"/>
      <c r="C284" s="216"/>
      <c r="D284" s="287" t="str">
        <f t="shared" si="94"/>
        <v/>
      </c>
      <c r="E284" s="449" t="str">
        <f t="shared" si="95"/>
        <v/>
      </c>
      <c r="F284" s="450"/>
      <c r="G284" s="451"/>
      <c r="H284" s="452"/>
      <c r="I284" s="453"/>
      <c r="J284" s="453"/>
      <c r="K284" s="453"/>
      <c r="L284" s="453"/>
      <c r="M284" s="454"/>
      <c r="N284" s="455"/>
      <c r="O284" s="456"/>
      <c r="P284" s="456"/>
      <c r="Q284" s="456"/>
      <c r="R284" s="456"/>
      <c r="S284" s="456"/>
      <c r="T284" s="456"/>
      <c r="U284" s="456"/>
      <c r="V284" s="456"/>
      <c r="W284" s="456"/>
      <c r="X284" s="456"/>
      <c r="Y284" s="456"/>
      <c r="Z284" s="456"/>
      <c r="AA284" s="456"/>
      <c r="AB284" s="456"/>
      <c r="AC284" s="456"/>
      <c r="AD284" s="456"/>
      <c r="AE284" s="457"/>
      <c r="AF284" s="455"/>
      <c r="AG284" s="456"/>
      <c r="AH284" s="456"/>
      <c r="AI284" s="456"/>
      <c r="AJ284" s="456"/>
      <c r="AK284" s="456"/>
      <c r="AL284" s="456"/>
      <c r="AM284" s="456"/>
      <c r="AN284" s="457"/>
      <c r="AO284" s="455"/>
      <c r="AP284" s="456"/>
      <c r="AQ284" s="456"/>
      <c r="AR284" s="456"/>
      <c r="AS284" s="456"/>
      <c r="AT284" s="456"/>
      <c r="AU284" s="456"/>
      <c r="AV284" s="456"/>
      <c r="AW284" s="456"/>
      <c r="AX284" s="456"/>
      <c r="AY284" s="456"/>
      <c r="AZ284" s="456"/>
      <c r="BA284" s="456"/>
      <c r="BB284" s="456"/>
      <c r="BC284" s="456"/>
      <c r="BD284" s="456"/>
      <c r="BE284" s="456"/>
      <c r="BF284" s="456"/>
      <c r="BG284" s="457"/>
      <c r="BH284" s="458"/>
      <c r="BI284" s="459"/>
      <c r="BJ284" s="459"/>
      <c r="BK284" s="459"/>
      <c r="BL284" s="459"/>
      <c r="BM284" s="460"/>
      <c r="BN284" s="216"/>
      <c r="BO284" s="216"/>
      <c r="BP284" s="1"/>
      <c r="BQ284" s="120">
        <f>IF($F$3="","",IF(N284=$F$3,COUNTIF(BQ$23:BQ283,"&gt;0")+1,0))</f>
        <v>0</v>
      </c>
      <c r="BR284" s="1"/>
      <c r="BS284" s="20" t="str">
        <f>IF($N284="","",IF(VLOOKUP(VLOOKUP($N284,IMPOSTAZIONI!$E$6:$I$13,5,FALSE),IMPOSTAZIONI!$B$25:$N$32,3,FALSE)=0,"",VLOOKUP(VLOOKUP($N284,IMPOSTAZIONI!$E$6:$I$13,5,FALSE),IMPOSTAZIONI!$B$25:$N$32,3,FALSE)))</f>
        <v/>
      </c>
      <c r="BT284" s="20" t="str">
        <f>IF($N284="","",IF(VLOOKUP(VLOOKUP($N284,IMPOSTAZIONI!$E$6:$I$13,5,FALSE),IMPOSTAZIONI!$B$25:$N$32,6,FALSE)=0,"",VLOOKUP(VLOOKUP($N284,IMPOSTAZIONI!$E$6:$I$13,5,FALSE),IMPOSTAZIONI!$B$25:$N$32,6,FALSE)))</f>
        <v/>
      </c>
      <c r="BU284" s="20" t="str">
        <f>IF($N284="","",IF(VLOOKUP(VLOOKUP($N284,IMPOSTAZIONI!$E$6:$I$13,5,FALSE),IMPOSTAZIONI!$B$25:$N$32,9,FALSE)=0,"",VLOOKUP(VLOOKUP($N284,IMPOSTAZIONI!$E$6:$I$13,5,FALSE),IMPOSTAZIONI!$B$25:$N$32,9,FALSE)))</f>
        <v/>
      </c>
      <c r="BV284" s="20" t="str">
        <f>IF($N284="","",IF(VLOOKUP(VLOOKUP($N284,IMPOSTAZIONI!$E$6:$I$13,5,FALSE),IMPOSTAZIONI!$B$25:$N$32,12,FALSE)=0,"",VLOOKUP(VLOOKUP($N284,IMPOSTAZIONI!$E$6:$I$13,5,FALSE),IMPOSTAZIONI!$B$25:$N$32,12,FALSE)))</f>
        <v/>
      </c>
      <c r="BW284" s="221" t="str">
        <f t="shared" si="96"/>
        <v/>
      </c>
      <c r="BX284" s="221" t="str">
        <f t="shared" si="104"/>
        <v/>
      </c>
      <c r="BY284" s="221">
        <f t="shared" si="105"/>
        <v>0</v>
      </c>
      <c r="BZ284" s="231">
        <f t="shared" si="106"/>
        <v>0</v>
      </c>
      <c r="CA284" s="246">
        <f t="shared" si="107"/>
        <v>0</v>
      </c>
      <c r="CB284" s="246">
        <f t="shared" si="97"/>
        <v>0</v>
      </c>
      <c r="CC284" s="246" t="str">
        <f t="shared" si="98"/>
        <v/>
      </c>
      <c r="CD284" s="246">
        <f t="shared" si="108"/>
        <v>5</v>
      </c>
      <c r="CE284" s="246">
        <f t="shared" si="99"/>
        <v>0</v>
      </c>
      <c r="CF284" s="276">
        <f t="shared" si="109"/>
        <v>0</v>
      </c>
      <c r="CG284" s="277">
        <f t="shared" si="109"/>
        <v>0</v>
      </c>
      <c r="CH284" s="277">
        <f t="shared" si="109"/>
        <v>0</v>
      </c>
      <c r="CI284" s="278">
        <f t="shared" si="109"/>
        <v>0</v>
      </c>
      <c r="CJ284" s="280">
        <f t="shared" si="100"/>
        <v>0</v>
      </c>
      <c r="CK284" s="232">
        <f t="shared" si="103"/>
        <v>0</v>
      </c>
      <c r="CL284" s="1"/>
    </row>
    <row r="285" spans="1:90" ht="18" customHeight="1">
      <c r="A285" s="1"/>
      <c r="B285" s="1"/>
      <c r="C285" s="216"/>
      <c r="D285" s="287" t="str">
        <f t="shared" si="94"/>
        <v/>
      </c>
      <c r="E285" s="449" t="str">
        <f t="shared" si="95"/>
        <v/>
      </c>
      <c r="F285" s="450"/>
      <c r="G285" s="451"/>
      <c r="H285" s="452"/>
      <c r="I285" s="453"/>
      <c r="J285" s="453"/>
      <c r="K285" s="453"/>
      <c r="L285" s="453"/>
      <c r="M285" s="454"/>
      <c r="N285" s="455"/>
      <c r="O285" s="456"/>
      <c r="P285" s="456"/>
      <c r="Q285" s="456"/>
      <c r="R285" s="456"/>
      <c r="S285" s="456"/>
      <c r="T285" s="456"/>
      <c r="U285" s="456"/>
      <c r="V285" s="456"/>
      <c r="W285" s="456"/>
      <c r="X285" s="456"/>
      <c r="Y285" s="456"/>
      <c r="Z285" s="456"/>
      <c r="AA285" s="456"/>
      <c r="AB285" s="456"/>
      <c r="AC285" s="456"/>
      <c r="AD285" s="456"/>
      <c r="AE285" s="457"/>
      <c r="AF285" s="455"/>
      <c r="AG285" s="456"/>
      <c r="AH285" s="456"/>
      <c r="AI285" s="456"/>
      <c r="AJ285" s="456"/>
      <c r="AK285" s="456"/>
      <c r="AL285" s="456"/>
      <c r="AM285" s="456"/>
      <c r="AN285" s="457"/>
      <c r="AO285" s="455"/>
      <c r="AP285" s="456"/>
      <c r="AQ285" s="456"/>
      <c r="AR285" s="456"/>
      <c r="AS285" s="456"/>
      <c r="AT285" s="456"/>
      <c r="AU285" s="456"/>
      <c r="AV285" s="456"/>
      <c r="AW285" s="456"/>
      <c r="AX285" s="456"/>
      <c r="AY285" s="456"/>
      <c r="AZ285" s="456"/>
      <c r="BA285" s="456"/>
      <c r="BB285" s="456"/>
      <c r="BC285" s="456"/>
      <c r="BD285" s="456"/>
      <c r="BE285" s="456"/>
      <c r="BF285" s="456"/>
      <c r="BG285" s="457"/>
      <c r="BH285" s="458"/>
      <c r="BI285" s="459"/>
      <c r="BJ285" s="459"/>
      <c r="BK285" s="459"/>
      <c r="BL285" s="459"/>
      <c r="BM285" s="460"/>
      <c r="BN285" s="216"/>
      <c r="BO285" s="216"/>
      <c r="BP285" s="1"/>
      <c r="BQ285" s="120">
        <f>IF($F$3="","",IF(N285=$F$3,COUNTIF(BQ$23:BQ284,"&gt;0")+1,0))</f>
        <v>0</v>
      </c>
      <c r="BR285" s="1"/>
      <c r="BS285" s="20" t="str">
        <f>IF($N285="","",IF(VLOOKUP(VLOOKUP($N285,IMPOSTAZIONI!$E$6:$I$13,5,FALSE),IMPOSTAZIONI!$B$25:$N$32,3,FALSE)=0,"",VLOOKUP(VLOOKUP($N285,IMPOSTAZIONI!$E$6:$I$13,5,FALSE),IMPOSTAZIONI!$B$25:$N$32,3,FALSE)))</f>
        <v/>
      </c>
      <c r="BT285" s="20" t="str">
        <f>IF($N285="","",IF(VLOOKUP(VLOOKUP($N285,IMPOSTAZIONI!$E$6:$I$13,5,FALSE),IMPOSTAZIONI!$B$25:$N$32,6,FALSE)=0,"",VLOOKUP(VLOOKUP($N285,IMPOSTAZIONI!$E$6:$I$13,5,FALSE),IMPOSTAZIONI!$B$25:$N$32,6,FALSE)))</f>
        <v/>
      </c>
      <c r="BU285" s="20" t="str">
        <f>IF($N285="","",IF(VLOOKUP(VLOOKUP($N285,IMPOSTAZIONI!$E$6:$I$13,5,FALSE),IMPOSTAZIONI!$B$25:$N$32,9,FALSE)=0,"",VLOOKUP(VLOOKUP($N285,IMPOSTAZIONI!$E$6:$I$13,5,FALSE),IMPOSTAZIONI!$B$25:$N$32,9,FALSE)))</f>
        <v/>
      </c>
      <c r="BV285" s="20" t="str">
        <f>IF($N285="","",IF(VLOOKUP(VLOOKUP($N285,IMPOSTAZIONI!$E$6:$I$13,5,FALSE),IMPOSTAZIONI!$B$25:$N$32,12,FALSE)=0,"",VLOOKUP(VLOOKUP($N285,IMPOSTAZIONI!$E$6:$I$13,5,FALSE),IMPOSTAZIONI!$B$25:$N$32,12,FALSE)))</f>
        <v/>
      </c>
      <c r="BW285" s="221" t="str">
        <f t="shared" si="96"/>
        <v/>
      </c>
      <c r="BX285" s="221" t="str">
        <f t="shared" si="104"/>
        <v/>
      </c>
      <c r="BY285" s="221">
        <f t="shared" si="105"/>
        <v>0</v>
      </c>
      <c r="BZ285" s="231">
        <f t="shared" si="106"/>
        <v>0</v>
      </c>
      <c r="CA285" s="246">
        <f t="shared" si="107"/>
        <v>0</v>
      </c>
      <c r="CB285" s="246">
        <f t="shared" si="97"/>
        <v>0</v>
      </c>
      <c r="CC285" s="246" t="str">
        <f t="shared" si="98"/>
        <v/>
      </c>
      <c r="CD285" s="246">
        <f t="shared" si="108"/>
        <v>5</v>
      </c>
      <c r="CE285" s="246">
        <f t="shared" si="99"/>
        <v>0</v>
      </c>
      <c r="CF285" s="276">
        <f t="shared" si="109"/>
        <v>0</v>
      </c>
      <c r="CG285" s="277">
        <f t="shared" si="109"/>
        <v>0</v>
      </c>
      <c r="CH285" s="277">
        <f t="shared" si="109"/>
        <v>0</v>
      </c>
      <c r="CI285" s="278">
        <f t="shared" si="109"/>
        <v>0</v>
      </c>
      <c r="CJ285" s="280">
        <f t="shared" si="100"/>
        <v>0</v>
      </c>
      <c r="CK285" s="232">
        <f t="shared" si="103"/>
        <v>0</v>
      </c>
      <c r="CL285" s="1"/>
    </row>
    <row r="286" spans="1:90" ht="18" customHeight="1">
      <c r="A286" s="1"/>
      <c r="B286" s="1"/>
      <c r="C286" s="216"/>
      <c r="D286" s="287" t="str">
        <f t="shared" si="94"/>
        <v/>
      </c>
      <c r="E286" s="449" t="str">
        <f t="shared" si="95"/>
        <v/>
      </c>
      <c r="F286" s="450"/>
      <c r="G286" s="451"/>
      <c r="H286" s="452"/>
      <c r="I286" s="453"/>
      <c r="J286" s="453"/>
      <c r="K286" s="453"/>
      <c r="L286" s="453"/>
      <c r="M286" s="454"/>
      <c r="N286" s="455"/>
      <c r="O286" s="456"/>
      <c r="P286" s="456"/>
      <c r="Q286" s="456"/>
      <c r="R286" s="456"/>
      <c r="S286" s="456"/>
      <c r="T286" s="456"/>
      <c r="U286" s="456"/>
      <c r="V286" s="456"/>
      <c r="W286" s="456"/>
      <c r="X286" s="456"/>
      <c r="Y286" s="456"/>
      <c r="Z286" s="456"/>
      <c r="AA286" s="456"/>
      <c r="AB286" s="456"/>
      <c r="AC286" s="456"/>
      <c r="AD286" s="456"/>
      <c r="AE286" s="457"/>
      <c r="AF286" s="455"/>
      <c r="AG286" s="456"/>
      <c r="AH286" s="456"/>
      <c r="AI286" s="456"/>
      <c r="AJ286" s="456"/>
      <c r="AK286" s="456"/>
      <c r="AL286" s="456"/>
      <c r="AM286" s="456"/>
      <c r="AN286" s="457"/>
      <c r="AO286" s="455"/>
      <c r="AP286" s="456"/>
      <c r="AQ286" s="456"/>
      <c r="AR286" s="456"/>
      <c r="AS286" s="456"/>
      <c r="AT286" s="456"/>
      <c r="AU286" s="456"/>
      <c r="AV286" s="456"/>
      <c r="AW286" s="456"/>
      <c r="AX286" s="456"/>
      <c r="AY286" s="456"/>
      <c r="AZ286" s="456"/>
      <c r="BA286" s="456"/>
      <c r="BB286" s="456"/>
      <c r="BC286" s="456"/>
      <c r="BD286" s="456"/>
      <c r="BE286" s="456"/>
      <c r="BF286" s="456"/>
      <c r="BG286" s="457"/>
      <c r="BH286" s="458"/>
      <c r="BI286" s="459"/>
      <c r="BJ286" s="459"/>
      <c r="BK286" s="459"/>
      <c r="BL286" s="459"/>
      <c r="BM286" s="460"/>
      <c r="BN286" s="216"/>
      <c r="BO286" s="216"/>
      <c r="BP286" s="1"/>
      <c r="BQ286" s="120">
        <f>IF($F$3="","",IF(N286=$F$3,COUNTIF(BQ$23:BQ285,"&gt;0")+1,0))</f>
        <v>0</v>
      </c>
      <c r="BR286" s="1"/>
      <c r="BS286" s="20" t="str">
        <f>IF($N286="","",IF(VLOOKUP(VLOOKUP($N286,IMPOSTAZIONI!$E$6:$I$13,5,FALSE),IMPOSTAZIONI!$B$25:$N$32,3,FALSE)=0,"",VLOOKUP(VLOOKUP($N286,IMPOSTAZIONI!$E$6:$I$13,5,FALSE),IMPOSTAZIONI!$B$25:$N$32,3,FALSE)))</f>
        <v/>
      </c>
      <c r="BT286" s="20" t="str">
        <f>IF($N286="","",IF(VLOOKUP(VLOOKUP($N286,IMPOSTAZIONI!$E$6:$I$13,5,FALSE),IMPOSTAZIONI!$B$25:$N$32,6,FALSE)=0,"",VLOOKUP(VLOOKUP($N286,IMPOSTAZIONI!$E$6:$I$13,5,FALSE),IMPOSTAZIONI!$B$25:$N$32,6,FALSE)))</f>
        <v/>
      </c>
      <c r="BU286" s="20" t="str">
        <f>IF($N286="","",IF(VLOOKUP(VLOOKUP($N286,IMPOSTAZIONI!$E$6:$I$13,5,FALSE),IMPOSTAZIONI!$B$25:$N$32,9,FALSE)=0,"",VLOOKUP(VLOOKUP($N286,IMPOSTAZIONI!$E$6:$I$13,5,FALSE),IMPOSTAZIONI!$B$25:$N$32,9,FALSE)))</f>
        <v/>
      </c>
      <c r="BV286" s="20" t="str">
        <f>IF($N286="","",IF(VLOOKUP(VLOOKUP($N286,IMPOSTAZIONI!$E$6:$I$13,5,FALSE),IMPOSTAZIONI!$B$25:$N$32,12,FALSE)=0,"",VLOOKUP(VLOOKUP($N286,IMPOSTAZIONI!$E$6:$I$13,5,FALSE),IMPOSTAZIONI!$B$25:$N$32,12,FALSE)))</f>
        <v/>
      </c>
      <c r="BW286" s="221" t="str">
        <f t="shared" si="96"/>
        <v/>
      </c>
      <c r="BX286" s="221" t="str">
        <f t="shared" si="104"/>
        <v/>
      </c>
      <c r="BY286" s="221">
        <f t="shared" si="105"/>
        <v>0</v>
      </c>
      <c r="BZ286" s="231">
        <f t="shared" si="106"/>
        <v>0</v>
      </c>
      <c r="CA286" s="246">
        <f t="shared" si="107"/>
        <v>0</v>
      </c>
      <c r="CB286" s="246">
        <f t="shared" si="97"/>
        <v>0</v>
      </c>
      <c r="CC286" s="246" t="str">
        <f t="shared" si="98"/>
        <v/>
      </c>
      <c r="CD286" s="246">
        <f t="shared" si="108"/>
        <v>5</v>
      </c>
      <c r="CE286" s="246">
        <f t="shared" si="99"/>
        <v>0</v>
      </c>
      <c r="CF286" s="276">
        <f t="shared" si="109"/>
        <v>0</v>
      </c>
      <c r="CG286" s="277">
        <f t="shared" si="109"/>
        <v>0</v>
      </c>
      <c r="CH286" s="277">
        <f t="shared" si="109"/>
        <v>0</v>
      </c>
      <c r="CI286" s="278">
        <f t="shared" si="109"/>
        <v>0</v>
      </c>
      <c r="CJ286" s="280">
        <f t="shared" si="100"/>
        <v>0</v>
      </c>
      <c r="CK286" s="232">
        <f t="shared" si="103"/>
        <v>0</v>
      </c>
      <c r="CL286" s="1"/>
    </row>
    <row r="287" spans="1:90" ht="18" customHeight="1">
      <c r="A287" s="1"/>
      <c r="B287" s="1"/>
      <c r="C287" s="216"/>
      <c r="D287" s="287" t="str">
        <f t="shared" si="94"/>
        <v/>
      </c>
      <c r="E287" s="449" t="str">
        <f t="shared" si="95"/>
        <v/>
      </c>
      <c r="F287" s="450"/>
      <c r="G287" s="451"/>
      <c r="H287" s="452"/>
      <c r="I287" s="453"/>
      <c r="J287" s="453"/>
      <c r="K287" s="453"/>
      <c r="L287" s="453"/>
      <c r="M287" s="454"/>
      <c r="N287" s="455"/>
      <c r="O287" s="456"/>
      <c r="P287" s="456"/>
      <c r="Q287" s="456"/>
      <c r="R287" s="456"/>
      <c r="S287" s="456"/>
      <c r="T287" s="456"/>
      <c r="U287" s="456"/>
      <c r="V287" s="456"/>
      <c r="W287" s="456"/>
      <c r="X287" s="456"/>
      <c r="Y287" s="456"/>
      <c r="Z287" s="456"/>
      <c r="AA287" s="456"/>
      <c r="AB287" s="456"/>
      <c r="AC287" s="456"/>
      <c r="AD287" s="456"/>
      <c r="AE287" s="457"/>
      <c r="AF287" s="455"/>
      <c r="AG287" s="456"/>
      <c r="AH287" s="456"/>
      <c r="AI287" s="456"/>
      <c r="AJ287" s="456"/>
      <c r="AK287" s="456"/>
      <c r="AL287" s="456"/>
      <c r="AM287" s="456"/>
      <c r="AN287" s="457"/>
      <c r="AO287" s="455"/>
      <c r="AP287" s="456"/>
      <c r="AQ287" s="456"/>
      <c r="AR287" s="456"/>
      <c r="AS287" s="456"/>
      <c r="AT287" s="456"/>
      <c r="AU287" s="456"/>
      <c r="AV287" s="456"/>
      <c r="AW287" s="456"/>
      <c r="AX287" s="456"/>
      <c r="AY287" s="456"/>
      <c r="AZ287" s="456"/>
      <c r="BA287" s="456"/>
      <c r="BB287" s="456"/>
      <c r="BC287" s="456"/>
      <c r="BD287" s="456"/>
      <c r="BE287" s="456"/>
      <c r="BF287" s="456"/>
      <c r="BG287" s="457"/>
      <c r="BH287" s="458"/>
      <c r="BI287" s="459"/>
      <c r="BJ287" s="459"/>
      <c r="BK287" s="459"/>
      <c r="BL287" s="459"/>
      <c r="BM287" s="460"/>
      <c r="BN287" s="216"/>
      <c r="BO287" s="216"/>
      <c r="BP287" s="1"/>
      <c r="BQ287" s="120">
        <f>IF($F$3="","",IF(N287=$F$3,COUNTIF(BQ$23:BQ286,"&gt;0")+1,0))</f>
        <v>0</v>
      </c>
      <c r="BR287" s="1"/>
      <c r="BS287" s="20" t="str">
        <f>IF($N287="","",IF(VLOOKUP(VLOOKUP($N287,IMPOSTAZIONI!$E$6:$I$13,5,FALSE),IMPOSTAZIONI!$B$25:$N$32,3,FALSE)=0,"",VLOOKUP(VLOOKUP($N287,IMPOSTAZIONI!$E$6:$I$13,5,FALSE),IMPOSTAZIONI!$B$25:$N$32,3,FALSE)))</f>
        <v/>
      </c>
      <c r="BT287" s="20" t="str">
        <f>IF($N287="","",IF(VLOOKUP(VLOOKUP($N287,IMPOSTAZIONI!$E$6:$I$13,5,FALSE),IMPOSTAZIONI!$B$25:$N$32,6,FALSE)=0,"",VLOOKUP(VLOOKUP($N287,IMPOSTAZIONI!$E$6:$I$13,5,FALSE),IMPOSTAZIONI!$B$25:$N$32,6,FALSE)))</f>
        <v/>
      </c>
      <c r="BU287" s="20" t="str">
        <f>IF($N287="","",IF(VLOOKUP(VLOOKUP($N287,IMPOSTAZIONI!$E$6:$I$13,5,FALSE),IMPOSTAZIONI!$B$25:$N$32,9,FALSE)=0,"",VLOOKUP(VLOOKUP($N287,IMPOSTAZIONI!$E$6:$I$13,5,FALSE),IMPOSTAZIONI!$B$25:$N$32,9,FALSE)))</f>
        <v/>
      </c>
      <c r="BV287" s="20" t="str">
        <f>IF($N287="","",IF(VLOOKUP(VLOOKUP($N287,IMPOSTAZIONI!$E$6:$I$13,5,FALSE),IMPOSTAZIONI!$B$25:$N$32,12,FALSE)=0,"",VLOOKUP(VLOOKUP($N287,IMPOSTAZIONI!$E$6:$I$13,5,FALSE),IMPOSTAZIONI!$B$25:$N$32,12,FALSE)))</f>
        <v/>
      </c>
      <c r="BW287" s="221" t="str">
        <f t="shared" si="96"/>
        <v/>
      </c>
      <c r="BX287" s="221" t="str">
        <f t="shared" si="104"/>
        <v/>
      </c>
      <c r="BY287" s="221">
        <f t="shared" si="105"/>
        <v>0</v>
      </c>
      <c r="BZ287" s="231">
        <f t="shared" si="106"/>
        <v>0</v>
      </c>
      <c r="CA287" s="246">
        <f t="shared" si="107"/>
        <v>0</v>
      </c>
      <c r="CB287" s="246">
        <f t="shared" si="97"/>
        <v>0</v>
      </c>
      <c r="CC287" s="246" t="str">
        <f t="shared" si="98"/>
        <v/>
      </c>
      <c r="CD287" s="246">
        <f t="shared" si="108"/>
        <v>5</v>
      </c>
      <c r="CE287" s="246">
        <f t="shared" si="99"/>
        <v>0</v>
      </c>
      <c r="CF287" s="276">
        <f t="shared" si="109"/>
        <v>0</v>
      </c>
      <c r="CG287" s="277">
        <f t="shared" si="109"/>
        <v>0</v>
      </c>
      <c r="CH287" s="277">
        <f t="shared" si="109"/>
        <v>0</v>
      </c>
      <c r="CI287" s="278">
        <f t="shared" si="109"/>
        <v>0</v>
      </c>
      <c r="CJ287" s="280">
        <f t="shared" si="100"/>
        <v>0</v>
      </c>
      <c r="CK287" s="232">
        <f t="shared" si="103"/>
        <v>0</v>
      </c>
      <c r="CL287" s="1"/>
    </row>
    <row r="288" spans="1:90" ht="18" customHeight="1">
      <c r="A288" s="1"/>
      <c r="B288" s="1"/>
      <c r="C288" s="216"/>
      <c r="D288" s="287" t="str">
        <f t="shared" si="94"/>
        <v/>
      </c>
      <c r="E288" s="449" t="str">
        <f t="shared" si="95"/>
        <v/>
      </c>
      <c r="F288" s="450"/>
      <c r="G288" s="451"/>
      <c r="H288" s="452"/>
      <c r="I288" s="453"/>
      <c r="J288" s="453"/>
      <c r="K288" s="453"/>
      <c r="L288" s="453"/>
      <c r="M288" s="454"/>
      <c r="N288" s="455"/>
      <c r="O288" s="456"/>
      <c r="P288" s="456"/>
      <c r="Q288" s="456"/>
      <c r="R288" s="456"/>
      <c r="S288" s="456"/>
      <c r="T288" s="456"/>
      <c r="U288" s="456"/>
      <c r="V288" s="456"/>
      <c r="W288" s="456"/>
      <c r="X288" s="456"/>
      <c r="Y288" s="456"/>
      <c r="Z288" s="456"/>
      <c r="AA288" s="456"/>
      <c r="AB288" s="456"/>
      <c r="AC288" s="456"/>
      <c r="AD288" s="456"/>
      <c r="AE288" s="457"/>
      <c r="AF288" s="455"/>
      <c r="AG288" s="456"/>
      <c r="AH288" s="456"/>
      <c r="AI288" s="456"/>
      <c r="AJ288" s="456"/>
      <c r="AK288" s="456"/>
      <c r="AL288" s="456"/>
      <c r="AM288" s="456"/>
      <c r="AN288" s="457"/>
      <c r="AO288" s="455"/>
      <c r="AP288" s="456"/>
      <c r="AQ288" s="456"/>
      <c r="AR288" s="456"/>
      <c r="AS288" s="456"/>
      <c r="AT288" s="456"/>
      <c r="AU288" s="456"/>
      <c r="AV288" s="456"/>
      <c r="AW288" s="456"/>
      <c r="AX288" s="456"/>
      <c r="AY288" s="456"/>
      <c r="AZ288" s="456"/>
      <c r="BA288" s="456"/>
      <c r="BB288" s="456"/>
      <c r="BC288" s="456"/>
      <c r="BD288" s="456"/>
      <c r="BE288" s="456"/>
      <c r="BF288" s="456"/>
      <c r="BG288" s="457"/>
      <c r="BH288" s="458"/>
      <c r="BI288" s="459"/>
      <c r="BJ288" s="459"/>
      <c r="BK288" s="459"/>
      <c r="BL288" s="459"/>
      <c r="BM288" s="460"/>
      <c r="BN288" s="216"/>
      <c r="BO288" s="216"/>
      <c r="BP288" s="1"/>
      <c r="BQ288" s="120">
        <f>IF($F$3="","",IF(N288=$F$3,COUNTIF(BQ$23:BQ287,"&gt;0")+1,0))</f>
        <v>0</v>
      </c>
      <c r="BR288" s="1"/>
      <c r="BS288" s="20" t="str">
        <f>IF($N288="","",IF(VLOOKUP(VLOOKUP($N288,IMPOSTAZIONI!$E$6:$I$13,5,FALSE),IMPOSTAZIONI!$B$25:$N$32,3,FALSE)=0,"",VLOOKUP(VLOOKUP($N288,IMPOSTAZIONI!$E$6:$I$13,5,FALSE),IMPOSTAZIONI!$B$25:$N$32,3,FALSE)))</f>
        <v/>
      </c>
      <c r="BT288" s="20" t="str">
        <f>IF($N288="","",IF(VLOOKUP(VLOOKUP($N288,IMPOSTAZIONI!$E$6:$I$13,5,FALSE),IMPOSTAZIONI!$B$25:$N$32,6,FALSE)=0,"",VLOOKUP(VLOOKUP($N288,IMPOSTAZIONI!$E$6:$I$13,5,FALSE),IMPOSTAZIONI!$B$25:$N$32,6,FALSE)))</f>
        <v/>
      </c>
      <c r="BU288" s="20" t="str">
        <f>IF($N288="","",IF(VLOOKUP(VLOOKUP($N288,IMPOSTAZIONI!$E$6:$I$13,5,FALSE),IMPOSTAZIONI!$B$25:$N$32,9,FALSE)=0,"",VLOOKUP(VLOOKUP($N288,IMPOSTAZIONI!$E$6:$I$13,5,FALSE),IMPOSTAZIONI!$B$25:$N$32,9,FALSE)))</f>
        <v/>
      </c>
      <c r="BV288" s="20" t="str">
        <f>IF($N288="","",IF(VLOOKUP(VLOOKUP($N288,IMPOSTAZIONI!$E$6:$I$13,5,FALSE),IMPOSTAZIONI!$B$25:$N$32,12,FALSE)=0,"",VLOOKUP(VLOOKUP($N288,IMPOSTAZIONI!$E$6:$I$13,5,FALSE),IMPOSTAZIONI!$B$25:$N$32,12,FALSE)))</f>
        <v/>
      </c>
      <c r="BW288" s="221" t="str">
        <f t="shared" si="96"/>
        <v/>
      </c>
      <c r="BX288" s="221" t="str">
        <f t="shared" si="104"/>
        <v/>
      </c>
      <c r="BY288" s="221">
        <f t="shared" si="105"/>
        <v>0</v>
      </c>
      <c r="BZ288" s="231">
        <f t="shared" si="106"/>
        <v>0</v>
      </c>
      <c r="CA288" s="246">
        <f t="shared" si="107"/>
        <v>0</v>
      </c>
      <c r="CB288" s="246">
        <f t="shared" si="97"/>
        <v>0</v>
      </c>
      <c r="CC288" s="246" t="str">
        <f t="shared" si="98"/>
        <v/>
      </c>
      <c r="CD288" s="246">
        <f t="shared" si="108"/>
        <v>5</v>
      </c>
      <c r="CE288" s="246">
        <f t="shared" si="99"/>
        <v>0</v>
      </c>
      <c r="CF288" s="276">
        <f t="shared" si="109"/>
        <v>0</v>
      </c>
      <c r="CG288" s="277">
        <f t="shared" si="109"/>
        <v>0</v>
      </c>
      <c r="CH288" s="277">
        <f t="shared" si="109"/>
        <v>0</v>
      </c>
      <c r="CI288" s="278">
        <f t="shared" si="109"/>
        <v>0</v>
      </c>
      <c r="CJ288" s="280">
        <f t="shared" si="100"/>
        <v>0</v>
      </c>
      <c r="CK288" s="232">
        <f t="shared" si="103"/>
        <v>0</v>
      </c>
      <c r="CL288" s="1"/>
    </row>
    <row r="289" spans="1:90" ht="18" customHeight="1">
      <c r="A289" s="1"/>
      <c r="B289" s="1"/>
      <c r="C289" s="216"/>
      <c r="D289" s="287" t="str">
        <f t="shared" si="94"/>
        <v/>
      </c>
      <c r="E289" s="449" t="str">
        <f t="shared" si="95"/>
        <v/>
      </c>
      <c r="F289" s="450"/>
      <c r="G289" s="451"/>
      <c r="H289" s="452"/>
      <c r="I289" s="453"/>
      <c r="J289" s="453"/>
      <c r="K289" s="453"/>
      <c r="L289" s="453"/>
      <c r="M289" s="454"/>
      <c r="N289" s="455"/>
      <c r="O289" s="456"/>
      <c r="P289" s="456"/>
      <c r="Q289" s="456"/>
      <c r="R289" s="456"/>
      <c r="S289" s="456"/>
      <c r="T289" s="456"/>
      <c r="U289" s="456"/>
      <c r="V289" s="456"/>
      <c r="W289" s="456"/>
      <c r="X289" s="456"/>
      <c r="Y289" s="456"/>
      <c r="Z289" s="456"/>
      <c r="AA289" s="456"/>
      <c r="AB289" s="456"/>
      <c r="AC289" s="456"/>
      <c r="AD289" s="456"/>
      <c r="AE289" s="457"/>
      <c r="AF289" s="455"/>
      <c r="AG289" s="456"/>
      <c r="AH289" s="456"/>
      <c r="AI289" s="456"/>
      <c r="AJ289" s="456"/>
      <c r="AK289" s="456"/>
      <c r="AL289" s="456"/>
      <c r="AM289" s="456"/>
      <c r="AN289" s="457"/>
      <c r="AO289" s="455"/>
      <c r="AP289" s="456"/>
      <c r="AQ289" s="456"/>
      <c r="AR289" s="456"/>
      <c r="AS289" s="456"/>
      <c r="AT289" s="456"/>
      <c r="AU289" s="456"/>
      <c r="AV289" s="456"/>
      <c r="AW289" s="456"/>
      <c r="AX289" s="456"/>
      <c r="AY289" s="456"/>
      <c r="AZ289" s="456"/>
      <c r="BA289" s="456"/>
      <c r="BB289" s="456"/>
      <c r="BC289" s="456"/>
      <c r="BD289" s="456"/>
      <c r="BE289" s="456"/>
      <c r="BF289" s="456"/>
      <c r="BG289" s="457"/>
      <c r="BH289" s="458"/>
      <c r="BI289" s="459"/>
      <c r="BJ289" s="459"/>
      <c r="BK289" s="459"/>
      <c r="BL289" s="459"/>
      <c r="BM289" s="460"/>
      <c r="BN289" s="216"/>
      <c r="BO289" s="216"/>
      <c r="BP289" s="1"/>
      <c r="BQ289" s="120">
        <f>IF($F$3="","",IF(N289=$F$3,COUNTIF(BQ$23:BQ288,"&gt;0")+1,0))</f>
        <v>0</v>
      </c>
      <c r="BR289" s="1"/>
      <c r="BS289" s="20" t="str">
        <f>IF($N289="","",IF(VLOOKUP(VLOOKUP($N289,IMPOSTAZIONI!$E$6:$I$13,5,FALSE),IMPOSTAZIONI!$B$25:$N$32,3,FALSE)=0,"",VLOOKUP(VLOOKUP($N289,IMPOSTAZIONI!$E$6:$I$13,5,FALSE),IMPOSTAZIONI!$B$25:$N$32,3,FALSE)))</f>
        <v/>
      </c>
      <c r="BT289" s="20" t="str">
        <f>IF($N289="","",IF(VLOOKUP(VLOOKUP($N289,IMPOSTAZIONI!$E$6:$I$13,5,FALSE),IMPOSTAZIONI!$B$25:$N$32,6,FALSE)=0,"",VLOOKUP(VLOOKUP($N289,IMPOSTAZIONI!$E$6:$I$13,5,FALSE),IMPOSTAZIONI!$B$25:$N$32,6,FALSE)))</f>
        <v/>
      </c>
      <c r="BU289" s="20" t="str">
        <f>IF($N289="","",IF(VLOOKUP(VLOOKUP($N289,IMPOSTAZIONI!$E$6:$I$13,5,FALSE),IMPOSTAZIONI!$B$25:$N$32,9,FALSE)=0,"",VLOOKUP(VLOOKUP($N289,IMPOSTAZIONI!$E$6:$I$13,5,FALSE),IMPOSTAZIONI!$B$25:$N$32,9,FALSE)))</f>
        <v/>
      </c>
      <c r="BV289" s="20" t="str">
        <f>IF($N289="","",IF(VLOOKUP(VLOOKUP($N289,IMPOSTAZIONI!$E$6:$I$13,5,FALSE),IMPOSTAZIONI!$B$25:$N$32,12,FALSE)=0,"",VLOOKUP(VLOOKUP($N289,IMPOSTAZIONI!$E$6:$I$13,5,FALSE),IMPOSTAZIONI!$B$25:$N$32,12,FALSE)))</f>
        <v/>
      </c>
      <c r="BW289" s="221" t="str">
        <f t="shared" si="96"/>
        <v/>
      </c>
      <c r="BX289" s="221" t="str">
        <f t="shared" si="104"/>
        <v/>
      </c>
      <c r="BY289" s="221">
        <f t="shared" si="105"/>
        <v>0</v>
      </c>
      <c r="BZ289" s="231">
        <f t="shared" si="106"/>
        <v>0</v>
      </c>
      <c r="CA289" s="246">
        <f t="shared" si="107"/>
        <v>0</v>
      </c>
      <c r="CB289" s="246">
        <f t="shared" si="97"/>
        <v>0</v>
      </c>
      <c r="CC289" s="246" t="str">
        <f t="shared" si="98"/>
        <v/>
      </c>
      <c r="CD289" s="246">
        <f t="shared" si="108"/>
        <v>5</v>
      </c>
      <c r="CE289" s="246">
        <f t="shared" si="99"/>
        <v>0</v>
      </c>
      <c r="CF289" s="276">
        <f t="shared" si="109"/>
        <v>0</v>
      </c>
      <c r="CG289" s="277">
        <f t="shared" si="109"/>
        <v>0</v>
      </c>
      <c r="CH289" s="277">
        <f t="shared" si="109"/>
        <v>0</v>
      </c>
      <c r="CI289" s="278">
        <f t="shared" si="109"/>
        <v>0</v>
      </c>
      <c r="CJ289" s="280">
        <f t="shared" si="100"/>
        <v>0</v>
      </c>
      <c r="CK289" s="232">
        <f t="shared" si="103"/>
        <v>0</v>
      </c>
      <c r="CL289" s="1"/>
    </row>
    <row r="290" spans="1:90" ht="18" customHeight="1">
      <c r="A290" s="1"/>
      <c r="B290" s="1"/>
      <c r="C290" s="216"/>
      <c r="D290" s="287" t="str">
        <f t="shared" si="94"/>
        <v/>
      </c>
      <c r="E290" s="449" t="str">
        <f t="shared" si="95"/>
        <v/>
      </c>
      <c r="F290" s="450"/>
      <c r="G290" s="451"/>
      <c r="H290" s="452"/>
      <c r="I290" s="453"/>
      <c r="J290" s="453"/>
      <c r="K290" s="453"/>
      <c r="L290" s="453"/>
      <c r="M290" s="454"/>
      <c r="N290" s="455"/>
      <c r="O290" s="456"/>
      <c r="P290" s="456"/>
      <c r="Q290" s="456"/>
      <c r="R290" s="456"/>
      <c r="S290" s="456"/>
      <c r="T290" s="456"/>
      <c r="U290" s="456"/>
      <c r="V290" s="456"/>
      <c r="W290" s="456"/>
      <c r="X290" s="456"/>
      <c r="Y290" s="456"/>
      <c r="Z290" s="456"/>
      <c r="AA290" s="456"/>
      <c r="AB290" s="456"/>
      <c r="AC290" s="456"/>
      <c r="AD290" s="456"/>
      <c r="AE290" s="457"/>
      <c r="AF290" s="455"/>
      <c r="AG290" s="456"/>
      <c r="AH290" s="456"/>
      <c r="AI290" s="456"/>
      <c r="AJ290" s="456"/>
      <c r="AK290" s="456"/>
      <c r="AL290" s="456"/>
      <c r="AM290" s="456"/>
      <c r="AN290" s="457"/>
      <c r="AO290" s="455"/>
      <c r="AP290" s="456"/>
      <c r="AQ290" s="456"/>
      <c r="AR290" s="456"/>
      <c r="AS290" s="456"/>
      <c r="AT290" s="456"/>
      <c r="AU290" s="456"/>
      <c r="AV290" s="456"/>
      <c r="AW290" s="456"/>
      <c r="AX290" s="456"/>
      <c r="AY290" s="456"/>
      <c r="AZ290" s="456"/>
      <c r="BA290" s="456"/>
      <c r="BB290" s="456"/>
      <c r="BC290" s="456"/>
      <c r="BD290" s="456"/>
      <c r="BE290" s="456"/>
      <c r="BF290" s="456"/>
      <c r="BG290" s="457"/>
      <c r="BH290" s="458"/>
      <c r="BI290" s="459"/>
      <c r="BJ290" s="459"/>
      <c r="BK290" s="459"/>
      <c r="BL290" s="459"/>
      <c r="BM290" s="460"/>
      <c r="BN290" s="216"/>
      <c r="BO290" s="216"/>
      <c r="BP290" s="1"/>
      <c r="BQ290" s="120">
        <f>IF($F$3="","",IF(N290=$F$3,COUNTIF(BQ$23:BQ289,"&gt;0")+1,0))</f>
        <v>0</v>
      </c>
      <c r="BR290" s="1"/>
      <c r="BS290" s="20" t="str">
        <f>IF($N290="","",IF(VLOOKUP(VLOOKUP($N290,IMPOSTAZIONI!$E$6:$I$13,5,FALSE),IMPOSTAZIONI!$B$25:$N$32,3,FALSE)=0,"",VLOOKUP(VLOOKUP($N290,IMPOSTAZIONI!$E$6:$I$13,5,FALSE),IMPOSTAZIONI!$B$25:$N$32,3,FALSE)))</f>
        <v/>
      </c>
      <c r="BT290" s="20" t="str">
        <f>IF($N290="","",IF(VLOOKUP(VLOOKUP($N290,IMPOSTAZIONI!$E$6:$I$13,5,FALSE),IMPOSTAZIONI!$B$25:$N$32,6,FALSE)=0,"",VLOOKUP(VLOOKUP($N290,IMPOSTAZIONI!$E$6:$I$13,5,FALSE),IMPOSTAZIONI!$B$25:$N$32,6,FALSE)))</f>
        <v/>
      </c>
      <c r="BU290" s="20" t="str">
        <f>IF($N290="","",IF(VLOOKUP(VLOOKUP($N290,IMPOSTAZIONI!$E$6:$I$13,5,FALSE),IMPOSTAZIONI!$B$25:$N$32,9,FALSE)=0,"",VLOOKUP(VLOOKUP($N290,IMPOSTAZIONI!$E$6:$I$13,5,FALSE),IMPOSTAZIONI!$B$25:$N$32,9,FALSE)))</f>
        <v/>
      </c>
      <c r="BV290" s="20" t="str">
        <f>IF($N290="","",IF(VLOOKUP(VLOOKUP($N290,IMPOSTAZIONI!$E$6:$I$13,5,FALSE),IMPOSTAZIONI!$B$25:$N$32,12,FALSE)=0,"",VLOOKUP(VLOOKUP($N290,IMPOSTAZIONI!$E$6:$I$13,5,FALSE),IMPOSTAZIONI!$B$25:$N$32,12,FALSE)))</f>
        <v/>
      </c>
      <c r="BW290" s="221" t="str">
        <f t="shared" si="96"/>
        <v/>
      </c>
      <c r="BX290" s="221" t="str">
        <f t="shared" si="104"/>
        <v/>
      </c>
      <c r="BY290" s="221">
        <f t="shared" si="105"/>
        <v>0</v>
      </c>
      <c r="BZ290" s="231">
        <f t="shared" si="106"/>
        <v>0</v>
      </c>
      <c r="CA290" s="246">
        <f t="shared" si="107"/>
        <v>0</v>
      </c>
      <c r="CB290" s="246">
        <f t="shared" si="97"/>
        <v>0</v>
      </c>
      <c r="CC290" s="246" t="str">
        <f t="shared" si="98"/>
        <v/>
      </c>
      <c r="CD290" s="246">
        <f t="shared" si="108"/>
        <v>5</v>
      </c>
      <c r="CE290" s="246">
        <f t="shared" si="99"/>
        <v>0</v>
      </c>
      <c r="CF290" s="276">
        <f t="shared" si="109"/>
        <v>0</v>
      </c>
      <c r="CG290" s="277">
        <f t="shared" si="109"/>
        <v>0</v>
      </c>
      <c r="CH290" s="277">
        <f t="shared" si="109"/>
        <v>0</v>
      </c>
      <c r="CI290" s="278">
        <f t="shared" si="109"/>
        <v>0</v>
      </c>
      <c r="CJ290" s="280">
        <f t="shared" si="100"/>
        <v>0</v>
      </c>
      <c r="CK290" s="232">
        <f t="shared" si="103"/>
        <v>0</v>
      </c>
      <c r="CL290" s="1"/>
    </row>
    <row r="291" spans="1:90" ht="18" customHeight="1">
      <c r="A291" s="1"/>
      <c r="B291" s="1"/>
      <c r="C291" s="216"/>
      <c r="D291" s="287" t="str">
        <f t="shared" si="94"/>
        <v/>
      </c>
      <c r="E291" s="449" t="str">
        <f t="shared" si="95"/>
        <v/>
      </c>
      <c r="F291" s="450"/>
      <c r="G291" s="451"/>
      <c r="H291" s="452"/>
      <c r="I291" s="453"/>
      <c r="J291" s="453"/>
      <c r="K291" s="453"/>
      <c r="L291" s="453"/>
      <c r="M291" s="454"/>
      <c r="N291" s="455"/>
      <c r="O291" s="456"/>
      <c r="P291" s="456"/>
      <c r="Q291" s="456"/>
      <c r="R291" s="456"/>
      <c r="S291" s="456"/>
      <c r="T291" s="456"/>
      <c r="U291" s="456"/>
      <c r="V291" s="456"/>
      <c r="W291" s="456"/>
      <c r="X291" s="456"/>
      <c r="Y291" s="456"/>
      <c r="Z291" s="456"/>
      <c r="AA291" s="456"/>
      <c r="AB291" s="456"/>
      <c r="AC291" s="456"/>
      <c r="AD291" s="456"/>
      <c r="AE291" s="457"/>
      <c r="AF291" s="455"/>
      <c r="AG291" s="456"/>
      <c r="AH291" s="456"/>
      <c r="AI291" s="456"/>
      <c r="AJ291" s="456"/>
      <c r="AK291" s="456"/>
      <c r="AL291" s="456"/>
      <c r="AM291" s="456"/>
      <c r="AN291" s="457"/>
      <c r="AO291" s="455"/>
      <c r="AP291" s="456"/>
      <c r="AQ291" s="456"/>
      <c r="AR291" s="456"/>
      <c r="AS291" s="456"/>
      <c r="AT291" s="456"/>
      <c r="AU291" s="456"/>
      <c r="AV291" s="456"/>
      <c r="AW291" s="456"/>
      <c r="AX291" s="456"/>
      <c r="AY291" s="456"/>
      <c r="AZ291" s="456"/>
      <c r="BA291" s="456"/>
      <c r="BB291" s="456"/>
      <c r="BC291" s="456"/>
      <c r="BD291" s="456"/>
      <c r="BE291" s="456"/>
      <c r="BF291" s="456"/>
      <c r="BG291" s="457"/>
      <c r="BH291" s="458"/>
      <c r="BI291" s="459"/>
      <c r="BJ291" s="459"/>
      <c r="BK291" s="459"/>
      <c r="BL291" s="459"/>
      <c r="BM291" s="460"/>
      <c r="BN291" s="216"/>
      <c r="BO291" s="216"/>
      <c r="BP291" s="1"/>
      <c r="BQ291" s="120">
        <f>IF($F$3="","",IF(N291=$F$3,COUNTIF(BQ$23:BQ290,"&gt;0")+1,0))</f>
        <v>0</v>
      </c>
      <c r="BR291" s="1"/>
      <c r="BS291" s="20" t="str">
        <f>IF($N291="","",IF(VLOOKUP(VLOOKUP($N291,IMPOSTAZIONI!$E$6:$I$13,5,FALSE),IMPOSTAZIONI!$B$25:$N$32,3,FALSE)=0,"",VLOOKUP(VLOOKUP($N291,IMPOSTAZIONI!$E$6:$I$13,5,FALSE),IMPOSTAZIONI!$B$25:$N$32,3,FALSE)))</f>
        <v/>
      </c>
      <c r="BT291" s="20" t="str">
        <f>IF($N291="","",IF(VLOOKUP(VLOOKUP($N291,IMPOSTAZIONI!$E$6:$I$13,5,FALSE),IMPOSTAZIONI!$B$25:$N$32,6,FALSE)=0,"",VLOOKUP(VLOOKUP($N291,IMPOSTAZIONI!$E$6:$I$13,5,FALSE),IMPOSTAZIONI!$B$25:$N$32,6,FALSE)))</f>
        <v/>
      </c>
      <c r="BU291" s="20" t="str">
        <f>IF($N291="","",IF(VLOOKUP(VLOOKUP($N291,IMPOSTAZIONI!$E$6:$I$13,5,FALSE),IMPOSTAZIONI!$B$25:$N$32,9,FALSE)=0,"",VLOOKUP(VLOOKUP($N291,IMPOSTAZIONI!$E$6:$I$13,5,FALSE),IMPOSTAZIONI!$B$25:$N$32,9,FALSE)))</f>
        <v/>
      </c>
      <c r="BV291" s="20" t="str">
        <f>IF($N291="","",IF(VLOOKUP(VLOOKUP($N291,IMPOSTAZIONI!$E$6:$I$13,5,FALSE),IMPOSTAZIONI!$B$25:$N$32,12,FALSE)=0,"",VLOOKUP(VLOOKUP($N291,IMPOSTAZIONI!$E$6:$I$13,5,FALSE),IMPOSTAZIONI!$B$25:$N$32,12,FALSE)))</f>
        <v/>
      </c>
      <c r="BW291" s="221" t="str">
        <f t="shared" si="96"/>
        <v/>
      </c>
      <c r="BX291" s="221" t="str">
        <f t="shared" si="104"/>
        <v/>
      </c>
      <c r="BY291" s="221">
        <f t="shared" si="105"/>
        <v>0</v>
      </c>
      <c r="BZ291" s="231">
        <f t="shared" si="106"/>
        <v>0</v>
      </c>
      <c r="CA291" s="246">
        <f t="shared" si="107"/>
        <v>0</v>
      </c>
      <c r="CB291" s="246">
        <f t="shared" si="97"/>
        <v>0</v>
      </c>
      <c r="CC291" s="246" t="str">
        <f t="shared" si="98"/>
        <v/>
      </c>
      <c r="CD291" s="246">
        <f t="shared" si="108"/>
        <v>5</v>
      </c>
      <c r="CE291" s="246">
        <f t="shared" si="99"/>
        <v>0</v>
      </c>
      <c r="CF291" s="276">
        <f t="shared" si="109"/>
        <v>0</v>
      </c>
      <c r="CG291" s="277">
        <f t="shared" si="109"/>
        <v>0</v>
      </c>
      <c r="CH291" s="277">
        <f t="shared" si="109"/>
        <v>0</v>
      </c>
      <c r="CI291" s="278">
        <f t="shared" si="109"/>
        <v>0</v>
      </c>
      <c r="CJ291" s="280">
        <f t="shared" si="100"/>
        <v>0</v>
      </c>
      <c r="CK291" s="232">
        <f t="shared" si="103"/>
        <v>0</v>
      </c>
      <c r="CL291" s="1"/>
    </row>
    <row r="292" spans="1:90" ht="18" customHeight="1">
      <c r="A292" s="1"/>
      <c r="B292" s="1"/>
      <c r="C292" s="216"/>
      <c r="D292" s="287" t="str">
        <f t="shared" si="94"/>
        <v/>
      </c>
      <c r="E292" s="449" t="str">
        <f t="shared" si="95"/>
        <v/>
      </c>
      <c r="F292" s="450"/>
      <c r="G292" s="451"/>
      <c r="H292" s="452"/>
      <c r="I292" s="453"/>
      <c r="J292" s="453"/>
      <c r="K292" s="453"/>
      <c r="L292" s="453"/>
      <c r="M292" s="454"/>
      <c r="N292" s="455"/>
      <c r="O292" s="456"/>
      <c r="P292" s="456"/>
      <c r="Q292" s="456"/>
      <c r="R292" s="456"/>
      <c r="S292" s="456"/>
      <c r="T292" s="456"/>
      <c r="U292" s="456"/>
      <c r="V292" s="456"/>
      <c r="W292" s="456"/>
      <c r="X292" s="456"/>
      <c r="Y292" s="456"/>
      <c r="Z292" s="456"/>
      <c r="AA292" s="456"/>
      <c r="AB292" s="456"/>
      <c r="AC292" s="456"/>
      <c r="AD292" s="456"/>
      <c r="AE292" s="457"/>
      <c r="AF292" s="455"/>
      <c r="AG292" s="456"/>
      <c r="AH292" s="456"/>
      <c r="AI292" s="456"/>
      <c r="AJ292" s="456"/>
      <c r="AK292" s="456"/>
      <c r="AL292" s="456"/>
      <c r="AM292" s="456"/>
      <c r="AN292" s="457"/>
      <c r="AO292" s="455"/>
      <c r="AP292" s="456"/>
      <c r="AQ292" s="456"/>
      <c r="AR292" s="456"/>
      <c r="AS292" s="456"/>
      <c r="AT292" s="456"/>
      <c r="AU292" s="456"/>
      <c r="AV292" s="456"/>
      <c r="AW292" s="456"/>
      <c r="AX292" s="456"/>
      <c r="AY292" s="456"/>
      <c r="AZ292" s="456"/>
      <c r="BA292" s="456"/>
      <c r="BB292" s="456"/>
      <c r="BC292" s="456"/>
      <c r="BD292" s="456"/>
      <c r="BE292" s="456"/>
      <c r="BF292" s="456"/>
      <c r="BG292" s="457"/>
      <c r="BH292" s="458"/>
      <c r="BI292" s="459"/>
      <c r="BJ292" s="459"/>
      <c r="BK292" s="459"/>
      <c r="BL292" s="459"/>
      <c r="BM292" s="460"/>
      <c r="BN292" s="216"/>
      <c r="BO292" s="216"/>
      <c r="BP292" s="1"/>
      <c r="BQ292" s="120">
        <f>IF($F$3="","",IF(N292=$F$3,COUNTIF(BQ$23:BQ291,"&gt;0")+1,0))</f>
        <v>0</v>
      </c>
      <c r="BR292" s="1"/>
      <c r="BS292" s="20" t="str">
        <f>IF($N292="","",IF(VLOOKUP(VLOOKUP($N292,IMPOSTAZIONI!$E$6:$I$13,5,FALSE),IMPOSTAZIONI!$B$25:$N$32,3,FALSE)=0,"",VLOOKUP(VLOOKUP($N292,IMPOSTAZIONI!$E$6:$I$13,5,FALSE),IMPOSTAZIONI!$B$25:$N$32,3,FALSE)))</f>
        <v/>
      </c>
      <c r="BT292" s="20" t="str">
        <f>IF($N292="","",IF(VLOOKUP(VLOOKUP($N292,IMPOSTAZIONI!$E$6:$I$13,5,FALSE),IMPOSTAZIONI!$B$25:$N$32,6,FALSE)=0,"",VLOOKUP(VLOOKUP($N292,IMPOSTAZIONI!$E$6:$I$13,5,FALSE),IMPOSTAZIONI!$B$25:$N$32,6,FALSE)))</f>
        <v/>
      </c>
      <c r="BU292" s="20" t="str">
        <f>IF($N292="","",IF(VLOOKUP(VLOOKUP($N292,IMPOSTAZIONI!$E$6:$I$13,5,FALSE),IMPOSTAZIONI!$B$25:$N$32,9,FALSE)=0,"",VLOOKUP(VLOOKUP($N292,IMPOSTAZIONI!$E$6:$I$13,5,FALSE),IMPOSTAZIONI!$B$25:$N$32,9,FALSE)))</f>
        <v/>
      </c>
      <c r="BV292" s="20" t="str">
        <f>IF($N292="","",IF(VLOOKUP(VLOOKUP($N292,IMPOSTAZIONI!$E$6:$I$13,5,FALSE),IMPOSTAZIONI!$B$25:$N$32,12,FALSE)=0,"",VLOOKUP(VLOOKUP($N292,IMPOSTAZIONI!$E$6:$I$13,5,FALSE),IMPOSTAZIONI!$B$25:$N$32,12,FALSE)))</f>
        <v/>
      </c>
      <c r="BW292" s="221" t="str">
        <f t="shared" si="96"/>
        <v/>
      </c>
      <c r="BX292" s="221" t="str">
        <f t="shared" si="104"/>
        <v/>
      </c>
      <c r="BY292" s="221">
        <f t="shared" si="105"/>
        <v>0</v>
      </c>
      <c r="BZ292" s="231">
        <f t="shared" si="106"/>
        <v>0</v>
      </c>
      <c r="CA292" s="246">
        <f t="shared" si="107"/>
        <v>0</v>
      </c>
      <c r="CB292" s="246">
        <f t="shared" si="97"/>
        <v>0</v>
      </c>
      <c r="CC292" s="246" t="str">
        <f t="shared" si="98"/>
        <v/>
      </c>
      <c r="CD292" s="246">
        <f t="shared" si="108"/>
        <v>5</v>
      </c>
      <c r="CE292" s="246">
        <f t="shared" si="99"/>
        <v>0</v>
      </c>
      <c r="CF292" s="276">
        <f t="shared" si="109"/>
        <v>0</v>
      </c>
      <c r="CG292" s="277">
        <f t="shared" si="109"/>
        <v>0</v>
      </c>
      <c r="CH292" s="277">
        <f t="shared" si="109"/>
        <v>0</v>
      </c>
      <c r="CI292" s="278">
        <f t="shared" si="109"/>
        <v>0</v>
      </c>
      <c r="CJ292" s="280">
        <f t="shared" si="100"/>
        <v>0</v>
      </c>
      <c r="CK292" s="232">
        <f t="shared" si="103"/>
        <v>0</v>
      </c>
      <c r="CL292" s="1"/>
    </row>
    <row r="293" spans="1:90" ht="18" customHeight="1">
      <c r="A293" s="1"/>
      <c r="B293" s="1"/>
      <c r="C293" s="216"/>
      <c r="D293" s="287" t="str">
        <f t="shared" ref="D293:D326" si="110">IF(BY293=1,"Errore",IF(BY293=2,"+ EVN nel gg.",""))</f>
        <v/>
      </c>
      <c r="E293" s="449" t="str">
        <f t="shared" ref="E293:E326" si="111">IF(BQ293=0,"",BQ293)</f>
        <v/>
      </c>
      <c r="F293" s="450"/>
      <c r="G293" s="451"/>
      <c r="H293" s="452"/>
      <c r="I293" s="453"/>
      <c r="J293" s="453"/>
      <c r="K293" s="453"/>
      <c r="L293" s="453"/>
      <c r="M293" s="454"/>
      <c r="N293" s="455"/>
      <c r="O293" s="456"/>
      <c r="P293" s="456"/>
      <c r="Q293" s="456"/>
      <c r="R293" s="456"/>
      <c r="S293" s="456"/>
      <c r="T293" s="456"/>
      <c r="U293" s="456"/>
      <c r="V293" s="456"/>
      <c r="W293" s="456"/>
      <c r="X293" s="456"/>
      <c r="Y293" s="456"/>
      <c r="Z293" s="456"/>
      <c r="AA293" s="456"/>
      <c r="AB293" s="456"/>
      <c r="AC293" s="456"/>
      <c r="AD293" s="456"/>
      <c r="AE293" s="457"/>
      <c r="AF293" s="455"/>
      <c r="AG293" s="456"/>
      <c r="AH293" s="456"/>
      <c r="AI293" s="456"/>
      <c r="AJ293" s="456"/>
      <c r="AK293" s="456"/>
      <c r="AL293" s="456"/>
      <c r="AM293" s="456"/>
      <c r="AN293" s="457"/>
      <c r="AO293" s="455"/>
      <c r="AP293" s="456"/>
      <c r="AQ293" s="456"/>
      <c r="AR293" s="456"/>
      <c r="AS293" s="456"/>
      <c r="AT293" s="456"/>
      <c r="AU293" s="456"/>
      <c r="AV293" s="456"/>
      <c r="AW293" s="456"/>
      <c r="AX293" s="456"/>
      <c r="AY293" s="456"/>
      <c r="AZ293" s="456"/>
      <c r="BA293" s="456"/>
      <c r="BB293" s="456"/>
      <c r="BC293" s="456"/>
      <c r="BD293" s="456"/>
      <c r="BE293" s="456"/>
      <c r="BF293" s="456"/>
      <c r="BG293" s="457"/>
      <c r="BH293" s="458"/>
      <c r="BI293" s="459"/>
      <c r="BJ293" s="459"/>
      <c r="BK293" s="459"/>
      <c r="BL293" s="459"/>
      <c r="BM293" s="460"/>
      <c r="BN293" s="216"/>
      <c r="BO293" s="216"/>
      <c r="BP293" s="1"/>
      <c r="BQ293" s="120">
        <f>IF($F$3="","",IF(N293=$F$3,COUNTIF(BQ$23:BQ292,"&gt;0")+1,0))</f>
        <v>0</v>
      </c>
      <c r="BR293" s="1"/>
      <c r="BS293" s="20" t="str">
        <f>IF($N293="","",IF(VLOOKUP(VLOOKUP($N293,IMPOSTAZIONI!$E$6:$I$13,5,FALSE),IMPOSTAZIONI!$B$25:$N$32,3,FALSE)=0,"",VLOOKUP(VLOOKUP($N293,IMPOSTAZIONI!$E$6:$I$13,5,FALSE),IMPOSTAZIONI!$B$25:$N$32,3,FALSE)))</f>
        <v/>
      </c>
      <c r="BT293" s="20" t="str">
        <f>IF($N293="","",IF(VLOOKUP(VLOOKUP($N293,IMPOSTAZIONI!$E$6:$I$13,5,FALSE),IMPOSTAZIONI!$B$25:$N$32,6,FALSE)=0,"",VLOOKUP(VLOOKUP($N293,IMPOSTAZIONI!$E$6:$I$13,5,FALSE),IMPOSTAZIONI!$B$25:$N$32,6,FALSE)))</f>
        <v/>
      </c>
      <c r="BU293" s="20" t="str">
        <f>IF($N293="","",IF(VLOOKUP(VLOOKUP($N293,IMPOSTAZIONI!$E$6:$I$13,5,FALSE),IMPOSTAZIONI!$B$25:$N$32,9,FALSE)=0,"",VLOOKUP(VLOOKUP($N293,IMPOSTAZIONI!$E$6:$I$13,5,FALSE),IMPOSTAZIONI!$B$25:$N$32,9,FALSE)))</f>
        <v/>
      </c>
      <c r="BV293" s="20" t="str">
        <f>IF($N293="","",IF(VLOOKUP(VLOOKUP($N293,IMPOSTAZIONI!$E$6:$I$13,5,FALSE),IMPOSTAZIONI!$B$25:$N$32,12,FALSE)=0,"",VLOOKUP(VLOOKUP($N293,IMPOSTAZIONI!$E$6:$I$13,5,FALSE),IMPOSTAZIONI!$B$25:$N$32,12,FALSE)))</f>
        <v/>
      </c>
      <c r="BW293" s="221" t="str">
        <f t="shared" ref="BW293:BW326" si="112">IF(AF293="","",HLOOKUP(AF293,BS293:BV293,1,FALSE))</f>
        <v/>
      </c>
      <c r="BX293" s="221" t="str">
        <f t="shared" si="104"/>
        <v/>
      </c>
      <c r="BY293" s="221">
        <f t="shared" si="105"/>
        <v>0</v>
      </c>
      <c r="BZ293" s="231">
        <f t="shared" si="106"/>
        <v>0</v>
      </c>
      <c r="CA293" s="246">
        <f t="shared" si="107"/>
        <v>0</v>
      </c>
      <c r="CB293" s="246">
        <f t="shared" ref="CB293:CB326" si="113">IF(BZ293=0,0,MONTH(BZ293))</f>
        <v>0</v>
      </c>
      <c r="CC293" s="246" t="str">
        <f t="shared" ref="CC293:CC326" si="114">IF(OR(BZ293=0,CA293=0),"",CONCATENATE(CB293,CA293))</f>
        <v/>
      </c>
      <c r="CD293" s="246">
        <f t="shared" si="108"/>
        <v>5</v>
      </c>
      <c r="CE293" s="246">
        <f t="shared" ref="CE293:CE326" si="115">IF(CA293&gt;0,CONCATENATE(CD293,CA293),0)</f>
        <v>0</v>
      </c>
      <c r="CF293" s="276">
        <f t="shared" si="109"/>
        <v>0</v>
      </c>
      <c r="CG293" s="277">
        <f t="shared" si="109"/>
        <v>0</v>
      </c>
      <c r="CH293" s="277">
        <f t="shared" si="109"/>
        <v>0</v>
      </c>
      <c r="CI293" s="278">
        <f t="shared" si="109"/>
        <v>0</v>
      </c>
      <c r="CJ293" s="280">
        <f t="shared" ref="CJ293:CJ326" si="116">COUNTIF(CF293:CI293,"&gt;0")</f>
        <v>0</v>
      </c>
      <c r="CK293" s="232">
        <f t="shared" si="103"/>
        <v>0</v>
      </c>
      <c r="CL293" s="1"/>
    </row>
    <row r="294" spans="1:90" ht="18" customHeight="1">
      <c r="A294" s="1"/>
      <c r="B294" s="1"/>
      <c r="C294" s="216"/>
      <c r="D294" s="287" t="str">
        <f t="shared" si="110"/>
        <v/>
      </c>
      <c r="E294" s="449" t="str">
        <f t="shared" si="111"/>
        <v/>
      </c>
      <c r="F294" s="450"/>
      <c r="G294" s="451"/>
      <c r="H294" s="452"/>
      <c r="I294" s="453"/>
      <c r="J294" s="453"/>
      <c r="K294" s="453"/>
      <c r="L294" s="453"/>
      <c r="M294" s="454"/>
      <c r="N294" s="455"/>
      <c r="O294" s="456"/>
      <c r="P294" s="456"/>
      <c r="Q294" s="456"/>
      <c r="R294" s="456"/>
      <c r="S294" s="456"/>
      <c r="T294" s="456"/>
      <c r="U294" s="456"/>
      <c r="V294" s="456"/>
      <c r="W294" s="456"/>
      <c r="X294" s="456"/>
      <c r="Y294" s="456"/>
      <c r="Z294" s="456"/>
      <c r="AA294" s="456"/>
      <c r="AB294" s="456"/>
      <c r="AC294" s="456"/>
      <c r="AD294" s="456"/>
      <c r="AE294" s="457"/>
      <c r="AF294" s="455"/>
      <c r="AG294" s="456"/>
      <c r="AH294" s="456"/>
      <c r="AI294" s="456"/>
      <c r="AJ294" s="456"/>
      <c r="AK294" s="456"/>
      <c r="AL294" s="456"/>
      <c r="AM294" s="456"/>
      <c r="AN294" s="457"/>
      <c r="AO294" s="455"/>
      <c r="AP294" s="456"/>
      <c r="AQ294" s="456"/>
      <c r="AR294" s="456"/>
      <c r="AS294" s="456"/>
      <c r="AT294" s="456"/>
      <c r="AU294" s="456"/>
      <c r="AV294" s="456"/>
      <c r="AW294" s="456"/>
      <c r="AX294" s="456"/>
      <c r="AY294" s="456"/>
      <c r="AZ294" s="456"/>
      <c r="BA294" s="456"/>
      <c r="BB294" s="456"/>
      <c r="BC294" s="456"/>
      <c r="BD294" s="456"/>
      <c r="BE294" s="456"/>
      <c r="BF294" s="456"/>
      <c r="BG294" s="457"/>
      <c r="BH294" s="458"/>
      <c r="BI294" s="459"/>
      <c r="BJ294" s="459"/>
      <c r="BK294" s="459"/>
      <c r="BL294" s="459"/>
      <c r="BM294" s="460"/>
      <c r="BN294" s="216"/>
      <c r="BO294" s="216"/>
      <c r="BP294" s="1"/>
      <c r="BQ294" s="120">
        <f>IF($F$3="","",IF(N294=$F$3,COUNTIF(BQ$23:BQ293,"&gt;0")+1,0))</f>
        <v>0</v>
      </c>
      <c r="BR294" s="1"/>
      <c r="BS294" s="20" t="str">
        <f>IF($N294="","",IF(VLOOKUP(VLOOKUP($N294,IMPOSTAZIONI!$E$6:$I$13,5,FALSE),IMPOSTAZIONI!$B$25:$N$32,3,FALSE)=0,"",VLOOKUP(VLOOKUP($N294,IMPOSTAZIONI!$E$6:$I$13,5,FALSE),IMPOSTAZIONI!$B$25:$N$32,3,FALSE)))</f>
        <v/>
      </c>
      <c r="BT294" s="20" t="str">
        <f>IF($N294="","",IF(VLOOKUP(VLOOKUP($N294,IMPOSTAZIONI!$E$6:$I$13,5,FALSE),IMPOSTAZIONI!$B$25:$N$32,6,FALSE)=0,"",VLOOKUP(VLOOKUP($N294,IMPOSTAZIONI!$E$6:$I$13,5,FALSE),IMPOSTAZIONI!$B$25:$N$32,6,FALSE)))</f>
        <v/>
      </c>
      <c r="BU294" s="20" t="str">
        <f>IF($N294="","",IF(VLOOKUP(VLOOKUP($N294,IMPOSTAZIONI!$E$6:$I$13,5,FALSE),IMPOSTAZIONI!$B$25:$N$32,9,FALSE)=0,"",VLOOKUP(VLOOKUP($N294,IMPOSTAZIONI!$E$6:$I$13,5,FALSE),IMPOSTAZIONI!$B$25:$N$32,9,FALSE)))</f>
        <v/>
      </c>
      <c r="BV294" s="20" t="str">
        <f>IF($N294="","",IF(VLOOKUP(VLOOKUP($N294,IMPOSTAZIONI!$E$6:$I$13,5,FALSE),IMPOSTAZIONI!$B$25:$N$32,12,FALSE)=0,"",VLOOKUP(VLOOKUP($N294,IMPOSTAZIONI!$E$6:$I$13,5,FALSE),IMPOSTAZIONI!$B$25:$N$32,12,FALSE)))</f>
        <v/>
      </c>
      <c r="BW294" s="221" t="str">
        <f t="shared" si="112"/>
        <v/>
      </c>
      <c r="BX294" s="221" t="str">
        <f t="shared" si="104"/>
        <v/>
      </c>
      <c r="BY294" s="221">
        <f t="shared" si="105"/>
        <v>0</v>
      </c>
      <c r="BZ294" s="231">
        <f t="shared" si="106"/>
        <v>0</v>
      </c>
      <c r="CA294" s="246">
        <f t="shared" si="107"/>
        <v>0</v>
      </c>
      <c r="CB294" s="246">
        <f t="shared" si="113"/>
        <v>0</v>
      </c>
      <c r="CC294" s="246" t="str">
        <f t="shared" si="114"/>
        <v/>
      </c>
      <c r="CD294" s="246">
        <f t="shared" si="108"/>
        <v>5</v>
      </c>
      <c r="CE294" s="246">
        <f t="shared" si="115"/>
        <v>0</v>
      </c>
      <c r="CF294" s="276">
        <f t="shared" si="109"/>
        <v>0</v>
      </c>
      <c r="CG294" s="277">
        <f t="shared" si="109"/>
        <v>0</v>
      </c>
      <c r="CH294" s="277">
        <f t="shared" si="109"/>
        <v>0</v>
      </c>
      <c r="CI294" s="278">
        <f t="shared" si="109"/>
        <v>0</v>
      </c>
      <c r="CJ294" s="280">
        <f t="shared" si="116"/>
        <v>0</v>
      </c>
      <c r="CK294" s="232">
        <f t="shared" si="103"/>
        <v>0</v>
      </c>
      <c r="CL294" s="1"/>
    </row>
    <row r="295" spans="1:90" ht="18" customHeight="1">
      <c r="A295" s="1"/>
      <c r="B295" s="1"/>
      <c r="C295" s="216"/>
      <c r="D295" s="287" t="str">
        <f t="shared" si="110"/>
        <v/>
      </c>
      <c r="E295" s="449" t="str">
        <f t="shared" si="111"/>
        <v/>
      </c>
      <c r="F295" s="450"/>
      <c r="G295" s="451"/>
      <c r="H295" s="452"/>
      <c r="I295" s="453"/>
      <c r="J295" s="453"/>
      <c r="K295" s="453"/>
      <c r="L295" s="453"/>
      <c r="M295" s="454"/>
      <c r="N295" s="455"/>
      <c r="O295" s="456"/>
      <c r="P295" s="456"/>
      <c r="Q295" s="456"/>
      <c r="R295" s="456"/>
      <c r="S295" s="456"/>
      <c r="T295" s="456"/>
      <c r="U295" s="456"/>
      <c r="V295" s="456"/>
      <c r="W295" s="456"/>
      <c r="X295" s="456"/>
      <c r="Y295" s="456"/>
      <c r="Z295" s="456"/>
      <c r="AA295" s="456"/>
      <c r="AB295" s="456"/>
      <c r="AC295" s="456"/>
      <c r="AD295" s="456"/>
      <c r="AE295" s="457"/>
      <c r="AF295" s="455"/>
      <c r="AG295" s="456"/>
      <c r="AH295" s="456"/>
      <c r="AI295" s="456"/>
      <c r="AJ295" s="456"/>
      <c r="AK295" s="456"/>
      <c r="AL295" s="456"/>
      <c r="AM295" s="456"/>
      <c r="AN295" s="457"/>
      <c r="AO295" s="455"/>
      <c r="AP295" s="456"/>
      <c r="AQ295" s="456"/>
      <c r="AR295" s="456"/>
      <c r="AS295" s="456"/>
      <c r="AT295" s="456"/>
      <c r="AU295" s="456"/>
      <c r="AV295" s="456"/>
      <c r="AW295" s="456"/>
      <c r="AX295" s="456"/>
      <c r="AY295" s="456"/>
      <c r="AZ295" s="456"/>
      <c r="BA295" s="456"/>
      <c r="BB295" s="456"/>
      <c r="BC295" s="456"/>
      <c r="BD295" s="456"/>
      <c r="BE295" s="456"/>
      <c r="BF295" s="456"/>
      <c r="BG295" s="457"/>
      <c r="BH295" s="458"/>
      <c r="BI295" s="459"/>
      <c r="BJ295" s="459"/>
      <c r="BK295" s="459"/>
      <c r="BL295" s="459"/>
      <c r="BM295" s="460"/>
      <c r="BN295" s="216"/>
      <c r="BO295" s="216"/>
      <c r="BP295" s="1"/>
      <c r="BQ295" s="120">
        <f>IF($F$3="","",IF(N295=$F$3,COUNTIF(BQ$23:BQ294,"&gt;0")+1,0))</f>
        <v>0</v>
      </c>
      <c r="BR295" s="1"/>
      <c r="BS295" s="20" t="str">
        <f>IF($N295="","",IF(VLOOKUP(VLOOKUP($N295,IMPOSTAZIONI!$E$6:$I$13,5,FALSE),IMPOSTAZIONI!$B$25:$N$32,3,FALSE)=0,"",VLOOKUP(VLOOKUP($N295,IMPOSTAZIONI!$E$6:$I$13,5,FALSE),IMPOSTAZIONI!$B$25:$N$32,3,FALSE)))</f>
        <v/>
      </c>
      <c r="BT295" s="20" t="str">
        <f>IF($N295="","",IF(VLOOKUP(VLOOKUP($N295,IMPOSTAZIONI!$E$6:$I$13,5,FALSE),IMPOSTAZIONI!$B$25:$N$32,6,FALSE)=0,"",VLOOKUP(VLOOKUP($N295,IMPOSTAZIONI!$E$6:$I$13,5,FALSE),IMPOSTAZIONI!$B$25:$N$32,6,FALSE)))</f>
        <v/>
      </c>
      <c r="BU295" s="20" t="str">
        <f>IF($N295="","",IF(VLOOKUP(VLOOKUP($N295,IMPOSTAZIONI!$E$6:$I$13,5,FALSE),IMPOSTAZIONI!$B$25:$N$32,9,FALSE)=0,"",VLOOKUP(VLOOKUP($N295,IMPOSTAZIONI!$E$6:$I$13,5,FALSE),IMPOSTAZIONI!$B$25:$N$32,9,FALSE)))</f>
        <v/>
      </c>
      <c r="BV295" s="20" t="str">
        <f>IF($N295="","",IF(VLOOKUP(VLOOKUP($N295,IMPOSTAZIONI!$E$6:$I$13,5,FALSE),IMPOSTAZIONI!$B$25:$N$32,12,FALSE)=0,"",VLOOKUP(VLOOKUP($N295,IMPOSTAZIONI!$E$6:$I$13,5,FALSE),IMPOSTAZIONI!$B$25:$N$32,12,FALSE)))</f>
        <v/>
      </c>
      <c r="BW295" s="221" t="str">
        <f t="shared" si="112"/>
        <v/>
      </c>
      <c r="BX295" s="221" t="str">
        <f t="shared" si="104"/>
        <v/>
      </c>
      <c r="BY295" s="221">
        <f t="shared" si="105"/>
        <v>0</v>
      </c>
      <c r="BZ295" s="231">
        <f t="shared" si="106"/>
        <v>0</v>
      </c>
      <c r="CA295" s="246">
        <f t="shared" si="107"/>
        <v>0</v>
      </c>
      <c r="CB295" s="246">
        <f t="shared" si="113"/>
        <v>0</v>
      </c>
      <c r="CC295" s="246" t="str">
        <f t="shared" si="114"/>
        <v/>
      </c>
      <c r="CD295" s="246">
        <f t="shared" si="108"/>
        <v>5</v>
      </c>
      <c r="CE295" s="246">
        <f t="shared" si="115"/>
        <v>0</v>
      </c>
      <c r="CF295" s="276">
        <f t="shared" si="109"/>
        <v>0</v>
      </c>
      <c r="CG295" s="277">
        <f t="shared" si="109"/>
        <v>0</v>
      </c>
      <c r="CH295" s="277">
        <f t="shared" si="109"/>
        <v>0</v>
      </c>
      <c r="CI295" s="278">
        <f t="shared" si="109"/>
        <v>0</v>
      </c>
      <c r="CJ295" s="280">
        <f t="shared" si="116"/>
        <v>0</v>
      </c>
      <c r="CK295" s="232">
        <f t="shared" si="103"/>
        <v>0</v>
      </c>
      <c r="CL295" s="1"/>
    </row>
    <row r="296" spans="1:90" ht="18" customHeight="1">
      <c r="A296" s="1"/>
      <c r="B296" s="1"/>
      <c r="C296" s="216"/>
      <c r="D296" s="287" t="str">
        <f t="shared" si="110"/>
        <v/>
      </c>
      <c r="E296" s="449" t="str">
        <f t="shared" si="111"/>
        <v/>
      </c>
      <c r="F296" s="450"/>
      <c r="G296" s="451"/>
      <c r="H296" s="452"/>
      <c r="I296" s="453"/>
      <c r="J296" s="453"/>
      <c r="K296" s="453"/>
      <c r="L296" s="453"/>
      <c r="M296" s="454"/>
      <c r="N296" s="455"/>
      <c r="O296" s="456"/>
      <c r="P296" s="456"/>
      <c r="Q296" s="456"/>
      <c r="R296" s="456"/>
      <c r="S296" s="456"/>
      <c r="T296" s="456"/>
      <c r="U296" s="456"/>
      <c r="V296" s="456"/>
      <c r="W296" s="456"/>
      <c r="X296" s="456"/>
      <c r="Y296" s="456"/>
      <c r="Z296" s="456"/>
      <c r="AA296" s="456"/>
      <c r="AB296" s="456"/>
      <c r="AC296" s="456"/>
      <c r="AD296" s="456"/>
      <c r="AE296" s="457"/>
      <c r="AF296" s="455"/>
      <c r="AG296" s="456"/>
      <c r="AH296" s="456"/>
      <c r="AI296" s="456"/>
      <c r="AJ296" s="456"/>
      <c r="AK296" s="456"/>
      <c r="AL296" s="456"/>
      <c r="AM296" s="456"/>
      <c r="AN296" s="457"/>
      <c r="AO296" s="455"/>
      <c r="AP296" s="456"/>
      <c r="AQ296" s="456"/>
      <c r="AR296" s="456"/>
      <c r="AS296" s="456"/>
      <c r="AT296" s="456"/>
      <c r="AU296" s="456"/>
      <c r="AV296" s="456"/>
      <c r="AW296" s="456"/>
      <c r="AX296" s="456"/>
      <c r="AY296" s="456"/>
      <c r="AZ296" s="456"/>
      <c r="BA296" s="456"/>
      <c r="BB296" s="456"/>
      <c r="BC296" s="456"/>
      <c r="BD296" s="456"/>
      <c r="BE296" s="456"/>
      <c r="BF296" s="456"/>
      <c r="BG296" s="457"/>
      <c r="BH296" s="458"/>
      <c r="BI296" s="459"/>
      <c r="BJ296" s="459"/>
      <c r="BK296" s="459"/>
      <c r="BL296" s="459"/>
      <c r="BM296" s="460"/>
      <c r="BN296" s="216"/>
      <c r="BO296" s="216"/>
      <c r="BP296" s="1"/>
      <c r="BQ296" s="120">
        <f>IF($F$3="","",IF(N296=$F$3,COUNTIF(BQ$23:BQ295,"&gt;0")+1,0))</f>
        <v>0</v>
      </c>
      <c r="BR296" s="1"/>
      <c r="BS296" s="20" t="str">
        <f>IF($N296="","",IF(VLOOKUP(VLOOKUP($N296,IMPOSTAZIONI!$E$6:$I$13,5,FALSE),IMPOSTAZIONI!$B$25:$N$32,3,FALSE)=0,"",VLOOKUP(VLOOKUP($N296,IMPOSTAZIONI!$E$6:$I$13,5,FALSE),IMPOSTAZIONI!$B$25:$N$32,3,FALSE)))</f>
        <v/>
      </c>
      <c r="BT296" s="20" t="str">
        <f>IF($N296="","",IF(VLOOKUP(VLOOKUP($N296,IMPOSTAZIONI!$E$6:$I$13,5,FALSE),IMPOSTAZIONI!$B$25:$N$32,6,FALSE)=0,"",VLOOKUP(VLOOKUP($N296,IMPOSTAZIONI!$E$6:$I$13,5,FALSE),IMPOSTAZIONI!$B$25:$N$32,6,FALSE)))</f>
        <v/>
      </c>
      <c r="BU296" s="20" t="str">
        <f>IF($N296="","",IF(VLOOKUP(VLOOKUP($N296,IMPOSTAZIONI!$E$6:$I$13,5,FALSE),IMPOSTAZIONI!$B$25:$N$32,9,FALSE)=0,"",VLOOKUP(VLOOKUP($N296,IMPOSTAZIONI!$E$6:$I$13,5,FALSE),IMPOSTAZIONI!$B$25:$N$32,9,FALSE)))</f>
        <v/>
      </c>
      <c r="BV296" s="20" t="str">
        <f>IF($N296="","",IF(VLOOKUP(VLOOKUP($N296,IMPOSTAZIONI!$E$6:$I$13,5,FALSE),IMPOSTAZIONI!$B$25:$N$32,12,FALSE)=0,"",VLOOKUP(VLOOKUP($N296,IMPOSTAZIONI!$E$6:$I$13,5,FALSE),IMPOSTAZIONI!$B$25:$N$32,12,FALSE)))</f>
        <v/>
      </c>
      <c r="BW296" s="221" t="str">
        <f t="shared" si="112"/>
        <v/>
      </c>
      <c r="BX296" s="221" t="str">
        <f t="shared" si="104"/>
        <v/>
      </c>
      <c r="BY296" s="221">
        <f t="shared" si="105"/>
        <v>0</v>
      </c>
      <c r="BZ296" s="231">
        <f t="shared" si="106"/>
        <v>0</v>
      </c>
      <c r="CA296" s="246">
        <f t="shared" si="107"/>
        <v>0</v>
      </c>
      <c r="CB296" s="246">
        <f t="shared" si="113"/>
        <v>0</v>
      </c>
      <c r="CC296" s="246" t="str">
        <f t="shared" si="114"/>
        <v/>
      </c>
      <c r="CD296" s="246">
        <f t="shared" si="108"/>
        <v>5</v>
      </c>
      <c r="CE296" s="246">
        <f t="shared" si="115"/>
        <v>0</v>
      </c>
      <c r="CF296" s="276">
        <f t="shared" si="109"/>
        <v>0</v>
      </c>
      <c r="CG296" s="277">
        <f t="shared" si="109"/>
        <v>0</v>
      </c>
      <c r="CH296" s="277">
        <f t="shared" si="109"/>
        <v>0</v>
      </c>
      <c r="CI296" s="278">
        <f t="shared" si="109"/>
        <v>0</v>
      </c>
      <c r="CJ296" s="280">
        <f t="shared" si="116"/>
        <v>0</v>
      </c>
      <c r="CK296" s="232">
        <f t="shared" si="103"/>
        <v>0</v>
      </c>
      <c r="CL296" s="1"/>
    </row>
    <row r="297" spans="1:90" ht="18" customHeight="1">
      <c r="A297" s="1"/>
      <c r="B297" s="1"/>
      <c r="C297" s="216"/>
      <c r="D297" s="287" t="str">
        <f t="shared" si="110"/>
        <v/>
      </c>
      <c r="E297" s="449" t="str">
        <f t="shared" si="111"/>
        <v/>
      </c>
      <c r="F297" s="450"/>
      <c r="G297" s="451"/>
      <c r="H297" s="452"/>
      <c r="I297" s="453"/>
      <c r="J297" s="453"/>
      <c r="K297" s="453"/>
      <c r="L297" s="453"/>
      <c r="M297" s="454"/>
      <c r="N297" s="455"/>
      <c r="O297" s="456"/>
      <c r="P297" s="456"/>
      <c r="Q297" s="456"/>
      <c r="R297" s="456"/>
      <c r="S297" s="456"/>
      <c r="T297" s="456"/>
      <c r="U297" s="456"/>
      <c r="V297" s="456"/>
      <c r="W297" s="456"/>
      <c r="X297" s="456"/>
      <c r="Y297" s="456"/>
      <c r="Z297" s="456"/>
      <c r="AA297" s="456"/>
      <c r="AB297" s="456"/>
      <c r="AC297" s="456"/>
      <c r="AD297" s="456"/>
      <c r="AE297" s="457"/>
      <c r="AF297" s="455"/>
      <c r="AG297" s="456"/>
      <c r="AH297" s="456"/>
      <c r="AI297" s="456"/>
      <c r="AJ297" s="456"/>
      <c r="AK297" s="456"/>
      <c r="AL297" s="456"/>
      <c r="AM297" s="456"/>
      <c r="AN297" s="457"/>
      <c r="AO297" s="455"/>
      <c r="AP297" s="456"/>
      <c r="AQ297" s="456"/>
      <c r="AR297" s="456"/>
      <c r="AS297" s="456"/>
      <c r="AT297" s="456"/>
      <c r="AU297" s="456"/>
      <c r="AV297" s="456"/>
      <c r="AW297" s="456"/>
      <c r="AX297" s="456"/>
      <c r="AY297" s="456"/>
      <c r="AZ297" s="456"/>
      <c r="BA297" s="456"/>
      <c r="BB297" s="456"/>
      <c r="BC297" s="456"/>
      <c r="BD297" s="456"/>
      <c r="BE297" s="456"/>
      <c r="BF297" s="456"/>
      <c r="BG297" s="457"/>
      <c r="BH297" s="458"/>
      <c r="BI297" s="459"/>
      <c r="BJ297" s="459"/>
      <c r="BK297" s="459"/>
      <c r="BL297" s="459"/>
      <c r="BM297" s="460"/>
      <c r="BN297" s="216"/>
      <c r="BO297" s="216"/>
      <c r="BP297" s="1"/>
      <c r="BQ297" s="120">
        <f>IF($F$3="","",IF(N297=$F$3,COUNTIF(BQ$23:BQ296,"&gt;0")+1,0))</f>
        <v>0</v>
      </c>
      <c r="BR297" s="1"/>
      <c r="BS297" s="20" t="str">
        <f>IF($N297="","",IF(VLOOKUP(VLOOKUP($N297,IMPOSTAZIONI!$E$6:$I$13,5,FALSE),IMPOSTAZIONI!$B$25:$N$32,3,FALSE)=0,"",VLOOKUP(VLOOKUP($N297,IMPOSTAZIONI!$E$6:$I$13,5,FALSE),IMPOSTAZIONI!$B$25:$N$32,3,FALSE)))</f>
        <v/>
      </c>
      <c r="BT297" s="20" t="str">
        <f>IF($N297="","",IF(VLOOKUP(VLOOKUP($N297,IMPOSTAZIONI!$E$6:$I$13,5,FALSE),IMPOSTAZIONI!$B$25:$N$32,6,FALSE)=0,"",VLOOKUP(VLOOKUP($N297,IMPOSTAZIONI!$E$6:$I$13,5,FALSE),IMPOSTAZIONI!$B$25:$N$32,6,FALSE)))</f>
        <v/>
      </c>
      <c r="BU297" s="20" t="str">
        <f>IF($N297="","",IF(VLOOKUP(VLOOKUP($N297,IMPOSTAZIONI!$E$6:$I$13,5,FALSE),IMPOSTAZIONI!$B$25:$N$32,9,FALSE)=0,"",VLOOKUP(VLOOKUP($N297,IMPOSTAZIONI!$E$6:$I$13,5,FALSE),IMPOSTAZIONI!$B$25:$N$32,9,FALSE)))</f>
        <v/>
      </c>
      <c r="BV297" s="20" t="str">
        <f>IF($N297="","",IF(VLOOKUP(VLOOKUP($N297,IMPOSTAZIONI!$E$6:$I$13,5,FALSE),IMPOSTAZIONI!$B$25:$N$32,12,FALSE)=0,"",VLOOKUP(VLOOKUP($N297,IMPOSTAZIONI!$E$6:$I$13,5,FALSE),IMPOSTAZIONI!$B$25:$N$32,12,FALSE)))</f>
        <v/>
      </c>
      <c r="BW297" s="221" t="str">
        <f t="shared" si="112"/>
        <v/>
      </c>
      <c r="BX297" s="221" t="str">
        <f t="shared" si="104"/>
        <v/>
      </c>
      <c r="BY297" s="221">
        <f t="shared" si="105"/>
        <v>0</v>
      </c>
      <c r="BZ297" s="231">
        <f t="shared" si="106"/>
        <v>0</v>
      </c>
      <c r="CA297" s="246">
        <f t="shared" si="107"/>
        <v>0</v>
      </c>
      <c r="CB297" s="246">
        <f t="shared" si="113"/>
        <v>0</v>
      </c>
      <c r="CC297" s="246" t="str">
        <f t="shared" si="114"/>
        <v/>
      </c>
      <c r="CD297" s="246">
        <f t="shared" si="108"/>
        <v>5</v>
      </c>
      <c r="CE297" s="246">
        <f t="shared" si="115"/>
        <v>0</v>
      </c>
      <c r="CF297" s="276">
        <f t="shared" si="109"/>
        <v>0</v>
      </c>
      <c r="CG297" s="277">
        <f t="shared" si="109"/>
        <v>0</v>
      </c>
      <c r="CH297" s="277">
        <f t="shared" si="109"/>
        <v>0</v>
      </c>
      <c r="CI297" s="278">
        <f t="shared" si="109"/>
        <v>0</v>
      </c>
      <c r="CJ297" s="280">
        <f t="shared" si="116"/>
        <v>0</v>
      </c>
      <c r="CK297" s="232">
        <f t="shared" si="103"/>
        <v>0</v>
      </c>
      <c r="CL297" s="1"/>
    </row>
    <row r="298" spans="1:90" ht="18" customHeight="1">
      <c r="A298" s="1"/>
      <c r="B298" s="1"/>
      <c r="C298" s="216"/>
      <c r="D298" s="287" t="str">
        <f t="shared" si="110"/>
        <v/>
      </c>
      <c r="E298" s="449" t="str">
        <f t="shared" si="111"/>
        <v/>
      </c>
      <c r="F298" s="450"/>
      <c r="G298" s="451"/>
      <c r="H298" s="452"/>
      <c r="I298" s="453"/>
      <c r="J298" s="453"/>
      <c r="K298" s="453"/>
      <c r="L298" s="453"/>
      <c r="M298" s="454"/>
      <c r="N298" s="455"/>
      <c r="O298" s="456"/>
      <c r="P298" s="456"/>
      <c r="Q298" s="456"/>
      <c r="R298" s="456"/>
      <c r="S298" s="456"/>
      <c r="T298" s="456"/>
      <c r="U298" s="456"/>
      <c r="V298" s="456"/>
      <c r="W298" s="456"/>
      <c r="X298" s="456"/>
      <c r="Y298" s="456"/>
      <c r="Z298" s="456"/>
      <c r="AA298" s="456"/>
      <c r="AB298" s="456"/>
      <c r="AC298" s="456"/>
      <c r="AD298" s="456"/>
      <c r="AE298" s="457"/>
      <c r="AF298" s="455"/>
      <c r="AG298" s="456"/>
      <c r="AH298" s="456"/>
      <c r="AI298" s="456"/>
      <c r="AJ298" s="456"/>
      <c r="AK298" s="456"/>
      <c r="AL298" s="456"/>
      <c r="AM298" s="456"/>
      <c r="AN298" s="457"/>
      <c r="AO298" s="455"/>
      <c r="AP298" s="456"/>
      <c r="AQ298" s="456"/>
      <c r="AR298" s="456"/>
      <c r="AS298" s="456"/>
      <c r="AT298" s="456"/>
      <c r="AU298" s="456"/>
      <c r="AV298" s="456"/>
      <c r="AW298" s="456"/>
      <c r="AX298" s="456"/>
      <c r="AY298" s="456"/>
      <c r="AZ298" s="456"/>
      <c r="BA298" s="456"/>
      <c r="BB298" s="456"/>
      <c r="BC298" s="456"/>
      <c r="BD298" s="456"/>
      <c r="BE298" s="456"/>
      <c r="BF298" s="456"/>
      <c r="BG298" s="457"/>
      <c r="BH298" s="458"/>
      <c r="BI298" s="459"/>
      <c r="BJ298" s="459"/>
      <c r="BK298" s="459"/>
      <c r="BL298" s="459"/>
      <c r="BM298" s="460"/>
      <c r="BN298" s="216"/>
      <c r="BO298" s="216"/>
      <c r="BP298" s="1"/>
      <c r="BQ298" s="120">
        <f>IF($F$3="","",IF(N298=$F$3,COUNTIF(BQ$23:BQ297,"&gt;0")+1,0))</f>
        <v>0</v>
      </c>
      <c r="BR298" s="1"/>
      <c r="BS298" s="20" t="str">
        <f>IF($N298="","",IF(VLOOKUP(VLOOKUP($N298,IMPOSTAZIONI!$E$6:$I$13,5,FALSE),IMPOSTAZIONI!$B$25:$N$32,3,FALSE)=0,"",VLOOKUP(VLOOKUP($N298,IMPOSTAZIONI!$E$6:$I$13,5,FALSE),IMPOSTAZIONI!$B$25:$N$32,3,FALSE)))</f>
        <v/>
      </c>
      <c r="BT298" s="20" t="str">
        <f>IF($N298="","",IF(VLOOKUP(VLOOKUP($N298,IMPOSTAZIONI!$E$6:$I$13,5,FALSE),IMPOSTAZIONI!$B$25:$N$32,6,FALSE)=0,"",VLOOKUP(VLOOKUP($N298,IMPOSTAZIONI!$E$6:$I$13,5,FALSE),IMPOSTAZIONI!$B$25:$N$32,6,FALSE)))</f>
        <v/>
      </c>
      <c r="BU298" s="20" t="str">
        <f>IF($N298="","",IF(VLOOKUP(VLOOKUP($N298,IMPOSTAZIONI!$E$6:$I$13,5,FALSE),IMPOSTAZIONI!$B$25:$N$32,9,FALSE)=0,"",VLOOKUP(VLOOKUP($N298,IMPOSTAZIONI!$E$6:$I$13,5,FALSE),IMPOSTAZIONI!$B$25:$N$32,9,FALSE)))</f>
        <v/>
      </c>
      <c r="BV298" s="20" t="str">
        <f>IF($N298="","",IF(VLOOKUP(VLOOKUP($N298,IMPOSTAZIONI!$E$6:$I$13,5,FALSE),IMPOSTAZIONI!$B$25:$N$32,12,FALSE)=0,"",VLOOKUP(VLOOKUP($N298,IMPOSTAZIONI!$E$6:$I$13,5,FALSE),IMPOSTAZIONI!$B$25:$N$32,12,FALSE)))</f>
        <v/>
      </c>
      <c r="BW298" s="221" t="str">
        <f t="shared" si="112"/>
        <v/>
      </c>
      <c r="BX298" s="221" t="str">
        <f t="shared" si="104"/>
        <v/>
      </c>
      <c r="BY298" s="221">
        <f t="shared" si="105"/>
        <v>0</v>
      </c>
      <c r="BZ298" s="231">
        <f t="shared" si="106"/>
        <v>0</v>
      </c>
      <c r="CA298" s="246">
        <f t="shared" si="107"/>
        <v>0</v>
      </c>
      <c r="CB298" s="246">
        <f t="shared" si="113"/>
        <v>0</v>
      </c>
      <c r="CC298" s="246" t="str">
        <f t="shared" si="114"/>
        <v/>
      </c>
      <c r="CD298" s="246">
        <f t="shared" si="108"/>
        <v>5</v>
      </c>
      <c r="CE298" s="246">
        <f t="shared" si="115"/>
        <v>0</v>
      </c>
      <c r="CF298" s="276">
        <f t="shared" si="109"/>
        <v>0</v>
      </c>
      <c r="CG298" s="277">
        <f t="shared" si="109"/>
        <v>0</v>
      </c>
      <c r="CH298" s="277">
        <f t="shared" si="109"/>
        <v>0</v>
      </c>
      <c r="CI298" s="278">
        <f t="shared" si="109"/>
        <v>0</v>
      </c>
      <c r="CJ298" s="280">
        <f t="shared" si="116"/>
        <v>0</v>
      </c>
      <c r="CK298" s="232">
        <f t="shared" si="103"/>
        <v>0</v>
      </c>
      <c r="CL298" s="1"/>
    </row>
    <row r="299" spans="1:90" ht="18" customHeight="1">
      <c r="A299" s="1"/>
      <c r="B299" s="1"/>
      <c r="C299" s="216"/>
      <c r="D299" s="287" t="str">
        <f t="shared" si="110"/>
        <v/>
      </c>
      <c r="E299" s="449" t="str">
        <f t="shared" si="111"/>
        <v/>
      </c>
      <c r="F299" s="450"/>
      <c r="G299" s="451"/>
      <c r="H299" s="452"/>
      <c r="I299" s="453"/>
      <c r="J299" s="453"/>
      <c r="K299" s="453"/>
      <c r="L299" s="453"/>
      <c r="M299" s="454"/>
      <c r="N299" s="455"/>
      <c r="O299" s="456"/>
      <c r="P299" s="456"/>
      <c r="Q299" s="456"/>
      <c r="R299" s="456"/>
      <c r="S299" s="456"/>
      <c r="T299" s="456"/>
      <c r="U299" s="456"/>
      <c r="V299" s="456"/>
      <c r="W299" s="456"/>
      <c r="X299" s="456"/>
      <c r="Y299" s="456"/>
      <c r="Z299" s="456"/>
      <c r="AA299" s="456"/>
      <c r="AB299" s="456"/>
      <c r="AC299" s="456"/>
      <c r="AD299" s="456"/>
      <c r="AE299" s="457"/>
      <c r="AF299" s="455"/>
      <c r="AG299" s="456"/>
      <c r="AH299" s="456"/>
      <c r="AI299" s="456"/>
      <c r="AJ299" s="456"/>
      <c r="AK299" s="456"/>
      <c r="AL299" s="456"/>
      <c r="AM299" s="456"/>
      <c r="AN299" s="457"/>
      <c r="AO299" s="455"/>
      <c r="AP299" s="456"/>
      <c r="AQ299" s="456"/>
      <c r="AR299" s="456"/>
      <c r="AS299" s="456"/>
      <c r="AT299" s="456"/>
      <c r="AU299" s="456"/>
      <c r="AV299" s="456"/>
      <c r="AW299" s="456"/>
      <c r="AX299" s="456"/>
      <c r="AY299" s="456"/>
      <c r="AZ299" s="456"/>
      <c r="BA299" s="456"/>
      <c r="BB299" s="456"/>
      <c r="BC299" s="456"/>
      <c r="BD299" s="456"/>
      <c r="BE299" s="456"/>
      <c r="BF299" s="456"/>
      <c r="BG299" s="457"/>
      <c r="BH299" s="458"/>
      <c r="BI299" s="459"/>
      <c r="BJ299" s="459"/>
      <c r="BK299" s="459"/>
      <c r="BL299" s="459"/>
      <c r="BM299" s="460"/>
      <c r="BN299" s="216"/>
      <c r="BO299" s="216"/>
      <c r="BP299" s="1"/>
      <c r="BQ299" s="120">
        <f>IF($F$3="","",IF(N299=$F$3,COUNTIF(BQ$23:BQ298,"&gt;0")+1,0))</f>
        <v>0</v>
      </c>
      <c r="BR299" s="1"/>
      <c r="BS299" s="20" t="str">
        <f>IF($N299="","",IF(VLOOKUP(VLOOKUP($N299,IMPOSTAZIONI!$E$6:$I$13,5,FALSE),IMPOSTAZIONI!$B$25:$N$32,3,FALSE)=0,"",VLOOKUP(VLOOKUP($N299,IMPOSTAZIONI!$E$6:$I$13,5,FALSE),IMPOSTAZIONI!$B$25:$N$32,3,FALSE)))</f>
        <v/>
      </c>
      <c r="BT299" s="20" t="str">
        <f>IF($N299="","",IF(VLOOKUP(VLOOKUP($N299,IMPOSTAZIONI!$E$6:$I$13,5,FALSE),IMPOSTAZIONI!$B$25:$N$32,6,FALSE)=0,"",VLOOKUP(VLOOKUP($N299,IMPOSTAZIONI!$E$6:$I$13,5,FALSE),IMPOSTAZIONI!$B$25:$N$32,6,FALSE)))</f>
        <v/>
      </c>
      <c r="BU299" s="20" t="str">
        <f>IF($N299="","",IF(VLOOKUP(VLOOKUP($N299,IMPOSTAZIONI!$E$6:$I$13,5,FALSE),IMPOSTAZIONI!$B$25:$N$32,9,FALSE)=0,"",VLOOKUP(VLOOKUP($N299,IMPOSTAZIONI!$E$6:$I$13,5,FALSE),IMPOSTAZIONI!$B$25:$N$32,9,FALSE)))</f>
        <v/>
      </c>
      <c r="BV299" s="20" t="str">
        <f>IF($N299="","",IF(VLOOKUP(VLOOKUP($N299,IMPOSTAZIONI!$E$6:$I$13,5,FALSE),IMPOSTAZIONI!$B$25:$N$32,12,FALSE)=0,"",VLOOKUP(VLOOKUP($N299,IMPOSTAZIONI!$E$6:$I$13,5,FALSE),IMPOSTAZIONI!$B$25:$N$32,12,FALSE)))</f>
        <v/>
      </c>
      <c r="BW299" s="221" t="str">
        <f t="shared" si="112"/>
        <v/>
      </c>
      <c r="BX299" s="221" t="str">
        <f t="shared" si="104"/>
        <v/>
      </c>
      <c r="BY299" s="221">
        <f t="shared" si="105"/>
        <v>0</v>
      </c>
      <c r="BZ299" s="231">
        <f t="shared" si="106"/>
        <v>0</v>
      </c>
      <c r="CA299" s="246">
        <f t="shared" si="107"/>
        <v>0</v>
      </c>
      <c r="CB299" s="246">
        <f t="shared" si="113"/>
        <v>0</v>
      </c>
      <c r="CC299" s="246" t="str">
        <f t="shared" si="114"/>
        <v/>
      </c>
      <c r="CD299" s="246">
        <f t="shared" si="108"/>
        <v>5</v>
      </c>
      <c r="CE299" s="246">
        <f t="shared" si="115"/>
        <v>0</v>
      </c>
      <c r="CF299" s="276">
        <f t="shared" si="109"/>
        <v>0</v>
      </c>
      <c r="CG299" s="277">
        <f t="shared" si="109"/>
        <v>0</v>
      </c>
      <c r="CH299" s="277">
        <f t="shared" si="109"/>
        <v>0</v>
      </c>
      <c r="CI299" s="278">
        <f t="shared" si="109"/>
        <v>0</v>
      </c>
      <c r="CJ299" s="280">
        <f t="shared" si="116"/>
        <v>0</v>
      </c>
      <c r="CK299" s="232">
        <f t="shared" si="103"/>
        <v>0</v>
      </c>
      <c r="CL299" s="1"/>
    </row>
    <row r="300" spans="1:90" ht="18" customHeight="1">
      <c r="A300" s="1"/>
      <c r="B300" s="1"/>
      <c r="C300" s="216"/>
      <c r="D300" s="287" t="str">
        <f t="shared" si="110"/>
        <v/>
      </c>
      <c r="E300" s="449" t="str">
        <f t="shared" si="111"/>
        <v/>
      </c>
      <c r="F300" s="450"/>
      <c r="G300" s="451"/>
      <c r="H300" s="452"/>
      <c r="I300" s="453"/>
      <c r="J300" s="453"/>
      <c r="K300" s="453"/>
      <c r="L300" s="453"/>
      <c r="M300" s="454"/>
      <c r="N300" s="455"/>
      <c r="O300" s="456"/>
      <c r="P300" s="456"/>
      <c r="Q300" s="456"/>
      <c r="R300" s="456"/>
      <c r="S300" s="456"/>
      <c r="T300" s="456"/>
      <c r="U300" s="456"/>
      <c r="V300" s="456"/>
      <c r="W300" s="456"/>
      <c r="X300" s="456"/>
      <c r="Y300" s="456"/>
      <c r="Z300" s="456"/>
      <c r="AA300" s="456"/>
      <c r="AB300" s="456"/>
      <c r="AC300" s="456"/>
      <c r="AD300" s="456"/>
      <c r="AE300" s="457"/>
      <c r="AF300" s="455"/>
      <c r="AG300" s="456"/>
      <c r="AH300" s="456"/>
      <c r="AI300" s="456"/>
      <c r="AJ300" s="456"/>
      <c r="AK300" s="456"/>
      <c r="AL300" s="456"/>
      <c r="AM300" s="456"/>
      <c r="AN300" s="457"/>
      <c r="AO300" s="455"/>
      <c r="AP300" s="456"/>
      <c r="AQ300" s="456"/>
      <c r="AR300" s="456"/>
      <c r="AS300" s="456"/>
      <c r="AT300" s="456"/>
      <c r="AU300" s="456"/>
      <c r="AV300" s="456"/>
      <c r="AW300" s="456"/>
      <c r="AX300" s="456"/>
      <c r="AY300" s="456"/>
      <c r="AZ300" s="456"/>
      <c r="BA300" s="456"/>
      <c r="BB300" s="456"/>
      <c r="BC300" s="456"/>
      <c r="BD300" s="456"/>
      <c r="BE300" s="456"/>
      <c r="BF300" s="456"/>
      <c r="BG300" s="457"/>
      <c r="BH300" s="458"/>
      <c r="BI300" s="459"/>
      <c r="BJ300" s="459"/>
      <c r="BK300" s="459"/>
      <c r="BL300" s="459"/>
      <c r="BM300" s="460"/>
      <c r="BN300" s="216"/>
      <c r="BO300" s="216"/>
      <c r="BP300" s="1"/>
      <c r="BQ300" s="120">
        <f>IF($F$3="","",IF(N300=$F$3,COUNTIF(BQ$23:BQ299,"&gt;0")+1,0))</f>
        <v>0</v>
      </c>
      <c r="BR300" s="1"/>
      <c r="BS300" s="20" t="str">
        <f>IF($N300="","",IF(VLOOKUP(VLOOKUP($N300,IMPOSTAZIONI!$E$6:$I$13,5,FALSE),IMPOSTAZIONI!$B$25:$N$32,3,FALSE)=0,"",VLOOKUP(VLOOKUP($N300,IMPOSTAZIONI!$E$6:$I$13,5,FALSE),IMPOSTAZIONI!$B$25:$N$32,3,FALSE)))</f>
        <v/>
      </c>
      <c r="BT300" s="20" t="str">
        <f>IF($N300="","",IF(VLOOKUP(VLOOKUP($N300,IMPOSTAZIONI!$E$6:$I$13,5,FALSE),IMPOSTAZIONI!$B$25:$N$32,6,FALSE)=0,"",VLOOKUP(VLOOKUP($N300,IMPOSTAZIONI!$E$6:$I$13,5,FALSE),IMPOSTAZIONI!$B$25:$N$32,6,FALSE)))</f>
        <v/>
      </c>
      <c r="BU300" s="20" t="str">
        <f>IF($N300="","",IF(VLOOKUP(VLOOKUP($N300,IMPOSTAZIONI!$E$6:$I$13,5,FALSE),IMPOSTAZIONI!$B$25:$N$32,9,FALSE)=0,"",VLOOKUP(VLOOKUP($N300,IMPOSTAZIONI!$E$6:$I$13,5,FALSE),IMPOSTAZIONI!$B$25:$N$32,9,FALSE)))</f>
        <v/>
      </c>
      <c r="BV300" s="20" t="str">
        <f>IF($N300="","",IF(VLOOKUP(VLOOKUP($N300,IMPOSTAZIONI!$E$6:$I$13,5,FALSE),IMPOSTAZIONI!$B$25:$N$32,12,FALSE)=0,"",VLOOKUP(VLOOKUP($N300,IMPOSTAZIONI!$E$6:$I$13,5,FALSE),IMPOSTAZIONI!$B$25:$N$32,12,FALSE)))</f>
        <v/>
      </c>
      <c r="BW300" s="221" t="str">
        <f t="shared" si="112"/>
        <v/>
      </c>
      <c r="BX300" s="221" t="str">
        <f t="shared" si="104"/>
        <v/>
      </c>
      <c r="BY300" s="221">
        <f t="shared" si="105"/>
        <v>0</v>
      </c>
      <c r="BZ300" s="231">
        <f t="shared" si="106"/>
        <v>0</v>
      </c>
      <c r="CA300" s="246">
        <f t="shared" si="107"/>
        <v>0</v>
      </c>
      <c r="CB300" s="246">
        <f t="shared" si="113"/>
        <v>0</v>
      </c>
      <c r="CC300" s="246" t="str">
        <f t="shared" si="114"/>
        <v/>
      </c>
      <c r="CD300" s="246">
        <f t="shared" si="108"/>
        <v>5</v>
      </c>
      <c r="CE300" s="246">
        <f t="shared" si="115"/>
        <v>0</v>
      </c>
      <c r="CF300" s="276">
        <f t="shared" si="109"/>
        <v>0</v>
      </c>
      <c r="CG300" s="277">
        <f t="shared" si="109"/>
        <v>0</v>
      </c>
      <c r="CH300" s="277">
        <f t="shared" si="109"/>
        <v>0</v>
      </c>
      <c r="CI300" s="278">
        <f t="shared" si="109"/>
        <v>0</v>
      </c>
      <c r="CJ300" s="280">
        <f t="shared" si="116"/>
        <v>0</v>
      </c>
      <c r="CK300" s="232">
        <f t="shared" si="103"/>
        <v>0</v>
      </c>
      <c r="CL300" s="1"/>
    </row>
    <row r="301" spans="1:90" ht="18" customHeight="1">
      <c r="A301" s="1"/>
      <c r="B301" s="1"/>
      <c r="C301" s="216"/>
      <c r="D301" s="287" t="str">
        <f t="shared" si="110"/>
        <v/>
      </c>
      <c r="E301" s="449" t="str">
        <f t="shared" si="111"/>
        <v/>
      </c>
      <c r="F301" s="450"/>
      <c r="G301" s="451"/>
      <c r="H301" s="452"/>
      <c r="I301" s="453"/>
      <c r="J301" s="453"/>
      <c r="K301" s="453"/>
      <c r="L301" s="453"/>
      <c r="M301" s="454"/>
      <c r="N301" s="455"/>
      <c r="O301" s="456"/>
      <c r="P301" s="456"/>
      <c r="Q301" s="456"/>
      <c r="R301" s="456"/>
      <c r="S301" s="456"/>
      <c r="T301" s="456"/>
      <c r="U301" s="456"/>
      <c r="V301" s="456"/>
      <c r="W301" s="456"/>
      <c r="X301" s="456"/>
      <c r="Y301" s="456"/>
      <c r="Z301" s="456"/>
      <c r="AA301" s="456"/>
      <c r="AB301" s="456"/>
      <c r="AC301" s="456"/>
      <c r="AD301" s="456"/>
      <c r="AE301" s="457"/>
      <c r="AF301" s="455"/>
      <c r="AG301" s="456"/>
      <c r="AH301" s="456"/>
      <c r="AI301" s="456"/>
      <c r="AJ301" s="456"/>
      <c r="AK301" s="456"/>
      <c r="AL301" s="456"/>
      <c r="AM301" s="456"/>
      <c r="AN301" s="457"/>
      <c r="AO301" s="455"/>
      <c r="AP301" s="456"/>
      <c r="AQ301" s="456"/>
      <c r="AR301" s="456"/>
      <c r="AS301" s="456"/>
      <c r="AT301" s="456"/>
      <c r="AU301" s="456"/>
      <c r="AV301" s="456"/>
      <c r="AW301" s="456"/>
      <c r="AX301" s="456"/>
      <c r="AY301" s="456"/>
      <c r="AZ301" s="456"/>
      <c r="BA301" s="456"/>
      <c r="BB301" s="456"/>
      <c r="BC301" s="456"/>
      <c r="BD301" s="456"/>
      <c r="BE301" s="456"/>
      <c r="BF301" s="456"/>
      <c r="BG301" s="457"/>
      <c r="BH301" s="458"/>
      <c r="BI301" s="459"/>
      <c r="BJ301" s="459"/>
      <c r="BK301" s="459"/>
      <c r="BL301" s="459"/>
      <c r="BM301" s="460"/>
      <c r="BN301" s="216"/>
      <c r="BO301" s="216"/>
      <c r="BP301" s="1"/>
      <c r="BQ301" s="120">
        <f>IF($F$3="","",IF(N301=$F$3,COUNTIF(BQ$23:BQ300,"&gt;0")+1,0))</f>
        <v>0</v>
      </c>
      <c r="BR301" s="1"/>
      <c r="BS301" s="20" t="str">
        <f>IF($N301="","",IF(VLOOKUP(VLOOKUP($N301,IMPOSTAZIONI!$E$6:$I$13,5,FALSE),IMPOSTAZIONI!$B$25:$N$32,3,FALSE)=0,"",VLOOKUP(VLOOKUP($N301,IMPOSTAZIONI!$E$6:$I$13,5,FALSE),IMPOSTAZIONI!$B$25:$N$32,3,FALSE)))</f>
        <v/>
      </c>
      <c r="BT301" s="20" t="str">
        <f>IF($N301="","",IF(VLOOKUP(VLOOKUP($N301,IMPOSTAZIONI!$E$6:$I$13,5,FALSE),IMPOSTAZIONI!$B$25:$N$32,6,FALSE)=0,"",VLOOKUP(VLOOKUP($N301,IMPOSTAZIONI!$E$6:$I$13,5,FALSE),IMPOSTAZIONI!$B$25:$N$32,6,FALSE)))</f>
        <v/>
      </c>
      <c r="BU301" s="20" t="str">
        <f>IF($N301="","",IF(VLOOKUP(VLOOKUP($N301,IMPOSTAZIONI!$E$6:$I$13,5,FALSE),IMPOSTAZIONI!$B$25:$N$32,9,FALSE)=0,"",VLOOKUP(VLOOKUP($N301,IMPOSTAZIONI!$E$6:$I$13,5,FALSE),IMPOSTAZIONI!$B$25:$N$32,9,FALSE)))</f>
        <v/>
      </c>
      <c r="BV301" s="20" t="str">
        <f>IF($N301="","",IF(VLOOKUP(VLOOKUP($N301,IMPOSTAZIONI!$E$6:$I$13,5,FALSE),IMPOSTAZIONI!$B$25:$N$32,12,FALSE)=0,"",VLOOKUP(VLOOKUP($N301,IMPOSTAZIONI!$E$6:$I$13,5,FALSE),IMPOSTAZIONI!$B$25:$N$32,12,FALSE)))</f>
        <v/>
      </c>
      <c r="BW301" s="221" t="str">
        <f t="shared" si="112"/>
        <v/>
      </c>
      <c r="BX301" s="221" t="str">
        <f t="shared" si="104"/>
        <v/>
      </c>
      <c r="BY301" s="221">
        <f t="shared" si="105"/>
        <v>0</v>
      </c>
      <c r="BZ301" s="231">
        <f t="shared" si="106"/>
        <v>0</v>
      </c>
      <c r="CA301" s="246">
        <f t="shared" si="107"/>
        <v>0</v>
      </c>
      <c r="CB301" s="246">
        <f t="shared" si="113"/>
        <v>0</v>
      </c>
      <c r="CC301" s="246" t="str">
        <f t="shared" si="114"/>
        <v/>
      </c>
      <c r="CD301" s="246">
        <f t="shared" si="108"/>
        <v>5</v>
      </c>
      <c r="CE301" s="246">
        <f t="shared" si="115"/>
        <v>0</v>
      </c>
      <c r="CF301" s="276">
        <f t="shared" si="109"/>
        <v>0</v>
      </c>
      <c r="CG301" s="277">
        <f t="shared" si="109"/>
        <v>0</v>
      </c>
      <c r="CH301" s="277">
        <f t="shared" si="109"/>
        <v>0</v>
      </c>
      <c r="CI301" s="278">
        <f t="shared" si="109"/>
        <v>0</v>
      </c>
      <c r="CJ301" s="280">
        <f t="shared" si="116"/>
        <v>0</v>
      </c>
      <c r="CK301" s="232">
        <f t="shared" si="103"/>
        <v>0</v>
      </c>
      <c r="CL301" s="1"/>
    </row>
    <row r="302" spans="1:90" ht="18" customHeight="1">
      <c r="A302" s="1"/>
      <c r="B302" s="1"/>
      <c r="C302" s="216"/>
      <c r="D302" s="287" t="str">
        <f t="shared" si="110"/>
        <v/>
      </c>
      <c r="E302" s="449" t="str">
        <f t="shared" si="111"/>
        <v/>
      </c>
      <c r="F302" s="450"/>
      <c r="G302" s="451"/>
      <c r="H302" s="452"/>
      <c r="I302" s="453"/>
      <c r="J302" s="453"/>
      <c r="K302" s="453"/>
      <c r="L302" s="453"/>
      <c r="M302" s="454"/>
      <c r="N302" s="455"/>
      <c r="O302" s="456"/>
      <c r="P302" s="456"/>
      <c r="Q302" s="456"/>
      <c r="R302" s="456"/>
      <c r="S302" s="456"/>
      <c r="T302" s="456"/>
      <c r="U302" s="456"/>
      <c r="V302" s="456"/>
      <c r="W302" s="456"/>
      <c r="X302" s="456"/>
      <c r="Y302" s="456"/>
      <c r="Z302" s="456"/>
      <c r="AA302" s="456"/>
      <c r="AB302" s="456"/>
      <c r="AC302" s="456"/>
      <c r="AD302" s="456"/>
      <c r="AE302" s="457"/>
      <c r="AF302" s="455"/>
      <c r="AG302" s="456"/>
      <c r="AH302" s="456"/>
      <c r="AI302" s="456"/>
      <c r="AJ302" s="456"/>
      <c r="AK302" s="456"/>
      <c r="AL302" s="456"/>
      <c r="AM302" s="456"/>
      <c r="AN302" s="457"/>
      <c r="AO302" s="455"/>
      <c r="AP302" s="456"/>
      <c r="AQ302" s="456"/>
      <c r="AR302" s="456"/>
      <c r="AS302" s="456"/>
      <c r="AT302" s="456"/>
      <c r="AU302" s="456"/>
      <c r="AV302" s="456"/>
      <c r="AW302" s="456"/>
      <c r="AX302" s="456"/>
      <c r="AY302" s="456"/>
      <c r="AZ302" s="456"/>
      <c r="BA302" s="456"/>
      <c r="BB302" s="456"/>
      <c r="BC302" s="456"/>
      <c r="BD302" s="456"/>
      <c r="BE302" s="456"/>
      <c r="BF302" s="456"/>
      <c r="BG302" s="457"/>
      <c r="BH302" s="458"/>
      <c r="BI302" s="459"/>
      <c r="BJ302" s="459"/>
      <c r="BK302" s="459"/>
      <c r="BL302" s="459"/>
      <c r="BM302" s="460"/>
      <c r="BN302" s="216"/>
      <c r="BO302" s="216"/>
      <c r="BP302" s="1"/>
      <c r="BQ302" s="120">
        <f>IF($F$3="","",IF(N302=$F$3,COUNTIF(BQ$23:BQ301,"&gt;0")+1,0))</f>
        <v>0</v>
      </c>
      <c r="BR302" s="1"/>
      <c r="BS302" s="20" t="str">
        <f>IF($N302="","",IF(VLOOKUP(VLOOKUP($N302,IMPOSTAZIONI!$E$6:$I$13,5,FALSE),IMPOSTAZIONI!$B$25:$N$32,3,FALSE)=0,"",VLOOKUP(VLOOKUP($N302,IMPOSTAZIONI!$E$6:$I$13,5,FALSE),IMPOSTAZIONI!$B$25:$N$32,3,FALSE)))</f>
        <v/>
      </c>
      <c r="BT302" s="20" t="str">
        <f>IF($N302="","",IF(VLOOKUP(VLOOKUP($N302,IMPOSTAZIONI!$E$6:$I$13,5,FALSE),IMPOSTAZIONI!$B$25:$N$32,6,FALSE)=0,"",VLOOKUP(VLOOKUP($N302,IMPOSTAZIONI!$E$6:$I$13,5,FALSE),IMPOSTAZIONI!$B$25:$N$32,6,FALSE)))</f>
        <v/>
      </c>
      <c r="BU302" s="20" t="str">
        <f>IF($N302="","",IF(VLOOKUP(VLOOKUP($N302,IMPOSTAZIONI!$E$6:$I$13,5,FALSE),IMPOSTAZIONI!$B$25:$N$32,9,FALSE)=0,"",VLOOKUP(VLOOKUP($N302,IMPOSTAZIONI!$E$6:$I$13,5,FALSE),IMPOSTAZIONI!$B$25:$N$32,9,FALSE)))</f>
        <v/>
      </c>
      <c r="BV302" s="20" t="str">
        <f>IF($N302="","",IF(VLOOKUP(VLOOKUP($N302,IMPOSTAZIONI!$E$6:$I$13,5,FALSE),IMPOSTAZIONI!$B$25:$N$32,12,FALSE)=0,"",VLOOKUP(VLOOKUP($N302,IMPOSTAZIONI!$E$6:$I$13,5,FALSE),IMPOSTAZIONI!$B$25:$N$32,12,FALSE)))</f>
        <v/>
      </c>
      <c r="BW302" s="221" t="str">
        <f t="shared" si="112"/>
        <v/>
      </c>
      <c r="BX302" s="221" t="str">
        <f t="shared" si="104"/>
        <v/>
      </c>
      <c r="BY302" s="221">
        <f t="shared" si="105"/>
        <v>0</v>
      </c>
      <c r="BZ302" s="231">
        <f t="shared" si="106"/>
        <v>0</v>
      </c>
      <c r="CA302" s="246">
        <f t="shared" si="107"/>
        <v>0</v>
      </c>
      <c r="CB302" s="246">
        <f t="shared" si="113"/>
        <v>0</v>
      </c>
      <c r="CC302" s="246" t="str">
        <f t="shared" si="114"/>
        <v/>
      </c>
      <c r="CD302" s="246">
        <f t="shared" si="108"/>
        <v>5</v>
      </c>
      <c r="CE302" s="246">
        <f t="shared" si="115"/>
        <v>0</v>
      </c>
      <c r="CF302" s="276">
        <f t="shared" si="109"/>
        <v>0</v>
      </c>
      <c r="CG302" s="277">
        <f t="shared" si="109"/>
        <v>0</v>
      </c>
      <c r="CH302" s="277">
        <f t="shared" si="109"/>
        <v>0</v>
      </c>
      <c r="CI302" s="278">
        <f t="shared" si="109"/>
        <v>0</v>
      </c>
      <c r="CJ302" s="280">
        <f t="shared" si="116"/>
        <v>0</v>
      </c>
      <c r="CK302" s="232">
        <f t="shared" si="103"/>
        <v>0</v>
      </c>
      <c r="CL302" s="1"/>
    </row>
    <row r="303" spans="1:90" ht="18" customHeight="1">
      <c r="A303" s="1"/>
      <c r="B303" s="1"/>
      <c r="C303" s="216"/>
      <c r="D303" s="287" t="str">
        <f t="shared" si="110"/>
        <v/>
      </c>
      <c r="E303" s="449" t="str">
        <f t="shared" si="111"/>
        <v/>
      </c>
      <c r="F303" s="450"/>
      <c r="G303" s="451"/>
      <c r="H303" s="452"/>
      <c r="I303" s="453"/>
      <c r="J303" s="453"/>
      <c r="K303" s="453"/>
      <c r="L303" s="453"/>
      <c r="M303" s="454"/>
      <c r="N303" s="455"/>
      <c r="O303" s="456"/>
      <c r="P303" s="456"/>
      <c r="Q303" s="456"/>
      <c r="R303" s="456"/>
      <c r="S303" s="456"/>
      <c r="T303" s="456"/>
      <c r="U303" s="456"/>
      <c r="V303" s="456"/>
      <c r="W303" s="456"/>
      <c r="X303" s="456"/>
      <c r="Y303" s="456"/>
      <c r="Z303" s="456"/>
      <c r="AA303" s="456"/>
      <c r="AB303" s="456"/>
      <c r="AC303" s="456"/>
      <c r="AD303" s="456"/>
      <c r="AE303" s="457"/>
      <c r="AF303" s="455"/>
      <c r="AG303" s="456"/>
      <c r="AH303" s="456"/>
      <c r="AI303" s="456"/>
      <c r="AJ303" s="456"/>
      <c r="AK303" s="456"/>
      <c r="AL303" s="456"/>
      <c r="AM303" s="456"/>
      <c r="AN303" s="457"/>
      <c r="AO303" s="455"/>
      <c r="AP303" s="456"/>
      <c r="AQ303" s="456"/>
      <c r="AR303" s="456"/>
      <c r="AS303" s="456"/>
      <c r="AT303" s="456"/>
      <c r="AU303" s="456"/>
      <c r="AV303" s="456"/>
      <c r="AW303" s="456"/>
      <c r="AX303" s="456"/>
      <c r="AY303" s="456"/>
      <c r="AZ303" s="456"/>
      <c r="BA303" s="456"/>
      <c r="BB303" s="456"/>
      <c r="BC303" s="456"/>
      <c r="BD303" s="456"/>
      <c r="BE303" s="456"/>
      <c r="BF303" s="456"/>
      <c r="BG303" s="457"/>
      <c r="BH303" s="458"/>
      <c r="BI303" s="459"/>
      <c r="BJ303" s="459"/>
      <c r="BK303" s="459"/>
      <c r="BL303" s="459"/>
      <c r="BM303" s="460"/>
      <c r="BN303" s="216"/>
      <c r="BO303" s="216"/>
      <c r="BP303" s="1"/>
      <c r="BQ303" s="120">
        <f>IF($F$3="","",IF(N303=$F$3,COUNTIF(BQ$23:BQ302,"&gt;0")+1,0))</f>
        <v>0</v>
      </c>
      <c r="BR303" s="1"/>
      <c r="BS303" s="20" t="str">
        <f>IF($N303="","",IF(VLOOKUP(VLOOKUP($N303,IMPOSTAZIONI!$E$6:$I$13,5,FALSE),IMPOSTAZIONI!$B$25:$N$32,3,FALSE)=0,"",VLOOKUP(VLOOKUP($N303,IMPOSTAZIONI!$E$6:$I$13,5,FALSE),IMPOSTAZIONI!$B$25:$N$32,3,FALSE)))</f>
        <v/>
      </c>
      <c r="BT303" s="20" t="str">
        <f>IF($N303="","",IF(VLOOKUP(VLOOKUP($N303,IMPOSTAZIONI!$E$6:$I$13,5,FALSE),IMPOSTAZIONI!$B$25:$N$32,6,FALSE)=0,"",VLOOKUP(VLOOKUP($N303,IMPOSTAZIONI!$E$6:$I$13,5,FALSE),IMPOSTAZIONI!$B$25:$N$32,6,FALSE)))</f>
        <v/>
      </c>
      <c r="BU303" s="20" t="str">
        <f>IF($N303="","",IF(VLOOKUP(VLOOKUP($N303,IMPOSTAZIONI!$E$6:$I$13,5,FALSE),IMPOSTAZIONI!$B$25:$N$32,9,FALSE)=0,"",VLOOKUP(VLOOKUP($N303,IMPOSTAZIONI!$E$6:$I$13,5,FALSE),IMPOSTAZIONI!$B$25:$N$32,9,FALSE)))</f>
        <v/>
      </c>
      <c r="BV303" s="20" t="str">
        <f>IF($N303="","",IF(VLOOKUP(VLOOKUP($N303,IMPOSTAZIONI!$E$6:$I$13,5,FALSE),IMPOSTAZIONI!$B$25:$N$32,12,FALSE)=0,"",VLOOKUP(VLOOKUP($N303,IMPOSTAZIONI!$E$6:$I$13,5,FALSE),IMPOSTAZIONI!$B$25:$N$32,12,FALSE)))</f>
        <v/>
      </c>
      <c r="BW303" s="221" t="str">
        <f t="shared" si="112"/>
        <v/>
      </c>
      <c r="BX303" s="221" t="str">
        <f t="shared" si="104"/>
        <v/>
      </c>
      <c r="BY303" s="221">
        <f t="shared" si="105"/>
        <v>0</v>
      </c>
      <c r="BZ303" s="231">
        <f t="shared" si="106"/>
        <v>0</v>
      </c>
      <c r="CA303" s="246">
        <f t="shared" si="107"/>
        <v>0</v>
      </c>
      <c r="CB303" s="246">
        <f t="shared" si="113"/>
        <v>0</v>
      </c>
      <c r="CC303" s="246" t="str">
        <f t="shared" si="114"/>
        <v/>
      </c>
      <c r="CD303" s="246">
        <f t="shared" si="108"/>
        <v>5</v>
      </c>
      <c r="CE303" s="246">
        <f t="shared" si="115"/>
        <v>0</v>
      </c>
      <c r="CF303" s="276">
        <f t="shared" ref="CF303:CI322" si="117">COUNTIF($CE$23:$CE$3022,CONCATENATE($CD303,CF$21))</f>
        <v>0</v>
      </c>
      <c r="CG303" s="277">
        <f t="shared" si="117"/>
        <v>0</v>
      </c>
      <c r="CH303" s="277">
        <f t="shared" si="117"/>
        <v>0</v>
      </c>
      <c r="CI303" s="278">
        <f t="shared" si="117"/>
        <v>0</v>
      </c>
      <c r="CJ303" s="280">
        <f t="shared" si="116"/>
        <v>0</v>
      </c>
      <c r="CK303" s="232">
        <f t="shared" si="103"/>
        <v>0</v>
      </c>
      <c r="CL303" s="1"/>
    </row>
    <row r="304" spans="1:90" ht="18" customHeight="1">
      <c r="A304" s="1"/>
      <c r="B304" s="1"/>
      <c r="C304" s="216"/>
      <c r="D304" s="287" t="str">
        <f t="shared" si="110"/>
        <v/>
      </c>
      <c r="E304" s="449" t="str">
        <f t="shared" si="111"/>
        <v/>
      </c>
      <c r="F304" s="450"/>
      <c r="G304" s="451"/>
      <c r="H304" s="452"/>
      <c r="I304" s="453"/>
      <c r="J304" s="453"/>
      <c r="K304" s="453"/>
      <c r="L304" s="453"/>
      <c r="M304" s="454"/>
      <c r="N304" s="455"/>
      <c r="O304" s="456"/>
      <c r="P304" s="456"/>
      <c r="Q304" s="456"/>
      <c r="R304" s="456"/>
      <c r="S304" s="456"/>
      <c r="T304" s="456"/>
      <c r="U304" s="456"/>
      <c r="V304" s="456"/>
      <c r="W304" s="456"/>
      <c r="X304" s="456"/>
      <c r="Y304" s="456"/>
      <c r="Z304" s="456"/>
      <c r="AA304" s="456"/>
      <c r="AB304" s="456"/>
      <c r="AC304" s="456"/>
      <c r="AD304" s="456"/>
      <c r="AE304" s="457"/>
      <c r="AF304" s="455"/>
      <c r="AG304" s="456"/>
      <c r="AH304" s="456"/>
      <c r="AI304" s="456"/>
      <c r="AJ304" s="456"/>
      <c r="AK304" s="456"/>
      <c r="AL304" s="456"/>
      <c r="AM304" s="456"/>
      <c r="AN304" s="457"/>
      <c r="AO304" s="455"/>
      <c r="AP304" s="456"/>
      <c r="AQ304" s="456"/>
      <c r="AR304" s="456"/>
      <c r="AS304" s="456"/>
      <c r="AT304" s="456"/>
      <c r="AU304" s="456"/>
      <c r="AV304" s="456"/>
      <c r="AW304" s="456"/>
      <c r="AX304" s="456"/>
      <c r="AY304" s="456"/>
      <c r="AZ304" s="456"/>
      <c r="BA304" s="456"/>
      <c r="BB304" s="456"/>
      <c r="BC304" s="456"/>
      <c r="BD304" s="456"/>
      <c r="BE304" s="456"/>
      <c r="BF304" s="456"/>
      <c r="BG304" s="457"/>
      <c r="BH304" s="458"/>
      <c r="BI304" s="459"/>
      <c r="BJ304" s="459"/>
      <c r="BK304" s="459"/>
      <c r="BL304" s="459"/>
      <c r="BM304" s="460"/>
      <c r="BN304" s="216"/>
      <c r="BO304" s="216"/>
      <c r="BP304" s="1"/>
      <c r="BQ304" s="120">
        <f>IF($F$3="","",IF(N304=$F$3,COUNTIF(BQ$23:BQ303,"&gt;0")+1,0))</f>
        <v>0</v>
      </c>
      <c r="BR304" s="1"/>
      <c r="BS304" s="20" t="str">
        <f>IF($N304="","",IF(VLOOKUP(VLOOKUP($N304,IMPOSTAZIONI!$E$6:$I$13,5,FALSE),IMPOSTAZIONI!$B$25:$N$32,3,FALSE)=0,"",VLOOKUP(VLOOKUP($N304,IMPOSTAZIONI!$E$6:$I$13,5,FALSE),IMPOSTAZIONI!$B$25:$N$32,3,FALSE)))</f>
        <v/>
      </c>
      <c r="BT304" s="20" t="str">
        <f>IF($N304="","",IF(VLOOKUP(VLOOKUP($N304,IMPOSTAZIONI!$E$6:$I$13,5,FALSE),IMPOSTAZIONI!$B$25:$N$32,6,FALSE)=0,"",VLOOKUP(VLOOKUP($N304,IMPOSTAZIONI!$E$6:$I$13,5,FALSE),IMPOSTAZIONI!$B$25:$N$32,6,FALSE)))</f>
        <v/>
      </c>
      <c r="BU304" s="20" t="str">
        <f>IF($N304="","",IF(VLOOKUP(VLOOKUP($N304,IMPOSTAZIONI!$E$6:$I$13,5,FALSE),IMPOSTAZIONI!$B$25:$N$32,9,FALSE)=0,"",VLOOKUP(VLOOKUP($N304,IMPOSTAZIONI!$E$6:$I$13,5,FALSE),IMPOSTAZIONI!$B$25:$N$32,9,FALSE)))</f>
        <v/>
      </c>
      <c r="BV304" s="20" t="str">
        <f>IF($N304="","",IF(VLOOKUP(VLOOKUP($N304,IMPOSTAZIONI!$E$6:$I$13,5,FALSE),IMPOSTAZIONI!$B$25:$N$32,12,FALSE)=0,"",VLOOKUP(VLOOKUP($N304,IMPOSTAZIONI!$E$6:$I$13,5,FALSE),IMPOSTAZIONI!$B$25:$N$32,12,FALSE)))</f>
        <v/>
      </c>
      <c r="BW304" s="221" t="str">
        <f t="shared" si="112"/>
        <v/>
      </c>
      <c r="BX304" s="221" t="str">
        <f t="shared" si="104"/>
        <v/>
      </c>
      <c r="BY304" s="221">
        <f t="shared" si="105"/>
        <v>0</v>
      </c>
      <c r="BZ304" s="231">
        <f t="shared" si="106"/>
        <v>0</v>
      </c>
      <c r="CA304" s="246">
        <f t="shared" si="107"/>
        <v>0</v>
      </c>
      <c r="CB304" s="246">
        <f t="shared" si="113"/>
        <v>0</v>
      </c>
      <c r="CC304" s="246" t="str">
        <f t="shared" si="114"/>
        <v/>
      </c>
      <c r="CD304" s="246">
        <f t="shared" si="108"/>
        <v>5</v>
      </c>
      <c r="CE304" s="246">
        <f t="shared" si="115"/>
        <v>0</v>
      </c>
      <c r="CF304" s="276">
        <f t="shared" si="117"/>
        <v>0</v>
      </c>
      <c r="CG304" s="277">
        <f t="shared" si="117"/>
        <v>0</v>
      </c>
      <c r="CH304" s="277">
        <f t="shared" si="117"/>
        <v>0</v>
      </c>
      <c r="CI304" s="278">
        <f t="shared" si="117"/>
        <v>0</v>
      </c>
      <c r="CJ304" s="280">
        <f t="shared" si="116"/>
        <v>0</v>
      </c>
      <c r="CK304" s="232">
        <f t="shared" si="103"/>
        <v>0</v>
      </c>
      <c r="CL304" s="1"/>
    </row>
    <row r="305" spans="1:90" ht="18" customHeight="1">
      <c r="A305" s="1"/>
      <c r="B305" s="1"/>
      <c r="C305" s="216"/>
      <c r="D305" s="287" t="str">
        <f t="shared" si="110"/>
        <v/>
      </c>
      <c r="E305" s="449" t="str">
        <f t="shared" si="111"/>
        <v/>
      </c>
      <c r="F305" s="450"/>
      <c r="G305" s="451"/>
      <c r="H305" s="452"/>
      <c r="I305" s="453"/>
      <c r="J305" s="453"/>
      <c r="K305" s="453"/>
      <c r="L305" s="453"/>
      <c r="M305" s="454"/>
      <c r="N305" s="455"/>
      <c r="O305" s="456"/>
      <c r="P305" s="456"/>
      <c r="Q305" s="456"/>
      <c r="R305" s="456"/>
      <c r="S305" s="456"/>
      <c r="T305" s="456"/>
      <c r="U305" s="456"/>
      <c r="V305" s="456"/>
      <c r="W305" s="456"/>
      <c r="X305" s="456"/>
      <c r="Y305" s="456"/>
      <c r="Z305" s="456"/>
      <c r="AA305" s="456"/>
      <c r="AB305" s="456"/>
      <c r="AC305" s="456"/>
      <c r="AD305" s="456"/>
      <c r="AE305" s="457"/>
      <c r="AF305" s="455"/>
      <c r="AG305" s="456"/>
      <c r="AH305" s="456"/>
      <c r="AI305" s="456"/>
      <c r="AJ305" s="456"/>
      <c r="AK305" s="456"/>
      <c r="AL305" s="456"/>
      <c r="AM305" s="456"/>
      <c r="AN305" s="457"/>
      <c r="AO305" s="455"/>
      <c r="AP305" s="456"/>
      <c r="AQ305" s="456"/>
      <c r="AR305" s="456"/>
      <c r="AS305" s="456"/>
      <c r="AT305" s="456"/>
      <c r="AU305" s="456"/>
      <c r="AV305" s="456"/>
      <c r="AW305" s="456"/>
      <c r="AX305" s="456"/>
      <c r="AY305" s="456"/>
      <c r="AZ305" s="456"/>
      <c r="BA305" s="456"/>
      <c r="BB305" s="456"/>
      <c r="BC305" s="456"/>
      <c r="BD305" s="456"/>
      <c r="BE305" s="456"/>
      <c r="BF305" s="456"/>
      <c r="BG305" s="457"/>
      <c r="BH305" s="458"/>
      <c r="BI305" s="459"/>
      <c r="BJ305" s="459"/>
      <c r="BK305" s="459"/>
      <c r="BL305" s="459"/>
      <c r="BM305" s="460"/>
      <c r="BN305" s="216"/>
      <c r="BO305" s="216"/>
      <c r="BP305" s="1"/>
      <c r="BQ305" s="120">
        <f>IF($F$3="","",IF(N305=$F$3,COUNTIF(BQ$23:BQ304,"&gt;0")+1,0))</f>
        <v>0</v>
      </c>
      <c r="BR305" s="1"/>
      <c r="BS305" s="20" t="str">
        <f>IF($N305="","",IF(VLOOKUP(VLOOKUP($N305,IMPOSTAZIONI!$E$6:$I$13,5,FALSE),IMPOSTAZIONI!$B$25:$N$32,3,FALSE)=0,"",VLOOKUP(VLOOKUP($N305,IMPOSTAZIONI!$E$6:$I$13,5,FALSE),IMPOSTAZIONI!$B$25:$N$32,3,FALSE)))</f>
        <v/>
      </c>
      <c r="BT305" s="20" t="str">
        <f>IF($N305="","",IF(VLOOKUP(VLOOKUP($N305,IMPOSTAZIONI!$E$6:$I$13,5,FALSE),IMPOSTAZIONI!$B$25:$N$32,6,FALSE)=0,"",VLOOKUP(VLOOKUP($N305,IMPOSTAZIONI!$E$6:$I$13,5,FALSE),IMPOSTAZIONI!$B$25:$N$32,6,FALSE)))</f>
        <v/>
      </c>
      <c r="BU305" s="20" t="str">
        <f>IF($N305="","",IF(VLOOKUP(VLOOKUP($N305,IMPOSTAZIONI!$E$6:$I$13,5,FALSE),IMPOSTAZIONI!$B$25:$N$32,9,FALSE)=0,"",VLOOKUP(VLOOKUP($N305,IMPOSTAZIONI!$E$6:$I$13,5,FALSE),IMPOSTAZIONI!$B$25:$N$32,9,FALSE)))</f>
        <v/>
      </c>
      <c r="BV305" s="20" t="str">
        <f>IF($N305="","",IF(VLOOKUP(VLOOKUP($N305,IMPOSTAZIONI!$E$6:$I$13,5,FALSE),IMPOSTAZIONI!$B$25:$N$32,12,FALSE)=0,"",VLOOKUP(VLOOKUP($N305,IMPOSTAZIONI!$E$6:$I$13,5,FALSE),IMPOSTAZIONI!$B$25:$N$32,12,FALSE)))</f>
        <v/>
      </c>
      <c r="BW305" s="221" t="str">
        <f t="shared" si="112"/>
        <v/>
      </c>
      <c r="BX305" s="221" t="str">
        <f t="shared" si="104"/>
        <v/>
      </c>
      <c r="BY305" s="221">
        <f t="shared" si="105"/>
        <v>0</v>
      </c>
      <c r="BZ305" s="231">
        <f t="shared" si="106"/>
        <v>0</v>
      </c>
      <c r="CA305" s="246">
        <f t="shared" si="107"/>
        <v>0</v>
      </c>
      <c r="CB305" s="246">
        <f t="shared" si="113"/>
        <v>0</v>
      </c>
      <c r="CC305" s="246" t="str">
        <f t="shared" si="114"/>
        <v/>
      </c>
      <c r="CD305" s="246">
        <f t="shared" si="108"/>
        <v>5</v>
      </c>
      <c r="CE305" s="246">
        <f t="shared" si="115"/>
        <v>0</v>
      </c>
      <c r="CF305" s="276">
        <f t="shared" si="117"/>
        <v>0</v>
      </c>
      <c r="CG305" s="277">
        <f t="shared" si="117"/>
        <v>0</v>
      </c>
      <c r="CH305" s="277">
        <f t="shared" si="117"/>
        <v>0</v>
      </c>
      <c r="CI305" s="278">
        <f t="shared" si="117"/>
        <v>0</v>
      </c>
      <c r="CJ305" s="280">
        <f t="shared" si="116"/>
        <v>0</v>
      </c>
      <c r="CK305" s="232">
        <f t="shared" si="103"/>
        <v>0</v>
      </c>
      <c r="CL305" s="1"/>
    </row>
    <row r="306" spans="1:90" ht="18" customHeight="1">
      <c r="A306" s="1"/>
      <c r="B306" s="1"/>
      <c r="C306" s="216"/>
      <c r="D306" s="287" t="str">
        <f t="shared" si="110"/>
        <v/>
      </c>
      <c r="E306" s="449" t="str">
        <f t="shared" si="111"/>
        <v/>
      </c>
      <c r="F306" s="450"/>
      <c r="G306" s="451"/>
      <c r="H306" s="452"/>
      <c r="I306" s="453"/>
      <c r="J306" s="453"/>
      <c r="K306" s="453"/>
      <c r="L306" s="453"/>
      <c r="M306" s="454"/>
      <c r="N306" s="455"/>
      <c r="O306" s="456"/>
      <c r="P306" s="456"/>
      <c r="Q306" s="456"/>
      <c r="R306" s="456"/>
      <c r="S306" s="456"/>
      <c r="T306" s="456"/>
      <c r="U306" s="456"/>
      <c r="V306" s="456"/>
      <c r="W306" s="456"/>
      <c r="X306" s="456"/>
      <c r="Y306" s="456"/>
      <c r="Z306" s="456"/>
      <c r="AA306" s="456"/>
      <c r="AB306" s="456"/>
      <c r="AC306" s="456"/>
      <c r="AD306" s="456"/>
      <c r="AE306" s="457"/>
      <c r="AF306" s="455"/>
      <c r="AG306" s="456"/>
      <c r="AH306" s="456"/>
      <c r="AI306" s="456"/>
      <c r="AJ306" s="456"/>
      <c r="AK306" s="456"/>
      <c r="AL306" s="456"/>
      <c r="AM306" s="456"/>
      <c r="AN306" s="457"/>
      <c r="AO306" s="455"/>
      <c r="AP306" s="456"/>
      <c r="AQ306" s="456"/>
      <c r="AR306" s="456"/>
      <c r="AS306" s="456"/>
      <c r="AT306" s="456"/>
      <c r="AU306" s="456"/>
      <c r="AV306" s="456"/>
      <c r="AW306" s="456"/>
      <c r="AX306" s="456"/>
      <c r="AY306" s="456"/>
      <c r="AZ306" s="456"/>
      <c r="BA306" s="456"/>
      <c r="BB306" s="456"/>
      <c r="BC306" s="456"/>
      <c r="BD306" s="456"/>
      <c r="BE306" s="456"/>
      <c r="BF306" s="456"/>
      <c r="BG306" s="457"/>
      <c r="BH306" s="458"/>
      <c r="BI306" s="459"/>
      <c r="BJ306" s="459"/>
      <c r="BK306" s="459"/>
      <c r="BL306" s="459"/>
      <c r="BM306" s="460"/>
      <c r="BN306" s="216"/>
      <c r="BO306" s="216"/>
      <c r="BP306" s="1"/>
      <c r="BQ306" s="120">
        <f>IF($F$3="","",IF(N306=$F$3,COUNTIF(BQ$23:BQ305,"&gt;0")+1,0))</f>
        <v>0</v>
      </c>
      <c r="BR306" s="1"/>
      <c r="BS306" s="20" t="str">
        <f>IF($N306="","",IF(VLOOKUP(VLOOKUP($N306,IMPOSTAZIONI!$E$6:$I$13,5,FALSE),IMPOSTAZIONI!$B$25:$N$32,3,FALSE)=0,"",VLOOKUP(VLOOKUP($N306,IMPOSTAZIONI!$E$6:$I$13,5,FALSE),IMPOSTAZIONI!$B$25:$N$32,3,FALSE)))</f>
        <v/>
      </c>
      <c r="BT306" s="20" t="str">
        <f>IF($N306="","",IF(VLOOKUP(VLOOKUP($N306,IMPOSTAZIONI!$E$6:$I$13,5,FALSE),IMPOSTAZIONI!$B$25:$N$32,6,FALSE)=0,"",VLOOKUP(VLOOKUP($N306,IMPOSTAZIONI!$E$6:$I$13,5,FALSE),IMPOSTAZIONI!$B$25:$N$32,6,FALSE)))</f>
        <v/>
      </c>
      <c r="BU306" s="20" t="str">
        <f>IF($N306="","",IF(VLOOKUP(VLOOKUP($N306,IMPOSTAZIONI!$E$6:$I$13,5,FALSE),IMPOSTAZIONI!$B$25:$N$32,9,FALSE)=0,"",VLOOKUP(VLOOKUP($N306,IMPOSTAZIONI!$E$6:$I$13,5,FALSE),IMPOSTAZIONI!$B$25:$N$32,9,FALSE)))</f>
        <v/>
      </c>
      <c r="BV306" s="20" t="str">
        <f>IF($N306="","",IF(VLOOKUP(VLOOKUP($N306,IMPOSTAZIONI!$E$6:$I$13,5,FALSE),IMPOSTAZIONI!$B$25:$N$32,12,FALSE)=0,"",VLOOKUP(VLOOKUP($N306,IMPOSTAZIONI!$E$6:$I$13,5,FALSE),IMPOSTAZIONI!$B$25:$N$32,12,FALSE)))</f>
        <v/>
      </c>
      <c r="BW306" s="221" t="str">
        <f t="shared" si="112"/>
        <v/>
      </c>
      <c r="BX306" s="221" t="str">
        <f t="shared" si="104"/>
        <v/>
      </c>
      <c r="BY306" s="221">
        <f t="shared" si="105"/>
        <v>0</v>
      </c>
      <c r="BZ306" s="231">
        <f t="shared" si="106"/>
        <v>0</v>
      </c>
      <c r="CA306" s="246">
        <f t="shared" si="107"/>
        <v>0</v>
      </c>
      <c r="CB306" s="246">
        <f t="shared" si="113"/>
        <v>0</v>
      </c>
      <c r="CC306" s="246" t="str">
        <f t="shared" si="114"/>
        <v/>
      </c>
      <c r="CD306" s="246">
        <f t="shared" si="108"/>
        <v>5</v>
      </c>
      <c r="CE306" s="246">
        <f t="shared" si="115"/>
        <v>0</v>
      </c>
      <c r="CF306" s="276">
        <f t="shared" si="117"/>
        <v>0</v>
      </c>
      <c r="CG306" s="277">
        <f t="shared" si="117"/>
        <v>0</v>
      </c>
      <c r="CH306" s="277">
        <f t="shared" si="117"/>
        <v>0</v>
      </c>
      <c r="CI306" s="278">
        <f t="shared" si="117"/>
        <v>0</v>
      </c>
      <c r="CJ306" s="280">
        <f t="shared" si="116"/>
        <v>0</v>
      </c>
      <c r="CK306" s="232">
        <f t="shared" si="103"/>
        <v>0</v>
      </c>
      <c r="CL306" s="1"/>
    </row>
    <row r="307" spans="1:90" ht="18" customHeight="1">
      <c r="A307" s="1"/>
      <c r="B307" s="1"/>
      <c r="C307" s="216"/>
      <c r="D307" s="287" t="str">
        <f t="shared" si="110"/>
        <v/>
      </c>
      <c r="E307" s="449" t="str">
        <f t="shared" si="111"/>
        <v/>
      </c>
      <c r="F307" s="450"/>
      <c r="G307" s="451"/>
      <c r="H307" s="452"/>
      <c r="I307" s="453"/>
      <c r="J307" s="453"/>
      <c r="K307" s="453"/>
      <c r="L307" s="453"/>
      <c r="M307" s="454"/>
      <c r="N307" s="455"/>
      <c r="O307" s="456"/>
      <c r="P307" s="456"/>
      <c r="Q307" s="456"/>
      <c r="R307" s="456"/>
      <c r="S307" s="456"/>
      <c r="T307" s="456"/>
      <c r="U307" s="456"/>
      <c r="V307" s="456"/>
      <c r="W307" s="456"/>
      <c r="X307" s="456"/>
      <c r="Y307" s="456"/>
      <c r="Z307" s="456"/>
      <c r="AA307" s="456"/>
      <c r="AB307" s="456"/>
      <c r="AC307" s="456"/>
      <c r="AD307" s="456"/>
      <c r="AE307" s="457"/>
      <c r="AF307" s="455"/>
      <c r="AG307" s="456"/>
      <c r="AH307" s="456"/>
      <c r="AI307" s="456"/>
      <c r="AJ307" s="456"/>
      <c r="AK307" s="456"/>
      <c r="AL307" s="456"/>
      <c r="AM307" s="456"/>
      <c r="AN307" s="457"/>
      <c r="AO307" s="455"/>
      <c r="AP307" s="456"/>
      <c r="AQ307" s="456"/>
      <c r="AR307" s="456"/>
      <c r="AS307" s="456"/>
      <c r="AT307" s="456"/>
      <c r="AU307" s="456"/>
      <c r="AV307" s="456"/>
      <c r="AW307" s="456"/>
      <c r="AX307" s="456"/>
      <c r="AY307" s="456"/>
      <c r="AZ307" s="456"/>
      <c r="BA307" s="456"/>
      <c r="BB307" s="456"/>
      <c r="BC307" s="456"/>
      <c r="BD307" s="456"/>
      <c r="BE307" s="456"/>
      <c r="BF307" s="456"/>
      <c r="BG307" s="457"/>
      <c r="BH307" s="458"/>
      <c r="BI307" s="459"/>
      <c r="BJ307" s="459"/>
      <c r="BK307" s="459"/>
      <c r="BL307" s="459"/>
      <c r="BM307" s="460"/>
      <c r="BN307" s="216"/>
      <c r="BO307" s="216"/>
      <c r="BP307" s="1"/>
      <c r="BQ307" s="120">
        <f>IF($F$3="","",IF(N307=$F$3,COUNTIF(BQ$23:BQ306,"&gt;0")+1,0))</f>
        <v>0</v>
      </c>
      <c r="BR307" s="1"/>
      <c r="BS307" s="20" t="str">
        <f>IF($N307="","",IF(VLOOKUP(VLOOKUP($N307,IMPOSTAZIONI!$E$6:$I$13,5,FALSE),IMPOSTAZIONI!$B$25:$N$32,3,FALSE)=0,"",VLOOKUP(VLOOKUP($N307,IMPOSTAZIONI!$E$6:$I$13,5,FALSE),IMPOSTAZIONI!$B$25:$N$32,3,FALSE)))</f>
        <v/>
      </c>
      <c r="BT307" s="20" t="str">
        <f>IF($N307="","",IF(VLOOKUP(VLOOKUP($N307,IMPOSTAZIONI!$E$6:$I$13,5,FALSE),IMPOSTAZIONI!$B$25:$N$32,6,FALSE)=0,"",VLOOKUP(VLOOKUP($N307,IMPOSTAZIONI!$E$6:$I$13,5,FALSE),IMPOSTAZIONI!$B$25:$N$32,6,FALSE)))</f>
        <v/>
      </c>
      <c r="BU307" s="20" t="str">
        <f>IF($N307="","",IF(VLOOKUP(VLOOKUP($N307,IMPOSTAZIONI!$E$6:$I$13,5,FALSE),IMPOSTAZIONI!$B$25:$N$32,9,FALSE)=0,"",VLOOKUP(VLOOKUP($N307,IMPOSTAZIONI!$E$6:$I$13,5,FALSE),IMPOSTAZIONI!$B$25:$N$32,9,FALSE)))</f>
        <v/>
      </c>
      <c r="BV307" s="20" t="str">
        <f>IF($N307="","",IF(VLOOKUP(VLOOKUP($N307,IMPOSTAZIONI!$E$6:$I$13,5,FALSE),IMPOSTAZIONI!$B$25:$N$32,12,FALSE)=0,"",VLOOKUP(VLOOKUP($N307,IMPOSTAZIONI!$E$6:$I$13,5,FALSE),IMPOSTAZIONI!$B$25:$N$32,12,FALSE)))</f>
        <v/>
      </c>
      <c r="BW307" s="221" t="str">
        <f t="shared" si="112"/>
        <v/>
      </c>
      <c r="BX307" s="221" t="str">
        <f t="shared" si="104"/>
        <v/>
      </c>
      <c r="BY307" s="221">
        <f t="shared" si="105"/>
        <v>0</v>
      </c>
      <c r="BZ307" s="231">
        <f t="shared" si="106"/>
        <v>0</v>
      </c>
      <c r="CA307" s="246">
        <f t="shared" si="107"/>
        <v>0</v>
      </c>
      <c r="CB307" s="246">
        <f t="shared" si="113"/>
        <v>0</v>
      </c>
      <c r="CC307" s="246" t="str">
        <f t="shared" si="114"/>
        <v/>
      </c>
      <c r="CD307" s="246">
        <f t="shared" si="108"/>
        <v>5</v>
      </c>
      <c r="CE307" s="246">
        <f t="shared" si="115"/>
        <v>0</v>
      </c>
      <c r="CF307" s="276">
        <f t="shared" si="117"/>
        <v>0</v>
      </c>
      <c r="CG307" s="277">
        <f t="shared" si="117"/>
        <v>0</v>
      </c>
      <c r="CH307" s="277">
        <f t="shared" si="117"/>
        <v>0</v>
      </c>
      <c r="CI307" s="278">
        <f t="shared" si="117"/>
        <v>0</v>
      </c>
      <c r="CJ307" s="280">
        <f t="shared" si="116"/>
        <v>0</v>
      </c>
      <c r="CK307" s="232">
        <f t="shared" si="103"/>
        <v>0</v>
      </c>
      <c r="CL307" s="1"/>
    </row>
    <row r="308" spans="1:90" ht="18" customHeight="1">
      <c r="A308" s="1"/>
      <c r="B308" s="1"/>
      <c r="C308" s="216"/>
      <c r="D308" s="287" t="str">
        <f t="shared" si="110"/>
        <v/>
      </c>
      <c r="E308" s="449" t="str">
        <f t="shared" si="111"/>
        <v/>
      </c>
      <c r="F308" s="450"/>
      <c r="G308" s="451"/>
      <c r="H308" s="452"/>
      <c r="I308" s="453"/>
      <c r="J308" s="453"/>
      <c r="K308" s="453"/>
      <c r="L308" s="453"/>
      <c r="M308" s="454"/>
      <c r="N308" s="455"/>
      <c r="O308" s="456"/>
      <c r="P308" s="456"/>
      <c r="Q308" s="456"/>
      <c r="R308" s="456"/>
      <c r="S308" s="456"/>
      <c r="T308" s="456"/>
      <c r="U308" s="456"/>
      <c r="V308" s="456"/>
      <c r="W308" s="456"/>
      <c r="X308" s="456"/>
      <c r="Y308" s="456"/>
      <c r="Z308" s="456"/>
      <c r="AA308" s="456"/>
      <c r="AB308" s="456"/>
      <c r="AC308" s="456"/>
      <c r="AD308" s="456"/>
      <c r="AE308" s="457"/>
      <c r="AF308" s="455"/>
      <c r="AG308" s="456"/>
      <c r="AH308" s="456"/>
      <c r="AI308" s="456"/>
      <c r="AJ308" s="456"/>
      <c r="AK308" s="456"/>
      <c r="AL308" s="456"/>
      <c r="AM308" s="456"/>
      <c r="AN308" s="457"/>
      <c r="AO308" s="455"/>
      <c r="AP308" s="456"/>
      <c r="AQ308" s="456"/>
      <c r="AR308" s="456"/>
      <c r="AS308" s="456"/>
      <c r="AT308" s="456"/>
      <c r="AU308" s="456"/>
      <c r="AV308" s="456"/>
      <c r="AW308" s="456"/>
      <c r="AX308" s="456"/>
      <c r="AY308" s="456"/>
      <c r="AZ308" s="456"/>
      <c r="BA308" s="456"/>
      <c r="BB308" s="456"/>
      <c r="BC308" s="456"/>
      <c r="BD308" s="456"/>
      <c r="BE308" s="456"/>
      <c r="BF308" s="456"/>
      <c r="BG308" s="457"/>
      <c r="BH308" s="458"/>
      <c r="BI308" s="459"/>
      <c r="BJ308" s="459"/>
      <c r="BK308" s="459"/>
      <c r="BL308" s="459"/>
      <c r="BM308" s="460"/>
      <c r="BN308" s="216"/>
      <c r="BO308" s="216"/>
      <c r="BP308" s="1"/>
      <c r="BQ308" s="120">
        <f>IF($F$3="","",IF(N308=$F$3,COUNTIF(BQ$23:BQ307,"&gt;0")+1,0))</f>
        <v>0</v>
      </c>
      <c r="BR308" s="1"/>
      <c r="BS308" s="20" t="str">
        <f>IF($N308="","",IF(VLOOKUP(VLOOKUP($N308,IMPOSTAZIONI!$E$6:$I$13,5,FALSE),IMPOSTAZIONI!$B$25:$N$32,3,FALSE)=0,"",VLOOKUP(VLOOKUP($N308,IMPOSTAZIONI!$E$6:$I$13,5,FALSE),IMPOSTAZIONI!$B$25:$N$32,3,FALSE)))</f>
        <v/>
      </c>
      <c r="BT308" s="20" t="str">
        <f>IF($N308="","",IF(VLOOKUP(VLOOKUP($N308,IMPOSTAZIONI!$E$6:$I$13,5,FALSE),IMPOSTAZIONI!$B$25:$N$32,6,FALSE)=0,"",VLOOKUP(VLOOKUP($N308,IMPOSTAZIONI!$E$6:$I$13,5,FALSE),IMPOSTAZIONI!$B$25:$N$32,6,FALSE)))</f>
        <v/>
      </c>
      <c r="BU308" s="20" t="str">
        <f>IF($N308="","",IF(VLOOKUP(VLOOKUP($N308,IMPOSTAZIONI!$E$6:$I$13,5,FALSE),IMPOSTAZIONI!$B$25:$N$32,9,FALSE)=0,"",VLOOKUP(VLOOKUP($N308,IMPOSTAZIONI!$E$6:$I$13,5,FALSE),IMPOSTAZIONI!$B$25:$N$32,9,FALSE)))</f>
        <v/>
      </c>
      <c r="BV308" s="20" t="str">
        <f>IF($N308="","",IF(VLOOKUP(VLOOKUP($N308,IMPOSTAZIONI!$E$6:$I$13,5,FALSE),IMPOSTAZIONI!$B$25:$N$32,12,FALSE)=0,"",VLOOKUP(VLOOKUP($N308,IMPOSTAZIONI!$E$6:$I$13,5,FALSE),IMPOSTAZIONI!$B$25:$N$32,12,FALSE)))</f>
        <v/>
      </c>
      <c r="BW308" s="221" t="str">
        <f t="shared" si="112"/>
        <v/>
      </c>
      <c r="BX308" s="221" t="str">
        <f t="shared" si="104"/>
        <v/>
      </c>
      <c r="BY308" s="221">
        <f t="shared" si="105"/>
        <v>0</v>
      </c>
      <c r="BZ308" s="231">
        <f t="shared" si="106"/>
        <v>0</v>
      </c>
      <c r="CA308" s="246">
        <f t="shared" si="107"/>
        <v>0</v>
      </c>
      <c r="CB308" s="246">
        <f t="shared" si="113"/>
        <v>0</v>
      </c>
      <c r="CC308" s="246" t="str">
        <f t="shared" si="114"/>
        <v/>
      </c>
      <c r="CD308" s="246">
        <f t="shared" si="108"/>
        <v>5</v>
      </c>
      <c r="CE308" s="246">
        <f t="shared" si="115"/>
        <v>0</v>
      </c>
      <c r="CF308" s="276">
        <f t="shared" si="117"/>
        <v>0</v>
      </c>
      <c r="CG308" s="277">
        <f t="shared" si="117"/>
        <v>0</v>
      </c>
      <c r="CH308" s="277">
        <f t="shared" si="117"/>
        <v>0</v>
      </c>
      <c r="CI308" s="278">
        <f t="shared" si="117"/>
        <v>0</v>
      </c>
      <c r="CJ308" s="280">
        <f t="shared" si="116"/>
        <v>0</v>
      </c>
      <c r="CK308" s="232">
        <f t="shared" si="103"/>
        <v>0</v>
      </c>
      <c r="CL308" s="1"/>
    </row>
    <row r="309" spans="1:90" ht="18" customHeight="1">
      <c r="A309" s="1"/>
      <c r="B309" s="1"/>
      <c r="C309" s="216"/>
      <c r="D309" s="287" t="str">
        <f t="shared" si="110"/>
        <v/>
      </c>
      <c r="E309" s="449" t="str">
        <f t="shared" si="111"/>
        <v/>
      </c>
      <c r="F309" s="450"/>
      <c r="G309" s="451"/>
      <c r="H309" s="452"/>
      <c r="I309" s="453"/>
      <c r="J309" s="453"/>
      <c r="K309" s="453"/>
      <c r="L309" s="453"/>
      <c r="M309" s="454"/>
      <c r="N309" s="455"/>
      <c r="O309" s="456"/>
      <c r="P309" s="456"/>
      <c r="Q309" s="456"/>
      <c r="R309" s="456"/>
      <c r="S309" s="456"/>
      <c r="T309" s="456"/>
      <c r="U309" s="456"/>
      <c r="V309" s="456"/>
      <c r="W309" s="456"/>
      <c r="X309" s="456"/>
      <c r="Y309" s="456"/>
      <c r="Z309" s="456"/>
      <c r="AA309" s="456"/>
      <c r="AB309" s="456"/>
      <c r="AC309" s="456"/>
      <c r="AD309" s="456"/>
      <c r="AE309" s="457"/>
      <c r="AF309" s="455"/>
      <c r="AG309" s="456"/>
      <c r="AH309" s="456"/>
      <c r="AI309" s="456"/>
      <c r="AJ309" s="456"/>
      <c r="AK309" s="456"/>
      <c r="AL309" s="456"/>
      <c r="AM309" s="456"/>
      <c r="AN309" s="457"/>
      <c r="AO309" s="455"/>
      <c r="AP309" s="456"/>
      <c r="AQ309" s="456"/>
      <c r="AR309" s="456"/>
      <c r="AS309" s="456"/>
      <c r="AT309" s="456"/>
      <c r="AU309" s="456"/>
      <c r="AV309" s="456"/>
      <c r="AW309" s="456"/>
      <c r="AX309" s="456"/>
      <c r="AY309" s="456"/>
      <c r="AZ309" s="456"/>
      <c r="BA309" s="456"/>
      <c r="BB309" s="456"/>
      <c r="BC309" s="456"/>
      <c r="BD309" s="456"/>
      <c r="BE309" s="456"/>
      <c r="BF309" s="456"/>
      <c r="BG309" s="457"/>
      <c r="BH309" s="458"/>
      <c r="BI309" s="459"/>
      <c r="BJ309" s="459"/>
      <c r="BK309" s="459"/>
      <c r="BL309" s="459"/>
      <c r="BM309" s="460"/>
      <c r="BN309" s="216"/>
      <c r="BO309" s="216"/>
      <c r="BP309" s="1"/>
      <c r="BQ309" s="120">
        <f>IF($F$3="","",IF(N309=$F$3,COUNTIF(BQ$23:BQ308,"&gt;0")+1,0))</f>
        <v>0</v>
      </c>
      <c r="BR309" s="1"/>
      <c r="BS309" s="20" t="str">
        <f>IF($N309="","",IF(VLOOKUP(VLOOKUP($N309,IMPOSTAZIONI!$E$6:$I$13,5,FALSE),IMPOSTAZIONI!$B$25:$N$32,3,FALSE)=0,"",VLOOKUP(VLOOKUP($N309,IMPOSTAZIONI!$E$6:$I$13,5,FALSE),IMPOSTAZIONI!$B$25:$N$32,3,FALSE)))</f>
        <v/>
      </c>
      <c r="BT309" s="20" t="str">
        <f>IF($N309="","",IF(VLOOKUP(VLOOKUP($N309,IMPOSTAZIONI!$E$6:$I$13,5,FALSE),IMPOSTAZIONI!$B$25:$N$32,6,FALSE)=0,"",VLOOKUP(VLOOKUP($N309,IMPOSTAZIONI!$E$6:$I$13,5,FALSE),IMPOSTAZIONI!$B$25:$N$32,6,FALSE)))</f>
        <v/>
      </c>
      <c r="BU309" s="20" t="str">
        <f>IF($N309="","",IF(VLOOKUP(VLOOKUP($N309,IMPOSTAZIONI!$E$6:$I$13,5,FALSE),IMPOSTAZIONI!$B$25:$N$32,9,FALSE)=0,"",VLOOKUP(VLOOKUP($N309,IMPOSTAZIONI!$E$6:$I$13,5,FALSE),IMPOSTAZIONI!$B$25:$N$32,9,FALSE)))</f>
        <v/>
      </c>
      <c r="BV309" s="20" t="str">
        <f>IF($N309="","",IF(VLOOKUP(VLOOKUP($N309,IMPOSTAZIONI!$E$6:$I$13,5,FALSE),IMPOSTAZIONI!$B$25:$N$32,12,FALSE)=0,"",VLOOKUP(VLOOKUP($N309,IMPOSTAZIONI!$E$6:$I$13,5,FALSE),IMPOSTAZIONI!$B$25:$N$32,12,FALSE)))</f>
        <v/>
      </c>
      <c r="BW309" s="221" t="str">
        <f t="shared" si="112"/>
        <v/>
      </c>
      <c r="BX309" s="221" t="str">
        <f t="shared" si="104"/>
        <v/>
      </c>
      <c r="BY309" s="221">
        <f t="shared" si="105"/>
        <v>0</v>
      </c>
      <c r="BZ309" s="231">
        <f t="shared" si="106"/>
        <v>0</v>
      </c>
      <c r="CA309" s="246">
        <f t="shared" si="107"/>
        <v>0</v>
      </c>
      <c r="CB309" s="246">
        <f t="shared" si="113"/>
        <v>0</v>
      </c>
      <c r="CC309" s="246" t="str">
        <f t="shared" si="114"/>
        <v/>
      </c>
      <c r="CD309" s="246">
        <f t="shared" si="108"/>
        <v>5</v>
      </c>
      <c r="CE309" s="246">
        <f t="shared" si="115"/>
        <v>0</v>
      </c>
      <c r="CF309" s="276">
        <f t="shared" si="117"/>
        <v>0</v>
      </c>
      <c r="CG309" s="277">
        <f t="shared" si="117"/>
        <v>0</v>
      </c>
      <c r="CH309" s="277">
        <f t="shared" si="117"/>
        <v>0</v>
      </c>
      <c r="CI309" s="278">
        <f t="shared" si="117"/>
        <v>0</v>
      </c>
      <c r="CJ309" s="280">
        <f t="shared" si="116"/>
        <v>0</v>
      </c>
      <c r="CK309" s="232">
        <f t="shared" si="103"/>
        <v>0</v>
      </c>
      <c r="CL309" s="1"/>
    </row>
    <row r="310" spans="1:90" ht="18" customHeight="1">
      <c r="A310" s="1"/>
      <c r="B310" s="1"/>
      <c r="C310" s="216"/>
      <c r="D310" s="287" t="str">
        <f t="shared" si="110"/>
        <v/>
      </c>
      <c r="E310" s="449" t="str">
        <f t="shared" si="111"/>
        <v/>
      </c>
      <c r="F310" s="450"/>
      <c r="G310" s="451"/>
      <c r="H310" s="452"/>
      <c r="I310" s="453"/>
      <c r="J310" s="453"/>
      <c r="K310" s="453"/>
      <c r="L310" s="453"/>
      <c r="M310" s="454"/>
      <c r="N310" s="455"/>
      <c r="O310" s="456"/>
      <c r="P310" s="456"/>
      <c r="Q310" s="456"/>
      <c r="R310" s="456"/>
      <c r="S310" s="456"/>
      <c r="T310" s="456"/>
      <c r="U310" s="456"/>
      <c r="V310" s="456"/>
      <c r="W310" s="456"/>
      <c r="X310" s="456"/>
      <c r="Y310" s="456"/>
      <c r="Z310" s="456"/>
      <c r="AA310" s="456"/>
      <c r="AB310" s="456"/>
      <c r="AC310" s="456"/>
      <c r="AD310" s="456"/>
      <c r="AE310" s="457"/>
      <c r="AF310" s="455"/>
      <c r="AG310" s="456"/>
      <c r="AH310" s="456"/>
      <c r="AI310" s="456"/>
      <c r="AJ310" s="456"/>
      <c r="AK310" s="456"/>
      <c r="AL310" s="456"/>
      <c r="AM310" s="456"/>
      <c r="AN310" s="457"/>
      <c r="AO310" s="455"/>
      <c r="AP310" s="456"/>
      <c r="AQ310" s="456"/>
      <c r="AR310" s="456"/>
      <c r="AS310" s="456"/>
      <c r="AT310" s="456"/>
      <c r="AU310" s="456"/>
      <c r="AV310" s="456"/>
      <c r="AW310" s="456"/>
      <c r="AX310" s="456"/>
      <c r="AY310" s="456"/>
      <c r="AZ310" s="456"/>
      <c r="BA310" s="456"/>
      <c r="BB310" s="456"/>
      <c r="BC310" s="456"/>
      <c r="BD310" s="456"/>
      <c r="BE310" s="456"/>
      <c r="BF310" s="456"/>
      <c r="BG310" s="457"/>
      <c r="BH310" s="458"/>
      <c r="BI310" s="459"/>
      <c r="BJ310" s="459"/>
      <c r="BK310" s="459"/>
      <c r="BL310" s="459"/>
      <c r="BM310" s="460"/>
      <c r="BN310" s="216"/>
      <c r="BO310" s="216"/>
      <c r="BP310" s="1"/>
      <c r="BQ310" s="120">
        <f>IF($F$3="","",IF(N310=$F$3,COUNTIF(BQ$23:BQ309,"&gt;0")+1,0))</f>
        <v>0</v>
      </c>
      <c r="BR310" s="1"/>
      <c r="BS310" s="20" t="str">
        <f>IF($N310="","",IF(VLOOKUP(VLOOKUP($N310,IMPOSTAZIONI!$E$6:$I$13,5,FALSE),IMPOSTAZIONI!$B$25:$N$32,3,FALSE)=0,"",VLOOKUP(VLOOKUP($N310,IMPOSTAZIONI!$E$6:$I$13,5,FALSE),IMPOSTAZIONI!$B$25:$N$32,3,FALSE)))</f>
        <v/>
      </c>
      <c r="BT310" s="20" t="str">
        <f>IF($N310="","",IF(VLOOKUP(VLOOKUP($N310,IMPOSTAZIONI!$E$6:$I$13,5,FALSE),IMPOSTAZIONI!$B$25:$N$32,6,FALSE)=0,"",VLOOKUP(VLOOKUP($N310,IMPOSTAZIONI!$E$6:$I$13,5,FALSE),IMPOSTAZIONI!$B$25:$N$32,6,FALSE)))</f>
        <v/>
      </c>
      <c r="BU310" s="20" t="str">
        <f>IF($N310="","",IF(VLOOKUP(VLOOKUP($N310,IMPOSTAZIONI!$E$6:$I$13,5,FALSE),IMPOSTAZIONI!$B$25:$N$32,9,FALSE)=0,"",VLOOKUP(VLOOKUP($N310,IMPOSTAZIONI!$E$6:$I$13,5,FALSE),IMPOSTAZIONI!$B$25:$N$32,9,FALSE)))</f>
        <v/>
      </c>
      <c r="BV310" s="20" t="str">
        <f>IF($N310="","",IF(VLOOKUP(VLOOKUP($N310,IMPOSTAZIONI!$E$6:$I$13,5,FALSE),IMPOSTAZIONI!$B$25:$N$32,12,FALSE)=0,"",VLOOKUP(VLOOKUP($N310,IMPOSTAZIONI!$E$6:$I$13,5,FALSE),IMPOSTAZIONI!$B$25:$N$32,12,FALSE)))</f>
        <v/>
      </c>
      <c r="BW310" s="221" t="str">
        <f t="shared" si="112"/>
        <v/>
      </c>
      <c r="BX310" s="221" t="str">
        <f t="shared" si="104"/>
        <v/>
      </c>
      <c r="BY310" s="221">
        <f t="shared" si="105"/>
        <v>0</v>
      </c>
      <c r="BZ310" s="231">
        <f t="shared" si="106"/>
        <v>0</v>
      </c>
      <c r="CA310" s="246">
        <f t="shared" si="107"/>
        <v>0</v>
      </c>
      <c r="CB310" s="246">
        <f t="shared" si="113"/>
        <v>0</v>
      </c>
      <c r="CC310" s="246" t="str">
        <f t="shared" si="114"/>
        <v/>
      </c>
      <c r="CD310" s="246">
        <f t="shared" si="108"/>
        <v>5</v>
      </c>
      <c r="CE310" s="246">
        <f t="shared" si="115"/>
        <v>0</v>
      </c>
      <c r="CF310" s="276">
        <f t="shared" si="117"/>
        <v>0</v>
      </c>
      <c r="CG310" s="277">
        <f t="shared" si="117"/>
        <v>0</v>
      </c>
      <c r="CH310" s="277">
        <f t="shared" si="117"/>
        <v>0</v>
      </c>
      <c r="CI310" s="278">
        <f t="shared" si="117"/>
        <v>0</v>
      </c>
      <c r="CJ310" s="280">
        <f t="shared" si="116"/>
        <v>0</v>
      </c>
      <c r="CK310" s="232">
        <f t="shared" si="103"/>
        <v>0</v>
      </c>
      <c r="CL310" s="1"/>
    </row>
    <row r="311" spans="1:90" ht="18" customHeight="1">
      <c r="A311" s="1"/>
      <c r="B311" s="1"/>
      <c r="C311" s="216"/>
      <c r="D311" s="287" t="str">
        <f t="shared" si="110"/>
        <v/>
      </c>
      <c r="E311" s="449" t="str">
        <f t="shared" si="111"/>
        <v/>
      </c>
      <c r="F311" s="450"/>
      <c r="G311" s="451"/>
      <c r="H311" s="452"/>
      <c r="I311" s="453"/>
      <c r="J311" s="453"/>
      <c r="K311" s="453"/>
      <c r="L311" s="453"/>
      <c r="M311" s="454"/>
      <c r="N311" s="455"/>
      <c r="O311" s="456"/>
      <c r="P311" s="456"/>
      <c r="Q311" s="456"/>
      <c r="R311" s="456"/>
      <c r="S311" s="456"/>
      <c r="T311" s="456"/>
      <c r="U311" s="456"/>
      <c r="V311" s="456"/>
      <c r="W311" s="456"/>
      <c r="X311" s="456"/>
      <c r="Y311" s="456"/>
      <c r="Z311" s="456"/>
      <c r="AA311" s="456"/>
      <c r="AB311" s="456"/>
      <c r="AC311" s="456"/>
      <c r="AD311" s="456"/>
      <c r="AE311" s="457"/>
      <c r="AF311" s="455"/>
      <c r="AG311" s="456"/>
      <c r="AH311" s="456"/>
      <c r="AI311" s="456"/>
      <c r="AJ311" s="456"/>
      <c r="AK311" s="456"/>
      <c r="AL311" s="456"/>
      <c r="AM311" s="456"/>
      <c r="AN311" s="457"/>
      <c r="AO311" s="455"/>
      <c r="AP311" s="456"/>
      <c r="AQ311" s="456"/>
      <c r="AR311" s="456"/>
      <c r="AS311" s="456"/>
      <c r="AT311" s="456"/>
      <c r="AU311" s="456"/>
      <c r="AV311" s="456"/>
      <c r="AW311" s="456"/>
      <c r="AX311" s="456"/>
      <c r="AY311" s="456"/>
      <c r="AZ311" s="456"/>
      <c r="BA311" s="456"/>
      <c r="BB311" s="456"/>
      <c r="BC311" s="456"/>
      <c r="BD311" s="456"/>
      <c r="BE311" s="456"/>
      <c r="BF311" s="456"/>
      <c r="BG311" s="457"/>
      <c r="BH311" s="458"/>
      <c r="BI311" s="459"/>
      <c r="BJ311" s="459"/>
      <c r="BK311" s="459"/>
      <c r="BL311" s="459"/>
      <c r="BM311" s="460"/>
      <c r="BN311" s="216"/>
      <c r="BO311" s="216"/>
      <c r="BP311" s="1"/>
      <c r="BQ311" s="120">
        <f>IF($F$3="","",IF(N311=$F$3,COUNTIF(BQ$23:BQ310,"&gt;0")+1,0))</f>
        <v>0</v>
      </c>
      <c r="BR311" s="1"/>
      <c r="BS311" s="20" t="str">
        <f>IF($N311="","",IF(VLOOKUP(VLOOKUP($N311,IMPOSTAZIONI!$E$6:$I$13,5,FALSE),IMPOSTAZIONI!$B$25:$N$32,3,FALSE)=0,"",VLOOKUP(VLOOKUP($N311,IMPOSTAZIONI!$E$6:$I$13,5,FALSE),IMPOSTAZIONI!$B$25:$N$32,3,FALSE)))</f>
        <v/>
      </c>
      <c r="BT311" s="20" t="str">
        <f>IF($N311="","",IF(VLOOKUP(VLOOKUP($N311,IMPOSTAZIONI!$E$6:$I$13,5,FALSE),IMPOSTAZIONI!$B$25:$N$32,6,FALSE)=0,"",VLOOKUP(VLOOKUP($N311,IMPOSTAZIONI!$E$6:$I$13,5,FALSE),IMPOSTAZIONI!$B$25:$N$32,6,FALSE)))</f>
        <v/>
      </c>
      <c r="BU311" s="20" t="str">
        <f>IF($N311="","",IF(VLOOKUP(VLOOKUP($N311,IMPOSTAZIONI!$E$6:$I$13,5,FALSE),IMPOSTAZIONI!$B$25:$N$32,9,FALSE)=0,"",VLOOKUP(VLOOKUP($N311,IMPOSTAZIONI!$E$6:$I$13,5,FALSE),IMPOSTAZIONI!$B$25:$N$32,9,FALSE)))</f>
        <v/>
      </c>
      <c r="BV311" s="20" t="str">
        <f>IF($N311="","",IF(VLOOKUP(VLOOKUP($N311,IMPOSTAZIONI!$E$6:$I$13,5,FALSE),IMPOSTAZIONI!$B$25:$N$32,12,FALSE)=0,"",VLOOKUP(VLOOKUP($N311,IMPOSTAZIONI!$E$6:$I$13,5,FALSE),IMPOSTAZIONI!$B$25:$N$32,12,FALSE)))</f>
        <v/>
      </c>
      <c r="BW311" s="221" t="str">
        <f t="shared" si="112"/>
        <v/>
      </c>
      <c r="BX311" s="221" t="str">
        <f t="shared" si="104"/>
        <v/>
      </c>
      <c r="BY311" s="221">
        <f t="shared" si="105"/>
        <v>0</v>
      </c>
      <c r="BZ311" s="231">
        <f t="shared" si="106"/>
        <v>0</v>
      </c>
      <c r="CA311" s="246">
        <f t="shared" si="107"/>
        <v>0</v>
      </c>
      <c r="CB311" s="246">
        <f t="shared" si="113"/>
        <v>0</v>
      </c>
      <c r="CC311" s="246" t="str">
        <f t="shared" si="114"/>
        <v/>
      </c>
      <c r="CD311" s="246">
        <f t="shared" si="108"/>
        <v>5</v>
      </c>
      <c r="CE311" s="246">
        <f t="shared" si="115"/>
        <v>0</v>
      </c>
      <c r="CF311" s="276">
        <f t="shared" si="117"/>
        <v>0</v>
      </c>
      <c r="CG311" s="277">
        <f t="shared" si="117"/>
        <v>0</v>
      </c>
      <c r="CH311" s="277">
        <f t="shared" si="117"/>
        <v>0</v>
      </c>
      <c r="CI311" s="278">
        <f t="shared" si="117"/>
        <v>0</v>
      </c>
      <c r="CJ311" s="280">
        <f t="shared" si="116"/>
        <v>0</v>
      </c>
      <c r="CK311" s="232">
        <f t="shared" si="103"/>
        <v>0</v>
      </c>
      <c r="CL311" s="1"/>
    </row>
    <row r="312" spans="1:90" ht="18" customHeight="1">
      <c r="A312" s="1"/>
      <c r="B312" s="1"/>
      <c r="C312" s="216"/>
      <c r="D312" s="287" t="str">
        <f t="shared" si="110"/>
        <v/>
      </c>
      <c r="E312" s="449" t="str">
        <f t="shared" si="111"/>
        <v/>
      </c>
      <c r="F312" s="450"/>
      <c r="G312" s="451"/>
      <c r="H312" s="452"/>
      <c r="I312" s="453"/>
      <c r="J312" s="453"/>
      <c r="K312" s="453"/>
      <c r="L312" s="453"/>
      <c r="M312" s="454"/>
      <c r="N312" s="455"/>
      <c r="O312" s="456"/>
      <c r="P312" s="456"/>
      <c r="Q312" s="456"/>
      <c r="R312" s="456"/>
      <c r="S312" s="456"/>
      <c r="T312" s="456"/>
      <c r="U312" s="456"/>
      <c r="V312" s="456"/>
      <c r="W312" s="456"/>
      <c r="X312" s="456"/>
      <c r="Y312" s="456"/>
      <c r="Z312" s="456"/>
      <c r="AA312" s="456"/>
      <c r="AB312" s="456"/>
      <c r="AC312" s="456"/>
      <c r="AD312" s="456"/>
      <c r="AE312" s="457"/>
      <c r="AF312" s="455"/>
      <c r="AG312" s="456"/>
      <c r="AH312" s="456"/>
      <c r="AI312" s="456"/>
      <c r="AJ312" s="456"/>
      <c r="AK312" s="456"/>
      <c r="AL312" s="456"/>
      <c r="AM312" s="456"/>
      <c r="AN312" s="457"/>
      <c r="AO312" s="455"/>
      <c r="AP312" s="456"/>
      <c r="AQ312" s="456"/>
      <c r="AR312" s="456"/>
      <c r="AS312" s="456"/>
      <c r="AT312" s="456"/>
      <c r="AU312" s="456"/>
      <c r="AV312" s="456"/>
      <c r="AW312" s="456"/>
      <c r="AX312" s="456"/>
      <c r="AY312" s="456"/>
      <c r="AZ312" s="456"/>
      <c r="BA312" s="456"/>
      <c r="BB312" s="456"/>
      <c r="BC312" s="456"/>
      <c r="BD312" s="456"/>
      <c r="BE312" s="456"/>
      <c r="BF312" s="456"/>
      <c r="BG312" s="457"/>
      <c r="BH312" s="458"/>
      <c r="BI312" s="459"/>
      <c r="BJ312" s="459"/>
      <c r="BK312" s="459"/>
      <c r="BL312" s="459"/>
      <c r="BM312" s="460"/>
      <c r="BN312" s="216"/>
      <c r="BO312" s="216"/>
      <c r="BP312" s="1"/>
      <c r="BQ312" s="120">
        <f>IF($F$3="","",IF(N312=$F$3,COUNTIF(BQ$23:BQ311,"&gt;0")+1,0))</f>
        <v>0</v>
      </c>
      <c r="BR312" s="1"/>
      <c r="BS312" s="20" t="str">
        <f>IF($N312="","",IF(VLOOKUP(VLOOKUP($N312,IMPOSTAZIONI!$E$6:$I$13,5,FALSE),IMPOSTAZIONI!$B$25:$N$32,3,FALSE)=0,"",VLOOKUP(VLOOKUP($N312,IMPOSTAZIONI!$E$6:$I$13,5,FALSE),IMPOSTAZIONI!$B$25:$N$32,3,FALSE)))</f>
        <v/>
      </c>
      <c r="BT312" s="20" t="str">
        <f>IF($N312="","",IF(VLOOKUP(VLOOKUP($N312,IMPOSTAZIONI!$E$6:$I$13,5,FALSE),IMPOSTAZIONI!$B$25:$N$32,6,FALSE)=0,"",VLOOKUP(VLOOKUP($N312,IMPOSTAZIONI!$E$6:$I$13,5,FALSE),IMPOSTAZIONI!$B$25:$N$32,6,FALSE)))</f>
        <v/>
      </c>
      <c r="BU312" s="20" t="str">
        <f>IF($N312="","",IF(VLOOKUP(VLOOKUP($N312,IMPOSTAZIONI!$E$6:$I$13,5,FALSE),IMPOSTAZIONI!$B$25:$N$32,9,FALSE)=0,"",VLOOKUP(VLOOKUP($N312,IMPOSTAZIONI!$E$6:$I$13,5,FALSE),IMPOSTAZIONI!$B$25:$N$32,9,FALSE)))</f>
        <v/>
      </c>
      <c r="BV312" s="20" t="str">
        <f>IF($N312="","",IF(VLOOKUP(VLOOKUP($N312,IMPOSTAZIONI!$E$6:$I$13,5,FALSE),IMPOSTAZIONI!$B$25:$N$32,12,FALSE)=0,"",VLOOKUP(VLOOKUP($N312,IMPOSTAZIONI!$E$6:$I$13,5,FALSE),IMPOSTAZIONI!$B$25:$N$32,12,FALSE)))</f>
        <v/>
      </c>
      <c r="BW312" s="221" t="str">
        <f t="shared" si="112"/>
        <v/>
      </c>
      <c r="BX312" s="221" t="str">
        <f t="shared" si="104"/>
        <v/>
      </c>
      <c r="BY312" s="221">
        <f t="shared" si="105"/>
        <v>0</v>
      </c>
      <c r="BZ312" s="231">
        <f t="shared" si="106"/>
        <v>0</v>
      </c>
      <c r="CA312" s="246">
        <f t="shared" si="107"/>
        <v>0</v>
      </c>
      <c r="CB312" s="246">
        <f t="shared" si="113"/>
        <v>0</v>
      </c>
      <c r="CC312" s="246" t="str">
        <f t="shared" si="114"/>
        <v/>
      </c>
      <c r="CD312" s="246">
        <f t="shared" si="108"/>
        <v>5</v>
      </c>
      <c r="CE312" s="246">
        <f t="shared" si="115"/>
        <v>0</v>
      </c>
      <c r="CF312" s="276">
        <f t="shared" si="117"/>
        <v>0</v>
      </c>
      <c r="CG312" s="277">
        <f t="shared" si="117"/>
        <v>0</v>
      </c>
      <c r="CH312" s="277">
        <f t="shared" si="117"/>
        <v>0</v>
      </c>
      <c r="CI312" s="278">
        <f t="shared" si="117"/>
        <v>0</v>
      </c>
      <c r="CJ312" s="280">
        <f t="shared" si="116"/>
        <v>0</v>
      </c>
      <c r="CK312" s="232">
        <f t="shared" si="103"/>
        <v>0</v>
      </c>
      <c r="CL312" s="1"/>
    </row>
    <row r="313" spans="1:90" ht="18" customHeight="1">
      <c r="A313" s="1"/>
      <c r="B313" s="1"/>
      <c r="C313" s="216"/>
      <c r="D313" s="287" t="str">
        <f t="shared" si="110"/>
        <v/>
      </c>
      <c r="E313" s="449" t="str">
        <f t="shared" si="111"/>
        <v/>
      </c>
      <c r="F313" s="450"/>
      <c r="G313" s="451"/>
      <c r="H313" s="452"/>
      <c r="I313" s="453"/>
      <c r="J313" s="453"/>
      <c r="K313" s="453"/>
      <c r="L313" s="453"/>
      <c r="M313" s="454"/>
      <c r="N313" s="455"/>
      <c r="O313" s="456"/>
      <c r="P313" s="456"/>
      <c r="Q313" s="456"/>
      <c r="R313" s="456"/>
      <c r="S313" s="456"/>
      <c r="T313" s="456"/>
      <c r="U313" s="456"/>
      <c r="V313" s="456"/>
      <c r="W313" s="456"/>
      <c r="X313" s="456"/>
      <c r="Y313" s="456"/>
      <c r="Z313" s="456"/>
      <c r="AA313" s="456"/>
      <c r="AB313" s="456"/>
      <c r="AC313" s="456"/>
      <c r="AD313" s="456"/>
      <c r="AE313" s="457"/>
      <c r="AF313" s="455"/>
      <c r="AG313" s="456"/>
      <c r="AH313" s="456"/>
      <c r="AI313" s="456"/>
      <c r="AJ313" s="456"/>
      <c r="AK313" s="456"/>
      <c r="AL313" s="456"/>
      <c r="AM313" s="456"/>
      <c r="AN313" s="457"/>
      <c r="AO313" s="455"/>
      <c r="AP313" s="456"/>
      <c r="AQ313" s="456"/>
      <c r="AR313" s="456"/>
      <c r="AS313" s="456"/>
      <c r="AT313" s="456"/>
      <c r="AU313" s="456"/>
      <c r="AV313" s="456"/>
      <c r="AW313" s="456"/>
      <c r="AX313" s="456"/>
      <c r="AY313" s="456"/>
      <c r="AZ313" s="456"/>
      <c r="BA313" s="456"/>
      <c r="BB313" s="456"/>
      <c r="BC313" s="456"/>
      <c r="BD313" s="456"/>
      <c r="BE313" s="456"/>
      <c r="BF313" s="456"/>
      <c r="BG313" s="457"/>
      <c r="BH313" s="458"/>
      <c r="BI313" s="459"/>
      <c r="BJ313" s="459"/>
      <c r="BK313" s="459"/>
      <c r="BL313" s="459"/>
      <c r="BM313" s="460"/>
      <c r="BN313" s="216"/>
      <c r="BO313" s="216"/>
      <c r="BP313" s="1"/>
      <c r="BQ313" s="120">
        <f>IF($F$3="","",IF(N313=$F$3,COUNTIF(BQ$23:BQ312,"&gt;0")+1,0))</f>
        <v>0</v>
      </c>
      <c r="BR313" s="1"/>
      <c r="BS313" s="20" t="str">
        <f>IF($N313="","",IF(VLOOKUP(VLOOKUP($N313,IMPOSTAZIONI!$E$6:$I$13,5,FALSE),IMPOSTAZIONI!$B$25:$N$32,3,FALSE)=0,"",VLOOKUP(VLOOKUP($N313,IMPOSTAZIONI!$E$6:$I$13,5,FALSE),IMPOSTAZIONI!$B$25:$N$32,3,FALSE)))</f>
        <v/>
      </c>
      <c r="BT313" s="20" t="str">
        <f>IF($N313="","",IF(VLOOKUP(VLOOKUP($N313,IMPOSTAZIONI!$E$6:$I$13,5,FALSE),IMPOSTAZIONI!$B$25:$N$32,6,FALSE)=0,"",VLOOKUP(VLOOKUP($N313,IMPOSTAZIONI!$E$6:$I$13,5,FALSE),IMPOSTAZIONI!$B$25:$N$32,6,FALSE)))</f>
        <v/>
      </c>
      <c r="BU313" s="20" t="str">
        <f>IF($N313="","",IF(VLOOKUP(VLOOKUP($N313,IMPOSTAZIONI!$E$6:$I$13,5,FALSE),IMPOSTAZIONI!$B$25:$N$32,9,FALSE)=0,"",VLOOKUP(VLOOKUP($N313,IMPOSTAZIONI!$E$6:$I$13,5,FALSE),IMPOSTAZIONI!$B$25:$N$32,9,FALSE)))</f>
        <v/>
      </c>
      <c r="BV313" s="20" t="str">
        <f>IF($N313="","",IF(VLOOKUP(VLOOKUP($N313,IMPOSTAZIONI!$E$6:$I$13,5,FALSE),IMPOSTAZIONI!$B$25:$N$32,12,FALSE)=0,"",VLOOKUP(VLOOKUP($N313,IMPOSTAZIONI!$E$6:$I$13,5,FALSE),IMPOSTAZIONI!$B$25:$N$32,12,FALSE)))</f>
        <v/>
      </c>
      <c r="BW313" s="221" t="str">
        <f t="shared" si="112"/>
        <v/>
      </c>
      <c r="BX313" s="221" t="str">
        <f t="shared" si="104"/>
        <v/>
      </c>
      <c r="BY313" s="221">
        <f t="shared" si="105"/>
        <v>0</v>
      </c>
      <c r="BZ313" s="231">
        <f t="shared" si="106"/>
        <v>0</v>
      </c>
      <c r="CA313" s="246">
        <f t="shared" si="107"/>
        <v>0</v>
      </c>
      <c r="CB313" s="246">
        <f t="shared" si="113"/>
        <v>0</v>
      </c>
      <c r="CC313" s="246" t="str">
        <f t="shared" si="114"/>
        <v/>
      </c>
      <c r="CD313" s="246">
        <f t="shared" si="108"/>
        <v>5</v>
      </c>
      <c r="CE313" s="246">
        <f t="shared" si="115"/>
        <v>0</v>
      </c>
      <c r="CF313" s="276">
        <f t="shared" si="117"/>
        <v>0</v>
      </c>
      <c r="CG313" s="277">
        <f t="shared" si="117"/>
        <v>0</v>
      </c>
      <c r="CH313" s="277">
        <f t="shared" si="117"/>
        <v>0</v>
      </c>
      <c r="CI313" s="278">
        <f t="shared" si="117"/>
        <v>0</v>
      </c>
      <c r="CJ313" s="280">
        <f t="shared" si="116"/>
        <v>0</v>
      </c>
      <c r="CK313" s="232">
        <f t="shared" si="103"/>
        <v>0</v>
      </c>
      <c r="CL313" s="1"/>
    </row>
    <row r="314" spans="1:90" ht="18" customHeight="1">
      <c r="A314" s="1"/>
      <c r="B314" s="1"/>
      <c r="C314" s="216"/>
      <c r="D314" s="287" t="str">
        <f t="shared" si="110"/>
        <v/>
      </c>
      <c r="E314" s="449" t="str">
        <f t="shared" si="111"/>
        <v/>
      </c>
      <c r="F314" s="450"/>
      <c r="G314" s="451"/>
      <c r="H314" s="452"/>
      <c r="I314" s="453"/>
      <c r="J314" s="453"/>
      <c r="K314" s="453"/>
      <c r="L314" s="453"/>
      <c r="M314" s="454"/>
      <c r="N314" s="455"/>
      <c r="O314" s="456"/>
      <c r="P314" s="456"/>
      <c r="Q314" s="456"/>
      <c r="R314" s="456"/>
      <c r="S314" s="456"/>
      <c r="T314" s="456"/>
      <c r="U314" s="456"/>
      <c r="V314" s="456"/>
      <c r="W314" s="456"/>
      <c r="X314" s="456"/>
      <c r="Y314" s="456"/>
      <c r="Z314" s="456"/>
      <c r="AA314" s="456"/>
      <c r="AB314" s="456"/>
      <c r="AC314" s="456"/>
      <c r="AD314" s="456"/>
      <c r="AE314" s="457"/>
      <c r="AF314" s="455"/>
      <c r="AG314" s="456"/>
      <c r="AH314" s="456"/>
      <c r="AI314" s="456"/>
      <c r="AJ314" s="456"/>
      <c r="AK314" s="456"/>
      <c r="AL314" s="456"/>
      <c r="AM314" s="456"/>
      <c r="AN314" s="457"/>
      <c r="AO314" s="455"/>
      <c r="AP314" s="456"/>
      <c r="AQ314" s="456"/>
      <c r="AR314" s="456"/>
      <c r="AS314" s="456"/>
      <c r="AT314" s="456"/>
      <c r="AU314" s="456"/>
      <c r="AV314" s="456"/>
      <c r="AW314" s="456"/>
      <c r="AX314" s="456"/>
      <c r="AY314" s="456"/>
      <c r="AZ314" s="456"/>
      <c r="BA314" s="456"/>
      <c r="BB314" s="456"/>
      <c r="BC314" s="456"/>
      <c r="BD314" s="456"/>
      <c r="BE314" s="456"/>
      <c r="BF314" s="456"/>
      <c r="BG314" s="457"/>
      <c r="BH314" s="458"/>
      <c r="BI314" s="459"/>
      <c r="BJ314" s="459"/>
      <c r="BK314" s="459"/>
      <c r="BL314" s="459"/>
      <c r="BM314" s="460"/>
      <c r="BN314" s="216"/>
      <c r="BO314" s="216"/>
      <c r="BP314" s="1"/>
      <c r="BQ314" s="120">
        <f>IF($F$3="","",IF(N314=$F$3,COUNTIF(BQ$23:BQ313,"&gt;0")+1,0))</f>
        <v>0</v>
      </c>
      <c r="BR314" s="1"/>
      <c r="BS314" s="20" t="str">
        <f>IF($N314="","",IF(VLOOKUP(VLOOKUP($N314,IMPOSTAZIONI!$E$6:$I$13,5,FALSE),IMPOSTAZIONI!$B$25:$N$32,3,FALSE)=0,"",VLOOKUP(VLOOKUP($N314,IMPOSTAZIONI!$E$6:$I$13,5,FALSE),IMPOSTAZIONI!$B$25:$N$32,3,FALSE)))</f>
        <v/>
      </c>
      <c r="BT314" s="20" t="str">
        <f>IF($N314="","",IF(VLOOKUP(VLOOKUP($N314,IMPOSTAZIONI!$E$6:$I$13,5,FALSE),IMPOSTAZIONI!$B$25:$N$32,6,FALSE)=0,"",VLOOKUP(VLOOKUP($N314,IMPOSTAZIONI!$E$6:$I$13,5,FALSE),IMPOSTAZIONI!$B$25:$N$32,6,FALSE)))</f>
        <v/>
      </c>
      <c r="BU314" s="20" t="str">
        <f>IF($N314="","",IF(VLOOKUP(VLOOKUP($N314,IMPOSTAZIONI!$E$6:$I$13,5,FALSE),IMPOSTAZIONI!$B$25:$N$32,9,FALSE)=0,"",VLOOKUP(VLOOKUP($N314,IMPOSTAZIONI!$E$6:$I$13,5,FALSE),IMPOSTAZIONI!$B$25:$N$32,9,FALSE)))</f>
        <v/>
      </c>
      <c r="BV314" s="20" t="str">
        <f>IF($N314="","",IF(VLOOKUP(VLOOKUP($N314,IMPOSTAZIONI!$E$6:$I$13,5,FALSE),IMPOSTAZIONI!$B$25:$N$32,12,FALSE)=0,"",VLOOKUP(VLOOKUP($N314,IMPOSTAZIONI!$E$6:$I$13,5,FALSE),IMPOSTAZIONI!$B$25:$N$32,12,FALSE)))</f>
        <v/>
      </c>
      <c r="BW314" s="221" t="str">
        <f t="shared" si="112"/>
        <v/>
      </c>
      <c r="BX314" s="221" t="str">
        <f t="shared" si="104"/>
        <v/>
      </c>
      <c r="BY314" s="221">
        <f t="shared" si="105"/>
        <v>0</v>
      </c>
      <c r="BZ314" s="231">
        <f t="shared" si="106"/>
        <v>0</v>
      </c>
      <c r="CA314" s="246">
        <f t="shared" si="107"/>
        <v>0</v>
      </c>
      <c r="CB314" s="246">
        <f t="shared" si="113"/>
        <v>0</v>
      </c>
      <c r="CC314" s="246" t="str">
        <f t="shared" si="114"/>
        <v/>
      </c>
      <c r="CD314" s="246">
        <f t="shared" si="108"/>
        <v>5</v>
      </c>
      <c r="CE314" s="246">
        <f t="shared" si="115"/>
        <v>0</v>
      </c>
      <c r="CF314" s="276">
        <f t="shared" si="117"/>
        <v>0</v>
      </c>
      <c r="CG314" s="277">
        <f t="shared" si="117"/>
        <v>0</v>
      </c>
      <c r="CH314" s="277">
        <f t="shared" si="117"/>
        <v>0</v>
      </c>
      <c r="CI314" s="278">
        <f t="shared" si="117"/>
        <v>0</v>
      </c>
      <c r="CJ314" s="280">
        <f t="shared" si="116"/>
        <v>0</v>
      </c>
      <c r="CK314" s="232">
        <f t="shared" si="103"/>
        <v>0</v>
      </c>
      <c r="CL314" s="1"/>
    </row>
    <row r="315" spans="1:90" ht="18" customHeight="1">
      <c r="A315" s="1"/>
      <c r="B315" s="1"/>
      <c r="C315" s="216"/>
      <c r="D315" s="287" t="str">
        <f t="shared" si="110"/>
        <v/>
      </c>
      <c r="E315" s="449" t="str">
        <f t="shared" si="111"/>
        <v/>
      </c>
      <c r="F315" s="450"/>
      <c r="G315" s="451"/>
      <c r="H315" s="452"/>
      <c r="I315" s="453"/>
      <c r="J315" s="453"/>
      <c r="K315" s="453"/>
      <c r="L315" s="453"/>
      <c r="M315" s="454"/>
      <c r="N315" s="455"/>
      <c r="O315" s="456"/>
      <c r="P315" s="456"/>
      <c r="Q315" s="456"/>
      <c r="R315" s="456"/>
      <c r="S315" s="456"/>
      <c r="T315" s="456"/>
      <c r="U315" s="456"/>
      <c r="V315" s="456"/>
      <c r="W315" s="456"/>
      <c r="X315" s="456"/>
      <c r="Y315" s="456"/>
      <c r="Z315" s="456"/>
      <c r="AA315" s="456"/>
      <c r="AB315" s="456"/>
      <c r="AC315" s="456"/>
      <c r="AD315" s="456"/>
      <c r="AE315" s="457"/>
      <c r="AF315" s="455"/>
      <c r="AG315" s="456"/>
      <c r="AH315" s="456"/>
      <c r="AI315" s="456"/>
      <c r="AJ315" s="456"/>
      <c r="AK315" s="456"/>
      <c r="AL315" s="456"/>
      <c r="AM315" s="456"/>
      <c r="AN315" s="457"/>
      <c r="AO315" s="455"/>
      <c r="AP315" s="456"/>
      <c r="AQ315" s="456"/>
      <c r="AR315" s="456"/>
      <c r="AS315" s="456"/>
      <c r="AT315" s="456"/>
      <c r="AU315" s="456"/>
      <c r="AV315" s="456"/>
      <c r="AW315" s="456"/>
      <c r="AX315" s="456"/>
      <c r="AY315" s="456"/>
      <c r="AZ315" s="456"/>
      <c r="BA315" s="456"/>
      <c r="BB315" s="456"/>
      <c r="BC315" s="456"/>
      <c r="BD315" s="456"/>
      <c r="BE315" s="456"/>
      <c r="BF315" s="456"/>
      <c r="BG315" s="457"/>
      <c r="BH315" s="458"/>
      <c r="BI315" s="459"/>
      <c r="BJ315" s="459"/>
      <c r="BK315" s="459"/>
      <c r="BL315" s="459"/>
      <c r="BM315" s="460"/>
      <c r="BN315" s="216"/>
      <c r="BO315" s="216"/>
      <c r="BP315" s="1"/>
      <c r="BQ315" s="120">
        <f>IF($F$3="","",IF(N315=$F$3,COUNTIF(BQ$23:BQ314,"&gt;0")+1,0))</f>
        <v>0</v>
      </c>
      <c r="BR315" s="1"/>
      <c r="BS315" s="20" t="str">
        <f>IF($N315="","",IF(VLOOKUP(VLOOKUP($N315,IMPOSTAZIONI!$E$6:$I$13,5,FALSE),IMPOSTAZIONI!$B$25:$N$32,3,FALSE)=0,"",VLOOKUP(VLOOKUP($N315,IMPOSTAZIONI!$E$6:$I$13,5,FALSE),IMPOSTAZIONI!$B$25:$N$32,3,FALSE)))</f>
        <v/>
      </c>
      <c r="BT315" s="20" t="str">
        <f>IF($N315="","",IF(VLOOKUP(VLOOKUP($N315,IMPOSTAZIONI!$E$6:$I$13,5,FALSE),IMPOSTAZIONI!$B$25:$N$32,6,FALSE)=0,"",VLOOKUP(VLOOKUP($N315,IMPOSTAZIONI!$E$6:$I$13,5,FALSE),IMPOSTAZIONI!$B$25:$N$32,6,FALSE)))</f>
        <v/>
      </c>
      <c r="BU315" s="20" t="str">
        <f>IF($N315="","",IF(VLOOKUP(VLOOKUP($N315,IMPOSTAZIONI!$E$6:$I$13,5,FALSE),IMPOSTAZIONI!$B$25:$N$32,9,FALSE)=0,"",VLOOKUP(VLOOKUP($N315,IMPOSTAZIONI!$E$6:$I$13,5,FALSE),IMPOSTAZIONI!$B$25:$N$32,9,FALSE)))</f>
        <v/>
      </c>
      <c r="BV315" s="20" t="str">
        <f>IF($N315="","",IF(VLOOKUP(VLOOKUP($N315,IMPOSTAZIONI!$E$6:$I$13,5,FALSE),IMPOSTAZIONI!$B$25:$N$32,12,FALSE)=0,"",VLOOKUP(VLOOKUP($N315,IMPOSTAZIONI!$E$6:$I$13,5,FALSE),IMPOSTAZIONI!$B$25:$N$32,12,FALSE)))</f>
        <v/>
      </c>
      <c r="BW315" s="221" t="str">
        <f t="shared" si="112"/>
        <v/>
      </c>
      <c r="BX315" s="221" t="str">
        <f t="shared" si="104"/>
        <v/>
      </c>
      <c r="BY315" s="221">
        <f t="shared" si="105"/>
        <v>0</v>
      </c>
      <c r="BZ315" s="231">
        <f t="shared" si="106"/>
        <v>0</v>
      </c>
      <c r="CA315" s="246">
        <f t="shared" si="107"/>
        <v>0</v>
      </c>
      <c r="CB315" s="246">
        <f t="shared" si="113"/>
        <v>0</v>
      </c>
      <c r="CC315" s="246" t="str">
        <f t="shared" si="114"/>
        <v/>
      </c>
      <c r="CD315" s="246">
        <f t="shared" si="108"/>
        <v>5</v>
      </c>
      <c r="CE315" s="246">
        <f t="shared" si="115"/>
        <v>0</v>
      </c>
      <c r="CF315" s="276">
        <f t="shared" si="117"/>
        <v>0</v>
      </c>
      <c r="CG315" s="277">
        <f t="shared" si="117"/>
        <v>0</v>
      </c>
      <c r="CH315" s="277">
        <f t="shared" si="117"/>
        <v>0</v>
      </c>
      <c r="CI315" s="278">
        <f t="shared" si="117"/>
        <v>0</v>
      </c>
      <c r="CJ315" s="280">
        <f t="shared" si="116"/>
        <v>0</v>
      </c>
      <c r="CK315" s="232">
        <f t="shared" si="103"/>
        <v>0</v>
      </c>
      <c r="CL315" s="1"/>
    </row>
    <row r="316" spans="1:90" ht="18" customHeight="1">
      <c r="A316" s="1"/>
      <c r="B316" s="1"/>
      <c r="C316" s="216"/>
      <c r="D316" s="287" t="str">
        <f t="shared" si="110"/>
        <v/>
      </c>
      <c r="E316" s="449" t="str">
        <f t="shared" si="111"/>
        <v/>
      </c>
      <c r="F316" s="450"/>
      <c r="G316" s="451"/>
      <c r="H316" s="452"/>
      <c r="I316" s="453"/>
      <c r="J316" s="453"/>
      <c r="K316" s="453"/>
      <c r="L316" s="453"/>
      <c r="M316" s="454"/>
      <c r="N316" s="455"/>
      <c r="O316" s="456"/>
      <c r="P316" s="456"/>
      <c r="Q316" s="456"/>
      <c r="R316" s="456"/>
      <c r="S316" s="456"/>
      <c r="T316" s="456"/>
      <c r="U316" s="456"/>
      <c r="V316" s="456"/>
      <c r="W316" s="456"/>
      <c r="X316" s="456"/>
      <c r="Y316" s="456"/>
      <c r="Z316" s="456"/>
      <c r="AA316" s="456"/>
      <c r="AB316" s="456"/>
      <c r="AC316" s="456"/>
      <c r="AD316" s="456"/>
      <c r="AE316" s="457"/>
      <c r="AF316" s="455"/>
      <c r="AG316" s="456"/>
      <c r="AH316" s="456"/>
      <c r="AI316" s="456"/>
      <c r="AJ316" s="456"/>
      <c r="AK316" s="456"/>
      <c r="AL316" s="456"/>
      <c r="AM316" s="456"/>
      <c r="AN316" s="457"/>
      <c r="AO316" s="455"/>
      <c r="AP316" s="456"/>
      <c r="AQ316" s="456"/>
      <c r="AR316" s="456"/>
      <c r="AS316" s="456"/>
      <c r="AT316" s="456"/>
      <c r="AU316" s="456"/>
      <c r="AV316" s="456"/>
      <c r="AW316" s="456"/>
      <c r="AX316" s="456"/>
      <c r="AY316" s="456"/>
      <c r="AZ316" s="456"/>
      <c r="BA316" s="456"/>
      <c r="BB316" s="456"/>
      <c r="BC316" s="456"/>
      <c r="BD316" s="456"/>
      <c r="BE316" s="456"/>
      <c r="BF316" s="456"/>
      <c r="BG316" s="457"/>
      <c r="BH316" s="458"/>
      <c r="BI316" s="459"/>
      <c r="BJ316" s="459"/>
      <c r="BK316" s="459"/>
      <c r="BL316" s="459"/>
      <c r="BM316" s="460"/>
      <c r="BN316" s="216"/>
      <c r="BO316" s="216"/>
      <c r="BP316" s="1"/>
      <c r="BQ316" s="120">
        <f>IF($F$3="","",IF(N316=$F$3,COUNTIF(BQ$23:BQ315,"&gt;0")+1,0))</f>
        <v>0</v>
      </c>
      <c r="BR316" s="1"/>
      <c r="BS316" s="20" t="str">
        <f>IF($N316="","",IF(VLOOKUP(VLOOKUP($N316,IMPOSTAZIONI!$E$6:$I$13,5,FALSE),IMPOSTAZIONI!$B$25:$N$32,3,FALSE)=0,"",VLOOKUP(VLOOKUP($N316,IMPOSTAZIONI!$E$6:$I$13,5,FALSE),IMPOSTAZIONI!$B$25:$N$32,3,FALSE)))</f>
        <v/>
      </c>
      <c r="BT316" s="20" t="str">
        <f>IF($N316="","",IF(VLOOKUP(VLOOKUP($N316,IMPOSTAZIONI!$E$6:$I$13,5,FALSE),IMPOSTAZIONI!$B$25:$N$32,6,FALSE)=0,"",VLOOKUP(VLOOKUP($N316,IMPOSTAZIONI!$E$6:$I$13,5,FALSE),IMPOSTAZIONI!$B$25:$N$32,6,FALSE)))</f>
        <v/>
      </c>
      <c r="BU316" s="20" t="str">
        <f>IF($N316="","",IF(VLOOKUP(VLOOKUP($N316,IMPOSTAZIONI!$E$6:$I$13,5,FALSE),IMPOSTAZIONI!$B$25:$N$32,9,FALSE)=0,"",VLOOKUP(VLOOKUP($N316,IMPOSTAZIONI!$E$6:$I$13,5,FALSE),IMPOSTAZIONI!$B$25:$N$32,9,FALSE)))</f>
        <v/>
      </c>
      <c r="BV316" s="20" t="str">
        <f>IF($N316="","",IF(VLOOKUP(VLOOKUP($N316,IMPOSTAZIONI!$E$6:$I$13,5,FALSE),IMPOSTAZIONI!$B$25:$N$32,12,FALSE)=0,"",VLOOKUP(VLOOKUP($N316,IMPOSTAZIONI!$E$6:$I$13,5,FALSE),IMPOSTAZIONI!$B$25:$N$32,12,FALSE)))</f>
        <v/>
      </c>
      <c r="BW316" s="221" t="str">
        <f t="shared" si="112"/>
        <v/>
      </c>
      <c r="BX316" s="221" t="str">
        <f t="shared" si="104"/>
        <v/>
      </c>
      <c r="BY316" s="221">
        <f t="shared" si="105"/>
        <v>0</v>
      </c>
      <c r="BZ316" s="231">
        <f t="shared" si="106"/>
        <v>0</v>
      </c>
      <c r="CA316" s="246">
        <f t="shared" si="107"/>
        <v>0</v>
      </c>
      <c r="CB316" s="246">
        <f t="shared" si="113"/>
        <v>0</v>
      </c>
      <c r="CC316" s="246" t="str">
        <f t="shared" si="114"/>
        <v/>
      </c>
      <c r="CD316" s="246">
        <f t="shared" si="108"/>
        <v>5</v>
      </c>
      <c r="CE316" s="246">
        <f t="shared" si="115"/>
        <v>0</v>
      </c>
      <c r="CF316" s="276">
        <f t="shared" si="117"/>
        <v>0</v>
      </c>
      <c r="CG316" s="277">
        <f t="shared" si="117"/>
        <v>0</v>
      </c>
      <c r="CH316" s="277">
        <f t="shared" si="117"/>
        <v>0</v>
      </c>
      <c r="CI316" s="278">
        <f t="shared" si="117"/>
        <v>0</v>
      </c>
      <c r="CJ316" s="280">
        <f t="shared" si="116"/>
        <v>0</v>
      </c>
      <c r="CK316" s="232">
        <f t="shared" si="103"/>
        <v>0</v>
      </c>
      <c r="CL316" s="1"/>
    </row>
    <row r="317" spans="1:90" ht="18" customHeight="1">
      <c r="A317" s="1"/>
      <c r="B317" s="1"/>
      <c r="C317" s="216"/>
      <c r="D317" s="287" t="str">
        <f t="shared" si="110"/>
        <v/>
      </c>
      <c r="E317" s="449" t="str">
        <f t="shared" si="111"/>
        <v/>
      </c>
      <c r="F317" s="450"/>
      <c r="G317" s="451"/>
      <c r="H317" s="452"/>
      <c r="I317" s="453"/>
      <c r="J317" s="453"/>
      <c r="K317" s="453"/>
      <c r="L317" s="453"/>
      <c r="M317" s="454"/>
      <c r="N317" s="455"/>
      <c r="O317" s="456"/>
      <c r="P317" s="456"/>
      <c r="Q317" s="456"/>
      <c r="R317" s="456"/>
      <c r="S317" s="456"/>
      <c r="T317" s="456"/>
      <c r="U317" s="456"/>
      <c r="V317" s="456"/>
      <c r="W317" s="456"/>
      <c r="X317" s="456"/>
      <c r="Y317" s="456"/>
      <c r="Z317" s="456"/>
      <c r="AA317" s="456"/>
      <c r="AB317" s="456"/>
      <c r="AC317" s="456"/>
      <c r="AD317" s="456"/>
      <c r="AE317" s="457"/>
      <c r="AF317" s="455"/>
      <c r="AG317" s="456"/>
      <c r="AH317" s="456"/>
      <c r="AI317" s="456"/>
      <c r="AJ317" s="456"/>
      <c r="AK317" s="456"/>
      <c r="AL317" s="456"/>
      <c r="AM317" s="456"/>
      <c r="AN317" s="457"/>
      <c r="AO317" s="455"/>
      <c r="AP317" s="456"/>
      <c r="AQ317" s="456"/>
      <c r="AR317" s="456"/>
      <c r="AS317" s="456"/>
      <c r="AT317" s="456"/>
      <c r="AU317" s="456"/>
      <c r="AV317" s="456"/>
      <c r="AW317" s="456"/>
      <c r="AX317" s="456"/>
      <c r="AY317" s="456"/>
      <c r="AZ317" s="456"/>
      <c r="BA317" s="456"/>
      <c r="BB317" s="456"/>
      <c r="BC317" s="456"/>
      <c r="BD317" s="456"/>
      <c r="BE317" s="456"/>
      <c r="BF317" s="456"/>
      <c r="BG317" s="457"/>
      <c r="BH317" s="458"/>
      <c r="BI317" s="459"/>
      <c r="BJ317" s="459"/>
      <c r="BK317" s="459"/>
      <c r="BL317" s="459"/>
      <c r="BM317" s="460"/>
      <c r="BN317" s="216"/>
      <c r="BO317" s="216"/>
      <c r="BP317" s="1"/>
      <c r="BQ317" s="120">
        <f>IF($F$3="","",IF(N317=$F$3,COUNTIF(BQ$23:BQ316,"&gt;0")+1,0))</f>
        <v>0</v>
      </c>
      <c r="BR317" s="1"/>
      <c r="BS317" s="20" t="str">
        <f>IF($N317="","",IF(VLOOKUP(VLOOKUP($N317,IMPOSTAZIONI!$E$6:$I$13,5,FALSE),IMPOSTAZIONI!$B$25:$N$32,3,FALSE)=0,"",VLOOKUP(VLOOKUP($N317,IMPOSTAZIONI!$E$6:$I$13,5,FALSE),IMPOSTAZIONI!$B$25:$N$32,3,FALSE)))</f>
        <v/>
      </c>
      <c r="BT317" s="20" t="str">
        <f>IF($N317="","",IF(VLOOKUP(VLOOKUP($N317,IMPOSTAZIONI!$E$6:$I$13,5,FALSE),IMPOSTAZIONI!$B$25:$N$32,6,FALSE)=0,"",VLOOKUP(VLOOKUP($N317,IMPOSTAZIONI!$E$6:$I$13,5,FALSE),IMPOSTAZIONI!$B$25:$N$32,6,FALSE)))</f>
        <v/>
      </c>
      <c r="BU317" s="20" t="str">
        <f>IF($N317="","",IF(VLOOKUP(VLOOKUP($N317,IMPOSTAZIONI!$E$6:$I$13,5,FALSE),IMPOSTAZIONI!$B$25:$N$32,9,FALSE)=0,"",VLOOKUP(VLOOKUP($N317,IMPOSTAZIONI!$E$6:$I$13,5,FALSE),IMPOSTAZIONI!$B$25:$N$32,9,FALSE)))</f>
        <v/>
      </c>
      <c r="BV317" s="20" t="str">
        <f>IF($N317="","",IF(VLOOKUP(VLOOKUP($N317,IMPOSTAZIONI!$E$6:$I$13,5,FALSE),IMPOSTAZIONI!$B$25:$N$32,12,FALSE)=0,"",VLOOKUP(VLOOKUP($N317,IMPOSTAZIONI!$E$6:$I$13,5,FALSE),IMPOSTAZIONI!$B$25:$N$32,12,FALSE)))</f>
        <v/>
      </c>
      <c r="BW317" s="221" t="str">
        <f t="shared" si="112"/>
        <v/>
      </c>
      <c r="BX317" s="221" t="str">
        <f t="shared" si="104"/>
        <v/>
      </c>
      <c r="BY317" s="221">
        <f t="shared" si="105"/>
        <v>0</v>
      </c>
      <c r="BZ317" s="231">
        <f t="shared" si="106"/>
        <v>0</v>
      </c>
      <c r="CA317" s="246">
        <f t="shared" si="107"/>
        <v>0</v>
      </c>
      <c r="CB317" s="246">
        <f t="shared" si="113"/>
        <v>0</v>
      </c>
      <c r="CC317" s="246" t="str">
        <f t="shared" si="114"/>
        <v/>
      </c>
      <c r="CD317" s="246">
        <f t="shared" si="108"/>
        <v>5</v>
      </c>
      <c r="CE317" s="246">
        <f t="shared" si="115"/>
        <v>0</v>
      </c>
      <c r="CF317" s="276">
        <f t="shared" si="117"/>
        <v>0</v>
      </c>
      <c r="CG317" s="277">
        <f t="shared" si="117"/>
        <v>0</v>
      </c>
      <c r="CH317" s="277">
        <f t="shared" si="117"/>
        <v>0</v>
      </c>
      <c r="CI317" s="278">
        <f t="shared" si="117"/>
        <v>0</v>
      </c>
      <c r="CJ317" s="280">
        <f t="shared" si="116"/>
        <v>0</v>
      </c>
      <c r="CK317" s="232">
        <f t="shared" si="103"/>
        <v>0</v>
      </c>
      <c r="CL317" s="1"/>
    </row>
    <row r="318" spans="1:90" ht="18" customHeight="1">
      <c r="A318" s="1"/>
      <c r="B318" s="1"/>
      <c r="C318" s="216"/>
      <c r="D318" s="287" t="str">
        <f t="shared" si="110"/>
        <v/>
      </c>
      <c r="E318" s="449" t="str">
        <f t="shared" si="111"/>
        <v/>
      </c>
      <c r="F318" s="450"/>
      <c r="G318" s="451"/>
      <c r="H318" s="452"/>
      <c r="I318" s="453"/>
      <c r="J318" s="453"/>
      <c r="K318" s="453"/>
      <c r="L318" s="453"/>
      <c r="M318" s="454"/>
      <c r="N318" s="455"/>
      <c r="O318" s="456"/>
      <c r="P318" s="456"/>
      <c r="Q318" s="456"/>
      <c r="R318" s="456"/>
      <c r="S318" s="456"/>
      <c r="T318" s="456"/>
      <c r="U318" s="456"/>
      <c r="V318" s="456"/>
      <c r="W318" s="456"/>
      <c r="X318" s="456"/>
      <c r="Y318" s="456"/>
      <c r="Z318" s="456"/>
      <c r="AA318" s="456"/>
      <c r="AB318" s="456"/>
      <c r="AC318" s="456"/>
      <c r="AD318" s="456"/>
      <c r="AE318" s="457"/>
      <c r="AF318" s="455"/>
      <c r="AG318" s="456"/>
      <c r="AH318" s="456"/>
      <c r="AI318" s="456"/>
      <c r="AJ318" s="456"/>
      <c r="AK318" s="456"/>
      <c r="AL318" s="456"/>
      <c r="AM318" s="456"/>
      <c r="AN318" s="457"/>
      <c r="AO318" s="455"/>
      <c r="AP318" s="456"/>
      <c r="AQ318" s="456"/>
      <c r="AR318" s="456"/>
      <c r="AS318" s="456"/>
      <c r="AT318" s="456"/>
      <c r="AU318" s="456"/>
      <c r="AV318" s="456"/>
      <c r="AW318" s="456"/>
      <c r="AX318" s="456"/>
      <c r="AY318" s="456"/>
      <c r="AZ318" s="456"/>
      <c r="BA318" s="456"/>
      <c r="BB318" s="456"/>
      <c r="BC318" s="456"/>
      <c r="BD318" s="456"/>
      <c r="BE318" s="456"/>
      <c r="BF318" s="456"/>
      <c r="BG318" s="457"/>
      <c r="BH318" s="458"/>
      <c r="BI318" s="459"/>
      <c r="BJ318" s="459"/>
      <c r="BK318" s="459"/>
      <c r="BL318" s="459"/>
      <c r="BM318" s="460"/>
      <c r="BN318" s="216"/>
      <c r="BO318" s="216"/>
      <c r="BP318" s="1"/>
      <c r="BQ318" s="120">
        <f>IF($F$3="","",IF(N318=$F$3,COUNTIF(BQ$23:BQ317,"&gt;0")+1,0))</f>
        <v>0</v>
      </c>
      <c r="BR318" s="1"/>
      <c r="BS318" s="20" t="str">
        <f>IF($N318="","",IF(VLOOKUP(VLOOKUP($N318,IMPOSTAZIONI!$E$6:$I$13,5,FALSE),IMPOSTAZIONI!$B$25:$N$32,3,FALSE)=0,"",VLOOKUP(VLOOKUP($N318,IMPOSTAZIONI!$E$6:$I$13,5,FALSE),IMPOSTAZIONI!$B$25:$N$32,3,FALSE)))</f>
        <v/>
      </c>
      <c r="BT318" s="20" t="str">
        <f>IF($N318="","",IF(VLOOKUP(VLOOKUP($N318,IMPOSTAZIONI!$E$6:$I$13,5,FALSE),IMPOSTAZIONI!$B$25:$N$32,6,FALSE)=0,"",VLOOKUP(VLOOKUP($N318,IMPOSTAZIONI!$E$6:$I$13,5,FALSE),IMPOSTAZIONI!$B$25:$N$32,6,FALSE)))</f>
        <v/>
      </c>
      <c r="BU318" s="20" t="str">
        <f>IF($N318="","",IF(VLOOKUP(VLOOKUP($N318,IMPOSTAZIONI!$E$6:$I$13,5,FALSE),IMPOSTAZIONI!$B$25:$N$32,9,FALSE)=0,"",VLOOKUP(VLOOKUP($N318,IMPOSTAZIONI!$E$6:$I$13,5,FALSE),IMPOSTAZIONI!$B$25:$N$32,9,FALSE)))</f>
        <v/>
      </c>
      <c r="BV318" s="20" t="str">
        <f>IF($N318="","",IF(VLOOKUP(VLOOKUP($N318,IMPOSTAZIONI!$E$6:$I$13,5,FALSE),IMPOSTAZIONI!$B$25:$N$32,12,FALSE)=0,"",VLOOKUP(VLOOKUP($N318,IMPOSTAZIONI!$E$6:$I$13,5,FALSE),IMPOSTAZIONI!$B$25:$N$32,12,FALSE)))</f>
        <v/>
      </c>
      <c r="BW318" s="221" t="str">
        <f t="shared" si="112"/>
        <v/>
      </c>
      <c r="BX318" s="221" t="str">
        <f t="shared" si="104"/>
        <v/>
      </c>
      <c r="BY318" s="221">
        <f t="shared" si="105"/>
        <v>0</v>
      </c>
      <c r="BZ318" s="231">
        <f t="shared" si="106"/>
        <v>0</v>
      </c>
      <c r="CA318" s="246">
        <f t="shared" si="107"/>
        <v>0</v>
      </c>
      <c r="CB318" s="246">
        <f t="shared" si="113"/>
        <v>0</v>
      </c>
      <c r="CC318" s="246" t="str">
        <f t="shared" si="114"/>
        <v/>
      </c>
      <c r="CD318" s="246">
        <f t="shared" si="108"/>
        <v>5</v>
      </c>
      <c r="CE318" s="246">
        <f t="shared" si="115"/>
        <v>0</v>
      </c>
      <c r="CF318" s="276">
        <f t="shared" si="117"/>
        <v>0</v>
      </c>
      <c r="CG318" s="277">
        <f t="shared" si="117"/>
        <v>0</v>
      </c>
      <c r="CH318" s="277">
        <f t="shared" si="117"/>
        <v>0</v>
      </c>
      <c r="CI318" s="278">
        <f t="shared" si="117"/>
        <v>0</v>
      </c>
      <c r="CJ318" s="280">
        <f t="shared" si="116"/>
        <v>0</v>
      </c>
      <c r="CK318" s="232">
        <f t="shared" si="103"/>
        <v>0</v>
      </c>
      <c r="CL318" s="1"/>
    </row>
    <row r="319" spans="1:90" ht="18" customHeight="1">
      <c r="A319" s="1"/>
      <c r="B319" s="1"/>
      <c r="C319" s="216"/>
      <c r="D319" s="287" t="str">
        <f t="shared" si="110"/>
        <v/>
      </c>
      <c r="E319" s="449" t="str">
        <f t="shared" si="111"/>
        <v/>
      </c>
      <c r="F319" s="450"/>
      <c r="G319" s="451"/>
      <c r="H319" s="452"/>
      <c r="I319" s="453"/>
      <c r="J319" s="453"/>
      <c r="K319" s="453"/>
      <c r="L319" s="453"/>
      <c r="M319" s="454"/>
      <c r="N319" s="455"/>
      <c r="O319" s="456"/>
      <c r="P319" s="456"/>
      <c r="Q319" s="456"/>
      <c r="R319" s="456"/>
      <c r="S319" s="456"/>
      <c r="T319" s="456"/>
      <c r="U319" s="456"/>
      <c r="V319" s="456"/>
      <c r="W319" s="456"/>
      <c r="X319" s="456"/>
      <c r="Y319" s="456"/>
      <c r="Z319" s="456"/>
      <c r="AA319" s="456"/>
      <c r="AB319" s="456"/>
      <c r="AC319" s="456"/>
      <c r="AD319" s="456"/>
      <c r="AE319" s="457"/>
      <c r="AF319" s="455"/>
      <c r="AG319" s="456"/>
      <c r="AH319" s="456"/>
      <c r="AI319" s="456"/>
      <c r="AJ319" s="456"/>
      <c r="AK319" s="456"/>
      <c r="AL319" s="456"/>
      <c r="AM319" s="456"/>
      <c r="AN319" s="457"/>
      <c r="AO319" s="455"/>
      <c r="AP319" s="456"/>
      <c r="AQ319" s="456"/>
      <c r="AR319" s="456"/>
      <c r="AS319" s="456"/>
      <c r="AT319" s="456"/>
      <c r="AU319" s="456"/>
      <c r="AV319" s="456"/>
      <c r="AW319" s="456"/>
      <c r="AX319" s="456"/>
      <c r="AY319" s="456"/>
      <c r="AZ319" s="456"/>
      <c r="BA319" s="456"/>
      <c r="BB319" s="456"/>
      <c r="BC319" s="456"/>
      <c r="BD319" s="456"/>
      <c r="BE319" s="456"/>
      <c r="BF319" s="456"/>
      <c r="BG319" s="457"/>
      <c r="BH319" s="458"/>
      <c r="BI319" s="459"/>
      <c r="BJ319" s="459"/>
      <c r="BK319" s="459"/>
      <c r="BL319" s="459"/>
      <c r="BM319" s="460"/>
      <c r="BN319" s="216"/>
      <c r="BO319" s="216"/>
      <c r="BP319" s="1"/>
      <c r="BQ319" s="120">
        <f>IF($F$3="","",IF(N319=$F$3,COUNTIF(BQ$23:BQ318,"&gt;0")+1,0))</f>
        <v>0</v>
      </c>
      <c r="BR319" s="1"/>
      <c r="BS319" s="20" t="str">
        <f>IF($N319="","",IF(VLOOKUP(VLOOKUP($N319,IMPOSTAZIONI!$E$6:$I$13,5,FALSE),IMPOSTAZIONI!$B$25:$N$32,3,FALSE)=0,"",VLOOKUP(VLOOKUP($N319,IMPOSTAZIONI!$E$6:$I$13,5,FALSE),IMPOSTAZIONI!$B$25:$N$32,3,FALSE)))</f>
        <v/>
      </c>
      <c r="BT319" s="20" t="str">
        <f>IF($N319="","",IF(VLOOKUP(VLOOKUP($N319,IMPOSTAZIONI!$E$6:$I$13,5,FALSE),IMPOSTAZIONI!$B$25:$N$32,6,FALSE)=0,"",VLOOKUP(VLOOKUP($N319,IMPOSTAZIONI!$E$6:$I$13,5,FALSE),IMPOSTAZIONI!$B$25:$N$32,6,FALSE)))</f>
        <v/>
      </c>
      <c r="BU319" s="20" t="str">
        <f>IF($N319="","",IF(VLOOKUP(VLOOKUP($N319,IMPOSTAZIONI!$E$6:$I$13,5,FALSE),IMPOSTAZIONI!$B$25:$N$32,9,FALSE)=0,"",VLOOKUP(VLOOKUP($N319,IMPOSTAZIONI!$E$6:$I$13,5,FALSE),IMPOSTAZIONI!$B$25:$N$32,9,FALSE)))</f>
        <v/>
      </c>
      <c r="BV319" s="20" t="str">
        <f>IF($N319="","",IF(VLOOKUP(VLOOKUP($N319,IMPOSTAZIONI!$E$6:$I$13,5,FALSE),IMPOSTAZIONI!$B$25:$N$32,12,FALSE)=0,"",VLOOKUP(VLOOKUP($N319,IMPOSTAZIONI!$E$6:$I$13,5,FALSE),IMPOSTAZIONI!$B$25:$N$32,12,FALSE)))</f>
        <v/>
      </c>
      <c r="BW319" s="221" t="str">
        <f t="shared" si="112"/>
        <v/>
      </c>
      <c r="BX319" s="221" t="str">
        <f t="shared" si="104"/>
        <v/>
      </c>
      <c r="BY319" s="221">
        <f t="shared" si="105"/>
        <v>0</v>
      </c>
      <c r="BZ319" s="231">
        <f t="shared" si="106"/>
        <v>0</v>
      </c>
      <c r="CA319" s="246">
        <f t="shared" si="107"/>
        <v>0</v>
      </c>
      <c r="CB319" s="246">
        <f t="shared" si="113"/>
        <v>0</v>
      </c>
      <c r="CC319" s="246" t="str">
        <f t="shared" si="114"/>
        <v/>
      </c>
      <c r="CD319" s="246">
        <f t="shared" si="108"/>
        <v>5</v>
      </c>
      <c r="CE319" s="246">
        <f t="shared" si="115"/>
        <v>0</v>
      </c>
      <c r="CF319" s="276">
        <f t="shared" si="117"/>
        <v>0</v>
      </c>
      <c r="CG319" s="277">
        <f t="shared" si="117"/>
        <v>0</v>
      </c>
      <c r="CH319" s="277">
        <f t="shared" si="117"/>
        <v>0</v>
      </c>
      <c r="CI319" s="278">
        <f t="shared" si="117"/>
        <v>0</v>
      </c>
      <c r="CJ319" s="280">
        <f t="shared" si="116"/>
        <v>0</v>
      </c>
      <c r="CK319" s="232">
        <f t="shared" si="103"/>
        <v>0</v>
      </c>
      <c r="CL319" s="1"/>
    </row>
    <row r="320" spans="1:90" ht="18" customHeight="1">
      <c r="A320" s="1"/>
      <c r="B320" s="1"/>
      <c r="C320" s="216"/>
      <c r="D320" s="287" t="str">
        <f t="shared" si="110"/>
        <v/>
      </c>
      <c r="E320" s="449" t="str">
        <f t="shared" si="111"/>
        <v/>
      </c>
      <c r="F320" s="450"/>
      <c r="G320" s="451"/>
      <c r="H320" s="452"/>
      <c r="I320" s="453"/>
      <c r="J320" s="453"/>
      <c r="K320" s="453"/>
      <c r="L320" s="453"/>
      <c r="M320" s="454"/>
      <c r="N320" s="455"/>
      <c r="O320" s="456"/>
      <c r="P320" s="456"/>
      <c r="Q320" s="456"/>
      <c r="R320" s="456"/>
      <c r="S320" s="456"/>
      <c r="T320" s="456"/>
      <c r="U320" s="456"/>
      <c r="V320" s="456"/>
      <c r="W320" s="456"/>
      <c r="X320" s="456"/>
      <c r="Y320" s="456"/>
      <c r="Z320" s="456"/>
      <c r="AA320" s="456"/>
      <c r="AB320" s="456"/>
      <c r="AC320" s="456"/>
      <c r="AD320" s="456"/>
      <c r="AE320" s="457"/>
      <c r="AF320" s="455"/>
      <c r="AG320" s="456"/>
      <c r="AH320" s="456"/>
      <c r="AI320" s="456"/>
      <c r="AJ320" s="456"/>
      <c r="AK320" s="456"/>
      <c r="AL320" s="456"/>
      <c r="AM320" s="456"/>
      <c r="AN320" s="457"/>
      <c r="AO320" s="455"/>
      <c r="AP320" s="456"/>
      <c r="AQ320" s="456"/>
      <c r="AR320" s="456"/>
      <c r="AS320" s="456"/>
      <c r="AT320" s="456"/>
      <c r="AU320" s="456"/>
      <c r="AV320" s="456"/>
      <c r="AW320" s="456"/>
      <c r="AX320" s="456"/>
      <c r="AY320" s="456"/>
      <c r="AZ320" s="456"/>
      <c r="BA320" s="456"/>
      <c r="BB320" s="456"/>
      <c r="BC320" s="456"/>
      <c r="BD320" s="456"/>
      <c r="BE320" s="456"/>
      <c r="BF320" s="456"/>
      <c r="BG320" s="457"/>
      <c r="BH320" s="458"/>
      <c r="BI320" s="459"/>
      <c r="BJ320" s="459"/>
      <c r="BK320" s="459"/>
      <c r="BL320" s="459"/>
      <c r="BM320" s="460"/>
      <c r="BN320" s="216"/>
      <c r="BO320" s="216"/>
      <c r="BP320" s="1"/>
      <c r="BQ320" s="120">
        <f>IF($F$3="","",IF(N320=$F$3,COUNTIF(BQ$23:BQ319,"&gt;0")+1,0))</f>
        <v>0</v>
      </c>
      <c r="BR320" s="1"/>
      <c r="BS320" s="20" t="str">
        <f>IF($N320="","",IF(VLOOKUP(VLOOKUP($N320,IMPOSTAZIONI!$E$6:$I$13,5,FALSE),IMPOSTAZIONI!$B$25:$N$32,3,FALSE)=0,"",VLOOKUP(VLOOKUP($N320,IMPOSTAZIONI!$E$6:$I$13,5,FALSE),IMPOSTAZIONI!$B$25:$N$32,3,FALSE)))</f>
        <v/>
      </c>
      <c r="BT320" s="20" t="str">
        <f>IF($N320="","",IF(VLOOKUP(VLOOKUP($N320,IMPOSTAZIONI!$E$6:$I$13,5,FALSE),IMPOSTAZIONI!$B$25:$N$32,6,FALSE)=0,"",VLOOKUP(VLOOKUP($N320,IMPOSTAZIONI!$E$6:$I$13,5,FALSE),IMPOSTAZIONI!$B$25:$N$32,6,FALSE)))</f>
        <v/>
      </c>
      <c r="BU320" s="20" t="str">
        <f>IF($N320="","",IF(VLOOKUP(VLOOKUP($N320,IMPOSTAZIONI!$E$6:$I$13,5,FALSE),IMPOSTAZIONI!$B$25:$N$32,9,FALSE)=0,"",VLOOKUP(VLOOKUP($N320,IMPOSTAZIONI!$E$6:$I$13,5,FALSE),IMPOSTAZIONI!$B$25:$N$32,9,FALSE)))</f>
        <v/>
      </c>
      <c r="BV320" s="20" t="str">
        <f>IF($N320="","",IF(VLOOKUP(VLOOKUP($N320,IMPOSTAZIONI!$E$6:$I$13,5,FALSE),IMPOSTAZIONI!$B$25:$N$32,12,FALSE)=0,"",VLOOKUP(VLOOKUP($N320,IMPOSTAZIONI!$E$6:$I$13,5,FALSE),IMPOSTAZIONI!$B$25:$N$32,12,FALSE)))</f>
        <v/>
      </c>
      <c r="BW320" s="221" t="str">
        <f t="shared" si="112"/>
        <v/>
      </c>
      <c r="BX320" s="221" t="str">
        <f t="shared" si="104"/>
        <v/>
      </c>
      <c r="BY320" s="221">
        <f t="shared" si="105"/>
        <v>0</v>
      </c>
      <c r="BZ320" s="231">
        <f t="shared" si="106"/>
        <v>0</v>
      </c>
      <c r="CA320" s="246">
        <f t="shared" si="107"/>
        <v>0</v>
      </c>
      <c r="CB320" s="246">
        <f t="shared" si="113"/>
        <v>0</v>
      </c>
      <c r="CC320" s="246" t="str">
        <f t="shared" si="114"/>
        <v/>
      </c>
      <c r="CD320" s="246">
        <f t="shared" si="108"/>
        <v>5</v>
      </c>
      <c r="CE320" s="246">
        <f t="shared" si="115"/>
        <v>0</v>
      </c>
      <c r="CF320" s="276">
        <f t="shared" si="117"/>
        <v>0</v>
      </c>
      <c r="CG320" s="277">
        <f t="shared" si="117"/>
        <v>0</v>
      </c>
      <c r="CH320" s="277">
        <f t="shared" si="117"/>
        <v>0</v>
      </c>
      <c r="CI320" s="278">
        <f t="shared" si="117"/>
        <v>0</v>
      </c>
      <c r="CJ320" s="280">
        <f t="shared" si="116"/>
        <v>0</v>
      </c>
      <c r="CK320" s="232">
        <f t="shared" si="103"/>
        <v>0</v>
      </c>
      <c r="CL320" s="1"/>
    </row>
    <row r="321" spans="1:90" ht="18" customHeight="1">
      <c r="A321" s="1"/>
      <c r="B321" s="1"/>
      <c r="C321" s="216"/>
      <c r="D321" s="287" t="str">
        <f t="shared" si="110"/>
        <v/>
      </c>
      <c r="E321" s="449" t="str">
        <f t="shared" si="111"/>
        <v/>
      </c>
      <c r="F321" s="450"/>
      <c r="G321" s="451"/>
      <c r="H321" s="452"/>
      <c r="I321" s="453"/>
      <c r="J321" s="453"/>
      <c r="K321" s="453"/>
      <c r="L321" s="453"/>
      <c r="M321" s="454"/>
      <c r="N321" s="455"/>
      <c r="O321" s="456"/>
      <c r="P321" s="456"/>
      <c r="Q321" s="456"/>
      <c r="R321" s="456"/>
      <c r="S321" s="456"/>
      <c r="T321" s="456"/>
      <c r="U321" s="456"/>
      <c r="V321" s="456"/>
      <c r="W321" s="456"/>
      <c r="X321" s="456"/>
      <c r="Y321" s="456"/>
      <c r="Z321" s="456"/>
      <c r="AA321" s="456"/>
      <c r="AB321" s="456"/>
      <c r="AC321" s="456"/>
      <c r="AD321" s="456"/>
      <c r="AE321" s="457"/>
      <c r="AF321" s="455"/>
      <c r="AG321" s="456"/>
      <c r="AH321" s="456"/>
      <c r="AI321" s="456"/>
      <c r="AJ321" s="456"/>
      <c r="AK321" s="456"/>
      <c r="AL321" s="456"/>
      <c r="AM321" s="456"/>
      <c r="AN321" s="457"/>
      <c r="AO321" s="455"/>
      <c r="AP321" s="456"/>
      <c r="AQ321" s="456"/>
      <c r="AR321" s="456"/>
      <c r="AS321" s="456"/>
      <c r="AT321" s="456"/>
      <c r="AU321" s="456"/>
      <c r="AV321" s="456"/>
      <c r="AW321" s="456"/>
      <c r="AX321" s="456"/>
      <c r="AY321" s="456"/>
      <c r="AZ321" s="456"/>
      <c r="BA321" s="456"/>
      <c r="BB321" s="456"/>
      <c r="BC321" s="456"/>
      <c r="BD321" s="456"/>
      <c r="BE321" s="456"/>
      <c r="BF321" s="456"/>
      <c r="BG321" s="457"/>
      <c r="BH321" s="458"/>
      <c r="BI321" s="459"/>
      <c r="BJ321" s="459"/>
      <c r="BK321" s="459"/>
      <c r="BL321" s="459"/>
      <c r="BM321" s="460"/>
      <c r="BN321" s="216"/>
      <c r="BO321" s="216"/>
      <c r="BP321" s="1"/>
      <c r="BQ321" s="120">
        <f>IF($F$3="","",IF(N321=$F$3,COUNTIF(BQ$23:BQ320,"&gt;0")+1,0))</f>
        <v>0</v>
      </c>
      <c r="BR321" s="1"/>
      <c r="BS321" s="20" t="str">
        <f>IF($N321="","",IF(VLOOKUP(VLOOKUP($N321,IMPOSTAZIONI!$E$6:$I$13,5,FALSE),IMPOSTAZIONI!$B$25:$N$32,3,FALSE)=0,"",VLOOKUP(VLOOKUP($N321,IMPOSTAZIONI!$E$6:$I$13,5,FALSE),IMPOSTAZIONI!$B$25:$N$32,3,FALSE)))</f>
        <v/>
      </c>
      <c r="BT321" s="20" t="str">
        <f>IF($N321="","",IF(VLOOKUP(VLOOKUP($N321,IMPOSTAZIONI!$E$6:$I$13,5,FALSE),IMPOSTAZIONI!$B$25:$N$32,6,FALSE)=0,"",VLOOKUP(VLOOKUP($N321,IMPOSTAZIONI!$E$6:$I$13,5,FALSE),IMPOSTAZIONI!$B$25:$N$32,6,FALSE)))</f>
        <v/>
      </c>
      <c r="BU321" s="20" t="str">
        <f>IF($N321="","",IF(VLOOKUP(VLOOKUP($N321,IMPOSTAZIONI!$E$6:$I$13,5,FALSE),IMPOSTAZIONI!$B$25:$N$32,9,FALSE)=0,"",VLOOKUP(VLOOKUP($N321,IMPOSTAZIONI!$E$6:$I$13,5,FALSE),IMPOSTAZIONI!$B$25:$N$32,9,FALSE)))</f>
        <v/>
      </c>
      <c r="BV321" s="20" t="str">
        <f>IF($N321="","",IF(VLOOKUP(VLOOKUP($N321,IMPOSTAZIONI!$E$6:$I$13,5,FALSE),IMPOSTAZIONI!$B$25:$N$32,12,FALSE)=0,"",VLOOKUP(VLOOKUP($N321,IMPOSTAZIONI!$E$6:$I$13,5,FALSE),IMPOSTAZIONI!$B$25:$N$32,12,FALSE)))</f>
        <v/>
      </c>
      <c r="BW321" s="221" t="str">
        <f t="shared" si="112"/>
        <v/>
      </c>
      <c r="BX321" s="221" t="str">
        <f t="shared" si="104"/>
        <v/>
      </c>
      <c r="BY321" s="221">
        <f t="shared" si="105"/>
        <v>0</v>
      </c>
      <c r="BZ321" s="231">
        <f t="shared" si="106"/>
        <v>0</v>
      </c>
      <c r="CA321" s="246">
        <f t="shared" si="107"/>
        <v>0</v>
      </c>
      <c r="CB321" s="246">
        <f t="shared" si="113"/>
        <v>0</v>
      </c>
      <c r="CC321" s="246" t="str">
        <f t="shared" si="114"/>
        <v/>
      </c>
      <c r="CD321" s="246">
        <f t="shared" si="108"/>
        <v>5</v>
      </c>
      <c r="CE321" s="246">
        <f t="shared" si="115"/>
        <v>0</v>
      </c>
      <c r="CF321" s="276">
        <f t="shared" si="117"/>
        <v>0</v>
      </c>
      <c r="CG321" s="277">
        <f t="shared" si="117"/>
        <v>0</v>
      </c>
      <c r="CH321" s="277">
        <f t="shared" si="117"/>
        <v>0</v>
      </c>
      <c r="CI321" s="278">
        <f t="shared" si="117"/>
        <v>0</v>
      </c>
      <c r="CJ321" s="280">
        <f t="shared" si="116"/>
        <v>0</v>
      </c>
      <c r="CK321" s="232">
        <f t="shared" si="103"/>
        <v>0</v>
      </c>
      <c r="CL321" s="1"/>
    </row>
    <row r="322" spans="1:90" ht="18" customHeight="1">
      <c r="A322" s="1"/>
      <c r="B322" s="1"/>
      <c r="C322" s="216"/>
      <c r="D322" s="287" t="str">
        <f t="shared" si="110"/>
        <v/>
      </c>
      <c r="E322" s="449" t="str">
        <f t="shared" si="111"/>
        <v/>
      </c>
      <c r="F322" s="450"/>
      <c r="G322" s="451"/>
      <c r="H322" s="452"/>
      <c r="I322" s="453"/>
      <c r="J322" s="453"/>
      <c r="K322" s="453"/>
      <c r="L322" s="453"/>
      <c r="M322" s="454"/>
      <c r="N322" s="455"/>
      <c r="O322" s="456"/>
      <c r="P322" s="456"/>
      <c r="Q322" s="456"/>
      <c r="R322" s="456"/>
      <c r="S322" s="456"/>
      <c r="T322" s="456"/>
      <c r="U322" s="456"/>
      <c r="V322" s="456"/>
      <c r="W322" s="456"/>
      <c r="X322" s="456"/>
      <c r="Y322" s="456"/>
      <c r="Z322" s="456"/>
      <c r="AA322" s="456"/>
      <c r="AB322" s="456"/>
      <c r="AC322" s="456"/>
      <c r="AD322" s="456"/>
      <c r="AE322" s="457"/>
      <c r="AF322" s="455"/>
      <c r="AG322" s="456"/>
      <c r="AH322" s="456"/>
      <c r="AI322" s="456"/>
      <c r="AJ322" s="456"/>
      <c r="AK322" s="456"/>
      <c r="AL322" s="456"/>
      <c r="AM322" s="456"/>
      <c r="AN322" s="457"/>
      <c r="AO322" s="455"/>
      <c r="AP322" s="456"/>
      <c r="AQ322" s="456"/>
      <c r="AR322" s="456"/>
      <c r="AS322" s="456"/>
      <c r="AT322" s="456"/>
      <c r="AU322" s="456"/>
      <c r="AV322" s="456"/>
      <c r="AW322" s="456"/>
      <c r="AX322" s="456"/>
      <c r="AY322" s="456"/>
      <c r="AZ322" s="456"/>
      <c r="BA322" s="456"/>
      <c r="BB322" s="456"/>
      <c r="BC322" s="456"/>
      <c r="BD322" s="456"/>
      <c r="BE322" s="456"/>
      <c r="BF322" s="456"/>
      <c r="BG322" s="457"/>
      <c r="BH322" s="458"/>
      <c r="BI322" s="459"/>
      <c r="BJ322" s="459"/>
      <c r="BK322" s="459"/>
      <c r="BL322" s="459"/>
      <c r="BM322" s="460"/>
      <c r="BN322" s="216"/>
      <c r="BO322" s="216"/>
      <c r="BP322" s="1"/>
      <c r="BQ322" s="120">
        <f>IF($F$3="","",IF(N322=$F$3,COUNTIF(BQ$23:BQ321,"&gt;0")+1,0))</f>
        <v>0</v>
      </c>
      <c r="BR322" s="1"/>
      <c r="BS322" s="20" t="str">
        <f>IF($N322="","",IF(VLOOKUP(VLOOKUP($N322,IMPOSTAZIONI!$E$6:$I$13,5,FALSE),IMPOSTAZIONI!$B$25:$N$32,3,FALSE)=0,"",VLOOKUP(VLOOKUP($N322,IMPOSTAZIONI!$E$6:$I$13,5,FALSE),IMPOSTAZIONI!$B$25:$N$32,3,FALSE)))</f>
        <v/>
      </c>
      <c r="BT322" s="20" t="str">
        <f>IF($N322="","",IF(VLOOKUP(VLOOKUP($N322,IMPOSTAZIONI!$E$6:$I$13,5,FALSE),IMPOSTAZIONI!$B$25:$N$32,6,FALSE)=0,"",VLOOKUP(VLOOKUP($N322,IMPOSTAZIONI!$E$6:$I$13,5,FALSE),IMPOSTAZIONI!$B$25:$N$32,6,FALSE)))</f>
        <v/>
      </c>
      <c r="BU322" s="20" t="str">
        <f>IF($N322="","",IF(VLOOKUP(VLOOKUP($N322,IMPOSTAZIONI!$E$6:$I$13,5,FALSE),IMPOSTAZIONI!$B$25:$N$32,9,FALSE)=0,"",VLOOKUP(VLOOKUP($N322,IMPOSTAZIONI!$E$6:$I$13,5,FALSE),IMPOSTAZIONI!$B$25:$N$32,9,FALSE)))</f>
        <v/>
      </c>
      <c r="BV322" s="20" t="str">
        <f>IF($N322="","",IF(VLOOKUP(VLOOKUP($N322,IMPOSTAZIONI!$E$6:$I$13,5,FALSE),IMPOSTAZIONI!$B$25:$N$32,12,FALSE)=0,"",VLOOKUP(VLOOKUP($N322,IMPOSTAZIONI!$E$6:$I$13,5,FALSE),IMPOSTAZIONI!$B$25:$N$32,12,FALSE)))</f>
        <v/>
      </c>
      <c r="BW322" s="221" t="str">
        <f t="shared" si="112"/>
        <v/>
      </c>
      <c r="BX322" s="221" t="str">
        <f t="shared" si="104"/>
        <v/>
      </c>
      <c r="BY322" s="221">
        <f t="shared" si="105"/>
        <v>0</v>
      </c>
      <c r="BZ322" s="231">
        <f t="shared" si="106"/>
        <v>0</v>
      </c>
      <c r="CA322" s="246">
        <f t="shared" si="107"/>
        <v>0</v>
      </c>
      <c r="CB322" s="246">
        <f t="shared" si="113"/>
        <v>0</v>
      </c>
      <c r="CC322" s="246" t="str">
        <f t="shared" si="114"/>
        <v/>
      </c>
      <c r="CD322" s="246">
        <f t="shared" si="108"/>
        <v>5</v>
      </c>
      <c r="CE322" s="246">
        <f t="shared" si="115"/>
        <v>0</v>
      </c>
      <c r="CF322" s="276">
        <f t="shared" si="117"/>
        <v>0</v>
      </c>
      <c r="CG322" s="277">
        <f t="shared" si="117"/>
        <v>0</v>
      </c>
      <c r="CH322" s="277">
        <f t="shared" si="117"/>
        <v>0</v>
      </c>
      <c r="CI322" s="278">
        <f t="shared" si="117"/>
        <v>0</v>
      </c>
      <c r="CJ322" s="280">
        <f t="shared" si="116"/>
        <v>0</v>
      </c>
      <c r="CK322" s="232">
        <f t="shared" si="103"/>
        <v>0</v>
      </c>
      <c r="CL322" s="1"/>
    </row>
    <row r="323" spans="1:90" ht="18" customHeight="1">
      <c r="A323" s="1"/>
      <c r="B323" s="1"/>
      <c r="C323" s="216"/>
      <c r="D323" s="287" t="str">
        <f t="shared" si="110"/>
        <v/>
      </c>
      <c r="E323" s="449" t="str">
        <f t="shared" si="111"/>
        <v/>
      </c>
      <c r="F323" s="450"/>
      <c r="G323" s="451"/>
      <c r="H323" s="452"/>
      <c r="I323" s="453"/>
      <c r="J323" s="453"/>
      <c r="K323" s="453"/>
      <c r="L323" s="453"/>
      <c r="M323" s="454"/>
      <c r="N323" s="455"/>
      <c r="O323" s="456"/>
      <c r="P323" s="456"/>
      <c r="Q323" s="456"/>
      <c r="R323" s="456"/>
      <c r="S323" s="456"/>
      <c r="T323" s="456"/>
      <c r="U323" s="456"/>
      <c r="V323" s="456"/>
      <c r="W323" s="456"/>
      <c r="X323" s="456"/>
      <c r="Y323" s="456"/>
      <c r="Z323" s="456"/>
      <c r="AA323" s="456"/>
      <c r="AB323" s="456"/>
      <c r="AC323" s="456"/>
      <c r="AD323" s="456"/>
      <c r="AE323" s="457"/>
      <c r="AF323" s="455"/>
      <c r="AG323" s="456"/>
      <c r="AH323" s="456"/>
      <c r="AI323" s="456"/>
      <c r="AJ323" s="456"/>
      <c r="AK323" s="456"/>
      <c r="AL323" s="456"/>
      <c r="AM323" s="456"/>
      <c r="AN323" s="457"/>
      <c r="AO323" s="455"/>
      <c r="AP323" s="456"/>
      <c r="AQ323" s="456"/>
      <c r="AR323" s="456"/>
      <c r="AS323" s="456"/>
      <c r="AT323" s="456"/>
      <c r="AU323" s="456"/>
      <c r="AV323" s="456"/>
      <c r="AW323" s="456"/>
      <c r="AX323" s="456"/>
      <c r="AY323" s="456"/>
      <c r="AZ323" s="456"/>
      <c r="BA323" s="456"/>
      <c r="BB323" s="456"/>
      <c r="BC323" s="456"/>
      <c r="BD323" s="456"/>
      <c r="BE323" s="456"/>
      <c r="BF323" s="456"/>
      <c r="BG323" s="457"/>
      <c r="BH323" s="458"/>
      <c r="BI323" s="459"/>
      <c r="BJ323" s="459"/>
      <c r="BK323" s="459"/>
      <c r="BL323" s="459"/>
      <c r="BM323" s="460"/>
      <c r="BN323" s="216"/>
      <c r="BO323" s="216"/>
      <c r="BP323" s="1"/>
      <c r="BQ323" s="120">
        <f>IF($F$3="","",IF(N323=$F$3,COUNTIF(BQ$23:BQ322,"&gt;0")+1,0))</f>
        <v>0</v>
      </c>
      <c r="BR323" s="1"/>
      <c r="BS323" s="20" t="str">
        <f>IF($N323="","",IF(VLOOKUP(VLOOKUP($N323,IMPOSTAZIONI!$E$6:$I$13,5,FALSE),IMPOSTAZIONI!$B$25:$N$32,3,FALSE)=0,"",VLOOKUP(VLOOKUP($N323,IMPOSTAZIONI!$E$6:$I$13,5,FALSE),IMPOSTAZIONI!$B$25:$N$32,3,FALSE)))</f>
        <v/>
      </c>
      <c r="BT323" s="20" t="str">
        <f>IF($N323="","",IF(VLOOKUP(VLOOKUP($N323,IMPOSTAZIONI!$E$6:$I$13,5,FALSE),IMPOSTAZIONI!$B$25:$N$32,6,FALSE)=0,"",VLOOKUP(VLOOKUP($N323,IMPOSTAZIONI!$E$6:$I$13,5,FALSE),IMPOSTAZIONI!$B$25:$N$32,6,FALSE)))</f>
        <v/>
      </c>
      <c r="BU323" s="20" t="str">
        <f>IF($N323="","",IF(VLOOKUP(VLOOKUP($N323,IMPOSTAZIONI!$E$6:$I$13,5,FALSE),IMPOSTAZIONI!$B$25:$N$32,9,FALSE)=0,"",VLOOKUP(VLOOKUP($N323,IMPOSTAZIONI!$E$6:$I$13,5,FALSE),IMPOSTAZIONI!$B$25:$N$32,9,FALSE)))</f>
        <v/>
      </c>
      <c r="BV323" s="20" t="str">
        <f>IF($N323="","",IF(VLOOKUP(VLOOKUP($N323,IMPOSTAZIONI!$E$6:$I$13,5,FALSE),IMPOSTAZIONI!$B$25:$N$32,12,FALSE)=0,"",VLOOKUP(VLOOKUP($N323,IMPOSTAZIONI!$E$6:$I$13,5,FALSE),IMPOSTAZIONI!$B$25:$N$32,12,FALSE)))</f>
        <v/>
      </c>
      <c r="BW323" s="221" t="str">
        <f t="shared" si="112"/>
        <v/>
      </c>
      <c r="BX323" s="221" t="str">
        <f t="shared" si="104"/>
        <v/>
      </c>
      <c r="BY323" s="221">
        <f t="shared" si="105"/>
        <v>0</v>
      </c>
      <c r="BZ323" s="231">
        <f t="shared" si="106"/>
        <v>0</v>
      </c>
      <c r="CA323" s="246">
        <f t="shared" si="107"/>
        <v>0</v>
      </c>
      <c r="CB323" s="246">
        <f t="shared" si="113"/>
        <v>0</v>
      </c>
      <c r="CC323" s="246" t="str">
        <f t="shared" si="114"/>
        <v/>
      </c>
      <c r="CD323" s="246">
        <f t="shared" si="108"/>
        <v>5</v>
      </c>
      <c r="CE323" s="246">
        <f t="shared" si="115"/>
        <v>0</v>
      </c>
      <c r="CF323" s="276">
        <f t="shared" ref="CF323:CI342" si="118">COUNTIF($CE$23:$CE$3022,CONCATENATE($CD323,CF$21))</f>
        <v>0</v>
      </c>
      <c r="CG323" s="277">
        <f t="shared" si="118"/>
        <v>0</v>
      </c>
      <c r="CH323" s="277">
        <f t="shared" si="118"/>
        <v>0</v>
      </c>
      <c r="CI323" s="278">
        <f t="shared" si="118"/>
        <v>0</v>
      </c>
      <c r="CJ323" s="280">
        <f t="shared" si="116"/>
        <v>0</v>
      </c>
      <c r="CK323" s="232">
        <f t="shared" si="103"/>
        <v>0</v>
      </c>
      <c r="CL323" s="1"/>
    </row>
    <row r="324" spans="1:90" ht="18" customHeight="1">
      <c r="A324" s="1"/>
      <c r="B324" s="1"/>
      <c r="C324" s="216"/>
      <c r="D324" s="287" t="str">
        <f t="shared" si="110"/>
        <v/>
      </c>
      <c r="E324" s="449" t="str">
        <f t="shared" si="111"/>
        <v/>
      </c>
      <c r="F324" s="450"/>
      <c r="G324" s="451"/>
      <c r="H324" s="452"/>
      <c r="I324" s="453"/>
      <c r="J324" s="453"/>
      <c r="K324" s="453"/>
      <c r="L324" s="453"/>
      <c r="M324" s="454"/>
      <c r="N324" s="455"/>
      <c r="O324" s="456"/>
      <c r="P324" s="456"/>
      <c r="Q324" s="456"/>
      <c r="R324" s="456"/>
      <c r="S324" s="456"/>
      <c r="T324" s="456"/>
      <c r="U324" s="456"/>
      <c r="V324" s="456"/>
      <c r="W324" s="456"/>
      <c r="X324" s="456"/>
      <c r="Y324" s="456"/>
      <c r="Z324" s="456"/>
      <c r="AA324" s="456"/>
      <c r="AB324" s="456"/>
      <c r="AC324" s="456"/>
      <c r="AD324" s="456"/>
      <c r="AE324" s="457"/>
      <c r="AF324" s="455"/>
      <c r="AG324" s="456"/>
      <c r="AH324" s="456"/>
      <c r="AI324" s="456"/>
      <c r="AJ324" s="456"/>
      <c r="AK324" s="456"/>
      <c r="AL324" s="456"/>
      <c r="AM324" s="456"/>
      <c r="AN324" s="457"/>
      <c r="AO324" s="455"/>
      <c r="AP324" s="456"/>
      <c r="AQ324" s="456"/>
      <c r="AR324" s="456"/>
      <c r="AS324" s="456"/>
      <c r="AT324" s="456"/>
      <c r="AU324" s="456"/>
      <c r="AV324" s="456"/>
      <c r="AW324" s="456"/>
      <c r="AX324" s="456"/>
      <c r="AY324" s="456"/>
      <c r="AZ324" s="456"/>
      <c r="BA324" s="456"/>
      <c r="BB324" s="456"/>
      <c r="BC324" s="456"/>
      <c r="BD324" s="456"/>
      <c r="BE324" s="456"/>
      <c r="BF324" s="456"/>
      <c r="BG324" s="457"/>
      <c r="BH324" s="458"/>
      <c r="BI324" s="459"/>
      <c r="BJ324" s="459"/>
      <c r="BK324" s="459"/>
      <c r="BL324" s="459"/>
      <c r="BM324" s="460"/>
      <c r="BN324" s="216"/>
      <c r="BO324" s="216"/>
      <c r="BP324" s="1"/>
      <c r="BQ324" s="120">
        <f>IF($F$3="","",IF(N324=$F$3,COUNTIF(BQ$23:BQ323,"&gt;0")+1,0))</f>
        <v>0</v>
      </c>
      <c r="BR324" s="1"/>
      <c r="BS324" s="20" t="str">
        <f>IF($N324="","",IF(VLOOKUP(VLOOKUP($N324,IMPOSTAZIONI!$E$6:$I$13,5,FALSE),IMPOSTAZIONI!$B$25:$N$32,3,FALSE)=0,"",VLOOKUP(VLOOKUP($N324,IMPOSTAZIONI!$E$6:$I$13,5,FALSE),IMPOSTAZIONI!$B$25:$N$32,3,FALSE)))</f>
        <v/>
      </c>
      <c r="BT324" s="20" t="str">
        <f>IF($N324="","",IF(VLOOKUP(VLOOKUP($N324,IMPOSTAZIONI!$E$6:$I$13,5,FALSE),IMPOSTAZIONI!$B$25:$N$32,6,FALSE)=0,"",VLOOKUP(VLOOKUP($N324,IMPOSTAZIONI!$E$6:$I$13,5,FALSE),IMPOSTAZIONI!$B$25:$N$32,6,FALSE)))</f>
        <v/>
      </c>
      <c r="BU324" s="20" t="str">
        <f>IF($N324="","",IF(VLOOKUP(VLOOKUP($N324,IMPOSTAZIONI!$E$6:$I$13,5,FALSE),IMPOSTAZIONI!$B$25:$N$32,9,FALSE)=0,"",VLOOKUP(VLOOKUP($N324,IMPOSTAZIONI!$E$6:$I$13,5,FALSE),IMPOSTAZIONI!$B$25:$N$32,9,FALSE)))</f>
        <v/>
      </c>
      <c r="BV324" s="20" t="str">
        <f>IF($N324="","",IF(VLOOKUP(VLOOKUP($N324,IMPOSTAZIONI!$E$6:$I$13,5,FALSE),IMPOSTAZIONI!$B$25:$N$32,12,FALSE)=0,"",VLOOKUP(VLOOKUP($N324,IMPOSTAZIONI!$E$6:$I$13,5,FALSE),IMPOSTAZIONI!$B$25:$N$32,12,FALSE)))</f>
        <v/>
      </c>
      <c r="BW324" s="221" t="str">
        <f t="shared" si="112"/>
        <v/>
      </c>
      <c r="BX324" s="221" t="str">
        <f t="shared" si="104"/>
        <v/>
      </c>
      <c r="BY324" s="221">
        <f t="shared" si="105"/>
        <v>0</v>
      </c>
      <c r="BZ324" s="231">
        <f t="shared" si="106"/>
        <v>0</v>
      </c>
      <c r="CA324" s="246">
        <f t="shared" si="107"/>
        <v>0</v>
      </c>
      <c r="CB324" s="246">
        <f t="shared" si="113"/>
        <v>0</v>
      </c>
      <c r="CC324" s="246" t="str">
        <f t="shared" si="114"/>
        <v/>
      </c>
      <c r="CD324" s="246">
        <f t="shared" si="108"/>
        <v>5</v>
      </c>
      <c r="CE324" s="246">
        <f t="shared" si="115"/>
        <v>0</v>
      </c>
      <c r="CF324" s="276">
        <f t="shared" si="118"/>
        <v>0</v>
      </c>
      <c r="CG324" s="277">
        <f t="shared" si="118"/>
        <v>0</v>
      </c>
      <c r="CH324" s="277">
        <f t="shared" si="118"/>
        <v>0</v>
      </c>
      <c r="CI324" s="278">
        <f t="shared" si="118"/>
        <v>0</v>
      </c>
      <c r="CJ324" s="280">
        <f t="shared" si="116"/>
        <v>0</v>
      </c>
      <c r="CK324" s="232">
        <f t="shared" si="103"/>
        <v>0</v>
      </c>
      <c r="CL324" s="1"/>
    </row>
    <row r="325" spans="1:90" ht="18" customHeight="1">
      <c r="A325" s="1"/>
      <c r="B325" s="1"/>
      <c r="C325" s="216"/>
      <c r="D325" s="287" t="str">
        <f t="shared" si="110"/>
        <v/>
      </c>
      <c r="E325" s="449" t="str">
        <f t="shared" si="111"/>
        <v/>
      </c>
      <c r="F325" s="450"/>
      <c r="G325" s="451"/>
      <c r="H325" s="452"/>
      <c r="I325" s="453"/>
      <c r="J325" s="453"/>
      <c r="K325" s="453"/>
      <c r="L325" s="453"/>
      <c r="M325" s="454"/>
      <c r="N325" s="455"/>
      <c r="O325" s="456"/>
      <c r="P325" s="456"/>
      <c r="Q325" s="456"/>
      <c r="R325" s="456"/>
      <c r="S325" s="456"/>
      <c r="T325" s="456"/>
      <c r="U325" s="456"/>
      <c r="V325" s="456"/>
      <c r="W325" s="456"/>
      <c r="X325" s="456"/>
      <c r="Y325" s="456"/>
      <c r="Z325" s="456"/>
      <c r="AA325" s="456"/>
      <c r="AB325" s="456"/>
      <c r="AC325" s="456"/>
      <c r="AD325" s="456"/>
      <c r="AE325" s="457"/>
      <c r="AF325" s="455"/>
      <c r="AG325" s="456"/>
      <c r="AH325" s="456"/>
      <c r="AI325" s="456"/>
      <c r="AJ325" s="456"/>
      <c r="AK325" s="456"/>
      <c r="AL325" s="456"/>
      <c r="AM325" s="456"/>
      <c r="AN325" s="457"/>
      <c r="AO325" s="455"/>
      <c r="AP325" s="456"/>
      <c r="AQ325" s="456"/>
      <c r="AR325" s="456"/>
      <c r="AS325" s="456"/>
      <c r="AT325" s="456"/>
      <c r="AU325" s="456"/>
      <c r="AV325" s="456"/>
      <c r="AW325" s="456"/>
      <c r="AX325" s="456"/>
      <c r="AY325" s="456"/>
      <c r="AZ325" s="456"/>
      <c r="BA325" s="456"/>
      <c r="BB325" s="456"/>
      <c r="BC325" s="456"/>
      <c r="BD325" s="456"/>
      <c r="BE325" s="456"/>
      <c r="BF325" s="456"/>
      <c r="BG325" s="457"/>
      <c r="BH325" s="458"/>
      <c r="BI325" s="459"/>
      <c r="BJ325" s="459"/>
      <c r="BK325" s="459"/>
      <c r="BL325" s="459"/>
      <c r="BM325" s="460"/>
      <c r="BN325" s="216"/>
      <c r="BO325" s="216"/>
      <c r="BP325" s="1"/>
      <c r="BQ325" s="120">
        <f>IF($F$3="","",IF(N325=$F$3,COUNTIF(BQ$23:BQ324,"&gt;0")+1,0))</f>
        <v>0</v>
      </c>
      <c r="BR325" s="1"/>
      <c r="BS325" s="20" t="str">
        <f>IF($N325="","",IF(VLOOKUP(VLOOKUP($N325,IMPOSTAZIONI!$E$6:$I$13,5,FALSE),IMPOSTAZIONI!$B$25:$N$32,3,FALSE)=0,"",VLOOKUP(VLOOKUP($N325,IMPOSTAZIONI!$E$6:$I$13,5,FALSE),IMPOSTAZIONI!$B$25:$N$32,3,FALSE)))</f>
        <v/>
      </c>
      <c r="BT325" s="20" t="str">
        <f>IF($N325="","",IF(VLOOKUP(VLOOKUP($N325,IMPOSTAZIONI!$E$6:$I$13,5,FALSE),IMPOSTAZIONI!$B$25:$N$32,6,FALSE)=0,"",VLOOKUP(VLOOKUP($N325,IMPOSTAZIONI!$E$6:$I$13,5,FALSE),IMPOSTAZIONI!$B$25:$N$32,6,FALSE)))</f>
        <v/>
      </c>
      <c r="BU325" s="20" t="str">
        <f>IF($N325="","",IF(VLOOKUP(VLOOKUP($N325,IMPOSTAZIONI!$E$6:$I$13,5,FALSE),IMPOSTAZIONI!$B$25:$N$32,9,FALSE)=0,"",VLOOKUP(VLOOKUP($N325,IMPOSTAZIONI!$E$6:$I$13,5,FALSE),IMPOSTAZIONI!$B$25:$N$32,9,FALSE)))</f>
        <v/>
      </c>
      <c r="BV325" s="20" t="str">
        <f>IF($N325="","",IF(VLOOKUP(VLOOKUP($N325,IMPOSTAZIONI!$E$6:$I$13,5,FALSE),IMPOSTAZIONI!$B$25:$N$32,12,FALSE)=0,"",VLOOKUP(VLOOKUP($N325,IMPOSTAZIONI!$E$6:$I$13,5,FALSE),IMPOSTAZIONI!$B$25:$N$32,12,FALSE)))</f>
        <v/>
      </c>
      <c r="BW325" s="221" t="str">
        <f t="shared" si="112"/>
        <v/>
      </c>
      <c r="BX325" s="221" t="str">
        <f t="shared" si="104"/>
        <v/>
      </c>
      <c r="BY325" s="221">
        <f t="shared" si="105"/>
        <v>0</v>
      </c>
      <c r="BZ325" s="231">
        <f t="shared" si="106"/>
        <v>0</v>
      </c>
      <c r="CA325" s="246">
        <f t="shared" si="107"/>
        <v>0</v>
      </c>
      <c r="CB325" s="246">
        <f t="shared" si="113"/>
        <v>0</v>
      </c>
      <c r="CC325" s="246" t="str">
        <f t="shared" si="114"/>
        <v/>
      </c>
      <c r="CD325" s="246">
        <f t="shared" si="108"/>
        <v>5</v>
      </c>
      <c r="CE325" s="246">
        <f t="shared" si="115"/>
        <v>0</v>
      </c>
      <c r="CF325" s="276">
        <f t="shared" si="118"/>
        <v>0</v>
      </c>
      <c r="CG325" s="277">
        <f t="shared" si="118"/>
        <v>0</v>
      </c>
      <c r="CH325" s="277">
        <f t="shared" si="118"/>
        <v>0</v>
      </c>
      <c r="CI325" s="278">
        <f t="shared" si="118"/>
        <v>0</v>
      </c>
      <c r="CJ325" s="280">
        <f t="shared" si="116"/>
        <v>0</v>
      </c>
      <c r="CK325" s="232">
        <f t="shared" si="103"/>
        <v>0</v>
      </c>
      <c r="CL325" s="1"/>
    </row>
    <row r="326" spans="1:90" ht="18" customHeight="1">
      <c r="A326" s="1"/>
      <c r="B326" s="1"/>
      <c r="C326" s="216"/>
      <c r="D326" s="287" t="str">
        <f t="shared" si="110"/>
        <v/>
      </c>
      <c r="E326" s="449" t="str">
        <f t="shared" si="111"/>
        <v/>
      </c>
      <c r="F326" s="450"/>
      <c r="G326" s="451"/>
      <c r="H326" s="452"/>
      <c r="I326" s="453"/>
      <c r="J326" s="453"/>
      <c r="K326" s="453"/>
      <c r="L326" s="453"/>
      <c r="M326" s="454"/>
      <c r="N326" s="455"/>
      <c r="O326" s="456"/>
      <c r="P326" s="456"/>
      <c r="Q326" s="456"/>
      <c r="R326" s="456"/>
      <c r="S326" s="456"/>
      <c r="T326" s="456"/>
      <c r="U326" s="456"/>
      <c r="V326" s="456"/>
      <c r="W326" s="456"/>
      <c r="X326" s="456"/>
      <c r="Y326" s="456"/>
      <c r="Z326" s="456"/>
      <c r="AA326" s="456"/>
      <c r="AB326" s="456"/>
      <c r="AC326" s="456"/>
      <c r="AD326" s="456"/>
      <c r="AE326" s="457"/>
      <c r="AF326" s="455"/>
      <c r="AG326" s="456"/>
      <c r="AH326" s="456"/>
      <c r="AI326" s="456"/>
      <c r="AJ326" s="456"/>
      <c r="AK326" s="456"/>
      <c r="AL326" s="456"/>
      <c r="AM326" s="456"/>
      <c r="AN326" s="457"/>
      <c r="AO326" s="455"/>
      <c r="AP326" s="456"/>
      <c r="AQ326" s="456"/>
      <c r="AR326" s="456"/>
      <c r="AS326" s="456"/>
      <c r="AT326" s="456"/>
      <c r="AU326" s="456"/>
      <c r="AV326" s="456"/>
      <c r="AW326" s="456"/>
      <c r="AX326" s="456"/>
      <c r="AY326" s="456"/>
      <c r="AZ326" s="456"/>
      <c r="BA326" s="456"/>
      <c r="BB326" s="456"/>
      <c r="BC326" s="456"/>
      <c r="BD326" s="456"/>
      <c r="BE326" s="456"/>
      <c r="BF326" s="456"/>
      <c r="BG326" s="457"/>
      <c r="BH326" s="458"/>
      <c r="BI326" s="459"/>
      <c r="BJ326" s="459"/>
      <c r="BK326" s="459"/>
      <c r="BL326" s="459"/>
      <c r="BM326" s="460"/>
      <c r="BN326" s="216"/>
      <c r="BO326" s="216"/>
      <c r="BP326" s="1"/>
      <c r="BQ326" s="120">
        <f>IF($F$3="","",IF(N326=$F$3,COUNTIF(BQ$23:BQ325,"&gt;0")+1,0))</f>
        <v>0</v>
      </c>
      <c r="BR326" s="1"/>
      <c r="BS326" s="20" t="str">
        <f>IF($N326="","",IF(VLOOKUP(VLOOKUP($N326,IMPOSTAZIONI!$E$6:$I$13,5,FALSE),IMPOSTAZIONI!$B$25:$N$32,3,FALSE)=0,"",VLOOKUP(VLOOKUP($N326,IMPOSTAZIONI!$E$6:$I$13,5,FALSE),IMPOSTAZIONI!$B$25:$N$32,3,FALSE)))</f>
        <v/>
      </c>
      <c r="BT326" s="20" t="str">
        <f>IF($N326="","",IF(VLOOKUP(VLOOKUP($N326,IMPOSTAZIONI!$E$6:$I$13,5,FALSE),IMPOSTAZIONI!$B$25:$N$32,6,FALSE)=0,"",VLOOKUP(VLOOKUP($N326,IMPOSTAZIONI!$E$6:$I$13,5,FALSE),IMPOSTAZIONI!$B$25:$N$32,6,FALSE)))</f>
        <v/>
      </c>
      <c r="BU326" s="20" t="str">
        <f>IF($N326="","",IF(VLOOKUP(VLOOKUP($N326,IMPOSTAZIONI!$E$6:$I$13,5,FALSE),IMPOSTAZIONI!$B$25:$N$32,9,FALSE)=0,"",VLOOKUP(VLOOKUP($N326,IMPOSTAZIONI!$E$6:$I$13,5,FALSE),IMPOSTAZIONI!$B$25:$N$32,9,FALSE)))</f>
        <v/>
      </c>
      <c r="BV326" s="20" t="str">
        <f>IF($N326="","",IF(VLOOKUP(VLOOKUP($N326,IMPOSTAZIONI!$E$6:$I$13,5,FALSE),IMPOSTAZIONI!$B$25:$N$32,12,FALSE)=0,"",VLOOKUP(VLOOKUP($N326,IMPOSTAZIONI!$E$6:$I$13,5,FALSE),IMPOSTAZIONI!$B$25:$N$32,12,FALSE)))</f>
        <v/>
      </c>
      <c r="BW326" s="221" t="str">
        <f t="shared" si="112"/>
        <v/>
      </c>
      <c r="BX326" s="221" t="str">
        <f t="shared" si="104"/>
        <v/>
      </c>
      <c r="BY326" s="221">
        <f t="shared" si="105"/>
        <v>0</v>
      </c>
      <c r="BZ326" s="231">
        <f t="shared" si="106"/>
        <v>0</v>
      </c>
      <c r="CA326" s="246">
        <f t="shared" si="107"/>
        <v>0</v>
      </c>
      <c r="CB326" s="246">
        <f t="shared" si="113"/>
        <v>0</v>
      </c>
      <c r="CC326" s="246" t="str">
        <f t="shared" si="114"/>
        <v/>
      </c>
      <c r="CD326" s="246">
        <f t="shared" si="108"/>
        <v>5</v>
      </c>
      <c r="CE326" s="246">
        <f t="shared" si="115"/>
        <v>0</v>
      </c>
      <c r="CF326" s="276">
        <f t="shared" si="118"/>
        <v>0</v>
      </c>
      <c r="CG326" s="277">
        <f t="shared" si="118"/>
        <v>0</v>
      </c>
      <c r="CH326" s="277">
        <f t="shared" si="118"/>
        <v>0</v>
      </c>
      <c r="CI326" s="278">
        <f t="shared" si="118"/>
        <v>0</v>
      </c>
      <c r="CJ326" s="280">
        <f t="shared" si="116"/>
        <v>0</v>
      </c>
      <c r="CK326" s="232">
        <f t="shared" si="103"/>
        <v>0</v>
      </c>
      <c r="CL326" s="1"/>
    </row>
    <row r="327" spans="1:90" ht="18" customHeight="1">
      <c r="A327" s="1"/>
      <c r="B327" s="1"/>
      <c r="C327" s="216"/>
      <c r="D327" s="287" t="str">
        <f t="shared" ref="D327:D390" si="119">IF(BY327=1,"Errore",IF(BY327=2,"+ EVN nel gg.",""))</f>
        <v/>
      </c>
      <c r="E327" s="449" t="str">
        <f t="shared" ref="E327:E390" si="120">IF(BQ327=0,"",BQ327)</f>
        <v/>
      </c>
      <c r="F327" s="450"/>
      <c r="G327" s="451"/>
      <c r="H327" s="452"/>
      <c r="I327" s="453"/>
      <c r="J327" s="453"/>
      <c r="K327" s="453"/>
      <c r="L327" s="453"/>
      <c r="M327" s="454"/>
      <c r="N327" s="455"/>
      <c r="O327" s="456"/>
      <c r="P327" s="456"/>
      <c r="Q327" s="456"/>
      <c r="R327" s="456"/>
      <c r="S327" s="456"/>
      <c r="T327" s="456"/>
      <c r="U327" s="456"/>
      <c r="V327" s="456"/>
      <c r="W327" s="456"/>
      <c r="X327" s="456"/>
      <c r="Y327" s="456"/>
      <c r="Z327" s="456"/>
      <c r="AA327" s="456"/>
      <c r="AB327" s="456"/>
      <c r="AC327" s="456"/>
      <c r="AD327" s="456"/>
      <c r="AE327" s="457"/>
      <c r="AF327" s="455"/>
      <c r="AG327" s="456"/>
      <c r="AH327" s="456"/>
      <c r="AI327" s="456"/>
      <c r="AJ327" s="456"/>
      <c r="AK327" s="456"/>
      <c r="AL327" s="456"/>
      <c r="AM327" s="456"/>
      <c r="AN327" s="457"/>
      <c r="AO327" s="455"/>
      <c r="AP327" s="456"/>
      <c r="AQ327" s="456"/>
      <c r="AR327" s="456"/>
      <c r="AS327" s="456"/>
      <c r="AT327" s="456"/>
      <c r="AU327" s="456"/>
      <c r="AV327" s="456"/>
      <c r="AW327" s="456"/>
      <c r="AX327" s="456"/>
      <c r="AY327" s="456"/>
      <c r="AZ327" s="456"/>
      <c r="BA327" s="456"/>
      <c r="BB327" s="456"/>
      <c r="BC327" s="456"/>
      <c r="BD327" s="456"/>
      <c r="BE327" s="456"/>
      <c r="BF327" s="456"/>
      <c r="BG327" s="457"/>
      <c r="BH327" s="458"/>
      <c r="BI327" s="459"/>
      <c r="BJ327" s="459"/>
      <c r="BK327" s="459"/>
      <c r="BL327" s="459"/>
      <c r="BM327" s="460"/>
      <c r="BN327" s="216"/>
      <c r="BO327" s="216"/>
      <c r="BP327" s="1"/>
      <c r="BQ327" s="120">
        <f>IF($F$3="","",IF(N327=$F$3,COUNTIF(BQ$23:BQ326,"&gt;0")+1,0))</f>
        <v>0</v>
      </c>
      <c r="BR327" s="1"/>
      <c r="BS327" s="20" t="str">
        <f>IF($N327="","",IF(VLOOKUP(VLOOKUP($N327,IMPOSTAZIONI!$E$6:$I$13,5,FALSE),IMPOSTAZIONI!$B$25:$N$32,3,FALSE)=0,"",VLOOKUP(VLOOKUP($N327,IMPOSTAZIONI!$E$6:$I$13,5,FALSE),IMPOSTAZIONI!$B$25:$N$32,3,FALSE)))</f>
        <v/>
      </c>
      <c r="BT327" s="20" t="str">
        <f>IF($N327="","",IF(VLOOKUP(VLOOKUP($N327,IMPOSTAZIONI!$E$6:$I$13,5,FALSE),IMPOSTAZIONI!$B$25:$N$32,6,FALSE)=0,"",VLOOKUP(VLOOKUP($N327,IMPOSTAZIONI!$E$6:$I$13,5,FALSE),IMPOSTAZIONI!$B$25:$N$32,6,FALSE)))</f>
        <v/>
      </c>
      <c r="BU327" s="20" t="str">
        <f>IF($N327="","",IF(VLOOKUP(VLOOKUP($N327,IMPOSTAZIONI!$E$6:$I$13,5,FALSE),IMPOSTAZIONI!$B$25:$N$32,9,FALSE)=0,"",VLOOKUP(VLOOKUP($N327,IMPOSTAZIONI!$E$6:$I$13,5,FALSE),IMPOSTAZIONI!$B$25:$N$32,9,FALSE)))</f>
        <v/>
      </c>
      <c r="BV327" s="20" t="str">
        <f>IF($N327="","",IF(VLOOKUP(VLOOKUP($N327,IMPOSTAZIONI!$E$6:$I$13,5,FALSE),IMPOSTAZIONI!$B$25:$N$32,12,FALSE)=0,"",VLOOKUP(VLOOKUP($N327,IMPOSTAZIONI!$E$6:$I$13,5,FALSE),IMPOSTAZIONI!$B$25:$N$32,12,FALSE)))</f>
        <v/>
      </c>
      <c r="BW327" s="221" t="str">
        <f t="shared" ref="BW327:BW390" si="121">IF(AF327="","",HLOOKUP(AF327,BS327:BV327,1,FALSE))</f>
        <v/>
      </c>
      <c r="BX327" s="221" t="str">
        <f t="shared" si="104"/>
        <v/>
      </c>
      <c r="BY327" s="221">
        <f t="shared" si="105"/>
        <v>0</v>
      </c>
      <c r="BZ327" s="231">
        <f t="shared" si="106"/>
        <v>0</v>
      </c>
      <c r="CA327" s="246">
        <f t="shared" si="107"/>
        <v>0</v>
      </c>
      <c r="CB327" s="246">
        <f t="shared" ref="CB327:CB390" si="122">IF(BZ327=0,0,MONTH(BZ327))</f>
        <v>0</v>
      </c>
      <c r="CC327" s="246" t="str">
        <f t="shared" ref="CC327:CC390" si="123">IF(OR(BZ327=0,CA327=0),"",CONCATENATE(CB327,CA327))</f>
        <v/>
      </c>
      <c r="CD327" s="246">
        <f t="shared" si="108"/>
        <v>5</v>
      </c>
      <c r="CE327" s="246">
        <f t="shared" ref="CE327:CE390" si="124">IF(CA327&gt;0,CONCATENATE(CD327,CA327),0)</f>
        <v>0</v>
      </c>
      <c r="CF327" s="276">
        <f t="shared" si="118"/>
        <v>0</v>
      </c>
      <c r="CG327" s="277">
        <f t="shared" si="118"/>
        <v>0</v>
      </c>
      <c r="CH327" s="277">
        <f t="shared" si="118"/>
        <v>0</v>
      </c>
      <c r="CI327" s="278">
        <f t="shared" si="118"/>
        <v>0</v>
      </c>
      <c r="CJ327" s="280">
        <f t="shared" ref="CJ327:CJ390" si="125">COUNTIF(CF327:CI327,"&gt;0")</f>
        <v>0</v>
      </c>
      <c r="CK327" s="232">
        <f t="shared" si="103"/>
        <v>0</v>
      </c>
      <c r="CL327" s="1"/>
    </row>
    <row r="328" spans="1:90" ht="18" customHeight="1">
      <c r="A328" s="1"/>
      <c r="B328" s="1"/>
      <c r="C328" s="216"/>
      <c r="D328" s="287" t="str">
        <f t="shared" si="119"/>
        <v/>
      </c>
      <c r="E328" s="449" t="str">
        <f t="shared" si="120"/>
        <v/>
      </c>
      <c r="F328" s="450"/>
      <c r="G328" s="451"/>
      <c r="H328" s="452"/>
      <c r="I328" s="453"/>
      <c r="J328" s="453"/>
      <c r="K328" s="453"/>
      <c r="L328" s="453"/>
      <c r="M328" s="454"/>
      <c r="N328" s="455"/>
      <c r="O328" s="456"/>
      <c r="P328" s="456"/>
      <c r="Q328" s="456"/>
      <c r="R328" s="456"/>
      <c r="S328" s="456"/>
      <c r="T328" s="456"/>
      <c r="U328" s="456"/>
      <c r="V328" s="456"/>
      <c r="W328" s="456"/>
      <c r="X328" s="456"/>
      <c r="Y328" s="456"/>
      <c r="Z328" s="456"/>
      <c r="AA328" s="456"/>
      <c r="AB328" s="456"/>
      <c r="AC328" s="456"/>
      <c r="AD328" s="456"/>
      <c r="AE328" s="457"/>
      <c r="AF328" s="455"/>
      <c r="AG328" s="456"/>
      <c r="AH328" s="456"/>
      <c r="AI328" s="456"/>
      <c r="AJ328" s="456"/>
      <c r="AK328" s="456"/>
      <c r="AL328" s="456"/>
      <c r="AM328" s="456"/>
      <c r="AN328" s="457"/>
      <c r="AO328" s="455"/>
      <c r="AP328" s="456"/>
      <c r="AQ328" s="456"/>
      <c r="AR328" s="456"/>
      <c r="AS328" s="456"/>
      <c r="AT328" s="456"/>
      <c r="AU328" s="456"/>
      <c r="AV328" s="456"/>
      <c r="AW328" s="456"/>
      <c r="AX328" s="456"/>
      <c r="AY328" s="456"/>
      <c r="AZ328" s="456"/>
      <c r="BA328" s="456"/>
      <c r="BB328" s="456"/>
      <c r="BC328" s="456"/>
      <c r="BD328" s="456"/>
      <c r="BE328" s="456"/>
      <c r="BF328" s="456"/>
      <c r="BG328" s="457"/>
      <c r="BH328" s="458"/>
      <c r="BI328" s="459"/>
      <c r="BJ328" s="459"/>
      <c r="BK328" s="459"/>
      <c r="BL328" s="459"/>
      <c r="BM328" s="460"/>
      <c r="BN328" s="216"/>
      <c r="BO328" s="216"/>
      <c r="BP328" s="1"/>
      <c r="BQ328" s="120">
        <f>IF($F$3="","",IF(N328=$F$3,COUNTIF(BQ$23:BQ327,"&gt;0")+1,0))</f>
        <v>0</v>
      </c>
      <c r="BR328" s="1"/>
      <c r="BS328" s="20" t="str">
        <f>IF($N328="","",IF(VLOOKUP(VLOOKUP($N328,IMPOSTAZIONI!$E$6:$I$13,5,FALSE),IMPOSTAZIONI!$B$25:$N$32,3,FALSE)=0,"",VLOOKUP(VLOOKUP($N328,IMPOSTAZIONI!$E$6:$I$13,5,FALSE),IMPOSTAZIONI!$B$25:$N$32,3,FALSE)))</f>
        <v/>
      </c>
      <c r="BT328" s="20" t="str">
        <f>IF($N328="","",IF(VLOOKUP(VLOOKUP($N328,IMPOSTAZIONI!$E$6:$I$13,5,FALSE),IMPOSTAZIONI!$B$25:$N$32,6,FALSE)=0,"",VLOOKUP(VLOOKUP($N328,IMPOSTAZIONI!$E$6:$I$13,5,FALSE),IMPOSTAZIONI!$B$25:$N$32,6,FALSE)))</f>
        <v/>
      </c>
      <c r="BU328" s="20" t="str">
        <f>IF($N328="","",IF(VLOOKUP(VLOOKUP($N328,IMPOSTAZIONI!$E$6:$I$13,5,FALSE),IMPOSTAZIONI!$B$25:$N$32,9,FALSE)=0,"",VLOOKUP(VLOOKUP($N328,IMPOSTAZIONI!$E$6:$I$13,5,FALSE),IMPOSTAZIONI!$B$25:$N$32,9,FALSE)))</f>
        <v/>
      </c>
      <c r="BV328" s="20" t="str">
        <f>IF($N328="","",IF(VLOOKUP(VLOOKUP($N328,IMPOSTAZIONI!$E$6:$I$13,5,FALSE),IMPOSTAZIONI!$B$25:$N$32,12,FALSE)=0,"",VLOOKUP(VLOOKUP($N328,IMPOSTAZIONI!$E$6:$I$13,5,FALSE),IMPOSTAZIONI!$B$25:$N$32,12,FALSE)))</f>
        <v/>
      </c>
      <c r="BW328" s="221" t="str">
        <f t="shared" si="121"/>
        <v/>
      </c>
      <c r="BX328" s="221" t="str">
        <f t="shared" si="104"/>
        <v/>
      </c>
      <c r="BY328" s="221">
        <f t="shared" si="105"/>
        <v>0</v>
      </c>
      <c r="BZ328" s="231">
        <f t="shared" si="106"/>
        <v>0</v>
      </c>
      <c r="CA328" s="246">
        <f t="shared" si="107"/>
        <v>0</v>
      </c>
      <c r="CB328" s="246">
        <f t="shared" si="122"/>
        <v>0</v>
      </c>
      <c r="CC328" s="246" t="str">
        <f t="shared" si="123"/>
        <v/>
      </c>
      <c r="CD328" s="246">
        <f t="shared" si="108"/>
        <v>5</v>
      </c>
      <c r="CE328" s="246">
        <f t="shared" si="124"/>
        <v>0</v>
      </c>
      <c r="CF328" s="276">
        <f t="shared" si="118"/>
        <v>0</v>
      </c>
      <c r="CG328" s="277">
        <f t="shared" si="118"/>
        <v>0</v>
      </c>
      <c r="CH328" s="277">
        <f t="shared" si="118"/>
        <v>0</v>
      </c>
      <c r="CI328" s="278">
        <f t="shared" si="118"/>
        <v>0</v>
      </c>
      <c r="CJ328" s="280">
        <f t="shared" si="125"/>
        <v>0</v>
      </c>
      <c r="CK328" s="232">
        <f t="shared" si="103"/>
        <v>0</v>
      </c>
      <c r="CL328" s="1"/>
    </row>
    <row r="329" spans="1:90" ht="18" customHeight="1">
      <c r="A329" s="1"/>
      <c r="B329" s="1"/>
      <c r="C329" s="216"/>
      <c r="D329" s="287" t="str">
        <f t="shared" si="119"/>
        <v/>
      </c>
      <c r="E329" s="449" t="str">
        <f t="shared" si="120"/>
        <v/>
      </c>
      <c r="F329" s="450"/>
      <c r="G329" s="451"/>
      <c r="H329" s="452"/>
      <c r="I329" s="453"/>
      <c r="J329" s="453"/>
      <c r="K329" s="453"/>
      <c r="L329" s="453"/>
      <c r="M329" s="454"/>
      <c r="N329" s="455"/>
      <c r="O329" s="456"/>
      <c r="P329" s="456"/>
      <c r="Q329" s="456"/>
      <c r="R329" s="456"/>
      <c r="S329" s="456"/>
      <c r="T329" s="456"/>
      <c r="U329" s="456"/>
      <c r="V329" s="456"/>
      <c r="W329" s="456"/>
      <c r="X329" s="456"/>
      <c r="Y329" s="456"/>
      <c r="Z329" s="456"/>
      <c r="AA329" s="456"/>
      <c r="AB329" s="456"/>
      <c r="AC329" s="456"/>
      <c r="AD329" s="456"/>
      <c r="AE329" s="457"/>
      <c r="AF329" s="455"/>
      <c r="AG329" s="456"/>
      <c r="AH329" s="456"/>
      <c r="AI329" s="456"/>
      <c r="AJ329" s="456"/>
      <c r="AK329" s="456"/>
      <c r="AL329" s="456"/>
      <c r="AM329" s="456"/>
      <c r="AN329" s="457"/>
      <c r="AO329" s="455"/>
      <c r="AP329" s="456"/>
      <c r="AQ329" s="456"/>
      <c r="AR329" s="456"/>
      <c r="AS329" s="456"/>
      <c r="AT329" s="456"/>
      <c r="AU329" s="456"/>
      <c r="AV329" s="456"/>
      <c r="AW329" s="456"/>
      <c r="AX329" s="456"/>
      <c r="AY329" s="456"/>
      <c r="AZ329" s="456"/>
      <c r="BA329" s="456"/>
      <c r="BB329" s="456"/>
      <c r="BC329" s="456"/>
      <c r="BD329" s="456"/>
      <c r="BE329" s="456"/>
      <c r="BF329" s="456"/>
      <c r="BG329" s="457"/>
      <c r="BH329" s="458"/>
      <c r="BI329" s="459"/>
      <c r="BJ329" s="459"/>
      <c r="BK329" s="459"/>
      <c r="BL329" s="459"/>
      <c r="BM329" s="460"/>
      <c r="BN329" s="216"/>
      <c r="BO329" s="216"/>
      <c r="BP329" s="1"/>
      <c r="BQ329" s="120">
        <f>IF($F$3="","",IF(N329=$F$3,COUNTIF(BQ$23:BQ328,"&gt;0")+1,0))</f>
        <v>0</v>
      </c>
      <c r="BR329" s="1"/>
      <c r="BS329" s="20" t="str">
        <f>IF($N329="","",IF(VLOOKUP(VLOOKUP($N329,IMPOSTAZIONI!$E$6:$I$13,5,FALSE),IMPOSTAZIONI!$B$25:$N$32,3,FALSE)=0,"",VLOOKUP(VLOOKUP($N329,IMPOSTAZIONI!$E$6:$I$13,5,FALSE),IMPOSTAZIONI!$B$25:$N$32,3,FALSE)))</f>
        <v/>
      </c>
      <c r="BT329" s="20" t="str">
        <f>IF($N329="","",IF(VLOOKUP(VLOOKUP($N329,IMPOSTAZIONI!$E$6:$I$13,5,FALSE),IMPOSTAZIONI!$B$25:$N$32,6,FALSE)=0,"",VLOOKUP(VLOOKUP($N329,IMPOSTAZIONI!$E$6:$I$13,5,FALSE),IMPOSTAZIONI!$B$25:$N$32,6,FALSE)))</f>
        <v/>
      </c>
      <c r="BU329" s="20" t="str">
        <f>IF($N329="","",IF(VLOOKUP(VLOOKUP($N329,IMPOSTAZIONI!$E$6:$I$13,5,FALSE),IMPOSTAZIONI!$B$25:$N$32,9,FALSE)=0,"",VLOOKUP(VLOOKUP($N329,IMPOSTAZIONI!$E$6:$I$13,5,FALSE),IMPOSTAZIONI!$B$25:$N$32,9,FALSE)))</f>
        <v/>
      </c>
      <c r="BV329" s="20" t="str">
        <f>IF($N329="","",IF(VLOOKUP(VLOOKUP($N329,IMPOSTAZIONI!$E$6:$I$13,5,FALSE),IMPOSTAZIONI!$B$25:$N$32,12,FALSE)=0,"",VLOOKUP(VLOOKUP($N329,IMPOSTAZIONI!$E$6:$I$13,5,FALSE),IMPOSTAZIONI!$B$25:$N$32,12,FALSE)))</f>
        <v/>
      </c>
      <c r="BW329" s="221" t="str">
        <f t="shared" si="121"/>
        <v/>
      </c>
      <c r="BX329" s="221" t="str">
        <f t="shared" si="104"/>
        <v/>
      </c>
      <c r="BY329" s="221">
        <f t="shared" si="105"/>
        <v>0</v>
      </c>
      <c r="BZ329" s="231">
        <f t="shared" si="106"/>
        <v>0</v>
      </c>
      <c r="CA329" s="246">
        <f t="shared" si="107"/>
        <v>0</v>
      </c>
      <c r="CB329" s="246">
        <f t="shared" si="122"/>
        <v>0</v>
      </c>
      <c r="CC329" s="246" t="str">
        <f t="shared" si="123"/>
        <v/>
      </c>
      <c r="CD329" s="246">
        <f t="shared" si="108"/>
        <v>5</v>
      </c>
      <c r="CE329" s="246">
        <f t="shared" si="124"/>
        <v>0</v>
      </c>
      <c r="CF329" s="276">
        <f t="shared" si="118"/>
        <v>0</v>
      </c>
      <c r="CG329" s="277">
        <f t="shared" si="118"/>
        <v>0</v>
      </c>
      <c r="CH329" s="277">
        <f t="shared" si="118"/>
        <v>0</v>
      </c>
      <c r="CI329" s="278">
        <f t="shared" si="118"/>
        <v>0</v>
      </c>
      <c r="CJ329" s="280">
        <f t="shared" si="125"/>
        <v>0</v>
      </c>
      <c r="CK329" s="232">
        <f t="shared" si="103"/>
        <v>0</v>
      </c>
      <c r="CL329" s="1"/>
    </row>
    <row r="330" spans="1:90" ht="18" customHeight="1">
      <c r="A330" s="1"/>
      <c r="B330" s="1"/>
      <c r="C330" s="216"/>
      <c r="D330" s="287" t="str">
        <f t="shared" si="119"/>
        <v/>
      </c>
      <c r="E330" s="449" t="str">
        <f t="shared" si="120"/>
        <v/>
      </c>
      <c r="F330" s="450"/>
      <c r="G330" s="451"/>
      <c r="H330" s="452"/>
      <c r="I330" s="453"/>
      <c r="J330" s="453"/>
      <c r="K330" s="453"/>
      <c r="L330" s="453"/>
      <c r="M330" s="454"/>
      <c r="N330" s="455"/>
      <c r="O330" s="456"/>
      <c r="P330" s="456"/>
      <c r="Q330" s="456"/>
      <c r="R330" s="456"/>
      <c r="S330" s="456"/>
      <c r="T330" s="456"/>
      <c r="U330" s="456"/>
      <c r="V330" s="456"/>
      <c r="W330" s="456"/>
      <c r="X330" s="456"/>
      <c r="Y330" s="456"/>
      <c r="Z330" s="456"/>
      <c r="AA330" s="456"/>
      <c r="AB330" s="456"/>
      <c r="AC330" s="456"/>
      <c r="AD330" s="456"/>
      <c r="AE330" s="457"/>
      <c r="AF330" s="455"/>
      <c r="AG330" s="456"/>
      <c r="AH330" s="456"/>
      <c r="AI330" s="456"/>
      <c r="AJ330" s="456"/>
      <c r="AK330" s="456"/>
      <c r="AL330" s="456"/>
      <c r="AM330" s="456"/>
      <c r="AN330" s="457"/>
      <c r="AO330" s="455"/>
      <c r="AP330" s="456"/>
      <c r="AQ330" s="456"/>
      <c r="AR330" s="456"/>
      <c r="AS330" s="456"/>
      <c r="AT330" s="456"/>
      <c r="AU330" s="456"/>
      <c r="AV330" s="456"/>
      <c r="AW330" s="456"/>
      <c r="AX330" s="456"/>
      <c r="AY330" s="456"/>
      <c r="AZ330" s="456"/>
      <c r="BA330" s="456"/>
      <c r="BB330" s="456"/>
      <c r="BC330" s="456"/>
      <c r="BD330" s="456"/>
      <c r="BE330" s="456"/>
      <c r="BF330" s="456"/>
      <c r="BG330" s="457"/>
      <c r="BH330" s="458"/>
      <c r="BI330" s="459"/>
      <c r="BJ330" s="459"/>
      <c r="BK330" s="459"/>
      <c r="BL330" s="459"/>
      <c r="BM330" s="460"/>
      <c r="BN330" s="216"/>
      <c r="BO330" s="216"/>
      <c r="BP330" s="1"/>
      <c r="BQ330" s="120">
        <f>IF($F$3="","",IF(N330=$F$3,COUNTIF(BQ$23:BQ329,"&gt;0")+1,0))</f>
        <v>0</v>
      </c>
      <c r="BR330" s="1"/>
      <c r="BS330" s="20" t="str">
        <f>IF($N330="","",IF(VLOOKUP(VLOOKUP($N330,IMPOSTAZIONI!$E$6:$I$13,5,FALSE),IMPOSTAZIONI!$B$25:$N$32,3,FALSE)=0,"",VLOOKUP(VLOOKUP($N330,IMPOSTAZIONI!$E$6:$I$13,5,FALSE),IMPOSTAZIONI!$B$25:$N$32,3,FALSE)))</f>
        <v/>
      </c>
      <c r="BT330" s="20" t="str">
        <f>IF($N330="","",IF(VLOOKUP(VLOOKUP($N330,IMPOSTAZIONI!$E$6:$I$13,5,FALSE),IMPOSTAZIONI!$B$25:$N$32,6,FALSE)=0,"",VLOOKUP(VLOOKUP($N330,IMPOSTAZIONI!$E$6:$I$13,5,FALSE),IMPOSTAZIONI!$B$25:$N$32,6,FALSE)))</f>
        <v/>
      </c>
      <c r="BU330" s="20" t="str">
        <f>IF($N330="","",IF(VLOOKUP(VLOOKUP($N330,IMPOSTAZIONI!$E$6:$I$13,5,FALSE),IMPOSTAZIONI!$B$25:$N$32,9,FALSE)=0,"",VLOOKUP(VLOOKUP($N330,IMPOSTAZIONI!$E$6:$I$13,5,FALSE),IMPOSTAZIONI!$B$25:$N$32,9,FALSE)))</f>
        <v/>
      </c>
      <c r="BV330" s="20" t="str">
        <f>IF($N330="","",IF(VLOOKUP(VLOOKUP($N330,IMPOSTAZIONI!$E$6:$I$13,5,FALSE),IMPOSTAZIONI!$B$25:$N$32,12,FALSE)=0,"",VLOOKUP(VLOOKUP($N330,IMPOSTAZIONI!$E$6:$I$13,5,FALSE),IMPOSTAZIONI!$B$25:$N$32,12,FALSE)))</f>
        <v/>
      </c>
      <c r="BW330" s="221" t="str">
        <f t="shared" si="121"/>
        <v/>
      </c>
      <c r="BX330" s="221" t="str">
        <f t="shared" si="104"/>
        <v/>
      </c>
      <c r="BY330" s="221">
        <f t="shared" si="105"/>
        <v>0</v>
      </c>
      <c r="BZ330" s="231">
        <f t="shared" si="106"/>
        <v>0</v>
      </c>
      <c r="CA330" s="246">
        <f t="shared" si="107"/>
        <v>0</v>
      </c>
      <c r="CB330" s="246">
        <f t="shared" si="122"/>
        <v>0</v>
      </c>
      <c r="CC330" s="246" t="str">
        <f t="shared" si="123"/>
        <v/>
      </c>
      <c r="CD330" s="246">
        <f t="shared" si="108"/>
        <v>5</v>
      </c>
      <c r="CE330" s="246">
        <f t="shared" si="124"/>
        <v>0</v>
      </c>
      <c r="CF330" s="276">
        <f t="shared" si="118"/>
        <v>0</v>
      </c>
      <c r="CG330" s="277">
        <f t="shared" si="118"/>
        <v>0</v>
      </c>
      <c r="CH330" s="277">
        <f t="shared" si="118"/>
        <v>0</v>
      </c>
      <c r="CI330" s="278">
        <f t="shared" si="118"/>
        <v>0</v>
      </c>
      <c r="CJ330" s="280">
        <f t="shared" si="125"/>
        <v>0</v>
      </c>
      <c r="CK330" s="232">
        <f t="shared" si="103"/>
        <v>0</v>
      </c>
      <c r="CL330" s="1"/>
    </row>
    <row r="331" spans="1:90" ht="18" customHeight="1">
      <c r="A331" s="1"/>
      <c r="B331" s="1"/>
      <c r="C331" s="216"/>
      <c r="D331" s="287" t="str">
        <f t="shared" si="119"/>
        <v/>
      </c>
      <c r="E331" s="449" t="str">
        <f t="shared" si="120"/>
        <v/>
      </c>
      <c r="F331" s="450"/>
      <c r="G331" s="451"/>
      <c r="H331" s="452"/>
      <c r="I331" s="453"/>
      <c r="J331" s="453"/>
      <c r="K331" s="453"/>
      <c r="L331" s="453"/>
      <c r="M331" s="454"/>
      <c r="N331" s="455"/>
      <c r="O331" s="456"/>
      <c r="P331" s="456"/>
      <c r="Q331" s="456"/>
      <c r="R331" s="456"/>
      <c r="S331" s="456"/>
      <c r="T331" s="456"/>
      <c r="U331" s="456"/>
      <c r="V331" s="456"/>
      <c r="W331" s="456"/>
      <c r="X331" s="456"/>
      <c r="Y331" s="456"/>
      <c r="Z331" s="456"/>
      <c r="AA331" s="456"/>
      <c r="AB331" s="456"/>
      <c r="AC331" s="456"/>
      <c r="AD331" s="456"/>
      <c r="AE331" s="457"/>
      <c r="AF331" s="455"/>
      <c r="AG331" s="456"/>
      <c r="AH331" s="456"/>
      <c r="AI331" s="456"/>
      <c r="AJ331" s="456"/>
      <c r="AK331" s="456"/>
      <c r="AL331" s="456"/>
      <c r="AM331" s="456"/>
      <c r="AN331" s="457"/>
      <c r="AO331" s="455"/>
      <c r="AP331" s="456"/>
      <c r="AQ331" s="456"/>
      <c r="AR331" s="456"/>
      <c r="AS331" s="456"/>
      <c r="AT331" s="456"/>
      <c r="AU331" s="456"/>
      <c r="AV331" s="456"/>
      <c r="AW331" s="456"/>
      <c r="AX331" s="456"/>
      <c r="AY331" s="456"/>
      <c r="AZ331" s="456"/>
      <c r="BA331" s="456"/>
      <c r="BB331" s="456"/>
      <c r="BC331" s="456"/>
      <c r="BD331" s="456"/>
      <c r="BE331" s="456"/>
      <c r="BF331" s="456"/>
      <c r="BG331" s="457"/>
      <c r="BH331" s="458"/>
      <c r="BI331" s="459"/>
      <c r="BJ331" s="459"/>
      <c r="BK331" s="459"/>
      <c r="BL331" s="459"/>
      <c r="BM331" s="460"/>
      <c r="BN331" s="216"/>
      <c r="BO331" s="216"/>
      <c r="BP331" s="1"/>
      <c r="BQ331" s="120">
        <f>IF($F$3="","",IF(N331=$F$3,COUNTIF(BQ$23:BQ330,"&gt;0")+1,0))</f>
        <v>0</v>
      </c>
      <c r="BR331" s="1"/>
      <c r="BS331" s="20" t="str">
        <f>IF($N331="","",IF(VLOOKUP(VLOOKUP($N331,IMPOSTAZIONI!$E$6:$I$13,5,FALSE),IMPOSTAZIONI!$B$25:$N$32,3,FALSE)=0,"",VLOOKUP(VLOOKUP($N331,IMPOSTAZIONI!$E$6:$I$13,5,FALSE),IMPOSTAZIONI!$B$25:$N$32,3,FALSE)))</f>
        <v/>
      </c>
      <c r="BT331" s="20" t="str">
        <f>IF($N331="","",IF(VLOOKUP(VLOOKUP($N331,IMPOSTAZIONI!$E$6:$I$13,5,FALSE),IMPOSTAZIONI!$B$25:$N$32,6,FALSE)=0,"",VLOOKUP(VLOOKUP($N331,IMPOSTAZIONI!$E$6:$I$13,5,FALSE),IMPOSTAZIONI!$B$25:$N$32,6,FALSE)))</f>
        <v/>
      </c>
      <c r="BU331" s="20" t="str">
        <f>IF($N331="","",IF(VLOOKUP(VLOOKUP($N331,IMPOSTAZIONI!$E$6:$I$13,5,FALSE),IMPOSTAZIONI!$B$25:$N$32,9,FALSE)=0,"",VLOOKUP(VLOOKUP($N331,IMPOSTAZIONI!$E$6:$I$13,5,FALSE),IMPOSTAZIONI!$B$25:$N$32,9,FALSE)))</f>
        <v/>
      </c>
      <c r="BV331" s="20" t="str">
        <f>IF($N331="","",IF(VLOOKUP(VLOOKUP($N331,IMPOSTAZIONI!$E$6:$I$13,5,FALSE),IMPOSTAZIONI!$B$25:$N$32,12,FALSE)=0,"",VLOOKUP(VLOOKUP($N331,IMPOSTAZIONI!$E$6:$I$13,5,FALSE),IMPOSTAZIONI!$B$25:$N$32,12,FALSE)))</f>
        <v/>
      </c>
      <c r="BW331" s="221" t="str">
        <f t="shared" si="121"/>
        <v/>
      </c>
      <c r="BX331" s="221" t="str">
        <f t="shared" si="104"/>
        <v/>
      </c>
      <c r="BY331" s="221">
        <f t="shared" si="105"/>
        <v>0</v>
      </c>
      <c r="BZ331" s="231">
        <f t="shared" si="106"/>
        <v>0</v>
      </c>
      <c r="CA331" s="246">
        <f t="shared" si="107"/>
        <v>0</v>
      </c>
      <c r="CB331" s="246">
        <f t="shared" si="122"/>
        <v>0</v>
      </c>
      <c r="CC331" s="246" t="str">
        <f t="shared" si="123"/>
        <v/>
      </c>
      <c r="CD331" s="246">
        <f t="shared" si="108"/>
        <v>5</v>
      </c>
      <c r="CE331" s="246">
        <f t="shared" si="124"/>
        <v>0</v>
      </c>
      <c r="CF331" s="276">
        <f t="shared" si="118"/>
        <v>0</v>
      </c>
      <c r="CG331" s="277">
        <f t="shared" si="118"/>
        <v>0</v>
      </c>
      <c r="CH331" s="277">
        <f t="shared" si="118"/>
        <v>0</v>
      </c>
      <c r="CI331" s="278">
        <f t="shared" si="118"/>
        <v>0</v>
      </c>
      <c r="CJ331" s="280">
        <f t="shared" si="125"/>
        <v>0</v>
      </c>
      <c r="CK331" s="232">
        <f t="shared" si="103"/>
        <v>0</v>
      </c>
      <c r="CL331" s="1"/>
    </row>
    <row r="332" spans="1:90" ht="18" customHeight="1">
      <c r="A332" s="1"/>
      <c r="B332" s="1"/>
      <c r="C332" s="216"/>
      <c r="D332" s="287" t="str">
        <f t="shared" si="119"/>
        <v/>
      </c>
      <c r="E332" s="449" t="str">
        <f t="shared" si="120"/>
        <v/>
      </c>
      <c r="F332" s="450"/>
      <c r="G332" s="451"/>
      <c r="H332" s="452"/>
      <c r="I332" s="453"/>
      <c r="J332" s="453"/>
      <c r="K332" s="453"/>
      <c r="L332" s="453"/>
      <c r="M332" s="454"/>
      <c r="N332" s="455"/>
      <c r="O332" s="456"/>
      <c r="P332" s="456"/>
      <c r="Q332" s="456"/>
      <c r="R332" s="456"/>
      <c r="S332" s="456"/>
      <c r="T332" s="456"/>
      <c r="U332" s="456"/>
      <c r="V332" s="456"/>
      <c r="W332" s="456"/>
      <c r="X332" s="456"/>
      <c r="Y332" s="456"/>
      <c r="Z332" s="456"/>
      <c r="AA332" s="456"/>
      <c r="AB332" s="456"/>
      <c r="AC332" s="456"/>
      <c r="AD332" s="456"/>
      <c r="AE332" s="457"/>
      <c r="AF332" s="455"/>
      <c r="AG332" s="456"/>
      <c r="AH332" s="456"/>
      <c r="AI332" s="456"/>
      <c r="AJ332" s="456"/>
      <c r="AK332" s="456"/>
      <c r="AL332" s="456"/>
      <c r="AM332" s="456"/>
      <c r="AN332" s="457"/>
      <c r="AO332" s="455"/>
      <c r="AP332" s="456"/>
      <c r="AQ332" s="456"/>
      <c r="AR332" s="456"/>
      <c r="AS332" s="456"/>
      <c r="AT332" s="456"/>
      <c r="AU332" s="456"/>
      <c r="AV332" s="456"/>
      <c r="AW332" s="456"/>
      <c r="AX332" s="456"/>
      <c r="AY332" s="456"/>
      <c r="AZ332" s="456"/>
      <c r="BA332" s="456"/>
      <c r="BB332" s="456"/>
      <c r="BC332" s="456"/>
      <c r="BD332" s="456"/>
      <c r="BE332" s="456"/>
      <c r="BF332" s="456"/>
      <c r="BG332" s="457"/>
      <c r="BH332" s="458"/>
      <c r="BI332" s="459"/>
      <c r="BJ332" s="459"/>
      <c r="BK332" s="459"/>
      <c r="BL332" s="459"/>
      <c r="BM332" s="460"/>
      <c r="BN332" s="216"/>
      <c r="BO332" s="216"/>
      <c r="BP332" s="1"/>
      <c r="BQ332" s="120">
        <f>IF($F$3="","",IF(N332=$F$3,COUNTIF(BQ$23:BQ331,"&gt;0")+1,0))</f>
        <v>0</v>
      </c>
      <c r="BR332" s="1"/>
      <c r="BS332" s="20" t="str">
        <f>IF($N332="","",IF(VLOOKUP(VLOOKUP($N332,IMPOSTAZIONI!$E$6:$I$13,5,FALSE),IMPOSTAZIONI!$B$25:$N$32,3,FALSE)=0,"",VLOOKUP(VLOOKUP($N332,IMPOSTAZIONI!$E$6:$I$13,5,FALSE),IMPOSTAZIONI!$B$25:$N$32,3,FALSE)))</f>
        <v/>
      </c>
      <c r="BT332" s="20" t="str">
        <f>IF($N332="","",IF(VLOOKUP(VLOOKUP($N332,IMPOSTAZIONI!$E$6:$I$13,5,FALSE),IMPOSTAZIONI!$B$25:$N$32,6,FALSE)=0,"",VLOOKUP(VLOOKUP($N332,IMPOSTAZIONI!$E$6:$I$13,5,FALSE),IMPOSTAZIONI!$B$25:$N$32,6,FALSE)))</f>
        <v/>
      </c>
      <c r="BU332" s="20" t="str">
        <f>IF($N332="","",IF(VLOOKUP(VLOOKUP($N332,IMPOSTAZIONI!$E$6:$I$13,5,FALSE),IMPOSTAZIONI!$B$25:$N$32,9,FALSE)=0,"",VLOOKUP(VLOOKUP($N332,IMPOSTAZIONI!$E$6:$I$13,5,FALSE),IMPOSTAZIONI!$B$25:$N$32,9,FALSE)))</f>
        <v/>
      </c>
      <c r="BV332" s="20" t="str">
        <f>IF($N332="","",IF(VLOOKUP(VLOOKUP($N332,IMPOSTAZIONI!$E$6:$I$13,5,FALSE),IMPOSTAZIONI!$B$25:$N$32,12,FALSE)=0,"",VLOOKUP(VLOOKUP($N332,IMPOSTAZIONI!$E$6:$I$13,5,FALSE),IMPOSTAZIONI!$B$25:$N$32,12,FALSE)))</f>
        <v/>
      </c>
      <c r="BW332" s="221" t="str">
        <f t="shared" si="121"/>
        <v/>
      </c>
      <c r="BX332" s="221" t="str">
        <f t="shared" si="104"/>
        <v/>
      </c>
      <c r="BY332" s="221">
        <f t="shared" si="105"/>
        <v>0</v>
      </c>
      <c r="BZ332" s="231">
        <f t="shared" si="106"/>
        <v>0</v>
      </c>
      <c r="CA332" s="246">
        <f t="shared" si="107"/>
        <v>0</v>
      </c>
      <c r="CB332" s="246">
        <f t="shared" si="122"/>
        <v>0</v>
      </c>
      <c r="CC332" s="246" t="str">
        <f t="shared" si="123"/>
        <v/>
      </c>
      <c r="CD332" s="246">
        <f t="shared" si="108"/>
        <v>5</v>
      </c>
      <c r="CE332" s="246">
        <f t="shared" si="124"/>
        <v>0</v>
      </c>
      <c r="CF332" s="276">
        <f t="shared" si="118"/>
        <v>0</v>
      </c>
      <c r="CG332" s="277">
        <f t="shared" si="118"/>
        <v>0</v>
      </c>
      <c r="CH332" s="277">
        <f t="shared" si="118"/>
        <v>0</v>
      </c>
      <c r="CI332" s="278">
        <f t="shared" si="118"/>
        <v>0</v>
      </c>
      <c r="CJ332" s="280">
        <f t="shared" si="125"/>
        <v>0</v>
      </c>
      <c r="CK332" s="232">
        <f t="shared" si="103"/>
        <v>0</v>
      </c>
      <c r="CL332" s="1"/>
    </row>
    <row r="333" spans="1:90" ht="18" customHeight="1">
      <c r="A333" s="1"/>
      <c r="B333" s="1"/>
      <c r="C333" s="216"/>
      <c r="D333" s="287" t="str">
        <f t="shared" si="119"/>
        <v/>
      </c>
      <c r="E333" s="449" t="str">
        <f t="shared" si="120"/>
        <v/>
      </c>
      <c r="F333" s="450"/>
      <c r="G333" s="451"/>
      <c r="H333" s="452"/>
      <c r="I333" s="453"/>
      <c r="J333" s="453"/>
      <c r="K333" s="453"/>
      <c r="L333" s="453"/>
      <c r="M333" s="454"/>
      <c r="N333" s="455"/>
      <c r="O333" s="456"/>
      <c r="P333" s="456"/>
      <c r="Q333" s="456"/>
      <c r="R333" s="456"/>
      <c r="S333" s="456"/>
      <c r="T333" s="456"/>
      <c r="U333" s="456"/>
      <c r="V333" s="456"/>
      <c r="W333" s="456"/>
      <c r="X333" s="456"/>
      <c r="Y333" s="456"/>
      <c r="Z333" s="456"/>
      <c r="AA333" s="456"/>
      <c r="AB333" s="456"/>
      <c r="AC333" s="456"/>
      <c r="AD333" s="456"/>
      <c r="AE333" s="457"/>
      <c r="AF333" s="455"/>
      <c r="AG333" s="456"/>
      <c r="AH333" s="456"/>
      <c r="AI333" s="456"/>
      <c r="AJ333" s="456"/>
      <c r="AK333" s="456"/>
      <c r="AL333" s="456"/>
      <c r="AM333" s="456"/>
      <c r="AN333" s="457"/>
      <c r="AO333" s="455"/>
      <c r="AP333" s="456"/>
      <c r="AQ333" s="456"/>
      <c r="AR333" s="456"/>
      <c r="AS333" s="456"/>
      <c r="AT333" s="456"/>
      <c r="AU333" s="456"/>
      <c r="AV333" s="456"/>
      <c r="AW333" s="456"/>
      <c r="AX333" s="456"/>
      <c r="AY333" s="456"/>
      <c r="AZ333" s="456"/>
      <c r="BA333" s="456"/>
      <c r="BB333" s="456"/>
      <c r="BC333" s="456"/>
      <c r="BD333" s="456"/>
      <c r="BE333" s="456"/>
      <c r="BF333" s="456"/>
      <c r="BG333" s="457"/>
      <c r="BH333" s="458"/>
      <c r="BI333" s="459"/>
      <c r="BJ333" s="459"/>
      <c r="BK333" s="459"/>
      <c r="BL333" s="459"/>
      <c r="BM333" s="460"/>
      <c r="BN333" s="216"/>
      <c r="BO333" s="216"/>
      <c r="BP333" s="1"/>
      <c r="BQ333" s="120">
        <f>IF($F$3="","",IF(N333=$F$3,COUNTIF(BQ$23:BQ332,"&gt;0")+1,0))</f>
        <v>0</v>
      </c>
      <c r="BR333" s="1"/>
      <c r="BS333" s="20" t="str">
        <f>IF($N333="","",IF(VLOOKUP(VLOOKUP($N333,IMPOSTAZIONI!$E$6:$I$13,5,FALSE),IMPOSTAZIONI!$B$25:$N$32,3,FALSE)=0,"",VLOOKUP(VLOOKUP($N333,IMPOSTAZIONI!$E$6:$I$13,5,FALSE),IMPOSTAZIONI!$B$25:$N$32,3,FALSE)))</f>
        <v/>
      </c>
      <c r="BT333" s="20" t="str">
        <f>IF($N333="","",IF(VLOOKUP(VLOOKUP($N333,IMPOSTAZIONI!$E$6:$I$13,5,FALSE),IMPOSTAZIONI!$B$25:$N$32,6,FALSE)=0,"",VLOOKUP(VLOOKUP($N333,IMPOSTAZIONI!$E$6:$I$13,5,FALSE),IMPOSTAZIONI!$B$25:$N$32,6,FALSE)))</f>
        <v/>
      </c>
      <c r="BU333" s="20" t="str">
        <f>IF($N333="","",IF(VLOOKUP(VLOOKUP($N333,IMPOSTAZIONI!$E$6:$I$13,5,FALSE),IMPOSTAZIONI!$B$25:$N$32,9,FALSE)=0,"",VLOOKUP(VLOOKUP($N333,IMPOSTAZIONI!$E$6:$I$13,5,FALSE),IMPOSTAZIONI!$B$25:$N$32,9,FALSE)))</f>
        <v/>
      </c>
      <c r="BV333" s="20" t="str">
        <f>IF($N333="","",IF(VLOOKUP(VLOOKUP($N333,IMPOSTAZIONI!$E$6:$I$13,5,FALSE),IMPOSTAZIONI!$B$25:$N$32,12,FALSE)=0,"",VLOOKUP(VLOOKUP($N333,IMPOSTAZIONI!$E$6:$I$13,5,FALSE),IMPOSTAZIONI!$B$25:$N$32,12,FALSE)))</f>
        <v/>
      </c>
      <c r="BW333" s="221" t="str">
        <f t="shared" si="121"/>
        <v/>
      </c>
      <c r="BX333" s="221" t="str">
        <f t="shared" si="104"/>
        <v/>
      </c>
      <c r="BY333" s="221">
        <f t="shared" si="105"/>
        <v>0</v>
      </c>
      <c r="BZ333" s="231">
        <f t="shared" si="106"/>
        <v>0</v>
      </c>
      <c r="CA333" s="246">
        <f t="shared" si="107"/>
        <v>0</v>
      </c>
      <c r="CB333" s="246">
        <f t="shared" si="122"/>
        <v>0</v>
      </c>
      <c r="CC333" s="246" t="str">
        <f t="shared" si="123"/>
        <v/>
      </c>
      <c r="CD333" s="246">
        <f t="shared" si="108"/>
        <v>5</v>
      </c>
      <c r="CE333" s="246">
        <f t="shared" si="124"/>
        <v>0</v>
      </c>
      <c r="CF333" s="276">
        <f t="shared" si="118"/>
        <v>0</v>
      </c>
      <c r="CG333" s="277">
        <f t="shared" si="118"/>
        <v>0</v>
      </c>
      <c r="CH333" s="277">
        <f t="shared" si="118"/>
        <v>0</v>
      </c>
      <c r="CI333" s="278">
        <f t="shared" si="118"/>
        <v>0</v>
      </c>
      <c r="CJ333" s="280">
        <f t="shared" si="125"/>
        <v>0</v>
      </c>
      <c r="CK333" s="232">
        <f t="shared" si="103"/>
        <v>0</v>
      </c>
      <c r="CL333" s="1"/>
    </row>
    <row r="334" spans="1:90" ht="18" customHeight="1">
      <c r="A334" s="1"/>
      <c r="B334" s="1"/>
      <c r="C334" s="216"/>
      <c r="D334" s="287" t="str">
        <f t="shared" si="119"/>
        <v/>
      </c>
      <c r="E334" s="449" t="str">
        <f t="shared" si="120"/>
        <v/>
      </c>
      <c r="F334" s="450"/>
      <c r="G334" s="451"/>
      <c r="H334" s="452"/>
      <c r="I334" s="453"/>
      <c r="J334" s="453"/>
      <c r="K334" s="453"/>
      <c r="L334" s="453"/>
      <c r="M334" s="454"/>
      <c r="N334" s="455"/>
      <c r="O334" s="456"/>
      <c r="P334" s="456"/>
      <c r="Q334" s="456"/>
      <c r="R334" s="456"/>
      <c r="S334" s="456"/>
      <c r="T334" s="456"/>
      <c r="U334" s="456"/>
      <c r="V334" s="456"/>
      <c r="W334" s="456"/>
      <c r="X334" s="456"/>
      <c r="Y334" s="456"/>
      <c r="Z334" s="456"/>
      <c r="AA334" s="456"/>
      <c r="AB334" s="456"/>
      <c r="AC334" s="456"/>
      <c r="AD334" s="456"/>
      <c r="AE334" s="457"/>
      <c r="AF334" s="455"/>
      <c r="AG334" s="456"/>
      <c r="AH334" s="456"/>
      <c r="AI334" s="456"/>
      <c r="AJ334" s="456"/>
      <c r="AK334" s="456"/>
      <c r="AL334" s="456"/>
      <c r="AM334" s="456"/>
      <c r="AN334" s="457"/>
      <c r="AO334" s="455"/>
      <c r="AP334" s="456"/>
      <c r="AQ334" s="456"/>
      <c r="AR334" s="456"/>
      <c r="AS334" s="456"/>
      <c r="AT334" s="456"/>
      <c r="AU334" s="456"/>
      <c r="AV334" s="456"/>
      <c r="AW334" s="456"/>
      <c r="AX334" s="456"/>
      <c r="AY334" s="456"/>
      <c r="AZ334" s="456"/>
      <c r="BA334" s="456"/>
      <c r="BB334" s="456"/>
      <c r="BC334" s="456"/>
      <c r="BD334" s="456"/>
      <c r="BE334" s="456"/>
      <c r="BF334" s="456"/>
      <c r="BG334" s="457"/>
      <c r="BH334" s="458"/>
      <c r="BI334" s="459"/>
      <c r="BJ334" s="459"/>
      <c r="BK334" s="459"/>
      <c r="BL334" s="459"/>
      <c r="BM334" s="460"/>
      <c r="BN334" s="216"/>
      <c r="BO334" s="216"/>
      <c r="BP334" s="1"/>
      <c r="BQ334" s="120">
        <f>IF($F$3="","",IF(N334=$F$3,COUNTIF(BQ$23:BQ333,"&gt;0")+1,0))</f>
        <v>0</v>
      </c>
      <c r="BR334" s="1"/>
      <c r="BS334" s="20" t="str">
        <f>IF($N334="","",IF(VLOOKUP(VLOOKUP($N334,IMPOSTAZIONI!$E$6:$I$13,5,FALSE),IMPOSTAZIONI!$B$25:$N$32,3,FALSE)=0,"",VLOOKUP(VLOOKUP($N334,IMPOSTAZIONI!$E$6:$I$13,5,FALSE),IMPOSTAZIONI!$B$25:$N$32,3,FALSE)))</f>
        <v/>
      </c>
      <c r="BT334" s="20" t="str">
        <f>IF($N334="","",IF(VLOOKUP(VLOOKUP($N334,IMPOSTAZIONI!$E$6:$I$13,5,FALSE),IMPOSTAZIONI!$B$25:$N$32,6,FALSE)=0,"",VLOOKUP(VLOOKUP($N334,IMPOSTAZIONI!$E$6:$I$13,5,FALSE),IMPOSTAZIONI!$B$25:$N$32,6,FALSE)))</f>
        <v/>
      </c>
      <c r="BU334" s="20" t="str">
        <f>IF($N334="","",IF(VLOOKUP(VLOOKUP($N334,IMPOSTAZIONI!$E$6:$I$13,5,FALSE),IMPOSTAZIONI!$B$25:$N$32,9,FALSE)=0,"",VLOOKUP(VLOOKUP($N334,IMPOSTAZIONI!$E$6:$I$13,5,FALSE),IMPOSTAZIONI!$B$25:$N$32,9,FALSE)))</f>
        <v/>
      </c>
      <c r="BV334" s="20" t="str">
        <f>IF($N334="","",IF(VLOOKUP(VLOOKUP($N334,IMPOSTAZIONI!$E$6:$I$13,5,FALSE),IMPOSTAZIONI!$B$25:$N$32,12,FALSE)=0,"",VLOOKUP(VLOOKUP($N334,IMPOSTAZIONI!$E$6:$I$13,5,FALSE),IMPOSTAZIONI!$B$25:$N$32,12,FALSE)))</f>
        <v/>
      </c>
      <c r="BW334" s="221" t="str">
        <f t="shared" si="121"/>
        <v/>
      </c>
      <c r="BX334" s="221" t="str">
        <f t="shared" si="104"/>
        <v/>
      </c>
      <c r="BY334" s="221">
        <f t="shared" si="105"/>
        <v>0</v>
      </c>
      <c r="BZ334" s="231">
        <f t="shared" si="106"/>
        <v>0</v>
      </c>
      <c r="CA334" s="246">
        <f t="shared" si="107"/>
        <v>0</v>
      </c>
      <c r="CB334" s="246">
        <f t="shared" si="122"/>
        <v>0</v>
      </c>
      <c r="CC334" s="246" t="str">
        <f t="shared" si="123"/>
        <v/>
      </c>
      <c r="CD334" s="246">
        <f t="shared" si="108"/>
        <v>5</v>
      </c>
      <c r="CE334" s="246">
        <f t="shared" si="124"/>
        <v>0</v>
      </c>
      <c r="CF334" s="276">
        <f t="shared" si="118"/>
        <v>0</v>
      </c>
      <c r="CG334" s="277">
        <f t="shared" si="118"/>
        <v>0</v>
      </c>
      <c r="CH334" s="277">
        <f t="shared" si="118"/>
        <v>0</v>
      </c>
      <c r="CI334" s="278">
        <f t="shared" si="118"/>
        <v>0</v>
      </c>
      <c r="CJ334" s="280">
        <f t="shared" si="125"/>
        <v>0</v>
      </c>
      <c r="CK334" s="232">
        <f t="shared" si="103"/>
        <v>0</v>
      </c>
      <c r="CL334" s="1"/>
    </row>
    <row r="335" spans="1:90" ht="18" customHeight="1">
      <c r="A335" s="1"/>
      <c r="B335" s="1"/>
      <c r="C335" s="216"/>
      <c r="D335" s="287" t="str">
        <f t="shared" si="119"/>
        <v/>
      </c>
      <c r="E335" s="449" t="str">
        <f t="shared" si="120"/>
        <v/>
      </c>
      <c r="F335" s="450"/>
      <c r="G335" s="451"/>
      <c r="H335" s="452"/>
      <c r="I335" s="453"/>
      <c r="J335" s="453"/>
      <c r="K335" s="453"/>
      <c r="L335" s="453"/>
      <c r="M335" s="454"/>
      <c r="N335" s="455"/>
      <c r="O335" s="456"/>
      <c r="P335" s="456"/>
      <c r="Q335" s="456"/>
      <c r="R335" s="456"/>
      <c r="S335" s="456"/>
      <c r="T335" s="456"/>
      <c r="U335" s="456"/>
      <c r="V335" s="456"/>
      <c r="W335" s="456"/>
      <c r="X335" s="456"/>
      <c r="Y335" s="456"/>
      <c r="Z335" s="456"/>
      <c r="AA335" s="456"/>
      <c r="AB335" s="456"/>
      <c r="AC335" s="456"/>
      <c r="AD335" s="456"/>
      <c r="AE335" s="457"/>
      <c r="AF335" s="455"/>
      <c r="AG335" s="456"/>
      <c r="AH335" s="456"/>
      <c r="AI335" s="456"/>
      <c r="AJ335" s="456"/>
      <c r="AK335" s="456"/>
      <c r="AL335" s="456"/>
      <c r="AM335" s="456"/>
      <c r="AN335" s="457"/>
      <c r="AO335" s="455"/>
      <c r="AP335" s="456"/>
      <c r="AQ335" s="456"/>
      <c r="AR335" s="456"/>
      <c r="AS335" s="456"/>
      <c r="AT335" s="456"/>
      <c r="AU335" s="456"/>
      <c r="AV335" s="456"/>
      <c r="AW335" s="456"/>
      <c r="AX335" s="456"/>
      <c r="AY335" s="456"/>
      <c r="AZ335" s="456"/>
      <c r="BA335" s="456"/>
      <c r="BB335" s="456"/>
      <c r="BC335" s="456"/>
      <c r="BD335" s="456"/>
      <c r="BE335" s="456"/>
      <c r="BF335" s="456"/>
      <c r="BG335" s="457"/>
      <c r="BH335" s="458"/>
      <c r="BI335" s="459"/>
      <c r="BJ335" s="459"/>
      <c r="BK335" s="459"/>
      <c r="BL335" s="459"/>
      <c r="BM335" s="460"/>
      <c r="BN335" s="216"/>
      <c r="BO335" s="216"/>
      <c r="BP335" s="1"/>
      <c r="BQ335" s="120">
        <f>IF($F$3="","",IF(N335=$F$3,COUNTIF(BQ$23:BQ334,"&gt;0")+1,0))</f>
        <v>0</v>
      </c>
      <c r="BR335" s="1"/>
      <c r="BS335" s="20" t="str">
        <f>IF($N335="","",IF(VLOOKUP(VLOOKUP($N335,IMPOSTAZIONI!$E$6:$I$13,5,FALSE),IMPOSTAZIONI!$B$25:$N$32,3,FALSE)=0,"",VLOOKUP(VLOOKUP($N335,IMPOSTAZIONI!$E$6:$I$13,5,FALSE),IMPOSTAZIONI!$B$25:$N$32,3,FALSE)))</f>
        <v/>
      </c>
      <c r="BT335" s="20" t="str">
        <f>IF($N335="","",IF(VLOOKUP(VLOOKUP($N335,IMPOSTAZIONI!$E$6:$I$13,5,FALSE),IMPOSTAZIONI!$B$25:$N$32,6,FALSE)=0,"",VLOOKUP(VLOOKUP($N335,IMPOSTAZIONI!$E$6:$I$13,5,FALSE),IMPOSTAZIONI!$B$25:$N$32,6,FALSE)))</f>
        <v/>
      </c>
      <c r="BU335" s="20" t="str">
        <f>IF($N335="","",IF(VLOOKUP(VLOOKUP($N335,IMPOSTAZIONI!$E$6:$I$13,5,FALSE),IMPOSTAZIONI!$B$25:$N$32,9,FALSE)=0,"",VLOOKUP(VLOOKUP($N335,IMPOSTAZIONI!$E$6:$I$13,5,FALSE),IMPOSTAZIONI!$B$25:$N$32,9,FALSE)))</f>
        <v/>
      </c>
      <c r="BV335" s="20" t="str">
        <f>IF($N335="","",IF(VLOOKUP(VLOOKUP($N335,IMPOSTAZIONI!$E$6:$I$13,5,FALSE),IMPOSTAZIONI!$B$25:$N$32,12,FALSE)=0,"",VLOOKUP(VLOOKUP($N335,IMPOSTAZIONI!$E$6:$I$13,5,FALSE),IMPOSTAZIONI!$B$25:$N$32,12,FALSE)))</f>
        <v/>
      </c>
      <c r="BW335" s="221" t="str">
        <f t="shared" si="121"/>
        <v/>
      </c>
      <c r="BX335" s="221" t="str">
        <f t="shared" si="104"/>
        <v/>
      </c>
      <c r="BY335" s="221">
        <f t="shared" si="105"/>
        <v>0</v>
      </c>
      <c r="BZ335" s="231">
        <f t="shared" si="106"/>
        <v>0</v>
      </c>
      <c r="CA335" s="246">
        <f t="shared" si="107"/>
        <v>0</v>
      </c>
      <c r="CB335" s="246">
        <f t="shared" si="122"/>
        <v>0</v>
      </c>
      <c r="CC335" s="246" t="str">
        <f t="shared" si="123"/>
        <v/>
      </c>
      <c r="CD335" s="246">
        <f t="shared" si="108"/>
        <v>5</v>
      </c>
      <c r="CE335" s="246">
        <f t="shared" si="124"/>
        <v>0</v>
      </c>
      <c r="CF335" s="276">
        <f t="shared" si="118"/>
        <v>0</v>
      </c>
      <c r="CG335" s="277">
        <f t="shared" si="118"/>
        <v>0</v>
      </c>
      <c r="CH335" s="277">
        <f t="shared" si="118"/>
        <v>0</v>
      </c>
      <c r="CI335" s="278">
        <f t="shared" si="118"/>
        <v>0</v>
      </c>
      <c r="CJ335" s="280">
        <f t="shared" si="125"/>
        <v>0</v>
      </c>
      <c r="CK335" s="232">
        <f t="shared" si="103"/>
        <v>0</v>
      </c>
      <c r="CL335" s="1"/>
    </row>
    <row r="336" spans="1:90" ht="18" customHeight="1">
      <c r="A336" s="1"/>
      <c r="B336" s="1"/>
      <c r="C336" s="216"/>
      <c r="D336" s="287" t="str">
        <f t="shared" si="119"/>
        <v/>
      </c>
      <c r="E336" s="449" t="str">
        <f t="shared" si="120"/>
        <v/>
      </c>
      <c r="F336" s="450"/>
      <c r="G336" s="451"/>
      <c r="H336" s="452"/>
      <c r="I336" s="453"/>
      <c r="J336" s="453"/>
      <c r="K336" s="453"/>
      <c r="L336" s="453"/>
      <c r="M336" s="454"/>
      <c r="N336" s="455"/>
      <c r="O336" s="456"/>
      <c r="P336" s="456"/>
      <c r="Q336" s="456"/>
      <c r="R336" s="456"/>
      <c r="S336" s="456"/>
      <c r="T336" s="456"/>
      <c r="U336" s="456"/>
      <c r="V336" s="456"/>
      <c r="W336" s="456"/>
      <c r="X336" s="456"/>
      <c r="Y336" s="456"/>
      <c r="Z336" s="456"/>
      <c r="AA336" s="456"/>
      <c r="AB336" s="456"/>
      <c r="AC336" s="456"/>
      <c r="AD336" s="456"/>
      <c r="AE336" s="457"/>
      <c r="AF336" s="455"/>
      <c r="AG336" s="456"/>
      <c r="AH336" s="456"/>
      <c r="AI336" s="456"/>
      <c r="AJ336" s="456"/>
      <c r="AK336" s="456"/>
      <c r="AL336" s="456"/>
      <c r="AM336" s="456"/>
      <c r="AN336" s="457"/>
      <c r="AO336" s="455"/>
      <c r="AP336" s="456"/>
      <c r="AQ336" s="456"/>
      <c r="AR336" s="456"/>
      <c r="AS336" s="456"/>
      <c r="AT336" s="456"/>
      <c r="AU336" s="456"/>
      <c r="AV336" s="456"/>
      <c r="AW336" s="456"/>
      <c r="AX336" s="456"/>
      <c r="AY336" s="456"/>
      <c r="AZ336" s="456"/>
      <c r="BA336" s="456"/>
      <c r="BB336" s="456"/>
      <c r="BC336" s="456"/>
      <c r="BD336" s="456"/>
      <c r="BE336" s="456"/>
      <c r="BF336" s="456"/>
      <c r="BG336" s="457"/>
      <c r="BH336" s="458"/>
      <c r="BI336" s="459"/>
      <c r="BJ336" s="459"/>
      <c r="BK336" s="459"/>
      <c r="BL336" s="459"/>
      <c r="BM336" s="460"/>
      <c r="BN336" s="216"/>
      <c r="BO336" s="216"/>
      <c r="BP336" s="1"/>
      <c r="BQ336" s="120">
        <f>IF($F$3="","",IF(N336=$F$3,COUNTIF(BQ$23:BQ335,"&gt;0")+1,0))</f>
        <v>0</v>
      </c>
      <c r="BR336" s="1"/>
      <c r="BS336" s="20" t="str">
        <f>IF($N336="","",IF(VLOOKUP(VLOOKUP($N336,IMPOSTAZIONI!$E$6:$I$13,5,FALSE),IMPOSTAZIONI!$B$25:$N$32,3,FALSE)=0,"",VLOOKUP(VLOOKUP($N336,IMPOSTAZIONI!$E$6:$I$13,5,FALSE),IMPOSTAZIONI!$B$25:$N$32,3,FALSE)))</f>
        <v/>
      </c>
      <c r="BT336" s="20" t="str">
        <f>IF($N336="","",IF(VLOOKUP(VLOOKUP($N336,IMPOSTAZIONI!$E$6:$I$13,5,FALSE),IMPOSTAZIONI!$B$25:$N$32,6,FALSE)=0,"",VLOOKUP(VLOOKUP($N336,IMPOSTAZIONI!$E$6:$I$13,5,FALSE),IMPOSTAZIONI!$B$25:$N$32,6,FALSE)))</f>
        <v/>
      </c>
      <c r="BU336" s="20" t="str">
        <f>IF($N336="","",IF(VLOOKUP(VLOOKUP($N336,IMPOSTAZIONI!$E$6:$I$13,5,FALSE),IMPOSTAZIONI!$B$25:$N$32,9,FALSE)=0,"",VLOOKUP(VLOOKUP($N336,IMPOSTAZIONI!$E$6:$I$13,5,FALSE),IMPOSTAZIONI!$B$25:$N$32,9,FALSE)))</f>
        <v/>
      </c>
      <c r="BV336" s="20" t="str">
        <f>IF($N336="","",IF(VLOOKUP(VLOOKUP($N336,IMPOSTAZIONI!$E$6:$I$13,5,FALSE),IMPOSTAZIONI!$B$25:$N$32,12,FALSE)=0,"",VLOOKUP(VLOOKUP($N336,IMPOSTAZIONI!$E$6:$I$13,5,FALSE),IMPOSTAZIONI!$B$25:$N$32,12,FALSE)))</f>
        <v/>
      </c>
      <c r="BW336" s="221" t="str">
        <f t="shared" si="121"/>
        <v/>
      </c>
      <c r="BX336" s="221" t="str">
        <f t="shared" si="104"/>
        <v/>
      </c>
      <c r="BY336" s="221">
        <f t="shared" si="105"/>
        <v>0</v>
      </c>
      <c r="BZ336" s="231">
        <f t="shared" si="106"/>
        <v>0</v>
      </c>
      <c r="CA336" s="246">
        <f t="shared" si="107"/>
        <v>0</v>
      </c>
      <c r="CB336" s="246">
        <f t="shared" si="122"/>
        <v>0</v>
      </c>
      <c r="CC336" s="246" t="str">
        <f t="shared" si="123"/>
        <v/>
      </c>
      <c r="CD336" s="246">
        <f t="shared" si="108"/>
        <v>5</v>
      </c>
      <c r="CE336" s="246">
        <f t="shared" si="124"/>
        <v>0</v>
      </c>
      <c r="CF336" s="276">
        <f t="shared" si="118"/>
        <v>0</v>
      </c>
      <c r="CG336" s="277">
        <f t="shared" si="118"/>
        <v>0</v>
      </c>
      <c r="CH336" s="277">
        <f t="shared" si="118"/>
        <v>0</v>
      </c>
      <c r="CI336" s="278">
        <f t="shared" si="118"/>
        <v>0</v>
      </c>
      <c r="CJ336" s="280">
        <f t="shared" si="125"/>
        <v>0</v>
      </c>
      <c r="CK336" s="232">
        <f t="shared" si="103"/>
        <v>0</v>
      </c>
      <c r="CL336" s="1"/>
    </row>
    <row r="337" spans="1:90" ht="18" customHeight="1">
      <c r="A337" s="1"/>
      <c r="B337" s="1"/>
      <c r="C337" s="216"/>
      <c r="D337" s="287" t="str">
        <f t="shared" si="119"/>
        <v/>
      </c>
      <c r="E337" s="449" t="str">
        <f t="shared" si="120"/>
        <v/>
      </c>
      <c r="F337" s="450"/>
      <c r="G337" s="451"/>
      <c r="H337" s="452"/>
      <c r="I337" s="453"/>
      <c r="J337" s="453"/>
      <c r="K337" s="453"/>
      <c r="L337" s="453"/>
      <c r="M337" s="454"/>
      <c r="N337" s="455"/>
      <c r="O337" s="456"/>
      <c r="P337" s="456"/>
      <c r="Q337" s="456"/>
      <c r="R337" s="456"/>
      <c r="S337" s="456"/>
      <c r="T337" s="456"/>
      <c r="U337" s="456"/>
      <c r="V337" s="456"/>
      <c r="W337" s="456"/>
      <c r="X337" s="456"/>
      <c r="Y337" s="456"/>
      <c r="Z337" s="456"/>
      <c r="AA337" s="456"/>
      <c r="AB337" s="456"/>
      <c r="AC337" s="456"/>
      <c r="AD337" s="456"/>
      <c r="AE337" s="457"/>
      <c r="AF337" s="455"/>
      <c r="AG337" s="456"/>
      <c r="AH337" s="456"/>
      <c r="AI337" s="456"/>
      <c r="AJ337" s="456"/>
      <c r="AK337" s="456"/>
      <c r="AL337" s="456"/>
      <c r="AM337" s="456"/>
      <c r="AN337" s="457"/>
      <c r="AO337" s="455"/>
      <c r="AP337" s="456"/>
      <c r="AQ337" s="456"/>
      <c r="AR337" s="456"/>
      <c r="AS337" s="456"/>
      <c r="AT337" s="456"/>
      <c r="AU337" s="456"/>
      <c r="AV337" s="456"/>
      <c r="AW337" s="456"/>
      <c r="AX337" s="456"/>
      <c r="AY337" s="456"/>
      <c r="AZ337" s="456"/>
      <c r="BA337" s="456"/>
      <c r="BB337" s="456"/>
      <c r="BC337" s="456"/>
      <c r="BD337" s="456"/>
      <c r="BE337" s="456"/>
      <c r="BF337" s="456"/>
      <c r="BG337" s="457"/>
      <c r="BH337" s="458"/>
      <c r="BI337" s="459"/>
      <c r="BJ337" s="459"/>
      <c r="BK337" s="459"/>
      <c r="BL337" s="459"/>
      <c r="BM337" s="460"/>
      <c r="BN337" s="216"/>
      <c r="BO337" s="216"/>
      <c r="BP337" s="1"/>
      <c r="BQ337" s="120">
        <f>IF($F$3="","",IF(N337=$F$3,COUNTIF(BQ$23:BQ336,"&gt;0")+1,0))</f>
        <v>0</v>
      </c>
      <c r="BR337" s="1"/>
      <c r="BS337" s="20" t="str">
        <f>IF($N337="","",IF(VLOOKUP(VLOOKUP($N337,IMPOSTAZIONI!$E$6:$I$13,5,FALSE),IMPOSTAZIONI!$B$25:$N$32,3,FALSE)=0,"",VLOOKUP(VLOOKUP($N337,IMPOSTAZIONI!$E$6:$I$13,5,FALSE),IMPOSTAZIONI!$B$25:$N$32,3,FALSE)))</f>
        <v/>
      </c>
      <c r="BT337" s="20" t="str">
        <f>IF($N337="","",IF(VLOOKUP(VLOOKUP($N337,IMPOSTAZIONI!$E$6:$I$13,5,FALSE),IMPOSTAZIONI!$B$25:$N$32,6,FALSE)=0,"",VLOOKUP(VLOOKUP($N337,IMPOSTAZIONI!$E$6:$I$13,5,FALSE),IMPOSTAZIONI!$B$25:$N$32,6,FALSE)))</f>
        <v/>
      </c>
      <c r="BU337" s="20" t="str">
        <f>IF($N337="","",IF(VLOOKUP(VLOOKUP($N337,IMPOSTAZIONI!$E$6:$I$13,5,FALSE),IMPOSTAZIONI!$B$25:$N$32,9,FALSE)=0,"",VLOOKUP(VLOOKUP($N337,IMPOSTAZIONI!$E$6:$I$13,5,FALSE),IMPOSTAZIONI!$B$25:$N$32,9,FALSE)))</f>
        <v/>
      </c>
      <c r="BV337" s="20" t="str">
        <f>IF($N337="","",IF(VLOOKUP(VLOOKUP($N337,IMPOSTAZIONI!$E$6:$I$13,5,FALSE),IMPOSTAZIONI!$B$25:$N$32,12,FALSE)=0,"",VLOOKUP(VLOOKUP($N337,IMPOSTAZIONI!$E$6:$I$13,5,FALSE),IMPOSTAZIONI!$B$25:$N$32,12,FALSE)))</f>
        <v/>
      </c>
      <c r="BW337" s="221" t="str">
        <f t="shared" si="121"/>
        <v/>
      </c>
      <c r="BX337" s="221" t="str">
        <f t="shared" si="104"/>
        <v/>
      </c>
      <c r="BY337" s="221">
        <f t="shared" si="105"/>
        <v>0</v>
      </c>
      <c r="BZ337" s="231">
        <f t="shared" si="106"/>
        <v>0</v>
      </c>
      <c r="CA337" s="246">
        <f t="shared" si="107"/>
        <v>0</v>
      </c>
      <c r="CB337" s="246">
        <f t="shared" si="122"/>
        <v>0</v>
      </c>
      <c r="CC337" s="246" t="str">
        <f t="shared" si="123"/>
        <v/>
      </c>
      <c r="CD337" s="246">
        <f t="shared" si="108"/>
        <v>5</v>
      </c>
      <c r="CE337" s="246">
        <f t="shared" si="124"/>
        <v>0</v>
      </c>
      <c r="CF337" s="276">
        <f t="shared" si="118"/>
        <v>0</v>
      </c>
      <c r="CG337" s="277">
        <f t="shared" si="118"/>
        <v>0</v>
      </c>
      <c r="CH337" s="277">
        <f t="shared" si="118"/>
        <v>0</v>
      </c>
      <c r="CI337" s="278">
        <f t="shared" si="118"/>
        <v>0</v>
      </c>
      <c r="CJ337" s="280">
        <f t="shared" si="125"/>
        <v>0</v>
      </c>
      <c r="CK337" s="232">
        <f t="shared" si="103"/>
        <v>0</v>
      </c>
      <c r="CL337" s="1"/>
    </row>
    <row r="338" spans="1:90" ht="18" customHeight="1">
      <c r="A338" s="1"/>
      <c r="B338" s="1"/>
      <c r="C338" s="216"/>
      <c r="D338" s="287" t="str">
        <f t="shared" si="119"/>
        <v/>
      </c>
      <c r="E338" s="449" t="str">
        <f t="shared" si="120"/>
        <v/>
      </c>
      <c r="F338" s="450"/>
      <c r="G338" s="451"/>
      <c r="H338" s="452"/>
      <c r="I338" s="453"/>
      <c r="J338" s="453"/>
      <c r="K338" s="453"/>
      <c r="L338" s="453"/>
      <c r="M338" s="454"/>
      <c r="N338" s="455"/>
      <c r="O338" s="456"/>
      <c r="P338" s="456"/>
      <c r="Q338" s="456"/>
      <c r="R338" s="456"/>
      <c r="S338" s="456"/>
      <c r="T338" s="456"/>
      <c r="U338" s="456"/>
      <c r="V338" s="456"/>
      <c r="W338" s="456"/>
      <c r="X338" s="456"/>
      <c r="Y338" s="456"/>
      <c r="Z338" s="456"/>
      <c r="AA338" s="456"/>
      <c r="AB338" s="456"/>
      <c r="AC338" s="456"/>
      <c r="AD338" s="456"/>
      <c r="AE338" s="457"/>
      <c r="AF338" s="455"/>
      <c r="AG338" s="456"/>
      <c r="AH338" s="456"/>
      <c r="AI338" s="456"/>
      <c r="AJ338" s="456"/>
      <c r="AK338" s="456"/>
      <c r="AL338" s="456"/>
      <c r="AM338" s="456"/>
      <c r="AN338" s="457"/>
      <c r="AO338" s="455"/>
      <c r="AP338" s="456"/>
      <c r="AQ338" s="456"/>
      <c r="AR338" s="456"/>
      <c r="AS338" s="456"/>
      <c r="AT338" s="456"/>
      <c r="AU338" s="456"/>
      <c r="AV338" s="456"/>
      <c r="AW338" s="456"/>
      <c r="AX338" s="456"/>
      <c r="AY338" s="456"/>
      <c r="AZ338" s="456"/>
      <c r="BA338" s="456"/>
      <c r="BB338" s="456"/>
      <c r="BC338" s="456"/>
      <c r="BD338" s="456"/>
      <c r="BE338" s="456"/>
      <c r="BF338" s="456"/>
      <c r="BG338" s="457"/>
      <c r="BH338" s="458"/>
      <c r="BI338" s="459"/>
      <c r="BJ338" s="459"/>
      <c r="BK338" s="459"/>
      <c r="BL338" s="459"/>
      <c r="BM338" s="460"/>
      <c r="BN338" s="216"/>
      <c r="BO338" s="216"/>
      <c r="BP338" s="1"/>
      <c r="BQ338" s="120">
        <f>IF($F$3="","",IF(N338=$F$3,COUNTIF(BQ$23:BQ337,"&gt;0")+1,0))</f>
        <v>0</v>
      </c>
      <c r="BR338" s="1"/>
      <c r="BS338" s="20" t="str">
        <f>IF($N338="","",IF(VLOOKUP(VLOOKUP($N338,IMPOSTAZIONI!$E$6:$I$13,5,FALSE),IMPOSTAZIONI!$B$25:$N$32,3,FALSE)=0,"",VLOOKUP(VLOOKUP($N338,IMPOSTAZIONI!$E$6:$I$13,5,FALSE),IMPOSTAZIONI!$B$25:$N$32,3,FALSE)))</f>
        <v/>
      </c>
      <c r="BT338" s="20" t="str">
        <f>IF($N338="","",IF(VLOOKUP(VLOOKUP($N338,IMPOSTAZIONI!$E$6:$I$13,5,FALSE),IMPOSTAZIONI!$B$25:$N$32,6,FALSE)=0,"",VLOOKUP(VLOOKUP($N338,IMPOSTAZIONI!$E$6:$I$13,5,FALSE),IMPOSTAZIONI!$B$25:$N$32,6,FALSE)))</f>
        <v/>
      </c>
      <c r="BU338" s="20" t="str">
        <f>IF($N338="","",IF(VLOOKUP(VLOOKUP($N338,IMPOSTAZIONI!$E$6:$I$13,5,FALSE),IMPOSTAZIONI!$B$25:$N$32,9,FALSE)=0,"",VLOOKUP(VLOOKUP($N338,IMPOSTAZIONI!$E$6:$I$13,5,FALSE),IMPOSTAZIONI!$B$25:$N$32,9,FALSE)))</f>
        <v/>
      </c>
      <c r="BV338" s="20" t="str">
        <f>IF($N338="","",IF(VLOOKUP(VLOOKUP($N338,IMPOSTAZIONI!$E$6:$I$13,5,FALSE),IMPOSTAZIONI!$B$25:$N$32,12,FALSE)=0,"",VLOOKUP(VLOOKUP($N338,IMPOSTAZIONI!$E$6:$I$13,5,FALSE),IMPOSTAZIONI!$B$25:$N$32,12,FALSE)))</f>
        <v/>
      </c>
      <c r="BW338" s="221" t="str">
        <f t="shared" si="121"/>
        <v/>
      </c>
      <c r="BX338" s="221" t="str">
        <f t="shared" si="104"/>
        <v/>
      </c>
      <c r="BY338" s="221">
        <f t="shared" si="105"/>
        <v>0</v>
      </c>
      <c r="BZ338" s="231">
        <f t="shared" si="106"/>
        <v>0</v>
      </c>
      <c r="CA338" s="246">
        <f t="shared" si="107"/>
        <v>0</v>
      </c>
      <c r="CB338" s="246">
        <f t="shared" si="122"/>
        <v>0</v>
      </c>
      <c r="CC338" s="246" t="str">
        <f t="shared" si="123"/>
        <v/>
      </c>
      <c r="CD338" s="246">
        <f t="shared" si="108"/>
        <v>5</v>
      </c>
      <c r="CE338" s="246">
        <f t="shared" si="124"/>
        <v>0</v>
      </c>
      <c r="CF338" s="276">
        <f t="shared" si="118"/>
        <v>0</v>
      </c>
      <c r="CG338" s="277">
        <f t="shared" si="118"/>
        <v>0</v>
      </c>
      <c r="CH338" s="277">
        <f t="shared" si="118"/>
        <v>0</v>
      </c>
      <c r="CI338" s="278">
        <f t="shared" si="118"/>
        <v>0</v>
      </c>
      <c r="CJ338" s="280">
        <f t="shared" si="125"/>
        <v>0</v>
      </c>
      <c r="CK338" s="232">
        <f t="shared" si="103"/>
        <v>0</v>
      </c>
      <c r="CL338" s="1"/>
    </row>
    <row r="339" spans="1:90" ht="18" customHeight="1">
      <c r="A339" s="1"/>
      <c r="B339" s="1"/>
      <c r="C339" s="216"/>
      <c r="D339" s="287" t="str">
        <f t="shared" si="119"/>
        <v/>
      </c>
      <c r="E339" s="449" t="str">
        <f t="shared" si="120"/>
        <v/>
      </c>
      <c r="F339" s="450"/>
      <c r="G339" s="451"/>
      <c r="H339" s="452"/>
      <c r="I339" s="453"/>
      <c r="J339" s="453"/>
      <c r="K339" s="453"/>
      <c r="L339" s="453"/>
      <c r="M339" s="454"/>
      <c r="N339" s="455"/>
      <c r="O339" s="456"/>
      <c r="P339" s="456"/>
      <c r="Q339" s="456"/>
      <c r="R339" s="456"/>
      <c r="S339" s="456"/>
      <c r="T339" s="456"/>
      <c r="U339" s="456"/>
      <c r="V339" s="456"/>
      <c r="W339" s="456"/>
      <c r="X339" s="456"/>
      <c r="Y339" s="456"/>
      <c r="Z339" s="456"/>
      <c r="AA339" s="456"/>
      <c r="AB339" s="456"/>
      <c r="AC339" s="456"/>
      <c r="AD339" s="456"/>
      <c r="AE339" s="457"/>
      <c r="AF339" s="455"/>
      <c r="AG339" s="456"/>
      <c r="AH339" s="456"/>
      <c r="AI339" s="456"/>
      <c r="AJ339" s="456"/>
      <c r="AK339" s="456"/>
      <c r="AL339" s="456"/>
      <c r="AM339" s="456"/>
      <c r="AN339" s="457"/>
      <c r="AO339" s="455"/>
      <c r="AP339" s="456"/>
      <c r="AQ339" s="456"/>
      <c r="AR339" s="456"/>
      <c r="AS339" s="456"/>
      <c r="AT339" s="456"/>
      <c r="AU339" s="456"/>
      <c r="AV339" s="456"/>
      <c r="AW339" s="456"/>
      <c r="AX339" s="456"/>
      <c r="AY339" s="456"/>
      <c r="AZ339" s="456"/>
      <c r="BA339" s="456"/>
      <c r="BB339" s="456"/>
      <c r="BC339" s="456"/>
      <c r="BD339" s="456"/>
      <c r="BE339" s="456"/>
      <c r="BF339" s="456"/>
      <c r="BG339" s="457"/>
      <c r="BH339" s="458"/>
      <c r="BI339" s="459"/>
      <c r="BJ339" s="459"/>
      <c r="BK339" s="459"/>
      <c r="BL339" s="459"/>
      <c r="BM339" s="460"/>
      <c r="BN339" s="216"/>
      <c r="BO339" s="216"/>
      <c r="BP339" s="1"/>
      <c r="BQ339" s="120">
        <f>IF($F$3="","",IF(N339=$F$3,COUNTIF(BQ$23:BQ338,"&gt;0")+1,0))</f>
        <v>0</v>
      </c>
      <c r="BR339" s="1"/>
      <c r="BS339" s="20" t="str">
        <f>IF($N339="","",IF(VLOOKUP(VLOOKUP($N339,IMPOSTAZIONI!$E$6:$I$13,5,FALSE),IMPOSTAZIONI!$B$25:$N$32,3,FALSE)=0,"",VLOOKUP(VLOOKUP($N339,IMPOSTAZIONI!$E$6:$I$13,5,FALSE),IMPOSTAZIONI!$B$25:$N$32,3,FALSE)))</f>
        <v/>
      </c>
      <c r="BT339" s="20" t="str">
        <f>IF($N339="","",IF(VLOOKUP(VLOOKUP($N339,IMPOSTAZIONI!$E$6:$I$13,5,FALSE),IMPOSTAZIONI!$B$25:$N$32,6,FALSE)=0,"",VLOOKUP(VLOOKUP($N339,IMPOSTAZIONI!$E$6:$I$13,5,FALSE),IMPOSTAZIONI!$B$25:$N$32,6,FALSE)))</f>
        <v/>
      </c>
      <c r="BU339" s="20" t="str">
        <f>IF($N339="","",IF(VLOOKUP(VLOOKUP($N339,IMPOSTAZIONI!$E$6:$I$13,5,FALSE),IMPOSTAZIONI!$B$25:$N$32,9,FALSE)=0,"",VLOOKUP(VLOOKUP($N339,IMPOSTAZIONI!$E$6:$I$13,5,FALSE),IMPOSTAZIONI!$B$25:$N$32,9,FALSE)))</f>
        <v/>
      </c>
      <c r="BV339" s="20" t="str">
        <f>IF($N339="","",IF(VLOOKUP(VLOOKUP($N339,IMPOSTAZIONI!$E$6:$I$13,5,FALSE),IMPOSTAZIONI!$B$25:$N$32,12,FALSE)=0,"",VLOOKUP(VLOOKUP($N339,IMPOSTAZIONI!$E$6:$I$13,5,FALSE),IMPOSTAZIONI!$B$25:$N$32,12,FALSE)))</f>
        <v/>
      </c>
      <c r="BW339" s="221" t="str">
        <f t="shared" si="121"/>
        <v/>
      </c>
      <c r="BX339" s="221" t="str">
        <f t="shared" si="104"/>
        <v/>
      </c>
      <c r="BY339" s="221">
        <f t="shared" si="105"/>
        <v>0</v>
      </c>
      <c r="BZ339" s="231">
        <f t="shared" si="106"/>
        <v>0</v>
      </c>
      <c r="CA339" s="246">
        <f t="shared" si="107"/>
        <v>0</v>
      </c>
      <c r="CB339" s="246">
        <f t="shared" si="122"/>
        <v>0</v>
      </c>
      <c r="CC339" s="246" t="str">
        <f t="shared" si="123"/>
        <v/>
      </c>
      <c r="CD339" s="246">
        <f t="shared" si="108"/>
        <v>5</v>
      </c>
      <c r="CE339" s="246">
        <f t="shared" si="124"/>
        <v>0</v>
      </c>
      <c r="CF339" s="276">
        <f t="shared" si="118"/>
        <v>0</v>
      </c>
      <c r="CG339" s="277">
        <f t="shared" si="118"/>
        <v>0</v>
      </c>
      <c r="CH339" s="277">
        <f t="shared" si="118"/>
        <v>0</v>
      </c>
      <c r="CI339" s="278">
        <f t="shared" si="118"/>
        <v>0</v>
      </c>
      <c r="CJ339" s="280">
        <f t="shared" si="125"/>
        <v>0</v>
      </c>
      <c r="CK339" s="232">
        <f t="shared" si="103"/>
        <v>0</v>
      </c>
      <c r="CL339" s="1"/>
    </row>
    <row r="340" spans="1:90" ht="18" customHeight="1">
      <c r="A340" s="1"/>
      <c r="B340" s="1"/>
      <c r="C340" s="216"/>
      <c r="D340" s="287" t="str">
        <f t="shared" si="119"/>
        <v/>
      </c>
      <c r="E340" s="449" t="str">
        <f t="shared" si="120"/>
        <v/>
      </c>
      <c r="F340" s="450"/>
      <c r="G340" s="451"/>
      <c r="H340" s="452"/>
      <c r="I340" s="453"/>
      <c r="J340" s="453"/>
      <c r="K340" s="453"/>
      <c r="L340" s="453"/>
      <c r="M340" s="454"/>
      <c r="N340" s="455"/>
      <c r="O340" s="456"/>
      <c r="P340" s="456"/>
      <c r="Q340" s="456"/>
      <c r="R340" s="456"/>
      <c r="S340" s="456"/>
      <c r="T340" s="456"/>
      <c r="U340" s="456"/>
      <c r="V340" s="456"/>
      <c r="W340" s="456"/>
      <c r="X340" s="456"/>
      <c r="Y340" s="456"/>
      <c r="Z340" s="456"/>
      <c r="AA340" s="456"/>
      <c r="AB340" s="456"/>
      <c r="AC340" s="456"/>
      <c r="AD340" s="456"/>
      <c r="AE340" s="457"/>
      <c r="AF340" s="455"/>
      <c r="AG340" s="456"/>
      <c r="AH340" s="456"/>
      <c r="AI340" s="456"/>
      <c r="AJ340" s="456"/>
      <c r="AK340" s="456"/>
      <c r="AL340" s="456"/>
      <c r="AM340" s="456"/>
      <c r="AN340" s="457"/>
      <c r="AO340" s="455"/>
      <c r="AP340" s="456"/>
      <c r="AQ340" s="456"/>
      <c r="AR340" s="456"/>
      <c r="AS340" s="456"/>
      <c r="AT340" s="456"/>
      <c r="AU340" s="456"/>
      <c r="AV340" s="456"/>
      <c r="AW340" s="456"/>
      <c r="AX340" s="456"/>
      <c r="AY340" s="456"/>
      <c r="AZ340" s="456"/>
      <c r="BA340" s="456"/>
      <c r="BB340" s="456"/>
      <c r="BC340" s="456"/>
      <c r="BD340" s="456"/>
      <c r="BE340" s="456"/>
      <c r="BF340" s="456"/>
      <c r="BG340" s="457"/>
      <c r="BH340" s="458"/>
      <c r="BI340" s="459"/>
      <c r="BJ340" s="459"/>
      <c r="BK340" s="459"/>
      <c r="BL340" s="459"/>
      <c r="BM340" s="460"/>
      <c r="BN340" s="216"/>
      <c r="BO340" s="216"/>
      <c r="BP340" s="1"/>
      <c r="BQ340" s="120">
        <f>IF($F$3="","",IF(N340=$F$3,COUNTIF(BQ$23:BQ339,"&gt;0")+1,0))</f>
        <v>0</v>
      </c>
      <c r="BR340" s="1"/>
      <c r="BS340" s="20" t="str">
        <f>IF($N340="","",IF(VLOOKUP(VLOOKUP($N340,IMPOSTAZIONI!$E$6:$I$13,5,FALSE),IMPOSTAZIONI!$B$25:$N$32,3,FALSE)=0,"",VLOOKUP(VLOOKUP($N340,IMPOSTAZIONI!$E$6:$I$13,5,FALSE),IMPOSTAZIONI!$B$25:$N$32,3,FALSE)))</f>
        <v/>
      </c>
      <c r="BT340" s="20" t="str">
        <f>IF($N340="","",IF(VLOOKUP(VLOOKUP($N340,IMPOSTAZIONI!$E$6:$I$13,5,FALSE),IMPOSTAZIONI!$B$25:$N$32,6,FALSE)=0,"",VLOOKUP(VLOOKUP($N340,IMPOSTAZIONI!$E$6:$I$13,5,FALSE),IMPOSTAZIONI!$B$25:$N$32,6,FALSE)))</f>
        <v/>
      </c>
      <c r="BU340" s="20" t="str">
        <f>IF($N340="","",IF(VLOOKUP(VLOOKUP($N340,IMPOSTAZIONI!$E$6:$I$13,5,FALSE),IMPOSTAZIONI!$B$25:$N$32,9,FALSE)=0,"",VLOOKUP(VLOOKUP($N340,IMPOSTAZIONI!$E$6:$I$13,5,FALSE),IMPOSTAZIONI!$B$25:$N$32,9,FALSE)))</f>
        <v/>
      </c>
      <c r="BV340" s="20" t="str">
        <f>IF($N340="","",IF(VLOOKUP(VLOOKUP($N340,IMPOSTAZIONI!$E$6:$I$13,5,FALSE),IMPOSTAZIONI!$B$25:$N$32,12,FALSE)=0,"",VLOOKUP(VLOOKUP($N340,IMPOSTAZIONI!$E$6:$I$13,5,FALSE),IMPOSTAZIONI!$B$25:$N$32,12,FALSE)))</f>
        <v/>
      </c>
      <c r="BW340" s="221" t="str">
        <f t="shared" si="121"/>
        <v/>
      </c>
      <c r="BX340" s="221" t="str">
        <f t="shared" si="104"/>
        <v/>
      </c>
      <c r="BY340" s="221">
        <f t="shared" si="105"/>
        <v>0</v>
      </c>
      <c r="BZ340" s="231">
        <f t="shared" si="106"/>
        <v>0</v>
      </c>
      <c r="CA340" s="246">
        <f t="shared" si="107"/>
        <v>0</v>
      </c>
      <c r="CB340" s="246">
        <f t="shared" si="122"/>
        <v>0</v>
      </c>
      <c r="CC340" s="246" t="str">
        <f t="shared" si="123"/>
        <v/>
      </c>
      <c r="CD340" s="246">
        <f t="shared" si="108"/>
        <v>5</v>
      </c>
      <c r="CE340" s="246">
        <f t="shared" si="124"/>
        <v>0</v>
      </c>
      <c r="CF340" s="276">
        <f t="shared" si="118"/>
        <v>0</v>
      </c>
      <c r="CG340" s="277">
        <f t="shared" si="118"/>
        <v>0</v>
      </c>
      <c r="CH340" s="277">
        <f t="shared" si="118"/>
        <v>0</v>
      </c>
      <c r="CI340" s="278">
        <f t="shared" si="118"/>
        <v>0</v>
      </c>
      <c r="CJ340" s="280">
        <f t="shared" si="125"/>
        <v>0</v>
      </c>
      <c r="CK340" s="232">
        <f t="shared" si="103"/>
        <v>0</v>
      </c>
      <c r="CL340" s="1"/>
    </row>
    <row r="341" spans="1:90" ht="18" customHeight="1">
      <c r="A341" s="1"/>
      <c r="B341" s="1"/>
      <c r="C341" s="216"/>
      <c r="D341" s="287" t="str">
        <f t="shared" si="119"/>
        <v/>
      </c>
      <c r="E341" s="449" t="str">
        <f t="shared" si="120"/>
        <v/>
      </c>
      <c r="F341" s="450"/>
      <c r="G341" s="451"/>
      <c r="H341" s="452"/>
      <c r="I341" s="453"/>
      <c r="J341" s="453"/>
      <c r="K341" s="453"/>
      <c r="L341" s="453"/>
      <c r="M341" s="454"/>
      <c r="N341" s="455"/>
      <c r="O341" s="456"/>
      <c r="P341" s="456"/>
      <c r="Q341" s="456"/>
      <c r="R341" s="456"/>
      <c r="S341" s="456"/>
      <c r="T341" s="456"/>
      <c r="U341" s="456"/>
      <c r="V341" s="456"/>
      <c r="W341" s="456"/>
      <c r="X341" s="456"/>
      <c r="Y341" s="456"/>
      <c r="Z341" s="456"/>
      <c r="AA341" s="456"/>
      <c r="AB341" s="456"/>
      <c r="AC341" s="456"/>
      <c r="AD341" s="456"/>
      <c r="AE341" s="457"/>
      <c r="AF341" s="455"/>
      <c r="AG341" s="456"/>
      <c r="AH341" s="456"/>
      <c r="AI341" s="456"/>
      <c r="AJ341" s="456"/>
      <c r="AK341" s="456"/>
      <c r="AL341" s="456"/>
      <c r="AM341" s="456"/>
      <c r="AN341" s="457"/>
      <c r="AO341" s="455"/>
      <c r="AP341" s="456"/>
      <c r="AQ341" s="456"/>
      <c r="AR341" s="456"/>
      <c r="AS341" s="456"/>
      <c r="AT341" s="456"/>
      <c r="AU341" s="456"/>
      <c r="AV341" s="456"/>
      <c r="AW341" s="456"/>
      <c r="AX341" s="456"/>
      <c r="AY341" s="456"/>
      <c r="AZ341" s="456"/>
      <c r="BA341" s="456"/>
      <c r="BB341" s="456"/>
      <c r="BC341" s="456"/>
      <c r="BD341" s="456"/>
      <c r="BE341" s="456"/>
      <c r="BF341" s="456"/>
      <c r="BG341" s="457"/>
      <c r="BH341" s="458"/>
      <c r="BI341" s="459"/>
      <c r="BJ341" s="459"/>
      <c r="BK341" s="459"/>
      <c r="BL341" s="459"/>
      <c r="BM341" s="460"/>
      <c r="BN341" s="216"/>
      <c r="BO341" s="216"/>
      <c r="BP341" s="1"/>
      <c r="BQ341" s="120">
        <f>IF($F$3="","",IF(N341=$F$3,COUNTIF(BQ$23:BQ340,"&gt;0")+1,0))</f>
        <v>0</v>
      </c>
      <c r="BR341" s="1"/>
      <c r="BS341" s="20" t="str">
        <f>IF($N341="","",IF(VLOOKUP(VLOOKUP($N341,IMPOSTAZIONI!$E$6:$I$13,5,FALSE),IMPOSTAZIONI!$B$25:$N$32,3,FALSE)=0,"",VLOOKUP(VLOOKUP($N341,IMPOSTAZIONI!$E$6:$I$13,5,FALSE),IMPOSTAZIONI!$B$25:$N$32,3,FALSE)))</f>
        <v/>
      </c>
      <c r="BT341" s="20" t="str">
        <f>IF($N341="","",IF(VLOOKUP(VLOOKUP($N341,IMPOSTAZIONI!$E$6:$I$13,5,FALSE),IMPOSTAZIONI!$B$25:$N$32,6,FALSE)=0,"",VLOOKUP(VLOOKUP($N341,IMPOSTAZIONI!$E$6:$I$13,5,FALSE),IMPOSTAZIONI!$B$25:$N$32,6,FALSE)))</f>
        <v/>
      </c>
      <c r="BU341" s="20" t="str">
        <f>IF($N341="","",IF(VLOOKUP(VLOOKUP($N341,IMPOSTAZIONI!$E$6:$I$13,5,FALSE),IMPOSTAZIONI!$B$25:$N$32,9,FALSE)=0,"",VLOOKUP(VLOOKUP($N341,IMPOSTAZIONI!$E$6:$I$13,5,FALSE),IMPOSTAZIONI!$B$25:$N$32,9,FALSE)))</f>
        <v/>
      </c>
      <c r="BV341" s="20" t="str">
        <f>IF($N341="","",IF(VLOOKUP(VLOOKUP($N341,IMPOSTAZIONI!$E$6:$I$13,5,FALSE),IMPOSTAZIONI!$B$25:$N$32,12,FALSE)=0,"",VLOOKUP(VLOOKUP($N341,IMPOSTAZIONI!$E$6:$I$13,5,FALSE),IMPOSTAZIONI!$B$25:$N$32,12,FALSE)))</f>
        <v/>
      </c>
      <c r="BW341" s="221" t="str">
        <f t="shared" si="121"/>
        <v/>
      </c>
      <c r="BX341" s="221" t="str">
        <f t="shared" si="104"/>
        <v/>
      </c>
      <c r="BY341" s="221">
        <f t="shared" si="105"/>
        <v>0</v>
      </c>
      <c r="BZ341" s="231">
        <f t="shared" si="106"/>
        <v>0</v>
      </c>
      <c r="CA341" s="246">
        <f t="shared" si="107"/>
        <v>0</v>
      </c>
      <c r="CB341" s="246">
        <f t="shared" si="122"/>
        <v>0</v>
      </c>
      <c r="CC341" s="246" t="str">
        <f t="shared" si="123"/>
        <v/>
      </c>
      <c r="CD341" s="246">
        <f t="shared" si="108"/>
        <v>5</v>
      </c>
      <c r="CE341" s="246">
        <f t="shared" si="124"/>
        <v>0</v>
      </c>
      <c r="CF341" s="276">
        <f t="shared" si="118"/>
        <v>0</v>
      </c>
      <c r="CG341" s="277">
        <f t="shared" si="118"/>
        <v>0</v>
      </c>
      <c r="CH341" s="277">
        <f t="shared" si="118"/>
        <v>0</v>
      </c>
      <c r="CI341" s="278">
        <f t="shared" si="118"/>
        <v>0</v>
      </c>
      <c r="CJ341" s="280">
        <f t="shared" si="125"/>
        <v>0</v>
      </c>
      <c r="CK341" s="232">
        <f t="shared" si="103"/>
        <v>0</v>
      </c>
      <c r="CL341" s="1"/>
    </row>
    <row r="342" spans="1:90" ht="18" customHeight="1">
      <c r="A342" s="1"/>
      <c r="B342" s="1"/>
      <c r="C342" s="216"/>
      <c r="D342" s="287" t="str">
        <f t="shared" si="119"/>
        <v/>
      </c>
      <c r="E342" s="449" t="str">
        <f t="shared" si="120"/>
        <v/>
      </c>
      <c r="F342" s="450"/>
      <c r="G342" s="451"/>
      <c r="H342" s="452"/>
      <c r="I342" s="453"/>
      <c r="J342" s="453"/>
      <c r="K342" s="453"/>
      <c r="L342" s="453"/>
      <c r="M342" s="454"/>
      <c r="N342" s="455"/>
      <c r="O342" s="456"/>
      <c r="P342" s="456"/>
      <c r="Q342" s="456"/>
      <c r="R342" s="456"/>
      <c r="S342" s="456"/>
      <c r="T342" s="456"/>
      <c r="U342" s="456"/>
      <c r="V342" s="456"/>
      <c r="W342" s="456"/>
      <c r="X342" s="456"/>
      <c r="Y342" s="456"/>
      <c r="Z342" s="456"/>
      <c r="AA342" s="456"/>
      <c r="AB342" s="456"/>
      <c r="AC342" s="456"/>
      <c r="AD342" s="456"/>
      <c r="AE342" s="457"/>
      <c r="AF342" s="455"/>
      <c r="AG342" s="456"/>
      <c r="AH342" s="456"/>
      <c r="AI342" s="456"/>
      <c r="AJ342" s="456"/>
      <c r="AK342" s="456"/>
      <c r="AL342" s="456"/>
      <c r="AM342" s="456"/>
      <c r="AN342" s="457"/>
      <c r="AO342" s="455"/>
      <c r="AP342" s="456"/>
      <c r="AQ342" s="456"/>
      <c r="AR342" s="456"/>
      <c r="AS342" s="456"/>
      <c r="AT342" s="456"/>
      <c r="AU342" s="456"/>
      <c r="AV342" s="456"/>
      <c r="AW342" s="456"/>
      <c r="AX342" s="456"/>
      <c r="AY342" s="456"/>
      <c r="AZ342" s="456"/>
      <c r="BA342" s="456"/>
      <c r="BB342" s="456"/>
      <c r="BC342" s="456"/>
      <c r="BD342" s="456"/>
      <c r="BE342" s="456"/>
      <c r="BF342" s="456"/>
      <c r="BG342" s="457"/>
      <c r="BH342" s="458"/>
      <c r="BI342" s="459"/>
      <c r="BJ342" s="459"/>
      <c r="BK342" s="459"/>
      <c r="BL342" s="459"/>
      <c r="BM342" s="460"/>
      <c r="BN342" s="216"/>
      <c r="BO342" s="216"/>
      <c r="BP342" s="1"/>
      <c r="BQ342" s="120">
        <f>IF($F$3="","",IF(N342=$F$3,COUNTIF(BQ$23:BQ341,"&gt;0")+1,0))</f>
        <v>0</v>
      </c>
      <c r="BR342" s="1"/>
      <c r="BS342" s="20" t="str">
        <f>IF($N342="","",IF(VLOOKUP(VLOOKUP($N342,IMPOSTAZIONI!$E$6:$I$13,5,FALSE),IMPOSTAZIONI!$B$25:$N$32,3,FALSE)=0,"",VLOOKUP(VLOOKUP($N342,IMPOSTAZIONI!$E$6:$I$13,5,FALSE),IMPOSTAZIONI!$B$25:$N$32,3,FALSE)))</f>
        <v/>
      </c>
      <c r="BT342" s="20" t="str">
        <f>IF($N342="","",IF(VLOOKUP(VLOOKUP($N342,IMPOSTAZIONI!$E$6:$I$13,5,FALSE),IMPOSTAZIONI!$B$25:$N$32,6,FALSE)=0,"",VLOOKUP(VLOOKUP($N342,IMPOSTAZIONI!$E$6:$I$13,5,FALSE),IMPOSTAZIONI!$B$25:$N$32,6,FALSE)))</f>
        <v/>
      </c>
      <c r="BU342" s="20" t="str">
        <f>IF($N342="","",IF(VLOOKUP(VLOOKUP($N342,IMPOSTAZIONI!$E$6:$I$13,5,FALSE),IMPOSTAZIONI!$B$25:$N$32,9,FALSE)=0,"",VLOOKUP(VLOOKUP($N342,IMPOSTAZIONI!$E$6:$I$13,5,FALSE),IMPOSTAZIONI!$B$25:$N$32,9,FALSE)))</f>
        <v/>
      </c>
      <c r="BV342" s="20" t="str">
        <f>IF($N342="","",IF(VLOOKUP(VLOOKUP($N342,IMPOSTAZIONI!$E$6:$I$13,5,FALSE),IMPOSTAZIONI!$B$25:$N$32,12,FALSE)=0,"",VLOOKUP(VLOOKUP($N342,IMPOSTAZIONI!$E$6:$I$13,5,FALSE),IMPOSTAZIONI!$B$25:$N$32,12,FALSE)))</f>
        <v/>
      </c>
      <c r="BW342" s="221" t="str">
        <f t="shared" si="121"/>
        <v/>
      </c>
      <c r="BX342" s="221" t="str">
        <f t="shared" si="104"/>
        <v/>
      </c>
      <c r="BY342" s="221">
        <f t="shared" si="105"/>
        <v>0</v>
      </c>
      <c r="BZ342" s="231">
        <f t="shared" si="106"/>
        <v>0</v>
      </c>
      <c r="CA342" s="246">
        <f t="shared" si="107"/>
        <v>0</v>
      </c>
      <c r="CB342" s="246">
        <f t="shared" si="122"/>
        <v>0</v>
      </c>
      <c r="CC342" s="246" t="str">
        <f t="shared" si="123"/>
        <v/>
      </c>
      <c r="CD342" s="246">
        <f t="shared" si="108"/>
        <v>5</v>
      </c>
      <c r="CE342" s="246">
        <f t="shared" si="124"/>
        <v>0</v>
      </c>
      <c r="CF342" s="276">
        <f t="shared" si="118"/>
        <v>0</v>
      </c>
      <c r="CG342" s="277">
        <f t="shared" si="118"/>
        <v>0</v>
      </c>
      <c r="CH342" s="277">
        <f t="shared" si="118"/>
        <v>0</v>
      </c>
      <c r="CI342" s="278">
        <f t="shared" si="118"/>
        <v>0</v>
      </c>
      <c r="CJ342" s="280">
        <f t="shared" si="125"/>
        <v>0</v>
      </c>
      <c r="CK342" s="232">
        <f t="shared" ref="CK342:CK405" si="126">IF(CJ342&gt;1,1,0)</f>
        <v>0</v>
      </c>
      <c r="CL342" s="1"/>
    </row>
    <row r="343" spans="1:90" ht="18" customHeight="1">
      <c r="A343" s="1"/>
      <c r="B343" s="1"/>
      <c r="C343" s="216"/>
      <c r="D343" s="287" t="str">
        <f t="shared" si="119"/>
        <v/>
      </c>
      <c r="E343" s="449" t="str">
        <f t="shared" si="120"/>
        <v/>
      </c>
      <c r="F343" s="450"/>
      <c r="G343" s="451"/>
      <c r="H343" s="452"/>
      <c r="I343" s="453"/>
      <c r="J343" s="453"/>
      <c r="K343" s="453"/>
      <c r="L343" s="453"/>
      <c r="M343" s="454"/>
      <c r="N343" s="455"/>
      <c r="O343" s="456"/>
      <c r="P343" s="456"/>
      <c r="Q343" s="456"/>
      <c r="R343" s="456"/>
      <c r="S343" s="456"/>
      <c r="T343" s="456"/>
      <c r="U343" s="456"/>
      <c r="V343" s="456"/>
      <c r="W343" s="456"/>
      <c r="X343" s="456"/>
      <c r="Y343" s="456"/>
      <c r="Z343" s="456"/>
      <c r="AA343" s="456"/>
      <c r="AB343" s="456"/>
      <c r="AC343" s="456"/>
      <c r="AD343" s="456"/>
      <c r="AE343" s="457"/>
      <c r="AF343" s="455"/>
      <c r="AG343" s="456"/>
      <c r="AH343" s="456"/>
      <c r="AI343" s="456"/>
      <c r="AJ343" s="456"/>
      <c r="AK343" s="456"/>
      <c r="AL343" s="456"/>
      <c r="AM343" s="456"/>
      <c r="AN343" s="457"/>
      <c r="AO343" s="455"/>
      <c r="AP343" s="456"/>
      <c r="AQ343" s="456"/>
      <c r="AR343" s="456"/>
      <c r="AS343" s="456"/>
      <c r="AT343" s="456"/>
      <c r="AU343" s="456"/>
      <c r="AV343" s="456"/>
      <c r="AW343" s="456"/>
      <c r="AX343" s="456"/>
      <c r="AY343" s="456"/>
      <c r="AZ343" s="456"/>
      <c r="BA343" s="456"/>
      <c r="BB343" s="456"/>
      <c r="BC343" s="456"/>
      <c r="BD343" s="456"/>
      <c r="BE343" s="456"/>
      <c r="BF343" s="456"/>
      <c r="BG343" s="457"/>
      <c r="BH343" s="458"/>
      <c r="BI343" s="459"/>
      <c r="BJ343" s="459"/>
      <c r="BK343" s="459"/>
      <c r="BL343" s="459"/>
      <c r="BM343" s="460"/>
      <c r="BN343" s="216"/>
      <c r="BO343" s="216"/>
      <c r="BP343" s="1"/>
      <c r="BQ343" s="120">
        <f>IF($F$3="","",IF(N343=$F$3,COUNTIF(BQ$23:BQ342,"&gt;0")+1,0))</f>
        <v>0</v>
      </c>
      <c r="BR343" s="1"/>
      <c r="BS343" s="20" t="str">
        <f>IF($N343="","",IF(VLOOKUP(VLOOKUP($N343,IMPOSTAZIONI!$E$6:$I$13,5,FALSE),IMPOSTAZIONI!$B$25:$N$32,3,FALSE)=0,"",VLOOKUP(VLOOKUP($N343,IMPOSTAZIONI!$E$6:$I$13,5,FALSE),IMPOSTAZIONI!$B$25:$N$32,3,FALSE)))</f>
        <v/>
      </c>
      <c r="BT343" s="20" t="str">
        <f>IF($N343="","",IF(VLOOKUP(VLOOKUP($N343,IMPOSTAZIONI!$E$6:$I$13,5,FALSE),IMPOSTAZIONI!$B$25:$N$32,6,FALSE)=0,"",VLOOKUP(VLOOKUP($N343,IMPOSTAZIONI!$E$6:$I$13,5,FALSE),IMPOSTAZIONI!$B$25:$N$32,6,FALSE)))</f>
        <v/>
      </c>
      <c r="BU343" s="20" t="str">
        <f>IF($N343="","",IF(VLOOKUP(VLOOKUP($N343,IMPOSTAZIONI!$E$6:$I$13,5,FALSE),IMPOSTAZIONI!$B$25:$N$32,9,FALSE)=0,"",VLOOKUP(VLOOKUP($N343,IMPOSTAZIONI!$E$6:$I$13,5,FALSE),IMPOSTAZIONI!$B$25:$N$32,9,FALSE)))</f>
        <v/>
      </c>
      <c r="BV343" s="20" t="str">
        <f>IF($N343="","",IF(VLOOKUP(VLOOKUP($N343,IMPOSTAZIONI!$E$6:$I$13,5,FALSE),IMPOSTAZIONI!$B$25:$N$32,12,FALSE)=0,"",VLOOKUP(VLOOKUP($N343,IMPOSTAZIONI!$E$6:$I$13,5,FALSE),IMPOSTAZIONI!$B$25:$N$32,12,FALSE)))</f>
        <v/>
      </c>
      <c r="BW343" s="221" t="str">
        <f t="shared" si="121"/>
        <v/>
      </c>
      <c r="BX343" s="221" t="str">
        <f t="shared" ref="BX343:BX406" si="127">IF(N343="","",VLOOKUP(N343,$AY$3109:$BM$3116,1,FALSE))</f>
        <v/>
      </c>
      <c r="BY343" s="221">
        <f t="shared" ref="BY343:BY406" si="128">IF(OR(ISERROR(BW343),ISERROR(BX343),AND(H343&gt;0,H343&lt;AD$3140),AND(H343&gt;0,H343&gt;AD$3141)),1,IF(CK343=1,2,0))</f>
        <v>0</v>
      </c>
      <c r="BZ343" s="231">
        <f t="shared" ref="BZ343:BZ406" si="129">IF($F$3="",0,IF($F$3=N343,H343,0))</f>
        <v>0</v>
      </c>
      <c r="CA343" s="246">
        <f t="shared" ref="CA343:CA406" si="130">IF($BN$3&gt;$AY$3147,"",IF(BZ343=0,0,IF(AF343="",0,VLOOKUP(AF343,$AY$3118:$BL$3121,14,FALSE))))</f>
        <v>0</v>
      </c>
      <c r="CB343" s="246">
        <f t="shared" si="122"/>
        <v>0</v>
      </c>
      <c r="CC343" s="246" t="str">
        <f t="shared" si="123"/>
        <v/>
      </c>
      <c r="CD343" s="246">
        <f t="shared" ref="CD343:CD406" si="131">MATCH(BZ343,BZ$23:BZ$3022,0)</f>
        <v>5</v>
      </c>
      <c r="CE343" s="246">
        <f t="shared" si="124"/>
        <v>0</v>
      </c>
      <c r="CF343" s="276">
        <f t="shared" ref="CF343:CI362" si="132">COUNTIF($CE$23:$CE$3022,CONCATENATE($CD343,CF$21))</f>
        <v>0</v>
      </c>
      <c r="CG343" s="277">
        <f t="shared" si="132"/>
        <v>0</v>
      </c>
      <c r="CH343" s="277">
        <f t="shared" si="132"/>
        <v>0</v>
      </c>
      <c r="CI343" s="278">
        <f t="shared" si="132"/>
        <v>0</v>
      </c>
      <c r="CJ343" s="280">
        <f t="shared" si="125"/>
        <v>0</v>
      </c>
      <c r="CK343" s="232">
        <f t="shared" si="126"/>
        <v>0</v>
      </c>
      <c r="CL343" s="1"/>
    </row>
    <row r="344" spans="1:90" ht="18" customHeight="1">
      <c r="A344" s="1"/>
      <c r="B344" s="1"/>
      <c r="C344" s="216"/>
      <c r="D344" s="287" t="str">
        <f t="shared" si="119"/>
        <v/>
      </c>
      <c r="E344" s="449" t="str">
        <f t="shared" si="120"/>
        <v/>
      </c>
      <c r="F344" s="450"/>
      <c r="G344" s="451"/>
      <c r="H344" s="452"/>
      <c r="I344" s="453"/>
      <c r="J344" s="453"/>
      <c r="K344" s="453"/>
      <c r="L344" s="453"/>
      <c r="M344" s="454"/>
      <c r="N344" s="455"/>
      <c r="O344" s="456"/>
      <c r="P344" s="456"/>
      <c r="Q344" s="456"/>
      <c r="R344" s="456"/>
      <c r="S344" s="456"/>
      <c r="T344" s="456"/>
      <c r="U344" s="456"/>
      <c r="V344" s="456"/>
      <c r="W344" s="456"/>
      <c r="X344" s="456"/>
      <c r="Y344" s="456"/>
      <c r="Z344" s="456"/>
      <c r="AA344" s="456"/>
      <c r="AB344" s="456"/>
      <c r="AC344" s="456"/>
      <c r="AD344" s="456"/>
      <c r="AE344" s="457"/>
      <c r="AF344" s="455"/>
      <c r="AG344" s="456"/>
      <c r="AH344" s="456"/>
      <c r="AI344" s="456"/>
      <c r="AJ344" s="456"/>
      <c r="AK344" s="456"/>
      <c r="AL344" s="456"/>
      <c r="AM344" s="456"/>
      <c r="AN344" s="457"/>
      <c r="AO344" s="455"/>
      <c r="AP344" s="456"/>
      <c r="AQ344" s="456"/>
      <c r="AR344" s="456"/>
      <c r="AS344" s="456"/>
      <c r="AT344" s="456"/>
      <c r="AU344" s="456"/>
      <c r="AV344" s="456"/>
      <c r="AW344" s="456"/>
      <c r="AX344" s="456"/>
      <c r="AY344" s="456"/>
      <c r="AZ344" s="456"/>
      <c r="BA344" s="456"/>
      <c r="BB344" s="456"/>
      <c r="BC344" s="456"/>
      <c r="BD344" s="456"/>
      <c r="BE344" s="456"/>
      <c r="BF344" s="456"/>
      <c r="BG344" s="457"/>
      <c r="BH344" s="458"/>
      <c r="BI344" s="459"/>
      <c r="BJ344" s="459"/>
      <c r="BK344" s="459"/>
      <c r="BL344" s="459"/>
      <c r="BM344" s="460"/>
      <c r="BN344" s="216"/>
      <c r="BO344" s="216"/>
      <c r="BP344" s="1"/>
      <c r="BQ344" s="120">
        <f>IF($F$3="","",IF(N344=$F$3,COUNTIF(BQ$23:BQ343,"&gt;0")+1,0))</f>
        <v>0</v>
      </c>
      <c r="BR344" s="1"/>
      <c r="BS344" s="20" t="str">
        <f>IF($N344="","",IF(VLOOKUP(VLOOKUP($N344,IMPOSTAZIONI!$E$6:$I$13,5,FALSE),IMPOSTAZIONI!$B$25:$N$32,3,FALSE)=0,"",VLOOKUP(VLOOKUP($N344,IMPOSTAZIONI!$E$6:$I$13,5,FALSE),IMPOSTAZIONI!$B$25:$N$32,3,FALSE)))</f>
        <v/>
      </c>
      <c r="BT344" s="20" t="str">
        <f>IF($N344="","",IF(VLOOKUP(VLOOKUP($N344,IMPOSTAZIONI!$E$6:$I$13,5,FALSE),IMPOSTAZIONI!$B$25:$N$32,6,FALSE)=0,"",VLOOKUP(VLOOKUP($N344,IMPOSTAZIONI!$E$6:$I$13,5,FALSE),IMPOSTAZIONI!$B$25:$N$32,6,FALSE)))</f>
        <v/>
      </c>
      <c r="BU344" s="20" t="str">
        <f>IF($N344="","",IF(VLOOKUP(VLOOKUP($N344,IMPOSTAZIONI!$E$6:$I$13,5,FALSE),IMPOSTAZIONI!$B$25:$N$32,9,FALSE)=0,"",VLOOKUP(VLOOKUP($N344,IMPOSTAZIONI!$E$6:$I$13,5,FALSE),IMPOSTAZIONI!$B$25:$N$32,9,FALSE)))</f>
        <v/>
      </c>
      <c r="BV344" s="20" t="str">
        <f>IF($N344="","",IF(VLOOKUP(VLOOKUP($N344,IMPOSTAZIONI!$E$6:$I$13,5,FALSE),IMPOSTAZIONI!$B$25:$N$32,12,FALSE)=0,"",VLOOKUP(VLOOKUP($N344,IMPOSTAZIONI!$E$6:$I$13,5,FALSE),IMPOSTAZIONI!$B$25:$N$32,12,FALSE)))</f>
        <v/>
      </c>
      <c r="BW344" s="221" t="str">
        <f t="shared" si="121"/>
        <v/>
      </c>
      <c r="BX344" s="221" t="str">
        <f t="shared" si="127"/>
        <v/>
      </c>
      <c r="BY344" s="221">
        <f t="shared" si="128"/>
        <v>0</v>
      </c>
      <c r="BZ344" s="231">
        <f t="shared" si="129"/>
        <v>0</v>
      </c>
      <c r="CA344" s="246">
        <f t="shared" si="130"/>
        <v>0</v>
      </c>
      <c r="CB344" s="246">
        <f t="shared" si="122"/>
        <v>0</v>
      </c>
      <c r="CC344" s="246" t="str">
        <f t="shared" si="123"/>
        <v/>
      </c>
      <c r="CD344" s="246">
        <f t="shared" si="131"/>
        <v>5</v>
      </c>
      <c r="CE344" s="246">
        <f t="shared" si="124"/>
        <v>0</v>
      </c>
      <c r="CF344" s="276">
        <f t="shared" si="132"/>
        <v>0</v>
      </c>
      <c r="CG344" s="277">
        <f t="shared" si="132"/>
        <v>0</v>
      </c>
      <c r="CH344" s="277">
        <f t="shared" si="132"/>
        <v>0</v>
      </c>
      <c r="CI344" s="278">
        <f t="shared" si="132"/>
        <v>0</v>
      </c>
      <c r="CJ344" s="280">
        <f t="shared" si="125"/>
        <v>0</v>
      </c>
      <c r="CK344" s="232">
        <f t="shared" si="126"/>
        <v>0</v>
      </c>
      <c r="CL344" s="1"/>
    </row>
    <row r="345" spans="1:90" ht="18" customHeight="1">
      <c r="A345" s="1"/>
      <c r="B345" s="1"/>
      <c r="C345" s="216"/>
      <c r="D345" s="287" t="str">
        <f t="shared" si="119"/>
        <v/>
      </c>
      <c r="E345" s="449" t="str">
        <f t="shared" si="120"/>
        <v/>
      </c>
      <c r="F345" s="450"/>
      <c r="G345" s="451"/>
      <c r="H345" s="452"/>
      <c r="I345" s="453"/>
      <c r="J345" s="453"/>
      <c r="K345" s="453"/>
      <c r="L345" s="453"/>
      <c r="M345" s="454"/>
      <c r="N345" s="455"/>
      <c r="O345" s="456"/>
      <c r="P345" s="456"/>
      <c r="Q345" s="456"/>
      <c r="R345" s="456"/>
      <c r="S345" s="456"/>
      <c r="T345" s="456"/>
      <c r="U345" s="456"/>
      <c r="V345" s="456"/>
      <c r="W345" s="456"/>
      <c r="X345" s="456"/>
      <c r="Y345" s="456"/>
      <c r="Z345" s="456"/>
      <c r="AA345" s="456"/>
      <c r="AB345" s="456"/>
      <c r="AC345" s="456"/>
      <c r="AD345" s="456"/>
      <c r="AE345" s="457"/>
      <c r="AF345" s="455"/>
      <c r="AG345" s="456"/>
      <c r="AH345" s="456"/>
      <c r="AI345" s="456"/>
      <c r="AJ345" s="456"/>
      <c r="AK345" s="456"/>
      <c r="AL345" s="456"/>
      <c r="AM345" s="456"/>
      <c r="AN345" s="457"/>
      <c r="AO345" s="455"/>
      <c r="AP345" s="456"/>
      <c r="AQ345" s="456"/>
      <c r="AR345" s="456"/>
      <c r="AS345" s="456"/>
      <c r="AT345" s="456"/>
      <c r="AU345" s="456"/>
      <c r="AV345" s="456"/>
      <c r="AW345" s="456"/>
      <c r="AX345" s="456"/>
      <c r="AY345" s="456"/>
      <c r="AZ345" s="456"/>
      <c r="BA345" s="456"/>
      <c r="BB345" s="456"/>
      <c r="BC345" s="456"/>
      <c r="BD345" s="456"/>
      <c r="BE345" s="456"/>
      <c r="BF345" s="456"/>
      <c r="BG345" s="457"/>
      <c r="BH345" s="458"/>
      <c r="BI345" s="459"/>
      <c r="BJ345" s="459"/>
      <c r="BK345" s="459"/>
      <c r="BL345" s="459"/>
      <c r="BM345" s="460"/>
      <c r="BN345" s="216"/>
      <c r="BO345" s="216"/>
      <c r="BP345" s="1"/>
      <c r="BQ345" s="120">
        <f>IF($F$3="","",IF(N345=$F$3,COUNTIF(BQ$23:BQ344,"&gt;0")+1,0))</f>
        <v>0</v>
      </c>
      <c r="BR345" s="1"/>
      <c r="BS345" s="20" t="str">
        <f>IF($N345="","",IF(VLOOKUP(VLOOKUP($N345,IMPOSTAZIONI!$E$6:$I$13,5,FALSE),IMPOSTAZIONI!$B$25:$N$32,3,FALSE)=0,"",VLOOKUP(VLOOKUP($N345,IMPOSTAZIONI!$E$6:$I$13,5,FALSE),IMPOSTAZIONI!$B$25:$N$32,3,FALSE)))</f>
        <v/>
      </c>
      <c r="BT345" s="20" t="str">
        <f>IF($N345="","",IF(VLOOKUP(VLOOKUP($N345,IMPOSTAZIONI!$E$6:$I$13,5,FALSE),IMPOSTAZIONI!$B$25:$N$32,6,FALSE)=0,"",VLOOKUP(VLOOKUP($N345,IMPOSTAZIONI!$E$6:$I$13,5,FALSE),IMPOSTAZIONI!$B$25:$N$32,6,FALSE)))</f>
        <v/>
      </c>
      <c r="BU345" s="20" t="str">
        <f>IF($N345="","",IF(VLOOKUP(VLOOKUP($N345,IMPOSTAZIONI!$E$6:$I$13,5,FALSE),IMPOSTAZIONI!$B$25:$N$32,9,FALSE)=0,"",VLOOKUP(VLOOKUP($N345,IMPOSTAZIONI!$E$6:$I$13,5,FALSE),IMPOSTAZIONI!$B$25:$N$32,9,FALSE)))</f>
        <v/>
      </c>
      <c r="BV345" s="20" t="str">
        <f>IF($N345="","",IF(VLOOKUP(VLOOKUP($N345,IMPOSTAZIONI!$E$6:$I$13,5,FALSE),IMPOSTAZIONI!$B$25:$N$32,12,FALSE)=0,"",VLOOKUP(VLOOKUP($N345,IMPOSTAZIONI!$E$6:$I$13,5,FALSE),IMPOSTAZIONI!$B$25:$N$32,12,FALSE)))</f>
        <v/>
      </c>
      <c r="BW345" s="221" t="str">
        <f t="shared" si="121"/>
        <v/>
      </c>
      <c r="BX345" s="221" t="str">
        <f t="shared" si="127"/>
        <v/>
      </c>
      <c r="BY345" s="221">
        <f t="shared" si="128"/>
        <v>0</v>
      </c>
      <c r="BZ345" s="231">
        <f t="shared" si="129"/>
        <v>0</v>
      </c>
      <c r="CA345" s="246">
        <f t="shared" si="130"/>
        <v>0</v>
      </c>
      <c r="CB345" s="246">
        <f t="shared" si="122"/>
        <v>0</v>
      </c>
      <c r="CC345" s="246" t="str">
        <f t="shared" si="123"/>
        <v/>
      </c>
      <c r="CD345" s="246">
        <f t="shared" si="131"/>
        <v>5</v>
      </c>
      <c r="CE345" s="246">
        <f t="shared" si="124"/>
        <v>0</v>
      </c>
      <c r="CF345" s="276">
        <f t="shared" si="132"/>
        <v>0</v>
      </c>
      <c r="CG345" s="277">
        <f t="shared" si="132"/>
        <v>0</v>
      </c>
      <c r="CH345" s="277">
        <f t="shared" si="132"/>
        <v>0</v>
      </c>
      <c r="CI345" s="278">
        <f t="shared" si="132"/>
        <v>0</v>
      </c>
      <c r="CJ345" s="280">
        <f t="shared" si="125"/>
        <v>0</v>
      </c>
      <c r="CK345" s="232">
        <f t="shared" si="126"/>
        <v>0</v>
      </c>
      <c r="CL345" s="1"/>
    </row>
    <row r="346" spans="1:90" ht="18" customHeight="1">
      <c r="A346" s="1"/>
      <c r="B346" s="1"/>
      <c r="C346" s="216"/>
      <c r="D346" s="287" t="str">
        <f t="shared" si="119"/>
        <v/>
      </c>
      <c r="E346" s="449" t="str">
        <f t="shared" si="120"/>
        <v/>
      </c>
      <c r="F346" s="450"/>
      <c r="G346" s="451"/>
      <c r="H346" s="452"/>
      <c r="I346" s="453"/>
      <c r="J346" s="453"/>
      <c r="K346" s="453"/>
      <c r="L346" s="453"/>
      <c r="M346" s="454"/>
      <c r="N346" s="455"/>
      <c r="O346" s="456"/>
      <c r="P346" s="456"/>
      <c r="Q346" s="456"/>
      <c r="R346" s="456"/>
      <c r="S346" s="456"/>
      <c r="T346" s="456"/>
      <c r="U346" s="456"/>
      <c r="V346" s="456"/>
      <c r="W346" s="456"/>
      <c r="X346" s="456"/>
      <c r="Y346" s="456"/>
      <c r="Z346" s="456"/>
      <c r="AA346" s="456"/>
      <c r="AB346" s="456"/>
      <c r="AC346" s="456"/>
      <c r="AD346" s="456"/>
      <c r="AE346" s="457"/>
      <c r="AF346" s="455"/>
      <c r="AG346" s="456"/>
      <c r="AH346" s="456"/>
      <c r="AI346" s="456"/>
      <c r="AJ346" s="456"/>
      <c r="AK346" s="456"/>
      <c r="AL346" s="456"/>
      <c r="AM346" s="456"/>
      <c r="AN346" s="457"/>
      <c r="AO346" s="455"/>
      <c r="AP346" s="456"/>
      <c r="AQ346" s="456"/>
      <c r="AR346" s="456"/>
      <c r="AS346" s="456"/>
      <c r="AT346" s="456"/>
      <c r="AU346" s="456"/>
      <c r="AV346" s="456"/>
      <c r="AW346" s="456"/>
      <c r="AX346" s="456"/>
      <c r="AY346" s="456"/>
      <c r="AZ346" s="456"/>
      <c r="BA346" s="456"/>
      <c r="BB346" s="456"/>
      <c r="BC346" s="456"/>
      <c r="BD346" s="456"/>
      <c r="BE346" s="456"/>
      <c r="BF346" s="456"/>
      <c r="BG346" s="457"/>
      <c r="BH346" s="458"/>
      <c r="BI346" s="459"/>
      <c r="BJ346" s="459"/>
      <c r="BK346" s="459"/>
      <c r="BL346" s="459"/>
      <c r="BM346" s="460"/>
      <c r="BN346" s="216"/>
      <c r="BO346" s="216"/>
      <c r="BP346" s="1"/>
      <c r="BQ346" s="120">
        <f>IF($F$3="","",IF(N346=$F$3,COUNTIF(BQ$23:BQ345,"&gt;0")+1,0))</f>
        <v>0</v>
      </c>
      <c r="BR346" s="1"/>
      <c r="BS346" s="20" t="str">
        <f>IF($N346="","",IF(VLOOKUP(VLOOKUP($N346,IMPOSTAZIONI!$E$6:$I$13,5,FALSE),IMPOSTAZIONI!$B$25:$N$32,3,FALSE)=0,"",VLOOKUP(VLOOKUP($N346,IMPOSTAZIONI!$E$6:$I$13,5,FALSE),IMPOSTAZIONI!$B$25:$N$32,3,FALSE)))</f>
        <v/>
      </c>
      <c r="BT346" s="20" t="str">
        <f>IF($N346="","",IF(VLOOKUP(VLOOKUP($N346,IMPOSTAZIONI!$E$6:$I$13,5,FALSE),IMPOSTAZIONI!$B$25:$N$32,6,FALSE)=0,"",VLOOKUP(VLOOKUP($N346,IMPOSTAZIONI!$E$6:$I$13,5,FALSE),IMPOSTAZIONI!$B$25:$N$32,6,FALSE)))</f>
        <v/>
      </c>
      <c r="BU346" s="20" t="str">
        <f>IF($N346="","",IF(VLOOKUP(VLOOKUP($N346,IMPOSTAZIONI!$E$6:$I$13,5,FALSE),IMPOSTAZIONI!$B$25:$N$32,9,FALSE)=0,"",VLOOKUP(VLOOKUP($N346,IMPOSTAZIONI!$E$6:$I$13,5,FALSE),IMPOSTAZIONI!$B$25:$N$32,9,FALSE)))</f>
        <v/>
      </c>
      <c r="BV346" s="20" t="str">
        <f>IF($N346="","",IF(VLOOKUP(VLOOKUP($N346,IMPOSTAZIONI!$E$6:$I$13,5,FALSE),IMPOSTAZIONI!$B$25:$N$32,12,FALSE)=0,"",VLOOKUP(VLOOKUP($N346,IMPOSTAZIONI!$E$6:$I$13,5,FALSE),IMPOSTAZIONI!$B$25:$N$32,12,FALSE)))</f>
        <v/>
      </c>
      <c r="BW346" s="221" t="str">
        <f t="shared" si="121"/>
        <v/>
      </c>
      <c r="BX346" s="221" t="str">
        <f t="shared" si="127"/>
        <v/>
      </c>
      <c r="BY346" s="221">
        <f t="shared" si="128"/>
        <v>0</v>
      </c>
      <c r="BZ346" s="231">
        <f t="shared" si="129"/>
        <v>0</v>
      </c>
      <c r="CA346" s="246">
        <f t="shared" si="130"/>
        <v>0</v>
      </c>
      <c r="CB346" s="246">
        <f t="shared" si="122"/>
        <v>0</v>
      </c>
      <c r="CC346" s="246" t="str">
        <f t="shared" si="123"/>
        <v/>
      </c>
      <c r="CD346" s="246">
        <f t="shared" si="131"/>
        <v>5</v>
      </c>
      <c r="CE346" s="246">
        <f t="shared" si="124"/>
        <v>0</v>
      </c>
      <c r="CF346" s="276">
        <f t="shared" si="132"/>
        <v>0</v>
      </c>
      <c r="CG346" s="277">
        <f t="shared" si="132"/>
        <v>0</v>
      </c>
      <c r="CH346" s="277">
        <f t="shared" si="132"/>
        <v>0</v>
      </c>
      <c r="CI346" s="278">
        <f t="shared" si="132"/>
        <v>0</v>
      </c>
      <c r="CJ346" s="280">
        <f t="shared" si="125"/>
        <v>0</v>
      </c>
      <c r="CK346" s="232">
        <f t="shared" si="126"/>
        <v>0</v>
      </c>
      <c r="CL346" s="1"/>
    </row>
    <row r="347" spans="1:90" ht="18" customHeight="1">
      <c r="A347" s="1"/>
      <c r="B347" s="1"/>
      <c r="C347" s="216"/>
      <c r="D347" s="287" t="str">
        <f t="shared" si="119"/>
        <v/>
      </c>
      <c r="E347" s="449" t="str">
        <f t="shared" si="120"/>
        <v/>
      </c>
      <c r="F347" s="450"/>
      <c r="G347" s="451"/>
      <c r="H347" s="452"/>
      <c r="I347" s="453"/>
      <c r="J347" s="453"/>
      <c r="K347" s="453"/>
      <c r="L347" s="453"/>
      <c r="M347" s="454"/>
      <c r="N347" s="455"/>
      <c r="O347" s="456"/>
      <c r="P347" s="456"/>
      <c r="Q347" s="456"/>
      <c r="R347" s="456"/>
      <c r="S347" s="456"/>
      <c r="T347" s="456"/>
      <c r="U347" s="456"/>
      <c r="V347" s="456"/>
      <c r="W347" s="456"/>
      <c r="X347" s="456"/>
      <c r="Y347" s="456"/>
      <c r="Z347" s="456"/>
      <c r="AA347" s="456"/>
      <c r="AB347" s="456"/>
      <c r="AC347" s="456"/>
      <c r="AD347" s="456"/>
      <c r="AE347" s="457"/>
      <c r="AF347" s="455"/>
      <c r="AG347" s="456"/>
      <c r="AH347" s="456"/>
      <c r="AI347" s="456"/>
      <c r="AJ347" s="456"/>
      <c r="AK347" s="456"/>
      <c r="AL347" s="456"/>
      <c r="AM347" s="456"/>
      <c r="AN347" s="457"/>
      <c r="AO347" s="455"/>
      <c r="AP347" s="456"/>
      <c r="AQ347" s="456"/>
      <c r="AR347" s="456"/>
      <c r="AS347" s="456"/>
      <c r="AT347" s="456"/>
      <c r="AU347" s="456"/>
      <c r="AV347" s="456"/>
      <c r="AW347" s="456"/>
      <c r="AX347" s="456"/>
      <c r="AY347" s="456"/>
      <c r="AZ347" s="456"/>
      <c r="BA347" s="456"/>
      <c r="BB347" s="456"/>
      <c r="BC347" s="456"/>
      <c r="BD347" s="456"/>
      <c r="BE347" s="456"/>
      <c r="BF347" s="456"/>
      <c r="BG347" s="457"/>
      <c r="BH347" s="458"/>
      <c r="BI347" s="459"/>
      <c r="BJ347" s="459"/>
      <c r="BK347" s="459"/>
      <c r="BL347" s="459"/>
      <c r="BM347" s="460"/>
      <c r="BN347" s="216"/>
      <c r="BO347" s="216"/>
      <c r="BP347" s="1"/>
      <c r="BQ347" s="120">
        <f>IF($F$3="","",IF(N347=$F$3,COUNTIF(BQ$23:BQ346,"&gt;0")+1,0))</f>
        <v>0</v>
      </c>
      <c r="BR347" s="1"/>
      <c r="BS347" s="20" t="str">
        <f>IF($N347="","",IF(VLOOKUP(VLOOKUP($N347,IMPOSTAZIONI!$E$6:$I$13,5,FALSE),IMPOSTAZIONI!$B$25:$N$32,3,FALSE)=0,"",VLOOKUP(VLOOKUP($N347,IMPOSTAZIONI!$E$6:$I$13,5,FALSE),IMPOSTAZIONI!$B$25:$N$32,3,FALSE)))</f>
        <v/>
      </c>
      <c r="BT347" s="20" t="str">
        <f>IF($N347="","",IF(VLOOKUP(VLOOKUP($N347,IMPOSTAZIONI!$E$6:$I$13,5,FALSE),IMPOSTAZIONI!$B$25:$N$32,6,FALSE)=0,"",VLOOKUP(VLOOKUP($N347,IMPOSTAZIONI!$E$6:$I$13,5,FALSE),IMPOSTAZIONI!$B$25:$N$32,6,FALSE)))</f>
        <v/>
      </c>
      <c r="BU347" s="20" t="str">
        <f>IF($N347="","",IF(VLOOKUP(VLOOKUP($N347,IMPOSTAZIONI!$E$6:$I$13,5,FALSE),IMPOSTAZIONI!$B$25:$N$32,9,FALSE)=0,"",VLOOKUP(VLOOKUP($N347,IMPOSTAZIONI!$E$6:$I$13,5,FALSE),IMPOSTAZIONI!$B$25:$N$32,9,FALSE)))</f>
        <v/>
      </c>
      <c r="BV347" s="20" t="str">
        <f>IF($N347="","",IF(VLOOKUP(VLOOKUP($N347,IMPOSTAZIONI!$E$6:$I$13,5,FALSE),IMPOSTAZIONI!$B$25:$N$32,12,FALSE)=0,"",VLOOKUP(VLOOKUP($N347,IMPOSTAZIONI!$E$6:$I$13,5,FALSE),IMPOSTAZIONI!$B$25:$N$32,12,FALSE)))</f>
        <v/>
      </c>
      <c r="BW347" s="221" t="str">
        <f t="shared" si="121"/>
        <v/>
      </c>
      <c r="BX347" s="221" t="str">
        <f t="shared" si="127"/>
        <v/>
      </c>
      <c r="BY347" s="221">
        <f t="shared" si="128"/>
        <v>0</v>
      </c>
      <c r="BZ347" s="231">
        <f t="shared" si="129"/>
        <v>0</v>
      </c>
      <c r="CA347" s="246">
        <f t="shared" si="130"/>
        <v>0</v>
      </c>
      <c r="CB347" s="246">
        <f t="shared" si="122"/>
        <v>0</v>
      </c>
      <c r="CC347" s="246" t="str">
        <f t="shared" si="123"/>
        <v/>
      </c>
      <c r="CD347" s="246">
        <f t="shared" si="131"/>
        <v>5</v>
      </c>
      <c r="CE347" s="246">
        <f t="shared" si="124"/>
        <v>0</v>
      </c>
      <c r="CF347" s="276">
        <f t="shared" si="132"/>
        <v>0</v>
      </c>
      <c r="CG347" s="277">
        <f t="shared" si="132"/>
        <v>0</v>
      </c>
      <c r="CH347" s="277">
        <f t="shared" si="132"/>
        <v>0</v>
      </c>
      <c r="CI347" s="278">
        <f t="shared" si="132"/>
        <v>0</v>
      </c>
      <c r="CJ347" s="280">
        <f t="shared" si="125"/>
        <v>0</v>
      </c>
      <c r="CK347" s="232">
        <f t="shared" si="126"/>
        <v>0</v>
      </c>
      <c r="CL347" s="1"/>
    </row>
    <row r="348" spans="1:90" ht="18" customHeight="1">
      <c r="A348" s="1"/>
      <c r="B348" s="1"/>
      <c r="C348" s="216"/>
      <c r="D348" s="287" t="str">
        <f t="shared" si="119"/>
        <v/>
      </c>
      <c r="E348" s="449" t="str">
        <f t="shared" si="120"/>
        <v/>
      </c>
      <c r="F348" s="450"/>
      <c r="G348" s="451"/>
      <c r="H348" s="452"/>
      <c r="I348" s="453"/>
      <c r="J348" s="453"/>
      <c r="K348" s="453"/>
      <c r="L348" s="453"/>
      <c r="M348" s="454"/>
      <c r="N348" s="455"/>
      <c r="O348" s="456"/>
      <c r="P348" s="456"/>
      <c r="Q348" s="456"/>
      <c r="R348" s="456"/>
      <c r="S348" s="456"/>
      <c r="T348" s="456"/>
      <c r="U348" s="456"/>
      <c r="V348" s="456"/>
      <c r="W348" s="456"/>
      <c r="X348" s="456"/>
      <c r="Y348" s="456"/>
      <c r="Z348" s="456"/>
      <c r="AA348" s="456"/>
      <c r="AB348" s="456"/>
      <c r="AC348" s="456"/>
      <c r="AD348" s="456"/>
      <c r="AE348" s="457"/>
      <c r="AF348" s="455"/>
      <c r="AG348" s="456"/>
      <c r="AH348" s="456"/>
      <c r="AI348" s="456"/>
      <c r="AJ348" s="456"/>
      <c r="AK348" s="456"/>
      <c r="AL348" s="456"/>
      <c r="AM348" s="456"/>
      <c r="AN348" s="457"/>
      <c r="AO348" s="455"/>
      <c r="AP348" s="456"/>
      <c r="AQ348" s="456"/>
      <c r="AR348" s="456"/>
      <c r="AS348" s="456"/>
      <c r="AT348" s="456"/>
      <c r="AU348" s="456"/>
      <c r="AV348" s="456"/>
      <c r="AW348" s="456"/>
      <c r="AX348" s="456"/>
      <c r="AY348" s="456"/>
      <c r="AZ348" s="456"/>
      <c r="BA348" s="456"/>
      <c r="BB348" s="456"/>
      <c r="BC348" s="456"/>
      <c r="BD348" s="456"/>
      <c r="BE348" s="456"/>
      <c r="BF348" s="456"/>
      <c r="BG348" s="457"/>
      <c r="BH348" s="458"/>
      <c r="BI348" s="459"/>
      <c r="BJ348" s="459"/>
      <c r="BK348" s="459"/>
      <c r="BL348" s="459"/>
      <c r="BM348" s="460"/>
      <c r="BN348" s="216"/>
      <c r="BO348" s="216"/>
      <c r="BP348" s="1"/>
      <c r="BQ348" s="120">
        <f>IF($F$3="","",IF(N348=$F$3,COUNTIF(BQ$23:BQ347,"&gt;0")+1,0))</f>
        <v>0</v>
      </c>
      <c r="BR348" s="1"/>
      <c r="BS348" s="20" t="str">
        <f>IF($N348="","",IF(VLOOKUP(VLOOKUP($N348,IMPOSTAZIONI!$E$6:$I$13,5,FALSE),IMPOSTAZIONI!$B$25:$N$32,3,FALSE)=0,"",VLOOKUP(VLOOKUP($N348,IMPOSTAZIONI!$E$6:$I$13,5,FALSE),IMPOSTAZIONI!$B$25:$N$32,3,FALSE)))</f>
        <v/>
      </c>
      <c r="BT348" s="20" t="str">
        <f>IF($N348="","",IF(VLOOKUP(VLOOKUP($N348,IMPOSTAZIONI!$E$6:$I$13,5,FALSE),IMPOSTAZIONI!$B$25:$N$32,6,FALSE)=0,"",VLOOKUP(VLOOKUP($N348,IMPOSTAZIONI!$E$6:$I$13,5,FALSE),IMPOSTAZIONI!$B$25:$N$32,6,FALSE)))</f>
        <v/>
      </c>
      <c r="BU348" s="20" t="str">
        <f>IF($N348="","",IF(VLOOKUP(VLOOKUP($N348,IMPOSTAZIONI!$E$6:$I$13,5,FALSE),IMPOSTAZIONI!$B$25:$N$32,9,FALSE)=0,"",VLOOKUP(VLOOKUP($N348,IMPOSTAZIONI!$E$6:$I$13,5,FALSE),IMPOSTAZIONI!$B$25:$N$32,9,FALSE)))</f>
        <v/>
      </c>
      <c r="BV348" s="20" t="str">
        <f>IF($N348="","",IF(VLOOKUP(VLOOKUP($N348,IMPOSTAZIONI!$E$6:$I$13,5,FALSE),IMPOSTAZIONI!$B$25:$N$32,12,FALSE)=0,"",VLOOKUP(VLOOKUP($N348,IMPOSTAZIONI!$E$6:$I$13,5,FALSE),IMPOSTAZIONI!$B$25:$N$32,12,FALSE)))</f>
        <v/>
      </c>
      <c r="BW348" s="221" t="str">
        <f t="shared" si="121"/>
        <v/>
      </c>
      <c r="BX348" s="221" t="str">
        <f t="shared" si="127"/>
        <v/>
      </c>
      <c r="BY348" s="221">
        <f t="shared" si="128"/>
        <v>0</v>
      </c>
      <c r="BZ348" s="231">
        <f t="shared" si="129"/>
        <v>0</v>
      </c>
      <c r="CA348" s="246">
        <f t="shared" si="130"/>
        <v>0</v>
      </c>
      <c r="CB348" s="246">
        <f t="shared" si="122"/>
        <v>0</v>
      </c>
      <c r="CC348" s="246" t="str">
        <f t="shared" si="123"/>
        <v/>
      </c>
      <c r="CD348" s="246">
        <f t="shared" si="131"/>
        <v>5</v>
      </c>
      <c r="CE348" s="246">
        <f t="shared" si="124"/>
        <v>0</v>
      </c>
      <c r="CF348" s="276">
        <f t="shared" si="132"/>
        <v>0</v>
      </c>
      <c r="CG348" s="277">
        <f t="shared" si="132"/>
        <v>0</v>
      </c>
      <c r="CH348" s="277">
        <f t="shared" si="132"/>
        <v>0</v>
      </c>
      <c r="CI348" s="278">
        <f t="shared" si="132"/>
        <v>0</v>
      </c>
      <c r="CJ348" s="280">
        <f t="shared" si="125"/>
        <v>0</v>
      </c>
      <c r="CK348" s="232">
        <f t="shared" si="126"/>
        <v>0</v>
      </c>
      <c r="CL348" s="1"/>
    </row>
    <row r="349" spans="1:90" ht="18" customHeight="1">
      <c r="A349" s="1"/>
      <c r="B349" s="1"/>
      <c r="C349" s="216"/>
      <c r="D349" s="287" t="str">
        <f t="shared" si="119"/>
        <v/>
      </c>
      <c r="E349" s="449" t="str">
        <f t="shared" si="120"/>
        <v/>
      </c>
      <c r="F349" s="450"/>
      <c r="G349" s="451"/>
      <c r="H349" s="452"/>
      <c r="I349" s="453"/>
      <c r="J349" s="453"/>
      <c r="K349" s="453"/>
      <c r="L349" s="453"/>
      <c r="M349" s="454"/>
      <c r="N349" s="455"/>
      <c r="O349" s="456"/>
      <c r="P349" s="456"/>
      <c r="Q349" s="456"/>
      <c r="R349" s="456"/>
      <c r="S349" s="456"/>
      <c r="T349" s="456"/>
      <c r="U349" s="456"/>
      <c r="V349" s="456"/>
      <c r="W349" s="456"/>
      <c r="X349" s="456"/>
      <c r="Y349" s="456"/>
      <c r="Z349" s="456"/>
      <c r="AA349" s="456"/>
      <c r="AB349" s="456"/>
      <c r="AC349" s="456"/>
      <c r="AD349" s="456"/>
      <c r="AE349" s="457"/>
      <c r="AF349" s="455"/>
      <c r="AG349" s="456"/>
      <c r="AH349" s="456"/>
      <c r="AI349" s="456"/>
      <c r="AJ349" s="456"/>
      <c r="AK349" s="456"/>
      <c r="AL349" s="456"/>
      <c r="AM349" s="456"/>
      <c r="AN349" s="457"/>
      <c r="AO349" s="455"/>
      <c r="AP349" s="456"/>
      <c r="AQ349" s="456"/>
      <c r="AR349" s="456"/>
      <c r="AS349" s="456"/>
      <c r="AT349" s="456"/>
      <c r="AU349" s="456"/>
      <c r="AV349" s="456"/>
      <c r="AW349" s="456"/>
      <c r="AX349" s="456"/>
      <c r="AY349" s="456"/>
      <c r="AZ349" s="456"/>
      <c r="BA349" s="456"/>
      <c r="BB349" s="456"/>
      <c r="BC349" s="456"/>
      <c r="BD349" s="456"/>
      <c r="BE349" s="456"/>
      <c r="BF349" s="456"/>
      <c r="BG349" s="457"/>
      <c r="BH349" s="458"/>
      <c r="BI349" s="459"/>
      <c r="BJ349" s="459"/>
      <c r="BK349" s="459"/>
      <c r="BL349" s="459"/>
      <c r="BM349" s="460"/>
      <c r="BN349" s="216"/>
      <c r="BO349" s="216"/>
      <c r="BP349" s="1"/>
      <c r="BQ349" s="120">
        <f>IF($F$3="","",IF(N349=$F$3,COUNTIF(BQ$23:BQ348,"&gt;0")+1,0))</f>
        <v>0</v>
      </c>
      <c r="BR349" s="1"/>
      <c r="BS349" s="20" t="str">
        <f>IF($N349="","",IF(VLOOKUP(VLOOKUP($N349,IMPOSTAZIONI!$E$6:$I$13,5,FALSE),IMPOSTAZIONI!$B$25:$N$32,3,FALSE)=0,"",VLOOKUP(VLOOKUP($N349,IMPOSTAZIONI!$E$6:$I$13,5,FALSE),IMPOSTAZIONI!$B$25:$N$32,3,FALSE)))</f>
        <v/>
      </c>
      <c r="BT349" s="20" t="str">
        <f>IF($N349="","",IF(VLOOKUP(VLOOKUP($N349,IMPOSTAZIONI!$E$6:$I$13,5,FALSE),IMPOSTAZIONI!$B$25:$N$32,6,FALSE)=0,"",VLOOKUP(VLOOKUP($N349,IMPOSTAZIONI!$E$6:$I$13,5,FALSE),IMPOSTAZIONI!$B$25:$N$32,6,FALSE)))</f>
        <v/>
      </c>
      <c r="BU349" s="20" t="str">
        <f>IF($N349="","",IF(VLOOKUP(VLOOKUP($N349,IMPOSTAZIONI!$E$6:$I$13,5,FALSE),IMPOSTAZIONI!$B$25:$N$32,9,FALSE)=0,"",VLOOKUP(VLOOKUP($N349,IMPOSTAZIONI!$E$6:$I$13,5,FALSE),IMPOSTAZIONI!$B$25:$N$32,9,FALSE)))</f>
        <v/>
      </c>
      <c r="BV349" s="20" t="str">
        <f>IF($N349="","",IF(VLOOKUP(VLOOKUP($N349,IMPOSTAZIONI!$E$6:$I$13,5,FALSE),IMPOSTAZIONI!$B$25:$N$32,12,FALSE)=0,"",VLOOKUP(VLOOKUP($N349,IMPOSTAZIONI!$E$6:$I$13,5,FALSE),IMPOSTAZIONI!$B$25:$N$32,12,FALSE)))</f>
        <v/>
      </c>
      <c r="BW349" s="221" t="str">
        <f t="shared" si="121"/>
        <v/>
      </c>
      <c r="BX349" s="221" t="str">
        <f t="shared" si="127"/>
        <v/>
      </c>
      <c r="BY349" s="221">
        <f t="shared" si="128"/>
        <v>0</v>
      </c>
      <c r="BZ349" s="231">
        <f t="shared" si="129"/>
        <v>0</v>
      </c>
      <c r="CA349" s="246">
        <f t="shared" si="130"/>
        <v>0</v>
      </c>
      <c r="CB349" s="246">
        <f t="shared" si="122"/>
        <v>0</v>
      </c>
      <c r="CC349" s="246" t="str">
        <f t="shared" si="123"/>
        <v/>
      </c>
      <c r="CD349" s="246">
        <f t="shared" si="131"/>
        <v>5</v>
      </c>
      <c r="CE349" s="246">
        <f t="shared" si="124"/>
        <v>0</v>
      </c>
      <c r="CF349" s="276">
        <f t="shared" si="132"/>
        <v>0</v>
      </c>
      <c r="CG349" s="277">
        <f t="shared" si="132"/>
        <v>0</v>
      </c>
      <c r="CH349" s="277">
        <f t="shared" si="132"/>
        <v>0</v>
      </c>
      <c r="CI349" s="278">
        <f t="shared" si="132"/>
        <v>0</v>
      </c>
      <c r="CJ349" s="280">
        <f t="shared" si="125"/>
        <v>0</v>
      </c>
      <c r="CK349" s="232">
        <f t="shared" si="126"/>
        <v>0</v>
      </c>
      <c r="CL349" s="1"/>
    </row>
    <row r="350" spans="1:90" ht="18" customHeight="1">
      <c r="A350" s="1"/>
      <c r="B350" s="1"/>
      <c r="C350" s="216"/>
      <c r="D350" s="287" t="str">
        <f t="shared" si="119"/>
        <v/>
      </c>
      <c r="E350" s="449" t="str">
        <f t="shared" si="120"/>
        <v/>
      </c>
      <c r="F350" s="450"/>
      <c r="G350" s="451"/>
      <c r="H350" s="452"/>
      <c r="I350" s="453"/>
      <c r="J350" s="453"/>
      <c r="K350" s="453"/>
      <c r="L350" s="453"/>
      <c r="M350" s="454"/>
      <c r="N350" s="455"/>
      <c r="O350" s="456"/>
      <c r="P350" s="456"/>
      <c r="Q350" s="456"/>
      <c r="R350" s="456"/>
      <c r="S350" s="456"/>
      <c r="T350" s="456"/>
      <c r="U350" s="456"/>
      <c r="V350" s="456"/>
      <c r="W350" s="456"/>
      <c r="X350" s="456"/>
      <c r="Y350" s="456"/>
      <c r="Z350" s="456"/>
      <c r="AA350" s="456"/>
      <c r="AB350" s="456"/>
      <c r="AC350" s="456"/>
      <c r="AD350" s="456"/>
      <c r="AE350" s="457"/>
      <c r="AF350" s="455"/>
      <c r="AG350" s="456"/>
      <c r="AH350" s="456"/>
      <c r="AI350" s="456"/>
      <c r="AJ350" s="456"/>
      <c r="AK350" s="456"/>
      <c r="AL350" s="456"/>
      <c r="AM350" s="456"/>
      <c r="AN350" s="457"/>
      <c r="AO350" s="455"/>
      <c r="AP350" s="456"/>
      <c r="AQ350" s="456"/>
      <c r="AR350" s="456"/>
      <c r="AS350" s="456"/>
      <c r="AT350" s="456"/>
      <c r="AU350" s="456"/>
      <c r="AV350" s="456"/>
      <c r="AW350" s="456"/>
      <c r="AX350" s="456"/>
      <c r="AY350" s="456"/>
      <c r="AZ350" s="456"/>
      <c r="BA350" s="456"/>
      <c r="BB350" s="456"/>
      <c r="BC350" s="456"/>
      <c r="BD350" s="456"/>
      <c r="BE350" s="456"/>
      <c r="BF350" s="456"/>
      <c r="BG350" s="457"/>
      <c r="BH350" s="458"/>
      <c r="BI350" s="459"/>
      <c r="BJ350" s="459"/>
      <c r="BK350" s="459"/>
      <c r="BL350" s="459"/>
      <c r="BM350" s="460"/>
      <c r="BN350" s="216"/>
      <c r="BO350" s="216"/>
      <c r="BP350" s="1"/>
      <c r="BQ350" s="120">
        <f>IF($F$3="","",IF(N350=$F$3,COUNTIF(BQ$23:BQ349,"&gt;0")+1,0))</f>
        <v>0</v>
      </c>
      <c r="BR350" s="1"/>
      <c r="BS350" s="20" t="str">
        <f>IF($N350="","",IF(VLOOKUP(VLOOKUP($N350,IMPOSTAZIONI!$E$6:$I$13,5,FALSE),IMPOSTAZIONI!$B$25:$N$32,3,FALSE)=0,"",VLOOKUP(VLOOKUP($N350,IMPOSTAZIONI!$E$6:$I$13,5,FALSE),IMPOSTAZIONI!$B$25:$N$32,3,FALSE)))</f>
        <v/>
      </c>
      <c r="BT350" s="20" t="str">
        <f>IF($N350="","",IF(VLOOKUP(VLOOKUP($N350,IMPOSTAZIONI!$E$6:$I$13,5,FALSE),IMPOSTAZIONI!$B$25:$N$32,6,FALSE)=0,"",VLOOKUP(VLOOKUP($N350,IMPOSTAZIONI!$E$6:$I$13,5,FALSE),IMPOSTAZIONI!$B$25:$N$32,6,FALSE)))</f>
        <v/>
      </c>
      <c r="BU350" s="20" t="str">
        <f>IF($N350="","",IF(VLOOKUP(VLOOKUP($N350,IMPOSTAZIONI!$E$6:$I$13,5,FALSE),IMPOSTAZIONI!$B$25:$N$32,9,FALSE)=0,"",VLOOKUP(VLOOKUP($N350,IMPOSTAZIONI!$E$6:$I$13,5,FALSE),IMPOSTAZIONI!$B$25:$N$32,9,FALSE)))</f>
        <v/>
      </c>
      <c r="BV350" s="20" t="str">
        <f>IF($N350="","",IF(VLOOKUP(VLOOKUP($N350,IMPOSTAZIONI!$E$6:$I$13,5,FALSE),IMPOSTAZIONI!$B$25:$N$32,12,FALSE)=0,"",VLOOKUP(VLOOKUP($N350,IMPOSTAZIONI!$E$6:$I$13,5,FALSE),IMPOSTAZIONI!$B$25:$N$32,12,FALSE)))</f>
        <v/>
      </c>
      <c r="BW350" s="221" t="str">
        <f t="shared" si="121"/>
        <v/>
      </c>
      <c r="BX350" s="221" t="str">
        <f t="shared" si="127"/>
        <v/>
      </c>
      <c r="BY350" s="221">
        <f t="shared" si="128"/>
        <v>0</v>
      </c>
      <c r="BZ350" s="231">
        <f t="shared" si="129"/>
        <v>0</v>
      </c>
      <c r="CA350" s="246">
        <f t="shared" si="130"/>
        <v>0</v>
      </c>
      <c r="CB350" s="246">
        <f t="shared" si="122"/>
        <v>0</v>
      </c>
      <c r="CC350" s="246" t="str">
        <f t="shared" si="123"/>
        <v/>
      </c>
      <c r="CD350" s="246">
        <f t="shared" si="131"/>
        <v>5</v>
      </c>
      <c r="CE350" s="246">
        <f t="shared" si="124"/>
        <v>0</v>
      </c>
      <c r="CF350" s="276">
        <f t="shared" si="132"/>
        <v>0</v>
      </c>
      <c r="CG350" s="277">
        <f t="shared" si="132"/>
        <v>0</v>
      </c>
      <c r="CH350" s="277">
        <f t="shared" si="132"/>
        <v>0</v>
      </c>
      <c r="CI350" s="278">
        <f t="shared" si="132"/>
        <v>0</v>
      </c>
      <c r="CJ350" s="280">
        <f t="shared" si="125"/>
        <v>0</v>
      </c>
      <c r="CK350" s="232">
        <f t="shared" si="126"/>
        <v>0</v>
      </c>
      <c r="CL350" s="1"/>
    </row>
    <row r="351" spans="1:90" ht="18" customHeight="1">
      <c r="A351" s="1"/>
      <c r="B351" s="1"/>
      <c r="C351" s="216"/>
      <c r="D351" s="287" t="str">
        <f t="shared" si="119"/>
        <v/>
      </c>
      <c r="E351" s="449" t="str">
        <f t="shared" si="120"/>
        <v/>
      </c>
      <c r="F351" s="450"/>
      <c r="G351" s="451"/>
      <c r="H351" s="452"/>
      <c r="I351" s="453"/>
      <c r="J351" s="453"/>
      <c r="K351" s="453"/>
      <c r="L351" s="453"/>
      <c r="M351" s="454"/>
      <c r="N351" s="455"/>
      <c r="O351" s="456"/>
      <c r="P351" s="456"/>
      <c r="Q351" s="456"/>
      <c r="R351" s="456"/>
      <c r="S351" s="456"/>
      <c r="T351" s="456"/>
      <c r="U351" s="456"/>
      <c r="V351" s="456"/>
      <c r="W351" s="456"/>
      <c r="X351" s="456"/>
      <c r="Y351" s="456"/>
      <c r="Z351" s="456"/>
      <c r="AA351" s="456"/>
      <c r="AB351" s="456"/>
      <c r="AC351" s="456"/>
      <c r="AD351" s="456"/>
      <c r="AE351" s="457"/>
      <c r="AF351" s="455"/>
      <c r="AG351" s="456"/>
      <c r="AH351" s="456"/>
      <c r="AI351" s="456"/>
      <c r="AJ351" s="456"/>
      <c r="AK351" s="456"/>
      <c r="AL351" s="456"/>
      <c r="AM351" s="456"/>
      <c r="AN351" s="457"/>
      <c r="AO351" s="455"/>
      <c r="AP351" s="456"/>
      <c r="AQ351" s="456"/>
      <c r="AR351" s="456"/>
      <c r="AS351" s="456"/>
      <c r="AT351" s="456"/>
      <c r="AU351" s="456"/>
      <c r="AV351" s="456"/>
      <c r="AW351" s="456"/>
      <c r="AX351" s="456"/>
      <c r="AY351" s="456"/>
      <c r="AZ351" s="456"/>
      <c r="BA351" s="456"/>
      <c r="BB351" s="456"/>
      <c r="BC351" s="456"/>
      <c r="BD351" s="456"/>
      <c r="BE351" s="456"/>
      <c r="BF351" s="456"/>
      <c r="BG351" s="457"/>
      <c r="BH351" s="458"/>
      <c r="BI351" s="459"/>
      <c r="BJ351" s="459"/>
      <c r="BK351" s="459"/>
      <c r="BL351" s="459"/>
      <c r="BM351" s="460"/>
      <c r="BN351" s="216"/>
      <c r="BO351" s="216"/>
      <c r="BP351" s="1"/>
      <c r="BQ351" s="120">
        <f>IF($F$3="","",IF(N351=$F$3,COUNTIF(BQ$23:BQ350,"&gt;0")+1,0))</f>
        <v>0</v>
      </c>
      <c r="BR351" s="1"/>
      <c r="BS351" s="20" t="str">
        <f>IF($N351="","",IF(VLOOKUP(VLOOKUP($N351,IMPOSTAZIONI!$E$6:$I$13,5,FALSE),IMPOSTAZIONI!$B$25:$N$32,3,FALSE)=0,"",VLOOKUP(VLOOKUP($N351,IMPOSTAZIONI!$E$6:$I$13,5,FALSE),IMPOSTAZIONI!$B$25:$N$32,3,FALSE)))</f>
        <v/>
      </c>
      <c r="BT351" s="20" t="str">
        <f>IF($N351="","",IF(VLOOKUP(VLOOKUP($N351,IMPOSTAZIONI!$E$6:$I$13,5,FALSE),IMPOSTAZIONI!$B$25:$N$32,6,FALSE)=0,"",VLOOKUP(VLOOKUP($N351,IMPOSTAZIONI!$E$6:$I$13,5,FALSE),IMPOSTAZIONI!$B$25:$N$32,6,FALSE)))</f>
        <v/>
      </c>
      <c r="BU351" s="20" t="str">
        <f>IF($N351="","",IF(VLOOKUP(VLOOKUP($N351,IMPOSTAZIONI!$E$6:$I$13,5,FALSE),IMPOSTAZIONI!$B$25:$N$32,9,FALSE)=0,"",VLOOKUP(VLOOKUP($N351,IMPOSTAZIONI!$E$6:$I$13,5,FALSE),IMPOSTAZIONI!$B$25:$N$32,9,FALSE)))</f>
        <v/>
      </c>
      <c r="BV351" s="20" t="str">
        <f>IF($N351="","",IF(VLOOKUP(VLOOKUP($N351,IMPOSTAZIONI!$E$6:$I$13,5,FALSE),IMPOSTAZIONI!$B$25:$N$32,12,FALSE)=0,"",VLOOKUP(VLOOKUP($N351,IMPOSTAZIONI!$E$6:$I$13,5,FALSE),IMPOSTAZIONI!$B$25:$N$32,12,FALSE)))</f>
        <v/>
      </c>
      <c r="BW351" s="221" t="str">
        <f t="shared" si="121"/>
        <v/>
      </c>
      <c r="BX351" s="221" t="str">
        <f t="shared" si="127"/>
        <v/>
      </c>
      <c r="BY351" s="221">
        <f t="shared" si="128"/>
        <v>0</v>
      </c>
      <c r="BZ351" s="231">
        <f t="shared" si="129"/>
        <v>0</v>
      </c>
      <c r="CA351" s="246">
        <f t="shared" si="130"/>
        <v>0</v>
      </c>
      <c r="CB351" s="246">
        <f t="shared" si="122"/>
        <v>0</v>
      </c>
      <c r="CC351" s="246" t="str">
        <f t="shared" si="123"/>
        <v/>
      </c>
      <c r="CD351" s="246">
        <f t="shared" si="131"/>
        <v>5</v>
      </c>
      <c r="CE351" s="246">
        <f t="shared" si="124"/>
        <v>0</v>
      </c>
      <c r="CF351" s="276">
        <f t="shared" si="132"/>
        <v>0</v>
      </c>
      <c r="CG351" s="277">
        <f t="shared" si="132"/>
        <v>0</v>
      </c>
      <c r="CH351" s="277">
        <f t="shared" si="132"/>
        <v>0</v>
      </c>
      <c r="CI351" s="278">
        <f t="shared" si="132"/>
        <v>0</v>
      </c>
      <c r="CJ351" s="280">
        <f t="shared" si="125"/>
        <v>0</v>
      </c>
      <c r="CK351" s="232">
        <f t="shared" si="126"/>
        <v>0</v>
      </c>
      <c r="CL351" s="1"/>
    </row>
    <row r="352" spans="1:90" ht="18" customHeight="1">
      <c r="A352" s="1"/>
      <c r="B352" s="1"/>
      <c r="C352" s="216"/>
      <c r="D352" s="287" t="str">
        <f t="shared" si="119"/>
        <v/>
      </c>
      <c r="E352" s="449" t="str">
        <f t="shared" si="120"/>
        <v/>
      </c>
      <c r="F352" s="450"/>
      <c r="G352" s="451"/>
      <c r="H352" s="452"/>
      <c r="I352" s="453"/>
      <c r="J352" s="453"/>
      <c r="K352" s="453"/>
      <c r="L352" s="453"/>
      <c r="M352" s="454"/>
      <c r="N352" s="455"/>
      <c r="O352" s="456"/>
      <c r="P352" s="456"/>
      <c r="Q352" s="456"/>
      <c r="R352" s="456"/>
      <c r="S352" s="456"/>
      <c r="T352" s="456"/>
      <c r="U352" s="456"/>
      <c r="V352" s="456"/>
      <c r="W352" s="456"/>
      <c r="X352" s="456"/>
      <c r="Y352" s="456"/>
      <c r="Z352" s="456"/>
      <c r="AA352" s="456"/>
      <c r="AB352" s="456"/>
      <c r="AC352" s="456"/>
      <c r="AD352" s="456"/>
      <c r="AE352" s="457"/>
      <c r="AF352" s="455"/>
      <c r="AG352" s="456"/>
      <c r="AH352" s="456"/>
      <c r="AI352" s="456"/>
      <c r="AJ352" s="456"/>
      <c r="AK352" s="456"/>
      <c r="AL352" s="456"/>
      <c r="AM352" s="456"/>
      <c r="AN352" s="457"/>
      <c r="AO352" s="455"/>
      <c r="AP352" s="456"/>
      <c r="AQ352" s="456"/>
      <c r="AR352" s="456"/>
      <c r="AS352" s="456"/>
      <c r="AT352" s="456"/>
      <c r="AU352" s="456"/>
      <c r="AV352" s="456"/>
      <c r="AW352" s="456"/>
      <c r="AX352" s="456"/>
      <c r="AY352" s="456"/>
      <c r="AZ352" s="456"/>
      <c r="BA352" s="456"/>
      <c r="BB352" s="456"/>
      <c r="BC352" s="456"/>
      <c r="BD352" s="456"/>
      <c r="BE352" s="456"/>
      <c r="BF352" s="456"/>
      <c r="BG352" s="457"/>
      <c r="BH352" s="458"/>
      <c r="BI352" s="459"/>
      <c r="BJ352" s="459"/>
      <c r="BK352" s="459"/>
      <c r="BL352" s="459"/>
      <c r="BM352" s="460"/>
      <c r="BN352" s="216"/>
      <c r="BO352" s="216"/>
      <c r="BP352" s="1"/>
      <c r="BQ352" s="120">
        <f>IF($F$3="","",IF(N352=$F$3,COUNTIF(BQ$23:BQ351,"&gt;0")+1,0))</f>
        <v>0</v>
      </c>
      <c r="BR352" s="1"/>
      <c r="BS352" s="20" t="str">
        <f>IF($N352="","",IF(VLOOKUP(VLOOKUP($N352,IMPOSTAZIONI!$E$6:$I$13,5,FALSE),IMPOSTAZIONI!$B$25:$N$32,3,FALSE)=0,"",VLOOKUP(VLOOKUP($N352,IMPOSTAZIONI!$E$6:$I$13,5,FALSE),IMPOSTAZIONI!$B$25:$N$32,3,FALSE)))</f>
        <v/>
      </c>
      <c r="BT352" s="20" t="str">
        <f>IF($N352="","",IF(VLOOKUP(VLOOKUP($N352,IMPOSTAZIONI!$E$6:$I$13,5,FALSE),IMPOSTAZIONI!$B$25:$N$32,6,FALSE)=0,"",VLOOKUP(VLOOKUP($N352,IMPOSTAZIONI!$E$6:$I$13,5,FALSE),IMPOSTAZIONI!$B$25:$N$32,6,FALSE)))</f>
        <v/>
      </c>
      <c r="BU352" s="20" t="str">
        <f>IF($N352="","",IF(VLOOKUP(VLOOKUP($N352,IMPOSTAZIONI!$E$6:$I$13,5,FALSE),IMPOSTAZIONI!$B$25:$N$32,9,FALSE)=0,"",VLOOKUP(VLOOKUP($N352,IMPOSTAZIONI!$E$6:$I$13,5,FALSE),IMPOSTAZIONI!$B$25:$N$32,9,FALSE)))</f>
        <v/>
      </c>
      <c r="BV352" s="20" t="str">
        <f>IF($N352="","",IF(VLOOKUP(VLOOKUP($N352,IMPOSTAZIONI!$E$6:$I$13,5,FALSE),IMPOSTAZIONI!$B$25:$N$32,12,FALSE)=0,"",VLOOKUP(VLOOKUP($N352,IMPOSTAZIONI!$E$6:$I$13,5,FALSE),IMPOSTAZIONI!$B$25:$N$32,12,FALSE)))</f>
        <v/>
      </c>
      <c r="BW352" s="221" t="str">
        <f t="shared" si="121"/>
        <v/>
      </c>
      <c r="BX352" s="221" t="str">
        <f t="shared" si="127"/>
        <v/>
      </c>
      <c r="BY352" s="221">
        <f t="shared" si="128"/>
        <v>0</v>
      </c>
      <c r="BZ352" s="231">
        <f t="shared" si="129"/>
        <v>0</v>
      </c>
      <c r="CA352" s="246">
        <f t="shared" si="130"/>
        <v>0</v>
      </c>
      <c r="CB352" s="246">
        <f t="shared" si="122"/>
        <v>0</v>
      </c>
      <c r="CC352" s="246" t="str">
        <f t="shared" si="123"/>
        <v/>
      </c>
      <c r="CD352" s="246">
        <f t="shared" si="131"/>
        <v>5</v>
      </c>
      <c r="CE352" s="246">
        <f t="shared" si="124"/>
        <v>0</v>
      </c>
      <c r="CF352" s="276">
        <f t="shared" si="132"/>
        <v>0</v>
      </c>
      <c r="CG352" s="277">
        <f t="shared" si="132"/>
        <v>0</v>
      </c>
      <c r="CH352" s="277">
        <f t="shared" si="132"/>
        <v>0</v>
      </c>
      <c r="CI352" s="278">
        <f t="shared" si="132"/>
        <v>0</v>
      </c>
      <c r="CJ352" s="280">
        <f t="shared" si="125"/>
        <v>0</v>
      </c>
      <c r="CK352" s="232">
        <f t="shared" si="126"/>
        <v>0</v>
      </c>
      <c r="CL352" s="1"/>
    </row>
    <row r="353" spans="1:90" ht="18" customHeight="1">
      <c r="A353" s="1"/>
      <c r="B353" s="1"/>
      <c r="C353" s="216"/>
      <c r="D353" s="287" t="str">
        <f t="shared" si="119"/>
        <v/>
      </c>
      <c r="E353" s="449" t="str">
        <f t="shared" si="120"/>
        <v/>
      </c>
      <c r="F353" s="450"/>
      <c r="G353" s="451"/>
      <c r="H353" s="452"/>
      <c r="I353" s="453"/>
      <c r="J353" s="453"/>
      <c r="K353" s="453"/>
      <c r="L353" s="453"/>
      <c r="M353" s="454"/>
      <c r="N353" s="455"/>
      <c r="O353" s="456"/>
      <c r="P353" s="456"/>
      <c r="Q353" s="456"/>
      <c r="R353" s="456"/>
      <c r="S353" s="456"/>
      <c r="T353" s="456"/>
      <c r="U353" s="456"/>
      <c r="V353" s="456"/>
      <c r="W353" s="456"/>
      <c r="X353" s="456"/>
      <c r="Y353" s="456"/>
      <c r="Z353" s="456"/>
      <c r="AA353" s="456"/>
      <c r="AB353" s="456"/>
      <c r="AC353" s="456"/>
      <c r="AD353" s="456"/>
      <c r="AE353" s="457"/>
      <c r="AF353" s="455"/>
      <c r="AG353" s="456"/>
      <c r="AH353" s="456"/>
      <c r="AI353" s="456"/>
      <c r="AJ353" s="456"/>
      <c r="AK353" s="456"/>
      <c r="AL353" s="456"/>
      <c r="AM353" s="456"/>
      <c r="AN353" s="457"/>
      <c r="AO353" s="455"/>
      <c r="AP353" s="456"/>
      <c r="AQ353" s="456"/>
      <c r="AR353" s="456"/>
      <c r="AS353" s="456"/>
      <c r="AT353" s="456"/>
      <c r="AU353" s="456"/>
      <c r="AV353" s="456"/>
      <c r="AW353" s="456"/>
      <c r="AX353" s="456"/>
      <c r="AY353" s="456"/>
      <c r="AZ353" s="456"/>
      <c r="BA353" s="456"/>
      <c r="BB353" s="456"/>
      <c r="BC353" s="456"/>
      <c r="BD353" s="456"/>
      <c r="BE353" s="456"/>
      <c r="BF353" s="456"/>
      <c r="BG353" s="457"/>
      <c r="BH353" s="458"/>
      <c r="BI353" s="459"/>
      <c r="BJ353" s="459"/>
      <c r="BK353" s="459"/>
      <c r="BL353" s="459"/>
      <c r="BM353" s="460"/>
      <c r="BN353" s="216"/>
      <c r="BO353" s="216"/>
      <c r="BP353" s="1"/>
      <c r="BQ353" s="120">
        <f>IF($F$3="","",IF(N353=$F$3,COUNTIF(BQ$23:BQ352,"&gt;0")+1,0))</f>
        <v>0</v>
      </c>
      <c r="BR353" s="1"/>
      <c r="BS353" s="20" t="str">
        <f>IF($N353="","",IF(VLOOKUP(VLOOKUP($N353,IMPOSTAZIONI!$E$6:$I$13,5,FALSE),IMPOSTAZIONI!$B$25:$N$32,3,FALSE)=0,"",VLOOKUP(VLOOKUP($N353,IMPOSTAZIONI!$E$6:$I$13,5,FALSE),IMPOSTAZIONI!$B$25:$N$32,3,FALSE)))</f>
        <v/>
      </c>
      <c r="BT353" s="20" t="str">
        <f>IF($N353="","",IF(VLOOKUP(VLOOKUP($N353,IMPOSTAZIONI!$E$6:$I$13,5,FALSE),IMPOSTAZIONI!$B$25:$N$32,6,FALSE)=0,"",VLOOKUP(VLOOKUP($N353,IMPOSTAZIONI!$E$6:$I$13,5,FALSE),IMPOSTAZIONI!$B$25:$N$32,6,FALSE)))</f>
        <v/>
      </c>
      <c r="BU353" s="20" t="str">
        <f>IF($N353="","",IF(VLOOKUP(VLOOKUP($N353,IMPOSTAZIONI!$E$6:$I$13,5,FALSE),IMPOSTAZIONI!$B$25:$N$32,9,FALSE)=0,"",VLOOKUP(VLOOKUP($N353,IMPOSTAZIONI!$E$6:$I$13,5,FALSE),IMPOSTAZIONI!$B$25:$N$32,9,FALSE)))</f>
        <v/>
      </c>
      <c r="BV353" s="20" t="str">
        <f>IF($N353="","",IF(VLOOKUP(VLOOKUP($N353,IMPOSTAZIONI!$E$6:$I$13,5,FALSE),IMPOSTAZIONI!$B$25:$N$32,12,FALSE)=0,"",VLOOKUP(VLOOKUP($N353,IMPOSTAZIONI!$E$6:$I$13,5,FALSE),IMPOSTAZIONI!$B$25:$N$32,12,FALSE)))</f>
        <v/>
      </c>
      <c r="BW353" s="221" t="str">
        <f t="shared" si="121"/>
        <v/>
      </c>
      <c r="BX353" s="221" t="str">
        <f t="shared" si="127"/>
        <v/>
      </c>
      <c r="BY353" s="221">
        <f t="shared" si="128"/>
        <v>0</v>
      </c>
      <c r="BZ353" s="231">
        <f t="shared" si="129"/>
        <v>0</v>
      </c>
      <c r="CA353" s="246">
        <f t="shared" si="130"/>
        <v>0</v>
      </c>
      <c r="CB353" s="246">
        <f t="shared" si="122"/>
        <v>0</v>
      </c>
      <c r="CC353" s="246" t="str">
        <f t="shared" si="123"/>
        <v/>
      </c>
      <c r="CD353" s="246">
        <f t="shared" si="131"/>
        <v>5</v>
      </c>
      <c r="CE353" s="246">
        <f t="shared" si="124"/>
        <v>0</v>
      </c>
      <c r="CF353" s="276">
        <f t="shared" si="132"/>
        <v>0</v>
      </c>
      <c r="CG353" s="277">
        <f t="shared" si="132"/>
        <v>0</v>
      </c>
      <c r="CH353" s="277">
        <f t="shared" si="132"/>
        <v>0</v>
      </c>
      <c r="CI353" s="278">
        <f t="shared" si="132"/>
        <v>0</v>
      </c>
      <c r="CJ353" s="280">
        <f t="shared" si="125"/>
        <v>0</v>
      </c>
      <c r="CK353" s="232">
        <f t="shared" si="126"/>
        <v>0</v>
      </c>
      <c r="CL353" s="1"/>
    </row>
    <row r="354" spans="1:90" ht="18" customHeight="1">
      <c r="A354" s="1"/>
      <c r="B354" s="1"/>
      <c r="C354" s="216"/>
      <c r="D354" s="287" t="str">
        <f t="shared" si="119"/>
        <v/>
      </c>
      <c r="E354" s="449" t="str">
        <f t="shared" si="120"/>
        <v/>
      </c>
      <c r="F354" s="450"/>
      <c r="G354" s="451"/>
      <c r="H354" s="452"/>
      <c r="I354" s="453"/>
      <c r="J354" s="453"/>
      <c r="K354" s="453"/>
      <c r="L354" s="453"/>
      <c r="M354" s="454"/>
      <c r="N354" s="455"/>
      <c r="O354" s="456"/>
      <c r="P354" s="456"/>
      <c r="Q354" s="456"/>
      <c r="R354" s="456"/>
      <c r="S354" s="456"/>
      <c r="T354" s="456"/>
      <c r="U354" s="456"/>
      <c r="V354" s="456"/>
      <c r="W354" s="456"/>
      <c r="X354" s="456"/>
      <c r="Y354" s="456"/>
      <c r="Z354" s="456"/>
      <c r="AA354" s="456"/>
      <c r="AB354" s="456"/>
      <c r="AC354" s="456"/>
      <c r="AD354" s="456"/>
      <c r="AE354" s="457"/>
      <c r="AF354" s="455"/>
      <c r="AG354" s="456"/>
      <c r="AH354" s="456"/>
      <c r="AI354" s="456"/>
      <c r="AJ354" s="456"/>
      <c r="AK354" s="456"/>
      <c r="AL354" s="456"/>
      <c r="AM354" s="456"/>
      <c r="AN354" s="457"/>
      <c r="AO354" s="455"/>
      <c r="AP354" s="456"/>
      <c r="AQ354" s="456"/>
      <c r="AR354" s="456"/>
      <c r="AS354" s="456"/>
      <c r="AT354" s="456"/>
      <c r="AU354" s="456"/>
      <c r="AV354" s="456"/>
      <c r="AW354" s="456"/>
      <c r="AX354" s="456"/>
      <c r="AY354" s="456"/>
      <c r="AZ354" s="456"/>
      <c r="BA354" s="456"/>
      <c r="BB354" s="456"/>
      <c r="BC354" s="456"/>
      <c r="BD354" s="456"/>
      <c r="BE354" s="456"/>
      <c r="BF354" s="456"/>
      <c r="BG354" s="457"/>
      <c r="BH354" s="458"/>
      <c r="BI354" s="459"/>
      <c r="BJ354" s="459"/>
      <c r="BK354" s="459"/>
      <c r="BL354" s="459"/>
      <c r="BM354" s="460"/>
      <c r="BN354" s="216"/>
      <c r="BO354" s="216"/>
      <c r="BP354" s="1"/>
      <c r="BQ354" s="120">
        <f>IF($F$3="","",IF(N354=$F$3,COUNTIF(BQ$23:BQ353,"&gt;0")+1,0))</f>
        <v>0</v>
      </c>
      <c r="BR354" s="1"/>
      <c r="BS354" s="20" t="str">
        <f>IF($N354="","",IF(VLOOKUP(VLOOKUP($N354,IMPOSTAZIONI!$E$6:$I$13,5,FALSE),IMPOSTAZIONI!$B$25:$N$32,3,FALSE)=0,"",VLOOKUP(VLOOKUP($N354,IMPOSTAZIONI!$E$6:$I$13,5,FALSE),IMPOSTAZIONI!$B$25:$N$32,3,FALSE)))</f>
        <v/>
      </c>
      <c r="BT354" s="20" t="str">
        <f>IF($N354="","",IF(VLOOKUP(VLOOKUP($N354,IMPOSTAZIONI!$E$6:$I$13,5,FALSE),IMPOSTAZIONI!$B$25:$N$32,6,FALSE)=0,"",VLOOKUP(VLOOKUP($N354,IMPOSTAZIONI!$E$6:$I$13,5,FALSE),IMPOSTAZIONI!$B$25:$N$32,6,FALSE)))</f>
        <v/>
      </c>
      <c r="BU354" s="20" t="str">
        <f>IF($N354="","",IF(VLOOKUP(VLOOKUP($N354,IMPOSTAZIONI!$E$6:$I$13,5,FALSE),IMPOSTAZIONI!$B$25:$N$32,9,FALSE)=0,"",VLOOKUP(VLOOKUP($N354,IMPOSTAZIONI!$E$6:$I$13,5,FALSE),IMPOSTAZIONI!$B$25:$N$32,9,FALSE)))</f>
        <v/>
      </c>
      <c r="BV354" s="20" t="str">
        <f>IF($N354="","",IF(VLOOKUP(VLOOKUP($N354,IMPOSTAZIONI!$E$6:$I$13,5,FALSE),IMPOSTAZIONI!$B$25:$N$32,12,FALSE)=0,"",VLOOKUP(VLOOKUP($N354,IMPOSTAZIONI!$E$6:$I$13,5,FALSE),IMPOSTAZIONI!$B$25:$N$32,12,FALSE)))</f>
        <v/>
      </c>
      <c r="BW354" s="221" t="str">
        <f t="shared" si="121"/>
        <v/>
      </c>
      <c r="BX354" s="221" t="str">
        <f t="shared" si="127"/>
        <v/>
      </c>
      <c r="BY354" s="221">
        <f t="shared" si="128"/>
        <v>0</v>
      </c>
      <c r="BZ354" s="231">
        <f t="shared" si="129"/>
        <v>0</v>
      </c>
      <c r="CA354" s="246">
        <f t="shared" si="130"/>
        <v>0</v>
      </c>
      <c r="CB354" s="246">
        <f t="shared" si="122"/>
        <v>0</v>
      </c>
      <c r="CC354" s="246" t="str">
        <f t="shared" si="123"/>
        <v/>
      </c>
      <c r="CD354" s="246">
        <f t="shared" si="131"/>
        <v>5</v>
      </c>
      <c r="CE354" s="246">
        <f t="shared" si="124"/>
        <v>0</v>
      </c>
      <c r="CF354" s="276">
        <f t="shared" si="132"/>
        <v>0</v>
      </c>
      <c r="CG354" s="277">
        <f t="shared" si="132"/>
        <v>0</v>
      </c>
      <c r="CH354" s="277">
        <f t="shared" si="132"/>
        <v>0</v>
      </c>
      <c r="CI354" s="278">
        <f t="shared" si="132"/>
        <v>0</v>
      </c>
      <c r="CJ354" s="280">
        <f t="shared" si="125"/>
        <v>0</v>
      </c>
      <c r="CK354" s="232">
        <f t="shared" si="126"/>
        <v>0</v>
      </c>
      <c r="CL354" s="1"/>
    </row>
    <row r="355" spans="1:90" ht="18" customHeight="1">
      <c r="A355" s="1"/>
      <c r="B355" s="1"/>
      <c r="C355" s="216"/>
      <c r="D355" s="287" t="str">
        <f t="shared" si="119"/>
        <v/>
      </c>
      <c r="E355" s="449" t="str">
        <f t="shared" si="120"/>
        <v/>
      </c>
      <c r="F355" s="450"/>
      <c r="G355" s="451"/>
      <c r="H355" s="452"/>
      <c r="I355" s="453"/>
      <c r="J355" s="453"/>
      <c r="K355" s="453"/>
      <c r="L355" s="453"/>
      <c r="M355" s="454"/>
      <c r="N355" s="455"/>
      <c r="O355" s="456"/>
      <c r="P355" s="456"/>
      <c r="Q355" s="456"/>
      <c r="R355" s="456"/>
      <c r="S355" s="456"/>
      <c r="T355" s="456"/>
      <c r="U355" s="456"/>
      <c r="V355" s="456"/>
      <c r="W355" s="456"/>
      <c r="X355" s="456"/>
      <c r="Y355" s="456"/>
      <c r="Z355" s="456"/>
      <c r="AA355" s="456"/>
      <c r="AB355" s="456"/>
      <c r="AC355" s="456"/>
      <c r="AD355" s="456"/>
      <c r="AE355" s="457"/>
      <c r="AF355" s="455"/>
      <c r="AG355" s="456"/>
      <c r="AH355" s="456"/>
      <c r="AI355" s="456"/>
      <c r="AJ355" s="456"/>
      <c r="AK355" s="456"/>
      <c r="AL355" s="456"/>
      <c r="AM355" s="456"/>
      <c r="AN355" s="457"/>
      <c r="AO355" s="455"/>
      <c r="AP355" s="456"/>
      <c r="AQ355" s="456"/>
      <c r="AR355" s="456"/>
      <c r="AS355" s="456"/>
      <c r="AT355" s="456"/>
      <c r="AU355" s="456"/>
      <c r="AV355" s="456"/>
      <c r="AW355" s="456"/>
      <c r="AX355" s="456"/>
      <c r="AY355" s="456"/>
      <c r="AZ355" s="456"/>
      <c r="BA355" s="456"/>
      <c r="BB355" s="456"/>
      <c r="BC355" s="456"/>
      <c r="BD355" s="456"/>
      <c r="BE355" s="456"/>
      <c r="BF355" s="456"/>
      <c r="BG355" s="457"/>
      <c r="BH355" s="458"/>
      <c r="BI355" s="459"/>
      <c r="BJ355" s="459"/>
      <c r="BK355" s="459"/>
      <c r="BL355" s="459"/>
      <c r="BM355" s="460"/>
      <c r="BN355" s="216"/>
      <c r="BO355" s="216"/>
      <c r="BP355" s="1"/>
      <c r="BQ355" s="120">
        <f>IF($F$3="","",IF(N355=$F$3,COUNTIF(BQ$23:BQ354,"&gt;0")+1,0))</f>
        <v>0</v>
      </c>
      <c r="BR355" s="1"/>
      <c r="BS355" s="20" t="str">
        <f>IF($N355="","",IF(VLOOKUP(VLOOKUP($N355,IMPOSTAZIONI!$E$6:$I$13,5,FALSE),IMPOSTAZIONI!$B$25:$N$32,3,FALSE)=0,"",VLOOKUP(VLOOKUP($N355,IMPOSTAZIONI!$E$6:$I$13,5,FALSE),IMPOSTAZIONI!$B$25:$N$32,3,FALSE)))</f>
        <v/>
      </c>
      <c r="BT355" s="20" t="str">
        <f>IF($N355="","",IF(VLOOKUP(VLOOKUP($N355,IMPOSTAZIONI!$E$6:$I$13,5,FALSE),IMPOSTAZIONI!$B$25:$N$32,6,FALSE)=0,"",VLOOKUP(VLOOKUP($N355,IMPOSTAZIONI!$E$6:$I$13,5,FALSE),IMPOSTAZIONI!$B$25:$N$32,6,FALSE)))</f>
        <v/>
      </c>
      <c r="BU355" s="20" t="str">
        <f>IF($N355="","",IF(VLOOKUP(VLOOKUP($N355,IMPOSTAZIONI!$E$6:$I$13,5,FALSE),IMPOSTAZIONI!$B$25:$N$32,9,FALSE)=0,"",VLOOKUP(VLOOKUP($N355,IMPOSTAZIONI!$E$6:$I$13,5,FALSE),IMPOSTAZIONI!$B$25:$N$32,9,FALSE)))</f>
        <v/>
      </c>
      <c r="BV355" s="20" t="str">
        <f>IF($N355="","",IF(VLOOKUP(VLOOKUP($N355,IMPOSTAZIONI!$E$6:$I$13,5,FALSE),IMPOSTAZIONI!$B$25:$N$32,12,FALSE)=0,"",VLOOKUP(VLOOKUP($N355,IMPOSTAZIONI!$E$6:$I$13,5,FALSE),IMPOSTAZIONI!$B$25:$N$32,12,FALSE)))</f>
        <v/>
      </c>
      <c r="BW355" s="221" t="str">
        <f t="shared" si="121"/>
        <v/>
      </c>
      <c r="BX355" s="221" t="str">
        <f t="shared" si="127"/>
        <v/>
      </c>
      <c r="BY355" s="221">
        <f t="shared" si="128"/>
        <v>0</v>
      </c>
      <c r="BZ355" s="231">
        <f t="shared" si="129"/>
        <v>0</v>
      </c>
      <c r="CA355" s="246">
        <f t="shared" si="130"/>
        <v>0</v>
      </c>
      <c r="CB355" s="246">
        <f t="shared" si="122"/>
        <v>0</v>
      </c>
      <c r="CC355" s="246" t="str">
        <f t="shared" si="123"/>
        <v/>
      </c>
      <c r="CD355" s="246">
        <f t="shared" si="131"/>
        <v>5</v>
      </c>
      <c r="CE355" s="246">
        <f t="shared" si="124"/>
        <v>0</v>
      </c>
      <c r="CF355" s="276">
        <f t="shared" si="132"/>
        <v>0</v>
      </c>
      <c r="CG355" s="277">
        <f t="shared" si="132"/>
        <v>0</v>
      </c>
      <c r="CH355" s="277">
        <f t="shared" si="132"/>
        <v>0</v>
      </c>
      <c r="CI355" s="278">
        <f t="shared" si="132"/>
        <v>0</v>
      </c>
      <c r="CJ355" s="280">
        <f t="shared" si="125"/>
        <v>0</v>
      </c>
      <c r="CK355" s="232">
        <f t="shared" si="126"/>
        <v>0</v>
      </c>
      <c r="CL355" s="1"/>
    </row>
    <row r="356" spans="1:90" ht="18" customHeight="1">
      <c r="A356" s="1"/>
      <c r="B356" s="1"/>
      <c r="C356" s="216"/>
      <c r="D356" s="287" t="str">
        <f t="shared" si="119"/>
        <v/>
      </c>
      <c r="E356" s="449" t="str">
        <f t="shared" si="120"/>
        <v/>
      </c>
      <c r="F356" s="450"/>
      <c r="G356" s="451"/>
      <c r="H356" s="452"/>
      <c r="I356" s="453"/>
      <c r="J356" s="453"/>
      <c r="K356" s="453"/>
      <c r="L356" s="453"/>
      <c r="M356" s="454"/>
      <c r="N356" s="455"/>
      <c r="O356" s="456"/>
      <c r="P356" s="456"/>
      <c r="Q356" s="456"/>
      <c r="R356" s="456"/>
      <c r="S356" s="456"/>
      <c r="T356" s="456"/>
      <c r="U356" s="456"/>
      <c r="V356" s="456"/>
      <c r="W356" s="456"/>
      <c r="X356" s="456"/>
      <c r="Y356" s="456"/>
      <c r="Z356" s="456"/>
      <c r="AA356" s="456"/>
      <c r="AB356" s="456"/>
      <c r="AC356" s="456"/>
      <c r="AD356" s="456"/>
      <c r="AE356" s="457"/>
      <c r="AF356" s="455"/>
      <c r="AG356" s="456"/>
      <c r="AH356" s="456"/>
      <c r="AI356" s="456"/>
      <c r="AJ356" s="456"/>
      <c r="AK356" s="456"/>
      <c r="AL356" s="456"/>
      <c r="AM356" s="456"/>
      <c r="AN356" s="457"/>
      <c r="AO356" s="455"/>
      <c r="AP356" s="456"/>
      <c r="AQ356" s="456"/>
      <c r="AR356" s="456"/>
      <c r="AS356" s="456"/>
      <c r="AT356" s="456"/>
      <c r="AU356" s="456"/>
      <c r="AV356" s="456"/>
      <c r="AW356" s="456"/>
      <c r="AX356" s="456"/>
      <c r="AY356" s="456"/>
      <c r="AZ356" s="456"/>
      <c r="BA356" s="456"/>
      <c r="BB356" s="456"/>
      <c r="BC356" s="456"/>
      <c r="BD356" s="456"/>
      <c r="BE356" s="456"/>
      <c r="BF356" s="456"/>
      <c r="BG356" s="457"/>
      <c r="BH356" s="458"/>
      <c r="BI356" s="459"/>
      <c r="BJ356" s="459"/>
      <c r="BK356" s="459"/>
      <c r="BL356" s="459"/>
      <c r="BM356" s="460"/>
      <c r="BN356" s="216"/>
      <c r="BO356" s="216"/>
      <c r="BP356" s="1"/>
      <c r="BQ356" s="120">
        <f>IF($F$3="","",IF(N356=$F$3,COUNTIF(BQ$23:BQ355,"&gt;0")+1,0))</f>
        <v>0</v>
      </c>
      <c r="BR356" s="1"/>
      <c r="BS356" s="20" t="str">
        <f>IF($N356="","",IF(VLOOKUP(VLOOKUP($N356,IMPOSTAZIONI!$E$6:$I$13,5,FALSE),IMPOSTAZIONI!$B$25:$N$32,3,FALSE)=0,"",VLOOKUP(VLOOKUP($N356,IMPOSTAZIONI!$E$6:$I$13,5,FALSE),IMPOSTAZIONI!$B$25:$N$32,3,FALSE)))</f>
        <v/>
      </c>
      <c r="BT356" s="20" t="str">
        <f>IF($N356="","",IF(VLOOKUP(VLOOKUP($N356,IMPOSTAZIONI!$E$6:$I$13,5,FALSE),IMPOSTAZIONI!$B$25:$N$32,6,FALSE)=0,"",VLOOKUP(VLOOKUP($N356,IMPOSTAZIONI!$E$6:$I$13,5,FALSE),IMPOSTAZIONI!$B$25:$N$32,6,FALSE)))</f>
        <v/>
      </c>
      <c r="BU356" s="20" t="str">
        <f>IF($N356="","",IF(VLOOKUP(VLOOKUP($N356,IMPOSTAZIONI!$E$6:$I$13,5,FALSE),IMPOSTAZIONI!$B$25:$N$32,9,FALSE)=0,"",VLOOKUP(VLOOKUP($N356,IMPOSTAZIONI!$E$6:$I$13,5,FALSE),IMPOSTAZIONI!$B$25:$N$32,9,FALSE)))</f>
        <v/>
      </c>
      <c r="BV356" s="20" t="str">
        <f>IF($N356="","",IF(VLOOKUP(VLOOKUP($N356,IMPOSTAZIONI!$E$6:$I$13,5,FALSE),IMPOSTAZIONI!$B$25:$N$32,12,FALSE)=0,"",VLOOKUP(VLOOKUP($N356,IMPOSTAZIONI!$E$6:$I$13,5,FALSE),IMPOSTAZIONI!$B$25:$N$32,12,FALSE)))</f>
        <v/>
      </c>
      <c r="BW356" s="221" t="str">
        <f t="shared" si="121"/>
        <v/>
      </c>
      <c r="BX356" s="221" t="str">
        <f t="shared" si="127"/>
        <v/>
      </c>
      <c r="BY356" s="221">
        <f t="shared" si="128"/>
        <v>0</v>
      </c>
      <c r="BZ356" s="231">
        <f t="shared" si="129"/>
        <v>0</v>
      </c>
      <c r="CA356" s="246">
        <f t="shared" si="130"/>
        <v>0</v>
      </c>
      <c r="CB356" s="246">
        <f t="shared" si="122"/>
        <v>0</v>
      </c>
      <c r="CC356" s="246" t="str">
        <f t="shared" si="123"/>
        <v/>
      </c>
      <c r="CD356" s="246">
        <f t="shared" si="131"/>
        <v>5</v>
      </c>
      <c r="CE356" s="246">
        <f t="shared" si="124"/>
        <v>0</v>
      </c>
      <c r="CF356" s="276">
        <f t="shared" si="132"/>
        <v>0</v>
      </c>
      <c r="CG356" s="277">
        <f t="shared" si="132"/>
        <v>0</v>
      </c>
      <c r="CH356" s="277">
        <f t="shared" si="132"/>
        <v>0</v>
      </c>
      <c r="CI356" s="278">
        <f t="shared" si="132"/>
        <v>0</v>
      </c>
      <c r="CJ356" s="280">
        <f t="shared" si="125"/>
        <v>0</v>
      </c>
      <c r="CK356" s="232">
        <f t="shared" si="126"/>
        <v>0</v>
      </c>
      <c r="CL356" s="1"/>
    </row>
    <row r="357" spans="1:90" ht="18" customHeight="1">
      <c r="A357" s="1"/>
      <c r="B357" s="1"/>
      <c r="C357" s="216"/>
      <c r="D357" s="287" t="str">
        <f t="shared" si="119"/>
        <v/>
      </c>
      <c r="E357" s="449" t="str">
        <f t="shared" si="120"/>
        <v/>
      </c>
      <c r="F357" s="450"/>
      <c r="G357" s="451"/>
      <c r="H357" s="452"/>
      <c r="I357" s="453"/>
      <c r="J357" s="453"/>
      <c r="K357" s="453"/>
      <c r="L357" s="453"/>
      <c r="M357" s="454"/>
      <c r="N357" s="455"/>
      <c r="O357" s="456"/>
      <c r="P357" s="456"/>
      <c r="Q357" s="456"/>
      <c r="R357" s="456"/>
      <c r="S357" s="456"/>
      <c r="T357" s="456"/>
      <c r="U357" s="456"/>
      <c r="V357" s="456"/>
      <c r="W357" s="456"/>
      <c r="X357" s="456"/>
      <c r="Y357" s="456"/>
      <c r="Z357" s="456"/>
      <c r="AA357" s="456"/>
      <c r="AB357" s="456"/>
      <c r="AC357" s="456"/>
      <c r="AD357" s="456"/>
      <c r="AE357" s="457"/>
      <c r="AF357" s="455"/>
      <c r="AG357" s="456"/>
      <c r="AH357" s="456"/>
      <c r="AI357" s="456"/>
      <c r="AJ357" s="456"/>
      <c r="AK357" s="456"/>
      <c r="AL357" s="456"/>
      <c r="AM357" s="456"/>
      <c r="AN357" s="457"/>
      <c r="AO357" s="455"/>
      <c r="AP357" s="456"/>
      <c r="AQ357" s="456"/>
      <c r="AR357" s="456"/>
      <c r="AS357" s="456"/>
      <c r="AT357" s="456"/>
      <c r="AU357" s="456"/>
      <c r="AV357" s="456"/>
      <c r="AW357" s="456"/>
      <c r="AX357" s="456"/>
      <c r="AY357" s="456"/>
      <c r="AZ357" s="456"/>
      <c r="BA357" s="456"/>
      <c r="BB357" s="456"/>
      <c r="BC357" s="456"/>
      <c r="BD357" s="456"/>
      <c r="BE357" s="456"/>
      <c r="BF357" s="456"/>
      <c r="BG357" s="457"/>
      <c r="BH357" s="458"/>
      <c r="BI357" s="459"/>
      <c r="BJ357" s="459"/>
      <c r="BK357" s="459"/>
      <c r="BL357" s="459"/>
      <c r="BM357" s="460"/>
      <c r="BN357" s="216"/>
      <c r="BO357" s="216"/>
      <c r="BP357" s="1"/>
      <c r="BQ357" s="120">
        <f>IF($F$3="","",IF(N357=$F$3,COUNTIF(BQ$23:BQ356,"&gt;0")+1,0))</f>
        <v>0</v>
      </c>
      <c r="BR357" s="1"/>
      <c r="BS357" s="20" t="str">
        <f>IF($N357="","",IF(VLOOKUP(VLOOKUP($N357,IMPOSTAZIONI!$E$6:$I$13,5,FALSE),IMPOSTAZIONI!$B$25:$N$32,3,FALSE)=0,"",VLOOKUP(VLOOKUP($N357,IMPOSTAZIONI!$E$6:$I$13,5,FALSE),IMPOSTAZIONI!$B$25:$N$32,3,FALSE)))</f>
        <v/>
      </c>
      <c r="BT357" s="20" t="str">
        <f>IF($N357="","",IF(VLOOKUP(VLOOKUP($N357,IMPOSTAZIONI!$E$6:$I$13,5,FALSE),IMPOSTAZIONI!$B$25:$N$32,6,FALSE)=0,"",VLOOKUP(VLOOKUP($N357,IMPOSTAZIONI!$E$6:$I$13,5,FALSE),IMPOSTAZIONI!$B$25:$N$32,6,FALSE)))</f>
        <v/>
      </c>
      <c r="BU357" s="20" t="str">
        <f>IF($N357="","",IF(VLOOKUP(VLOOKUP($N357,IMPOSTAZIONI!$E$6:$I$13,5,FALSE),IMPOSTAZIONI!$B$25:$N$32,9,FALSE)=0,"",VLOOKUP(VLOOKUP($N357,IMPOSTAZIONI!$E$6:$I$13,5,FALSE),IMPOSTAZIONI!$B$25:$N$32,9,FALSE)))</f>
        <v/>
      </c>
      <c r="BV357" s="20" t="str">
        <f>IF($N357="","",IF(VLOOKUP(VLOOKUP($N357,IMPOSTAZIONI!$E$6:$I$13,5,FALSE),IMPOSTAZIONI!$B$25:$N$32,12,FALSE)=0,"",VLOOKUP(VLOOKUP($N357,IMPOSTAZIONI!$E$6:$I$13,5,FALSE),IMPOSTAZIONI!$B$25:$N$32,12,FALSE)))</f>
        <v/>
      </c>
      <c r="BW357" s="221" t="str">
        <f t="shared" si="121"/>
        <v/>
      </c>
      <c r="BX357" s="221" t="str">
        <f t="shared" si="127"/>
        <v/>
      </c>
      <c r="BY357" s="221">
        <f t="shared" si="128"/>
        <v>0</v>
      </c>
      <c r="BZ357" s="231">
        <f t="shared" si="129"/>
        <v>0</v>
      </c>
      <c r="CA357" s="246">
        <f t="shared" si="130"/>
        <v>0</v>
      </c>
      <c r="CB357" s="246">
        <f t="shared" si="122"/>
        <v>0</v>
      </c>
      <c r="CC357" s="246" t="str">
        <f t="shared" si="123"/>
        <v/>
      </c>
      <c r="CD357" s="246">
        <f t="shared" si="131"/>
        <v>5</v>
      </c>
      <c r="CE357" s="246">
        <f t="shared" si="124"/>
        <v>0</v>
      </c>
      <c r="CF357" s="276">
        <f t="shared" si="132"/>
        <v>0</v>
      </c>
      <c r="CG357" s="277">
        <f t="shared" si="132"/>
        <v>0</v>
      </c>
      <c r="CH357" s="277">
        <f t="shared" si="132"/>
        <v>0</v>
      </c>
      <c r="CI357" s="278">
        <f t="shared" si="132"/>
        <v>0</v>
      </c>
      <c r="CJ357" s="280">
        <f t="shared" si="125"/>
        <v>0</v>
      </c>
      <c r="CK357" s="232">
        <f t="shared" si="126"/>
        <v>0</v>
      </c>
      <c r="CL357" s="1"/>
    </row>
    <row r="358" spans="1:90" ht="18" customHeight="1">
      <c r="A358" s="1"/>
      <c r="B358" s="1"/>
      <c r="C358" s="216"/>
      <c r="D358" s="287" t="str">
        <f t="shared" si="119"/>
        <v/>
      </c>
      <c r="E358" s="449" t="str">
        <f t="shared" si="120"/>
        <v/>
      </c>
      <c r="F358" s="450"/>
      <c r="G358" s="451"/>
      <c r="H358" s="452"/>
      <c r="I358" s="453"/>
      <c r="J358" s="453"/>
      <c r="K358" s="453"/>
      <c r="L358" s="453"/>
      <c r="M358" s="454"/>
      <c r="N358" s="455"/>
      <c r="O358" s="456"/>
      <c r="P358" s="456"/>
      <c r="Q358" s="456"/>
      <c r="R358" s="456"/>
      <c r="S358" s="456"/>
      <c r="T358" s="456"/>
      <c r="U358" s="456"/>
      <c r="V358" s="456"/>
      <c r="W358" s="456"/>
      <c r="X358" s="456"/>
      <c r="Y358" s="456"/>
      <c r="Z358" s="456"/>
      <c r="AA358" s="456"/>
      <c r="AB358" s="456"/>
      <c r="AC358" s="456"/>
      <c r="AD358" s="456"/>
      <c r="AE358" s="457"/>
      <c r="AF358" s="455"/>
      <c r="AG358" s="456"/>
      <c r="AH358" s="456"/>
      <c r="AI358" s="456"/>
      <c r="AJ358" s="456"/>
      <c r="AK358" s="456"/>
      <c r="AL358" s="456"/>
      <c r="AM358" s="456"/>
      <c r="AN358" s="457"/>
      <c r="AO358" s="455"/>
      <c r="AP358" s="456"/>
      <c r="AQ358" s="456"/>
      <c r="AR358" s="456"/>
      <c r="AS358" s="456"/>
      <c r="AT358" s="456"/>
      <c r="AU358" s="456"/>
      <c r="AV358" s="456"/>
      <c r="AW358" s="456"/>
      <c r="AX358" s="456"/>
      <c r="AY358" s="456"/>
      <c r="AZ358" s="456"/>
      <c r="BA358" s="456"/>
      <c r="BB358" s="456"/>
      <c r="BC358" s="456"/>
      <c r="BD358" s="456"/>
      <c r="BE358" s="456"/>
      <c r="BF358" s="456"/>
      <c r="BG358" s="457"/>
      <c r="BH358" s="458"/>
      <c r="BI358" s="459"/>
      <c r="BJ358" s="459"/>
      <c r="BK358" s="459"/>
      <c r="BL358" s="459"/>
      <c r="BM358" s="460"/>
      <c r="BN358" s="216"/>
      <c r="BO358" s="216"/>
      <c r="BP358" s="1"/>
      <c r="BQ358" s="120">
        <f>IF($F$3="","",IF(N358=$F$3,COUNTIF(BQ$23:BQ357,"&gt;0")+1,0))</f>
        <v>0</v>
      </c>
      <c r="BR358" s="1"/>
      <c r="BS358" s="20" t="str">
        <f>IF($N358="","",IF(VLOOKUP(VLOOKUP($N358,IMPOSTAZIONI!$E$6:$I$13,5,FALSE),IMPOSTAZIONI!$B$25:$N$32,3,FALSE)=0,"",VLOOKUP(VLOOKUP($N358,IMPOSTAZIONI!$E$6:$I$13,5,FALSE),IMPOSTAZIONI!$B$25:$N$32,3,FALSE)))</f>
        <v/>
      </c>
      <c r="BT358" s="20" t="str">
        <f>IF($N358="","",IF(VLOOKUP(VLOOKUP($N358,IMPOSTAZIONI!$E$6:$I$13,5,FALSE),IMPOSTAZIONI!$B$25:$N$32,6,FALSE)=0,"",VLOOKUP(VLOOKUP($N358,IMPOSTAZIONI!$E$6:$I$13,5,FALSE),IMPOSTAZIONI!$B$25:$N$32,6,FALSE)))</f>
        <v/>
      </c>
      <c r="BU358" s="20" t="str">
        <f>IF($N358="","",IF(VLOOKUP(VLOOKUP($N358,IMPOSTAZIONI!$E$6:$I$13,5,FALSE),IMPOSTAZIONI!$B$25:$N$32,9,FALSE)=0,"",VLOOKUP(VLOOKUP($N358,IMPOSTAZIONI!$E$6:$I$13,5,FALSE),IMPOSTAZIONI!$B$25:$N$32,9,FALSE)))</f>
        <v/>
      </c>
      <c r="BV358" s="20" t="str">
        <f>IF($N358="","",IF(VLOOKUP(VLOOKUP($N358,IMPOSTAZIONI!$E$6:$I$13,5,FALSE),IMPOSTAZIONI!$B$25:$N$32,12,FALSE)=0,"",VLOOKUP(VLOOKUP($N358,IMPOSTAZIONI!$E$6:$I$13,5,FALSE),IMPOSTAZIONI!$B$25:$N$32,12,FALSE)))</f>
        <v/>
      </c>
      <c r="BW358" s="221" t="str">
        <f t="shared" si="121"/>
        <v/>
      </c>
      <c r="BX358" s="221" t="str">
        <f t="shared" si="127"/>
        <v/>
      </c>
      <c r="BY358" s="221">
        <f t="shared" si="128"/>
        <v>0</v>
      </c>
      <c r="BZ358" s="231">
        <f t="shared" si="129"/>
        <v>0</v>
      </c>
      <c r="CA358" s="246">
        <f t="shared" si="130"/>
        <v>0</v>
      </c>
      <c r="CB358" s="246">
        <f t="shared" si="122"/>
        <v>0</v>
      </c>
      <c r="CC358" s="246" t="str">
        <f t="shared" si="123"/>
        <v/>
      </c>
      <c r="CD358" s="246">
        <f t="shared" si="131"/>
        <v>5</v>
      </c>
      <c r="CE358" s="246">
        <f t="shared" si="124"/>
        <v>0</v>
      </c>
      <c r="CF358" s="276">
        <f t="shared" si="132"/>
        <v>0</v>
      </c>
      <c r="CG358" s="277">
        <f t="shared" si="132"/>
        <v>0</v>
      </c>
      <c r="CH358" s="277">
        <f t="shared" si="132"/>
        <v>0</v>
      </c>
      <c r="CI358" s="278">
        <f t="shared" si="132"/>
        <v>0</v>
      </c>
      <c r="CJ358" s="280">
        <f t="shared" si="125"/>
        <v>0</v>
      </c>
      <c r="CK358" s="232">
        <f t="shared" si="126"/>
        <v>0</v>
      </c>
      <c r="CL358" s="1"/>
    </row>
    <row r="359" spans="1:90" ht="18" customHeight="1">
      <c r="A359" s="1"/>
      <c r="B359" s="1"/>
      <c r="C359" s="216"/>
      <c r="D359" s="287" t="str">
        <f t="shared" si="119"/>
        <v/>
      </c>
      <c r="E359" s="449" t="str">
        <f t="shared" si="120"/>
        <v/>
      </c>
      <c r="F359" s="450"/>
      <c r="G359" s="451"/>
      <c r="H359" s="452"/>
      <c r="I359" s="453"/>
      <c r="J359" s="453"/>
      <c r="K359" s="453"/>
      <c r="L359" s="453"/>
      <c r="M359" s="454"/>
      <c r="N359" s="455"/>
      <c r="O359" s="456"/>
      <c r="P359" s="456"/>
      <c r="Q359" s="456"/>
      <c r="R359" s="456"/>
      <c r="S359" s="456"/>
      <c r="T359" s="456"/>
      <c r="U359" s="456"/>
      <c r="V359" s="456"/>
      <c r="W359" s="456"/>
      <c r="X359" s="456"/>
      <c r="Y359" s="456"/>
      <c r="Z359" s="456"/>
      <c r="AA359" s="456"/>
      <c r="AB359" s="456"/>
      <c r="AC359" s="456"/>
      <c r="AD359" s="456"/>
      <c r="AE359" s="457"/>
      <c r="AF359" s="455"/>
      <c r="AG359" s="456"/>
      <c r="AH359" s="456"/>
      <c r="AI359" s="456"/>
      <c r="AJ359" s="456"/>
      <c r="AK359" s="456"/>
      <c r="AL359" s="456"/>
      <c r="AM359" s="456"/>
      <c r="AN359" s="457"/>
      <c r="AO359" s="455"/>
      <c r="AP359" s="456"/>
      <c r="AQ359" s="456"/>
      <c r="AR359" s="456"/>
      <c r="AS359" s="456"/>
      <c r="AT359" s="456"/>
      <c r="AU359" s="456"/>
      <c r="AV359" s="456"/>
      <c r="AW359" s="456"/>
      <c r="AX359" s="456"/>
      <c r="AY359" s="456"/>
      <c r="AZ359" s="456"/>
      <c r="BA359" s="456"/>
      <c r="BB359" s="456"/>
      <c r="BC359" s="456"/>
      <c r="BD359" s="456"/>
      <c r="BE359" s="456"/>
      <c r="BF359" s="456"/>
      <c r="BG359" s="457"/>
      <c r="BH359" s="458"/>
      <c r="BI359" s="459"/>
      <c r="BJ359" s="459"/>
      <c r="BK359" s="459"/>
      <c r="BL359" s="459"/>
      <c r="BM359" s="460"/>
      <c r="BN359" s="216"/>
      <c r="BO359" s="216"/>
      <c r="BP359" s="1"/>
      <c r="BQ359" s="120">
        <f>IF($F$3="","",IF(N359=$F$3,COUNTIF(BQ$23:BQ358,"&gt;0")+1,0))</f>
        <v>0</v>
      </c>
      <c r="BR359" s="1"/>
      <c r="BS359" s="20" t="str">
        <f>IF($N359="","",IF(VLOOKUP(VLOOKUP($N359,IMPOSTAZIONI!$E$6:$I$13,5,FALSE),IMPOSTAZIONI!$B$25:$N$32,3,FALSE)=0,"",VLOOKUP(VLOOKUP($N359,IMPOSTAZIONI!$E$6:$I$13,5,FALSE),IMPOSTAZIONI!$B$25:$N$32,3,FALSE)))</f>
        <v/>
      </c>
      <c r="BT359" s="20" t="str">
        <f>IF($N359="","",IF(VLOOKUP(VLOOKUP($N359,IMPOSTAZIONI!$E$6:$I$13,5,FALSE),IMPOSTAZIONI!$B$25:$N$32,6,FALSE)=0,"",VLOOKUP(VLOOKUP($N359,IMPOSTAZIONI!$E$6:$I$13,5,FALSE),IMPOSTAZIONI!$B$25:$N$32,6,FALSE)))</f>
        <v/>
      </c>
      <c r="BU359" s="20" t="str">
        <f>IF($N359="","",IF(VLOOKUP(VLOOKUP($N359,IMPOSTAZIONI!$E$6:$I$13,5,FALSE),IMPOSTAZIONI!$B$25:$N$32,9,FALSE)=0,"",VLOOKUP(VLOOKUP($N359,IMPOSTAZIONI!$E$6:$I$13,5,FALSE),IMPOSTAZIONI!$B$25:$N$32,9,FALSE)))</f>
        <v/>
      </c>
      <c r="BV359" s="20" t="str">
        <f>IF($N359="","",IF(VLOOKUP(VLOOKUP($N359,IMPOSTAZIONI!$E$6:$I$13,5,FALSE),IMPOSTAZIONI!$B$25:$N$32,12,FALSE)=0,"",VLOOKUP(VLOOKUP($N359,IMPOSTAZIONI!$E$6:$I$13,5,FALSE),IMPOSTAZIONI!$B$25:$N$32,12,FALSE)))</f>
        <v/>
      </c>
      <c r="BW359" s="221" t="str">
        <f t="shared" si="121"/>
        <v/>
      </c>
      <c r="BX359" s="221" t="str">
        <f t="shared" si="127"/>
        <v/>
      </c>
      <c r="BY359" s="221">
        <f t="shared" si="128"/>
        <v>0</v>
      </c>
      <c r="BZ359" s="231">
        <f t="shared" si="129"/>
        <v>0</v>
      </c>
      <c r="CA359" s="246">
        <f t="shared" si="130"/>
        <v>0</v>
      </c>
      <c r="CB359" s="246">
        <f t="shared" si="122"/>
        <v>0</v>
      </c>
      <c r="CC359" s="246" t="str">
        <f t="shared" si="123"/>
        <v/>
      </c>
      <c r="CD359" s="246">
        <f t="shared" si="131"/>
        <v>5</v>
      </c>
      <c r="CE359" s="246">
        <f t="shared" si="124"/>
        <v>0</v>
      </c>
      <c r="CF359" s="276">
        <f t="shared" si="132"/>
        <v>0</v>
      </c>
      <c r="CG359" s="277">
        <f t="shared" si="132"/>
        <v>0</v>
      </c>
      <c r="CH359" s="277">
        <f t="shared" si="132"/>
        <v>0</v>
      </c>
      <c r="CI359" s="278">
        <f t="shared" si="132"/>
        <v>0</v>
      </c>
      <c r="CJ359" s="280">
        <f t="shared" si="125"/>
        <v>0</v>
      </c>
      <c r="CK359" s="232">
        <f t="shared" si="126"/>
        <v>0</v>
      </c>
      <c r="CL359" s="1"/>
    </row>
    <row r="360" spans="1:90" ht="18" customHeight="1">
      <c r="A360" s="1"/>
      <c r="B360" s="1"/>
      <c r="C360" s="216"/>
      <c r="D360" s="287" t="str">
        <f t="shared" si="119"/>
        <v/>
      </c>
      <c r="E360" s="449" t="str">
        <f t="shared" si="120"/>
        <v/>
      </c>
      <c r="F360" s="450"/>
      <c r="G360" s="451"/>
      <c r="H360" s="452"/>
      <c r="I360" s="453"/>
      <c r="J360" s="453"/>
      <c r="K360" s="453"/>
      <c r="L360" s="453"/>
      <c r="M360" s="454"/>
      <c r="N360" s="455"/>
      <c r="O360" s="456"/>
      <c r="P360" s="456"/>
      <c r="Q360" s="456"/>
      <c r="R360" s="456"/>
      <c r="S360" s="456"/>
      <c r="T360" s="456"/>
      <c r="U360" s="456"/>
      <c r="V360" s="456"/>
      <c r="W360" s="456"/>
      <c r="X360" s="456"/>
      <c r="Y360" s="456"/>
      <c r="Z360" s="456"/>
      <c r="AA360" s="456"/>
      <c r="AB360" s="456"/>
      <c r="AC360" s="456"/>
      <c r="AD360" s="456"/>
      <c r="AE360" s="457"/>
      <c r="AF360" s="455"/>
      <c r="AG360" s="456"/>
      <c r="AH360" s="456"/>
      <c r="AI360" s="456"/>
      <c r="AJ360" s="456"/>
      <c r="AK360" s="456"/>
      <c r="AL360" s="456"/>
      <c r="AM360" s="456"/>
      <c r="AN360" s="457"/>
      <c r="AO360" s="455"/>
      <c r="AP360" s="456"/>
      <c r="AQ360" s="456"/>
      <c r="AR360" s="456"/>
      <c r="AS360" s="456"/>
      <c r="AT360" s="456"/>
      <c r="AU360" s="456"/>
      <c r="AV360" s="456"/>
      <c r="AW360" s="456"/>
      <c r="AX360" s="456"/>
      <c r="AY360" s="456"/>
      <c r="AZ360" s="456"/>
      <c r="BA360" s="456"/>
      <c r="BB360" s="456"/>
      <c r="BC360" s="456"/>
      <c r="BD360" s="456"/>
      <c r="BE360" s="456"/>
      <c r="BF360" s="456"/>
      <c r="BG360" s="457"/>
      <c r="BH360" s="458"/>
      <c r="BI360" s="459"/>
      <c r="BJ360" s="459"/>
      <c r="BK360" s="459"/>
      <c r="BL360" s="459"/>
      <c r="BM360" s="460"/>
      <c r="BN360" s="216"/>
      <c r="BO360" s="216"/>
      <c r="BP360" s="1"/>
      <c r="BQ360" s="120">
        <f>IF($F$3="","",IF(N360=$F$3,COUNTIF(BQ$23:BQ359,"&gt;0")+1,0))</f>
        <v>0</v>
      </c>
      <c r="BR360" s="1"/>
      <c r="BS360" s="20" t="str">
        <f>IF($N360="","",IF(VLOOKUP(VLOOKUP($N360,IMPOSTAZIONI!$E$6:$I$13,5,FALSE),IMPOSTAZIONI!$B$25:$N$32,3,FALSE)=0,"",VLOOKUP(VLOOKUP($N360,IMPOSTAZIONI!$E$6:$I$13,5,FALSE),IMPOSTAZIONI!$B$25:$N$32,3,FALSE)))</f>
        <v/>
      </c>
      <c r="BT360" s="20" t="str">
        <f>IF($N360="","",IF(VLOOKUP(VLOOKUP($N360,IMPOSTAZIONI!$E$6:$I$13,5,FALSE),IMPOSTAZIONI!$B$25:$N$32,6,FALSE)=0,"",VLOOKUP(VLOOKUP($N360,IMPOSTAZIONI!$E$6:$I$13,5,FALSE),IMPOSTAZIONI!$B$25:$N$32,6,FALSE)))</f>
        <v/>
      </c>
      <c r="BU360" s="20" t="str">
        <f>IF($N360="","",IF(VLOOKUP(VLOOKUP($N360,IMPOSTAZIONI!$E$6:$I$13,5,FALSE),IMPOSTAZIONI!$B$25:$N$32,9,FALSE)=0,"",VLOOKUP(VLOOKUP($N360,IMPOSTAZIONI!$E$6:$I$13,5,FALSE),IMPOSTAZIONI!$B$25:$N$32,9,FALSE)))</f>
        <v/>
      </c>
      <c r="BV360" s="20" t="str">
        <f>IF($N360="","",IF(VLOOKUP(VLOOKUP($N360,IMPOSTAZIONI!$E$6:$I$13,5,FALSE),IMPOSTAZIONI!$B$25:$N$32,12,FALSE)=0,"",VLOOKUP(VLOOKUP($N360,IMPOSTAZIONI!$E$6:$I$13,5,FALSE),IMPOSTAZIONI!$B$25:$N$32,12,FALSE)))</f>
        <v/>
      </c>
      <c r="BW360" s="221" t="str">
        <f t="shared" si="121"/>
        <v/>
      </c>
      <c r="BX360" s="221" t="str">
        <f t="shared" si="127"/>
        <v/>
      </c>
      <c r="BY360" s="221">
        <f t="shared" si="128"/>
        <v>0</v>
      </c>
      <c r="BZ360" s="231">
        <f t="shared" si="129"/>
        <v>0</v>
      </c>
      <c r="CA360" s="246">
        <f t="shared" si="130"/>
        <v>0</v>
      </c>
      <c r="CB360" s="246">
        <f t="shared" si="122"/>
        <v>0</v>
      </c>
      <c r="CC360" s="246" t="str">
        <f t="shared" si="123"/>
        <v/>
      </c>
      <c r="CD360" s="246">
        <f t="shared" si="131"/>
        <v>5</v>
      </c>
      <c r="CE360" s="246">
        <f t="shared" si="124"/>
        <v>0</v>
      </c>
      <c r="CF360" s="276">
        <f t="shared" si="132"/>
        <v>0</v>
      </c>
      <c r="CG360" s="277">
        <f t="shared" si="132"/>
        <v>0</v>
      </c>
      <c r="CH360" s="277">
        <f t="shared" si="132"/>
        <v>0</v>
      </c>
      <c r="CI360" s="278">
        <f t="shared" si="132"/>
        <v>0</v>
      </c>
      <c r="CJ360" s="280">
        <f t="shared" si="125"/>
        <v>0</v>
      </c>
      <c r="CK360" s="232">
        <f t="shared" si="126"/>
        <v>0</v>
      </c>
      <c r="CL360" s="1"/>
    </row>
    <row r="361" spans="1:90" ht="18" customHeight="1">
      <c r="A361" s="1"/>
      <c r="B361" s="1"/>
      <c r="C361" s="216"/>
      <c r="D361" s="287" t="str">
        <f t="shared" si="119"/>
        <v/>
      </c>
      <c r="E361" s="449" t="str">
        <f t="shared" si="120"/>
        <v/>
      </c>
      <c r="F361" s="450"/>
      <c r="G361" s="451"/>
      <c r="H361" s="452"/>
      <c r="I361" s="453"/>
      <c r="J361" s="453"/>
      <c r="K361" s="453"/>
      <c r="L361" s="453"/>
      <c r="M361" s="454"/>
      <c r="N361" s="455"/>
      <c r="O361" s="456"/>
      <c r="P361" s="456"/>
      <c r="Q361" s="456"/>
      <c r="R361" s="456"/>
      <c r="S361" s="456"/>
      <c r="T361" s="456"/>
      <c r="U361" s="456"/>
      <c r="V361" s="456"/>
      <c r="W361" s="456"/>
      <c r="X361" s="456"/>
      <c r="Y361" s="456"/>
      <c r="Z361" s="456"/>
      <c r="AA361" s="456"/>
      <c r="AB361" s="456"/>
      <c r="AC361" s="456"/>
      <c r="AD361" s="456"/>
      <c r="AE361" s="457"/>
      <c r="AF361" s="455"/>
      <c r="AG361" s="456"/>
      <c r="AH361" s="456"/>
      <c r="AI361" s="456"/>
      <c r="AJ361" s="456"/>
      <c r="AK361" s="456"/>
      <c r="AL361" s="456"/>
      <c r="AM361" s="456"/>
      <c r="AN361" s="457"/>
      <c r="AO361" s="455"/>
      <c r="AP361" s="456"/>
      <c r="AQ361" s="456"/>
      <c r="AR361" s="456"/>
      <c r="AS361" s="456"/>
      <c r="AT361" s="456"/>
      <c r="AU361" s="456"/>
      <c r="AV361" s="456"/>
      <c r="AW361" s="456"/>
      <c r="AX361" s="456"/>
      <c r="AY361" s="456"/>
      <c r="AZ361" s="456"/>
      <c r="BA361" s="456"/>
      <c r="BB361" s="456"/>
      <c r="BC361" s="456"/>
      <c r="BD361" s="456"/>
      <c r="BE361" s="456"/>
      <c r="BF361" s="456"/>
      <c r="BG361" s="457"/>
      <c r="BH361" s="458"/>
      <c r="BI361" s="459"/>
      <c r="BJ361" s="459"/>
      <c r="BK361" s="459"/>
      <c r="BL361" s="459"/>
      <c r="BM361" s="460"/>
      <c r="BN361" s="216"/>
      <c r="BO361" s="216"/>
      <c r="BP361" s="1"/>
      <c r="BQ361" s="120">
        <f>IF($F$3="","",IF(N361=$F$3,COUNTIF(BQ$23:BQ360,"&gt;0")+1,0))</f>
        <v>0</v>
      </c>
      <c r="BR361" s="1"/>
      <c r="BS361" s="20" t="str">
        <f>IF($N361="","",IF(VLOOKUP(VLOOKUP($N361,IMPOSTAZIONI!$E$6:$I$13,5,FALSE),IMPOSTAZIONI!$B$25:$N$32,3,FALSE)=0,"",VLOOKUP(VLOOKUP($N361,IMPOSTAZIONI!$E$6:$I$13,5,FALSE),IMPOSTAZIONI!$B$25:$N$32,3,FALSE)))</f>
        <v/>
      </c>
      <c r="BT361" s="20" t="str">
        <f>IF($N361="","",IF(VLOOKUP(VLOOKUP($N361,IMPOSTAZIONI!$E$6:$I$13,5,FALSE),IMPOSTAZIONI!$B$25:$N$32,6,FALSE)=0,"",VLOOKUP(VLOOKUP($N361,IMPOSTAZIONI!$E$6:$I$13,5,FALSE),IMPOSTAZIONI!$B$25:$N$32,6,FALSE)))</f>
        <v/>
      </c>
      <c r="BU361" s="20" t="str">
        <f>IF($N361="","",IF(VLOOKUP(VLOOKUP($N361,IMPOSTAZIONI!$E$6:$I$13,5,FALSE),IMPOSTAZIONI!$B$25:$N$32,9,FALSE)=0,"",VLOOKUP(VLOOKUP($N361,IMPOSTAZIONI!$E$6:$I$13,5,FALSE),IMPOSTAZIONI!$B$25:$N$32,9,FALSE)))</f>
        <v/>
      </c>
      <c r="BV361" s="20" t="str">
        <f>IF($N361="","",IF(VLOOKUP(VLOOKUP($N361,IMPOSTAZIONI!$E$6:$I$13,5,FALSE),IMPOSTAZIONI!$B$25:$N$32,12,FALSE)=0,"",VLOOKUP(VLOOKUP($N361,IMPOSTAZIONI!$E$6:$I$13,5,FALSE),IMPOSTAZIONI!$B$25:$N$32,12,FALSE)))</f>
        <v/>
      </c>
      <c r="BW361" s="221" t="str">
        <f t="shared" si="121"/>
        <v/>
      </c>
      <c r="BX361" s="221" t="str">
        <f t="shared" si="127"/>
        <v/>
      </c>
      <c r="BY361" s="221">
        <f t="shared" si="128"/>
        <v>0</v>
      </c>
      <c r="BZ361" s="231">
        <f t="shared" si="129"/>
        <v>0</v>
      </c>
      <c r="CA361" s="246">
        <f t="shared" si="130"/>
        <v>0</v>
      </c>
      <c r="CB361" s="246">
        <f t="shared" si="122"/>
        <v>0</v>
      </c>
      <c r="CC361" s="246" t="str">
        <f t="shared" si="123"/>
        <v/>
      </c>
      <c r="CD361" s="246">
        <f t="shared" si="131"/>
        <v>5</v>
      </c>
      <c r="CE361" s="246">
        <f t="shared" si="124"/>
        <v>0</v>
      </c>
      <c r="CF361" s="276">
        <f t="shared" si="132"/>
        <v>0</v>
      </c>
      <c r="CG361" s="277">
        <f t="shared" si="132"/>
        <v>0</v>
      </c>
      <c r="CH361" s="277">
        <f t="shared" si="132"/>
        <v>0</v>
      </c>
      <c r="CI361" s="278">
        <f t="shared" si="132"/>
        <v>0</v>
      </c>
      <c r="CJ361" s="280">
        <f t="shared" si="125"/>
        <v>0</v>
      </c>
      <c r="CK361" s="232">
        <f t="shared" si="126"/>
        <v>0</v>
      </c>
      <c r="CL361" s="1"/>
    </row>
    <row r="362" spans="1:90" ht="18" customHeight="1">
      <c r="A362" s="1"/>
      <c r="B362" s="1"/>
      <c r="C362" s="216"/>
      <c r="D362" s="287" t="str">
        <f t="shared" si="119"/>
        <v/>
      </c>
      <c r="E362" s="449" t="str">
        <f t="shared" si="120"/>
        <v/>
      </c>
      <c r="F362" s="450"/>
      <c r="G362" s="451"/>
      <c r="H362" s="452"/>
      <c r="I362" s="453"/>
      <c r="J362" s="453"/>
      <c r="K362" s="453"/>
      <c r="L362" s="453"/>
      <c r="M362" s="454"/>
      <c r="N362" s="455"/>
      <c r="O362" s="456"/>
      <c r="P362" s="456"/>
      <c r="Q362" s="456"/>
      <c r="R362" s="456"/>
      <c r="S362" s="456"/>
      <c r="T362" s="456"/>
      <c r="U362" s="456"/>
      <c r="V362" s="456"/>
      <c r="W362" s="456"/>
      <c r="X362" s="456"/>
      <c r="Y362" s="456"/>
      <c r="Z362" s="456"/>
      <c r="AA362" s="456"/>
      <c r="AB362" s="456"/>
      <c r="AC362" s="456"/>
      <c r="AD362" s="456"/>
      <c r="AE362" s="457"/>
      <c r="AF362" s="455"/>
      <c r="AG362" s="456"/>
      <c r="AH362" s="456"/>
      <c r="AI362" s="456"/>
      <c r="AJ362" s="456"/>
      <c r="AK362" s="456"/>
      <c r="AL362" s="456"/>
      <c r="AM362" s="456"/>
      <c r="AN362" s="457"/>
      <c r="AO362" s="455"/>
      <c r="AP362" s="456"/>
      <c r="AQ362" s="456"/>
      <c r="AR362" s="456"/>
      <c r="AS362" s="456"/>
      <c r="AT362" s="456"/>
      <c r="AU362" s="456"/>
      <c r="AV362" s="456"/>
      <c r="AW362" s="456"/>
      <c r="AX362" s="456"/>
      <c r="AY362" s="456"/>
      <c r="AZ362" s="456"/>
      <c r="BA362" s="456"/>
      <c r="BB362" s="456"/>
      <c r="BC362" s="456"/>
      <c r="BD362" s="456"/>
      <c r="BE362" s="456"/>
      <c r="BF362" s="456"/>
      <c r="BG362" s="457"/>
      <c r="BH362" s="458"/>
      <c r="BI362" s="459"/>
      <c r="BJ362" s="459"/>
      <c r="BK362" s="459"/>
      <c r="BL362" s="459"/>
      <c r="BM362" s="460"/>
      <c r="BN362" s="216"/>
      <c r="BO362" s="216"/>
      <c r="BP362" s="1"/>
      <c r="BQ362" s="120">
        <f>IF($F$3="","",IF(N362=$F$3,COUNTIF(BQ$23:BQ361,"&gt;0")+1,0))</f>
        <v>0</v>
      </c>
      <c r="BR362" s="1"/>
      <c r="BS362" s="20" t="str">
        <f>IF($N362="","",IF(VLOOKUP(VLOOKUP($N362,IMPOSTAZIONI!$E$6:$I$13,5,FALSE),IMPOSTAZIONI!$B$25:$N$32,3,FALSE)=0,"",VLOOKUP(VLOOKUP($N362,IMPOSTAZIONI!$E$6:$I$13,5,FALSE),IMPOSTAZIONI!$B$25:$N$32,3,FALSE)))</f>
        <v/>
      </c>
      <c r="BT362" s="20" t="str">
        <f>IF($N362="","",IF(VLOOKUP(VLOOKUP($N362,IMPOSTAZIONI!$E$6:$I$13,5,FALSE),IMPOSTAZIONI!$B$25:$N$32,6,FALSE)=0,"",VLOOKUP(VLOOKUP($N362,IMPOSTAZIONI!$E$6:$I$13,5,FALSE),IMPOSTAZIONI!$B$25:$N$32,6,FALSE)))</f>
        <v/>
      </c>
      <c r="BU362" s="20" t="str">
        <f>IF($N362="","",IF(VLOOKUP(VLOOKUP($N362,IMPOSTAZIONI!$E$6:$I$13,5,FALSE),IMPOSTAZIONI!$B$25:$N$32,9,FALSE)=0,"",VLOOKUP(VLOOKUP($N362,IMPOSTAZIONI!$E$6:$I$13,5,FALSE),IMPOSTAZIONI!$B$25:$N$32,9,FALSE)))</f>
        <v/>
      </c>
      <c r="BV362" s="20" t="str">
        <f>IF($N362="","",IF(VLOOKUP(VLOOKUP($N362,IMPOSTAZIONI!$E$6:$I$13,5,FALSE),IMPOSTAZIONI!$B$25:$N$32,12,FALSE)=0,"",VLOOKUP(VLOOKUP($N362,IMPOSTAZIONI!$E$6:$I$13,5,FALSE),IMPOSTAZIONI!$B$25:$N$32,12,FALSE)))</f>
        <v/>
      </c>
      <c r="BW362" s="221" t="str">
        <f t="shared" si="121"/>
        <v/>
      </c>
      <c r="BX362" s="221" t="str">
        <f t="shared" si="127"/>
        <v/>
      </c>
      <c r="BY362" s="221">
        <f t="shared" si="128"/>
        <v>0</v>
      </c>
      <c r="BZ362" s="231">
        <f t="shared" si="129"/>
        <v>0</v>
      </c>
      <c r="CA362" s="246">
        <f t="shared" si="130"/>
        <v>0</v>
      </c>
      <c r="CB362" s="246">
        <f t="shared" si="122"/>
        <v>0</v>
      </c>
      <c r="CC362" s="246" t="str">
        <f t="shared" si="123"/>
        <v/>
      </c>
      <c r="CD362" s="246">
        <f t="shared" si="131"/>
        <v>5</v>
      </c>
      <c r="CE362" s="246">
        <f t="shared" si="124"/>
        <v>0</v>
      </c>
      <c r="CF362" s="276">
        <f t="shared" si="132"/>
        <v>0</v>
      </c>
      <c r="CG362" s="277">
        <f t="shared" si="132"/>
        <v>0</v>
      </c>
      <c r="CH362" s="277">
        <f t="shared" si="132"/>
        <v>0</v>
      </c>
      <c r="CI362" s="278">
        <f t="shared" si="132"/>
        <v>0</v>
      </c>
      <c r="CJ362" s="280">
        <f t="shared" si="125"/>
        <v>0</v>
      </c>
      <c r="CK362" s="232">
        <f t="shared" si="126"/>
        <v>0</v>
      </c>
      <c r="CL362" s="1"/>
    </row>
    <row r="363" spans="1:90" ht="18" customHeight="1">
      <c r="A363" s="1"/>
      <c r="B363" s="1"/>
      <c r="C363" s="216"/>
      <c r="D363" s="287" t="str">
        <f t="shared" si="119"/>
        <v/>
      </c>
      <c r="E363" s="449" t="str">
        <f t="shared" si="120"/>
        <v/>
      </c>
      <c r="F363" s="450"/>
      <c r="G363" s="451"/>
      <c r="H363" s="452"/>
      <c r="I363" s="453"/>
      <c r="J363" s="453"/>
      <c r="K363" s="453"/>
      <c r="L363" s="453"/>
      <c r="M363" s="454"/>
      <c r="N363" s="455"/>
      <c r="O363" s="456"/>
      <c r="P363" s="456"/>
      <c r="Q363" s="456"/>
      <c r="R363" s="456"/>
      <c r="S363" s="456"/>
      <c r="T363" s="456"/>
      <c r="U363" s="456"/>
      <c r="V363" s="456"/>
      <c r="W363" s="456"/>
      <c r="X363" s="456"/>
      <c r="Y363" s="456"/>
      <c r="Z363" s="456"/>
      <c r="AA363" s="456"/>
      <c r="AB363" s="456"/>
      <c r="AC363" s="456"/>
      <c r="AD363" s="456"/>
      <c r="AE363" s="457"/>
      <c r="AF363" s="455"/>
      <c r="AG363" s="456"/>
      <c r="AH363" s="456"/>
      <c r="AI363" s="456"/>
      <c r="AJ363" s="456"/>
      <c r="AK363" s="456"/>
      <c r="AL363" s="456"/>
      <c r="AM363" s="456"/>
      <c r="AN363" s="457"/>
      <c r="AO363" s="455"/>
      <c r="AP363" s="456"/>
      <c r="AQ363" s="456"/>
      <c r="AR363" s="456"/>
      <c r="AS363" s="456"/>
      <c r="AT363" s="456"/>
      <c r="AU363" s="456"/>
      <c r="AV363" s="456"/>
      <c r="AW363" s="456"/>
      <c r="AX363" s="456"/>
      <c r="AY363" s="456"/>
      <c r="AZ363" s="456"/>
      <c r="BA363" s="456"/>
      <c r="BB363" s="456"/>
      <c r="BC363" s="456"/>
      <c r="BD363" s="456"/>
      <c r="BE363" s="456"/>
      <c r="BF363" s="456"/>
      <c r="BG363" s="457"/>
      <c r="BH363" s="458"/>
      <c r="BI363" s="459"/>
      <c r="BJ363" s="459"/>
      <c r="BK363" s="459"/>
      <c r="BL363" s="459"/>
      <c r="BM363" s="460"/>
      <c r="BN363" s="216"/>
      <c r="BO363" s="216"/>
      <c r="BP363" s="1"/>
      <c r="BQ363" s="120">
        <f>IF($F$3="","",IF(N363=$F$3,COUNTIF(BQ$23:BQ362,"&gt;0")+1,0))</f>
        <v>0</v>
      </c>
      <c r="BR363" s="1"/>
      <c r="BS363" s="20" t="str">
        <f>IF($N363="","",IF(VLOOKUP(VLOOKUP($N363,IMPOSTAZIONI!$E$6:$I$13,5,FALSE),IMPOSTAZIONI!$B$25:$N$32,3,FALSE)=0,"",VLOOKUP(VLOOKUP($N363,IMPOSTAZIONI!$E$6:$I$13,5,FALSE),IMPOSTAZIONI!$B$25:$N$32,3,FALSE)))</f>
        <v/>
      </c>
      <c r="BT363" s="20" t="str">
        <f>IF($N363="","",IF(VLOOKUP(VLOOKUP($N363,IMPOSTAZIONI!$E$6:$I$13,5,FALSE),IMPOSTAZIONI!$B$25:$N$32,6,FALSE)=0,"",VLOOKUP(VLOOKUP($N363,IMPOSTAZIONI!$E$6:$I$13,5,FALSE),IMPOSTAZIONI!$B$25:$N$32,6,FALSE)))</f>
        <v/>
      </c>
      <c r="BU363" s="20" t="str">
        <f>IF($N363="","",IF(VLOOKUP(VLOOKUP($N363,IMPOSTAZIONI!$E$6:$I$13,5,FALSE),IMPOSTAZIONI!$B$25:$N$32,9,FALSE)=0,"",VLOOKUP(VLOOKUP($N363,IMPOSTAZIONI!$E$6:$I$13,5,FALSE),IMPOSTAZIONI!$B$25:$N$32,9,FALSE)))</f>
        <v/>
      </c>
      <c r="BV363" s="20" t="str">
        <f>IF($N363="","",IF(VLOOKUP(VLOOKUP($N363,IMPOSTAZIONI!$E$6:$I$13,5,FALSE),IMPOSTAZIONI!$B$25:$N$32,12,FALSE)=0,"",VLOOKUP(VLOOKUP($N363,IMPOSTAZIONI!$E$6:$I$13,5,FALSE),IMPOSTAZIONI!$B$25:$N$32,12,FALSE)))</f>
        <v/>
      </c>
      <c r="BW363" s="221" t="str">
        <f t="shared" si="121"/>
        <v/>
      </c>
      <c r="BX363" s="221" t="str">
        <f t="shared" si="127"/>
        <v/>
      </c>
      <c r="BY363" s="221">
        <f t="shared" si="128"/>
        <v>0</v>
      </c>
      <c r="BZ363" s="231">
        <f t="shared" si="129"/>
        <v>0</v>
      </c>
      <c r="CA363" s="246">
        <f t="shared" si="130"/>
        <v>0</v>
      </c>
      <c r="CB363" s="246">
        <f t="shared" si="122"/>
        <v>0</v>
      </c>
      <c r="CC363" s="246" t="str">
        <f t="shared" si="123"/>
        <v/>
      </c>
      <c r="CD363" s="246">
        <f t="shared" si="131"/>
        <v>5</v>
      </c>
      <c r="CE363" s="246">
        <f t="shared" si="124"/>
        <v>0</v>
      </c>
      <c r="CF363" s="276">
        <f t="shared" ref="CF363:CI382" si="133">COUNTIF($CE$23:$CE$3022,CONCATENATE($CD363,CF$21))</f>
        <v>0</v>
      </c>
      <c r="CG363" s="277">
        <f t="shared" si="133"/>
        <v>0</v>
      </c>
      <c r="CH363" s="277">
        <f t="shared" si="133"/>
        <v>0</v>
      </c>
      <c r="CI363" s="278">
        <f t="shared" si="133"/>
        <v>0</v>
      </c>
      <c r="CJ363" s="280">
        <f t="shared" si="125"/>
        <v>0</v>
      </c>
      <c r="CK363" s="232">
        <f t="shared" si="126"/>
        <v>0</v>
      </c>
      <c r="CL363" s="1"/>
    </row>
    <row r="364" spans="1:90" ht="18" customHeight="1">
      <c r="A364" s="1"/>
      <c r="B364" s="1"/>
      <c r="C364" s="216"/>
      <c r="D364" s="287" t="str">
        <f t="shared" si="119"/>
        <v/>
      </c>
      <c r="E364" s="449" t="str">
        <f t="shared" si="120"/>
        <v/>
      </c>
      <c r="F364" s="450"/>
      <c r="G364" s="451"/>
      <c r="H364" s="452"/>
      <c r="I364" s="453"/>
      <c r="J364" s="453"/>
      <c r="K364" s="453"/>
      <c r="L364" s="453"/>
      <c r="M364" s="454"/>
      <c r="N364" s="455"/>
      <c r="O364" s="456"/>
      <c r="P364" s="456"/>
      <c r="Q364" s="456"/>
      <c r="R364" s="456"/>
      <c r="S364" s="456"/>
      <c r="T364" s="456"/>
      <c r="U364" s="456"/>
      <c r="V364" s="456"/>
      <c r="W364" s="456"/>
      <c r="X364" s="456"/>
      <c r="Y364" s="456"/>
      <c r="Z364" s="456"/>
      <c r="AA364" s="456"/>
      <c r="AB364" s="456"/>
      <c r="AC364" s="456"/>
      <c r="AD364" s="456"/>
      <c r="AE364" s="457"/>
      <c r="AF364" s="455"/>
      <c r="AG364" s="456"/>
      <c r="AH364" s="456"/>
      <c r="AI364" s="456"/>
      <c r="AJ364" s="456"/>
      <c r="AK364" s="456"/>
      <c r="AL364" s="456"/>
      <c r="AM364" s="456"/>
      <c r="AN364" s="457"/>
      <c r="AO364" s="455"/>
      <c r="AP364" s="456"/>
      <c r="AQ364" s="456"/>
      <c r="AR364" s="456"/>
      <c r="AS364" s="456"/>
      <c r="AT364" s="456"/>
      <c r="AU364" s="456"/>
      <c r="AV364" s="456"/>
      <c r="AW364" s="456"/>
      <c r="AX364" s="456"/>
      <c r="AY364" s="456"/>
      <c r="AZ364" s="456"/>
      <c r="BA364" s="456"/>
      <c r="BB364" s="456"/>
      <c r="BC364" s="456"/>
      <c r="BD364" s="456"/>
      <c r="BE364" s="456"/>
      <c r="BF364" s="456"/>
      <c r="BG364" s="457"/>
      <c r="BH364" s="458"/>
      <c r="BI364" s="459"/>
      <c r="BJ364" s="459"/>
      <c r="BK364" s="459"/>
      <c r="BL364" s="459"/>
      <c r="BM364" s="460"/>
      <c r="BN364" s="216"/>
      <c r="BO364" s="216"/>
      <c r="BP364" s="1"/>
      <c r="BQ364" s="120">
        <f>IF($F$3="","",IF(N364=$F$3,COUNTIF(BQ$23:BQ363,"&gt;0")+1,0))</f>
        <v>0</v>
      </c>
      <c r="BR364" s="1"/>
      <c r="BS364" s="20" t="str">
        <f>IF($N364="","",IF(VLOOKUP(VLOOKUP($N364,IMPOSTAZIONI!$E$6:$I$13,5,FALSE),IMPOSTAZIONI!$B$25:$N$32,3,FALSE)=0,"",VLOOKUP(VLOOKUP($N364,IMPOSTAZIONI!$E$6:$I$13,5,FALSE),IMPOSTAZIONI!$B$25:$N$32,3,FALSE)))</f>
        <v/>
      </c>
      <c r="BT364" s="20" t="str">
        <f>IF($N364="","",IF(VLOOKUP(VLOOKUP($N364,IMPOSTAZIONI!$E$6:$I$13,5,FALSE),IMPOSTAZIONI!$B$25:$N$32,6,FALSE)=0,"",VLOOKUP(VLOOKUP($N364,IMPOSTAZIONI!$E$6:$I$13,5,FALSE),IMPOSTAZIONI!$B$25:$N$32,6,FALSE)))</f>
        <v/>
      </c>
      <c r="BU364" s="20" t="str">
        <f>IF($N364="","",IF(VLOOKUP(VLOOKUP($N364,IMPOSTAZIONI!$E$6:$I$13,5,FALSE),IMPOSTAZIONI!$B$25:$N$32,9,FALSE)=0,"",VLOOKUP(VLOOKUP($N364,IMPOSTAZIONI!$E$6:$I$13,5,FALSE),IMPOSTAZIONI!$B$25:$N$32,9,FALSE)))</f>
        <v/>
      </c>
      <c r="BV364" s="20" t="str">
        <f>IF($N364="","",IF(VLOOKUP(VLOOKUP($N364,IMPOSTAZIONI!$E$6:$I$13,5,FALSE),IMPOSTAZIONI!$B$25:$N$32,12,FALSE)=0,"",VLOOKUP(VLOOKUP($N364,IMPOSTAZIONI!$E$6:$I$13,5,FALSE),IMPOSTAZIONI!$B$25:$N$32,12,FALSE)))</f>
        <v/>
      </c>
      <c r="BW364" s="221" t="str">
        <f t="shared" si="121"/>
        <v/>
      </c>
      <c r="BX364" s="221" t="str">
        <f t="shared" si="127"/>
        <v/>
      </c>
      <c r="BY364" s="221">
        <f t="shared" si="128"/>
        <v>0</v>
      </c>
      <c r="BZ364" s="231">
        <f t="shared" si="129"/>
        <v>0</v>
      </c>
      <c r="CA364" s="246">
        <f t="shared" si="130"/>
        <v>0</v>
      </c>
      <c r="CB364" s="246">
        <f t="shared" si="122"/>
        <v>0</v>
      </c>
      <c r="CC364" s="246" t="str">
        <f t="shared" si="123"/>
        <v/>
      </c>
      <c r="CD364" s="246">
        <f t="shared" si="131"/>
        <v>5</v>
      </c>
      <c r="CE364" s="246">
        <f t="shared" si="124"/>
        <v>0</v>
      </c>
      <c r="CF364" s="276">
        <f t="shared" si="133"/>
        <v>0</v>
      </c>
      <c r="CG364" s="277">
        <f t="shared" si="133"/>
        <v>0</v>
      </c>
      <c r="CH364" s="277">
        <f t="shared" si="133"/>
        <v>0</v>
      </c>
      <c r="CI364" s="278">
        <f t="shared" si="133"/>
        <v>0</v>
      </c>
      <c r="CJ364" s="280">
        <f t="shared" si="125"/>
        <v>0</v>
      </c>
      <c r="CK364" s="232">
        <f t="shared" si="126"/>
        <v>0</v>
      </c>
      <c r="CL364" s="1"/>
    </row>
    <row r="365" spans="1:90" ht="18" customHeight="1">
      <c r="A365" s="1"/>
      <c r="B365" s="1"/>
      <c r="C365" s="216"/>
      <c r="D365" s="287" t="str">
        <f t="shared" si="119"/>
        <v/>
      </c>
      <c r="E365" s="449" t="str">
        <f t="shared" si="120"/>
        <v/>
      </c>
      <c r="F365" s="450"/>
      <c r="G365" s="451"/>
      <c r="H365" s="452"/>
      <c r="I365" s="453"/>
      <c r="J365" s="453"/>
      <c r="K365" s="453"/>
      <c r="L365" s="453"/>
      <c r="M365" s="454"/>
      <c r="N365" s="455"/>
      <c r="O365" s="456"/>
      <c r="P365" s="456"/>
      <c r="Q365" s="456"/>
      <c r="R365" s="456"/>
      <c r="S365" s="456"/>
      <c r="T365" s="456"/>
      <c r="U365" s="456"/>
      <c r="V365" s="456"/>
      <c r="W365" s="456"/>
      <c r="X365" s="456"/>
      <c r="Y365" s="456"/>
      <c r="Z365" s="456"/>
      <c r="AA365" s="456"/>
      <c r="AB365" s="456"/>
      <c r="AC365" s="456"/>
      <c r="AD365" s="456"/>
      <c r="AE365" s="457"/>
      <c r="AF365" s="455"/>
      <c r="AG365" s="456"/>
      <c r="AH365" s="456"/>
      <c r="AI365" s="456"/>
      <c r="AJ365" s="456"/>
      <c r="AK365" s="456"/>
      <c r="AL365" s="456"/>
      <c r="AM365" s="456"/>
      <c r="AN365" s="457"/>
      <c r="AO365" s="455"/>
      <c r="AP365" s="456"/>
      <c r="AQ365" s="456"/>
      <c r="AR365" s="456"/>
      <c r="AS365" s="456"/>
      <c r="AT365" s="456"/>
      <c r="AU365" s="456"/>
      <c r="AV365" s="456"/>
      <c r="AW365" s="456"/>
      <c r="AX365" s="456"/>
      <c r="AY365" s="456"/>
      <c r="AZ365" s="456"/>
      <c r="BA365" s="456"/>
      <c r="BB365" s="456"/>
      <c r="BC365" s="456"/>
      <c r="BD365" s="456"/>
      <c r="BE365" s="456"/>
      <c r="BF365" s="456"/>
      <c r="BG365" s="457"/>
      <c r="BH365" s="458"/>
      <c r="BI365" s="459"/>
      <c r="BJ365" s="459"/>
      <c r="BK365" s="459"/>
      <c r="BL365" s="459"/>
      <c r="BM365" s="460"/>
      <c r="BN365" s="216"/>
      <c r="BO365" s="216"/>
      <c r="BP365" s="1"/>
      <c r="BQ365" s="120">
        <f>IF($F$3="","",IF(N365=$F$3,COUNTIF(BQ$23:BQ364,"&gt;0")+1,0))</f>
        <v>0</v>
      </c>
      <c r="BR365" s="1"/>
      <c r="BS365" s="20" t="str">
        <f>IF($N365="","",IF(VLOOKUP(VLOOKUP($N365,IMPOSTAZIONI!$E$6:$I$13,5,FALSE),IMPOSTAZIONI!$B$25:$N$32,3,FALSE)=0,"",VLOOKUP(VLOOKUP($N365,IMPOSTAZIONI!$E$6:$I$13,5,FALSE),IMPOSTAZIONI!$B$25:$N$32,3,FALSE)))</f>
        <v/>
      </c>
      <c r="BT365" s="20" t="str">
        <f>IF($N365="","",IF(VLOOKUP(VLOOKUP($N365,IMPOSTAZIONI!$E$6:$I$13,5,FALSE),IMPOSTAZIONI!$B$25:$N$32,6,FALSE)=0,"",VLOOKUP(VLOOKUP($N365,IMPOSTAZIONI!$E$6:$I$13,5,FALSE),IMPOSTAZIONI!$B$25:$N$32,6,FALSE)))</f>
        <v/>
      </c>
      <c r="BU365" s="20" t="str">
        <f>IF($N365="","",IF(VLOOKUP(VLOOKUP($N365,IMPOSTAZIONI!$E$6:$I$13,5,FALSE),IMPOSTAZIONI!$B$25:$N$32,9,FALSE)=0,"",VLOOKUP(VLOOKUP($N365,IMPOSTAZIONI!$E$6:$I$13,5,FALSE),IMPOSTAZIONI!$B$25:$N$32,9,FALSE)))</f>
        <v/>
      </c>
      <c r="BV365" s="20" t="str">
        <f>IF($N365="","",IF(VLOOKUP(VLOOKUP($N365,IMPOSTAZIONI!$E$6:$I$13,5,FALSE),IMPOSTAZIONI!$B$25:$N$32,12,FALSE)=0,"",VLOOKUP(VLOOKUP($N365,IMPOSTAZIONI!$E$6:$I$13,5,FALSE),IMPOSTAZIONI!$B$25:$N$32,12,FALSE)))</f>
        <v/>
      </c>
      <c r="BW365" s="221" t="str">
        <f t="shared" si="121"/>
        <v/>
      </c>
      <c r="BX365" s="221" t="str">
        <f t="shared" si="127"/>
        <v/>
      </c>
      <c r="BY365" s="221">
        <f t="shared" si="128"/>
        <v>0</v>
      </c>
      <c r="BZ365" s="231">
        <f t="shared" si="129"/>
        <v>0</v>
      </c>
      <c r="CA365" s="246">
        <f t="shared" si="130"/>
        <v>0</v>
      </c>
      <c r="CB365" s="246">
        <f t="shared" si="122"/>
        <v>0</v>
      </c>
      <c r="CC365" s="246" t="str">
        <f t="shared" si="123"/>
        <v/>
      </c>
      <c r="CD365" s="246">
        <f t="shared" si="131"/>
        <v>5</v>
      </c>
      <c r="CE365" s="246">
        <f t="shared" si="124"/>
        <v>0</v>
      </c>
      <c r="CF365" s="276">
        <f t="shared" si="133"/>
        <v>0</v>
      </c>
      <c r="CG365" s="277">
        <f t="shared" si="133"/>
        <v>0</v>
      </c>
      <c r="CH365" s="277">
        <f t="shared" si="133"/>
        <v>0</v>
      </c>
      <c r="CI365" s="278">
        <f t="shared" si="133"/>
        <v>0</v>
      </c>
      <c r="CJ365" s="280">
        <f t="shared" si="125"/>
        <v>0</v>
      </c>
      <c r="CK365" s="232">
        <f t="shared" si="126"/>
        <v>0</v>
      </c>
      <c r="CL365" s="1"/>
    </row>
    <row r="366" spans="1:90" ht="18" customHeight="1">
      <c r="A366" s="1"/>
      <c r="B366" s="1"/>
      <c r="C366" s="216"/>
      <c r="D366" s="287" t="str">
        <f t="shared" si="119"/>
        <v/>
      </c>
      <c r="E366" s="449" t="str">
        <f t="shared" si="120"/>
        <v/>
      </c>
      <c r="F366" s="450"/>
      <c r="G366" s="451"/>
      <c r="H366" s="452"/>
      <c r="I366" s="453"/>
      <c r="J366" s="453"/>
      <c r="K366" s="453"/>
      <c r="L366" s="453"/>
      <c r="M366" s="454"/>
      <c r="N366" s="455"/>
      <c r="O366" s="456"/>
      <c r="P366" s="456"/>
      <c r="Q366" s="456"/>
      <c r="R366" s="456"/>
      <c r="S366" s="456"/>
      <c r="T366" s="456"/>
      <c r="U366" s="456"/>
      <c r="V366" s="456"/>
      <c r="W366" s="456"/>
      <c r="X366" s="456"/>
      <c r="Y366" s="456"/>
      <c r="Z366" s="456"/>
      <c r="AA366" s="456"/>
      <c r="AB366" s="456"/>
      <c r="AC366" s="456"/>
      <c r="AD366" s="456"/>
      <c r="AE366" s="457"/>
      <c r="AF366" s="455"/>
      <c r="AG366" s="456"/>
      <c r="AH366" s="456"/>
      <c r="AI366" s="456"/>
      <c r="AJ366" s="456"/>
      <c r="AK366" s="456"/>
      <c r="AL366" s="456"/>
      <c r="AM366" s="456"/>
      <c r="AN366" s="457"/>
      <c r="AO366" s="455"/>
      <c r="AP366" s="456"/>
      <c r="AQ366" s="456"/>
      <c r="AR366" s="456"/>
      <c r="AS366" s="456"/>
      <c r="AT366" s="456"/>
      <c r="AU366" s="456"/>
      <c r="AV366" s="456"/>
      <c r="AW366" s="456"/>
      <c r="AX366" s="456"/>
      <c r="AY366" s="456"/>
      <c r="AZ366" s="456"/>
      <c r="BA366" s="456"/>
      <c r="BB366" s="456"/>
      <c r="BC366" s="456"/>
      <c r="BD366" s="456"/>
      <c r="BE366" s="456"/>
      <c r="BF366" s="456"/>
      <c r="BG366" s="457"/>
      <c r="BH366" s="458"/>
      <c r="BI366" s="459"/>
      <c r="BJ366" s="459"/>
      <c r="BK366" s="459"/>
      <c r="BL366" s="459"/>
      <c r="BM366" s="460"/>
      <c r="BN366" s="216"/>
      <c r="BO366" s="216"/>
      <c r="BP366" s="1"/>
      <c r="BQ366" s="120">
        <f>IF($F$3="","",IF(N366=$F$3,COUNTIF(BQ$23:BQ365,"&gt;0")+1,0))</f>
        <v>0</v>
      </c>
      <c r="BR366" s="1"/>
      <c r="BS366" s="20" t="str">
        <f>IF($N366="","",IF(VLOOKUP(VLOOKUP($N366,IMPOSTAZIONI!$E$6:$I$13,5,FALSE),IMPOSTAZIONI!$B$25:$N$32,3,FALSE)=0,"",VLOOKUP(VLOOKUP($N366,IMPOSTAZIONI!$E$6:$I$13,5,FALSE),IMPOSTAZIONI!$B$25:$N$32,3,FALSE)))</f>
        <v/>
      </c>
      <c r="BT366" s="20" t="str">
        <f>IF($N366="","",IF(VLOOKUP(VLOOKUP($N366,IMPOSTAZIONI!$E$6:$I$13,5,FALSE),IMPOSTAZIONI!$B$25:$N$32,6,FALSE)=0,"",VLOOKUP(VLOOKUP($N366,IMPOSTAZIONI!$E$6:$I$13,5,FALSE),IMPOSTAZIONI!$B$25:$N$32,6,FALSE)))</f>
        <v/>
      </c>
      <c r="BU366" s="20" t="str">
        <f>IF($N366="","",IF(VLOOKUP(VLOOKUP($N366,IMPOSTAZIONI!$E$6:$I$13,5,FALSE),IMPOSTAZIONI!$B$25:$N$32,9,FALSE)=0,"",VLOOKUP(VLOOKUP($N366,IMPOSTAZIONI!$E$6:$I$13,5,FALSE),IMPOSTAZIONI!$B$25:$N$32,9,FALSE)))</f>
        <v/>
      </c>
      <c r="BV366" s="20" t="str">
        <f>IF($N366="","",IF(VLOOKUP(VLOOKUP($N366,IMPOSTAZIONI!$E$6:$I$13,5,FALSE),IMPOSTAZIONI!$B$25:$N$32,12,FALSE)=0,"",VLOOKUP(VLOOKUP($N366,IMPOSTAZIONI!$E$6:$I$13,5,FALSE),IMPOSTAZIONI!$B$25:$N$32,12,FALSE)))</f>
        <v/>
      </c>
      <c r="BW366" s="221" t="str">
        <f t="shared" si="121"/>
        <v/>
      </c>
      <c r="BX366" s="221" t="str">
        <f t="shared" si="127"/>
        <v/>
      </c>
      <c r="BY366" s="221">
        <f t="shared" si="128"/>
        <v>0</v>
      </c>
      <c r="BZ366" s="231">
        <f t="shared" si="129"/>
        <v>0</v>
      </c>
      <c r="CA366" s="246">
        <f t="shared" si="130"/>
        <v>0</v>
      </c>
      <c r="CB366" s="246">
        <f t="shared" si="122"/>
        <v>0</v>
      </c>
      <c r="CC366" s="246" t="str">
        <f t="shared" si="123"/>
        <v/>
      </c>
      <c r="CD366" s="246">
        <f t="shared" si="131"/>
        <v>5</v>
      </c>
      <c r="CE366" s="246">
        <f t="shared" si="124"/>
        <v>0</v>
      </c>
      <c r="CF366" s="276">
        <f t="shared" si="133"/>
        <v>0</v>
      </c>
      <c r="CG366" s="277">
        <f t="shared" si="133"/>
        <v>0</v>
      </c>
      <c r="CH366" s="277">
        <f t="shared" si="133"/>
        <v>0</v>
      </c>
      <c r="CI366" s="278">
        <f t="shared" si="133"/>
        <v>0</v>
      </c>
      <c r="CJ366" s="280">
        <f t="shared" si="125"/>
        <v>0</v>
      </c>
      <c r="CK366" s="232">
        <f t="shared" si="126"/>
        <v>0</v>
      </c>
      <c r="CL366" s="1"/>
    </row>
    <row r="367" spans="1:90" ht="18" customHeight="1">
      <c r="A367" s="1"/>
      <c r="B367" s="1"/>
      <c r="C367" s="216"/>
      <c r="D367" s="287" t="str">
        <f t="shared" si="119"/>
        <v/>
      </c>
      <c r="E367" s="449" t="str">
        <f t="shared" si="120"/>
        <v/>
      </c>
      <c r="F367" s="450"/>
      <c r="G367" s="451"/>
      <c r="H367" s="452"/>
      <c r="I367" s="453"/>
      <c r="J367" s="453"/>
      <c r="K367" s="453"/>
      <c r="L367" s="453"/>
      <c r="M367" s="454"/>
      <c r="N367" s="455"/>
      <c r="O367" s="456"/>
      <c r="P367" s="456"/>
      <c r="Q367" s="456"/>
      <c r="R367" s="456"/>
      <c r="S367" s="456"/>
      <c r="T367" s="456"/>
      <c r="U367" s="456"/>
      <c r="V367" s="456"/>
      <c r="W367" s="456"/>
      <c r="X367" s="456"/>
      <c r="Y367" s="456"/>
      <c r="Z367" s="456"/>
      <c r="AA367" s="456"/>
      <c r="AB367" s="456"/>
      <c r="AC367" s="456"/>
      <c r="AD367" s="456"/>
      <c r="AE367" s="457"/>
      <c r="AF367" s="455"/>
      <c r="AG367" s="456"/>
      <c r="AH367" s="456"/>
      <c r="AI367" s="456"/>
      <c r="AJ367" s="456"/>
      <c r="AK367" s="456"/>
      <c r="AL367" s="456"/>
      <c r="AM367" s="456"/>
      <c r="AN367" s="457"/>
      <c r="AO367" s="455"/>
      <c r="AP367" s="456"/>
      <c r="AQ367" s="456"/>
      <c r="AR367" s="456"/>
      <c r="AS367" s="456"/>
      <c r="AT367" s="456"/>
      <c r="AU367" s="456"/>
      <c r="AV367" s="456"/>
      <c r="AW367" s="456"/>
      <c r="AX367" s="456"/>
      <c r="AY367" s="456"/>
      <c r="AZ367" s="456"/>
      <c r="BA367" s="456"/>
      <c r="BB367" s="456"/>
      <c r="BC367" s="456"/>
      <c r="BD367" s="456"/>
      <c r="BE367" s="456"/>
      <c r="BF367" s="456"/>
      <c r="BG367" s="457"/>
      <c r="BH367" s="458"/>
      <c r="BI367" s="459"/>
      <c r="BJ367" s="459"/>
      <c r="BK367" s="459"/>
      <c r="BL367" s="459"/>
      <c r="BM367" s="460"/>
      <c r="BN367" s="216"/>
      <c r="BO367" s="216"/>
      <c r="BP367" s="1"/>
      <c r="BQ367" s="120">
        <f>IF($F$3="","",IF(N367=$F$3,COUNTIF(BQ$23:BQ366,"&gt;0")+1,0))</f>
        <v>0</v>
      </c>
      <c r="BR367" s="1"/>
      <c r="BS367" s="20" t="str">
        <f>IF($N367="","",IF(VLOOKUP(VLOOKUP($N367,IMPOSTAZIONI!$E$6:$I$13,5,FALSE),IMPOSTAZIONI!$B$25:$N$32,3,FALSE)=0,"",VLOOKUP(VLOOKUP($N367,IMPOSTAZIONI!$E$6:$I$13,5,FALSE),IMPOSTAZIONI!$B$25:$N$32,3,FALSE)))</f>
        <v/>
      </c>
      <c r="BT367" s="20" t="str">
        <f>IF($N367="","",IF(VLOOKUP(VLOOKUP($N367,IMPOSTAZIONI!$E$6:$I$13,5,FALSE),IMPOSTAZIONI!$B$25:$N$32,6,FALSE)=0,"",VLOOKUP(VLOOKUP($N367,IMPOSTAZIONI!$E$6:$I$13,5,FALSE),IMPOSTAZIONI!$B$25:$N$32,6,FALSE)))</f>
        <v/>
      </c>
      <c r="BU367" s="20" t="str">
        <f>IF($N367="","",IF(VLOOKUP(VLOOKUP($N367,IMPOSTAZIONI!$E$6:$I$13,5,FALSE),IMPOSTAZIONI!$B$25:$N$32,9,FALSE)=0,"",VLOOKUP(VLOOKUP($N367,IMPOSTAZIONI!$E$6:$I$13,5,FALSE),IMPOSTAZIONI!$B$25:$N$32,9,FALSE)))</f>
        <v/>
      </c>
      <c r="BV367" s="20" t="str">
        <f>IF($N367="","",IF(VLOOKUP(VLOOKUP($N367,IMPOSTAZIONI!$E$6:$I$13,5,FALSE),IMPOSTAZIONI!$B$25:$N$32,12,FALSE)=0,"",VLOOKUP(VLOOKUP($N367,IMPOSTAZIONI!$E$6:$I$13,5,FALSE),IMPOSTAZIONI!$B$25:$N$32,12,FALSE)))</f>
        <v/>
      </c>
      <c r="BW367" s="221" t="str">
        <f t="shared" si="121"/>
        <v/>
      </c>
      <c r="BX367" s="221" t="str">
        <f t="shared" si="127"/>
        <v/>
      </c>
      <c r="BY367" s="221">
        <f t="shared" si="128"/>
        <v>0</v>
      </c>
      <c r="BZ367" s="231">
        <f t="shared" si="129"/>
        <v>0</v>
      </c>
      <c r="CA367" s="246">
        <f t="shared" si="130"/>
        <v>0</v>
      </c>
      <c r="CB367" s="246">
        <f t="shared" si="122"/>
        <v>0</v>
      </c>
      <c r="CC367" s="246" t="str">
        <f t="shared" si="123"/>
        <v/>
      </c>
      <c r="CD367" s="246">
        <f t="shared" si="131"/>
        <v>5</v>
      </c>
      <c r="CE367" s="246">
        <f t="shared" si="124"/>
        <v>0</v>
      </c>
      <c r="CF367" s="276">
        <f t="shared" si="133"/>
        <v>0</v>
      </c>
      <c r="CG367" s="277">
        <f t="shared" si="133"/>
        <v>0</v>
      </c>
      <c r="CH367" s="277">
        <f t="shared" si="133"/>
        <v>0</v>
      </c>
      <c r="CI367" s="278">
        <f t="shared" si="133"/>
        <v>0</v>
      </c>
      <c r="CJ367" s="280">
        <f t="shared" si="125"/>
        <v>0</v>
      </c>
      <c r="CK367" s="232">
        <f t="shared" si="126"/>
        <v>0</v>
      </c>
      <c r="CL367" s="1"/>
    </row>
    <row r="368" spans="1:90" ht="18" customHeight="1">
      <c r="A368" s="1"/>
      <c r="B368" s="1"/>
      <c r="C368" s="216"/>
      <c r="D368" s="287" t="str">
        <f t="shared" si="119"/>
        <v/>
      </c>
      <c r="E368" s="449" t="str">
        <f t="shared" si="120"/>
        <v/>
      </c>
      <c r="F368" s="450"/>
      <c r="G368" s="451"/>
      <c r="H368" s="452"/>
      <c r="I368" s="453"/>
      <c r="J368" s="453"/>
      <c r="K368" s="453"/>
      <c r="L368" s="453"/>
      <c r="M368" s="454"/>
      <c r="N368" s="455"/>
      <c r="O368" s="456"/>
      <c r="P368" s="456"/>
      <c r="Q368" s="456"/>
      <c r="R368" s="456"/>
      <c r="S368" s="456"/>
      <c r="T368" s="456"/>
      <c r="U368" s="456"/>
      <c r="V368" s="456"/>
      <c r="W368" s="456"/>
      <c r="X368" s="456"/>
      <c r="Y368" s="456"/>
      <c r="Z368" s="456"/>
      <c r="AA368" s="456"/>
      <c r="AB368" s="456"/>
      <c r="AC368" s="456"/>
      <c r="AD368" s="456"/>
      <c r="AE368" s="457"/>
      <c r="AF368" s="455"/>
      <c r="AG368" s="456"/>
      <c r="AH368" s="456"/>
      <c r="AI368" s="456"/>
      <c r="AJ368" s="456"/>
      <c r="AK368" s="456"/>
      <c r="AL368" s="456"/>
      <c r="AM368" s="456"/>
      <c r="AN368" s="457"/>
      <c r="AO368" s="455"/>
      <c r="AP368" s="456"/>
      <c r="AQ368" s="456"/>
      <c r="AR368" s="456"/>
      <c r="AS368" s="456"/>
      <c r="AT368" s="456"/>
      <c r="AU368" s="456"/>
      <c r="AV368" s="456"/>
      <c r="AW368" s="456"/>
      <c r="AX368" s="456"/>
      <c r="AY368" s="456"/>
      <c r="AZ368" s="456"/>
      <c r="BA368" s="456"/>
      <c r="BB368" s="456"/>
      <c r="BC368" s="456"/>
      <c r="BD368" s="456"/>
      <c r="BE368" s="456"/>
      <c r="BF368" s="456"/>
      <c r="BG368" s="457"/>
      <c r="BH368" s="458"/>
      <c r="BI368" s="459"/>
      <c r="BJ368" s="459"/>
      <c r="BK368" s="459"/>
      <c r="BL368" s="459"/>
      <c r="BM368" s="460"/>
      <c r="BN368" s="216"/>
      <c r="BO368" s="216"/>
      <c r="BP368" s="1"/>
      <c r="BQ368" s="120">
        <f>IF($F$3="","",IF(N368=$F$3,COUNTIF(BQ$23:BQ367,"&gt;0")+1,0))</f>
        <v>0</v>
      </c>
      <c r="BR368" s="1"/>
      <c r="BS368" s="20" t="str">
        <f>IF($N368="","",IF(VLOOKUP(VLOOKUP($N368,IMPOSTAZIONI!$E$6:$I$13,5,FALSE),IMPOSTAZIONI!$B$25:$N$32,3,FALSE)=0,"",VLOOKUP(VLOOKUP($N368,IMPOSTAZIONI!$E$6:$I$13,5,FALSE),IMPOSTAZIONI!$B$25:$N$32,3,FALSE)))</f>
        <v/>
      </c>
      <c r="BT368" s="20" t="str">
        <f>IF($N368="","",IF(VLOOKUP(VLOOKUP($N368,IMPOSTAZIONI!$E$6:$I$13,5,FALSE),IMPOSTAZIONI!$B$25:$N$32,6,FALSE)=0,"",VLOOKUP(VLOOKUP($N368,IMPOSTAZIONI!$E$6:$I$13,5,FALSE),IMPOSTAZIONI!$B$25:$N$32,6,FALSE)))</f>
        <v/>
      </c>
      <c r="BU368" s="20" t="str">
        <f>IF($N368="","",IF(VLOOKUP(VLOOKUP($N368,IMPOSTAZIONI!$E$6:$I$13,5,FALSE),IMPOSTAZIONI!$B$25:$N$32,9,FALSE)=0,"",VLOOKUP(VLOOKUP($N368,IMPOSTAZIONI!$E$6:$I$13,5,FALSE),IMPOSTAZIONI!$B$25:$N$32,9,FALSE)))</f>
        <v/>
      </c>
      <c r="BV368" s="20" t="str">
        <f>IF($N368="","",IF(VLOOKUP(VLOOKUP($N368,IMPOSTAZIONI!$E$6:$I$13,5,FALSE),IMPOSTAZIONI!$B$25:$N$32,12,FALSE)=0,"",VLOOKUP(VLOOKUP($N368,IMPOSTAZIONI!$E$6:$I$13,5,FALSE),IMPOSTAZIONI!$B$25:$N$32,12,FALSE)))</f>
        <v/>
      </c>
      <c r="BW368" s="221" t="str">
        <f t="shared" si="121"/>
        <v/>
      </c>
      <c r="BX368" s="221" t="str">
        <f t="shared" si="127"/>
        <v/>
      </c>
      <c r="BY368" s="221">
        <f t="shared" si="128"/>
        <v>0</v>
      </c>
      <c r="BZ368" s="231">
        <f t="shared" si="129"/>
        <v>0</v>
      </c>
      <c r="CA368" s="246">
        <f t="shared" si="130"/>
        <v>0</v>
      </c>
      <c r="CB368" s="246">
        <f t="shared" si="122"/>
        <v>0</v>
      </c>
      <c r="CC368" s="246" t="str">
        <f t="shared" si="123"/>
        <v/>
      </c>
      <c r="CD368" s="246">
        <f t="shared" si="131"/>
        <v>5</v>
      </c>
      <c r="CE368" s="246">
        <f t="shared" si="124"/>
        <v>0</v>
      </c>
      <c r="CF368" s="276">
        <f t="shared" si="133"/>
        <v>0</v>
      </c>
      <c r="CG368" s="277">
        <f t="shared" si="133"/>
        <v>0</v>
      </c>
      <c r="CH368" s="277">
        <f t="shared" si="133"/>
        <v>0</v>
      </c>
      <c r="CI368" s="278">
        <f t="shared" si="133"/>
        <v>0</v>
      </c>
      <c r="CJ368" s="280">
        <f t="shared" si="125"/>
        <v>0</v>
      </c>
      <c r="CK368" s="232">
        <f t="shared" si="126"/>
        <v>0</v>
      </c>
      <c r="CL368" s="1"/>
    </row>
    <row r="369" spans="1:90" ht="18" customHeight="1">
      <c r="A369" s="1"/>
      <c r="B369" s="1"/>
      <c r="C369" s="216"/>
      <c r="D369" s="287" t="str">
        <f t="shared" si="119"/>
        <v/>
      </c>
      <c r="E369" s="449" t="str">
        <f t="shared" si="120"/>
        <v/>
      </c>
      <c r="F369" s="450"/>
      <c r="G369" s="451"/>
      <c r="H369" s="452"/>
      <c r="I369" s="453"/>
      <c r="J369" s="453"/>
      <c r="K369" s="453"/>
      <c r="L369" s="453"/>
      <c r="M369" s="454"/>
      <c r="N369" s="455"/>
      <c r="O369" s="456"/>
      <c r="P369" s="456"/>
      <c r="Q369" s="456"/>
      <c r="R369" s="456"/>
      <c r="S369" s="456"/>
      <c r="T369" s="456"/>
      <c r="U369" s="456"/>
      <c r="V369" s="456"/>
      <c r="W369" s="456"/>
      <c r="X369" s="456"/>
      <c r="Y369" s="456"/>
      <c r="Z369" s="456"/>
      <c r="AA369" s="456"/>
      <c r="AB369" s="456"/>
      <c r="AC369" s="456"/>
      <c r="AD369" s="456"/>
      <c r="AE369" s="457"/>
      <c r="AF369" s="455"/>
      <c r="AG369" s="456"/>
      <c r="AH369" s="456"/>
      <c r="AI369" s="456"/>
      <c r="AJ369" s="456"/>
      <c r="AK369" s="456"/>
      <c r="AL369" s="456"/>
      <c r="AM369" s="456"/>
      <c r="AN369" s="457"/>
      <c r="AO369" s="455"/>
      <c r="AP369" s="456"/>
      <c r="AQ369" s="456"/>
      <c r="AR369" s="456"/>
      <c r="AS369" s="456"/>
      <c r="AT369" s="456"/>
      <c r="AU369" s="456"/>
      <c r="AV369" s="456"/>
      <c r="AW369" s="456"/>
      <c r="AX369" s="456"/>
      <c r="AY369" s="456"/>
      <c r="AZ369" s="456"/>
      <c r="BA369" s="456"/>
      <c r="BB369" s="456"/>
      <c r="BC369" s="456"/>
      <c r="BD369" s="456"/>
      <c r="BE369" s="456"/>
      <c r="BF369" s="456"/>
      <c r="BG369" s="457"/>
      <c r="BH369" s="458"/>
      <c r="BI369" s="459"/>
      <c r="BJ369" s="459"/>
      <c r="BK369" s="459"/>
      <c r="BL369" s="459"/>
      <c r="BM369" s="460"/>
      <c r="BN369" s="216"/>
      <c r="BO369" s="216"/>
      <c r="BP369" s="1"/>
      <c r="BQ369" s="120">
        <f>IF($F$3="","",IF(N369=$F$3,COUNTIF(BQ$23:BQ368,"&gt;0")+1,0))</f>
        <v>0</v>
      </c>
      <c r="BR369" s="1"/>
      <c r="BS369" s="20" t="str">
        <f>IF($N369="","",IF(VLOOKUP(VLOOKUP($N369,IMPOSTAZIONI!$E$6:$I$13,5,FALSE),IMPOSTAZIONI!$B$25:$N$32,3,FALSE)=0,"",VLOOKUP(VLOOKUP($N369,IMPOSTAZIONI!$E$6:$I$13,5,FALSE),IMPOSTAZIONI!$B$25:$N$32,3,FALSE)))</f>
        <v/>
      </c>
      <c r="BT369" s="20" t="str">
        <f>IF($N369="","",IF(VLOOKUP(VLOOKUP($N369,IMPOSTAZIONI!$E$6:$I$13,5,FALSE),IMPOSTAZIONI!$B$25:$N$32,6,FALSE)=0,"",VLOOKUP(VLOOKUP($N369,IMPOSTAZIONI!$E$6:$I$13,5,FALSE),IMPOSTAZIONI!$B$25:$N$32,6,FALSE)))</f>
        <v/>
      </c>
      <c r="BU369" s="20" t="str">
        <f>IF($N369="","",IF(VLOOKUP(VLOOKUP($N369,IMPOSTAZIONI!$E$6:$I$13,5,FALSE),IMPOSTAZIONI!$B$25:$N$32,9,FALSE)=0,"",VLOOKUP(VLOOKUP($N369,IMPOSTAZIONI!$E$6:$I$13,5,FALSE),IMPOSTAZIONI!$B$25:$N$32,9,FALSE)))</f>
        <v/>
      </c>
      <c r="BV369" s="20" t="str">
        <f>IF($N369="","",IF(VLOOKUP(VLOOKUP($N369,IMPOSTAZIONI!$E$6:$I$13,5,FALSE),IMPOSTAZIONI!$B$25:$N$32,12,FALSE)=0,"",VLOOKUP(VLOOKUP($N369,IMPOSTAZIONI!$E$6:$I$13,5,FALSE),IMPOSTAZIONI!$B$25:$N$32,12,FALSE)))</f>
        <v/>
      </c>
      <c r="BW369" s="221" t="str">
        <f t="shared" si="121"/>
        <v/>
      </c>
      <c r="BX369" s="221" t="str">
        <f t="shared" si="127"/>
        <v/>
      </c>
      <c r="BY369" s="221">
        <f t="shared" si="128"/>
        <v>0</v>
      </c>
      <c r="BZ369" s="231">
        <f t="shared" si="129"/>
        <v>0</v>
      </c>
      <c r="CA369" s="246">
        <f t="shared" si="130"/>
        <v>0</v>
      </c>
      <c r="CB369" s="246">
        <f t="shared" si="122"/>
        <v>0</v>
      </c>
      <c r="CC369" s="246" t="str">
        <f t="shared" si="123"/>
        <v/>
      </c>
      <c r="CD369" s="246">
        <f t="shared" si="131"/>
        <v>5</v>
      </c>
      <c r="CE369" s="246">
        <f t="shared" si="124"/>
        <v>0</v>
      </c>
      <c r="CF369" s="276">
        <f t="shared" si="133"/>
        <v>0</v>
      </c>
      <c r="CG369" s="277">
        <f t="shared" si="133"/>
        <v>0</v>
      </c>
      <c r="CH369" s="277">
        <f t="shared" si="133"/>
        <v>0</v>
      </c>
      <c r="CI369" s="278">
        <f t="shared" si="133"/>
        <v>0</v>
      </c>
      <c r="CJ369" s="280">
        <f t="shared" si="125"/>
        <v>0</v>
      </c>
      <c r="CK369" s="232">
        <f t="shared" si="126"/>
        <v>0</v>
      </c>
      <c r="CL369" s="1"/>
    </row>
    <row r="370" spans="1:90" ht="18" customHeight="1">
      <c r="A370" s="1"/>
      <c r="B370" s="1"/>
      <c r="C370" s="216"/>
      <c r="D370" s="287" t="str">
        <f t="shared" si="119"/>
        <v/>
      </c>
      <c r="E370" s="449" t="str">
        <f t="shared" si="120"/>
        <v/>
      </c>
      <c r="F370" s="450"/>
      <c r="G370" s="451"/>
      <c r="H370" s="452"/>
      <c r="I370" s="453"/>
      <c r="J370" s="453"/>
      <c r="K370" s="453"/>
      <c r="L370" s="453"/>
      <c r="M370" s="454"/>
      <c r="N370" s="455"/>
      <c r="O370" s="456"/>
      <c r="P370" s="456"/>
      <c r="Q370" s="456"/>
      <c r="R370" s="456"/>
      <c r="S370" s="456"/>
      <c r="T370" s="456"/>
      <c r="U370" s="456"/>
      <c r="V370" s="456"/>
      <c r="W370" s="456"/>
      <c r="X370" s="456"/>
      <c r="Y370" s="456"/>
      <c r="Z370" s="456"/>
      <c r="AA370" s="456"/>
      <c r="AB370" s="456"/>
      <c r="AC370" s="456"/>
      <c r="AD370" s="456"/>
      <c r="AE370" s="457"/>
      <c r="AF370" s="455"/>
      <c r="AG370" s="456"/>
      <c r="AH370" s="456"/>
      <c r="AI370" s="456"/>
      <c r="AJ370" s="456"/>
      <c r="AK370" s="456"/>
      <c r="AL370" s="456"/>
      <c r="AM370" s="456"/>
      <c r="AN370" s="457"/>
      <c r="AO370" s="455"/>
      <c r="AP370" s="456"/>
      <c r="AQ370" s="456"/>
      <c r="AR370" s="456"/>
      <c r="AS370" s="456"/>
      <c r="AT370" s="456"/>
      <c r="AU370" s="456"/>
      <c r="AV370" s="456"/>
      <c r="AW370" s="456"/>
      <c r="AX370" s="456"/>
      <c r="AY370" s="456"/>
      <c r="AZ370" s="456"/>
      <c r="BA370" s="456"/>
      <c r="BB370" s="456"/>
      <c r="BC370" s="456"/>
      <c r="BD370" s="456"/>
      <c r="BE370" s="456"/>
      <c r="BF370" s="456"/>
      <c r="BG370" s="457"/>
      <c r="BH370" s="458"/>
      <c r="BI370" s="459"/>
      <c r="BJ370" s="459"/>
      <c r="BK370" s="459"/>
      <c r="BL370" s="459"/>
      <c r="BM370" s="460"/>
      <c r="BN370" s="216"/>
      <c r="BO370" s="216"/>
      <c r="BP370" s="1"/>
      <c r="BQ370" s="120">
        <f>IF($F$3="","",IF(N370=$F$3,COUNTIF(BQ$23:BQ369,"&gt;0")+1,0))</f>
        <v>0</v>
      </c>
      <c r="BR370" s="1"/>
      <c r="BS370" s="20" t="str">
        <f>IF($N370="","",IF(VLOOKUP(VLOOKUP($N370,IMPOSTAZIONI!$E$6:$I$13,5,FALSE),IMPOSTAZIONI!$B$25:$N$32,3,FALSE)=0,"",VLOOKUP(VLOOKUP($N370,IMPOSTAZIONI!$E$6:$I$13,5,FALSE),IMPOSTAZIONI!$B$25:$N$32,3,FALSE)))</f>
        <v/>
      </c>
      <c r="BT370" s="20" t="str">
        <f>IF($N370="","",IF(VLOOKUP(VLOOKUP($N370,IMPOSTAZIONI!$E$6:$I$13,5,FALSE),IMPOSTAZIONI!$B$25:$N$32,6,FALSE)=0,"",VLOOKUP(VLOOKUP($N370,IMPOSTAZIONI!$E$6:$I$13,5,FALSE),IMPOSTAZIONI!$B$25:$N$32,6,FALSE)))</f>
        <v/>
      </c>
      <c r="BU370" s="20" t="str">
        <f>IF($N370="","",IF(VLOOKUP(VLOOKUP($N370,IMPOSTAZIONI!$E$6:$I$13,5,FALSE),IMPOSTAZIONI!$B$25:$N$32,9,FALSE)=0,"",VLOOKUP(VLOOKUP($N370,IMPOSTAZIONI!$E$6:$I$13,5,FALSE),IMPOSTAZIONI!$B$25:$N$32,9,FALSE)))</f>
        <v/>
      </c>
      <c r="BV370" s="20" t="str">
        <f>IF($N370="","",IF(VLOOKUP(VLOOKUP($N370,IMPOSTAZIONI!$E$6:$I$13,5,FALSE),IMPOSTAZIONI!$B$25:$N$32,12,FALSE)=0,"",VLOOKUP(VLOOKUP($N370,IMPOSTAZIONI!$E$6:$I$13,5,FALSE),IMPOSTAZIONI!$B$25:$N$32,12,FALSE)))</f>
        <v/>
      </c>
      <c r="BW370" s="221" t="str">
        <f t="shared" si="121"/>
        <v/>
      </c>
      <c r="BX370" s="221" t="str">
        <f t="shared" si="127"/>
        <v/>
      </c>
      <c r="BY370" s="221">
        <f t="shared" si="128"/>
        <v>0</v>
      </c>
      <c r="BZ370" s="231">
        <f t="shared" si="129"/>
        <v>0</v>
      </c>
      <c r="CA370" s="246">
        <f t="shared" si="130"/>
        <v>0</v>
      </c>
      <c r="CB370" s="246">
        <f t="shared" si="122"/>
        <v>0</v>
      </c>
      <c r="CC370" s="246" t="str">
        <f t="shared" si="123"/>
        <v/>
      </c>
      <c r="CD370" s="246">
        <f t="shared" si="131"/>
        <v>5</v>
      </c>
      <c r="CE370" s="246">
        <f t="shared" si="124"/>
        <v>0</v>
      </c>
      <c r="CF370" s="276">
        <f t="shared" si="133"/>
        <v>0</v>
      </c>
      <c r="CG370" s="277">
        <f t="shared" si="133"/>
        <v>0</v>
      </c>
      <c r="CH370" s="277">
        <f t="shared" si="133"/>
        <v>0</v>
      </c>
      <c r="CI370" s="278">
        <f t="shared" si="133"/>
        <v>0</v>
      </c>
      <c r="CJ370" s="280">
        <f t="shared" si="125"/>
        <v>0</v>
      </c>
      <c r="CK370" s="232">
        <f t="shared" si="126"/>
        <v>0</v>
      </c>
      <c r="CL370" s="1"/>
    </row>
    <row r="371" spans="1:90" ht="18" customHeight="1">
      <c r="A371" s="1"/>
      <c r="B371" s="1"/>
      <c r="C371" s="216"/>
      <c r="D371" s="287" t="str">
        <f t="shared" si="119"/>
        <v/>
      </c>
      <c r="E371" s="449" t="str">
        <f t="shared" si="120"/>
        <v/>
      </c>
      <c r="F371" s="450"/>
      <c r="G371" s="451"/>
      <c r="H371" s="452"/>
      <c r="I371" s="453"/>
      <c r="J371" s="453"/>
      <c r="K371" s="453"/>
      <c r="L371" s="453"/>
      <c r="M371" s="454"/>
      <c r="N371" s="455"/>
      <c r="O371" s="456"/>
      <c r="P371" s="456"/>
      <c r="Q371" s="456"/>
      <c r="R371" s="456"/>
      <c r="S371" s="456"/>
      <c r="T371" s="456"/>
      <c r="U371" s="456"/>
      <c r="V371" s="456"/>
      <c r="W371" s="456"/>
      <c r="X371" s="456"/>
      <c r="Y371" s="456"/>
      <c r="Z371" s="456"/>
      <c r="AA371" s="456"/>
      <c r="AB371" s="456"/>
      <c r="AC371" s="456"/>
      <c r="AD371" s="456"/>
      <c r="AE371" s="457"/>
      <c r="AF371" s="455"/>
      <c r="AG371" s="456"/>
      <c r="AH371" s="456"/>
      <c r="AI371" s="456"/>
      <c r="AJ371" s="456"/>
      <c r="AK371" s="456"/>
      <c r="AL371" s="456"/>
      <c r="AM371" s="456"/>
      <c r="AN371" s="457"/>
      <c r="AO371" s="455"/>
      <c r="AP371" s="456"/>
      <c r="AQ371" s="456"/>
      <c r="AR371" s="456"/>
      <c r="AS371" s="456"/>
      <c r="AT371" s="456"/>
      <c r="AU371" s="456"/>
      <c r="AV371" s="456"/>
      <c r="AW371" s="456"/>
      <c r="AX371" s="456"/>
      <c r="AY371" s="456"/>
      <c r="AZ371" s="456"/>
      <c r="BA371" s="456"/>
      <c r="BB371" s="456"/>
      <c r="BC371" s="456"/>
      <c r="BD371" s="456"/>
      <c r="BE371" s="456"/>
      <c r="BF371" s="456"/>
      <c r="BG371" s="457"/>
      <c r="BH371" s="458"/>
      <c r="BI371" s="459"/>
      <c r="BJ371" s="459"/>
      <c r="BK371" s="459"/>
      <c r="BL371" s="459"/>
      <c r="BM371" s="460"/>
      <c r="BN371" s="216"/>
      <c r="BO371" s="216"/>
      <c r="BP371" s="1"/>
      <c r="BQ371" s="120">
        <f>IF($F$3="","",IF(N371=$F$3,COUNTIF(BQ$23:BQ370,"&gt;0")+1,0))</f>
        <v>0</v>
      </c>
      <c r="BR371" s="1"/>
      <c r="BS371" s="20" t="str">
        <f>IF($N371="","",IF(VLOOKUP(VLOOKUP($N371,IMPOSTAZIONI!$E$6:$I$13,5,FALSE),IMPOSTAZIONI!$B$25:$N$32,3,FALSE)=0,"",VLOOKUP(VLOOKUP($N371,IMPOSTAZIONI!$E$6:$I$13,5,FALSE),IMPOSTAZIONI!$B$25:$N$32,3,FALSE)))</f>
        <v/>
      </c>
      <c r="BT371" s="20" t="str">
        <f>IF($N371="","",IF(VLOOKUP(VLOOKUP($N371,IMPOSTAZIONI!$E$6:$I$13,5,FALSE),IMPOSTAZIONI!$B$25:$N$32,6,FALSE)=0,"",VLOOKUP(VLOOKUP($N371,IMPOSTAZIONI!$E$6:$I$13,5,FALSE),IMPOSTAZIONI!$B$25:$N$32,6,FALSE)))</f>
        <v/>
      </c>
      <c r="BU371" s="20" t="str">
        <f>IF($N371="","",IF(VLOOKUP(VLOOKUP($N371,IMPOSTAZIONI!$E$6:$I$13,5,FALSE),IMPOSTAZIONI!$B$25:$N$32,9,FALSE)=0,"",VLOOKUP(VLOOKUP($N371,IMPOSTAZIONI!$E$6:$I$13,5,FALSE),IMPOSTAZIONI!$B$25:$N$32,9,FALSE)))</f>
        <v/>
      </c>
      <c r="BV371" s="20" t="str">
        <f>IF($N371="","",IF(VLOOKUP(VLOOKUP($N371,IMPOSTAZIONI!$E$6:$I$13,5,FALSE),IMPOSTAZIONI!$B$25:$N$32,12,FALSE)=0,"",VLOOKUP(VLOOKUP($N371,IMPOSTAZIONI!$E$6:$I$13,5,FALSE),IMPOSTAZIONI!$B$25:$N$32,12,FALSE)))</f>
        <v/>
      </c>
      <c r="BW371" s="221" t="str">
        <f t="shared" si="121"/>
        <v/>
      </c>
      <c r="BX371" s="221" t="str">
        <f t="shared" si="127"/>
        <v/>
      </c>
      <c r="BY371" s="221">
        <f t="shared" si="128"/>
        <v>0</v>
      </c>
      <c r="BZ371" s="231">
        <f t="shared" si="129"/>
        <v>0</v>
      </c>
      <c r="CA371" s="246">
        <f t="shared" si="130"/>
        <v>0</v>
      </c>
      <c r="CB371" s="246">
        <f t="shared" si="122"/>
        <v>0</v>
      </c>
      <c r="CC371" s="246" t="str">
        <f t="shared" si="123"/>
        <v/>
      </c>
      <c r="CD371" s="246">
        <f t="shared" si="131"/>
        <v>5</v>
      </c>
      <c r="CE371" s="246">
        <f t="shared" si="124"/>
        <v>0</v>
      </c>
      <c r="CF371" s="276">
        <f t="shared" si="133"/>
        <v>0</v>
      </c>
      <c r="CG371" s="277">
        <f t="shared" si="133"/>
        <v>0</v>
      </c>
      <c r="CH371" s="277">
        <f t="shared" si="133"/>
        <v>0</v>
      </c>
      <c r="CI371" s="278">
        <f t="shared" si="133"/>
        <v>0</v>
      </c>
      <c r="CJ371" s="280">
        <f t="shared" si="125"/>
        <v>0</v>
      </c>
      <c r="CK371" s="232">
        <f t="shared" si="126"/>
        <v>0</v>
      </c>
      <c r="CL371" s="1"/>
    </row>
    <row r="372" spans="1:90" ht="18" customHeight="1">
      <c r="A372" s="1"/>
      <c r="B372" s="1"/>
      <c r="C372" s="216"/>
      <c r="D372" s="287" t="str">
        <f t="shared" si="119"/>
        <v/>
      </c>
      <c r="E372" s="449" t="str">
        <f t="shared" si="120"/>
        <v/>
      </c>
      <c r="F372" s="450"/>
      <c r="G372" s="451"/>
      <c r="H372" s="452"/>
      <c r="I372" s="453"/>
      <c r="J372" s="453"/>
      <c r="K372" s="453"/>
      <c r="L372" s="453"/>
      <c r="M372" s="454"/>
      <c r="N372" s="455"/>
      <c r="O372" s="456"/>
      <c r="P372" s="456"/>
      <c r="Q372" s="456"/>
      <c r="R372" s="456"/>
      <c r="S372" s="456"/>
      <c r="T372" s="456"/>
      <c r="U372" s="456"/>
      <c r="V372" s="456"/>
      <c r="W372" s="456"/>
      <c r="X372" s="456"/>
      <c r="Y372" s="456"/>
      <c r="Z372" s="456"/>
      <c r="AA372" s="456"/>
      <c r="AB372" s="456"/>
      <c r="AC372" s="456"/>
      <c r="AD372" s="456"/>
      <c r="AE372" s="457"/>
      <c r="AF372" s="455"/>
      <c r="AG372" s="456"/>
      <c r="AH372" s="456"/>
      <c r="AI372" s="456"/>
      <c r="AJ372" s="456"/>
      <c r="AK372" s="456"/>
      <c r="AL372" s="456"/>
      <c r="AM372" s="456"/>
      <c r="AN372" s="457"/>
      <c r="AO372" s="455"/>
      <c r="AP372" s="456"/>
      <c r="AQ372" s="456"/>
      <c r="AR372" s="456"/>
      <c r="AS372" s="456"/>
      <c r="AT372" s="456"/>
      <c r="AU372" s="456"/>
      <c r="AV372" s="456"/>
      <c r="AW372" s="456"/>
      <c r="AX372" s="456"/>
      <c r="AY372" s="456"/>
      <c r="AZ372" s="456"/>
      <c r="BA372" s="456"/>
      <c r="BB372" s="456"/>
      <c r="BC372" s="456"/>
      <c r="BD372" s="456"/>
      <c r="BE372" s="456"/>
      <c r="BF372" s="456"/>
      <c r="BG372" s="457"/>
      <c r="BH372" s="458"/>
      <c r="BI372" s="459"/>
      <c r="BJ372" s="459"/>
      <c r="BK372" s="459"/>
      <c r="BL372" s="459"/>
      <c r="BM372" s="460"/>
      <c r="BN372" s="216"/>
      <c r="BO372" s="216"/>
      <c r="BP372" s="1"/>
      <c r="BQ372" s="120">
        <f>IF($F$3="","",IF(N372=$F$3,COUNTIF(BQ$23:BQ371,"&gt;0")+1,0))</f>
        <v>0</v>
      </c>
      <c r="BR372" s="1"/>
      <c r="BS372" s="20" t="str">
        <f>IF($N372="","",IF(VLOOKUP(VLOOKUP($N372,IMPOSTAZIONI!$E$6:$I$13,5,FALSE),IMPOSTAZIONI!$B$25:$N$32,3,FALSE)=0,"",VLOOKUP(VLOOKUP($N372,IMPOSTAZIONI!$E$6:$I$13,5,FALSE),IMPOSTAZIONI!$B$25:$N$32,3,FALSE)))</f>
        <v/>
      </c>
      <c r="BT372" s="20" t="str">
        <f>IF($N372="","",IF(VLOOKUP(VLOOKUP($N372,IMPOSTAZIONI!$E$6:$I$13,5,FALSE),IMPOSTAZIONI!$B$25:$N$32,6,FALSE)=0,"",VLOOKUP(VLOOKUP($N372,IMPOSTAZIONI!$E$6:$I$13,5,FALSE),IMPOSTAZIONI!$B$25:$N$32,6,FALSE)))</f>
        <v/>
      </c>
      <c r="BU372" s="20" t="str">
        <f>IF($N372="","",IF(VLOOKUP(VLOOKUP($N372,IMPOSTAZIONI!$E$6:$I$13,5,FALSE),IMPOSTAZIONI!$B$25:$N$32,9,FALSE)=0,"",VLOOKUP(VLOOKUP($N372,IMPOSTAZIONI!$E$6:$I$13,5,FALSE),IMPOSTAZIONI!$B$25:$N$32,9,FALSE)))</f>
        <v/>
      </c>
      <c r="BV372" s="20" t="str">
        <f>IF($N372="","",IF(VLOOKUP(VLOOKUP($N372,IMPOSTAZIONI!$E$6:$I$13,5,FALSE),IMPOSTAZIONI!$B$25:$N$32,12,FALSE)=0,"",VLOOKUP(VLOOKUP($N372,IMPOSTAZIONI!$E$6:$I$13,5,FALSE),IMPOSTAZIONI!$B$25:$N$32,12,FALSE)))</f>
        <v/>
      </c>
      <c r="BW372" s="221" t="str">
        <f t="shared" si="121"/>
        <v/>
      </c>
      <c r="BX372" s="221" t="str">
        <f t="shared" si="127"/>
        <v/>
      </c>
      <c r="BY372" s="221">
        <f t="shared" si="128"/>
        <v>0</v>
      </c>
      <c r="BZ372" s="231">
        <f t="shared" si="129"/>
        <v>0</v>
      </c>
      <c r="CA372" s="246">
        <f t="shared" si="130"/>
        <v>0</v>
      </c>
      <c r="CB372" s="246">
        <f t="shared" si="122"/>
        <v>0</v>
      </c>
      <c r="CC372" s="246" t="str">
        <f t="shared" si="123"/>
        <v/>
      </c>
      <c r="CD372" s="246">
        <f t="shared" si="131"/>
        <v>5</v>
      </c>
      <c r="CE372" s="246">
        <f t="shared" si="124"/>
        <v>0</v>
      </c>
      <c r="CF372" s="276">
        <f t="shared" si="133"/>
        <v>0</v>
      </c>
      <c r="CG372" s="277">
        <f t="shared" si="133"/>
        <v>0</v>
      </c>
      <c r="CH372" s="277">
        <f t="shared" si="133"/>
        <v>0</v>
      </c>
      <c r="CI372" s="278">
        <f t="shared" si="133"/>
        <v>0</v>
      </c>
      <c r="CJ372" s="280">
        <f t="shared" si="125"/>
        <v>0</v>
      </c>
      <c r="CK372" s="232">
        <f t="shared" si="126"/>
        <v>0</v>
      </c>
      <c r="CL372" s="1"/>
    </row>
    <row r="373" spans="1:90" ht="18" customHeight="1">
      <c r="A373" s="1"/>
      <c r="B373" s="1"/>
      <c r="C373" s="216"/>
      <c r="D373" s="287" t="str">
        <f t="shared" si="119"/>
        <v/>
      </c>
      <c r="E373" s="449" t="str">
        <f t="shared" si="120"/>
        <v/>
      </c>
      <c r="F373" s="450"/>
      <c r="G373" s="451"/>
      <c r="H373" s="452"/>
      <c r="I373" s="453"/>
      <c r="J373" s="453"/>
      <c r="K373" s="453"/>
      <c r="L373" s="453"/>
      <c r="M373" s="454"/>
      <c r="N373" s="455"/>
      <c r="O373" s="456"/>
      <c r="P373" s="456"/>
      <c r="Q373" s="456"/>
      <c r="R373" s="456"/>
      <c r="S373" s="456"/>
      <c r="T373" s="456"/>
      <c r="U373" s="456"/>
      <c r="V373" s="456"/>
      <c r="W373" s="456"/>
      <c r="X373" s="456"/>
      <c r="Y373" s="456"/>
      <c r="Z373" s="456"/>
      <c r="AA373" s="456"/>
      <c r="AB373" s="456"/>
      <c r="AC373" s="456"/>
      <c r="AD373" s="456"/>
      <c r="AE373" s="457"/>
      <c r="AF373" s="455"/>
      <c r="AG373" s="456"/>
      <c r="AH373" s="456"/>
      <c r="AI373" s="456"/>
      <c r="AJ373" s="456"/>
      <c r="AK373" s="456"/>
      <c r="AL373" s="456"/>
      <c r="AM373" s="456"/>
      <c r="AN373" s="457"/>
      <c r="AO373" s="455"/>
      <c r="AP373" s="456"/>
      <c r="AQ373" s="456"/>
      <c r="AR373" s="456"/>
      <c r="AS373" s="456"/>
      <c r="AT373" s="456"/>
      <c r="AU373" s="456"/>
      <c r="AV373" s="456"/>
      <c r="AW373" s="456"/>
      <c r="AX373" s="456"/>
      <c r="AY373" s="456"/>
      <c r="AZ373" s="456"/>
      <c r="BA373" s="456"/>
      <c r="BB373" s="456"/>
      <c r="BC373" s="456"/>
      <c r="BD373" s="456"/>
      <c r="BE373" s="456"/>
      <c r="BF373" s="456"/>
      <c r="BG373" s="457"/>
      <c r="BH373" s="458"/>
      <c r="BI373" s="459"/>
      <c r="BJ373" s="459"/>
      <c r="BK373" s="459"/>
      <c r="BL373" s="459"/>
      <c r="BM373" s="460"/>
      <c r="BN373" s="216"/>
      <c r="BO373" s="216"/>
      <c r="BP373" s="1"/>
      <c r="BQ373" s="120">
        <f>IF($F$3="","",IF(N373=$F$3,COUNTIF(BQ$23:BQ372,"&gt;0")+1,0))</f>
        <v>0</v>
      </c>
      <c r="BR373" s="1"/>
      <c r="BS373" s="20" t="str">
        <f>IF($N373="","",IF(VLOOKUP(VLOOKUP($N373,IMPOSTAZIONI!$E$6:$I$13,5,FALSE),IMPOSTAZIONI!$B$25:$N$32,3,FALSE)=0,"",VLOOKUP(VLOOKUP($N373,IMPOSTAZIONI!$E$6:$I$13,5,FALSE),IMPOSTAZIONI!$B$25:$N$32,3,FALSE)))</f>
        <v/>
      </c>
      <c r="BT373" s="20" t="str">
        <f>IF($N373="","",IF(VLOOKUP(VLOOKUP($N373,IMPOSTAZIONI!$E$6:$I$13,5,FALSE),IMPOSTAZIONI!$B$25:$N$32,6,FALSE)=0,"",VLOOKUP(VLOOKUP($N373,IMPOSTAZIONI!$E$6:$I$13,5,FALSE),IMPOSTAZIONI!$B$25:$N$32,6,FALSE)))</f>
        <v/>
      </c>
      <c r="BU373" s="20" t="str">
        <f>IF($N373="","",IF(VLOOKUP(VLOOKUP($N373,IMPOSTAZIONI!$E$6:$I$13,5,FALSE),IMPOSTAZIONI!$B$25:$N$32,9,FALSE)=0,"",VLOOKUP(VLOOKUP($N373,IMPOSTAZIONI!$E$6:$I$13,5,FALSE),IMPOSTAZIONI!$B$25:$N$32,9,FALSE)))</f>
        <v/>
      </c>
      <c r="BV373" s="20" t="str">
        <f>IF($N373="","",IF(VLOOKUP(VLOOKUP($N373,IMPOSTAZIONI!$E$6:$I$13,5,FALSE),IMPOSTAZIONI!$B$25:$N$32,12,FALSE)=0,"",VLOOKUP(VLOOKUP($N373,IMPOSTAZIONI!$E$6:$I$13,5,FALSE),IMPOSTAZIONI!$B$25:$N$32,12,FALSE)))</f>
        <v/>
      </c>
      <c r="BW373" s="221" t="str">
        <f t="shared" si="121"/>
        <v/>
      </c>
      <c r="BX373" s="221" t="str">
        <f t="shared" si="127"/>
        <v/>
      </c>
      <c r="BY373" s="221">
        <f t="shared" si="128"/>
        <v>0</v>
      </c>
      <c r="BZ373" s="231">
        <f t="shared" si="129"/>
        <v>0</v>
      </c>
      <c r="CA373" s="246">
        <f t="shared" si="130"/>
        <v>0</v>
      </c>
      <c r="CB373" s="246">
        <f t="shared" si="122"/>
        <v>0</v>
      </c>
      <c r="CC373" s="246" t="str">
        <f t="shared" si="123"/>
        <v/>
      </c>
      <c r="CD373" s="246">
        <f t="shared" si="131"/>
        <v>5</v>
      </c>
      <c r="CE373" s="246">
        <f t="shared" si="124"/>
        <v>0</v>
      </c>
      <c r="CF373" s="276">
        <f t="shared" si="133"/>
        <v>0</v>
      </c>
      <c r="CG373" s="277">
        <f t="shared" si="133"/>
        <v>0</v>
      </c>
      <c r="CH373" s="277">
        <f t="shared" si="133"/>
        <v>0</v>
      </c>
      <c r="CI373" s="278">
        <f t="shared" si="133"/>
        <v>0</v>
      </c>
      <c r="CJ373" s="280">
        <f t="shared" si="125"/>
        <v>0</v>
      </c>
      <c r="CK373" s="232">
        <f t="shared" si="126"/>
        <v>0</v>
      </c>
      <c r="CL373" s="1"/>
    </row>
    <row r="374" spans="1:90" ht="18" customHeight="1">
      <c r="A374" s="1"/>
      <c r="B374" s="1"/>
      <c r="C374" s="216"/>
      <c r="D374" s="287" t="str">
        <f t="shared" si="119"/>
        <v/>
      </c>
      <c r="E374" s="449" t="str">
        <f t="shared" si="120"/>
        <v/>
      </c>
      <c r="F374" s="450"/>
      <c r="G374" s="451"/>
      <c r="H374" s="452"/>
      <c r="I374" s="453"/>
      <c r="J374" s="453"/>
      <c r="K374" s="453"/>
      <c r="L374" s="453"/>
      <c r="M374" s="454"/>
      <c r="N374" s="455"/>
      <c r="O374" s="456"/>
      <c r="P374" s="456"/>
      <c r="Q374" s="456"/>
      <c r="R374" s="456"/>
      <c r="S374" s="456"/>
      <c r="T374" s="456"/>
      <c r="U374" s="456"/>
      <c r="V374" s="456"/>
      <c r="W374" s="456"/>
      <c r="X374" s="456"/>
      <c r="Y374" s="456"/>
      <c r="Z374" s="456"/>
      <c r="AA374" s="456"/>
      <c r="AB374" s="456"/>
      <c r="AC374" s="456"/>
      <c r="AD374" s="456"/>
      <c r="AE374" s="457"/>
      <c r="AF374" s="455"/>
      <c r="AG374" s="456"/>
      <c r="AH374" s="456"/>
      <c r="AI374" s="456"/>
      <c r="AJ374" s="456"/>
      <c r="AK374" s="456"/>
      <c r="AL374" s="456"/>
      <c r="AM374" s="456"/>
      <c r="AN374" s="457"/>
      <c r="AO374" s="455"/>
      <c r="AP374" s="456"/>
      <c r="AQ374" s="456"/>
      <c r="AR374" s="456"/>
      <c r="AS374" s="456"/>
      <c r="AT374" s="456"/>
      <c r="AU374" s="456"/>
      <c r="AV374" s="456"/>
      <c r="AW374" s="456"/>
      <c r="AX374" s="456"/>
      <c r="AY374" s="456"/>
      <c r="AZ374" s="456"/>
      <c r="BA374" s="456"/>
      <c r="BB374" s="456"/>
      <c r="BC374" s="456"/>
      <c r="BD374" s="456"/>
      <c r="BE374" s="456"/>
      <c r="BF374" s="456"/>
      <c r="BG374" s="457"/>
      <c r="BH374" s="458"/>
      <c r="BI374" s="459"/>
      <c r="BJ374" s="459"/>
      <c r="BK374" s="459"/>
      <c r="BL374" s="459"/>
      <c r="BM374" s="460"/>
      <c r="BN374" s="216"/>
      <c r="BO374" s="216"/>
      <c r="BP374" s="1"/>
      <c r="BQ374" s="120">
        <f>IF($F$3="","",IF(N374=$F$3,COUNTIF(BQ$23:BQ373,"&gt;0")+1,0))</f>
        <v>0</v>
      </c>
      <c r="BR374" s="1"/>
      <c r="BS374" s="20" t="str">
        <f>IF($N374="","",IF(VLOOKUP(VLOOKUP($N374,IMPOSTAZIONI!$E$6:$I$13,5,FALSE),IMPOSTAZIONI!$B$25:$N$32,3,FALSE)=0,"",VLOOKUP(VLOOKUP($N374,IMPOSTAZIONI!$E$6:$I$13,5,FALSE),IMPOSTAZIONI!$B$25:$N$32,3,FALSE)))</f>
        <v/>
      </c>
      <c r="BT374" s="20" t="str">
        <f>IF($N374="","",IF(VLOOKUP(VLOOKUP($N374,IMPOSTAZIONI!$E$6:$I$13,5,FALSE),IMPOSTAZIONI!$B$25:$N$32,6,FALSE)=0,"",VLOOKUP(VLOOKUP($N374,IMPOSTAZIONI!$E$6:$I$13,5,FALSE),IMPOSTAZIONI!$B$25:$N$32,6,FALSE)))</f>
        <v/>
      </c>
      <c r="BU374" s="20" t="str">
        <f>IF($N374="","",IF(VLOOKUP(VLOOKUP($N374,IMPOSTAZIONI!$E$6:$I$13,5,FALSE),IMPOSTAZIONI!$B$25:$N$32,9,FALSE)=0,"",VLOOKUP(VLOOKUP($N374,IMPOSTAZIONI!$E$6:$I$13,5,FALSE),IMPOSTAZIONI!$B$25:$N$32,9,FALSE)))</f>
        <v/>
      </c>
      <c r="BV374" s="20" t="str">
        <f>IF($N374="","",IF(VLOOKUP(VLOOKUP($N374,IMPOSTAZIONI!$E$6:$I$13,5,FALSE),IMPOSTAZIONI!$B$25:$N$32,12,FALSE)=0,"",VLOOKUP(VLOOKUP($N374,IMPOSTAZIONI!$E$6:$I$13,5,FALSE),IMPOSTAZIONI!$B$25:$N$32,12,FALSE)))</f>
        <v/>
      </c>
      <c r="BW374" s="221" t="str">
        <f t="shared" si="121"/>
        <v/>
      </c>
      <c r="BX374" s="221" t="str">
        <f t="shared" si="127"/>
        <v/>
      </c>
      <c r="BY374" s="221">
        <f t="shared" si="128"/>
        <v>0</v>
      </c>
      <c r="BZ374" s="231">
        <f t="shared" si="129"/>
        <v>0</v>
      </c>
      <c r="CA374" s="246">
        <f t="shared" si="130"/>
        <v>0</v>
      </c>
      <c r="CB374" s="246">
        <f t="shared" si="122"/>
        <v>0</v>
      </c>
      <c r="CC374" s="246" t="str">
        <f t="shared" si="123"/>
        <v/>
      </c>
      <c r="CD374" s="246">
        <f t="shared" si="131"/>
        <v>5</v>
      </c>
      <c r="CE374" s="246">
        <f t="shared" si="124"/>
        <v>0</v>
      </c>
      <c r="CF374" s="276">
        <f t="shared" si="133"/>
        <v>0</v>
      </c>
      <c r="CG374" s="277">
        <f t="shared" si="133"/>
        <v>0</v>
      </c>
      <c r="CH374" s="277">
        <f t="shared" si="133"/>
        <v>0</v>
      </c>
      <c r="CI374" s="278">
        <f t="shared" si="133"/>
        <v>0</v>
      </c>
      <c r="CJ374" s="280">
        <f t="shared" si="125"/>
        <v>0</v>
      </c>
      <c r="CK374" s="232">
        <f t="shared" si="126"/>
        <v>0</v>
      </c>
      <c r="CL374" s="1"/>
    </row>
    <row r="375" spans="1:90" ht="18" customHeight="1">
      <c r="A375" s="1"/>
      <c r="B375" s="1"/>
      <c r="C375" s="216"/>
      <c r="D375" s="287" t="str">
        <f t="shared" si="119"/>
        <v/>
      </c>
      <c r="E375" s="449" t="str">
        <f t="shared" si="120"/>
        <v/>
      </c>
      <c r="F375" s="450"/>
      <c r="G375" s="451"/>
      <c r="H375" s="452"/>
      <c r="I375" s="453"/>
      <c r="J375" s="453"/>
      <c r="K375" s="453"/>
      <c r="L375" s="453"/>
      <c r="M375" s="454"/>
      <c r="N375" s="455"/>
      <c r="O375" s="456"/>
      <c r="P375" s="456"/>
      <c r="Q375" s="456"/>
      <c r="R375" s="456"/>
      <c r="S375" s="456"/>
      <c r="T375" s="456"/>
      <c r="U375" s="456"/>
      <c r="V375" s="456"/>
      <c r="W375" s="456"/>
      <c r="X375" s="456"/>
      <c r="Y375" s="456"/>
      <c r="Z375" s="456"/>
      <c r="AA375" s="456"/>
      <c r="AB375" s="456"/>
      <c r="AC375" s="456"/>
      <c r="AD375" s="456"/>
      <c r="AE375" s="457"/>
      <c r="AF375" s="455"/>
      <c r="AG375" s="456"/>
      <c r="AH375" s="456"/>
      <c r="AI375" s="456"/>
      <c r="AJ375" s="456"/>
      <c r="AK375" s="456"/>
      <c r="AL375" s="456"/>
      <c r="AM375" s="456"/>
      <c r="AN375" s="457"/>
      <c r="AO375" s="455"/>
      <c r="AP375" s="456"/>
      <c r="AQ375" s="456"/>
      <c r="AR375" s="456"/>
      <c r="AS375" s="456"/>
      <c r="AT375" s="456"/>
      <c r="AU375" s="456"/>
      <c r="AV375" s="456"/>
      <c r="AW375" s="456"/>
      <c r="AX375" s="456"/>
      <c r="AY375" s="456"/>
      <c r="AZ375" s="456"/>
      <c r="BA375" s="456"/>
      <c r="BB375" s="456"/>
      <c r="BC375" s="456"/>
      <c r="BD375" s="456"/>
      <c r="BE375" s="456"/>
      <c r="BF375" s="456"/>
      <c r="BG375" s="457"/>
      <c r="BH375" s="458"/>
      <c r="BI375" s="459"/>
      <c r="BJ375" s="459"/>
      <c r="BK375" s="459"/>
      <c r="BL375" s="459"/>
      <c r="BM375" s="460"/>
      <c r="BN375" s="216"/>
      <c r="BO375" s="216"/>
      <c r="BP375" s="1"/>
      <c r="BQ375" s="120">
        <f>IF($F$3="","",IF(N375=$F$3,COUNTIF(BQ$23:BQ374,"&gt;0")+1,0))</f>
        <v>0</v>
      </c>
      <c r="BR375" s="1"/>
      <c r="BS375" s="20" t="str">
        <f>IF($N375="","",IF(VLOOKUP(VLOOKUP($N375,IMPOSTAZIONI!$E$6:$I$13,5,FALSE),IMPOSTAZIONI!$B$25:$N$32,3,FALSE)=0,"",VLOOKUP(VLOOKUP($N375,IMPOSTAZIONI!$E$6:$I$13,5,FALSE),IMPOSTAZIONI!$B$25:$N$32,3,FALSE)))</f>
        <v/>
      </c>
      <c r="BT375" s="20" t="str">
        <f>IF($N375="","",IF(VLOOKUP(VLOOKUP($N375,IMPOSTAZIONI!$E$6:$I$13,5,FALSE),IMPOSTAZIONI!$B$25:$N$32,6,FALSE)=0,"",VLOOKUP(VLOOKUP($N375,IMPOSTAZIONI!$E$6:$I$13,5,FALSE),IMPOSTAZIONI!$B$25:$N$32,6,FALSE)))</f>
        <v/>
      </c>
      <c r="BU375" s="20" t="str">
        <f>IF($N375="","",IF(VLOOKUP(VLOOKUP($N375,IMPOSTAZIONI!$E$6:$I$13,5,FALSE),IMPOSTAZIONI!$B$25:$N$32,9,FALSE)=0,"",VLOOKUP(VLOOKUP($N375,IMPOSTAZIONI!$E$6:$I$13,5,FALSE),IMPOSTAZIONI!$B$25:$N$32,9,FALSE)))</f>
        <v/>
      </c>
      <c r="BV375" s="20" t="str">
        <f>IF($N375="","",IF(VLOOKUP(VLOOKUP($N375,IMPOSTAZIONI!$E$6:$I$13,5,FALSE),IMPOSTAZIONI!$B$25:$N$32,12,FALSE)=0,"",VLOOKUP(VLOOKUP($N375,IMPOSTAZIONI!$E$6:$I$13,5,FALSE),IMPOSTAZIONI!$B$25:$N$32,12,FALSE)))</f>
        <v/>
      </c>
      <c r="BW375" s="221" t="str">
        <f t="shared" si="121"/>
        <v/>
      </c>
      <c r="BX375" s="221" t="str">
        <f t="shared" si="127"/>
        <v/>
      </c>
      <c r="BY375" s="221">
        <f t="shared" si="128"/>
        <v>0</v>
      </c>
      <c r="BZ375" s="231">
        <f t="shared" si="129"/>
        <v>0</v>
      </c>
      <c r="CA375" s="246">
        <f t="shared" si="130"/>
        <v>0</v>
      </c>
      <c r="CB375" s="246">
        <f t="shared" si="122"/>
        <v>0</v>
      </c>
      <c r="CC375" s="246" t="str">
        <f t="shared" si="123"/>
        <v/>
      </c>
      <c r="CD375" s="246">
        <f t="shared" si="131"/>
        <v>5</v>
      </c>
      <c r="CE375" s="246">
        <f t="shared" si="124"/>
        <v>0</v>
      </c>
      <c r="CF375" s="276">
        <f t="shared" si="133"/>
        <v>0</v>
      </c>
      <c r="CG375" s="277">
        <f t="shared" si="133"/>
        <v>0</v>
      </c>
      <c r="CH375" s="277">
        <f t="shared" si="133"/>
        <v>0</v>
      </c>
      <c r="CI375" s="278">
        <f t="shared" si="133"/>
        <v>0</v>
      </c>
      <c r="CJ375" s="280">
        <f t="shared" si="125"/>
        <v>0</v>
      </c>
      <c r="CK375" s="232">
        <f t="shared" si="126"/>
        <v>0</v>
      </c>
      <c r="CL375" s="1"/>
    </row>
    <row r="376" spans="1:90" ht="18" customHeight="1">
      <c r="A376" s="1"/>
      <c r="B376" s="1"/>
      <c r="C376" s="216"/>
      <c r="D376" s="287" t="str">
        <f t="shared" si="119"/>
        <v/>
      </c>
      <c r="E376" s="449" t="str">
        <f t="shared" si="120"/>
        <v/>
      </c>
      <c r="F376" s="450"/>
      <c r="G376" s="451"/>
      <c r="H376" s="452"/>
      <c r="I376" s="453"/>
      <c r="J376" s="453"/>
      <c r="K376" s="453"/>
      <c r="L376" s="453"/>
      <c r="M376" s="454"/>
      <c r="N376" s="455"/>
      <c r="O376" s="456"/>
      <c r="P376" s="456"/>
      <c r="Q376" s="456"/>
      <c r="R376" s="456"/>
      <c r="S376" s="456"/>
      <c r="T376" s="456"/>
      <c r="U376" s="456"/>
      <c r="V376" s="456"/>
      <c r="W376" s="456"/>
      <c r="X376" s="456"/>
      <c r="Y376" s="456"/>
      <c r="Z376" s="456"/>
      <c r="AA376" s="456"/>
      <c r="AB376" s="456"/>
      <c r="AC376" s="456"/>
      <c r="AD376" s="456"/>
      <c r="AE376" s="457"/>
      <c r="AF376" s="455"/>
      <c r="AG376" s="456"/>
      <c r="AH376" s="456"/>
      <c r="AI376" s="456"/>
      <c r="AJ376" s="456"/>
      <c r="AK376" s="456"/>
      <c r="AL376" s="456"/>
      <c r="AM376" s="456"/>
      <c r="AN376" s="457"/>
      <c r="AO376" s="455"/>
      <c r="AP376" s="456"/>
      <c r="AQ376" s="456"/>
      <c r="AR376" s="456"/>
      <c r="AS376" s="456"/>
      <c r="AT376" s="456"/>
      <c r="AU376" s="456"/>
      <c r="AV376" s="456"/>
      <c r="AW376" s="456"/>
      <c r="AX376" s="456"/>
      <c r="AY376" s="456"/>
      <c r="AZ376" s="456"/>
      <c r="BA376" s="456"/>
      <c r="BB376" s="456"/>
      <c r="BC376" s="456"/>
      <c r="BD376" s="456"/>
      <c r="BE376" s="456"/>
      <c r="BF376" s="456"/>
      <c r="BG376" s="457"/>
      <c r="BH376" s="458"/>
      <c r="BI376" s="459"/>
      <c r="BJ376" s="459"/>
      <c r="BK376" s="459"/>
      <c r="BL376" s="459"/>
      <c r="BM376" s="460"/>
      <c r="BN376" s="216"/>
      <c r="BO376" s="216"/>
      <c r="BP376" s="1"/>
      <c r="BQ376" s="120">
        <f>IF($F$3="","",IF(N376=$F$3,COUNTIF(BQ$23:BQ375,"&gt;0")+1,0))</f>
        <v>0</v>
      </c>
      <c r="BR376" s="1"/>
      <c r="BS376" s="20" t="str">
        <f>IF($N376="","",IF(VLOOKUP(VLOOKUP($N376,IMPOSTAZIONI!$E$6:$I$13,5,FALSE),IMPOSTAZIONI!$B$25:$N$32,3,FALSE)=0,"",VLOOKUP(VLOOKUP($N376,IMPOSTAZIONI!$E$6:$I$13,5,FALSE),IMPOSTAZIONI!$B$25:$N$32,3,FALSE)))</f>
        <v/>
      </c>
      <c r="BT376" s="20" t="str">
        <f>IF($N376="","",IF(VLOOKUP(VLOOKUP($N376,IMPOSTAZIONI!$E$6:$I$13,5,FALSE),IMPOSTAZIONI!$B$25:$N$32,6,FALSE)=0,"",VLOOKUP(VLOOKUP($N376,IMPOSTAZIONI!$E$6:$I$13,5,FALSE),IMPOSTAZIONI!$B$25:$N$32,6,FALSE)))</f>
        <v/>
      </c>
      <c r="BU376" s="20" t="str">
        <f>IF($N376="","",IF(VLOOKUP(VLOOKUP($N376,IMPOSTAZIONI!$E$6:$I$13,5,FALSE),IMPOSTAZIONI!$B$25:$N$32,9,FALSE)=0,"",VLOOKUP(VLOOKUP($N376,IMPOSTAZIONI!$E$6:$I$13,5,FALSE),IMPOSTAZIONI!$B$25:$N$32,9,FALSE)))</f>
        <v/>
      </c>
      <c r="BV376" s="20" t="str">
        <f>IF($N376="","",IF(VLOOKUP(VLOOKUP($N376,IMPOSTAZIONI!$E$6:$I$13,5,FALSE),IMPOSTAZIONI!$B$25:$N$32,12,FALSE)=0,"",VLOOKUP(VLOOKUP($N376,IMPOSTAZIONI!$E$6:$I$13,5,FALSE),IMPOSTAZIONI!$B$25:$N$32,12,FALSE)))</f>
        <v/>
      </c>
      <c r="BW376" s="221" t="str">
        <f t="shared" si="121"/>
        <v/>
      </c>
      <c r="BX376" s="221" t="str">
        <f t="shared" si="127"/>
        <v/>
      </c>
      <c r="BY376" s="221">
        <f t="shared" si="128"/>
        <v>0</v>
      </c>
      <c r="BZ376" s="231">
        <f t="shared" si="129"/>
        <v>0</v>
      </c>
      <c r="CA376" s="246">
        <f t="shared" si="130"/>
        <v>0</v>
      </c>
      <c r="CB376" s="246">
        <f t="shared" si="122"/>
        <v>0</v>
      </c>
      <c r="CC376" s="246" t="str">
        <f t="shared" si="123"/>
        <v/>
      </c>
      <c r="CD376" s="246">
        <f t="shared" si="131"/>
        <v>5</v>
      </c>
      <c r="CE376" s="246">
        <f t="shared" si="124"/>
        <v>0</v>
      </c>
      <c r="CF376" s="276">
        <f t="shared" si="133"/>
        <v>0</v>
      </c>
      <c r="CG376" s="277">
        <f t="shared" si="133"/>
        <v>0</v>
      </c>
      <c r="CH376" s="277">
        <f t="shared" si="133"/>
        <v>0</v>
      </c>
      <c r="CI376" s="278">
        <f t="shared" si="133"/>
        <v>0</v>
      </c>
      <c r="CJ376" s="280">
        <f t="shared" si="125"/>
        <v>0</v>
      </c>
      <c r="CK376" s="232">
        <f t="shared" si="126"/>
        <v>0</v>
      </c>
      <c r="CL376" s="1"/>
    </row>
    <row r="377" spans="1:90" ht="18" customHeight="1">
      <c r="A377" s="1"/>
      <c r="B377" s="1"/>
      <c r="C377" s="216"/>
      <c r="D377" s="287" t="str">
        <f t="shared" si="119"/>
        <v/>
      </c>
      <c r="E377" s="449" t="str">
        <f t="shared" si="120"/>
        <v/>
      </c>
      <c r="F377" s="450"/>
      <c r="G377" s="451"/>
      <c r="H377" s="452"/>
      <c r="I377" s="453"/>
      <c r="J377" s="453"/>
      <c r="K377" s="453"/>
      <c r="L377" s="453"/>
      <c r="M377" s="454"/>
      <c r="N377" s="455"/>
      <c r="O377" s="456"/>
      <c r="P377" s="456"/>
      <c r="Q377" s="456"/>
      <c r="R377" s="456"/>
      <c r="S377" s="456"/>
      <c r="T377" s="456"/>
      <c r="U377" s="456"/>
      <c r="V377" s="456"/>
      <c r="W377" s="456"/>
      <c r="X377" s="456"/>
      <c r="Y377" s="456"/>
      <c r="Z377" s="456"/>
      <c r="AA377" s="456"/>
      <c r="AB377" s="456"/>
      <c r="AC377" s="456"/>
      <c r="AD377" s="456"/>
      <c r="AE377" s="457"/>
      <c r="AF377" s="455"/>
      <c r="AG377" s="456"/>
      <c r="AH377" s="456"/>
      <c r="AI377" s="456"/>
      <c r="AJ377" s="456"/>
      <c r="AK377" s="456"/>
      <c r="AL377" s="456"/>
      <c r="AM377" s="456"/>
      <c r="AN377" s="457"/>
      <c r="AO377" s="455"/>
      <c r="AP377" s="456"/>
      <c r="AQ377" s="456"/>
      <c r="AR377" s="456"/>
      <c r="AS377" s="456"/>
      <c r="AT377" s="456"/>
      <c r="AU377" s="456"/>
      <c r="AV377" s="456"/>
      <c r="AW377" s="456"/>
      <c r="AX377" s="456"/>
      <c r="AY377" s="456"/>
      <c r="AZ377" s="456"/>
      <c r="BA377" s="456"/>
      <c r="BB377" s="456"/>
      <c r="BC377" s="456"/>
      <c r="BD377" s="456"/>
      <c r="BE377" s="456"/>
      <c r="BF377" s="456"/>
      <c r="BG377" s="457"/>
      <c r="BH377" s="458"/>
      <c r="BI377" s="459"/>
      <c r="BJ377" s="459"/>
      <c r="BK377" s="459"/>
      <c r="BL377" s="459"/>
      <c r="BM377" s="460"/>
      <c r="BN377" s="216"/>
      <c r="BO377" s="216"/>
      <c r="BP377" s="1"/>
      <c r="BQ377" s="120">
        <f>IF($F$3="","",IF(N377=$F$3,COUNTIF(BQ$23:BQ376,"&gt;0")+1,0))</f>
        <v>0</v>
      </c>
      <c r="BR377" s="1"/>
      <c r="BS377" s="20" t="str">
        <f>IF($N377="","",IF(VLOOKUP(VLOOKUP($N377,IMPOSTAZIONI!$E$6:$I$13,5,FALSE),IMPOSTAZIONI!$B$25:$N$32,3,FALSE)=0,"",VLOOKUP(VLOOKUP($N377,IMPOSTAZIONI!$E$6:$I$13,5,FALSE),IMPOSTAZIONI!$B$25:$N$32,3,FALSE)))</f>
        <v/>
      </c>
      <c r="BT377" s="20" t="str">
        <f>IF($N377="","",IF(VLOOKUP(VLOOKUP($N377,IMPOSTAZIONI!$E$6:$I$13,5,FALSE),IMPOSTAZIONI!$B$25:$N$32,6,FALSE)=0,"",VLOOKUP(VLOOKUP($N377,IMPOSTAZIONI!$E$6:$I$13,5,FALSE),IMPOSTAZIONI!$B$25:$N$32,6,FALSE)))</f>
        <v/>
      </c>
      <c r="BU377" s="20" t="str">
        <f>IF($N377="","",IF(VLOOKUP(VLOOKUP($N377,IMPOSTAZIONI!$E$6:$I$13,5,FALSE),IMPOSTAZIONI!$B$25:$N$32,9,FALSE)=0,"",VLOOKUP(VLOOKUP($N377,IMPOSTAZIONI!$E$6:$I$13,5,FALSE),IMPOSTAZIONI!$B$25:$N$32,9,FALSE)))</f>
        <v/>
      </c>
      <c r="BV377" s="20" t="str">
        <f>IF($N377="","",IF(VLOOKUP(VLOOKUP($N377,IMPOSTAZIONI!$E$6:$I$13,5,FALSE),IMPOSTAZIONI!$B$25:$N$32,12,FALSE)=0,"",VLOOKUP(VLOOKUP($N377,IMPOSTAZIONI!$E$6:$I$13,5,FALSE),IMPOSTAZIONI!$B$25:$N$32,12,FALSE)))</f>
        <v/>
      </c>
      <c r="BW377" s="221" t="str">
        <f t="shared" si="121"/>
        <v/>
      </c>
      <c r="BX377" s="221" t="str">
        <f t="shared" si="127"/>
        <v/>
      </c>
      <c r="BY377" s="221">
        <f t="shared" si="128"/>
        <v>0</v>
      </c>
      <c r="BZ377" s="231">
        <f t="shared" si="129"/>
        <v>0</v>
      </c>
      <c r="CA377" s="246">
        <f t="shared" si="130"/>
        <v>0</v>
      </c>
      <c r="CB377" s="246">
        <f t="shared" si="122"/>
        <v>0</v>
      </c>
      <c r="CC377" s="246" t="str">
        <f t="shared" si="123"/>
        <v/>
      </c>
      <c r="CD377" s="246">
        <f t="shared" si="131"/>
        <v>5</v>
      </c>
      <c r="CE377" s="246">
        <f t="shared" si="124"/>
        <v>0</v>
      </c>
      <c r="CF377" s="276">
        <f t="shared" si="133"/>
        <v>0</v>
      </c>
      <c r="CG377" s="277">
        <f t="shared" si="133"/>
        <v>0</v>
      </c>
      <c r="CH377" s="277">
        <f t="shared" si="133"/>
        <v>0</v>
      </c>
      <c r="CI377" s="278">
        <f t="shared" si="133"/>
        <v>0</v>
      </c>
      <c r="CJ377" s="280">
        <f t="shared" si="125"/>
        <v>0</v>
      </c>
      <c r="CK377" s="232">
        <f t="shared" si="126"/>
        <v>0</v>
      </c>
      <c r="CL377" s="1"/>
    </row>
    <row r="378" spans="1:90" ht="18" customHeight="1">
      <c r="A378" s="1"/>
      <c r="B378" s="1"/>
      <c r="C378" s="216"/>
      <c r="D378" s="287" t="str">
        <f t="shared" si="119"/>
        <v/>
      </c>
      <c r="E378" s="449" t="str">
        <f t="shared" si="120"/>
        <v/>
      </c>
      <c r="F378" s="450"/>
      <c r="G378" s="451"/>
      <c r="H378" s="452"/>
      <c r="I378" s="453"/>
      <c r="J378" s="453"/>
      <c r="K378" s="453"/>
      <c r="L378" s="453"/>
      <c r="M378" s="454"/>
      <c r="N378" s="455"/>
      <c r="O378" s="456"/>
      <c r="P378" s="456"/>
      <c r="Q378" s="456"/>
      <c r="R378" s="456"/>
      <c r="S378" s="456"/>
      <c r="T378" s="456"/>
      <c r="U378" s="456"/>
      <c r="V378" s="456"/>
      <c r="W378" s="456"/>
      <c r="X378" s="456"/>
      <c r="Y378" s="456"/>
      <c r="Z378" s="456"/>
      <c r="AA378" s="456"/>
      <c r="AB378" s="456"/>
      <c r="AC378" s="456"/>
      <c r="AD378" s="456"/>
      <c r="AE378" s="457"/>
      <c r="AF378" s="455"/>
      <c r="AG378" s="456"/>
      <c r="AH378" s="456"/>
      <c r="AI378" s="456"/>
      <c r="AJ378" s="456"/>
      <c r="AK378" s="456"/>
      <c r="AL378" s="456"/>
      <c r="AM378" s="456"/>
      <c r="AN378" s="457"/>
      <c r="AO378" s="455"/>
      <c r="AP378" s="456"/>
      <c r="AQ378" s="456"/>
      <c r="AR378" s="456"/>
      <c r="AS378" s="456"/>
      <c r="AT378" s="456"/>
      <c r="AU378" s="456"/>
      <c r="AV378" s="456"/>
      <c r="AW378" s="456"/>
      <c r="AX378" s="456"/>
      <c r="AY378" s="456"/>
      <c r="AZ378" s="456"/>
      <c r="BA378" s="456"/>
      <c r="BB378" s="456"/>
      <c r="BC378" s="456"/>
      <c r="BD378" s="456"/>
      <c r="BE378" s="456"/>
      <c r="BF378" s="456"/>
      <c r="BG378" s="457"/>
      <c r="BH378" s="458"/>
      <c r="BI378" s="459"/>
      <c r="BJ378" s="459"/>
      <c r="BK378" s="459"/>
      <c r="BL378" s="459"/>
      <c r="BM378" s="460"/>
      <c r="BN378" s="216"/>
      <c r="BO378" s="216"/>
      <c r="BP378" s="1"/>
      <c r="BQ378" s="120">
        <f>IF($F$3="","",IF(N378=$F$3,COUNTIF(BQ$23:BQ377,"&gt;0")+1,0))</f>
        <v>0</v>
      </c>
      <c r="BR378" s="1"/>
      <c r="BS378" s="20" t="str">
        <f>IF($N378="","",IF(VLOOKUP(VLOOKUP($N378,IMPOSTAZIONI!$E$6:$I$13,5,FALSE),IMPOSTAZIONI!$B$25:$N$32,3,FALSE)=0,"",VLOOKUP(VLOOKUP($N378,IMPOSTAZIONI!$E$6:$I$13,5,FALSE),IMPOSTAZIONI!$B$25:$N$32,3,FALSE)))</f>
        <v/>
      </c>
      <c r="BT378" s="20" t="str">
        <f>IF($N378="","",IF(VLOOKUP(VLOOKUP($N378,IMPOSTAZIONI!$E$6:$I$13,5,FALSE),IMPOSTAZIONI!$B$25:$N$32,6,FALSE)=0,"",VLOOKUP(VLOOKUP($N378,IMPOSTAZIONI!$E$6:$I$13,5,FALSE),IMPOSTAZIONI!$B$25:$N$32,6,FALSE)))</f>
        <v/>
      </c>
      <c r="BU378" s="20" t="str">
        <f>IF($N378="","",IF(VLOOKUP(VLOOKUP($N378,IMPOSTAZIONI!$E$6:$I$13,5,FALSE),IMPOSTAZIONI!$B$25:$N$32,9,FALSE)=0,"",VLOOKUP(VLOOKUP($N378,IMPOSTAZIONI!$E$6:$I$13,5,FALSE),IMPOSTAZIONI!$B$25:$N$32,9,FALSE)))</f>
        <v/>
      </c>
      <c r="BV378" s="20" t="str">
        <f>IF($N378="","",IF(VLOOKUP(VLOOKUP($N378,IMPOSTAZIONI!$E$6:$I$13,5,FALSE),IMPOSTAZIONI!$B$25:$N$32,12,FALSE)=0,"",VLOOKUP(VLOOKUP($N378,IMPOSTAZIONI!$E$6:$I$13,5,FALSE),IMPOSTAZIONI!$B$25:$N$32,12,FALSE)))</f>
        <v/>
      </c>
      <c r="BW378" s="221" t="str">
        <f t="shared" si="121"/>
        <v/>
      </c>
      <c r="BX378" s="221" t="str">
        <f t="shared" si="127"/>
        <v/>
      </c>
      <c r="BY378" s="221">
        <f t="shared" si="128"/>
        <v>0</v>
      </c>
      <c r="BZ378" s="231">
        <f t="shared" si="129"/>
        <v>0</v>
      </c>
      <c r="CA378" s="246">
        <f t="shared" si="130"/>
        <v>0</v>
      </c>
      <c r="CB378" s="246">
        <f t="shared" si="122"/>
        <v>0</v>
      </c>
      <c r="CC378" s="246" t="str">
        <f t="shared" si="123"/>
        <v/>
      </c>
      <c r="CD378" s="246">
        <f t="shared" si="131"/>
        <v>5</v>
      </c>
      <c r="CE378" s="246">
        <f t="shared" si="124"/>
        <v>0</v>
      </c>
      <c r="CF378" s="276">
        <f t="shared" si="133"/>
        <v>0</v>
      </c>
      <c r="CG378" s="277">
        <f t="shared" si="133"/>
        <v>0</v>
      </c>
      <c r="CH378" s="277">
        <f t="shared" si="133"/>
        <v>0</v>
      </c>
      <c r="CI378" s="278">
        <f t="shared" si="133"/>
        <v>0</v>
      </c>
      <c r="CJ378" s="280">
        <f t="shared" si="125"/>
        <v>0</v>
      </c>
      <c r="CK378" s="232">
        <f t="shared" si="126"/>
        <v>0</v>
      </c>
      <c r="CL378" s="1"/>
    </row>
    <row r="379" spans="1:90" ht="18" customHeight="1">
      <c r="A379" s="1"/>
      <c r="B379" s="1"/>
      <c r="C379" s="216"/>
      <c r="D379" s="287" t="str">
        <f t="shared" si="119"/>
        <v/>
      </c>
      <c r="E379" s="449" t="str">
        <f t="shared" si="120"/>
        <v/>
      </c>
      <c r="F379" s="450"/>
      <c r="G379" s="451"/>
      <c r="H379" s="452"/>
      <c r="I379" s="453"/>
      <c r="J379" s="453"/>
      <c r="K379" s="453"/>
      <c r="L379" s="453"/>
      <c r="M379" s="454"/>
      <c r="N379" s="455"/>
      <c r="O379" s="456"/>
      <c r="P379" s="456"/>
      <c r="Q379" s="456"/>
      <c r="R379" s="456"/>
      <c r="S379" s="456"/>
      <c r="T379" s="456"/>
      <c r="U379" s="456"/>
      <c r="V379" s="456"/>
      <c r="W379" s="456"/>
      <c r="X379" s="456"/>
      <c r="Y379" s="456"/>
      <c r="Z379" s="456"/>
      <c r="AA379" s="456"/>
      <c r="AB379" s="456"/>
      <c r="AC379" s="456"/>
      <c r="AD379" s="456"/>
      <c r="AE379" s="457"/>
      <c r="AF379" s="455"/>
      <c r="AG379" s="456"/>
      <c r="AH379" s="456"/>
      <c r="AI379" s="456"/>
      <c r="AJ379" s="456"/>
      <c r="AK379" s="456"/>
      <c r="AL379" s="456"/>
      <c r="AM379" s="456"/>
      <c r="AN379" s="457"/>
      <c r="AO379" s="455"/>
      <c r="AP379" s="456"/>
      <c r="AQ379" s="456"/>
      <c r="AR379" s="456"/>
      <c r="AS379" s="456"/>
      <c r="AT379" s="456"/>
      <c r="AU379" s="456"/>
      <c r="AV379" s="456"/>
      <c r="AW379" s="456"/>
      <c r="AX379" s="456"/>
      <c r="AY379" s="456"/>
      <c r="AZ379" s="456"/>
      <c r="BA379" s="456"/>
      <c r="BB379" s="456"/>
      <c r="BC379" s="456"/>
      <c r="BD379" s="456"/>
      <c r="BE379" s="456"/>
      <c r="BF379" s="456"/>
      <c r="BG379" s="457"/>
      <c r="BH379" s="458"/>
      <c r="BI379" s="459"/>
      <c r="BJ379" s="459"/>
      <c r="BK379" s="459"/>
      <c r="BL379" s="459"/>
      <c r="BM379" s="460"/>
      <c r="BN379" s="216"/>
      <c r="BO379" s="216"/>
      <c r="BP379" s="1"/>
      <c r="BQ379" s="120">
        <f>IF($F$3="","",IF(N379=$F$3,COUNTIF(BQ$23:BQ378,"&gt;0")+1,0))</f>
        <v>0</v>
      </c>
      <c r="BR379" s="1"/>
      <c r="BS379" s="20" t="str">
        <f>IF($N379="","",IF(VLOOKUP(VLOOKUP($N379,IMPOSTAZIONI!$E$6:$I$13,5,FALSE),IMPOSTAZIONI!$B$25:$N$32,3,FALSE)=0,"",VLOOKUP(VLOOKUP($N379,IMPOSTAZIONI!$E$6:$I$13,5,FALSE),IMPOSTAZIONI!$B$25:$N$32,3,FALSE)))</f>
        <v/>
      </c>
      <c r="BT379" s="20" t="str">
        <f>IF($N379="","",IF(VLOOKUP(VLOOKUP($N379,IMPOSTAZIONI!$E$6:$I$13,5,FALSE),IMPOSTAZIONI!$B$25:$N$32,6,FALSE)=0,"",VLOOKUP(VLOOKUP($N379,IMPOSTAZIONI!$E$6:$I$13,5,FALSE),IMPOSTAZIONI!$B$25:$N$32,6,FALSE)))</f>
        <v/>
      </c>
      <c r="BU379" s="20" t="str">
        <f>IF($N379="","",IF(VLOOKUP(VLOOKUP($N379,IMPOSTAZIONI!$E$6:$I$13,5,FALSE),IMPOSTAZIONI!$B$25:$N$32,9,FALSE)=0,"",VLOOKUP(VLOOKUP($N379,IMPOSTAZIONI!$E$6:$I$13,5,FALSE),IMPOSTAZIONI!$B$25:$N$32,9,FALSE)))</f>
        <v/>
      </c>
      <c r="BV379" s="20" t="str">
        <f>IF($N379="","",IF(VLOOKUP(VLOOKUP($N379,IMPOSTAZIONI!$E$6:$I$13,5,FALSE),IMPOSTAZIONI!$B$25:$N$32,12,FALSE)=0,"",VLOOKUP(VLOOKUP($N379,IMPOSTAZIONI!$E$6:$I$13,5,FALSE),IMPOSTAZIONI!$B$25:$N$32,12,FALSE)))</f>
        <v/>
      </c>
      <c r="BW379" s="221" t="str">
        <f t="shared" si="121"/>
        <v/>
      </c>
      <c r="BX379" s="221" t="str">
        <f t="shared" si="127"/>
        <v/>
      </c>
      <c r="BY379" s="221">
        <f t="shared" si="128"/>
        <v>0</v>
      </c>
      <c r="BZ379" s="231">
        <f t="shared" si="129"/>
        <v>0</v>
      </c>
      <c r="CA379" s="246">
        <f t="shared" si="130"/>
        <v>0</v>
      </c>
      <c r="CB379" s="246">
        <f t="shared" si="122"/>
        <v>0</v>
      </c>
      <c r="CC379" s="246" t="str">
        <f t="shared" si="123"/>
        <v/>
      </c>
      <c r="CD379" s="246">
        <f t="shared" si="131"/>
        <v>5</v>
      </c>
      <c r="CE379" s="246">
        <f t="shared" si="124"/>
        <v>0</v>
      </c>
      <c r="CF379" s="276">
        <f t="shared" si="133"/>
        <v>0</v>
      </c>
      <c r="CG379" s="277">
        <f t="shared" si="133"/>
        <v>0</v>
      </c>
      <c r="CH379" s="277">
        <f t="shared" si="133"/>
        <v>0</v>
      </c>
      <c r="CI379" s="278">
        <f t="shared" si="133"/>
        <v>0</v>
      </c>
      <c r="CJ379" s="280">
        <f t="shared" si="125"/>
        <v>0</v>
      </c>
      <c r="CK379" s="232">
        <f t="shared" si="126"/>
        <v>0</v>
      </c>
      <c r="CL379" s="1"/>
    </row>
    <row r="380" spans="1:90" ht="18" customHeight="1">
      <c r="A380" s="1"/>
      <c r="B380" s="1"/>
      <c r="C380" s="216"/>
      <c r="D380" s="287" t="str">
        <f t="shared" si="119"/>
        <v/>
      </c>
      <c r="E380" s="449" t="str">
        <f t="shared" si="120"/>
        <v/>
      </c>
      <c r="F380" s="450"/>
      <c r="G380" s="451"/>
      <c r="H380" s="452"/>
      <c r="I380" s="453"/>
      <c r="J380" s="453"/>
      <c r="K380" s="453"/>
      <c r="L380" s="453"/>
      <c r="M380" s="454"/>
      <c r="N380" s="455"/>
      <c r="O380" s="456"/>
      <c r="P380" s="456"/>
      <c r="Q380" s="456"/>
      <c r="R380" s="456"/>
      <c r="S380" s="456"/>
      <c r="T380" s="456"/>
      <c r="U380" s="456"/>
      <c r="V380" s="456"/>
      <c r="W380" s="456"/>
      <c r="X380" s="456"/>
      <c r="Y380" s="456"/>
      <c r="Z380" s="456"/>
      <c r="AA380" s="456"/>
      <c r="AB380" s="456"/>
      <c r="AC380" s="456"/>
      <c r="AD380" s="456"/>
      <c r="AE380" s="457"/>
      <c r="AF380" s="455"/>
      <c r="AG380" s="456"/>
      <c r="AH380" s="456"/>
      <c r="AI380" s="456"/>
      <c r="AJ380" s="456"/>
      <c r="AK380" s="456"/>
      <c r="AL380" s="456"/>
      <c r="AM380" s="456"/>
      <c r="AN380" s="457"/>
      <c r="AO380" s="455"/>
      <c r="AP380" s="456"/>
      <c r="AQ380" s="456"/>
      <c r="AR380" s="456"/>
      <c r="AS380" s="456"/>
      <c r="AT380" s="456"/>
      <c r="AU380" s="456"/>
      <c r="AV380" s="456"/>
      <c r="AW380" s="456"/>
      <c r="AX380" s="456"/>
      <c r="AY380" s="456"/>
      <c r="AZ380" s="456"/>
      <c r="BA380" s="456"/>
      <c r="BB380" s="456"/>
      <c r="BC380" s="456"/>
      <c r="BD380" s="456"/>
      <c r="BE380" s="456"/>
      <c r="BF380" s="456"/>
      <c r="BG380" s="457"/>
      <c r="BH380" s="458"/>
      <c r="BI380" s="459"/>
      <c r="BJ380" s="459"/>
      <c r="BK380" s="459"/>
      <c r="BL380" s="459"/>
      <c r="BM380" s="460"/>
      <c r="BN380" s="216"/>
      <c r="BO380" s="216"/>
      <c r="BP380" s="1"/>
      <c r="BQ380" s="120">
        <f>IF($F$3="","",IF(N380=$F$3,COUNTIF(BQ$23:BQ379,"&gt;0")+1,0))</f>
        <v>0</v>
      </c>
      <c r="BR380" s="1"/>
      <c r="BS380" s="20" t="str">
        <f>IF($N380="","",IF(VLOOKUP(VLOOKUP($N380,IMPOSTAZIONI!$E$6:$I$13,5,FALSE),IMPOSTAZIONI!$B$25:$N$32,3,FALSE)=0,"",VLOOKUP(VLOOKUP($N380,IMPOSTAZIONI!$E$6:$I$13,5,FALSE),IMPOSTAZIONI!$B$25:$N$32,3,FALSE)))</f>
        <v/>
      </c>
      <c r="BT380" s="20" t="str">
        <f>IF($N380="","",IF(VLOOKUP(VLOOKUP($N380,IMPOSTAZIONI!$E$6:$I$13,5,FALSE),IMPOSTAZIONI!$B$25:$N$32,6,FALSE)=0,"",VLOOKUP(VLOOKUP($N380,IMPOSTAZIONI!$E$6:$I$13,5,FALSE),IMPOSTAZIONI!$B$25:$N$32,6,FALSE)))</f>
        <v/>
      </c>
      <c r="BU380" s="20" t="str">
        <f>IF($N380="","",IF(VLOOKUP(VLOOKUP($N380,IMPOSTAZIONI!$E$6:$I$13,5,FALSE),IMPOSTAZIONI!$B$25:$N$32,9,FALSE)=0,"",VLOOKUP(VLOOKUP($N380,IMPOSTAZIONI!$E$6:$I$13,5,FALSE),IMPOSTAZIONI!$B$25:$N$32,9,FALSE)))</f>
        <v/>
      </c>
      <c r="BV380" s="20" t="str">
        <f>IF($N380="","",IF(VLOOKUP(VLOOKUP($N380,IMPOSTAZIONI!$E$6:$I$13,5,FALSE),IMPOSTAZIONI!$B$25:$N$32,12,FALSE)=0,"",VLOOKUP(VLOOKUP($N380,IMPOSTAZIONI!$E$6:$I$13,5,FALSE),IMPOSTAZIONI!$B$25:$N$32,12,FALSE)))</f>
        <v/>
      </c>
      <c r="BW380" s="221" t="str">
        <f t="shared" si="121"/>
        <v/>
      </c>
      <c r="BX380" s="221" t="str">
        <f t="shared" si="127"/>
        <v/>
      </c>
      <c r="BY380" s="221">
        <f t="shared" si="128"/>
        <v>0</v>
      </c>
      <c r="BZ380" s="231">
        <f t="shared" si="129"/>
        <v>0</v>
      </c>
      <c r="CA380" s="246">
        <f t="shared" si="130"/>
        <v>0</v>
      </c>
      <c r="CB380" s="246">
        <f t="shared" si="122"/>
        <v>0</v>
      </c>
      <c r="CC380" s="246" t="str">
        <f t="shared" si="123"/>
        <v/>
      </c>
      <c r="CD380" s="246">
        <f t="shared" si="131"/>
        <v>5</v>
      </c>
      <c r="CE380" s="246">
        <f t="shared" si="124"/>
        <v>0</v>
      </c>
      <c r="CF380" s="276">
        <f t="shared" si="133"/>
        <v>0</v>
      </c>
      <c r="CG380" s="277">
        <f t="shared" si="133"/>
        <v>0</v>
      </c>
      <c r="CH380" s="277">
        <f t="shared" si="133"/>
        <v>0</v>
      </c>
      <c r="CI380" s="278">
        <f t="shared" si="133"/>
        <v>0</v>
      </c>
      <c r="CJ380" s="280">
        <f t="shared" si="125"/>
        <v>0</v>
      </c>
      <c r="CK380" s="232">
        <f t="shared" si="126"/>
        <v>0</v>
      </c>
      <c r="CL380" s="1"/>
    </row>
    <row r="381" spans="1:90" ht="18" customHeight="1">
      <c r="A381" s="1"/>
      <c r="B381" s="1"/>
      <c r="C381" s="216"/>
      <c r="D381" s="287" t="str">
        <f t="shared" si="119"/>
        <v/>
      </c>
      <c r="E381" s="449" t="str">
        <f t="shared" si="120"/>
        <v/>
      </c>
      <c r="F381" s="450"/>
      <c r="G381" s="451"/>
      <c r="H381" s="452"/>
      <c r="I381" s="453"/>
      <c r="J381" s="453"/>
      <c r="K381" s="453"/>
      <c r="L381" s="453"/>
      <c r="M381" s="454"/>
      <c r="N381" s="455"/>
      <c r="O381" s="456"/>
      <c r="P381" s="456"/>
      <c r="Q381" s="456"/>
      <c r="R381" s="456"/>
      <c r="S381" s="456"/>
      <c r="T381" s="456"/>
      <c r="U381" s="456"/>
      <c r="V381" s="456"/>
      <c r="W381" s="456"/>
      <c r="X381" s="456"/>
      <c r="Y381" s="456"/>
      <c r="Z381" s="456"/>
      <c r="AA381" s="456"/>
      <c r="AB381" s="456"/>
      <c r="AC381" s="456"/>
      <c r="AD381" s="456"/>
      <c r="AE381" s="457"/>
      <c r="AF381" s="455"/>
      <c r="AG381" s="456"/>
      <c r="AH381" s="456"/>
      <c r="AI381" s="456"/>
      <c r="AJ381" s="456"/>
      <c r="AK381" s="456"/>
      <c r="AL381" s="456"/>
      <c r="AM381" s="456"/>
      <c r="AN381" s="457"/>
      <c r="AO381" s="455"/>
      <c r="AP381" s="456"/>
      <c r="AQ381" s="456"/>
      <c r="AR381" s="456"/>
      <c r="AS381" s="456"/>
      <c r="AT381" s="456"/>
      <c r="AU381" s="456"/>
      <c r="AV381" s="456"/>
      <c r="AW381" s="456"/>
      <c r="AX381" s="456"/>
      <c r="AY381" s="456"/>
      <c r="AZ381" s="456"/>
      <c r="BA381" s="456"/>
      <c r="BB381" s="456"/>
      <c r="BC381" s="456"/>
      <c r="BD381" s="456"/>
      <c r="BE381" s="456"/>
      <c r="BF381" s="456"/>
      <c r="BG381" s="457"/>
      <c r="BH381" s="458"/>
      <c r="BI381" s="459"/>
      <c r="BJ381" s="459"/>
      <c r="BK381" s="459"/>
      <c r="BL381" s="459"/>
      <c r="BM381" s="460"/>
      <c r="BN381" s="216"/>
      <c r="BO381" s="216"/>
      <c r="BP381" s="1"/>
      <c r="BQ381" s="120">
        <f>IF($F$3="","",IF(N381=$F$3,COUNTIF(BQ$23:BQ380,"&gt;0")+1,0))</f>
        <v>0</v>
      </c>
      <c r="BR381" s="1"/>
      <c r="BS381" s="20" t="str">
        <f>IF($N381="","",IF(VLOOKUP(VLOOKUP($N381,IMPOSTAZIONI!$E$6:$I$13,5,FALSE),IMPOSTAZIONI!$B$25:$N$32,3,FALSE)=0,"",VLOOKUP(VLOOKUP($N381,IMPOSTAZIONI!$E$6:$I$13,5,FALSE),IMPOSTAZIONI!$B$25:$N$32,3,FALSE)))</f>
        <v/>
      </c>
      <c r="BT381" s="20" t="str">
        <f>IF($N381="","",IF(VLOOKUP(VLOOKUP($N381,IMPOSTAZIONI!$E$6:$I$13,5,FALSE),IMPOSTAZIONI!$B$25:$N$32,6,FALSE)=0,"",VLOOKUP(VLOOKUP($N381,IMPOSTAZIONI!$E$6:$I$13,5,FALSE),IMPOSTAZIONI!$B$25:$N$32,6,FALSE)))</f>
        <v/>
      </c>
      <c r="BU381" s="20" t="str">
        <f>IF($N381="","",IF(VLOOKUP(VLOOKUP($N381,IMPOSTAZIONI!$E$6:$I$13,5,FALSE),IMPOSTAZIONI!$B$25:$N$32,9,FALSE)=0,"",VLOOKUP(VLOOKUP($N381,IMPOSTAZIONI!$E$6:$I$13,5,FALSE),IMPOSTAZIONI!$B$25:$N$32,9,FALSE)))</f>
        <v/>
      </c>
      <c r="BV381" s="20" t="str">
        <f>IF($N381="","",IF(VLOOKUP(VLOOKUP($N381,IMPOSTAZIONI!$E$6:$I$13,5,FALSE),IMPOSTAZIONI!$B$25:$N$32,12,FALSE)=0,"",VLOOKUP(VLOOKUP($N381,IMPOSTAZIONI!$E$6:$I$13,5,FALSE),IMPOSTAZIONI!$B$25:$N$32,12,FALSE)))</f>
        <v/>
      </c>
      <c r="BW381" s="221" t="str">
        <f t="shared" si="121"/>
        <v/>
      </c>
      <c r="BX381" s="221" t="str">
        <f t="shared" si="127"/>
        <v/>
      </c>
      <c r="BY381" s="221">
        <f t="shared" si="128"/>
        <v>0</v>
      </c>
      <c r="BZ381" s="231">
        <f t="shared" si="129"/>
        <v>0</v>
      </c>
      <c r="CA381" s="246">
        <f t="shared" si="130"/>
        <v>0</v>
      </c>
      <c r="CB381" s="246">
        <f t="shared" si="122"/>
        <v>0</v>
      </c>
      <c r="CC381" s="246" t="str">
        <f t="shared" si="123"/>
        <v/>
      </c>
      <c r="CD381" s="246">
        <f t="shared" si="131"/>
        <v>5</v>
      </c>
      <c r="CE381" s="246">
        <f t="shared" si="124"/>
        <v>0</v>
      </c>
      <c r="CF381" s="276">
        <f t="shared" si="133"/>
        <v>0</v>
      </c>
      <c r="CG381" s="277">
        <f t="shared" si="133"/>
        <v>0</v>
      </c>
      <c r="CH381" s="277">
        <f t="shared" si="133"/>
        <v>0</v>
      </c>
      <c r="CI381" s="278">
        <f t="shared" si="133"/>
        <v>0</v>
      </c>
      <c r="CJ381" s="280">
        <f t="shared" si="125"/>
        <v>0</v>
      </c>
      <c r="CK381" s="232">
        <f t="shared" si="126"/>
        <v>0</v>
      </c>
      <c r="CL381" s="1"/>
    </row>
    <row r="382" spans="1:90" ht="18" customHeight="1">
      <c r="A382" s="1"/>
      <c r="B382" s="1"/>
      <c r="C382" s="216"/>
      <c r="D382" s="287" t="str">
        <f t="shared" si="119"/>
        <v/>
      </c>
      <c r="E382" s="449" t="str">
        <f t="shared" si="120"/>
        <v/>
      </c>
      <c r="F382" s="450"/>
      <c r="G382" s="451"/>
      <c r="H382" s="452"/>
      <c r="I382" s="453"/>
      <c r="J382" s="453"/>
      <c r="K382" s="453"/>
      <c r="L382" s="453"/>
      <c r="M382" s="454"/>
      <c r="N382" s="455"/>
      <c r="O382" s="456"/>
      <c r="P382" s="456"/>
      <c r="Q382" s="456"/>
      <c r="R382" s="456"/>
      <c r="S382" s="456"/>
      <c r="T382" s="456"/>
      <c r="U382" s="456"/>
      <c r="V382" s="456"/>
      <c r="W382" s="456"/>
      <c r="X382" s="456"/>
      <c r="Y382" s="456"/>
      <c r="Z382" s="456"/>
      <c r="AA382" s="456"/>
      <c r="AB382" s="456"/>
      <c r="AC382" s="456"/>
      <c r="AD382" s="456"/>
      <c r="AE382" s="457"/>
      <c r="AF382" s="455"/>
      <c r="AG382" s="456"/>
      <c r="AH382" s="456"/>
      <c r="AI382" s="456"/>
      <c r="AJ382" s="456"/>
      <c r="AK382" s="456"/>
      <c r="AL382" s="456"/>
      <c r="AM382" s="456"/>
      <c r="AN382" s="457"/>
      <c r="AO382" s="455"/>
      <c r="AP382" s="456"/>
      <c r="AQ382" s="456"/>
      <c r="AR382" s="456"/>
      <c r="AS382" s="456"/>
      <c r="AT382" s="456"/>
      <c r="AU382" s="456"/>
      <c r="AV382" s="456"/>
      <c r="AW382" s="456"/>
      <c r="AX382" s="456"/>
      <c r="AY382" s="456"/>
      <c r="AZ382" s="456"/>
      <c r="BA382" s="456"/>
      <c r="BB382" s="456"/>
      <c r="BC382" s="456"/>
      <c r="BD382" s="456"/>
      <c r="BE382" s="456"/>
      <c r="BF382" s="456"/>
      <c r="BG382" s="457"/>
      <c r="BH382" s="458"/>
      <c r="BI382" s="459"/>
      <c r="BJ382" s="459"/>
      <c r="BK382" s="459"/>
      <c r="BL382" s="459"/>
      <c r="BM382" s="460"/>
      <c r="BN382" s="216"/>
      <c r="BO382" s="216"/>
      <c r="BP382" s="1"/>
      <c r="BQ382" s="120">
        <f>IF($F$3="","",IF(N382=$F$3,COUNTIF(BQ$23:BQ381,"&gt;0")+1,0))</f>
        <v>0</v>
      </c>
      <c r="BR382" s="1"/>
      <c r="BS382" s="20" t="str">
        <f>IF($N382="","",IF(VLOOKUP(VLOOKUP($N382,IMPOSTAZIONI!$E$6:$I$13,5,FALSE),IMPOSTAZIONI!$B$25:$N$32,3,FALSE)=0,"",VLOOKUP(VLOOKUP($N382,IMPOSTAZIONI!$E$6:$I$13,5,FALSE),IMPOSTAZIONI!$B$25:$N$32,3,FALSE)))</f>
        <v/>
      </c>
      <c r="BT382" s="20" t="str">
        <f>IF($N382="","",IF(VLOOKUP(VLOOKUP($N382,IMPOSTAZIONI!$E$6:$I$13,5,FALSE),IMPOSTAZIONI!$B$25:$N$32,6,FALSE)=0,"",VLOOKUP(VLOOKUP($N382,IMPOSTAZIONI!$E$6:$I$13,5,FALSE),IMPOSTAZIONI!$B$25:$N$32,6,FALSE)))</f>
        <v/>
      </c>
      <c r="BU382" s="20" t="str">
        <f>IF($N382="","",IF(VLOOKUP(VLOOKUP($N382,IMPOSTAZIONI!$E$6:$I$13,5,FALSE),IMPOSTAZIONI!$B$25:$N$32,9,FALSE)=0,"",VLOOKUP(VLOOKUP($N382,IMPOSTAZIONI!$E$6:$I$13,5,FALSE),IMPOSTAZIONI!$B$25:$N$32,9,FALSE)))</f>
        <v/>
      </c>
      <c r="BV382" s="20" t="str">
        <f>IF($N382="","",IF(VLOOKUP(VLOOKUP($N382,IMPOSTAZIONI!$E$6:$I$13,5,FALSE),IMPOSTAZIONI!$B$25:$N$32,12,FALSE)=0,"",VLOOKUP(VLOOKUP($N382,IMPOSTAZIONI!$E$6:$I$13,5,FALSE),IMPOSTAZIONI!$B$25:$N$32,12,FALSE)))</f>
        <v/>
      </c>
      <c r="BW382" s="221" t="str">
        <f t="shared" si="121"/>
        <v/>
      </c>
      <c r="BX382" s="221" t="str">
        <f t="shared" si="127"/>
        <v/>
      </c>
      <c r="BY382" s="221">
        <f t="shared" si="128"/>
        <v>0</v>
      </c>
      <c r="BZ382" s="231">
        <f t="shared" si="129"/>
        <v>0</v>
      </c>
      <c r="CA382" s="246">
        <f t="shared" si="130"/>
        <v>0</v>
      </c>
      <c r="CB382" s="246">
        <f t="shared" si="122"/>
        <v>0</v>
      </c>
      <c r="CC382" s="246" t="str">
        <f t="shared" si="123"/>
        <v/>
      </c>
      <c r="CD382" s="246">
        <f t="shared" si="131"/>
        <v>5</v>
      </c>
      <c r="CE382" s="246">
        <f t="shared" si="124"/>
        <v>0</v>
      </c>
      <c r="CF382" s="276">
        <f t="shared" si="133"/>
        <v>0</v>
      </c>
      <c r="CG382" s="277">
        <f t="shared" si="133"/>
        <v>0</v>
      </c>
      <c r="CH382" s="277">
        <f t="shared" si="133"/>
        <v>0</v>
      </c>
      <c r="CI382" s="278">
        <f t="shared" si="133"/>
        <v>0</v>
      </c>
      <c r="CJ382" s="280">
        <f t="shared" si="125"/>
        <v>0</v>
      </c>
      <c r="CK382" s="232">
        <f t="shared" si="126"/>
        <v>0</v>
      </c>
      <c r="CL382" s="1"/>
    </row>
    <row r="383" spans="1:90" ht="18" customHeight="1">
      <c r="A383" s="1"/>
      <c r="B383" s="1"/>
      <c r="C383" s="216"/>
      <c r="D383" s="287" t="str">
        <f t="shared" si="119"/>
        <v/>
      </c>
      <c r="E383" s="449" t="str">
        <f t="shared" si="120"/>
        <v/>
      </c>
      <c r="F383" s="450"/>
      <c r="G383" s="451"/>
      <c r="H383" s="452"/>
      <c r="I383" s="453"/>
      <c r="J383" s="453"/>
      <c r="K383" s="453"/>
      <c r="L383" s="453"/>
      <c r="M383" s="454"/>
      <c r="N383" s="455"/>
      <c r="O383" s="456"/>
      <c r="P383" s="456"/>
      <c r="Q383" s="456"/>
      <c r="R383" s="456"/>
      <c r="S383" s="456"/>
      <c r="T383" s="456"/>
      <c r="U383" s="456"/>
      <c r="V383" s="456"/>
      <c r="W383" s="456"/>
      <c r="X383" s="456"/>
      <c r="Y383" s="456"/>
      <c r="Z383" s="456"/>
      <c r="AA383" s="456"/>
      <c r="AB383" s="456"/>
      <c r="AC383" s="456"/>
      <c r="AD383" s="456"/>
      <c r="AE383" s="457"/>
      <c r="AF383" s="455"/>
      <c r="AG383" s="456"/>
      <c r="AH383" s="456"/>
      <c r="AI383" s="456"/>
      <c r="AJ383" s="456"/>
      <c r="AK383" s="456"/>
      <c r="AL383" s="456"/>
      <c r="AM383" s="456"/>
      <c r="AN383" s="457"/>
      <c r="AO383" s="455"/>
      <c r="AP383" s="456"/>
      <c r="AQ383" s="456"/>
      <c r="AR383" s="456"/>
      <c r="AS383" s="456"/>
      <c r="AT383" s="456"/>
      <c r="AU383" s="456"/>
      <c r="AV383" s="456"/>
      <c r="AW383" s="456"/>
      <c r="AX383" s="456"/>
      <c r="AY383" s="456"/>
      <c r="AZ383" s="456"/>
      <c r="BA383" s="456"/>
      <c r="BB383" s="456"/>
      <c r="BC383" s="456"/>
      <c r="BD383" s="456"/>
      <c r="BE383" s="456"/>
      <c r="BF383" s="456"/>
      <c r="BG383" s="457"/>
      <c r="BH383" s="458"/>
      <c r="BI383" s="459"/>
      <c r="BJ383" s="459"/>
      <c r="BK383" s="459"/>
      <c r="BL383" s="459"/>
      <c r="BM383" s="460"/>
      <c r="BN383" s="216"/>
      <c r="BO383" s="216"/>
      <c r="BP383" s="1"/>
      <c r="BQ383" s="120">
        <f>IF($F$3="","",IF(N383=$F$3,COUNTIF(BQ$23:BQ382,"&gt;0")+1,0))</f>
        <v>0</v>
      </c>
      <c r="BR383" s="1"/>
      <c r="BS383" s="20" t="str">
        <f>IF($N383="","",IF(VLOOKUP(VLOOKUP($N383,IMPOSTAZIONI!$E$6:$I$13,5,FALSE),IMPOSTAZIONI!$B$25:$N$32,3,FALSE)=0,"",VLOOKUP(VLOOKUP($N383,IMPOSTAZIONI!$E$6:$I$13,5,FALSE),IMPOSTAZIONI!$B$25:$N$32,3,FALSE)))</f>
        <v/>
      </c>
      <c r="BT383" s="20" t="str">
        <f>IF($N383="","",IF(VLOOKUP(VLOOKUP($N383,IMPOSTAZIONI!$E$6:$I$13,5,FALSE),IMPOSTAZIONI!$B$25:$N$32,6,FALSE)=0,"",VLOOKUP(VLOOKUP($N383,IMPOSTAZIONI!$E$6:$I$13,5,FALSE),IMPOSTAZIONI!$B$25:$N$32,6,FALSE)))</f>
        <v/>
      </c>
      <c r="BU383" s="20" t="str">
        <f>IF($N383="","",IF(VLOOKUP(VLOOKUP($N383,IMPOSTAZIONI!$E$6:$I$13,5,FALSE),IMPOSTAZIONI!$B$25:$N$32,9,FALSE)=0,"",VLOOKUP(VLOOKUP($N383,IMPOSTAZIONI!$E$6:$I$13,5,FALSE),IMPOSTAZIONI!$B$25:$N$32,9,FALSE)))</f>
        <v/>
      </c>
      <c r="BV383" s="20" t="str">
        <f>IF($N383="","",IF(VLOOKUP(VLOOKUP($N383,IMPOSTAZIONI!$E$6:$I$13,5,FALSE),IMPOSTAZIONI!$B$25:$N$32,12,FALSE)=0,"",VLOOKUP(VLOOKUP($N383,IMPOSTAZIONI!$E$6:$I$13,5,FALSE),IMPOSTAZIONI!$B$25:$N$32,12,FALSE)))</f>
        <v/>
      </c>
      <c r="BW383" s="221" t="str">
        <f t="shared" si="121"/>
        <v/>
      </c>
      <c r="BX383" s="221" t="str">
        <f t="shared" si="127"/>
        <v/>
      </c>
      <c r="BY383" s="221">
        <f t="shared" si="128"/>
        <v>0</v>
      </c>
      <c r="BZ383" s="231">
        <f t="shared" si="129"/>
        <v>0</v>
      </c>
      <c r="CA383" s="246">
        <f t="shared" si="130"/>
        <v>0</v>
      </c>
      <c r="CB383" s="246">
        <f t="shared" si="122"/>
        <v>0</v>
      </c>
      <c r="CC383" s="246" t="str">
        <f t="shared" si="123"/>
        <v/>
      </c>
      <c r="CD383" s="246">
        <f t="shared" si="131"/>
        <v>5</v>
      </c>
      <c r="CE383" s="246">
        <f t="shared" si="124"/>
        <v>0</v>
      </c>
      <c r="CF383" s="276">
        <f t="shared" ref="CF383:CI402" si="134">COUNTIF($CE$23:$CE$3022,CONCATENATE($CD383,CF$21))</f>
        <v>0</v>
      </c>
      <c r="CG383" s="277">
        <f t="shared" si="134"/>
        <v>0</v>
      </c>
      <c r="CH383" s="277">
        <f t="shared" si="134"/>
        <v>0</v>
      </c>
      <c r="CI383" s="278">
        <f t="shared" si="134"/>
        <v>0</v>
      </c>
      <c r="CJ383" s="280">
        <f t="shared" si="125"/>
        <v>0</v>
      </c>
      <c r="CK383" s="232">
        <f t="shared" si="126"/>
        <v>0</v>
      </c>
      <c r="CL383" s="1"/>
    </row>
    <row r="384" spans="1:90" ht="18" customHeight="1">
      <c r="A384" s="1"/>
      <c r="B384" s="1"/>
      <c r="C384" s="216"/>
      <c r="D384" s="287" t="str">
        <f t="shared" si="119"/>
        <v/>
      </c>
      <c r="E384" s="449" t="str">
        <f t="shared" si="120"/>
        <v/>
      </c>
      <c r="F384" s="450"/>
      <c r="G384" s="451"/>
      <c r="H384" s="452"/>
      <c r="I384" s="453"/>
      <c r="J384" s="453"/>
      <c r="K384" s="453"/>
      <c r="L384" s="453"/>
      <c r="M384" s="454"/>
      <c r="N384" s="455"/>
      <c r="O384" s="456"/>
      <c r="P384" s="456"/>
      <c r="Q384" s="456"/>
      <c r="R384" s="456"/>
      <c r="S384" s="456"/>
      <c r="T384" s="456"/>
      <c r="U384" s="456"/>
      <c r="V384" s="456"/>
      <c r="W384" s="456"/>
      <c r="X384" s="456"/>
      <c r="Y384" s="456"/>
      <c r="Z384" s="456"/>
      <c r="AA384" s="456"/>
      <c r="AB384" s="456"/>
      <c r="AC384" s="456"/>
      <c r="AD384" s="456"/>
      <c r="AE384" s="457"/>
      <c r="AF384" s="455"/>
      <c r="AG384" s="456"/>
      <c r="AH384" s="456"/>
      <c r="AI384" s="456"/>
      <c r="AJ384" s="456"/>
      <c r="AK384" s="456"/>
      <c r="AL384" s="456"/>
      <c r="AM384" s="456"/>
      <c r="AN384" s="457"/>
      <c r="AO384" s="455"/>
      <c r="AP384" s="456"/>
      <c r="AQ384" s="456"/>
      <c r="AR384" s="456"/>
      <c r="AS384" s="456"/>
      <c r="AT384" s="456"/>
      <c r="AU384" s="456"/>
      <c r="AV384" s="456"/>
      <c r="AW384" s="456"/>
      <c r="AX384" s="456"/>
      <c r="AY384" s="456"/>
      <c r="AZ384" s="456"/>
      <c r="BA384" s="456"/>
      <c r="BB384" s="456"/>
      <c r="BC384" s="456"/>
      <c r="BD384" s="456"/>
      <c r="BE384" s="456"/>
      <c r="BF384" s="456"/>
      <c r="BG384" s="457"/>
      <c r="BH384" s="458"/>
      <c r="BI384" s="459"/>
      <c r="BJ384" s="459"/>
      <c r="BK384" s="459"/>
      <c r="BL384" s="459"/>
      <c r="BM384" s="460"/>
      <c r="BN384" s="216"/>
      <c r="BO384" s="216"/>
      <c r="BP384" s="1"/>
      <c r="BQ384" s="120">
        <f>IF($F$3="","",IF(N384=$F$3,COUNTIF(BQ$23:BQ383,"&gt;0")+1,0))</f>
        <v>0</v>
      </c>
      <c r="BR384" s="1"/>
      <c r="BS384" s="20" t="str">
        <f>IF($N384="","",IF(VLOOKUP(VLOOKUP($N384,IMPOSTAZIONI!$E$6:$I$13,5,FALSE),IMPOSTAZIONI!$B$25:$N$32,3,FALSE)=0,"",VLOOKUP(VLOOKUP($N384,IMPOSTAZIONI!$E$6:$I$13,5,FALSE),IMPOSTAZIONI!$B$25:$N$32,3,FALSE)))</f>
        <v/>
      </c>
      <c r="BT384" s="20" t="str">
        <f>IF($N384="","",IF(VLOOKUP(VLOOKUP($N384,IMPOSTAZIONI!$E$6:$I$13,5,FALSE),IMPOSTAZIONI!$B$25:$N$32,6,FALSE)=0,"",VLOOKUP(VLOOKUP($N384,IMPOSTAZIONI!$E$6:$I$13,5,FALSE),IMPOSTAZIONI!$B$25:$N$32,6,FALSE)))</f>
        <v/>
      </c>
      <c r="BU384" s="20" t="str">
        <f>IF($N384="","",IF(VLOOKUP(VLOOKUP($N384,IMPOSTAZIONI!$E$6:$I$13,5,FALSE),IMPOSTAZIONI!$B$25:$N$32,9,FALSE)=0,"",VLOOKUP(VLOOKUP($N384,IMPOSTAZIONI!$E$6:$I$13,5,FALSE),IMPOSTAZIONI!$B$25:$N$32,9,FALSE)))</f>
        <v/>
      </c>
      <c r="BV384" s="20" t="str">
        <f>IF($N384="","",IF(VLOOKUP(VLOOKUP($N384,IMPOSTAZIONI!$E$6:$I$13,5,FALSE),IMPOSTAZIONI!$B$25:$N$32,12,FALSE)=0,"",VLOOKUP(VLOOKUP($N384,IMPOSTAZIONI!$E$6:$I$13,5,FALSE),IMPOSTAZIONI!$B$25:$N$32,12,FALSE)))</f>
        <v/>
      </c>
      <c r="BW384" s="221" t="str">
        <f t="shared" si="121"/>
        <v/>
      </c>
      <c r="BX384" s="221" t="str">
        <f t="shared" si="127"/>
        <v/>
      </c>
      <c r="BY384" s="221">
        <f t="shared" si="128"/>
        <v>0</v>
      </c>
      <c r="BZ384" s="231">
        <f t="shared" si="129"/>
        <v>0</v>
      </c>
      <c r="CA384" s="246">
        <f t="shared" si="130"/>
        <v>0</v>
      </c>
      <c r="CB384" s="246">
        <f t="shared" si="122"/>
        <v>0</v>
      </c>
      <c r="CC384" s="246" t="str">
        <f t="shared" si="123"/>
        <v/>
      </c>
      <c r="CD384" s="246">
        <f t="shared" si="131"/>
        <v>5</v>
      </c>
      <c r="CE384" s="246">
        <f t="shared" si="124"/>
        <v>0</v>
      </c>
      <c r="CF384" s="276">
        <f t="shared" si="134"/>
        <v>0</v>
      </c>
      <c r="CG384" s="277">
        <f t="shared" si="134"/>
        <v>0</v>
      </c>
      <c r="CH384" s="277">
        <f t="shared" si="134"/>
        <v>0</v>
      </c>
      <c r="CI384" s="278">
        <f t="shared" si="134"/>
        <v>0</v>
      </c>
      <c r="CJ384" s="280">
        <f t="shared" si="125"/>
        <v>0</v>
      </c>
      <c r="CK384" s="232">
        <f t="shared" si="126"/>
        <v>0</v>
      </c>
      <c r="CL384" s="1"/>
    </row>
    <row r="385" spans="1:90" ht="18" customHeight="1">
      <c r="A385" s="1"/>
      <c r="B385" s="1"/>
      <c r="C385" s="216"/>
      <c r="D385" s="287" t="str">
        <f t="shared" si="119"/>
        <v/>
      </c>
      <c r="E385" s="449" t="str">
        <f t="shared" si="120"/>
        <v/>
      </c>
      <c r="F385" s="450"/>
      <c r="G385" s="451"/>
      <c r="H385" s="452"/>
      <c r="I385" s="453"/>
      <c r="J385" s="453"/>
      <c r="K385" s="453"/>
      <c r="L385" s="453"/>
      <c r="M385" s="454"/>
      <c r="N385" s="455"/>
      <c r="O385" s="456"/>
      <c r="P385" s="456"/>
      <c r="Q385" s="456"/>
      <c r="R385" s="456"/>
      <c r="S385" s="456"/>
      <c r="T385" s="456"/>
      <c r="U385" s="456"/>
      <c r="V385" s="456"/>
      <c r="W385" s="456"/>
      <c r="X385" s="456"/>
      <c r="Y385" s="456"/>
      <c r="Z385" s="456"/>
      <c r="AA385" s="456"/>
      <c r="AB385" s="456"/>
      <c r="AC385" s="456"/>
      <c r="AD385" s="456"/>
      <c r="AE385" s="457"/>
      <c r="AF385" s="455"/>
      <c r="AG385" s="456"/>
      <c r="AH385" s="456"/>
      <c r="AI385" s="456"/>
      <c r="AJ385" s="456"/>
      <c r="AK385" s="456"/>
      <c r="AL385" s="456"/>
      <c r="AM385" s="456"/>
      <c r="AN385" s="457"/>
      <c r="AO385" s="455"/>
      <c r="AP385" s="456"/>
      <c r="AQ385" s="456"/>
      <c r="AR385" s="456"/>
      <c r="AS385" s="456"/>
      <c r="AT385" s="456"/>
      <c r="AU385" s="456"/>
      <c r="AV385" s="456"/>
      <c r="AW385" s="456"/>
      <c r="AX385" s="456"/>
      <c r="AY385" s="456"/>
      <c r="AZ385" s="456"/>
      <c r="BA385" s="456"/>
      <c r="BB385" s="456"/>
      <c r="BC385" s="456"/>
      <c r="BD385" s="456"/>
      <c r="BE385" s="456"/>
      <c r="BF385" s="456"/>
      <c r="BG385" s="457"/>
      <c r="BH385" s="458"/>
      <c r="BI385" s="459"/>
      <c r="BJ385" s="459"/>
      <c r="BK385" s="459"/>
      <c r="BL385" s="459"/>
      <c r="BM385" s="460"/>
      <c r="BN385" s="216"/>
      <c r="BO385" s="216"/>
      <c r="BP385" s="1"/>
      <c r="BQ385" s="120">
        <f>IF($F$3="","",IF(N385=$F$3,COUNTIF(BQ$23:BQ384,"&gt;0")+1,0))</f>
        <v>0</v>
      </c>
      <c r="BR385" s="1"/>
      <c r="BS385" s="20" t="str">
        <f>IF($N385="","",IF(VLOOKUP(VLOOKUP($N385,IMPOSTAZIONI!$E$6:$I$13,5,FALSE),IMPOSTAZIONI!$B$25:$N$32,3,FALSE)=0,"",VLOOKUP(VLOOKUP($N385,IMPOSTAZIONI!$E$6:$I$13,5,FALSE),IMPOSTAZIONI!$B$25:$N$32,3,FALSE)))</f>
        <v/>
      </c>
      <c r="BT385" s="20" t="str">
        <f>IF($N385="","",IF(VLOOKUP(VLOOKUP($N385,IMPOSTAZIONI!$E$6:$I$13,5,FALSE),IMPOSTAZIONI!$B$25:$N$32,6,FALSE)=0,"",VLOOKUP(VLOOKUP($N385,IMPOSTAZIONI!$E$6:$I$13,5,FALSE),IMPOSTAZIONI!$B$25:$N$32,6,FALSE)))</f>
        <v/>
      </c>
      <c r="BU385" s="20" t="str">
        <f>IF($N385="","",IF(VLOOKUP(VLOOKUP($N385,IMPOSTAZIONI!$E$6:$I$13,5,FALSE),IMPOSTAZIONI!$B$25:$N$32,9,FALSE)=0,"",VLOOKUP(VLOOKUP($N385,IMPOSTAZIONI!$E$6:$I$13,5,FALSE),IMPOSTAZIONI!$B$25:$N$32,9,FALSE)))</f>
        <v/>
      </c>
      <c r="BV385" s="20" t="str">
        <f>IF($N385="","",IF(VLOOKUP(VLOOKUP($N385,IMPOSTAZIONI!$E$6:$I$13,5,FALSE),IMPOSTAZIONI!$B$25:$N$32,12,FALSE)=0,"",VLOOKUP(VLOOKUP($N385,IMPOSTAZIONI!$E$6:$I$13,5,FALSE),IMPOSTAZIONI!$B$25:$N$32,12,FALSE)))</f>
        <v/>
      </c>
      <c r="BW385" s="221" t="str">
        <f t="shared" si="121"/>
        <v/>
      </c>
      <c r="BX385" s="221" t="str">
        <f t="shared" si="127"/>
        <v/>
      </c>
      <c r="BY385" s="221">
        <f t="shared" si="128"/>
        <v>0</v>
      </c>
      <c r="BZ385" s="231">
        <f t="shared" si="129"/>
        <v>0</v>
      </c>
      <c r="CA385" s="246">
        <f t="shared" si="130"/>
        <v>0</v>
      </c>
      <c r="CB385" s="246">
        <f t="shared" si="122"/>
        <v>0</v>
      </c>
      <c r="CC385" s="246" t="str">
        <f t="shared" si="123"/>
        <v/>
      </c>
      <c r="CD385" s="246">
        <f t="shared" si="131"/>
        <v>5</v>
      </c>
      <c r="CE385" s="246">
        <f t="shared" si="124"/>
        <v>0</v>
      </c>
      <c r="CF385" s="276">
        <f t="shared" si="134"/>
        <v>0</v>
      </c>
      <c r="CG385" s="277">
        <f t="shared" si="134"/>
        <v>0</v>
      </c>
      <c r="CH385" s="277">
        <f t="shared" si="134"/>
        <v>0</v>
      </c>
      <c r="CI385" s="278">
        <f t="shared" si="134"/>
        <v>0</v>
      </c>
      <c r="CJ385" s="280">
        <f t="shared" si="125"/>
        <v>0</v>
      </c>
      <c r="CK385" s="232">
        <f t="shared" si="126"/>
        <v>0</v>
      </c>
      <c r="CL385" s="1"/>
    </row>
    <row r="386" spans="1:90" ht="18" customHeight="1">
      <c r="A386" s="1"/>
      <c r="B386" s="1"/>
      <c r="C386" s="216"/>
      <c r="D386" s="287" t="str">
        <f t="shared" si="119"/>
        <v/>
      </c>
      <c r="E386" s="449" t="str">
        <f t="shared" si="120"/>
        <v/>
      </c>
      <c r="F386" s="450"/>
      <c r="G386" s="451"/>
      <c r="H386" s="452"/>
      <c r="I386" s="453"/>
      <c r="J386" s="453"/>
      <c r="K386" s="453"/>
      <c r="L386" s="453"/>
      <c r="M386" s="454"/>
      <c r="N386" s="455"/>
      <c r="O386" s="456"/>
      <c r="P386" s="456"/>
      <c r="Q386" s="456"/>
      <c r="R386" s="456"/>
      <c r="S386" s="456"/>
      <c r="T386" s="456"/>
      <c r="U386" s="456"/>
      <c r="V386" s="456"/>
      <c r="W386" s="456"/>
      <c r="X386" s="456"/>
      <c r="Y386" s="456"/>
      <c r="Z386" s="456"/>
      <c r="AA386" s="456"/>
      <c r="AB386" s="456"/>
      <c r="AC386" s="456"/>
      <c r="AD386" s="456"/>
      <c r="AE386" s="457"/>
      <c r="AF386" s="455"/>
      <c r="AG386" s="456"/>
      <c r="AH386" s="456"/>
      <c r="AI386" s="456"/>
      <c r="AJ386" s="456"/>
      <c r="AK386" s="456"/>
      <c r="AL386" s="456"/>
      <c r="AM386" s="456"/>
      <c r="AN386" s="457"/>
      <c r="AO386" s="455"/>
      <c r="AP386" s="456"/>
      <c r="AQ386" s="456"/>
      <c r="AR386" s="456"/>
      <c r="AS386" s="456"/>
      <c r="AT386" s="456"/>
      <c r="AU386" s="456"/>
      <c r="AV386" s="456"/>
      <c r="AW386" s="456"/>
      <c r="AX386" s="456"/>
      <c r="AY386" s="456"/>
      <c r="AZ386" s="456"/>
      <c r="BA386" s="456"/>
      <c r="BB386" s="456"/>
      <c r="BC386" s="456"/>
      <c r="BD386" s="456"/>
      <c r="BE386" s="456"/>
      <c r="BF386" s="456"/>
      <c r="BG386" s="457"/>
      <c r="BH386" s="458"/>
      <c r="BI386" s="459"/>
      <c r="BJ386" s="459"/>
      <c r="BK386" s="459"/>
      <c r="BL386" s="459"/>
      <c r="BM386" s="460"/>
      <c r="BN386" s="216"/>
      <c r="BO386" s="216"/>
      <c r="BP386" s="1"/>
      <c r="BQ386" s="120">
        <f>IF($F$3="","",IF(N386=$F$3,COUNTIF(BQ$23:BQ385,"&gt;0")+1,0))</f>
        <v>0</v>
      </c>
      <c r="BR386" s="1"/>
      <c r="BS386" s="20" t="str">
        <f>IF($N386="","",IF(VLOOKUP(VLOOKUP($N386,IMPOSTAZIONI!$E$6:$I$13,5,FALSE),IMPOSTAZIONI!$B$25:$N$32,3,FALSE)=0,"",VLOOKUP(VLOOKUP($N386,IMPOSTAZIONI!$E$6:$I$13,5,FALSE),IMPOSTAZIONI!$B$25:$N$32,3,FALSE)))</f>
        <v/>
      </c>
      <c r="BT386" s="20" t="str">
        <f>IF($N386="","",IF(VLOOKUP(VLOOKUP($N386,IMPOSTAZIONI!$E$6:$I$13,5,FALSE),IMPOSTAZIONI!$B$25:$N$32,6,FALSE)=0,"",VLOOKUP(VLOOKUP($N386,IMPOSTAZIONI!$E$6:$I$13,5,FALSE),IMPOSTAZIONI!$B$25:$N$32,6,FALSE)))</f>
        <v/>
      </c>
      <c r="BU386" s="20" t="str">
        <f>IF($N386="","",IF(VLOOKUP(VLOOKUP($N386,IMPOSTAZIONI!$E$6:$I$13,5,FALSE),IMPOSTAZIONI!$B$25:$N$32,9,FALSE)=0,"",VLOOKUP(VLOOKUP($N386,IMPOSTAZIONI!$E$6:$I$13,5,FALSE),IMPOSTAZIONI!$B$25:$N$32,9,FALSE)))</f>
        <v/>
      </c>
      <c r="BV386" s="20" t="str">
        <f>IF($N386="","",IF(VLOOKUP(VLOOKUP($N386,IMPOSTAZIONI!$E$6:$I$13,5,FALSE),IMPOSTAZIONI!$B$25:$N$32,12,FALSE)=0,"",VLOOKUP(VLOOKUP($N386,IMPOSTAZIONI!$E$6:$I$13,5,FALSE),IMPOSTAZIONI!$B$25:$N$32,12,FALSE)))</f>
        <v/>
      </c>
      <c r="BW386" s="221" t="str">
        <f t="shared" si="121"/>
        <v/>
      </c>
      <c r="BX386" s="221" t="str">
        <f t="shared" si="127"/>
        <v/>
      </c>
      <c r="BY386" s="221">
        <f t="shared" si="128"/>
        <v>0</v>
      </c>
      <c r="BZ386" s="231">
        <f t="shared" si="129"/>
        <v>0</v>
      </c>
      <c r="CA386" s="246">
        <f t="shared" si="130"/>
        <v>0</v>
      </c>
      <c r="CB386" s="246">
        <f t="shared" si="122"/>
        <v>0</v>
      </c>
      <c r="CC386" s="246" t="str">
        <f t="shared" si="123"/>
        <v/>
      </c>
      <c r="CD386" s="246">
        <f t="shared" si="131"/>
        <v>5</v>
      </c>
      <c r="CE386" s="246">
        <f t="shared" si="124"/>
        <v>0</v>
      </c>
      <c r="CF386" s="276">
        <f t="shared" si="134"/>
        <v>0</v>
      </c>
      <c r="CG386" s="277">
        <f t="shared" si="134"/>
        <v>0</v>
      </c>
      <c r="CH386" s="277">
        <f t="shared" si="134"/>
        <v>0</v>
      </c>
      <c r="CI386" s="278">
        <f t="shared" si="134"/>
        <v>0</v>
      </c>
      <c r="CJ386" s="280">
        <f t="shared" si="125"/>
        <v>0</v>
      </c>
      <c r="CK386" s="232">
        <f t="shared" si="126"/>
        <v>0</v>
      </c>
      <c r="CL386" s="1"/>
    </row>
    <row r="387" spans="1:90" ht="18" customHeight="1">
      <c r="A387" s="1"/>
      <c r="B387" s="1"/>
      <c r="C387" s="216"/>
      <c r="D387" s="287" t="str">
        <f t="shared" si="119"/>
        <v/>
      </c>
      <c r="E387" s="449" t="str">
        <f t="shared" si="120"/>
        <v/>
      </c>
      <c r="F387" s="450"/>
      <c r="G387" s="451"/>
      <c r="H387" s="452"/>
      <c r="I387" s="453"/>
      <c r="J387" s="453"/>
      <c r="K387" s="453"/>
      <c r="L387" s="453"/>
      <c r="M387" s="454"/>
      <c r="N387" s="455"/>
      <c r="O387" s="456"/>
      <c r="P387" s="456"/>
      <c r="Q387" s="456"/>
      <c r="R387" s="456"/>
      <c r="S387" s="456"/>
      <c r="T387" s="456"/>
      <c r="U387" s="456"/>
      <c r="V387" s="456"/>
      <c r="W387" s="456"/>
      <c r="X387" s="456"/>
      <c r="Y387" s="456"/>
      <c r="Z387" s="456"/>
      <c r="AA387" s="456"/>
      <c r="AB387" s="456"/>
      <c r="AC387" s="456"/>
      <c r="AD387" s="456"/>
      <c r="AE387" s="457"/>
      <c r="AF387" s="455"/>
      <c r="AG387" s="456"/>
      <c r="AH387" s="456"/>
      <c r="AI387" s="456"/>
      <c r="AJ387" s="456"/>
      <c r="AK387" s="456"/>
      <c r="AL387" s="456"/>
      <c r="AM387" s="456"/>
      <c r="AN387" s="457"/>
      <c r="AO387" s="455"/>
      <c r="AP387" s="456"/>
      <c r="AQ387" s="456"/>
      <c r="AR387" s="456"/>
      <c r="AS387" s="456"/>
      <c r="AT387" s="456"/>
      <c r="AU387" s="456"/>
      <c r="AV387" s="456"/>
      <c r="AW387" s="456"/>
      <c r="AX387" s="456"/>
      <c r="AY387" s="456"/>
      <c r="AZ387" s="456"/>
      <c r="BA387" s="456"/>
      <c r="BB387" s="456"/>
      <c r="BC387" s="456"/>
      <c r="BD387" s="456"/>
      <c r="BE387" s="456"/>
      <c r="BF387" s="456"/>
      <c r="BG387" s="457"/>
      <c r="BH387" s="458"/>
      <c r="BI387" s="459"/>
      <c r="BJ387" s="459"/>
      <c r="BK387" s="459"/>
      <c r="BL387" s="459"/>
      <c r="BM387" s="460"/>
      <c r="BN387" s="216"/>
      <c r="BO387" s="216"/>
      <c r="BP387" s="1"/>
      <c r="BQ387" s="120">
        <f>IF($F$3="","",IF(N387=$F$3,COUNTIF(BQ$23:BQ386,"&gt;0")+1,0))</f>
        <v>0</v>
      </c>
      <c r="BR387" s="1"/>
      <c r="BS387" s="20" t="str">
        <f>IF($N387="","",IF(VLOOKUP(VLOOKUP($N387,IMPOSTAZIONI!$E$6:$I$13,5,FALSE),IMPOSTAZIONI!$B$25:$N$32,3,FALSE)=0,"",VLOOKUP(VLOOKUP($N387,IMPOSTAZIONI!$E$6:$I$13,5,FALSE),IMPOSTAZIONI!$B$25:$N$32,3,FALSE)))</f>
        <v/>
      </c>
      <c r="BT387" s="20" t="str">
        <f>IF($N387="","",IF(VLOOKUP(VLOOKUP($N387,IMPOSTAZIONI!$E$6:$I$13,5,FALSE),IMPOSTAZIONI!$B$25:$N$32,6,FALSE)=0,"",VLOOKUP(VLOOKUP($N387,IMPOSTAZIONI!$E$6:$I$13,5,FALSE),IMPOSTAZIONI!$B$25:$N$32,6,FALSE)))</f>
        <v/>
      </c>
      <c r="BU387" s="20" t="str">
        <f>IF($N387="","",IF(VLOOKUP(VLOOKUP($N387,IMPOSTAZIONI!$E$6:$I$13,5,FALSE),IMPOSTAZIONI!$B$25:$N$32,9,FALSE)=0,"",VLOOKUP(VLOOKUP($N387,IMPOSTAZIONI!$E$6:$I$13,5,FALSE),IMPOSTAZIONI!$B$25:$N$32,9,FALSE)))</f>
        <v/>
      </c>
      <c r="BV387" s="20" t="str">
        <f>IF($N387="","",IF(VLOOKUP(VLOOKUP($N387,IMPOSTAZIONI!$E$6:$I$13,5,FALSE),IMPOSTAZIONI!$B$25:$N$32,12,FALSE)=0,"",VLOOKUP(VLOOKUP($N387,IMPOSTAZIONI!$E$6:$I$13,5,FALSE),IMPOSTAZIONI!$B$25:$N$32,12,FALSE)))</f>
        <v/>
      </c>
      <c r="BW387" s="221" t="str">
        <f t="shared" si="121"/>
        <v/>
      </c>
      <c r="BX387" s="221" t="str">
        <f t="shared" si="127"/>
        <v/>
      </c>
      <c r="BY387" s="221">
        <f t="shared" si="128"/>
        <v>0</v>
      </c>
      <c r="BZ387" s="231">
        <f t="shared" si="129"/>
        <v>0</v>
      </c>
      <c r="CA387" s="246">
        <f t="shared" si="130"/>
        <v>0</v>
      </c>
      <c r="CB387" s="246">
        <f t="shared" si="122"/>
        <v>0</v>
      </c>
      <c r="CC387" s="246" t="str">
        <f t="shared" si="123"/>
        <v/>
      </c>
      <c r="CD387" s="246">
        <f t="shared" si="131"/>
        <v>5</v>
      </c>
      <c r="CE387" s="246">
        <f t="shared" si="124"/>
        <v>0</v>
      </c>
      <c r="CF387" s="276">
        <f t="shared" si="134"/>
        <v>0</v>
      </c>
      <c r="CG387" s="277">
        <f t="shared" si="134"/>
        <v>0</v>
      </c>
      <c r="CH387" s="277">
        <f t="shared" si="134"/>
        <v>0</v>
      </c>
      <c r="CI387" s="278">
        <f t="shared" si="134"/>
        <v>0</v>
      </c>
      <c r="CJ387" s="280">
        <f t="shared" si="125"/>
        <v>0</v>
      </c>
      <c r="CK387" s="232">
        <f t="shared" si="126"/>
        <v>0</v>
      </c>
      <c r="CL387" s="1"/>
    </row>
    <row r="388" spans="1:90" ht="18" customHeight="1">
      <c r="A388" s="1"/>
      <c r="B388" s="1"/>
      <c r="C388" s="216"/>
      <c r="D388" s="287" t="str">
        <f t="shared" si="119"/>
        <v/>
      </c>
      <c r="E388" s="449" t="str">
        <f t="shared" si="120"/>
        <v/>
      </c>
      <c r="F388" s="450"/>
      <c r="G388" s="451"/>
      <c r="H388" s="452"/>
      <c r="I388" s="453"/>
      <c r="J388" s="453"/>
      <c r="K388" s="453"/>
      <c r="L388" s="453"/>
      <c r="M388" s="454"/>
      <c r="N388" s="455"/>
      <c r="O388" s="456"/>
      <c r="P388" s="456"/>
      <c r="Q388" s="456"/>
      <c r="R388" s="456"/>
      <c r="S388" s="456"/>
      <c r="T388" s="456"/>
      <c r="U388" s="456"/>
      <c r="V388" s="456"/>
      <c r="W388" s="456"/>
      <c r="X388" s="456"/>
      <c r="Y388" s="456"/>
      <c r="Z388" s="456"/>
      <c r="AA388" s="456"/>
      <c r="AB388" s="456"/>
      <c r="AC388" s="456"/>
      <c r="AD388" s="456"/>
      <c r="AE388" s="457"/>
      <c r="AF388" s="455"/>
      <c r="AG388" s="456"/>
      <c r="AH388" s="456"/>
      <c r="AI388" s="456"/>
      <c r="AJ388" s="456"/>
      <c r="AK388" s="456"/>
      <c r="AL388" s="456"/>
      <c r="AM388" s="456"/>
      <c r="AN388" s="457"/>
      <c r="AO388" s="455"/>
      <c r="AP388" s="456"/>
      <c r="AQ388" s="456"/>
      <c r="AR388" s="456"/>
      <c r="AS388" s="456"/>
      <c r="AT388" s="456"/>
      <c r="AU388" s="456"/>
      <c r="AV388" s="456"/>
      <c r="AW388" s="456"/>
      <c r="AX388" s="456"/>
      <c r="AY388" s="456"/>
      <c r="AZ388" s="456"/>
      <c r="BA388" s="456"/>
      <c r="BB388" s="456"/>
      <c r="BC388" s="456"/>
      <c r="BD388" s="456"/>
      <c r="BE388" s="456"/>
      <c r="BF388" s="456"/>
      <c r="BG388" s="457"/>
      <c r="BH388" s="458"/>
      <c r="BI388" s="459"/>
      <c r="BJ388" s="459"/>
      <c r="BK388" s="459"/>
      <c r="BL388" s="459"/>
      <c r="BM388" s="460"/>
      <c r="BN388" s="216"/>
      <c r="BO388" s="216"/>
      <c r="BP388" s="1"/>
      <c r="BQ388" s="120">
        <f>IF($F$3="","",IF(N388=$F$3,COUNTIF(BQ$23:BQ387,"&gt;0")+1,0))</f>
        <v>0</v>
      </c>
      <c r="BR388" s="1"/>
      <c r="BS388" s="20" t="str">
        <f>IF($N388="","",IF(VLOOKUP(VLOOKUP($N388,IMPOSTAZIONI!$E$6:$I$13,5,FALSE),IMPOSTAZIONI!$B$25:$N$32,3,FALSE)=0,"",VLOOKUP(VLOOKUP($N388,IMPOSTAZIONI!$E$6:$I$13,5,FALSE),IMPOSTAZIONI!$B$25:$N$32,3,FALSE)))</f>
        <v/>
      </c>
      <c r="BT388" s="20" t="str">
        <f>IF($N388="","",IF(VLOOKUP(VLOOKUP($N388,IMPOSTAZIONI!$E$6:$I$13,5,FALSE),IMPOSTAZIONI!$B$25:$N$32,6,FALSE)=0,"",VLOOKUP(VLOOKUP($N388,IMPOSTAZIONI!$E$6:$I$13,5,FALSE),IMPOSTAZIONI!$B$25:$N$32,6,FALSE)))</f>
        <v/>
      </c>
      <c r="BU388" s="20" t="str">
        <f>IF($N388="","",IF(VLOOKUP(VLOOKUP($N388,IMPOSTAZIONI!$E$6:$I$13,5,FALSE),IMPOSTAZIONI!$B$25:$N$32,9,FALSE)=0,"",VLOOKUP(VLOOKUP($N388,IMPOSTAZIONI!$E$6:$I$13,5,FALSE),IMPOSTAZIONI!$B$25:$N$32,9,FALSE)))</f>
        <v/>
      </c>
      <c r="BV388" s="20" t="str">
        <f>IF($N388="","",IF(VLOOKUP(VLOOKUP($N388,IMPOSTAZIONI!$E$6:$I$13,5,FALSE),IMPOSTAZIONI!$B$25:$N$32,12,FALSE)=0,"",VLOOKUP(VLOOKUP($N388,IMPOSTAZIONI!$E$6:$I$13,5,FALSE),IMPOSTAZIONI!$B$25:$N$32,12,FALSE)))</f>
        <v/>
      </c>
      <c r="BW388" s="221" t="str">
        <f t="shared" si="121"/>
        <v/>
      </c>
      <c r="BX388" s="221" t="str">
        <f t="shared" si="127"/>
        <v/>
      </c>
      <c r="BY388" s="221">
        <f t="shared" si="128"/>
        <v>0</v>
      </c>
      <c r="BZ388" s="231">
        <f t="shared" si="129"/>
        <v>0</v>
      </c>
      <c r="CA388" s="246">
        <f t="shared" si="130"/>
        <v>0</v>
      </c>
      <c r="CB388" s="246">
        <f t="shared" si="122"/>
        <v>0</v>
      </c>
      <c r="CC388" s="246" t="str">
        <f t="shared" si="123"/>
        <v/>
      </c>
      <c r="CD388" s="246">
        <f t="shared" si="131"/>
        <v>5</v>
      </c>
      <c r="CE388" s="246">
        <f t="shared" si="124"/>
        <v>0</v>
      </c>
      <c r="CF388" s="276">
        <f t="shared" si="134"/>
        <v>0</v>
      </c>
      <c r="CG388" s="277">
        <f t="shared" si="134"/>
        <v>0</v>
      </c>
      <c r="CH388" s="277">
        <f t="shared" si="134"/>
        <v>0</v>
      </c>
      <c r="CI388" s="278">
        <f t="shared" si="134"/>
        <v>0</v>
      </c>
      <c r="CJ388" s="280">
        <f t="shared" si="125"/>
        <v>0</v>
      </c>
      <c r="CK388" s="232">
        <f t="shared" si="126"/>
        <v>0</v>
      </c>
      <c r="CL388" s="1"/>
    </row>
    <row r="389" spans="1:90" ht="18" customHeight="1">
      <c r="A389" s="1"/>
      <c r="B389" s="1"/>
      <c r="C389" s="216"/>
      <c r="D389" s="287" t="str">
        <f t="shared" si="119"/>
        <v/>
      </c>
      <c r="E389" s="449" t="str">
        <f t="shared" si="120"/>
        <v/>
      </c>
      <c r="F389" s="450"/>
      <c r="G389" s="451"/>
      <c r="H389" s="452"/>
      <c r="I389" s="453"/>
      <c r="J389" s="453"/>
      <c r="K389" s="453"/>
      <c r="L389" s="453"/>
      <c r="M389" s="454"/>
      <c r="N389" s="455"/>
      <c r="O389" s="456"/>
      <c r="P389" s="456"/>
      <c r="Q389" s="456"/>
      <c r="R389" s="456"/>
      <c r="S389" s="456"/>
      <c r="T389" s="456"/>
      <c r="U389" s="456"/>
      <c r="V389" s="456"/>
      <c r="W389" s="456"/>
      <c r="X389" s="456"/>
      <c r="Y389" s="456"/>
      <c r="Z389" s="456"/>
      <c r="AA389" s="456"/>
      <c r="AB389" s="456"/>
      <c r="AC389" s="456"/>
      <c r="AD389" s="456"/>
      <c r="AE389" s="457"/>
      <c r="AF389" s="455"/>
      <c r="AG389" s="456"/>
      <c r="AH389" s="456"/>
      <c r="AI389" s="456"/>
      <c r="AJ389" s="456"/>
      <c r="AK389" s="456"/>
      <c r="AL389" s="456"/>
      <c r="AM389" s="456"/>
      <c r="AN389" s="457"/>
      <c r="AO389" s="455"/>
      <c r="AP389" s="456"/>
      <c r="AQ389" s="456"/>
      <c r="AR389" s="456"/>
      <c r="AS389" s="456"/>
      <c r="AT389" s="456"/>
      <c r="AU389" s="456"/>
      <c r="AV389" s="456"/>
      <c r="AW389" s="456"/>
      <c r="AX389" s="456"/>
      <c r="AY389" s="456"/>
      <c r="AZ389" s="456"/>
      <c r="BA389" s="456"/>
      <c r="BB389" s="456"/>
      <c r="BC389" s="456"/>
      <c r="BD389" s="456"/>
      <c r="BE389" s="456"/>
      <c r="BF389" s="456"/>
      <c r="BG389" s="457"/>
      <c r="BH389" s="458"/>
      <c r="BI389" s="459"/>
      <c r="BJ389" s="459"/>
      <c r="BK389" s="459"/>
      <c r="BL389" s="459"/>
      <c r="BM389" s="460"/>
      <c r="BN389" s="216"/>
      <c r="BO389" s="216"/>
      <c r="BP389" s="1"/>
      <c r="BQ389" s="120">
        <f>IF($F$3="","",IF(N389=$F$3,COUNTIF(BQ$23:BQ388,"&gt;0")+1,0))</f>
        <v>0</v>
      </c>
      <c r="BR389" s="1"/>
      <c r="BS389" s="20" t="str">
        <f>IF($N389="","",IF(VLOOKUP(VLOOKUP($N389,IMPOSTAZIONI!$E$6:$I$13,5,FALSE),IMPOSTAZIONI!$B$25:$N$32,3,FALSE)=0,"",VLOOKUP(VLOOKUP($N389,IMPOSTAZIONI!$E$6:$I$13,5,FALSE),IMPOSTAZIONI!$B$25:$N$32,3,FALSE)))</f>
        <v/>
      </c>
      <c r="BT389" s="20" t="str">
        <f>IF($N389="","",IF(VLOOKUP(VLOOKUP($N389,IMPOSTAZIONI!$E$6:$I$13,5,FALSE),IMPOSTAZIONI!$B$25:$N$32,6,FALSE)=0,"",VLOOKUP(VLOOKUP($N389,IMPOSTAZIONI!$E$6:$I$13,5,FALSE),IMPOSTAZIONI!$B$25:$N$32,6,FALSE)))</f>
        <v/>
      </c>
      <c r="BU389" s="20" t="str">
        <f>IF($N389="","",IF(VLOOKUP(VLOOKUP($N389,IMPOSTAZIONI!$E$6:$I$13,5,FALSE),IMPOSTAZIONI!$B$25:$N$32,9,FALSE)=0,"",VLOOKUP(VLOOKUP($N389,IMPOSTAZIONI!$E$6:$I$13,5,FALSE),IMPOSTAZIONI!$B$25:$N$32,9,FALSE)))</f>
        <v/>
      </c>
      <c r="BV389" s="20" t="str">
        <f>IF($N389="","",IF(VLOOKUP(VLOOKUP($N389,IMPOSTAZIONI!$E$6:$I$13,5,FALSE),IMPOSTAZIONI!$B$25:$N$32,12,FALSE)=0,"",VLOOKUP(VLOOKUP($N389,IMPOSTAZIONI!$E$6:$I$13,5,FALSE),IMPOSTAZIONI!$B$25:$N$32,12,FALSE)))</f>
        <v/>
      </c>
      <c r="BW389" s="221" t="str">
        <f t="shared" si="121"/>
        <v/>
      </c>
      <c r="BX389" s="221" t="str">
        <f t="shared" si="127"/>
        <v/>
      </c>
      <c r="BY389" s="221">
        <f t="shared" si="128"/>
        <v>0</v>
      </c>
      <c r="BZ389" s="231">
        <f t="shared" si="129"/>
        <v>0</v>
      </c>
      <c r="CA389" s="246">
        <f t="shared" si="130"/>
        <v>0</v>
      </c>
      <c r="CB389" s="246">
        <f t="shared" si="122"/>
        <v>0</v>
      </c>
      <c r="CC389" s="246" t="str">
        <f t="shared" si="123"/>
        <v/>
      </c>
      <c r="CD389" s="246">
        <f t="shared" si="131"/>
        <v>5</v>
      </c>
      <c r="CE389" s="246">
        <f t="shared" si="124"/>
        <v>0</v>
      </c>
      <c r="CF389" s="276">
        <f t="shared" si="134"/>
        <v>0</v>
      </c>
      <c r="CG389" s="277">
        <f t="shared" si="134"/>
        <v>0</v>
      </c>
      <c r="CH389" s="277">
        <f t="shared" si="134"/>
        <v>0</v>
      </c>
      <c r="CI389" s="278">
        <f t="shared" si="134"/>
        <v>0</v>
      </c>
      <c r="CJ389" s="280">
        <f t="shared" si="125"/>
        <v>0</v>
      </c>
      <c r="CK389" s="232">
        <f t="shared" si="126"/>
        <v>0</v>
      </c>
      <c r="CL389" s="1"/>
    </row>
    <row r="390" spans="1:90" ht="18" customHeight="1">
      <c r="A390" s="1"/>
      <c r="B390" s="1"/>
      <c r="C390" s="216"/>
      <c r="D390" s="287" t="str">
        <f t="shared" si="119"/>
        <v/>
      </c>
      <c r="E390" s="449" t="str">
        <f t="shared" si="120"/>
        <v/>
      </c>
      <c r="F390" s="450"/>
      <c r="G390" s="451"/>
      <c r="H390" s="452"/>
      <c r="I390" s="453"/>
      <c r="J390" s="453"/>
      <c r="K390" s="453"/>
      <c r="L390" s="453"/>
      <c r="M390" s="454"/>
      <c r="N390" s="455"/>
      <c r="O390" s="456"/>
      <c r="P390" s="456"/>
      <c r="Q390" s="456"/>
      <c r="R390" s="456"/>
      <c r="S390" s="456"/>
      <c r="T390" s="456"/>
      <c r="U390" s="456"/>
      <c r="V390" s="456"/>
      <c r="W390" s="456"/>
      <c r="X390" s="456"/>
      <c r="Y390" s="456"/>
      <c r="Z390" s="456"/>
      <c r="AA390" s="456"/>
      <c r="AB390" s="456"/>
      <c r="AC390" s="456"/>
      <c r="AD390" s="456"/>
      <c r="AE390" s="457"/>
      <c r="AF390" s="455"/>
      <c r="AG390" s="456"/>
      <c r="AH390" s="456"/>
      <c r="AI390" s="456"/>
      <c r="AJ390" s="456"/>
      <c r="AK390" s="456"/>
      <c r="AL390" s="456"/>
      <c r="AM390" s="456"/>
      <c r="AN390" s="457"/>
      <c r="AO390" s="455"/>
      <c r="AP390" s="456"/>
      <c r="AQ390" s="456"/>
      <c r="AR390" s="456"/>
      <c r="AS390" s="456"/>
      <c r="AT390" s="456"/>
      <c r="AU390" s="456"/>
      <c r="AV390" s="456"/>
      <c r="AW390" s="456"/>
      <c r="AX390" s="456"/>
      <c r="AY390" s="456"/>
      <c r="AZ390" s="456"/>
      <c r="BA390" s="456"/>
      <c r="BB390" s="456"/>
      <c r="BC390" s="456"/>
      <c r="BD390" s="456"/>
      <c r="BE390" s="456"/>
      <c r="BF390" s="456"/>
      <c r="BG390" s="457"/>
      <c r="BH390" s="458"/>
      <c r="BI390" s="459"/>
      <c r="BJ390" s="459"/>
      <c r="BK390" s="459"/>
      <c r="BL390" s="459"/>
      <c r="BM390" s="460"/>
      <c r="BN390" s="216"/>
      <c r="BO390" s="216"/>
      <c r="BP390" s="1"/>
      <c r="BQ390" s="120">
        <f>IF($F$3="","",IF(N390=$F$3,COUNTIF(BQ$23:BQ389,"&gt;0")+1,0))</f>
        <v>0</v>
      </c>
      <c r="BR390" s="1"/>
      <c r="BS390" s="20" t="str">
        <f>IF($N390="","",IF(VLOOKUP(VLOOKUP($N390,IMPOSTAZIONI!$E$6:$I$13,5,FALSE),IMPOSTAZIONI!$B$25:$N$32,3,FALSE)=0,"",VLOOKUP(VLOOKUP($N390,IMPOSTAZIONI!$E$6:$I$13,5,FALSE),IMPOSTAZIONI!$B$25:$N$32,3,FALSE)))</f>
        <v/>
      </c>
      <c r="BT390" s="20" t="str">
        <f>IF($N390="","",IF(VLOOKUP(VLOOKUP($N390,IMPOSTAZIONI!$E$6:$I$13,5,FALSE),IMPOSTAZIONI!$B$25:$N$32,6,FALSE)=0,"",VLOOKUP(VLOOKUP($N390,IMPOSTAZIONI!$E$6:$I$13,5,FALSE),IMPOSTAZIONI!$B$25:$N$32,6,FALSE)))</f>
        <v/>
      </c>
      <c r="BU390" s="20" t="str">
        <f>IF($N390="","",IF(VLOOKUP(VLOOKUP($N390,IMPOSTAZIONI!$E$6:$I$13,5,FALSE),IMPOSTAZIONI!$B$25:$N$32,9,FALSE)=0,"",VLOOKUP(VLOOKUP($N390,IMPOSTAZIONI!$E$6:$I$13,5,FALSE),IMPOSTAZIONI!$B$25:$N$32,9,FALSE)))</f>
        <v/>
      </c>
      <c r="BV390" s="20" t="str">
        <f>IF($N390="","",IF(VLOOKUP(VLOOKUP($N390,IMPOSTAZIONI!$E$6:$I$13,5,FALSE),IMPOSTAZIONI!$B$25:$N$32,12,FALSE)=0,"",VLOOKUP(VLOOKUP($N390,IMPOSTAZIONI!$E$6:$I$13,5,FALSE),IMPOSTAZIONI!$B$25:$N$32,12,FALSE)))</f>
        <v/>
      </c>
      <c r="BW390" s="221" t="str">
        <f t="shared" si="121"/>
        <v/>
      </c>
      <c r="BX390" s="221" t="str">
        <f t="shared" si="127"/>
        <v/>
      </c>
      <c r="BY390" s="221">
        <f t="shared" si="128"/>
        <v>0</v>
      </c>
      <c r="BZ390" s="231">
        <f t="shared" si="129"/>
        <v>0</v>
      </c>
      <c r="CA390" s="246">
        <f t="shared" si="130"/>
        <v>0</v>
      </c>
      <c r="CB390" s="246">
        <f t="shared" si="122"/>
        <v>0</v>
      </c>
      <c r="CC390" s="246" t="str">
        <f t="shared" si="123"/>
        <v/>
      </c>
      <c r="CD390" s="246">
        <f t="shared" si="131"/>
        <v>5</v>
      </c>
      <c r="CE390" s="246">
        <f t="shared" si="124"/>
        <v>0</v>
      </c>
      <c r="CF390" s="276">
        <f t="shared" si="134"/>
        <v>0</v>
      </c>
      <c r="CG390" s="277">
        <f t="shared" si="134"/>
        <v>0</v>
      </c>
      <c r="CH390" s="277">
        <f t="shared" si="134"/>
        <v>0</v>
      </c>
      <c r="CI390" s="278">
        <f t="shared" si="134"/>
        <v>0</v>
      </c>
      <c r="CJ390" s="280">
        <f t="shared" si="125"/>
        <v>0</v>
      </c>
      <c r="CK390" s="232">
        <f t="shared" si="126"/>
        <v>0</v>
      </c>
      <c r="CL390" s="1"/>
    </row>
    <row r="391" spans="1:90" ht="18" customHeight="1">
      <c r="A391" s="1"/>
      <c r="B391" s="1"/>
      <c r="C391" s="216"/>
      <c r="D391" s="287" t="str">
        <f t="shared" ref="D391:D454" si="135">IF(BY391=1,"Errore",IF(BY391=2,"+ EVN nel gg.",""))</f>
        <v/>
      </c>
      <c r="E391" s="449" t="str">
        <f t="shared" ref="E391:E454" si="136">IF(BQ391=0,"",BQ391)</f>
        <v/>
      </c>
      <c r="F391" s="450"/>
      <c r="G391" s="451"/>
      <c r="H391" s="452"/>
      <c r="I391" s="453"/>
      <c r="J391" s="453"/>
      <c r="K391" s="453"/>
      <c r="L391" s="453"/>
      <c r="M391" s="454"/>
      <c r="N391" s="455"/>
      <c r="O391" s="456"/>
      <c r="P391" s="456"/>
      <c r="Q391" s="456"/>
      <c r="R391" s="456"/>
      <c r="S391" s="456"/>
      <c r="T391" s="456"/>
      <c r="U391" s="456"/>
      <c r="V391" s="456"/>
      <c r="W391" s="456"/>
      <c r="X391" s="456"/>
      <c r="Y391" s="456"/>
      <c r="Z391" s="456"/>
      <c r="AA391" s="456"/>
      <c r="AB391" s="456"/>
      <c r="AC391" s="456"/>
      <c r="AD391" s="456"/>
      <c r="AE391" s="457"/>
      <c r="AF391" s="455"/>
      <c r="AG391" s="456"/>
      <c r="AH391" s="456"/>
      <c r="AI391" s="456"/>
      <c r="AJ391" s="456"/>
      <c r="AK391" s="456"/>
      <c r="AL391" s="456"/>
      <c r="AM391" s="456"/>
      <c r="AN391" s="457"/>
      <c r="AO391" s="455"/>
      <c r="AP391" s="456"/>
      <c r="AQ391" s="456"/>
      <c r="AR391" s="456"/>
      <c r="AS391" s="456"/>
      <c r="AT391" s="456"/>
      <c r="AU391" s="456"/>
      <c r="AV391" s="456"/>
      <c r="AW391" s="456"/>
      <c r="AX391" s="456"/>
      <c r="AY391" s="456"/>
      <c r="AZ391" s="456"/>
      <c r="BA391" s="456"/>
      <c r="BB391" s="456"/>
      <c r="BC391" s="456"/>
      <c r="BD391" s="456"/>
      <c r="BE391" s="456"/>
      <c r="BF391" s="456"/>
      <c r="BG391" s="457"/>
      <c r="BH391" s="458"/>
      <c r="BI391" s="459"/>
      <c r="BJ391" s="459"/>
      <c r="BK391" s="459"/>
      <c r="BL391" s="459"/>
      <c r="BM391" s="460"/>
      <c r="BN391" s="216"/>
      <c r="BO391" s="216"/>
      <c r="BP391" s="1"/>
      <c r="BQ391" s="120">
        <f>IF($F$3="","",IF(N391=$F$3,COUNTIF(BQ$23:BQ390,"&gt;0")+1,0))</f>
        <v>0</v>
      </c>
      <c r="BR391" s="1"/>
      <c r="BS391" s="20" t="str">
        <f>IF($N391="","",IF(VLOOKUP(VLOOKUP($N391,IMPOSTAZIONI!$E$6:$I$13,5,FALSE),IMPOSTAZIONI!$B$25:$N$32,3,FALSE)=0,"",VLOOKUP(VLOOKUP($N391,IMPOSTAZIONI!$E$6:$I$13,5,FALSE),IMPOSTAZIONI!$B$25:$N$32,3,FALSE)))</f>
        <v/>
      </c>
      <c r="BT391" s="20" t="str">
        <f>IF($N391="","",IF(VLOOKUP(VLOOKUP($N391,IMPOSTAZIONI!$E$6:$I$13,5,FALSE),IMPOSTAZIONI!$B$25:$N$32,6,FALSE)=0,"",VLOOKUP(VLOOKUP($N391,IMPOSTAZIONI!$E$6:$I$13,5,FALSE),IMPOSTAZIONI!$B$25:$N$32,6,FALSE)))</f>
        <v/>
      </c>
      <c r="BU391" s="20" t="str">
        <f>IF($N391="","",IF(VLOOKUP(VLOOKUP($N391,IMPOSTAZIONI!$E$6:$I$13,5,FALSE),IMPOSTAZIONI!$B$25:$N$32,9,FALSE)=0,"",VLOOKUP(VLOOKUP($N391,IMPOSTAZIONI!$E$6:$I$13,5,FALSE),IMPOSTAZIONI!$B$25:$N$32,9,FALSE)))</f>
        <v/>
      </c>
      <c r="BV391" s="20" t="str">
        <f>IF($N391="","",IF(VLOOKUP(VLOOKUP($N391,IMPOSTAZIONI!$E$6:$I$13,5,FALSE),IMPOSTAZIONI!$B$25:$N$32,12,FALSE)=0,"",VLOOKUP(VLOOKUP($N391,IMPOSTAZIONI!$E$6:$I$13,5,FALSE),IMPOSTAZIONI!$B$25:$N$32,12,FALSE)))</f>
        <v/>
      </c>
      <c r="BW391" s="221" t="str">
        <f t="shared" ref="BW391:BW454" si="137">IF(AF391="","",HLOOKUP(AF391,BS391:BV391,1,FALSE))</f>
        <v/>
      </c>
      <c r="BX391" s="221" t="str">
        <f t="shared" si="127"/>
        <v/>
      </c>
      <c r="BY391" s="221">
        <f t="shared" si="128"/>
        <v>0</v>
      </c>
      <c r="BZ391" s="231">
        <f t="shared" si="129"/>
        <v>0</v>
      </c>
      <c r="CA391" s="246">
        <f t="shared" si="130"/>
        <v>0</v>
      </c>
      <c r="CB391" s="246">
        <f t="shared" ref="CB391:CB454" si="138">IF(BZ391=0,0,MONTH(BZ391))</f>
        <v>0</v>
      </c>
      <c r="CC391" s="246" t="str">
        <f t="shared" ref="CC391:CC454" si="139">IF(OR(BZ391=0,CA391=0),"",CONCATENATE(CB391,CA391))</f>
        <v/>
      </c>
      <c r="CD391" s="246">
        <f t="shared" si="131"/>
        <v>5</v>
      </c>
      <c r="CE391" s="246">
        <f t="shared" ref="CE391:CE454" si="140">IF(CA391&gt;0,CONCATENATE(CD391,CA391),0)</f>
        <v>0</v>
      </c>
      <c r="CF391" s="276">
        <f t="shared" si="134"/>
        <v>0</v>
      </c>
      <c r="CG391" s="277">
        <f t="shared" si="134"/>
        <v>0</v>
      </c>
      <c r="CH391" s="277">
        <f t="shared" si="134"/>
        <v>0</v>
      </c>
      <c r="CI391" s="278">
        <f t="shared" si="134"/>
        <v>0</v>
      </c>
      <c r="CJ391" s="280">
        <f t="shared" ref="CJ391:CJ454" si="141">COUNTIF(CF391:CI391,"&gt;0")</f>
        <v>0</v>
      </c>
      <c r="CK391" s="232">
        <f t="shared" si="126"/>
        <v>0</v>
      </c>
      <c r="CL391" s="1"/>
    </row>
    <row r="392" spans="1:90" ht="18" customHeight="1">
      <c r="A392" s="1"/>
      <c r="B392" s="1"/>
      <c r="C392" s="216"/>
      <c r="D392" s="287" t="str">
        <f t="shared" si="135"/>
        <v/>
      </c>
      <c r="E392" s="449" t="str">
        <f t="shared" si="136"/>
        <v/>
      </c>
      <c r="F392" s="450"/>
      <c r="G392" s="451"/>
      <c r="H392" s="452"/>
      <c r="I392" s="453"/>
      <c r="J392" s="453"/>
      <c r="K392" s="453"/>
      <c r="L392" s="453"/>
      <c r="M392" s="454"/>
      <c r="N392" s="455"/>
      <c r="O392" s="456"/>
      <c r="P392" s="456"/>
      <c r="Q392" s="456"/>
      <c r="R392" s="456"/>
      <c r="S392" s="456"/>
      <c r="T392" s="456"/>
      <c r="U392" s="456"/>
      <c r="V392" s="456"/>
      <c r="W392" s="456"/>
      <c r="X392" s="456"/>
      <c r="Y392" s="456"/>
      <c r="Z392" s="456"/>
      <c r="AA392" s="456"/>
      <c r="AB392" s="456"/>
      <c r="AC392" s="456"/>
      <c r="AD392" s="456"/>
      <c r="AE392" s="457"/>
      <c r="AF392" s="455"/>
      <c r="AG392" s="456"/>
      <c r="AH392" s="456"/>
      <c r="AI392" s="456"/>
      <c r="AJ392" s="456"/>
      <c r="AK392" s="456"/>
      <c r="AL392" s="456"/>
      <c r="AM392" s="456"/>
      <c r="AN392" s="457"/>
      <c r="AO392" s="455"/>
      <c r="AP392" s="456"/>
      <c r="AQ392" s="456"/>
      <c r="AR392" s="456"/>
      <c r="AS392" s="456"/>
      <c r="AT392" s="456"/>
      <c r="AU392" s="456"/>
      <c r="AV392" s="456"/>
      <c r="AW392" s="456"/>
      <c r="AX392" s="456"/>
      <c r="AY392" s="456"/>
      <c r="AZ392" s="456"/>
      <c r="BA392" s="456"/>
      <c r="BB392" s="456"/>
      <c r="BC392" s="456"/>
      <c r="BD392" s="456"/>
      <c r="BE392" s="456"/>
      <c r="BF392" s="456"/>
      <c r="BG392" s="457"/>
      <c r="BH392" s="458"/>
      <c r="BI392" s="459"/>
      <c r="BJ392" s="459"/>
      <c r="BK392" s="459"/>
      <c r="BL392" s="459"/>
      <c r="BM392" s="460"/>
      <c r="BN392" s="216"/>
      <c r="BO392" s="216"/>
      <c r="BP392" s="1"/>
      <c r="BQ392" s="120">
        <f>IF($F$3="","",IF(N392=$F$3,COUNTIF(BQ$23:BQ391,"&gt;0")+1,0))</f>
        <v>0</v>
      </c>
      <c r="BR392" s="1"/>
      <c r="BS392" s="20" t="str">
        <f>IF($N392="","",IF(VLOOKUP(VLOOKUP($N392,IMPOSTAZIONI!$E$6:$I$13,5,FALSE),IMPOSTAZIONI!$B$25:$N$32,3,FALSE)=0,"",VLOOKUP(VLOOKUP($N392,IMPOSTAZIONI!$E$6:$I$13,5,FALSE),IMPOSTAZIONI!$B$25:$N$32,3,FALSE)))</f>
        <v/>
      </c>
      <c r="BT392" s="20" t="str">
        <f>IF($N392="","",IF(VLOOKUP(VLOOKUP($N392,IMPOSTAZIONI!$E$6:$I$13,5,FALSE),IMPOSTAZIONI!$B$25:$N$32,6,FALSE)=0,"",VLOOKUP(VLOOKUP($N392,IMPOSTAZIONI!$E$6:$I$13,5,FALSE),IMPOSTAZIONI!$B$25:$N$32,6,FALSE)))</f>
        <v/>
      </c>
      <c r="BU392" s="20" t="str">
        <f>IF($N392="","",IF(VLOOKUP(VLOOKUP($N392,IMPOSTAZIONI!$E$6:$I$13,5,FALSE),IMPOSTAZIONI!$B$25:$N$32,9,FALSE)=0,"",VLOOKUP(VLOOKUP($N392,IMPOSTAZIONI!$E$6:$I$13,5,FALSE),IMPOSTAZIONI!$B$25:$N$32,9,FALSE)))</f>
        <v/>
      </c>
      <c r="BV392" s="20" t="str">
        <f>IF($N392="","",IF(VLOOKUP(VLOOKUP($N392,IMPOSTAZIONI!$E$6:$I$13,5,FALSE),IMPOSTAZIONI!$B$25:$N$32,12,FALSE)=0,"",VLOOKUP(VLOOKUP($N392,IMPOSTAZIONI!$E$6:$I$13,5,FALSE),IMPOSTAZIONI!$B$25:$N$32,12,FALSE)))</f>
        <v/>
      </c>
      <c r="BW392" s="221" t="str">
        <f t="shared" si="137"/>
        <v/>
      </c>
      <c r="BX392" s="221" t="str">
        <f t="shared" si="127"/>
        <v/>
      </c>
      <c r="BY392" s="221">
        <f t="shared" si="128"/>
        <v>0</v>
      </c>
      <c r="BZ392" s="231">
        <f t="shared" si="129"/>
        <v>0</v>
      </c>
      <c r="CA392" s="246">
        <f t="shared" si="130"/>
        <v>0</v>
      </c>
      <c r="CB392" s="246">
        <f t="shared" si="138"/>
        <v>0</v>
      </c>
      <c r="CC392" s="246" t="str">
        <f t="shared" si="139"/>
        <v/>
      </c>
      <c r="CD392" s="246">
        <f t="shared" si="131"/>
        <v>5</v>
      </c>
      <c r="CE392" s="246">
        <f t="shared" si="140"/>
        <v>0</v>
      </c>
      <c r="CF392" s="276">
        <f t="shared" si="134"/>
        <v>0</v>
      </c>
      <c r="CG392" s="277">
        <f t="shared" si="134"/>
        <v>0</v>
      </c>
      <c r="CH392" s="277">
        <f t="shared" si="134"/>
        <v>0</v>
      </c>
      <c r="CI392" s="278">
        <f t="shared" si="134"/>
        <v>0</v>
      </c>
      <c r="CJ392" s="280">
        <f t="shared" si="141"/>
        <v>0</v>
      </c>
      <c r="CK392" s="232">
        <f t="shared" si="126"/>
        <v>0</v>
      </c>
      <c r="CL392" s="1"/>
    </row>
    <row r="393" spans="1:90" ht="18" customHeight="1">
      <c r="A393" s="1"/>
      <c r="B393" s="1"/>
      <c r="C393" s="216"/>
      <c r="D393" s="287" t="str">
        <f t="shared" si="135"/>
        <v/>
      </c>
      <c r="E393" s="449" t="str">
        <f t="shared" si="136"/>
        <v/>
      </c>
      <c r="F393" s="450"/>
      <c r="G393" s="451"/>
      <c r="H393" s="452"/>
      <c r="I393" s="453"/>
      <c r="J393" s="453"/>
      <c r="K393" s="453"/>
      <c r="L393" s="453"/>
      <c r="M393" s="454"/>
      <c r="N393" s="455"/>
      <c r="O393" s="456"/>
      <c r="P393" s="456"/>
      <c r="Q393" s="456"/>
      <c r="R393" s="456"/>
      <c r="S393" s="456"/>
      <c r="T393" s="456"/>
      <c r="U393" s="456"/>
      <c r="V393" s="456"/>
      <c r="W393" s="456"/>
      <c r="X393" s="456"/>
      <c r="Y393" s="456"/>
      <c r="Z393" s="456"/>
      <c r="AA393" s="456"/>
      <c r="AB393" s="456"/>
      <c r="AC393" s="456"/>
      <c r="AD393" s="456"/>
      <c r="AE393" s="457"/>
      <c r="AF393" s="455"/>
      <c r="AG393" s="456"/>
      <c r="AH393" s="456"/>
      <c r="AI393" s="456"/>
      <c r="AJ393" s="456"/>
      <c r="AK393" s="456"/>
      <c r="AL393" s="456"/>
      <c r="AM393" s="456"/>
      <c r="AN393" s="457"/>
      <c r="AO393" s="455"/>
      <c r="AP393" s="456"/>
      <c r="AQ393" s="456"/>
      <c r="AR393" s="456"/>
      <c r="AS393" s="456"/>
      <c r="AT393" s="456"/>
      <c r="AU393" s="456"/>
      <c r="AV393" s="456"/>
      <c r="AW393" s="456"/>
      <c r="AX393" s="456"/>
      <c r="AY393" s="456"/>
      <c r="AZ393" s="456"/>
      <c r="BA393" s="456"/>
      <c r="BB393" s="456"/>
      <c r="BC393" s="456"/>
      <c r="BD393" s="456"/>
      <c r="BE393" s="456"/>
      <c r="BF393" s="456"/>
      <c r="BG393" s="457"/>
      <c r="BH393" s="458"/>
      <c r="BI393" s="459"/>
      <c r="BJ393" s="459"/>
      <c r="BK393" s="459"/>
      <c r="BL393" s="459"/>
      <c r="BM393" s="460"/>
      <c r="BN393" s="216"/>
      <c r="BO393" s="216"/>
      <c r="BP393" s="1"/>
      <c r="BQ393" s="120">
        <f>IF($F$3="","",IF(N393=$F$3,COUNTIF(BQ$23:BQ392,"&gt;0")+1,0))</f>
        <v>0</v>
      </c>
      <c r="BR393" s="1"/>
      <c r="BS393" s="20" t="str">
        <f>IF($N393="","",IF(VLOOKUP(VLOOKUP($N393,IMPOSTAZIONI!$E$6:$I$13,5,FALSE),IMPOSTAZIONI!$B$25:$N$32,3,FALSE)=0,"",VLOOKUP(VLOOKUP($N393,IMPOSTAZIONI!$E$6:$I$13,5,FALSE),IMPOSTAZIONI!$B$25:$N$32,3,FALSE)))</f>
        <v/>
      </c>
      <c r="BT393" s="20" t="str">
        <f>IF($N393="","",IF(VLOOKUP(VLOOKUP($N393,IMPOSTAZIONI!$E$6:$I$13,5,FALSE),IMPOSTAZIONI!$B$25:$N$32,6,FALSE)=0,"",VLOOKUP(VLOOKUP($N393,IMPOSTAZIONI!$E$6:$I$13,5,FALSE),IMPOSTAZIONI!$B$25:$N$32,6,FALSE)))</f>
        <v/>
      </c>
      <c r="BU393" s="20" t="str">
        <f>IF($N393="","",IF(VLOOKUP(VLOOKUP($N393,IMPOSTAZIONI!$E$6:$I$13,5,FALSE),IMPOSTAZIONI!$B$25:$N$32,9,FALSE)=0,"",VLOOKUP(VLOOKUP($N393,IMPOSTAZIONI!$E$6:$I$13,5,FALSE),IMPOSTAZIONI!$B$25:$N$32,9,FALSE)))</f>
        <v/>
      </c>
      <c r="BV393" s="20" t="str">
        <f>IF($N393="","",IF(VLOOKUP(VLOOKUP($N393,IMPOSTAZIONI!$E$6:$I$13,5,FALSE),IMPOSTAZIONI!$B$25:$N$32,12,FALSE)=0,"",VLOOKUP(VLOOKUP($N393,IMPOSTAZIONI!$E$6:$I$13,5,FALSE),IMPOSTAZIONI!$B$25:$N$32,12,FALSE)))</f>
        <v/>
      </c>
      <c r="BW393" s="221" t="str">
        <f t="shared" si="137"/>
        <v/>
      </c>
      <c r="BX393" s="221" t="str">
        <f t="shared" si="127"/>
        <v/>
      </c>
      <c r="BY393" s="221">
        <f t="shared" si="128"/>
        <v>0</v>
      </c>
      <c r="BZ393" s="231">
        <f t="shared" si="129"/>
        <v>0</v>
      </c>
      <c r="CA393" s="246">
        <f t="shared" si="130"/>
        <v>0</v>
      </c>
      <c r="CB393" s="246">
        <f t="shared" si="138"/>
        <v>0</v>
      </c>
      <c r="CC393" s="246" t="str">
        <f t="shared" si="139"/>
        <v/>
      </c>
      <c r="CD393" s="246">
        <f t="shared" si="131"/>
        <v>5</v>
      </c>
      <c r="CE393" s="246">
        <f t="shared" si="140"/>
        <v>0</v>
      </c>
      <c r="CF393" s="276">
        <f t="shared" si="134"/>
        <v>0</v>
      </c>
      <c r="CG393" s="277">
        <f t="shared" si="134"/>
        <v>0</v>
      </c>
      <c r="CH393" s="277">
        <f t="shared" si="134"/>
        <v>0</v>
      </c>
      <c r="CI393" s="278">
        <f t="shared" si="134"/>
        <v>0</v>
      </c>
      <c r="CJ393" s="280">
        <f t="shared" si="141"/>
        <v>0</v>
      </c>
      <c r="CK393" s="232">
        <f t="shared" si="126"/>
        <v>0</v>
      </c>
      <c r="CL393" s="1"/>
    </row>
    <row r="394" spans="1:90" ht="18" customHeight="1">
      <c r="A394" s="1"/>
      <c r="B394" s="1"/>
      <c r="C394" s="216"/>
      <c r="D394" s="287" t="str">
        <f t="shared" si="135"/>
        <v/>
      </c>
      <c r="E394" s="449" t="str">
        <f t="shared" si="136"/>
        <v/>
      </c>
      <c r="F394" s="450"/>
      <c r="G394" s="451"/>
      <c r="H394" s="452"/>
      <c r="I394" s="453"/>
      <c r="J394" s="453"/>
      <c r="K394" s="453"/>
      <c r="L394" s="453"/>
      <c r="M394" s="454"/>
      <c r="N394" s="455"/>
      <c r="O394" s="456"/>
      <c r="P394" s="456"/>
      <c r="Q394" s="456"/>
      <c r="R394" s="456"/>
      <c r="S394" s="456"/>
      <c r="T394" s="456"/>
      <c r="U394" s="456"/>
      <c r="V394" s="456"/>
      <c r="W394" s="456"/>
      <c r="X394" s="456"/>
      <c r="Y394" s="456"/>
      <c r="Z394" s="456"/>
      <c r="AA394" s="456"/>
      <c r="AB394" s="456"/>
      <c r="AC394" s="456"/>
      <c r="AD394" s="456"/>
      <c r="AE394" s="457"/>
      <c r="AF394" s="455"/>
      <c r="AG394" s="456"/>
      <c r="AH394" s="456"/>
      <c r="AI394" s="456"/>
      <c r="AJ394" s="456"/>
      <c r="AK394" s="456"/>
      <c r="AL394" s="456"/>
      <c r="AM394" s="456"/>
      <c r="AN394" s="457"/>
      <c r="AO394" s="455"/>
      <c r="AP394" s="456"/>
      <c r="AQ394" s="456"/>
      <c r="AR394" s="456"/>
      <c r="AS394" s="456"/>
      <c r="AT394" s="456"/>
      <c r="AU394" s="456"/>
      <c r="AV394" s="456"/>
      <c r="AW394" s="456"/>
      <c r="AX394" s="456"/>
      <c r="AY394" s="456"/>
      <c r="AZ394" s="456"/>
      <c r="BA394" s="456"/>
      <c r="BB394" s="456"/>
      <c r="BC394" s="456"/>
      <c r="BD394" s="456"/>
      <c r="BE394" s="456"/>
      <c r="BF394" s="456"/>
      <c r="BG394" s="457"/>
      <c r="BH394" s="458"/>
      <c r="BI394" s="459"/>
      <c r="BJ394" s="459"/>
      <c r="BK394" s="459"/>
      <c r="BL394" s="459"/>
      <c r="BM394" s="460"/>
      <c r="BN394" s="216"/>
      <c r="BO394" s="216"/>
      <c r="BP394" s="1"/>
      <c r="BQ394" s="120">
        <f>IF($F$3="","",IF(N394=$F$3,COUNTIF(BQ$23:BQ393,"&gt;0")+1,0))</f>
        <v>0</v>
      </c>
      <c r="BR394" s="1"/>
      <c r="BS394" s="20" t="str">
        <f>IF($N394="","",IF(VLOOKUP(VLOOKUP($N394,IMPOSTAZIONI!$E$6:$I$13,5,FALSE),IMPOSTAZIONI!$B$25:$N$32,3,FALSE)=0,"",VLOOKUP(VLOOKUP($N394,IMPOSTAZIONI!$E$6:$I$13,5,FALSE),IMPOSTAZIONI!$B$25:$N$32,3,FALSE)))</f>
        <v/>
      </c>
      <c r="BT394" s="20" t="str">
        <f>IF($N394="","",IF(VLOOKUP(VLOOKUP($N394,IMPOSTAZIONI!$E$6:$I$13,5,FALSE),IMPOSTAZIONI!$B$25:$N$32,6,FALSE)=0,"",VLOOKUP(VLOOKUP($N394,IMPOSTAZIONI!$E$6:$I$13,5,FALSE),IMPOSTAZIONI!$B$25:$N$32,6,FALSE)))</f>
        <v/>
      </c>
      <c r="BU394" s="20" t="str">
        <f>IF($N394="","",IF(VLOOKUP(VLOOKUP($N394,IMPOSTAZIONI!$E$6:$I$13,5,FALSE),IMPOSTAZIONI!$B$25:$N$32,9,FALSE)=0,"",VLOOKUP(VLOOKUP($N394,IMPOSTAZIONI!$E$6:$I$13,5,FALSE),IMPOSTAZIONI!$B$25:$N$32,9,FALSE)))</f>
        <v/>
      </c>
      <c r="BV394" s="20" t="str">
        <f>IF($N394="","",IF(VLOOKUP(VLOOKUP($N394,IMPOSTAZIONI!$E$6:$I$13,5,FALSE),IMPOSTAZIONI!$B$25:$N$32,12,FALSE)=0,"",VLOOKUP(VLOOKUP($N394,IMPOSTAZIONI!$E$6:$I$13,5,FALSE),IMPOSTAZIONI!$B$25:$N$32,12,FALSE)))</f>
        <v/>
      </c>
      <c r="BW394" s="221" t="str">
        <f t="shared" si="137"/>
        <v/>
      </c>
      <c r="BX394" s="221" t="str">
        <f t="shared" si="127"/>
        <v/>
      </c>
      <c r="BY394" s="221">
        <f t="shared" si="128"/>
        <v>0</v>
      </c>
      <c r="BZ394" s="231">
        <f t="shared" si="129"/>
        <v>0</v>
      </c>
      <c r="CA394" s="246">
        <f t="shared" si="130"/>
        <v>0</v>
      </c>
      <c r="CB394" s="246">
        <f t="shared" si="138"/>
        <v>0</v>
      </c>
      <c r="CC394" s="246" t="str">
        <f t="shared" si="139"/>
        <v/>
      </c>
      <c r="CD394" s="246">
        <f t="shared" si="131"/>
        <v>5</v>
      </c>
      <c r="CE394" s="246">
        <f t="shared" si="140"/>
        <v>0</v>
      </c>
      <c r="CF394" s="276">
        <f t="shared" si="134"/>
        <v>0</v>
      </c>
      <c r="CG394" s="277">
        <f t="shared" si="134"/>
        <v>0</v>
      </c>
      <c r="CH394" s="277">
        <f t="shared" si="134"/>
        <v>0</v>
      </c>
      <c r="CI394" s="278">
        <f t="shared" si="134"/>
        <v>0</v>
      </c>
      <c r="CJ394" s="280">
        <f t="shared" si="141"/>
        <v>0</v>
      </c>
      <c r="CK394" s="232">
        <f t="shared" si="126"/>
        <v>0</v>
      </c>
      <c r="CL394" s="1"/>
    </row>
    <row r="395" spans="1:90" ht="18" customHeight="1">
      <c r="A395" s="1"/>
      <c r="B395" s="1"/>
      <c r="C395" s="216"/>
      <c r="D395" s="287" t="str">
        <f t="shared" si="135"/>
        <v/>
      </c>
      <c r="E395" s="449" t="str">
        <f t="shared" si="136"/>
        <v/>
      </c>
      <c r="F395" s="450"/>
      <c r="G395" s="451"/>
      <c r="H395" s="452"/>
      <c r="I395" s="453"/>
      <c r="J395" s="453"/>
      <c r="K395" s="453"/>
      <c r="L395" s="453"/>
      <c r="M395" s="454"/>
      <c r="N395" s="455"/>
      <c r="O395" s="456"/>
      <c r="P395" s="456"/>
      <c r="Q395" s="456"/>
      <c r="R395" s="456"/>
      <c r="S395" s="456"/>
      <c r="T395" s="456"/>
      <c r="U395" s="456"/>
      <c r="V395" s="456"/>
      <c r="W395" s="456"/>
      <c r="X395" s="456"/>
      <c r="Y395" s="456"/>
      <c r="Z395" s="456"/>
      <c r="AA395" s="456"/>
      <c r="AB395" s="456"/>
      <c r="AC395" s="456"/>
      <c r="AD395" s="456"/>
      <c r="AE395" s="457"/>
      <c r="AF395" s="455"/>
      <c r="AG395" s="456"/>
      <c r="AH395" s="456"/>
      <c r="AI395" s="456"/>
      <c r="AJ395" s="456"/>
      <c r="AK395" s="456"/>
      <c r="AL395" s="456"/>
      <c r="AM395" s="456"/>
      <c r="AN395" s="457"/>
      <c r="AO395" s="455"/>
      <c r="AP395" s="456"/>
      <c r="AQ395" s="456"/>
      <c r="AR395" s="456"/>
      <c r="AS395" s="456"/>
      <c r="AT395" s="456"/>
      <c r="AU395" s="456"/>
      <c r="AV395" s="456"/>
      <c r="AW395" s="456"/>
      <c r="AX395" s="456"/>
      <c r="AY395" s="456"/>
      <c r="AZ395" s="456"/>
      <c r="BA395" s="456"/>
      <c r="BB395" s="456"/>
      <c r="BC395" s="456"/>
      <c r="BD395" s="456"/>
      <c r="BE395" s="456"/>
      <c r="BF395" s="456"/>
      <c r="BG395" s="457"/>
      <c r="BH395" s="458"/>
      <c r="BI395" s="459"/>
      <c r="BJ395" s="459"/>
      <c r="BK395" s="459"/>
      <c r="BL395" s="459"/>
      <c r="BM395" s="460"/>
      <c r="BN395" s="216"/>
      <c r="BO395" s="216"/>
      <c r="BP395" s="1"/>
      <c r="BQ395" s="120">
        <f>IF($F$3="","",IF(N395=$F$3,COUNTIF(BQ$23:BQ394,"&gt;0")+1,0))</f>
        <v>0</v>
      </c>
      <c r="BR395" s="1"/>
      <c r="BS395" s="20" t="str">
        <f>IF($N395="","",IF(VLOOKUP(VLOOKUP($N395,IMPOSTAZIONI!$E$6:$I$13,5,FALSE),IMPOSTAZIONI!$B$25:$N$32,3,FALSE)=0,"",VLOOKUP(VLOOKUP($N395,IMPOSTAZIONI!$E$6:$I$13,5,FALSE),IMPOSTAZIONI!$B$25:$N$32,3,FALSE)))</f>
        <v/>
      </c>
      <c r="BT395" s="20" t="str">
        <f>IF($N395="","",IF(VLOOKUP(VLOOKUP($N395,IMPOSTAZIONI!$E$6:$I$13,5,FALSE),IMPOSTAZIONI!$B$25:$N$32,6,FALSE)=0,"",VLOOKUP(VLOOKUP($N395,IMPOSTAZIONI!$E$6:$I$13,5,FALSE),IMPOSTAZIONI!$B$25:$N$32,6,FALSE)))</f>
        <v/>
      </c>
      <c r="BU395" s="20" t="str">
        <f>IF($N395="","",IF(VLOOKUP(VLOOKUP($N395,IMPOSTAZIONI!$E$6:$I$13,5,FALSE),IMPOSTAZIONI!$B$25:$N$32,9,FALSE)=0,"",VLOOKUP(VLOOKUP($N395,IMPOSTAZIONI!$E$6:$I$13,5,FALSE),IMPOSTAZIONI!$B$25:$N$32,9,FALSE)))</f>
        <v/>
      </c>
      <c r="BV395" s="20" t="str">
        <f>IF($N395="","",IF(VLOOKUP(VLOOKUP($N395,IMPOSTAZIONI!$E$6:$I$13,5,FALSE),IMPOSTAZIONI!$B$25:$N$32,12,FALSE)=0,"",VLOOKUP(VLOOKUP($N395,IMPOSTAZIONI!$E$6:$I$13,5,FALSE),IMPOSTAZIONI!$B$25:$N$32,12,FALSE)))</f>
        <v/>
      </c>
      <c r="BW395" s="221" t="str">
        <f t="shared" si="137"/>
        <v/>
      </c>
      <c r="BX395" s="221" t="str">
        <f t="shared" si="127"/>
        <v/>
      </c>
      <c r="BY395" s="221">
        <f t="shared" si="128"/>
        <v>0</v>
      </c>
      <c r="BZ395" s="231">
        <f t="shared" si="129"/>
        <v>0</v>
      </c>
      <c r="CA395" s="246">
        <f t="shared" si="130"/>
        <v>0</v>
      </c>
      <c r="CB395" s="246">
        <f t="shared" si="138"/>
        <v>0</v>
      </c>
      <c r="CC395" s="246" t="str">
        <f t="shared" si="139"/>
        <v/>
      </c>
      <c r="CD395" s="246">
        <f t="shared" si="131"/>
        <v>5</v>
      </c>
      <c r="CE395" s="246">
        <f t="shared" si="140"/>
        <v>0</v>
      </c>
      <c r="CF395" s="276">
        <f t="shared" si="134"/>
        <v>0</v>
      </c>
      <c r="CG395" s="277">
        <f t="shared" si="134"/>
        <v>0</v>
      </c>
      <c r="CH395" s="277">
        <f t="shared" si="134"/>
        <v>0</v>
      </c>
      <c r="CI395" s="278">
        <f t="shared" si="134"/>
        <v>0</v>
      </c>
      <c r="CJ395" s="280">
        <f t="shared" si="141"/>
        <v>0</v>
      </c>
      <c r="CK395" s="232">
        <f t="shared" si="126"/>
        <v>0</v>
      </c>
      <c r="CL395" s="1"/>
    </row>
    <row r="396" spans="1:90" ht="18" customHeight="1">
      <c r="A396" s="1"/>
      <c r="B396" s="1"/>
      <c r="C396" s="216"/>
      <c r="D396" s="287" t="str">
        <f t="shared" si="135"/>
        <v/>
      </c>
      <c r="E396" s="449" t="str">
        <f t="shared" si="136"/>
        <v/>
      </c>
      <c r="F396" s="450"/>
      <c r="G396" s="451"/>
      <c r="H396" s="452"/>
      <c r="I396" s="453"/>
      <c r="J396" s="453"/>
      <c r="K396" s="453"/>
      <c r="L396" s="453"/>
      <c r="M396" s="454"/>
      <c r="N396" s="455"/>
      <c r="O396" s="456"/>
      <c r="P396" s="456"/>
      <c r="Q396" s="456"/>
      <c r="R396" s="456"/>
      <c r="S396" s="456"/>
      <c r="T396" s="456"/>
      <c r="U396" s="456"/>
      <c r="V396" s="456"/>
      <c r="W396" s="456"/>
      <c r="X396" s="456"/>
      <c r="Y396" s="456"/>
      <c r="Z396" s="456"/>
      <c r="AA396" s="456"/>
      <c r="AB396" s="456"/>
      <c r="AC396" s="456"/>
      <c r="AD396" s="456"/>
      <c r="AE396" s="457"/>
      <c r="AF396" s="455"/>
      <c r="AG396" s="456"/>
      <c r="AH396" s="456"/>
      <c r="AI396" s="456"/>
      <c r="AJ396" s="456"/>
      <c r="AK396" s="456"/>
      <c r="AL396" s="456"/>
      <c r="AM396" s="456"/>
      <c r="AN396" s="457"/>
      <c r="AO396" s="455"/>
      <c r="AP396" s="456"/>
      <c r="AQ396" s="456"/>
      <c r="AR396" s="456"/>
      <c r="AS396" s="456"/>
      <c r="AT396" s="456"/>
      <c r="AU396" s="456"/>
      <c r="AV396" s="456"/>
      <c r="AW396" s="456"/>
      <c r="AX396" s="456"/>
      <c r="AY396" s="456"/>
      <c r="AZ396" s="456"/>
      <c r="BA396" s="456"/>
      <c r="BB396" s="456"/>
      <c r="BC396" s="456"/>
      <c r="BD396" s="456"/>
      <c r="BE396" s="456"/>
      <c r="BF396" s="456"/>
      <c r="BG396" s="457"/>
      <c r="BH396" s="458"/>
      <c r="BI396" s="459"/>
      <c r="BJ396" s="459"/>
      <c r="BK396" s="459"/>
      <c r="BL396" s="459"/>
      <c r="BM396" s="460"/>
      <c r="BN396" s="216"/>
      <c r="BO396" s="216"/>
      <c r="BP396" s="1"/>
      <c r="BQ396" s="120">
        <f>IF($F$3="","",IF(N396=$F$3,COUNTIF(BQ$23:BQ395,"&gt;0")+1,0))</f>
        <v>0</v>
      </c>
      <c r="BR396" s="1"/>
      <c r="BS396" s="20" t="str">
        <f>IF($N396="","",IF(VLOOKUP(VLOOKUP($N396,IMPOSTAZIONI!$E$6:$I$13,5,FALSE),IMPOSTAZIONI!$B$25:$N$32,3,FALSE)=0,"",VLOOKUP(VLOOKUP($N396,IMPOSTAZIONI!$E$6:$I$13,5,FALSE),IMPOSTAZIONI!$B$25:$N$32,3,FALSE)))</f>
        <v/>
      </c>
      <c r="BT396" s="20" t="str">
        <f>IF($N396="","",IF(VLOOKUP(VLOOKUP($N396,IMPOSTAZIONI!$E$6:$I$13,5,FALSE),IMPOSTAZIONI!$B$25:$N$32,6,FALSE)=0,"",VLOOKUP(VLOOKUP($N396,IMPOSTAZIONI!$E$6:$I$13,5,FALSE),IMPOSTAZIONI!$B$25:$N$32,6,FALSE)))</f>
        <v/>
      </c>
      <c r="BU396" s="20" t="str">
        <f>IF($N396="","",IF(VLOOKUP(VLOOKUP($N396,IMPOSTAZIONI!$E$6:$I$13,5,FALSE),IMPOSTAZIONI!$B$25:$N$32,9,FALSE)=0,"",VLOOKUP(VLOOKUP($N396,IMPOSTAZIONI!$E$6:$I$13,5,FALSE),IMPOSTAZIONI!$B$25:$N$32,9,FALSE)))</f>
        <v/>
      </c>
      <c r="BV396" s="20" t="str">
        <f>IF($N396="","",IF(VLOOKUP(VLOOKUP($N396,IMPOSTAZIONI!$E$6:$I$13,5,FALSE),IMPOSTAZIONI!$B$25:$N$32,12,FALSE)=0,"",VLOOKUP(VLOOKUP($N396,IMPOSTAZIONI!$E$6:$I$13,5,FALSE),IMPOSTAZIONI!$B$25:$N$32,12,FALSE)))</f>
        <v/>
      </c>
      <c r="BW396" s="221" t="str">
        <f t="shared" si="137"/>
        <v/>
      </c>
      <c r="BX396" s="221" t="str">
        <f t="shared" si="127"/>
        <v/>
      </c>
      <c r="BY396" s="221">
        <f t="shared" si="128"/>
        <v>0</v>
      </c>
      <c r="BZ396" s="231">
        <f t="shared" si="129"/>
        <v>0</v>
      </c>
      <c r="CA396" s="246">
        <f t="shared" si="130"/>
        <v>0</v>
      </c>
      <c r="CB396" s="246">
        <f t="shared" si="138"/>
        <v>0</v>
      </c>
      <c r="CC396" s="246" t="str">
        <f t="shared" si="139"/>
        <v/>
      </c>
      <c r="CD396" s="246">
        <f t="shared" si="131"/>
        <v>5</v>
      </c>
      <c r="CE396" s="246">
        <f t="shared" si="140"/>
        <v>0</v>
      </c>
      <c r="CF396" s="276">
        <f t="shared" si="134"/>
        <v>0</v>
      </c>
      <c r="CG396" s="277">
        <f t="shared" si="134"/>
        <v>0</v>
      </c>
      <c r="CH396" s="277">
        <f t="shared" si="134"/>
        <v>0</v>
      </c>
      <c r="CI396" s="278">
        <f t="shared" si="134"/>
        <v>0</v>
      </c>
      <c r="CJ396" s="280">
        <f t="shared" si="141"/>
        <v>0</v>
      </c>
      <c r="CK396" s="232">
        <f t="shared" si="126"/>
        <v>0</v>
      </c>
      <c r="CL396" s="1"/>
    </row>
    <row r="397" spans="1:90" ht="18" customHeight="1">
      <c r="A397" s="1"/>
      <c r="B397" s="1"/>
      <c r="C397" s="216"/>
      <c r="D397" s="287" t="str">
        <f t="shared" si="135"/>
        <v/>
      </c>
      <c r="E397" s="449" t="str">
        <f t="shared" si="136"/>
        <v/>
      </c>
      <c r="F397" s="450"/>
      <c r="G397" s="451"/>
      <c r="H397" s="452"/>
      <c r="I397" s="453"/>
      <c r="J397" s="453"/>
      <c r="K397" s="453"/>
      <c r="L397" s="453"/>
      <c r="M397" s="454"/>
      <c r="N397" s="455"/>
      <c r="O397" s="456"/>
      <c r="P397" s="456"/>
      <c r="Q397" s="456"/>
      <c r="R397" s="456"/>
      <c r="S397" s="456"/>
      <c r="T397" s="456"/>
      <c r="U397" s="456"/>
      <c r="V397" s="456"/>
      <c r="W397" s="456"/>
      <c r="X397" s="456"/>
      <c r="Y397" s="456"/>
      <c r="Z397" s="456"/>
      <c r="AA397" s="456"/>
      <c r="AB397" s="456"/>
      <c r="AC397" s="456"/>
      <c r="AD397" s="456"/>
      <c r="AE397" s="457"/>
      <c r="AF397" s="455"/>
      <c r="AG397" s="456"/>
      <c r="AH397" s="456"/>
      <c r="AI397" s="456"/>
      <c r="AJ397" s="456"/>
      <c r="AK397" s="456"/>
      <c r="AL397" s="456"/>
      <c r="AM397" s="456"/>
      <c r="AN397" s="457"/>
      <c r="AO397" s="455"/>
      <c r="AP397" s="456"/>
      <c r="AQ397" s="456"/>
      <c r="AR397" s="456"/>
      <c r="AS397" s="456"/>
      <c r="AT397" s="456"/>
      <c r="AU397" s="456"/>
      <c r="AV397" s="456"/>
      <c r="AW397" s="456"/>
      <c r="AX397" s="456"/>
      <c r="AY397" s="456"/>
      <c r="AZ397" s="456"/>
      <c r="BA397" s="456"/>
      <c r="BB397" s="456"/>
      <c r="BC397" s="456"/>
      <c r="BD397" s="456"/>
      <c r="BE397" s="456"/>
      <c r="BF397" s="456"/>
      <c r="BG397" s="457"/>
      <c r="BH397" s="458"/>
      <c r="BI397" s="459"/>
      <c r="BJ397" s="459"/>
      <c r="BK397" s="459"/>
      <c r="BL397" s="459"/>
      <c r="BM397" s="460"/>
      <c r="BN397" s="216"/>
      <c r="BO397" s="216"/>
      <c r="BP397" s="1"/>
      <c r="BQ397" s="120">
        <f>IF($F$3="","",IF(N397=$F$3,COUNTIF(BQ$23:BQ396,"&gt;0")+1,0))</f>
        <v>0</v>
      </c>
      <c r="BR397" s="1"/>
      <c r="BS397" s="20" t="str">
        <f>IF($N397="","",IF(VLOOKUP(VLOOKUP($N397,IMPOSTAZIONI!$E$6:$I$13,5,FALSE),IMPOSTAZIONI!$B$25:$N$32,3,FALSE)=0,"",VLOOKUP(VLOOKUP($N397,IMPOSTAZIONI!$E$6:$I$13,5,FALSE),IMPOSTAZIONI!$B$25:$N$32,3,FALSE)))</f>
        <v/>
      </c>
      <c r="BT397" s="20" t="str">
        <f>IF($N397="","",IF(VLOOKUP(VLOOKUP($N397,IMPOSTAZIONI!$E$6:$I$13,5,FALSE),IMPOSTAZIONI!$B$25:$N$32,6,FALSE)=0,"",VLOOKUP(VLOOKUP($N397,IMPOSTAZIONI!$E$6:$I$13,5,FALSE),IMPOSTAZIONI!$B$25:$N$32,6,FALSE)))</f>
        <v/>
      </c>
      <c r="BU397" s="20" t="str">
        <f>IF($N397="","",IF(VLOOKUP(VLOOKUP($N397,IMPOSTAZIONI!$E$6:$I$13,5,FALSE),IMPOSTAZIONI!$B$25:$N$32,9,FALSE)=0,"",VLOOKUP(VLOOKUP($N397,IMPOSTAZIONI!$E$6:$I$13,5,FALSE),IMPOSTAZIONI!$B$25:$N$32,9,FALSE)))</f>
        <v/>
      </c>
      <c r="BV397" s="20" t="str">
        <f>IF($N397="","",IF(VLOOKUP(VLOOKUP($N397,IMPOSTAZIONI!$E$6:$I$13,5,FALSE),IMPOSTAZIONI!$B$25:$N$32,12,FALSE)=0,"",VLOOKUP(VLOOKUP($N397,IMPOSTAZIONI!$E$6:$I$13,5,FALSE),IMPOSTAZIONI!$B$25:$N$32,12,FALSE)))</f>
        <v/>
      </c>
      <c r="BW397" s="221" t="str">
        <f t="shared" si="137"/>
        <v/>
      </c>
      <c r="BX397" s="221" t="str">
        <f t="shared" si="127"/>
        <v/>
      </c>
      <c r="BY397" s="221">
        <f t="shared" si="128"/>
        <v>0</v>
      </c>
      <c r="BZ397" s="231">
        <f t="shared" si="129"/>
        <v>0</v>
      </c>
      <c r="CA397" s="246">
        <f t="shared" si="130"/>
        <v>0</v>
      </c>
      <c r="CB397" s="246">
        <f t="shared" si="138"/>
        <v>0</v>
      </c>
      <c r="CC397" s="246" t="str">
        <f t="shared" si="139"/>
        <v/>
      </c>
      <c r="CD397" s="246">
        <f t="shared" si="131"/>
        <v>5</v>
      </c>
      <c r="CE397" s="246">
        <f t="shared" si="140"/>
        <v>0</v>
      </c>
      <c r="CF397" s="276">
        <f t="shared" si="134"/>
        <v>0</v>
      </c>
      <c r="CG397" s="277">
        <f t="shared" si="134"/>
        <v>0</v>
      </c>
      <c r="CH397" s="277">
        <f t="shared" si="134"/>
        <v>0</v>
      </c>
      <c r="CI397" s="278">
        <f t="shared" si="134"/>
        <v>0</v>
      </c>
      <c r="CJ397" s="280">
        <f t="shared" si="141"/>
        <v>0</v>
      </c>
      <c r="CK397" s="232">
        <f t="shared" si="126"/>
        <v>0</v>
      </c>
      <c r="CL397" s="1"/>
    </row>
    <row r="398" spans="1:90" ht="18" customHeight="1">
      <c r="A398" s="1"/>
      <c r="B398" s="1"/>
      <c r="C398" s="216"/>
      <c r="D398" s="287" t="str">
        <f t="shared" si="135"/>
        <v/>
      </c>
      <c r="E398" s="449" t="str">
        <f t="shared" si="136"/>
        <v/>
      </c>
      <c r="F398" s="450"/>
      <c r="G398" s="451"/>
      <c r="H398" s="452"/>
      <c r="I398" s="453"/>
      <c r="J398" s="453"/>
      <c r="K398" s="453"/>
      <c r="L398" s="453"/>
      <c r="M398" s="454"/>
      <c r="N398" s="455"/>
      <c r="O398" s="456"/>
      <c r="P398" s="456"/>
      <c r="Q398" s="456"/>
      <c r="R398" s="456"/>
      <c r="S398" s="456"/>
      <c r="T398" s="456"/>
      <c r="U398" s="456"/>
      <c r="V398" s="456"/>
      <c r="W398" s="456"/>
      <c r="X398" s="456"/>
      <c r="Y398" s="456"/>
      <c r="Z398" s="456"/>
      <c r="AA398" s="456"/>
      <c r="AB398" s="456"/>
      <c r="AC398" s="456"/>
      <c r="AD398" s="456"/>
      <c r="AE398" s="457"/>
      <c r="AF398" s="455"/>
      <c r="AG398" s="456"/>
      <c r="AH398" s="456"/>
      <c r="AI398" s="456"/>
      <c r="AJ398" s="456"/>
      <c r="AK398" s="456"/>
      <c r="AL398" s="456"/>
      <c r="AM398" s="456"/>
      <c r="AN398" s="457"/>
      <c r="AO398" s="455"/>
      <c r="AP398" s="456"/>
      <c r="AQ398" s="456"/>
      <c r="AR398" s="456"/>
      <c r="AS398" s="456"/>
      <c r="AT398" s="456"/>
      <c r="AU398" s="456"/>
      <c r="AV398" s="456"/>
      <c r="AW398" s="456"/>
      <c r="AX398" s="456"/>
      <c r="AY398" s="456"/>
      <c r="AZ398" s="456"/>
      <c r="BA398" s="456"/>
      <c r="BB398" s="456"/>
      <c r="BC398" s="456"/>
      <c r="BD398" s="456"/>
      <c r="BE398" s="456"/>
      <c r="BF398" s="456"/>
      <c r="BG398" s="457"/>
      <c r="BH398" s="458"/>
      <c r="BI398" s="459"/>
      <c r="BJ398" s="459"/>
      <c r="BK398" s="459"/>
      <c r="BL398" s="459"/>
      <c r="BM398" s="460"/>
      <c r="BN398" s="216"/>
      <c r="BO398" s="216"/>
      <c r="BP398" s="1"/>
      <c r="BQ398" s="120">
        <f>IF($F$3="","",IF(N398=$F$3,COUNTIF(BQ$23:BQ397,"&gt;0")+1,0))</f>
        <v>0</v>
      </c>
      <c r="BR398" s="1"/>
      <c r="BS398" s="20" t="str">
        <f>IF($N398="","",IF(VLOOKUP(VLOOKUP($N398,IMPOSTAZIONI!$E$6:$I$13,5,FALSE),IMPOSTAZIONI!$B$25:$N$32,3,FALSE)=0,"",VLOOKUP(VLOOKUP($N398,IMPOSTAZIONI!$E$6:$I$13,5,FALSE),IMPOSTAZIONI!$B$25:$N$32,3,FALSE)))</f>
        <v/>
      </c>
      <c r="BT398" s="20" t="str">
        <f>IF($N398="","",IF(VLOOKUP(VLOOKUP($N398,IMPOSTAZIONI!$E$6:$I$13,5,FALSE),IMPOSTAZIONI!$B$25:$N$32,6,FALSE)=0,"",VLOOKUP(VLOOKUP($N398,IMPOSTAZIONI!$E$6:$I$13,5,FALSE),IMPOSTAZIONI!$B$25:$N$32,6,FALSE)))</f>
        <v/>
      </c>
      <c r="BU398" s="20" t="str">
        <f>IF($N398="","",IF(VLOOKUP(VLOOKUP($N398,IMPOSTAZIONI!$E$6:$I$13,5,FALSE),IMPOSTAZIONI!$B$25:$N$32,9,FALSE)=0,"",VLOOKUP(VLOOKUP($N398,IMPOSTAZIONI!$E$6:$I$13,5,FALSE),IMPOSTAZIONI!$B$25:$N$32,9,FALSE)))</f>
        <v/>
      </c>
      <c r="BV398" s="20" t="str">
        <f>IF($N398="","",IF(VLOOKUP(VLOOKUP($N398,IMPOSTAZIONI!$E$6:$I$13,5,FALSE),IMPOSTAZIONI!$B$25:$N$32,12,FALSE)=0,"",VLOOKUP(VLOOKUP($N398,IMPOSTAZIONI!$E$6:$I$13,5,FALSE),IMPOSTAZIONI!$B$25:$N$32,12,FALSE)))</f>
        <v/>
      </c>
      <c r="BW398" s="221" t="str">
        <f t="shared" si="137"/>
        <v/>
      </c>
      <c r="BX398" s="221" t="str">
        <f t="shared" si="127"/>
        <v/>
      </c>
      <c r="BY398" s="221">
        <f t="shared" si="128"/>
        <v>0</v>
      </c>
      <c r="BZ398" s="231">
        <f t="shared" si="129"/>
        <v>0</v>
      </c>
      <c r="CA398" s="246">
        <f t="shared" si="130"/>
        <v>0</v>
      </c>
      <c r="CB398" s="246">
        <f t="shared" si="138"/>
        <v>0</v>
      </c>
      <c r="CC398" s="246" t="str">
        <f t="shared" si="139"/>
        <v/>
      </c>
      <c r="CD398" s="246">
        <f t="shared" si="131"/>
        <v>5</v>
      </c>
      <c r="CE398" s="246">
        <f t="shared" si="140"/>
        <v>0</v>
      </c>
      <c r="CF398" s="276">
        <f t="shared" si="134"/>
        <v>0</v>
      </c>
      <c r="CG398" s="277">
        <f t="shared" si="134"/>
        <v>0</v>
      </c>
      <c r="CH398" s="277">
        <f t="shared" si="134"/>
        <v>0</v>
      </c>
      <c r="CI398" s="278">
        <f t="shared" si="134"/>
        <v>0</v>
      </c>
      <c r="CJ398" s="280">
        <f t="shared" si="141"/>
        <v>0</v>
      </c>
      <c r="CK398" s="232">
        <f t="shared" si="126"/>
        <v>0</v>
      </c>
      <c r="CL398" s="1"/>
    </row>
    <row r="399" spans="1:90" ht="18" customHeight="1">
      <c r="A399" s="1"/>
      <c r="B399" s="1"/>
      <c r="C399" s="216"/>
      <c r="D399" s="287" t="str">
        <f t="shared" si="135"/>
        <v/>
      </c>
      <c r="E399" s="449" t="str">
        <f t="shared" si="136"/>
        <v/>
      </c>
      <c r="F399" s="450"/>
      <c r="G399" s="451"/>
      <c r="H399" s="452"/>
      <c r="I399" s="453"/>
      <c r="J399" s="453"/>
      <c r="K399" s="453"/>
      <c r="L399" s="453"/>
      <c r="M399" s="454"/>
      <c r="N399" s="455"/>
      <c r="O399" s="456"/>
      <c r="P399" s="456"/>
      <c r="Q399" s="456"/>
      <c r="R399" s="456"/>
      <c r="S399" s="456"/>
      <c r="T399" s="456"/>
      <c r="U399" s="456"/>
      <c r="V399" s="456"/>
      <c r="W399" s="456"/>
      <c r="X399" s="456"/>
      <c r="Y399" s="456"/>
      <c r="Z399" s="456"/>
      <c r="AA399" s="456"/>
      <c r="AB399" s="456"/>
      <c r="AC399" s="456"/>
      <c r="AD399" s="456"/>
      <c r="AE399" s="457"/>
      <c r="AF399" s="455"/>
      <c r="AG399" s="456"/>
      <c r="AH399" s="456"/>
      <c r="AI399" s="456"/>
      <c r="AJ399" s="456"/>
      <c r="AK399" s="456"/>
      <c r="AL399" s="456"/>
      <c r="AM399" s="456"/>
      <c r="AN399" s="457"/>
      <c r="AO399" s="455"/>
      <c r="AP399" s="456"/>
      <c r="AQ399" s="456"/>
      <c r="AR399" s="456"/>
      <c r="AS399" s="456"/>
      <c r="AT399" s="456"/>
      <c r="AU399" s="456"/>
      <c r="AV399" s="456"/>
      <c r="AW399" s="456"/>
      <c r="AX399" s="456"/>
      <c r="AY399" s="456"/>
      <c r="AZ399" s="456"/>
      <c r="BA399" s="456"/>
      <c r="BB399" s="456"/>
      <c r="BC399" s="456"/>
      <c r="BD399" s="456"/>
      <c r="BE399" s="456"/>
      <c r="BF399" s="456"/>
      <c r="BG399" s="457"/>
      <c r="BH399" s="458"/>
      <c r="BI399" s="459"/>
      <c r="BJ399" s="459"/>
      <c r="BK399" s="459"/>
      <c r="BL399" s="459"/>
      <c r="BM399" s="460"/>
      <c r="BN399" s="216"/>
      <c r="BO399" s="216"/>
      <c r="BP399" s="1"/>
      <c r="BQ399" s="120">
        <f>IF($F$3="","",IF(N399=$F$3,COUNTIF(BQ$23:BQ398,"&gt;0")+1,0))</f>
        <v>0</v>
      </c>
      <c r="BR399" s="1"/>
      <c r="BS399" s="20" t="str">
        <f>IF($N399="","",IF(VLOOKUP(VLOOKUP($N399,IMPOSTAZIONI!$E$6:$I$13,5,FALSE),IMPOSTAZIONI!$B$25:$N$32,3,FALSE)=0,"",VLOOKUP(VLOOKUP($N399,IMPOSTAZIONI!$E$6:$I$13,5,FALSE),IMPOSTAZIONI!$B$25:$N$32,3,FALSE)))</f>
        <v/>
      </c>
      <c r="BT399" s="20" t="str">
        <f>IF($N399="","",IF(VLOOKUP(VLOOKUP($N399,IMPOSTAZIONI!$E$6:$I$13,5,FALSE),IMPOSTAZIONI!$B$25:$N$32,6,FALSE)=0,"",VLOOKUP(VLOOKUP($N399,IMPOSTAZIONI!$E$6:$I$13,5,FALSE),IMPOSTAZIONI!$B$25:$N$32,6,FALSE)))</f>
        <v/>
      </c>
      <c r="BU399" s="20" t="str">
        <f>IF($N399="","",IF(VLOOKUP(VLOOKUP($N399,IMPOSTAZIONI!$E$6:$I$13,5,FALSE),IMPOSTAZIONI!$B$25:$N$32,9,FALSE)=0,"",VLOOKUP(VLOOKUP($N399,IMPOSTAZIONI!$E$6:$I$13,5,FALSE),IMPOSTAZIONI!$B$25:$N$32,9,FALSE)))</f>
        <v/>
      </c>
      <c r="BV399" s="20" t="str">
        <f>IF($N399="","",IF(VLOOKUP(VLOOKUP($N399,IMPOSTAZIONI!$E$6:$I$13,5,FALSE),IMPOSTAZIONI!$B$25:$N$32,12,FALSE)=0,"",VLOOKUP(VLOOKUP($N399,IMPOSTAZIONI!$E$6:$I$13,5,FALSE),IMPOSTAZIONI!$B$25:$N$32,12,FALSE)))</f>
        <v/>
      </c>
      <c r="BW399" s="221" t="str">
        <f t="shared" si="137"/>
        <v/>
      </c>
      <c r="BX399" s="221" t="str">
        <f t="shared" si="127"/>
        <v/>
      </c>
      <c r="BY399" s="221">
        <f t="shared" si="128"/>
        <v>0</v>
      </c>
      <c r="BZ399" s="231">
        <f t="shared" si="129"/>
        <v>0</v>
      </c>
      <c r="CA399" s="246">
        <f t="shared" si="130"/>
        <v>0</v>
      </c>
      <c r="CB399" s="246">
        <f t="shared" si="138"/>
        <v>0</v>
      </c>
      <c r="CC399" s="246" t="str">
        <f t="shared" si="139"/>
        <v/>
      </c>
      <c r="CD399" s="246">
        <f t="shared" si="131"/>
        <v>5</v>
      </c>
      <c r="CE399" s="246">
        <f t="shared" si="140"/>
        <v>0</v>
      </c>
      <c r="CF399" s="276">
        <f t="shared" si="134"/>
        <v>0</v>
      </c>
      <c r="CG399" s="277">
        <f t="shared" si="134"/>
        <v>0</v>
      </c>
      <c r="CH399" s="277">
        <f t="shared" si="134"/>
        <v>0</v>
      </c>
      <c r="CI399" s="278">
        <f t="shared" si="134"/>
        <v>0</v>
      </c>
      <c r="CJ399" s="280">
        <f t="shared" si="141"/>
        <v>0</v>
      </c>
      <c r="CK399" s="232">
        <f t="shared" si="126"/>
        <v>0</v>
      </c>
      <c r="CL399" s="1"/>
    </row>
    <row r="400" spans="1:90" ht="18" customHeight="1">
      <c r="A400" s="1"/>
      <c r="B400" s="1"/>
      <c r="C400" s="216"/>
      <c r="D400" s="287" t="str">
        <f t="shared" si="135"/>
        <v/>
      </c>
      <c r="E400" s="449" t="str">
        <f t="shared" si="136"/>
        <v/>
      </c>
      <c r="F400" s="450"/>
      <c r="G400" s="451"/>
      <c r="H400" s="452"/>
      <c r="I400" s="453"/>
      <c r="J400" s="453"/>
      <c r="K400" s="453"/>
      <c r="L400" s="453"/>
      <c r="M400" s="454"/>
      <c r="N400" s="455"/>
      <c r="O400" s="456"/>
      <c r="P400" s="456"/>
      <c r="Q400" s="456"/>
      <c r="R400" s="456"/>
      <c r="S400" s="456"/>
      <c r="T400" s="456"/>
      <c r="U400" s="456"/>
      <c r="V400" s="456"/>
      <c r="W400" s="456"/>
      <c r="X400" s="456"/>
      <c r="Y400" s="456"/>
      <c r="Z400" s="456"/>
      <c r="AA400" s="456"/>
      <c r="AB400" s="456"/>
      <c r="AC400" s="456"/>
      <c r="AD400" s="456"/>
      <c r="AE400" s="457"/>
      <c r="AF400" s="455"/>
      <c r="AG400" s="456"/>
      <c r="AH400" s="456"/>
      <c r="AI400" s="456"/>
      <c r="AJ400" s="456"/>
      <c r="AK400" s="456"/>
      <c r="AL400" s="456"/>
      <c r="AM400" s="456"/>
      <c r="AN400" s="457"/>
      <c r="AO400" s="455"/>
      <c r="AP400" s="456"/>
      <c r="AQ400" s="456"/>
      <c r="AR400" s="456"/>
      <c r="AS400" s="456"/>
      <c r="AT400" s="456"/>
      <c r="AU400" s="456"/>
      <c r="AV400" s="456"/>
      <c r="AW400" s="456"/>
      <c r="AX400" s="456"/>
      <c r="AY400" s="456"/>
      <c r="AZ400" s="456"/>
      <c r="BA400" s="456"/>
      <c r="BB400" s="456"/>
      <c r="BC400" s="456"/>
      <c r="BD400" s="456"/>
      <c r="BE400" s="456"/>
      <c r="BF400" s="456"/>
      <c r="BG400" s="457"/>
      <c r="BH400" s="458"/>
      <c r="BI400" s="459"/>
      <c r="BJ400" s="459"/>
      <c r="BK400" s="459"/>
      <c r="BL400" s="459"/>
      <c r="BM400" s="460"/>
      <c r="BN400" s="216"/>
      <c r="BO400" s="216"/>
      <c r="BP400" s="1"/>
      <c r="BQ400" s="120">
        <f>IF($F$3="","",IF(N400=$F$3,COUNTIF(BQ$23:BQ399,"&gt;0")+1,0))</f>
        <v>0</v>
      </c>
      <c r="BR400" s="1"/>
      <c r="BS400" s="20" t="str">
        <f>IF($N400="","",IF(VLOOKUP(VLOOKUP($N400,IMPOSTAZIONI!$E$6:$I$13,5,FALSE),IMPOSTAZIONI!$B$25:$N$32,3,FALSE)=0,"",VLOOKUP(VLOOKUP($N400,IMPOSTAZIONI!$E$6:$I$13,5,FALSE),IMPOSTAZIONI!$B$25:$N$32,3,FALSE)))</f>
        <v/>
      </c>
      <c r="BT400" s="20" t="str">
        <f>IF($N400="","",IF(VLOOKUP(VLOOKUP($N400,IMPOSTAZIONI!$E$6:$I$13,5,FALSE),IMPOSTAZIONI!$B$25:$N$32,6,FALSE)=0,"",VLOOKUP(VLOOKUP($N400,IMPOSTAZIONI!$E$6:$I$13,5,FALSE),IMPOSTAZIONI!$B$25:$N$32,6,FALSE)))</f>
        <v/>
      </c>
      <c r="BU400" s="20" t="str">
        <f>IF($N400="","",IF(VLOOKUP(VLOOKUP($N400,IMPOSTAZIONI!$E$6:$I$13,5,FALSE),IMPOSTAZIONI!$B$25:$N$32,9,FALSE)=0,"",VLOOKUP(VLOOKUP($N400,IMPOSTAZIONI!$E$6:$I$13,5,FALSE),IMPOSTAZIONI!$B$25:$N$32,9,FALSE)))</f>
        <v/>
      </c>
      <c r="BV400" s="20" t="str">
        <f>IF($N400="","",IF(VLOOKUP(VLOOKUP($N400,IMPOSTAZIONI!$E$6:$I$13,5,FALSE),IMPOSTAZIONI!$B$25:$N$32,12,FALSE)=0,"",VLOOKUP(VLOOKUP($N400,IMPOSTAZIONI!$E$6:$I$13,5,FALSE),IMPOSTAZIONI!$B$25:$N$32,12,FALSE)))</f>
        <v/>
      </c>
      <c r="BW400" s="221" t="str">
        <f t="shared" si="137"/>
        <v/>
      </c>
      <c r="BX400" s="221" t="str">
        <f t="shared" si="127"/>
        <v/>
      </c>
      <c r="BY400" s="221">
        <f t="shared" si="128"/>
        <v>0</v>
      </c>
      <c r="BZ400" s="231">
        <f t="shared" si="129"/>
        <v>0</v>
      </c>
      <c r="CA400" s="246">
        <f t="shared" si="130"/>
        <v>0</v>
      </c>
      <c r="CB400" s="246">
        <f t="shared" si="138"/>
        <v>0</v>
      </c>
      <c r="CC400" s="246" t="str">
        <f t="shared" si="139"/>
        <v/>
      </c>
      <c r="CD400" s="246">
        <f t="shared" si="131"/>
        <v>5</v>
      </c>
      <c r="CE400" s="246">
        <f t="shared" si="140"/>
        <v>0</v>
      </c>
      <c r="CF400" s="276">
        <f t="shared" si="134"/>
        <v>0</v>
      </c>
      <c r="CG400" s="277">
        <f t="shared" si="134"/>
        <v>0</v>
      </c>
      <c r="CH400" s="277">
        <f t="shared" si="134"/>
        <v>0</v>
      </c>
      <c r="CI400" s="278">
        <f t="shared" si="134"/>
        <v>0</v>
      </c>
      <c r="CJ400" s="280">
        <f t="shared" si="141"/>
        <v>0</v>
      </c>
      <c r="CK400" s="232">
        <f t="shared" si="126"/>
        <v>0</v>
      </c>
      <c r="CL400" s="1"/>
    </row>
    <row r="401" spans="1:90" ht="18" customHeight="1">
      <c r="A401" s="1"/>
      <c r="B401" s="1"/>
      <c r="C401" s="216"/>
      <c r="D401" s="287" t="str">
        <f t="shared" si="135"/>
        <v/>
      </c>
      <c r="E401" s="449" t="str">
        <f t="shared" si="136"/>
        <v/>
      </c>
      <c r="F401" s="450"/>
      <c r="G401" s="451"/>
      <c r="H401" s="452"/>
      <c r="I401" s="453"/>
      <c r="J401" s="453"/>
      <c r="K401" s="453"/>
      <c r="L401" s="453"/>
      <c r="M401" s="454"/>
      <c r="N401" s="455"/>
      <c r="O401" s="456"/>
      <c r="P401" s="456"/>
      <c r="Q401" s="456"/>
      <c r="R401" s="456"/>
      <c r="S401" s="456"/>
      <c r="T401" s="456"/>
      <c r="U401" s="456"/>
      <c r="V401" s="456"/>
      <c r="W401" s="456"/>
      <c r="X401" s="456"/>
      <c r="Y401" s="456"/>
      <c r="Z401" s="456"/>
      <c r="AA401" s="456"/>
      <c r="AB401" s="456"/>
      <c r="AC401" s="456"/>
      <c r="AD401" s="456"/>
      <c r="AE401" s="457"/>
      <c r="AF401" s="455"/>
      <c r="AG401" s="456"/>
      <c r="AH401" s="456"/>
      <c r="AI401" s="456"/>
      <c r="AJ401" s="456"/>
      <c r="AK401" s="456"/>
      <c r="AL401" s="456"/>
      <c r="AM401" s="456"/>
      <c r="AN401" s="457"/>
      <c r="AO401" s="455"/>
      <c r="AP401" s="456"/>
      <c r="AQ401" s="456"/>
      <c r="AR401" s="456"/>
      <c r="AS401" s="456"/>
      <c r="AT401" s="456"/>
      <c r="AU401" s="456"/>
      <c r="AV401" s="456"/>
      <c r="AW401" s="456"/>
      <c r="AX401" s="456"/>
      <c r="AY401" s="456"/>
      <c r="AZ401" s="456"/>
      <c r="BA401" s="456"/>
      <c r="BB401" s="456"/>
      <c r="BC401" s="456"/>
      <c r="BD401" s="456"/>
      <c r="BE401" s="456"/>
      <c r="BF401" s="456"/>
      <c r="BG401" s="457"/>
      <c r="BH401" s="458"/>
      <c r="BI401" s="459"/>
      <c r="BJ401" s="459"/>
      <c r="BK401" s="459"/>
      <c r="BL401" s="459"/>
      <c r="BM401" s="460"/>
      <c r="BN401" s="216"/>
      <c r="BO401" s="216"/>
      <c r="BP401" s="1"/>
      <c r="BQ401" s="120">
        <f>IF($F$3="","",IF(N401=$F$3,COUNTIF(BQ$23:BQ400,"&gt;0")+1,0))</f>
        <v>0</v>
      </c>
      <c r="BR401" s="1"/>
      <c r="BS401" s="20" t="str">
        <f>IF($N401="","",IF(VLOOKUP(VLOOKUP($N401,IMPOSTAZIONI!$E$6:$I$13,5,FALSE),IMPOSTAZIONI!$B$25:$N$32,3,FALSE)=0,"",VLOOKUP(VLOOKUP($N401,IMPOSTAZIONI!$E$6:$I$13,5,FALSE),IMPOSTAZIONI!$B$25:$N$32,3,FALSE)))</f>
        <v/>
      </c>
      <c r="BT401" s="20" t="str">
        <f>IF($N401="","",IF(VLOOKUP(VLOOKUP($N401,IMPOSTAZIONI!$E$6:$I$13,5,FALSE),IMPOSTAZIONI!$B$25:$N$32,6,FALSE)=0,"",VLOOKUP(VLOOKUP($N401,IMPOSTAZIONI!$E$6:$I$13,5,FALSE),IMPOSTAZIONI!$B$25:$N$32,6,FALSE)))</f>
        <v/>
      </c>
      <c r="BU401" s="20" t="str">
        <f>IF($N401="","",IF(VLOOKUP(VLOOKUP($N401,IMPOSTAZIONI!$E$6:$I$13,5,FALSE),IMPOSTAZIONI!$B$25:$N$32,9,FALSE)=0,"",VLOOKUP(VLOOKUP($N401,IMPOSTAZIONI!$E$6:$I$13,5,FALSE),IMPOSTAZIONI!$B$25:$N$32,9,FALSE)))</f>
        <v/>
      </c>
      <c r="BV401" s="20" t="str">
        <f>IF($N401="","",IF(VLOOKUP(VLOOKUP($N401,IMPOSTAZIONI!$E$6:$I$13,5,FALSE),IMPOSTAZIONI!$B$25:$N$32,12,FALSE)=0,"",VLOOKUP(VLOOKUP($N401,IMPOSTAZIONI!$E$6:$I$13,5,FALSE),IMPOSTAZIONI!$B$25:$N$32,12,FALSE)))</f>
        <v/>
      </c>
      <c r="BW401" s="221" t="str">
        <f t="shared" si="137"/>
        <v/>
      </c>
      <c r="BX401" s="221" t="str">
        <f t="shared" si="127"/>
        <v/>
      </c>
      <c r="BY401" s="221">
        <f t="shared" si="128"/>
        <v>0</v>
      </c>
      <c r="BZ401" s="231">
        <f t="shared" si="129"/>
        <v>0</v>
      </c>
      <c r="CA401" s="246">
        <f t="shared" si="130"/>
        <v>0</v>
      </c>
      <c r="CB401" s="246">
        <f t="shared" si="138"/>
        <v>0</v>
      </c>
      <c r="CC401" s="246" t="str">
        <f t="shared" si="139"/>
        <v/>
      </c>
      <c r="CD401" s="246">
        <f t="shared" si="131"/>
        <v>5</v>
      </c>
      <c r="CE401" s="246">
        <f t="shared" si="140"/>
        <v>0</v>
      </c>
      <c r="CF401" s="276">
        <f t="shared" si="134"/>
        <v>0</v>
      </c>
      <c r="CG401" s="277">
        <f t="shared" si="134"/>
        <v>0</v>
      </c>
      <c r="CH401" s="277">
        <f t="shared" si="134"/>
        <v>0</v>
      </c>
      <c r="CI401" s="278">
        <f t="shared" si="134"/>
        <v>0</v>
      </c>
      <c r="CJ401" s="280">
        <f t="shared" si="141"/>
        <v>0</v>
      </c>
      <c r="CK401" s="232">
        <f t="shared" si="126"/>
        <v>0</v>
      </c>
      <c r="CL401" s="1"/>
    </row>
    <row r="402" spans="1:90" ht="18" customHeight="1">
      <c r="A402" s="1"/>
      <c r="B402" s="1"/>
      <c r="C402" s="216"/>
      <c r="D402" s="287" t="str">
        <f t="shared" si="135"/>
        <v/>
      </c>
      <c r="E402" s="449" t="str">
        <f t="shared" si="136"/>
        <v/>
      </c>
      <c r="F402" s="450"/>
      <c r="G402" s="451"/>
      <c r="H402" s="452"/>
      <c r="I402" s="453"/>
      <c r="J402" s="453"/>
      <c r="K402" s="453"/>
      <c r="L402" s="453"/>
      <c r="M402" s="454"/>
      <c r="N402" s="455"/>
      <c r="O402" s="456"/>
      <c r="P402" s="456"/>
      <c r="Q402" s="456"/>
      <c r="R402" s="456"/>
      <c r="S402" s="456"/>
      <c r="T402" s="456"/>
      <c r="U402" s="456"/>
      <c r="V402" s="456"/>
      <c r="W402" s="456"/>
      <c r="X402" s="456"/>
      <c r="Y402" s="456"/>
      <c r="Z402" s="456"/>
      <c r="AA402" s="456"/>
      <c r="AB402" s="456"/>
      <c r="AC402" s="456"/>
      <c r="AD402" s="456"/>
      <c r="AE402" s="457"/>
      <c r="AF402" s="455"/>
      <c r="AG402" s="456"/>
      <c r="AH402" s="456"/>
      <c r="AI402" s="456"/>
      <c r="AJ402" s="456"/>
      <c r="AK402" s="456"/>
      <c r="AL402" s="456"/>
      <c r="AM402" s="456"/>
      <c r="AN402" s="457"/>
      <c r="AO402" s="455"/>
      <c r="AP402" s="456"/>
      <c r="AQ402" s="456"/>
      <c r="AR402" s="456"/>
      <c r="AS402" s="456"/>
      <c r="AT402" s="456"/>
      <c r="AU402" s="456"/>
      <c r="AV402" s="456"/>
      <c r="AW402" s="456"/>
      <c r="AX402" s="456"/>
      <c r="AY402" s="456"/>
      <c r="AZ402" s="456"/>
      <c r="BA402" s="456"/>
      <c r="BB402" s="456"/>
      <c r="BC402" s="456"/>
      <c r="BD402" s="456"/>
      <c r="BE402" s="456"/>
      <c r="BF402" s="456"/>
      <c r="BG402" s="457"/>
      <c r="BH402" s="458"/>
      <c r="BI402" s="459"/>
      <c r="BJ402" s="459"/>
      <c r="BK402" s="459"/>
      <c r="BL402" s="459"/>
      <c r="BM402" s="460"/>
      <c r="BN402" s="216"/>
      <c r="BO402" s="216"/>
      <c r="BP402" s="1"/>
      <c r="BQ402" s="120">
        <f>IF($F$3="","",IF(N402=$F$3,COUNTIF(BQ$23:BQ401,"&gt;0")+1,0))</f>
        <v>0</v>
      </c>
      <c r="BR402" s="1"/>
      <c r="BS402" s="20" t="str">
        <f>IF($N402="","",IF(VLOOKUP(VLOOKUP($N402,IMPOSTAZIONI!$E$6:$I$13,5,FALSE),IMPOSTAZIONI!$B$25:$N$32,3,FALSE)=0,"",VLOOKUP(VLOOKUP($N402,IMPOSTAZIONI!$E$6:$I$13,5,FALSE),IMPOSTAZIONI!$B$25:$N$32,3,FALSE)))</f>
        <v/>
      </c>
      <c r="BT402" s="20" t="str">
        <f>IF($N402="","",IF(VLOOKUP(VLOOKUP($N402,IMPOSTAZIONI!$E$6:$I$13,5,FALSE),IMPOSTAZIONI!$B$25:$N$32,6,FALSE)=0,"",VLOOKUP(VLOOKUP($N402,IMPOSTAZIONI!$E$6:$I$13,5,FALSE),IMPOSTAZIONI!$B$25:$N$32,6,FALSE)))</f>
        <v/>
      </c>
      <c r="BU402" s="20" t="str">
        <f>IF($N402="","",IF(VLOOKUP(VLOOKUP($N402,IMPOSTAZIONI!$E$6:$I$13,5,FALSE),IMPOSTAZIONI!$B$25:$N$32,9,FALSE)=0,"",VLOOKUP(VLOOKUP($N402,IMPOSTAZIONI!$E$6:$I$13,5,FALSE),IMPOSTAZIONI!$B$25:$N$32,9,FALSE)))</f>
        <v/>
      </c>
      <c r="BV402" s="20" t="str">
        <f>IF($N402="","",IF(VLOOKUP(VLOOKUP($N402,IMPOSTAZIONI!$E$6:$I$13,5,FALSE),IMPOSTAZIONI!$B$25:$N$32,12,FALSE)=0,"",VLOOKUP(VLOOKUP($N402,IMPOSTAZIONI!$E$6:$I$13,5,FALSE),IMPOSTAZIONI!$B$25:$N$32,12,FALSE)))</f>
        <v/>
      </c>
      <c r="BW402" s="221" t="str">
        <f t="shared" si="137"/>
        <v/>
      </c>
      <c r="BX402" s="221" t="str">
        <f t="shared" si="127"/>
        <v/>
      </c>
      <c r="BY402" s="221">
        <f t="shared" si="128"/>
        <v>0</v>
      </c>
      <c r="BZ402" s="231">
        <f t="shared" si="129"/>
        <v>0</v>
      </c>
      <c r="CA402" s="246">
        <f t="shared" si="130"/>
        <v>0</v>
      </c>
      <c r="CB402" s="246">
        <f t="shared" si="138"/>
        <v>0</v>
      </c>
      <c r="CC402" s="246" t="str">
        <f t="shared" si="139"/>
        <v/>
      </c>
      <c r="CD402" s="246">
        <f t="shared" si="131"/>
        <v>5</v>
      </c>
      <c r="CE402" s="246">
        <f t="shared" si="140"/>
        <v>0</v>
      </c>
      <c r="CF402" s="276">
        <f t="shared" si="134"/>
        <v>0</v>
      </c>
      <c r="CG402" s="277">
        <f t="shared" si="134"/>
        <v>0</v>
      </c>
      <c r="CH402" s="277">
        <f t="shared" si="134"/>
        <v>0</v>
      </c>
      <c r="CI402" s="278">
        <f t="shared" si="134"/>
        <v>0</v>
      </c>
      <c r="CJ402" s="280">
        <f t="shared" si="141"/>
        <v>0</v>
      </c>
      <c r="CK402" s="232">
        <f t="shared" si="126"/>
        <v>0</v>
      </c>
      <c r="CL402" s="1"/>
    </row>
    <row r="403" spans="1:90" ht="18" customHeight="1">
      <c r="A403" s="1"/>
      <c r="B403" s="1"/>
      <c r="C403" s="216"/>
      <c r="D403" s="287" t="str">
        <f t="shared" si="135"/>
        <v/>
      </c>
      <c r="E403" s="449" t="str">
        <f t="shared" si="136"/>
        <v/>
      </c>
      <c r="F403" s="450"/>
      <c r="G403" s="451"/>
      <c r="H403" s="452"/>
      <c r="I403" s="453"/>
      <c r="J403" s="453"/>
      <c r="K403" s="453"/>
      <c r="L403" s="453"/>
      <c r="M403" s="454"/>
      <c r="N403" s="455"/>
      <c r="O403" s="456"/>
      <c r="P403" s="456"/>
      <c r="Q403" s="456"/>
      <c r="R403" s="456"/>
      <c r="S403" s="456"/>
      <c r="T403" s="456"/>
      <c r="U403" s="456"/>
      <c r="V403" s="456"/>
      <c r="W403" s="456"/>
      <c r="X403" s="456"/>
      <c r="Y403" s="456"/>
      <c r="Z403" s="456"/>
      <c r="AA403" s="456"/>
      <c r="AB403" s="456"/>
      <c r="AC403" s="456"/>
      <c r="AD403" s="456"/>
      <c r="AE403" s="457"/>
      <c r="AF403" s="455"/>
      <c r="AG403" s="456"/>
      <c r="AH403" s="456"/>
      <c r="AI403" s="456"/>
      <c r="AJ403" s="456"/>
      <c r="AK403" s="456"/>
      <c r="AL403" s="456"/>
      <c r="AM403" s="456"/>
      <c r="AN403" s="457"/>
      <c r="AO403" s="455"/>
      <c r="AP403" s="456"/>
      <c r="AQ403" s="456"/>
      <c r="AR403" s="456"/>
      <c r="AS403" s="456"/>
      <c r="AT403" s="456"/>
      <c r="AU403" s="456"/>
      <c r="AV403" s="456"/>
      <c r="AW403" s="456"/>
      <c r="AX403" s="456"/>
      <c r="AY403" s="456"/>
      <c r="AZ403" s="456"/>
      <c r="BA403" s="456"/>
      <c r="BB403" s="456"/>
      <c r="BC403" s="456"/>
      <c r="BD403" s="456"/>
      <c r="BE403" s="456"/>
      <c r="BF403" s="456"/>
      <c r="BG403" s="457"/>
      <c r="BH403" s="458"/>
      <c r="BI403" s="459"/>
      <c r="BJ403" s="459"/>
      <c r="BK403" s="459"/>
      <c r="BL403" s="459"/>
      <c r="BM403" s="460"/>
      <c r="BN403" s="216"/>
      <c r="BO403" s="216"/>
      <c r="BP403" s="1"/>
      <c r="BQ403" s="120">
        <f>IF($F$3="","",IF(N403=$F$3,COUNTIF(BQ$23:BQ402,"&gt;0")+1,0))</f>
        <v>0</v>
      </c>
      <c r="BR403" s="1"/>
      <c r="BS403" s="20" t="str">
        <f>IF($N403="","",IF(VLOOKUP(VLOOKUP($N403,IMPOSTAZIONI!$E$6:$I$13,5,FALSE),IMPOSTAZIONI!$B$25:$N$32,3,FALSE)=0,"",VLOOKUP(VLOOKUP($N403,IMPOSTAZIONI!$E$6:$I$13,5,FALSE),IMPOSTAZIONI!$B$25:$N$32,3,FALSE)))</f>
        <v/>
      </c>
      <c r="BT403" s="20" t="str">
        <f>IF($N403="","",IF(VLOOKUP(VLOOKUP($N403,IMPOSTAZIONI!$E$6:$I$13,5,FALSE),IMPOSTAZIONI!$B$25:$N$32,6,FALSE)=0,"",VLOOKUP(VLOOKUP($N403,IMPOSTAZIONI!$E$6:$I$13,5,FALSE),IMPOSTAZIONI!$B$25:$N$32,6,FALSE)))</f>
        <v/>
      </c>
      <c r="BU403" s="20" t="str">
        <f>IF($N403="","",IF(VLOOKUP(VLOOKUP($N403,IMPOSTAZIONI!$E$6:$I$13,5,FALSE),IMPOSTAZIONI!$B$25:$N$32,9,FALSE)=0,"",VLOOKUP(VLOOKUP($N403,IMPOSTAZIONI!$E$6:$I$13,5,FALSE),IMPOSTAZIONI!$B$25:$N$32,9,FALSE)))</f>
        <v/>
      </c>
      <c r="BV403" s="20" t="str">
        <f>IF($N403="","",IF(VLOOKUP(VLOOKUP($N403,IMPOSTAZIONI!$E$6:$I$13,5,FALSE),IMPOSTAZIONI!$B$25:$N$32,12,FALSE)=0,"",VLOOKUP(VLOOKUP($N403,IMPOSTAZIONI!$E$6:$I$13,5,FALSE),IMPOSTAZIONI!$B$25:$N$32,12,FALSE)))</f>
        <v/>
      </c>
      <c r="BW403" s="221" t="str">
        <f t="shared" si="137"/>
        <v/>
      </c>
      <c r="BX403" s="221" t="str">
        <f t="shared" si="127"/>
        <v/>
      </c>
      <c r="BY403" s="221">
        <f t="shared" si="128"/>
        <v>0</v>
      </c>
      <c r="BZ403" s="231">
        <f t="shared" si="129"/>
        <v>0</v>
      </c>
      <c r="CA403" s="246">
        <f t="shared" si="130"/>
        <v>0</v>
      </c>
      <c r="CB403" s="246">
        <f t="shared" si="138"/>
        <v>0</v>
      </c>
      <c r="CC403" s="246" t="str">
        <f t="shared" si="139"/>
        <v/>
      </c>
      <c r="CD403" s="246">
        <f t="shared" si="131"/>
        <v>5</v>
      </c>
      <c r="CE403" s="246">
        <f t="shared" si="140"/>
        <v>0</v>
      </c>
      <c r="CF403" s="276">
        <f t="shared" ref="CF403:CI422" si="142">COUNTIF($CE$23:$CE$3022,CONCATENATE($CD403,CF$21))</f>
        <v>0</v>
      </c>
      <c r="CG403" s="277">
        <f t="shared" si="142"/>
        <v>0</v>
      </c>
      <c r="CH403" s="277">
        <f t="shared" si="142"/>
        <v>0</v>
      </c>
      <c r="CI403" s="278">
        <f t="shared" si="142"/>
        <v>0</v>
      </c>
      <c r="CJ403" s="280">
        <f t="shared" si="141"/>
        <v>0</v>
      </c>
      <c r="CK403" s="232">
        <f t="shared" si="126"/>
        <v>0</v>
      </c>
      <c r="CL403" s="1"/>
    </row>
    <row r="404" spans="1:90" ht="18" customHeight="1">
      <c r="A404" s="1"/>
      <c r="B404" s="1"/>
      <c r="C404" s="216"/>
      <c r="D404" s="287" t="str">
        <f t="shared" si="135"/>
        <v/>
      </c>
      <c r="E404" s="449" t="str">
        <f t="shared" si="136"/>
        <v/>
      </c>
      <c r="F404" s="450"/>
      <c r="G404" s="451"/>
      <c r="H404" s="452"/>
      <c r="I404" s="453"/>
      <c r="J404" s="453"/>
      <c r="K404" s="453"/>
      <c r="L404" s="453"/>
      <c r="M404" s="454"/>
      <c r="N404" s="455"/>
      <c r="O404" s="456"/>
      <c r="P404" s="456"/>
      <c r="Q404" s="456"/>
      <c r="R404" s="456"/>
      <c r="S404" s="456"/>
      <c r="T404" s="456"/>
      <c r="U404" s="456"/>
      <c r="V404" s="456"/>
      <c r="W404" s="456"/>
      <c r="X404" s="456"/>
      <c r="Y404" s="456"/>
      <c r="Z404" s="456"/>
      <c r="AA404" s="456"/>
      <c r="AB404" s="456"/>
      <c r="AC404" s="456"/>
      <c r="AD404" s="456"/>
      <c r="AE404" s="457"/>
      <c r="AF404" s="455"/>
      <c r="AG404" s="456"/>
      <c r="AH404" s="456"/>
      <c r="AI404" s="456"/>
      <c r="AJ404" s="456"/>
      <c r="AK404" s="456"/>
      <c r="AL404" s="456"/>
      <c r="AM404" s="456"/>
      <c r="AN404" s="457"/>
      <c r="AO404" s="455"/>
      <c r="AP404" s="456"/>
      <c r="AQ404" s="456"/>
      <c r="AR404" s="456"/>
      <c r="AS404" s="456"/>
      <c r="AT404" s="456"/>
      <c r="AU404" s="456"/>
      <c r="AV404" s="456"/>
      <c r="AW404" s="456"/>
      <c r="AX404" s="456"/>
      <c r="AY404" s="456"/>
      <c r="AZ404" s="456"/>
      <c r="BA404" s="456"/>
      <c r="BB404" s="456"/>
      <c r="BC404" s="456"/>
      <c r="BD404" s="456"/>
      <c r="BE404" s="456"/>
      <c r="BF404" s="456"/>
      <c r="BG404" s="457"/>
      <c r="BH404" s="458"/>
      <c r="BI404" s="459"/>
      <c r="BJ404" s="459"/>
      <c r="BK404" s="459"/>
      <c r="BL404" s="459"/>
      <c r="BM404" s="460"/>
      <c r="BN404" s="216"/>
      <c r="BO404" s="216"/>
      <c r="BP404" s="1"/>
      <c r="BQ404" s="120">
        <f>IF($F$3="","",IF(N404=$F$3,COUNTIF(BQ$23:BQ403,"&gt;0")+1,0))</f>
        <v>0</v>
      </c>
      <c r="BR404" s="1"/>
      <c r="BS404" s="20" t="str">
        <f>IF($N404="","",IF(VLOOKUP(VLOOKUP($N404,IMPOSTAZIONI!$E$6:$I$13,5,FALSE),IMPOSTAZIONI!$B$25:$N$32,3,FALSE)=0,"",VLOOKUP(VLOOKUP($N404,IMPOSTAZIONI!$E$6:$I$13,5,FALSE),IMPOSTAZIONI!$B$25:$N$32,3,FALSE)))</f>
        <v/>
      </c>
      <c r="BT404" s="20" t="str">
        <f>IF($N404="","",IF(VLOOKUP(VLOOKUP($N404,IMPOSTAZIONI!$E$6:$I$13,5,FALSE),IMPOSTAZIONI!$B$25:$N$32,6,FALSE)=0,"",VLOOKUP(VLOOKUP($N404,IMPOSTAZIONI!$E$6:$I$13,5,FALSE),IMPOSTAZIONI!$B$25:$N$32,6,FALSE)))</f>
        <v/>
      </c>
      <c r="BU404" s="20" t="str">
        <f>IF($N404="","",IF(VLOOKUP(VLOOKUP($N404,IMPOSTAZIONI!$E$6:$I$13,5,FALSE),IMPOSTAZIONI!$B$25:$N$32,9,FALSE)=0,"",VLOOKUP(VLOOKUP($N404,IMPOSTAZIONI!$E$6:$I$13,5,FALSE),IMPOSTAZIONI!$B$25:$N$32,9,FALSE)))</f>
        <v/>
      </c>
      <c r="BV404" s="20" t="str">
        <f>IF($N404="","",IF(VLOOKUP(VLOOKUP($N404,IMPOSTAZIONI!$E$6:$I$13,5,FALSE),IMPOSTAZIONI!$B$25:$N$32,12,FALSE)=0,"",VLOOKUP(VLOOKUP($N404,IMPOSTAZIONI!$E$6:$I$13,5,FALSE),IMPOSTAZIONI!$B$25:$N$32,12,FALSE)))</f>
        <v/>
      </c>
      <c r="BW404" s="221" t="str">
        <f t="shared" si="137"/>
        <v/>
      </c>
      <c r="BX404" s="221" t="str">
        <f t="shared" si="127"/>
        <v/>
      </c>
      <c r="BY404" s="221">
        <f t="shared" si="128"/>
        <v>0</v>
      </c>
      <c r="BZ404" s="231">
        <f t="shared" si="129"/>
        <v>0</v>
      </c>
      <c r="CA404" s="246">
        <f t="shared" si="130"/>
        <v>0</v>
      </c>
      <c r="CB404" s="246">
        <f t="shared" si="138"/>
        <v>0</v>
      </c>
      <c r="CC404" s="246" t="str">
        <f t="shared" si="139"/>
        <v/>
      </c>
      <c r="CD404" s="246">
        <f t="shared" si="131"/>
        <v>5</v>
      </c>
      <c r="CE404" s="246">
        <f t="shared" si="140"/>
        <v>0</v>
      </c>
      <c r="CF404" s="276">
        <f t="shared" si="142"/>
        <v>0</v>
      </c>
      <c r="CG404" s="277">
        <f t="shared" si="142"/>
        <v>0</v>
      </c>
      <c r="CH404" s="277">
        <f t="shared" si="142"/>
        <v>0</v>
      </c>
      <c r="CI404" s="278">
        <f t="shared" si="142"/>
        <v>0</v>
      </c>
      <c r="CJ404" s="280">
        <f t="shared" si="141"/>
        <v>0</v>
      </c>
      <c r="CK404" s="232">
        <f t="shared" si="126"/>
        <v>0</v>
      </c>
      <c r="CL404" s="1"/>
    </row>
    <row r="405" spans="1:90" ht="18" customHeight="1">
      <c r="A405" s="1"/>
      <c r="B405" s="1"/>
      <c r="C405" s="216"/>
      <c r="D405" s="287" t="str">
        <f t="shared" si="135"/>
        <v/>
      </c>
      <c r="E405" s="449" t="str">
        <f t="shared" si="136"/>
        <v/>
      </c>
      <c r="F405" s="450"/>
      <c r="G405" s="451"/>
      <c r="H405" s="452"/>
      <c r="I405" s="453"/>
      <c r="J405" s="453"/>
      <c r="K405" s="453"/>
      <c r="L405" s="453"/>
      <c r="M405" s="454"/>
      <c r="N405" s="455"/>
      <c r="O405" s="456"/>
      <c r="P405" s="456"/>
      <c r="Q405" s="456"/>
      <c r="R405" s="456"/>
      <c r="S405" s="456"/>
      <c r="T405" s="456"/>
      <c r="U405" s="456"/>
      <c r="V405" s="456"/>
      <c r="W405" s="456"/>
      <c r="X405" s="456"/>
      <c r="Y405" s="456"/>
      <c r="Z405" s="456"/>
      <c r="AA405" s="456"/>
      <c r="AB405" s="456"/>
      <c r="AC405" s="456"/>
      <c r="AD405" s="456"/>
      <c r="AE405" s="457"/>
      <c r="AF405" s="455"/>
      <c r="AG405" s="456"/>
      <c r="AH405" s="456"/>
      <c r="AI405" s="456"/>
      <c r="AJ405" s="456"/>
      <c r="AK405" s="456"/>
      <c r="AL405" s="456"/>
      <c r="AM405" s="456"/>
      <c r="AN405" s="457"/>
      <c r="AO405" s="455"/>
      <c r="AP405" s="456"/>
      <c r="AQ405" s="456"/>
      <c r="AR405" s="456"/>
      <c r="AS405" s="456"/>
      <c r="AT405" s="456"/>
      <c r="AU405" s="456"/>
      <c r="AV405" s="456"/>
      <c r="AW405" s="456"/>
      <c r="AX405" s="456"/>
      <c r="AY405" s="456"/>
      <c r="AZ405" s="456"/>
      <c r="BA405" s="456"/>
      <c r="BB405" s="456"/>
      <c r="BC405" s="456"/>
      <c r="BD405" s="456"/>
      <c r="BE405" s="456"/>
      <c r="BF405" s="456"/>
      <c r="BG405" s="457"/>
      <c r="BH405" s="458"/>
      <c r="BI405" s="459"/>
      <c r="BJ405" s="459"/>
      <c r="BK405" s="459"/>
      <c r="BL405" s="459"/>
      <c r="BM405" s="460"/>
      <c r="BN405" s="216"/>
      <c r="BO405" s="216"/>
      <c r="BP405" s="1"/>
      <c r="BQ405" s="120">
        <f>IF($F$3="","",IF(N405=$F$3,COUNTIF(BQ$23:BQ404,"&gt;0")+1,0))</f>
        <v>0</v>
      </c>
      <c r="BR405" s="1"/>
      <c r="BS405" s="20" t="str">
        <f>IF($N405="","",IF(VLOOKUP(VLOOKUP($N405,IMPOSTAZIONI!$E$6:$I$13,5,FALSE),IMPOSTAZIONI!$B$25:$N$32,3,FALSE)=0,"",VLOOKUP(VLOOKUP($N405,IMPOSTAZIONI!$E$6:$I$13,5,FALSE),IMPOSTAZIONI!$B$25:$N$32,3,FALSE)))</f>
        <v/>
      </c>
      <c r="BT405" s="20" t="str">
        <f>IF($N405="","",IF(VLOOKUP(VLOOKUP($N405,IMPOSTAZIONI!$E$6:$I$13,5,FALSE),IMPOSTAZIONI!$B$25:$N$32,6,FALSE)=0,"",VLOOKUP(VLOOKUP($N405,IMPOSTAZIONI!$E$6:$I$13,5,FALSE),IMPOSTAZIONI!$B$25:$N$32,6,FALSE)))</f>
        <v/>
      </c>
      <c r="BU405" s="20" t="str">
        <f>IF($N405="","",IF(VLOOKUP(VLOOKUP($N405,IMPOSTAZIONI!$E$6:$I$13,5,FALSE),IMPOSTAZIONI!$B$25:$N$32,9,FALSE)=0,"",VLOOKUP(VLOOKUP($N405,IMPOSTAZIONI!$E$6:$I$13,5,FALSE),IMPOSTAZIONI!$B$25:$N$32,9,FALSE)))</f>
        <v/>
      </c>
      <c r="BV405" s="20" t="str">
        <f>IF($N405="","",IF(VLOOKUP(VLOOKUP($N405,IMPOSTAZIONI!$E$6:$I$13,5,FALSE),IMPOSTAZIONI!$B$25:$N$32,12,FALSE)=0,"",VLOOKUP(VLOOKUP($N405,IMPOSTAZIONI!$E$6:$I$13,5,FALSE),IMPOSTAZIONI!$B$25:$N$32,12,FALSE)))</f>
        <v/>
      </c>
      <c r="BW405" s="221" t="str">
        <f t="shared" si="137"/>
        <v/>
      </c>
      <c r="BX405" s="221" t="str">
        <f t="shared" si="127"/>
        <v/>
      </c>
      <c r="BY405" s="221">
        <f t="shared" si="128"/>
        <v>0</v>
      </c>
      <c r="BZ405" s="231">
        <f t="shared" si="129"/>
        <v>0</v>
      </c>
      <c r="CA405" s="246">
        <f t="shared" si="130"/>
        <v>0</v>
      </c>
      <c r="CB405" s="246">
        <f t="shared" si="138"/>
        <v>0</v>
      </c>
      <c r="CC405" s="246" t="str">
        <f t="shared" si="139"/>
        <v/>
      </c>
      <c r="CD405" s="246">
        <f t="shared" si="131"/>
        <v>5</v>
      </c>
      <c r="CE405" s="246">
        <f t="shared" si="140"/>
        <v>0</v>
      </c>
      <c r="CF405" s="276">
        <f t="shared" si="142"/>
        <v>0</v>
      </c>
      <c r="CG405" s="277">
        <f t="shared" si="142"/>
        <v>0</v>
      </c>
      <c r="CH405" s="277">
        <f t="shared" si="142"/>
        <v>0</v>
      </c>
      <c r="CI405" s="278">
        <f t="shared" si="142"/>
        <v>0</v>
      </c>
      <c r="CJ405" s="280">
        <f t="shared" si="141"/>
        <v>0</v>
      </c>
      <c r="CK405" s="232">
        <f t="shared" si="126"/>
        <v>0</v>
      </c>
      <c r="CL405" s="1"/>
    </row>
    <row r="406" spans="1:90" ht="18" customHeight="1">
      <c r="A406" s="1"/>
      <c r="B406" s="1"/>
      <c r="C406" s="216"/>
      <c r="D406" s="287" t="str">
        <f t="shared" si="135"/>
        <v/>
      </c>
      <c r="E406" s="449" t="str">
        <f t="shared" si="136"/>
        <v/>
      </c>
      <c r="F406" s="450"/>
      <c r="G406" s="451"/>
      <c r="H406" s="452"/>
      <c r="I406" s="453"/>
      <c r="J406" s="453"/>
      <c r="K406" s="453"/>
      <c r="L406" s="453"/>
      <c r="M406" s="454"/>
      <c r="N406" s="455"/>
      <c r="O406" s="456"/>
      <c r="P406" s="456"/>
      <c r="Q406" s="456"/>
      <c r="R406" s="456"/>
      <c r="S406" s="456"/>
      <c r="T406" s="456"/>
      <c r="U406" s="456"/>
      <c r="V406" s="456"/>
      <c r="W406" s="456"/>
      <c r="X406" s="456"/>
      <c r="Y406" s="456"/>
      <c r="Z406" s="456"/>
      <c r="AA406" s="456"/>
      <c r="AB406" s="456"/>
      <c r="AC406" s="456"/>
      <c r="AD406" s="456"/>
      <c r="AE406" s="457"/>
      <c r="AF406" s="455"/>
      <c r="AG406" s="456"/>
      <c r="AH406" s="456"/>
      <c r="AI406" s="456"/>
      <c r="AJ406" s="456"/>
      <c r="AK406" s="456"/>
      <c r="AL406" s="456"/>
      <c r="AM406" s="456"/>
      <c r="AN406" s="457"/>
      <c r="AO406" s="455"/>
      <c r="AP406" s="456"/>
      <c r="AQ406" s="456"/>
      <c r="AR406" s="456"/>
      <c r="AS406" s="456"/>
      <c r="AT406" s="456"/>
      <c r="AU406" s="456"/>
      <c r="AV406" s="456"/>
      <c r="AW406" s="456"/>
      <c r="AX406" s="456"/>
      <c r="AY406" s="456"/>
      <c r="AZ406" s="456"/>
      <c r="BA406" s="456"/>
      <c r="BB406" s="456"/>
      <c r="BC406" s="456"/>
      <c r="BD406" s="456"/>
      <c r="BE406" s="456"/>
      <c r="BF406" s="456"/>
      <c r="BG406" s="457"/>
      <c r="BH406" s="458"/>
      <c r="BI406" s="459"/>
      <c r="BJ406" s="459"/>
      <c r="BK406" s="459"/>
      <c r="BL406" s="459"/>
      <c r="BM406" s="460"/>
      <c r="BN406" s="216"/>
      <c r="BO406" s="216"/>
      <c r="BP406" s="1"/>
      <c r="BQ406" s="120">
        <f>IF($F$3="","",IF(N406=$F$3,COUNTIF(BQ$23:BQ405,"&gt;0")+1,0))</f>
        <v>0</v>
      </c>
      <c r="BR406" s="1"/>
      <c r="BS406" s="20" t="str">
        <f>IF($N406="","",IF(VLOOKUP(VLOOKUP($N406,IMPOSTAZIONI!$E$6:$I$13,5,FALSE),IMPOSTAZIONI!$B$25:$N$32,3,FALSE)=0,"",VLOOKUP(VLOOKUP($N406,IMPOSTAZIONI!$E$6:$I$13,5,FALSE),IMPOSTAZIONI!$B$25:$N$32,3,FALSE)))</f>
        <v/>
      </c>
      <c r="BT406" s="20" t="str">
        <f>IF($N406="","",IF(VLOOKUP(VLOOKUP($N406,IMPOSTAZIONI!$E$6:$I$13,5,FALSE),IMPOSTAZIONI!$B$25:$N$32,6,FALSE)=0,"",VLOOKUP(VLOOKUP($N406,IMPOSTAZIONI!$E$6:$I$13,5,FALSE),IMPOSTAZIONI!$B$25:$N$32,6,FALSE)))</f>
        <v/>
      </c>
      <c r="BU406" s="20" t="str">
        <f>IF($N406="","",IF(VLOOKUP(VLOOKUP($N406,IMPOSTAZIONI!$E$6:$I$13,5,FALSE),IMPOSTAZIONI!$B$25:$N$32,9,FALSE)=0,"",VLOOKUP(VLOOKUP($N406,IMPOSTAZIONI!$E$6:$I$13,5,FALSE),IMPOSTAZIONI!$B$25:$N$32,9,FALSE)))</f>
        <v/>
      </c>
      <c r="BV406" s="20" t="str">
        <f>IF($N406="","",IF(VLOOKUP(VLOOKUP($N406,IMPOSTAZIONI!$E$6:$I$13,5,FALSE),IMPOSTAZIONI!$B$25:$N$32,12,FALSE)=0,"",VLOOKUP(VLOOKUP($N406,IMPOSTAZIONI!$E$6:$I$13,5,FALSE),IMPOSTAZIONI!$B$25:$N$32,12,FALSE)))</f>
        <v/>
      </c>
      <c r="BW406" s="221" t="str">
        <f t="shared" si="137"/>
        <v/>
      </c>
      <c r="BX406" s="221" t="str">
        <f t="shared" si="127"/>
        <v/>
      </c>
      <c r="BY406" s="221">
        <f t="shared" si="128"/>
        <v>0</v>
      </c>
      <c r="BZ406" s="231">
        <f t="shared" si="129"/>
        <v>0</v>
      </c>
      <c r="CA406" s="246">
        <f t="shared" si="130"/>
        <v>0</v>
      </c>
      <c r="CB406" s="246">
        <f t="shared" si="138"/>
        <v>0</v>
      </c>
      <c r="CC406" s="246" t="str">
        <f t="shared" si="139"/>
        <v/>
      </c>
      <c r="CD406" s="246">
        <f t="shared" si="131"/>
        <v>5</v>
      </c>
      <c r="CE406" s="246">
        <f t="shared" si="140"/>
        <v>0</v>
      </c>
      <c r="CF406" s="276">
        <f t="shared" si="142"/>
        <v>0</v>
      </c>
      <c r="CG406" s="277">
        <f t="shared" si="142"/>
        <v>0</v>
      </c>
      <c r="CH406" s="277">
        <f t="shared" si="142"/>
        <v>0</v>
      </c>
      <c r="CI406" s="278">
        <f t="shared" si="142"/>
        <v>0</v>
      </c>
      <c r="CJ406" s="280">
        <f t="shared" si="141"/>
        <v>0</v>
      </c>
      <c r="CK406" s="232">
        <f t="shared" ref="CK406:CK469" si="143">IF(CJ406&gt;1,1,0)</f>
        <v>0</v>
      </c>
      <c r="CL406" s="1"/>
    </row>
    <row r="407" spans="1:90" ht="18" customHeight="1">
      <c r="A407" s="1"/>
      <c r="B407" s="1"/>
      <c r="C407" s="216"/>
      <c r="D407" s="287" t="str">
        <f t="shared" si="135"/>
        <v/>
      </c>
      <c r="E407" s="449" t="str">
        <f t="shared" si="136"/>
        <v/>
      </c>
      <c r="F407" s="450"/>
      <c r="G407" s="451"/>
      <c r="H407" s="452"/>
      <c r="I407" s="453"/>
      <c r="J407" s="453"/>
      <c r="K407" s="453"/>
      <c r="L407" s="453"/>
      <c r="M407" s="454"/>
      <c r="N407" s="455"/>
      <c r="O407" s="456"/>
      <c r="P407" s="456"/>
      <c r="Q407" s="456"/>
      <c r="R407" s="456"/>
      <c r="S407" s="456"/>
      <c r="T407" s="456"/>
      <c r="U407" s="456"/>
      <c r="V407" s="456"/>
      <c r="W407" s="456"/>
      <c r="X407" s="456"/>
      <c r="Y407" s="456"/>
      <c r="Z407" s="456"/>
      <c r="AA407" s="456"/>
      <c r="AB407" s="456"/>
      <c r="AC407" s="456"/>
      <c r="AD407" s="456"/>
      <c r="AE407" s="457"/>
      <c r="AF407" s="455"/>
      <c r="AG407" s="456"/>
      <c r="AH407" s="456"/>
      <c r="AI407" s="456"/>
      <c r="AJ407" s="456"/>
      <c r="AK407" s="456"/>
      <c r="AL407" s="456"/>
      <c r="AM407" s="456"/>
      <c r="AN407" s="457"/>
      <c r="AO407" s="455"/>
      <c r="AP407" s="456"/>
      <c r="AQ407" s="456"/>
      <c r="AR407" s="456"/>
      <c r="AS407" s="456"/>
      <c r="AT407" s="456"/>
      <c r="AU407" s="456"/>
      <c r="AV407" s="456"/>
      <c r="AW407" s="456"/>
      <c r="AX407" s="456"/>
      <c r="AY407" s="456"/>
      <c r="AZ407" s="456"/>
      <c r="BA407" s="456"/>
      <c r="BB407" s="456"/>
      <c r="BC407" s="456"/>
      <c r="BD407" s="456"/>
      <c r="BE407" s="456"/>
      <c r="BF407" s="456"/>
      <c r="BG407" s="457"/>
      <c r="BH407" s="458"/>
      <c r="BI407" s="459"/>
      <c r="BJ407" s="459"/>
      <c r="BK407" s="459"/>
      <c r="BL407" s="459"/>
      <c r="BM407" s="460"/>
      <c r="BN407" s="216"/>
      <c r="BO407" s="216"/>
      <c r="BP407" s="1"/>
      <c r="BQ407" s="120">
        <f>IF($F$3="","",IF(N407=$F$3,COUNTIF(BQ$23:BQ406,"&gt;0")+1,0))</f>
        <v>0</v>
      </c>
      <c r="BR407" s="1"/>
      <c r="BS407" s="20" t="str">
        <f>IF($N407="","",IF(VLOOKUP(VLOOKUP($N407,IMPOSTAZIONI!$E$6:$I$13,5,FALSE),IMPOSTAZIONI!$B$25:$N$32,3,FALSE)=0,"",VLOOKUP(VLOOKUP($N407,IMPOSTAZIONI!$E$6:$I$13,5,FALSE),IMPOSTAZIONI!$B$25:$N$32,3,FALSE)))</f>
        <v/>
      </c>
      <c r="BT407" s="20" t="str">
        <f>IF($N407="","",IF(VLOOKUP(VLOOKUP($N407,IMPOSTAZIONI!$E$6:$I$13,5,FALSE),IMPOSTAZIONI!$B$25:$N$32,6,FALSE)=0,"",VLOOKUP(VLOOKUP($N407,IMPOSTAZIONI!$E$6:$I$13,5,FALSE),IMPOSTAZIONI!$B$25:$N$32,6,FALSE)))</f>
        <v/>
      </c>
      <c r="BU407" s="20" t="str">
        <f>IF($N407="","",IF(VLOOKUP(VLOOKUP($N407,IMPOSTAZIONI!$E$6:$I$13,5,FALSE),IMPOSTAZIONI!$B$25:$N$32,9,FALSE)=0,"",VLOOKUP(VLOOKUP($N407,IMPOSTAZIONI!$E$6:$I$13,5,FALSE),IMPOSTAZIONI!$B$25:$N$32,9,FALSE)))</f>
        <v/>
      </c>
      <c r="BV407" s="20" t="str">
        <f>IF($N407="","",IF(VLOOKUP(VLOOKUP($N407,IMPOSTAZIONI!$E$6:$I$13,5,FALSE),IMPOSTAZIONI!$B$25:$N$32,12,FALSE)=0,"",VLOOKUP(VLOOKUP($N407,IMPOSTAZIONI!$E$6:$I$13,5,FALSE),IMPOSTAZIONI!$B$25:$N$32,12,FALSE)))</f>
        <v/>
      </c>
      <c r="BW407" s="221" t="str">
        <f t="shared" si="137"/>
        <v/>
      </c>
      <c r="BX407" s="221" t="str">
        <f t="shared" ref="BX407:BX470" si="144">IF(N407="","",VLOOKUP(N407,$AY$3109:$BM$3116,1,FALSE))</f>
        <v/>
      </c>
      <c r="BY407" s="221">
        <f t="shared" ref="BY407:BY470" si="145">IF(OR(ISERROR(BW407),ISERROR(BX407),AND(H407&gt;0,H407&lt;AD$3140),AND(H407&gt;0,H407&gt;AD$3141)),1,IF(CK407=1,2,0))</f>
        <v>0</v>
      </c>
      <c r="BZ407" s="231">
        <f t="shared" ref="BZ407:BZ470" si="146">IF($F$3="",0,IF($F$3=N407,H407,0))</f>
        <v>0</v>
      </c>
      <c r="CA407" s="246">
        <f t="shared" ref="CA407:CA470" si="147">IF($BN$3&gt;$AY$3147,"",IF(BZ407=0,0,IF(AF407="",0,VLOOKUP(AF407,$AY$3118:$BL$3121,14,FALSE))))</f>
        <v>0</v>
      </c>
      <c r="CB407" s="246">
        <f t="shared" si="138"/>
        <v>0</v>
      </c>
      <c r="CC407" s="246" t="str">
        <f t="shared" si="139"/>
        <v/>
      </c>
      <c r="CD407" s="246">
        <f t="shared" ref="CD407:CD470" si="148">MATCH(BZ407,BZ$23:BZ$3022,0)</f>
        <v>5</v>
      </c>
      <c r="CE407" s="246">
        <f t="shared" si="140"/>
        <v>0</v>
      </c>
      <c r="CF407" s="276">
        <f t="shared" si="142"/>
        <v>0</v>
      </c>
      <c r="CG407" s="277">
        <f t="shared" si="142"/>
        <v>0</v>
      </c>
      <c r="CH407" s="277">
        <f t="shared" si="142"/>
        <v>0</v>
      </c>
      <c r="CI407" s="278">
        <f t="shared" si="142"/>
        <v>0</v>
      </c>
      <c r="CJ407" s="280">
        <f t="shared" si="141"/>
        <v>0</v>
      </c>
      <c r="CK407" s="232">
        <f t="shared" si="143"/>
        <v>0</v>
      </c>
      <c r="CL407" s="1"/>
    </row>
    <row r="408" spans="1:90" ht="18" customHeight="1">
      <c r="A408" s="1"/>
      <c r="B408" s="1"/>
      <c r="C408" s="216"/>
      <c r="D408" s="287" t="str">
        <f t="shared" si="135"/>
        <v/>
      </c>
      <c r="E408" s="449" t="str">
        <f t="shared" si="136"/>
        <v/>
      </c>
      <c r="F408" s="450"/>
      <c r="G408" s="451"/>
      <c r="H408" s="452"/>
      <c r="I408" s="453"/>
      <c r="J408" s="453"/>
      <c r="K408" s="453"/>
      <c r="L408" s="453"/>
      <c r="M408" s="454"/>
      <c r="N408" s="455"/>
      <c r="O408" s="456"/>
      <c r="P408" s="456"/>
      <c r="Q408" s="456"/>
      <c r="R408" s="456"/>
      <c r="S408" s="456"/>
      <c r="T408" s="456"/>
      <c r="U408" s="456"/>
      <c r="V408" s="456"/>
      <c r="W408" s="456"/>
      <c r="X408" s="456"/>
      <c r="Y408" s="456"/>
      <c r="Z408" s="456"/>
      <c r="AA408" s="456"/>
      <c r="AB408" s="456"/>
      <c r="AC408" s="456"/>
      <c r="AD408" s="456"/>
      <c r="AE408" s="457"/>
      <c r="AF408" s="455"/>
      <c r="AG408" s="456"/>
      <c r="AH408" s="456"/>
      <c r="AI408" s="456"/>
      <c r="AJ408" s="456"/>
      <c r="AK408" s="456"/>
      <c r="AL408" s="456"/>
      <c r="AM408" s="456"/>
      <c r="AN408" s="457"/>
      <c r="AO408" s="455"/>
      <c r="AP408" s="456"/>
      <c r="AQ408" s="456"/>
      <c r="AR408" s="456"/>
      <c r="AS408" s="456"/>
      <c r="AT408" s="456"/>
      <c r="AU408" s="456"/>
      <c r="AV408" s="456"/>
      <c r="AW408" s="456"/>
      <c r="AX408" s="456"/>
      <c r="AY408" s="456"/>
      <c r="AZ408" s="456"/>
      <c r="BA408" s="456"/>
      <c r="BB408" s="456"/>
      <c r="BC408" s="456"/>
      <c r="BD408" s="456"/>
      <c r="BE408" s="456"/>
      <c r="BF408" s="456"/>
      <c r="BG408" s="457"/>
      <c r="BH408" s="458"/>
      <c r="BI408" s="459"/>
      <c r="BJ408" s="459"/>
      <c r="BK408" s="459"/>
      <c r="BL408" s="459"/>
      <c r="BM408" s="460"/>
      <c r="BN408" s="216"/>
      <c r="BO408" s="216"/>
      <c r="BP408" s="1"/>
      <c r="BQ408" s="120">
        <f>IF($F$3="","",IF(N408=$F$3,COUNTIF(BQ$23:BQ407,"&gt;0")+1,0))</f>
        <v>0</v>
      </c>
      <c r="BR408" s="1"/>
      <c r="BS408" s="20" t="str">
        <f>IF($N408="","",IF(VLOOKUP(VLOOKUP($N408,IMPOSTAZIONI!$E$6:$I$13,5,FALSE),IMPOSTAZIONI!$B$25:$N$32,3,FALSE)=0,"",VLOOKUP(VLOOKUP($N408,IMPOSTAZIONI!$E$6:$I$13,5,FALSE),IMPOSTAZIONI!$B$25:$N$32,3,FALSE)))</f>
        <v/>
      </c>
      <c r="BT408" s="20" t="str">
        <f>IF($N408="","",IF(VLOOKUP(VLOOKUP($N408,IMPOSTAZIONI!$E$6:$I$13,5,FALSE),IMPOSTAZIONI!$B$25:$N$32,6,FALSE)=0,"",VLOOKUP(VLOOKUP($N408,IMPOSTAZIONI!$E$6:$I$13,5,FALSE),IMPOSTAZIONI!$B$25:$N$32,6,FALSE)))</f>
        <v/>
      </c>
      <c r="BU408" s="20" t="str">
        <f>IF($N408="","",IF(VLOOKUP(VLOOKUP($N408,IMPOSTAZIONI!$E$6:$I$13,5,FALSE),IMPOSTAZIONI!$B$25:$N$32,9,FALSE)=0,"",VLOOKUP(VLOOKUP($N408,IMPOSTAZIONI!$E$6:$I$13,5,FALSE),IMPOSTAZIONI!$B$25:$N$32,9,FALSE)))</f>
        <v/>
      </c>
      <c r="BV408" s="20" t="str">
        <f>IF($N408="","",IF(VLOOKUP(VLOOKUP($N408,IMPOSTAZIONI!$E$6:$I$13,5,FALSE),IMPOSTAZIONI!$B$25:$N$32,12,FALSE)=0,"",VLOOKUP(VLOOKUP($N408,IMPOSTAZIONI!$E$6:$I$13,5,FALSE),IMPOSTAZIONI!$B$25:$N$32,12,FALSE)))</f>
        <v/>
      </c>
      <c r="BW408" s="221" t="str">
        <f t="shared" si="137"/>
        <v/>
      </c>
      <c r="BX408" s="221" t="str">
        <f t="shared" si="144"/>
        <v/>
      </c>
      <c r="BY408" s="221">
        <f t="shared" si="145"/>
        <v>0</v>
      </c>
      <c r="BZ408" s="231">
        <f t="shared" si="146"/>
        <v>0</v>
      </c>
      <c r="CA408" s="246">
        <f t="shared" si="147"/>
        <v>0</v>
      </c>
      <c r="CB408" s="246">
        <f t="shared" si="138"/>
        <v>0</v>
      </c>
      <c r="CC408" s="246" t="str">
        <f t="shared" si="139"/>
        <v/>
      </c>
      <c r="CD408" s="246">
        <f t="shared" si="148"/>
        <v>5</v>
      </c>
      <c r="CE408" s="246">
        <f t="shared" si="140"/>
        <v>0</v>
      </c>
      <c r="CF408" s="276">
        <f t="shared" si="142"/>
        <v>0</v>
      </c>
      <c r="CG408" s="277">
        <f t="shared" si="142"/>
        <v>0</v>
      </c>
      <c r="CH408" s="277">
        <f t="shared" si="142"/>
        <v>0</v>
      </c>
      <c r="CI408" s="278">
        <f t="shared" si="142"/>
        <v>0</v>
      </c>
      <c r="CJ408" s="280">
        <f t="shared" si="141"/>
        <v>0</v>
      </c>
      <c r="CK408" s="232">
        <f t="shared" si="143"/>
        <v>0</v>
      </c>
      <c r="CL408" s="1"/>
    </row>
    <row r="409" spans="1:90" ht="18" customHeight="1">
      <c r="A409" s="1"/>
      <c r="B409" s="1"/>
      <c r="C409" s="216"/>
      <c r="D409" s="287" t="str">
        <f t="shared" si="135"/>
        <v/>
      </c>
      <c r="E409" s="449" t="str">
        <f t="shared" si="136"/>
        <v/>
      </c>
      <c r="F409" s="450"/>
      <c r="G409" s="451"/>
      <c r="H409" s="452"/>
      <c r="I409" s="453"/>
      <c r="J409" s="453"/>
      <c r="K409" s="453"/>
      <c r="L409" s="453"/>
      <c r="M409" s="454"/>
      <c r="N409" s="455"/>
      <c r="O409" s="456"/>
      <c r="P409" s="456"/>
      <c r="Q409" s="456"/>
      <c r="R409" s="456"/>
      <c r="S409" s="456"/>
      <c r="T409" s="456"/>
      <c r="U409" s="456"/>
      <c r="V409" s="456"/>
      <c r="W409" s="456"/>
      <c r="X409" s="456"/>
      <c r="Y409" s="456"/>
      <c r="Z409" s="456"/>
      <c r="AA409" s="456"/>
      <c r="AB409" s="456"/>
      <c r="AC409" s="456"/>
      <c r="AD409" s="456"/>
      <c r="AE409" s="457"/>
      <c r="AF409" s="455"/>
      <c r="AG409" s="456"/>
      <c r="AH409" s="456"/>
      <c r="AI409" s="456"/>
      <c r="AJ409" s="456"/>
      <c r="AK409" s="456"/>
      <c r="AL409" s="456"/>
      <c r="AM409" s="456"/>
      <c r="AN409" s="457"/>
      <c r="AO409" s="455"/>
      <c r="AP409" s="456"/>
      <c r="AQ409" s="456"/>
      <c r="AR409" s="456"/>
      <c r="AS409" s="456"/>
      <c r="AT409" s="456"/>
      <c r="AU409" s="456"/>
      <c r="AV409" s="456"/>
      <c r="AW409" s="456"/>
      <c r="AX409" s="456"/>
      <c r="AY409" s="456"/>
      <c r="AZ409" s="456"/>
      <c r="BA409" s="456"/>
      <c r="BB409" s="456"/>
      <c r="BC409" s="456"/>
      <c r="BD409" s="456"/>
      <c r="BE409" s="456"/>
      <c r="BF409" s="456"/>
      <c r="BG409" s="457"/>
      <c r="BH409" s="458"/>
      <c r="BI409" s="459"/>
      <c r="BJ409" s="459"/>
      <c r="BK409" s="459"/>
      <c r="BL409" s="459"/>
      <c r="BM409" s="460"/>
      <c r="BN409" s="216"/>
      <c r="BO409" s="216"/>
      <c r="BP409" s="1"/>
      <c r="BQ409" s="120">
        <f>IF($F$3="","",IF(N409=$F$3,COUNTIF(BQ$23:BQ408,"&gt;0")+1,0))</f>
        <v>0</v>
      </c>
      <c r="BR409" s="1"/>
      <c r="BS409" s="20" t="str">
        <f>IF($N409="","",IF(VLOOKUP(VLOOKUP($N409,IMPOSTAZIONI!$E$6:$I$13,5,FALSE),IMPOSTAZIONI!$B$25:$N$32,3,FALSE)=0,"",VLOOKUP(VLOOKUP($N409,IMPOSTAZIONI!$E$6:$I$13,5,FALSE),IMPOSTAZIONI!$B$25:$N$32,3,FALSE)))</f>
        <v/>
      </c>
      <c r="BT409" s="20" t="str">
        <f>IF($N409="","",IF(VLOOKUP(VLOOKUP($N409,IMPOSTAZIONI!$E$6:$I$13,5,FALSE),IMPOSTAZIONI!$B$25:$N$32,6,FALSE)=0,"",VLOOKUP(VLOOKUP($N409,IMPOSTAZIONI!$E$6:$I$13,5,FALSE),IMPOSTAZIONI!$B$25:$N$32,6,FALSE)))</f>
        <v/>
      </c>
      <c r="BU409" s="20" t="str">
        <f>IF($N409="","",IF(VLOOKUP(VLOOKUP($N409,IMPOSTAZIONI!$E$6:$I$13,5,FALSE),IMPOSTAZIONI!$B$25:$N$32,9,FALSE)=0,"",VLOOKUP(VLOOKUP($N409,IMPOSTAZIONI!$E$6:$I$13,5,FALSE),IMPOSTAZIONI!$B$25:$N$32,9,FALSE)))</f>
        <v/>
      </c>
      <c r="BV409" s="20" t="str">
        <f>IF($N409="","",IF(VLOOKUP(VLOOKUP($N409,IMPOSTAZIONI!$E$6:$I$13,5,FALSE),IMPOSTAZIONI!$B$25:$N$32,12,FALSE)=0,"",VLOOKUP(VLOOKUP($N409,IMPOSTAZIONI!$E$6:$I$13,5,FALSE),IMPOSTAZIONI!$B$25:$N$32,12,FALSE)))</f>
        <v/>
      </c>
      <c r="BW409" s="221" t="str">
        <f t="shared" si="137"/>
        <v/>
      </c>
      <c r="BX409" s="221" t="str">
        <f t="shared" si="144"/>
        <v/>
      </c>
      <c r="BY409" s="221">
        <f t="shared" si="145"/>
        <v>0</v>
      </c>
      <c r="BZ409" s="231">
        <f t="shared" si="146"/>
        <v>0</v>
      </c>
      <c r="CA409" s="246">
        <f t="shared" si="147"/>
        <v>0</v>
      </c>
      <c r="CB409" s="246">
        <f t="shared" si="138"/>
        <v>0</v>
      </c>
      <c r="CC409" s="246" t="str">
        <f t="shared" si="139"/>
        <v/>
      </c>
      <c r="CD409" s="246">
        <f t="shared" si="148"/>
        <v>5</v>
      </c>
      <c r="CE409" s="246">
        <f t="shared" si="140"/>
        <v>0</v>
      </c>
      <c r="CF409" s="276">
        <f t="shared" si="142"/>
        <v>0</v>
      </c>
      <c r="CG409" s="277">
        <f t="shared" si="142"/>
        <v>0</v>
      </c>
      <c r="CH409" s="277">
        <f t="shared" si="142"/>
        <v>0</v>
      </c>
      <c r="CI409" s="278">
        <f t="shared" si="142"/>
        <v>0</v>
      </c>
      <c r="CJ409" s="280">
        <f t="shared" si="141"/>
        <v>0</v>
      </c>
      <c r="CK409" s="232">
        <f t="shared" si="143"/>
        <v>0</v>
      </c>
      <c r="CL409" s="1"/>
    </row>
    <row r="410" spans="1:90" ht="18" customHeight="1">
      <c r="A410" s="1"/>
      <c r="B410" s="1"/>
      <c r="C410" s="216"/>
      <c r="D410" s="287" t="str">
        <f t="shared" si="135"/>
        <v/>
      </c>
      <c r="E410" s="449" t="str">
        <f t="shared" si="136"/>
        <v/>
      </c>
      <c r="F410" s="450"/>
      <c r="G410" s="451"/>
      <c r="H410" s="452"/>
      <c r="I410" s="453"/>
      <c r="J410" s="453"/>
      <c r="K410" s="453"/>
      <c r="L410" s="453"/>
      <c r="M410" s="454"/>
      <c r="N410" s="455"/>
      <c r="O410" s="456"/>
      <c r="P410" s="456"/>
      <c r="Q410" s="456"/>
      <c r="R410" s="456"/>
      <c r="S410" s="456"/>
      <c r="T410" s="456"/>
      <c r="U410" s="456"/>
      <c r="V410" s="456"/>
      <c r="W410" s="456"/>
      <c r="X410" s="456"/>
      <c r="Y410" s="456"/>
      <c r="Z410" s="456"/>
      <c r="AA410" s="456"/>
      <c r="AB410" s="456"/>
      <c r="AC410" s="456"/>
      <c r="AD410" s="456"/>
      <c r="AE410" s="457"/>
      <c r="AF410" s="455"/>
      <c r="AG410" s="456"/>
      <c r="AH410" s="456"/>
      <c r="AI410" s="456"/>
      <c r="AJ410" s="456"/>
      <c r="AK410" s="456"/>
      <c r="AL410" s="456"/>
      <c r="AM410" s="456"/>
      <c r="AN410" s="457"/>
      <c r="AO410" s="455"/>
      <c r="AP410" s="456"/>
      <c r="AQ410" s="456"/>
      <c r="AR410" s="456"/>
      <c r="AS410" s="456"/>
      <c r="AT410" s="456"/>
      <c r="AU410" s="456"/>
      <c r="AV410" s="456"/>
      <c r="AW410" s="456"/>
      <c r="AX410" s="456"/>
      <c r="AY410" s="456"/>
      <c r="AZ410" s="456"/>
      <c r="BA410" s="456"/>
      <c r="BB410" s="456"/>
      <c r="BC410" s="456"/>
      <c r="BD410" s="456"/>
      <c r="BE410" s="456"/>
      <c r="BF410" s="456"/>
      <c r="BG410" s="457"/>
      <c r="BH410" s="458"/>
      <c r="BI410" s="459"/>
      <c r="BJ410" s="459"/>
      <c r="BK410" s="459"/>
      <c r="BL410" s="459"/>
      <c r="BM410" s="460"/>
      <c r="BN410" s="216"/>
      <c r="BO410" s="216"/>
      <c r="BP410" s="1"/>
      <c r="BQ410" s="120">
        <f>IF($F$3="","",IF(N410=$F$3,COUNTIF(BQ$23:BQ409,"&gt;0")+1,0))</f>
        <v>0</v>
      </c>
      <c r="BR410" s="1"/>
      <c r="BS410" s="20" t="str">
        <f>IF($N410="","",IF(VLOOKUP(VLOOKUP($N410,IMPOSTAZIONI!$E$6:$I$13,5,FALSE),IMPOSTAZIONI!$B$25:$N$32,3,FALSE)=0,"",VLOOKUP(VLOOKUP($N410,IMPOSTAZIONI!$E$6:$I$13,5,FALSE),IMPOSTAZIONI!$B$25:$N$32,3,FALSE)))</f>
        <v/>
      </c>
      <c r="BT410" s="20" t="str">
        <f>IF($N410="","",IF(VLOOKUP(VLOOKUP($N410,IMPOSTAZIONI!$E$6:$I$13,5,FALSE),IMPOSTAZIONI!$B$25:$N$32,6,FALSE)=0,"",VLOOKUP(VLOOKUP($N410,IMPOSTAZIONI!$E$6:$I$13,5,FALSE),IMPOSTAZIONI!$B$25:$N$32,6,FALSE)))</f>
        <v/>
      </c>
      <c r="BU410" s="20" t="str">
        <f>IF($N410="","",IF(VLOOKUP(VLOOKUP($N410,IMPOSTAZIONI!$E$6:$I$13,5,FALSE),IMPOSTAZIONI!$B$25:$N$32,9,FALSE)=0,"",VLOOKUP(VLOOKUP($N410,IMPOSTAZIONI!$E$6:$I$13,5,FALSE),IMPOSTAZIONI!$B$25:$N$32,9,FALSE)))</f>
        <v/>
      </c>
      <c r="BV410" s="20" t="str">
        <f>IF($N410="","",IF(VLOOKUP(VLOOKUP($N410,IMPOSTAZIONI!$E$6:$I$13,5,FALSE),IMPOSTAZIONI!$B$25:$N$32,12,FALSE)=0,"",VLOOKUP(VLOOKUP($N410,IMPOSTAZIONI!$E$6:$I$13,5,FALSE),IMPOSTAZIONI!$B$25:$N$32,12,FALSE)))</f>
        <v/>
      </c>
      <c r="BW410" s="221" t="str">
        <f t="shared" si="137"/>
        <v/>
      </c>
      <c r="BX410" s="221" t="str">
        <f t="shared" si="144"/>
        <v/>
      </c>
      <c r="BY410" s="221">
        <f t="shared" si="145"/>
        <v>0</v>
      </c>
      <c r="BZ410" s="231">
        <f t="shared" si="146"/>
        <v>0</v>
      </c>
      <c r="CA410" s="246">
        <f t="shared" si="147"/>
        <v>0</v>
      </c>
      <c r="CB410" s="246">
        <f t="shared" si="138"/>
        <v>0</v>
      </c>
      <c r="CC410" s="246" t="str">
        <f t="shared" si="139"/>
        <v/>
      </c>
      <c r="CD410" s="246">
        <f t="shared" si="148"/>
        <v>5</v>
      </c>
      <c r="CE410" s="246">
        <f t="shared" si="140"/>
        <v>0</v>
      </c>
      <c r="CF410" s="276">
        <f t="shared" si="142"/>
        <v>0</v>
      </c>
      <c r="CG410" s="277">
        <f t="shared" si="142"/>
        <v>0</v>
      </c>
      <c r="CH410" s="277">
        <f t="shared" si="142"/>
        <v>0</v>
      </c>
      <c r="CI410" s="278">
        <f t="shared" si="142"/>
        <v>0</v>
      </c>
      <c r="CJ410" s="280">
        <f t="shared" si="141"/>
        <v>0</v>
      </c>
      <c r="CK410" s="232">
        <f t="shared" si="143"/>
        <v>0</v>
      </c>
      <c r="CL410" s="1"/>
    </row>
    <row r="411" spans="1:90" ht="18" customHeight="1">
      <c r="A411" s="1"/>
      <c r="B411" s="1"/>
      <c r="C411" s="216"/>
      <c r="D411" s="287" t="str">
        <f t="shared" si="135"/>
        <v/>
      </c>
      <c r="E411" s="449" t="str">
        <f t="shared" si="136"/>
        <v/>
      </c>
      <c r="F411" s="450"/>
      <c r="G411" s="451"/>
      <c r="H411" s="452"/>
      <c r="I411" s="453"/>
      <c r="J411" s="453"/>
      <c r="K411" s="453"/>
      <c r="L411" s="453"/>
      <c r="M411" s="454"/>
      <c r="N411" s="455"/>
      <c r="O411" s="456"/>
      <c r="P411" s="456"/>
      <c r="Q411" s="456"/>
      <c r="R411" s="456"/>
      <c r="S411" s="456"/>
      <c r="T411" s="456"/>
      <c r="U411" s="456"/>
      <c r="V411" s="456"/>
      <c r="W411" s="456"/>
      <c r="X411" s="456"/>
      <c r="Y411" s="456"/>
      <c r="Z411" s="456"/>
      <c r="AA411" s="456"/>
      <c r="AB411" s="456"/>
      <c r="AC411" s="456"/>
      <c r="AD411" s="456"/>
      <c r="AE411" s="457"/>
      <c r="AF411" s="455"/>
      <c r="AG411" s="456"/>
      <c r="AH411" s="456"/>
      <c r="AI411" s="456"/>
      <c r="AJ411" s="456"/>
      <c r="AK411" s="456"/>
      <c r="AL411" s="456"/>
      <c r="AM411" s="456"/>
      <c r="AN411" s="457"/>
      <c r="AO411" s="455"/>
      <c r="AP411" s="456"/>
      <c r="AQ411" s="456"/>
      <c r="AR411" s="456"/>
      <c r="AS411" s="456"/>
      <c r="AT411" s="456"/>
      <c r="AU411" s="456"/>
      <c r="AV411" s="456"/>
      <c r="AW411" s="456"/>
      <c r="AX411" s="456"/>
      <c r="AY411" s="456"/>
      <c r="AZ411" s="456"/>
      <c r="BA411" s="456"/>
      <c r="BB411" s="456"/>
      <c r="BC411" s="456"/>
      <c r="BD411" s="456"/>
      <c r="BE411" s="456"/>
      <c r="BF411" s="456"/>
      <c r="BG411" s="457"/>
      <c r="BH411" s="458"/>
      <c r="BI411" s="459"/>
      <c r="BJ411" s="459"/>
      <c r="BK411" s="459"/>
      <c r="BL411" s="459"/>
      <c r="BM411" s="460"/>
      <c r="BN411" s="216"/>
      <c r="BO411" s="216"/>
      <c r="BP411" s="1"/>
      <c r="BQ411" s="120">
        <f>IF($F$3="","",IF(N411=$F$3,COUNTIF(BQ$23:BQ410,"&gt;0")+1,0))</f>
        <v>0</v>
      </c>
      <c r="BR411" s="1"/>
      <c r="BS411" s="20" t="str">
        <f>IF($N411="","",IF(VLOOKUP(VLOOKUP($N411,IMPOSTAZIONI!$E$6:$I$13,5,FALSE),IMPOSTAZIONI!$B$25:$N$32,3,FALSE)=0,"",VLOOKUP(VLOOKUP($N411,IMPOSTAZIONI!$E$6:$I$13,5,FALSE),IMPOSTAZIONI!$B$25:$N$32,3,FALSE)))</f>
        <v/>
      </c>
      <c r="BT411" s="20" t="str">
        <f>IF($N411="","",IF(VLOOKUP(VLOOKUP($N411,IMPOSTAZIONI!$E$6:$I$13,5,FALSE),IMPOSTAZIONI!$B$25:$N$32,6,FALSE)=0,"",VLOOKUP(VLOOKUP($N411,IMPOSTAZIONI!$E$6:$I$13,5,FALSE),IMPOSTAZIONI!$B$25:$N$32,6,FALSE)))</f>
        <v/>
      </c>
      <c r="BU411" s="20" t="str">
        <f>IF($N411="","",IF(VLOOKUP(VLOOKUP($N411,IMPOSTAZIONI!$E$6:$I$13,5,FALSE),IMPOSTAZIONI!$B$25:$N$32,9,FALSE)=0,"",VLOOKUP(VLOOKUP($N411,IMPOSTAZIONI!$E$6:$I$13,5,FALSE),IMPOSTAZIONI!$B$25:$N$32,9,FALSE)))</f>
        <v/>
      </c>
      <c r="BV411" s="20" t="str">
        <f>IF($N411="","",IF(VLOOKUP(VLOOKUP($N411,IMPOSTAZIONI!$E$6:$I$13,5,FALSE),IMPOSTAZIONI!$B$25:$N$32,12,FALSE)=0,"",VLOOKUP(VLOOKUP($N411,IMPOSTAZIONI!$E$6:$I$13,5,FALSE),IMPOSTAZIONI!$B$25:$N$32,12,FALSE)))</f>
        <v/>
      </c>
      <c r="BW411" s="221" t="str">
        <f t="shared" si="137"/>
        <v/>
      </c>
      <c r="BX411" s="221" t="str">
        <f t="shared" si="144"/>
        <v/>
      </c>
      <c r="BY411" s="221">
        <f t="shared" si="145"/>
        <v>0</v>
      </c>
      <c r="BZ411" s="231">
        <f t="shared" si="146"/>
        <v>0</v>
      </c>
      <c r="CA411" s="246">
        <f t="shared" si="147"/>
        <v>0</v>
      </c>
      <c r="CB411" s="246">
        <f t="shared" si="138"/>
        <v>0</v>
      </c>
      <c r="CC411" s="246" t="str">
        <f t="shared" si="139"/>
        <v/>
      </c>
      <c r="CD411" s="246">
        <f t="shared" si="148"/>
        <v>5</v>
      </c>
      <c r="CE411" s="246">
        <f t="shared" si="140"/>
        <v>0</v>
      </c>
      <c r="CF411" s="276">
        <f t="shared" si="142"/>
        <v>0</v>
      </c>
      <c r="CG411" s="277">
        <f t="shared" si="142"/>
        <v>0</v>
      </c>
      <c r="CH411" s="277">
        <f t="shared" si="142"/>
        <v>0</v>
      </c>
      <c r="CI411" s="278">
        <f t="shared" si="142"/>
        <v>0</v>
      </c>
      <c r="CJ411" s="280">
        <f t="shared" si="141"/>
        <v>0</v>
      </c>
      <c r="CK411" s="232">
        <f t="shared" si="143"/>
        <v>0</v>
      </c>
      <c r="CL411" s="1"/>
    </row>
    <row r="412" spans="1:90" ht="18" customHeight="1">
      <c r="A412" s="1"/>
      <c r="B412" s="1"/>
      <c r="C412" s="216"/>
      <c r="D412" s="287" t="str">
        <f t="shared" si="135"/>
        <v/>
      </c>
      <c r="E412" s="449" t="str">
        <f t="shared" si="136"/>
        <v/>
      </c>
      <c r="F412" s="450"/>
      <c r="G412" s="451"/>
      <c r="H412" s="452"/>
      <c r="I412" s="453"/>
      <c r="J412" s="453"/>
      <c r="K412" s="453"/>
      <c r="L412" s="453"/>
      <c r="M412" s="454"/>
      <c r="N412" s="455"/>
      <c r="O412" s="456"/>
      <c r="P412" s="456"/>
      <c r="Q412" s="456"/>
      <c r="R412" s="456"/>
      <c r="S412" s="456"/>
      <c r="T412" s="456"/>
      <c r="U412" s="456"/>
      <c r="V412" s="456"/>
      <c r="W412" s="456"/>
      <c r="X412" s="456"/>
      <c r="Y412" s="456"/>
      <c r="Z412" s="456"/>
      <c r="AA412" s="456"/>
      <c r="AB412" s="456"/>
      <c r="AC412" s="456"/>
      <c r="AD412" s="456"/>
      <c r="AE412" s="457"/>
      <c r="AF412" s="455"/>
      <c r="AG412" s="456"/>
      <c r="AH412" s="456"/>
      <c r="AI412" s="456"/>
      <c r="AJ412" s="456"/>
      <c r="AK412" s="456"/>
      <c r="AL412" s="456"/>
      <c r="AM412" s="456"/>
      <c r="AN412" s="457"/>
      <c r="AO412" s="455"/>
      <c r="AP412" s="456"/>
      <c r="AQ412" s="456"/>
      <c r="AR412" s="456"/>
      <c r="AS412" s="456"/>
      <c r="AT412" s="456"/>
      <c r="AU412" s="456"/>
      <c r="AV412" s="456"/>
      <c r="AW412" s="456"/>
      <c r="AX412" s="456"/>
      <c r="AY412" s="456"/>
      <c r="AZ412" s="456"/>
      <c r="BA412" s="456"/>
      <c r="BB412" s="456"/>
      <c r="BC412" s="456"/>
      <c r="BD412" s="456"/>
      <c r="BE412" s="456"/>
      <c r="BF412" s="456"/>
      <c r="BG412" s="457"/>
      <c r="BH412" s="458"/>
      <c r="BI412" s="459"/>
      <c r="BJ412" s="459"/>
      <c r="BK412" s="459"/>
      <c r="BL412" s="459"/>
      <c r="BM412" s="460"/>
      <c r="BN412" s="216"/>
      <c r="BO412" s="216"/>
      <c r="BP412" s="1"/>
      <c r="BQ412" s="120">
        <f>IF($F$3="","",IF(N412=$F$3,COUNTIF(BQ$23:BQ411,"&gt;0")+1,0))</f>
        <v>0</v>
      </c>
      <c r="BR412" s="1"/>
      <c r="BS412" s="20" t="str">
        <f>IF($N412="","",IF(VLOOKUP(VLOOKUP($N412,IMPOSTAZIONI!$E$6:$I$13,5,FALSE),IMPOSTAZIONI!$B$25:$N$32,3,FALSE)=0,"",VLOOKUP(VLOOKUP($N412,IMPOSTAZIONI!$E$6:$I$13,5,FALSE),IMPOSTAZIONI!$B$25:$N$32,3,FALSE)))</f>
        <v/>
      </c>
      <c r="BT412" s="20" t="str">
        <f>IF($N412="","",IF(VLOOKUP(VLOOKUP($N412,IMPOSTAZIONI!$E$6:$I$13,5,FALSE),IMPOSTAZIONI!$B$25:$N$32,6,FALSE)=0,"",VLOOKUP(VLOOKUP($N412,IMPOSTAZIONI!$E$6:$I$13,5,FALSE),IMPOSTAZIONI!$B$25:$N$32,6,FALSE)))</f>
        <v/>
      </c>
      <c r="BU412" s="20" t="str">
        <f>IF($N412="","",IF(VLOOKUP(VLOOKUP($N412,IMPOSTAZIONI!$E$6:$I$13,5,FALSE),IMPOSTAZIONI!$B$25:$N$32,9,FALSE)=0,"",VLOOKUP(VLOOKUP($N412,IMPOSTAZIONI!$E$6:$I$13,5,FALSE),IMPOSTAZIONI!$B$25:$N$32,9,FALSE)))</f>
        <v/>
      </c>
      <c r="BV412" s="20" t="str">
        <f>IF($N412="","",IF(VLOOKUP(VLOOKUP($N412,IMPOSTAZIONI!$E$6:$I$13,5,FALSE),IMPOSTAZIONI!$B$25:$N$32,12,FALSE)=0,"",VLOOKUP(VLOOKUP($N412,IMPOSTAZIONI!$E$6:$I$13,5,FALSE),IMPOSTAZIONI!$B$25:$N$32,12,FALSE)))</f>
        <v/>
      </c>
      <c r="BW412" s="221" t="str">
        <f t="shared" si="137"/>
        <v/>
      </c>
      <c r="BX412" s="221" t="str">
        <f t="shared" si="144"/>
        <v/>
      </c>
      <c r="BY412" s="221">
        <f t="shared" si="145"/>
        <v>0</v>
      </c>
      <c r="BZ412" s="231">
        <f t="shared" si="146"/>
        <v>0</v>
      </c>
      <c r="CA412" s="246">
        <f t="shared" si="147"/>
        <v>0</v>
      </c>
      <c r="CB412" s="246">
        <f t="shared" si="138"/>
        <v>0</v>
      </c>
      <c r="CC412" s="246" t="str">
        <f t="shared" si="139"/>
        <v/>
      </c>
      <c r="CD412" s="246">
        <f t="shared" si="148"/>
        <v>5</v>
      </c>
      <c r="CE412" s="246">
        <f t="shared" si="140"/>
        <v>0</v>
      </c>
      <c r="CF412" s="276">
        <f t="shared" si="142"/>
        <v>0</v>
      </c>
      <c r="CG412" s="277">
        <f t="shared" si="142"/>
        <v>0</v>
      </c>
      <c r="CH412" s="277">
        <f t="shared" si="142"/>
        <v>0</v>
      </c>
      <c r="CI412" s="278">
        <f t="shared" si="142"/>
        <v>0</v>
      </c>
      <c r="CJ412" s="280">
        <f t="shared" si="141"/>
        <v>0</v>
      </c>
      <c r="CK412" s="232">
        <f t="shared" si="143"/>
        <v>0</v>
      </c>
      <c r="CL412" s="1"/>
    </row>
    <row r="413" spans="1:90" ht="18" customHeight="1">
      <c r="A413" s="1"/>
      <c r="B413" s="1"/>
      <c r="C413" s="216"/>
      <c r="D413" s="287" t="str">
        <f t="shared" si="135"/>
        <v/>
      </c>
      <c r="E413" s="449" t="str">
        <f t="shared" si="136"/>
        <v/>
      </c>
      <c r="F413" s="450"/>
      <c r="G413" s="451"/>
      <c r="H413" s="452"/>
      <c r="I413" s="453"/>
      <c r="J413" s="453"/>
      <c r="K413" s="453"/>
      <c r="L413" s="453"/>
      <c r="M413" s="454"/>
      <c r="N413" s="455"/>
      <c r="O413" s="456"/>
      <c r="P413" s="456"/>
      <c r="Q413" s="456"/>
      <c r="R413" s="456"/>
      <c r="S413" s="456"/>
      <c r="T413" s="456"/>
      <c r="U413" s="456"/>
      <c r="V413" s="456"/>
      <c r="W413" s="456"/>
      <c r="X413" s="456"/>
      <c r="Y413" s="456"/>
      <c r="Z413" s="456"/>
      <c r="AA413" s="456"/>
      <c r="AB413" s="456"/>
      <c r="AC413" s="456"/>
      <c r="AD413" s="456"/>
      <c r="AE413" s="457"/>
      <c r="AF413" s="455"/>
      <c r="AG413" s="456"/>
      <c r="AH413" s="456"/>
      <c r="AI413" s="456"/>
      <c r="AJ413" s="456"/>
      <c r="AK413" s="456"/>
      <c r="AL413" s="456"/>
      <c r="AM413" s="456"/>
      <c r="AN413" s="457"/>
      <c r="AO413" s="455"/>
      <c r="AP413" s="456"/>
      <c r="AQ413" s="456"/>
      <c r="AR413" s="456"/>
      <c r="AS413" s="456"/>
      <c r="AT413" s="456"/>
      <c r="AU413" s="456"/>
      <c r="AV413" s="456"/>
      <c r="AW413" s="456"/>
      <c r="AX413" s="456"/>
      <c r="AY413" s="456"/>
      <c r="AZ413" s="456"/>
      <c r="BA413" s="456"/>
      <c r="BB413" s="456"/>
      <c r="BC413" s="456"/>
      <c r="BD413" s="456"/>
      <c r="BE413" s="456"/>
      <c r="BF413" s="456"/>
      <c r="BG413" s="457"/>
      <c r="BH413" s="458"/>
      <c r="BI413" s="459"/>
      <c r="BJ413" s="459"/>
      <c r="BK413" s="459"/>
      <c r="BL413" s="459"/>
      <c r="BM413" s="460"/>
      <c r="BN413" s="216"/>
      <c r="BO413" s="216"/>
      <c r="BP413" s="1"/>
      <c r="BQ413" s="120">
        <f>IF($F$3="","",IF(N413=$F$3,COUNTIF(BQ$23:BQ412,"&gt;0")+1,0))</f>
        <v>0</v>
      </c>
      <c r="BR413" s="1"/>
      <c r="BS413" s="20" t="str">
        <f>IF($N413="","",IF(VLOOKUP(VLOOKUP($N413,IMPOSTAZIONI!$E$6:$I$13,5,FALSE),IMPOSTAZIONI!$B$25:$N$32,3,FALSE)=0,"",VLOOKUP(VLOOKUP($N413,IMPOSTAZIONI!$E$6:$I$13,5,FALSE),IMPOSTAZIONI!$B$25:$N$32,3,FALSE)))</f>
        <v/>
      </c>
      <c r="BT413" s="20" t="str">
        <f>IF($N413="","",IF(VLOOKUP(VLOOKUP($N413,IMPOSTAZIONI!$E$6:$I$13,5,FALSE),IMPOSTAZIONI!$B$25:$N$32,6,FALSE)=0,"",VLOOKUP(VLOOKUP($N413,IMPOSTAZIONI!$E$6:$I$13,5,FALSE),IMPOSTAZIONI!$B$25:$N$32,6,FALSE)))</f>
        <v/>
      </c>
      <c r="BU413" s="20" t="str">
        <f>IF($N413="","",IF(VLOOKUP(VLOOKUP($N413,IMPOSTAZIONI!$E$6:$I$13,5,FALSE),IMPOSTAZIONI!$B$25:$N$32,9,FALSE)=0,"",VLOOKUP(VLOOKUP($N413,IMPOSTAZIONI!$E$6:$I$13,5,FALSE),IMPOSTAZIONI!$B$25:$N$32,9,FALSE)))</f>
        <v/>
      </c>
      <c r="BV413" s="20" t="str">
        <f>IF($N413="","",IF(VLOOKUP(VLOOKUP($N413,IMPOSTAZIONI!$E$6:$I$13,5,FALSE),IMPOSTAZIONI!$B$25:$N$32,12,FALSE)=0,"",VLOOKUP(VLOOKUP($N413,IMPOSTAZIONI!$E$6:$I$13,5,FALSE),IMPOSTAZIONI!$B$25:$N$32,12,FALSE)))</f>
        <v/>
      </c>
      <c r="BW413" s="221" t="str">
        <f t="shared" si="137"/>
        <v/>
      </c>
      <c r="BX413" s="221" t="str">
        <f t="shared" si="144"/>
        <v/>
      </c>
      <c r="BY413" s="221">
        <f t="shared" si="145"/>
        <v>0</v>
      </c>
      <c r="BZ413" s="231">
        <f t="shared" si="146"/>
        <v>0</v>
      </c>
      <c r="CA413" s="246">
        <f t="shared" si="147"/>
        <v>0</v>
      </c>
      <c r="CB413" s="246">
        <f t="shared" si="138"/>
        <v>0</v>
      </c>
      <c r="CC413" s="246" t="str">
        <f t="shared" si="139"/>
        <v/>
      </c>
      <c r="CD413" s="246">
        <f t="shared" si="148"/>
        <v>5</v>
      </c>
      <c r="CE413" s="246">
        <f t="shared" si="140"/>
        <v>0</v>
      </c>
      <c r="CF413" s="276">
        <f t="shared" si="142"/>
        <v>0</v>
      </c>
      <c r="CG413" s="277">
        <f t="shared" si="142"/>
        <v>0</v>
      </c>
      <c r="CH413" s="277">
        <f t="shared" si="142"/>
        <v>0</v>
      </c>
      <c r="CI413" s="278">
        <f t="shared" si="142"/>
        <v>0</v>
      </c>
      <c r="CJ413" s="280">
        <f t="shared" si="141"/>
        <v>0</v>
      </c>
      <c r="CK413" s="232">
        <f t="shared" si="143"/>
        <v>0</v>
      </c>
      <c r="CL413" s="1"/>
    </row>
    <row r="414" spans="1:90" ht="18" customHeight="1">
      <c r="A414" s="1"/>
      <c r="B414" s="1"/>
      <c r="C414" s="216"/>
      <c r="D414" s="287" t="str">
        <f t="shared" si="135"/>
        <v/>
      </c>
      <c r="E414" s="449" t="str">
        <f t="shared" si="136"/>
        <v/>
      </c>
      <c r="F414" s="450"/>
      <c r="G414" s="451"/>
      <c r="H414" s="452"/>
      <c r="I414" s="453"/>
      <c r="J414" s="453"/>
      <c r="K414" s="453"/>
      <c r="L414" s="453"/>
      <c r="M414" s="454"/>
      <c r="N414" s="455"/>
      <c r="O414" s="456"/>
      <c r="P414" s="456"/>
      <c r="Q414" s="456"/>
      <c r="R414" s="456"/>
      <c r="S414" s="456"/>
      <c r="T414" s="456"/>
      <c r="U414" s="456"/>
      <c r="V414" s="456"/>
      <c r="W414" s="456"/>
      <c r="X414" s="456"/>
      <c r="Y414" s="456"/>
      <c r="Z414" s="456"/>
      <c r="AA414" s="456"/>
      <c r="AB414" s="456"/>
      <c r="AC414" s="456"/>
      <c r="AD414" s="456"/>
      <c r="AE414" s="457"/>
      <c r="AF414" s="455"/>
      <c r="AG414" s="456"/>
      <c r="AH414" s="456"/>
      <c r="AI414" s="456"/>
      <c r="AJ414" s="456"/>
      <c r="AK414" s="456"/>
      <c r="AL414" s="456"/>
      <c r="AM414" s="456"/>
      <c r="AN414" s="457"/>
      <c r="AO414" s="455"/>
      <c r="AP414" s="456"/>
      <c r="AQ414" s="456"/>
      <c r="AR414" s="456"/>
      <c r="AS414" s="456"/>
      <c r="AT414" s="456"/>
      <c r="AU414" s="456"/>
      <c r="AV414" s="456"/>
      <c r="AW414" s="456"/>
      <c r="AX414" s="456"/>
      <c r="AY414" s="456"/>
      <c r="AZ414" s="456"/>
      <c r="BA414" s="456"/>
      <c r="BB414" s="456"/>
      <c r="BC414" s="456"/>
      <c r="BD414" s="456"/>
      <c r="BE414" s="456"/>
      <c r="BF414" s="456"/>
      <c r="BG414" s="457"/>
      <c r="BH414" s="458"/>
      <c r="BI414" s="459"/>
      <c r="BJ414" s="459"/>
      <c r="BK414" s="459"/>
      <c r="BL414" s="459"/>
      <c r="BM414" s="460"/>
      <c r="BN414" s="216"/>
      <c r="BO414" s="216"/>
      <c r="BP414" s="1"/>
      <c r="BQ414" s="120">
        <f>IF($F$3="","",IF(N414=$F$3,COUNTIF(BQ$23:BQ413,"&gt;0")+1,0))</f>
        <v>0</v>
      </c>
      <c r="BR414" s="1"/>
      <c r="BS414" s="20" t="str">
        <f>IF($N414="","",IF(VLOOKUP(VLOOKUP($N414,IMPOSTAZIONI!$E$6:$I$13,5,FALSE),IMPOSTAZIONI!$B$25:$N$32,3,FALSE)=0,"",VLOOKUP(VLOOKUP($N414,IMPOSTAZIONI!$E$6:$I$13,5,FALSE),IMPOSTAZIONI!$B$25:$N$32,3,FALSE)))</f>
        <v/>
      </c>
      <c r="BT414" s="20" t="str">
        <f>IF($N414="","",IF(VLOOKUP(VLOOKUP($N414,IMPOSTAZIONI!$E$6:$I$13,5,FALSE),IMPOSTAZIONI!$B$25:$N$32,6,FALSE)=0,"",VLOOKUP(VLOOKUP($N414,IMPOSTAZIONI!$E$6:$I$13,5,FALSE),IMPOSTAZIONI!$B$25:$N$32,6,FALSE)))</f>
        <v/>
      </c>
      <c r="BU414" s="20" t="str">
        <f>IF($N414="","",IF(VLOOKUP(VLOOKUP($N414,IMPOSTAZIONI!$E$6:$I$13,5,FALSE),IMPOSTAZIONI!$B$25:$N$32,9,FALSE)=0,"",VLOOKUP(VLOOKUP($N414,IMPOSTAZIONI!$E$6:$I$13,5,FALSE),IMPOSTAZIONI!$B$25:$N$32,9,FALSE)))</f>
        <v/>
      </c>
      <c r="BV414" s="20" t="str">
        <f>IF($N414="","",IF(VLOOKUP(VLOOKUP($N414,IMPOSTAZIONI!$E$6:$I$13,5,FALSE),IMPOSTAZIONI!$B$25:$N$32,12,FALSE)=0,"",VLOOKUP(VLOOKUP($N414,IMPOSTAZIONI!$E$6:$I$13,5,FALSE),IMPOSTAZIONI!$B$25:$N$32,12,FALSE)))</f>
        <v/>
      </c>
      <c r="BW414" s="221" t="str">
        <f t="shared" si="137"/>
        <v/>
      </c>
      <c r="BX414" s="221" t="str">
        <f t="shared" si="144"/>
        <v/>
      </c>
      <c r="BY414" s="221">
        <f t="shared" si="145"/>
        <v>0</v>
      </c>
      <c r="BZ414" s="231">
        <f t="shared" si="146"/>
        <v>0</v>
      </c>
      <c r="CA414" s="246">
        <f t="shared" si="147"/>
        <v>0</v>
      </c>
      <c r="CB414" s="246">
        <f t="shared" si="138"/>
        <v>0</v>
      </c>
      <c r="CC414" s="246" t="str">
        <f t="shared" si="139"/>
        <v/>
      </c>
      <c r="CD414" s="246">
        <f t="shared" si="148"/>
        <v>5</v>
      </c>
      <c r="CE414" s="246">
        <f t="shared" si="140"/>
        <v>0</v>
      </c>
      <c r="CF414" s="276">
        <f t="shared" si="142"/>
        <v>0</v>
      </c>
      <c r="CG414" s="277">
        <f t="shared" si="142"/>
        <v>0</v>
      </c>
      <c r="CH414" s="277">
        <f t="shared" si="142"/>
        <v>0</v>
      </c>
      <c r="CI414" s="278">
        <f t="shared" si="142"/>
        <v>0</v>
      </c>
      <c r="CJ414" s="280">
        <f t="shared" si="141"/>
        <v>0</v>
      </c>
      <c r="CK414" s="232">
        <f t="shared" si="143"/>
        <v>0</v>
      </c>
      <c r="CL414" s="1"/>
    </row>
    <row r="415" spans="1:90" ht="18" customHeight="1">
      <c r="A415" s="1"/>
      <c r="B415" s="1"/>
      <c r="C415" s="216"/>
      <c r="D415" s="287" t="str">
        <f t="shared" si="135"/>
        <v/>
      </c>
      <c r="E415" s="449" t="str">
        <f t="shared" si="136"/>
        <v/>
      </c>
      <c r="F415" s="450"/>
      <c r="G415" s="451"/>
      <c r="H415" s="452"/>
      <c r="I415" s="453"/>
      <c r="J415" s="453"/>
      <c r="K415" s="453"/>
      <c r="L415" s="453"/>
      <c r="M415" s="454"/>
      <c r="N415" s="455"/>
      <c r="O415" s="456"/>
      <c r="P415" s="456"/>
      <c r="Q415" s="456"/>
      <c r="R415" s="456"/>
      <c r="S415" s="456"/>
      <c r="T415" s="456"/>
      <c r="U415" s="456"/>
      <c r="V415" s="456"/>
      <c r="W415" s="456"/>
      <c r="X415" s="456"/>
      <c r="Y415" s="456"/>
      <c r="Z415" s="456"/>
      <c r="AA415" s="456"/>
      <c r="AB415" s="456"/>
      <c r="AC415" s="456"/>
      <c r="AD415" s="456"/>
      <c r="AE415" s="457"/>
      <c r="AF415" s="455"/>
      <c r="AG415" s="456"/>
      <c r="AH415" s="456"/>
      <c r="AI415" s="456"/>
      <c r="AJ415" s="456"/>
      <c r="AK415" s="456"/>
      <c r="AL415" s="456"/>
      <c r="AM415" s="456"/>
      <c r="AN415" s="457"/>
      <c r="AO415" s="455"/>
      <c r="AP415" s="456"/>
      <c r="AQ415" s="456"/>
      <c r="AR415" s="456"/>
      <c r="AS415" s="456"/>
      <c r="AT415" s="456"/>
      <c r="AU415" s="456"/>
      <c r="AV415" s="456"/>
      <c r="AW415" s="456"/>
      <c r="AX415" s="456"/>
      <c r="AY415" s="456"/>
      <c r="AZ415" s="456"/>
      <c r="BA415" s="456"/>
      <c r="BB415" s="456"/>
      <c r="BC415" s="456"/>
      <c r="BD415" s="456"/>
      <c r="BE415" s="456"/>
      <c r="BF415" s="456"/>
      <c r="BG415" s="457"/>
      <c r="BH415" s="458"/>
      <c r="BI415" s="459"/>
      <c r="BJ415" s="459"/>
      <c r="BK415" s="459"/>
      <c r="BL415" s="459"/>
      <c r="BM415" s="460"/>
      <c r="BN415" s="216"/>
      <c r="BO415" s="216"/>
      <c r="BP415" s="1"/>
      <c r="BQ415" s="120">
        <f>IF($F$3="","",IF(N415=$F$3,COUNTIF(BQ$23:BQ414,"&gt;0")+1,0))</f>
        <v>0</v>
      </c>
      <c r="BR415" s="1"/>
      <c r="BS415" s="20" t="str">
        <f>IF($N415="","",IF(VLOOKUP(VLOOKUP($N415,IMPOSTAZIONI!$E$6:$I$13,5,FALSE),IMPOSTAZIONI!$B$25:$N$32,3,FALSE)=0,"",VLOOKUP(VLOOKUP($N415,IMPOSTAZIONI!$E$6:$I$13,5,FALSE),IMPOSTAZIONI!$B$25:$N$32,3,FALSE)))</f>
        <v/>
      </c>
      <c r="BT415" s="20" t="str">
        <f>IF($N415="","",IF(VLOOKUP(VLOOKUP($N415,IMPOSTAZIONI!$E$6:$I$13,5,FALSE),IMPOSTAZIONI!$B$25:$N$32,6,FALSE)=0,"",VLOOKUP(VLOOKUP($N415,IMPOSTAZIONI!$E$6:$I$13,5,FALSE),IMPOSTAZIONI!$B$25:$N$32,6,FALSE)))</f>
        <v/>
      </c>
      <c r="BU415" s="20" t="str">
        <f>IF($N415="","",IF(VLOOKUP(VLOOKUP($N415,IMPOSTAZIONI!$E$6:$I$13,5,FALSE),IMPOSTAZIONI!$B$25:$N$32,9,FALSE)=0,"",VLOOKUP(VLOOKUP($N415,IMPOSTAZIONI!$E$6:$I$13,5,FALSE),IMPOSTAZIONI!$B$25:$N$32,9,FALSE)))</f>
        <v/>
      </c>
      <c r="BV415" s="20" t="str">
        <f>IF($N415="","",IF(VLOOKUP(VLOOKUP($N415,IMPOSTAZIONI!$E$6:$I$13,5,FALSE),IMPOSTAZIONI!$B$25:$N$32,12,FALSE)=0,"",VLOOKUP(VLOOKUP($N415,IMPOSTAZIONI!$E$6:$I$13,5,FALSE),IMPOSTAZIONI!$B$25:$N$32,12,FALSE)))</f>
        <v/>
      </c>
      <c r="BW415" s="221" t="str">
        <f t="shared" si="137"/>
        <v/>
      </c>
      <c r="BX415" s="221" t="str">
        <f t="shared" si="144"/>
        <v/>
      </c>
      <c r="BY415" s="221">
        <f t="shared" si="145"/>
        <v>0</v>
      </c>
      <c r="BZ415" s="231">
        <f t="shared" si="146"/>
        <v>0</v>
      </c>
      <c r="CA415" s="246">
        <f t="shared" si="147"/>
        <v>0</v>
      </c>
      <c r="CB415" s="246">
        <f t="shared" si="138"/>
        <v>0</v>
      </c>
      <c r="CC415" s="246" t="str">
        <f t="shared" si="139"/>
        <v/>
      </c>
      <c r="CD415" s="246">
        <f t="shared" si="148"/>
        <v>5</v>
      </c>
      <c r="CE415" s="246">
        <f t="shared" si="140"/>
        <v>0</v>
      </c>
      <c r="CF415" s="276">
        <f t="shared" si="142"/>
        <v>0</v>
      </c>
      <c r="CG415" s="277">
        <f t="shared" si="142"/>
        <v>0</v>
      </c>
      <c r="CH415" s="277">
        <f t="shared" si="142"/>
        <v>0</v>
      </c>
      <c r="CI415" s="278">
        <f t="shared" si="142"/>
        <v>0</v>
      </c>
      <c r="CJ415" s="280">
        <f t="shared" si="141"/>
        <v>0</v>
      </c>
      <c r="CK415" s="232">
        <f t="shared" si="143"/>
        <v>0</v>
      </c>
      <c r="CL415" s="1"/>
    </row>
    <row r="416" spans="1:90" ht="18" customHeight="1">
      <c r="A416" s="1"/>
      <c r="B416" s="1"/>
      <c r="C416" s="216"/>
      <c r="D416" s="287" t="str">
        <f t="shared" si="135"/>
        <v/>
      </c>
      <c r="E416" s="449" t="str">
        <f t="shared" si="136"/>
        <v/>
      </c>
      <c r="F416" s="450"/>
      <c r="G416" s="451"/>
      <c r="H416" s="452"/>
      <c r="I416" s="453"/>
      <c r="J416" s="453"/>
      <c r="K416" s="453"/>
      <c r="L416" s="453"/>
      <c r="M416" s="454"/>
      <c r="N416" s="455"/>
      <c r="O416" s="456"/>
      <c r="P416" s="456"/>
      <c r="Q416" s="456"/>
      <c r="R416" s="456"/>
      <c r="S416" s="456"/>
      <c r="T416" s="456"/>
      <c r="U416" s="456"/>
      <c r="V416" s="456"/>
      <c r="W416" s="456"/>
      <c r="X416" s="456"/>
      <c r="Y416" s="456"/>
      <c r="Z416" s="456"/>
      <c r="AA416" s="456"/>
      <c r="AB416" s="456"/>
      <c r="AC416" s="456"/>
      <c r="AD416" s="456"/>
      <c r="AE416" s="457"/>
      <c r="AF416" s="455"/>
      <c r="AG416" s="456"/>
      <c r="AH416" s="456"/>
      <c r="AI416" s="456"/>
      <c r="AJ416" s="456"/>
      <c r="AK416" s="456"/>
      <c r="AL416" s="456"/>
      <c r="AM416" s="456"/>
      <c r="AN416" s="457"/>
      <c r="AO416" s="455"/>
      <c r="AP416" s="456"/>
      <c r="AQ416" s="456"/>
      <c r="AR416" s="456"/>
      <c r="AS416" s="456"/>
      <c r="AT416" s="456"/>
      <c r="AU416" s="456"/>
      <c r="AV416" s="456"/>
      <c r="AW416" s="456"/>
      <c r="AX416" s="456"/>
      <c r="AY416" s="456"/>
      <c r="AZ416" s="456"/>
      <c r="BA416" s="456"/>
      <c r="BB416" s="456"/>
      <c r="BC416" s="456"/>
      <c r="BD416" s="456"/>
      <c r="BE416" s="456"/>
      <c r="BF416" s="456"/>
      <c r="BG416" s="457"/>
      <c r="BH416" s="458"/>
      <c r="BI416" s="459"/>
      <c r="BJ416" s="459"/>
      <c r="BK416" s="459"/>
      <c r="BL416" s="459"/>
      <c r="BM416" s="460"/>
      <c r="BN416" s="216"/>
      <c r="BO416" s="216"/>
      <c r="BP416" s="1"/>
      <c r="BQ416" s="120">
        <f>IF($F$3="","",IF(N416=$F$3,COUNTIF(BQ$23:BQ415,"&gt;0")+1,0))</f>
        <v>0</v>
      </c>
      <c r="BR416" s="1"/>
      <c r="BS416" s="20" t="str">
        <f>IF($N416="","",IF(VLOOKUP(VLOOKUP($N416,IMPOSTAZIONI!$E$6:$I$13,5,FALSE),IMPOSTAZIONI!$B$25:$N$32,3,FALSE)=0,"",VLOOKUP(VLOOKUP($N416,IMPOSTAZIONI!$E$6:$I$13,5,FALSE),IMPOSTAZIONI!$B$25:$N$32,3,FALSE)))</f>
        <v/>
      </c>
      <c r="BT416" s="20" t="str">
        <f>IF($N416="","",IF(VLOOKUP(VLOOKUP($N416,IMPOSTAZIONI!$E$6:$I$13,5,FALSE),IMPOSTAZIONI!$B$25:$N$32,6,FALSE)=0,"",VLOOKUP(VLOOKUP($N416,IMPOSTAZIONI!$E$6:$I$13,5,FALSE),IMPOSTAZIONI!$B$25:$N$32,6,FALSE)))</f>
        <v/>
      </c>
      <c r="BU416" s="20" t="str">
        <f>IF($N416="","",IF(VLOOKUP(VLOOKUP($N416,IMPOSTAZIONI!$E$6:$I$13,5,FALSE),IMPOSTAZIONI!$B$25:$N$32,9,FALSE)=0,"",VLOOKUP(VLOOKUP($N416,IMPOSTAZIONI!$E$6:$I$13,5,FALSE),IMPOSTAZIONI!$B$25:$N$32,9,FALSE)))</f>
        <v/>
      </c>
      <c r="BV416" s="20" t="str">
        <f>IF($N416="","",IF(VLOOKUP(VLOOKUP($N416,IMPOSTAZIONI!$E$6:$I$13,5,FALSE),IMPOSTAZIONI!$B$25:$N$32,12,FALSE)=0,"",VLOOKUP(VLOOKUP($N416,IMPOSTAZIONI!$E$6:$I$13,5,FALSE),IMPOSTAZIONI!$B$25:$N$32,12,FALSE)))</f>
        <v/>
      </c>
      <c r="BW416" s="221" t="str">
        <f t="shared" si="137"/>
        <v/>
      </c>
      <c r="BX416" s="221" t="str">
        <f t="shared" si="144"/>
        <v/>
      </c>
      <c r="BY416" s="221">
        <f t="shared" si="145"/>
        <v>0</v>
      </c>
      <c r="BZ416" s="231">
        <f t="shared" si="146"/>
        <v>0</v>
      </c>
      <c r="CA416" s="246">
        <f t="shared" si="147"/>
        <v>0</v>
      </c>
      <c r="CB416" s="246">
        <f t="shared" si="138"/>
        <v>0</v>
      </c>
      <c r="CC416" s="246" t="str">
        <f t="shared" si="139"/>
        <v/>
      </c>
      <c r="CD416" s="246">
        <f t="shared" si="148"/>
        <v>5</v>
      </c>
      <c r="CE416" s="246">
        <f t="shared" si="140"/>
        <v>0</v>
      </c>
      <c r="CF416" s="276">
        <f t="shared" si="142"/>
        <v>0</v>
      </c>
      <c r="CG416" s="277">
        <f t="shared" si="142"/>
        <v>0</v>
      </c>
      <c r="CH416" s="277">
        <f t="shared" si="142"/>
        <v>0</v>
      </c>
      <c r="CI416" s="278">
        <f t="shared" si="142"/>
        <v>0</v>
      </c>
      <c r="CJ416" s="280">
        <f t="shared" si="141"/>
        <v>0</v>
      </c>
      <c r="CK416" s="232">
        <f t="shared" si="143"/>
        <v>0</v>
      </c>
      <c r="CL416" s="1"/>
    </row>
    <row r="417" spans="1:90" ht="18" customHeight="1">
      <c r="A417" s="1"/>
      <c r="B417" s="1"/>
      <c r="C417" s="216"/>
      <c r="D417" s="287" t="str">
        <f t="shared" si="135"/>
        <v/>
      </c>
      <c r="E417" s="449" t="str">
        <f t="shared" si="136"/>
        <v/>
      </c>
      <c r="F417" s="450"/>
      <c r="G417" s="451"/>
      <c r="H417" s="452"/>
      <c r="I417" s="453"/>
      <c r="J417" s="453"/>
      <c r="K417" s="453"/>
      <c r="L417" s="453"/>
      <c r="M417" s="454"/>
      <c r="N417" s="455"/>
      <c r="O417" s="456"/>
      <c r="P417" s="456"/>
      <c r="Q417" s="456"/>
      <c r="R417" s="456"/>
      <c r="S417" s="456"/>
      <c r="T417" s="456"/>
      <c r="U417" s="456"/>
      <c r="V417" s="456"/>
      <c r="W417" s="456"/>
      <c r="X417" s="456"/>
      <c r="Y417" s="456"/>
      <c r="Z417" s="456"/>
      <c r="AA417" s="456"/>
      <c r="AB417" s="456"/>
      <c r="AC417" s="456"/>
      <c r="AD417" s="456"/>
      <c r="AE417" s="457"/>
      <c r="AF417" s="455"/>
      <c r="AG417" s="456"/>
      <c r="AH417" s="456"/>
      <c r="AI417" s="456"/>
      <c r="AJ417" s="456"/>
      <c r="AK417" s="456"/>
      <c r="AL417" s="456"/>
      <c r="AM417" s="456"/>
      <c r="AN417" s="457"/>
      <c r="AO417" s="455"/>
      <c r="AP417" s="456"/>
      <c r="AQ417" s="456"/>
      <c r="AR417" s="456"/>
      <c r="AS417" s="456"/>
      <c r="AT417" s="456"/>
      <c r="AU417" s="456"/>
      <c r="AV417" s="456"/>
      <c r="AW417" s="456"/>
      <c r="AX417" s="456"/>
      <c r="AY417" s="456"/>
      <c r="AZ417" s="456"/>
      <c r="BA417" s="456"/>
      <c r="BB417" s="456"/>
      <c r="BC417" s="456"/>
      <c r="BD417" s="456"/>
      <c r="BE417" s="456"/>
      <c r="BF417" s="456"/>
      <c r="BG417" s="457"/>
      <c r="BH417" s="458"/>
      <c r="BI417" s="459"/>
      <c r="BJ417" s="459"/>
      <c r="BK417" s="459"/>
      <c r="BL417" s="459"/>
      <c r="BM417" s="460"/>
      <c r="BN417" s="216"/>
      <c r="BO417" s="216"/>
      <c r="BP417" s="1"/>
      <c r="BQ417" s="120">
        <f>IF($F$3="","",IF(N417=$F$3,COUNTIF(BQ$23:BQ416,"&gt;0")+1,0))</f>
        <v>0</v>
      </c>
      <c r="BR417" s="1"/>
      <c r="BS417" s="20" t="str">
        <f>IF($N417="","",IF(VLOOKUP(VLOOKUP($N417,IMPOSTAZIONI!$E$6:$I$13,5,FALSE),IMPOSTAZIONI!$B$25:$N$32,3,FALSE)=0,"",VLOOKUP(VLOOKUP($N417,IMPOSTAZIONI!$E$6:$I$13,5,FALSE),IMPOSTAZIONI!$B$25:$N$32,3,FALSE)))</f>
        <v/>
      </c>
      <c r="BT417" s="20" t="str">
        <f>IF($N417="","",IF(VLOOKUP(VLOOKUP($N417,IMPOSTAZIONI!$E$6:$I$13,5,FALSE),IMPOSTAZIONI!$B$25:$N$32,6,FALSE)=0,"",VLOOKUP(VLOOKUP($N417,IMPOSTAZIONI!$E$6:$I$13,5,FALSE),IMPOSTAZIONI!$B$25:$N$32,6,FALSE)))</f>
        <v/>
      </c>
      <c r="BU417" s="20" t="str">
        <f>IF($N417="","",IF(VLOOKUP(VLOOKUP($N417,IMPOSTAZIONI!$E$6:$I$13,5,FALSE),IMPOSTAZIONI!$B$25:$N$32,9,FALSE)=0,"",VLOOKUP(VLOOKUP($N417,IMPOSTAZIONI!$E$6:$I$13,5,FALSE),IMPOSTAZIONI!$B$25:$N$32,9,FALSE)))</f>
        <v/>
      </c>
      <c r="BV417" s="20" t="str">
        <f>IF($N417="","",IF(VLOOKUP(VLOOKUP($N417,IMPOSTAZIONI!$E$6:$I$13,5,FALSE),IMPOSTAZIONI!$B$25:$N$32,12,FALSE)=0,"",VLOOKUP(VLOOKUP($N417,IMPOSTAZIONI!$E$6:$I$13,5,FALSE),IMPOSTAZIONI!$B$25:$N$32,12,FALSE)))</f>
        <v/>
      </c>
      <c r="BW417" s="221" t="str">
        <f t="shared" si="137"/>
        <v/>
      </c>
      <c r="BX417" s="221" t="str">
        <f t="shared" si="144"/>
        <v/>
      </c>
      <c r="BY417" s="221">
        <f t="shared" si="145"/>
        <v>0</v>
      </c>
      <c r="BZ417" s="231">
        <f t="shared" si="146"/>
        <v>0</v>
      </c>
      <c r="CA417" s="246">
        <f t="shared" si="147"/>
        <v>0</v>
      </c>
      <c r="CB417" s="246">
        <f t="shared" si="138"/>
        <v>0</v>
      </c>
      <c r="CC417" s="246" t="str">
        <f t="shared" si="139"/>
        <v/>
      </c>
      <c r="CD417" s="246">
        <f t="shared" si="148"/>
        <v>5</v>
      </c>
      <c r="CE417" s="246">
        <f t="shared" si="140"/>
        <v>0</v>
      </c>
      <c r="CF417" s="276">
        <f t="shared" si="142"/>
        <v>0</v>
      </c>
      <c r="CG417" s="277">
        <f t="shared" si="142"/>
        <v>0</v>
      </c>
      <c r="CH417" s="277">
        <f t="shared" si="142"/>
        <v>0</v>
      </c>
      <c r="CI417" s="278">
        <f t="shared" si="142"/>
        <v>0</v>
      </c>
      <c r="CJ417" s="280">
        <f t="shared" si="141"/>
        <v>0</v>
      </c>
      <c r="CK417" s="232">
        <f t="shared" si="143"/>
        <v>0</v>
      </c>
      <c r="CL417" s="1"/>
    </row>
    <row r="418" spans="1:90" ht="18" customHeight="1">
      <c r="A418" s="1"/>
      <c r="B418" s="1"/>
      <c r="C418" s="216"/>
      <c r="D418" s="287" t="str">
        <f t="shared" si="135"/>
        <v/>
      </c>
      <c r="E418" s="449" t="str">
        <f t="shared" si="136"/>
        <v/>
      </c>
      <c r="F418" s="450"/>
      <c r="G418" s="451"/>
      <c r="H418" s="452"/>
      <c r="I418" s="453"/>
      <c r="J418" s="453"/>
      <c r="K418" s="453"/>
      <c r="L418" s="453"/>
      <c r="M418" s="454"/>
      <c r="N418" s="455"/>
      <c r="O418" s="456"/>
      <c r="P418" s="456"/>
      <c r="Q418" s="456"/>
      <c r="R418" s="456"/>
      <c r="S418" s="456"/>
      <c r="T418" s="456"/>
      <c r="U418" s="456"/>
      <c r="V418" s="456"/>
      <c r="W418" s="456"/>
      <c r="X418" s="456"/>
      <c r="Y418" s="456"/>
      <c r="Z418" s="456"/>
      <c r="AA418" s="456"/>
      <c r="AB418" s="456"/>
      <c r="AC418" s="456"/>
      <c r="AD418" s="456"/>
      <c r="AE418" s="457"/>
      <c r="AF418" s="455"/>
      <c r="AG418" s="456"/>
      <c r="AH418" s="456"/>
      <c r="AI418" s="456"/>
      <c r="AJ418" s="456"/>
      <c r="AK418" s="456"/>
      <c r="AL418" s="456"/>
      <c r="AM418" s="456"/>
      <c r="AN418" s="457"/>
      <c r="AO418" s="455"/>
      <c r="AP418" s="456"/>
      <c r="AQ418" s="456"/>
      <c r="AR418" s="456"/>
      <c r="AS418" s="456"/>
      <c r="AT418" s="456"/>
      <c r="AU418" s="456"/>
      <c r="AV418" s="456"/>
      <c r="AW418" s="456"/>
      <c r="AX418" s="456"/>
      <c r="AY418" s="456"/>
      <c r="AZ418" s="456"/>
      <c r="BA418" s="456"/>
      <c r="BB418" s="456"/>
      <c r="BC418" s="456"/>
      <c r="BD418" s="456"/>
      <c r="BE418" s="456"/>
      <c r="BF418" s="456"/>
      <c r="BG418" s="457"/>
      <c r="BH418" s="458"/>
      <c r="BI418" s="459"/>
      <c r="BJ418" s="459"/>
      <c r="BK418" s="459"/>
      <c r="BL418" s="459"/>
      <c r="BM418" s="460"/>
      <c r="BN418" s="216"/>
      <c r="BO418" s="216"/>
      <c r="BP418" s="1"/>
      <c r="BQ418" s="120">
        <f>IF($F$3="","",IF(N418=$F$3,COUNTIF(BQ$23:BQ417,"&gt;0")+1,0))</f>
        <v>0</v>
      </c>
      <c r="BR418" s="1"/>
      <c r="BS418" s="20" t="str">
        <f>IF($N418="","",IF(VLOOKUP(VLOOKUP($N418,IMPOSTAZIONI!$E$6:$I$13,5,FALSE),IMPOSTAZIONI!$B$25:$N$32,3,FALSE)=0,"",VLOOKUP(VLOOKUP($N418,IMPOSTAZIONI!$E$6:$I$13,5,FALSE),IMPOSTAZIONI!$B$25:$N$32,3,FALSE)))</f>
        <v/>
      </c>
      <c r="BT418" s="20" t="str">
        <f>IF($N418="","",IF(VLOOKUP(VLOOKUP($N418,IMPOSTAZIONI!$E$6:$I$13,5,FALSE),IMPOSTAZIONI!$B$25:$N$32,6,FALSE)=0,"",VLOOKUP(VLOOKUP($N418,IMPOSTAZIONI!$E$6:$I$13,5,FALSE),IMPOSTAZIONI!$B$25:$N$32,6,FALSE)))</f>
        <v/>
      </c>
      <c r="BU418" s="20" t="str">
        <f>IF($N418="","",IF(VLOOKUP(VLOOKUP($N418,IMPOSTAZIONI!$E$6:$I$13,5,FALSE),IMPOSTAZIONI!$B$25:$N$32,9,FALSE)=0,"",VLOOKUP(VLOOKUP($N418,IMPOSTAZIONI!$E$6:$I$13,5,FALSE),IMPOSTAZIONI!$B$25:$N$32,9,FALSE)))</f>
        <v/>
      </c>
      <c r="BV418" s="20" t="str">
        <f>IF($N418="","",IF(VLOOKUP(VLOOKUP($N418,IMPOSTAZIONI!$E$6:$I$13,5,FALSE),IMPOSTAZIONI!$B$25:$N$32,12,FALSE)=0,"",VLOOKUP(VLOOKUP($N418,IMPOSTAZIONI!$E$6:$I$13,5,FALSE),IMPOSTAZIONI!$B$25:$N$32,12,FALSE)))</f>
        <v/>
      </c>
      <c r="BW418" s="221" t="str">
        <f t="shared" si="137"/>
        <v/>
      </c>
      <c r="BX418" s="221" t="str">
        <f t="shared" si="144"/>
        <v/>
      </c>
      <c r="BY418" s="221">
        <f t="shared" si="145"/>
        <v>0</v>
      </c>
      <c r="BZ418" s="231">
        <f t="shared" si="146"/>
        <v>0</v>
      </c>
      <c r="CA418" s="246">
        <f t="shared" si="147"/>
        <v>0</v>
      </c>
      <c r="CB418" s="246">
        <f t="shared" si="138"/>
        <v>0</v>
      </c>
      <c r="CC418" s="246" t="str">
        <f t="shared" si="139"/>
        <v/>
      </c>
      <c r="CD418" s="246">
        <f t="shared" si="148"/>
        <v>5</v>
      </c>
      <c r="CE418" s="246">
        <f t="shared" si="140"/>
        <v>0</v>
      </c>
      <c r="CF418" s="276">
        <f t="shared" si="142"/>
        <v>0</v>
      </c>
      <c r="CG418" s="277">
        <f t="shared" si="142"/>
        <v>0</v>
      </c>
      <c r="CH418" s="277">
        <f t="shared" si="142"/>
        <v>0</v>
      </c>
      <c r="CI418" s="278">
        <f t="shared" si="142"/>
        <v>0</v>
      </c>
      <c r="CJ418" s="280">
        <f t="shared" si="141"/>
        <v>0</v>
      </c>
      <c r="CK418" s="232">
        <f t="shared" si="143"/>
        <v>0</v>
      </c>
      <c r="CL418" s="1"/>
    </row>
    <row r="419" spans="1:90" ht="18" customHeight="1">
      <c r="A419" s="1"/>
      <c r="B419" s="1"/>
      <c r="C419" s="216"/>
      <c r="D419" s="287" t="str">
        <f t="shared" si="135"/>
        <v/>
      </c>
      <c r="E419" s="449" t="str">
        <f t="shared" si="136"/>
        <v/>
      </c>
      <c r="F419" s="450"/>
      <c r="G419" s="451"/>
      <c r="H419" s="452"/>
      <c r="I419" s="453"/>
      <c r="J419" s="453"/>
      <c r="K419" s="453"/>
      <c r="L419" s="453"/>
      <c r="M419" s="454"/>
      <c r="N419" s="455"/>
      <c r="O419" s="456"/>
      <c r="P419" s="456"/>
      <c r="Q419" s="456"/>
      <c r="R419" s="456"/>
      <c r="S419" s="456"/>
      <c r="T419" s="456"/>
      <c r="U419" s="456"/>
      <c r="V419" s="456"/>
      <c r="W419" s="456"/>
      <c r="X419" s="456"/>
      <c r="Y419" s="456"/>
      <c r="Z419" s="456"/>
      <c r="AA419" s="456"/>
      <c r="AB419" s="456"/>
      <c r="AC419" s="456"/>
      <c r="AD419" s="456"/>
      <c r="AE419" s="457"/>
      <c r="AF419" s="455"/>
      <c r="AG419" s="456"/>
      <c r="AH419" s="456"/>
      <c r="AI419" s="456"/>
      <c r="AJ419" s="456"/>
      <c r="AK419" s="456"/>
      <c r="AL419" s="456"/>
      <c r="AM419" s="456"/>
      <c r="AN419" s="457"/>
      <c r="AO419" s="455"/>
      <c r="AP419" s="456"/>
      <c r="AQ419" s="456"/>
      <c r="AR419" s="456"/>
      <c r="AS419" s="456"/>
      <c r="AT419" s="456"/>
      <c r="AU419" s="456"/>
      <c r="AV419" s="456"/>
      <c r="AW419" s="456"/>
      <c r="AX419" s="456"/>
      <c r="AY419" s="456"/>
      <c r="AZ419" s="456"/>
      <c r="BA419" s="456"/>
      <c r="BB419" s="456"/>
      <c r="BC419" s="456"/>
      <c r="BD419" s="456"/>
      <c r="BE419" s="456"/>
      <c r="BF419" s="456"/>
      <c r="BG419" s="457"/>
      <c r="BH419" s="458"/>
      <c r="BI419" s="459"/>
      <c r="BJ419" s="459"/>
      <c r="BK419" s="459"/>
      <c r="BL419" s="459"/>
      <c r="BM419" s="460"/>
      <c r="BN419" s="216"/>
      <c r="BO419" s="216"/>
      <c r="BP419" s="1"/>
      <c r="BQ419" s="120">
        <f>IF($F$3="","",IF(N419=$F$3,COUNTIF(BQ$23:BQ418,"&gt;0")+1,0))</f>
        <v>0</v>
      </c>
      <c r="BR419" s="1"/>
      <c r="BS419" s="20" t="str">
        <f>IF($N419="","",IF(VLOOKUP(VLOOKUP($N419,IMPOSTAZIONI!$E$6:$I$13,5,FALSE),IMPOSTAZIONI!$B$25:$N$32,3,FALSE)=0,"",VLOOKUP(VLOOKUP($N419,IMPOSTAZIONI!$E$6:$I$13,5,FALSE),IMPOSTAZIONI!$B$25:$N$32,3,FALSE)))</f>
        <v/>
      </c>
      <c r="BT419" s="20" t="str">
        <f>IF($N419="","",IF(VLOOKUP(VLOOKUP($N419,IMPOSTAZIONI!$E$6:$I$13,5,FALSE),IMPOSTAZIONI!$B$25:$N$32,6,FALSE)=0,"",VLOOKUP(VLOOKUP($N419,IMPOSTAZIONI!$E$6:$I$13,5,FALSE),IMPOSTAZIONI!$B$25:$N$32,6,FALSE)))</f>
        <v/>
      </c>
      <c r="BU419" s="20" t="str">
        <f>IF($N419="","",IF(VLOOKUP(VLOOKUP($N419,IMPOSTAZIONI!$E$6:$I$13,5,FALSE),IMPOSTAZIONI!$B$25:$N$32,9,FALSE)=0,"",VLOOKUP(VLOOKUP($N419,IMPOSTAZIONI!$E$6:$I$13,5,FALSE),IMPOSTAZIONI!$B$25:$N$32,9,FALSE)))</f>
        <v/>
      </c>
      <c r="BV419" s="20" t="str">
        <f>IF($N419="","",IF(VLOOKUP(VLOOKUP($N419,IMPOSTAZIONI!$E$6:$I$13,5,FALSE),IMPOSTAZIONI!$B$25:$N$32,12,FALSE)=0,"",VLOOKUP(VLOOKUP($N419,IMPOSTAZIONI!$E$6:$I$13,5,FALSE),IMPOSTAZIONI!$B$25:$N$32,12,FALSE)))</f>
        <v/>
      </c>
      <c r="BW419" s="221" t="str">
        <f t="shared" si="137"/>
        <v/>
      </c>
      <c r="BX419" s="221" t="str">
        <f t="shared" si="144"/>
        <v/>
      </c>
      <c r="BY419" s="221">
        <f t="shared" si="145"/>
        <v>0</v>
      </c>
      <c r="BZ419" s="231">
        <f t="shared" si="146"/>
        <v>0</v>
      </c>
      <c r="CA419" s="246">
        <f t="shared" si="147"/>
        <v>0</v>
      </c>
      <c r="CB419" s="246">
        <f t="shared" si="138"/>
        <v>0</v>
      </c>
      <c r="CC419" s="246" t="str">
        <f t="shared" si="139"/>
        <v/>
      </c>
      <c r="CD419" s="246">
        <f t="shared" si="148"/>
        <v>5</v>
      </c>
      <c r="CE419" s="246">
        <f t="shared" si="140"/>
        <v>0</v>
      </c>
      <c r="CF419" s="276">
        <f t="shared" si="142"/>
        <v>0</v>
      </c>
      <c r="CG419" s="277">
        <f t="shared" si="142"/>
        <v>0</v>
      </c>
      <c r="CH419" s="277">
        <f t="shared" si="142"/>
        <v>0</v>
      </c>
      <c r="CI419" s="278">
        <f t="shared" si="142"/>
        <v>0</v>
      </c>
      <c r="CJ419" s="280">
        <f t="shared" si="141"/>
        <v>0</v>
      </c>
      <c r="CK419" s="232">
        <f t="shared" si="143"/>
        <v>0</v>
      </c>
      <c r="CL419" s="1"/>
    </row>
    <row r="420" spans="1:90" ht="18" customHeight="1">
      <c r="A420" s="1"/>
      <c r="B420" s="1"/>
      <c r="C420" s="216"/>
      <c r="D420" s="287" t="str">
        <f t="shared" si="135"/>
        <v/>
      </c>
      <c r="E420" s="449" t="str">
        <f t="shared" si="136"/>
        <v/>
      </c>
      <c r="F420" s="450"/>
      <c r="G420" s="451"/>
      <c r="H420" s="452"/>
      <c r="I420" s="453"/>
      <c r="J420" s="453"/>
      <c r="K420" s="453"/>
      <c r="L420" s="453"/>
      <c r="M420" s="454"/>
      <c r="N420" s="455"/>
      <c r="O420" s="456"/>
      <c r="P420" s="456"/>
      <c r="Q420" s="456"/>
      <c r="R420" s="456"/>
      <c r="S420" s="456"/>
      <c r="T420" s="456"/>
      <c r="U420" s="456"/>
      <c r="V420" s="456"/>
      <c r="W420" s="456"/>
      <c r="X420" s="456"/>
      <c r="Y420" s="456"/>
      <c r="Z420" s="456"/>
      <c r="AA420" s="456"/>
      <c r="AB420" s="456"/>
      <c r="AC420" s="456"/>
      <c r="AD420" s="456"/>
      <c r="AE420" s="457"/>
      <c r="AF420" s="455"/>
      <c r="AG420" s="456"/>
      <c r="AH420" s="456"/>
      <c r="AI420" s="456"/>
      <c r="AJ420" s="456"/>
      <c r="AK420" s="456"/>
      <c r="AL420" s="456"/>
      <c r="AM420" s="456"/>
      <c r="AN420" s="457"/>
      <c r="AO420" s="455"/>
      <c r="AP420" s="456"/>
      <c r="AQ420" s="456"/>
      <c r="AR420" s="456"/>
      <c r="AS420" s="456"/>
      <c r="AT420" s="456"/>
      <c r="AU420" s="456"/>
      <c r="AV420" s="456"/>
      <c r="AW420" s="456"/>
      <c r="AX420" s="456"/>
      <c r="AY420" s="456"/>
      <c r="AZ420" s="456"/>
      <c r="BA420" s="456"/>
      <c r="BB420" s="456"/>
      <c r="BC420" s="456"/>
      <c r="BD420" s="456"/>
      <c r="BE420" s="456"/>
      <c r="BF420" s="456"/>
      <c r="BG420" s="457"/>
      <c r="BH420" s="458"/>
      <c r="BI420" s="459"/>
      <c r="BJ420" s="459"/>
      <c r="BK420" s="459"/>
      <c r="BL420" s="459"/>
      <c r="BM420" s="460"/>
      <c r="BN420" s="216"/>
      <c r="BO420" s="216"/>
      <c r="BP420" s="1"/>
      <c r="BQ420" s="120">
        <f>IF($F$3="","",IF(N420=$F$3,COUNTIF(BQ$23:BQ419,"&gt;0")+1,0))</f>
        <v>0</v>
      </c>
      <c r="BR420" s="1"/>
      <c r="BS420" s="20" t="str">
        <f>IF($N420="","",IF(VLOOKUP(VLOOKUP($N420,IMPOSTAZIONI!$E$6:$I$13,5,FALSE),IMPOSTAZIONI!$B$25:$N$32,3,FALSE)=0,"",VLOOKUP(VLOOKUP($N420,IMPOSTAZIONI!$E$6:$I$13,5,FALSE),IMPOSTAZIONI!$B$25:$N$32,3,FALSE)))</f>
        <v/>
      </c>
      <c r="BT420" s="20" t="str">
        <f>IF($N420="","",IF(VLOOKUP(VLOOKUP($N420,IMPOSTAZIONI!$E$6:$I$13,5,FALSE),IMPOSTAZIONI!$B$25:$N$32,6,FALSE)=0,"",VLOOKUP(VLOOKUP($N420,IMPOSTAZIONI!$E$6:$I$13,5,FALSE),IMPOSTAZIONI!$B$25:$N$32,6,FALSE)))</f>
        <v/>
      </c>
      <c r="BU420" s="20" t="str">
        <f>IF($N420="","",IF(VLOOKUP(VLOOKUP($N420,IMPOSTAZIONI!$E$6:$I$13,5,FALSE),IMPOSTAZIONI!$B$25:$N$32,9,FALSE)=0,"",VLOOKUP(VLOOKUP($N420,IMPOSTAZIONI!$E$6:$I$13,5,FALSE),IMPOSTAZIONI!$B$25:$N$32,9,FALSE)))</f>
        <v/>
      </c>
      <c r="BV420" s="20" t="str">
        <f>IF($N420="","",IF(VLOOKUP(VLOOKUP($N420,IMPOSTAZIONI!$E$6:$I$13,5,FALSE),IMPOSTAZIONI!$B$25:$N$32,12,FALSE)=0,"",VLOOKUP(VLOOKUP($N420,IMPOSTAZIONI!$E$6:$I$13,5,FALSE),IMPOSTAZIONI!$B$25:$N$32,12,FALSE)))</f>
        <v/>
      </c>
      <c r="BW420" s="221" t="str">
        <f t="shared" si="137"/>
        <v/>
      </c>
      <c r="BX420" s="221" t="str">
        <f t="shared" si="144"/>
        <v/>
      </c>
      <c r="BY420" s="221">
        <f t="shared" si="145"/>
        <v>0</v>
      </c>
      <c r="BZ420" s="231">
        <f t="shared" si="146"/>
        <v>0</v>
      </c>
      <c r="CA420" s="246">
        <f t="shared" si="147"/>
        <v>0</v>
      </c>
      <c r="CB420" s="246">
        <f t="shared" si="138"/>
        <v>0</v>
      </c>
      <c r="CC420" s="246" t="str">
        <f t="shared" si="139"/>
        <v/>
      </c>
      <c r="CD420" s="246">
        <f t="shared" si="148"/>
        <v>5</v>
      </c>
      <c r="CE420" s="246">
        <f t="shared" si="140"/>
        <v>0</v>
      </c>
      <c r="CF420" s="276">
        <f t="shared" si="142"/>
        <v>0</v>
      </c>
      <c r="CG420" s="277">
        <f t="shared" si="142"/>
        <v>0</v>
      </c>
      <c r="CH420" s="277">
        <f t="shared" si="142"/>
        <v>0</v>
      </c>
      <c r="CI420" s="278">
        <f t="shared" si="142"/>
        <v>0</v>
      </c>
      <c r="CJ420" s="280">
        <f t="shared" si="141"/>
        <v>0</v>
      </c>
      <c r="CK420" s="232">
        <f t="shared" si="143"/>
        <v>0</v>
      </c>
      <c r="CL420" s="1"/>
    </row>
    <row r="421" spans="1:90" ht="18" customHeight="1">
      <c r="A421" s="1"/>
      <c r="B421" s="1"/>
      <c r="C421" s="216"/>
      <c r="D421" s="287" t="str">
        <f t="shared" si="135"/>
        <v/>
      </c>
      <c r="E421" s="449" t="str">
        <f t="shared" si="136"/>
        <v/>
      </c>
      <c r="F421" s="450"/>
      <c r="G421" s="451"/>
      <c r="H421" s="452"/>
      <c r="I421" s="453"/>
      <c r="J421" s="453"/>
      <c r="K421" s="453"/>
      <c r="L421" s="453"/>
      <c r="M421" s="454"/>
      <c r="N421" s="455"/>
      <c r="O421" s="456"/>
      <c r="P421" s="456"/>
      <c r="Q421" s="456"/>
      <c r="R421" s="456"/>
      <c r="S421" s="456"/>
      <c r="T421" s="456"/>
      <c r="U421" s="456"/>
      <c r="V421" s="456"/>
      <c r="W421" s="456"/>
      <c r="X421" s="456"/>
      <c r="Y421" s="456"/>
      <c r="Z421" s="456"/>
      <c r="AA421" s="456"/>
      <c r="AB421" s="456"/>
      <c r="AC421" s="456"/>
      <c r="AD421" s="456"/>
      <c r="AE421" s="457"/>
      <c r="AF421" s="455"/>
      <c r="AG421" s="456"/>
      <c r="AH421" s="456"/>
      <c r="AI421" s="456"/>
      <c r="AJ421" s="456"/>
      <c r="AK421" s="456"/>
      <c r="AL421" s="456"/>
      <c r="AM421" s="456"/>
      <c r="AN421" s="457"/>
      <c r="AO421" s="455"/>
      <c r="AP421" s="456"/>
      <c r="AQ421" s="456"/>
      <c r="AR421" s="456"/>
      <c r="AS421" s="456"/>
      <c r="AT421" s="456"/>
      <c r="AU421" s="456"/>
      <c r="AV421" s="456"/>
      <c r="AW421" s="456"/>
      <c r="AX421" s="456"/>
      <c r="AY421" s="456"/>
      <c r="AZ421" s="456"/>
      <c r="BA421" s="456"/>
      <c r="BB421" s="456"/>
      <c r="BC421" s="456"/>
      <c r="BD421" s="456"/>
      <c r="BE421" s="456"/>
      <c r="BF421" s="456"/>
      <c r="BG421" s="457"/>
      <c r="BH421" s="458"/>
      <c r="BI421" s="459"/>
      <c r="BJ421" s="459"/>
      <c r="BK421" s="459"/>
      <c r="BL421" s="459"/>
      <c r="BM421" s="460"/>
      <c r="BN421" s="216"/>
      <c r="BO421" s="216"/>
      <c r="BP421" s="1"/>
      <c r="BQ421" s="120">
        <f>IF($F$3="","",IF(N421=$F$3,COUNTIF(BQ$23:BQ420,"&gt;0")+1,0))</f>
        <v>0</v>
      </c>
      <c r="BR421" s="1"/>
      <c r="BS421" s="20" t="str">
        <f>IF($N421="","",IF(VLOOKUP(VLOOKUP($N421,IMPOSTAZIONI!$E$6:$I$13,5,FALSE),IMPOSTAZIONI!$B$25:$N$32,3,FALSE)=0,"",VLOOKUP(VLOOKUP($N421,IMPOSTAZIONI!$E$6:$I$13,5,FALSE),IMPOSTAZIONI!$B$25:$N$32,3,FALSE)))</f>
        <v/>
      </c>
      <c r="BT421" s="20" t="str">
        <f>IF($N421="","",IF(VLOOKUP(VLOOKUP($N421,IMPOSTAZIONI!$E$6:$I$13,5,FALSE),IMPOSTAZIONI!$B$25:$N$32,6,FALSE)=0,"",VLOOKUP(VLOOKUP($N421,IMPOSTAZIONI!$E$6:$I$13,5,FALSE),IMPOSTAZIONI!$B$25:$N$32,6,FALSE)))</f>
        <v/>
      </c>
      <c r="BU421" s="20" t="str">
        <f>IF($N421="","",IF(VLOOKUP(VLOOKUP($N421,IMPOSTAZIONI!$E$6:$I$13,5,FALSE),IMPOSTAZIONI!$B$25:$N$32,9,FALSE)=0,"",VLOOKUP(VLOOKUP($N421,IMPOSTAZIONI!$E$6:$I$13,5,FALSE),IMPOSTAZIONI!$B$25:$N$32,9,FALSE)))</f>
        <v/>
      </c>
      <c r="BV421" s="20" t="str">
        <f>IF($N421="","",IF(VLOOKUP(VLOOKUP($N421,IMPOSTAZIONI!$E$6:$I$13,5,FALSE),IMPOSTAZIONI!$B$25:$N$32,12,FALSE)=0,"",VLOOKUP(VLOOKUP($N421,IMPOSTAZIONI!$E$6:$I$13,5,FALSE),IMPOSTAZIONI!$B$25:$N$32,12,FALSE)))</f>
        <v/>
      </c>
      <c r="BW421" s="221" t="str">
        <f t="shared" si="137"/>
        <v/>
      </c>
      <c r="BX421" s="221" t="str">
        <f t="shared" si="144"/>
        <v/>
      </c>
      <c r="BY421" s="221">
        <f t="shared" si="145"/>
        <v>0</v>
      </c>
      <c r="BZ421" s="231">
        <f t="shared" si="146"/>
        <v>0</v>
      </c>
      <c r="CA421" s="246">
        <f t="shared" si="147"/>
        <v>0</v>
      </c>
      <c r="CB421" s="246">
        <f t="shared" si="138"/>
        <v>0</v>
      </c>
      <c r="CC421" s="246" t="str">
        <f t="shared" si="139"/>
        <v/>
      </c>
      <c r="CD421" s="246">
        <f t="shared" si="148"/>
        <v>5</v>
      </c>
      <c r="CE421" s="246">
        <f t="shared" si="140"/>
        <v>0</v>
      </c>
      <c r="CF421" s="276">
        <f t="shared" si="142"/>
        <v>0</v>
      </c>
      <c r="CG421" s="277">
        <f t="shared" si="142"/>
        <v>0</v>
      </c>
      <c r="CH421" s="277">
        <f t="shared" si="142"/>
        <v>0</v>
      </c>
      <c r="CI421" s="278">
        <f t="shared" si="142"/>
        <v>0</v>
      </c>
      <c r="CJ421" s="280">
        <f t="shared" si="141"/>
        <v>0</v>
      </c>
      <c r="CK421" s="232">
        <f t="shared" si="143"/>
        <v>0</v>
      </c>
      <c r="CL421" s="1"/>
    </row>
    <row r="422" spans="1:90" ht="18" customHeight="1">
      <c r="A422" s="1"/>
      <c r="B422" s="1"/>
      <c r="C422" s="216"/>
      <c r="D422" s="287" t="str">
        <f t="shared" si="135"/>
        <v/>
      </c>
      <c r="E422" s="449" t="str">
        <f t="shared" si="136"/>
        <v/>
      </c>
      <c r="F422" s="450"/>
      <c r="G422" s="451"/>
      <c r="H422" s="452"/>
      <c r="I422" s="453"/>
      <c r="J422" s="453"/>
      <c r="K422" s="453"/>
      <c r="L422" s="453"/>
      <c r="M422" s="454"/>
      <c r="N422" s="455"/>
      <c r="O422" s="456"/>
      <c r="P422" s="456"/>
      <c r="Q422" s="456"/>
      <c r="R422" s="456"/>
      <c r="S422" s="456"/>
      <c r="T422" s="456"/>
      <c r="U422" s="456"/>
      <c r="V422" s="456"/>
      <c r="W422" s="456"/>
      <c r="X422" s="456"/>
      <c r="Y422" s="456"/>
      <c r="Z422" s="456"/>
      <c r="AA422" s="456"/>
      <c r="AB422" s="456"/>
      <c r="AC422" s="456"/>
      <c r="AD422" s="456"/>
      <c r="AE422" s="457"/>
      <c r="AF422" s="455"/>
      <c r="AG422" s="456"/>
      <c r="AH422" s="456"/>
      <c r="AI422" s="456"/>
      <c r="AJ422" s="456"/>
      <c r="AK422" s="456"/>
      <c r="AL422" s="456"/>
      <c r="AM422" s="456"/>
      <c r="AN422" s="457"/>
      <c r="AO422" s="455"/>
      <c r="AP422" s="456"/>
      <c r="AQ422" s="456"/>
      <c r="AR422" s="456"/>
      <c r="AS422" s="456"/>
      <c r="AT422" s="456"/>
      <c r="AU422" s="456"/>
      <c r="AV422" s="456"/>
      <c r="AW422" s="456"/>
      <c r="AX422" s="456"/>
      <c r="AY422" s="456"/>
      <c r="AZ422" s="456"/>
      <c r="BA422" s="456"/>
      <c r="BB422" s="456"/>
      <c r="BC422" s="456"/>
      <c r="BD422" s="456"/>
      <c r="BE422" s="456"/>
      <c r="BF422" s="456"/>
      <c r="BG422" s="457"/>
      <c r="BH422" s="458"/>
      <c r="BI422" s="459"/>
      <c r="BJ422" s="459"/>
      <c r="BK422" s="459"/>
      <c r="BL422" s="459"/>
      <c r="BM422" s="460"/>
      <c r="BN422" s="216"/>
      <c r="BO422" s="216"/>
      <c r="BP422" s="1"/>
      <c r="BQ422" s="120">
        <f>IF($F$3="","",IF(N422=$F$3,COUNTIF(BQ$23:BQ421,"&gt;0")+1,0))</f>
        <v>0</v>
      </c>
      <c r="BR422" s="1"/>
      <c r="BS422" s="20" t="str">
        <f>IF($N422="","",IF(VLOOKUP(VLOOKUP($N422,IMPOSTAZIONI!$E$6:$I$13,5,FALSE),IMPOSTAZIONI!$B$25:$N$32,3,FALSE)=0,"",VLOOKUP(VLOOKUP($N422,IMPOSTAZIONI!$E$6:$I$13,5,FALSE),IMPOSTAZIONI!$B$25:$N$32,3,FALSE)))</f>
        <v/>
      </c>
      <c r="BT422" s="20" t="str">
        <f>IF($N422="","",IF(VLOOKUP(VLOOKUP($N422,IMPOSTAZIONI!$E$6:$I$13,5,FALSE),IMPOSTAZIONI!$B$25:$N$32,6,FALSE)=0,"",VLOOKUP(VLOOKUP($N422,IMPOSTAZIONI!$E$6:$I$13,5,FALSE),IMPOSTAZIONI!$B$25:$N$32,6,FALSE)))</f>
        <v/>
      </c>
      <c r="BU422" s="20" t="str">
        <f>IF($N422="","",IF(VLOOKUP(VLOOKUP($N422,IMPOSTAZIONI!$E$6:$I$13,5,FALSE),IMPOSTAZIONI!$B$25:$N$32,9,FALSE)=0,"",VLOOKUP(VLOOKUP($N422,IMPOSTAZIONI!$E$6:$I$13,5,FALSE),IMPOSTAZIONI!$B$25:$N$32,9,FALSE)))</f>
        <v/>
      </c>
      <c r="BV422" s="20" t="str">
        <f>IF($N422="","",IF(VLOOKUP(VLOOKUP($N422,IMPOSTAZIONI!$E$6:$I$13,5,FALSE),IMPOSTAZIONI!$B$25:$N$32,12,FALSE)=0,"",VLOOKUP(VLOOKUP($N422,IMPOSTAZIONI!$E$6:$I$13,5,FALSE),IMPOSTAZIONI!$B$25:$N$32,12,FALSE)))</f>
        <v/>
      </c>
      <c r="BW422" s="221" t="str">
        <f t="shared" si="137"/>
        <v/>
      </c>
      <c r="BX422" s="221" t="str">
        <f t="shared" si="144"/>
        <v/>
      </c>
      <c r="BY422" s="221">
        <f t="shared" si="145"/>
        <v>0</v>
      </c>
      <c r="BZ422" s="231">
        <f t="shared" si="146"/>
        <v>0</v>
      </c>
      <c r="CA422" s="246">
        <f t="shared" si="147"/>
        <v>0</v>
      </c>
      <c r="CB422" s="246">
        <f t="shared" si="138"/>
        <v>0</v>
      </c>
      <c r="CC422" s="246" t="str">
        <f t="shared" si="139"/>
        <v/>
      </c>
      <c r="CD422" s="246">
        <f t="shared" si="148"/>
        <v>5</v>
      </c>
      <c r="CE422" s="246">
        <f t="shared" si="140"/>
        <v>0</v>
      </c>
      <c r="CF422" s="276">
        <f t="shared" si="142"/>
        <v>0</v>
      </c>
      <c r="CG422" s="277">
        <f t="shared" si="142"/>
        <v>0</v>
      </c>
      <c r="CH422" s="277">
        <f t="shared" si="142"/>
        <v>0</v>
      </c>
      <c r="CI422" s="278">
        <f t="shared" si="142"/>
        <v>0</v>
      </c>
      <c r="CJ422" s="280">
        <f t="shared" si="141"/>
        <v>0</v>
      </c>
      <c r="CK422" s="232">
        <f t="shared" si="143"/>
        <v>0</v>
      </c>
      <c r="CL422" s="1"/>
    </row>
    <row r="423" spans="1:90" ht="18" customHeight="1">
      <c r="A423" s="1"/>
      <c r="B423" s="1"/>
      <c r="C423" s="216"/>
      <c r="D423" s="287" t="str">
        <f t="shared" si="135"/>
        <v/>
      </c>
      <c r="E423" s="449" t="str">
        <f t="shared" si="136"/>
        <v/>
      </c>
      <c r="F423" s="450"/>
      <c r="G423" s="451"/>
      <c r="H423" s="452"/>
      <c r="I423" s="453"/>
      <c r="J423" s="453"/>
      <c r="K423" s="453"/>
      <c r="L423" s="453"/>
      <c r="M423" s="454"/>
      <c r="N423" s="455"/>
      <c r="O423" s="456"/>
      <c r="P423" s="456"/>
      <c r="Q423" s="456"/>
      <c r="R423" s="456"/>
      <c r="S423" s="456"/>
      <c r="T423" s="456"/>
      <c r="U423" s="456"/>
      <c r="V423" s="456"/>
      <c r="W423" s="456"/>
      <c r="X423" s="456"/>
      <c r="Y423" s="456"/>
      <c r="Z423" s="456"/>
      <c r="AA423" s="456"/>
      <c r="AB423" s="456"/>
      <c r="AC423" s="456"/>
      <c r="AD423" s="456"/>
      <c r="AE423" s="457"/>
      <c r="AF423" s="455"/>
      <c r="AG423" s="456"/>
      <c r="AH423" s="456"/>
      <c r="AI423" s="456"/>
      <c r="AJ423" s="456"/>
      <c r="AK423" s="456"/>
      <c r="AL423" s="456"/>
      <c r="AM423" s="456"/>
      <c r="AN423" s="457"/>
      <c r="AO423" s="455"/>
      <c r="AP423" s="456"/>
      <c r="AQ423" s="456"/>
      <c r="AR423" s="456"/>
      <c r="AS423" s="456"/>
      <c r="AT423" s="456"/>
      <c r="AU423" s="456"/>
      <c r="AV423" s="456"/>
      <c r="AW423" s="456"/>
      <c r="AX423" s="456"/>
      <c r="AY423" s="456"/>
      <c r="AZ423" s="456"/>
      <c r="BA423" s="456"/>
      <c r="BB423" s="456"/>
      <c r="BC423" s="456"/>
      <c r="BD423" s="456"/>
      <c r="BE423" s="456"/>
      <c r="BF423" s="456"/>
      <c r="BG423" s="457"/>
      <c r="BH423" s="458"/>
      <c r="BI423" s="459"/>
      <c r="BJ423" s="459"/>
      <c r="BK423" s="459"/>
      <c r="BL423" s="459"/>
      <c r="BM423" s="460"/>
      <c r="BN423" s="216"/>
      <c r="BO423" s="216"/>
      <c r="BP423" s="1"/>
      <c r="BQ423" s="120">
        <f>IF($F$3="","",IF(N423=$F$3,COUNTIF(BQ$23:BQ422,"&gt;0")+1,0))</f>
        <v>0</v>
      </c>
      <c r="BR423" s="1"/>
      <c r="BS423" s="20" t="str">
        <f>IF($N423="","",IF(VLOOKUP(VLOOKUP($N423,IMPOSTAZIONI!$E$6:$I$13,5,FALSE),IMPOSTAZIONI!$B$25:$N$32,3,FALSE)=0,"",VLOOKUP(VLOOKUP($N423,IMPOSTAZIONI!$E$6:$I$13,5,FALSE),IMPOSTAZIONI!$B$25:$N$32,3,FALSE)))</f>
        <v/>
      </c>
      <c r="BT423" s="20" t="str">
        <f>IF($N423="","",IF(VLOOKUP(VLOOKUP($N423,IMPOSTAZIONI!$E$6:$I$13,5,FALSE),IMPOSTAZIONI!$B$25:$N$32,6,FALSE)=0,"",VLOOKUP(VLOOKUP($N423,IMPOSTAZIONI!$E$6:$I$13,5,FALSE),IMPOSTAZIONI!$B$25:$N$32,6,FALSE)))</f>
        <v/>
      </c>
      <c r="BU423" s="20" t="str">
        <f>IF($N423="","",IF(VLOOKUP(VLOOKUP($N423,IMPOSTAZIONI!$E$6:$I$13,5,FALSE),IMPOSTAZIONI!$B$25:$N$32,9,FALSE)=0,"",VLOOKUP(VLOOKUP($N423,IMPOSTAZIONI!$E$6:$I$13,5,FALSE),IMPOSTAZIONI!$B$25:$N$32,9,FALSE)))</f>
        <v/>
      </c>
      <c r="BV423" s="20" t="str">
        <f>IF($N423="","",IF(VLOOKUP(VLOOKUP($N423,IMPOSTAZIONI!$E$6:$I$13,5,FALSE),IMPOSTAZIONI!$B$25:$N$32,12,FALSE)=0,"",VLOOKUP(VLOOKUP($N423,IMPOSTAZIONI!$E$6:$I$13,5,FALSE),IMPOSTAZIONI!$B$25:$N$32,12,FALSE)))</f>
        <v/>
      </c>
      <c r="BW423" s="221" t="str">
        <f t="shared" si="137"/>
        <v/>
      </c>
      <c r="BX423" s="221" t="str">
        <f t="shared" si="144"/>
        <v/>
      </c>
      <c r="BY423" s="221">
        <f t="shared" si="145"/>
        <v>0</v>
      </c>
      <c r="BZ423" s="231">
        <f t="shared" si="146"/>
        <v>0</v>
      </c>
      <c r="CA423" s="246">
        <f t="shared" si="147"/>
        <v>0</v>
      </c>
      <c r="CB423" s="246">
        <f t="shared" si="138"/>
        <v>0</v>
      </c>
      <c r="CC423" s="246" t="str">
        <f t="shared" si="139"/>
        <v/>
      </c>
      <c r="CD423" s="246">
        <f t="shared" si="148"/>
        <v>5</v>
      </c>
      <c r="CE423" s="246">
        <f t="shared" si="140"/>
        <v>0</v>
      </c>
      <c r="CF423" s="276">
        <f t="shared" ref="CF423:CI442" si="149">COUNTIF($CE$23:$CE$3022,CONCATENATE($CD423,CF$21))</f>
        <v>0</v>
      </c>
      <c r="CG423" s="277">
        <f t="shared" si="149"/>
        <v>0</v>
      </c>
      <c r="CH423" s="277">
        <f t="shared" si="149"/>
        <v>0</v>
      </c>
      <c r="CI423" s="278">
        <f t="shared" si="149"/>
        <v>0</v>
      </c>
      <c r="CJ423" s="280">
        <f t="shared" si="141"/>
        <v>0</v>
      </c>
      <c r="CK423" s="232">
        <f t="shared" si="143"/>
        <v>0</v>
      </c>
      <c r="CL423" s="1"/>
    </row>
    <row r="424" spans="1:90" ht="18" customHeight="1">
      <c r="A424" s="1"/>
      <c r="B424" s="1"/>
      <c r="C424" s="216"/>
      <c r="D424" s="287" t="str">
        <f t="shared" si="135"/>
        <v/>
      </c>
      <c r="E424" s="449" t="str">
        <f t="shared" si="136"/>
        <v/>
      </c>
      <c r="F424" s="450"/>
      <c r="G424" s="451"/>
      <c r="H424" s="452"/>
      <c r="I424" s="453"/>
      <c r="J424" s="453"/>
      <c r="K424" s="453"/>
      <c r="L424" s="453"/>
      <c r="M424" s="454"/>
      <c r="N424" s="455"/>
      <c r="O424" s="456"/>
      <c r="P424" s="456"/>
      <c r="Q424" s="456"/>
      <c r="R424" s="456"/>
      <c r="S424" s="456"/>
      <c r="T424" s="456"/>
      <c r="U424" s="456"/>
      <c r="V424" s="456"/>
      <c r="W424" s="456"/>
      <c r="X424" s="456"/>
      <c r="Y424" s="456"/>
      <c r="Z424" s="456"/>
      <c r="AA424" s="456"/>
      <c r="AB424" s="456"/>
      <c r="AC424" s="456"/>
      <c r="AD424" s="456"/>
      <c r="AE424" s="457"/>
      <c r="AF424" s="455"/>
      <c r="AG424" s="456"/>
      <c r="AH424" s="456"/>
      <c r="AI424" s="456"/>
      <c r="AJ424" s="456"/>
      <c r="AK424" s="456"/>
      <c r="AL424" s="456"/>
      <c r="AM424" s="456"/>
      <c r="AN424" s="457"/>
      <c r="AO424" s="455"/>
      <c r="AP424" s="456"/>
      <c r="AQ424" s="456"/>
      <c r="AR424" s="456"/>
      <c r="AS424" s="456"/>
      <c r="AT424" s="456"/>
      <c r="AU424" s="456"/>
      <c r="AV424" s="456"/>
      <c r="AW424" s="456"/>
      <c r="AX424" s="456"/>
      <c r="AY424" s="456"/>
      <c r="AZ424" s="456"/>
      <c r="BA424" s="456"/>
      <c r="BB424" s="456"/>
      <c r="BC424" s="456"/>
      <c r="BD424" s="456"/>
      <c r="BE424" s="456"/>
      <c r="BF424" s="456"/>
      <c r="BG424" s="457"/>
      <c r="BH424" s="458"/>
      <c r="BI424" s="459"/>
      <c r="BJ424" s="459"/>
      <c r="BK424" s="459"/>
      <c r="BL424" s="459"/>
      <c r="BM424" s="460"/>
      <c r="BN424" s="216"/>
      <c r="BO424" s="216"/>
      <c r="BP424" s="1"/>
      <c r="BQ424" s="120">
        <f>IF($F$3="","",IF(N424=$F$3,COUNTIF(BQ$23:BQ423,"&gt;0")+1,0))</f>
        <v>0</v>
      </c>
      <c r="BR424" s="1"/>
      <c r="BS424" s="20" t="str">
        <f>IF($N424="","",IF(VLOOKUP(VLOOKUP($N424,IMPOSTAZIONI!$E$6:$I$13,5,FALSE),IMPOSTAZIONI!$B$25:$N$32,3,FALSE)=0,"",VLOOKUP(VLOOKUP($N424,IMPOSTAZIONI!$E$6:$I$13,5,FALSE),IMPOSTAZIONI!$B$25:$N$32,3,FALSE)))</f>
        <v/>
      </c>
      <c r="BT424" s="20" t="str">
        <f>IF($N424="","",IF(VLOOKUP(VLOOKUP($N424,IMPOSTAZIONI!$E$6:$I$13,5,FALSE),IMPOSTAZIONI!$B$25:$N$32,6,FALSE)=0,"",VLOOKUP(VLOOKUP($N424,IMPOSTAZIONI!$E$6:$I$13,5,FALSE),IMPOSTAZIONI!$B$25:$N$32,6,FALSE)))</f>
        <v/>
      </c>
      <c r="BU424" s="20" t="str">
        <f>IF($N424="","",IF(VLOOKUP(VLOOKUP($N424,IMPOSTAZIONI!$E$6:$I$13,5,FALSE),IMPOSTAZIONI!$B$25:$N$32,9,FALSE)=0,"",VLOOKUP(VLOOKUP($N424,IMPOSTAZIONI!$E$6:$I$13,5,FALSE),IMPOSTAZIONI!$B$25:$N$32,9,FALSE)))</f>
        <v/>
      </c>
      <c r="BV424" s="20" t="str">
        <f>IF($N424="","",IF(VLOOKUP(VLOOKUP($N424,IMPOSTAZIONI!$E$6:$I$13,5,FALSE),IMPOSTAZIONI!$B$25:$N$32,12,FALSE)=0,"",VLOOKUP(VLOOKUP($N424,IMPOSTAZIONI!$E$6:$I$13,5,FALSE),IMPOSTAZIONI!$B$25:$N$32,12,FALSE)))</f>
        <v/>
      </c>
      <c r="BW424" s="221" t="str">
        <f t="shared" si="137"/>
        <v/>
      </c>
      <c r="BX424" s="221" t="str">
        <f t="shared" si="144"/>
        <v/>
      </c>
      <c r="BY424" s="221">
        <f t="shared" si="145"/>
        <v>0</v>
      </c>
      <c r="BZ424" s="231">
        <f t="shared" si="146"/>
        <v>0</v>
      </c>
      <c r="CA424" s="246">
        <f t="shared" si="147"/>
        <v>0</v>
      </c>
      <c r="CB424" s="246">
        <f t="shared" si="138"/>
        <v>0</v>
      </c>
      <c r="CC424" s="246" t="str">
        <f t="shared" si="139"/>
        <v/>
      </c>
      <c r="CD424" s="246">
        <f t="shared" si="148"/>
        <v>5</v>
      </c>
      <c r="CE424" s="246">
        <f t="shared" si="140"/>
        <v>0</v>
      </c>
      <c r="CF424" s="276">
        <f t="shared" si="149"/>
        <v>0</v>
      </c>
      <c r="CG424" s="277">
        <f t="shared" si="149"/>
        <v>0</v>
      </c>
      <c r="CH424" s="277">
        <f t="shared" si="149"/>
        <v>0</v>
      </c>
      <c r="CI424" s="278">
        <f t="shared" si="149"/>
        <v>0</v>
      </c>
      <c r="CJ424" s="280">
        <f t="shared" si="141"/>
        <v>0</v>
      </c>
      <c r="CK424" s="232">
        <f t="shared" si="143"/>
        <v>0</v>
      </c>
      <c r="CL424" s="1"/>
    </row>
    <row r="425" spans="1:90" ht="18" customHeight="1">
      <c r="A425" s="1"/>
      <c r="B425" s="1"/>
      <c r="C425" s="216"/>
      <c r="D425" s="287" t="str">
        <f t="shared" si="135"/>
        <v/>
      </c>
      <c r="E425" s="449" t="str">
        <f t="shared" si="136"/>
        <v/>
      </c>
      <c r="F425" s="450"/>
      <c r="G425" s="451"/>
      <c r="H425" s="452"/>
      <c r="I425" s="453"/>
      <c r="J425" s="453"/>
      <c r="K425" s="453"/>
      <c r="L425" s="453"/>
      <c r="M425" s="454"/>
      <c r="N425" s="455"/>
      <c r="O425" s="456"/>
      <c r="P425" s="456"/>
      <c r="Q425" s="456"/>
      <c r="R425" s="456"/>
      <c r="S425" s="456"/>
      <c r="T425" s="456"/>
      <c r="U425" s="456"/>
      <c r="V425" s="456"/>
      <c r="W425" s="456"/>
      <c r="X425" s="456"/>
      <c r="Y425" s="456"/>
      <c r="Z425" s="456"/>
      <c r="AA425" s="456"/>
      <c r="AB425" s="456"/>
      <c r="AC425" s="456"/>
      <c r="AD425" s="456"/>
      <c r="AE425" s="457"/>
      <c r="AF425" s="455"/>
      <c r="AG425" s="456"/>
      <c r="AH425" s="456"/>
      <c r="AI425" s="456"/>
      <c r="AJ425" s="456"/>
      <c r="AK425" s="456"/>
      <c r="AL425" s="456"/>
      <c r="AM425" s="456"/>
      <c r="AN425" s="457"/>
      <c r="AO425" s="455"/>
      <c r="AP425" s="456"/>
      <c r="AQ425" s="456"/>
      <c r="AR425" s="456"/>
      <c r="AS425" s="456"/>
      <c r="AT425" s="456"/>
      <c r="AU425" s="456"/>
      <c r="AV425" s="456"/>
      <c r="AW425" s="456"/>
      <c r="AX425" s="456"/>
      <c r="AY425" s="456"/>
      <c r="AZ425" s="456"/>
      <c r="BA425" s="456"/>
      <c r="BB425" s="456"/>
      <c r="BC425" s="456"/>
      <c r="BD425" s="456"/>
      <c r="BE425" s="456"/>
      <c r="BF425" s="456"/>
      <c r="BG425" s="457"/>
      <c r="BH425" s="458"/>
      <c r="BI425" s="459"/>
      <c r="BJ425" s="459"/>
      <c r="BK425" s="459"/>
      <c r="BL425" s="459"/>
      <c r="BM425" s="460"/>
      <c r="BN425" s="216"/>
      <c r="BO425" s="216"/>
      <c r="BP425" s="1"/>
      <c r="BQ425" s="120">
        <f>IF($F$3="","",IF(N425=$F$3,COUNTIF(BQ$23:BQ424,"&gt;0")+1,0))</f>
        <v>0</v>
      </c>
      <c r="BR425" s="1"/>
      <c r="BS425" s="20" t="str">
        <f>IF($N425="","",IF(VLOOKUP(VLOOKUP($N425,IMPOSTAZIONI!$E$6:$I$13,5,FALSE),IMPOSTAZIONI!$B$25:$N$32,3,FALSE)=0,"",VLOOKUP(VLOOKUP($N425,IMPOSTAZIONI!$E$6:$I$13,5,FALSE),IMPOSTAZIONI!$B$25:$N$32,3,FALSE)))</f>
        <v/>
      </c>
      <c r="BT425" s="20" t="str">
        <f>IF($N425="","",IF(VLOOKUP(VLOOKUP($N425,IMPOSTAZIONI!$E$6:$I$13,5,FALSE),IMPOSTAZIONI!$B$25:$N$32,6,FALSE)=0,"",VLOOKUP(VLOOKUP($N425,IMPOSTAZIONI!$E$6:$I$13,5,FALSE),IMPOSTAZIONI!$B$25:$N$32,6,FALSE)))</f>
        <v/>
      </c>
      <c r="BU425" s="20" t="str">
        <f>IF($N425="","",IF(VLOOKUP(VLOOKUP($N425,IMPOSTAZIONI!$E$6:$I$13,5,FALSE),IMPOSTAZIONI!$B$25:$N$32,9,FALSE)=0,"",VLOOKUP(VLOOKUP($N425,IMPOSTAZIONI!$E$6:$I$13,5,FALSE),IMPOSTAZIONI!$B$25:$N$32,9,FALSE)))</f>
        <v/>
      </c>
      <c r="BV425" s="20" t="str">
        <f>IF($N425="","",IF(VLOOKUP(VLOOKUP($N425,IMPOSTAZIONI!$E$6:$I$13,5,FALSE),IMPOSTAZIONI!$B$25:$N$32,12,FALSE)=0,"",VLOOKUP(VLOOKUP($N425,IMPOSTAZIONI!$E$6:$I$13,5,FALSE),IMPOSTAZIONI!$B$25:$N$32,12,FALSE)))</f>
        <v/>
      </c>
      <c r="BW425" s="221" t="str">
        <f t="shared" si="137"/>
        <v/>
      </c>
      <c r="BX425" s="221" t="str">
        <f t="shared" si="144"/>
        <v/>
      </c>
      <c r="BY425" s="221">
        <f t="shared" si="145"/>
        <v>0</v>
      </c>
      <c r="BZ425" s="231">
        <f t="shared" si="146"/>
        <v>0</v>
      </c>
      <c r="CA425" s="246">
        <f t="shared" si="147"/>
        <v>0</v>
      </c>
      <c r="CB425" s="246">
        <f t="shared" si="138"/>
        <v>0</v>
      </c>
      <c r="CC425" s="246" t="str">
        <f t="shared" si="139"/>
        <v/>
      </c>
      <c r="CD425" s="246">
        <f t="shared" si="148"/>
        <v>5</v>
      </c>
      <c r="CE425" s="246">
        <f t="shared" si="140"/>
        <v>0</v>
      </c>
      <c r="CF425" s="276">
        <f t="shared" si="149"/>
        <v>0</v>
      </c>
      <c r="CG425" s="277">
        <f t="shared" si="149"/>
        <v>0</v>
      </c>
      <c r="CH425" s="277">
        <f t="shared" si="149"/>
        <v>0</v>
      </c>
      <c r="CI425" s="278">
        <f t="shared" si="149"/>
        <v>0</v>
      </c>
      <c r="CJ425" s="280">
        <f t="shared" si="141"/>
        <v>0</v>
      </c>
      <c r="CK425" s="232">
        <f t="shared" si="143"/>
        <v>0</v>
      </c>
      <c r="CL425" s="1"/>
    </row>
    <row r="426" spans="1:90" ht="18" customHeight="1">
      <c r="A426" s="1"/>
      <c r="B426" s="1"/>
      <c r="C426" s="216"/>
      <c r="D426" s="287" t="str">
        <f t="shared" si="135"/>
        <v/>
      </c>
      <c r="E426" s="449" t="str">
        <f t="shared" si="136"/>
        <v/>
      </c>
      <c r="F426" s="450"/>
      <c r="G426" s="451"/>
      <c r="H426" s="452"/>
      <c r="I426" s="453"/>
      <c r="J426" s="453"/>
      <c r="K426" s="453"/>
      <c r="L426" s="453"/>
      <c r="M426" s="454"/>
      <c r="N426" s="455"/>
      <c r="O426" s="456"/>
      <c r="P426" s="456"/>
      <c r="Q426" s="456"/>
      <c r="R426" s="456"/>
      <c r="S426" s="456"/>
      <c r="T426" s="456"/>
      <c r="U426" s="456"/>
      <c r="V426" s="456"/>
      <c r="W426" s="456"/>
      <c r="X426" s="456"/>
      <c r="Y426" s="456"/>
      <c r="Z426" s="456"/>
      <c r="AA426" s="456"/>
      <c r="AB426" s="456"/>
      <c r="AC426" s="456"/>
      <c r="AD426" s="456"/>
      <c r="AE426" s="457"/>
      <c r="AF426" s="455"/>
      <c r="AG426" s="456"/>
      <c r="AH426" s="456"/>
      <c r="AI426" s="456"/>
      <c r="AJ426" s="456"/>
      <c r="AK426" s="456"/>
      <c r="AL426" s="456"/>
      <c r="AM426" s="456"/>
      <c r="AN426" s="457"/>
      <c r="AO426" s="455"/>
      <c r="AP426" s="456"/>
      <c r="AQ426" s="456"/>
      <c r="AR426" s="456"/>
      <c r="AS426" s="456"/>
      <c r="AT426" s="456"/>
      <c r="AU426" s="456"/>
      <c r="AV426" s="456"/>
      <c r="AW426" s="456"/>
      <c r="AX426" s="456"/>
      <c r="AY426" s="456"/>
      <c r="AZ426" s="456"/>
      <c r="BA426" s="456"/>
      <c r="BB426" s="456"/>
      <c r="BC426" s="456"/>
      <c r="BD426" s="456"/>
      <c r="BE426" s="456"/>
      <c r="BF426" s="456"/>
      <c r="BG426" s="457"/>
      <c r="BH426" s="458"/>
      <c r="BI426" s="459"/>
      <c r="BJ426" s="459"/>
      <c r="BK426" s="459"/>
      <c r="BL426" s="459"/>
      <c r="BM426" s="460"/>
      <c r="BN426" s="216"/>
      <c r="BO426" s="216"/>
      <c r="BP426" s="1"/>
      <c r="BQ426" s="120">
        <f>IF($F$3="","",IF(N426=$F$3,COUNTIF(BQ$23:BQ425,"&gt;0")+1,0))</f>
        <v>0</v>
      </c>
      <c r="BR426" s="1"/>
      <c r="BS426" s="20" t="str">
        <f>IF($N426="","",IF(VLOOKUP(VLOOKUP($N426,IMPOSTAZIONI!$E$6:$I$13,5,FALSE),IMPOSTAZIONI!$B$25:$N$32,3,FALSE)=0,"",VLOOKUP(VLOOKUP($N426,IMPOSTAZIONI!$E$6:$I$13,5,FALSE),IMPOSTAZIONI!$B$25:$N$32,3,FALSE)))</f>
        <v/>
      </c>
      <c r="BT426" s="20" t="str">
        <f>IF($N426="","",IF(VLOOKUP(VLOOKUP($N426,IMPOSTAZIONI!$E$6:$I$13,5,FALSE),IMPOSTAZIONI!$B$25:$N$32,6,FALSE)=0,"",VLOOKUP(VLOOKUP($N426,IMPOSTAZIONI!$E$6:$I$13,5,FALSE),IMPOSTAZIONI!$B$25:$N$32,6,FALSE)))</f>
        <v/>
      </c>
      <c r="BU426" s="20" t="str">
        <f>IF($N426="","",IF(VLOOKUP(VLOOKUP($N426,IMPOSTAZIONI!$E$6:$I$13,5,FALSE),IMPOSTAZIONI!$B$25:$N$32,9,FALSE)=0,"",VLOOKUP(VLOOKUP($N426,IMPOSTAZIONI!$E$6:$I$13,5,FALSE),IMPOSTAZIONI!$B$25:$N$32,9,FALSE)))</f>
        <v/>
      </c>
      <c r="BV426" s="20" t="str">
        <f>IF($N426="","",IF(VLOOKUP(VLOOKUP($N426,IMPOSTAZIONI!$E$6:$I$13,5,FALSE),IMPOSTAZIONI!$B$25:$N$32,12,FALSE)=0,"",VLOOKUP(VLOOKUP($N426,IMPOSTAZIONI!$E$6:$I$13,5,FALSE),IMPOSTAZIONI!$B$25:$N$32,12,FALSE)))</f>
        <v/>
      </c>
      <c r="BW426" s="221" t="str">
        <f t="shared" si="137"/>
        <v/>
      </c>
      <c r="BX426" s="221" t="str">
        <f t="shared" si="144"/>
        <v/>
      </c>
      <c r="BY426" s="221">
        <f t="shared" si="145"/>
        <v>0</v>
      </c>
      <c r="BZ426" s="231">
        <f t="shared" si="146"/>
        <v>0</v>
      </c>
      <c r="CA426" s="246">
        <f t="shared" si="147"/>
        <v>0</v>
      </c>
      <c r="CB426" s="246">
        <f t="shared" si="138"/>
        <v>0</v>
      </c>
      <c r="CC426" s="246" t="str">
        <f t="shared" si="139"/>
        <v/>
      </c>
      <c r="CD426" s="246">
        <f t="shared" si="148"/>
        <v>5</v>
      </c>
      <c r="CE426" s="246">
        <f t="shared" si="140"/>
        <v>0</v>
      </c>
      <c r="CF426" s="276">
        <f t="shared" si="149"/>
        <v>0</v>
      </c>
      <c r="CG426" s="277">
        <f t="shared" si="149"/>
        <v>0</v>
      </c>
      <c r="CH426" s="277">
        <f t="shared" si="149"/>
        <v>0</v>
      </c>
      <c r="CI426" s="278">
        <f t="shared" si="149"/>
        <v>0</v>
      </c>
      <c r="CJ426" s="280">
        <f t="shared" si="141"/>
        <v>0</v>
      </c>
      <c r="CK426" s="232">
        <f t="shared" si="143"/>
        <v>0</v>
      </c>
      <c r="CL426" s="1"/>
    </row>
    <row r="427" spans="1:90" ht="18" customHeight="1">
      <c r="A427" s="1"/>
      <c r="B427" s="1"/>
      <c r="C427" s="216"/>
      <c r="D427" s="287" t="str">
        <f t="shared" si="135"/>
        <v/>
      </c>
      <c r="E427" s="449" t="str">
        <f t="shared" si="136"/>
        <v/>
      </c>
      <c r="F427" s="450"/>
      <c r="G427" s="451"/>
      <c r="H427" s="452"/>
      <c r="I427" s="453"/>
      <c r="J427" s="453"/>
      <c r="K427" s="453"/>
      <c r="L427" s="453"/>
      <c r="M427" s="454"/>
      <c r="N427" s="455"/>
      <c r="O427" s="456"/>
      <c r="P427" s="456"/>
      <c r="Q427" s="456"/>
      <c r="R427" s="456"/>
      <c r="S427" s="456"/>
      <c r="T427" s="456"/>
      <c r="U427" s="456"/>
      <c r="V427" s="456"/>
      <c r="W427" s="456"/>
      <c r="X427" s="456"/>
      <c r="Y427" s="456"/>
      <c r="Z427" s="456"/>
      <c r="AA427" s="456"/>
      <c r="AB427" s="456"/>
      <c r="AC427" s="456"/>
      <c r="AD427" s="456"/>
      <c r="AE427" s="457"/>
      <c r="AF427" s="455"/>
      <c r="AG427" s="456"/>
      <c r="AH427" s="456"/>
      <c r="AI427" s="456"/>
      <c r="AJ427" s="456"/>
      <c r="AK427" s="456"/>
      <c r="AL427" s="456"/>
      <c r="AM427" s="456"/>
      <c r="AN427" s="457"/>
      <c r="AO427" s="455"/>
      <c r="AP427" s="456"/>
      <c r="AQ427" s="456"/>
      <c r="AR427" s="456"/>
      <c r="AS427" s="456"/>
      <c r="AT427" s="456"/>
      <c r="AU427" s="456"/>
      <c r="AV427" s="456"/>
      <c r="AW427" s="456"/>
      <c r="AX427" s="456"/>
      <c r="AY427" s="456"/>
      <c r="AZ427" s="456"/>
      <c r="BA427" s="456"/>
      <c r="BB427" s="456"/>
      <c r="BC427" s="456"/>
      <c r="BD427" s="456"/>
      <c r="BE427" s="456"/>
      <c r="BF427" s="456"/>
      <c r="BG427" s="457"/>
      <c r="BH427" s="458"/>
      <c r="BI427" s="459"/>
      <c r="BJ427" s="459"/>
      <c r="BK427" s="459"/>
      <c r="BL427" s="459"/>
      <c r="BM427" s="460"/>
      <c r="BN427" s="216"/>
      <c r="BO427" s="216"/>
      <c r="BP427" s="1"/>
      <c r="BQ427" s="120">
        <f>IF($F$3="","",IF(N427=$F$3,COUNTIF(BQ$23:BQ426,"&gt;0")+1,0))</f>
        <v>0</v>
      </c>
      <c r="BR427" s="1"/>
      <c r="BS427" s="20" t="str">
        <f>IF($N427="","",IF(VLOOKUP(VLOOKUP($N427,IMPOSTAZIONI!$E$6:$I$13,5,FALSE),IMPOSTAZIONI!$B$25:$N$32,3,FALSE)=0,"",VLOOKUP(VLOOKUP($N427,IMPOSTAZIONI!$E$6:$I$13,5,FALSE),IMPOSTAZIONI!$B$25:$N$32,3,FALSE)))</f>
        <v/>
      </c>
      <c r="BT427" s="20" t="str">
        <f>IF($N427="","",IF(VLOOKUP(VLOOKUP($N427,IMPOSTAZIONI!$E$6:$I$13,5,FALSE),IMPOSTAZIONI!$B$25:$N$32,6,FALSE)=0,"",VLOOKUP(VLOOKUP($N427,IMPOSTAZIONI!$E$6:$I$13,5,FALSE),IMPOSTAZIONI!$B$25:$N$32,6,FALSE)))</f>
        <v/>
      </c>
      <c r="BU427" s="20" t="str">
        <f>IF($N427="","",IF(VLOOKUP(VLOOKUP($N427,IMPOSTAZIONI!$E$6:$I$13,5,FALSE),IMPOSTAZIONI!$B$25:$N$32,9,FALSE)=0,"",VLOOKUP(VLOOKUP($N427,IMPOSTAZIONI!$E$6:$I$13,5,FALSE),IMPOSTAZIONI!$B$25:$N$32,9,FALSE)))</f>
        <v/>
      </c>
      <c r="BV427" s="20" t="str">
        <f>IF($N427="","",IF(VLOOKUP(VLOOKUP($N427,IMPOSTAZIONI!$E$6:$I$13,5,FALSE),IMPOSTAZIONI!$B$25:$N$32,12,FALSE)=0,"",VLOOKUP(VLOOKUP($N427,IMPOSTAZIONI!$E$6:$I$13,5,FALSE),IMPOSTAZIONI!$B$25:$N$32,12,FALSE)))</f>
        <v/>
      </c>
      <c r="BW427" s="221" t="str">
        <f t="shared" si="137"/>
        <v/>
      </c>
      <c r="BX427" s="221" t="str">
        <f t="shared" si="144"/>
        <v/>
      </c>
      <c r="BY427" s="221">
        <f t="shared" si="145"/>
        <v>0</v>
      </c>
      <c r="BZ427" s="231">
        <f t="shared" si="146"/>
        <v>0</v>
      </c>
      <c r="CA427" s="246">
        <f t="shared" si="147"/>
        <v>0</v>
      </c>
      <c r="CB427" s="246">
        <f t="shared" si="138"/>
        <v>0</v>
      </c>
      <c r="CC427" s="246" t="str">
        <f t="shared" si="139"/>
        <v/>
      </c>
      <c r="CD427" s="246">
        <f t="shared" si="148"/>
        <v>5</v>
      </c>
      <c r="CE427" s="246">
        <f t="shared" si="140"/>
        <v>0</v>
      </c>
      <c r="CF427" s="276">
        <f t="shared" si="149"/>
        <v>0</v>
      </c>
      <c r="CG427" s="277">
        <f t="shared" si="149"/>
        <v>0</v>
      </c>
      <c r="CH427" s="277">
        <f t="shared" si="149"/>
        <v>0</v>
      </c>
      <c r="CI427" s="278">
        <f t="shared" si="149"/>
        <v>0</v>
      </c>
      <c r="CJ427" s="280">
        <f t="shared" si="141"/>
        <v>0</v>
      </c>
      <c r="CK427" s="232">
        <f t="shared" si="143"/>
        <v>0</v>
      </c>
      <c r="CL427" s="1"/>
    </row>
    <row r="428" spans="1:90" ht="18" customHeight="1">
      <c r="A428" s="1"/>
      <c r="B428" s="1"/>
      <c r="C428" s="216"/>
      <c r="D428" s="287" t="str">
        <f t="shared" si="135"/>
        <v/>
      </c>
      <c r="E428" s="449" t="str">
        <f t="shared" si="136"/>
        <v/>
      </c>
      <c r="F428" s="450"/>
      <c r="G428" s="451"/>
      <c r="H428" s="452"/>
      <c r="I428" s="453"/>
      <c r="J428" s="453"/>
      <c r="K428" s="453"/>
      <c r="L428" s="453"/>
      <c r="M428" s="454"/>
      <c r="N428" s="455"/>
      <c r="O428" s="456"/>
      <c r="P428" s="456"/>
      <c r="Q428" s="456"/>
      <c r="R428" s="456"/>
      <c r="S428" s="456"/>
      <c r="T428" s="456"/>
      <c r="U428" s="456"/>
      <c r="V428" s="456"/>
      <c r="W428" s="456"/>
      <c r="X428" s="456"/>
      <c r="Y428" s="456"/>
      <c r="Z428" s="456"/>
      <c r="AA428" s="456"/>
      <c r="AB428" s="456"/>
      <c r="AC428" s="456"/>
      <c r="AD428" s="456"/>
      <c r="AE428" s="457"/>
      <c r="AF428" s="455"/>
      <c r="AG428" s="456"/>
      <c r="AH428" s="456"/>
      <c r="AI428" s="456"/>
      <c r="AJ428" s="456"/>
      <c r="AK428" s="456"/>
      <c r="AL428" s="456"/>
      <c r="AM428" s="456"/>
      <c r="AN428" s="457"/>
      <c r="AO428" s="455"/>
      <c r="AP428" s="456"/>
      <c r="AQ428" s="456"/>
      <c r="AR428" s="456"/>
      <c r="AS428" s="456"/>
      <c r="AT428" s="456"/>
      <c r="AU428" s="456"/>
      <c r="AV428" s="456"/>
      <c r="AW428" s="456"/>
      <c r="AX428" s="456"/>
      <c r="AY428" s="456"/>
      <c r="AZ428" s="456"/>
      <c r="BA428" s="456"/>
      <c r="BB428" s="456"/>
      <c r="BC428" s="456"/>
      <c r="BD428" s="456"/>
      <c r="BE428" s="456"/>
      <c r="BF428" s="456"/>
      <c r="BG428" s="457"/>
      <c r="BH428" s="458"/>
      <c r="BI428" s="459"/>
      <c r="BJ428" s="459"/>
      <c r="BK428" s="459"/>
      <c r="BL428" s="459"/>
      <c r="BM428" s="460"/>
      <c r="BN428" s="216"/>
      <c r="BO428" s="216"/>
      <c r="BP428" s="1"/>
      <c r="BQ428" s="120">
        <f>IF($F$3="","",IF(N428=$F$3,COUNTIF(BQ$23:BQ427,"&gt;0")+1,0))</f>
        <v>0</v>
      </c>
      <c r="BR428" s="1"/>
      <c r="BS428" s="20" t="str">
        <f>IF($N428="","",IF(VLOOKUP(VLOOKUP($N428,IMPOSTAZIONI!$E$6:$I$13,5,FALSE),IMPOSTAZIONI!$B$25:$N$32,3,FALSE)=0,"",VLOOKUP(VLOOKUP($N428,IMPOSTAZIONI!$E$6:$I$13,5,FALSE),IMPOSTAZIONI!$B$25:$N$32,3,FALSE)))</f>
        <v/>
      </c>
      <c r="BT428" s="20" t="str">
        <f>IF($N428="","",IF(VLOOKUP(VLOOKUP($N428,IMPOSTAZIONI!$E$6:$I$13,5,FALSE),IMPOSTAZIONI!$B$25:$N$32,6,FALSE)=0,"",VLOOKUP(VLOOKUP($N428,IMPOSTAZIONI!$E$6:$I$13,5,FALSE),IMPOSTAZIONI!$B$25:$N$32,6,FALSE)))</f>
        <v/>
      </c>
      <c r="BU428" s="20" t="str">
        <f>IF($N428="","",IF(VLOOKUP(VLOOKUP($N428,IMPOSTAZIONI!$E$6:$I$13,5,FALSE),IMPOSTAZIONI!$B$25:$N$32,9,FALSE)=0,"",VLOOKUP(VLOOKUP($N428,IMPOSTAZIONI!$E$6:$I$13,5,FALSE),IMPOSTAZIONI!$B$25:$N$32,9,FALSE)))</f>
        <v/>
      </c>
      <c r="BV428" s="20" t="str">
        <f>IF($N428="","",IF(VLOOKUP(VLOOKUP($N428,IMPOSTAZIONI!$E$6:$I$13,5,FALSE),IMPOSTAZIONI!$B$25:$N$32,12,FALSE)=0,"",VLOOKUP(VLOOKUP($N428,IMPOSTAZIONI!$E$6:$I$13,5,FALSE),IMPOSTAZIONI!$B$25:$N$32,12,FALSE)))</f>
        <v/>
      </c>
      <c r="BW428" s="221" t="str">
        <f t="shared" si="137"/>
        <v/>
      </c>
      <c r="BX428" s="221" t="str">
        <f t="shared" si="144"/>
        <v/>
      </c>
      <c r="BY428" s="221">
        <f t="shared" si="145"/>
        <v>0</v>
      </c>
      <c r="BZ428" s="231">
        <f t="shared" si="146"/>
        <v>0</v>
      </c>
      <c r="CA428" s="246">
        <f t="shared" si="147"/>
        <v>0</v>
      </c>
      <c r="CB428" s="246">
        <f t="shared" si="138"/>
        <v>0</v>
      </c>
      <c r="CC428" s="246" t="str">
        <f t="shared" si="139"/>
        <v/>
      </c>
      <c r="CD428" s="246">
        <f t="shared" si="148"/>
        <v>5</v>
      </c>
      <c r="CE428" s="246">
        <f t="shared" si="140"/>
        <v>0</v>
      </c>
      <c r="CF428" s="276">
        <f t="shared" si="149"/>
        <v>0</v>
      </c>
      <c r="CG428" s="277">
        <f t="shared" si="149"/>
        <v>0</v>
      </c>
      <c r="CH428" s="277">
        <f t="shared" si="149"/>
        <v>0</v>
      </c>
      <c r="CI428" s="278">
        <f t="shared" si="149"/>
        <v>0</v>
      </c>
      <c r="CJ428" s="280">
        <f t="shared" si="141"/>
        <v>0</v>
      </c>
      <c r="CK428" s="232">
        <f t="shared" si="143"/>
        <v>0</v>
      </c>
      <c r="CL428" s="1"/>
    </row>
    <row r="429" spans="1:90" ht="18" customHeight="1">
      <c r="A429" s="1"/>
      <c r="B429" s="1"/>
      <c r="C429" s="216"/>
      <c r="D429" s="287" t="str">
        <f t="shared" si="135"/>
        <v/>
      </c>
      <c r="E429" s="449" t="str">
        <f t="shared" si="136"/>
        <v/>
      </c>
      <c r="F429" s="450"/>
      <c r="G429" s="451"/>
      <c r="H429" s="452"/>
      <c r="I429" s="453"/>
      <c r="J429" s="453"/>
      <c r="K429" s="453"/>
      <c r="L429" s="453"/>
      <c r="M429" s="454"/>
      <c r="N429" s="455"/>
      <c r="O429" s="456"/>
      <c r="P429" s="456"/>
      <c r="Q429" s="456"/>
      <c r="R429" s="456"/>
      <c r="S429" s="456"/>
      <c r="T429" s="456"/>
      <c r="U429" s="456"/>
      <c r="V429" s="456"/>
      <c r="W429" s="456"/>
      <c r="X429" s="456"/>
      <c r="Y429" s="456"/>
      <c r="Z429" s="456"/>
      <c r="AA429" s="456"/>
      <c r="AB429" s="456"/>
      <c r="AC429" s="456"/>
      <c r="AD429" s="456"/>
      <c r="AE429" s="457"/>
      <c r="AF429" s="455"/>
      <c r="AG429" s="456"/>
      <c r="AH429" s="456"/>
      <c r="AI429" s="456"/>
      <c r="AJ429" s="456"/>
      <c r="AK429" s="456"/>
      <c r="AL429" s="456"/>
      <c r="AM429" s="456"/>
      <c r="AN429" s="457"/>
      <c r="AO429" s="455"/>
      <c r="AP429" s="456"/>
      <c r="AQ429" s="456"/>
      <c r="AR429" s="456"/>
      <c r="AS429" s="456"/>
      <c r="AT429" s="456"/>
      <c r="AU429" s="456"/>
      <c r="AV429" s="456"/>
      <c r="AW429" s="456"/>
      <c r="AX429" s="456"/>
      <c r="AY429" s="456"/>
      <c r="AZ429" s="456"/>
      <c r="BA429" s="456"/>
      <c r="BB429" s="456"/>
      <c r="BC429" s="456"/>
      <c r="BD429" s="456"/>
      <c r="BE429" s="456"/>
      <c r="BF429" s="456"/>
      <c r="BG429" s="457"/>
      <c r="BH429" s="458"/>
      <c r="BI429" s="459"/>
      <c r="BJ429" s="459"/>
      <c r="BK429" s="459"/>
      <c r="BL429" s="459"/>
      <c r="BM429" s="460"/>
      <c r="BN429" s="216"/>
      <c r="BO429" s="216"/>
      <c r="BP429" s="1"/>
      <c r="BQ429" s="120">
        <f>IF($F$3="","",IF(N429=$F$3,COUNTIF(BQ$23:BQ428,"&gt;0")+1,0))</f>
        <v>0</v>
      </c>
      <c r="BR429" s="1"/>
      <c r="BS429" s="20" t="str">
        <f>IF($N429="","",IF(VLOOKUP(VLOOKUP($N429,IMPOSTAZIONI!$E$6:$I$13,5,FALSE),IMPOSTAZIONI!$B$25:$N$32,3,FALSE)=0,"",VLOOKUP(VLOOKUP($N429,IMPOSTAZIONI!$E$6:$I$13,5,FALSE),IMPOSTAZIONI!$B$25:$N$32,3,FALSE)))</f>
        <v/>
      </c>
      <c r="BT429" s="20" t="str">
        <f>IF($N429="","",IF(VLOOKUP(VLOOKUP($N429,IMPOSTAZIONI!$E$6:$I$13,5,FALSE),IMPOSTAZIONI!$B$25:$N$32,6,FALSE)=0,"",VLOOKUP(VLOOKUP($N429,IMPOSTAZIONI!$E$6:$I$13,5,FALSE),IMPOSTAZIONI!$B$25:$N$32,6,FALSE)))</f>
        <v/>
      </c>
      <c r="BU429" s="20" t="str">
        <f>IF($N429="","",IF(VLOOKUP(VLOOKUP($N429,IMPOSTAZIONI!$E$6:$I$13,5,FALSE),IMPOSTAZIONI!$B$25:$N$32,9,FALSE)=0,"",VLOOKUP(VLOOKUP($N429,IMPOSTAZIONI!$E$6:$I$13,5,FALSE),IMPOSTAZIONI!$B$25:$N$32,9,FALSE)))</f>
        <v/>
      </c>
      <c r="BV429" s="20" t="str">
        <f>IF($N429="","",IF(VLOOKUP(VLOOKUP($N429,IMPOSTAZIONI!$E$6:$I$13,5,FALSE),IMPOSTAZIONI!$B$25:$N$32,12,FALSE)=0,"",VLOOKUP(VLOOKUP($N429,IMPOSTAZIONI!$E$6:$I$13,5,FALSE),IMPOSTAZIONI!$B$25:$N$32,12,FALSE)))</f>
        <v/>
      </c>
      <c r="BW429" s="221" t="str">
        <f t="shared" si="137"/>
        <v/>
      </c>
      <c r="BX429" s="221" t="str">
        <f t="shared" si="144"/>
        <v/>
      </c>
      <c r="BY429" s="221">
        <f t="shared" si="145"/>
        <v>0</v>
      </c>
      <c r="BZ429" s="231">
        <f t="shared" si="146"/>
        <v>0</v>
      </c>
      <c r="CA429" s="246">
        <f t="shared" si="147"/>
        <v>0</v>
      </c>
      <c r="CB429" s="246">
        <f t="shared" si="138"/>
        <v>0</v>
      </c>
      <c r="CC429" s="246" t="str">
        <f t="shared" si="139"/>
        <v/>
      </c>
      <c r="CD429" s="246">
        <f t="shared" si="148"/>
        <v>5</v>
      </c>
      <c r="CE429" s="246">
        <f t="shared" si="140"/>
        <v>0</v>
      </c>
      <c r="CF429" s="276">
        <f t="shared" si="149"/>
        <v>0</v>
      </c>
      <c r="CG429" s="277">
        <f t="shared" si="149"/>
        <v>0</v>
      </c>
      <c r="CH429" s="277">
        <f t="shared" si="149"/>
        <v>0</v>
      </c>
      <c r="CI429" s="278">
        <f t="shared" si="149"/>
        <v>0</v>
      </c>
      <c r="CJ429" s="280">
        <f t="shared" si="141"/>
        <v>0</v>
      </c>
      <c r="CK429" s="232">
        <f t="shared" si="143"/>
        <v>0</v>
      </c>
      <c r="CL429" s="1"/>
    </row>
    <row r="430" spans="1:90" ht="18" customHeight="1">
      <c r="A430" s="1"/>
      <c r="B430" s="1"/>
      <c r="C430" s="216"/>
      <c r="D430" s="287" t="str">
        <f t="shared" si="135"/>
        <v/>
      </c>
      <c r="E430" s="449" t="str">
        <f t="shared" si="136"/>
        <v/>
      </c>
      <c r="F430" s="450"/>
      <c r="G430" s="451"/>
      <c r="H430" s="452"/>
      <c r="I430" s="453"/>
      <c r="J430" s="453"/>
      <c r="K430" s="453"/>
      <c r="L430" s="453"/>
      <c r="M430" s="454"/>
      <c r="N430" s="455"/>
      <c r="O430" s="456"/>
      <c r="P430" s="456"/>
      <c r="Q430" s="456"/>
      <c r="R430" s="456"/>
      <c r="S430" s="456"/>
      <c r="T430" s="456"/>
      <c r="U430" s="456"/>
      <c r="V430" s="456"/>
      <c r="W430" s="456"/>
      <c r="X430" s="456"/>
      <c r="Y430" s="456"/>
      <c r="Z430" s="456"/>
      <c r="AA430" s="456"/>
      <c r="AB430" s="456"/>
      <c r="AC430" s="456"/>
      <c r="AD430" s="456"/>
      <c r="AE430" s="457"/>
      <c r="AF430" s="455"/>
      <c r="AG430" s="456"/>
      <c r="AH430" s="456"/>
      <c r="AI430" s="456"/>
      <c r="AJ430" s="456"/>
      <c r="AK430" s="456"/>
      <c r="AL430" s="456"/>
      <c r="AM430" s="456"/>
      <c r="AN430" s="457"/>
      <c r="AO430" s="455"/>
      <c r="AP430" s="456"/>
      <c r="AQ430" s="456"/>
      <c r="AR430" s="456"/>
      <c r="AS430" s="456"/>
      <c r="AT430" s="456"/>
      <c r="AU430" s="456"/>
      <c r="AV430" s="456"/>
      <c r="AW430" s="456"/>
      <c r="AX430" s="456"/>
      <c r="AY430" s="456"/>
      <c r="AZ430" s="456"/>
      <c r="BA430" s="456"/>
      <c r="BB430" s="456"/>
      <c r="BC430" s="456"/>
      <c r="BD430" s="456"/>
      <c r="BE430" s="456"/>
      <c r="BF430" s="456"/>
      <c r="BG430" s="457"/>
      <c r="BH430" s="458"/>
      <c r="BI430" s="459"/>
      <c r="BJ430" s="459"/>
      <c r="BK430" s="459"/>
      <c r="BL430" s="459"/>
      <c r="BM430" s="460"/>
      <c r="BN430" s="216"/>
      <c r="BO430" s="216"/>
      <c r="BP430" s="1"/>
      <c r="BQ430" s="120">
        <f>IF($F$3="","",IF(N430=$F$3,COUNTIF(BQ$23:BQ429,"&gt;0")+1,0))</f>
        <v>0</v>
      </c>
      <c r="BR430" s="1"/>
      <c r="BS430" s="20" t="str">
        <f>IF($N430="","",IF(VLOOKUP(VLOOKUP($N430,IMPOSTAZIONI!$E$6:$I$13,5,FALSE),IMPOSTAZIONI!$B$25:$N$32,3,FALSE)=0,"",VLOOKUP(VLOOKUP($N430,IMPOSTAZIONI!$E$6:$I$13,5,FALSE),IMPOSTAZIONI!$B$25:$N$32,3,FALSE)))</f>
        <v/>
      </c>
      <c r="BT430" s="20" t="str">
        <f>IF($N430="","",IF(VLOOKUP(VLOOKUP($N430,IMPOSTAZIONI!$E$6:$I$13,5,FALSE),IMPOSTAZIONI!$B$25:$N$32,6,FALSE)=0,"",VLOOKUP(VLOOKUP($N430,IMPOSTAZIONI!$E$6:$I$13,5,FALSE),IMPOSTAZIONI!$B$25:$N$32,6,FALSE)))</f>
        <v/>
      </c>
      <c r="BU430" s="20" t="str">
        <f>IF($N430="","",IF(VLOOKUP(VLOOKUP($N430,IMPOSTAZIONI!$E$6:$I$13,5,FALSE),IMPOSTAZIONI!$B$25:$N$32,9,FALSE)=0,"",VLOOKUP(VLOOKUP($N430,IMPOSTAZIONI!$E$6:$I$13,5,FALSE),IMPOSTAZIONI!$B$25:$N$32,9,FALSE)))</f>
        <v/>
      </c>
      <c r="BV430" s="20" t="str">
        <f>IF($N430="","",IF(VLOOKUP(VLOOKUP($N430,IMPOSTAZIONI!$E$6:$I$13,5,FALSE),IMPOSTAZIONI!$B$25:$N$32,12,FALSE)=0,"",VLOOKUP(VLOOKUP($N430,IMPOSTAZIONI!$E$6:$I$13,5,FALSE),IMPOSTAZIONI!$B$25:$N$32,12,FALSE)))</f>
        <v/>
      </c>
      <c r="BW430" s="221" t="str">
        <f t="shared" si="137"/>
        <v/>
      </c>
      <c r="BX430" s="221" t="str">
        <f t="shared" si="144"/>
        <v/>
      </c>
      <c r="BY430" s="221">
        <f t="shared" si="145"/>
        <v>0</v>
      </c>
      <c r="BZ430" s="231">
        <f t="shared" si="146"/>
        <v>0</v>
      </c>
      <c r="CA430" s="246">
        <f t="shared" si="147"/>
        <v>0</v>
      </c>
      <c r="CB430" s="246">
        <f t="shared" si="138"/>
        <v>0</v>
      </c>
      <c r="CC430" s="246" t="str">
        <f t="shared" si="139"/>
        <v/>
      </c>
      <c r="CD430" s="246">
        <f t="shared" si="148"/>
        <v>5</v>
      </c>
      <c r="CE430" s="246">
        <f t="shared" si="140"/>
        <v>0</v>
      </c>
      <c r="CF430" s="276">
        <f t="shared" si="149"/>
        <v>0</v>
      </c>
      <c r="CG430" s="277">
        <f t="shared" si="149"/>
        <v>0</v>
      </c>
      <c r="CH430" s="277">
        <f t="shared" si="149"/>
        <v>0</v>
      </c>
      <c r="CI430" s="278">
        <f t="shared" si="149"/>
        <v>0</v>
      </c>
      <c r="CJ430" s="280">
        <f t="shared" si="141"/>
        <v>0</v>
      </c>
      <c r="CK430" s="232">
        <f t="shared" si="143"/>
        <v>0</v>
      </c>
      <c r="CL430" s="1"/>
    </row>
    <row r="431" spans="1:90" ht="18" customHeight="1">
      <c r="A431" s="1"/>
      <c r="B431" s="1"/>
      <c r="C431" s="216"/>
      <c r="D431" s="287" t="str">
        <f t="shared" si="135"/>
        <v/>
      </c>
      <c r="E431" s="449" t="str">
        <f t="shared" si="136"/>
        <v/>
      </c>
      <c r="F431" s="450"/>
      <c r="G431" s="451"/>
      <c r="H431" s="452"/>
      <c r="I431" s="453"/>
      <c r="J431" s="453"/>
      <c r="K431" s="453"/>
      <c r="L431" s="453"/>
      <c r="M431" s="454"/>
      <c r="N431" s="455"/>
      <c r="O431" s="456"/>
      <c r="P431" s="456"/>
      <c r="Q431" s="456"/>
      <c r="R431" s="456"/>
      <c r="S431" s="456"/>
      <c r="T431" s="456"/>
      <c r="U431" s="456"/>
      <c r="V431" s="456"/>
      <c r="W431" s="456"/>
      <c r="X431" s="456"/>
      <c r="Y431" s="456"/>
      <c r="Z431" s="456"/>
      <c r="AA431" s="456"/>
      <c r="AB431" s="456"/>
      <c r="AC431" s="456"/>
      <c r="AD431" s="456"/>
      <c r="AE431" s="457"/>
      <c r="AF431" s="455"/>
      <c r="AG431" s="456"/>
      <c r="AH431" s="456"/>
      <c r="AI431" s="456"/>
      <c r="AJ431" s="456"/>
      <c r="AK431" s="456"/>
      <c r="AL431" s="456"/>
      <c r="AM431" s="456"/>
      <c r="AN431" s="457"/>
      <c r="AO431" s="455"/>
      <c r="AP431" s="456"/>
      <c r="AQ431" s="456"/>
      <c r="AR431" s="456"/>
      <c r="AS431" s="456"/>
      <c r="AT431" s="456"/>
      <c r="AU431" s="456"/>
      <c r="AV431" s="456"/>
      <c r="AW431" s="456"/>
      <c r="AX431" s="456"/>
      <c r="AY431" s="456"/>
      <c r="AZ431" s="456"/>
      <c r="BA431" s="456"/>
      <c r="BB431" s="456"/>
      <c r="BC431" s="456"/>
      <c r="BD431" s="456"/>
      <c r="BE431" s="456"/>
      <c r="BF431" s="456"/>
      <c r="BG431" s="457"/>
      <c r="BH431" s="458"/>
      <c r="BI431" s="459"/>
      <c r="BJ431" s="459"/>
      <c r="BK431" s="459"/>
      <c r="BL431" s="459"/>
      <c r="BM431" s="460"/>
      <c r="BN431" s="216"/>
      <c r="BO431" s="216"/>
      <c r="BP431" s="1"/>
      <c r="BQ431" s="120">
        <f>IF($F$3="","",IF(N431=$F$3,COUNTIF(BQ$23:BQ430,"&gt;0")+1,0))</f>
        <v>0</v>
      </c>
      <c r="BR431" s="1"/>
      <c r="BS431" s="20" t="str">
        <f>IF($N431="","",IF(VLOOKUP(VLOOKUP($N431,IMPOSTAZIONI!$E$6:$I$13,5,FALSE),IMPOSTAZIONI!$B$25:$N$32,3,FALSE)=0,"",VLOOKUP(VLOOKUP($N431,IMPOSTAZIONI!$E$6:$I$13,5,FALSE),IMPOSTAZIONI!$B$25:$N$32,3,FALSE)))</f>
        <v/>
      </c>
      <c r="BT431" s="20" t="str">
        <f>IF($N431="","",IF(VLOOKUP(VLOOKUP($N431,IMPOSTAZIONI!$E$6:$I$13,5,FALSE),IMPOSTAZIONI!$B$25:$N$32,6,FALSE)=0,"",VLOOKUP(VLOOKUP($N431,IMPOSTAZIONI!$E$6:$I$13,5,FALSE),IMPOSTAZIONI!$B$25:$N$32,6,FALSE)))</f>
        <v/>
      </c>
      <c r="BU431" s="20" t="str">
        <f>IF($N431="","",IF(VLOOKUP(VLOOKUP($N431,IMPOSTAZIONI!$E$6:$I$13,5,FALSE),IMPOSTAZIONI!$B$25:$N$32,9,FALSE)=0,"",VLOOKUP(VLOOKUP($N431,IMPOSTAZIONI!$E$6:$I$13,5,FALSE),IMPOSTAZIONI!$B$25:$N$32,9,FALSE)))</f>
        <v/>
      </c>
      <c r="BV431" s="20" t="str">
        <f>IF($N431="","",IF(VLOOKUP(VLOOKUP($N431,IMPOSTAZIONI!$E$6:$I$13,5,FALSE),IMPOSTAZIONI!$B$25:$N$32,12,FALSE)=0,"",VLOOKUP(VLOOKUP($N431,IMPOSTAZIONI!$E$6:$I$13,5,FALSE),IMPOSTAZIONI!$B$25:$N$32,12,FALSE)))</f>
        <v/>
      </c>
      <c r="BW431" s="221" t="str">
        <f t="shared" si="137"/>
        <v/>
      </c>
      <c r="BX431" s="221" t="str">
        <f t="shared" si="144"/>
        <v/>
      </c>
      <c r="BY431" s="221">
        <f t="shared" si="145"/>
        <v>0</v>
      </c>
      <c r="BZ431" s="231">
        <f t="shared" si="146"/>
        <v>0</v>
      </c>
      <c r="CA431" s="246">
        <f t="shared" si="147"/>
        <v>0</v>
      </c>
      <c r="CB431" s="246">
        <f t="shared" si="138"/>
        <v>0</v>
      </c>
      <c r="CC431" s="246" t="str">
        <f t="shared" si="139"/>
        <v/>
      </c>
      <c r="CD431" s="246">
        <f t="shared" si="148"/>
        <v>5</v>
      </c>
      <c r="CE431" s="246">
        <f t="shared" si="140"/>
        <v>0</v>
      </c>
      <c r="CF431" s="276">
        <f t="shared" si="149"/>
        <v>0</v>
      </c>
      <c r="CG431" s="277">
        <f t="shared" si="149"/>
        <v>0</v>
      </c>
      <c r="CH431" s="277">
        <f t="shared" si="149"/>
        <v>0</v>
      </c>
      <c r="CI431" s="278">
        <f t="shared" si="149"/>
        <v>0</v>
      </c>
      <c r="CJ431" s="280">
        <f t="shared" si="141"/>
        <v>0</v>
      </c>
      <c r="CK431" s="232">
        <f t="shared" si="143"/>
        <v>0</v>
      </c>
      <c r="CL431" s="1"/>
    </row>
    <row r="432" spans="1:90" ht="18" customHeight="1">
      <c r="A432" s="1"/>
      <c r="B432" s="1"/>
      <c r="C432" s="216"/>
      <c r="D432" s="287" t="str">
        <f t="shared" si="135"/>
        <v/>
      </c>
      <c r="E432" s="449" t="str">
        <f t="shared" si="136"/>
        <v/>
      </c>
      <c r="F432" s="450"/>
      <c r="G432" s="451"/>
      <c r="H432" s="452"/>
      <c r="I432" s="453"/>
      <c r="J432" s="453"/>
      <c r="K432" s="453"/>
      <c r="L432" s="453"/>
      <c r="M432" s="454"/>
      <c r="N432" s="455"/>
      <c r="O432" s="456"/>
      <c r="P432" s="456"/>
      <c r="Q432" s="456"/>
      <c r="R432" s="456"/>
      <c r="S432" s="456"/>
      <c r="T432" s="456"/>
      <c r="U432" s="456"/>
      <c r="V432" s="456"/>
      <c r="W432" s="456"/>
      <c r="X432" s="456"/>
      <c r="Y432" s="456"/>
      <c r="Z432" s="456"/>
      <c r="AA432" s="456"/>
      <c r="AB432" s="456"/>
      <c r="AC432" s="456"/>
      <c r="AD432" s="456"/>
      <c r="AE432" s="457"/>
      <c r="AF432" s="455"/>
      <c r="AG432" s="456"/>
      <c r="AH432" s="456"/>
      <c r="AI432" s="456"/>
      <c r="AJ432" s="456"/>
      <c r="AK432" s="456"/>
      <c r="AL432" s="456"/>
      <c r="AM432" s="456"/>
      <c r="AN432" s="457"/>
      <c r="AO432" s="455"/>
      <c r="AP432" s="456"/>
      <c r="AQ432" s="456"/>
      <c r="AR432" s="456"/>
      <c r="AS432" s="456"/>
      <c r="AT432" s="456"/>
      <c r="AU432" s="456"/>
      <c r="AV432" s="456"/>
      <c r="AW432" s="456"/>
      <c r="AX432" s="456"/>
      <c r="AY432" s="456"/>
      <c r="AZ432" s="456"/>
      <c r="BA432" s="456"/>
      <c r="BB432" s="456"/>
      <c r="BC432" s="456"/>
      <c r="BD432" s="456"/>
      <c r="BE432" s="456"/>
      <c r="BF432" s="456"/>
      <c r="BG432" s="457"/>
      <c r="BH432" s="458"/>
      <c r="BI432" s="459"/>
      <c r="BJ432" s="459"/>
      <c r="BK432" s="459"/>
      <c r="BL432" s="459"/>
      <c r="BM432" s="460"/>
      <c r="BN432" s="216"/>
      <c r="BO432" s="216"/>
      <c r="BP432" s="1"/>
      <c r="BQ432" s="120">
        <f>IF($F$3="","",IF(N432=$F$3,COUNTIF(BQ$23:BQ431,"&gt;0")+1,0))</f>
        <v>0</v>
      </c>
      <c r="BR432" s="1"/>
      <c r="BS432" s="20" t="str">
        <f>IF($N432="","",IF(VLOOKUP(VLOOKUP($N432,IMPOSTAZIONI!$E$6:$I$13,5,FALSE),IMPOSTAZIONI!$B$25:$N$32,3,FALSE)=0,"",VLOOKUP(VLOOKUP($N432,IMPOSTAZIONI!$E$6:$I$13,5,FALSE),IMPOSTAZIONI!$B$25:$N$32,3,FALSE)))</f>
        <v/>
      </c>
      <c r="BT432" s="20" t="str">
        <f>IF($N432="","",IF(VLOOKUP(VLOOKUP($N432,IMPOSTAZIONI!$E$6:$I$13,5,FALSE),IMPOSTAZIONI!$B$25:$N$32,6,FALSE)=0,"",VLOOKUP(VLOOKUP($N432,IMPOSTAZIONI!$E$6:$I$13,5,FALSE),IMPOSTAZIONI!$B$25:$N$32,6,FALSE)))</f>
        <v/>
      </c>
      <c r="BU432" s="20" t="str">
        <f>IF($N432="","",IF(VLOOKUP(VLOOKUP($N432,IMPOSTAZIONI!$E$6:$I$13,5,FALSE),IMPOSTAZIONI!$B$25:$N$32,9,FALSE)=0,"",VLOOKUP(VLOOKUP($N432,IMPOSTAZIONI!$E$6:$I$13,5,FALSE),IMPOSTAZIONI!$B$25:$N$32,9,FALSE)))</f>
        <v/>
      </c>
      <c r="BV432" s="20" t="str">
        <f>IF($N432="","",IF(VLOOKUP(VLOOKUP($N432,IMPOSTAZIONI!$E$6:$I$13,5,FALSE),IMPOSTAZIONI!$B$25:$N$32,12,FALSE)=0,"",VLOOKUP(VLOOKUP($N432,IMPOSTAZIONI!$E$6:$I$13,5,FALSE),IMPOSTAZIONI!$B$25:$N$32,12,FALSE)))</f>
        <v/>
      </c>
      <c r="BW432" s="221" t="str">
        <f t="shared" si="137"/>
        <v/>
      </c>
      <c r="BX432" s="221" t="str">
        <f t="shared" si="144"/>
        <v/>
      </c>
      <c r="BY432" s="221">
        <f t="shared" si="145"/>
        <v>0</v>
      </c>
      <c r="BZ432" s="231">
        <f t="shared" si="146"/>
        <v>0</v>
      </c>
      <c r="CA432" s="246">
        <f t="shared" si="147"/>
        <v>0</v>
      </c>
      <c r="CB432" s="246">
        <f t="shared" si="138"/>
        <v>0</v>
      </c>
      <c r="CC432" s="246" t="str">
        <f t="shared" si="139"/>
        <v/>
      </c>
      <c r="CD432" s="246">
        <f t="shared" si="148"/>
        <v>5</v>
      </c>
      <c r="CE432" s="246">
        <f t="shared" si="140"/>
        <v>0</v>
      </c>
      <c r="CF432" s="276">
        <f t="shared" si="149"/>
        <v>0</v>
      </c>
      <c r="CG432" s="277">
        <f t="shared" si="149"/>
        <v>0</v>
      </c>
      <c r="CH432" s="277">
        <f t="shared" si="149"/>
        <v>0</v>
      </c>
      <c r="CI432" s="278">
        <f t="shared" si="149"/>
        <v>0</v>
      </c>
      <c r="CJ432" s="280">
        <f t="shared" si="141"/>
        <v>0</v>
      </c>
      <c r="CK432" s="232">
        <f t="shared" si="143"/>
        <v>0</v>
      </c>
      <c r="CL432" s="1"/>
    </row>
    <row r="433" spans="1:90" ht="18" customHeight="1">
      <c r="A433" s="1"/>
      <c r="B433" s="1"/>
      <c r="C433" s="216"/>
      <c r="D433" s="287" t="str">
        <f t="shared" si="135"/>
        <v/>
      </c>
      <c r="E433" s="449" t="str">
        <f t="shared" si="136"/>
        <v/>
      </c>
      <c r="F433" s="450"/>
      <c r="G433" s="451"/>
      <c r="H433" s="452"/>
      <c r="I433" s="453"/>
      <c r="J433" s="453"/>
      <c r="K433" s="453"/>
      <c r="L433" s="453"/>
      <c r="M433" s="454"/>
      <c r="N433" s="455"/>
      <c r="O433" s="456"/>
      <c r="P433" s="456"/>
      <c r="Q433" s="456"/>
      <c r="R433" s="456"/>
      <c r="S433" s="456"/>
      <c r="T433" s="456"/>
      <c r="U433" s="456"/>
      <c r="V433" s="456"/>
      <c r="W433" s="456"/>
      <c r="X433" s="456"/>
      <c r="Y433" s="456"/>
      <c r="Z433" s="456"/>
      <c r="AA433" s="456"/>
      <c r="AB433" s="456"/>
      <c r="AC433" s="456"/>
      <c r="AD433" s="456"/>
      <c r="AE433" s="457"/>
      <c r="AF433" s="455"/>
      <c r="AG433" s="456"/>
      <c r="AH433" s="456"/>
      <c r="AI433" s="456"/>
      <c r="AJ433" s="456"/>
      <c r="AK433" s="456"/>
      <c r="AL433" s="456"/>
      <c r="AM433" s="456"/>
      <c r="AN433" s="457"/>
      <c r="AO433" s="455"/>
      <c r="AP433" s="456"/>
      <c r="AQ433" s="456"/>
      <c r="AR433" s="456"/>
      <c r="AS433" s="456"/>
      <c r="AT433" s="456"/>
      <c r="AU433" s="456"/>
      <c r="AV433" s="456"/>
      <c r="AW433" s="456"/>
      <c r="AX433" s="456"/>
      <c r="AY433" s="456"/>
      <c r="AZ433" s="456"/>
      <c r="BA433" s="456"/>
      <c r="BB433" s="456"/>
      <c r="BC433" s="456"/>
      <c r="BD433" s="456"/>
      <c r="BE433" s="456"/>
      <c r="BF433" s="456"/>
      <c r="BG433" s="457"/>
      <c r="BH433" s="458"/>
      <c r="BI433" s="459"/>
      <c r="BJ433" s="459"/>
      <c r="BK433" s="459"/>
      <c r="BL433" s="459"/>
      <c r="BM433" s="460"/>
      <c r="BN433" s="216"/>
      <c r="BO433" s="216"/>
      <c r="BP433" s="1"/>
      <c r="BQ433" s="120">
        <f>IF($F$3="","",IF(N433=$F$3,COUNTIF(BQ$23:BQ432,"&gt;0")+1,0))</f>
        <v>0</v>
      </c>
      <c r="BR433" s="1"/>
      <c r="BS433" s="20" t="str">
        <f>IF($N433="","",IF(VLOOKUP(VLOOKUP($N433,IMPOSTAZIONI!$E$6:$I$13,5,FALSE),IMPOSTAZIONI!$B$25:$N$32,3,FALSE)=0,"",VLOOKUP(VLOOKUP($N433,IMPOSTAZIONI!$E$6:$I$13,5,FALSE),IMPOSTAZIONI!$B$25:$N$32,3,FALSE)))</f>
        <v/>
      </c>
      <c r="BT433" s="20" t="str">
        <f>IF($N433="","",IF(VLOOKUP(VLOOKUP($N433,IMPOSTAZIONI!$E$6:$I$13,5,FALSE),IMPOSTAZIONI!$B$25:$N$32,6,FALSE)=0,"",VLOOKUP(VLOOKUP($N433,IMPOSTAZIONI!$E$6:$I$13,5,FALSE),IMPOSTAZIONI!$B$25:$N$32,6,FALSE)))</f>
        <v/>
      </c>
      <c r="BU433" s="20" t="str">
        <f>IF($N433="","",IF(VLOOKUP(VLOOKUP($N433,IMPOSTAZIONI!$E$6:$I$13,5,FALSE),IMPOSTAZIONI!$B$25:$N$32,9,FALSE)=0,"",VLOOKUP(VLOOKUP($N433,IMPOSTAZIONI!$E$6:$I$13,5,FALSE),IMPOSTAZIONI!$B$25:$N$32,9,FALSE)))</f>
        <v/>
      </c>
      <c r="BV433" s="20" t="str">
        <f>IF($N433="","",IF(VLOOKUP(VLOOKUP($N433,IMPOSTAZIONI!$E$6:$I$13,5,FALSE),IMPOSTAZIONI!$B$25:$N$32,12,FALSE)=0,"",VLOOKUP(VLOOKUP($N433,IMPOSTAZIONI!$E$6:$I$13,5,FALSE),IMPOSTAZIONI!$B$25:$N$32,12,FALSE)))</f>
        <v/>
      </c>
      <c r="BW433" s="221" t="str">
        <f t="shared" si="137"/>
        <v/>
      </c>
      <c r="BX433" s="221" t="str">
        <f t="shared" si="144"/>
        <v/>
      </c>
      <c r="BY433" s="221">
        <f t="shared" si="145"/>
        <v>0</v>
      </c>
      <c r="BZ433" s="231">
        <f t="shared" si="146"/>
        <v>0</v>
      </c>
      <c r="CA433" s="246">
        <f t="shared" si="147"/>
        <v>0</v>
      </c>
      <c r="CB433" s="246">
        <f t="shared" si="138"/>
        <v>0</v>
      </c>
      <c r="CC433" s="246" t="str">
        <f t="shared" si="139"/>
        <v/>
      </c>
      <c r="CD433" s="246">
        <f t="shared" si="148"/>
        <v>5</v>
      </c>
      <c r="CE433" s="246">
        <f t="shared" si="140"/>
        <v>0</v>
      </c>
      <c r="CF433" s="276">
        <f t="shared" si="149"/>
        <v>0</v>
      </c>
      <c r="CG433" s="277">
        <f t="shared" si="149"/>
        <v>0</v>
      </c>
      <c r="CH433" s="277">
        <f t="shared" si="149"/>
        <v>0</v>
      </c>
      <c r="CI433" s="278">
        <f t="shared" si="149"/>
        <v>0</v>
      </c>
      <c r="CJ433" s="280">
        <f t="shared" si="141"/>
        <v>0</v>
      </c>
      <c r="CK433" s="232">
        <f t="shared" si="143"/>
        <v>0</v>
      </c>
      <c r="CL433" s="1"/>
    </row>
    <row r="434" spans="1:90" ht="18" customHeight="1">
      <c r="A434" s="1"/>
      <c r="B434" s="1"/>
      <c r="C434" s="216"/>
      <c r="D434" s="287" t="str">
        <f t="shared" si="135"/>
        <v/>
      </c>
      <c r="E434" s="449" t="str">
        <f t="shared" si="136"/>
        <v/>
      </c>
      <c r="F434" s="450"/>
      <c r="G434" s="451"/>
      <c r="H434" s="452"/>
      <c r="I434" s="453"/>
      <c r="J434" s="453"/>
      <c r="K434" s="453"/>
      <c r="L434" s="453"/>
      <c r="M434" s="454"/>
      <c r="N434" s="455"/>
      <c r="O434" s="456"/>
      <c r="P434" s="456"/>
      <c r="Q434" s="456"/>
      <c r="R434" s="456"/>
      <c r="S434" s="456"/>
      <c r="T434" s="456"/>
      <c r="U434" s="456"/>
      <c r="V434" s="456"/>
      <c r="W434" s="456"/>
      <c r="X434" s="456"/>
      <c r="Y434" s="456"/>
      <c r="Z434" s="456"/>
      <c r="AA434" s="456"/>
      <c r="AB434" s="456"/>
      <c r="AC434" s="456"/>
      <c r="AD434" s="456"/>
      <c r="AE434" s="457"/>
      <c r="AF434" s="455"/>
      <c r="AG434" s="456"/>
      <c r="AH434" s="456"/>
      <c r="AI434" s="456"/>
      <c r="AJ434" s="456"/>
      <c r="AK434" s="456"/>
      <c r="AL434" s="456"/>
      <c r="AM434" s="456"/>
      <c r="AN434" s="457"/>
      <c r="AO434" s="455"/>
      <c r="AP434" s="456"/>
      <c r="AQ434" s="456"/>
      <c r="AR434" s="456"/>
      <c r="AS434" s="456"/>
      <c r="AT434" s="456"/>
      <c r="AU434" s="456"/>
      <c r="AV434" s="456"/>
      <c r="AW434" s="456"/>
      <c r="AX434" s="456"/>
      <c r="AY434" s="456"/>
      <c r="AZ434" s="456"/>
      <c r="BA434" s="456"/>
      <c r="BB434" s="456"/>
      <c r="BC434" s="456"/>
      <c r="BD434" s="456"/>
      <c r="BE434" s="456"/>
      <c r="BF434" s="456"/>
      <c r="BG434" s="457"/>
      <c r="BH434" s="458"/>
      <c r="BI434" s="459"/>
      <c r="BJ434" s="459"/>
      <c r="BK434" s="459"/>
      <c r="BL434" s="459"/>
      <c r="BM434" s="460"/>
      <c r="BN434" s="216"/>
      <c r="BO434" s="216"/>
      <c r="BP434" s="1"/>
      <c r="BQ434" s="120">
        <f>IF($F$3="","",IF(N434=$F$3,COUNTIF(BQ$23:BQ433,"&gt;0")+1,0))</f>
        <v>0</v>
      </c>
      <c r="BR434" s="1"/>
      <c r="BS434" s="20" t="str">
        <f>IF($N434="","",IF(VLOOKUP(VLOOKUP($N434,IMPOSTAZIONI!$E$6:$I$13,5,FALSE),IMPOSTAZIONI!$B$25:$N$32,3,FALSE)=0,"",VLOOKUP(VLOOKUP($N434,IMPOSTAZIONI!$E$6:$I$13,5,FALSE),IMPOSTAZIONI!$B$25:$N$32,3,FALSE)))</f>
        <v/>
      </c>
      <c r="BT434" s="20" t="str">
        <f>IF($N434="","",IF(VLOOKUP(VLOOKUP($N434,IMPOSTAZIONI!$E$6:$I$13,5,FALSE),IMPOSTAZIONI!$B$25:$N$32,6,FALSE)=0,"",VLOOKUP(VLOOKUP($N434,IMPOSTAZIONI!$E$6:$I$13,5,FALSE),IMPOSTAZIONI!$B$25:$N$32,6,FALSE)))</f>
        <v/>
      </c>
      <c r="BU434" s="20" t="str">
        <f>IF($N434="","",IF(VLOOKUP(VLOOKUP($N434,IMPOSTAZIONI!$E$6:$I$13,5,FALSE),IMPOSTAZIONI!$B$25:$N$32,9,FALSE)=0,"",VLOOKUP(VLOOKUP($N434,IMPOSTAZIONI!$E$6:$I$13,5,FALSE),IMPOSTAZIONI!$B$25:$N$32,9,FALSE)))</f>
        <v/>
      </c>
      <c r="BV434" s="20" t="str">
        <f>IF($N434="","",IF(VLOOKUP(VLOOKUP($N434,IMPOSTAZIONI!$E$6:$I$13,5,FALSE),IMPOSTAZIONI!$B$25:$N$32,12,FALSE)=0,"",VLOOKUP(VLOOKUP($N434,IMPOSTAZIONI!$E$6:$I$13,5,FALSE),IMPOSTAZIONI!$B$25:$N$32,12,FALSE)))</f>
        <v/>
      </c>
      <c r="BW434" s="221" t="str">
        <f t="shared" si="137"/>
        <v/>
      </c>
      <c r="BX434" s="221" t="str">
        <f t="shared" si="144"/>
        <v/>
      </c>
      <c r="BY434" s="221">
        <f t="shared" si="145"/>
        <v>0</v>
      </c>
      <c r="BZ434" s="231">
        <f t="shared" si="146"/>
        <v>0</v>
      </c>
      <c r="CA434" s="246">
        <f t="shared" si="147"/>
        <v>0</v>
      </c>
      <c r="CB434" s="246">
        <f t="shared" si="138"/>
        <v>0</v>
      </c>
      <c r="CC434" s="246" t="str">
        <f t="shared" si="139"/>
        <v/>
      </c>
      <c r="CD434" s="246">
        <f t="shared" si="148"/>
        <v>5</v>
      </c>
      <c r="CE434" s="246">
        <f t="shared" si="140"/>
        <v>0</v>
      </c>
      <c r="CF434" s="276">
        <f t="shared" si="149"/>
        <v>0</v>
      </c>
      <c r="CG434" s="277">
        <f t="shared" si="149"/>
        <v>0</v>
      </c>
      <c r="CH434" s="277">
        <f t="shared" si="149"/>
        <v>0</v>
      </c>
      <c r="CI434" s="278">
        <f t="shared" si="149"/>
        <v>0</v>
      </c>
      <c r="CJ434" s="280">
        <f t="shared" si="141"/>
        <v>0</v>
      </c>
      <c r="CK434" s="232">
        <f t="shared" si="143"/>
        <v>0</v>
      </c>
      <c r="CL434" s="1"/>
    </row>
    <row r="435" spans="1:90" ht="18" customHeight="1">
      <c r="A435" s="1"/>
      <c r="B435" s="1"/>
      <c r="C435" s="216"/>
      <c r="D435" s="287" t="str">
        <f t="shared" si="135"/>
        <v/>
      </c>
      <c r="E435" s="449" t="str">
        <f t="shared" si="136"/>
        <v/>
      </c>
      <c r="F435" s="450"/>
      <c r="G435" s="451"/>
      <c r="H435" s="452"/>
      <c r="I435" s="453"/>
      <c r="J435" s="453"/>
      <c r="K435" s="453"/>
      <c r="L435" s="453"/>
      <c r="M435" s="454"/>
      <c r="N435" s="455"/>
      <c r="O435" s="456"/>
      <c r="P435" s="456"/>
      <c r="Q435" s="456"/>
      <c r="R435" s="456"/>
      <c r="S435" s="456"/>
      <c r="T435" s="456"/>
      <c r="U435" s="456"/>
      <c r="V435" s="456"/>
      <c r="W435" s="456"/>
      <c r="X435" s="456"/>
      <c r="Y435" s="456"/>
      <c r="Z435" s="456"/>
      <c r="AA435" s="456"/>
      <c r="AB435" s="456"/>
      <c r="AC435" s="456"/>
      <c r="AD435" s="456"/>
      <c r="AE435" s="457"/>
      <c r="AF435" s="455"/>
      <c r="AG435" s="456"/>
      <c r="AH435" s="456"/>
      <c r="AI435" s="456"/>
      <c r="AJ435" s="456"/>
      <c r="AK435" s="456"/>
      <c r="AL435" s="456"/>
      <c r="AM435" s="456"/>
      <c r="AN435" s="457"/>
      <c r="AO435" s="455"/>
      <c r="AP435" s="456"/>
      <c r="AQ435" s="456"/>
      <c r="AR435" s="456"/>
      <c r="AS435" s="456"/>
      <c r="AT435" s="456"/>
      <c r="AU435" s="456"/>
      <c r="AV435" s="456"/>
      <c r="AW435" s="456"/>
      <c r="AX435" s="456"/>
      <c r="AY435" s="456"/>
      <c r="AZ435" s="456"/>
      <c r="BA435" s="456"/>
      <c r="BB435" s="456"/>
      <c r="BC435" s="456"/>
      <c r="BD435" s="456"/>
      <c r="BE435" s="456"/>
      <c r="BF435" s="456"/>
      <c r="BG435" s="457"/>
      <c r="BH435" s="458"/>
      <c r="BI435" s="459"/>
      <c r="BJ435" s="459"/>
      <c r="BK435" s="459"/>
      <c r="BL435" s="459"/>
      <c r="BM435" s="460"/>
      <c r="BN435" s="216"/>
      <c r="BO435" s="216"/>
      <c r="BP435" s="1"/>
      <c r="BQ435" s="120">
        <f>IF($F$3="","",IF(N435=$F$3,COUNTIF(BQ$23:BQ434,"&gt;0")+1,0))</f>
        <v>0</v>
      </c>
      <c r="BR435" s="1"/>
      <c r="BS435" s="20" t="str">
        <f>IF($N435="","",IF(VLOOKUP(VLOOKUP($N435,IMPOSTAZIONI!$E$6:$I$13,5,FALSE),IMPOSTAZIONI!$B$25:$N$32,3,FALSE)=0,"",VLOOKUP(VLOOKUP($N435,IMPOSTAZIONI!$E$6:$I$13,5,FALSE),IMPOSTAZIONI!$B$25:$N$32,3,FALSE)))</f>
        <v/>
      </c>
      <c r="BT435" s="20" t="str">
        <f>IF($N435="","",IF(VLOOKUP(VLOOKUP($N435,IMPOSTAZIONI!$E$6:$I$13,5,FALSE),IMPOSTAZIONI!$B$25:$N$32,6,FALSE)=0,"",VLOOKUP(VLOOKUP($N435,IMPOSTAZIONI!$E$6:$I$13,5,FALSE),IMPOSTAZIONI!$B$25:$N$32,6,FALSE)))</f>
        <v/>
      </c>
      <c r="BU435" s="20" t="str">
        <f>IF($N435="","",IF(VLOOKUP(VLOOKUP($N435,IMPOSTAZIONI!$E$6:$I$13,5,FALSE),IMPOSTAZIONI!$B$25:$N$32,9,FALSE)=0,"",VLOOKUP(VLOOKUP($N435,IMPOSTAZIONI!$E$6:$I$13,5,FALSE),IMPOSTAZIONI!$B$25:$N$32,9,FALSE)))</f>
        <v/>
      </c>
      <c r="BV435" s="20" t="str">
        <f>IF($N435="","",IF(VLOOKUP(VLOOKUP($N435,IMPOSTAZIONI!$E$6:$I$13,5,FALSE),IMPOSTAZIONI!$B$25:$N$32,12,FALSE)=0,"",VLOOKUP(VLOOKUP($N435,IMPOSTAZIONI!$E$6:$I$13,5,FALSE),IMPOSTAZIONI!$B$25:$N$32,12,FALSE)))</f>
        <v/>
      </c>
      <c r="BW435" s="221" t="str">
        <f t="shared" si="137"/>
        <v/>
      </c>
      <c r="BX435" s="221" t="str">
        <f t="shared" si="144"/>
        <v/>
      </c>
      <c r="BY435" s="221">
        <f t="shared" si="145"/>
        <v>0</v>
      </c>
      <c r="BZ435" s="231">
        <f t="shared" si="146"/>
        <v>0</v>
      </c>
      <c r="CA435" s="246">
        <f t="shared" si="147"/>
        <v>0</v>
      </c>
      <c r="CB435" s="246">
        <f t="shared" si="138"/>
        <v>0</v>
      </c>
      <c r="CC435" s="246" t="str">
        <f t="shared" si="139"/>
        <v/>
      </c>
      <c r="CD435" s="246">
        <f t="shared" si="148"/>
        <v>5</v>
      </c>
      <c r="CE435" s="246">
        <f t="shared" si="140"/>
        <v>0</v>
      </c>
      <c r="CF435" s="276">
        <f t="shared" si="149"/>
        <v>0</v>
      </c>
      <c r="CG435" s="277">
        <f t="shared" si="149"/>
        <v>0</v>
      </c>
      <c r="CH435" s="277">
        <f t="shared" si="149"/>
        <v>0</v>
      </c>
      <c r="CI435" s="278">
        <f t="shared" si="149"/>
        <v>0</v>
      </c>
      <c r="CJ435" s="280">
        <f t="shared" si="141"/>
        <v>0</v>
      </c>
      <c r="CK435" s="232">
        <f t="shared" si="143"/>
        <v>0</v>
      </c>
      <c r="CL435" s="1"/>
    </row>
    <row r="436" spans="1:90" ht="18" customHeight="1">
      <c r="A436" s="1"/>
      <c r="B436" s="1"/>
      <c r="C436" s="216"/>
      <c r="D436" s="287" t="str">
        <f t="shared" si="135"/>
        <v/>
      </c>
      <c r="E436" s="449" t="str">
        <f t="shared" si="136"/>
        <v/>
      </c>
      <c r="F436" s="450"/>
      <c r="G436" s="451"/>
      <c r="H436" s="452"/>
      <c r="I436" s="453"/>
      <c r="J436" s="453"/>
      <c r="K436" s="453"/>
      <c r="L436" s="453"/>
      <c r="M436" s="454"/>
      <c r="N436" s="455"/>
      <c r="O436" s="456"/>
      <c r="P436" s="456"/>
      <c r="Q436" s="456"/>
      <c r="R436" s="456"/>
      <c r="S436" s="456"/>
      <c r="T436" s="456"/>
      <c r="U436" s="456"/>
      <c r="V436" s="456"/>
      <c r="W436" s="456"/>
      <c r="X436" s="456"/>
      <c r="Y436" s="456"/>
      <c r="Z436" s="456"/>
      <c r="AA436" s="456"/>
      <c r="AB436" s="456"/>
      <c r="AC436" s="456"/>
      <c r="AD436" s="456"/>
      <c r="AE436" s="457"/>
      <c r="AF436" s="455"/>
      <c r="AG436" s="456"/>
      <c r="AH436" s="456"/>
      <c r="AI436" s="456"/>
      <c r="AJ436" s="456"/>
      <c r="AK436" s="456"/>
      <c r="AL436" s="456"/>
      <c r="AM436" s="456"/>
      <c r="AN436" s="457"/>
      <c r="AO436" s="455"/>
      <c r="AP436" s="456"/>
      <c r="AQ436" s="456"/>
      <c r="AR436" s="456"/>
      <c r="AS436" s="456"/>
      <c r="AT436" s="456"/>
      <c r="AU436" s="456"/>
      <c r="AV436" s="456"/>
      <c r="AW436" s="456"/>
      <c r="AX436" s="456"/>
      <c r="AY436" s="456"/>
      <c r="AZ436" s="456"/>
      <c r="BA436" s="456"/>
      <c r="BB436" s="456"/>
      <c r="BC436" s="456"/>
      <c r="BD436" s="456"/>
      <c r="BE436" s="456"/>
      <c r="BF436" s="456"/>
      <c r="BG436" s="457"/>
      <c r="BH436" s="458"/>
      <c r="BI436" s="459"/>
      <c r="BJ436" s="459"/>
      <c r="BK436" s="459"/>
      <c r="BL436" s="459"/>
      <c r="BM436" s="460"/>
      <c r="BN436" s="216"/>
      <c r="BO436" s="216"/>
      <c r="BP436" s="1"/>
      <c r="BQ436" s="120">
        <f>IF($F$3="","",IF(N436=$F$3,COUNTIF(BQ$23:BQ435,"&gt;0")+1,0))</f>
        <v>0</v>
      </c>
      <c r="BR436" s="1"/>
      <c r="BS436" s="20" t="str">
        <f>IF($N436="","",IF(VLOOKUP(VLOOKUP($N436,IMPOSTAZIONI!$E$6:$I$13,5,FALSE),IMPOSTAZIONI!$B$25:$N$32,3,FALSE)=0,"",VLOOKUP(VLOOKUP($N436,IMPOSTAZIONI!$E$6:$I$13,5,FALSE),IMPOSTAZIONI!$B$25:$N$32,3,FALSE)))</f>
        <v/>
      </c>
      <c r="BT436" s="20" t="str">
        <f>IF($N436="","",IF(VLOOKUP(VLOOKUP($N436,IMPOSTAZIONI!$E$6:$I$13,5,FALSE),IMPOSTAZIONI!$B$25:$N$32,6,FALSE)=0,"",VLOOKUP(VLOOKUP($N436,IMPOSTAZIONI!$E$6:$I$13,5,FALSE),IMPOSTAZIONI!$B$25:$N$32,6,FALSE)))</f>
        <v/>
      </c>
      <c r="BU436" s="20" t="str">
        <f>IF($N436="","",IF(VLOOKUP(VLOOKUP($N436,IMPOSTAZIONI!$E$6:$I$13,5,FALSE),IMPOSTAZIONI!$B$25:$N$32,9,FALSE)=0,"",VLOOKUP(VLOOKUP($N436,IMPOSTAZIONI!$E$6:$I$13,5,FALSE),IMPOSTAZIONI!$B$25:$N$32,9,FALSE)))</f>
        <v/>
      </c>
      <c r="BV436" s="20" t="str">
        <f>IF($N436="","",IF(VLOOKUP(VLOOKUP($N436,IMPOSTAZIONI!$E$6:$I$13,5,FALSE),IMPOSTAZIONI!$B$25:$N$32,12,FALSE)=0,"",VLOOKUP(VLOOKUP($N436,IMPOSTAZIONI!$E$6:$I$13,5,FALSE),IMPOSTAZIONI!$B$25:$N$32,12,FALSE)))</f>
        <v/>
      </c>
      <c r="BW436" s="221" t="str">
        <f t="shared" si="137"/>
        <v/>
      </c>
      <c r="BX436" s="221" t="str">
        <f t="shared" si="144"/>
        <v/>
      </c>
      <c r="BY436" s="221">
        <f t="shared" si="145"/>
        <v>0</v>
      </c>
      <c r="BZ436" s="231">
        <f t="shared" si="146"/>
        <v>0</v>
      </c>
      <c r="CA436" s="246">
        <f t="shared" si="147"/>
        <v>0</v>
      </c>
      <c r="CB436" s="246">
        <f t="shared" si="138"/>
        <v>0</v>
      </c>
      <c r="CC436" s="246" t="str">
        <f t="shared" si="139"/>
        <v/>
      </c>
      <c r="CD436" s="246">
        <f t="shared" si="148"/>
        <v>5</v>
      </c>
      <c r="CE436" s="246">
        <f t="shared" si="140"/>
        <v>0</v>
      </c>
      <c r="CF436" s="276">
        <f t="shared" si="149"/>
        <v>0</v>
      </c>
      <c r="CG436" s="277">
        <f t="shared" si="149"/>
        <v>0</v>
      </c>
      <c r="CH436" s="277">
        <f t="shared" si="149"/>
        <v>0</v>
      </c>
      <c r="CI436" s="278">
        <f t="shared" si="149"/>
        <v>0</v>
      </c>
      <c r="CJ436" s="280">
        <f t="shared" si="141"/>
        <v>0</v>
      </c>
      <c r="CK436" s="232">
        <f t="shared" si="143"/>
        <v>0</v>
      </c>
      <c r="CL436" s="1"/>
    </row>
    <row r="437" spans="1:90" ht="18" customHeight="1">
      <c r="A437" s="1"/>
      <c r="B437" s="1"/>
      <c r="C437" s="216"/>
      <c r="D437" s="287" t="str">
        <f t="shared" si="135"/>
        <v/>
      </c>
      <c r="E437" s="449" t="str">
        <f t="shared" si="136"/>
        <v/>
      </c>
      <c r="F437" s="450"/>
      <c r="G437" s="451"/>
      <c r="H437" s="452"/>
      <c r="I437" s="453"/>
      <c r="J437" s="453"/>
      <c r="K437" s="453"/>
      <c r="L437" s="453"/>
      <c r="M437" s="454"/>
      <c r="N437" s="455"/>
      <c r="O437" s="456"/>
      <c r="P437" s="456"/>
      <c r="Q437" s="456"/>
      <c r="R437" s="456"/>
      <c r="S437" s="456"/>
      <c r="T437" s="456"/>
      <c r="U437" s="456"/>
      <c r="V437" s="456"/>
      <c r="W437" s="456"/>
      <c r="X437" s="456"/>
      <c r="Y437" s="456"/>
      <c r="Z437" s="456"/>
      <c r="AA437" s="456"/>
      <c r="AB437" s="456"/>
      <c r="AC437" s="456"/>
      <c r="AD437" s="456"/>
      <c r="AE437" s="457"/>
      <c r="AF437" s="455"/>
      <c r="AG437" s="456"/>
      <c r="AH437" s="456"/>
      <c r="AI437" s="456"/>
      <c r="AJ437" s="456"/>
      <c r="AK437" s="456"/>
      <c r="AL437" s="456"/>
      <c r="AM437" s="456"/>
      <c r="AN437" s="457"/>
      <c r="AO437" s="455"/>
      <c r="AP437" s="456"/>
      <c r="AQ437" s="456"/>
      <c r="AR437" s="456"/>
      <c r="AS437" s="456"/>
      <c r="AT437" s="456"/>
      <c r="AU437" s="456"/>
      <c r="AV437" s="456"/>
      <c r="AW437" s="456"/>
      <c r="AX437" s="456"/>
      <c r="AY437" s="456"/>
      <c r="AZ437" s="456"/>
      <c r="BA437" s="456"/>
      <c r="BB437" s="456"/>
      <c r="BC437" s="456"/>
      <c r="BD437" s="456"/>
      <c r="BE437" s="456"/>
      <c r="BF437" s="456"/>
      <c r="BG437" s="457"/>
      <c r="BH437" s="458"/>
      <c r="BI437" s="459"/>
      <c r="BJ437" s="459"/>
      <c r="BK437" s="459"/>
      <c r="BL437" s="459"/>
      <c r="BM437" s="460"/>
      <c r="BN437" s="216"/>
      <c r="BO437" s="216"/>
      <c r="BP437" s="1"/>
      <c r="BQ437" s="120">
        <f>IF($F$3="","",IF(N437=$F$3,COUNTIF(BQ$23:BQ436,"&gt;0")+1,0))</f>
        <v>0</v>
      </c>
      <c r="BR437" s="1"/>
      <c r="BS437" s="20" t="str">
        <f>IF($N437="","",IF(VLOOKUP(VLOOKUP($N437,IMPOSTAZIONI!$E$6:$I$13,5,FALSE),IMPOSTAZIONI!$B$25:$N$32,3,FALSE)=0,"",VLOOKUP(VLOOKUP($N437,IMPOSTAZIONI!$E$6:$I$13,5,FALSE),IMPOSTAZIONI!$B$25:$N$32,3,FALSE)))</f>
        <v/>
      </c>
      <c r="BT437" s="20" t="str">
        <f>IF($N437="","",IF(VLOOKUP(VLOOKUP($N437,IMPOSTAZIONI!$E$6:$I$13,5,FALSE),IMPOSTAZIONI!$B$25:$N$32,6,FALSE)=0,"",VLOOKUP(VLOOKUP($N437,IMPOSTAZIONI!$E$6:$I$13,5,FALSE),IMPOSTAZIONI!$B$25:$N$32,6,FALSE)))</f>
        <v/>
      </c>
      <c r="BU437" s="20" t="str">
        <f>IF($N437="","",IF(VLOOKUP(VLOOKUP($N437,IMPOSTAZIONI!$E$6:$I$13,5,FALSE),IMPOSTAZIONI!$B$25:$N$32,9,FALSE)=0,"",VLOOKUP(VLOOKUP($N437,IMPOSTAZIONI!$E$6:$I$13,5,FALSE),IMPOSTAZIONI!$B$25:$N$32,9,FALSE)))</f>
        <v/>
      </c>
      <c r="BV437" s="20" t="str">
        <f>IF($N437="","",IF(VLOOKUP(VLOOKUP($N437,IMPOSTAZIONI!$E$6:$I$13,5,FALSE),IMPOSTAZIONI!$B$25:$N$32,12,FALSE)=0,"",VLOOKUP(VLOOKUP($N437,IMPOSTAZIONI!$E$6:$I$13,5,FALSE),IMPOSTAZIONI!$B$25:$N$32,12,FALSE)))</f>
        <v/>
      </c>
      <c r="BW437" s="221" t="str">
        <f t="shared" si="137"/>
        <v/>
      </c>
      <c r="BX437" s="221" t="str">
        <f t="shared" si="144"/>
        <v/>
      </c>
      <c r="BY437" s="221">
        <f t="shared" si="145"/>
        <v>0</v>
      </c>
      <c r="BZ437" s="231">
        <f t="shared" si="146"/>
        <v>0</v>
      </c>
      <c r="CA437" s="246">
        <f t="shared" si="147"/>
        <v>0</v>
      </c>
      <c r="CB437" s="246">
        <f t="shared" si="138"/>
        <v>0</v>
      </c>
      <c r="CC437" s="246" t="str">
        <f t="shared" si="139"/>
        <v/>
      </c>
      <c r="CD437" s="246">
        <f t="shared" si="148"/>
        <v>5</v>
      </c>
      <c r="CE437" s="246">
        <f t="shared" si="140"/>
        <v>0</v>
      </c>
      <c r="CF437" s="276">
        <f t="shared" si="149"/>
        <v>0</v>
      </c>
      <c r="CG437" s="277">
        <f t="shared" si="149"/>
        <v>0</v>
      </c>
      <c r="CH437" s="277">
        <f t="shared" si="149"/>
        <v>0</v>
      </c>
      <c r="CI437" s="278">
        <f t="shared" si="149"/>
        <v>0</v>
      </c>
      <c r="CJ437" s="280">
        <f t="shared" si="141"/>
        <v>0</v>
      </c>
      <c r="CK437" s="232">
        <f t="shared" si="143"/>
        <v>0</v>
      </c>
      <c r="CL437" s="1"/>
    </row>
    <row r="438" spans="1:90" ht="18" customHeight="1">
      <c r="A438" s="1"/>
      <c r="B438" s="1"/>
      <c r="C438" s="216"/>
      <c r="D438" s="287" t="str">
        <f t="shared" si="135"/>
        <v/>
      </c>
      <c r="E438" s="449" t="str">
        <f t="shared" si="136"/>
        <v/>
      </c>
      <c r="F438" s="450"/>
      <c r="G438" s="451"/>
      <c r="H438" s="452"/>
      <c r="I438" s="453"/>
      <c r="J438" s="453"/>
      <c r="K438" s="453"/>
      <c r="L438" s="453"/>
      <c r="M438" s="454"/>
      <c r="N438" s="455"/>
      <c r="O438" s="456"/>
      <c r="P438" s="456"/>
      <c r="Q438" s="456"/>
      <c r="R438" s="456"/>
      <c r="S438" s="456"/>
      <c r="T438" s="456"/>
      <c r="U438" s="456"/>
      <c r="V438" s="456"/>
      <c r="W438" s="456"/>
      <c r="X438" s="456"/>
      <c r="Y438" s="456"/>
      <c r="Z438" s="456"/>
      <c r="AA438" s="456"/>
      <c r="AB438" s="456"/>
      <c r="AC438" s="456"/>
      <c r="AD438" s="456"/>
      <c r="AE438" s="457"/>
      <c r="AF438" s="455"/>
      <c r="AG438" s="456"/>
      <c r="AH438" s="456"/>
      <c r="AI438" s="456"/>
      <c r="AJ438" s="456"/>
      <c r="AK438" s="456"/>
      <c r="AL438" s="456"/>
      <c r="AM438" s="456"/>
      <c r="AN438" s="457"/>
      <c r="AO438" s="455"/>
      <c r="AP438" s="456"/>
      <c r="AQ438" s="456"/>
      <c r="AR438" s="456"/>
      <c r="AS438" s="456"/>
      <c r="AT438" s="456"/>
      <c r="AU438" s="456"/>
      <c r="AV438" s="456"/>
      <c r="AW438" s="456"/>
      <c r="AX438" s="456"/>
      <c r="AY438" s="456"/>
      <c r="AZ438" s="456"/>
      <c r="BA438" s="456"/>
      <c r="BB438" s="456"/>
      <c r="BC438" s="456"/>
      <c r="BD438" s="456"/>
      <c r="BE438" s="456"/>
      <c r="BF438" s="456"/>
      <c r="BG438" s="457"/>
      <c r="BH438" s="458"/>
      <c r="BI438" s="459"/>
      <c r="BJ438" s="459"/>
      <c r="BK438" s="459"/>
      <c r="BL438" s="459"/>
      <c r="BM438" s="460"/>
      <c r="BN438" s="216"/>
      <c r="BO438" s="216"/>
      <c r="BP438" s="1"/>
      <c r="BQ438" s="120">
        <f>IF($F$3="","",IF(N438=$F$3,COUNTIF(BQ$23:BQ437,"&gt;0")+1,0))</f>
        <v>0</v>
      </c>
      <c r="BR438" s="1"/>
      <c r="BS438" s="20" t="str">
        <f>IF($N438="","",IF(VLOOKUP(VLOOKUP($N438,IMPOSTAZIONI!$E$6:$I$13,5,FALSE),IMPOSTAZIONI!$B$25:$N$32,3,FALSE)=0,"",VLOOKUP(VLOOKUP($N438,IMPOSTAZIONI!$E$6:$I$13,5,FALSE),IMPOSTAZIONI!$B$25:$N$32,3,FALSE)))</f>
        <v/>
      </c>
      <c r="BT438" s="20" t="str">
        <f>IF($N438="","",IF(VLOOKUP(VLOOKUP($N438,IMPOSTAZIONI!$E$6:$I$13,5,FALSE),IMPOSTAZIONI!$B$25:$N$32,6,FALSE)=0,"",VLOOKUP(VLOOKUP($N438,IMPOSTAZIONI!$E$6:$I$13,5,FALSE),IMPOSTAZIONI!$B$25:$N$32,6,FALSE)))</f>
        <v/>
      </c>
      <c r="BU438" s="20" t="str">
        <f>IF($N438="","",IF(VLOOKUP(VLOOKUP($N438,IMPOSTAZIONI!$E$6:$I$13,5,FALSE),IMPOSTAZIONI!$B$25:$N$32,9,FALSE)=0,"",VLOOKUP(VLOOKUP($N438,IMPOSTAZIONI!$E$6:$I$13,5,FALSE),IMPOSTAZIONI!$B$25:$N$32,9,FALSE)))</f>
        <v/>
      </c>
      <c r="BV438" s="20" t="str">
        <f>IF($N438="","",IF(VLOOKUP(VLOOKUP($N438,IMPOSTAZIONI!$E$6:$I$13,5,FALSE),IMPOSTAZIONI!$B$25:$N$32,12,FALSE)=0,"",VLOOKUP(VLOOKUP($N438,IMPOSTAZIONI!$E$6:$I$13,5,FALSE),IMPOSTAZIONI!$B$25:$N$32,12,FALSE)))</f>
        <v/>
      </c>
      <c r="BW438" s="221" t="str">
        <f t="shared" si="137"/>
        <v/>
      </c>
      <c r="BX438" s="221" t="str">
        <f t="shared" si="144"/>
        <v/>
      </c>
      <c r="BY438" s="221">
        <f t="shared" si="145"/>
        <v>0</v>
      </c>
      <c r="BZ438" s="231">
        <f t="shared" si="146"/>
        <v>0</v>
      </c>
      <c r="CA438" s="246">
        <f t="shared" si="147"/>
        <v>0</v>
      </c>
      <c r="CB438" s="246">
        <f t="shared" si="138"/>
        <v>0</v>
      </c>
      <c r="CC438" s="246" t="str">
        <f t="shared" si="139"/>
        <v/>
      </c>
      <c r="CD438" s="246">
        <f t="shared" si="148"/>
        <v>5</v>
      </c>
      <c r="CE438" s="246">
        <f t="shared" si="140"/>
        <v>0</v>
      </c>
      <c r="CF438" s="276">
        <f t="shared" si="149"/>
        <v>0</v>
      </c>
      <c r="CG438" s="277">
        <f t="shared" si="149"/>
        <v>0</v>
      </c>
      <c r="CH438" s="277">
        <f t="shared" si="149"/>
        <v>0</v>
      </c>
      <c r="CI438" s="278">
        <f t="shared" si="149"/>
        <v>0</v>
      </c>
      <c r="CJ438" s="280">
        <f t="shared" si="141"/>
        <v>0</v>
      </c>
      <c r="CK438" s="232">
        <f t="shared" si="143"/>
        <v>0</v>
      </c>
      <c r="CL438" s="1"/>
    </row>
    <row r="439" spans="1:90" ht="18" customHeight="1">
      <c r="A439" s="1"/>
      <c r="B439" s="1"/>
      <c r="C439" s="216"/>
      <c r="D439" s="287" t="str">
        <f t="shared" si="135"/>
        <v/>
      </c>
      <c r="E439" s="449" t="str">
        <f t="shared" si="136"/>
        <v/>
      </c>
      <c r="F439" s="450"/>
      <c r="G439" s="451"/>
      <c r="H439" s="452"/>
      <c r="I439" s="453"/>
      <c r="J439" s="453"/>
      <c r="K439" s="453"/>
      <c r="L439" s="453"/>
      <c r="M439" s="454"/>
      <c r="N439" s="455"/>
      <c r="O439" s="456"/>
      <c r="P439" s="456"/>
      <c r="Q439" s="456"/>
      <c r="R439" s="456"/>
      <c r="S439" s="456"/>
      <c r="T439" s="456"/>
      <c r="U439" s="456"/>
      <c r="V439" s="456"/>
      <c r="W439" s="456"/>
      <c r="X439" s="456"/>
      <c r="Y439" s="456"/>
      <c r="Z439" s="456"/>
      <c r="AA439" s="456"/>
      <c r="AB439" s="456"/>
      <c r="AC439" s="456"/>
      <c r="AD439" s="456"/>
      <c r="AE439" s="457"/>
      <c r="AF439" s="455"/>
      <c r="AG439" s="456"/>
      <c r="AH439" s="456"/>
      <c r="AI439" s="456"/>
      <c r="AJ439" s="456"/>
      <c r="AK439" s="456"/>
      <c r="AL439" s="456"/>
      <c r="AM439" s="456"/>
      <c r="AN439" s="457"/>
      <c r="AO439" s="455"/>
      <c r="AP439" s="456"/>
      <c r="AQ439" s="456"/>
      <c r="AR439" s="456"/>
      <c r="AS439" s="456"/>
      <c r="AT439" s="456"/>
      <c r="AU439" s="456"/>
      <c r="AV439" s="456"/>
      <c r="AW439" s="456"/>
      <c r="AX439" s="456"/>
      <c r="AY439" s="456"/>
      <c r="AZ439" s="456"/>
      <c r="BA439" s="456"/>
      <c r="BB439" s="456"/>
      <c r="BC439" s="456"/>
      <c r="BD439" s="456"/>
      <c r="BE439" s="456"/>
      <c r="BF439" s="456"/>
      <c r="BG439" s="457"/>
      <c r="BH439" s="458"/>
      <c r="BI439" s="459"/>
      <c r="BJ439" s="459"/>
      <c r="BK439" s="459"/>
      <c r="BL439" s="459"/>
      <c r="BM439" s="460"/>
      <c r="BN439" s="216"/>
      <c r="BO439" s="216"/>
      <c r="BP439" s="1"/>
      <c r="BQ439" s="120">
        <f>IF($F$3="","",IF(N439=$F$3,COUNTIF(BQ$23:BQ438,"&gt;0")+1,0))</f>
        <v>0</v>
      </c>
      <c r="BR439" s="1"/>
      <c r="BS439" s="20" t="str">
        <f>IF($N439="","",IF(VLOOKUP(VLOOKUP($N439,IMPOSTAZIONI!$E$6:$I$13,5,FALSE),IMPOSTAZIONI!$B$25:$N$32,3,FALSE)=0,"",VLOOKUP(VLOOKUP($N439,IMPOSTAZIONI!$E$6:$I$13,5,FALSE),IMPOSTAZIONI!$B$25:$N$32,3,FALSE)))</f>
        <v/>
      </c>
      <c r="BT439" s="20" t="str">
        <f>IF($N439="","",IF(VLOOKUP(VLOOKUP($N439,IMPOSTAZIONI!$E$6:$I$13,5,FALSE),IMPOSTAZIONI!$B$25:$N$32,6,FALSE)=0,"",VLOOKUP(VLOOKUP($N439,IMPOSTAZIONI!$E$6:$I$13,5,FALSE),IMPOSTAZIONI!$B$25:$N$32,6,FALSE)))</f>
        <v/>
      </c>
      <c r="BU439" s="20" t="str">
        <f>IF($N439="","",IF(VLOOKUP(VLOOKUP($N439,IMPOSTAZIONI!$E$6:$I$13,5,FALSE),IMPOSTAZIONI!$B$25:$N$32,9,FALSE)=0,"",VLOOKUP(VLOOKUP($N439,IMPOSTAZIONI!$E$6:$I$13,5,FALSE),IMPOSTAZIONI!$B$25:$N$32,9,FALSE)))</f>
        <v/>
      </c>
      <c r="BV439" s="20" t="str">
        <f>IF($N439="","",IF(VLOOKUP(VLOOKUP($N439,IMPOSTAZIONI!$E$6:$I$13,5,FALSE),IMPOSTAZIONI!$B$25:$N$32,12,FALSE)=0,"",VLOOKUP(VLOOKUP($N439,IMPOSTAZIONI!$E$6:$I$13,5,FALSE),IMPOSTAZIONI!$B$25:$N$32,12,FALSE)))</f>
        <v/>
      </c>
      <c r="BW439" s="221" t="str">
        <f t="shared" si="137"/>
        <v/>
      </c>
      <c r="BX439" s="221" t="str">
        <f t="shared" si="144"/>
        <v/>
      </c>
      <c r="BY439" s="221">
        <f t="shared" si="145"/>
        <v>0</v>
      </c>
      <c r="BZ439" s="231">
        <f t="shared" si="146"/>
        <v>0</v>
      </c>
      <c r="CA439" s="246">
        <f t="shared" si="147"/>
        <v>0</v>
      </c>
      <c r="CB439" s="246">
        <f t="shared" si="138"/>
        <v>0</v>
      </c>
      <c r="CC439" s="246" t="str">
        <f t="shared" si="139"/>
        <v/>
      </c>
      <c r="CD439" s="246">
        <f t="shared" si="148"/>
        <v>5</v>
      </c>
      <c r="CE439" s="246">
        <f t="shared" si="140"/>
        <v>0</v>
      </c>
      <c r="CF439" s="276">
        <f t="shared" si="149"/>
        <v>0</v>
      </c>
      <c r="CG439" s="277">
        <f t="shared" si="149"/>
        <v>0</v>
      </c>
      <c r="CH439" s="277">
        <f t="shared" si="149"/>
        <v>0</v>
      </c>
      <c r="CI439" s="278">
        <f t="shared" si="149"/>
        <v>0</v>
      </c>
      <c r="CJ439" s="280">
        <f t="shared" si="141"/>
        <v>0</v>
      </c>
      <c r="CK439" s="232">
        <f t="shared" si="143"/>
        <v>0</v>
      </c>
      <c r="CL439" s="1"/>
    </row>
    <row r="440" spans="1:90" ht="18" customHeight="1">
      <c r="A440" s="1"/>
      <c r="B440" s="1"/>
      <c r="C440" s="216"/>
      <c r="D440" s="287" t="str">
        <f t="shared" si="135"/>
        <v/>
      </c>
      <c r="E440" s="449" t="str">
        <f t="shared" si="136"/>
        <v/>
      </c>
      <c r="F440" s="450"/>
      <c r="G440" s="451"/>
      <c r="H440" s="452"/>
      <c r="I440" s="453"/>
      <c r="J440" s="453"/>
      <c r="K440" s="453"/>
      <c r="L440" s="453"/>
      <c r="M440" s="454"/>
      <c r="N440" s="455"/>
      <c r="O440" s="456"/>
      <c r="P440" s="456"/>
      <c r="Q440" s="456"/>
      <c r="R440" s="456"/>
      <c r="S440" s="456"/>
      <c r="T440" s="456"/>
      <c r="U440" s="456"/>
      <c r="V440" s="456"/>
      <c r="W440" s="456"/>
      <c r="X440" s="456"/>
      <c r="Y440" s="456"/>
      <c r="Z440" s="456"/>
      <c r="AA440" s="456"/>
      <c r="AB440" s="456"/>
      <c r="AC440" s="456"/>
      <c r="AD440" s="456"/>
      <c r="AE440" s="457"/>
      <c r="AF440" s="455"/>
      <c r="AG440" s="456"/>
      <c r="AH440" s="456"/>
      <c r="AI440" s="456"/>
      <c r="AJ440" s="456"/>
      <c r="AK440" s="456"/>
      <c r="AL440" s="456"/>
      <c r="AM440" s="456"/>
      <c r="AN440" s="457"/>
      <c r="AO440" s="455"/>
      <c r="AP440" s="456"/>
      <c r="AQ440" s="456"/>
      <c r="AR440" s="456"/>
      <c r="AS440" s="456"/>
      <c r="AT440" s="456"/>
      <c r="AU440" s="456"/>
      <c r="AV440" s="456"/>
      <c r="AW440" s="456"/>
      <c r="AX440" s="456"/>
      <c r="AY440" s="456"/>
      <c r="AZ440" s="456"/>
      <c r="BA440" s="456"/>
      <c r="BB440" s="456"/>
      <c r="BC440" s="456"/>
      <c r="BD440" s="456"/>
      <c r="BE440" s="456"/>
      <c r="BF440" s="456"/>
      <c r="BG440" s="457"/>
      <c r="BH440" s="458"/>
      <c r="BI440" s="459"/>
      <c r="BJ440" s="459"/>
      <c r="BK440" s="459"/>
      <c r="BL440" s="459"/>
      <c r="BM440" s="460"/>
      <c r="BN440" s="216"/>
      <c r="BO440" s="216"/>
      <c r="BP440" s="1"/>
      <c r="BQ440" s="120">
        <f>IF($F$3="","",IF(N440=$F$3,COUNTIF(BQ$23:BQ439,"&gt;0")+1,0))</f>
        <v>0</v>
      </c>
      <c r="BR440" s="1"/>
      <c r="BS440" s="20" t="str">
        <f>IF($N440="","",IF(VLOOKUP(VLOOKUP($N440,IMPOSTAZIONI!$E$6:$I$13,5,FALSE),IMPOSTAZIONI!$B$25:$N$32,3,FALSE)=0,"",VLOOKUP(VLOOKUP($N440,IMPOSTAZIONI!$E$6:$I$13,5,FALSE),IMPOSTAZIONI!$B$25:$N$32,3,FALSE)))</f>
        <v/>
      </c>
      <c r="BT440" s="20" t="str">
        <f>IF($N440="","",IF(VLOOKUP(VLOOKUP($N440,IMPOSTAZIONI!$E$6:$I$13,5,FALSE),IMPOSTAZIONI!$B$25:$N$32,6,FALSE)=0,"",VLOOKUP(VLOOKUP($N440,IMPOSTAZIONI!$E$6:$I$13,5,FALSE),IMPOSTAZIONI!$B$25:$N$32,6,FALSE)))</f>
        <v/>
      </c>
      <c r="BU440" s="20" t="str">
        <f>IF($N440="","",IF(VLOOKUP(VLOOKUP($N440,IMPOSTAZIONI!$E$6:$I$13,5,FALSE),IMPOSTAZIONI!$B$25:$N$32,9,FALSE)=0,"",VLOOKUP(VLOOKUP($N440,IMPOSTAZIONI!$E$6:$I$13,5,FALSE),IMPOSTAZIONI!$B$25:$N$32,9,FALSE)))</f>
        <v/>
      </c>
      <c r="BV440" s="20" t="str">
        <f>IF($N440="","",IF(VLOOKUP(VLOOKUP($N440,IMPOSTAZIONI!$E$6:$I$13,5,FALSE),IMPOSTAZIONI!$B$25:$N$32,12,FALSE)=0,"",VLOOKUP(VLOOKUP($N440,IMPOSTAZIONI!$E$6:$I$13,5,FALSE),IMPOSTAZIONI!$B$25:$N$32,12,FALSE)))</f>
        <v/>
      </c>
      <c r="BW440" s="221" t="str">
        <f t="shared" si="137"/>
        <v/>
      </c>
      <c r="BX440" s="221" t="str">
        <f t="shared" si="144"/>
        <v/>
      </c>
      <c r="BY440" s="221">
        <f t="shared" si="145"/>
        <v>0</v>
      </c>
      <c r="BZ440" s="231">
        <f t="shared" si="146"/>
        <v>0</v>
      </c>
      <c r="CA440" s="246">
        <f t="shared" si="147"/>
        <v>0</v>
      </c>
      <c r="CB440" s="246">
        <f t="shared" si="138"/>
        <v>0</v>
      </c>
      <c r="CC440" s="246" t="str">
        <f t="shared" si="139"/>
        <v/>
      </c>
      <c r="CD440" s="246">
        <f t="shared" si="148"/>
        <v>5</v>
      </c>
      <c r="CE440" s="246">
        <f t="shared" si="140"/>
        <v>0</v>
      </c>
      <c r="CF440" s="276">
        <f t="shared" si="149"/>
        <v>0</v>
      </c>
      <c r="CG440" s="277">
        <f t="shared" si="149"/>
        <v>0</v>
      </c>
      <c r="CH440" s="277">
        <f t="shared" si="149"/>
        <v>0</v>
      </c>
      <c r="CI440" s="278">
        <f t="shared" si="149"/>
        <v>0</v>
      </c>
      <c r="CJ440" s="280">
        <f t="shared" si="141"/>
        <v>0</v>
      </c>
      <c r="CK440" s="232">
        <f t="shared" si="143"/>
        <v>0</v>
      </c>
      <c r="CL440" s="1"/>
    </row>
    <row r="441" spans="1:90" ht="18" customHeight="1">
      <c r="A441" s="1"/>
      <c r="B441" s="1"/>
      <c r="C441" s="216"/>
      <c r="D441" s="287" t="str">
        <f t="shared" si="135"/>
        <v/>
      </c>
      <c r="E441" s="449" t="str">
        <f t="shared" si="136"/>
        <v/>
      </c>
      <c r="F441" s="450"/>
      <c r="G441" s="451"/>
      <c r="H441" s="452"/>
      <c r="I441" s="453"/>
      <c r="J441" s="453"/>
      <c r="K441" s="453"/>
      <c r="L441" s="453"/>
      <c r="M441" s="454"/>
      <c r="N441" s="455"/>
      <c r="O441" s="456"/>
      <c r="P441" s="456"/>
      <c r="Q441" s="456"/>
      <c r="R441" s="456"/>
      <c r="S441" s="456"/>
      <c r="T441" s="456"/>
      <c r="U441" s="456"/>
      <c r="V441" s="456"/>
      <c r="W441" s="456"/>
      <c r="X441" s="456"/>
      <c r="Y441" s="456"/>
      <c r="Z441" s="456"/>
      <c r="AA441" s="456"/>
      <c r="AB441" s="456"/>
      <c r="AC441" s="456"/>
      <c r="AD441" s="456"/>
      <c r="AE441" s="457"/>
      <c r="AF441" s="455"/>
      <c r="AG441" s="456"/>
      <c r="AH441" s="456"/>
      <c r="AI441" s="456"/>
      <c r="AJ441" s="456"/>
      <c r="AK441" s="456"/>
      <c r="AL441" s="456"/>
      <c r="AM441" s="456"/>
      <c r="AN441" s="457"/>
      <c r="AO441" s="455"/>
      <c r="AP441" s="456"/>
      <c r="AQ441" s="456"/>
      <c r="AR441" s="456"/>
      <c r="AS441" s="456"/>
      <c r="AT441" s="456"/>
      <c r="AU441" s="456"/>
      <c r="AV441" s="456"/>
      <c r="AW441" s="456"/>
      <c r="AX441" s="456"/>
      <c r="AY441" s="456"/>
      <c r="AZ441" s="456"/>
      <c r="BA441" s="456"/>
      <c r="BB441" s="456"/>
      <c r="BC441" s="456"/>
      <c r="BD441" s="456"/>
      <c r="BE441" s="456"/>
      <c r="BF441" s="456"/>
      <c r="BG441" s="457"/>
      <c r="BH441" s="458"/>
      <c r="BI441" s="459"/>
      <c r="BJ441" s="459"/>
      <c r="BK441" s="459"/>
      <c r="BL441" s="459"/>
      <c r="BM441" s="460"/>
      <c r="BN441" s="216"/>
      <c r="BO441" s="216"/>
      <c r="BP441" s="1"/>
      <c r="BQ441" s="120">
        <f>IF($F$3="","",IF(N441=$F$3,COUNTIF(BQ$23:BQ440,"&gt;0")+1,0))</f>
        <v>0</v>
      </c>
      <c r="BR441" s="1"/>
      <c r="BS441" s="20" t="str">
        <f>IF($N441="","",IF(VLOOKUP(VLOOKUP($N441,IMPOSTAZIONI!$E$6:$I$13,5,FALSE),IMPOSTAZIONI!$B$25:$N$32,3,FALSE)=0,"",VLOOKUP(VLOOKUP($N441,IMPOSTAZIONI!$E$6:$I$13,5,FALSE),IMPOSTAZIONI!$B$25:$N$32,3,FALSE)))</f>
        <v/>
      </c>
      <c r="BT441" s="20" t="str">
        <f>IF($N441="","",IF(VLOOKUP(VLOOKUP($N441,IMPOSTAZIONI!$E$6:$I$13,5,FALSE),IMPOSTAZIONI!$B$25:$N$32,6,FALSE)=0,"",VLOOKUP(VLOOKUP($N441,IMPOSTAZIONI!$E$6:$I$13,5,FALSE),IMPOSTAZIONI!$B$25:$N$32,6,FALSE)))</f>
        <v/>
      </c>
      <c r="BU441" s="20" t="str">
        <f>IF($N441="","",IF(VLOOKUP(VLOOKUP($N441,IMPOSTAZIONI!$E$6:$I$13,5,FALSE),IMPOSTAZIONI!$B$25:$N$32,9,FALSE)=0,"",VLOOKUP(VLOOKUP($N441,IMPOSTAZIONI!$E$6:$I$13,5,FALSE),IMPOSTAZIONI!$B$25:$N$32,9,FALSE)))</f>
        <v/>
      </c>
      <c r="BV441" s="20" t="str">
        <f>IF($N441="","",IF(VLOOKUP(VLOOKUP($N441,IMPOSTAZIONI!$E$6:$I$13,5,FALSE),IMPOSTAZIONI!$B$25:$N$32,12,FALSE)=0,"",VLOOKUP(VLOOKUP($N441,IMPOSTAZIONI!$E$6:$I$13,5,FALSE),IMPOSTAZIONI!$B$25:$N$32,12,FALSE)))</f>
        <v/>
      </c>
      <c r="BW441" s="221" t="str">
        <f t="shared" si="137"/>
        <v/>
      </c>
      <c r="BX441" s="221" t="str">
        <f t="shared" si="144"/>
        <v/>
      </c>
      <c r="BY441" s="221">
        <f t="shared" si="145"/>
        <v>0</v>
      </c>
      <c r="BZ441" s="231">
        <f t="shared" si="146"/>
        <v>0</v>
      </c>
      <c r="CA441" s="246">
        <f t="shared" si="147"/>
        <v>0</v>
      </c>
      <c r="CB441" s="246">
        <f t="shared" si="138"/>
        <v>0</v>
      </c>
      <c r="CC441" s="246" t="str">
        <f t="shared" si="139"/>
        <v/>
      </c>
      <c r="CD441" s="246">
        <f t="shared" si="148"/>
        <v>5</v>
      </c>
      <c r="CE441" s="246">
        <f t="shared" si="140"/>
        <v>0</v>
      </c>
      <c r="CF441" s="276">
        <f t="shared" si="149"/>
        <v>0</v>
      </c>
      <c r="CG441" s="277">
        <f t="shared" si="149"/>
        <v>0</v>
      </c>
      <c r="CH441" s="277">
        <f t="shared" si="149"/>
        <v>0</v>
      </c>
      <c r="CI441" s="278">
        <f t="shared" si="149"/>
        <v>0</v>
      </c>
      <c r="CJ441" s="280">
        <f t="shared" si="141"/>
        <v>0</v>
      </c>
      <c r="CK441" s="232">
        <f t="shared" si="143"/>
        <v>0</v>
      </c>
      <c r="CL441" s="1"/>
    </row>
    <row r="442" spans="1:90" ht="18" customHeight="1">
      <c r="A442" s="1"/>
      <c r="B442" s="1"/>
      <c r="C442" s="216"/>
      <c r="D442" s="287" t="str">
        <f t="shared" si="135"/>
        <v/>
      </c>
      <c r="E442" s="449" t="str">
        <f t="shared" si="136"/>
        <v/>
      </c>
      <c r="F442" s="450"/>
      <c r="G442" s="451"/>
      <c r="H442" s="452"/>
      <c r="I442" s="453"/>
      <c r="J442" s="453"/>
      <c r="K442" s="453"/>
      <c r="L442" s="453"/>
      <c r="M442" s="454"/>
      <c r="N442" s="455"/>
      <c r="O442" s="456"/>
      <c r="P442" s="456"/>
      <c r="Q442" s="456"/>
      <c r="R442" s="456"/>
      <c r="S442" s="456"/>
      <c r="T442" s="456"/>
      <c r="U442" s="456"/>
      <c r="V442" s="456"/>
      <c r="W442" s="456"/>
      <c r="X442" s="456"/>
      <c r="Y442" s="456"/>
      <c r="Z442" s="456"/>
      <c r="AA442" s="456"/>
      <c r="AB442" s="456"/>
      <c r="AC442" s="456"/>
      <c r="AD442" s="456"/>
      <c r="AE442" s="457"/>
      <c r="AF442" s="455"/>
      <c r="AG442" s="456"/>
      <c r="AH442" s="456"/>
      <c r="AI442" s="456"/>
      <c r="AJ442" s="456"/>
      <c r="AK442" s="456"/>
      <c r="AL442" s="456"/>
      <c r="AM442" s="456"/>
      <c r="AN442" s="457"/>
      <c r="AO442" s="455"/>
      <c r="AP442" s="456"/>
      <c r="AQ442" s="456"/>
      <c r="AR442" s="456"/>
      <c r="AS442" s="456"/>
      <c r="AT442" s="456"/>
      <c r="AU442" s="456"/>
      <c r="AV442" s="456"/>
      <c r="AW442" s="456"/>
      <c r="AX442" s="456"/>
      <c r="AY442" s="456"/>
      <c r="AZ442" s="456"/>
      <c r="BA442" s="456"/>
      <c r="BB442" s="456"/>
      <c r="BC442" s="456"/>
      <c r="BD442" s="456"/>
      <c r="BE442" s="456"/>
      <c r="BF442" s="456"/>
      <c r="BG442" s="457"/>
      <c r="BH442" s="458"/>
      <c r="BI442" s="459"/>
      <c r="BJ442" s="459"/>
      <c r="BK442" s="459"/>
      <c r="BL442" s="459"/>
      <c r="BM442" s="460"/>
      <c r="BN442" s="216"/>
      <c r="BO442" s="216"/>
      <c r="BP442" s="1"/>
      <c r="BQ442" s="120">
        <f>IF($F$3="","",IF(N442=$F$3,COUNTIF(BQ$23:BQ441,"&gt;0")+1,0))</f>
        <v>0</v>
      </c>
      <c r="BR442" s="1"/>
      <c r="BS442" s="20" t="str">
        <f>IF($N442="","",IF(VLOOKUP(VLOOKUP($N442,IMPOSTAZIONI!$E$6:$I$13,5,FALSE),IMPOSTAZIONI!$B$25:$N$32,3,FALSE)=0,"",VLOOKUP(VLOOKUP($N442,IMPOSTAZIONI!$E$6:$I$13,5,FALSE),IMPOSTAZIONI!$B$25:$N$32,3,FALSE)))</f>
        <v/>
      </c>
      <c r="BT442" s="20" t="str">
        <f>IF($N442="","",IF(VLOOKUP(VLOOKUP($N442,IMPOSTAZIONI!$E$6:$I$13,5,FALSE),IMPOSTAZIONI!$B$25:$N$32,6,FALSE)=0,"",VLOOKUP(VLOOKUP($N442,IMPOSTAZIONI!$E$6:$I$13,5,FALSE),IMPOSTAZIONI!$B$25:$N$32,6,FALSE)))</f>
        <v/>
      </c>
      <c r="BU442" s="20" t="str">
        <f>IF($N442="","",IF(VLOOKUP(VLOOKUP($N442,IMPOSTAZIONI!$E$6:$I$13,5,FALSE),IMPOSTAZIONI!$B$25:$N$32,9,FALSE)=0,"",VLOOKUP(VLOOKUP($N442,IMPOSTAZIONI!$E$6:$I$13,5,FALSE),IMPOSTAZIONI!$B$25:$N$32,9,FALSE)))</f>
        <v/>
      </c>
      <c r="BV442" s="20" t="str">
        <f>IF($N442="","",IF(VLOOKUP(VLOOKUP($N442,IMPOSTAZIONI!$E$6:$I$13,5,FALSE),IMPOSTAZIONI!$B$25:$N$32,12,FALSE)=0,"",VLOOKUP(VLOOKUP($N442,IMPOSTAZIONI!$E$6:$I$13,5,FALSE),IMPOSTAZIONI!$B$25:$N$32,12,FALSE)))</f>
        <v/>
      </c>
      <c r="BW442" s="221" t="str">
        <f t="shared" si="137"/>
        <v/>
      </c>
      <c r="BX442" s="221" t="str">
        <f t="shared" si="144"/>
        <v/>
      </c>
      <c r="BY442" s="221">
        <f t="shared" si="145"/>
        <v>0</v>
      </c>
      <c r="BZ442" s="231">
        <f t="shared" si="146"/>
        <v>0</v>
      </c>
      <c r="CA442" s="246">
        <f t="shared" si="147"/>
        <v>0</v>
      </c>
      <c r="CB442" s="246">
        <f t="shared" si="138"/>
        <v>0</v>
      </c>
      <c r="CC442" s="246" t="str">
        <f t="shared" si="139"/>
        <v/>
      </c>
      <c r="CD442" s="246">
        <f t="shared" si="148"/>
        <v>5</v>
      </c>
      <c r="CE442" s="246">
        <f t="shared" si="140"/>
        <v>0</v>
      </c>
      <c r="CF442" s="276">
        <f t="shared" si="149"/>
        <v>0</v>
      </c>
      <c r="CG442" s="277">
        <f t="shared" si="149"/>
        <v>0</v>
      </c>
      <c r="CH442" s="277">
        <f t="shared" si="149"/>
        <v>0</v>
      </c>
      <c r="CI442" s="278">
        <f t="shared" si="149"/>
        <v>0</v>
      </c>
      <c r="CJ442" s="280">
        <f t="shared" si="141"/>
        <v>0</v>
      </c>
      <c r="CK442" s="232">
        <f t="shared" si="143"/>
        <v>0</v>
      </c>
      <c r="CL442" s="1"/>
    </row>
    <row r="443" spans="1:90" ht="18" customHeight="1">
      <c r="A443" s="1"/>
      <c r="B443" s="1"/>
      <c r="C443" s="216"/>
      <c r="D443" s="287" t="str">
        <f t="shared" si="135"/>
        <v/>
      </c>
      <c r="E443" s="449" t="str">
        <f t="shared" si="136"/>
        <v/>
      </c>
      <c r="F443" s="450"/>
      <c r="G443" s="451"/>
      <c r="H443" s="452"/>
      <c r="I443" s="453"/>
      <c r="J443" s="453"/>
      <c r="K443" s="453"/>
      <c r="L443" s="453"/>
      <c r="M443" s="454"/>
      <c r="N443" s="455"/>
      <c r="O443" s="456"/>
      <c r="P443" s="456"/>
      <c r="Q443" s="456"/>
      <c r="R443" s="456"/>
      <c r="S443" s="456"/>
      <c r="T443" s="456"/>
      <c r="U443" s="456"/>
      <c r="V443" s="456"/>
      <c r="W443" s="456"/>
      <c r="X443" s="456"/>
      <c r="Y443" s="456"/>
      <c r="Z443" s="456"/>
      <c r="AA443" s="456"/>
      <c r="AB443" s="456"/>
      <c r="AC443" s="456"/>
      <c r="AD443" s="456"/>
      <c r="AE443" s="457"/>
      <c r="AF443" s="455"/>
      <c r="AG443" s="456"/>
      <c r="AH443" s="456"/>
      <c r="AI443" s="456"/>
      <c r="AJ443" s="456"/>
      <c r="AK443" s="456"/>
      <c r="AL443" s="456"/>
      <c r="AM443" s="456"/>
      <c r="AN443" s="457"/>
      <c r="AO443" s="455"/>
      <c r="AP443" s="456"/>
      <c r="AQ443" s="456"/>
      <c r="AR443" s="456"/>
      <c r="AS443" s="456"/>
      <c r="AT443" s="456"/>
      <c r="AU443" s="456"/>
      <c r="AV443" s="456"/>
      <c r="AW443" s="456"/>
      <c r="AX443" s="456"/>
      <c r="AY443" s="456"/>
      <c r="AZ443" s="456"/>
      <c r="BA443" s="456"/>
      <c r="BB443" s="456"/>
      <c r="BC443" s="456"/>
      <c r="BD443" s="456"/>
      <c r="BE443" s="456"/>
      <c r="BF443" s="456"/>
      <c r="BG443" s="457"/>
      <c r="BH443" s="458"/>
      <c r="BI443" s="459"/>
      <c r="BJ443" s="459"/>
      <c r="BK443" s="459"/>
      <c r="BL443" s="459"/>
      <c r="BM443" s="460"/>
      <c r="BN443" s="216"/>
      <c r="BO443" s="216"/>
      <c r="BP443" s="1"/>
      <c r="BQ443" s="120">
        <f>IF($F$3="","",IF(N443=$F$3,COUNTIF(BQ$23:BQ442,"&gt;0")+1,0))</f>
        <v>0</v>
      </c>
      <c r="BR443" s="1"/>
      <c r="BS443" s="20" t="str">
        <f>IF($N443="","",IF(VLOOKUP(VLOOKUP($N443,IMPOSTAZIONI!$E$6:$I$13,5,FALSE),IMPOSTAZIONI!$B$25:$N$32,3,FALSE)=0,"",VLOOKUP(VLOOKUP($N443,IMPOSTAZIONI!$E$6:$I$13,5,FALSE),IMPOSTAZIONI!$B$25:$N$32,3,FALSE)))</f>
        <v/>
      </c>
      <c r="BT443" s="20" t="str">
        <f>IF($N443="","",IF(VLOOKUP(VLOOKUP($N443,IMPOSTAZIONI!$E$6:$I$13,5,FALSE),IMPOSTAZIONI!$B$25:$N$32,6,FALSE)=0,"",VLOOKUP(VLOOKUP($N443,IMPOSTAZIONI!$E$6:$I$13,5,FALSE),IMPOSTAZIONI!$B$25:$N$32,6,FALSE)))</f>
        <v/>
      </c>
      <c r="BU443" s="20" t="str">
        <f>IF($N443="","",IF(VLOOKUP(VLOOKUP($N443,IMPOSTAZIONI!$E$6:$I$13,5,FALSE),IMPOSTAZIONI!$B$25:$N$32,9,FALSE)=0,"",VLOOKUP(VLOOKUP($N443,IMPOSTAZIONI!$E$6:$I$13,5,FALSE),IMPOSTAZIONI!$B$25:$N$32,9,FALSE)))</f>
        <v/>
      </c>
      <c r="BV443" s="20" t="str">
        <f>IF($N443="","",IF(VLOOKUP(VLOOKUP($N443,IMPOSTAZIONI!$E$6:$I$13,5,FALSE),IMPOSTAZIONI!$B$25:$N$32,12,FALSE)=0,"",VLOOKUP(VLOOKUP($N443,IMPOSTAZIONI!$E$6:$I$13,5,FALSE),IMPOSTAZIONI!$B$25:$N$32,12,FALSE)))</f>
        <v/>
      </c>
      <c r="BW443" s="221" t="str">
        <f t="shared" si="137"/>
        <v/>
      </c>
      <c r="BX443" s="221" t="str">
        <f t="shared" si="144"/>
        <v/>
      </c>
      <c r="BY443" s="221">
        <f t="shared" si="145"/>
        <v>0</v>
      </c>
      <c r="BZ443" s="231">
        <f t="shared" si="146"/>
        <v>0</v>
      </c>
      <c r="CA443" s="246">
        <f t="shared" si="147"/>
        <v>0</v>
      </c>
      <c r="CB443" s="246">
        <f t="shared" si="138"/>
        <v>0</v>
      </c>
      <c r="CC443" s="246" t="str">
        <f t="shared" si="139"/>
        <v/>
      </c>
      <c r="CD443" s="246">
        <f t="shared" si="148"/>
        <v>5</v>
      </c>
      <c r="CE443" s="246">
        <f t="shared" si="140"/>
        <v>0</v>
      </c>
      <c r="CF443" s="276">
        <f t="shared" ref="CF443:CI462" si="150">COUNTIF($CE$23:$CE$3022,CONCATENATE($CD443,CF$21))</f>
        <v>0</v>
      </c>
      <c r="CG443" s="277">
        <f t="shared" si="150"/>
        <v>0</v>
      </c>
      <c r="CH443" s="277">
        <f t="shared" si="150"/>
        <v>0</v>
      </c>
      <c r="CI443" s="278">
        <f t="shared" si="150"/>
        <v>0</v>
      </c>
      <c r="CJ443" s="280">
        <f t="shared" si="141"/>
        <v>0</v>
      </c>
      <c r="CK443" s="232">
        <f t="shared" si="143"/>
        <v>0</v>
      </c>
      <c r="CL443" s="1"/>
    </row>
    <row r="444" spans="1:90" ht="18" customHeight="1">
      <c r="A444" s="1"/>
      <c r="B444" s="1"/>
      <c r="C444" s="216"/>
      <c r="D444" s="287" t="str">
        <f t="shared" si="135"/>
        <v/>
      </c>
      <c r="E444" s="449" t="str">
        <f t="shared" si="136"/>
        <v/>
      </c>
      <c r="F444" s="450"/>
      <c r="G444" s="451"/>
      <c r="H444" s="452"/>
      <c r="I444" s="453"/>
      <c r="J444" s="453"/>
      <c r="K444" s="453"/>
      <c r="L444" s="453"/>
      <c r="M444" s="454"/>
      <c r="N444" s="455"/>
      <c r="O444" s="456"/>
      <c r="P444" s="456"/>
      <c r="Q444" s="456"/>
      <c r="R444" s="456"/>
      <c r="S444" s="456"/>
      <c r="T444" s="456"/>
      <c r="U444" s="456"/>
      <c r="V444" s="456"/>
      <c r="W444" s="456"/>
      <c r="X444" s="456"/>
      <c r="Y444" s="456"/>
      <c r="Z444" s="456"/>
      <c r="AA444" s="456"/>
      <c r="AB444" s="456"/>
      <c r="AC444" s="456"/>
      <c r="AD444" s="456"/>
      <c r="AE444" s="457"/>
      <c r="AF444" s="455"/>
      <c r="AG444" s="456"/>
      <c r="AH444" s="456"/>
      <c r="AI444" s="456"/>
      <c r="AJ444" s="456"/>
      <c r="AK444" s="456"/>
      <c r="AL444" s="456"/>
      <c r="AM444" s="456"/>
      <c r="AN444" s="457"/>
      <c r="AO444" s="455"/>
      <c r="AP444" s="456"/>
      <c r="AQ444" s="456"/>
      <c r="AR444" s="456"/>
      <c r="AS444" s="456"/>
      <c r="AT444" s="456"/>
      <c r="AU444" s="456"/>
      <c r="AV444" s="456"/>
      <c r="AW444" s="456"/>
      <c r="AX444" s="456"/>
      <c r="AY444" s="456"/>
      <c r="AZ444" s="456"/>
      <c r="BA444" s="456"/>
      <c r="BB444" s="456"/>
      <c r="BC444" s="456"/>
      <c r="BD444" s="456"/>
      <c r="BE444" s="456"/>
      <c r="BF444" s="456"/>
      <c r="BG444" s="457"/>
      <c r="BH444" s="458"/>
      <c r="BI444" s="459"/>
      <c r="BJ444" s="459"/>
      <c r="BK444" s="459"/>
      <c r="BL444" s="459"/>
      <c r="BM444" s="460"/>
      <c r="BN444" s="216"/>
      <c r="BO444" s="216"/>
      <c r="BP444" s="1"/>
      <c r="BQ444" s="120">
        <f>IF($F$3="","",IF(N444=$F$3,COUNTIF(BQ$23:BQ443,"&gt;0")+1,0))</f>
        <v>0</v>
      </c>
      <c r="BR444" s="1"/>
      <c r="BS444" s="20" t="str">
        <f>IF($N444="","",IF(VLOOKUP(VLOOKUP($N444,IMPOSTAZIONI!$E$6:$I$13,5,FALSE),IMPOSTAZIONI!$B$25:$N$32,3,FALSE)=0,"",VLOOKUP(VLOOKUP($N444,IMPOSTAZIONI!$E$6:$I$13,5,FALSE),IMPOSTAZIONI!$B$25:$N$32,3,FALSE)))</f>
        <v/>
      </c>
      <c r="BT444" s="20" t="str">
        <f>IF($N444="","",IF(VLOOKUP(VLOOKUP($N444,IMPOSTAZIONI!$E$6:$I$13,5,FALSE),IMPOSTAZIONI!$B$25:$N$32,6,FALSE)=0,"",VLOOKUP(VLOOKUP($N444,IMPOSTAZIONI!$E$6:$I$13,5,FALSE),IMPOSTAZIONI!$B$25:$N$32,6,FALSE)))</f>
        <v/>
      </c>
      <c r="BU444" s="20" t="str">
        <f>IF($N444="","",IF(VLOOKUP(VLOOKUP($N444,IMPOSTAZIONI!$E$6:$I$13,5,FALSE),IMPOSTAZIONI!$B$25:$N$32,9,FALSE)=0,"",VLOOKUP(VLOOKUP($N444,IMPOSTAZIONI!$E$6:$I$13,5,FALSE),IMPOSTAZIONI!$B$25:$N$32,9,FALSE)))</f>
        <v/>
      </c>
      <c r="BV444" s="20" t="str">
        <f>IF($N444="","",IF(VLOOKUP(VLOOKUP($N444,IMPOSTAZIONI!$E$6:$I$13,5,FALSE),IMPOSTAZIONI!$B$25:$N$32,12,FALSE)=0,"",VLOOKUP(VLOOKUP($N444,IMPOSTAZIONI!$E$6:$I$13,5,FALSE),IMPOSTAZIONI!$B$25:$N$32,12,FALSE)))</f>
        <v/>
      </c>
      <c r="BW444" s="221" t="str">
        <f t="shared" si="137"/>
        <v/>
      </c>
      <c r="BX444" s="221" t="str">
        <f t="shared" si="144"/>
        <v/>
      </c>
      <c r="BY444" s="221">
        <f t="shared" si="145"/>
        <v>0</v>
      </c>
      <c r="BZ444" s="231">
        <f t="shared" si="146"/>
        <v>0</v>
      </c>
      <c r="CA444" s="246">
        <f t="shared" si="147"/>
        <v>0</v>
      </c>
      <c r="CB444" s="246">
        <f t="shared" si="138"/>
        <v>0</v>
      </c>
      <c r="CC444" s="246" t="str">
        <f t="shared" si="139"/>
        <v/>
      </c>
      <c r="CD444" s="246">
        <f t="shared" si="148"/>
        <v>5</v>
      </c>
      <c r="CE444" s="246">
        <f t="shared" si="140"/>
        <v>0</v>
      </c>
      <c r="CF444" s="276">
        <f t="shared" si="150"/>
        <v>0</v>
      </c>
      <c r="CG444" s="277">
        <f t="shared" si="150"/>
        <v>0</v>
      </c>
      <c r="CH444" s="277">
        <f t="shared" si="150"/>
        <v>0</v>
      </c>
      <c r="CI444" s="278">
        <f t="shared" si="150"/>
        <v>0</v>
      </c>
      <c r="CJ444" s="280">
        <f t="shared" si="141"/>
        <v>0</v>
      </c>
      <c r="CK444" s="232">
        <f t="shared" si="143"/>
        <v>0</v>
      </c>
      <c r="CL444" s="1"/>
    </row>
    <row r="445" spans="1:90" ht="18" customHeight="1">
      <c r="A445" s="1"/>
      <c r="B445" s="1"/>
      <c r="C445" s="216"/>
      <c r="D445" s="287" t="str">
        <f t="shared" si="135"/>
        <v/>
      </c>
      <c r="E445" s="449" t="str">
        <f t="shared" si="136"/>
        <v/>
      </c>
      <c r="F445" s="450"/>
      <c r="G445" s="451"/>
      <c r="H445" s="452"/>
      <c r="I445" s="453"/>
      <c r="J445" s="453"/>
      <c r="K445" s="453"/>
      <c r="L445" s="453"/>
      <c r="M445" s="454"/>
      <c r="N445" s="455"/>
      <c r="O445" s="456"/>
      <c r="P445" s="456"/>
      <c r="Q445" s="456"/>
      <c r="R445" s="456"/>
      <c r="S445" s="456"/>
      <c r="T445" s="456"/>
      <c r="U445" s="456"/>
      <c r="V445" s="456"/>
      <c r="W445" s="456"/>
      <c r="X445" s="456"/>
      <c r="Y445" s="456"/>
      <c r="Z445" s="456"/>
      <c r="AA445" s="456"/>
      <c r="AB445" s="456"/>
      <c r="AC445" s="456"/>
      <c r="AD445" s="456"/>
      <c r="AE445" s="457"/>
      <c r="AF445" s="455"/>
      <c r="AG445" s="456"/>
      <c r="AH445" s="456"/>
      <c r="AI445" s="456"/>
      <c r="AJ445" s="456"/>
      <c r="AK445" s="456"/>
      <c r="AL445" s="456"/>
      <c r="AM445" s="456"/>
      <c r="AN445" s="457"/>
      <c r="AO445" s="455"/>
      <c r="AP445" s="456"/>
      <c r="AQ445" s="456"/>
      <c r="AR445" s="456"/>
      <c r="AS445" s="456"/>
      <c r="AT445" s="456"/>
      <c r="AU445" s="456"/>
      <c r="AV445" s="456"/>
      <c r="AW445" s="456"/>
      <c r="AX445" s="456"/>
      <c r="AY445" s="456"/>
      <c r="AZ445" s="456"/>
      <c r="BA445" s="456"/>
      <c r="BB445" s="456"/>
      <c r="BC445" s="456"/>
      <c r="BD445" s="456"/>
      <c r="BE445" s="456"/>
      <c r="BF445" s="456"/>
      <c r="BG445" s="457"/>
      <c r="BH445" s="458"/>
      <c r="BI445" s="459"/>
      <c r="BJ445" s="459"/>
      <c r="BK445" s="459"/>
      <c r="BL445" s="459"/>
      <c r="BM445" s="460"/>
      <c r="BN445" s="216"/>
      <c r="BO445" s="216"/>
      <c r="BP445" s="1"/>
      <c r="BQ445" s="120">
        <f>IF($F$3="","",IF(N445=$F$3,COUNTIF(BQ$23:BQ444,"&gt;0")+1,0))</f>
        <v>0</v>
      </c>
      <c r="BR445" s="1"/>
      <c r="BS445" s="20" t="str">
        <f>IF($N445="","",IF(VLOOKUP(VLOOKUP($N445,IMPOSTAZIONI!$E$6:$I$13,5,FALSE),IMPOSTAZIONI!$B$25:$N$32,3,FALSE)=0,"",VLOOKUP(VLOOKUP($N445,IMPOSTAZIONI!$E$6:$I$13,5,FALSE),IMPOSTAZIONI!$B$25:$N$32,3,FALSE)))</f>
        <v/>
      </c>
      <c r="BT445" s="20" t="str">
        <f>IF($N445="","",IF(VLOOKUP(VLOOKUP($N445,IMPOSTAZIONI!$E$6:$I$13,5,FALSE),IMPOSTAZIONI!$B$25:$N$32,6,FALSE)=0,"",VLOOKUP(VLOOKUP($N445,IMPOSTAZIONI!$E$6:$I$13,5,FALSE),IMPOSTAZIONI!$B$25:$N$32,6,FALSE)))</f>
        <v/>
      </c>
      <c r="BU445" s="20" t="str">
        <f>IF($N445="","",IF(VLOOKUP(VLOOKUP($N445,IMPOSTAZIONI!$E$6:$I$13,5,FALSE),IMPOSTAZIONI!$B$25:$N$32,9,FALSE)=0,"",VLOOKUP(VLOOKUP($N445,IMPOSTAZIONI!$E$6:$I$13,5,FALSE),IMPOSTAZIONI!$B$25:$N$32,9,FALSE)))</f>
        <v/>
      </c>
      <c r="BV445" s="20" t="str">
        <f>IF($N445="","",IF(VLOOKUP(VLOOKUP($N445,IMPOSTAZIONI!$E$6:$I$13,5,FALSE),IMPOSTAZIONI!$B$25:$N$32,12,FALSE)=0,"",VLOOKUP(VLOOKUP($N445,IMPOSTAZIONI!$E$6:$I$13,5,FALSE),IMPOSTAZIONI!$B$25:$N$32,12,FALSE)))</f>
        <v/>
      </c>
      <c r="BW445" s="221" t="str">
        <f t="shared" si="137"/>
        <v/>
      </c>
      <c r="BX445" s="221" t="str">
        <f t="shared" si="144"/>
        <v/>
      </c>
      <c r="BY445" s="221">
        <f t="shared" si="145"/>
        <v>0</v>
      </c>
      <c r="BZ445" s="231">
        <f t="shared" si="146"/>
        <v>0</v>
      </c>
      <c r="CA445" s="246">
        <f t="shared" si="147"/>
        <v>0</v>
      </c>
      <c r="CB445" s="246">
        <f t="shared" si="138"/>
        <v>0</v>
      </c>
      <c r="CC445" s="246" t="str">
        <f t="shared" si="139"/>
        <v/>
      </c>
      <c r="CD445" s="246">
        <f t="shared" si="148"/>
        <v>5</v>
      </c>
      <c r="CE445" s="246">
        <f t="shared" si="140"/>
        <v>0</v>
      </c>
      <c r="CF445" s="276">
        <f t="shared" si="150"/>
        <v>0</v>
      </c>
      <c r="CG445" s="277">
        <f t="shared" si="150"/>
        <v>0</v>
      </c>
      <c r="CH445" s="277">
        <f t="shared" si="150"/>
        <v>0</v>
      </c>
      <c r="CI445" s="278">
        <f t="shared" si="150"/>
        <v>0</v>
      </c>
      <c r="CJ445" s="280">
        <f t="shared" si="141"/>
        <v>0</v>
      </c>
      <c r="CK445" s="232">
        <f t="shared" si="143"/>
        <v>0</v>
      </c>
      <c r="CL445" s="1"/>
    </row>
    <row r="446" spans="1:90" ht="18" customHeight="1">
      <c r="A446" s="1"/>
      <c r="B446" s="1"/>
      <c r="C446" s="216"/>
      <c r="D446" s="287" t="str">
        <f t="shared" si="135"/>
        <v/>
      </c>
      <c r="E446" s="449" t="str">
        <f t="shared" si="136"/>
        <v/>
      </c>
      <c r="F446" s="450"/>
      <c r="G446" s="451"/>
      <c r="H446" s="452"/>
      <c r="I446" s="453"/>
      <c r="J446" s="453"/>
      <c r="K446" s="453"/>
      <c r="L446" s="453"/>
      <c r="M446" s="454"/>
      <c r="N446" s="455"/>
      <c r="O446" s="456"/>
      <c r="P446" s="456"/>
      <c r="Q446" s="456"/>
      <c r="R446" s="456"/>
      <c r="S446" s="456"/>
      <c r="T446" s="456"/>
      <c r="U446" s="456"/>
      <c r="V446" s="456"/>
      <c r="W446" s="456"/>
      <c r="X446" s="456"/>
      <c r="Y446" s="456"/>
      <c r="Z446" s="456"/>
      <c r="AA446" s="456"/>
      <c r="AB446" s="456"/>
      <c r="AC446" s="456"/>
      <c r="AD446" s="456"/>
      <c r="AE446" s="457"/>
      <c r="AF446" s="455"/>
      <c r="AG446" s="456"/>
      <c r="AH446" s="456"/>
      <c r="AI446" s="456"/>
      <c r="AJ446" s="456"/>
      <c r="AK446" s="456"/>
      <c r="AL446" s="456"/>
      <c r="AM446" s="456"/>
      <c r="AN446" s="457"/>
      <c r="AO446" s="455"/>
      <c r="AP446" s="456"/>
      <c r="AQ446" s="456"/>
      <c r="AR446" s="456"/>
      <c r="AS446" s="456"/>
      <c r="AT446" s="456"/>
      <c r="AU446" s="456"/>
      <c r="AV446" s="456"/>
      <c r="AW446" s="456"/>
      <c r="AX446" s="456"/>
      <c r="AY446" s="456"/>
      <c r="AZ446" s="456"/>
      <c r="BA446" s="456"/>
      <c r="BB446" s="456"/>
      <c r="BC446" s="456"/>
      <c r="BD446" s="456"/>
      <c r="BE446" s="456"/>
      <c r="BF446" s="456"/>
      <c r="BG446" s="457"/>
      <c r="BH446" s="458"/>
      <c r="BI446" s="459"/>
      <c r="BJ446" s="459"/>
      <c r="BK446" s="459"/>
      <c r="BL446" s="459"/>
      <c r="BM446" s="460"/>
      <c r="BN446" s="216"/>
      <c r="BO446" s="216"/>
      <c r="BP446" s="1"/>
      <c r="BQ446" s="120">
        <f>IF($F$3="","",IF(N446=$F$3,COUNTIF(BQ$23:BQ445,"&gt;0")+1,0))</f>
        <v>0</v>
      </c>
      <c r="BR446" s="1"/>
      <c r="BS446" s="20" t="str">
        <f>IF($N446="","",IF(VLOOKUP(VLOOKUP($N446,IMPOSTAZIONI!$E$6:$I$13,5,FALSE),IMPOSTAZIONI!$B$25:$N$32,3,FALSE)=0,"",VLOOKUP(VLOOKUP($N446,IMPOSTAZIONI!$E$6:$I$13,5,FALSE),IMPOSTAZIONI!$B$25:$N$32,3,FALSE)))</f>
        <v/>
      </c>
      <c r="BT446" s="20" t="str">
        <f>IF($N446="","",IF(VLOOKUP(VLOOKUP($N446,IMPOSTAZIONI!$E$6:$I$13,5,FALSE),IMPOSTAZIONI!$B$25:$N$32,6,FALSE)=0,"",VLOOKUP(VLOOKUP($N446,IMPOSTAZIONI!$E$6:$I$13,5,FALSE),IMPOSTAZIONI!$B$25:$N$32,6,FALSE)))</f>
        <v/>
      </c>
      <c r="BU446" s="20" t="str">
        <f>IF($N446="","",IF(VLOOKUP(VLOOKUP($N446,IMPOSTAZIONI!$E$6:$I$13,5,FALSE),IMPOSTAZIONI!$B$25:$N$32,9,FALSE)=0,"",VLOOKUP(VLOOKUP($N446,IMPOSTAZIONI!$E$6:$I$13,5,FALSE),IMPOSTAZIONI!$B$25:$N$32,9,FALSE)))</f>
        <v/>
      </c>
      <c r="BV446" s="20" t="str">
        <f>IF($N446="","",IF(VLOOKUP(VLOOKUP($N446,IMPOSTAZIONI!$E$6:$I$13,5,FALSE),IMPOSTAZIONI!$B$25:$N$32,12,FALSE)=0,"",VLOOKUP(VLOOKUP($N446,IMPOSTAZIONI!$E$6:$I$13,5,FALSE),IMPOSTAZIONI!$B$25:$N$32,12,FALSE)))</f>
        <v/>
      </c>
      <c r="BW446" s="221" t="str">
        <f t="shared" si="137"/>
        <v/>
      </c>
      <c r="BX446" s="221" t="str">
        <f t="shared" si="144"/>
        <v/>
      </c>
      <c r="BY446" s="221">
        <f t="shared" si="145"/>
        <v>0</v>
      </c>
      <c r="BZ446" s="231">
        <f t="shared" si="146"/>
        <v>0</v>
      </c>
      <c r="CA446" s="246">
        <f t="shared" si="147"/>
        <v>0</v>
      </c>
      <c r="CB446" s="246">
        <f t="shared" si="138"/>
        <v>0</v>
      </c>
      <c r="CC446" s="246" t="str">
        <f t="shared" si="139"/>
        <v/>
      </c>
      <c r="CD446" s="246">
        <f t="shared" si="148"/>
        <v>5</v>
      </c>
      <c r="CE446" s="246">
        <f t="shared" si="140"/>
        <v>0</v>
      </c>
      <c r="CF446" s="276">
        <f t="shared" si="150"/>
        <v>0</v>
      </c>
      <c r="CG446" s="277">
        <f t="shared" si="150"/>
        <v>0</v>
      </c>
      <c r="CH446" s="277">
        <f t="shared" si="150"/>
        <v>0</v>
      </c>
      <c r="CI446" s="278">
        <f t="shared" si="150"/>
        <v>0</v>
      </c>
      <c r="CJ446" s="280">
        <f t="shared" si="141"/>
        <v>0</v>
      </c>
      <c r="CK446" s="232">
        <f t="shared" si="143"/>
        <v>0</v>
      </c>
      <c r="CL446" s="1"/>
    </row>
    <row r="447" spans="1:90" ht="18" customHeight="1">
      <c r="A447" s="1"/>
      <c r="B447" s="1"/>
      <c r="C447" s="216"/>
      <c r="D447" s="287" t="str">
        <f t="shared" si="135"/>
        <v/>
      </c>
      <c r="E447" s="449" t="str">
        <f t="shared" si="136"/>
        <v/>
      </c>
      <c r="F447" s="450"/>
      <c r="G447" s="451"/>
      <c r="H447" s="452"/>
      <c r="I447" s="453"/>
      <c r="J447" s="453"/>
      <c r="K447" s="453"/>
      <c r="L447" s="453"/>
      <c r="M447" s="454"/>
      <c r="N447" s="455"/>
      <c r="O447" s="456"/>
      <c r="P447" s="456"/>
      <c r="Q447" s="456"/>
      <c r="R447" s="456"/>
      <c r="S447" s="456"/>
      <c r="T447" s="456"/>
      <c r="U447" s="456"/>
      <c r="V447" s="456"/>
      <c r="W447" s="456"/>
      <c r="X447" s="456"/>
      <c r="Y447" s="456"/>
      <c r="Z447" s="456"/>
      <c r="AA447" s="456"/>
      <c r="AB447" s="456"/>
      <c r="AC447" s="456"/>
      <c r="AD447" s="456"/>
      <c r="AE447" s="457"/>
      <c r="AF447" s="455"/>
      <c r="AG447" s="456"/>
      <c r="AH447" s="456"/>
      <c r="AI447" s="456"/>
      <c r="AJ447" s="456"/>
      <c r="AK447" s="456"/>
      <c r="AL447" s="456"/>
      <c r="AM447" s="456"/>
      <c r="AN447" s="457"/>
      <c r="AO447" s="455"/>
      <c r="AP447" s="456"/>
      <c r="AQ447" s="456"/>
      <c r="AR447" s="456"/>
      <c r="AS447" s="456"/>
      <c r="AT447" s="456"/>
      <c r="AU447" s="456"/>
      <c r="AV447" s="456"/>
      <c r="AW447" s="456"/>
      <c r="AX447" s="456"/>
      <c r="AY447" s="456"/>
      <c r="AZ447" s="456"/>
      <c r="BA447" s="456"/>
      <c r="BB447" s="456"/>
      <c r="BC447" s="456"/>
      <c r="BD447" s="456"/>
      <c r="BE447" s="456"/>
      <c r="BF447" s="456"/>
      <c r="BG447" s="457"/>
      <c r="BH447" s="458"/>
      <c r="BI447" s="459"/>
      <c r="BJ447" s="459"/>
      <c r="BK447" s="459"/>
      <c r="BL447" s="459"/>
      <c r="BM447" s="460"/>
      <c r="BN447" s="216"/>
      <c r="BO447" s="216"/>
      <c r="BP447" s="1"/>
      <c r="BQ447" s="120">
        <f>IF($F$3="","",IF(N447=$F$3,COUNTIF(BQ$23:BQ446,"&gt;0")+1,0))</f>
        <v>0</v>
      </c>
      <c r="BR447" s="1"/>
      <c r="BS447" s="20" t="str">
        <f>IF($N447="","",IF(VLOOKUP(VLOOKUP($N447,IMPOSTAZIONI!$E$6:$I$13,5,FALSE),IMPOSTAZIONI!$B$25:$N$32,3,FALSE)=0,"",VLOOKUP(VLOOKUP($N447,IMPOSTAZIONI!$E$6:$I$13,5,FALSE),IMPOSTAZIONI!$B$25:$N$32,3,FALSE)))</f>
        <v/>
      </c>
      <c r="BT447" s="20" t="str">
        <f>IF($N447="","",IF(VLOOKUP(VLOOKUP($N447,IMPOSTAZIONI!$E$6:$I$13,5,FALSE),IMPOSTAZIONI!$B$25:$N$32,6,FALSE)=0,"",VLOOKUP(VLOOKUP($N447,IMPOSTAZIONI!$E$6:$I$13,5,FALSE),IMPOSTAZIONI!$B$25:$N$32,6,FALSE)))</f>
        <v/>
      </c>
      <c r="BU447" s="20" t="str">
        <f>IF($N447="","",IF(VLOOKUP(VLOOKUP($N447,IMPOSTAZIONI!$E$6:$I$13,5,FALSE),IMPOSTAZIONI!$B$25:$N$32,9,FALSE)=0,"",VLOOKUP(VLOOKUP($N447,IMPOSTAZIONI!$E$6:$I$13,5,FALSE),IMPOSTAZIONI!$B$25:$N$32,9,FALSE)))</f>
        <v/>
      </c>
      <c r="BV447" s="20" t="str">
        <f>IF($N447="","",IF(VLOOKUP(VLOOKUP($N447,IMPOSTAZIONI!$E$6:$I$13,5,FALSE),IMPOSTAZIONI!$B$25:$N$32,12,FALSE)=0,"",VLOOKUP(VLOOKUP($N447,IMPOSTAZIONI!$E$6:$I$13,5,FALSE),IMPOSTAZIONI!$B$25:$N$32,12,FALSE)))</f>
        <v/>
      </c>
      <c r="BW447" s="221" t="str">
        <f t="shared" si="137"/>
        <v/>
      </c>
      <c r="BX447" s="221" t="str">
        <f t="shared" si="144"/>
        <v/>
      </c>
      <c r="BY447" s="221">
        <f t="shared" si="145"/>
        <v>0</v>
      </c>
      <c r="BZ447" s="231">
        <f t="shared" si="146"/>
        <v>0</v>
      </c>
      <c r="CA447" s="246">
        <f t="shared" si="147"/>
        <v>0</v>
      </c>
      <c r="CB447" s="246">
        <f t="shared" si="138"/>
        <v>0</v>
      </c>
      <c r="CC447" s="246" t="str">
        <f t="shared" si="139"/>
        <v/>
      </c>
      <c r="CD447" s="246">
        <f t="shared" si="148"/>
        <v>5</v>
      </c>
      <c r="CE447" s="246">
        <f t="shared" si="140"/>
        <v>0</v>
      </c>
      <c r="CF447" s="276">
        <f t="shared" si="150"/>
        <v>0</v>
      </c>
      <c r="CG447" s="277">
        <f t="shared" si="150"/>
        <v>0</v>
      </c>
      <c r="CH447" s="277">
        <f t="shared" si="150"/>
        <v>0</v>
      </c>
      <c r="CI447" s="278">
        <f t="shared" si="150"/>
        <v>0</v>
      </c>
      <c r="CJ447" s="280">
        <f t="shared" si="141"/>
        <v>0</v>
      </c>
      <c r="CK447" s="232">
        <f t="shared" si="143"/>
        <v>0</v>
      </c>
      <c r="CL447" s="1"/>
    </row>
    <row r="448" spans="1:90" ht="18" customHeight="1">
      <c r="A448" s="1"/>
      <c r="B448" s="1"/>
      <c r="C448" s="216"/>
      <c r="D448" s="287" t="str">
        <f t="shared" si="135"/>
        <v/>
      </c>
      <c r="E448" s="449" t="str">
        <f t="shared" si="136"/>
        <v/>
      </c>
      <c r="F448" s="450"/>
      <c r="G448" s="451"/>
      <c r="H448" s="452"/>
      <c r="I448" s="453"/>
      <c r="J448" s="453"/>
      <c r="K448" s="453"/>
      <c r="L448" s="453"/>
      <c r="M448" s="454"/>
      <c r="N448" s="455"/>
      <c r="O448" s="456"/>
      <c r="P448" s="456"/>
      <c r="Q448" s="456"/>
      <c r="R448" s="456"/>
      <c r="S448" s="456"/>
      <c r="T448" s="456"/>
      <c r="U448" s="456"/>
      <c r="V448" s="456"/>
      <c r="W448" s="456"/>
      <c r="X448" s="456"/>
      <c r="Y448" s="456"/>
      <c r="Z448" s="456"/>
      <c r="AA448" s="456"/>
      <c r="AB448" s="456"/>
      <c r="AC448" s="456"/>
      <c r="AD448" s="456"/>
      <c r="AE448" s="457"/>
      <c r="AF448" s="455"/>
      <c r="AG448" s="456"/>
      <c r="AH448" s="456"/>
      <c r="AI448" s="456"/>
      <c r="AJ448" s="456"/>
      <c r="AK448" s="456"/>
      <c r="AL448" s="456"/>
      <c r="AM448" s="456"/>
      <c r="AN448" s="457"/>
      <c r="AO448" s="455"/>
      <c r="AP448" s="456"/>
      <c r="AQ448" s="456"/>
      <c r="AR448" s="456"/>
      <c r="AS448" s="456"/>
      <c r="AT448" s="456"/>
      <c r="AU448" s="456"/>
      <c r="AV448" s="456"/>
      <c r="AW448" s="456"/>
      <c r="AX448" s="456"/>
      <c r="AY448" s="456"/>
      <c r="AZ448" s="456"/>
      <c r="BA448" s="456"/>
      <c r="BB448" s="456"/>
      <c r="BC448" s="456"/>
      <c r="BD448" s="456"/>
      <c r="BE448" s="456"/>
      <c r="BF448" s="456"/>
      <c r="BG448" s="457"/>
      <c r="BH448" s="458"/>
      <c r="BI448" s="459"/>
      <c r="BJ448" s="459"/>
      <c r="BK448" s="459"/>
      <c r="BL448" s="459"/>
      <c r="BM448" s="460"/>
      <c r="BN448" s="216"/>
      <c r="BO448" s="216"/>
      <c r="BP448" s="1"/>
      <c r="BQ448" s="120">
        <f>IF($F$3="","",IF(N448=$F$3,COUNTIF(BQ$23:BQ447,"&gt;0")+1,0))</f>
        <v>0</v>
      </c>
      <c r="BR448" s="1"/>
      <c r="BS448" s="20" t="str">
        <f>IF($N448="","",IF(VLOOKUP(VLOOKUP($N448,IMPOSTAZIONI!$E$6:$I$13,5,FALSE),IMPOSTAZIONI!$B$25:$N$32,3,FALSE)=0,"",VLOOKUP(VLOOKUP($N448,IMPOSTAZIONI!$E$6:$I$13,5,FALSE),IMPOSTAZIONI!$B$25:$N$32,3,FALSE)))</f>
        <v/>
      </c>
      <c r="BT448" s="20" t="str">
        <f>IF($N448="","",IF(VLOOKUP(VLOOKUP($N448,IMPOSTAZIONI!$E$6:$I$13,5,FALSE),IMPOSTAZIONI!$B$25:$N$32,6,FALSE)=0,"",VLOOKUP(VLOOKUP($N448,IMPOSTAZIONI!$E$6:$I$13,5,FALSE),IMPOSTAZIONI!$B$25:$N$32,6,FALSE)))</f>
        <v/>
      </c>
      <c r="BU448" s="20" t="str">
        <f>IF($N448="","",IF(VLOOKUP(VLOOKUP($N448,IMPOSTAZIONI!$E$6:$I$13,5,FALSE),IMPOSTAZIONI!$B$25:$N$32,9,FALSE)=0,"",VLOOKUP(VLOOKUP($N448,IMPOSTAZIONI!$E$6:$I$13,5,FALSE),IMPOSTAZIONI!$B$25:$N$32,9,FALSE)))</f>
        <v/>
      </c>
      <c r="BV448" s="20" t="str">
        <f>IF($N448="","",IF(VLOOKUP(VLOOKUP($N448,IMPOSTAZIONI!$E$6:$I$13,5,FALSE),IMPOSTAZIONI!$B$25:$N$32,12,FALSE)=0,"",VLOOKUP(VLOOKUP($N448,IMPOSTAZIONI!$E$6:$I$13,5,FALSE),IMPOSTAZIONI!$B$25:$N$32,12,FALSE)))</f>
        <v/>
      </c>
      <c r="BW448" s="221" t="str">
        <f t="shared" si="137"/>
        <v/>
      </c>
      <c r="BX448" s="221" t="str">
        <f t="shared" si="144"/>
        <v/>
      </c>
      <c r="BY448" s="221">
        <f t="shared" si="145"/>
        <v>0</v>
      </c>
      <c r="BZ448" s="231">
        <f t="shared" si="146"/>
        <v>0</v>
      </c>
      <c r="CA448" s="246">
        <f t="shared" si="147"/>
        <v>0</v>
      </c>
      <c r="CB448" s="246">
        <f t="shared" si="138"/>
        <v>0</v>
      </c>
      <c r="CC448" s="246" t="str">
        <f t="shared" si="139"/>
        <v/>
      </c>
      <c r="CD448" s="246">
        <f t="shared" si="148"/>
        <v>5</v>
      </c>
      <c r="CE448" s="246">
        <f t="shared" si="140"/>
        <v>0</v>
      </c>
      <c r="CF448" s="276">
        <f t="shared" si="150"/>
        <v>0</v>
      </c>
      <c r="CG448" s="277">
        <f t="shared" si="150"/>
        <v>0</v>
      </c>
      <c r="CH448" s="277">
        <f t="shared" si="150"/>
        <v>0</v>
      </c>
      <c r="CI448" s="278">
        <f t="shared" si="150"/>
        <v>0</v>
      </c>
      <c r="CJ448" s="280">
        <f t="shared" si="141"/>
        <v>0</v>
      </c>
      <c r="CK448" s="232">
        <f t="shared" si="143"/>
        <v>0</v>
      </c>
      <c r="CL448" s="1"/>
    </row>
    <row r="449" spans="1:90" ht="18" customHeight="1">
      <c r="A449" s="1"/>
      <c r="B449" s="1"/>
      <c r="C449" s="216"/>
      <c r="D449" s="287" t="str">
        <f t="shared" si="135"/>
        <v/>
      </c>
      <c r="E449" s="449" t="str">
        <f t="shared" si="136"/>
        <v/>
      </c>
      <c r="F449" s="450"/>
      <c r="G449" s="451"/>
      <c r="H449" s="452"/>
      <c r="I449" s="453"/>
      <c r="J449" s="453"/>
      <c r="K449" s="453"/>
      <c r="L449" s="453"/>
      <c r="M449" s="454"/>
      <c r="N449" s="455"/>
      <c r="O449" s="456"/>
      <c r="P449" s="456"/>
      <c r="Q449" s="456"/>
      <c r="R449" s="456"/>
      <c r="S449" s="456"/>
      <c r="T449" s="456"/>
      <c r="U449" s="456"/>
      <c r="V449" s="456"/>
      <c r="W449" s="456"/>
      <c r="X449" s="456"/>
      <c r="Y449" s="456"/>
      <c r="Z449" s="456"/>
      <c r="AA449" s="456"/>
      <c r="AB449" s="456"/>
      <c r="AC449" s="456"/>
      <c r="AD449" s="456"/>
      <c r="AE449" s="457"/>
      <c r="AF449" s="455"/>
      <c r="AG449" s="456"/>
      <c r="AH449" s="456"/>
      <c r="AI449" s="456"/>
      <c r="AJ449" s="456"/>
      <c r="AK449" s="456"/>
      <c r="AL449" s="456"/>
      <c r="AM449" s="456"/>
      <c r="AN449" s="457"/>
      <c r="AO449" s="455"/>
      <c r="AP449" s="456"/>
      <c r="AQ449" s="456"/>
      <c r="AR449" s="456"/>
      <c r="AS449" s="456"/>
      <c r="AT449" s="456"/>
      <c r="AU449" s="456"/>
      <c r="AV449" s="456"/>
      <c r="AW449" s="456"/>
      <c r="AX449" s="456"/>
      <c r="AY449" s="456"/>
      <c r="AZ449" s="456"/>
      <c r="BA449" s="456"/>
      <c r="BB449" s="456"/>
      <c r="BC449" s="456"/>
      <c r="BD449" s="456"/>
      <c r="BE449" s="456"/>
      <c r="BF449" s="456"/>
      <c r="BG449" s="457"/>
      <c r="BH449" s="458"/>
      <c r="BI449" s="459"/>
      <c r="BJ449" s="459"/>
      <c r="BK449" s="459"/>
      <c r="BL449" s="459"/>
      <c r="BM449" s="460"/>
      <c r="BN449" s="216"/>
      <c r="BO449" s="216"/>
      <c r="BP449" s="1"/>
      <c r="BQ449" s="120">
        <f>IF($F$3="","",IF(N449=$F$3,COUNTIF(BQ$23:BQ448,"&gt;0")+1,0))</f>
        <v>0</v>
      </c>
      <c r="BR449" s="1"/>
      <c r="BS449" s="20" t="str">
        <f>IF($N449="","",IF(VLOOKUP(VLOOKUP($N449,IMPOSTAZIONI!$E$6:$I$13,5,FALSE),IMPOSTAZIONI!$B$25:$N$32,3,FALSE)=0,"",VLOOKUP(VLOOKUP($N449,IMPOSTAZIONI!$E$6:$I$13,5,FALSE),IMPOSTAZIONI!$B$25:$N$32,3,FALSE)))</f>
        <v/>
      </c>
      <c r="BT449" s="20" t="str">
        <f>IF($N449="","",IF(VLOOKUP(VLOOKUP($N449,IMPOSTAZIONI!$E$6:$I$13,5,FALSE),IMPOSTAZIONI!$B$25:$N$32,6,FALSE)=0,"",VLOOKUP(VLOOKUP($N449,IMPOSTAZIONI!$E$6:$I$13,5,FALSE),IMPOSTAZIONI!$B$25:$N$32,6,FALSE)))</f>
        <v/>
      </c>
      <c r="BU449" s="20" t="str">
        <f>IF($N449="","",IF(VLOOKUP(VLOOKUP($N449,IMPOSTAZIONI!$E$6:$I$13,5,FALSE),IMPOSTAZIONI!$B$25:$N$32,9,FALSE)=0,"",VLOOKUP(VLOOKUP($N449,IMPOSTAZIONI!$E$6:$I$13,5,FALSE),IMPOSTAZIONI!$B$25:$N$32,9,FALSE)))</f>
        <v/>
      </c>
      <c r="BV449" s="20" t="str">
        <f>IF($N449="","",IF(VLOOKUP(VLOOKUP($N449,IMPOSTAZIONI!$E$6:$I$13,5,FALSE),IMPOSTAZIONI!$B$25:$N$32,12,FALSE)=0,"",VLOOKUP(VLOOKUP($N449,IMPOSTAZIONI!$E$6:$I$13,5,FALSE),IMPOSTAZIONI!$B$25:$N$32,12,FALSE)))</f>
        <v/>
      </c>
      <c r="BW449" s="221" t="str">
        <f t="shared" si="137"/>
        <v/>
      </c>
      <c r="BX449" s="221" t="str">
        <f t="shared" si="144"/>
        <v/>
      </c>
      <c r="BY449" s="221">
        <f t="shared" si="145"/>
        <v>0</v>
      </c>
      <c r="BZ449" s="231">
        <f t="shared" si="146"/>
        <v>0</v>
      </c>
      <c r="CA449" s="246">
        <f t="shared" si="147"/>
        <v>0</v>
      </c>
      <c r="CB449" s="246">
        <f t="shared" si="138"/>
        <v>0</v>
      </c>
      <c r="CC449" s="246" t="str">
        <f t="shared" si="139"/>
        <v/>
      </c>
      <c r="CD449" s="246">
        <f t="shared" si="148"/>
        <v>5</v>
      </c>
      <c r="CE449" s="246">
        <f t="shared" si="140"/>
        <v>0</v>
      </c>
      <c r="CF449" s="276">
        <f t="shared" si="150"/>
        <v>0</v>
      </c>
      <c r="CG449" s="277">
        <f t="shared" si="150"/>
        <v>0</v>
      </c>
      <c r="CH449" s="277">
        <f t="shared" si="150"/>
        <v>0</v>
      </c>
      <c r="CI449" s="278">
        <f t="shared" si="150"/>
        <v>0</v>
      </c>
      <c r="CJ449" s="280">
        <f t="shared" si="141"/>
        <v>0</v>
      </c>
      <c r="CK449" s="232">
        <f t="shared" si="143"/>
        <v>0</v>
      </c>
      <c r="CL449" s="1"/>
    </row>
    <row r="450" spans="1:90" ht="18" customHeight="1">
      <c r="A450" s="1"/>
      <c r="B450" s="1"/>
      <c r="C450" s="216"/>
      <c r="D450" s="287" t="str">
        <f t="shared" si="135"/>
        <v/>
      </c>
      <c r="E450" s="449" t="str">
        <f t="shared" si="136"/>
        <v/>
      </c>
      <c r="F450" s="450"/>
      <c r="G450" s="451"/>
      <c r="H450" s="452"/>
      <c r="I450" s="453"/>
      <c r="J450" s="453"/>
      <c r="K450" s="453"/>
      <c r="L450" s="453"/>
      <c r="M450" s="454"/>
      <c r="N450" s="455"/>
      <c r="O450" s="456"/>
      <c r="P450" s="456"/>
      <c r="Q450" s="456"/>
      <c r="R450" s="456"/>
      <c r="S450" s="456"/>
      <c r="T450" s="456"/>
      <c r="U450" s="456"/>
      <c r="V450" s="456"/>
      <c r="W450" s="456"/>
      <c r="X450" s="456"/>
      <c r="Y450" s="456"/>
      <c r="Z450" s="456"/>
      <c r="AA450" s="456"/>
      <c r="AB450" s="456"/>
      <c r="AC450" s="456"/>
      <c r="AD450" s="456"/>
      <c r="AE450" s="457"/>
      <c r="AF450" s="455"/>
      <c r="AG450" s="456"/>
      <c r="AH450" s="456"/>
      <c r="AI450" s="456"/>
      <c r="AJ450" s="456"/>
      <c r="AK450" s="456"/>
      <c r="AL450" s="456"/>
      <c r="AM450" s="456"/>
      <c r="AN450" s="457"/>
      <c r="AO450" s="455"/>
      <c r="AP450" s="456"/>
      <c r="AQ450" s="456"/>
      <c r="AR450" s="456"/>
      <c r="AS450" s="456"/>
      <c r="AT450" s="456"/>
      <c r="AU450" s="456"/>
      <c r="AV450" s="456"/>
      <c r="AW450" s="456"/>
      <c r="AX450" s="456"/>
      <c r="AY450" s="456"/>
      <c r="AZ450" s="456"/>
      <c r="BA450" s="456"/>
      <c r="BB450" s="456"/>
      <c r="BC450" s="456"/>
      <c r="BD450" s="456"/>
      <c r="BE450" s="456"/>
      <c r="BF450" s="456"/>
      <c r="BG450" s="457"/>
      <c r="BH450" s="458"/>
      <c r="BI450" s="459"/>
      <c r="BJ450" s="459"/>
      <c r="BK450" s="459"/>
      <c r="BL450" s="459"/>
      <c r="BM450" s="460"/>
      <c r="BN450" s="216"/>
      <c r="BO450" s="216"/>
      <c r="BP450" s="1"/>
      <c r="BQ450" s="120">
        <f>IF($F$3="","",IF(N450=$F$3,COUNTIF(BQ$23:BQ449,"&gt;0")+1,0))</f>
        <v>0</v>
      </c>
      <c r="BR450" s="1"/>
      <c r="BS450" s="20" t="str">
        <f>IF($N450="","",IF(VLOOKUP(VLOOKUP($N450,IMPOSTAZIONI!$E$6:$I$13,5,FALSE),IMPOSTAZIONI!$B$25:$N$32,3,FALSE)=0,"",VLOOKUP(VLOOKUP($N450,IMPOSTAZIONI!$E$6:$I$13,5,FALSE),IMPOSTAZIONI!$B$25:$N$32,3,FALSE)))</f>
        <v/>
      </c>
      <c r="BT450" s="20" t="str">
        <f>IF($N450="","",IF(VLOOKUP(VLOOKUP($N450,IMPOSTAZIONI!$E$6:$I$13,5,FALSE),IMPOSTAZIONI!$B$25:$N$32,6,FALSE)=0,"",VLOOKUP(VLOOKUP($N450,IMPOSTAZIONI!$E$6:$I$13,5,FALSE),IMPOSTAZIONI!$B$25:$N$32,6,FALSE)))</f>
        <v/>
      </c>
      <c r="BU450" s="20" t="str">
        <f>IF($N450="","",IF(VLOOKUP(VLOOKUP($N450,IMPOSTAZIONI!$E$6:$I$13,5,FALSE),IMPOSTAZIONI!$B$25:$N$32,9,FALSE)=0,"",VLOOKUP(VLOOKUP($N450,IMPOSTAZIONI!$E$6:$I$13,5,FALSE),IMPOSTAZIONI!$B$25:$N$32,9,FALSE)))</f>
        <v/>
      </c>
      <c r="BV450" s="20" t="str">
        <f>IF($N450="","",IF(VLOOKUP(VLOOKUP($N450,IMPOSTAZIONI!$E$6:$I$13,5,FALSE),IMPOSTAZIONI!$B$25:$N$32,12,FALSE)=0,"",VLOOKUP(VLOOKUP($N450,IMPOSTAZIONI!$E$6:$I$13,5,FALSE),IMPOSTAZIONI!$B$25:$N$32,12,FALSE)))</f>
        <v/>
      </c>
      <c r="BW450" s="221" t="str">
        <f t="shared" si="137"/>
        <v/>
      </c>
      <c r="BX450" s="221" t="str">
        <f t="shared" si="144"/>
        <v/>
      </c>
      <c r="BY450" s="221">
        <f t="shared" si="145"/>
        <v>0</v>
      </c>
      <c r="BZ450" s="231">
        <f t="shared" si="146"/>
        <v>0</v>
      </c>
      <c r="CA450" s="246">
        <f t="shared" si="147"/>
        <v>0</v>
      </c>
      <c r="CB450" s="246">
        <f t="shared" si="138"/>
        <v>0</v>
      </c>
      <c r="CC450" s="246" t="str">
        <f t="shared" si="139"/>
        <v/>
      </c>
      <c r="CD450" s="246">
        <f t="shared" si="148"/>
        <v>5</v>
      </c>
      <c r="CE450" s="246">
        <f t="shared" si="140"/>
        <v>0</v>
      </c>
      <c r="CF450" s="276">
        <f t="shared" si="150"/>
        <v>0</v>
      </c>
      <c r="CG450" s="277">
        <f t="shared" si="150"/>
        <v>0</v>
      </c>
      <c r="CH450" s="277">
        <f t="shared" si="150"/>
        <v>0</v>
      </c>
      <c r="CI450" s="278">
        <f t="shared" si="150"/>
        <v>0</v>
      </c>
      <c r="CJ450" s="280">
        <f t="shared" si="141"/>
        <v>0</v>
      </c>
      <c r="CK450" s="232">
        <f t="shared" si="143"/>
        <v>0</v>
      </c>
      <c r="CL450" s="1"/>
    </row>
    <row r="451" spans="1:90" ht="18" customHeight="1">
      <c r="A451" s="1"/>
      <c r="B451" s="1"/>
      <c r="C451" s="216"/>
      <c r="D451" s="287" t="str">
        <f t="shared" si="135"/>
        <v/>
      </c>
      <c r="E451" s="449" t="str">
        <f t="shared" si="136"/>
        <v/>
      </c>
      <c r="F451" s="450"/>
      <c r="G451" s="451"/>
      <c r="H451" s="452"/>
      <c r="I451" s="453"/>
      <c r="J451" s="453"/>
      <c r="K451" s="453"/>
      <c r="L451" s="453"/>
      <c r="M451" s="454"/>
      <c r="N451" s="455"/>
      <c r="O451" s="456"/>
      <c r="P451" s="456"/>
      <c r="Q451" s="456"/>
      <c r="R451" s="456"/>
      <c r="S451" s="456"/>
      <c r="T451" s="456"/>
      <c r="U451" s="456"/>
      <c r="V451" s="456"/>
      <c r="W451" s="456"/>
      <c r="X451" s="456"/>
      <c r="Y451" s="456"/>
      <c r="Z451" s="456"/>
      <c r="AA451" s="456"/>
      <c r="AB451" s="456"/>
      <c r="AC451" s="456"/>
      <c r="AD451" s="456"/>
      <c r="AE451" s="457"/>
      <c r="AF451" s="455"/>
      <c r="AG451" s="456"/>
      <c r="AH451" s="456"/>
      <c r="AI451" s="456"/>
      <c r="AJ451" s="456"/>
      <c r="AK451" s="456"/>
      <c r="AL451" s="456"/>
      <c r="AM451" s="456"/>
      <c r="AN451" s="457"/>
      <c r="AO451" s="455"/>
      <c r="AP451" s="456"/>
      <c r="AQ451" s="456"/>
      <c r="AR451" s="456"/>
      <c r="AS451" s="456"/>
      <c r="AT451" s="456"/>
      <c r="AU451" s="456"/>
      <c r="AV451" s="456"/>
      <c r="AW451" s="456"/>
      <c r="AX451" s="456"/>
      <c r="AY451" s="456"/>
      <c r="AZ451" s="456"/>
      <c r="BA451" s="456"/>
      <c r="BB451" s="456"/>
      <c r="BC451" s="456"/>
      <c r="BD451" s="456"/>
      <c r="BE451" s="456"/>
      <c r="BF451" s="456"/>
      <c r="BG451" s="457"/>
      <c r="BH451" s="458"/>
      <c r="BI451" s="459"/>
      <c r="BJ451" s="459"/>
      <c r="BK451" s="459"/>
      <c r="BL451" s="459"/>
      <c r="BM451" s="460"/>
      <c r="BN451" s="216"/>
      <c r="BO451" s="216"/>
      <c r="BP451" s="1"/>
      <c r="BQ451" s="120">
        <f>IF($F$3="","",IF(N451=$F$3,COUNTIF(BQ$23:BQ450,"&gt;0")+1,0))</f>
        <v>0</v>
      </c>
      <c r="BR451" s="1"/>
      <c r="BS451" s="20" t="str">
        <f>IF($N451="","",IF(VLOOKUP(VLOOKUP($N451,IMPOSTAZIONI!$E$6:$I$13,5,FALSE),IMPOSTAZIONI!$B$25:$N$32,3,FALSE)=0,"",VLOOKUP(VLOOKUP($N451,IMPOSTAZIONI!$E$6:$I$13,5,FALSE),IMPOSTAZIONI!$B$25:$N$32,3,FALSE)))</f>
        <v/>
      </c>
      <c r="BT451" s="20" t="str">
        <f>IF($N451="","",IF(VLOOKUP(VLOOKUP($N451,IMPOSTAZIONI!$E$6:$I$13,5,FALSE),IMPOSTAZIONI!$B$25:$N$32,6,FALSE)=0,"",VLOOKUP(VLOOKUP($N451,IMPOSTAZIONI!$E$6:$I$13,5,FALSE),IMPOSTAZIONI!$B$25:$N$32,6,FALSE)))</f>
        <v/>
      </c>
      <c r="BU451" s="20" t="str">
        <f>IF($N451="","",IF(VLOOKUP(VLOOKUP($N451,IMPOSTAZIONI!$E$6:$I$13,5,FALSE),IMPOSTAZIONI!$B$25:$N$32,9,FALSE)=0,"",VLOOKUP(VLOOKUP($N451,IMPOSTAZIONI!$E$6:$I$13,5,FALSE),IMPOSTAZIONI!$B$25:$N$32,9,FALSE)))</f>
        <v/>
      </c>
      <c r="BV451" s="20" t="str">
        <f>IF($N451="","",IF(VLOOKUP(VLOOKUP($N451,IMPOSTAZIONI!$E$6:$I$13,5,FALSE),IMPOSTAZIONI!$B$25:$N$32,12,FALSE)=0,"",VLOOKUP(VLOOKUP($N451,IMPOSTAZIONI!$E$6:$I$13,5,FALSE),IMPOSTAZIONI!$B$25:$N$32,12,FALSE)))</f>
        <v/>
      </c>
      <c r="BW451" s="221" t="str">
        <f t="shared" si="137"/>
        <v/>
      </c>
      <c r="BX451" s="221" t="str">
        <f t="shared" si="144"/>
        <v/>
      </c>
      <c r="BY451" s="221">
        <f t="shared" si="145"/>
        <v>0</v>
      </c>
      <c r="BZ451" s="231">
        <f t="shared" si="146"/>
        <v>0</v>
      </c>
      <c r="CA451" s="246">
        <f t="shared" si="147"/>
        <v>0</v>
      </c>
      <c r="CB451" s="246">
        <f t="shared" si="138"/>
        <v>0</v>
      </c>
      <c r="CC451" s="246" t="str">
        <f t="shared" si="139"/>
        <v/>
      </c>
      <c r="CD451" s="246">
        <f t="shared" si="148"/>
        <v>5</v>
      </c>
      <c r="CE451" s="246">
        <f t="shared" si="140"/>
        <v>0</v>
      </c>
      <c r="CF451" s="276">
        <f t="shared" si="150"/>
        <v>0</v>
      </c>
      <c r="CG451" s="277">
        <f t="shared" si="150"/>
        <v>0</v>
      </c>
      <c r="CH451" s="277">
        <f t="shared" si="150"/>
        <v>0</v>
      </c>
      <c r="CI451" s="278">
        <f t="shared" si="150"/>
        <v>0</v>
      </c>
      <c r="CJ451" s="280">
        <f t="shared" si="141"/>
        <v>0</v>
      </c>
      <c r="CK451" s="232">
        <f t="shared" si="143"/>
        <v>0</v>
      </c>
      <c r="CL451" s="1"/>
    </row>
    <row r="452" spans="1:90" ht="18" customHeight="1">
      <c r="A452" s="1"/>
      <c r="B452" s="1"/>
      <c r="C452" s="216"/>
      <c r="D452" s="287" t="str">
        <f t="shared" si="135"/>
        <v/>
      </c>
      <c r="E452" s="449" t="str">
        <f t="shared" si="136"/>
        <v/>
      </c>
      <c r="F452" s="450"/>
      <c r="G452" s="451"/>
      <c r="H452" s="452"/>
      <c r="I452" s="453"/>
      <c r="J452" s="453"/>
      <c r="K452" s="453"/>
      <c r="L452" s="453"/>
      <c r="M452" s="454"/>
      <c r="N452" s="455"/>
      <c r="O452" s="456"/>
      <c r="P452" s="456"/>
      <c r="Q452" s="456"/>
      <c r="R452" s="456"/>
      <c r="S452" s="456"/>
      <c r="T452" s="456"/>
      <c r="U452" s="456"/>
      <c r="V452" s="456"/>
      <c r="W452" s="456"/>
      <c r="X452" s="456"/>
      <c r="Y452" s="456"/>
      <c r="Z452" s="456"/>
      <c r="AA452" s="456"/>
      <c r="AB452" s="456"/>
      <c r="AC452" s="456"/>
      <c r="AD452" s="456"/>
      <c r="AE452" s="457"/>
      <c r="AF452" s="455"/>
      <c r="AG452" s="456"/>
      <c r="AH452" s="456"/>
      <c r="AI452" s="456"/>
      <c r="AJ452" s="456"/>
      <c r="AK452" s="456"/>
      <c r="AL452" s="456"/>
      <c r="AM452" s="456"/>
      <c r="AN452" s="457"/>
      <c r="AO452" s="455"/>
      <c r="AP452" s="456"/>
      <c r="AQ452" s="456"/>
      <c r="AR452" s="456"/>
      <c r="AS452" s="456"/>
      <c r="AT452" s="456"/>
      <c r="AU452" s="456"/>
      <c r="AV452" s="456"/>
      <c r="AW452" s="456"/>
      <c r="AX452" s="456"/>
      <c r="AY452" s="456"/>
      <c r="AZ452" s="456"/>
      <c r="BA452" s="456"/>
      <c r="BB452" s="456"/>
      <c r="BC452" s="456"/>
      <c r="BD452" s="456"/>
      <c r="BE452" s="456"/>
      <c r="BF452" s="456"/>
      <c r="BG452" s="457"/>
      <c r="BH452" s="458"/>
      <c r="BI452" s="459"/>
      <c r="BJ452" s="459"/>
      <c r="BK452" s="459"/>
      <c r="BL452" s="459"/>
      <c r="BM452" s="460"/>
      <c r="BN452" s="216"/>
      <c r="BO452" s="216"/>
      <c r="BP452" s="1"/>
      <c r="BQ452" s="120">
        <f>IF($F$3="","",IF(N452=$F$3,COUNTIF(BQ$23:BQ451,"&gt;0")+1,0))</f>
        <v>0</v>
      </c>
      <c r="BR452" s="1"/>
      <c r="BS452" s="20" t="str">
        <f>IF($N452="","",IF(VLOOKUP(VLOOKUP($N452,IMPOSTAZIONI!$E$6:$I$13,5,FALSE),IMPOSTAZIONI!$B$25:$N$32,3,FALSE)=0,"",VLOOKUP(VLOOKUP($N452,IMPOSTAZIONI!$E$6:$I$13,5,FALSE),IMPOSTAZIONI!$B$25:$N$32,3,FALSE)))</f>
        <v/>
      </c>
      <c r="BT452" s="20" t="str">
        <f>IF($N452="","",IF(VLOOKUP(VLOOKUP($N452,IMPOSTAZIONI!$E$6:$I$13,5,FALSE),IMPOSTAZIONI!$B$25:$N$32,6,FALSE)=0,"",VLOOKUP(VLOOKUP($N452,IMPOSTAZIONI!$E$6:$I$13,5,FALSE),IMPOSTAZIONI!$B$25:$N$32,6,FALSE)))</f>
        <v/>
      </c>
      <c r="BU452" s="20" t="str">
        <f>IF($N452="","",IF(VLOOKUP(VLOOKUP($N452,IMPOSTAZIONI!$E$6:$I$13,5,FALSE),IMPOSTAZIONI!$B$25:$N$32,9,FALSE)=0,"",VLOOKUP(VLOOKUP($N452,IMPOSTAZIONI!$E$6:$I$13,5,FALSE),IMPOSTAZIONI!$B$25:$N$32,9,FALSE)))</f>
        <v/>
      </c>
      <c r="BV452" s="20" t="str">
        <f>IF($N452="","",IF(VLOOKUP(VLOOKUP($N452,IMPOSTAZIONI!$E$6:$I$13,5,FALSE),IMPOSTAZIONI!$B$25:$N$32,12,FALSE)=0,"",VLOOKUP(VLOOKUP($N452,IMPOSTAZIONI!$E$6:$I$13,5,FALSE),IMPOSTAZIONI!$B$25:$N$32,12,FALSE)))</f>
        <v/>
      </c>
      <c r="BW452" s="221" t="str">
        <f t="shared" si="137"/>
        <v/>
      </c>
      <c r="BX452" s="221" t="str">
        <f t="shared" si="144"/>
        <v/>
      </c>
      <c r="BY452" s="221">
        <f t="shared" si="145"/>
        <v>0</v>
      </c>
      <c r="BZ452" s="231">
        <f t="shared" si="146"/>
        <v>0</v>
      </c>
      <c r="CA452" s="246">
        <f t="shared" si="147"/>
        <v>0</v>
      </c>
      <c r="CB452" s="246">
        <f t="shared" si="138"/>
        <v>0</v>
      </c>
      <c r="CC452" s="246" t="str">
        <f t="shared" si="139"/>
        <v/>
      </c>
      <c r="CD452" s="246">
        <f t="shared" si="148"/>
        <v>5</v>
      </c>
      <c r="CE452" s="246">
        <f t="shared" si="140"/>
        <v>0</v>
      </c>
      <c r="CF452" s="276">
        <f t="shared" si="150"/>
        <v>0</v>
      </c>
      <c r="CG452" s="277">
        <f t="shared" si="150"/>
        <v>0</v>
      </c>
      <c r="CH452" s="277">
        <f t="shared" si="150"/>
        <v>0</v>
      </c>
      <c r="CI452" s="278">
        <f t="shared" si="150"/>
        <v>0</v>
      </c>
      <c r="CJ452" s="280">
        <f t="shared" si="141"/>
        <v>0</v>
      </c>
      <c r="CK452" s="232">
        <f t="shared" si="143"/>
        <v>0</v>
      </c>
      <c r="CL452" s="1"/>
    </row>
    <row r="453" spans="1:90" ht="18" customHeight="1">
      <c r="A453" s="1"/>
      <c r="B453" s="1"/>
      <c r="C453" s="216"/>
      <c r="D453" s="287" t="str">
        <f t="shared" si="135"/>
        <v/>
      </c>
      <c r="E453" s="449" t="str">
        <f t="shared" si="136"/>
        <v/>
      </c>
      <c r="F453" s="450"/>
      <c r="G453" s="451"/>
      <c r="H453" s="452"/>
      <c r="I453" s="453"/>
      <c r="J453" s="453"/>
      <c r="K453" s="453"/>
      <c r="L453" s="453"/>
      <c r="M453" s="454"/>
      <c r="N453" s="455"/>
      <c r="O453" s="456"/>
      <c r="P453" s="456"/>
      <c r="Q453" s="456"/>
      <c r="R453" s="456"/>
      <c r="S453" s="456"/>
      <c r="T453" s="456"/>
      <c r="U453" s="456"/>
      <c r="V453" s="456"/>
      <c r="W453" s="456"/>
      <c r="X453" s="456"/>
      <c r="Y453" s="456"/>
      <c r="Z453" s="456"/>
      <c r="AA453" s="456"/>
      <c r="AB453" s="456"/>
      <c r="AC453" s="456"/>
      <c r="AD453" s="456"/>
      <c r="AE453" s="457"/>
      <c r="AF453" s="455"/>
      <c r="AG453" s="456"/>
      <c r="AH453" s="456"/>
      <c r="AI453" s="456"/>
      <c r="AJ453" s="456"/>
      <c r="AK453" s="456"/>
      <c r="AL453" s="456"/>
      <c r="AM453" s="456"/>
      <c r="AN453" s="457"/>
      <c r="AO453" s="455"/>
      <c r="AP453" s="456"/>
      <c r="AQ453" s="456"/>
      <c r="AR453" s="456"/>
      <c r="AS453" s="456"/>
      <c r="AT453" s="456"/>
      <c r="AU453" s="456"/>
      <c r="AV453" s="456"/>
      <c r="AW453" s="456"/>
      <c r="AX453" s="456"/>
      <c r="AY453" s="456"/>
      <c r="AZ453" s="456"/>
      <c r="BA453" s="456"/>
      <c r="BB453" s="456"/>
      <c r="BC453" s="456"/>
      <c r="BD453" s="456"/>
      <c r="BE453" s="456"/>
      <c r="BF453" s="456"/>
      <c r="BG453" s="457"/>
      <c r="BH453" s="458"/>
      <c r="BI453" s="459"/>
      <c r="BJ453" s="459"/>
      <c r="BK453" s="459"/>
      <c r="BL453" s="459"/>
      <c r="BM453" s="460"/>
      <c r="BN453" s="216"/>
      <c r="BO453" s="216"/>
      <c r="BP453" s="1"/>
      <c r="BQ453" s="120">
        <f>IF($F$3="","",IF(N453=$F$3,COUNTIF(BQ$23:BQ452,"&gt;0")+1,0))</f>
        <v>0</v>
      </c>
      <c r="BR453" s="1"/>
      <c r="BS453" s="20" t="str">
        <f>IF($N453="","",IF(VLOOKUP(VLOOKUP($N453,IMPOSTAZIONI!$E$6:$I$13,5,FALSE),IMPOSTAZIONI!$B$25:$N$32,3,FALSE)=0,"",VLOOKUP(VLOOKUP($N453,IMPOSTAZIONI!$E$6:$I$13,5,FALSE),IMPOSTAZIONI!$B$25:$N$32,3,FALSE)))</f>
        <v/>
      </c>
      <c r="BT453" s="20" t="str">
        <f>IF($N453="","",IF(VLOOKUP(VLOOKUP($N453,IMPOSTAZIONI!$E$6:$I$13,5,FALSE),IMPOSTAZIONI!$B$25:$N$32,6,FALSE)=0,"",VLOOKUP(VLOOKUP($N453,IMPOSTAZIONI!$E$6:$I$13,5,FALSE),IMPOSTAZIONI!$B$25:$N$32,6,FALSE)))</f>
        <v/>
      </c>
      <c r="BU453" s="20" t="str">
        <f>IF($N453="","",IF(VLOOKUP(VLOOKUP($N453,IMPOSTAZIONI!$E$6:$I$13,5,FALSE),IMPOSTAZIONI!$B$25:$N$32,9,FALSE)=0,"",VLOOKUP(VLOOKUP($N453,IMPOSTAZIONI!$E$6:$I$13,5,FALSE),IMPOSTAZIONI!$B$25:$N$32,9,FALSE)))</f>
        <v/>
      </c>
      <c r="BV453" s="20" t="str">
        <f>IF($N453="","",IF(VLOOKUP(VLOOKUP($N453,IMPOSTAZIONI!$E$6:$I$13,5,FALSE),IMPOSTAZIONI!$B$25:$N$32,12,FALSE)=0,"",VLOOKUP(VLOOKUP($N453,IMPOSTAZIONI!$E$6:$I$13,5,FALSE),IMPOSTAZIONI!$B$25:$N$32,12,FALSE)))</f>
        <v/>
      </c>
      <c r="BW453" s="221" t="str">
        <f t="shared" si="137"/>
        <v/>
      </c>
      <c r="BX453" s="221" t="str">
        <f t="shared" si="144"/>
        <v/>
      </c>
      <c r="BY453" s="221">
        <f t="shared" si="145"/>
        <v>0</v>
      </c>
      <c r="BZ453" s="231">
        <f t="shared" si="146"/>
        <v>0</v>
      </c>
      <c r="CA453" s="246">
        <f t="shared" si="147"/>
        <v>0</v>
      </c>
      <c r="CB453" s="246">
        <f t="shared" si="138"/>
        <v>0</v>
      </c>
      <c r="CC453" s="246" t="str">
        <f t="shared" si="139"/>
        <v/>
      </c>
      <c r="CD453" s="246">
        <f t="shared" si="148"/>
        <v>5</v>
      </c>
      <c r="CE453" s="246">
        <f t="shared" si="140"/>
        <v>0</v>
      </c>
      <c r="CF453" s="276">
        <f t="shared" si="150"/>
        <v>0</v>
      </c>
      <c r="CG453" s="277">
        <f t="shared" si="150"/>
        <v>0</v>
      </c>
      <c r="CH453" s="277">
        <f t="shared" si="150"/>
        <v>0</v>
      </c>
      <c r="CI453" s="278">
        <f t="shared" si="150"/>
        <v>0</v>
      </c>
      <c r="CJ453" s="280">
        <f t="shared" si="141"/>
        <v>0</v>
      </c>
      <c r="CK453" s="232">
        <f t="shared" si="143"/>
        <v>0</v>
      </c>
      <c r="CL453" s="1"/>
    </row>
    <row r="454" spans="1:90" ht="18" customHeight="1">
      <c r="A454" s="1"/>
      <c r="B454" s="1"/>
      <c r="C454" s="216"/>
      <c r="D454" s="287" t="str">
        <f t="shared" si="135"/>
        <v/>
      </c>
      <c r="E454" s="449" t="str">
        <f t="shared" si="136"/>
        <v/>
      </c>
      <c r="F454" s="450"/>
      <c r="G454" s="451"/>
      <c r="H454" s="452"/>
      <c r="I454" s="453"/>
      <c r="J454" s="453"/>
      <c r="K454" s="453"/>
      <c r="L454" s="453"/>
      <c r="M454" s="454"/>
      <c r="N454" s="455"/>
      <c r="O454" s="456"/>
      <c r="P454" s="456"/>
      <c r="Q454" s="456"/>
      <c r="R454" s="456"/>
      <c r="S454" s="456"/>
      <c r="T454" s="456"/>
      <c r="U454" s="456"/>
      <c r="V454" s="456"/>
      <c r="W454" s="456"/>
      <c r="X454" s="456"/>
      <c r="Y454" s="456"/>
      <c r="Z454" s="456"/>
      <c r="AA454" s="456"/>
      <c r="AB454" s="456"/>
      <c r="AC454" s="456"/>
      <c r="AD454" s="456"/>
      <c r="AE454" s="457"/>
      <c r="AF454" s="455"/>
      <c r="AG454" s="456"/>
      <c r="AH454" s="456"/>
      <c r="AI454" s="456"/>
      <c r="AJ454" s="456"/>
      <c r="AK454" s="456"/>
      <c r="AL454" s="456"/>
      <c r="AM454" s="456"/>
      <c r="AN454" s="457"/>
      <c r="AO454" s="455"/>
      <c r="AP454" s="456"/>
      <c r="AQ454" s="456"/>
      <c r="AR454" s="456"/>
      <c r="AS454" s="456"/>
      <c r="AT454" s="456"/>
      <c r="AU454" s="456"/>
      <c r="AV454" s="456"/>
      <c r="AW454" s="456"/>
      <c r="AX454" s="456"/>
      <c r="AY454" s="456"/>
      <c r="AZ454" s="456"/>
      <c r="BA454" s="456"/>
      <c r="BB454" s="456"/>
      <c r="BC454" s="456"/>
      <c r="BD454" s="456"/>
      <c r="BE454" s="456"/>
      <c r="BF454" s="456"/>
      <c r="BG454" s="457"/>
      <c r="BH454" s="458"/>
      <c r="BI454" s="459"/>
      <c r="BJ454" s="459"/>
      <c r="BK454" s="459"/>
      <c r="BL454" s="459"/>
      <c r="BM454" s="460"/>
      <c r="BN454" s="216"/>
      <c r="BO454" s="216"/>
      <c r="BP454" s="1"/>
      <c r="BQ454" s="120">
        <f>IF($F$3="","",IF(N454=$F$3,COUNTIF(BQ$23:BQ453,"&gt;0")+1,0))</f>
        <v>0</v>
      </c>
      <c r="BR454" s="1"/>
      <c r="BS454" s="20" t="str">
        <f>IF($N454="","",IF(VLOOKUP(VLOOKUP($N454,IMPOSTAZIONI!$E$6:$I$13,5,FALSE),IMPOSTAZIONI!$B$25:$N$32,3,FALSE)=0,"",VLOOKUP(VLOOKUP($N454,IMPOSTAZIONI!$E$6:$I$13,5,FALSE),IMPOSTAZIONI!$B$25:$N$32,3,FALSE)))</f>
        <v/>
      </c>
      <c r="BT454" s="20" t="str">
        <f>IF($N454="","",IF(VLOOKUP(VLOOKUP($N454,IMPOSTAZIONI!$E$6:$I$13,5,FALSE),IMPOSTAZIONI!$B$25:$N$32,6,FALSE)=0,"",VLOOKUP(VLOOKUP($N454,IMPOSTAZIONI!$E$6:$I$13,5,FALSE),IMPOSTAZIONI!$B$25:$N$32,6,FALSE)))</f>
        <v/>
      </c>
      <c r="BU454" s="20" t="str">
        <f>IF($N454="","",IF(VLOOKUP(VLOOKUP($N454,IMPOSTAZIONI!$E$6:$I$13,5,FALSE),IMPOSTAZIONI!$B$25:$N$32,9,FALSE)=0,"",VLOOKUP(VLOOKUP($N454,IMPOSTAZIONI!$E$6:$I$13,5,FALSE),IMPOSTAZIONI!$B$25:$N$32,9,FALSE)))</f>
        <v/>
      </c>
      <c r="BV454" s="20" t="str">
        <f>IF($N454="","",IF(VLOOKUP(VLOOKUP($N454,IMPOSTAZIONI!$E$6:$I$13,5,FALSE),IMPOSTAZIONI!$B$25:$N$32,12,FALSE)=0,"",VLOOKUP(VLOOKUP($N454,IMPOSTAZIONI!$E$6:$I$13,5,FALSE),IMPOSTAZIONI!$B$25:$N$32,12,FALSE)))</f>
        <v/>
      </c>
      <c r="BW454" s="221" t="str">
        <f t="shared" si="137"/>
        <v/>
      </c>
      <c r="BX454" s="221" t="str">
        <f t="shared" si="144"/>
        <v/>
      </c>
      <c r="BY454" s="221">
        <f t="shared" si="145"/>
        <v>0</v>
      </c>
      <c r="BZ454" s="231">
        <f t="shared" si="146"/>
        <v>0</v>
      </c>
      <c r="CA454" s="246">
        <f t="shared" si="147"/>
        <v>0</v>
      </c>
      <c r="CB454" s="246">
        <f t="shared" si="138"/>
        <v>0</v>
      </c>
      <c r="CC454" s="246" t="str">
        <f t="shared" si="139"/>
        <v/>
      </c>
      <c r="CD454" s="246">
        <f t="shared" si="148"/>
        <v>5</v>
      </c>
      <c r="CE454" s="246">
        <f t="shared" si="140"/>
        <v>0</v>
      </c>
      <c r="CF454" s="276">
        <f t="shared" si="150"/>
        <v>0</v>
      </c>
      <c r="CG454" s="277">
        <f t="shared" si="150"/>
        <v>0</v>
      </c>
      <c r="CH454" s="277">
        <f t="shared" si="150"/>
        <v>0</v>
      </c>
      <c r="CI454" s="278">
        <f t="shared" si="150"/>
        <v>0</v>
      </c>
      <c r="CJ454" s="280">
        <f t="shared" si="141"/>
        <v>0</v>
      </c>
      <c r="CK454" s="232">
        <f t="shared" si="143"/>
        <v>0</v>
      </c>
      <c r="CL454" s="1"/>
    </row>
    <row r="455" spans="1:90" ht="18" customHeight="1">
      <c r="A455" s="1"/>
      <c r="B455" s="1"/>
      <c r="C455" s="216"/>
      <c r="D455" s="287" t="str">
        <f t="shared" ref="D455:D518" si="151">IF(BY455=1,"Errore",IF(BY455=2,"+ EVN nel gg.",""))</f>
        <v/>
      </c>
      <c r="E455" s="449" t="str">
        <f t="shared" ref="E455:E518" si="152">IF(BQ455=0,"",BQ455)</f>
        <v/>
      </c>
      <c r="F455" s="450"/>
      <c r="G455" s="451"/>
      <c r="H455" s="452"/>
      <c r="I455" s="453"/>
      <c r="J455" s="453"/>
      <c r="K455" s="453"/>
      <c r="L455" s="453"/>
      <c r="M455" s="454"/>
      <c r="N455" s="455"/>
      <c r="O455" s="456"/>
      <c r="P455" s="456"/>
      <c r="Q455" s="456"/>
      <c r="R455" s="456"/>
      <c r="S455" s="456"/>
      <c r="T455" s="456"/>
      <c r="U455" s="456"/>
      <c r="V455" s="456"/>
      <c r="W455" s="456"/>
      <c r="X455" s="456"/>
      <c r="Y455" s="456"/>
      <c r="Z455" s="456"/>
      <c r="AA455" s="456"/>
      <c r="AB455" s="456"/>
      <c r="AC455" s="456"/>
      <c r="AD455" s="456"/>
      <c r="AE455" s="457"/>
      <c r="AF455" s="455"/>
      <c r="AG455" s="456"/>
      <c r="AH455" s="456"/>
      <c r="AI455" s="456"/>
      <c r="AJ455" s="456"/>
      <c r="AK455" s="456"/>
      <c r="AL455" s="456"/>
      <c r="AM455" s="456"/>
      <c r="AN455" s="457"/>
      <c r="AO455" s="455"/>
      <c r="AP455" s="456"/>
      <c r="AQ455" s="456"/>
      <c r="AR455" s="456"/>
      <c r="AS455" s="456"/>
      <c r="AT455" s="456"/>
      <c r="AU455" s="456"/>
      <c r="AV455" s="456"/>
      <c r="AW455" s="456"/>
      <c r="AX455" s="456"/>
      <c r="AY455" s="456"/>
      <c r="AZ455" s="456"/>
      <c r="BA455" s="456"/>
      <c r="BB455" s="456"/>
      <c r="BC455" s="456"/>
      <c r="BD455" s="456"/>
      <c r="BE455" s="456"/>
      <c r="BF455" s="456"/>
      <c r="BG455" s="457"/>
      <c r="BH455" s="458"/>
      <c r="BI455" s="459"/>
      <c r="BJ455" s="459"/>
      <c r="BK455" s="459"/>
      <c r="BL455" s="459"/>
      <c r="BM455" s="460"/>
      <c r="BN455" s="216"/>
      <c r="BO455" s="216"/>
      <c r="BP455" s="1"/>
      <c r="BQ455" s="120">
        <f>IF($F$3="","",IF(N455=$F$3,COUNTIF(BQ$23:BQ454,"&gt;0")+1,0))</f>
        <v>0</v>
      </c>
      <c r="BR455" s="1"/>
      <c r="BS455" s="20" t="str">
        <f>IF($N455="","",IF(VLOOKUP(VLOOKUP($N455,IMPOSTAZIONI!$E$6:$I$13,5,FALSE),IMPOSTAZIONI!$B$25:$N$32,3,FALSE)=0,"",VLOOKUP(VLOOKUP($N455,IMPOSTAZIONI!$E$6:$I$13,5,FALSE),IMPOSTAZIONI!$B$25:$N$32,3,FALSE)))</f>
        <v/>
      </c>
      <c r="BT455" s="20" t="str">
        <f>IF($N455="","",IF(VLOOKUP(VLOOKUP($N455,IMPOSTAZIONI!$E$6:$I$13,5,FALSE),IMPOSTAZIONI!$B$25:$N$32,6,FALSE)=0,"",VLOOKUP(VLOOKUP($N455,IMPOSTAZIONI!$E$6:$I$13,5,FALSE),IMPOSTAZIONI!$B$25:$N$32,6,FALSE)))</f>
        <v/>
      </c>
      <c r="BU455" s="20" t="str">
        <f>IF($N455="","",IF(VLOOKUP(VLOOKUP($N455,IMPOSTAZIONI!$E$6:$I$13,5,FALSE),IMPOSTAZIONI!$B$25:$N$32,9,FALSE)=0,"",VLOOKUP(VLOOKUP($N455,IMPOSTAZIONI!$E$6:$I$13,5,FALSE),IMPOSTAZIONI!$B$25:$N$32,9,FALSE)))</f>
        <v/>
      </c>
      <c r="BV455" s="20" t="str">
        <f>IF($N455="","",IF(VLOOKUP(VLOOKUP($N455,IMPOSTAZIONI!$E$6:$I$13,5,FALSE),IMPOSTAZIONI!$B$25:$N$32,12,FALSE)=0,"",VLOOKUP(VLOOKUP($N455,IMPOSTAZIONI!$E$6:$I$13,5,FALSE),IMPOSTAZIONI!$B$25:$N$32,12,FALSE)))</f>
        <v/>
      </c>
      <c r="BW455" s="221" t="str">
        <f t="shared" ref="BW455:BW518" si="153">IF(AF455="","",HLOOKUP(AF455,BS455:BV455,1,FALSE))</f>
        <v/>
      </c>
      <c r="BX455" s="221" t="str">
        <f t="shared" si="144"/>
        <v/>
      </c>
      <c r="BY455" s="221">
        <f t="shared" si="145"/>
        <v>0</v>
      </c>
      <c r="BZ455" s="231">
        <f t="shared" si="146"/>
        <v>0</v>
      </c>
      <c r="CA455" s="246">
        <f t="shared" si="147"/>
        <v>0</v>
      </c>
      <c r="CB455" s="246">
        <f t="shared" ref="CB455:CB518" si="154">IF(BZ455=0,0,MONTH(BZ455))</f>
        <v>0</v>
      </c>
      <c r="CC455" s="246" t="str">
        <f t="shared" ref="CC455:CC518" si="155">IF(OR(BZ455=0,CA455=0),"",CONCATENATE(CB455,CA455))</f>
        <v/>
      </c>
      <c r="CD455" s="246">
        <f t="shared" si="148"/>
        <v>5</v>
      </c>
      <c r="CE455" s="246">
        <f t="shared" ref="CE455:CE518" si="156">IF(CA455&gt;0,CONCATENATE(CD455,CA455),0)</f>
        <v>0</v>
      </c>
      <c r="CF455" s="276">
        <f t="shared" si="150"/>
        <v>0</v>
      </c>
      <c r="CG455" s="277">
        <f t="shared" si="150"/>
        <v>0</v>
      </c>
      <c r="CH455" s="277">
        <f t="shared" si="150"/>
        <v>0</v>
      </c>
      <c r="CI455" s="278">
        <f t="shared" si="150"/>
        <v>0</v>
      </c>
      <c r="CJ455" s="280">
        <f t="shared" ref="CJ455:CJ518" si="157">COUNTIF(CF455:CI455,"&gt;0")</f>
        <v>0</v>
      </c>
      <c r="CK455" s="232">
        <f t="shared" si="143"/>
        <v>0</v>
      </c>
      <c r="CL455" s="1"/>
    </row>
    <row r="456" spans="1:90" ht="18" customHeight="1">
      <c r="A456" s="1"/>
      <c r="B456" s="1"/>
      <c r="C456" s="216"/>
      <c r="D456" s="287" t="str">
        <f t="shared" si="151"/>
        <v/>
      </c>
      <c r="E456" s="449" t="str">
        <f t="shared" si="152"/>
        <v/>
      </c>
      <c r="F456" s="450"/>
      <c r="G456" s="451"/>
      <c r="H456" s="452"/>
      <c r="I456" s="453"/>
      <c r="J456" s="453"/>
      <c r="K456" s="453"/>
      <c r="L456" s="453"/>
      <c r="M456" s="454"/>
      <c r="N456" s="455"/>
      <c r="O456" s="456"/>
      <c r="P456" s="456"/>
      <c r="Q456" s="456"/>
      <c r="R456" s="456"/>
      <c r="S456" s="456"/>
      <c r="T456" s="456"/>
      <c r="U456" s="456"/>
      <c r="V456" s="456"/>
      <c r="W456" s="456"/>
      <c r="X456" s="456"/>
      <c r="Y456" s="456"/>
      <c r="Z456" s="456"/>
      <c r="AA456" s="456"/>
      <c r="AB456" s="456"/>
      <c r="AC456" s="456"/>
      <c r="AD456" s="456"/>
      <c r="AE456" s="457"/>
      <c r="AF456" s="455"/>
      <c r="AG456" s="456"/>
      <c r="AH456" s="456"/>
      <c r="AI456" s="456"/>
      <c r="AJ456" s="456"/>
      <c r="AK456" s="456"/>
      <c r="AL456" s="456"/>
      <c r="AM456" s="456"/>
      <c r="AN456" s="457"/>
      <c r="AO456" s="455"/>
      <c r="AP456" s="456"/>
      <c r="AQ456" s="456"/>
      <c r="AR456" s="456"/>
      <c r="AS456" s="456"/>
      <c r="AT456" s="456"/>
      <c r="AU456" s="456"/>
      <c r="AV456" s="456"/>
      <c r="AW456" s="456"/>
      <c r="AX456" s="456"/>
      <c r="AY456" s="456"/>
      <c r="AZ456" s="456"/>
      <c r="BA456" s="456"/>
      <c r="BB456" s="456"/>
      <c r="BC456" s="456"/>
      <c r="BD456" s="456"/>
      <c r="BE456" s="456"/>
      <c r="BF456" s="456"/>
      <c r="BG456" s="457"/>
      <c r="BH456" s="458"/>
      <c r="BI456" s="459"/>
      <c r="BJ456" s="459"/>
      <c r="BK456" s="459"/>
      <c r="BL456" s="459"/>
      <c r="BM456" s="460"/>
      <c r="BN456" s="216"/>
      <c r="BO456" s="216"/>
      <c r="BP456" s="1"/>
      <c r="BQ456" s="120">
        <f>IF($F$3="","",IF(N456=$F$3,COUNTIF(BQ$23:BQ455,"&gt;0")+1,0))</f>
        <v>0</v>
      </c>
      <c r="BR456" s="1"/>
      <c r="BS456" s="20" t="str">
        <f>IF($N456="","",IF(VLOOKUP(VLOOKUP($N456,IMPOSTAZIONI!$E$6:$I$13,5,FALSE),IMPOSTAZIONI!$B$25:$N$32,3,FALSE)=0,"",VLOOKUP(VLOOKUP($N456,IMPOSTAZIONI!$E$6:$I$13,5,FALSE),IMPOSTAZIONI!$B$25:$N$32,3,FALSE)))</f>
        <v/>
      </c>
      <c r="BT456" s="20" t="str">
        <f>IF($N456="","",IF(VLOOKUP(VLOOKUP($N456,IMPOSTAZIONI!$E$6:$I$13,5,FALSE),IMPOSTAZIONI!$B$25:$N$32,6,FALSE)=0,"",VLOOKUP(VLOOKUP($N456,IMPOSTAZIONI!$E$6:$I$13,5,FALSE),IMPOSTAZIONI!$B$25:$N$32,6,FALSE)))</f>
        <v/>
      </c>
      <c r="BU456" s="20" t="str">
        <f>IF($N456="","",IF(VLOOKUP(VLOOKUP($N456,IMPOSTAZIONI!$E$6:$I$13,5,FALSE),IMPOSTAZIONI!$B$25:$N$32,9,FALSE)=0,"",VLOOKUP(VLOOKUP($N456,IMPOSTAZIONI!$E$6:$I$13,5,FALSE),IMPOSTAZIONI!$B$25:$N$32,9,FALSE)))</f>
        <v/>
      </c>
      <c r="BV456" s="20" t="str">
        <f>IF($N456="","",IF(VLOOKUP(VLOOKUP($N456,IMPOSTAZIONI!$E$6:$I$13,5,FALSE),IMPOSTAZIONI!$B$25:$N$32,12,FALSE)=0,"",VLOOKUP(VLOOKUP($N456,IMPOSTAZIONI!$E$6:$I$13,5,FALSE),IMPOSTAZIONI!$B$25:$N$32,12,FALSE)))</f>
        <v/>
      </c>
      <c r="BW456" s="221" t="str">
        <f t="shared" si="153"/>
        <v/>
      </c>
      <c r="BX456" s="221" t="str">
        <f t="shared" si="144"/>
        <v/>
      </c>
      <c r="BY456" s="221">
        <f t="shared" si="145"/>
        <v>0</v>
      </c>
      <c r="BZ456" s="231">
        <f t="shared" si="146"/>
        <v>0</v>
      </c>
      <c r="CA456" s="246">
        <f t="shared" si="147"/>
        <v>0</v>
      </c>
      <c r="CB456" s="246">
        <f t="shared" si="154"/>
        <v>0</v>
      </c>
      <c r="CC456" s="246" t="str">
        <f t="shared" si="155"/>
        <v/>
      </c>
      <c r="CD456" s="246">
        <f t="shared" si="148"/>
        <v>5</v>
      </c>
      <c r="CE456" s="246">
        <f t="shared" si="156"/>
        <v>0</v>
      </c>
      <c r="CF456" s="276">
        <f t="shared" si="150"/>
        <v>0</v>
      </c>
      <c r="CG456" s="277">
        <f t="shared" si="150"/>
        <v>0</v>
      </c>
      <c r="CH456" s="277">
        <f t="shared" si="150"/>
        <v>0</v>
      </c>
      <c r="CI456" s="278">
        <f t="shared" si="150"/>
        <v>0</v>
      </c>
      <c r="CJ456" s="280">
        <f t="shared" si="157"/>
        <v>0</v>
      </c>
      <c r="CK456" s="232">
        <f t="shared" si="143"/>
        <v>0</v>
      </c>
      <c r="CL456" s="1"/>
    </row>
    <row r="457" spans="1:90" ht="18" customHeight="1">
      <c r="A457" s="1"/>
      <c r="B457" s="1"/>
      <c r="C457" s="216"/>
      <c r="D457" s="287" t="str">
        <f t="shared" si="151"/>
        <v/>
      </c>
      <c r="E457" s="449" t="str">
        <f t="shared" si="152"/>
        <v/>
      </c>
      <c r="F457" s="450"/>
      <c r="G457" s="451"/>
      <c r="H457" s="452"/>
      <c r="I457" s="453"/>
      <c r="J457" s="453"/>
      <c r="K457" s="453"/>
      <c r="L457" s="453"/>
      <c r="M457" s="454"/>
      <c r="N457" s="455"/>
      <c r="O457" s="456"/>
      <c r="P457" s="456"/>
      <c r="Q457" s="456"/>
      <c r="R457" s="456"/>
      <c r="S457" s="456"/>
      <c r="T457" s="456"/>
      <c r="U457" s="456"/>
      <c r="V457" s="456"/>
      <c r="W457" s="456"/>
      <c r="X457" s="456"/>
      <c r="Y457" s="456"/>
      <c r="Z457" s="456"/>
      <c r="AA457" s="456"/>
      <c r="AB457" s="456"/>
      <c r="AC457" s="456"/>
      <c r="AD457" s="456"/>
      <c r="AE457" s="457"/>
      <c r="AF457" s="455"/>
      <c r="AG457" s="456"/>
      <c r="AH457" s="456"/>
      <c r="AI457" s="456"/>
      <c r="AJ457" s="456"/>
      <c r="AK457" s="456"/>
      <c r="AL457" s="456"/>
      <c r="AM457" s="456"/>
      <c r="AN457" s="457"/>
      <c r="AO457" s="455"/>
      <c r="AP457" s="456"/>
      <c r="AQ457" s="456"/>
      <c r="AR457" s="456"/>
      <c r="AS457" s="456"/>
      <c r="AT457" s="456"/>
      <c r="AU457" s="456"/>
      <c r="AV457" s="456"/>
      <c r="AW457" s="456"/>
      <c r="AX457" s="456"/>
      <c r="AY457" s="456"/>
      <c r="AZ457" s="456"/>
      <c r="BA457" s="456"/>
      <c r="BB457" s="456"/>
      <c r="BC457" s="456"/>
      <c r="BD457" s="456"/>
      <c r="BE457" s="456"/>
      <c r="BF457" s="456"/>
      <c r="BG457" s="457"/>
      <c r="BH457" s="458"/>
      <c r="BI457" s="459"/>
      <c r="BJ457" s="459"/>
      <c r="BK457" s="459"/>
      <c r="BL457" s="459"/>
      <c r="BM457" s="460"/>
      <c r="BN457" s="216"/>
      <c r="BO457" s="216"/>
      <c r="BP457" s="1"/>
      <c r="BQ457" s="120">
        <f>IF($F$3="","",IF(N457=$F$3,COUNTIF(BQ$23:BQ456,"&gt;0")+1,0))</f>
        <v>0</v>
      </c>
      <c r="BR457" s="1"/>
      <c r="BS457" s="20" t="str">
        <f>IF($N457="","",IF(VLOOKUP(VLOOKUP($N457,IMPOSTAZIONI!$E$6:$I$13,5,FALSE),IMPOSTAZIONI!$B$25:$N$32,3,FALSE)=0,"",VLOOKUP(VLOOKUP($N457,IMPOSTAZIONI!$E$6:$I$13,5,FALSE),IMPOSTAZIONI!$B$25:$N$32,3,FALSE)))</f>
        <v/>
      </c>
      <c r="BT457" s="20" t="str">
        <f>IF($N457="","",IF(VLOOKUP(VLOOKUP($N457,IMPOSTAZIONI!$E$6:$I$13,5,FALSE),IMPOSTAZIONI!$B$25:$N$32,6,FALSE)=0,"",VLOOKUP(VLOOKUP($N457,IMPOSTAZIONI!$E$6:$I$13,5,FALSE),IMPOSTAZIONI!$B$25:$N$32,6,FALSE)))</f>
        <v/>
      </c>
      <c r="BU457" s="20" t="str">
        <f>IF($N457="","",IF(VLOOKUP(VLOOKUP($N457,IMPOSTAZIONI!$E$6:$I$13,5,FALSE),IMPOSTAZIONI!$B$25:$N$32,9,FALSE)=0,"",VLOOKUP(VLOOKUP($N457,IMPOSTAZIONI!$E$6:$I$13,5,FALSE),IMPOSTAZIONI!$B$25:$N$32,9,FALSE)))</f>
        <v/>
      </c>
      <c r="BV457" s="20" t="str">
        <f>IF($N457="","",IF(VLOOKUP(VLOOKUP($N457,IMPOSTAZIONI!$E$6:$I$13,5,FALSE),IMPOSTAZIONI!$B$25:$N$32,12,FALSE)=0,"",VLOOKUP(VLOOKUP($N457,IMPOSTAZIONI!$E$6:$I$13,5,FALSE),IMPOSTAZIONI!$B$25:$N$32,12,FALSE)))</f>
        <v/>
      </c>
      <c r="BW457" s="221" t="str">
        <f t="shared" si="153"/>
        <v/>
      </c>
      <c r="BX457" s="221" t="str">
        <f t="shared" si="144"/>
        <v/>
      </c>
      <c r="BY457" s="221">
        <f t="shared" si="145"/>
        <v>0</v>
      </c>
      <c r="BZ457" s="231">
        <f t="shared" si="146"/>
        <v>0</v>
      </c>
      <c r="CA457" s="246">
        <f t="shared" si="147"/>
        <v>0</v>
      </c>
      <c r="CB457" s="246">
        <f t="shared" si="154"/>
        <v>0</v>
      </c>
      <c r="CC457" s="246" t="str">
        <f t="shared" si="155"/>
        <v/>
      </c>
      <c r="CD457" s="246">
        <f t="shared" si="148"/>
        <v>5</v>
      </c>
      <c r="CE457" s="246">
        <f t="shared" si="156"/>
        <v>0</v>
      </c>
      <c r="CF457" s="276">
        <f t="shared" si="150"/>
        <v>0</v>
      </c>
      <c r="CG457" s="277">
        <f t="shared" si="150"/>
        <v>0</v>
      </c>
      <c r="CH457" s="277">
        <f t="shared" si="150"/>
        <v>0</v>
      </c>
      <c r="CI457" s="278">
        <f t="shared" si="150"/>
        <v>0</v>
      </c>
      <c r="CJ457" s="280">
        <f t="shared" si="157"/>
        <v>0</v>
      </c>
      <c r="CK457" s="232">
        <f t="shared" si="143"/>
        <v>0</v>
      </c>
      <c r="CL457" s="1"/>
    </row>
    <row r="458" spans="1:90" ht="18" customHeight="1">
      <c r="A458" s="1"/>
      <c r="B458" s="1"/>
      <c r="C458" s="216"/>
      <c r="D458" s="287" t="str">
        <f t="shared" si="151"/>
        <v/>
      </c>
      <c r="E458" s="449" t="str">
        <f t="shared" si="152"/>
        <v/>
      </c>
      <c r="F458" s="450"/>
      <c r="G458" s="451"/>
      <c r="H458" s="452"/>
      <c r="I458" s="453"/>
      <c r="J458" s="453"/>
      <c r="K458" s="453"/>
      <c r="L458" s="453"/>
      <c r="M458" s="454"/>
      <c r="N458" s="455"/>
      <c r="O458" s="456"/>
      <c r="P458" s="456"/>
      <c r="Q458" s="456"/>
      <c r="R458" s="456"/>
      <c r="S458" s="456"/>
      <c r="T458" s="456"/>
      <c r="U458" s="456"/>
      <c r="V458" s="456"/>
      <c r="W458" s="456"/>
      <c r="X458" s="456"/>
      <c r="Y458" s="456"/>
      <c r="Z458" s="456"/>
      <c r="AA458" s="456"/>
      <c r="AB458" s="456"/>
      <c r="AC458" s="456"/>
      <c r="AD458" s="456"/>
      <c r="AE458" s="457"/>
      <c r="AF458" s="455"/>
      <c r="AG458" s="456"/>
      <c r="AH458" s="456"/>
      <c r="AI458" s="456"/>
      <c r="AJ458" s="456"/>
      <c r="AK458" s="456"/>
      <c r="AL458" s="456"/>
      <c r="AM458" s="456"/>
      <c r="AN458" s="457"/>
      <c r="AO458" s="455"/>
      <c r="AP458" s="456"/>
      <c r="AQ458" s="456"/>
      <c r="AR458" s="456"/>
      <c r="AS458" s="456"/>
      <c r="AT458" s="456"/>
      <c r="AU458" s="456"/>
      <c r="AV458" s="456"/>
      <c r="AW458" s="456"/>
      <c r="AX458" s="456"/>
      <c r="AY458" s="456"/>
      <c r="AZ458" s="456"/>
      <c r="BA458" s="456"/>
      <c r="BB458" s="456"/>
      <c r="BC458" s="456"/>
      <c r="BD458" s="456"/>
      <c r="BE458" s="456"/>
      <c r="BF458" s="456"/>
      <c r="BG458" s="457"/>
      <c r="BH458" s="458"/>
      <c r="BI458" s="459"/>
      <c r="BJ458" s="459"/>
      <c r="BK458" s="459"/>
      <c r="BL458" s="459"/>
      <c r="BM458" s="460"/>
      <c r="BN458" s="216"/>
      <c r="BO458" s="216"/>
      <c r="BP458" s="1"/>
      <c r="BQ458" s="120">
        <f>IF($F$3="","",IF(N458=$F$3,COUNTIF(BQ$23:BQ457,"&gt;0")+1,0))</f>
        <v>0</v>
      </c>
      <c r="BR458" s="1"/>
      <c r="BS458" s="20" t="str">
        <f>IF($N458="","",IF(VLOOKUP(VLOOKUP($N458,IMPOSTAZIONI!$E$6:$I$13,5,FALSE),IMPOSTAZIONI!$B$25:$N$32,3,FALSE)=0,"",VLOOKUP(VLOOKUP($N458,IMPOSTAZIONI!$E$6:$I$13,5,FALSE),IMPOSTAZIONI!$B$25:$N$32,3,FALSE)))</f>
        <v/>
      </c>
      <c r="BT458" s="20" t="str">
        <f>IF($N458="","",IF(VLOOKUP(VLOOKUP($N458,IMPOSTAZIONI!$E$6:$I$13,5,FALSE),IMPOSTAZIONI!$B$25:$N$32,6,FALSE)=0,"",VLOOKUP(VLOOKUP($N458,IMPOSTAZIONI!$E$6:$I$13,5,FALSE),IMPOSTAZIONI!$B$25:$N$32,6,FALSE)))</f>
        <v/>
      </c>
      <c r="BU458" s="20" t="str">
        <f>IF($N458="","",IF(VLOOKUP(VLOOKUP($N458,IMPOSTAZIONI!$E$6:$I$13,5,FALSE),IMPOSTAZIONI!$B$25:$N$32,9,FALSE)=0,"",VLOOKUP(VLOOKUP($N458,IMPOSTAZIONI!$E$6:$I$13,5,FALSE),IMPOSTAZIONI!$B$25:$N$32,9,FALSE)))</f>
        <v/>
      </c>
      <c r="BV458" s="20" t="str">
        <f>IF($N458="","",IF(VLOOKUP(VLOOKUP($N458,IMPOSTAZIONI!$E$6:$I$13,5,FALSE),IMPOSTAZIONI!$B$25:$N$32,12,FALSE)=0,"",VLOOKUP(VLOOKUP($N458,IMPOSTAZIONI!$E$6:$I$13,5,FALSE),IMPOSTAZIONI!$B$25:$N$32,12,FALSE)))</f>
        <v/>
      </c>
      <c r="BW458" s="221" t="str">
        <f t="shared" si="153"/>
        <v/>
      </c>
      <c r="BX458" s="221" t="str">
        <f t="shared" si="144"/>
        <v/>
      </c>
      <c r="BY458" s="221">
        <f t="shared" si="145"/>
        <v>0</v>
      </c>
      <c r="BZ458" s="231">
        <f t="shared" si="146"/>
        <v>0</v>
      </c>
      <c r="CA458" s="246">
        <f t="shared" si="147"/>
        <v>0</v>
      </c>
      <c r="CB458" s="246">
        <f t="shared" si="154"/>
        <v>0</v>
      </c>
      <c r="CC458" s="246" t="str">
        <f t="shared" si="155"/>
        <v/>
      </c>
      <c r="CD458" s="246">
        <f t="shared" si="148"/>
        <v>5</v>
      </c>
      <c r="CE458" s="246">
        <f t="shared" si="156"/>
        <v>0</v>
      </c>
      <c r="CF458" s="276">
        <f t="shared" si="150"/>
        <v>0</v>
      </c>
      <c r="CG458" s="277">
        <f t="shared" si="150"/>
        <v>0</v>
      </c>
      <c r="CH458" s="277">
        <f t="shared" si="150"/>
        <v>0</v>
      </c>
      <c r="CI458" s="278">
        <f t="shared" si="150"/>
        <v>0</v>
      </c>
      <c r="CJ458" s="280">
        <f t="shared" si="157"/>
        <v>0</v>
      </c>
      <c r="CK458" s="232">
        <f t="shared" si="143"/>
        <v>0</v>
      </c>
      <c r="CL458" s="1"/>
    </row>
    <row r="459" spans="1:90" ht="18" customHeight="1">
      <c r="A459" s="1"/>
      <c r="B459" s="1"/>
      <c r="C459" s="216"/>
      <c r="D459" s="287" t="str">
        <f t="shared" si="151"/>
        <v/>
      </c>
      <c r="E459" s="449" t="str">
        <f t="shared" si="152"/>
        <v/>
      </c>
      <c r="F459" s="450"/>
      <c r="G459" s="451"/>
      <c r="H459" s="452"/>
      <c r="I459" s="453"/>
      <c r="J459" s="453"/>
      <c r="K459" s="453"/>
      <c r="L459" s="453"/>
      <c r="M459" s="454"/>
      <c r="N459" s="455"/>
      <c r="O459" s="456"/>
      <c r="P459" s="456"/>
      <c r="Q459" s="456"/>
      <c r="R459" s="456"/>
      <c r="S459" s="456"/>
      <c r="T459" s="456"/>
      <c r="U459" s="456"/>
      <c r="V459" s="456"/>
      <c r="W459" s="456"/>
      <c r="X459" s="456"/>
      <c r="Y459" s="456"/>
      <c r="Z459" s="456"/>
      <c r="AA459" s="456"/>
      <c r="AB459" s="456"/>
      <c r="AC459" s="456"/>
      <c r="AD459" s="456"/>
      <c r="AE459" s="457"/>
      <c r="AF459" s="455"/>
      <c r="AG459" s="456"/>
      <c r="AH459" s="456"/>
      <c r="AI459" s="456"/>
      <c r="AJ459" s="456"/>
      <c r="AK459" s="456"/>
      <c r="AL459" s="456"/>
      <c r="AM459" s="456"/>
      <c r="AN459" s="457"/>
      <c r="AO459" s="455"/>
      <c r="AP459" s="456"/>
      <c r="AQ459" s="456"/>
      <c r="AR459" s="456"/>
      <c r="AS459" s="456"/>
      <c r="AT459" s="456"/>
      <c r="AU459" s="456"/>
      <c r="AV459" s="456"/>
      <c r="AW459" s="456"/>
      <c r="AX459" s="456"/>
      <c r="AY459" s="456"/>
      <c r="AZ459" s="456"/>
      <c r="BA459" s="456"/>
      <c r="BB459" s="456"/>
      <c r="BC459" s="456"/>
      <c r="BD459" s="456"/>
      <c r="BE459" s="456"/>
      <c r="BF459" s="456"/>
      <c r="BG459" s="457"/>
      <c r="BH459" s="458"/>
      <c r="BI459" s="459"/>
      <c r="BJ459" s="459"/>
      <c r="BK459" s="459"/>
      <c r="BL459" s="459"/>
      <c r="BM459" s="460"/>
      <c r="BN459" s="216"/>
      <c r="BO459" s="216"/>
      <c r="BP459" s="1"/>
      <c r="BQ459" s="120">
        <f>IF($F$3="","",IF(N459=$F$3,COUNTIF(BQ$23:BQ458,"&gt;0")+1,0))</f>
        <v>0</v>
      </c>
      <c r="BR459" s="1"/>
      <c r="BS459" s="20" t="str">
        <f>IF($N459="","",IF(VLOOKUP(VLOOKUP($N459,IMPOSTAZIONI!$E$6:$I$13,5,FALSE),IMPOSTAZIONI!$B$25:$N$32,3,FALSE)=0,"",VLOOKUP(VLOOKUP($N459,IMPOSTAZIONI!$E$6:$I$13,5,FALSE),IMPOSTAZIONI!$B$25:$N$32,3,FALSE)))</f>
        <v/>
      </c>
      <c r="BT459" s="20" t="str">
        <f>IF($N459="","",IF(VLOOKUP(VLOOKUP($N459,IMPOSTAZIONI!$E$6:$I$13,5,FALSE),IMPOSTAZIONI!$B$25:$N$32,6,FALSE)=0,"",VLOOKUP(VLOOKUP($N459,IMPOSTAZIONI!$E$6:$I$13,5,FALSE),IMPOSTAZIONI!$B$25:$N$32,6,FALSE)))</f>
        <v/>
      </c>
      <c r="BU459" s="20" t="str">
        <f>IF($N459="","",IF(VLOOKUP(VLOOKUP($N459,IMPOSTAZIONI!$E$6:$I$13,5,FALSE),IMPOSTAZIONI!$B$25:$N$32,9,FALSE)=0,"",VLOOKUP(VLOOKUP($N459,IMPOSTAZIONI!$E$6:$I$13,5,FALSE),IMPOSTAZIONI!$B$25:$N$32,9,FALSE)))</f>
        <v/>
      </c>
      <c r="BV459" s="20" t="str">
        <f>IF($N459="","",IF(VLOOKUP(VLOOKUP($N459,IMPOSTAZIONI!$E$6:$I$13,5,FALSE),IMPOSTAZIONI!$B$25:$N$32,12,FALSE)=0,"",VLOOKUP(VLOOKUP($N459,IMPOSTAZIONI!$E$6:$I$13,5,FALSE),IMPOSTAZIONI!$B$25:$N$32,12,FALSE)))</f>
        <v/>
      </c>
      <c r="BW459" s="221" t="str">
        <f t="shared" si="153"/>
        <v/>
      </c>
      <c r="BX459" s="221" t="str">
        <f t="shared" si="144"/>
        <v/>
      </c>
      <c r="BY459" s="221">
        <f t="shared" si="145"/>
        <v>0</v>
      </c>
      <c r="BZ459" s="231">
        <f t="shared" si="146"/>
        <v>0</v>
      </c>
      <c r="CA459" s="246">
        <f t="shared" si="147"/>
        <v>0</v>
      </c>
      <c r="CB459" s="246">
        <f t="shared" si="154"/>
        <v>0</v>
      </c>
      <c r="CC459" s="246" t="str">
        <f t="shared" si="155"/>
        <v/>
      </c>
      <c r="CD459" s="246">
        <f t="shared" si="148"/>
        <v>5</v>
      </c>
      <c r="CE459" s="246">
        <f t="shared" si="156"/>
        <v>0</v>
      </c>
      <c r="CF459" s="276">
        <f t="shared" si="150"/>
        <v>0</v>
      </c>
      <c r="CG459" s="277">
        <f t="shared" si="150"/>
        <v>0</v>
      </c>
      <c r="CH459" s="277">
        <f t="shared" si="150"/>
        <v>0</v>
      </c>
      <c r="CI459" s="278">
        <f t="shared" si="150"/>
        <v>0</v>
      </c>
      <c r="CJ459" s="280">
        <f t="shared" si="157"/>
        <v>0</v>
      </c>
      <c r="CK459" s="232">
        <f t="shared" si="143"/>
        <v>0</v>
      </c>
      <c r="CL459" s="1"/>
    </row>
    <row r="460" spans="1:90" ht="18" customHeight="1">
      <c r="A460" s="1"/>
      <c r="B460" s="1"/>
      <c r="C460" s="216"/>
      <c r="D460" s="287" t="str">
        <f t="shared" si="151"/>
        <v/>
      </c>
      <c r="E460" s="449" t="str">
        <f t="shared" si="152"/>
        <v/>
      </c>
      <c r="F460" s="450"/>
      <c r="G460" s="451"/>
      <c r="H460" s="452"/>
      <c r="I460" s="453"/>
      <c r="J460" s="453"/>
      <c r="K460" s="453"/>
      <c r="L460" s="453"/>
      <c r="M460" s="454"/>
      <c r="N460" s="455"/>
      <c r="O460" s="456"/>
      <c r="P460" s="456"/>
      <c r="Q460" s="456"/>
      <c r="R460" s="456"/>
      <c r="S460" s="456"/>
      <c r="T460" s="456"/>
      <c r="U460" s="456"/>
      <c r="V460" s="456"/>
      <c r="W460" s="456"/>
      <c r="X460" s="456"/>
      <c r="Y460" s="456"/>
      <c r="Z460" s="456"/>
      <c r="AA460" s="456"/>
      <c r="AB460" s="456"/>
      <c r="AC460" s="456"/>
      <c r="AD460" s="456"/>
      <c r="AE460" s="457"/>
      <c r="AF460" s="455"/>
      <c r="AG460" s="456"/>
      <c r="AH460" s="456"/>
      <c r="AI460" s="456"/>
      <c r="AJ460" s="456"/>
      <c r="AK460" s="456"/>
      <c r="AL460" s="456"/>
      <c r="AM460" s="456"/>
      <c r="AN460" s="457"/>
      <c r="AO460" s="455"/>
      <c r="AP460" s="456"/>
      <c r="AQ460" s="456"/>
      <c r="AR460" s="456"/>
      <c r="AS460" s="456"/>
      <c r="AT460" s="456"/>
      <c r="AU460" s="456"/>
      <c r="AV460" s="456"/>
      <c r="AW460" s="456"/>
      <c r="AX460" s="456"/>
      <c r="AY460" s="456"/>
      <c r="AZ460" s="456"/>
      <c r="BA460" s="456"/>
      <c r="BB460" s="456"/>
      <c r="BC460" s="456"/>
      <c r="BD460" s="456"/>
      <c r="BE460" s="456"/>
      <c r="BF460" s="456"/>
      <c r="BG460" s="457"/>
      <c r="BH460" s="458"/>
      <c r="BI460" s="459"/>
      <c r="BJ460" s="459"/>
      <c r="BK460" s="459"/>
      <c r="BL460" s="459"/>
      <c r="BM460" s="460"/>
      <c r="BN460" s="216"/>
      <c r="BO460" s="216"/>
      <c r="BP460" s="1"/>
      <c r="BQ460" s="120">
        <f>IF($F$3="","",IF(N460=$F$3,COUNTIF(BQ$23:BQ459,"&gt;0")+1,0))</f>
        <v>0</v>
      </c>
      <c r="BR460" s="1"/>
      <c r="BS460" s="20" t="str">
        <f>IF($N460="","",IF(VLOOKUP(VLOOKUP($N460,IMPOSTAZIONI!$E$6:$I$13,5,FALSE),IMPOSTAZIONI!$B$25:$N$32,3,FALSE)=0,"",VLOOKUP(VLOOKUP($N460,IMPOSTAZIONI!$E$6:$I$13,5,FALSE),IMPOSTAZIONI!$B$25:$N$32,3,FALSE)))</f>
        <v/>
      </c>
      <c r="BT460" s="20" t="str">
        <f>IF($N460="","",IF(VLOOKUP(VLOOKUP($N460,IMPOSTAZIONI!$E$6:$I$13,5,FALSE),IMPOSTAZIONI!$B$25:$N$32,6,FALSE)=0,"",VLOOKUP(VLOOKUP($N460,IMPOSTAZIONI!$E$6:$I$13,5,FALSE),IMPOSTAZIONI!$B$25:$N$32,6,FALSE)))</f>
        <v/>
      </c>
      <c r="BU460" s="20" t="str">
        <f>IF($N460="","",IF(VLOOKUP(VLOOKUP($N460,IMPOSTAZIONI!$E$6:$I$13,5,FALSE),IMPOSTAZIONI!$B$25:$N$32,9,FALSE)=0,"",VLOOKUP(VLOOKUP($N460,IMPOSTAZIONI!$E$6:$I$13,5,FALSE),IMPOSTAZIONI!$B$25:$N$32,9,FALSE)))</f>
        <v/>
      </c>
      <c r="BV460" s="20" t="str">
        <f>IF($N460="","",IF(VLOOKUP(VLOOKUP($N460,IMPOSTAZIONI!$E$6:$I$13,5,FALSE),IMPOSTAZIONI!$B$25:$N$32,12,FALSE)=0,"",VLOOKUP(VLOOKUP($N460,IMPOSTAZIONI!$E$6:$I$13,5,FALSE),IMPOSTAZIONI!$B$25:$N$32,12,FALSE)))</f>
        <v/>
      </c>
      <c r="BW460" s="221" t="str">
        <f t="shared" si="153"/>
        <v/>
      </c>
      <c r="BX460" s="221" t="str">
        <f t="shared" si="144"/>
        <v/>
      </c>
      <c r="BY460" s="221">
        <f t="shared" si="145"/>
        <v>0</v>
      </c>
      <c r="BZ460" s="231">
        <f t="shared" si="146"/>
        <v>0</v>
      </c>
      <c r="CA460" s="246">
        <f t="shared" si="147"/>
        <v>0</v>
      </c>
      <c r="CB460" s="246">
        <f t="shared" si="154"/>
        <v>0</v>
      </c>
      <c r="CC460" s="246" t="str">
        <f t="shared" si="155"/>
        <v/>
      </c>
      <c r="CD460" s="246">
        <f t="shared" si="148"/>
        <v>5</v>
      </c>
      <c r="CE460" s="246">
        <f t="shared" si="156"/>
        <v>0</v>
      </c>
      <c r="CF460" s="276">
        <f t="shared" si="150"/>
        <v>0</v>
      </c>
      <c r="CG460" s="277">
        <f t="shared" si="150"/>
        <v>0</v>
      </c>
      <c r="CH460" s="277">
        <f t="shared" si="150"/>
        <v>0</v>
      </c>
      <c r="CI460" s="278">
        <f t="shared" si="150"/>
        <v>0</v>
      </c>
      <c r="CJ460" s="280">
        <f t="shared" si="157"/>
        <v>0</v>
      </c>
      <c r="CK460" s="232">
        <f t="shared" si="143"/>
        <v>0</v>
      </c>
      <c r="CL460" s="1"/>
    </row>
    <row r="461" spans="1:90" ht="18" customHeight="1">
      <c r="A461" s="1"/>
      <c r="B461" s="1"/>
      <c r="C461" s="216"/>
      <c r="D461" s="287" t="str">
        <f t="shared" si="151"/>
        <v/>
      </c>
      <c r="E461" s="449" t="str">
        <f t="shared" si="152"/>
        <v/>
      </c>
      <c r="F461" s="450"/>
      <c r="G461" s="451"/>
      <c r="H461" s="452"/>
      <c r="I461" s="453"/>
      <c r="J461" s="453"/>
      <c r="K461" s="453"/>
      <c r="L461" s="453"/>
      <c r="M461" s="454"/>
      <c r="N461" s="455"/>
      <c r="O461" s="456"/>
      <c r="P461" s="456"/>
      <c r="Q461" s="456"/>
      <c r="R461" s="456"/>
      <c r="S461" s="456"/>
      <c r="T461" s="456"/>
      <c r="U461" s="456"/>
      <c r="V461" s="456"/>
      <c r="W461" s="456"/>
      <c r="X461" s="456"/>
      <c r="Y461" s="456"/>
      <c r="Z461" s="456"/>
      <c r="AA461" s="456"/>
      <c r="AB461" s="456"/>
      <c r="AC461" s="456"/>
      <c r="AD461" s="456"/>
      <c r="AE461" s="457"/>
      <c r="AF461" s="455"/>
      <c r="AG461" s="456"/>
      <c r="AH461" s="456"/>
      <c r="AI461" s="456"/>
      <c r="AJ461" s="456"/>
      <c r="AK461" s="456"/>
      <c r="AL461" s="456"/>
      <c r="AM461" s="456"/>
      <c r="AN461" s="457"/>
      <c r="AO461" s="455"/>
      <c r="AP461" s="456"/>
      <c r="AQ461" s="456"/>
      <c r="AR461" s="456"/>
      <c r="AS461" s="456"/>
      <c r="AT461" s="456"/>
      <c r="AU461" s="456"/>
      <c r="AV461" s="456"/>
      <c r="AW461" s="456"/>
      <c r="AX461" s="456"/>
      <c r="AY461" s="456"/>
      <c r="AZ461" s="456"/>
      <c r="BA461" s="456"/>
      <c r="BB461" s="456"/>
      <c r="BC461" s="456"/>
      <c r="BD461" s="456"/>
      <c r="BE461" s="456"/>
      <c r="BF461" s="456"/>
      <c r="BG461" s="457"/>
      <c r="BH461" s="458"/>
      <c r="BI461" s="459"/>
      <c r="BJ461" s="459"/>
      <c r="BK461" s="459"/>
      <c r="BL461" s="459"/>
      <c r="BM461" s="460"/>
      <c r="BN461" s="216"/>
      <c r="BO461" s="216"/>
      <c r="BP461" s="1"/>
      <c r="BQ461" s="120">
        <f>IF($F$3="","",IF(N461=$F$3,COUNTIF(BQ$23:BQ460,"&gt;0")+1,0))</f>
        <v>0</v>
      </c>
      <c r="BR461" s="1"/>
      <c r="BS461" s="20" t="str">
        <f>IF($N461="","",IF(VLOOKUP(VLOOKUP($N461,IMPOSTAZIONI!$E$6:$I$13,5,FALSE),IMPOSTAZIONI!$B$25:$N$32,3,FALSE)=0,"",VLOOKUP(VLOOKUP($N461,IMPOSTAZIONI!$E$6:$I$13,5,FALSE),IMPOSTAZIONI!$B$25:$N$32,3,FALSE)))</f>
        <v/>
      </c>
      <c r="BT461" s="20" t="str">
        <f>IF($N461="","",IF(VLOOKUP(VLOOKUP($N461,IMPOSTAZIONI!$E$6:$I$13,5,FALSE),IMPOSTAZIONI!$B$25:$N$32,6,FALSE)=0,"",VLOOKUP(VLOOKUP($N461,IMPOSTAZIONI!$E$6:$I$13,5,FALSE),IMPOSTAZIONI!$B$25:$N$32,6,FALSE)))</f>
        <v/>
      </c>
      <c r="BU461" s="20" t="str">
        <f>IF($N461="","",IF(VLOOKUP(VLOOKUP($N461,IMPOSTAZIONI!$E$6:$I$13,5,FALSE),IMPOSTAZIONI!$B$25:$N$32,9,FALSE)=0,"",VLOOKUP(VLOOKUP($N461,IMPOSTAZIONI!$E$6:$I$13,5,FALSE),IMPOSTAZIONI!$B$25:$N$32,9,FALSE)))</f>
        <v/>
      </c>
      <c r="BV461" s="20" t="str">
        <f>IF($N461="","",IF(VLOOKUP(VLOOKUP($N461,IMPOSTAZIONI!$E$6:$I$13,5,FALSE),IMPOSTAZIONI!$B$25:$N$32,12,FALSE)=0,"",VLOOKUP(VLOOKUP($N461,IMPOSTAZIONI!$E$6:$I$13,5,FALSE),IMPOSTAZIONI!$B$25:$N$32,12,FALSE)))</f>
        <v/>
      </c>
      <c r="BW461" s="221" t="str">
        <f t="shared" si="153"/>
        <v/>
      </c>
      <c r="BX461" s="221" t="str">
        <f t="shared" si="144"/>
        <v/>
      </c>
      <c r="BY461" s="221">
        <f t="shared" si="145"/>
        <v>0</v>
      </c>
      <c r="BZ461" s="231">
        <f t="shared" si="146"/>
        <v>0</v>
      </c>
      <c r="CA461" s="246">
        <f t="shared" si="147"/>
        <v>0</v>
      </c>
      <c r="CB461" s="246">
        <f t="shared" si="154"/>
        <v>0</v>
      </c>
      <c r="CC461" s="246" t="str">
        <f t="shared" si="155"/>
        <v/>
      </c>
      <c r="CD461" s="246">
        <f t="shared" si="148"/>
        <v>5</v>
      </c>
      <c r="CE461" s="246">
        <f t="shared" si="156"/>
        <v>0</v>
      </c>
      <c r="CF461" s="276">
        <f t="shared" si="150"/>
        <v>0</v>
      </c>
      <c r="CG461" s="277">
        <f t="shared" si="150"/>
        <v>0</v>
      </c>
      <c r="CH461" s="277">
        <f t="shared" si="150"/>
        <v>0</v>
      </c>
      <c r="CI461" s="278">
        <f t="shared" si="150"/>
        <v>0</v>
      </c>
      <c r="CJ461" s="280">
        <f t="shared" si="157"/>
        <v>0</v>
      </c>
      <c r="CK461" s="232">
        <f t="shared" si="143"/>
        <v>0</v>
      </c>
      <c r="CL461" s="1"/>
    </row>
    <row r="462" spans="1:90" ht="18" customHeight="1">
      <c r="A462" s="1"/>
      <c r="B462" s="1"/>
      <c r="C462" s="216"/>
      <c r="D462" s="287" t="str">
        <f t="shared" si="151"/>
        <v/>
      </c>
      <c r="E462" s="449" t="str">
        <f t="shared" si="152"/>
        <v/>
      </c>
      <c r="F462" s="450"/>
      <c r="G462" s="451"/>
      <c r="H462" s="452"/>
      <c r="I462" s="453"/>
      <c r="J462" s="453"/>
      <c r="K462" s="453"/>
      <c r="L462" s="453"/>
      <c r="M462" s="454"/>
      <c r="N462" s="455"/>
      <c r="O462" s="456"/>
      <c r="P462" s="456"/>
      <c r="Q462" s="456"/>
      <c r="R462" s="456"/>
      <c r="S462" s="456"/>
      <c r="T462" s="456"/>
      <c r="U462" s="456"/>
      <c r="V462" s="456"/>
      <c r="W462" s="456"/>
      <c r="X462" s="456"/>
      <c r="Y462" s="456"/>
      <c r="Z462" s="456"/>
      <c r="AA462" s="456"/>
      <c r="AB462" s="456"/>
      <c r="AC462" s="456"/>
      <c r="AD462" s="456"/>
      <c r="AE462" s="457"/>
      <c r="AF462" s="455"/>
      <c r="AG462" s="456"/>
      <c r="AH462" s="456"/>
      <c r="AI462" s="456"/>
      <c r="AJ462" s="456"/>
      <c r="AK462" s="456"/>
      <c r="AL462" s="456"/>
      <c r="AM462" s="456"/>
      <c r="AN462" s="457"/>
      <c r="AO462" s="455"/>
      <c r="AP462" s="456"/>
      <c r="AQ462" s="456"/>
      <c r="AR462" s="456"/>
      <c r="AS462" s="456"/>
      <c r="AT462" s="456"/>
      <c r="AU462" s="456"/>
      <c r="AV462" s="456"/>
      <c r="AW462" s="456"/>
      <c r="AX462" s="456"/>
      <c r="AY462" s="456"/>
      <c r="AZ462" s="456"/>
      <c r="BA462" s="456"/>
      <c r="BB462" s="456"/>
      <c r="BC462" s="456"/>
      <c r="BD462" s="456"/>
      <c r="BE462" s="456"/>
      <c r="BF462" s="456"/>
      <c r="BG462" s="457"/>
      <c r="BH462" s="458"/>
      <c r="BI462" s="459"/>
      <c r="BJ462" s="459"/>
      <c r="BK462" s="459"/>
      <c r="BL462" s="459"/>
      <c r="BM462" s="460"/>
      <c r="BN462" s="216"/>
      <c r="BO462" s="216"/>
      <c r="BP462" s="1"/>
      <c r="BQ462" s="120">
        <f>IF($F$3="","",IF(N462=$F$3,COUNTIF(BQ$23:BQ461,"&gt;0")+1,0))</f>
        <v>0</v>
      </c>
      <c r="BR462" s="1"/>
      <c r="BS462" s="20" t="str">
        <f>IF($N462="","",IF(VLOOKUP(VLOOKUP($N462,IMPOSTAZIONI!$E$6:$I$13,5,FALSE),IMPOSTAZIONI!$B$25:$N$32,3,FALSE)=0,"",VLOOKUP(VLOOKUP($N462,IMPOSTAZIONI!$E$6:$I$13,5,FALSE),IMPOSTAZIONI!$B$25:$N$32,3,FALSE)))</f>
        <v/>
      </c>
      <c r="BT462" s="20" t="str">
        <f>IF($N462="","",IF(VLOOKUP(VLOOKUP($N462,IMPOSTAZIONI!$E$6:$I$13,5,FALSE),IMPOSTAZIONI!$B$25:$N$32,6,FALSE)=0,"",VLOOKUP(VLOOKUP($N462,IMPOSTAZIONI!$E$6:$I$13,5,FALSE),IMPOSTAZIONI!$B$25:$N$32,6,FALSE)))</f>
        <v/>
      </c>
      <c r="BU462" s="20" t="str">
        <f>IF($N462="","",IF(VLOOKUP(VLOOKUP($N462,IMPOSTAZIONI!$E$6:$I$13,5,FALSE),IMPOSTAZIONI!$B$25:$N$32,9,FALSE)=0,"",VLOOKUP(VLOOKUP($N462,IMPOSTAZIONI!$E$6:$I$13,5,FALSE),IMPOSTAZIONI!$B$25:$N$32,9,FALSE)))</f>
        <v/>
      </c>
      <c r="BV462" s="20" t="str">
        <f>IF($N462="","",IF(VLOOKUP(VLOOKUP($N462,IMPOSTAZIONI!$E$6:$I$13,5,FALSE),IMPOSTAZIONI!$B$25:$N$32,12,FALSE)=0,"",VLOOKUP(VLOOKUP($N462,IMPOSTAZIONI!$E$6:$I$13,5,FALSE),IMPOSTAZIONI!$B$25:$N$32,12,FALSE)))</f>
        <v/>
      </c>
      <c r="BW462" s="221" t="str">
        <f t="shared" si="153"/>
        <v/>
      </c>
      <c r="BX462" s="221" t="str">
        <f t="shared" si="144"/>
        <v/>
      </c>
      <c r="BY462" s="221">
        <f t="shared" si="145"/>
        <v>0</v>
      </c>
      <c r="BZ462" s="231">
        <f t="shared" si="146"/>
        <v>0</v>
      </c>
      <c r="CA462" s="246">
        <f t="shared" si="147"/>
        <v>0</v>
      </c>
      <c r="CB462" s="246">
        <f t="shared" si="154"/>
        <v>0</v>
      </c>
      <c r="CC462" s="246" t="str">
        <f t="shared" si="155"/>
        <v/>
      </c>
      <c r="CD462" s="246">
        <f t="shared" si="148"/>
        <v>5</v>
      </c>
      <c r="CE462" s="246">
        <f t="shared" si="156"/>
        <v>0</v>
      </c>
      <c r="CF462" s="276">
        <f t="shared" si="150"/>
        <v>0</v>
      </c>
      <c r="CG462" s="277">
        <f t="shared" si="150"/>
        <v>0</v>
      </c>
      <c r="CH462" s="277">
        <f t="shared" si="150"/>
        <v>0</v>
      </c>
      <c r="CI462" s="278">
        <f t="shared" si="150"/>
        <v>0</v>
      </c>
      <c r="CJ462" s="280">
        <f t="shared" si="157"/>
        <v>0</v>
      </c>
      <c r="CK462" s="232">
        <f t="shared" si="143"/>
        <v>0</v>
      </c>
      <c r="CL462" s="1"/>
    </row>
    <row r="463" spans="1:90" ht="18" customHeight="1">
      <c r="A463" s="1"/>
      <c r="B463" s="1"/>
      <c r="C463" s="216"/>
      <c r="D463" s="287" t="str">
        <f t="shared" si="151"/>
        <v/>
      </c>
      <c r="E463" s="449" t="str">
        <f t="shared" si="152"/>
        <v/>
      </c>
      <c r="F463" s="450"/>
      <c r="G463" s="451"/>
      <c r="H463" s="452"/>
      <c r="I463" s="453"/>
      <c r="J463" s="453"/>
      <c r="K463" s="453"/>
      <c r="L463" s="453"/>
      <c r="M463" s="454"/>
      <c r="N463" s="455"/>
      <c r="O463" s="456"/>
      <c r="P463" s="456"/>
      <c r="Q463" s="456"/>
      <c r="R463" s="456"/>
      <c r="S463" s="456"/>
      <c r="T463" s="456"/>
      <c r="U463" s="456"/>
      <c r="V463" s="456"/>
      <c r="W463" s="456"/>
      <c r="X463" s="456"/>
      <c r="Y463" s="456"/>
      <c r="Z463" s="456"/>
      <c r="AA463" s="456"/>
      <c r="AB463" s="456"/>
      <c r="AC463" s="456"/>
      <c r="AD463" s="456"/>
      <c r="AE463" s="457"/>
      <c r="AF463" s="455"/>
      <c r="AG463" s="456"/>
      <c r="AH463" s="456"/>
      <c r="AI463" s="456"/>
      <c r="AJ463" s="456"/>
      <c r="AK463" s="456"/>
      <c r="AL463" s="456"/>
      <c r="AM463" s="456"/>
      <c r="AN463" s="457"/>
      <c r="AO463" s="455"/>
      <c r="AP463" s="456"/>
      <c r="AQ463" s="456"/>
      <c r="AR463" s="456"/>
      <c r="AS463" s="456"/>
      <c r="AT463" s="456"/>
      <c r="AU463" s="456"/>
      <c r="AV463" s="456"/>
      <c r="AW463" s="456"/>
      <c r="AX463" s="456"/>
      <c r="AY463" s="456"/>
      <c r="AZ463" s="456"/>
      <c r="BA463" s="456"/>
      <c r="BB463" s="456"/>
      <c r="BC463" s="456"/>
      <c r="BD463" s="456"/>
      <c r="BE463" s="456"/>
      <c r="BF463" s="456"/>
      <c r="BG463" s="457"/>
      <c r="BH463" s="458"/>
      <c r="BI463" s="459"/>
      <c r="BJ463" s="459"/>
      <c r="BK463" s="459"/>
      <c r="BL463" s="459"/>
      <c r="BM463" s="460"/>
      <c r="BN463" s="216"/>
      <c r="BO463" s="216"/>
      <c r="BP463" s="1"/>
      <c r="BQ463" s="120">
        <f>IF($F$3="","",IF(N463=$F$3,COUNTIF(BQ$23:BQ462,"&gt;0")+1,0))</f>
        <v>0</v>
      </c>
      <c r="BR463" s="1"/>
      <c r="BS463" s="20" t="str">
        <f>IF($N463="","",IF(VLOOKUP(VLOOKUP($N463,IMPOSTAZIONI!$E$6:$I$13,5,FALSE),IMPOSTAZIONI!$B$25:$N$32,3,FALSE)=0,"",VLOOKUP(VLOOKUP($N463,IMPOSTAZIONI!$E$6:$I$13,5,FALSE),IMPOSTAZIONI!$B$25:$N$32,3,FALSE)))</f>
        <v/>
      </c>
      <c r="BT463" s="20" t="str">
        <f>IF($N463="","",IF(VLOOKUP(VLOOKUP($N463,IMPOSTAZIONI!$E$6:$I$13,5,FALSE),IMPOSTAZIONI!$B$25:$N$32,6,FALSE)=0,"",VLOOKUP(VLOOKUP($N463,IMPOSTAZIONI!$E$6:$I$13,5,FALSE),IMPOSTAZIONI!$B$25:$N$32,6,FALSE)))</f>
        <v/>
      </c>
      <c r="BU463" s="20" t="str">
        <f>IF($N463="","",IF(VLOOKUP(VLOOKUP($N463,IMPOSTAZIONI!$E$6:$I$13,5,FALSE),IMPOSTAZIONI!$B$25:$N$32,9,FALSE)=0,"",VLOOKUP(VLOOKUP($N463,IMPOSTAZIONI!$E$6:$I$13,5,FALSE),IMPOSTAZIONI!$B$25:$N$32,9,FALSE)))</f>
        <v/>
      </c>
      <c r="BV463" s="20" t="str">
        <f>IF($N463="","",IF(VLOOKUP(VLOOKUP($N463,IMPOSTAZIONI!$E$6:$I$13,5,FALSE),IMPOSTAZIONI!$B$25:$N$32,12,FALSE)=0,"",VLOOKUP(VLOOKUP($N463,IMPOSTAZIONI!$E$6:$I$13,5,FALSE),IMPOSTAZIONI!$B$25:$N$32,12,FALSE)))</f>
        <v/>
      </c>
      <c r="BW463" s="221" t="str">
        <f t="shared" si="153"/>
        <v/>
      </c>
      <c r="BX463" s="221" t="str">
        <f t="shared" si="144"/>
        <v/>
      </c>
      <c r="BY463" s="221">
        <f t="shared" si="145"/>
        <v>0</v>
      </c>
      <c r="BZ463" s="231">
        <f t="shared" si="146"/>
        <v>0</v>
      </c>
      <c r="CA463" s="246">
        <f t="shared" si="147"/>
        <v>0</v>
      </c>
      <c r="CB463" s="246">
        <f t="shared" si="154"/>
        <v>0</v>
      </c>
      <c r="CC463" s="246" t="str">
        <f t="shared" si="155"/>
        <v/>
      </c>
      <c r="CD463" s="246">
        <f t="shared" si="148"/>
        <v>5</v>
      </c>
      <c r="CE463" s="246">
        <f t="shared" si="156"/>
        <v>0</v>
      </c>
      <c r="CF463" s="276">
        <f t="shared" ref="CF463:CI482" si="158">COUNTIF($CE$23:$CE$3022,CONCATENATE($CD463,CF$21))</f>
        <v>0</v>
      </c>
      <c r="CG463" s="277">
        <f t="shared" si="158"/>
        <v>0</v>
      </c>
      <c r="CH463" s="277">
        <f t="shared" si="158"/>
        <v>0</v>
      </c>
      <c r="CI463" s="278">
        <f t="shared" si="158"/>
        <v>0</v>
      </c>
      <c r="CJ463" s="280">
        <f t="shared" si="157"/>
        <v>0</v>
      </c>
      <c r="CK463" s="232">
        <f t="shared" si="143"/>
        <v>0</v>
      </c>
      <c r="CL463" s="1"/>
    </row>
    <row r="464" spans="1:90" ht="18" customHeight="1">
      <c r="A464" s="1"/>
      <c r="B464" s="1"/>
      <c r="C464" s="216"/>
      <c r="D464" s="287" t="str">
        <f t="shared" si="151"/>
        <v/>
      </c>
      <c r="E464" s="449" t="str">
        <f t="shared" si="152"/>
        <v/>
      </c>
      <c r="F464" s="450"/>
      <c r="G464" s="451"/>
      <c r="H464" s="452"/>
      <c r="I464" s="453"/>
      <c r="J464" s="453"/>
      <c r="K464" s="453"/>
      <c r="L464" s="453"/>
      <c r="M464" s="454"/>
      <c r="N464" s="455"/>
      <c r="O464" s="456"/>
      <c r="P464" s="456"/>
      <c r="Q464" s="456"/>
      <c r="R464" s="456"/>
      <c r="S464" s="456"/>
      <c r="T464" s="456"/>
      <c r="U464" s="456"/>
      <c r="V464" s="456"/>
      <c r="W464" s="456"/>
      <c r="X464" s="456"/>
      <c r="Y464" s="456"/>
      <c r="Z464" s="456"/>
      <c r="AA464" s="456"/>
      <c r="AB464" s="456"/>
      <c r="AC464" s="456"/>
      <c r="AD464" s="456"/>
      <c r="AE464" s="457"/>
      <c r="AF464" s="455"/>
      <c r="AG464" s="456"/>
      <c r="AH464" s="456"/>
      <c r="AI464" s="456"/>
      <c r="AJ464" s="456"/>
      <c r="AK464" s="456"/>
      <c r="AL464" s="456"/>
      <c r="AM464" s="456"/>
      <c r="AN464" s="457"/>
      <c r="AO464" s="455"/>
      <c r="AP464" s="456"/>
      <c r="AQ464" s="456"/>
      <c r="AR464" s="456"/>
      <c r="AS464" s="456"/>
      <c r="AT464" s="456"/>
      <c r="AU464" s="456"/>
      <c r="AV464" s="456"/>
      <c r="AW464" s="456"/>
      <c r="AX464" s="456"/>
      <c r="AY464" s="456"/>
      <c r="AZ464" s="456"/>
      <c r="BA464" s="456"/>
      <c r="BB464" s="456"/>
      <c r="BC464" s="456"/>
      <c r="BD464" s="456"/>
      <c r="BE464" s="456"/>
      <c r="BF464" s="456"/>
      <c r="BG464" s="457"/>
      <c r="BH464" s="458"/>
      <c r="BI464" s="459"/>
      <c r="BJ464" s="459"/>
      <c r="BK464" s="459"/>
      <c r="BL464" s="459"/>
      <c r="BM464" s="460"/>
      <c r="BN464" s="216"/>
      <c r="BO464" s="216"/>
      <c r="BP464" s="1"/>
      <c r="BQ464" s="120">
        <f>IF($F$3="","",IF(N464=$F$3,COUNTIF(BQ$23:BQ463,"&gt;0")+1,0))</f>
        <v>0</v>
      </c>
      <c r="BR464" s="1"/>
      <c r="BS464" s="20" t="str">
        <f>IF($N464="","",IF(VLOOKUP(VLOOKUP($N464,IMPOSTAZIONI!$E$6:$I$13,5,FALSE),IMPOSTAZIONI!$B$25:$N$32,3,FALSE)=0,"",VLOOKUP(VLOOKUP($N464,IMPOSTAZIONI!$E$6:$I$13,5,FALSE),IMPOSTAZIONI!$B$25:$N$32,3,FALSE)))</f>
        <v/>
      </c>
      <c r="BT464" s="20" t="str">
        <f>IF($N464="","",IF(VLOOKUP(VLOOKUP($N464,IMPOSTAZIONI!$E$6:$I$13,5,FALSE),IMPOSTAZIONI!$B$25:$N$32,6,FALSE)=0,"",VLOOKUP(VLOOKUP($N464,IMPOSTAZIONI!$E$6:$I$13,5,FALSE),IMPOSTAZIONI!$B$25:$N$32,6,FALSE)))</f>
        <v/>
      </c>
      <c r="BU464" s="20" t="str">
        <f>IF($N464="","",IF(VLOOKUP(VLOOKUP($N464,IMPOSTAZIONI!$E$6:$I$13,5,FALSE),IMPOSTAZIONI!$B$25:$N$32,9,FALSE)=0,"",VLOOKUP(VLOOKUP($N464,IMPOSTAZIONI!$E$6:$I$13,5,FALSE),IMPOSTAZIONI!$B$25:$N$32,9,FALSE)))</f>
        <v/>
      </c>
      <c r="BV464" s="20" t="str">
        <f>IF($N464="","",IF(VLOOKUP(VLOOKUP($N464,IMPOSTAZIONI!$E$6:$I$13,5,FALSE),IMPOSTAZIONI!$B$25:$N$32,12,FALSE)=0,"",VLOOKUP(VLOOKUP($N464,IMPOSTAZIONI!$E$6:$I$13,5,FALSE),IMPOSTAZIONI!$B$25:$N$32,12,FALSE)))</f>
        <v/>
      </c>
      <c r="BW464" s="221" t="str">
        <f t="shared" si="153"/>
        <v/>
      </c>
      <c r="BX464" s="221" t="str">
        <f t="shared" si="144"/>
        <v/>
      </c>
      <c r="BY464" s="221">
        <f t="shared" si="145"/>
        <v>0</v>
      </c>
      <c r="BZ464" s="231">
        <f t="shared" si="146"/>
        <v>0</v>
      </c>
      <c r="CA464" s="246">
        <f t="shared" si="147"/>
        <v>0</v>
      </c>
      <c r="CB464" s="246">
        <f t="shared" si="154"/>
        <v>0</v>
      </c>
      <c r="CC464" s="246" t="str">
        <f t="shared" si="155"/>
        <v/>
      </c>
      <c r="CD464" s="246">
        <f t="shared" si="148"/>
        <v>5</v>
      </c>
      <c r="CE464" s="246">
        <f t="shared" si="156"/>
        <v>0</v>
      </c>
      <c r="CF464" s="276">
        <f t="shared" si="158"/>
        <v>0</v>
      </c>
      <c r="CG464" s="277">
        <f t="shared" si="158"/>
        <v>0</v>
      </c>
      <c r="CH464" s="277">
        <f t="shared" si="158"/>
        <v>0</v>
      </c>
      <c r="CI464" s="278">
        <f t="shared" si="158"/>
        <v>0</v>
      </c>
      <c r="CJ464" s="280">
        <f t="shared" si="157"/>
        <v>0</v>
      </c>
      <c r="CK464" s="232">
        <f t="shared" si="143"/>
        <v>0</v>
      </c>
      <c r="CL464" s="1"/>
    </row>
    <row r="465" spans="1:90" ht="18" customHeight="1">
      <c r="A465" s="1"/>
      <c r="B465" s="1"/>
      <c r="C465" s="216"/>
      <c r="D465" s="287" t="str">
        <f t="shared" si="151"/>
        <v/>
      </c>
      <c r="E465" s="449" t="str">
        <f t="shared" si="152"/>
        <v/>
      </c>
      <c r="F465" s="450"/>
      <c r="G465" s="451"/>
      <c r="H465" s="452"/>
      <c r="I465" s="453"/>
      <c r="J465" s="453"/>
      <c r="K465" s="453"/>
      <c r="L465" s="453"/>
      <c r="M465" s="454"/>
      <c r="N465" s="455"/>
      <c r="O465" s="456"/>
      <c r="P465" s="456"/>
      <c r="Q465" s="456"/>
      <c r="R465" s="456"/>
      <c r="S465" s="456"/>
      <c r="T465" s="456"/>
      <c r="U465" s="456"/>
      <c r="V465" s="456"/>
      <c r="W465" s="456"/>
      <c r="X465" s="456"/>
      <c r="Y465" s="456"/>
      <c r="Z465" s="456"/>
      <c r="AA465" s="456"/>
      <c r="AB465" s="456"/>
      <c r="AC465" s="456"/>
      <c r="AD465" s="456"/>
      <c r="AE465" s="457"/>
      <c r="AF465" s="455"/>
      <c r="AG465" s="456"/>
      <c r="AH465" s="456"/>
      <c r="AI465" s="456"/>
      <c r="AJ465" s="456"/>
      <c r="AK465" s="456"/>
      <c r="AL465" s="456"/>
      <c r="AM465" s="456"/>
      <c r="AN465" s="457"/>
      <c r="AO465" s="455"/>
      <c r="AP465" s="456"/>
      <c r="AQ465" s="456"/>
      <c r="AR465" s="456"/>
      <c r="AS465" s="456"/>
      <c r="AT465" s="456"/>
      <c r="AU465" s="456"/>
      <c r="AV465" s="456"/>
      <c r="AW465" s="456"/>
      <c r="AX465" s="456"/>
      <c r="AY465" s="456"/>
      <c r="AZ465" s="456"/>
      <c r="BA465" s="456"/>
      <c r="BB465" s="456"/>
      <c r="BC465" s="456"/>
      <c r="BD465" s="456"/>
      <c r="BE465" s="456"/>
      <c r="BF465" s="456"/>
      <c r="BG465" s="457"/>
      <c r="BH465" s="458"/>
      <c r="BI465" s="459"/>
      <c r="BJ465" s="459"/>
      <c r="BK465" s="459"/>
      <c r="BL465" s="459"/>
      <c r="BM465" s="460"/>
      <c r="BN465" s="216"/>
      <c r="BO465" s="216"/>
      <c r="BP465" s="1"/>
      <c r="BQ465" s="120">
        <f>IF($F$3="","",IF(N465=$F$3,COUNTIF(BQ$23:BQ464,"&gt;0")+1,0))</f>
        <v>0</v>
      </c>
      <c r="BR465" s="1"/>
      <c r="BS465" s="20" t="str">
        <f>IF($N465="","",IF(VLOOKUP(VLOOKUP($N465,IMPOSTAZIONI!$E$6:$I$13,5,FALSE),IMPOSTAZIONI!$B$25:$N$32,3,FALSE)=0,"",VLOOKUP(VLOOKUP($N465,IMPOSTAZIONI!$E$6:$I$13,5,FALSE),IMPOSTAZIONI!$B$25:$N$32,3,FALSE)))</f>
        <v/>
      </c>
      <c r="BT465" s="20" t="str">
        <f>IF($N465="","",IF(VLOOKUP(VLOOKUP($N465,IMPOSTAZIONI!$E$6:$I$13,5,FALSE),IMPOSTAZIONI!$B$25:$N$32,6,FALSE)=0,"",VLOOKUP(VLOOKUP($N465,IMPOSTAZIONI!$E$6:$I$13,5,FALSE),IMPOSTAZIONI!$B$25:$N$32,6,FALSE)))</f>
        <v/>
      </c>
      <c r="BU465" s="20" t="str">
        <f>IF($N465="","",IF(VLOOKUP(VLOOKUP($N465,IMPOSTAZIONI!$E$6:$I$13,5,FALSE),IMPOSTAZIONI!$B$25:$N$32,9,FALSE)=0,"",VLOOKUP(VLOOKUP($N465,IMPOSTAZIONI!$E$6:$I$13,5,FALSE),IMPOSTAZIONI!$B$25:$N$32,9,FALSE)))</f>
        <v/>
      </c>
      <c r="BV465" s="20" t="str">
        <f>IF($N465="","",IF(VLOOKUP(VLOOKUP($N465,IMPOSTAZIONI!$E$6:$I$13,5,FALSE),IMPOSTAZIONI!$B$25:$N$32,12,FALSE)=0,"",VLOOKUP(VLOOKUP($N465,IMPOSTAZIONI!$E$6:$I$13,5,FALSE),IMPOSTAZIONI!$B$25:$N$32,12,FALSE)))</f>
        <v/>
      </c>
      <c r="BW465" s="221" t="str">
        <f t="shared" si="153"/>
        <v/>
      </c>
      <c r="BX465" s="221" t="str">
        <f t="shared" si="144"/>
        <v/>
      </c>
      <c r="BY465" s="221">
        <f t="shared" si="145"/>
        <v>0</v>
      </c>
      <c r="BZ465" s="231">
        <f t="shared" si="146"/>
        <v>0</v>
      </c>
      <c r="CA465" s="246">
        <f t="shared" si="147"/>
        <v>0</v>
      </c>
      <c r="CB465" s="246">
        <f t="shared" si="154"/>
        <v>0</v>
      </c>
      <c r="CC465" s="246" t="str">
        <f t="shared" si="155"/>
        <v/>
      </c>
      <c r="CD465" s="246">
        <f t="shared" si="148"/>
        <v>5</v>
      </c>
      <c r="CE465" s="246">
        <f t="shared" si="156"/>
        <v>0</v>
      </c>
      <c r="CF465" s="276">
        <f t="shared" si="158"/>
        <v>0</v>
      </c>
      <c r="CG465" s="277">
        <f t="shared" si="158"/>
        <v>0</v>
      </c>
      <c r="CH465" s="277">
        <f t="shared" si="158"/>
        <v>0</v>
      </c>
      <c r="CI465" s="278">
        <f t="shared" si="158"/>
        <v>0</v>
      </c>
      <c r="CJ465" s="280">
        <f t="shared" si="157"/>
        <v>0</v>
      </c>
      <c r="CK465" s="232">
        <f t="shared" si="143"/>
        <v>0</v>
      </c>
      <c r="CL465" s="1"/>
    </row>
    <row r="466" spans="1:90" ht="18" customHeight="1">
      <c r="A466" s="1"/>
      <c r="B466" s="1"/>
      <c r="C466" s="216"/>
      <c r="D466" s="287" t="str">
        <f t="shared" si="151"/>
        <v/>
      </c>
      <c r="E466" s="449" t="str">
        <f t="shared" si="152"/>
        <v/>
      </c>
      <c r="F466" s="450"/>
      <c r="G466" s="451"/>
      <c r="H466" s="452"/>
      <c r="I466" s="453"/>
      <c r="J466" s="453"/>
      <c r="K466" s="453"/>
      <c r="L466" s="453"/>
      <c r="M466" s="454"/>
      <c r="N466" s="455"/>
      <c r="O466" s="456"/>
      <c r="P466" s="456"/>
      <c r="Q466" s="456"/>
      <c r="R466" s="456"/>
      <c r="S466" s="456"/>
      <c r="T466" s="456"/>
      <c r="U466" s="456"/>
      <c r="V466" s="456"/>
      <c r="W466" s="456"/>
      <c r="X466" s="456"/>
      <c r="Y466" s="456"/>
      <c r="Z466" s="456"/>
      <c r="AA466" s="456"/>
      <c r="AB466" s="456"/>
      <c r="AC466" s="456"/>
      <c r="AD466" s="456"/>
      <c r="AE466" s="457"/>
      <c r="AF466" s="455"/>
      <c r="AG466" s="456"/>
      <c r="AH466" s="456"/>
      <c r="AI466" s="456"/>
      <c r="AJ466" s="456"/>
      <c r="AK466" s="456"/>
      <c r="AL466" s="456"/>
      <c r="AM466" s="456"/>
      <c r="AN466" s="457"/>
      <c r="AO466" s="455"/>
      <c r="AP466" s="456"/>
      <c r="AQ466" s="456"/>
      <c r="AR466" s="456"/>
      <c r="AS466" s="456"/>
      <c r="AT466" s="456"/>
      <c r="AU466" s="456"/>
      <c r="AV466" s="456"/>
      <c r="AW466" s="456"/>
      <c r="AX466" s="456"/>
      <c r="AY466" s="456"/>
      <c r="AZ466" s="456"/>
      <c r="BA466" s="456"/>
      <c r="BB466" s="456"/>
      <c r="BC466" s="456"/>
      <c r="BD466" s="456"/>
      <c r="BE466" s="456"/>
      <c r="BF466" s="456"/>
      <c r="BG466" s="457"/>
      <c r="BH466" s="458"/>
      <c r="BI466" s="459"/>
      <c r="BJ466" s="459"/>
      <c r="BK466" s="459"/>
      <c r="BL466" s="459"/>
      <c r="BM466" s="460"/>
      <c r="BN466" s="216"/>
      <c r="BO466" s="216"/>
      <c r="BP466" s="1"/>
      <c r="BQ466" s="120">
        <f>IF($F$3="","",IF(N466=$F$3,COUNTIF(BQ$23:BQ465,"&gt;0")+1,0))</f>
        <v>0</v>
      </c>
      <c r="BR466" s="1"/>
      <c r="BS466" s="20" t="str">
        <f>IF($N466="","",IF(VLOOKUP(VLOOKUP($N466,IMPOSTAZIONI!$E$6:$I$13,5,FALSE),IMPOSTAZIONI!$B$25:$N$32,3,FALSE)=0,"",VLOOKUP(VLOOKUP($N466,IMPOSTAZIONI!$E$6:$I$13,5,FALSE),IMPOSTAZIONI!$B$25:$N$32,3,FALSE)))</f>
        <v/>
      </c>
      <c r="BT466" s="20" t="str">
        <f>IF($N466="","",IF(VLOOKUP(VLOOKUP($N466,IMPOSTAZIONI!$E$6:$I$13,5,FALSE),IMPOSTAZIONI!$B$25:$N$32,6,FALSE)=0,"",VLOOKUP(VLOOKUP($N466,IMPOSTAZIONI!$E$6:$I$13,5,FALSE),IMPOSTAZIONI!$B$25:$N$32,6,FALSE)))</f>
        <v/>
      </c>
      <c r="BU466" s="20" t="str">
        <f>IF($N466="","",IF(VLOOKUP(VLOOKUP($N466,IMPOSTAZIONI!$E$6:$I$13,5,FALSE),IMPOSTAZIONI!$B$25:$N$32,9,FALSE)=0,"",VLOOKUP(VLOOKUP($N466,IMPOSTAZIONI!$E$6:$I$13,5,FALSE),IMPOSTAZIONI!$B$25:$N$32,9,FALSE)))</f>
        <v/>
      </c>
      <c r="BV466" s="20" t="str">
        <f>IF($N466="","",IF(VLOOKUP(VLOOKUP($N466,IMPOSTAZIONI!$E$6:$I$13,5,FALSE),IMPOSTAZIONI!$B$25:$N$32,12,FALSE)=0,"",VLOOKUP(VLOOKUP($N466,IMPOSTAZIONI!$E$6:$I$13,5,FALSE),IMPOSTAZIONI!$B$25:$N$32,12,FALSE)))</f>
        <v/>
      </c>
      <c r="BW466" s="221" t="str">
        <f t="shared" si="153"/>
        <v/>
      </c>
      <c r="BX466" s="221" t="str">
        <f t="shared" si="144"/>
        <v/>
      </c>
      <c r="BY466" s="221">
        <f t="shared" si="145"/>
        <v>0</v>
      </c>
      <c r="BZ466" s="231">
        <f t="shared" si="146"/>
        <v>0</v>
      </c>
      <c r="CA466" s="246">
        <f t="shared" si="147"/>
        <v>0</v>
      </c>
      <c r="CB466" s="246">
        <f t="shared" si="154"/>
        <v>0</v>
      </c>
      <c r="CC466" s="246" t="str">
        <f t="shared" si="155"/>
        <v/>
      </c>
      <c r="CD466" s="246">
        <f t="shared" si="148"/>
        <v>5</v>
      </c>
      <c r="CE466" s="246">
        <f t="shared" si="156"/>
        <v>0</v>
      </c>
      <c r="CF466" s="276">
        <f t="shared" si="158"/>
        <v>0</v>
      </c>
      <c r="CG466" s="277">
        <f t="shared" si="158"/>
        <v>0</v>
      </c>
      <c r="CH466" s="277">
        <f t="shared" si="158"/>
        <v>0</v>
      </c>
      <c r="CI466" s="278">
        <f t="shared" si="158"/>
        <v>0</v>
      </c>
      <c r="CJ466" s="280">
        <f t="shared" si="157"/>
        <v>0</v>
      </c>
      <c r="CK466" s="232">
        <f t="shared" si="143"/>
        <v>0</v>
      </c>
      <c r="CL466" s="1"/>
    </row>
    <row r="467" spans="1:90" ht="18" customHeight="1">
      <c r="A467" s="1"/>
      <c r="B467" s="1"/>
      <c r="C467" s="216"/>
      <c r="D467" s="287" t="str">
        <f t="shared" si="151"/>
        <v/>
      </c>
      <c r="E467" s="449" t="str">
        <f t="shared" si="152"/>
        <v/>
      </c>
      <c r="F467" s="450"/>
      <c r="G467" s="451"/>
      <c r="H467" s="452"/>
      <c r="I467" s="453"/>
      <c r="J467" s="453"/>
      <c r="K467" s="453"/>
      <c r="L467" s="453"/>
      <c r="M467" s="454"/>
      <c r="N467" s="455"/>
      <c r="O467" s="456"/>
      <c r="P467" s="456"/>
      <c r="Q467" s="456"/>
      <c r="R467" s="456"/>
      <c r="S467" s="456"/>
      <c r="T467" s="456"/>
      <c r="U467" s="456"/>
      <c r="V467" s="456"/>
      <c r="W467" s="456"/>
      <c r="X467" s="456"/>
      <c r="Y467" s="456"/>
      <c r="Z467" s="456"/>
      <c r="AA467" s="456"/>
      <c r="AB467" s="456"/>
      <c r="AC467" s="456"/>
      <c r="AD467" s="456"/>
      <c r="AE467" s="457"/>
      <c r="AF467" s="455"/>
      <c r="AG467" s="456"/>
      <c r="AH467" s="456"/>
      <c r="AI467" s="456"/>
      <c r="AJ467" s="456"/>
      <c r="AK467" s="456"/>
      <c r="AL467" s="456"/>
      <c r="AM467" s="456"/>
      <c r="AN467" s="457"/>
      <c r="AO467" s="455"/>
      <c r="AP467" s="456"/>
      <c r="AQ467" s="456"/>
      <c r="AR467" s="456"/>
      <c r="AS467" s="456"/>
      <c r="AT467" s="456"/>
      <c r="AU467" s="456"/>
      <c r="AV467" s="456"/>
      <c r="AW467" s="456"/>
      <c r="AX467" s="456"/>
      <c r="AY467" s="456"/>
      <c r="AZ467" s="456"/>
      <c r="BA467" s="456"/>
      <c r="BB467" s="456"/>
      <c r="BC467" s="456"/>
      <c r="BD467" s="456"/>
      <c r="BE467" s="456"/>
      <c r="BF467" s="456"/>
      <c r="BG467" s="457"/>
      <c r="BH467" s="458"/>
      <c r="BI467" s="459"/>
      <c r="BJ467" s="459"/>
      <c r="BK467" s="459"/>
      <c r="BL467" s="459"/>
      <c r="BM467" s="460"/>
      <c r="BN467" s="216"/>
      <c r="BO467" s="216"/>
      <c r="BP467" s="1"/>
      <c r="BQ467" s="120">
        <f>IF($F$3="","",IF(N467=$F$3,COUNTIF(BQ$23:BQ466,"&gt;0")+1,0))</f>
        <v>0</v>
      </c>
      <c r="BR467" s="1"/>
      <c r="BS467" s="20" t="str">
        <f>IF($N467="","",IF(VLOOKUP(VLOOKUP($N467,IMPOSTAZIONI!$E$6:$I$13,5,FALSE),IMPOSTAZIONI!$B$25:$N$32,3,FALSE)=0,"",VLOOKUP(VLOOKUP($N467,IMPOSTAZIONI!$E$6:$I$13,5,FALSE),IMPOSTAZIONI!$B$25:$N$32,3,FALSE)))</f>
        <v/>
      </c>
      <c r="BT467" s="20" t="str">
        <f>IF($N467="","",IF(VLOOKUP(VLOOKUP($N467,IMPOSTAZIONI!$E$6:$I$13,5,FALSE),IMPOSTAZIONI!$B$25:$N$32,6,FALSE)=0,"",VLOOKUP(VLOOKUP($N467,IMPOSTAZIONI!$E$6:$I$13,5,FALSE),IMPOSTAZIONI!$B$25:$N$32,6,FALSE)))</f>
        <v/>
      </c>
      <c r="BU467" s="20" t="str">
        <f>IF($N467="","",IF(VLOOKUP(VLOOKUP($N467,IMPOSTAZIONI!$E$6:$I$13,5,FALSE),IMPOSTAZIONI!$B$25:$N$32,9,FALSE)=0,"",VLOOKUP(VLOOKUP($N467,IMPOSTAZIONI!$E$6:$I$13,5,FALSE),IMPOSTAZIONI!$B$25:$N$32,9,FALSE)))</f>
        <v/>
      </c>
      <c r="BV467" s="20" t="str">
        <f>IF($N467="","",IF(VLOOKUP(VLOOKUP($N467,IMPOSTAZIONI!$E$6:$I$13,5,FALSE),IMPOSTAZIONI!$B$25:$N$32,12,FALSE)=0,"",VLOOKUP(VLOOKUP($N467,IMPOSTAZIONI!$E$6:$I$13,5,FALSE),IMPOSTAZIONI!$B$25:$N$32,12,FALSE)))</f>
        <v/>
      </c>
      <c r="BW467" s="221" t="str">
        <f t="shared" si="153"/>
        <v/>
      </c>
      <c r="BX467" s="221" t="str">
        <f t="shared" si="144"/>
        <v/>
      </c>
      <c r="BY467" s="221">
        <f t="shared" si="145"/>
        <v>0</v>
      </c>
      <c r="BZ467" s="231">
        <f t="shared" si="146"/>
        <v>0</v>
      </c>
      <c r="CA467" s="246">
        <f t="shared" si="147"/>
        <v>0</v>
      </c>
      <c r="CB467" s="246">
        <f t="shared" si="154"/>
        <v>0</v>
      </c>
      <c r="CC467" s="246" t="str">
        <f t="shared" si="155"/>
        <v/>
      </c>
      <c r="CD467" s="246">
        <f t="shared" si="148"/>
        <v>5</v>
      </c>
      <c r="CE467" s="246">
        <f t="shared" si="156"/>
        <v>0</v>
      </c>
      <c r="CF467" s="276">
        <f t="shared" si="158"/>
        <v>0</v>
      </c>
      <c r="CG467" s="277">
        <f t="shared" si="158"/>
        <v>0</v>
      </c>
      <c r="CH467" s="277">
        <f t="shared" si="158"/>
        <v>0</v>
      </c>
      <c r="CI467" s="278">
        <f t="shared" si="158"/>
        <v>0</v>
      </c>
      <c r="CJ467" s="280">
        <f t="shared" si="157"/>
        <v>0</v>
      </c>
      <c r="CK467" s="232">
        <f t="shared" si="143"/>
        <v>0</v>
      </c>
      <c r="CL467" s="1"/>
    </row>
    <row r="468" spans="1:90" ht="18" customHeight="1">
      <c r="A468" s="1"/>
      <c r="B468" s="1"/>
      <c r="C468" s="216"/>
      <c r="D468" s="287" t="str">
        <f t="shared" si="151"/>
        <v/>
      </c>
      <c r="E468" s="449" t="str">
        <f t="shared" si="152"/>
        <v/>
      </c>
      <c r="F468" s="450"/>
      <c r="G468" s="451"/>
      <c r="H468" s="452"/>
      <c r="I468" s="453"/>
      <c r="J468" s="453"/>
      <c r="K468" s="453"/>
      <c r="L468" s="453"/>
      <c r="M468" s="454"/>
      <c r="N468" s="455"/>
      <c r="O468" s="456"/>
      <c r="P468" s="456"/>
      <c r="Q468" s="456"/>
      <c r="R468" s="456"/>
      <c r="S468" s="456"/>
      <c r="T468" s="456"/>
      <c r="U468" s="456"/>
      <c r="V468" s="456"/>
      <c r="W468" s="456"/>
      <c r="X468" s="456"/>
      <c r="Y468" s="456"/>
      <c r="Z468" s="456"/>
      <c r="AA468" s="456"/>
      <c r="AB468" s="456"/>
      <c r="AC468" s="456"/>
      <c r="AD468" s="456"/>
      <c r="AE468" s="457"/>
      <c r="AF468" s="455"/>
      <c r="AG468" s="456"/>
      <c r="AH468" s="456"/>
      <c r="AI468" s="456"/>
      <c r="AJ468" s="456"/>
      <c r="AK468" s="456"/>
      <c r="AL468" s="456"/>
      <c r="AM468" s="456"/>
      <c r="AN468" s="457"/>
      <c r="AO468" s="455"/>
      <c r="AP468" s="456"/>
      <c r="AQ468" s="456"/>
      <c r="AR468" s="456"/>
      <c r="AS468" s="456"/>
      <c r="AT468" s="456"/>
      <c r="AU468" s="456"/>
      <c r="AV468" s="456"/>
      <c r="AW468" s="456"/>
      <c r="AX468" s="456"/>
      <c r="AY468" s="456"/>
      <c r="AZ468" s="456"/>
      <c r="BA468" s="456"/>
      <c r="BB468" s="456"/>
      <c r="BC468" s="456"/>
      <c r="BD468" s="456"/>
      <c r="BE468" s="456"/>
      <c r="BF468" s="456"/>
      <c r="BG468" s="457"/>
      <c r="BH468" s="458"/>
      <c r="BI468" s="459"/>
      <c r="BJ468" s="459"/>
      <c r="BK468" s="459"/>
      <c r="BL468" s="459"/>
      <c r="BM468" s="460"/>
      <c r="BN468" s="216"/>
      <c r="BO468" s="216"/>
      <c r="BP468" s="1"/>
      <c r="BQ468" s="120">
        <f>IF($F$3="","",IF(N468=$F$3,COUNTIF(BQ$23:BQ467,"&gt;0")+1,0))</f>
        <v>0</v>
      </c>
      <c r="BR468" s="1"/>
      <c r="BS468" s="20" t="str">
        <f>IF($N468="","",IF(VLOOKUP(VLOOKUP($N468,IMPOSTAZIONI!$E$6:$I$13,5,FALSE),IMPOSTAZIONI!$B$25:$N$32,3,FALSE)=0,"",VLOOKUP(VLOOKUP($N468,IMPOSTAZIONI!$E$6:$I$13,5,FALSE),IMPOSTAZIONI!$B$25:$N$32,3,FALSE)))</f>
        <v/>
      </c>
      <c r="BT468" s="20" t="str">
        <f>IF($N468="","",IF(VLOOKUP(VLOOKUP($N468,IMPOSTAZIONI!$E$6:$I$13,5,FALSE),IMPOSTAZIONI!$B$25:$N$32,6,FALSE)=0,"",VLOOKUP(VLOOKUP($N468,IMPOSTAZIONI!$E$6:$I$13,5,FALSE),IMPOSTAZIONI!$B$25:$N$32,6,FALSE)))</f>
        <v/>
      </c>
      <c r="BU468" s="20" t="str">
        <f>IF($N468="","",IF(VLOOKUP(VLOOKUP($N468,IMPOSTAZIONI!$E$6:$I$13,5,FALSE),IMPOSTAZIONI!$B$25:$N$32,9,FALSE)=0,"",VLOOKUP(VLOOKUP($N468,IMPOSTAZIONI!$E$6:$I$13,5,FALSE),IMPOSTAZIONI!$B$25:$N$32,9,FALSE)))</f>
        <v/>
      </c>
      <c r="BV468" s="20" t="str">
        <f>IF($N468="","",IF(VLOOKUP(VLOOKUP($N468,IMPOSTAZIONI!$E$6:$I$13,5,FALSE),IMPOSTAZIONI!$B$25:$N$32,12,FALSE)=0,"",VLOOKUP(VLOOKUP($N468,IMPOSTAZIONI!$E$6:$I$13,5,FALSE),IMPOSTAZIONI!$B$25:$N$32,12,FALSE)))</f>
        <v/>
      </c>
      <c r="BW468" s="221" t="str">
        <f t="shared" si="153"/>
        <v/>
      </c>
      <c r="BX468" s="221" t="str">
        <f t="shared" si="144"/>
        <v/>
      </c>
      <c r="BY468" s="221">
        <f t="shared" si="145"/>
        <v>0</v>
      </c>
      <c r="BZ468" s="231">
        <f t="shared" si="146"/>
        <v>0</v>
      </c>
      <c r="CA468" s="246">
        <f t="shared" si="147"/>
        <v>0</v>
      </c>
      <c r="CB468" s="246">
        <f t="shared" si="154"/>
        <v>0</v>
      </c>
      <c r="CC468" s="246" t="str">
        <f t="shared" si="155"/>
        <v/>
      </c>
      <c r="CD468" s="246">
        <f t="shared" si="148"/>
        <v>5</v>
      </c>
      <c r="CE468" s="246">
        <f t="shared" si="156"/>
        <v>0</v>
      </c>
      <c r="CF468" s="276">
        <f t="shared" si="158"/>
        <v>0</v>
      </c>
      <c r="CG468" s="277">
        <f t="shared" si="158"/>
        <v>0</v>
      </c>
      <c r="CH468" s="277">
        <f t="shared" si="158"/>
        <v>0</v>
      </c>
      <c r="CI468" s="278">
        <f t="shared" si="158"/>
        <v>0</v>
      </c>
      <c r="CJ468" s="280">
        <f t="shared" si="157"/>
        <v>0</v>
      </c>
      <c r="CK468" s="232">
        <f t="shared" si="143"/>
        <v>0</v>
      </c>
      <c r="CL468" s="1"/>
    </row>
    <row r="469" spans="1:90" ht="18" customHeight="1">
      <c r="A469" s="1"/>
      <c r="B469" s="1"/>
      <c r="C469" s="216"/>
      <c r="D469" s="287" t="str">
        <f t="shared" si="151"/>
        <v/>
      </c>
      <c r="E469" s="449" t="str">
        <f t="shared" si="152"/>
        <v/>
      </c>
      <c r="F469" s="450"/>
      <c r="G469" s="451"/>
      <c r="H469" s="452"/>
      <c r="I469" s="453"/>
      <c r="J469" s="453"/>
      <c r="K469" s="453"/>
      <c r="L469" s="453"/>
      <c r="M469" s="454"/>
      <c r="N469" s="455"/>
      <c r="O469" s="456"/>
      <c r="P469" s="456"/>
      <c r="Q469" s="456"/>
      <c r="R469" s="456"/>
      <c r="S469" s="456"/>
      <c r="T469" s="456"/>
      <c r="U469" s="456"/>
      <c r="V469" s="456"/>
      <c r="W469" s="456"/>
      <c r="X469" s="456"/>
      <c r="Y469" s="456"/>
      <c r="Z469" s="456"/>
      <c r="AA469" s="456"/>
      <c r="AB469" s="456"/>
      <c r="AC469" s="456"/>
      <c r="AD469" s="456"/>
      <c r="AE469" s="457"/>
      <c r="AF469" s="455"/>
      <c r="AG469" s="456"/>
      <c r="AH469" s="456"/>
      <c r="AI469" s="456"/>
      <c r="AJ469" s="456"/>
      <c r="AK469" s="456"/>
      <c r="AL469" s="456"/>
      <c r="AM469" s="456"/>
      <c r="AN469" s="457"/>
      <c r="AO469" s="455"/>
      <c r="AP469" s="456"/>
      <c r="AQ469" s="456"/>
      <c r="AR469" s="456"/>
      <c r="AS469" s="456"/>
      <c r="AT469" s="456"/>
      <c r="AU469" s="456"/>
      <c r="AV469" s="456"/>
      <c r="AW469" s="456"/>
      <c r="AX469" s="456"/>
      <c r="AY469" s="456"/>
      <c r="AZ469" s="456"/>
      <c r="BA469" s="456"/>
      <c r="BB469" s="456"/>
      <c r="BC469" s="456"/>
      <c r="BD469" s="456"/>
      <c r="BE469" s="456"/>
      <c r="BF469" s="456"/>
      <c r="BG469" s="457"/>
      <c r="BH469" s="458"/>
      <c r="BI469" s="459"/>
      <c r="BJ469" s="459"/>
      <c r="BK469" s="459"/>
      <c r="BL469" s="459"/>
      <c r="BM469" s="460"/>
      <c r="BN469" s="216"/>
      <c r="BO469" s="216"/>
      <c r="BP469" s="1"/>
      <c r="BQ469" s="120">
        <f>IF($F$3="","",IF(N469=$F$3,COUNTIF(BQ$23:BQ468,"&gt;0")+1,0))</f>
        <v>0</v>
      </c>
      <c r="BR469" s="1"/>
      <c r="BS469" s="20" t="str">
        <f>IF($N469="","",IF(VLOOKUP(VLOOKUP($N469,IMPOSTAZIONI!$E$6:$I$13,5,FALSE),IMPOSTAZIONI!$B$25:$N$32,3,FALSE)=0,"",VLOOKUP(VLOOKUP($N469,IMPOSTAZIONI!$E$6:$I$13,5,FALSE),IMPOSTAZIONI!$B$25:$N$32,3,FALSE)))</f>
        <v/>
      </c>
      <c r="BT469" s="20" t="str">
        <f>IF($N469="","",IF(VLOOKUP(VLOOKUP($N469,IMPOSTAZIONI!$E$6:$I$13,5,FALSE),IMPOSTAZIONI!$B$25:$N$32,6,FALSE)=0,"",VLOOKUP(VLOOKUP($N469,IMPOSTAZIONI!$E$6:$I$13,5,FALSE),IMPOSTAZIONI!$B$25:$N$32,6,FALSE)))</f>
        <v/>
      </c>
      <c r="BU469" s="20" t="str">
        <f>IF($N469="","",IF(VLOOKUP(VLOOKUP($N469,IMPOSTAZIONI!$E$6:$I$13,5,FALSE),IMPOSTAZIONI!$B$25:$N$32,9,FALSE)=0,"",VLOOKUP(VLOOKUP($N469,IMPOSTAZIONI!$E$6:$I$13,5,FALSE),IMPOSTAZIONI!$B$25:$N$32,9,FALSE)))</f>
        <v/>
      </c>
      <c r="BV469" s="20" t="str">
        <f>IF($N469="","",IF(VLOOKUP(VLOOKUP($N469,IMPOSTAZIONI!$E$6:$I$13,5,FALSE),IMPOSTAZIONI!$B$25:$N$32,12,FALSE)=0,"",VLOOKUP(VLOOKUP($N469,IMPOSTAZIONI!$E$6:$I$13,5,FALSE),IMPOSTAZIONI!$B$25:$N$32,12,FALSE)))</f>
        <v/>
      </c>
      <c r="BW469" s="221" t="str">
        <f t="shared" si="153"/>
        <v/>
      </c>
      <c r="BX469" s="221" t="str">
        <f t="shared" si="144"/>
        <v/>
      </c>
      <c r="BY469" s="221">
        <f t="shared" si="145"/>
        <v>0</v>
      </c>
      <c r="BZ469" s="231">
        <f t="shared" si="146"/>
        <v>0</v>
      </c>
      <c r="CA469" s="246">
        <f t="shared" si="147"/>
        <v>0</v>
      </c>
      <c r="CB469" s="246">
        <f t="shared" si="154"/>
        <v>0</v>
      </c>
      <c r="CC469" s="246" t="str">
        <f t="shared" si="155"/>
        <v/>
      </c>
      <c r="CD469" s="246">
        <f t="shared" si="148"/>
        <v>5</v>
      </c>
      <c r="CE469" s="246">
        <f t="shared" si="156"/>
        <v>0</v>
      </c>
      <c r="CF469" s="276">
        <f t="shared" si="158"/>
        <v>0</v>
      </c>
      <c r="CG469" s="277">
        <f t="shared" si="158"/>
        <v>0</v>
      </c>
      <c r="CH469" s="277">
        <f t="shared" si="158"/>
        <v>0</v>
      </c>
      <c r="CI469" s="278">
        <f t="shared" si="158"/>
        <v>0</v>
      </c>
      <c r="CJ469" s="280">
        <f t="shared" si="157"/>
        <v>0</v>
      </c>
      <c r="CK469" s="232">
        <f t="shared" si="143"/>
        <v>0</v>
      </c>
      <c r="CL469" s="1"/>
    </row>
    <row r="470" spans="1:90" ht="18" customHeight="1">
      <c r="A470" s="1"/>
      <c r="B470" s="1"/>
      <c r="C470" s="216"/>
      <c r="D470" s="287" t="str">
        <f t="shared" si="151"/>
        <v/>
      </c>
      <c r="E470" s="449" t="str">
        <f t="shared" si="152"/>
        <v/>
      </c>
      <c r="F470" s="450"/>
      <c r="G470" s="451"/>
      <c r="H470" s="452"/>
      <c r="I470" s="453"/>
      <c r="J470" s="453"/>
      <c r="K470" s="453"/>
      <c r="L470" s="453"/>
      <c r="M470" s="454"/>
      <c r="N470" s="455"/>
      <c r="O470" s="456"/>
      <c r="P470" s="456"/>
      <c r="Q470" s="456"/>
      <c r="R470" s="456"/>
      <c r="S470" s="456"/>
      <c r="T470" s="456"/>
      <c r="U470" s="456"/>
      <c r="V470" s="456"/>
      <c r="W470" s="456"/>
      <c r="X470" s="456"/>
      <c r="Y470" s="456"/>
      <c r="Z470" s="456"/>
      <c r="AA470" s="456"/>
      <c r="AB470" s="456"/>
      <c r="AC470" s="456"/>
      <c r="AD470" s="456"/>
      <c r="AE470" s="457"/>
      <c r="AF470" s="455"/>
      <c r="AG470" s="456"/>
      <c r="AH470" s="456"/>
      <c r="AI470" s="456"/>
      <c r="AJ470" s="456"/>
      <c r="AK470" s="456"/>
      <c r="AL470" s="456"/>
      <c r="AM470" s="456"/>
      <c r="AN470" s="457"/>
      <c r="AO470" s="455"/>
      <c r="AP470" s="456"/>
      <c r="AQ470" s="456"/>
      <c r="AR470" s="456"/>
      <c r="AS470" s="456"/>
      <c r="AT470" s="456"/>
      <c r="AU470" s="456"/>
      <c r="AV470" s="456"/>
      <c r="AW470" s="456"/>
      <c r="AX470" s="456"/>
      <c r="AY470" s="456"/>
      <c r="AZ470" s="456"/>
      <c r="BA470" s="456"/>
      <c r="BB470" s="456"/>
      <c r="BC470" s="456"/>
      <c r="BD470" s="456"/>
      <c r="BE470" s="456"/>
      <c r="BF470" s="456"/>
      <c r="BG470" s="457"/>
      <c r="BH470" s="458"/>
      <c r="BI470" s="459"/>
      <c r="BJ470" s="459"/>
      <c r="BK470" s="459"/>
      <c r="BL470" s="459"/>
      <c r="BM470" s="460"/>
      <c r="BN470" s="216"/>
      <c r="BO470" s="216"/>
      <c r="BP470" s="1"/>
      <c r="BQ470" s="120">
        <f>IF($F$3="","",IF(N470=$F$3,COUNTIF(BQ$23:BQ469,"&gt;0")+1,0))</f>
        <v>0</v>
      </c>
      <c r="BR470" s="1"/>
      <c r="BS470" s="20" t="str">
        <f>IF($N470="","",IF(VLOOKUP(VLOOKUP($N470,IMPOSTAZIONI!$E$6:$I$13,5,FALSE),IMPOSTAZIONI!$B$25:$N$32,3,FALSE)=0,"",VLOOKUP(VLOOKUP($N470,IMPOSTAZIONI!$E$6:$I$13,5,FALSE),IMPOSTAZIONI!$B$25:$N$32,3,FALSE)))</f>
        <v/>
      </c>
      <c r="BT470" s="20" t="str">
        <f>IF($N470="","",IF(VLOOKUP(VLOOKUP($N470,IMPOSTAZIONI!$E$6:$I$13,5,FALSE),IMPOSTAZIONI!$B$25:$N$32,6,FALSE)=0,"",VLOOKUP(VLOOKUP($N470,IMPOSTAZIONI!$E$6:$I$13,5,FALSE),IMPOSTAZIONI!$B$25:$N$32,6,FALSE)))</f>
        <v/>
      </c>
      <c r="BU470" s="20" t="str">
        <f>IF($N470="","",IF(VLOOKUP(VLOOKUP($N470,IMPOSTAZIONI!$E$6:$I$13,5,FALSE),IMPOSTAZIONI!$B$25:$N$32,9,FALSE)=0,"",VLOOKUP(VLOOKUP($N470,IMPOSTAZIONI!$E$6:$I$13,5,FALSE),IMPOSTAZIONI!$B$25:$N$32,9,FALSE)))</f>
        <v/>
      </c>
      <c r="BV470" s="20" t="str">
        <f>IF($N470="","",IF(VLOOKUP(VLOOKUP($N470,IMPOSTAZIONI!$E$6:$I$13,5,FALSE),IMPOSTAZIONI!$B$25:$N$32,12,FALSE)=0,"",VLOOKUP(VLOOKUP($N470,IMPOSTAZIONI!$E$6:$I$13,5,FALSE),IMPOSTAZIONI!$B$25:$N$32,12,FALSE)))</f>
        <v/>
      </c>
      <c r="BW470" s="221" t="str">
        <f t="shared" si="153"/>
        <v/>
      </c>
      <c r="BX470" s="221" t="str">
        <f t="shared" si="144"/>
        <v/>
      </c>
      <c r="BY470" s="221">
        <f t="shared" si="145"/>
        <v>0</v>
      </c>
      <c r="BZ470" s="231">
        <f t="shared" si="146"/>
        <v>0</v>
      </c>
      <c r="CA470" s="246">
        <f t="shared" si="147"/>
        <v>0</v>
      </c>
      <c r="CB470" s="246">
        <f t="shared" si="154"/>
        <v>0</v>
      </c>
      <c r="CC470" s="246" t="str">
        <f t="shared" si="155"/>
        <v/>
      </c>
      <c r="CD470" s="246">
        <f t="shared" si="148"/>
        <v>5</v>
      </c>
      <c r="CE470" s="246">
        <f t="shared" si="156"/>
        <v>0</v>
      </c>
      <c r="CF470" s="276">
        <f t="shared" si="158"/>
        <v>0</v>
      </c>
      <c r="CG470" s="277">
        <f t="shared" si="158"/>
        <v>0</v>
      </c>
      <c r="CH470" s="277">
        <f t="shared" si="158"/>
        <v>0</v>
      </c>
      <c r="CI470" s="278">
        <f t="shared" si="158"/>
        <v>0</v>
      </c>
      <c r="CJ470" s="280">
        <f t="shared" si="157"/>
        <v>0</v>
      </c>
      <c r="CK470" s="232">
        <f t="shared" ref="CK470:CK533" si="159">IF(CJ470&gt;1,1,0)</f>
        <v>0</v>
      </c>
      <c r="CL470" s="1"/>
    </row>
    <row r="471" spans="1:90" ht="18" customHeight="1">
      <c r="A471" s="1"/>
      <c r="B471" s="1"/>
      <c r="C471" s="216"/>
      <c r="D471" s="287" t="str">
        <f t="shared" si="151"/>
        <v/>
      </c>
      <c r="E471" s="449" t="str">
        <f t="shared" si="152"/>
        <v/>
      </c>
      <c r="F471" s="450"/>
      <c r="G471" s="451"/>
      <c r="H471" s="452"/>
      <c r="I471" s="453"/>
      <c r="J471" s="453"/>
      <c r="K471" s="453"/>
      <c r="L471" s="453"/>
      <c r="M471" s="454"/>
      <c r="N471" s="455"/>
      <c r="O471" s="456"/>
      <c r="P471" s="456"/>
      <c r="Q471" s="456"/>
      <c r="R471" s="456"/>
      <c r="S471" s="456"/>
      <c r="T471" s="456"/>
      <c r="U471" s="456"/>
      <c r="V471" s="456"/>
      <c r="W471" s="456"/>
      <c r="X471" s="456"/>
      <c r="Y471" s="456"/>
      <c r="Z471" s="456"/>
      <c r="AA471" s="456"/>
      <c r="AB471" s="456"/>
      <c r="AC471" s="456"/>
      <c r="AD471" s="456"/>
      <c r="AE471" s="457"/>
      <c r="AF471" s="455"/>
      <c r="AG471" s="456"/>
      <c r="AH471" s="456"/>
      <c r="AI471" s="456"/>
      <c r="AJ471" s="456"/>
      <c r="AK471" s="456"/>
      <c r="AL471" s="456"/>
      <c r="AM471" s="456"/>
      <c r="AN471" s="457"/>
      <c r="AO471" s="455"/>
      <c r="AP471" s="456"/>
      <c r="AQ471" s="456"/>
      <c r="AR471" s="456"/>
      <c r="AS471" s="456"/>
      <c r="AT471" s="456"/>
      <c r="AU471" s="456"/>
      <c r="AV471" s="456"/>
      <c r="AW471" s="456"/>
      <c r="AX471" s="456"/>
      <c r="AY471" s="456"/>
      <c r="AZ471" s="456"/>
      <c r="BA471" s="456"/>
      <c r="BB471" s="456"/>
      <c r="BC471" s="456"/>
      <c r="BD471" s="456"/>
      <c r="BE471" s="456"/>
      <c r="BF471" s="456"/>
      <c r="BG471" s="457"/>
      <c r="BH471" s="458"/>
      <c r="BI471" s="459"/>
      <c r="BJ471" s="459"/>
      <c r="BK471" s="459"/>
      <c r="BL471" s="459"/>
      <c r="BM471" s="460"/>
      <c r="BN471" s="216"/>
      <c r="BO471" s="216"/>
      <c r="BP471" s="1"/>
      <c r="BQ471" s="120">
        <f>IF($F$3="","",IF(N471=$F$3,COUNTIF(BQ$23:BQ470,"&gt;0")+1,0))</f>
        <v>0</v>
      </c>
      <c r="BR471" s="1"/>
      <c r="BS471" s="20" t="str">
        <f>IF($N471="","",IF(VLOOKUP(VLOOKUP($N471,IMPOSTAZIONI!$E$6:$I$13,5,FALSE),IMPOSTAZIONI!$B$25:$N$32,3,FALSE)=0,"",VLOOKUP(VLOOKUP($N471,IMPOSTAZIONI!$E$6:$I$13,5,FALSE),IMPOSTAZIONI!$B$25:$N$32,3,FALSE)))</f>
        <v/>
      </c>
      <c r="BT471" s="20" t="str">
        <f>IF($N471="","",IF(VLOOKUP(VLOOKUP($N471,IMPOSTAZIONI!$E$6:$I$13,5,FALSE),IMPOSTAZIONI!$B$25:$N$32,6,FALSE)=0,"",VLOOKUP(VLOOKUP($N471,IMPOSTAZIONI!$E$6:$I$13,5,FALSE),IMPOSTAZIONI!$B$25:$N$32,6,FALSE)))</f>
        <v/>
      </c>
      <c r="BU471" s="20" t="str">
        <f>IF($N471="","",IF(VLOOKUP(VLOOKUP($N471,IMPOSTAZIONI!$E$6:$I$13,5,FALSE),IMPOSTAZIONI!$B$25:$N$32,9,FALSE)=0,"",VLOOKUP(VLOOKUP($N471,IMPOSTAZIONI!$E$6:$I$13,5,FALSE),IMPOSTAZIONI!$B$25:$N$32,9,FALSE)))</f>
        <v/>
      </c>
      <c r="BV471" s="20" t="str">
        <f>IF($N471="","",IF(VLOOKUP(VLOOKUP($N471,IMPOSTAZIONI!$E$6:$I$13,5,FALSE),IMPOSTAZIONI!$B$25:$N$32,12,FALSE)=0,"",VLOOKUP(VLOOKUP($N471,IMPOSTAZIONI!$E$6:$I$13,5,FALSE),IMPOSTAZIONI!$B$25:$N$32,12,FALSE)))</f>
        <v/>
      </c>
      <c r="BW471" s="221" t="str">
        <f t="shared" si="153"/>
        <v/>
      </c>
      <c r="BX471" s="221" t="str">
        <f t="shared" ref="BX471:BX534" si="160">IF(N471="","",VLOOKUP(N471,$AY$3109:$BM$3116,1,FALSE))</f>
        <v/>
      </c>
      <c r="BY471" s="221">
        <f t="shared" ref="BY471:BY534" si="161">IF(OR(ISERROR(BW471),ISERROR(BX471),AND(H471&gt;0,H471&lt;AD$3140),AND(H471&gt;0,H471&gt;AD$3141)),1,IF(CK471=1,2,0))</f>
        <v>0</v>
      </c>
      <c r="BZ471" s="231">
        <f t="shared" ref="BZ471:BZ534" si="162">IF($F$3="",0,IF($F$3=N471,H471,0))</f>
        <v>0</v>
      </c>
      <c r="CA471" s="246">
        <f t="shared" ref="CA471:CA534" si="163">IF($BN$3&gt;$AY$3147,"",IF(BZ471=0,0,IF(AF471="",0,VLOOKUP(AF471,$AY$3118:$BL$3121,14,FALSE))))</f>
        <v>0</v>
      </c>
      <c r="CB471" s="246">
        <f t="shared" si="154"/>
        <v>0</v>
      </c>
      <c r="CC471" s="246" t="str">
        <f t="shared" si="155"/>
        <v/>
      </c>
      <c r="CD471" s="246">
        <f t="shared" ref="CD471:CD534" si="164">MATCH(BZ471,BZ$23:BZ$3022,0)</f>
        <v>5</v>
      </c>
      <c r="CE471" s="246">
        <f t="shared" si="156"/>
        <v>0</v>
      </c>
      <c r="CF471" s="276">
        <f t="shared" si="158"/>
        <v>0</v>
      </c>
      <c r="CG471" s="277">
        <f t="shared" si="158"/>
        <v>0</v>
      </c>
      <c r="CH471" s="277">
        <f t="shared" si="158"/>
        <v>0</v>
      </c>
      <c r="CI471" s="278">
        <f t="shared" si="158"/>
        <v>0</v>
      </c>
      <c r="CJ471" s="280">
        <f t="shared" si="157"/>
        <v>0</v>
      </c>
      <c r="CK471" s="232">
        <f t="shared" si="159"/>
        <v>0</v>
      </c>
      <c r="CL471" s="1"/>
    </row>
    <row r="472" spans="1:90" ht="18" customHeight="1">
      <c r="A472" s="1"/>
      <c r="B472" s="1"/>
      <c r="C472" s="216"/>
      <c r="D472" s="287" t="str">
        <f t="shared" si="151"/>
        <v/>
      </c>
      <c r="E472" s="449" t="str">
        <f t="shared" si="152"/>
        <v/>
      </c>
      <c r="F472" s="450"/>
      <c r="G472" s="451"/>
      <c r="H472" s="452"/>
      <c r="I472" s="453"/>
      <c r="J472" s="453"/>
      <c r="K472" s="453"/>
      <c r="L472" s="453"/>
      <c r="M472" s="454"/>
      <c r="N472" s="455"/>
      <c r="O472" s="456"/>
      <c r="P472" s="456"/>
      <c r="Q472" s="456"/>
      <c r="R472" s="456"/>
      <c r="S472" s="456"/>
      <c r="T472" s="456"/>
      <c r="U472" s="456"/>
      <c r="V472" s="456"/>
      <c r="W472" s="456"/>
      <c r="X472" s="456"/>
      <c r="Y472" s="456"/>
      <c r="Z472" s="456"/>
      <c r="AA472" s="456"/>
      <c r="AB472" s="456"/>
      <c r="AC472" s="456"/>
      <c r="AD472" s="456"/>
      <c r="AE472" s="457"/>
      <c r="AF472" s="455"/>
      <c r="AG472" s="456"/>
      <c r="AH472" s="456"/>
      <c r="AI472" s="456"/>
      <c r="AJ472" s="456"/>
      <c r="AK472" s="456"/>
      <c r="AL472" s="456"/>
      <c r="AM472" s="456"/>
      <c r="AN472" s="457"/>
      <c r="AO472" s="455"/>
      <c r="AP472" s="456"/>
      <c r="AQ472" s="456"/>
      <c r="AR472" s="456"/>
      <c r="AS472" s="456"/>
      <c r="AT472" s="456"/>
      <c r="AU472" s="456"/>
      <c r="AV472" s="456"/>
      <c r="AW472" s="456"/>
      <c r="AX472" s="456"/>
      <c r="AY472" s="456"/>
      <c r="AZ472" s="456"/>
      <c r="BA472" s="456"/>
      <c r="BB472" s="456"/>
      <c r="BC472" s="456"/>
      <c r="BD472" s="456"/>
      <c r="BE472" s="456"/>
      <c r="BF472" s="456"/>
      <c r="BG472" s="457"/>
      <c r="BH472" s="458"/>
      <c r="BI472" s="459"/>
      <c r="BJ472" s="459"/>
      <c r="BK472" s="459"/>
      <c r="BL472" s="459"/>
      <c r="BM472" s="460"/>
      <c r="BN472" s="216"/>
      <c r="BO472" s="216"/>
      <c r="BP472" s="1"/>
      <c r="BQ472" s="120">
        <f>IF($F$3="","",IF(N472=$F$3,COUNTIF(BQ$23:BQ471,"&gt;0")+1,0))</f>
        <v>0</v>
      </c>
      <c r="BR472" s="1"/>
      <c r="BS472" s="20" t="str">
        <f>IF($N472="","",IF(VLOOKUP(VLOOKUP($N472,IMPOSTAZIONI!$E$6:$I$13,5,FALSE),IMPOSTAZIONI!$B$25:$N$32,3,FALSE)=0,"",VLOOKUP(VLOOKUP($N472,IMPOSTAZIONI!$E$6:$I$13,5,FALSE),IMPOSTAZIONI!$B$25:$N$32,3,FALSE)))</f>
        <v/>
      </c>
      <c r="BT472" s="20" t="str">
        <f>IF($N472="","",IF(VLOOKUP(VLOOKUP($N472,IMPOSTAZIONI!$E$6:$I$13,5,FALSE),IMPOSTAZIONI!$B$25:$N$32,6,FALSE)=0,"",VLOOKUP(VLOOKUP($N472,IMPOSTAZIONI!$E$6:$I$13,5,FALSE),IMPOSTAZIONI!$B$25:$N$32,6,FALSE)))</f>
        <v/>
      </c>
      <c r="BU472" s="20" t="str">
        <f>IF($N472="","",IF(VLOOKUP(VLOOKUP($N472,IMPOSTAZIONI!$E$6:$I$13,5,FALSE),IMPOSTAZIONI!$B$25:$N$32,9,FALSE)=0,"",VLOOKUP(VLOOKUP($N472,IMPOSTAZIONI!$E$6:$I$13,5,FALSE),IMPOSTAZIONI!$B$25:$N$32,9,FALSE)))</f>
        <v/>
      </c>
      <c r="BV472" s="20" t="str">
        <f>IF($N472="","",IF(VLOOKUP(VLOOKUP($N472,IMPOSTAZIONI!$E$6:$I$13,5,FALSE),IMPOSTAZIONI!$B$25:$N$32,12,FALSE)=0,"",VLOOKUP(VLOOKUP($N472,IMPOSTAZIONI!$E$6:$I$13,5,FALSE),IMPOSTAZIONI!$B$25:$N$32,12,FALSE)))</f>
        <v/>
      </c>
      <c r="BW472" s="221" t="str">
        <f t="shared" si="153"/>
        <v/>
      </c>
      <c r="BX472" s="221" t="str">
        <f t="shared" si="160"/>
        <v/>
      </c>
      <c r="BY472" s="221">
        <f t="shared" si="161"/>
        <v>0</v>
      </c>
      <c r="BZ472" s="231">
        <f t="shared" si="162"/>
        <v>0</v>
      </c>
      <c r="CA472" s="246">
        <f t="shared" si="163"/>
        <v>0</v>
      </c>
      <c r="CB472" s="246">
        <f t="shared" si="154"/>
        <v>0</v>
      </c>
      <c r="CC472" s="246" t="str">
        <f t="shared" si="155"/>
        <v/>
      </c>
      <c r="CD472" s="246">
        <f t="shared" si="164"/>
        <v>5</v>
      </c>
      <c r="CE472" s="246">
        <f t="shared" si="156"/>
        <v>0</v>
      </c>
      <c r="CF472" s="276">
        <f t="shared" si="158"/>
        <v>0</v>
      </c>
      <c r="CG472" s="277">
        <f t="shared" si="158"/>
        <v>0</v>
      </c>
      <c r="CH472" s="277">
        <f t="shared" si="158"/>
        <v>0</v>
      </c>
      <c r="CI472" s="278">
        <f t="shared" si="158"/>
        <v>0</v>
      </c>
      <c r="CJ472" s="280">
        <f t="shared" si="157"/>
        <v>0</v>
      </c>
      <c r="CK472" s="232">
        <f t="shared" si="159"/>
        <v>0</v>
      </c>
      <c r="CL472" s="1"/>
    </row>
    <row r="473" spans="1:90" ht="18" customHeight="1">
      <c r="A473" s="1"/>
      <c r="B473" s="1"/>
      <c r="C473" s="216"/>
      <c r="D473" s="287" t="str">
        <f t="shared" si="151"/>
        <v/>
      </c>
      <c r="E473" s="449" t="str">
        <f t="shared" si="152"/>
        <v/>
      </c>
      <c r="F473" s="450"/>
      <c r="G473" s="451"/>
      <c r="H473" s="452"/>
      <c r="I473" s="453"/>
      <c r="J473" s="453"/>
      <c r="K473" s="453"/>
      <c r="L473" s="453"/>
      <c r="M473" s="454"/>
      <c r="N473" s="455"/>
      <c r="O473" s="456"/>
      <c r="P473" s="456"/>
      <c r="Q473" s="456"/>
      <c r="R473" s="456"/>
      <c r="S473" s="456"/>
      <c r="T473" s="456"/>
      <c r="U473" s="456"/>
      <c r="V473" s="456"/>
      <c r="W473" s="456"/>
      <c r="X473" s="456"/>
      <c r="Y473" s="456"/>
      <c r="Z473" s="456"/>
      <c r="AA473" s="456"/>
      <c r="AB473" s="456"/>
      <c r="AC473" s="456"/>
      <c r="AD473" s="456"/>
      <c r="AE473" s="457"/>
      <c r="AF473" s="455"/>
      <c r="AG473" s="456"/>
      <c r="AH473" s="456"/>
      <c r="AI473" s="456"/>
      <c r="AJ473" s="456"/>
      <c r="AK473" s="456"/>
      <c r="AL473" s="456"/>
      <c r="AM473" s="456"/>
      <c r="AN473" s="457"/>
      <c r="AO473" s="455"/>
      <c r="AP473" s="456"/>
      <c r="AQ473" s="456"/>
      <c r="AR473" s="456"/>
      <c r="AS473" s="456"/>
      <c r="AT473" s="456"/>
      <c r="AU473" s="456"/>
      <c r="AV473" s="456"/>
      <c r="AW473" s="456"/>
      <c r="AX473" s="456"/>
      <c r="AY473" s="456"/>
      <c r="AZ473" s="456"/>
      <c r="BA473" s="456"/>
      <c r="BB473" s="456"/>
      <c r="BC473" s="456"/>
      <c r="BD473" s="456"/>
      <c r="BE473" s="456"/>
      <c r="BF473" s="456"/>
      <c r="BG473" s="457"/>
      <c r="BH473" s="458"/>
      <c r="BI473" s="459"/>
      <c r="BJ473" s="459"/>
      <c r="BK473" s="459"/>
      <c r="BL473" s="459"/>
      <c r="BM473" s="460"/>
      <c r="BN473" s="216"/>
      <c r="BO473" s="216"/>
      <c r="BP473" s="1"/>
      <c r="BQ473" s="120">
        <f>IF($F$3="","",IF(N473=$F$3,COUNTIF(BQ$23:BQ472,"&gt;0")+1,0))</f>
        <v>0</v>
      </c>
      <c r="BR473" s="1"/>
      <c r="BS473" s="20" t="str">
        <f>IF($N473="","",IF(VLOOKUP(VLOOKUP($N473,IMPOSTAZIONI!$E$6:$I$13,5,FALSE),IMPOSTAZIONI!$B$25:$N$32,3,FALSE)=0,"",VLOOKUP(VLOOKUP($N473,IMPOSTAZIONI!$E$6:$I$13,5,FALSE),IMPOSTAZIONI!$B$25:$N$32,3,FALSE)))</f>
        <v/>
      </c>
      <c r="BT473" s="20" t="str">
        <f>IF($N473="","",IF(VLOOKUP(VLOOKUP($N473,IMPOSTAZIONI!$E$6:$I$13,5,FALSE),IMPOSTAZIONI!$B$25:$N$32,6,FALSE)=0,"",VLOOKUP(VLOOKUP($N473,IMPOSTAZIONI!$E$6:$I$13,5,FALSE),IMPOSTAZIONI!$B$25:$N$32,6,FALSE)))</f>
        <v/>
      </c>
      <c r="BU473" s="20" t="str">
        <f>IF($N473="","",IF(VLOOKUP(VLOOKUP($N473,IMPOSTAZIONI!$E$6:$I$13,5,FALSE),IMPOSTAZIONI!$B$25:$N$32,9,FALSE)=0,"",VLOOKUP(VLOOKUP($N473,IMPOSTAZIONI!$E$6:$I$13,5,FALSE),IMPOSTAZIONI!$B$25:$N$32,9,FALSE)))</f>
        <v/>
      </c>
      <c r="BV473" s="20" t="str">
        <f>IF($N473="","",IF(VLOOKUP(VLOOKUP($N473,IMPOSTAZIONI!$E$6:$I$13,5,FALSE),IMPOSTAZIONI!$B$25:$N$32,12,FALSE)=0,"",VLOOKUP(VLOOKUP($N473,IMPOSTAZIONI!$E$6:$I$13,5,FALSE),IMPOSTAZIONI!$B$25:$N$32,12,FALSE)))</f>
        <v/>
      </c>
      <c r="BW473" s="221" t="str">
        <f t="shared" si="153"/>
        <v/>
      </c>
      <c r="BX473" s="221" t="str">
        <f t="shared" si="160"/>
        <v/>
      </c>
      <c r="BY473" s="221">
        <f t="shared" si="161"/>
        <v>0</v>
      </c>
      <c r="BZ473" s="231">
        <f t="shared" si="162"/>
        <v>0</v>
      </c>
      <c r="CA473" s="246">
        <f t="shared" si="163"/>
        <v>0</v>
      </c>
      <c r="CB473" s="246">
        <f t="shared" si="154"/>
        <v>0</v>
      </c>
      <c r="CC473" s="246" t="str">
        <f t="shared" si="155"/>
        <v/>
      </c>
      <c r="CD473" s="246">
        <f t="shared" si="164"/>
        <v>5</v>
      </c>
      <c r="CE473" s="246">
        <f t="shared" si="156"/>
        <v>0</v>
      </c>
      <c r="CF473" s="276">
        <f t="shared" si="158"/>
        <v>0</v>
      </c>
      <c r="CG473" s="277">
        <f t="shared" si="158"/>
        <v>0</v>
      </c>
      <c r="CH473" s="277">
        <f t="shared" si="158"/>
        <v>0</v>
      </c>
      <c r="CI473" s="278">
        <f t="shared" si="158"/>
        <v>0</v>
      </c>
      <c r="CJ473" s="280">
        <f t="shared" si="157"/>
        <v>0</v>
      </c>
      <c r="CK473" s="232">
        <f t="shared" si="159"/>
        <v>0</v>
      </c>
      <c r="CL473" s="1"/>
    </row>
    <row r="474" spans="1:90" ht="18" customHeight="1">
      <c r="A474" s="1"/>
      <c r="B474" s="1"/>
      <c r="C474" s="216"/>
      <c r="D474" s="287" t="str">
        <f t="shared" si="151"/>
        <v/>
      </c>
      <c r="E474" s="449" t="str">
        <f t="shared" si="152"/>
        <v/>
      </c>
      <c r="F474" s="450"/>
      <c r="G474" s="451"/>
      <c r="H474" s="452"/>
      <c r="I474" s="453"/>
      <c r="J474" s="453"/>
      <c r="K474" s="453"/>
      <c r="L474" s="453"/>
      <c r="M474" s="454"/>
      <c r="N474" s="455"/>
      <c r="O474" s="456"/>
      <c r="P474" s="456"/>
      <c r="Q474" s="456"/>
      <c r="R474" s="456"/>
      <c r="S474" s="456"/>
      <c r="T474" s="456"/>
      <c r="U474" s="456"/>
      <c r="V474" s="456"/>
      <c r="W474" s="456"/>
      <c r="X474" s="456"/>
      <c r="Y474" s="456"/>
      <c r="Z474" s="456"/>
      <c r="AA474" s="456"/>
      <c r="AB474" s="456"/>
      <c r="AC474" s="456"/>
      <c r="AD474" s="456"/>
      <c r="AE474" s="457"/>
      <c r="AF474" s="455"/>
      <c r="AG474" s="456"/>
      <c r="AH474" s="456"/>
      <c r="AI474" s="456"/>
      <c r="AJ474" s="456"/>
      <c r="AK474" s="456"/>
      <c r="AL474" s="456"/>
      <c r="AM474" s="456"/>
      <c r="AN474" s="457"/>
      <c r="AO474" s="455"/>
      <c r="AP474" s="456"/>
      <c r="AQ474" s="456"/>
      <c r="AR474" s="456"/>
      <c r="AS474" s="456"/>
      <c r="AT474" s="456"/>
      <c r="AU474" s="456"/>
      <c r="AV474" s="456"/>
      <c r="AW474" s="456"/>
      <c r="AX474" s="456"/>
      <c r="AY474" s="456"/>
      <c r="AZ474" s="456"/>
      <c r="BA474" s="456"/>
      <c r="BB474" s="456"/>
      <c r="BC474" s="456"/>
      <c r="BD474" s="456"/>
      <c r="BE474" s="456"/>
      <c r="BF474" s="456"/>
      <c r="BG474" s="457"/>
      <c r="BH474" s="458"/>
      <c r="BI474" s="459"/>
      <c r="BJ474" s="459"/>
      <c r="BK474" s="459"/>
      <c r="BL474" s="459"/>
      <c r="BM474" s="460"/>
      <c r="BN474" s="216"/>
      <c r="BO474" s="216"/>
      <c r="BP474" s="1"/>
      <c r="BQ474" s="120">
        <f>IF($F$3="","",IF(N474=$F$3,COUNTIF(BQ$23:BQ473,"&gt;0")+1,0))</f>
        <v>0</v>
      </c>
      <c r="BR474" s="1"/>
      <c r="BS474" s="20" t="str">
        <f>IF($N474="","",IF(VLOOKUP(VLOOKUP($N474,IMPOSTAZIONI!$E$6:$I$13,5,FALSE),IMPOSTAZIONI!$B$25:$N$32,3,FALSE)=0,"",VLOOKUP(VLOOKUP($N474,IMPOSTAZIONI!$E$6:$I$13,5,FALSE),IMPOSTAZIONI!$B$25:$N$32,3,FALSE)))</f>
        <v/>
      </c>
      <c r="BT474" s="20" t="str">
        <f>IF($N474="","",IF(VLOOKUP(VLOOKUP($N474,IMPOSTAZIONI!$E$6:$I$13,5,FALSE),IMPOSTAZIONI!$B$25:$N$32,6,FALSE)=0,"",VLOOKUP(VLOOKUP($N474,IMPOSTAZIONI!$E$6:$I$13,5,FALSE),IMPOSTAZIONI!$B$25:$N$32,6,FALSE)))</f>
        <v/>
      </c>
      <c r="BU474" s="20" t="str">
        <f>IF($N474="","",IF(VLOOKUP(VLOOKUP($N474,IMPOSTAZIONI!$E$6:$I$13,5,FALSE),IMPOSTAZIONI!$B$25:$N$32,9,FALSE)=0,"",VLOOKUP(VLOOKUP($N474,IMPOSTAZIONI!$E$6:$I$13,5,FALSE),IMPOSTAZIONI!$B$25:$N$32,9,FALSE)))</f>
        <v/>
      </c>
      <c r="BV474" s="20" t="str">
        <f>IF($N474="","",IF(VLOOKUP(VLOOKUP($N474,IMPOSTAZIONI!$E$6:$I$13,5,FALSE),IMPOSTAZIONI!$B$25:$N$32,12,FALSE)=0,"",VLOOKUP(VLOOKUP($N474,IMPOSTAZIONI!$E$6:$I$13,5,FALSE),IMPOSTAZIONI!$B$25:$N$32,12,FALSE)))</f>
        <v/>
      </c>
      <c r="BW474" s="221" t="str">
        <f t="shared" si="153"/>
        <v/>
      </c>
      <c r="BX474" s="221" t="str">
        <f t="shared" si="160"/>
        <v/>
      </c>
      <c r="BY474" s="221">
        <f t="shared" si="161"/>
        <v>0</v>
      </c>
      <c r="BZ474" s="231">
        <f t="shared" si="162"/>
        <v>0</v>
      </c>
      <c r="CA474" s="246">
        <f t="shared" si="163"/>
        <v>0</v>
      </c>
      <c r="CB474" s="246">
        <f t="shared" si="154"/>
        <v>0</v>
      </c>
      <c r="CC474" s="246" t="str">
        <f t="shared" si="155"/>
        <v/>
      </c>
      <c r="CD474" s="246">
        <f t="shared" si="164"/>
        <v>5</v>
      </c>
      <c r="CE474" s="246">
        <f t="shared" si="156"/>
        <v>0</v>
      </c>
      <c r="CF474" s="276">
        <f t="shared" si="158"/>
        <v>0</v>
      </c>
      <c r="CG474" s="277">
        <f t="shared" si="158"/>
        <v>0</v>
      </c>
      <c r="CH474" s="277">
        <f t="shared" si="158"/>
        <v>0</v>
      </c>
      <c r="CI474" s="278">
        <f t="shared" si="158"/>
        <v>0</v>
      </c>
      <c r="CJ474" s="280">
        <f t="shared" si="157"/>
        <v>0</v>
      </c>
      <c r="CK474" s="232">
        <f t="shared" si="159"/>
        <v>0</v>
      </c>
      <c r="CL474" s="1"/>
    </row>
    <row r="475" spans="1:90" ht="18" customHeight="1">
      <c r="A475" s="1"/>
      <c r="B475" s="1"/>
      <c r="C475" s="216"/>
      <c r="D475" s="287" t="str">
        <f t="shared" si="151"/>
        <v/>
      </c>
      <c r="E475" s="449" t="str">
        <f t="shared" si="152"/>
        <v/>
      </c>
      <c r="F475" s="450"/>
      <c r="G475" s="451"/>
      <c r="H475" s="452"/>
      <c r="I475" s="453"/>
      <c r="J475" s="453"/>
      <c r="K475" s="453"/>
      <c r="L475" s="453"/>
      <c r="M475" s="454"/>
      <c r="N475" s="455"/>
      <c r="O475" s="456"/>
      <c r="P475" s="456"/>
      <c r="Q475" s="456"/>
      <c r="R475" s="456"/>
      <c r="S475" s="456"/>
      <c r="T475" s="456"/>
      <c r="U475" s="456"/>
      <c r="V475" s="456"/>
      <c r="W475" s="456"/>
      <c r="X475" s="456"/>
      <c r="Y475" s="456"/>
      <c r="Z475" s="456"/>
      <c r="AA475" s="456"/>
      <c r="AB475" s="456"/>
      <c r="AC475" s="456"/>
      <c r="AD475" s="456"/>
      <c r="AE475" s="457"/>
      <c r="AF475" s="455"/>
      <c r="AG475" s="456"/>
      <c r="AH475" s="456"/>
      <c r="AI475" s="456"/>
      <c r="AJ475" s="456"/>
      <c r="AK475" s="456"/>
      <c r="AL475" s="456"/>
      <c r="AM475" s="456"/>
      <c r="AN475" s="457"/>
      <c r="AO475" s="455"/>
      <c r="AP475" s="456"/>
      <c r="AQ475" s="456"/>
      <c r="AR475" s="456"/>
      <c r="AS475" s="456"/>
      <c r="AT475" s="456"/>
      <c r="AU475" s="456"/>
      <c r="AV475" s="456"/>
      <c r="AW475" s="456"/>
      <c r="AX475" s="456"/>
      <c r="AY475" s="456"/>
      <c r="AZ475" s="456"/>
      <c r="BA475" s="456"/>
      <c r="BB475" s="456"/>
      <c r="BC475" s="456"/>
      <c r="BD475" s="456"/>
      <c r="BE475" s="456"/>
      <c r="BF475" s="456"/>
      <c r="BG475" s="457"/>
      <c r="BH475" s="458"/>
      <c r="BI475" s="459"/>
      <c r="BJ475" s="459"/>
      <c r="BK475" s="459"/>
      <c r="BL475" s="459"/>
      <c r="BM475" s="460"/>
      <c r="BN475" s="216"/>
      <c r="BO475" s="216"/>
      <c r="BP475" s="1"/>
      <c r="BQ475" s="120">
        <f>IF($F$3="","",IF(N475=$F$3,COUNTIF(BQ$23:BQ474,"&gt;0")+1,0))</f>
        <v>0</v>
      </c>
      <c r="BR475" s="1"/>
      <c r="BS475" s="20" t="str">
        <f>IF($N475="","",IF(VLOOKUP(VLOOKUP($N475,IMPOSTAZIONI!$E$6:$I$13,5,FALSE),IMPOSTAZIONI!$B$25:$N$32,3,FALSE)=0,"",VLOOKUP(VLOOKUP($N475,IMPOSTAZIONI!$E$6:$I$13,5,FALSE),IMPOSTAZIONI!$B$25:$N$32,3,FALSE)))</f>
        <v/>
      </c>
      <c r="BT475" s="20" t="str">
        <f>IF($N475="","",IF(VLOOKUP(VLOOKUP($N475,IMPOSTAZIONI!$E$6:$I$13,5,FALSE),IMPOSTAZIONI!$B$25:$N$32,6,FALSE)=0,"",VLOOKUP(VLOOKUP($N475,IMPOSTAZIONI!$E$6:$I$13,5,FALSE),IMPOSTAZIONI!$B$25:$N$32,6,FALSE)))</f>
        <v/>
      </c>
      <c r="BU475" s="20" t="str">
        <f>IF($N475="","",IF(VLOOKUP(VLOOKUP($N475,IMPOSTAZIONI!$E$6:$I$13,5,FALSE),IMPOSTAZIONI!$B$25:$N$32,9,FALSE)=0,"",VLOOKUP(VLOOKUP($N475,IMPOSTAZIONI!$E$6:$I$13,5,FALSE),IMPOSTAZIONI!$B$25:$N$32,9,FALSE)))</f>
        <v/>
      </c>
      <c r="BV475" s="20" t="str">
        <f>IF($N475="","",IF(VLOOKUP(VLOOKUP($N475,IMPOSTAZIONI!$E$6:$I$13,5,FALSE),IMPOSTAZIONI!$B$25:$N$32,12,FALSE)=0,"",VLOOKUP(VLOOKUP($N475,IMPOSTAZIONI!$E$6:$I$13,5,FALSE),IMPOSTAZIONI!$B$25:$N$32,12,FALSE)))</f>
        <v/>
      </c>
      <c r="BW475" s="221" t="str">
        <f t="shared" si="153"/>
        <v/>
      </c>
      <c r="BX475" s="221" t="str">
        <f t="shared" si="160"/>
        <v/>
      </c>
      <c r="BY475" s="221">
        <f t="shared" si="161"/>
        <v>0</v>
      </c>
      <c r="BZ475" s="231">
        <f t="shared" si="162"/>
        <v>0</v>
      </c>
      <c r="CA475" s="246">
        <f t="shared" si="163"/>
        <v>0</v>
      </c>
      <c r="CB475" s="246">
        <f t="shared" si="154"/>
        <v>0</v>
      </c>
      <c r="CC475" s="246" t="str">
        <f t="shared" si="155"/>
        <v/>
      </c>
      <c r="CD475" s="246">
        <f t="shared" si="164"/>
        <v>5</v>
      </c>
      <c r="CE475" s="246">
        <f t="shared" si="156"/>
        <v>0</v>
      </c>
      <c r="CF475" s="276">
        <f t="shared" si="158"/>
        <v>0</v>
      </c>
      <c r="CG475" s="277">
        <f t="shared" si="158"/>
        <v>0</v>
      </c>
      <c r="CH475" s="277">
        <f t="shared" si="158"/>
        <v>0</v>
      </c>
      <c r="CI475" s="278">
        <f t="shared" si="158"/>
        <v>0</v>
      </c>
      <c r="CJ475" s="280">
        <f t="shared" si="157"/>
        <v>0</v>
      </c>
      <c r="CK475" s="232">
        <f t="shared" si="159"/>
        <v>0</v>
      </c>
      <c r="CL475" s="1"/>
    </row>
    <row r="476" spans="1:90" ht="18" customHeight="1">
      <c r="A476" s="1"/>
      <c r="B476" s="1"/>
      <c r="C476" s="216"/>
      <c r="D476" s="287" t="str">
        <f t="shared" si="151"/>
        <v/>
      </c>
      <c r="E476" s="449" t="str">
        <f t="shared" si="152"/>
        <v/>
      </c>
      <c r="F476" s="450"/>
      <c r="G476" s="451"/>
      <c r="H476" s="452"/>
      <c r="I476" s="453"/>
      <c r="J476" s="453"/>
      <c r="K476" s="453"/>
      <c r="L476" s="453"/>
      <c r="M476" s="454"/>
      <c r="N476" s="455"/>
      <c r="O476" s="456"/>
      <c r="P476" s="456"/>
      <c r="Q476" s="456"/>
      <c r="R476" s="456"/>
      <c r="S476" s="456"/>
      <c r="T476" s="456"/>
      <c r="U476" s="456"/>
      <c r="V476" s="456"/>
      <c r="W476" s="456"/>
      <c r="X476" s="456"/>
      <c r="Y476" s="456"/>
      <c r="Z476" s="456"/>
      <c r="AA476" s="456"/>
      <c r="AB476" s="456"/>
      <c r="AC476" s="456"/>
      <c r="AD476" s="456"/>
      <c r="AE476" s="457"/>
      <c r="AF476" s="455"/>
      <c r="AG476" s="456"/>
      <c r="AH476" s="456"/>
      <c r="AI476" s="456"/>
      <c r="AJ476" s="456"/>
      <c r="AK476" s="456"/>
      <c r="AL476" s="456"/>
      <c r="AM476" s="456"/>
      <c r="AN476" s="457"/>
      <c r="AO476" s="455"/>
      <c r="AP476" s="456"/>
      <c r="AQ476" s="456"/>
      <c r="AR476" s="456"/>
      <c r="AS476" s="456"/>
      <c r="AT476" s="456"/>
      <c r="AU476" s="456"/>
      <c r="AV476" s="456"/>
      <c r="AW476" s="456"/>
      <c r="AX476" s="456"/>
      <c r="AY476" s="456"/>
      <c r="AZ476" s="456"/>
      <c r="BA476" s="456"/>
      <c r="BB476" s="456"/>
      <c r="BC476" s="456"/>
      <c r="BD476" s="456"/>
      <c r="BE476" s="456"/>
      <c r="BF476" s="456"/>
      <c r="BG476" s="457"/>
      <c r="BH476" s="458"/>
      <c r="BI476" s="459"/>
      <c r="BJ476" s="459"/>
      <c r="BK476" s="459"/>
      <c r="BL476" s="459"/>
      <c r="BM476" s="460"/>
      <c r="BN476" s="216"/>
      <c r="BO476" s="216"/>
      <c r="BP476" s="1"/>
      <c r="BQ476" s="120">
        <f>IF($F$3="","",IF(N476=$F$3,COUNTIF(BQ$23:BQ475,"&gt;0")+1,0))</f>
        <v>0</v>
      </c>
      <c r="BR476" s="1"/>
      <c r="BS476" s="20" t="str">
        <f>IF($N476="","",IF(VLOOKUP(VLOOKUP($N476,IMPOSTAZIONI!$E$6:$I$13,5,FALSE),IMPOSTAZIONI!$B$25:$N$32,3,FALSE)=0,"",VLOOKUP(VLOOKUP($N476,IMPOSTAZIONI!$E$6:$I$13,5,FALSE),IMPOSTAZIONI!$B$25:$N$32,3,FALSE)))</f>
        <v/>
      </c>
      <c r="BT476" s="20" t="str">
        <f>IF($N476="","",IF(VLOOKUP(VLOOKUP($N476,IMPOSTAZIONI!$E$6:$I$13,5,FALSE),IMPOSTAZIONI!$B$25:$N$32,6,FALSE)=0,"",VLOOKUP(VLOOKUP($N476,IMPOSTAZIONI!$E$6:$I$13,5,FALSE),IMPOSTAZIONI!$B$25:$N$32,6,FALSE)))</f>
        <v/>
      </c>
      <c r="BU476" s="20" t="str">
        <f>IF($N476="","",IF(VLOOKUP(VLOOKUP($N476,IMPOSTAZIONI!$E$6:$I$13,5,FALSE),IMPOSTAZIONI!$B$25:$N$32,9,FALSE)=0,"",VLOOKUP(VLOOKUP($N476,IMPOSTAZIONI!$E$6:$I$13,5,FALSE),IMPOSTAZIONI!$B$25:$N$32,9,FALSE)))</f>
        <v/>
      </c>
      <c r="BV476" s="20" t="str">
        <f>IF($N476="","",IF(VLOOKUP(VLOOKUP($N476,IMPOSTAZIONI!$E$6:$I$13,5,FALSE),IMPOSTAZIONI!$B$25:$N$32,12,FALSE)=0,"",VLOOKUP(VLOOKUP($N476,IMPOSTAZIONI!$E$6:$I$13,5,FALSE),IMPOSTAZIONI!$B$25:$N$32,12,FALSE)))</f>
        <v/>
      </c>
      <c r="BW476" s="221" t="str">
        <f t="shared" si="153"/>
        <v/>
      </c>
      <c r="BX476" s="221" t="str">
        <f t="shared" si="160"/>
        <v/>
      </c>
      <c r="BY476" s="221">
        <f t="shared" si="161"/>
        <v>0</v>
      </c>
      <c r="BZ476" s="231">
        <f t="shared" si="162"/>
        <v>0</v>
      </c>
      <c r="CA476" s="246">
        <f t="shared" si="163"/>
        <v>0</v>
      </c>
      <c r="CB476" s="246">
        <f t="shared" si="154"/>
        <v>0</v>
      </c>
      <c r="CC476" s="246" t="str">
        <f t="shared" si="155"/>
        <v/>
      </c>
      <c r="CD476" s="246">
        <f t="shared" si="164"/>
        <v>5</v>
      </c>
      <c r="CE476" s="246">
        <f t="shared" si="156"/>
        <v>0</v>
      </c>
      <c r="CF476" s="276">
        <f t="shared" si="158"/>
        <v>0</v>
      </c>
      <c r="CG476" s="277">
        <f t="shared" si="158"/>
        <v>0</v>
      </c>
      <c r="CH476" s="277">
        <f t="shared" si="158"/>
        <v>0</v>
      </c>
      <c r="CI476" s="278">
        <f t="shared" si="158"/>
        <v>0</v>
      </c>
      <c r="CJ476" s="280">
        <f t="shared" si="157"/>
        <v>0</v>
      </c>
      <c r="CK476" s="232">
        <f t="shared" si="159"/>
        <v>0</v>
      </c>
      <c r="CL476" s="1"/>
    </row>
    <row r="477" spans="1:90" ht="18" customHeight="1">
      <c r="A477" s="1"/>
      <c r="B477" s="1"/>
      <c r="C477" s="216"/>
      <c r="D477" s="287" t="str">
        <f t="shared" si="151"/>
        <v/>
      </c>
      <c r="E477" s="449" t="str">
        <f t="shared" si="152"/>
        <v/>
      </c>
      <c r="F477" s="450"/>
      <c r="G477" s="451"/>
      <c r="H477" s="452"/>
      <c r="I477" s="453"/>
      <c r="J477" s="453"/>
      <c r="K477" s="453"/>
      <c r="L477" s="453"/>
      <c r="M477" s="454"/>
      <c r="N477" s="455"/>
      <c r="O477" s="456"/>
      <c r="P477" s="456"/>
      <c r="Q477" s="456"/>
      <c r="R477" s="456"/>
      <c r="S477" s="456"/>
      <c r="T477" s="456"/>
      <c r="U477" s="456"/>
      <c r="V477" s="456"/>
      <c r="W477" s="456"/>
      <c r="X477" s="456"/>
      <c r="Y477" s="456"/>
      <c r="Z477" s="456"/>
      <c r="AA477" s="456"/>
      <c r="AB477" s="456"/>
      <c r="AC477" s="456"/>
      <c r="AD477" s="456"/>
      <c r="AE477" s="457"/>
      <c r="AF477" s="455"/>
      <c r="AG477" s="456"/>
      <c r="AH477" s="456"/>
      <c r="AI477" s="456"/>
      <c r="AJ477" s="456"/>
      <c r="AK477" s="456"/>
      <c r="AL477" s="456"/>
      <c r="AM477" s="456"/>
      <c r="AN477" s="457"/>
      <c r="AO477" s="455"/>
      <c r="AP477" s="456"/>
      <c r="AQ477" s="456"/>
      <c r="AR477" s="456"/>
      <c r="AS477" s="456"/>
      <c r="AT477" s="456"/>
      <c r="AU477" s="456"/>
      <c r="AV477" s="456"/>
      <c r="AW477" s="456"/>
      <c r="AX477" s="456"/>
      <c r="AY477" s="456"/>
      <c r="AZ477" s="456"/>
      <c r="BA477" s="456"/>
      <c r="BB477" s="456"/>
      <c r="BC477" s="456"/>
      <c r="BD477" s="456"/>
      <c r="BE477" s="456"/>
      <c r="BF477" s="456"/>
      <c r="BG477" s="457"/>
      <c r="BH477" s="458"/>
      <c r="BI477" s="459"/>
      <c r="BJ477" s="459"/>
      <c r="BK477" s="459"/>
      <c r="BL477" s="459"/>
      <c r="BM477" s="460"/>
      <c r="BN477" s="216"/>
      <c r="BO477" s="216"/>
      <c r="BP477" s="1"/>
      <c r="BQ477" s="120">
        <f>IF($F$3="","",IF(N477=$F$3,COUNTIF(BQ$23:BQ476,"&gt;0")+1,0))</f>
        <v>0</v>
      </c>
      <c r="BR477" s="1"/>
      <c r="BS477" s="20" t="str">
        <f>IF($N477="","",IF(VLOOKUP(VLOOKUP($N477,IMPOSTAZIONI!$E$6:$I$13,5,FALSE),IMPOSTAZIONI!$B$25:$N$32,3,FALSE)=0,"",VLOOKUP(VLOOKUP($N477,IMPOSTAZIONI!$E$6:$I$13,5,FALSE),IMPOSTAZIONI!$B$25:$N$32,3,FALSE)))</f>
        <v/>
      </c>
      <c r="BT477" s="20" t="str">
        <f>IF($N477="","",IF(VLOOKUP(VLOOKUP($N477,IMPOSTAZIONI!$E$6:$I$13,5,FALSE),IMPOSTAZIONI!$B$25:$N$32,6,FALSE)=0,"",VLOOKUP(VLOOKUP($N477,IMPOSTAZIONI!$E$6:$I$13,5,FALSE),IMPOSTAZIONI!$B$25:$N$32,6,FALSE)))</f>
        <v/>
      </c>
      <c r="BU477" s="20" t="str">
        <f>IF($N477="","",IF(VLOOKUP(VLOOKUP($N477,IMPOSTAZIONI!$E$6:$I$13,5,FALSE),IMPOSTAZIONI!$B$25:$N$32,9,FALSE)=0,"",VLOOKUP(VLOOKUP($N477,IMPOSTAZIONI!$E$6:$I$13,5,FALSE),IMPOSTAZIONI!$B$25:$N$32,9,FALSE)))</f>
        <v/>
      </c>
      <c r="BV477" s="20" t="str">
        <f>IF($N477="","",IF(VLOOKUP(VLOOKUP($N477,IMPOSTAZIONI!$E$6:$I$13,5,FALSE),IMPOSTAZIONI!$B$25:$N$32,12,FALSE)=0,"",VLOOKUP(VLOOKUP($N477,IMPOSTAZIONI!$E$6:$I$13,5,FALSE),IMPOSTAZIONI!$B$25:$N$32,12,FALSE)))</f>
        <v/>
      </c>
      <c r="BW477" s="221" t="str">
        <f t="shared" si="153"/>
        <v/>
      </c>
      <c r="BX477" s="221" t="str">
        <f t="shared" si="160"/>
        <v/>
      </c>
      <c r="BY477" s="221">
        <f t="shared" si="161"/>
        <v>0</v>
      </c>
      <c r="BZ477" s="231">
        <f t="shared" si="162"/>
        <v>0</v>
      </c>
      <c r="CA477" s="246">
        <f t="shared" si="163"/>
        <v>0</v>
      </c>
      <c r="CB477" s="246">
        <f t="shared" si="154"/>
        <v>0</v>
      </c>
      <c r="CC477" s="246" t="str">
        <f t="shared" si="155"/>
        <v/>
      </c>
      <c r="CD477" s="246">
        <f t="shared" si="164"/>
        <v>5</v>
      </c>
      <c r="CE477" s="246">
        <f t="shared" si="156"/>
        <v>0</v>
      </c>
      <c r="CF477" s="276">
        <f t="shared" si="158"/>
        <v>0</v>
      </c>
      <c r="CG477" s="277">
        <f t="shared" si="158"/>
        <v>0</v>
      </c>
      <c r="CH477" s="277">
        <f t="shared" si="158"/>
        <v>0</v>
      </c>
      <c r="CI477" s="278">
        <f t="shared" si="158"/>
        <v>0</v>
      </c>
      <c r="CJ477" s="280">
        <f t="shared" si="157"/>
        <v>0</v>
      </c>
      <c r="CK477" s="232">
        <f t="shared" si="159"/>
        <v>0</v>
      </c>
      <c r="CL477" s="1"/>
    </row>
    <row r="478" spans="1:90" ht="18" customHeight="1">
      <c r="A478" s="1"/>
      <c r="B478" s="1"/>
      <c r="C478" s="216"/>
      <c r="D478" s="287" t="str">
        <f t="shared" si="151"/>
        <v/>
      </c>
      <c r="E478" s="449" t="str">
        <f t="shared" si="152"/>
        <v/>
      </c>
      <c r="F478" s="450"/>
      <c r="G478" s="451"/>
      <c r="H478" s="452"/>
      <c r="I478" s="453"/>
      <c r="J478" s="453"/>
      <c r="K478" s="453"/>
      <c r="L478" s="453"/>
      <c r="M478" s="454"/>
      <c r="N478" s="455"/>
      <c r="O478" s="456"/>
      <c r="P478" s="456"/>
      <c r="Q478" s="456"/>
      <c r="R478" s="456"/>
      <c r="S478" s="456"/>
      <c r="T478" s="456"/>
      <c r="U478" s="456"/>
      <c r="V478" s="456"/>
      <c r="W478" s="456"/>
      <c r="X478" s="456"/>
      <c r="Y478" s="456"/>
      <c r="Z478" s="456"/>
      <c r="AA478" s="456"/>
      <c r="AB478" s="456"/>
      <c r="AC478" s="456"/>
      <c r="AD478" s="456"/>
      <c r="AE478" s="457"/>
      <c r="AF478" s="455"/>
      <c r="AG478" s="456"/>
      <c r="AH478" s="456"/>
      <c r="AI478" s="456"/>
      <c r="AJ478" s="456"/>
      <c r="AK478" s="456"/>
      <c r="AL478" s="456"/>
      <c r="AM478" s="456"/>
      <c r="AN478" s="457"/>
      <c r="AO478" s="455"/>
      <c r="AP478" s="456"/>
      <c r="AQ478" s="456"/>
      <c r="AR478" s="456"/>
      <c r="AS478" s="456"/>
      <c r="AT478" s="456"/>
      <c r="AU478" s="456"/>
      <c r="AV478" s="456"/>
      <c r="AW478" s="456"/>
      <c r="AX478" s="456"/>
      <c r="AY478" s="456"/>
      <c r="AZ478" s="456"/>
      <c r="BA478" s="456"/>
      <c r="BB478" s="456"/>
      <c r="BC478" s="456"/>
      <c r="BD478" s="456"/>
      <c r="BE478" s="456"/>
      <c r="BF478" s="456"/>
      <c r="BG478" s="457"/>
      <c r="BH478" s="458"/>
      <c r="BI478" s="459"/>
      <c r="BJ478" s="459"/>
      <c r="BK478" s="459"/>
      <c r="BL478" s="459"/>
      <c r="BM478" s="460"/>
      <c r="BN478" s="216"/>
      <c r="BO478" s="216"/>
      <c r="BP478" s="1"/>
      <c r="BQ478" s="120">
        <f>IF($F$3="","",IF(N478=$F$3,COUNTIF(BQ$23:BQ477,"&gt;0")+1,0))</f>
        <v>0</v>
      </c>
      <c r="BR478" s="1"/>
      <c r="BS478" s="20" t="str">
        <f>IF($N478="","",IF(VLOOKUP(VLOOKUP($N478,IMPOSTAZIONI!$E$6:$I$13,5,FALSE),IMPOSTAZIONI!$B$25:$N$32,3,FALSE)=0,"",VLOOKUP(VLOOKUP($N478,IMPOSTAZIONI!$E$6:$I$13,5,FALSE),IMPOSTAZIONI!$B$25:$N$32,3,FALSE)))</f>
        <v/>
      </c>
      <c r="BT478" s="20" t="str">
        <f>IF($N478="","",IF(VLOOKUP(VLOOKUP($N478,IMPOSTAZIONI!$E$6:$I$13,5,FALSE),IMPOSTAZIONI!$B$25:$N$32,6,FALSE)=0,"",VLOOKUP(VLOOKUP($N478,IMPOSTAZIONI!$E$6:$I$13,5,FALSE),IMPOSTAZIONI!$B$25:$N$32,6,FALSE)))</f>
        <v/>
      </c>
      <c r="BU478" s="20" t="str">
        <f>IF($N478="","",IF(VLOOKUP(VLOOKUP($N478,IMPOSTAZIONI!$E$6:$I$13,5,FALSE),IMPOSTAZIONI!$B$25:$N$32,9,FALSE)=0,"",VLOOKUP(VLOOKUP($N478,IMPOSTAZIONI!$E$6:$I$13,5,FALSE),IMPOSTAZIONI!$B$25:$N$32,9,FALSE)))</f>
        <v/>
      </c>
      <c r="BV478" s="20" t="str">
        <f>IF($N478="","",IF(VLOOKUP(VLOOKUP($N478,IMPOSTAZIONI!$E$6:$I$13,5,FALSE),IMPOSTAZIONI!$B$25:$N$32,12,FALSE)=0,"",VLOOKUP(VLOOKUP($N478,IMPOSTAZIONI!$E$6:$I$13,5,FALSE),IMPOSTAZIONI!$B$25:$N$32,12,FALSE)))</f>
        <v/>
      </c>
      <c r="BW478" s="221" t="str">
        <f t="shared" si="153"/>
        <v/>
      </c>
      <c r="BX478" s="221" t="str">
        <f t="shared" si="160"/>
        <v/>
      </c>
      <c r="BY478" s="221">
        <f t="shared" si="161"/>
        <v>0</v>
      </c>
      <c r="BZ478" s="231">
        <f t="shared" si="162"/>
        <v>0</v>
      </c>
      <c r="CA478" s="246">
        <f t="shared" si="163"/>
        <v>0</v>
      </c>
      <c r="CB478" s="246">
        <f t="shared" si="154"/>
        <v>0</v>
      </c>
      <c r="CC478" s="246" t="str">
        <f t="shared" si="155"/>
        <v/>
      </c>
      <c r="CD478" s="246">
        <f t="shared" si="164"/>
        <v>5</v>
      </c>
      <c r="CE478" s="246">
        <f t="shared" si="156"/>
        <v>0</v>
      </c>
      <c r="CF478" s="276">
        <f t="shared" si="158"/>
        <v>0</v>
      </c>
      <c r="CG478" s="277">
        <f t="shared" si="158"/>
        <v>0</v>
      </c>
      <c r="CH478" s="277">
        <f t="shared" si="158"/>
        <v>0</v>
      </c>
      <c r="CI478" s="278">
        <f t="shared" si="158"/>
        <v>0</v>
      </c>
      <c r="CJ478" s="280">
        <f t="shared" si="157"/>
        <v>0</v>
      </c>
      <c r="CK478" s="232">
        <f t="shared" si="159"/>
        <v>0</v>
      </c>
      <c r="CL478" s="1"/>
    </row>
    <row r="479" spans="1:90" ht="18" customHeight="1">
      <c r="A479" s="1"/>
      <c r="B479" s="1"/>
      <c r="C479" s="216"/>
      <c r="D479" s="287" t="str">
        <f t="shared" si="151"/>
        <v/>
      </c>
      <c r="E479" s="449" t="str">
        <f t="shared" si="152"/>
        <v/>
      </c>
      <c r="F479" s="450"/>
      <c r="G479" s="451"/>
      <c r="H479" s="452"/>
      <c r="I479" s="453"/>
      <c r="J479" s="453"/>
      <c r="K479" s="453"/>
      <c r="L479" s="453"/>
      <c r="M479" s="454"/>
      <c r="N479" s="455"/>
      <c r="O479" s="456"/>
      <c r="P479" s="456"/>
      <c r="Q479" s="456"/>
      <c r="R479" s="456"/>
      <c r="S479" s="456"/>
      <c r="T479" s="456"/>
      <c r="U479" s="456"/>
      <c r="V479" s="456"/>
      <c r="W479" s="456"/>
      <c r="X479" s="456"/>
      <c r="Y479" s="456"/>
      <c r="Z479" s="456"/>
      <c r="AA479" s="456"/>
      <c r="AB479" s="456"/>
      <c r="AC479" s="456"/>
      <c r="AD479" s="456"/>
      <c r="AE479" s="457"/>
      <c r="AF479" s="455"/>
      <c r="AG479" s="456"/>
      <c r="AH479" s="456"/>
      <c r="AI479" s="456"/>
      <c r="AJ479" s="456"/>
      <c r="AK479" s="456"/>
      <c r="AL479" s="456"/>
      <c r="AM479" s="456"/>
      <c r="AN479" s="457"/>
      <c r="AO479" s="455"/>
      <c r="AP479" s="456"/>
      <c r="AQ479" s="456"/>
      <c r="AR479" s="456"/>
      <c r="AS479" s="456"/>
      <c r="AT479" s="456"/>
      <c r="AU479" s="456"/>
      <c r="AV479" s="456"/>
      <c r="AW479" s="456"/>
      <c r="AX479" s="456"/>
      <c r="AY479" s="456"/>
      <c r="AZ479" s="456"/>
      <c r="BA479" s="456"/>
      <c r="BB479" s="456"/>
      <c r="BC479" s="456"/>
      <c r="BD479" s="456"/>
      <c r="BE479" s="456"/>
      <c r="BF479" s="456"/>
      <c r="BG479" s="457"/>
      <c r="BH479" s="458"/>
      <c r="BI479" s="459"/>
      <c r="BJ479" s="459"/>
      <c r="BK479" s="459"/>
      <c r="BL479" s="459"/>
      <c r="BM479" s="460"/>
      <c r="BN479" s="216"/>
      <c r="BO479" s="216"/>
      <c r="BP479" s="1"/>
      <c r="BQ479" s="120">
        <f>IF($F$3="","",IF(N479=$F$3,COUNTIF(BQ$23:BQ478,"&gt;0")+1,0))</f>
        <v>0</v>
      </c>
      <c r="BR479" s="1"/>
      <c r="BS479" s="20" t="str">
        <f>IF($N479="","",IF(VLOOKUP(VLOOKUP($N479,IMPOSTAZIONI!$E$6:$I$13,5,FALSE),IMPOSTAZIONI!$B$25:$N$32,3,FALSE)=0,"",VLOOKUP(VLOOKUP($N479,IMPOSTAZIONI!$E$6:$I$13,5,FALSE),IMPOSTAZIONI!$B$25:$N$32,3,FALSE)))</f>
        <v/>
      </c>
      <c r="BT479" s="20" t="str">
        <f>IF($N479="","",IF(VLOOKUP(VLOOKUP($N479,IMPOSTAZIONI!$E$6:$I$13,5,FALSE),IMPOSTAZIONI!$B$25:$N$32,6,FALSE)=0,"",VLOOKUP(VLOOKUP($N479,IMPOSTAZIONI!$E$6:$I$13,5,FALSE),IMPOSTAZIONI!$B$25:$N$32,6,FALSE)))</f>
        <v/>
      </c>
      <c r="BU479" s="20" t="str">
        <f>IF($N479="","",IF(VLOOKUP(VLOOKUP($N479,IMPOSTAZIONI!$E$6:$I$13,5,FALSE),IMPOSTAZIONI!$B$25:$N$32,9,FALSE)=0,"",VLOOKUP(VLOOKUP($N479,IMPOSTAZIONI!$E$6:$I$13,5,FALSE),IMPOSTAZIONI!$B$25:$N$32,9,FALSE)))</f>
        <v/>
      </c>
      <c r="BV479" s="20" t="str">
        <f>IF($N479="","",IF(VLOOKUP(VLOOKUP($N479,IMPOSTAZIONI!$E$6:$I$13,5,FALSE),IMPOSTAZIONI!$B$25:$N$32,12,FALSE)=0,"",VLOOKUP(VLOOKUP($N479,IMPOSTAZIONI!$E$6:$I$13,5,FALSE),IMPOSTAZIONI!$B$25:$N$32,12,FALSE)))</f>
        <v/>
      </c>
      <c r="BW479" s="221" t="str">
        <f t="shared" si="153"/>
        <v/>
      </c>
      <c r="BX479" s="221" t="str">
        <f t="shared" si="160"/>
        <v/>
      </c>
      <c r="BY479" s="221">
        <f t="shared" si="161"/>
        <v>0</v>
      </c>
      <c r="BZ479" s="231">
        <f t="shared" si="162"/>
        <v>0</v>
      </c>
      <c r="CA479" s="246">
        <f t="shared" si="163"/>
        <v>0</v>
      </c>
      <c r="CB479" s="246">
        <f t="shared" si="154"/>
        <v>0</v>
      </c>
      <c r="CC479" s="246" t="str">
        <f t="shared" si="155"/>
        <v/>
      </c>
      <c r="CD479" s="246">
        <f t="shared" si="164"/>
        <v>5</v>
      </c>
      <c r="CE479" s="246">
        <f t="shared" si="156"/>
        <v>0</v>
      </c>
      <c r="CF479" s="276">
        <f t="shared" si="158"/>
        <v>0</v>
      </c>
      <c r="CG479" s="277">
        <f t="shared" si="158"/>
        <v>0</v>
      </c>
      <c r="CH479" s="277">
        <f t="shared" si="158"/>
        <v>0</v>
      </c>
      <c r="CI479" s="278">
        <f t="shared" si="158"/>
        <v>0</v>
      </c>
      <c r="CJ479" s="280">
        <f t="shared" si="157"/>
        <v>0</v>
      </c>
      <c r="CK479" s="232">
        <f t="shared" si="159"/>
        <v>0</v>
      </c>
      <c r="CL479" s="1"/>
    </row>
    <row r="480" spans="1:90" ht="18" customHeight="1">
      <c r="A480" s="1"/>
      <c r="B480" s="1"/>
      <c r="C480" s="216"/>
      <c r="D480" s="287" t="str">
        <f t="shared" si="151"/>
        <v/>
      </c>
      <c r="E480" s="449" t="str">
        <f t="shared" si="152"/>
        <v/>
      </c>
      <c r="F480" s="450"/>
      <c r="G480" s="451"/>
      <c r="H480" s="452"/>
      <c r="I480" s="453"/>
      <c r="J480" s="453"/>
      <c r="K480" s="453"/>
      <c r="L480" s="453"/>
      <c r="M480" s="454"/>
      <c r="N480" s="455"/>
      <c r="O480" s="456"/>
      <c r="P480" s="456"/>
      <c r="Q480" s="456"/>
      <c r="R480" s="456"/>
      <c r="S480" s="456"/>
      <c r="T480" s="456"/>
      <c r="U480" s="456"/>
      <c r="V480" s="456"/>
      <c r="W480" s="456"/>
      <c r="X480" s="456"/>
      <c r="Y480" s="456"/>
      <c r="Z480" s="456"/>
      <c r="AA480" s="456"/>
      <c r="AB480" s="456"/>
      <c r="AC480" s="456"/>
      <c r="AD480" s="456"/>
      <c r="AE480" s="457"/>
      <c r="AF480" s="455"/>
      <c r="AG480" s="456"/>
      <c r="AH480" s="456"/>
      <c r="AI480" s="456"/>
      <c r="AJ480" s="456"/>
      <c r="AK480" s="456"/>
      <c r="AL480" s="456"/>
      <c r="AM480" s="456"/>
      <c r="AN480" s="457"/>
      <c r="AO480" s="455"/>
      <c r="AP480" s="456"/>
      <c r="AQ480" s="456"/>
      <c r="AR480" s="456"/>
      <c r="AS480" s="456"/>
      <c r="AT480" s="456"/>
      <c r="AU480" s="456"/>
      <c r="AV480" s="456"/>
      <c r="AW480" s="456"/>
      <c r="AX480" s="456"/>
      <c r="AY480" s="456"/>
      <c r="AZ480" s="456"/>
      <c r="BA480" s="456"/>
      <c r="BB480" s="456"/>
      <c r="BC480" s="456"/>
      <c r="BD480" s="456"/>
      <c r="BE480" s="456"/>
      <c r="BF480" s="456"/>
      <c r="BG480" s="457"/>
      <c r="BH480" s="458"/>
      <c r="BI480" s="459"/>
      <c r="BJ480" s="459"/>
      <c r="BK480" s="459"/>
      <c r="BL480" s="459"/>
      <c r="BM480" s="460"/>
      <c r="BN480" s="216"/>
      <c r="BO480" s="216"/>
      <c r="BP480" s="1"/>
      <c r="BQ480" s="120">
        <f>IF($F$3="","",IF(N480=$F$3,COUNTIF(BQ$23:BQ479,"&gt;0")+1,0))</f>
        <v>0</v>
      </c>
      <c r="BR480" s="1"/>
      <c r="BS480" s="20" t="str">
        <f>IF($N480="","",IF(VLOOKUP(VLOOKUP($N480,IMPOSTAZIONI!$E$6:$I$13,5,FALSE),IMPOSTAZIONI!$B$25:$N$32,3,FALSE)=0,"",VLOOKUP(VLOOKUP($N480,IMPOSTAZIONI!$E$6:$I$13,5,FALSE),IMPOSTAZIONI!$B$25:$N$32,3,FALSE)))</f>
        <v/>
      </c>
      <c r="BT480" s="20" t="str">
        <f>IF($N480="","",IF(VLOOKUP(VLOOKUP($N480,IMPOSTAZIONI!$E$6:$I$13,5,FALSE),IMPOSTAZIONI!$B$25:$N$32,6,FALSE)=0,"",VLOOKUP(VLOOKUP($N480,IMPOSTAZIONI!$E$6:$I$13,5,FALSE),IMPOSTAZIONI!$B$25:$N$32,6,FALSE)))</f>
        <v/>
      </c>
      <c r="BU480" s="20" t="str">
        <f>IF($N480="","",IF(VLOOKUP(VLOOKUP($N480,IMPOSTAZIONI!$E$6:$I$13,5,FALSE),IMPOSTAZIONI!$B$25:$N$32,9,FALSE)=0,"",VLOOKUP(VLOOKUP($N480,IMPOSTAZIONI!$E$6:$I$13,5,FALSE),IMPOSTAZIONI!$B$25:$N$32,9,FALSE)))</f>
        <v/>
      </c>
      <c r="BV480" s="20" t="str">
        <f>IF($N480="","",IF(VLOOKUP(VLOOKUP($N480,IMPOSTAZIONI!$E$6:$I$13,5,FALSE),IMPOSTAZIONI!$B$25:$N$32,12,FALSE)=0,"",VLOOKUP(VLOOKUP($N480,IMPOSTAZIONI!$E$6:$I$13,5,FALSE),IMPOSTAZIONI!$B$25:$N$32,12,FALSE)))</f>
        <v/>
      </c>
      <c r="BW480" s="221" t="str">
        <f t="shared" si="153"/>
        <v/>
      </c>
      <c r="BX480" s="221" t="str">
        <f t="shared" si="160"/>
        <v/>
      </c>
      <c r="BY480" s="221">
        <f t="shared" si="161"/>
        <v>0</v>
      </c>
      <c r="BZ480" s="231">
        <f t="shared" si="162"/>
        <v>0</v>
      </c>
      <c r="CA480" s="246">
        <f t="shared" si="163"/>
        <v>0</v>
      </c>
      <c r="CB480" s="246">
        <f t="shared" si="154"/>
        <v>0</v>
      </c>
      <c r="CC480" s="246" t="str">
        <f t="shared" si="155"/>
        <v/>
      </c>
      <c r="CD480" s="246">
        <f t="shared" si="164"/>
        <v>5</v>
      </c>
      <c r="CE480" s="246">
        <f t="shared" si="156"/>
        <v>0</v>
      </c>
      <c r="CF480" s="276">
        <f t="shared" si="158"/>
        <v>0</v>
      </c>
      <c r="CG480" s="277">
        <f t="shared" si="158"/>
        <v>0</v>
      </c>
      <c r="CH480" s="277">
        <f t="shared" si="158"/>
        <v>0</v>
      </c>
      <c r="CI480" s="278">
        <f t="shared" si="158"/>
        <v>0</v>
      </c>
      <c r="CJ480" s="280">
        <f t="shared" si="157"/>
        <v>0</v>
      </c>
      <c r="CK480" s="232">
        <f t="shared" si="159"/>
        <v>0</v>
      </c>
      <c r="CL480" s="1"/>
    </row>
    <row r="481" spans="1:90" ht="18" customHeight="1">
      <c r="A481" s="1"/>
      <c r="B481" s="1"/>
      <c r="C481" s="216"/>
      <c r="D481" s="287" t="str">
        <f t="shared" si="151"/>
        <v/>
      </c>
      <c r="E481" s="449" t="str">
        <f t="shared" si="152"/>
        <v/>
      </c>
      <c r="F481" s="450"/>
      <c r="G481" s="451"/>
      <c r="H481" s="452"/>
      <c r="I481" s="453"/>
      <c r="J481" s="453"/>
      <c r="K481" s="453"/>
      <c r="L481" s="453"/>
      <c r="M481" s="454"/>
      <c r="N481" s="455"/>
      <c r="O481" s="456"/>
      <c r="P481" s="456"/>
      <c r="Q481" s="456"/>
      <c r="R481" s="456"/>
      <c r="S481" s="456"/>
      <c r="T481" s="456"/>
      <c r="U481" s="456"/>
      <c r="V481" s="456"/>
      <c r="W481" s="456"/>
      <c r="X481" s="456"/>
      <c r="Y481" s="456"/>
      <c r="Z481" s="456"/>
      <c r="AA481" s="456"/>
      <c r="AB481" s="456"/>
      <c r="AC481" s="456"/>
      <c r="AD481" s="456"/>
      <c r="AE481" s="457"/>
      <c r="AF481" s="455"/>
      <c r="AG481" s="456"/>
      <c r="AH481" s="456"/>
      <c r="AI481" s="456"/>
      <c r="AJ481" s="456"/>
      <c r="AK481" s="456"/>
      <c r="AL481" s="456"/>
      <c r="AM481" s="456"/>
      <c r="AN481" s="457"/>
      <c r="AO481" s="455"/>
      <c r="AP481" s="456"/>
      <c r="AQ481" s="456"/>
      <c r="AR481" s="456"/>
      <c r="AS481" s="456"/>
      <c r="AT481" s="456"/>
      <c r="AU481" s="456"/>
      <c r="AV481" s="456"/>
      <c r="AW481" s="456"/>
      <c r="AX481" s="456"/>
      <c r="AY481" s="456"/>
      <c r="AZ481" s="456"/>
      <c r="BA481" s="456"/>
      <c r="BB481" s="456"/>
      <c r="BC481" s="456"/>
      <c r="BD481" s="456"/>
      <c r="BE481" s="456"/>
      <c r="BF481" s="456"/>
      <c r="BG481" s="457"/>
      <c r="BH481" s="458"/>
      <c r="BI481" s="459"/>
      <c r="BJ481" s="459"/>
      <c r="BK481" s="459"/>
      <c r="BL481" s="459"/>
      <c r="BM481" s="460"/>
      <c r="BN481" s="216"/>
      <c r="BO481" s="216"/>
      <c r="BP481" s="1"/>
      <c r="BQ481" s="120">
        <f>IF($F$3="","",IF(N481=$F$3,COUNTIF(BQ$23:BQ480,"&gt;0")+1,0))</f>
        <v>0</v>
      </c>
      <c r="BR481" s="1"/>
      <c r="BS481" s="20" t="str">
        <f>IF($N481="","",IF(VLOOKUP(VLOOKUP($N481,IMPOSTAZIONI!$E$6:$I$13,5,FALSE),IMPOSTAZIONI!$B$25:$N$32,3,FALSE)=0,"",VLOOKUP(VLOOKUP($N481,IMPOSTAZIONI!$E$6:$I$13,5,FALSE),IMPOSTAZIONI!$B$25:$N$32,3,FALSE)))</f>
        <v/>
      </c>
      <c r="BT481" s="20" t="str">
        <f>IF($N481="","",IF(VLOOKUP(VLOOKUP($N481,IMPOSTAZIONI!$E$6:$I$13,5,FALSE),IMPOSTAZIONI!$B$25:$N$32,6,FALSE)=0,"",VLOOKUP(VLOOKUP($N481,IMPOSTAZIONI!$E$6:$I$13,5,FALSE),IMPOSTAZIONI!$B$25:$N$32,6,FALSE)))</f>
        <v/>
      </c>
      <c r="BU481" s="20" t="str">
        <f>IF($N481="","",IF(VLOOKUP(VLOOKUP($N481,IMPOSTAZIONI!$E$6:$I$13,5,FALSE),IMPOSTAZIONI!$B$25:$N$32,9,FALSE)=0,"",VLOOKUP(VLOOKUP($N481,IMPOSTAZIONI!$E$6:$I$13,5,FALSE),IMPOSTAZIONI!$B$25:$N$32,9,FALSE)))</f>
        <v/>
      </c>
      <c r="BV481" s="20" t="str">
        <f>IF($N481="","",IF(VLOOKUP(VLOOKUP($N481,IMPOSTAZIONI!$E$6:$I$13,5,FALSE),IMPOSTAZIONI!$B$25:$N$32,12,FALSE)=0,"",VLOOKUP(VLOOKUP($N481,IMPOSTAZIONI!$E$6:$I$13,5,FALSE),IMPOSTAZIONI!$B$25:$N$32,12,FALSE)))</f>
        <v/>
      </c>
      <c r="BW481" s="221" t="str">
        <f t="shared" si="153"/>
        <v/>
      </c>
      <c r="BX481" s="221" t="str">
        <f t="shared" si="160"/>
        <v/>
      </c>
      <c r="BY481" s="221">
        <f t="shared" si="161"/>
        <v>0</v>
      </c>
      <c r="BZ481" s="231">
        <f t="shared" si="162"/>
        <v>0</v>
      </c>
      <c r="CA481" s="246">
        <f t="shared" si="163"/>
        <v>0</v>
      </c>
      <c r="CB481" s="246">
        <f t="shared" si="154"/>
        <v>0</v>
      </c>
      <c r="CC481" s="246" t="str">
        <f t="shared" si="155"/>
        <v/>
      </c>
      <c r="CD481" s="246">
        <f t="shared" si="164"/>
        <v>5</v>
      </c>
      <c r="CE481" s="246">
        <f t="shared" si="156"/>
        <v>0</v>
      </c>
      <c r="CF481" s="276">
        <f t="shared" si="158"/>
        <v>0</v>
      </c>
      <c r="CG481" s="277">
        <f t="shared" si="158"/>
        <v>0</v>
      </c>
      <c r="CH481" s="277">
        <f t="shared" si="158"/>
        <v>0</v>
      </c>
      <c r="CI481" s="278">
        <f t="shared" si="158"/>
        <v>0</v>
      </c>
      <c r="CJ481" s="280">
        <f t="shared" si="157"/>
        <v>0</v>
      </c>
      <c r="CK481" s="232">
        <f t="shared" si="159"/>
        <v>0</v>
      </c>
      <c r="CL481" s="1"/>
    </row>
    <row r="482" spans="1:90" ht="18" customHeight="1">
      <c r="A482" s="1"/>
      <c r="B482" s="1"/>
      <c r="C482" s="216"/>
      <c r="D482" s="287" t="str">
        <f t="shared" si="151"/>
        <v/>
      </c>
      <c r="E482" s="449" t="str">
        <f t="shared" si="152"/>
        <v/>
      </c>
      <c r="F482" s="450"/>
      <c r="G482" s="451"/>
      <c r="H482" s="452"/>
      <c r="I482" s="453"/>
      <c r="J482" s="453"/>
      <c r="K482" s="453"/>
      <c r="L482" s="453"/>
      <c r="M482" s="454"/>
      <c r="N482" s="455"/>
      <c r="O482" s="456"/>
      <c r="P482" s="456"/>
      <c r="Q482" s="456"/>
      <c r="R482" s="456"/>
      <c r="S482" s="456"/>
      <c r="T482" s="456"/>
      <c r="U482" s="456"/>
      <c r="V482" s="456"/>
      <c r="W482" s="456"/>
      <c r="X482" s="456"/>
      <c r="Y482" s="456"/>
      <c r="Z482" s="456"/>
      <c r="AA482" s="456"/>
      <c r="AB482" s="456"/>
      <c r="AC482" s="456"/>
      <c r="AD482" s="456"/>
      <c r="AE482" s="457"/>
      <c r="AF482" s="455"/>
      <c r="AG482" s="456"/>
      <c r="AH482" s="456"/>
      <c r="AI482" s="456"/>
      <c r="AJ482" s="456"/>
      <c r="AK482" s="456"/>
      <c r="AL482" s="456"/>
      <c r="AM482" s="456"/>
      <c r="AN482" s="457"/>
      <c r="AO482" s="455"/>
      <c r="AP482" s="456"/>
      <c r="AQ482" s="456"/>
      <c r="AR482" s="456"/>
      <c r="AS482" s="456"/>
      <c r="AT482" s="456"/>
      <c r="AU482" s="456"/>
      <c r="AV482" s="456"/>
      <c r="AW482" s="456"/>
      <c r="AX482" s="456"/>
      <c r="AY482" s="456"/>
      <c r="AZ482" s="456"/>
      <c r="BA482" s="456"/>
      <c r="BB482" s="456"/>
      <c r="BC482" s="456"/>
      <c r="BD482" s="456"/>
      <c r="BE482" s="456"/>
      <c r="BF482" s="456"/>
      <c r="BG482" s="457"/>
      <c r="BH482" s="458"/>
      <c r="BI482" s="459"/>
      <c r="BJ482" s="459"/>
      <c r="BK482" s="459"/>
      <c r="BL482" s="459"/>
      <c r="BM482" s="460"/>
      <c r="BN482" s="216"/>
      <c r="BO482" s="216"/>
      <c r="BP482" s="1"/>
      <c r="BQ482" s="120">
        <f>IF($F$3="","",IF(N482=$F$3,COUNTIF(BQ$23:BQ481,"&gt;0")+1,0))</f>
        <v>0</v>
      </c>
      <c r="BR482" s="1"/>
      <c r="BS482" s="20" t="str">
        <f>IF($N482="","",IF(VLOOKUP(VLOOKUP($N482,IMPOSTAZIONI!$E$6:$I$13,5,FALSE),IMPOSTAZIONI!$B$25:$N$32,3,FALSE)=0,"",VLOOKUP(VLOOKUP($N482,IMPOSTAZIONI!$E$6:$I$13,5,FALSE),IMPOSTAZIONI!$B$25:$N$32,3,FALSE)))</f>
        <v/>
      </c>
      <c r="BT482" s="20" t="str">
        <f>IF($N482="","",IF(VLOOKUP(VLOOKUP($N482,IMPOSTAZIONI!$E$6:$I$13,5,FALSE),IMPOSTAZIONI!$B$25:$N$32,6,FALSE)=0,"",VLOOKUP(VLOOKUP($N482,IMPOSTAZIONI!$E$6:$I$13,5,FALSE),IMPOSTAZIONI!$B$25:$N$32,6,FALSE)))</f>
        <v/>
      </c>
      <c r="BU482" s="20" t="str">
        <f>IF($N482="","",IF(VLOOKUP(VLOOKUP($N482,IMPOSTAZIONI!$E$6:$I$13,5,FALSE),IMPOSTAZIONI!$B$25:$N$32,9,FALSE)=0,"",VLOOKUP(VLOOKUP($N482,IMPOSTAZIONI!$E$6:$I$13,5,FALSE),IMPOSTAZIONI!$B$25:$N$32,9,FALSE)))</f>
        <v/>
      </c>
      <c r="BV482" s="20" t="str">
        <f>IF($N482="","",IF(VLOOKUP(VLOOKUP($N482,IMPOSTAZIONI!$E$6:$I$13,5,FALSE),IMPOSTAZIONI!$B$25:$N$32,12,FALSE)=0,"",VLOOKUP(VLOOKUP($N482,IMPOSTAZIONI!$E$6:$I$13,5,FALSE),IMPOSTAZIONI!$B$25:$N$32,12,FALSE)))</f>
        <v/>
      </c>
      <c r="BW482" s="221" t="str">
        <f t="shared" si="153"/>
        <v/>
      </c>
      <c r="BX482" s="221" t="str">
        <f t="shared" si="160"/>
        <v/>
      </c>
      <c r="BY482" s="221">
        <f t="shared" si="161"/>
        <v>0</v>
      </c>
      <c r="BZ482" s="231">
        <f t="shared" si="162"/>
        <v>0</v>
      </c>
      <c r="CA482" s="246">
        <f t="shared" si="163"/>
        <v>0</v>
      </c>
      <c r="CB482" s="246">
        <f t="shared" si="154"/>
        <v>0</v>
      </c>
      <c r="CC482" s="246" t="str">
        <f t="shared" si="155"/>
        <v/>
      </c>
      <c r="CD482" s="246">
        <f t="shared" si="164"/>
        <v>5</v>
      </c>
      <c r="CE482" s="246">
        <f t="shared" si="156"/>
        <v>0</v>
      </c>
      <c r="CF482" s="276">
        <f t="shared" si="158"/>
        <v>0</v>
      </c>
      <c r="CG482" s="277">
        <f t="shared" si="158"/>
        <v>0</v>
      </c>
      <c r="CH482" s="277">
        <f t="shared" si="158"/>
        <v>0</v>
      </c>
      <c r="CI482" s="278">
        <f t="shared" si="158"/>
        <v>0</v>
      </c>
      <c r="CJ482" s="280">
        <f t="shared" si="157"/>
        <v>0</v>
      </c>
      <c r="CK482" s="232">
        <f t="shared" si="159"/>
        <v>0</v>
      </c>
      <c r="CL482" s="1"/>
    </row>
    <row r="483" spans="1:90" ht="18" customHeight="1">
      <c r="A483" s="1"/>
      <c r="B483" s="1"/>
      <c r="C483" s="216"/>
      <c r="D483" s="287" t="str">
        <f t="shared" si="151"/>
        <v/>
      </c>
      <c r="E483" s="449" t="str">
        <f t="shared" si="152"/>
        <v/>
      </c>
      <c r="F483" s="450"/>
      <c r="G483" s="451"/>
      <c r="H483" s="452"/>
      <c r="I483" s="453"/>
      <c r="J483" s="453"/>
      <c r="K483" s="453"/>
      <c r="L483" s="453"/>
      <c r="M483" s="454"/>
      <c r="N483" s="455"/>
      <c r="O483" s="456"/>
      <c r="P483" s="456"/>
      <c r="Q483" s="456"/>
      <c r="R483" s="456"/>
      <c r="S483" s="456"/>
      <c r="T483" s="456"/>
      <c r="U483" s="456"/>
      <c r="V483" s="456"/>
      <c r="W483" s="456"/>
      <c r="X483" s="456"/>
      <c r="Y483" s="456"/>
      <c r="Z483" s="456"/>
      <c r="AA483" s="456"/>
      <c r="AB483" s="456"/>
      <c r="AC483" s="456"/>
      <c r="AD483" s="456"/>
      <c r="AE483" s="457"/>
      <c r="AF483" s="455"/>
      <c r="AG483" s="456"/>
      <c r="AH483" s="456"/>
      <c r="AI483" s="456"/>
      <c r="AJ483" s="456"/>
      <c r="AK483" s="456"/>
      <c r="AL483" s="456"/>
      <c r="AM483" s="456"/>
      <c r="AN483" s="457"/>
      <c r="AO483" s="455"/>
      <c r="AP483" s="456"/>
      <c r="AQ483" s="456"/>
      <c r="AR483" s="456"/>
      <c r="AS483" s="456"/>
      <c r="AT483" s="456"/>
      <c r="AU483" s="456"/>
      <c r="AV483" s="456"/>
      <c r="AW483" s="456"/>
      <c r="AX483" s="456"/>
      <c r="AY483" s="456"/>
      <c r="AZ483" s="456"/>
      <c r="BA483" s="456"/>
      <c r="BB483" s="456"/>
      <c r="BC483" s="456"/>
      <c r="BD483" s="456"/>
      <c r="BE483" s="456"/>
      <c r="BF483" s="456"/>
      <c r="BG483" s="457"/>
      <c r="BH483" s="458"/>
      <c r="BI483" s="459"/>
      <c r="BJ483" s="459"/>
      <c r="BK483" s="459"/>
      <c r="BL483" s="459"/>
      <c r="BM483" s="460"/>
      <c r="BN483" s="216"/>
      <c r="BO483" s="216"/>
      <c r="BP483" s="1"/>
      <c r="BQ483" s="120">
        <f>IF($F$3="","",IF(N483=$F$3,COUNTIF(BQ$23:BQ482,"&gt;0")+1,0))</f>
        <v>0</v>
      </c>
      <c r="BR483" s="1"/>
      <c r="BS483" s="20" t="str">
        <f>IF($N483="","",IF(VLOOKUP(VLOOKUP($N483,IMPOSTAZIONI!$E$6:$I$13,5,FALSE),IMPOSTAZIONI!$B$25:$N$32,3,FALSE)=0,"",VLOOKUP(VLOOKUP($N483,IMPOSTAZIONI!$E$6:$I$13,5,FALSE),IMPOSTAZIONI!$B$25:$N$32,3,FALSE)))</f>
        <v/>
      </c>
      <c r="BT483" s="20" t="str">
        <f>IF($N483="","",IF(VLOOKUP(VLOOKUP($N483,IMPOSTAZIONI!$E$6:$I$13,5,FALSE),IMPOSTAZIONI!$B$25:$N$32,6,FALSE)=0,"",VLOOKUP(VLOOKUP($N483,IMPOSTAZIONI!$E$6:$I$13,5,FALSE),IMPOSTAZIONI!$B$25:$N$32,6,FALSE)))</f>
        <v/>
      </c>
      <c r="BU483" s="20" t="str">
        <f>IF($N483="","",IF(VLOOKUP(VLOOKUP($N483,IMPOSTAZIONI!$E$6:$I$13,5,FALSE),IMPOSTAZIONI!$B$25:$N$32,9,FALSE)=0,"",VLOOKUP(VLOOKUP($N483,IMPOSTAZIONI!$E$6:$I$13,5,FALSE),IMPOSTAZIONI!$B$25:$N$32,9,FALSE)))</f>
        <v/>
      </c>
      <c r="BV483" s="20" t="str">
        <f>IF($N483="","",IF(VLOOKUP(VLOOKUP($N483,IMPOSTAZIONI!$E$6:$I$13,5,FALSE),IMPOSTAZIONI!$B$25:$N$32,12,FALSE)=0,"",VLOOKUP(VLOOKUP($N483,IMPOSTAZIONI!$E$6:$I$13,5,FALSE),IMPOSTAZIONI!$B$25:$N$32,12,FALSE)))</f>
        <v/>
      </c>
      <c r="BW483" s="221" t="str">
        <f t="shared" si="153"/>
        <v/>
      </c>
      <c r="BX483" s="221" t="str">
        <f t="shared" si="160"/>
        <v/>
      </c>
      <c r="BY483" s="221">
        <f t="shared" si="161"/>
        <v>0</v>
      </c>
      <c r="BZ483" s="231">
        <f t="shared" si="162"/>
        <v>0</v>
      </c>
      <c r="CA483" s="246">
        <f t="shared" si="163"/>
        <v>0</v>
      </c>
      <c r="CB483" s="246">
        <f t="shared" si="154"/>
        <v>0</v>
      </c>
      <c r="CC483" s="246" t="str">
        <f t="shared" si="155"/>
        <v/>
      </c>
      <c r="CD483" s="246">
        <f t="shared" si="164"/>
        <v>5</v>
      </c>
      <c r="CE483" s="246">
        <f t="shared" si="156"/>
        <v>0</v>
      </c>
      <c r="CF483" s="276">
        <f t="shared" ref="CF483:CI502" si="165">COUNTIF($CE$23:$CE$3022,CONCATENATE($CD483,CF$21))</f>
        <v>0</v>
      </c>
      <c r="CG483" s="277">
        <f t="shared" si="165"/>
        <v>0</v>
      </c>
      <c r="CH483" s="277">
        <f t="shared" si="165"/>
        <v>0</v>
      </c>
      <c r="CI483" s="278">
        <f t="shared" si="165"/>
        <v>0</v>
      </c>
      <c r="CJ483" s="280">
        <f t="shared" si="157"/>
        <v>0</v>
      </c>
      <c r="CK483" s="232">
        <f t="shared" si="159"/>
        <v>0</v>
      </c>
      <c r="CL483" s="1"/>
    </row>
    <row r="484" spans="1:90" ht="18" customHeight="1">
      <c r="A484" s="1"/>
      <c r="B484" s="1"/>
      <c r="C484" s="216"/>
      <c r="D484" s="287" t="str">
        <f t="shared" si="151"/>
        <v/>
      </c>
      <c r="E484" s="449" t="str">
        <f t="shared" si="152"/>
        <v/>
      </c>
      <c r="F484" s="450"/>
      <c r="G484" s="451"/>
      <c r="H484" s="452"/>
      <c r="I484" s="453"/>
      <c r="J484" s="453"/>
      <c r="K484" s="453"/>
      <c r="L484" s="453"/>
      <c r="M484" s="454"/>
      <c r="N484" s="455"/>
      <c r="O484" s="456"/>
      <c r="P484" s="456"/>
      <c r="Q484" s="456"/>
      <c r="R484" s="456"/>
      <c r="S484" s="456"/>
      <c r="T484" s="456"/>
      <c r="U484" s="456"/>
      <c r="V484" s="456"/>
      <c r="W484" s="456"/>
      <c r="X484" s="456"/>
      <c r="Y484" s="456"/>
      <c r="Z484" s="456"/>
      <c r="AA484" s="456"/>
      <c r="AB484" s="456"/>
      <c r="AC484" s="456"/>
      <c r="AD484" s="456"/>
      <c r="AE484" s="457"/>
      <c r="AF484" s="455"/>
      <c r="AG484" s="456"/>
      <c r="AH484" s="456"/>
      <c r="AI484" s="456"/>
      <c r="AJ484" s="456"/>
      <c r="AK484" s="456"/>
      <c r="AL484" s="456"/>
      <c r="AM484" s="456"/>
      <c r="AN484" s="457"/>
      <c r="AO484" s="455"/>
      <c r="AP484" s="456"/>
      <c r="AQ484" s="456"/>
      <c r="AR484" s="456"/>
      <c r="AS484" s="456"/>
      <c r="AT484" s="456"/>
      <c r="AU484" s="456"/>
      <c r="AV484" s="456"/>
      <c r="AW484" s="456"/>
      <c r="AX484" s="456"/>
      <c r="AY484" s="456"/>
      <c r="AZ484" s="456"/>
      <c r="BA484" s="456"/>
      <c r="BB484" s="456"/>
      <c r="BC484" s="456"/>
      <c r="BD484" s="456"/>
      <c r="BE484" s="456"/>
      <c r="BF484" s="456"/>
      <c r="BG484" s="457"/>
      <c r="BH484" s="458"/>
      <c r="BI484" s="459"/>
      <c r="BJ484" s="459"/>
      <c r="BK484" s="459"/>
      <c r="BL484" s="459"/>
      <c r="BM484" s="460"/>
      <c r="BN484" s="216"/>
      <c r="BO484" s="216"/>
      <c r="BP484" s="1"/>
      <c r="BQ484" s="120">
        <f>IF($F$3="","",IF(N484=$F$3,COUNTIF(BQ$23:BQ483,"&gt;0")+1,0))</f>
        <v>0</v>
      </c>
      <c r="BR484" s="1"/>
      <c r="BS484" s="20" t="str">
        <f>IF($N484="","",IF(VLOOKUP(VLOOKUP($N484,IMPOSTAZIONI!$E$6:$I$13,5,FALSE),IMPOSTAZIONI!$B$25:$N$32,3,FALSE)=0,"",VLOOKUP(VLOOKUP($N484,IMPOSTAZIONI!$E$6:$I$13,5,FALSE),IMPOSTAZIONI!$B$25:$N$32,3,FALSE)))</f>
        <v/>
      </c>
      <c r="BT484" s="20" t="str">
        <f>IF($N484="","",IF(VLOOKUP(VLOOKUP($N484,IMPOSTAZIONI!$E$6:$I$13,5,FALSE),IMPOSTAZIONI!$B$25:$N$32,6,FALSE)=0,"",VLOOKUP(VLOOKUP($N484,IMPOSTAZIONI!$E$6:$I$13,5,FALSE),IMPOSTAZIONI!$B$25:$N$32,6,FALSE)))</f>
        <v/>
      </c>
      <c r="BU484" s="20" t="str">
        <f>IF($N484="","",IF(VLOOKUP(VLOOKUP($N484,IMPOSTAZIONI!$E$6:$I$13,5,FALSE),IMPOSTAZIONI!$B$25:$N$32,9,FALSE)=0,"",VLOOKUP(VLOOKUP($N484,IMPOSTAZIONI!$E$6:$I$13,5,FALSE),IMPOSTAZIONI!$B$25:$N$32,9,FALSE)))</f>
        <v/>
      </c>
      <c r="BV484" s="20" t="str">
        <f>IF($N484="","",IF(VLOOKUP(VLOOKUP($N484,IMPOSTAZIONI!$E$6:$I$13,5,FALSE),IMPOSTAZIONI!$B$25:$N$32,12,FALSE)=0,"",VLOOKUP(VLOOKUP($N484,IMPOSTAZIONI!$E$6:$I$13,5,FALSE),IMPOSTAZIONI!$B$25:$N$32,12,FALSE)))</f>
        <v/>
      </c>
      <c r="BW484" s="221" t="str">
        <f t="shared" si="153"/>
        <v/>
      </c>
      <c r="BX484" s="221" t="str">
        <f t="shared" si="160"/>
        <v/>
      </c>
      <c r="BY484" s="221">
        <f t="shared" si="161"/>
        <v>0</v>
      </c>
      <c r="BZ484" s="231">
        <f t="shared" si="162"/>
        <v>0</v>
      </c>
      <c r="CA484" s="246">
        <f t="shared" si="163"/>
        <v>0</v>
      </c>
      <c r="CB484" s="246">
        <f t="shared" si="154"/>
        <v>0</v>
      </c>
      <c r="CC484" s="246" t="str">
        <f t="shared" si="155"/>
        <v/>
      </c>
      <c r="CD484" s="246">
        <f t="shared" si="164"/>
        <v>5</v>
      </c>
      <c r="CE484" s="246">
        <f t="shared" si="156"/>
        <v>0</v>
      </c>
      <c r="CF484" s="276">
        <f t="shared" si="165"/>
        <v>0</v>
      </c>
      <c r="CG484" s="277">
        <f t="shared" si="165"/>
        <v>0</v>
      </c>
      <c r="CH484" s="277">
        <f t="shared" si="165"/>
        <v>0</v>
      </c>
      <c r="CI484" s="278">
        <f t="shared" si="165"/>
        <v>0</v>
      </c>
      <c r="CJ484" s="280">
        <f t="shared" si="157"/>
        <v>0</v>
      </c>
      <c r="CK484" s="232">
        <f t="shared" si="159"/>
        <v>0</v>
      </c>
      <c r="CL484" s="1"/>
    </row>
    <row r="485" spans="1:90" ht="18" customHeight="1">
      <c r="A485" s="1"/>
      <c r="B485" s="1"/>
      <c r="C485" s="216"/>
      <c r="D485" s="287" t="str">
        <f t="shared" si="151"/>
        <v/>
      </c>
      <c r="E485" s="449" t="str">
        <f t="shared" si="152"/>
        <v/>
      </c>
      <c r="F485" s="450"/>
      <c r="G485" s="451"/>
      <c r="H485" s="452"/>
      <c r="I485" s="453"/>
      <c r="J485" s="453"/>
      <c r="K485" s="453"/>
      <c r="L485" s="453"/>
      <c r="M485" s="454"/>
      <c r="N485" s="455"/>
      <c r="O485" s="456"/>
      <c r="P485" s="456"/>
      <c r="Q485" s="456"/>
      <c r="R485" s="456"/>
      <c r="S485" s="456"/>
      <c r="T485" s="456"/>
      <c r="U485" s="456"/>
      <c r="V485" s="456"/>
      <c r="W485" s="456"/>
      <c r="X485" s="456"/>
      <c r="Y485" s="456"/>
      <c r="Z485" s="456"/>
      <c r="AA485" s="456"/>
      <c r="AB485" s="456"/>
      <c r="AC485" s="456"/>
      <c r="AD485" s="456"/>
      <c r="AE485" s="457"/>
      <c r="AF485" s="455"/>
      <c r="AG485" s="456"/>
      <c r="AH485" s="456"/>
      <c r="AI485" s="456"/>
      <c r="AJ485" s="456"/>
      <c r="AK485" s="456"/>
      <c r="AL485" s="456"/>
      <c r="AM485" s="456"/>
      <c r="AN485" s="457"/>
      <c r="AO485" s="455"/>
      <c r="AP485" s="456"/>
      <c r="AQ485" s="456"/>
      <c r="AR485" s="456"/>
      <c r="AS485" s="456"/>
      <c r="AT485" s="456"/>
      <c r="AU485" s="456"/>
      <c r="AV485" s="456"/>
      <c r="AW485" s="456"/>
      <c r="AX485" s="456"/>
      <c r="AY485" s="456"/>
      <c r="AZ485" s="456"/>
      <c r="BA485" s="456"/>
      <c r="BB485" s="456"/>
      <c r="BC485" s="456"/>
      <c r="BD485" s="456"/>
      <c r="BE485" s="456"/>
      <c r="BF485" s="456"/>
      <c r="BG485" s="457"/>
      <c r="BH485" s="458"/>
      <c r="BI485" s="459"/>
      <c r="BJ485" s="459"/>
      <c r="BK485" s="459"/>
      <c r="BL485" s="459"/>
      <c r="BM485" s="460"/>
      <c r="BN485" s="216"/>
      <c r="BO485" s="216"/>
      <c r="BP485" s="1"/>
      <c r="BQ485" s="120">
        <f>IF($F$3="","",IF(N485=$F$3,COUNTIF(BQ$23:BQ484,"&gt;0")+1,0))</f>
        <v>0</v>
      </c>
      <c r="BR485" s="1"/>
      <c r="BS485" s="20" t="str">
        <f>IF($N485="","",IF(VLOOKUP(VLOOKUP($N485,IMPOSTAZIONI!$E$6:$I$13,5,FALSE),IMPOSTAZIONI!$B$25:$N$32,3,FALSE)=0,"",VLOOKUP(VLOOKUP($N485,IMPOSTAZIONI!$E$6:$I$13,5,FALSE),IMPOSTAZIONI!$B$25:$N$32,3,FALSE)))</f>
        <v/>
      </c>
      <c r="BT485" s="20" t="str">
        <f>IF($N485="","",IF(VLOOKUP(VLOOKUP($N485,IMPOSTAZIONI!$E$6:$I$13,5,FALSE),IMPOSTAZIONI!$B$25:$N$32,6,FALSE)=0,"",VLOOKUP(VLOOKUP($N485,IMPOSTAZIONI!$E$6:$I$13,5,FALSE),IMPOSTAZIONI!$B$25:$N$32,6,FALSE)))</f>
        <v/>
      </c>
      <c r="BU485" s="20" t="str">
        <f>IF($N485="","",IF(VLOOKUP(VLOOKUP($N485,IMPOSTAZIONI!$E$6:$I$13,5,FALSE),IMPOSTAZIONI!$B$25:$N$32,9,FALSE)=0,"",VLOOKUP(VLOOKUP($N485,IMPOSTAZIONI!$E$6:$I$13,5,FALSE),IMPOSTAZIONI!$B$25:$N$32,9,FALSE)))</f>
        <v/>
      </c>
      <c r="BV485" s="20" t="str">
        <f>IF($N485="","",IF(VLOOKUP(VLOOKUP($N485,IMPOSTAZIONI!$E$6:$I$13,5,FALSE),IMPOSTAZIONI!$B$25:$N$32,12,FALSE)=0,"",VLOOKUP(VLOOKUP($N485,IMPOSTAZIONI!$E$6:$I$13,5,FALSE),IMPOSTAZIONI!$B$25:$N$32,12,FALSE)))</f>
        <v/>
      </c>
      <c r="BW485" s="221" t="str">
        <f t="shared" si="153"/>
        <v/>
      </c>
      <c r="BX485" s="221" t="str">
        <f t="shared" si="160"/>
        <v/>
      </c>
      <c r="BY485" s="221">
        <f t="shared" si="161"/>
        <v>0</v>
      </c>
      <c r="BZ485" s="231">
        <f t="shared" si="162"/>
        <v>0</v>
      </c>
      <c r="CA485" s="246">
        <f t="shared" si="163"/>
        <v>0</v>
      </c>
      <c r="CB485" s="246">
        <f t="shared" si="154"/>
        <v>0</v>
      </c>
      <c r="CC485" s="246" t="str">
        <f t="shared" si="155"/>
        <v/>
      </c>
      <c r="CD485" s="246">
        <f t="shared" si="164"/>
        <v>5</v>
      </c>
      <c r="CE485" s="246">
        <f t="shared" si="156"/>
        <v>0</v>
      </c>
      <c r="CF485" s="276">
        <f t="shared" si="165"/>
        <v>0</v>
      </c>
      <c r="CG485" s="277">
        <f t="shared" si="165"/>
        <v>0</v>
      </c>
      <c r="CH485" s="277">
        <f t="shared" si="165"/>
        <v>0</v>
      </c>
      <c r="CI485" s="278">
        <f t="shared" si="165"/>
        <v>0</v>
      </c>
      <c r="CJ485" s="280">
        <f t="shared" si="157"/>
        <v>0</v>
      </c>
      <c r="CK485" s="232">
        <f t="shared" si="159"/>
        <v>0</v>
      </c>
      <c r="CL485" s="1"/>
    </row>
    <row r="486" spans="1:90" ht="18" customHeight="1">
      <c r="A486" s="1"/>
      <c r="B486" s="1"/>
      <c r="C486" s="216"/>
      <c r="D486" s="287" t="str">
        <f t="shared" si="151"/>
        <v/>
      </c>
      <c r="E486" s="449" t="str">
        <f t="shared" si="152"/>
        <v/>
      </c>
      <c r="F486" s="450"/>
      <c r="G486" s="451"/>
      <c r="H486" s="452"/>
      <c r="I486" s="453"/>
      <c r="J486" s="453"/>
      <c r="K486" s="453"/>
      <c r="L486" s="453"/>
      <c r="M486" s="454"/>
      <c r="N486" s="455"/>
      <c r="O486" s="456"/>
      <c r="P486" s="456"/>
      <c r="Q486" s="456"/>
      <c r="R486" s="456"/>
      <c r="S486" s="456"/>
      <c r="T486" s="456"/>
      <c r="U486" s="456"/>
      <c r="V486" s="456"/>
      <c r="W486" s="456"/>
      <c r="X486" s="456"/>
      <c r="Y486" s="456"/>
      <c r="Z486" s="456"/>
      <c r="AA486" s="456"/>
      <c r="AB486" s="456"/>
      <c r="AC486" s="456"/>
      <c r="AD486" s="456"/>
      <c r="AE486" s="457"/>
      <c r="AF486" s="455"/>
      <c r="AG486" s="456"/>
      <c r="AH486" s="456"/>
      <c r="AI486" s="456"/>
      <c r="AJ486" s="456"/>
      <c r="AK486" s="456"/>
      <c r="AL486" s="456"/>
      <c r="AM486" s="456"/>
      <c r="AN486" s="457"/>
      <c r="AO486" s="455"/>
      <c r="AP486" s="456"/>
      <c r="AQ486" s="456"/>
      <c r="AR486" s="456"/>
      <c r="AS486" s="456"/>
      <c r="AT486" s="456"/>
      <c r="AU486" s="456"/>
      <c r="AV486" s="456"/>
      <c r="AW486" s="456"/>
      <c r="AX486" s="456"/>
      <c r="AY486" s="456"/>
      <c r="AZ486" s="456"/>
      <c r="BA486" s="456"/>
      <c r="BB486" s="456"/>
      <c r="BC486" s="456"/>
      <c r="BD486" s="456"/>
      <c r="BE486" s="456"/>
      <c r="BF486" s="456"/>
      <c r="BG486" s="457"/>
      <c r="BH486" s="458"/>
      <c r="BI486" s="459"/>
      <c r="BJ486" s="459"/>
      <c r="BK486" s="459"/>
      <c r="BL486" s="459"/>
      <c r="BM486" s="460"/>
      <c r="BN486" s="216"/>
      <c r="BO486" s="216"/>
      <c r="BP486" s="1"/>
      <c r="BQ486" s="120">
        <f>IF($F$3="","",IF(N486=$F$3,COUNTIF(BQ$23:BQ485,"&gt;0")+1,0))</f>
        <v>0</v>
      </c>
      <c r="BR486" s="1"/>
      <c r="BS486" s="20" t="str">
        <f>IF($N486="","",IF(VLOOKUP(VLOOKUP($N486,IMPOSTAZIONI!$E$6:$I$13,5,FALSE),IMPOSTAZIONI!$B$25:$N$32,3,FALSE)=0,"",VLOOKUP(VLOOKUP($N486,IMPOSTAZIONI!$E$6:$I$13,5,FALSE),IMPOSTAZIONI!$B$25:$N$32,3,FALSE)))</f>
        <v/>
      </c>
      <c r="BT486" s="20" t="str">
        <f>IF($N486="","",IF(VLOOKUP(VLOOKUP($N486,IMPOSTAZIONI!$E$6:$I$13,5,FALSE),IMPOSTAZIONI!$B$25:$N$32,6,FALSE)=0,"",VLOOKUP(VLOOKUP($N486,IMPOSTAZIONI!$E$6:$I$13,5,FALSE),IMPOSTAZIONI!$B$25:$N$32,6,FALSE)))</f>
        <v/>
      </c>
      <c r="BU486" s="20" t="str">
        <f>IF($N486="","",IF(VLOOKUP(VLOOKUP($N486,IMPOSTAZIONI!$E$6:$I$13,5,FALSE),IMPOSTAZIONI!$B$25:$N$32,9,FALSE)=0,"",VLOOKUP(VLOOKUP($N486,IMPOSTAZIONI!$E$6:$I$13,5,FALSE),IMPOSTAZIONI!$B$25:$N$32,9,FALSE)))</f>
        <v/>
      </c>
      <c r="BV486" s="20" t="str">
        <f>IF($N486="","",IF(VLOOKUP(VLOOKUP($N486,IMPOSTAZIONI!$E$6:$I$13,5,FALSE),IMPOSTAZIONI!$B$25:$N$32,12,FALSE)=0,"",VLOOKUP(VLOOKUP($N486,IMPOSTAZIONI!$E$6:$I$13,5,FALSE),IMPOSTAZIONI!$B$25:$N$32,12,FALSE)))</f>
        <v/>
      </c>
      <c r="BW486" s="221" t="str">
        <f t="shared" si="153"/>
        <v/>
      </c>
      <c r="BX486" s="221" t="str">
        <f t="shared" si="160"/>
        <v/>
      </c>
      <c r="BY486" s="221">
        <f t="shared" si="161"/>
        <v>0</v>
      </c>
      <c r="BZ486" s="231">
        <f t="shared" si="162"/>
        <v>0</v>
      </c>
      <c r="CA486" s="246">
        <f t="shared" si="163"/>
        <v>0</v>
      </c>
      <c r="CB486" s="246">
        <f t="shared" si="154"/>
        <v>0</v>
      </c>
      <c r="CC486" s="246" t="str">
        <f t="shared" si="155"/>
        <v/>
      </c>
      <c r="CD486" s="246">
        <f t="shared" si="164"/>
        <v>5</v>
      </c>
      <c r="CE486" s="246">
        <f t="shared" si="156"/>
        <v>0</v>
      </c>
      <c r="CF486" s="276">
        <f t="shared" si="165"/>
        <v>0</v>
      </c>
      <c r="CG486" s="277">
        <f t="shared" si="165"/>
        <v>0</v>
      </c>
      <c r="CH486" s="277">
        <f t="shared" si="165"/>
        <v>0</v>
      </c>
      <c r="CI486" s="278">
        <f t="shared" si="165"/>
        <v>0</v>
      </c>
      <c r="CJ486" s="280">
        <f t="shared" si="157"/>
        <v>0</v>
      </c>
      <c r="CK486" s="232">
        <f t="shared" si="159"/>
        <v>0</v>
      </c>
      <c r="CL486" s="1"/>
    </row>
    <row r="487" spans="1:90" ht="18" customHeight="1">
      <c r="A487" s="1"/>
      <c r="B487" s="1"/>
      <c r="C487" s="216"/>
      <c r="D487" s="287" t="str">
        <f t="shared" si="151"/>
        <v/>
      </c>
      <c r="E487" s="449" t="str">
        <f t="shared" si="152"/>
        <v/>
      </c>
      <c r="F487" s="450"/>
      <c r="G487" s="451"/>
      <c r="H487" s="452"/>
      <c r="I487" s="453"/>
      <c r="J487" s="453"/>
      <c r="K487" s="453"/>
      <c r="L487" s="453"/>
      <c r="M487" s="454"/>
      <c r="N487" s="455"/>
      <c r="O487" s="456"/>
      <c r="P487" s="456"/>
      <c r="Q487" s="456"/>
      <c r="R487" s="456"/>
      <c r="S487" s="456"/>
      <c r="T487" s="456"/>
      <c r="U487" s="456"/>
      <c r="V487" s="456"/>
      <c r="W487" s="456"/>
      <c r="X487" s="456"/>
      <c r="Y487" s="456"/>
      <c r="Z487" s="456"/>
      <c r="AA487" s="456"/>
      <c r="AB487" s="456"/>
      <c r="AC487" s="456"/>
      <c r="AD487" s="456"/>
      <c r="AE487" s="457"/>
      <c r="AF487" s="455"/>
      <c r="AG487" s="456"/>
      <c r="AH487" s="456"/>
      <c r="AI487" s="456"/>
      <c r="AJ487" s="456"/>
      <c r="AK487" s="456"/>
      <c r="AL487" s="456"/>
      <c r="AM487" s="456"/>
      <c r="AN487" s="457"/>
      <c r="AO487" s="455"/>
      <c r="AP487" s="456"/>
      <c r="AQ487" s="456"/>
      <c r="AR487" s="456"/>
      <c r="AS487" s="456"/>
      <c r="AT487" s="456"/>
      <c r="AU487" s="456"/>
      <c r="AV487" s="456"/>
      <c r="AW487" s="456"/>
      <c r="AX487" s="456"/>
      <c r="AY487" s="456"/>
      <c r="AZ487" s="456"/>
      <c r="BA487" s="456"/>
      <c r="BB487" s="456"/>
      <c r="BC487" s="456"/>
      <c r="BD487" s="456"/>
      <c r="BE487" s="456"/>
      <c r="BF487" s="456"/>
      <c r="BG487" s="457"/>
      <c r="BH487" s="458"/>
      <c r="BI487" s="459"/>
      <c r="BJ487" s="459"/>
      <c r="BK487" s="459"/>
      <c r="BL487" s="459"/>
      <c r="BM487" s="460"/>
      <c r="BN487" s="216"/>
      <c r="BO487" s="216"/>
      <c r="BP487" s="1"/>
      <c r="BQ487" s="120">
        <f>IF($F$3="","",IF(N487=$F$3,COUNTIF(BQ$23:BQ486,"&gt;0")+1,0))</f>
        <v>0</v>
      </c>
      <c r="BR487" s="1"/>
      <c r="BS487" s="20" t="str">
        <f>IF($N487="","",IF(VLOOKUP(VLOOKUP($N487,IMPOSTAZIONI!$E$6:$I$13,5,FALSE),IMPOSTAZIONI!$B$25:$N$32,3,FALSE)=0,"",VLOOKUP(VLOOKUP($N487,IMPOSTAZIONI!$E$6:$I$13,5,FALSE),IMPOSTAZIONI!$B$25:$N$32,3,FALSE)))</f>
        <v/>
      </c>
      <c r="BT487" s="20" t="str">
        <f>IF($N487="","",IF(VLOOKUP(VLOOKUP($N487,IMPOSTAZIONI!$E$6:$I$13,5,FALSE),IMPOSTAZIONI!$B$25:$N$32,6,FALSE)=0,"",VLOOKUP(VLOOKUP($N487,IMPOSTAZIONI!$E$6:$I$13,5,FALSE),IMPOSTAZIONI!$B$25:$N$32,6,FALSE)))</f>
        <v/>
      </c>
      <c r="BU487" s="20" t="str">
        <f>IF($N487="","",IF(VLOOKUP(VLOOKUP($N487,IMPOSTAZIONI!$E$6:$I$13,5,FALSE),IMPOSTAZIONI!$B$25:$N$32,9,FALSE)=0,"",VLOOKUP(VLOOKUP($N487,IMPOSTAZIONI!$E$6:$I$13,5,FALSE),IMPOSTAZIONI!$B$25:$N$32,9,FALSE)))</f>
        <v/>
      </c>
      <c r="BV487" s="20" t="str">
        <f>IF($N487="","",IF(VLOOKUP(VLOOKUP($N487,IMPOSTAZIONI!$E$6:$I$13,5,FALSE),IMPOSTAZIONI!$B$25:$N$32,12,FALSE)=0,"",VLOOKUP(VLOOKUP($N487,IMPOSTAZIONI!$E$6:$I$13,5,FALSE),IMPOSTAZIONI!$B$25:$N$32,12,FALSE)))</f>
        <v/>
      </c>
      <c r="BW487" s="221" t="str">
        <f t="shared" si="153"/>
        <v/>
      </c>
      <c r="BX487" s="221" t="str">
        <f t="shared" si="160"/>
        <v/>
      </c>
      <c r="BY487" s="221">
        <f t="shared" si="161"/>
        <v>0</v>
      </c>
      <c r="BZ487" s="231">
        <f t="shared" si="162"/>
        <v>0</v>
      </c>
      <c r="CA487" s="246">
        <f t="shared" si="163"/>
        <v>0</v>
      </c>
      <c r="CB487" s="246">
        <f t="shared" si="154"/>
        <v>0</v>
      </c>
      <c r="CC487" s="246" t="str">
        <f t="shared" si="155"/>
        <v/>
      </c>
      <c r="CD487" s="246">
        <f t="shared" si="164"/>
        <v>5</v>
      </c>
      <c r="CE487" s="246">
        <f t="shared" si="156"/>
        <v>0</v>
      </c>
      <c r="CF487" s="276">
        <f t="shared" si="165"/>
        <v>0</v>
      </c>
      <c r="CG487" s="277">
        <f t="shared" si="165"/>
        <v>0</v>
      </c>
      <c r="CH487" s="277">
        <f t="shared" si="165"/>
        <v>0</v>
      </c>
      <c r="CI487" s="278">
        <f t="shared" si="165"/>
        <v>0</v>
      </c>
      <c r="CJ487" s="280">
        <f t="shared" si="157"/>
        <v>0</v>
      </c>
      <c r="CK487" s="232">
        <f t="shared" si="159"/>
        <v>0</v>
      </c>
      <c r="CL487" s="1"/>
    </row>
    <row r="488" spans="1:90" ht="18" customHeight="1">
      <c r="A488" s="1"/>
      <c r="B488" s="1"/>
      <c r="C488" s="216"/>
      <c r="D488" s="287" t="str">
        <f t="shared" si="151"/>
        <v/>
      </c>
      <c r="E488" s="449" t="str">
        <f t="shared" si="152"/>
        <v/>
      </c>
      <c r="F488" s="450"/>
      <c r="G488" s="451"/>
      <c r="H488" s="452"/>
      <c r="I488" s="453"/>
      <c r="J488" s="453"/>
      <c r="K488" s="453"/>
      <c r="L488" s="453"/>
      <c r="M488" s="454"/>
      <c r="N488" s="455"/>
      <c r="O488" s="456"/>
      <c r="P488" s="456"/>
      <c r="Q488" s="456"/>
      <c r="R488" s="456"/>
      <c r="S488" s="456"/>
      <c r="T488" s="456"/>
      <c r="U488" s="456"/>
      <c r="V488" s="456"/>
      <c r="W488" s="456"/>
      <c r="X488" s="456"/>
      <c r="Y488" s="456"/>
      <c r="Z488" s="456"/>
      <c r="AA488" s="456"/>
      <c r="AB488" s="456"/>
      <c r="AC488" s="456"/>
      <c r="AD488" s="456"/>
      <c r="AE488" s="457"/>
      <c r="AF488" s="455"/>
      <c r="AG488" s="456"/>
      <c r="AH488" s="456"/>
      <c r="AI488" s="456"/>
      <c r="AJ488" s="456"/>
      <c r="AK488" s="456"/>
      <c r="AL488" s="456"/>
      <c r="AM488" s="456"/>
      <c r="AN488" s="457"/>
      <c r="AO488" s="455"/>
      <c r="AP488" s="456"/>
      <c r="AQ488" s="456"/>
      <c r="AR488" s="456"/>
      <c r="AS488" s="456"/>
      <c r="AT488" s="456"/>
      <c r="AU488" s="456"/>
      <c r="AV488" s="456"/>
      <c r="AW488" s="456"/>
      <c r="AX488" s="456"/>
      <c r="AY488" s="456"/>
      <c r="AZ488" s="456"/>
      <c r="BA488" s="456"/>
      <c r="BB488" s="456"/>
      <c r="BC488" s="456"/>
      <c r="BD488" s="456"/>
      <c r="BE488" s="456"/>
      <c r="BF488" s="456"/>
      <c r="BG488" s="457"/>
      <c r="BH488" s="458"/>
      <c r="BI488" s="459"/>
      <c r="BJ488" s="459"/>
      <c r="BK488" s="459"/>
      <c r="BL488" s="459"/>
      <c r="BM488" s="460"/>
      <c r="BN488" s="216"/>
      <c r="BO488" s="216"/>
      <c r="BP488" s="1"/>
      <c r="BQ488" s="120">
        <f>IF($F$3="","",IF(N488=$F$3,COUNTIF(BQ$23:BQ487,"&gt;0")+1,0))</f>
        <v>0</v>
      </c>
      <c r="BR488" s="1"/>
      <c r="BS488" s="20" t="str">
        <f>IF($N488="","",IF(VLOOKUP(VLOOKUP($N488,IMPOSTAZIONI!$E$6:$I$13,5,FALSE),IMPOSTAZIONI!$B$25:$N$32,3,FALSE)=0,"",VLOOKUP(VLOOKUP($N488,IMPOSTAZIONI!$E$6:$I$13,5,FALSE),IMPOSTAZIONI!$B$25:$N$32,3,FALSE)))</f>
        <v/>
      </c>
      <c r="BT488" s="20" t="str">
        <f>IF($N488="","",IF(VLOOKUP(VLOOKUP($N488,IMPOSTAZIONI!$E$6:$I$13,5,FALSE),IMPOSTAZIONI!$B$25:$N$32,6,FALSE)=0,"",VLOOKUP(VLOOKUP($N488,IMPOSTAZIONI!$E$6:$I$13,5,FALSE),IMPOSTAZIONI!$B$25:$N$32,6,FALSE)))</f>
        <v/>
      </c>
      <c r="BU488" s="20" t="str">
        <f>IF($N488="","",IF(VLOOKUP(VLOOKUP($N488,IMPOSTAZIONI!$E$6:$I$13,5,FALSE),IMPOSTAZIONI!$B$25:$N$32,9,FALSE)=0,"",VLOOKUP(VLOOKUP($N488,IMPOSTAZIONI!$E$6:$I$13,5,FALSE),IMPOSTAZIONI!$B$25:$N$32,9,FALSE)))</f>
        <v/>
      </c>
      <c r="BV488" s="20" t="str">
        <f>IF($N488="","",IF(VLOOKUP(VLOOKUP($N488,IMPOSTAZIONI!$E$6:$I$13,5,FALSE),IMPOSTAZIONI!$B$25:$N$32,12,FALSE)=0,"",VLOOKUP(VLOOKUP($N488,IMPOSTAZIONI!$E$6:$I$13,5,FALSE),IMPOSTAZIONI!$B$25:$N$32,12,FALSE)))</f>
        <v/>
      </c>
      <c r="BW488" s="221" t="str">
        <f t="shared" si="153"/>
        <v/>
      </c>
      <c r="BX488" s="221" t="str">
        <f t="shared" si="160"/>
        <v/>
      </c>
      <c r="BY488" s="221">
        <f t="shared" si="161"/>
        <v>0</v>
      </c>
      <c r="BZ488" s="231">
        <f t="shared" si="162"/>
        <v>0</v>
      </c>
      <c r="CA488" s="246">
        <f t="shared" si="163"/>
        <v>0</v>
      </c>
      <c r="CB488" s="246">
        <f t="shared" si="154"/>
        <v>0</v>
      </c>
      <c r="CC488" s="246" t="str">
        <f t="shared" si="155"/>
        <v/>
      </c>
      <c r="CD488" s="246">
        <f t="shared" si="164"/>
        <v>5</v>
      </c>
      <c r="CE488" s="246">
        <f t="shared" si="156"/>
        <v>0</v>
      </c>
      <c r="CF488" s="276">
        <f t="shared" si="165"/>
        <v>0</v>
      </c>
      <c r="CG488" s="277">
        <f t="shared" si="165"/>
        <v>0</v>
      </c>
      <c r="CH488" s="277">
        <f t="shared" si="165"/>
        <v>0</v>
      </c>
      <c r="CI488" s="278">
        <f t="shared" si="165"/>
        <v>0</v>
      </c>
      <c r="CJ488" s="280">
        <f t="shared" si="157"/>
        <v>0</v>
      </c>
      <c r="CK488" s="232">
        <f t="shared" si="159"/>
        <v>0</v>
      </c>
      <c r="CL488" s="1"/>
    </row>
    <row r="489" spans="1:90" ht="18" customHeight="1">
      <c r="A489" s="1"/>
      <c r="B489" s="1"/>
      <c r="C489" s="216"/>
      <c r="D489" s="287" t="str">
        <f t="shared" si="151"/>
        <v/>
      </c>
      <c r="E489" s="449" t="str">
        <f t="shared" si="152"/>
        <v/>
      </c>
      <c r="F489" s="450"/>
      <c r="G489" s="451"/>
      <c r="H489" s="452"/>
      <c r="I489" s="453"/>
      <c r="J489" s="453"/>
      <c r="K489" s="453"/>
      <c r="L489" s="453"/>
      <c r="M489" s="454"/>
      <c r="N489" s="455"/>
      <c r="O489" s="456"/>
      <c r="P489" s="456"/>
      <c r="Q489" s="456"/>
      <c r="R489" s="456"/>
      <c r="S489" s="456"/>
      <c r="T489" s="456"/>
      <c r="U489" s="456"/>
      <c r="V489" s="456"/>
      <c r="W489" s="456"/>
      <c r="X489" s="456"/>
      <c r="Y489" s="456"/>
      <c r="Z489" s="456"/>
      <c r="AA489" s="456"/>
      <c r="AB489" s="456"/>
      <c r="AC489" s="456"/>
      <c r="AD489" s="456"/>
      <c r="AE489" s="457"/>
      <c r="AF489" s="455"/>
      <c r="AG489" s="456"/>
      <c r="AH489" s="456"/>
      <c r="AI489" s="456"/>
      <c r="AJ489" s="456"/>
      <c r="AK489" s="456"/>
      <c r="AL489" s="456"/>
      <c r="AM489" s="456"/>
      <c r="AN489" s="457"/>
      <c r="AO489" s="455"/>
      <c r="AP489" s="456"/>
      <c r="AQ489" s="456"/>
      <c r="AR489" s="456"/>
      <c r="AS489" s="456"/>
      <c r="AT489" s="456"/>
      <c r="AU489" s="456"/>
      <c r="AV489" s="456"/>
      <c r="AW489" s="456"/>
      <c r="AX489" s="456"/>
      <c r="AY489" s="456"/>
      <c r="AZ489" s="456"/>
      <c r="BA489" s="456"/>
      <c r="BB489" s="456"/>
      <c r="BC489" s="456"/>
      <c r="BD489" s="456"/>
      <c r="BE489" s="456"/>
      <c r="BF489" s="456"/>
      <c r="BG489" s="457"/>
      <c r="BH489" s="458"/>
      <c r="BI489" s="459"/>
      <c r="BJ489" s="459"/>
      <c r="BK489" s="459"/>
      <c r="BL489" s="459"/>
      <c r="BM489" s="460"/>
      <c r="BN489" s="216"/>
      <c r="BO489" s="216"/>
      <c r="BP489" s="1"/>
      <c r="BQ489" s="120">
        <f>IF($F$3="","",IF(N489=$F$3,COUNTIF(BQ$23:BQ488,"&gt;0")+1,0))</f>
        <v>0</v>
      </c>
      <c r="BR489" s="1"/>
      <c r="BS489" s="20" t="str">
        <f>IF($N489="","",IF(VLOOKUP(VLOOKUP($N489,IMPOSTAZIONI!$E$6:$I$13,5,FALSE),IMPOSTAZIONI!$B$25:$N$32,3,FALSE)=0,"",VLOOKUP(VLOOKUP($N489,IMPOSTAZIONI!$E$6:$I$13,5,FALSE),IMPOSTAZIONI!$B$25:$N$32,3,FALSE)))</f>
        <v/>
      </c>
      <c r="BT489" s="20" t="str">
        <f>IF($N489="","",IF(VLOOKUP(VLOOKUP($N489,IMPOSTAZIONI!$E$6:$I$13,5,FALSE),IMPOSTAZIONI!$B$25:$N$32,6,FALSE)=0,"",VLOOKUP(VLOOKUP($N489,IMPOSTAZIONI!$E$6:$I$13,5,FALSE),IMPOSTAZIONI!$B$25:$N$32,6,FALSE)))</f>
        <v/>
      </c>
      <c r="BU489" s="20" t="str">
        <f>IF($N489="","",IF(VLOOKUP(VLOOKUP($N489,IMPOSTAZIONI!$E$6:$I$13,5,FALSE),IMPOSTAZIONI!$B$25:$N$32,9,FALSE)=0,"",VLOOKUP(VLOOKUP($N489,IMPOSTAZIONI!$E$6:$I$13,5,FALSE),IMPOSTAZIONI!$B$25:$N$32,9,FALSE)))</f>
        <v/>
      </c>
      <c r="BV489" s="20" t="str">
        <f>IF($N489="","",IF(VLOOKUP(VLOOKUP($N489,IMPOSTAZIONI!$E$6:$I$13,5,FALSE),IMPOSTAZIONI!$B$25:$N$32,12,FALSE)=0,"",VLOOKUP(VLOOKUP($N489,IMPOSTAZIONI!$E$6:$I$13,5,FALSE),IMPOSTAZIONI!$B$25:$N$32,12,FALSE)))</f>
        <v/>
      </c>
      <c r="BW489" s="221" t="str">
        <f t="shared" si="153"/>
        <v/>
      </c>
      <c r="BX489" s="221" t="str">
        <f t="shared" si="160"/>
        <v/>
      </c>
      <c r="BY489" s="221">
        <f t="shared" si="161"/>
        <v>0</v>
      </c>
      <c r="BZ489" s="231">
        <f t="shared" si="162"/>
        <v>0</v>
      </c>
      <c r="CA489" s="246">
        <f t="shared" si="163"/>
        <v>0</v>
      </c>
      <c r="CB489" s="246">
        <f t="shared" si="154"/>
        <v>0</v>
      </c>
      <c r="CC489" s="246" t="str">
        <f t="shared" si="155"/>
        <v/>
      </c>
      <c r="CD489" s="246">
        <f t="shared" si="164"/>
        <v>5</v>
      </c>
      <c r="CE489" s="246">
        <f t="shared" si="156"/>
        <v>0</v>
      </c>
      <c r="CF489" s="276">
        <f t="shared" si="165"/>
        <v>0</v>
      </c>
      <c r="CG489" s="277">
        <f t="shared" si="165"/>
        <v>0</v>
      </c>
      <c r="CH489" s="277">
        <f t="shared" si="165"/>
        <v>0</v>
      </c>
      <c r="CI489" s="278">
        <f t="shared" si="165"/>
        <v>0</v>
      </c>
      <c r="CJ489" s="280">
        <f t="shared" si="157"/>
        <v>0</v>
      </c>
      <c r="CK489" s="232">
        <f t="shared" si="159"/>
        <v>0</v>
      </c>
      <c r="CL489" s="1"/>
    </row>
    <row r="490" spans="1:90" ht="18" customHeight="1">
      <c r="A490" s="1"/>
      <c r="B490" s="1"/>
      <c r="C490" s="216"/>
      <c r="D490" s="287" t="str">
        <f t="shared" si="151"/>
        <v/>
      </c>
      <c r="E490" s="449" t="str">
        <f t="shared" si="152"/>
        <v/>
      </c>
      <c r="F490" s="450"/>
      <c r="G490" s="451"/>
      <c r="H490" s="452"/>
      <c r="I490" s="453"/>
      <c r="J490" s="453"/>
      <c r="K490" s="453"/>
      <c r="L490" s="453"/>
      <c r="M490" s="454"/>
      <c r="N490" s="455"/>
      <c r="O490" s="456"/>
      <c r="P490" s="456"/>
      <c r="Q490" s="456"/>
      <c r="R490" s="456"/>
      <c r="S490" s="456"/>
      <c r="T490" s="456"/>
      <c r="U490" s="456"/>
      <c r="V490" s="456"/>
      <c r="W490" s="456"/>
      <c r="X490" s="456"/>
      <c r="Y490" s="456"/>
      <c r="Z490" s="456"/>
      <c r="AA490" s="456"/>
      <c r="AB490" s="456"/>
      <c r="AC490" s="456"/>
      <c r="AD490" s="456"/>
      <c r="AE490" s="457"/>
      <c r="AF490" s="455"/>
      <c r="AG490" s="456"/>
      <c r="AH490" s="456"/>
      <c r="AI490" s="456"/>
      <c r="AJ490" s="456"/>
      <c r="AK490" s="456"/>
      <c r="AL490" s="456"/>
      <c r="AM490" s="456"/>
      <c r="AN490" s="457"/>
      <c r="AO490" s="455"/>
      <c r="AP490" s="456"/>
      <c r="AQ490" s="456"/>
      <c r="AR490" s="456"/>
      <c r="AS490" s="456"/>
      <c r="AT490" s="456"/>
      <c r="AU490" s="456"/>
      <c r="AV490" s="456"/>
      <c r="AW490" s="456"/>
      <c r="AX490" s="456"/>
      <c r="AY490" s="456"/>
      <c r="AZ490" s="456"/>
      <c r="BA490" s="456"/>
      <c r="BB490" s="456"/>
      <c r="BC490" s="456"/>
      <c r="BD490" s="456"/>
      <c r="BE490" s="456"/>
      <c r="BF490" s="456"/>
      <c r="BG490" s="457"/>
      <c r="BH490" s="458"/>
      <c r="BI490" s="459"/>
      <c r="BJ490" s="459"/>
      <c r="BK490" s="459"/>
      <c r="BL490" s="459"/>
      <c r="BM490" s="460"/>
      <c r="BN490" s="216"/>
      <c r="BO490" s="216"/>
      <c r="BP490" s="1"/>
      <c r="BQ490" s="120">
        <f>IF($F$3="","",IF(N490=$F$3,COUNTIF(BQ$23:BQ489,"&gt;0")+1,0))</f>
        <v>0</v>
      </c>
      <c r="BR490" s="1"/>
      <c r="BS490" s="20" t="str">
        <f>IF($N490="","",IF(VLOOKUP(VLOOKUP($N490,IMPOSTAZIONI!$E$6:$I$13,5,FALSE),IMPOSTAZIONI!$B$25:$N$32,3,FALSE)=0,"",VLOOKUP(VLOOKUP($N490,IMPOSTAZIONI!$E$6:$I$13,5,FALSE),IMPOSTAZIONI!$B$25:$N$32,3,FALSE)))</f>
        <v/>
      </c>
      <c r="BT490" s="20" t="str">
        <f>IF($N490="","",IF(VLOOKUP(VLOOKUP($N490,IMPOSTAZIONI!$E$6:$I$13,5,FALSE),IMPOSTAZIONI!$B$25:$N$32,6,FALSE)=0,"",VLOOKUP(VLOOKUP($N490,IMPOSTAZIONI!$E$6:$I$13,5,FALSE),IMPOSTAZIONI!$B$25:$N$32,6,FALSE)))</f>
        <v/>
      </c>
      <c r="BU490" s="20" t="str">
        <f>IF($N490="","",IF(VLOOKUP(VLOOKUP($N490,IMPOSTAZIONI!$E$6:$I$13,5,FALSE),IMPOSTAZIONI!$B$25:$N$32,9,FALSE)=0,"",VLOOKUP(VLOOKUP($N490,IMPOSTAZIONI!$E$6:$I$13,5,FALSE),IMPOSTAZIONI!$B$25:$N$32,9,FALSE)))</f>
        <v/>
      </c>
      <c r="BV490" s="20" t="str">
        <f>IF($N490="","",IF(VLOOKUP(VLOOKUP($N490,IMPOSTAZIONI!$E$6:$I$13,5,FALSE),IMPOSTAZIONI!$B$25:$N$32,12,FALSE)=0,"",VLOOKUP(VLOOKUP($N490,IMPOSTAZIONI!$E$6:$I$13,5,FALSE),IMPOSTAZIONI!$B$25:$N$32,12,FALSE)))</f>
        <v/>
      </c>
      <c r="BW490" s="221" t="str">
        <f t="shared" si="153"/>
        <v/>
      </c>
      <c r="BX490" s="221" t="str">
        <f t="shared" si="160"/>
        <v/>
      </c>
      <c r="BY490" s="221">
        <f t="shared" si="161"/>
        <v>0</v>
      </c>
      <c r="BZ490" s="231">
        <f t="shared" si="162"/>
        <v>0</v>
      </c>
      <c r="CA490" s="246">
        <f t="shared" si="163"/>
        <v>0</v>
      </c>
      <c r="CB490" s="246">
        <f t="shared" si="154"/>
        <v>0</v>
      </c>
      <c r="CC490" s="246" t="str">
        <f t="shared" si="155"/>
        <v/>
      </c>
      <c r="CD490" s="246">
        <f t="shared" si="164"/>
        <v>5</v>
      </c>
      <c r="CE490" s="246">
        <f t="shared" si="156"/>
        <v>0</v>
      </c>
      <c r="CF490" s="276">
        <f t="shared" si="165"/>
        <v>0</v>
      </c>
      <c r="CG490" s="277">
        <f t="shared" si="165"/>
        <v>0</v>
      </c>
      <c r="CH490" s="277">
        <f t="shared" si="165"/>
        <v>0</v>
      </c>
      <c r="CI490" s="278">
        <f t="shared" si="165"/>
        <v>0</v>
      </c>
      <c r="CJ490" s="280">
        <f t="shared" si="157"/>
        <v>0</v>
      </c>
      <c r="CK490" s="232">
        <f t="shared" si="159"/>
        <v>0</v>
      </c>
      <c r="CL490" s="1"/>
    </row>
    <row r="491" spans="1:90" ht="18" customHeight="1">
      <c r="A491" s="1"/>
      <c r="B491" s="1"/>
      <c r="C491" s="216"/>
      <c r="D491" s="287" t="str">
        <f t="shared" si="151"/>
        <v/>
      </c>
      <c r="E491" s="449" t="str">
        <f t="shared" si="152"/>
        <v/>
      </c>
      <c r="F491" s="450"/>
      <c r="G491" s="451"/>
      <c r="H491" s="452"/>
      <c r="I491" s="453"/>
      <c r="J491" s="453"/>
      <c r="K491" s="453"/>
      <c r="L491" s="453"/>
      <c r="M491" s="454"/>
      <c r="N491" s="455"/>
      <c r="O491" s="456"/>
      <c r="P491" s="456"/>
      <c r="Q491" s="456"/>
      <c r="R491" s="456"/>
      <c r="S491" s="456"/>
      <c r="T491" s="456"/>
      <c r="U491" s="456"/>
      <c r="V491" s="456"/>
      <c r="W491" s="456"/>
      <c r="X491" s="456"/>
      <c r="Y491" s="456"/>
      <c r="Z491" s="456"/>
      <c r="AA491" s="456"/>
      <c r="AB491" s="456"/>
      <c r="AC491" s="456"/>
      <c r="AD491" s="456"/>
      <c r="AE491" s="457"/>
      <c r="AF491" s="455"/>
      <c r="AG491" s="456"/>
      <c r="AH491" s="456"/>
      <c r="AI491" s="456"/>
      <c r="AJ491" s="456"/>
      <c r="AK491" s="456"/>
      <c r="AL491" s="456"/>
      <c r="AM491" s="456"/>
      <c r="AN491" s="457"/>
      <c r="AO491" s="455"/>
      <c r="AP491" s="456"/>
      <c r="AQ491" s="456"/>
      <c r="AR491" s="456"/>
      <c r="AS491" s="456"/>
      <c r="AT491" s="456"/>
      <c r="AU491" s="456"/>
      <c r="AV491" s="456"/>
      <c r="AW491" s="456"/>
      <c r="AX491" s="456"/>
      <c r="AY491" s="456"/>
      <c r="AZ491" s="456"/>
      <c r="BA491" s="456"/>
      <c r="BB491" s="456"/>
      <c r="BC491" s="456"/>
      <c r="BD491" s="456"/>
      <c r="BE491" s="456"/>
      <c r="BF491" s="456"/>
      <c r="BG491" s="457"/>
      <c r="BH491" s="458"/>
      <c r="BI491" s="459"/>
      <c r="BJ491" s="459"/>
      <c r="BK491" s="459"/>
      <c r="BL491" s="459"/>
      <c r="BM491" s="460"/>
      <c r="BN491" s="216"/>
      <c r="BO491" s="216"/>
      <c r="BP491" s="1"/>
      <c r="BQ491" s="120">
        <f>IF($F$3="","",IF(N491=$F$3,COUNTIF(BQ$23:BQ490,"&gt;0")+1,0))</f>
        <v>0</v>
      </c>
      <c r="BR491" s="1"/>
      <c r="BS491" s="20" t="str">
        <f>IF($N491="","",IF(VLOOKUP(VLOOKUP($N491,IMPOSTAZIONI!$E$6:$I$13,5,FALSE),IMPOSTAZIONI!$B$25:$N$32,3,FALSE)=0,"",VLOOKUP(VLOOKUP($N491,IMPOSTAZIONI!$E$6:$I$13,5,FALSE),IMPOSTAZIONI!$B$25:$N$32,3,FALSE)))</f>
        <v/>
      </c>
      <c r="BT491" s="20" t="str">
        <f>IF($N491="","",IF(VLOOKUP(VLOOKUP($N491,IMPOSTAZIONI!$E$6:$I$13,5,FALSE),IMPOSTAZIONI!$B$25:$N$32,6,FALSE)=0,"",VLOOKUP(VLOOKUP($N491,IMPOSTAZIONI!$E$6:$I$13,5,FALSE),IMPOSTAZIONI!$B$25:$N$32,6,FALSE)))</f>
        <v/>
      </c>
      <c r="BU491" s="20" t="str">
        <f>IF($N491="","",IF(VLOOKUP(VLOOKUP($N491,IMPOSTAZIONI!$E$6:$I$13,5,FALSE),IMPOSTAZIONI!$B$25:$N$32,9,FALSE)=0,"",VLOOKUP(VLOOKUP($N491,IMPOSTAZIONI!$E$6:$I$13,5,FALSE),IMPOSTAZIONI!$B$25:$N$32,9,FALSE)))</f>
        <v/>
      </c>
      <c r="BV491" s="20" t="str">
        <f>IF($N491="","",IF(VLOOKUP(VLOOKUP($N491,IMPOSTAZIONI!$E$6:$I$13,5,FALSE),IMPOSTAZIONI!$B$25:$N$32,12,FALSE)=0,"",VLOOKUP(VLOOKUP($N491,IMPOSTAZIONI!$E$6:$I$13,5,FALSE),IMPOSTAZIONI!$B$25:$N$32,12,FALSE)))</f>
        <v/>
      </c>
      <c r="BW491" s="221" t="str">
        <f t="shared" si="153"/>
        <v/>
      </c>
      <c r="BX491" s="221" t="str">
        <f t="shared" si="160"/>
        <v/>
      </c>
      <c r="BY491" s="221">
        <f t="shared" si="161"/>
        <v>0</v>
      </c>
      <c r="BZ491" s="231">
        <f t="shared" si="162"/>
        <v>0</v>
      </c>
      <c r="CA491" s="246">
        <f t="shared" si="163"/>
        <v>0</v>
      </c>
      <c r="CB491" s="246">
        <f t="shared" si="154"/>
        <v>0</v>
      </c>
      <c r="CC491" s="246" t="str">
        <f t="shared" si="155"/>
        <v/>
      </c>
      <c r="CD491" s="246">
        <f t="shared" si="164"/>
        <v>5</v>
      </c>
      <c r="CE491" s="246">
        <f t="shared" si="156"/>
        <v>0</v>
      </c>
      <c r="CF491" s="276">
        <f t="shared" si="165"/>
        <v>0</v>
      </c>
      <c r="CG491" s="277">
        <f t="shared" si="165"/>
        <v>0</v>
      </c>
      <c r="CH491" s="277">
        <f t="shared" si="165"/>
        <v>0</v>
      </c>
      <c r="CI491" s="278">
        <f t="shared" si="165"/>
        <v>0</v>
      </c>
      <c r="CJ491" s="280">
        <f t="shared" si="157"/>
        <v>0</v>
      </c>
      <c r="CK491" s="232">
        <f t="shared" si="159"/>
        <v>0</v>
      </c>
      <c r="CL491" s="1"/>
    </row>
    <row r="492" spans="1:90" ht="18" customHeight="1">
      <c r="A492" s="1"/>
      <c r="B492" s="1"/>
      <c r="C492" s="216"/>
      <c r="D492" s="287" t="str">
        <f t="shared" si="151"/>
        <v/>
      </c>
      <c r="E492" s="449" t="str">
        <f t="shared" si="152"/>
        <v/>
      </c>
      <c r="F492" s="450"/>
      <c r="G492" s="451"/>
      <c r="H492" s="452"/>
      <c r="I492" s="453"/>
      <c r="J492" s="453"/>
      <c r="K492" s="453"/>
      <c r="L492" s="453"/>
      <c r="M492" s="454"/>
      <c r="N492" s="455"/>
      <c r="O492" s="456"/>
      <c r="P492" s="456"/>
      <c r="Q492" s="456"/>
      <c r="R492" s="456"/>
      <c r="S492" s="456"/>
      <c r="T492" s="456"/>
      <c r="U492" s="456"/>
      <c r="V492" s="456"/>
      <c r="W492" s="456"/>
      <c r="X492" s="456"/>
      <c r="Y492" s="456"/>
      <c r="Z492" s="456"/>
      <c r="AA492" s="456"/>
      <c r="AB492" s="456"/>
      <c r="AC492" s="456"/>
      <c r="AD492" s="456"/>
      <c r="AE492" s="457"/>
      <c r="AF492" s="455"/>
      <c r="AG492" s="456"/>
      <c r="AH492" s="456"/>
      <c r="AI492" s="456"/>
      <c r="AJ492" s="456"/>
      <c r="AK492" s="456"/>
      <c r="AL492" s="456"/>
      <c r="AM492" s="456"/>
      <c r="AN492" s="457"/>
      <c r="AO492" s="455"/>
      <c r="AP492" s="456"/>
      <c r="AQ492" s="456"/>
      <c r="AR492" s="456"/>
      <c r="AS492" s="456"/>
      <c r="AT492" s="456"/>
      <c r="AU492" s="456"/>
      <c r="AV492" s="456"/>
      <c r="AW492" s="456"/>
      <c r="AX492" s="456"/>
      <c r="AY492" s="456"/>
      <c r="AZ492" s="456"/>
      <c r="BA492" s="456"/>
      <c r="BB492" s="456"/>
      <c r="BC492" s="456"/>
      <c r="BD492" s="456"/>
      <c r="BE492" s="456"/>
      <c r="BF492" s="456"/>
      <c r="BG492" s="457"/>
      <c r="BH492" s="458"/>
      <c r="BI492" s="459"/>
      <c r="BJ492" s="459"/>
      <c r="BK492" s="459"/>
      <c r="BL492" s="459"/>
      <c r="BM492" s="460"/>
      <c r="BN492" s="216"/>
      <c r="BO492" s="216"/>
      <c r="BP492" s="1"/>
      <c r="BQ492" s="120">
        <f>IF($F$3="","",IF(N492=$F$3,COUNTIF(BQ$23:BQ491,"&gt;0")+1,0))</f>
        <v>0</v>
      </c>
      <c r="BR492" s="1"/>
      <c r="BS492" s="20" t="str">
        <f>IF($N492="","",IF(VLOOKUP(VLOOKUP($N492,IMPOSTAZIONI!$E$6:$I$13,5,FALSE),IMPOSTAZIONI!$B$25:$N$32,3,FALSE)=0,"",VLOOKUP(VLOOKUP($N492,IMPOSTAZIONI!$E$6:$I$13,5,FALSE),IMPOSTAZIONI!$B$25:$N$32,3,FALSE)))</f>
        <v/>
      </c>
      <c r="BT492" s="20" t="str">
        <f>IF($N492="","",IF(VLOOKUP(VLOOKUP($N492,IMPOSTAZIONI!$E$6:$I$13,5,FALSE),IMPOSTAZIONI!$B$25:$N$32,6,FALSE)=0,"",VLOOKUP(VLOOKUP($N492,IMPOSTAZIONI!$E$6:$I$13,5,FALSE),IMPOSTAZIONI!$B$25:$N$32,6,FALSE)))</f>
        <v/>
      </c>
      <c r="BU492" s="20" t="str">
        <f>IF($N492="","",IF(VLOOKUP(VLOOKUP($N492,IMPOSTAZIONI!$E$6:$I$13,5,FALSE),IMPOSTAZIONI!$B$25:$N$32,9,FALSE)=0,"",VLOOKUP(VLOOKUP($N492,IMPOSTAZIONI!$E$6:$I$13,5,FALSE),IMPOSTAZIONI!$B$25:$N$32,9,FALSE)))</f>
        <v/>
      </c>
      <c r="BV492" s="20" t="str">
        <f>IF($N492="","",IF(VLOOKUP(VLOOKUP($N492,IMPOSTAZIONI!$E$6:$I$13,5,FALSE),IMPOSTAZIONI!$B$25:$N$32,12,FALSE)=0,"",VLOOKUP(VLOOKUP($N492,IMPOSTAZIONI!$E$6:$I$13,5,FALSE),IMPOSTAZIONI!$B$25:$N$32,12,FALSE)))</f>
        <v/>
      </c>
      <c r="BW492" s="221" t="str">
        <f t="shared" si="153"/>
        <v/>
      </c>
      <c r="BX492" s="221" t="str">
        <f t="shared" si="160"/>
        <v/>
      </c>
      <c r="BY492" s="221">
        <f t="shared" si="161"/>
        <v>0</v>
      </c>
      <c r="BZ492" s="231">
        <f t="shared" si="162"/>
        <v>0</v>
      </c>
      <c r="CA492" s="246">
        <f t="shared" si="163"/>
        <v>0</v>
      </c>
      <c r="CB492" s="246">
        <f t="shared" si="154"/>
        <v>0</v>
      </c>
      <c r="CC492" s="246" t="str">
        <f t="shared" si="155"/>
        <v/>
      </c>
      <c r="CD492" s="246">
        <f t="shared" si="164"/>
        <v>5</v>
      </c>
      <c r="CE492" s="246">
        <f t="shared" si="156"/>
        <v>0</v>
      </c>
      <c r="CF492" s="276">
        <f t="shared" si="165"/>
        <v>0</v>
      </c>
      <c r="CG492" s="277">
        <f t="shared" si="165"/>
        <v>0</v>
      </c>
      <c r="CH492" s="277">
        <f t="shared" si="165"/>
        <v>0</v>
      </c>
      <c r="CI492" s="278">
        <f t="shared" si="165"/>
        <v>0</v>
      </c>
      <c r="CJ492" s="280">
        <f t="shared" si="157"/>
        <v>0</v>
      </c>
      <c r="CK492" s="232">
        <f t="shared" si="159"/>
        <v>0</v>
      </c>
      <c r="CL492" s="1"/>
    </row>
    <row r="493" spans="1:90" ht="18" customHeight="1">
      <c r="A493" s="1"/>
      <c r="B493" s="1"/>
      <c r="C493" s="216"/>
      <c r="D493" s="287" t="str">
        <f t="shared" si="151"/>
        <v/>
      </c>
      <c r="E493" s="449" t="str">
        <f t="shared" si="152"/>
        <v/>
      </c>
      <c r="F493" s="450"/>
      <c r="G493" s="451"/>
      <c r="H493" s="452"/>
      <c r="I493" s="453"/>
      <c r="J493" s="453"/>
      <c r="K493" s="453"/>
      <c r="L493" s="453"/>
      <c r="M493" s="454"/>
      <c r="N493" s="455"/>
      <c r="O493" s="456"/>
      <c r="P493" s="456"/>
      <c r="Q493" s="456"/>
      <c r="R493" s="456"/>
      <c r="S493" s="456"/>
      <c r="T493" s="456"/>
      <c r="U493" s="456"/>
      <c r="V493" s="456"/>
      <c r="W493" s="456"/>
      <c r="X493" s="456"/>
      <c r="Y493" s="456"/>
      <c r="Z493" s="456"/>
      <c r="AA493" s="456"/>
      <c r="AB493" s="456"/>
      <c r="AC493" s="456"/>
      <c r="AD493" s="456"/>
      <c r="AE493" s="457"/>
      <c r="AF493" s="455"/>
      <c r="AG493" s="456"/>
      <c r="AH493" s="456"/>
      <c r="AI493" s="456"/>
      <c r="AJ493" s="456"/>
      <c r="AK493" s="456"/>
      <c r="AL493" s="456"/>
      <c r="AM493" s="456"/>
      <c r="AN493" s="457"/>
      <c r="AO493" s="455"/>
      <c r="AP493" s="456"/>
      <c r="AQ493" s="456"/>
      <c r="AR493" s="456"/>
      <c r="AS493" s="456"/>
      <c r="AT493" s="456"/>
      <c r="AU493" s="456"/>
      <c r="AV493" s="456"/>
      <c r="AW493" s="456"/>
      <c r="AX493" s="456"/>
      <c r="AY493" s="456"/>
      <c r="AZ493" s="456"/>
      <c r="BA493" s="456"/>
      <c r="BB493" s="456"/>
      <c r="BC493" s="456"/>
      <c r="BD493" s="456"/>
      <c r="BE493" s="456"/>
      <c r="BF493" s="456"/>
      <c r="BG493" s="457"/>
      <c r="BH493" s="458"/>
      <c r="BI493" s="459"/>
      <c r="BJ493" s="459"/>
      <c r="BK493" s="459"/>
      <c r="BL493" s="459"/>
      <c r="BM493" s="460"/>
      <c r="BN493" s="216"/>
      <c r="BO493" s="216"/>
      <c r="BP493" s="1"/>
      <c r="BQ493" s="120">
        <f>IF($F$3="","",IF(N493=$F$3,COUNTIF(BQ$23:BQ492,"&gt;0")+1,0))</f>
        <v>0</v>
      </c>
      <c r="BR493" s="1"/>
      <c r="BS493" s="20" t="str">
        <f>IF($N493="","",IF(VLOOKUP(VLOOKUP($N493,IMPOSTAZIONI!$E$6:$I$13,5,FALSE),IMPOSTAZIONI!$B$25:$N$32,3,FALSE)=0,"",VLOOKUP(VLOOKUP($N493,IMPOSTAZIONI!$E$6:$I$13,5,FALSE),IMPOSTAZIONI!$B$25:$N$32,3,FALSE)))</f>
        <v/>
      </c>
      <c r="BT493" s="20" t="str">
        <f>IF($N493="","",IF(VLOOKUP(VLOOKUP($N493,IMPOSTAZIONI!$E$6:$I$13,5,FALSE),IMPOSTAZIONI!$B$25:$N$32,6,FALSE)=0,"",VLOOKUP(VLOOKUP($N493,IMPOSTAZIONI!$E$6:$I$13,5,FALSE),IMPOSTAZIONI!$B$25:$N$32,6,FALSE)))</f>
        <v/>
      </c>
      <c r="BU493" s="20" t="str">
        <f>IF($N493="","",IF(VLOOKUP(VLOOKUP($N493,IMPOSTAZIONI!$E$6:$I$13,5,FALSE),IMPOSTAZIONI!$B$25:$N$32,9,FALSE)=0,"",VLOOKUP(VLOOKUP($N493,IMPOSTAZIONI!$E$6:$I$13,5,FALSE),IMPOSTAZIONI!$B$25:$N$32,9,FALSE)))</f>
        <v/>
      </c>
      <c r="BV493" s="20" t="str">
        <f>IF($N493="","",IF(VLOOKUP(VLOOKUP($N493,IMPOSTAZIONI!$E$6:$I$13,5,FALSE),IMPOSTAZIONI!$B$25:$N$32,12,FALSE)=0,"",VLOOKUP(VLOOKUP($N493,IMPOSTAZIONI!$E$6:$I$13,5,FALSE),IMPOSTAZIONI!$B$25:$N$32,12,FALSE)))</f>
        <v/>
      </c>
      <c r="BW493" s="221" t="str">
        <f t="shared" si="153"/>
        <v/>
      </c>
      <c r="BX493" s="221" t="str">
        <f t="shared" si="160"/>
        <v/>
      </c>
      <c r="BY493" s="221">
        <f t="shared" si="161"/>
        <v>0</v>
      </c>
      <c r="BZ493" s="231">
        <f t="shared" si="162"/>
        <v>0</v>
      </c>
      <c r="CA493" s="246">
        <f t="shared" si="163"/>
        <v>0</v>
      </c>
      <c r="CB493" s="246">
        <f t="shared" si="154"/>
        <v>0</v>
      </c>
      <c r="CC493" s="246" t="str">
        <f t="shared" si="155"/>
        <v/>
      </c>
      <c r="CD493" s="246">
        <f t="shared" si="164"/>
        <v>5</v>
      </c>
      <c r="CE493" s="246">
        <f t="shared" si="156"/>
        <v>0</v>
      </c>
      <c r="CF493" s="276">
        <f t="shared" si="165"/>
        <v>0</v>
      </c>
      <c r="CG493" s="277">
        <f t="shared" si="165"/>
        <v>0</v>
      </c>
      <c r="CH493" s="277">
        <f t="shared" si="165"/>
        <v>0</v>
      </c>
      <c r="CI493" s="278">
        <f t="shared" si="165"/>
        <v>0</v>
      </c>
      <c r="CJ493" s="280">
        <f t="shared" si="157"/>
        <v>0</v>
      </c>
      <c r="CK493" s="232">
        <f t="shared" si="159"/>
        <v>0</v>
      </c>
      <c r="CL493" s="1"/>
    </row>
    <row r="494" spans="1:90" ht="18" customHeight="1">
      <c r="A494" s="1"/>
      <c r="B494" s="1"/>
      <c r="C494" s="216"/>
      <c r="D494" s="287" t="str">
        <f t="shared" si="151"/>
        <v/>
      </c>
      <c r="E494" s="449" t="str">
        <f t="shared" si="152"/>
        <v/>
      </c>
      <c r="F494" s="450"/>
      <c r="G494" s="451"/>
      <c r="H494" s="452"/>
      <c r="I494" s="453"/>
      <c r="J494" s="453"/>
      <c r="K494" s="453"/>
      <c r="L494" s="453"/>
      <c r="M494" s="454"/>
      <c r="N494" s="455"/>
      <c r="O494" s="456"/>
      <c r="P494" s="456"/>
      <c r="Q494" s="456"/>
      <c r="R494" s="456"/>
      <c r="S494" s="456"/>
      <c r="T494" s="456"/>
      <c r="U494" s="456"/>
      <c r="V494" s="456"/>
      <c r="W494" s="456"/>
      <c r="X494" s="456"/>
      <c r="Y494" s="456"/>
      <c r="Z494" s="456"/>
      <c r="AA494" s="456"/>
      <c r="AB494" s="456"/>
      <c r="AC494" s="456"/>
      <c r="AD494" s="456"/>
      <c r="AE494" s="457"/>
      <c r="AF494" s="455"/>
      <c r="AG494" s="456"/>
      <c r="AH494" s="456"/>
      <c r="AI494" s="456"/>
      <c r="AJ494" s="456"/>
      <c r="AK494" s="456"/>
      <c r="AL494" s="456"/>
      <c r="AM494" s="456"/>
      <c r="AN494" s="457"/>
      <c r="AO494" s="455"/>
      <c r="AP494" s="456"/>
      <c r="AQ494" s="456"/>
      <c r="AR494" s="456"/>
      <c r="AS494" s="456"/>
      <c r="AT494" s="456"/>
      <c r="AU494" s="456"/>
      <c r="AV494" s="456"/>
      <c r="AW494" s="456"/>
      <c r="AX494" s="456"/>
      <c r="AY494" s="456"/>
      <c r="AZ494" s="456"/>
      <c r="BA494" s="456"/>
      <c r="BB494" s="456"/>
      <c r="BC494" s="456"/>
      <c r="BD494" s="456"/>
      <c r="BE494" s="456"/>
      <c r="BF494" s="456"/>
      <c r="BG494" s="457"/>
      <c r="BH494" s="458"/>
      <c r="BI494" s="459"/>
      <c r="BJ494" s="459"/>
      <c r="BK494" s="459"/>
      <c r="BL494" s="459"/>
      <c r="BM494" s="460"/>
      <c r="BN494" s="216"/>
      <c r="BO494" s="216"/>
      <c r="BP494" s="1"/>
      <c r="BQ494" s="120">
        <f>IF($F$3="","",IF(N494=$F$3,COUNTIF(BQ$23:BQ493,"&gt;0")+1,0))</f>
        <v>0</v>
      </c>
      <c r="BR494" s="1"/>
      <c r="BS494" s="20" t="str">
        <f>IF($N494="","",IF(VLOOKUP(VLOOKUP($N494,IMPOSTAZIONI!$E$6:$I$13,5,FALSE),IMPOSTAZIONI!$B$25:$N$32,3,FALSE)=0,"",VLOOKUP(VLOOKUP($N494,IMPOSTAZIONI!$E$6:$I$13,5,FALSE),IMPOSTAZIONI!$B$25:$N$32,3,FALSE)))</f>
        <v/>
      </c>
      <c r="BT494" s="20" t="str">
        <f>IF($N494="","",IF(VLOOKUP(VLOOKUP($N494,IMPOSTAZIONI!$E$6:$I$13,5,FALSE),IMPOSTAZIONI!$B$25:$N$32,6,FALSE)=0,"",VLOOKUP(VLOOKUP($N494,IMPOSTAZIONI!$E$6:$I$13,5,FALSE),IMPOSTAZIONI!$B$25:$N$32,6,FALSE)))</f>
        <v/>
      </c>
      <c r="BU494" s="20" t="str">
        <f>IF($N494="","",IF(VLOOKUP(VLOOKUP($N494,IMPOSTAZIONI!$E$6:$I$13,5,FALSE),IMPOSTAZIONI!$B$25:$N$32,9,FALSE)=0,"",VLOOKUP(VLOOKUP($N494,IMPOSTAZIONI!$E$6:$I$13,5,FALSE),IMPOSTAZIONI!$B$25:$N$32,9,FALSE)))</f>
        <v/>
      </c>
      <c r="BV494" s="20" t="str">
        <f>IF($N494="","",IF(VLOOKUP(VLOOKUP($N494,IMPOSTAZIONI!$E$6:$I$13,5,FALSE),IMPOSTAZIONI!$B$25:$N$32,12,FALSE)=0,"",VLOOKUP(VLOOKUP($N494,IMPOSTAZIONI!$E$6:$I$13,5,FALSE),IMPOSTAZIONI!$B$25:$N$32,12,FALSE)))</f>
        <v/>
      </c>
      <c r="BW494" s="221" t="str">
        <f t="shared" si="153"/>
        <v/>
      </c>
      <c r="BX494" s="221" t="str">
        <f t="shared" si="160"/>
        <v/>
      </c>
      <c r="BY494" s="221">
        <f t="shared" si="161"/>
        <v>0</v>
      </c>
      <c r="BZ494" s="231">
        <f t="shared" si="162"/>
        <v>0</v>
      </c>
      <c r="CA494" s="246">
        <f t="shared" si="163"/>
        <v>0</v>
      </c>
      <c r="CB494" s="246">
        <f t="shared" si="154"/>
        <v>0</v>
      </c>
      <c r="CC494" s="246" t="str">
        <f t="shared" si="155"/>
        <v/>
      </c>
      <c r="CD494" s="246">
        <f t="shared" si="164"/>
        <v>5</v>
      </c>
      <c r="CE494" s="246">
        <f t="shared" si="156"/>
        <v>0</v>
      </c>
      <c r="CF494" s="276">
        <f t="shared" si="165"/>
        <v>0</v>
      </c>
      <c r="CG494" s="277">
        <f t="shared" si="165"/>
        <v>0</v>
      </c>
      <c r="CH494" s="277">
        <f t="shared" si="165"/>
        <v>0</v>
      </c>
      <c r="CI494" s="278">
        <f t="shared" si="165"/>
        <v>0</v>
      </c>
      <c r="CJ494" s="280">
        <f t="shared" si="157"/>
        <v>0</v>
      </c>
      <c r="CK494" s="232">
        <f t="shared" si="159"/>
        <v>0</v>
      </c>
      <c r="CL494" s="1"/>
    </row>
    <row r="495" spans="1:90" ht="18" customHeight="1">
      <c r="A495" s="1"/>
      <c r="B495" s="1"/>
      <c r="C495" s="216"/>
      <c r="D495" s="287" t="str">
        <f t="shared" si="151"/>
        <v/>
      </c>
      <c r="E495" s="449" t="str">
        <f t="shared" si="152"/>
        <v/>
      </c>
      <c r="F495" s="450"/>
      <c r="G495" s="451"/>
      <c r="H495" s="452"/>
      <c r="I495" s="453"/>
      <c r="J495" s="453"/>
      <c r="K495" s="453"/>
      <c r="L495" s="453"/>
      <c r="M495" s="454"/>
      <c r="N495" s="455"/>
      <c r="O495" s="456"/>
      <c r="P495" s="456"/>
      <c r="Q495" s="456"/>
      <c r="R495" s="456"/>
      <c r="S495" s="456"/>
      <c r="T495" s="456"/>
      <c r="U495" s="456"/>
      <c r="V495" s="456"/>
      <c r="W495" s="456"/>
      <c r="X495" s="456"/>
      <c r="Y495" s="456"/>
      <c r="Z495" s="456"/>
      <c r="AA495" s="456"/>
      <c r="AB495" s="456"/>
      <c r="AC495" s="456"/>
      <c r="AD495" s="456"/>
      <c r="AE495" s="457"/>
      <c r="AF495" s="455"/>
      <c r="AG495" s="456"/>
      <c r="AH495" s="456"/>
      <c r="AI495" s="456"/>
      <c r="AJ495" s="456"/>
      <c r="AK495" s="456"/>
      <c r="AL495" s="456"/>
      <c r="AM495" s="456"/>
      <c r="AN495" s="457"/>
      <c r="AO495" s="455"/>
      <c r="AP495" s="456"/>
      <c r="AQ495" s="456"/>
      <c r="AR495" s="456"/>
      <c r="AS495" s="456"/>
      <c r="AT495" s="456"/>
      <c r="AU495" s="456"/>
      <c r="AV495" s="456"/>
      <c r="AW495" s="456"/>
      <c r="AX495" s="456"/>
      <c r="AY495" s="456"/>
      <c r="AZ495" s="456"/>
      <c r="BA495" s="456"/>
      <c r="BB495" s="456"/>
      <c r="BC495" s="456"/>
      <c r="BD495" s="456"/>
      <c r="BE495" s="456"/>
      <c r="BF495" s="456"/>
      <c r="BG495" s="457"/>
      <c r="BH495" s="458"/>
      <c r="BI495" s="459"/>
      <c r="BJ495" s="459"/>
      <c r="BK495" s="459"/>
      <c r="BL495" s="459"/>
      <c r="BM495" s="460"/>
      <c r="BN495" s="216"/>
      <c r="BO495" s="216"/>
      <c r="BP495" s="1"/>
      <c r="BQ495" s="120">
        <f>IF($F$3="","",IF(N495=$F$3,COUNTIF(BQ$23:BQ494,"&gt;0")+1,0))</f>
        <v>0</v>
      </c>
      <c r="BR495" s="1"/>
      <c r="BS495" s="20" t="str">
        <f>IF($N495="","",IF(VLOOKUP(VLOOKUP($N495,IMPOSTAZIONI!$E$6:$I$13,5,FALSE),IMPOSTAZIONI!$B$25:$N$32,3,FALSE)=0,"",VLOOKUP(VLOOKUP($N495,IMPOSTAZIONI!$E$6:$I$13,5,FALSE),IMPOSTAZIONI!$B$25:$N$32,3,FALSE)))</f>
        <v/>
      </c>
      <c r="BT495" s="20" t="str">
        <f>IF($N495="","",IF(VLOOKUP(VLOOKUP($N495,IMPOSTAZIONI!$E$6:$I$13,5,FALSE),IMPOSTAZIONI!$B$25:$N$32,6,FALSE)=0,"",VLOOKUP(VLOOKUP($N495,IMPOSTAZIONI!$E$6:$I$13,5,FALSE),IMPOSTAZIONI!$B$25:$N$32,6,FALSE)))</f>
        <v/>
      </c>
      <c r="BU495" s="20" t="str">
        <f>IF($N495="","",IF(VLOOKUP(VLOOKUP($N495,IMPOSTAZIONI!$E$6:$I$13,5,FALSE),IMPOSTAZIONI!$B$25:$N$32,9,FALSE)=0,"",VLOOKUP(VLOOKUP($N495,IMPOSTAZIONI!$E$6:$I$13,5,FALSE),IMPOSTAZIONI!$B$25:$N$32,9,FALSE)))</f>
        <v/>
      </c>
      <c r="BV495" s="20" t="str">
        <f>IF($N495="","",IF(VLOOKUP(VLOOKUP($N495,IMPOSTAZIONI!$E$6:$I$13,5,FALSE),IMPOSTAZIONI!$B$25:$N$32,12,FALSE)=0,"",VLOOKUP(VLOOKUP($N495,IMPOSTAZIONI!$E$6:$I$13,5,FALSE),IMPOSTAZIONI!$B$25:$N$32,12,FALSE)))</f>
        <v/>
      </c>
      <c r="BW495" s="221" t="str">
        <f t="shared" si="153"/>
        <v/>
      </c>
      <c r="BX495" s="221" t="str">
        <f t="shared" si="160"/>
        <v/>
      </c>
      <c r="BY495" s="221">
        <f t="shared" si="161"/>
        <v>0</v>
      </c>
      <c r="BZ495" s="231">
        <f t="shared" si="162"/>
        <v>0</v>
      </c>
      <c r="CA495" s="246">
        <f t="shared" si="163"/>
        <v>0</v>
      </c>
      <c r="CB495" s="246">
        <f t="shared" si="154"/>
        <v>0</v>
      </c>
      <c r="CC495" s="246" t="str">
        <f t="shared" si="155"/>
        <v/>
      </c>
      <c r="CD495" s="246">
        <f t="shared" si="164"/>
        <v>5</v>
      </c>
      <c r="CE495" s="246">
        <f t="shared" si="156"/>
        <v>0</v>
      </c>
      <c r="CF495" s="276">
        <f t="shared" si="165"/>
        <v>0</v>
      </c>
      <c r="CG495" s="277">
        <f t="shared" si="165"/>
        <v>0</v>
      </c>
      <c r="CH495" s="277">
        <f t="shared" si="165"/>
        <v>0</v>
      </c>
      <c r="CI495" s="278">
        <f t="shared" si="165"/>
        <v>0</v>
      </c>
      <c r="CJ495" s="280">
        <f t="shared" si="157"/>
        <v>0</v>
      </c>
      <c r="CK495" s="232">
        <f t="shared" si="159"/>
        <v>0</v>
      </c>
      <c r="CL495" s="1"/>
    </row>
    <row r="496" spans="1:90" ht="18" customHeight="1">
      <c r="A496" s="1"/>
      <c r="B496" s="1"/>
      <c r="C496" s="216"/>
      <c r="D496" s="287" t="str">
        <f t="shared" si="151"/>
        <v/>
      </c>
      <c r="E496" s="449" t="str">
        <f t="shared" si="152"/>
        <v/>
      </c>
      <c r="F496" s="450"/>
      <c r="G496" s="451"/>
      <c r="H496" s="452"/>
      <c r="I496" s="453"/>
      <c r="J496" s="453"/>
      <c r="K496" s="453"/>
      <c r="L496" s="453"/>
      <c r="M496" s="454"/>
      <c r="N496" s="455"/>
      <c r="O496" s="456"/>
      <c r="P496" s="456"/>
      <c r="Q496" s="456"/>
      <c r="R496" s="456"/>
      <c r="S496" s="456"/>
      <c r="T496" s="456"/>
      <c r="U496" s="456"/>
      <c r="V496" s="456"/>
      <c r="W496" s="456"/>
      <c r="X496" s="456"/>
      <c r="Y496" s="456"/>
      <c r="Z496" s="456"/>
      <c r="AA496" s="456"/>
      <c r="AB496" s="456"/>
      <c r="AC496" s="456"/>
      <c r="AD496" s="456"/>
      <c r="AE496" s="457"/>
      <c r="AF496" s="455"/>
      <c r="AG496" s="456"/>
      <c r="AH496" s="456"/>
      <c r="AI496" s="456"/>
      <c r="AJ496" s="456"/>
      <c r="AK496" s="456"/>
      <c r="AL496" s="456"/>
      <c r="AM496" s="456"/>
      <c r="AN496" s="457"/>
      <c r="AO496" s="455"/>
      <c r="AP496" s="456"/>
      <c r="AQ496" s="456"/>
      <c r="AR496" s="456"/>
      <c r="AS496" s="456"/>
      <c r="AT496" s="456"/>
      <c r="AU496" s="456"/>
      <c r="AV496" s="456"/>
      <c r="AW496" s="456"/>
      <c r="AX496" s="456"/>
      <c r="AY496" s="456"/>
      <c r="AZ496" s="456"/>
      <c r="BA496" s="456"/>
      <c r="BB496" s="456"/>
      <c r="BC496" s="456"/>
      <c r="BD496" s="456"/>
      <c r="BE496" s="456"/>
      <c r="BF496" s="456"/>
      <c r="BG496" s="457"/>
      <c r="BH496" s="458"/>
      <c r="BI496" s="459"/>
      <c r="BJ496" s="459"/>
      <c r="BK496" s="459"/>
      <c r="BL496" s="459"/>
      <c r="BM496" s="460"/>
      <c r="BN496" s="216"/>
      <c r="BO496" s="216"/>
      <c r="BP496" s="1"/>
      <c r="BQ496" s="120">
        <f>IF($F$3="","",IF(N496=$F$3,COUNTIF(BQ$23:BQ495,"&gt;0")+1,0))</f>
        <v>0</v>
      </c>
      <c r="BR496" s="1"/>
      <c r="BS496" s="20" t="str">
        <f>IF($N496="","",IF(VLOOKUP(VLOOKUP($N496,IMPOSTAZIONI!$E$6:$I$13,5,FALSE),IMPOSTAZIONI!$B$25:$N$32,3,FALSE)=0,"",VLOOKUP(VLOOKUP($N496,IMPOSTAZIONI!$E$6:$I$13,5,FALSE),IMPOSTAZIONI!$B$25:$N$32,3,FALSE)))</f>
        <v/>
      </c>
      <c r="BT496" s="20" t="str">
        <f>IF($N496="","",IF(VLOOKUP(VLOOKUP($N496,IMPOSTAZIONI!$E$6:$I$13,5,FALSE),IMPOSTAZIONI!$B$25:$N$32,6,FALSE)=0,"",VLOOKUP(VLOOKUP($N496,IMPOSTAZIONI!$E$6:$I$13,5,FALSE),IMPOSTAZIONI!$B$25:$N$32,6,FALSE)))</f>
        <v/>
      </c>
      <c r="BU496" s="20" t="str">
        <f>IF($N496="","",IF(VLOOKUP(VLOOKUP($N496,IMPOSTAZIONI!$E$6:$I$13,5,FALSE),IMPOSTAZIONI!$B$25:$N$32,9,FALSE)=0,"",VLOOKUP(VLOOKUP($N496,IMPOSTAZIONI!$E$6:$I$13,5,FALSE),IMPOSTAZIONI!$B$25:$N$32,9,FALSE)))</f>
        <v/>
      </c>
      <c r="BV496" s="20" t="str">
        <f>IF($N496="","",IF(VLOOKUP(VLOOKUP($N496,IMPOSTAZIONI!$E$6:$I$13,5,FALSE),IMPOSTAZIONI!$B$25:$N$32,12,FALSE)=0,"",VLOOKUP(VLOOKUP($N496,IMPOSTAZIONI!$E$6:$I$13,5,FALSE),IMPOSTAZIONI!$B$25:$N$32,12,FALSE)))</f>
        <v/>
      </c>
      <c r="BW496" s="221" t="str">
        <f t="shared" si="153"/>
        <v/>
      </c>
      <c r="BX496" s="221" t="str">
        <f t="shared" si="160"/>
        <v/>
      </c>
      <c r="BY496" s="221">
        <f t="shared" si="161"/>
        <v>0</v>
      </c>
      <c r="BZ496" s="231">
        <f t="shared" si="162"/>
        <v>0</v>
      </c>
      <c r="CA496" s="246">
        <f t="shared" si="163"/>
        <v>0</v>
      </c>
      <c r="CB496" s="246">
        <f t="shared" si="154"/>
        <v>0</v>
      </c>
      <c r="CC496" s="246" t="str">
        <f t="shared" si="155"/>
        <v/>
      </c>
      <c r="CD496" s="246">
        <f t="shared" si="164"/>
        <v>5</v>
      </c>
      <c r="CE496" s="246">
        <f t="shared" si="156"/>
        <v>0</v>
      </c>
      <c r="CF496" s="276">
        <f t="shared" si="165"/>
        <v>0</v>
      </c>
      <c r="CG496" s="277">
        <f t="shared" si="165"/>
        <v>0</v>
      </c>
      <c r="CH496" s="277">
        <f t="shared" si="165"/>
        <v>0</v>
      </c>
      <c r="CI496" s="278">
        <f t="shared" si="165"/>
        <v>0</v>
      </c>
      <c r="CJ496" s="280">
        <f t="shared" si="157"/>
        <v>0</v>
      </c>
      <c r="CK496" s="232">
        <f t="shared" si="159"/>
        <v>0</v>
      </c>
      <c r="CL496" s="1"/>
    </row>
    <row r="497" spans="1:90" ht="18" customHeight="1">
      <c r="A497" s="1"/>
      <c r="B497" s="1"/>
      <c r="C497" s="216"/>
      <c r="D497" s="287" t="str">
        <f t="shared" si="151"/>
        <v/>
      </c>
      <c r="E497" s="449" t="str">
        <f t="shared" si="152"/>
        <v/>
      </c>
      <c r="F497" s="450"/>
      <c r="G497" s="451"/>
      <c r="H497" s="452"/>
      <c r="I497" s="453"/>
      <c r="J497" s="453"/>
      <c r="K497" s="453"/>
      <c r="L497" s="453"/>
      <c r="M497" s="454"/>
      <c r="N497" s="455"/>
      <c r="O497" s="456"/>
      <c r="P497" s="456"/>
      <c r="Q497" s="456"/>
      <c r="R497" s="456"/>
      <c r="S497" s="456"/>
      <c r="T497" s="456"/>
      <c r="U497" s="456"/>
      <c r="V497" s="456"/>
      <c r="W497" s="456"/>
      <c r="X497" s="456"/>
      <c r="Y497" s="456"/>
      <c r="Z497" s="456"/>
      <c r="AA497" s="456"/>
      <c r="AB497" s="456"/>
      <c r="AC497" s="456"/>
      <c r="AD497" s="456"/>
      <c r="AE497" s="457"/>
      <c r="AF497" s="455"/>
      <c r="AG497" s="456"/>
      <c r="AH497" s="456"/>
      <c r="AI497" s="456"/>
      <c r="AJ497" s="456"/>
      <c r="AK497" s="456"/>
      <c r="AL497" s="456"/>
      <c r="AM497" s="456"/>
      <c r="AN497" s="457"/>
      <c r="AO497" s="455"/>
      <c r="AP497" s="456"/>
      <c r="AQ497" s="456"/>
      <c r="AR497" s="456"/>
      <c r="AS497" s="456"/>
      <c r="AT497" s="456"/>
      <c r="AU497" s="456"/>
      <c r="AV497" s="456"/>
      <c r="AW497" s="456"/>
      <c r="AX497" s="456"/>
      <c r="AY497" s="456"/>
      <c r="AZ497" s="456"/>
      <c r="BA497" s="456"/>
      <c r="BB497" s="456"/>
      <c r="BC497" s="456"/>
      <c r="BD497" s="456"/>
      <c r="BE497" s="456"/>
      <c r="BF497" s="456"/>
      <c r="BG497" s="457"/>
      <c r="BH497" s="458"/>
      <c r="BI497" s="459"/>
      <c r="BJ497" s="459"/>
      <c r="BK497" s="459"/>
      <c r="BL497" s="459"/>
      <c r="BM497" s="460"/>
      <c r="BN497" s="216"/>
      <c r="BO497" s="216"/>
      <c r="BP497" s="1"/>
      <c r="BQ497" s="120">
        <f>IF($F$3="","",IF(N497=$F$3,COUNTIF(BQ$23:BQ496,"&gt;0")+1,0))</f>
        <v>0</v>
      </c>
      <c r="BR497" s="1"/>
      <c r="BS497" s="20" t="str">
        <f>IF($N497="","",IF(VLOOKUP(VLOOKUP($N497,IMPOSTAZIONI!$E$6:$I$13,5,FALSE),IMPOSTAZIONI!$B$25:$N$32,3,FALSE)=0,"",VLOOKUP(VLOOKUP($N497,IMPOSTAZIONI!$E$6:$I$13,5,FALSE),IMPOSTAZIONI!$B$25:$N$32,3,FALSE)))</f>
        <v/>
      </c>
      <c r="BT497" s="20" t="str">
        <f>IF($N497="","",IF(VLOOKUP(VLOOKUP($N497,IMPOSTAZIONI!$E$6:$I$13,5,FALSE),IMPOSTAZIONI!$B$25:$N$32,6,FALSE)=0,"",VLOOKUP(VLOOKUP($N497,IMPOSTAZIONI!$E$6:$I$13,5,FALSE),IMPOSTAZIONI!$B$25:$N$32,6,FALSE)))</f>
        <v/>
      </c>
      <c r="BU497" s="20" t="str">
        <f>IF($N497="","",IF(VLOOKUP(VLOOKUP($N497,IMPOSTAZIONI!$E$6:$I$13,5,FALSE),IMPOSTAZIONI!$B$25:$N$32,9,FALSE)=0,"",VLOOKUP(VLOOKUP($N497,IMPOSTAZIONI!$E$6:$I$13,5,FALSE),IMPOSTAZIONI!$B$25:$N$32,9,FALSE)))</f>
        <v/>
      </c>
      <c r="BV497" s="20" t="str">
        <f>IF($N497="","",IF(VLOOKUP(VLOOKUP($N497,IMPOSTAZIONI!$E$6:$I$13,5,FALSE),IMPOSTAZIONI!$B$25:$N$32,12,FALSE)=0,"",VLOOKUP(VLOOKUP($N497,IMPOSTAZIONI!$E$6:$I$13,5,FALSE),IMPOSTAZIONI!$B$25:$N$32,12,FALSE)))</f>
        <v/>
      </c>
      <c r="BW497" s="221" t="str">
        <f t="shared" si="153"/>
        <v/>
      </c>
      <c r="BX497" s="221" t="str">
        <f t="shared" si="160"/>
        <v/>
      </c>
      <c r="BY497" s="221">
        <f t="shared" si="161"/>
        <v>0</v>
      </c>
      <c r="BZ497" s="231">
        <f t="shared" si="162"/>
        <v>0</v>
      </c>
      <c r="CA497" s="246">
        <f t="shared" si="163"/>
        <v>0</v>
      </c>
      <c r="CB497" s="246">
        <f t="shared" si="154"/>
        <v>0</v>
      </c>
      <c r="CC497" s="246" t="str">
        <f t="shared" si="155"/>
        <v/>
      </c>
      <c r="CD497" s="246">
        <f t="shared" si="164"/>
        <v>5</v>
      </c>
      <c r="CE497" s="246">
        <f t="shared" si="156"/>
        <v>0</v>
      </c>
      <c r="CF497" s="276">
        <f t="shared" si="165"/>
        <v>0</v>
      </c>
      <c r="CG497" s="277">
        <f t="shared" si="165"/>
        <v>0</v>
      </c>
      <c r="CH497" s="277">
        <f t="shared" si="165"/>
        <v>0</v>
      </c>
      <c r="CI497" s="278">
        <f t="shared" si="165"/>
        <v>0</v>
      </c>
      <c r="CJ497" s="280">
        <f t="shared" si="157"/>
        <v>0</v>
      </c>
      <c r="CK497" s="232">
        <f t="shared" si="159"/>
        <v>0</v>
      </c>
      <c r="CL497" s="1"/>
    </row>
    <row r="498" spans="1:90" ht="18" customHeight="1">
      <c r="A498" s="1"/>
      <c r="B498" s="1"/>
      <c r="C498" s="216"/>
      <c r="D498" s="287" t="str">
        <f t="shared" si="151"/>
        <v/>
      </c>
      <c r="E498" s="449" t="str">
        <f t="shared" si="152"/>
        <v/>
      </c>
      <c r="F498" s="450"/>
      <c r="G498" s="451"/>
      <c r="H498" s="452"/>
      <c r="I498" s="453"/>
      <c r="J498" s="453"/>
      <c r="K498" s="453"/>
      <c r="L498" s="453"/>
      <c r="M498" s="454"/>
      <c r="N498" s="455"/>
      <c r="O498" s="456"/>
      <c r="P498" s="456"/>
      <c r="Q498" s="456"/>
      <c r="R498" s="456"/>
      <c r="S498" s="456"/>
      <c r="T498" s="456"/>
      <c r="U498" s="456"/>
      <c r="V498" s="456"/>
      <c r="W498" s="456"/>
      <c r="X498" s="456"/>
      <c r="Y498" s="456"/>
      <c r="Z498" s="456"/>
      <c r="AA498" s="456"/>
      <c r="AB498" s="456"/>
      <c r="AC498" s="456"/>
      <c r="AD498" s="456"/>
      <c r="AE498" s="457"/>
      <c r="AF498" s="455"/>
      <c r="AG498" s="456"/>
      <c r="AH498" s="456"/>
      <c r="AI498" s="456"/>
      <c r="AJ498" s="456"/>
      <c r="AK498" s="456"/>
      <c r="AL498" s="456"/>
      <c r="AM498" s="456"/>
      <c r="AN498" s="457"/>
      <c r="AO498" s="455"/>
      <c r="AP498" s="456"/>
      <c r="AQ498" s="456"/>
      <c r="AR498" s="456"/>
      <c r="AS498" s="456"/>
      <c r="AT498" s="456"/>
      <c r="AU498" s="456"/>
      <c r="AV498" s="456"/>
      <c r="AW498" s="456"/>
      <c r="AX498" s="456"/>
      <c r="AY498" s="456"/>
      <c r="AZ498" s="456"/>
      <c r="BA498" s="456"/>
      <c r="BB498" s="456"/>
      <c r="BC498" s="456"/>
      <c r="BD498" s="456"/>
      <c r="BE498" s="456"/>
      <c r="BF498" s="456"/>
      <c r="BG498" s="457"/>
      <c r="BH498" s="458"/>
      <c r="BI498" s="459"/>
      <c r="BJ498" s="459"/>
      <c r="BK498" s="459"/>
      <c r="BL498" s="459"/>
      <c r="BM498" s="460"/>
      <c r="BN498" s="216"/>
      <c r="BO498" s="216"/>
      <c r="BP498" s="1"/>
      <c r="BQ498" s="120">
        <f>IF($F$3="","",IF(N498=$F$3,COUNTIF(BQ$23:BQ497,"&gt;0")+1,0))</f>
        <v>0</v>
      </c>
      <c r="BR498" s="1"/>
      <c r="BS498" s="20" t="str">
        <f>IF($N498="","",IF(VLOOKUP(VLOOKUP($N498,IMPOSTAZIONI!$E$6:$I$13,5,FALSE),IMPOSTAZIONI!$B$25:$N$32,3,FALSE)=0,"",VLOOKUP(VLOOKUP($N498,IMPOSTAZIONI!$E$6:$I$13,5,FALSE),IMPOSTAZIONI!$B$25:$N$32,3,FALSE)))</f>
        <v/>
      </c>
      <c r="BT498" s="20" t="str">
        <f>IF($N498="","",IF(VLOOKUP(VLOOKUP($N498,IMPOSTAZIONI!$E$6:$I$13,5,FALSE),IMPOSTAZIONI!$B$25:$N$32,6,FALSE)=0,"",VLOOKUP(VLOOKUP($N498,IMPOSTAZIONI!$E$6:$I$13,5,FALSE),IMPOSTAZIONI!$B$25:$N$32,6,FALSE)))</f>
        <v/>
      </c>
      <c r="BU498" s="20" t="str">
        <f>IF($N498="","",IF(VLOOKUP(VLOOKUP($N498,IMPOSTAZIONI!$E$6:$I$13,5,FALSE),IMPOSTAZIONI!$B$25:$N$32,9,FALSE)=0,"",VLOOKUP(VLOOKUP($N498,IMPOSTAZIONI!$E$6:$I$13,5,FALSE),IMPOSTAZIONI!$B$25:$N$32,9,FALSE)))</f>
        <v/>
      </c>
      <c r="BV498" s="20" t="str">
        <f>IF($N498="","",IF(VLOOKUP(VLOOKUP($N498,IMPOSTAZIONI!$E$6:$I$13,5,FALSE),IMPOSTAZIONI!$B$25:$N$32,12,FALSE)=0,"",VLOOKUP(VLOOKUP($N498,IMPOSTAZIONI!$E$6:$I$13,5,FALSE),IMPOSTAZIONI!$B$25:$N$32,12,FALSE)))</f>
        <v/>
      </c>
      <c r="BW498" s="221" t="str">
        <f t="shared" si="153"/>
        <v/>
      </c>
      <c r="BX498" s="221" t="str">
        <f t="shared" si="160"/>
        <v/>
      </c>
      <c r="BY498" s="221">
        <f t="shared" si="161"/>
        <v>0</v>
      </c>
      <c r="BZ498" s="231">
        <f t="shared" si="162"/>
        <v>0</v>
      </c>
      <c r="CA498" s="246">
        <f t="shared" si="163"/>
        <v>0</v>
      </c>
      <c r="CB498" s="246">
        <f t="shared" si="154"/>
        <v>0</v>
      </c>
      <c r="CC498" s="246" t="str">
        <f t="shared" si="155"/>
        <v/>
      </c>
      <c r="CD498" s="246">
        <f t="shared" si="164"/>
        <v>5</v>
      </c>
      <c r="CE498" s="246">
        <f t="shared" si="156"/>
        <v>0</v>
      </c>
      <c r="CF498" s="276">
        <f t="shared" si="165"/>
        <v>0</v>
      </c>
      <c r="CG498" s="277">
        <f t="shared" si="165"/>
        <v>0</v>
      </c>
      <c r="CH498" s="277">
        <f t="shared" si="165"/>
        <v>0</v>
      </c>
      <c r="CI498" s="278">
        <f t="shared" si="165"/>
        <v>0</v>
      </c>
      <c r="CJ498" s="280">
        <f t="shared" si="157"/>
        <v>0</v>
      </c>
      <c r="CK498" s="232">
        <f t="shared" si="159"/>
        <v>0</v>
      </c>
      <c r="CL498" s="1"/>
    </row>
    <row r="499" spans="1:90" ht="18" customHeight="1">
      <c r="A499" s="1"/>
      <c r="B499" s="1"/>
      <c r="C499" s="216"/>
      <c r="D499" s="287" t="str">
        <f t="shared" si="151"/>
        <v/>
      </c>
      <c r="E499" s="449" t="str">
        <f t="shared" si="152"/>
        <v/>
      </c>
      <c r="F499" s="450"/>
      <c r="G499" s="451"/>
      <c r="H499" s="452"/>
      <c r="I499" s="453"/>
      <c r="J499" s="453"/>
      <c r="K499" s="453"/>
      <c r="L499" s="453"/>
      <c r="M499" s="454"/>
      <c r="N499" s="455"/>
      <c r="O499" s="456"/>
      <c r="P499" s="456"/>
      <c r="Q499" s="456"/>
      <c r="R499" s="456"/>
      <c r="S499" s="456"/>
      <c r="T499" s="456"/>
      <c r="U499" s="456"/>
      <c r="V499" s="456"/>
      <c r="W499" s="456"/>
      <c r="X499" s="456"/>
      <c r="Y499" s="456"/>
      <c r="Z499" s="456"/>
      <c r="AA499" s="456"/>
      <c r="AB499" s="456"/>
      <c r="AC499" s="456"/>
      <c r="AD499" s="456"/>
      <c r="AE499" s="457"/>
      <c r="AF499" s="455"/>
      <c r="AG499" s="456"/>
      <c r="AH499" s="456"/>
      <c r="AI499" s="456"/>
      <c r="AJ499" s="456"/>
      <c r="AK499" s="456"/>
      <c r="AL499" s="456"/>
      <c r="AM499" s="456"/>
      <c r="AN499" s="457"/>
      <c r="AO499" s="455"/>
      <c r="AP499" s="456"/>
      <c r="AQ499" s="456"/>
      <c r="AR499" s="456"/>
      <c r="AS499" s="456"/>
      <c r="AT499" s="456"/>
      <c r="AU499" s="456"/>
      <c r="AV499" s="456"/>
      <c r="AW499" s="456"/>
      <c r="AX499" s="456"/>
      <c r="AY499" s="456"/>
      <c r="AZ499" s="456"/>
      <c r="BA499" s="456"/>
      <c r="BB499" s="456"/>
      <c r="BC499" s="456"/>
      <c r="BD499" s="456"/>
      <c r="BE499" s="456"/>
      <c r="BF499" s="456"/>
      <c r="BG499" s="457"/>
      <c r="BH499" s="458"/>
      <c r="BI499" s="459"/>
      <c r="BJ499" s="459"/>
      <c r="BK499" s="459"/>
      <c r="BL499" s="459"/>
      <c r="BM499" s="460"/>
      <c r="BN499" s="216"/>
      <c r="BO499" s="216"/>
      <c r="BP499" s="1"/>
      <c r="BQ499" s="120">
        <f>IF($F$3="","",IF(N499=$F$3,COUNTIF(BQ$23:BQ498,"&gt;0")+1,0))</f>
        <v>0</v>
      </c>
      <c r="BR499" s="1"/>
      <c r="BS499" s="20" t="str">
        <f>IF($N499="","",IF(VLOOKUP(VLOOKUP($N499,IMPOSTAZIONI!$E$6:$I$13,5,FALSE),IMPOSTAZIONI!$B$25:$N$32,3,FALSE)=0,"",VLOOKUP(VLOOKUP($N499,IMPOSTAZIONI!$E$6:$I$13,5,FALSE),IMPOSTAZIONI!$B$25:$N$32,3,FALSE)))</f>
        <v/>
      </c>
      <c r="BT499" s="20" t="str">
        <f>IF($N499="","",IF(VLOOKUP(VLOOKUP($N499,IMPOSTAZIONI!$E$6:$I$13,5,FALSE),IMPOSTAZIONI!$B$25:$N$32,6,FALSE)=0,"",VLOOKUP(VLOOKUP($N499,IMPOSTAZIONI!$E$6:$I$13,5,FALSE),IMPOSTAZIONI!$B$25:$N$32,6,FALSE)))</f>
        <v/>
      </c>
      <c r="BU499" s="20" t="str">
        <f>IF($N499="","",IF(VLOOKUP(VLOOKUP($N499,IMPOSTAZIONI!$E$6:$I$13,5,FALSE),IMPOSTAZIONI!$B$25:$N$32,9,FALSE)=0,"",VLOOKUP(VLOOKUP($N499,IMPOSTAZIONI!$E$6:$I$13,5,FALSE),IMPOSTAZIONI!$B$25:$N$32,9,FALSE)))</f>
        <v/>
      </c>
      <c r="BV499" s="20" t="str">
        <f>IF($N499="","",IF(VLOOKUP(VLOOKUP($N499,IMPOSTAZIONI!$E$6:$I$13,5,FALSE),IMPOSTAZIONI!$B$25:$N$32,12,FALSE)=0,"",VLOOKUP(VLOOKUP($N499,IMPOSTAZIONI!$E$6:$I$13,5,FALSE),IMPOSTAZIONI!$B$25:$N$32,12,FALSE)))</f>
        <v/>
      </c>
      <c r="BW499" s="221" t="str">
        <f t="shared" si="153"/>
        <v/>
      </c>
      <c r="BX499" s="221" t="str">
        <f t="shared" si="160"/>
        <v/>
      </c>
      <c r="BY499" s="221">
        <f t="shared" si="161"/>
        <v>0</v>
      </c>
      <c r="BZ499" s="231">
        <f t="shared" si="162"/>
        <v>0</v>
      </c>
      <c r="CA499" s="246">
        <f t="shared" si="163"/>
        <v>0</v>
      </c>
      <c r="CB499" s="246">
        <f t="shared" si="154"/>
        <v>0</v>
      </c>
      <c r="CC499" s="246" t="str">
        <f t="shared" si="155"/>
        <v/>
      </c>
      <c r="CD499" s="246">
        <f t="shared" si="164"/>
        <v>5</v>
      </c>
      <c r="CE499" s="246">
        <f t="shared" si="156"/>
        <v>0</v>
      </c>
      <c r="CF499" s="276">
        <f t="shared" si="165"/>
        <v>0</v>
      </c>
      <c r="CG499" s="277">
        <f t="shared" si="165"/>
        <v>0</v>
      </c>
      <c r="CH499" s="277">
        <f t="shared" si="165"/>
        <v>0</v>
      </c>
      <c r="CI499" s="278">
        <f t="shared" si="165"/>
        <v>0</v>
      </c>
      <c r="CJ499" s="280">
        <f t="shared" si="157"/>
        <v>0</v>
      </c>
      <c r="CK499" s="232">
        <f t="shared" si="159"/>
        <v>0</v>
      </c>
      <c r="CL499" s="1"/>
    </row>
    <row r="500" spans="1:90" ht="18" customHeight="1">
      <c r="A500" s="1"/>
      <c r="B500" s="1"/>
      <c r="C500" s="216"/>
      <c r="D500" s="287" t="str">
        <f t="shared" si="151"/>
        <v/>
      </c>
      <c r="E500" s="449" t="str">
        <f t="shared" si="152"/>
        <v/>
      </c>
      <c r="F500" s="450"/>
      <c r="G500" s="451"/>
      <c r="H500" s="452"/>
      <c r="I500" s="453"/>
      <c r="J500" s="453"/>
      <c r="K500" s="453"/>
      <c r="L500" s="453"/>
      <c r="M500" s="454"/>
      <c r="N500" s="455"/>
      <c r="O500" s="456"/>
      <c r="P500" s="456"/>
      <c r="Q500" s="456"/>
      <c r="R500" s="456"/>
      <c r="S500" s="456"/>
      <c r="T500" s="456"/>
      <c r="U500" s="456"/>
      <c r="V500" s="456"/>
      <c r="W500" s="456"/>
      <c r="X500" s="456"/>
      <c r="Y500" s="456"/>
      <c r="Z500" s="456"/>
      <c r="AA500" s="456"/>
      <c r="AB500" s="456"/>
      <c r="AC500" s="456"/>
      <c r="AD500" s="456"/>
      <c r="AE500" s="457"/>
      <c r="AF500" s="455"/>
      <c r="AG500" s="456"/>
      <c r="AH500" s="456"/>
      <c r="AI500" s="456"/>
      <c r="AJ500" s="456"/>
      <c r="AK500" s="456"/>
      <c r="AL500" s="456"/>
      <c r="AM500" s="456"/>
      <c r="AN500" s="457"/>
      <c r="AO500" s="455"/>
      <c r="AP500" s="456"/>
      <c r="AQ500" s="456"/>
      <c r="AR500" s="456"/>
      <c r="AS500" s="456"/>
      <c r="AT500" s="456"/>
      <c r="AU500" s="456"/>
      <c r="AV500" s="456"/>
      <c r="AW500" s="456"/>
      <c r="AX500" s="456"/>
      <c r="AY500" s="456"/>
      <c r="AZ500" s="456"/>
      <c r="BA500" s="456"/>
      <c r="BB500" s="456"/>
      <c r="BC500" s="456"/>
      <c r="BD500" s="456"/>
      <c r="BE500" s="456"/>
      <c r="BF500" s="456"/>
      <c r="BG500" s="457"/>
      <c r="BH500" s="458"/>
      <c r="BI500" s="459"/>
      <c r="BJ500" s="459"/>
      <c r="BK500" s="459"/>
      <c r="BL500" s="459"/>
      <c r="BM500" s="460"/>
      <c r="BN500" s="216"/>
      <c r="BO500" s="216"/>
      <c r="BP500" s="1"/>
      <c r="BQ500" s="120">
        <f>IF($F$3="","",IF(N500=$F$3,COUNTIF(BQ$23:BQ499,"&gt;0")+1,0))</f>
        <v>0</v>
      </c>
      <c r="BR500" s="1"/>
      <c r="BS500" s="20" t="str">
        <f>IF($N500="","",IF(VLOOKUP(VLOOKUP($N500,IMPOSTAZIONI!$E$6:$I$13,5,FALSE),IMPOSTAZIONI!$B$25:$N$32,3,FALSE)=0,"",VLOOKUP(VLOOKUP($N500,IMPOSTAZIONI!$E$6:$I$13,5,FALSE),IMPOSTAZIONI!$B$25:$N$32,3,FALSE)))</f>
        <v/>
      </c>
      <c r="BT500" s="20" t="str">
        <f>IF($N500="","",IF(VLOOKUP(VLOOKUP($N500,IMPOSTAZIONI!$E$6:$I$13,5,FALSE),IMPOSTAZIONI!$B$25:$N$32,6,FALSE)=0,"",VLOOKUP(VLOOKUP($N500,IMPOSTAZIONI!$E$6:$I$13,5,FALSE),IMPOSTAZIONI!$B$25:$N$32,6,FALSE)))</f>
        <v/>
      </c>
      <c r="BU500" s="20" t="str">
        <f>IF($N500="","",IF(VLOOKUP(VLOOKUP($N500,IMPOSTAZIONI!$E$6:$I$13,5,FALSE),IMPOSTAZIONI!$B$25:$N$32,9,FALSE)=0,"",VLOOKUP(VLOOKUP($N500,IMPOSTAZIONI!$E$6:$I$13,5,FALSE),IMPOSTAZIONI!$B$25:$N$32,9,FALSE)))</f>
        <v/>
      </c>
      <c r="BV500" s="20" t="str">
        <f>IF($N500="","",IF(VLOOKUP(VLOOKUP($N500,IMPOSTAZIONI!$E$6:$I$13,5,FALSE),IMPOSTAZIONI!$B$25:$N$32,12,FALSE)=0,"",VLOOKUP(VLOOKUP($N500,IMPOSTAZIONI!$E$6:$I$13,5,FALSE),IMPOSTAZIONI!$B$25:$N$32,12,FALSE)))</f>
        <v/>
      </c>
      <c r="BW500" s="221" t="str">
        <f t="shared" si="153"/>
        <v/>
      </c>
      <c r="BX500" s="221" t="str">
        <f t="shared" si="160"/>
        <v/>
      </c>
      <c r="BY500" s="221">
        <f t="shared" si="161"/>
        <v>0</v>
      </c>
      <c r="BZ500" s="231">
        <f t="shared" si="162"/>
        <v>0</v>
      </c>
      <c r="CA500" s="246">
        <f t="shared" si="163"/>
        <v>0</v>
      </c>
      <c r="CB500" s="246">
        <f t="shared" si="154"/>
        <v>0</v>
      </c>
      <c r="CC500" s="246" t="str">
        <f t="shared" si="155"/>
        <v/>
      </c>
      <c r="CD500" s="246">
        <f t="shared" si="164"/>
        <v>5</v>
      </c>
      <c r="CE500" s="246">
        <f t="shared" si="156"/>
        <v>0</v>
      </c>
      <c r="CF500" s="276">
        <f t="shared" si="165"/>
        <v>0</v>
      </c>
      <c r="CG500" s="277">
        <f t="shared" si="165"/>
        <v>0</v>
      </c>
      <c r="CH500" s="277">
        <f t="shared" si="165"/>
        <v>0</v>
      </c>
      <c r="CI500" s="278">
        <f t="shared" si="165"/>
        <v>0</v>
      </c>
      <c r="CJ500" s="280">
        <f t="shared" si="157"/>
        <v>0</v>
      </c>
      <c r="CK500" s="232">
        <f t="shared" si="159"/>
        <v>0</v>
      </c>
      <c r="CL500" s="1"/>
    </row>
    <row r="501" spans="1:90" ht="18" customHeight="1">
      <c r="A501" s="1"/>
      <c r="B501" s="1"/>
      <c r="C501" s="216"/>
      <c r="D501" s="287" t="str">
        <f t="shared" si="151"/>
        <v/>
      </c>
      <c r="E501" s="449" t="str">
        <f t="shared" si="152"/>
        <v/>
      </c>
      <c r="F501" s="450"/>
      <c r="G501" s="451"/>
      <c r="H501" s="452"/>
      <c r="I501" s="453"/>
      <c r="J501" s="453"/>
      <c r="K501" s="453"/>
      <c r="L501" s="453"/>
      <c r="M501" s="454"/>
      <c r="N501" s="455"/>
      <c r="O501" s="456"/>
      <c r="P501" s="456"/>
      <c r="Q501" s="456"/>
      <c r="R501" s="456"/>
      <c r="S501" s="456"/>
      <c r="T501" s="456"/>
      <c r="U501" s="456"/>
      <c r="V501" s="456"/>
      <c r="W501" s="456"/>
      <c r="X501" s="456"/>
      <c r="Y501" s="456"/>
      <c r="Z501" s="456"/>
      <c r="AA501" s="456"/>
      <c r="AB501" s="456"/>
      <c r="AC501" s="456"/>
      <c r="AD501" s="456"/>
      <c r="AE501" s="457"/>
      <c r="AF501" s="455"/>
      <c r="AG501" s="456"/>
      <c r="AH501" s="456"/>
      <c r="AI501" s="456"/>
      <c r="AJ501" s="456"/>
      <c r="AK501" s="456"/>
      <c r="AL501" s="456"/>
      <c r="AM501" s="456"/>
      <c r="AN501" s="457"/>
      <c r="AO501" s="455"/>
      <c r="AP501" s="456"/>
      <c r="AQ501" s="456"/>
      <c r="AR501" s="456"/>
      <c r="AS501" s="456"/>
      <c r="AT501" s="456"/>
      <c r="AU501" s="456"/>
      <c r="AV501" s="456"/>
      <c r="AW501" s="456"/>
      <c r="AX501" s="456"/>
      <c r="AY501" s="456"/>
      <c r="AZ501" s="456"/>
      <c r="BA501" s="456"/>
      <c r="BB501" s="456"/>
      <c r="BC501" s="456"/>
      <c r="BD501" s="456"/>
      <c r="BE501" s="456"/>
      <c r="BF501" s="456"/>
      <c r="BG501" s="457"/>
      <c r="BH501" s="458"/>
      <c r="BI501" s="459"/>
      <c r="BJ501" s="459"/>
      <c r="BK501" s="459"/>
      <c r="BL501" s="459"/>
      <c r="BM501" s="460"/>
      <c r="BN501" s="216"/>
      <c r="BO501" s="216"/>
      <c r="BP501" s="1"/>
      <c r="BQ501" s="120">
        <f>IF($F$3="","",IF(N501=$F$3,COUNTIF(BQ$23:BQ500,"&gt;0")+1,0))</f>
        <v>0</v>
      </c>
      <c r="BR501" s="1"/>
      <c r="BS501" s="20" t="str">
        <f>IF($N501="","",IF(VLOOKUP(VLOOKUP($N501,IMPOSTAZIONI!$E$6:$I$13,5,FALSE),IMPOSTAZIONI!$B$25:$N$32,3,FALSE)=0,"",VLOOKUP(VLOOKUP($N501,IMPOSTAZIONI!$E$6:$I$13,5,FALSE),IMPOSTAZIONI!$B$25:$N$32,3,FALSE)))</f>
        <v/>
      </c>
      <c r="BT501" s="20" t="str">
        <f>IF($N501="","",IF(VLOOKUP(VLOOKUP($N501,IMPOSTAZIONI!$E$6:$I$13,5,FALSE),IMPOSTAZIONI!$B$25:$N$32,6,FALSE)=0,"",VLOOKUP(VLOOKUP($N501,IMPOSTAZIONI!$E$6:$I$13,5,FALSE),IMPOSTAZIONI!$B$25:$N$32,6,FALSE)))</f>
        <v/>
      </c>
      <c r="BU501" s="20" t="str">
        <f>IF($N501="","",IF(VLOOKUP(VLOOKUP($N501,IMPOSTAZIONI!$E$6:$I$13,5,FALSE),IMPOSTAZIONI!$B$25:$N$32,9,FALSE)=0,"",VLOOKUP(VLOOKUP($N501,IMPOSTAZIONI!$E$6:$I$13,5,FALSE),IMPOSTAZIONI!$B$25:$N$32,9,FALSE)))</f>
        <v/>
      </c>
      <c r="BV501" s="20" t="str">
        <f>IF($N501="","",IF(VLOOKUP(VLOOKUP($N501,IMPOSTAZIONI!$E$6:$I$13,5,FALSE),IMPOSTAZIONI!$B$25:$N$32,12,FALSE)=0,"",VLOOKUP(VLOOKUP($N501,IMPOSTAZIONI!$E$6:$I$13,5,FALSE),IMPOSTAZIONI!$B$25:$N$32,12,FALSE)))</f>
        <v/>
      </c>
      <c r="BW501" s="221" t="str">
        <f t="shared" si="153"/>
        <v/>
      </c>
      <c r="BX501" s="221" t="str">
        <f t="shared" si="160"/>
        <v/>
      </c>
      <c r="BY501" s="221">
        <f t="shared" si="161"/>
        <v>0</v>
      </c>
      <c r="BZ501" s="231">
        <f t="shared" si="162"/>
        <v>0</v>
      </c>
      <c r="CA501" s="246">
        <f t="shared" si="163"/>
        <v>0</v>
      </c>
      <c r="CB501" s="246">
        <f t="shared" si="154"/>
        <v>0</v>
      </c>
      <c r="CC501" s="246" t="str">
        <f t="shared" si="155"/>
        <v/>
      </c>
      <c r="CD501" s="246">
        <f t="shared" si="164"/>
        <v>5</v>
      </c>
      <c r="CE501" s="246">
        <f t="shared" si="156"/>
        <v>0</v>
      </c>
      <c r="CF501" s="276">
        <f t="shared" si="165"/>
        <v>0</v>
      </c>
      <c r="CG501" s="277">
        <f t="shared" si="165"/>
        <v>0</v>
      </c>
      <c r="CH501" s="277">
        <f t="shared" si="165"/>
        <v>0</v>
      </c>
      <c r="CI501" s="278">
        <f t="shared" si="165"/>
        <v>0</v>
      </c>
      <c r="CJ501" s="280">
        <f t="shared" si="157"/>
        <v>0</v>
      </c>
      <c r="CK501" s="232">
        <f t="shared" si="159"/>
        <v>0</v>
      </c>
      <c r="CL501" s="1"/>
    </row>
    <row r="502" spans="1:90" ht="18" customHeight="1">
      <c r="A502" s="1"/>
      <c r="B502" s="1"/>
      <c r="C502" s="216"/>
      <c r="D502" s="287" t="str">
        <f t="shared" si="151"/>
        <v/>
      </c>
      <c r="E502" s="449" t="str">
        <f t="shared" si="152"/>
        <v/>
      </c>
      <c r="F502" s="450"/>
      <c r="G502" s="451"/>
      <c r="H502" s="452"/>
      <c r="I502" s="453"/>
      <c r="J502" s="453"/>
      <c r="K502" s="453"/>
      <c r="L502" s="453"/>
      <c r="M502" s="454"/>
      <c r="N502" s="455"/>
      <c r="O502" s="456"/>
      <c r="P502" s="456"/>
      <c r="Q502" s="456"/>
      <c r="R502" s="456"/>
      <c r="S502" s="456"/>
      <c r="T502" s="456"/>
      <c r="U502" s="456"/>
      <c r="V502" s="456"/>
      <c r="W502" s="456"/>
      <c r="X502" s="456"/>
      <c r="Y502" s="456"/>
      <c r="Z502" s="456"/>
      <c r="AA502" s="456"/>
      <c r="AB502" s="456"/>
      <c r="AC502" s="456"/>
      <c r="AD502" s="456"/>
      <c r="AE502" s="457"/>
      <c r="AF502" s="455"/>
      <c r="AG502" s="456"/>
      <c r="AH502" s="456"/>
      <c r="AI502" s="456"/>
      <c r="AJ502" s="456"/>
      <c r="AK502" s="456"/>
      <c r="AL502" s="456"/>
      <c r="AM502" s="456"/>
      <c r="AN502" s="457"/>
      <c r="AO502" s="455"/>
      <c r="AP502" s="456"/>
      <c r="AQ502" s="456"/>
      <c r="AR502" s="456"/>
      <c r="AS502" s="456"/>
      <c r="AT502" s="456"/>
      <c r="AU502" s="456"/>
      <c r="AV502" s="456"/>
      <c r="AW502" s="456"/>
      <c r="AX502" s="456"/>
      <c r="AY502" s="456"/>
      <c r="AZ502" s="456"/>
      <c r="BA502" s="456"/>
      <c r="BB502" s="456"/>
      <c r="BC502" s="456"/>
      <c r="BD502" s="456"/>
      <c r="BE502" s="456"/>
      <c r="BF502" s="456"/>
      <c r="BG502" s="457"/>
      <c r="BH502" s="458"/>
      <c r="BI502" s="459"/>
      <c r="BJ502" s="459"/>
      <c r="BK502" s="459"/>
      <c r="BL502" s="459"/>
      <c r="BM502" s="460"/>
      <c r="BN502" s="216"/>
      <c r="BO502" s="216"/>
      <c r="BP502" s="1"/>
      <c r="BQ502" s="120">
        <f>IF($F$3="","",IF(N502=$F$3,COUNTIF(BQ$23:BQ501,"&gt;0")+1,0))</f>
        <v>0</v>
      </c>
      <c r="BR502" s="1"/>
      <c r="BS502" s="20" t="str">
        <f>IF($N502="","",IF(VLOOKUP(VLOOKUP($N502,IMPOSTAZIONI!$E$6:$I$13,5,FALSE),IMPOSTAZIONI!$B$25:$N$32,3,FALSE)=0,"",VLOOKUP(VLOOKUP($N502,IMPOSTAZIONI!$E$6:$I$13,5,FALSE),IMPOSTAZIONI!$B$25:$N$32,3,FALSE)))</f>
        <v/>
      </c>
      <c r="BT502" s="20" t="str">
        <f>IF($N502="","",IF(VLOOKUP(VLOOKUP($N502,IMPOSTAZIONI!$E$6:$I$13,5,FALSE),IMPOSTAZIONI!$B$25:$N$32,6,FALSE)=0,"",VLOOKUP(VLOOKUP($N502,IMPOSTAZIONI!$E$6:$I$13,5,FALSE),IMPOSTAZIONI!$B$25:$N$32,6,FALSE)))</f>
        <v/>
      </c>
      <c r="BU502" s="20" t="str">
        <f>IF($N502="","",IF(VLOOKUP(VLOOKUP($N502,IMPOSTAZIONI!$E$6:$I$13,5,FALSE),IMPOSTAZIONI!$B$25:$N$32,9,FALSE)=0,"",VLOOKUP(VLOOKUP($N502,IMPOSTAZIONI!$E$6:$I$13,5,FALSE),IMPOSTAZIONI!$B$25:$N$32,9,FALSE)))</f>
        <v/>
      </c>
      <c r="BV502" s="20" t="str">
        <f>IF($N502="","",IF(VLOOKUP(VLOOKUP($N502,IMPOSTAZIONI!$E$6:$I$13,5,FALSE),IMPOSTAZIONI!$B$25:$N$32,12,FALSE)=0,"",VLOOKUP(VLOOKUP($N502,IMPOSTAZIONI!$E$6:$I$13,5,FALSE),IMPOSTAZIONI!$B$25:$N$32,12,FALSE)))</f>
        <v/>
      </c>
      <c r="BW502" s="221" t="str">
        <f t="shared" si="153"/>
        <v/>
      </c>
      <c r="BX502" s="221" t="str">
        <f t="shared" si="160"/>
        <v/>
      </c>
      <c r="BY502" s="221">
        <f t="shared" si="161"/>
        <v>0</v>
      </c>
      <c r="BZ502" s="231">
        <f t="shared" si="162"/>
        <v>0</v>
      </c>
      <c r="CA502" s="246">
        <f t="shared" si="163"/>
        <v>0</v>
      </c>
      <c r="CB502" s="246">
        <f t="shared" si="154"/>
        <v>0</v>
      </c>
      <c r="CC502" s="246" t="str">
        <f t="shared" si="155"/>
        <v/>
      </c>
      <c r="CD502" s="246">
        <f t="shared" si="164"/>
        <v>5</v>
      </c>
      <c r="CE502" s="246">
        <f t="shared" si="156"/>
        <v>0</v>
      </c>
      <c r="CF502" s="276">
        <f t="shared" si="165"/>
        <v>0</v>
      </c>
      <c r="CG502" s="277">
        <f t="shared" si="165"/>
        <v>0</v>
      </c>
      <c r="CH502" s="277">
        <f t="shared" si="165"/>
        <v>0</v>
      </c>
      <c r="CI502" s="278">
        <f t="shared" si="165"/>
        <v>0</v>
      </c>
      <c r="CJ502" s="280">
        <f t="shared" si="157"/>
        <v>0</v>
      </c>
      <c r="CK502" s="232">
        <f t="shared" si="159"/>
        <v>0</v>
      </c>
      <c r="CL502" s="1"/>
    </row>
    <row r="503" spans="1:90" ht="18" customHeight="1">
      <c r="A503" s="1"/>
      <c r="B503" s="1"/>
      <c r="C503" s="216"/>
      <c r="D503" s="287" t="str">
        <f t="shared" si="151"/>
        <v/>
      </c>
      <c r="E503" s="449" t="str">
        <f t="shared" si="152"/>
        <v/>
      </c>
      <c r="F503" s="450"/>
      <c r="G503" s="451"/>
      <c r="H503" s="452"/>
      <c r="I503" s="453"/>
      <c r="J503" s="453"/>
      <c r="K503" s="453"/>
      <c r="L503" s="453"/>
      <c r="M503" s="454"/>
      <c r="N503" s="455"/>
      <c r="O503" s="456"/>
      <c r="P503" s="456"/>
      <c r="Q503" s="456"/>
      <c r="R503" s="456"/>
      <c r="S503" s="456"/>
      <c r="T503" s="456"/>
      <c r="U503" s="456"/>
      <c r="V503" s="456"/>
      <c r="W503" s="456"/>
      <c r="X503" s="456"/>
      <c r="Y503" s="456"/>
      <c r="Z503" s="456"/>
      <c r="AA503" s="456"/>
      <c r="AB503" s="456"/>
      <c r="AC503" s="456"/>
      <c r="AD503" s="456"/>
      <c r="AE503" s="457"/>
      <c r="AF503" s="455"/>
      <c r="AG503" s="456"/>
      <c r="AH503" s="456"/>
      <c r="AI503" s="456"/>
      <c r="AJ503" s="456"/>
      <c r="AK503" s="456"/>
      <c r="AL503" s="456"/>
      <c r="AM503" s="456"/>
      <c r="AN503" s="457"/>
      <c r="AO503" s="455"/>
      <c r="AP503" s="456"/>
      <c r="AQ503" s="456"/>
      <c r="AR503" s="456"/>
      <c r="AS503" s="456"/>
      <c r="AT503" s="456"/>
      <c r="AU503" s="456"/>
      <c r="AV503" s="456"/>
      <c r="AW503" s="456"/>
      <c r="AX503" s="456"/>
      <c r="AY503" s="456"/>
      <c r="AZ503" s="456"/>
      <c r="BA503" s="456"/>
      <c r="BB503" s="456"/>
      <c r="BC503" s="456"/>
      <c r="BD503" s="456"/>
      <c r="BE503" s="456"/>
      <c r="BF503" s="456"/>
      <c r="BG503" s="457"/>
      <c r="BH503" s="458"/>
      <c r="BI503" s="459"/>
      <c r="BJ503" s="459"/>
      <c r="BK503" s="459"/>
      <c r="BL503" s="459"/>
      <c r="BM503" s="460"/>
      <c r="BN503" s="216"/>
      <c r="BO503" s="216"/>
      <c r="BP503" s="1"/>
      <c r="BQ503" s="120">
        <f>IF($F$3="","",IF(N503=$F$3,COUNTIF(BQ$23:BQ502,"&gt;0")+1,0))</f>
        <v>0</v>
      </c>
      <c r="BR503" s="1"/>
      <c r="BS503" s="20" t="str">
        <f>IF($N503="","",IF(VLOOKUP(VLOOKUP($N503,IMPOSTAZIONI!$E$6:$I$13,5,FALSE),IMPOSTAZIONI!$B$25:$N$32,3,FALSE)=0,"",VLOOKUP(VLOOKUP($N503,IMPOSTAZIONI!$E$6:$I$13,5,FALSE),IMPOSTAZIONI!$B$25:$N$32,3,FALSE)))</f>
        <v/>
      </c>
      <c r="BT503" s="20" t="str">
        <f>IF($N503="","",IF(VLOOKUP(VLOOKUP($N503,IMPOSTAZIONI!$E$6:$I$13,5,FALSE),IMPOSTAZIONI!$B$25:$N$32,6,FALSE)=0,"",VLOOKUP(VLOOKUP($N503,IMPOSTAZIONI!$E$6:$I$13,5,FALSE),IMPOSTAZIONI!$B$25:$N$32,6,FALSE)))</f>
        <v/>
      </c>
      <c r="BU503" s="20" t="str">
        <f>IF($N503="","",IF(VLOOKUP(VLOOKUP($N503,IMPOSTAZIONI!$E$6:$I$13,5,FALSE),IMPOSTAZIONI!$B$25:$N$32,9,FALSE)=0,"",VLOOKUP(VLOOKUP($N503,IMPOSTAZIONI!$E$6:$I$13,5,FALSE),IMPOSTAZIONI!$B$25:$N$32,9,FALSE)))</f>
        <v/>
      </c>
      <c r="BV503" s="20" t="str">
        <f>IF($N503="","",IF(VLOOKUP(VLOOKUP($N503,IMPOSTAZIONI!$E$6:$I$13,5,FALSE),IMPOSTAZIONI!$B$25:$N$32,12,FALSE)=0,"",VLOOKUP(VLOOKUP($N503,IMPOSTAZIONI!$E$6:$I$13,5,FALSE),IMPOSTAZIONI!$B$25:$N$32,12,FALSE)))</f>
        <v/>
      </c>
      <c r="BW503" s="221" t="str">
        <f t="shared" si="153"/>
        <v/>
      </c>
      <c r="BX503" s="221" t="str">
        <f t="shared" si="160"/>
        <v/>
      </c>
      <c r="BY503" s="221">
        <f t="shared" si="161"/>
        <v>0</v>
      </c>
      <c r="BZ503" s="231">
        <f t="shared" si="162"/>
        <v>0</v>
      </c>
      <c r="CA503" s="246">
        <f t="shared" si="163"/>
        <v>0</v>
      </c>
      <c r="CB503" s="246">
        <f t="shared" si="154"/>
        <v>0</v>
      </c>
      <c r="CC503" s="246" t="str">
        <f t="shared" si="155"/>
        <v/>
      </c>
      <c r="CD503" s="246">
        <f t="shared" si="164"/>
        <v>5</v>
      </c>
      <c r="CE503" s="246">
        <f t="shared" si="156"/>
        <v>0</v>
      </c>
      <c r="CF503" s="276">
        <f t="shared" ref="CF503:CI522" si="166">COUNTIF($CE$23:$CE$3022,CONCATENATE($CD503,CF$21))</f>
        <v>0</v>
      </c>
      <c r="CG503" s="277">
        <f t="shared" si="166"/>
        <v>0</v>
      </c>
      <c r="CH503" s="277">
        <f t="shared" si="166"/>
        <v>0</v>
      </c>
      <c r="CI503" s="278">
        <f t="shared" si="166"/>
        <v>0</v>
      </c>
      <c r="CJ503" s="280">
        <f t="shared" si="157"/>
        <v>0</v>
      </c>
      <c r="CK503" s="232">
        <f t="shared" si="159"/>
        <v>0</v>
      </c>
      <c r="CL503" s="1"/>
    </row>
    <row r="504" spans="1:90" ht="18" customHeight="1">
      <c r="A504" s="1"/>
      <c r="B504" s="1"/>
      <c r="C504" s="216"/>
      <c r="D504" s="287" t="str">
        <f t="shared" si="151"/>
        <v/>
      </c>
      <c r="E504" s="449" t="str">
        <f t="shared" si="152"/>
        <v/>
      </c>
      <c r="F504" s="450"/>
      <c r="G504" s="451"/>
      <c r="H504" s="452"/>
      <c r="I504" s="453"/>
      <c r="J504" s="453"/>
      <c r="K504" s="453"/>
      <c r="L504" s="453"/>
      <c r="M504" s="454"/>
      <c r="N504" s="455"/>
      <c r="O504" s="456"/>
      <c r="P504" s="456"/>
      <c r="Q504" s="456"/>
      <c r="R504" s="456"/>
      <c r="S504" s="456"/>
      <c r="T504" s="456"/>
      <c r="U504" s="456"/>
      <c r="V504" s="456"/>
      <c r="W504" s="456"/>
      <c r="X504" s="456"/>
      <c r="Y504" s="456"/>
      <c r="Z504" s="456"/>
      <c r="AA504" s="456"/>
      <c r="AB504" s="456"/>
      <c r="AC504" s="456"/>
      <c r="AD504" s="456"/>
      <c r="AE504" s="457"/>
      <c r="AF504" s="455"/>
      <c r="AG504" s="456"/>
      <c r="AH504" s="456"/>
      <c r="AI504" s="456"/>
      <c r="AJ504" s="456"/>
      <c r="AK504" s="456"/>
      <c r="AL504" s="456"/>
      <c r="AM504" s="456"/>
      <c r="AN504" s="457"/>
      <c r="AO504" s="455"/>
      <c r="AP504" s="456"/>
      <c r="AQ504" s="456"/>
      <c r="AR504" s="456"/>
      <c r="AS504" s="456"/>
      <c r="AT504" s="456"/>
      <c r="AU504" s="456"/>
      <c r="AV504" s="456"/>
      <c r="AW504" s="456"/>
      <c r="AX504" s="456"/>
      <c r="AY504" s="456"/>
      <c r="AZ504" s="456"/>
      <c r="BA504" s="456"/>
      <c r="BB504" s="456"/>
      <c r="BC504" s="456"/>
      <c r="BD504" s="456"/>
      <c r="BE504" s="456"/>
      <c r="BF504" s="456"/>
      <c r="BG504" s="457"/>
      <c r="BH504" s="458"/>
      <c r="BI504" s="459"/>
      <c r="BJ504" s="459"/>
      <c r="BK504" s="459"/>
      <c r="BL504" s="459"/>
      <c r="BM504" s="460"/>
      <c r="BN504" s="216"/>
      <c r="BO504" s="216"/>
      <c r="BP504" s="1"/>
      <c r="BQ504" s="120">
        <f>IF($F$3="","",IF(N504=$F$3,COUNTIF(BQ$23:BQ503,"&gt;0")+1,0))</f>
        <v>0</v>
      </c>
      <c r="BR504" s="1"/>
      <c r="BS504" s="20" t="str">
        <f>IF($N504="","",IF(VLOOKUP(VLOOKUP($N504,IMPOSTAZIONI!$E$6:$I$13,5,FALSE),IMPOSTAZIONI!$B$25:$N$32,3,FALSE)=0,"",VLOOKUP(VLOOKUP($N504,IMPOSTAZIONI!$E$6:$I$13,5,FALSE),IMPOSTAZIONI!$B$25:$N$32,3,FALSE)))</f>
        <v/>
      </c>
      <c r="BT504" s="20" t="str">
        <f>IF($N504="","",IF(VLOOKUP(VLOOKUP($N504,IMPOSTAZIONI!$E$6:$I$13,5,FALSE),IMPOSTAZIONI!$B$25:$N$32,6,FALSE)=0,"",VLOOKUP(VLOOKUP($N504,IMPOSTAZIONI!$E$6:$I$13,5,FALSE),IMPOSTAZIONI!$B$25:$N$32,6,FALSE)))</f>
        <v/>
      </c>
      <c r="BU504" s="20" t="str">
        <f>IF($N504="","",IF(VLOOKUP(VLOOKUP($N504,IMPOSTAZIONI!$E$6:$I$13,5,FALSE),IMPOSTAZIONI!$B$25:$N$32,9,FALSE)=0,"",VLOOKUP(VLOOKUP($N504,IMPOSTAZIONI!$E$6:$I$13,5,FALSE),IMPOSTAZIONI!$B$25:$N$32,9,FALSE)))</f>
        <v/>
      </c>
      <c r="BV504" s="20" t="str">
        <f>IF($N504="","",IF(VLOOKUP(VLOOKUP($N504,IMPOSTAZIONI!$E$6:$I$13,5,FALSE),IMPOSTAZIONI!$B$25:$N$32,12,FALSE)=0,"",VLOOKUP(VLOOKUP($N504,IMPOSTAZIONI!$E$6:$I$13,5,FALSE),IMPOSTAZIONI!$B$25:$N$32,12,FALSE)))</f>
        <v/>
      </c>
      <c r="BW504" s="221" t="str">
        <f t="shared" si="153"/>
        <v/>
      </c>
      <c r="BX504" s="221" t="str">
        <f t="shared" si="160"/>
        <v/>
      </c>
      <c r="BY504" s="221">
        <f t="shared" si="161"/>
        <v>0</v>
      </c>
      <c r="BZ504" s="231">
        <f t="shared" si="162"/>
        <v>0</v>
      </c>
      <c r="CA504" s="246">
        <f t="shared" si="163"/>
        <v>0</v>
      </c>
      <c r="CB504" s="246">
        <f t="shared" si="154"/>
        <v>0</v>
      </c>
      <c r="CC504" s="246" t="str">
        <f t="shared" si="155"/>
        <v/>
      </c>
      <c r="CD504" s="246">
        <f t="shared" si="164"/>
        <v>5</v>
      </c>
      <c r="CE504" s="246">
        <f t="shared" si="156"/>
        <v>0</v>
      </c>
      <c r="CF504" s="276">
        <f t="shared" si="166"/>
        <v>0</v>
      </c>
      <c r="CG504" s="277">
        <f t="shared" si="166"/>
        <v>0</v>
      </c>
      <c r="CH504" s="277">
        <f t="shared" si="166"/>
        <v>0</v>
      </c>
      <c r="CI504" s="278">
        <f t="shared" si="166"/>
        <v>0</v>
      </c>
      <c r="CJ504" s="280">
        <f t="shared" si="157"/>
        <v>0</v>
      </c>
      <c r="CK504" s="232">
        <f t="shared" si="159"/>
        <v>0</v>
      </c>
      <c r="CL504" s="1"/>
    </row>
    <row r="505" spans="1:90" ht="18" customHeight="1">
      <c r="A505" s="1"/>
      <c r="B505" s="1"/>
      <c r="C505" s="216"/>
      <c r="D505" s="287" t="str">
        <f t="shared" si="151"/>
        <v/>
      </c>
      <c r="E505" s="449" t="str">
        <f t="shared" si="152"/>
        <v/>
      </c>
      <c r="F505" s="450"/>
      <c r="G505" s="451"/>
      <c r="H505" s="452"/>
      <c r="I505" s="453"/>
      <c r="J505" s="453"/>
      <c r="K505" s="453"/>
      <c r="L505" s="453"/>
      <c r="M505" s="454"/>
      <c r="N505" s="455"/>
      <c r="O505" s="456"/>
      <c r="P505" s="456"/>
      <c r="Q505" s="456"/>
      <c r="R505" s="456"/>
      <c r="S505" s="456"/>
      <c r="T505" s="456"/>
      <c r="U505" s="456"/>
      <c r="V505" s="456"/>
      <c r="W505" s="456"/>
      <c r="X505" s="456"/>
      <c r="Y505" s="456"/>
      <c r="Z505" s="456"/>
      <c r="AA505" s="456"/>
      <c r="AB505" s="456"/>
      <c r="AC505" s="456"/>
      <c r="AD505" s="456"/>
      <c r="AE505" s="457"/>
      <c r="AF505" s="455"/>
      <c r="AG505" s="456"/>
      <c r="AH505" s="456"/>
      <c r="AI505" s="456"/>
      <c r="AJ505" s="456"/>
      <c r="AK505" s="456"/>
      <c r="AL505" s="456"/>
      <c r="AM505" s="456"/>
      <c r="AN505" s="457"/>
      <c r="AO505" s="455"/>
      <c r="AP505" s="456"/>
      <c r="AQ505" s="456"/>
      <c r="AR505" s="456"/>
      <c r="AS505" s="456"/>
      <c r="AT505" s="456"/>
      <c r="AU505" s="456"/>
      <c r="AV505" s="456"/>
      <c r="AW505" s="456"/>
      <c r="AX505" s="456"/>
      <c r="AY505" s="456"/>
      <c r="AZ505" s="456"/>
      <c r="BA505" s="456"/>
      <c r="BB505" s="456"/>
      <c r="BC505" s="456"/>
      <c r="BD505" s="456"/>
      <c r="BE505" s="456"/>
      <c r="BF505" s="456"/>
      <c r="BG505" s="457"/>
      <c r="BH505" s="458"/>
      <c r="BI505" s="459"/>
      <c r="BJ505" s="459"/>
      <c r="BK505" s="459"/>
      <c r="BL505" s="459"/>
      <c r="BM505" s="460"/>
      <c r="BN505" s="216"/>
      <c r="BO505" s="216"/>
      <c r="BP505" s="1"/>
      <c r="BQ505" s="120">
        <f>IF($F$3="","",IF(N505=$F$3,COUNTIF(BQ$23:BQ504,"&gt;0")+1,0))</f>
        <v>0</v>
      </c>
      <c r="BR505" s="1"/>
      <c r="BS505" s="20" t="str">
        <f>IF($N505="","",IF(VLOOKUP(VLOOKUP($N505,IMPOSTAZIONI!$E$6:$I$13,5,FALSE),IMPOSTAZIONI!$B$25:$N$32,3,FALSE)=0,"",VLOOKUP(VLOOKUP($N505,IMPOSTAZIONI!$E$6:$I$13,5,FALSE),IMPOSTAZIONI!$B$25:$N$32,3,FALSE)))</f>
        <v/>
      </c>
      <c r="BT505" s="20" t="str">
        <f>IF($N505="","",IF(VLOOKUP(VLOOKUP($N505,IMPOSTAZIONI!$E$6:$I$13,5,FALSE),IMPOSTAZIONI!$B$25:$N$32,6,FALSE)=0,"",VLOOKUP(VLOOKUP($N505,IMPOSTAZIONI!$E$6:$I$13,5,FALSE),IMPOSTAZIONI!$B$25:$N$32,6,FALSE)))</f>
        <v/>
      </c>
      <c r="BU505" s="20" t="str">
        <f>IF($N505="","",IF(VLOOKUP(VLOOKUP($N505,IMPOSTAZIONI!$E$6:$I$13,5,FALSE),IMPOSTAZIONI!$B$25:$N$32,9,FALSE)=0,"",VLOOKUP(VLOOKUP($N505,IMPOSTAZIONI!$E$6:$I$13,5,FALSE),IMPOSTAZIONI!$B$25:$N$32,9,FALSE)))</f>
        <v/>
      </c>
      <c r="BV505" s="20" t="str">
        <f>IF($N505="","",IF(VLOOKUP(VLOOKUP($N505,IMPOSTAZIONI!$E$6:$I$13,5,FALSE),IMPOSTAZIONI!$B$25:$N$32,12,FALSE)=0,"",VLOOKUP(VLOOKUP($N505,IMPOSTAZIONI!$E$6:$I$13,5,FALSE),IMPOSTAZIONI!$B$25:$N$32,12,FALSE)))</f>
        <v/>
      </c>
      <c r="BW505" s="221" t="str">
        <f t="shared" si="153"/>
        <v/>
      </c>
      <c r="BX505" s="221" t="str">
        <f t="shared" si="160"/>
        <v/>
      </c>
      <c r="BY505" s="221">
        <f t="shared" si="161"/>
        <v>0</v>
      </c>
      <c r="BZ505" s="231">
        <f t="shared" si="162"/>
        <v>0</v>
      </c>
      <c r="CA505" s="246">
        <f t="shared" si="163"/>
        <v>0</v>
      </c>
      <c r="CB505" s="246">
        <f t="shared" si="154"/>
        <v>0</v>
      </c>
      <c r="CC505" s="246" t="str">
        <f t="shared" si="155"/>
        <v/>
      </c>
      <c r="CD505" s="246">
        <f t="shared" si="164"/>
        <v>5</v>
      </c>
      <c r="CE505" s="246">
        <f t="shared" si="156"/>
        <v>0</v>
      </c>
      <c r="CF505" s="276">
        <f t="shared" si="166"/>
        <v>0</v>
      </c>
      <c r="CG505" s="277">
        <f t="shared" si="166"/>
        <v>0</v>
      </c>
      <c r="CH505" s="277">
        <f t="shared" si="166"/>
        <v>0</v>
      </c>
      <c r="CI505" s="278">
        <f t="shared" si="166"/>
        <v>0</v>
      </c>
      <c r="CJ505" s="280">
        <f t="shared" si="157"/>
        <v>0</v>
      </c>
      <c r="CK505" s="232">
        <f t="shared" si="159"/>
        <v>0</v>
      </c>
      <c r="CL505" s="1"/>
    </row>
    <row r="506" spans="1:90" ht="18" customHeight="1">
      <c r="A506" s="1"/>
      <c r="B506" s="1"/>
      <c r="C506" s="216"/>
      <c r="D506" s="287" t="str">
        <f t="shared" si="151"/>
        <v/>
      </c>
      <c r="E506" s="449" t="str">
        <f t="shared" si="152"/>
        <v/>
      </c>
      <c r="F506" s="450"/>
      <c r="G506" s="451"/>
      <c r="H506" s="452"/>
      <c r="I506" s="453"/>
      <c r="J506" s="453"/>
      <c r="K506" s="453"/>
      <c r="L506" s="453"/>
      <c r="M506" s="454"/>
      <c r="N506" s="455"/>
      <c r="O506" s="456"/>
      <c r="P506" s="456"/>
      <c r="Q506" s="456"/>
      <c r="R506" s="456"/>
      <c r="S506" s="456"/>
      <c r="T506" s="456"/>
      <c r="U506" s="456"/>
      <c r="V506" s="456"/>
      <c r="W506" s="456"/>
      <c r="X506" s="456"/>
      <c r="Y506" s="456"/>
      <c r="Z506" s="456"/>
      <c r="AA506" s="456"/>
      <c r="AB506" s="456"/>
      <c r="AC506" s="456"/>
      <c r="AD506" s="456"/>
      <c r="AE506" s="457"/>
      <c r="AF506" s="455"/>
      <c r="AG506" s="456"/>
      <c r="AH506" s="456"/>
      <c r="AI506" s="456"/>
      <c r="AJ506" s="456"/>
      <c r="AK506" s="456"/>
      <c r="AL506" s="456"/>
      <c r="AM506" s="456"/>
      <c r="AN506" s="457"/>
      <c r="AO506" s="455"/>
      <c r="AP506" s="456"/>
      <c r="AQ506" s="456"/>
      <c r="AR506" s="456"/>
      <c r="AS506" s="456"/>
      <c r="AT506" s="456"/>
      <c r="AU506" s="456"/>
      <c r="AV506" s="456"/>
      <c r="AW506" s="456"/>
      <c r="AX506" s="456"/>
      <c r="AY506" s="456"/>
      <c r="AZ506" s="456"/>
      <c r="BA506" s="456"/>
      <c r="BB506" s="456"/>
      <c r="BC506" s="456"/>
      <c r="BD506" s="456"/>
      <c r="BE506" s="456"/>
      <c r="BF506" s="456"/>
      <c r="BG506" s="457"/>
      <c r="BH506" s="458"/>
      <c r="BI506" s="459"/>
      <c r="BJ506" s="459"/>
      <c r="BK506" s="459"/>
      <c r="BL506" s="459"/>
      <c r="BM506" s="460"/>
      <c r="BN506" s="216"/>
      <c r="BO506" s="216"/>
      <c r="BP506" s="1"/>
      <c r="BQ506" s="120">
        <f>IF($F$3="","",IF(N506=$F$3,COUNTIF(BQ$23:BQ505,"&gt;0")+1,0))</f>
        <v>0</v>
      </c>
      <c r="BR506" s="1"/>
      <c r="BS506" s="20" t="str">
        <f>IF($N506="","",IF(VLOOKUP(VLOOKUP($N506,IMPOSTAZIONI!$E$6:$I$13,5,FALSE),IMPOSTAZIONI!$B$25:$N$32,3,FALSE)=0,"",VLOOKUP(VLOOKUP($N506,IMPOSTAZIONI!$E$6:$I$13,5,FALSE),IMPOSTAZIONI!$B$25:$N$32,3,FALSE)))</f>
        <v/>
      </c>
      <c r="BT506" s="20" t="str">
        <f>IF($N506="","",IF(VLOOKUP(VLOOKUP($N506,IMPOSTAZIONI!$E$6:$I$13,5,FALSE),IMPOSTAZIONI!$B$25:$N$32,6,FALSE)=0,"",VLOOKUP(VLOOKUP($N506,IMPOSTAZIONI!$E$6:$I$13,5,FALSE),IMPOSTAZIONI!$B$25:$N$32,6,FALSE)))</f>
        <v/>
      </c>
      <c r="BU506" s="20" t="str">
        <f>IF($N506="","",IF(VLOOKUP(VLOOKUP($N506,IMPOSTAZIONI!$E$6:$I$13,5,FALSE),IMPOSTAZIONI!$B$25:$N$32,9,FALSE)=0,"",VLOOKUP(VLOOKUP($N506,IMPOSTAZIONI!$E$6:$I$13,5,FALSE),IMPOSTAZIONI!$B$25:$N$32,9,FALSE)))</f>
        <v/>
      </c>
      <c r="BV506" s="20" t="str">
        <f>IF($N506="","",IF(VLOOKUP(VLOOKUP($N506,IMPOSTAZIONI!$E$6:$I$13,5,FALSE),IMPOSTAZIONI!$B$25:$N$32,12,FALSE)=0,"",VLOOKUP(VLOOKUP($N506,IMPOSTAZIONI!$E$6:$I$13,5,FALSE),IMPOSTAZIONI!$B$25:$N$32,12,FALSE)))</f>
        <v/>
      </c>
      <c r="BW506" s="221" t="str">
        <f t="shared" si="153"/>
        <v/>
      </c>
      <c r="BX506" s="221" t="str">
        <f t="shared" si="160"/>
        <v/>
      </c>
      <c r="BY506" s="221">
        <f t="shared" si="161"/>
        <v>0</v>
      </c>
      <c r="BZ506" s="231">
        <f t="shared" si="162"/>
        <v>0</v>
      </c>
      <c r="CA506" s="246">
        <f t="shared" si="163"/>
        <v>0</v>
      </c>
      <c r="CB506" s="246">
        <f t="shared" si="154"/>
        <v>0</v>
      </c>
      <c r="CC506" s="246" t="str">
        <f t="shared" si="155"/>
        <v/>
      </c>
      <c r="CD506" s="246">
        <f t="shared" si="164"/>
        <v>5</v>
      </c>
      <c r="CE506" s="246">
        <f t="shared" si="156"/>
        <v>0</v>
      </c>
      <c r="CF506" s="276">
        <f t="shared" si="166"/>
        <v>0</v>
      </c>
      <c r="CG506" s="277">
        <f t="shared" si="166"/>
        <v>0</v>
      </c>
      <c r="CH506" s="277">
        <f t="shared" si="166"/>
        <v>0</v>
      </c>
      <c r="CI506" s="278">
        <f t="shared" si="166"/>
        <v>0</v>
      </c>
      <c r="CJ506" s="280">
        <f t="shared" si="157"/>
        <v>0</v>
      </c>
      <c r="CK506" s="232">
        <f t="shared" si="159"/>
        <v>0</v>
      </c>
      <c r="CL506" s="1"/>
    </row>
    <row r="507" spans="1:90" ht="18" customHeight="1">
      <c r="A507" s="1"/>
      <c r="B507" s="1"/>
      <c r="C507" s="216"/>
      <c r="D507" s="287" t="str">
        <f t="shared" si="151"/>
        <v/>
      </c>
      <c r="E507" s="449" t="str">
        <f t="shared" si="152"/>
        <v/>
      </c>
      <c r="F507" s="450"/>
      <c r="G507" s="451"/>
      <c r="H507" s="452"/>
      <c r="I507" s="453"/>
      <c r="J507" s="453"/>
      <c r="K507" s="453"/>
      <c r="L507" s="453"/>
      <c r="M507" s="454"/>
      <c r="N507" s="455"/>
      <c r="O507" s="456"/>
      <c r="P507" s="456"/>
      <c r="Q507" s="456"/>
      <c r="R507" s="456"/>
      <c r="S507" s="456"/>
      <c r="T507" s="456"/>
      <c r="U507" s="456"/>
      <c r="V507" s="456"/>
      <c r="W507" s="456"/>
      <c r="X507" s="456"/>
      <c r="Y507" s="456"/>
      <c r="Z507" s="456"/>
      <c r="AA507" s="456"/>
      <c r="AB507" s="456"/>
      <c r="AC507" s="456"/>
      <c r="AD507" s="456"/>
      <c r="AE507" s="457"/>
      <c r="AF507" s="455"/>
      <c r="AG507" s="456"/>
      <c r="AH507" s="456"/>
      <c r="AI507" s="456"/>
      <c r="AJ507" s="456"/>
      <c r="AK507" s="456"/>
      <c r="AL507" s="456"/>
      <c r="AM507" s="456"/>
      <c r="AN507" s="457"/>
      <c r="AO507" s="455"/>
      <c r="AP507" s="456"/>
      <c r="AQ507" s="456"/>
      <c r="AR507" s="456"/>
      <c r="AS507" s="456"/>
      <c r="AT507" s="456"/>
      <c r="AU507" s="456"/>
      <c r="AV507" s="456"/>
      <c r="AW507" s="456"/>
      <c r="AX507" s="456"/>
      <c r="AY507" s="456"/>
      <c r="AZ507" s="456"/>
      <c r="BA507" s="456"/>
      <c r="BB507" s="456"/>
      <c r="BC507" s="456"/>
      <c r="BD507" s="456"/>
      <c r="BE507" s="456"/>
      <c r="BF507" s="456"/>
      <c r="BG507" s="457"/>
      <c r="BH507" s="458"/>
      <c r="BI507" s="459"/>
      <c r="BJ507" s="459"/>
      <c r="BK507" s="459"/>
      <c r="BL507" s="459"/>
      <c r="BM507" s="460"/>
      <c r="BN507" s="216"/>
      <c r="BO507" s="216"/>
      <c r="BP507" s="1"/>
      <c r="BQ507" s="120">
        <f>IF($F$3="","",IF(N507=$F$3,COUNTIF(BQ$23:BQ506,"&gt;0")+1,0))</f>
        <v>0</v>
      </c>
      <c r="BR507" s="1"/>
      <c r="BS507" s="20" t="str">
        <f>IF($N507="","",IF(VLOOKUP(VLOOKUP($N507,IMPOSTAZIONI!$E$6:$I$13,5,FALSE),IMPOSTAZIONI!$B$25:$N$32,3,FALSE)=0,"",VLOOKUP(VLOOKUP($N507,IMPOSTAZIONI!$E$6:$I$13,5,FALSE),IMPOSTAZIONI!$B$25:$N$32,3,FALSE)))</f>
        <v/>
      </c>
      <c r="BT507" s="20" t="str">
        <f>IF($N507="","",IF(VLOOKUP(VLOOKUP($N507,IMPOSTAZIONI!$E$6:$I$13,5,FALSE),IMPOSTAZIONI!$B$25:$N$32,6,FALSE)=0,"",VLOOKUP(VLOOKUP($N507,IMPOSTAZIONI!$E$6:$I$13,5,FALSE),IMPOSTAZIONI!$B$25:$N$32,6,FALSE)))</f>
        <v/>
      </c>
      <c r="BU507" s="20" t="str">
        <f>IF($N507="","",IF(VLOOKUP(VLOOKUP($N507,IMPOSTAZIONI!$E$6:$I$13,5,FALSE),IMPOSTAZIONI!$B$25:$N$32,9,FALSE)=0,"",VLOOKUP(VLOOKUP($N507,IMPOSTAZIONI!$E$6:$I$13,5,FALSE),IMPOSTAZIONI!$B$25:$N$32,9,FALSE)))</f>
        <v/>
      </c>
      <c r="BV507" s="20" t="str">
        <f>IF($N507="","",IF(VLOOKUP(VLOOKUP($N507,IMPOSTAZIONI!$E$6:$I$13,5,FALSE),IMPOSTAZIONI!$B$25:$N$32,12,FALSE)=0,"",VLOOKUP(VLOOKUP($N507,IMPOSTAZIONI!$E$6:$I$13,5,FALSE),IMPOSTAZIONI!$B$25:$N$32,12,FALSE)))</f>
        <v/>
      </c>
      <c r="BW507" s="221" t="str">
        <f t="shared" si="153"/>
        <v/>
      </c>
      <c r="BX507" s="221" t="str">
        <f t="shared" si="160"/>
        <v/>
      </c>
      <c r="BY507" s="221">
        <f t="shared" si="161"/>
        <v>0</v>
      </c>
      <c r="BZ507" s="231">
        <f t="shared" si="162"/>
        <v>0</v>
      </c>
      <c r="CA507" s="246">
        <f t="shared" si="163"/>
        <v>0</v>
      </c>
      <c r="CB507" s="246">
        <f t="shared" si="154"/>
        <v>0</v>
      </c>
      <c r="CC507" s="246" t="str">
        <f t="shared" si="155"/>
        <v/>
      </c>
      <c r="CD507" s="246">
        <f t="shared" si="164"/>
        <v>5</v>
      </c>
      <c r="CE507" s="246">
        <f t="shared" si="156"/>
        <v>0</v>
      </c>
      <c r="CF507" s="276">
        <f t="shared" si="166"/>
        <v>0</v>
      </c>
      <c r="CG507" s="277">
        <f t="shared" si="166"/>
        <v>0</v>
      </c>
      <c r="CH507" s="277">
        <f t="shared" si="166"/>
        <v>0</v>
      </c>
      <c r="CI507" s="278">
        <f t="shared" si="166"/>
        <v>0</v>
      </c>
      <c r="CJ507" s="280">
        <f t="shared" si="157"/>
        <v>0</v>
      </c>
      <c r="CK507" s="232">
        <f t="shared" si="159"/>
        <v>0</v>
      </c>
      <c r="CL507" s="1"/>
    </row>
    <row r="508" spans="1:90" ht="18" customHeight="1">
      <c r="A508" s="1"/>
      <c r="B508" s="1"/>
      <c r="C508" s="216"/>
      <c r="D508" s="287" t="str">
        <f t="shared" si="151"/>
        <v/>
      </c>
      <c r="E508" s="449" t="str">
        <f t="shared" si="152"/>
        <v/>
      </c>
      <c r="F508" s="450"/>
      <c r="G508" s="451"/>
      <c r="H508" s="452"/>
      <c r="I508" s="453"/>
      <c r="J508" s="453"/>
      <c r="K508" s="453"/>
      <c r="L508" s="453"/>
      <c r="M508" s="454"/>
      <c r="N508" s="455"/>
      <c r="O508" s="456"/>
      <c r="P508" s="456"/>
      <c r="Q508" s="456"/>
      <c r="R508" s="456"/>
      <c r="S508" s="456"/>
      <c r="T508" s="456"/>
      <c r="U508" s="456"/>
      <c r="V508" s="456"/>
      <c r="W508" s="456"/>
      <c r="X508" s="456"/>
      <c r="Y508" s="456"/>
      <c r="Z508" s="456"/>
      <c r="AA508" s="456"/>
      <c r="AB508" s="456"/>
      <c r="AC508" s="456"/>
      <c r="AD508" s="456"/>
      <c r="AE508" s="457"/>
      <c r="AF508" s="455"/>
      <c r="AG508" s="456"/>
      <c r="AH508" s="456"/>
      <c r="AI508" s="456"/>
      <c r="AJ508" s="456"/>
      <c r="AK508" s="456"/>
      <c r="AL508" s="456"/>
      <c r="AM508" s="456"/>
      <c r="AN508" s="457"/>
      <c r="AO508" s="455"/>
      <c r="AP508" s="456"/>
      <c r="AQ508" s="456"/>
      <c r="AR508" s="456"/>
      <c r="AS508" s="456"/>
      <c r="AT508" s="456"/>
      <c r="AU508" s="456"/>
      <c r="AV508" s="456"/>
      <c r="AW508" s="456"/>
      <c r="AX508" s="456"/>
      <c r="AY508" s="456"/>
      <c r="AZ508" s="456"/>
      <c r="BA508" s="456"/>
      <c r="BB508" s="456"/>
      <c r="BC508" s="456"/>
      <c r="BD508" s="456"/>
      <c r="BE508" s="456"/>
      <c r="BF508" s="456"/>
      <c r="BG508" s="457"/>
      <c r="BH508" s="458"/>
      <c r="BI508" s="459"/>
      <c r="BJ508" s="459"/>
      <c r="BK508" s="459"/>
      <c r="BL508" s="459"/>
      <c r="BM508" s="460"/>
      <c r="BN508" s="216"/>
      <c r="BO508" s="216"/>
      <c r="BP508" s="1"/>
      <c r="BQ508" s="120">
        <f>IF($F$3="","",IF(N508=$F$3,COUNTIF(BQ$23:BQ507,"&gt;0")+1,0))</f>
        <v>0</v>
      </c>
      <c r="BR508" s="1"/>
      <c r="BS508" s="20" t="str">
        <f>IF($N508="","",IF(VLOOKUP(VLOOKUP($N508,IMPOSTAZIONI!$E$6:$I$13,5,FALSE),IMPOSTAZIONI!$B$25:$N$32,3,FALSE)=0,"",VLOOKUP(VLOOKUP($N508,IMPOSTAZIONI!$E$6:$I$13,5,FALSE),IMPOSTAZIONI!$B$25:$N$32,3,FALSE)))</f>
        <v/>
      </c>
      <c r="BT508" s="20" t="str">
        <f>IF($N508="","",IF(VLOOKUP(VLOOKUP($N508,IMPOSTAZIONI!$E$6:$I$13,5,FALSE),IMPOSTAZIONI!$B$25:$N$32,6,FALSE)=0,"",VLOOKUP(VLOOKUP($N508,IMPOSTAZIONI!$E$6:$I$13,5,FALSE),IMPOSTAZIONI!$B$25:$N$32,6,FALSE)))</f>
        <v/>
      </c>
      <c r="BU508" s="20" t="str">
        <f>IF($N508="","",IF(VLOOKUP(VLOOKUP($N508,IMPOSTAZIONI!$E$6:$I$13,5,FALSE),IMPOSTAZIONI!$B$25:$N$32,9,FALSE)=0,"",VLOOKUP(VLOOKUP($N508,IMPOSTAZIONI!$E$6:$I$13,5,FALSE),IMPOSTAZIONI!$B$25:$N$32,9,FALSE)))</f>
        <v/>
      </c>
      <c r="BV508" s="20" t="str">
        <f>IF($N508="","",IF(VLOOKUP(VLOOKUP($N508,IMPOSTAZIONI!$E$6:$I$13,5,FALSE),IMPOSTAZIONI!$B$25:$N$32,12,FALSE)=0,"",VLOOKUP(VLOOKUP($N508,IMPOSTAZIONI!$E$6:$I$13,5,FALSE),IMPOSTAZIONI!$B$25:$N$32,12,FALSE)))</f>
        <v/>
      </c>
      <c r="BW508" s="221" t="str">
        <f t="shared" si="153"/>
        <v/>
      </c>
      <c r="BX508" s="221" t="str">
        <f t="shared" si="160"/>
        <v/>
      </c>
      <c r="BY508" s="221">
        <f t="shared" si="161"/>
        <v>0</v>
      </c>
      <c r="BZ508" s="231">
        <f t="shared" si="162"/>
        <v>0</v>
      </c>
      <c r="CA508" s="246">
        <f t="shared" si="163"/>
        <v>0</v>
      </c>
      <c r="CB508" s="246">
        <f t="shared" si="154"/>
        <v>0</v>
      </c>
      <c r="CC508" s="246" t="str">
        <f t="shared" si="155"/>
        <v/>
      </c>
      <c r="CD508" s="246">
        <f t="shared" si="164"/>
        <v>5</v>
      </c>
      <c r="CE508" s="246">
        <f t="shared" si="156"/>
        <v>0</v>
      </c>
      <c r="CF508" s="276">
        <f t="shared" si="166"/>
        <v>0</v>
      </c>
      <c r="CG508" s="277">
        <f t="shared" si="166"/>
        <v>0</v>
      </c>
      <c r="CH508" s="277">
        <f t="shared" si="166"/>
        <v>0</v>
      </c>
      <c r="CI508" s="278">
        <f t="shared" si="166"/>
        <v>0</v>
      </c>
      <c r="CJ508" s="280">
        <f t="shared" si="157"/>
        <v>0</v>
      </c>
      <c r="CK508" s="232">
        <f t="shared" si="159"/>
        <v>0</v>
      </c>
      <c r="CL508" s="1"/>
    </row>
    <row r="509" spans="1:90" ht="18" customHeight="1">
      <c r="A509" s="1"/>
      <c r="B509" s="1"/>
      <c r="C509" s="216"/>
      <c r="D509" s="287" t="str">
        <f t="shared" si="151"/>
        <v/>
      </c>
      <c r="E509" s="449" t="str">
        <f t="shared" si="152"/>
        <v/>
      </c>
      <c r="F509" s="450"/>
      <c r="G509" s="451"/>
      <c r="H509" s="452"/>
      <c r="I509" s="453"/>
      <c r="J509" s="453"/>
      <c r="K509" s="453"/>
      <c r="L509" s="453"/>
      <c r="M509" s="454"/>
      <c r="N509" s="455"/>
      <c r="O509" s="456"/>
      <c r="P509" s="456"/>
      <c r="Q509" s="456"/>
      <c r="R509" s="456"/>
      <c r="S509" s="456"/>
      <c r="T509" s="456"/>
      <c r="U509" s="456"/>
      <c r="V509" s="456"/>
      <c r="W509" s="456"/>
      <c r="X509" s="456"/>
      <c r="Y509" s="456"/>
      <c r="Z509" s="456"/>
      <c r="AA509" s="456"/>
      <c r="AB509" s="456"/>
      <c r="AC509" s="456"/>
      <c r="AD509" s="456"/>
      <c r="AE509" s="457"/>
      <c r="AF509" s="455"/>
      <c r="AG509" s="456"/>
      <c r="AH509" s="456"/>
      <c r="AI509" s="456"/>
      <c r="AJ509" s="456"/>
      <c r="AK509" s="456"/>
      <c r="AL509" s="456"/>
      <c r="AM509" s="456"/>
      <c r="AN509" s="457"/>
      <c r="AO509" s="455"/>
      <c r="AP509" s="456"/>
      <c r="AQ509" s="456"/>
      <c r="AR509" s="456"/>
      <c r="AS509" s="456"/>
      <c r="AT509" s="456"/>
      <c r="AU509" s="456"/>
      <c r="AV509" s="456"/>
      <c r="AW509" s="456"/>
      <c r="AX509" s="456"/>
      <c r="AY509" s="456"/>
      <c r="AZ509" s="456"/>
      <c r="BA509" s="456"/>
      <c r="BB509" s="456"/>
      <c r="BC509" s="456"/>
      <c r="BD509" s="456"/>
      <c r="BE509" s="456"/>
      <c r="BF509" s="456"/>
      <c r="BG509" s="457"/>
      <c r="BH509" s="458"/>
      <c r="BI509" s="459"/>
      <c r="BJ509" s="459"/>
      <c r="BK509" s="459"/>
      <c r="BL509" s="459"/>
      <c r="BM509" s="460"/>
      <c r="BN509" s="216"/>
      <c r="BO509" s="216"/>
      <c r="BP509" s="1"/>
      <c r="BQ509" s="120">
        <f>IF($F$3="","",IF(N509=$F$3,COUNTIF(BQ$23:BQ508,"&gt;0")+1,0))</f>
        <v>0</v>
      </c>
      <c r="BR509" s="1"/>
      <c r="BS509" s="20" t="str">
        <f>IF($N509="","",IF(VLOOKUP(VLOOKUP($N509,IMPOSTAZIONI!$E$6:$I$13,5,FALSE),IMPOSTAZIONI!$B$25:$N$32,3,FALSE)=0,"",VLOOKUP(VLOOKUP($N509,IMPOSTAZIONI!$E$6:$I$13,5,FALSE),IMPOSTAZIONI!$B$25:$N$32,3,FALSE)))</f>
        <v/>
      </c>
      <c r="BT509" s="20" t="str">
        <f>IF($N509="","",IF(VLOOKUP(VLOOKUP($N509,IMPOSTAZIONI!$E$6:$I$13,5,FALSE),IMPOSTAZIONI!$B$25:$N$32,6,FALSE)=0,"",VLOOKUP(VLOOKUP($N509,IMPOSTAZIONI!$E$6:$I$13,5,FALSE),IMPOSTAZIONI!$B$25:$N$32,6,FALSE)))</f>
        <v/>
      </c>
      <c r="BU509" s="20" t="str">
        <f>IF($N509="","",IF(VLOOKUP(VLOOKUP($N509,IMPOSTAZIONI!$E$6:$I$13,5,FALSE),IMPOSTAZIONI!$B$25:$N$32,9,FALSE)=0,"",VLOOKUP(VLOOKUP($N509,IMPOSTAZIONI!$E$6:$I$13,5,FALSE),IMPOSTAZIONI!$B$25:$N$32,9,FALSE)))</f>
        <v/>
      </c>
      <c r="BV509" s="20" t="str">
        <f>IF($N509="","",IF(VLOOKUP(VLOOKUP($N509,IMPOSTAZIONI!$E$6:$I$13,5,FALSE),IMPOSTAZIONI!$B$25:$N$32,12,FALSE)=0,"",VLOOKUP(VLOOKUP($N509,IMPOSTAZIONI!$E$6:$I$13,5,FALSE),IMPOSTAZIONI!$B$25:$N$32,12,FALSE)))</f>
        <v/>
      </c>
      <c r="BW509" s="221" t="str">
        <f t="shared" si="153"/>
        <v/>
      </c>
      <c r="BX509" s="221" t="str">
        <f t="shared" si="160"/>
        <v/>
      </c>
      <c r="BY509" s="221">
        <f t="shared" si="161"/>
        <v>0</v>
      </c>
      <c r="BZ509" s="231">
        <f t="shared" si="162"/>
        <v>0</v>
      </c>
      <c r="CA509" s="246">
        <f t="shared" si="163"/>
        <v>0</v>
      </c>
      <c r="CB509" s="246">
        <f t="shared" si="154"/>
        <v>0</v>
      </c>
      <c r="CC509" s="246" t="str">
        <f t="shared" si="155"/>
        <v/>
      </c>
      <c r="CD509" s="246">
        <f t="shared" si="164"/>
        <v>5</v>
      </c>
      <c r="CE509" s="246">
        <f t="shared" si="156"/>
        <v>0</v>
      </c>
      <c r="CF509" s="276">
        <f t="shared" si="166"/>
        <v>0</v>
      </c>
      <c r="CG509" s="277">
        <f t="shared" si="166"/>
        <v>0</v>
      </c>
      <c r="CH509" s="277">
        <f t="shared" si="166"/>
        <v>0</v>
      </c>
      <c r="CI509" s="278">
        <f t="shared" si="166"/>
        <v>0</v>
      </c>
      <c r="CJ509" s="280">
        <f t="shared" si="157"/>
        <v>0</v>
      </c>
      <c r="CK509" s="232">
        <f t="shared" si="159"/>
        <v>0</v>
      </c>
      <c r="CL509" s="1"/>
    </row>
    <row r="510" spans="1:90" ht="18" customHeight="1">
      <c r="A510" s="1"/>
      <c r="B510" s="1"/>
      <c r="C510" s="216"/>
      <c r="D510" s="287" t="str">
        <f t="shared" si="151"/>
        <v/>
      </c>
      <c r="E510" s="449" t="str">
        <f t="shared" si="152"/>
        <v/>
      </c>
      <c r="F510" s="450"/>
      <c r="G510" s="451"/>
      <c r="H510" s="452"/>
      <c r="I510" s="453"/>
      <c r="J510" s="453"/>
      <c r="K510" s="453"/>
      <c r="L510" s="453"/>
      <c r="M510" s="454"/>
      <c r="N510" s="455"/>
      <c r="O510" s="456"/>
      <c r="P510" s="456"/>
      <c r="Q510" s="456"/>
      <c r="R510" s="456"/>
      <c r="S510" s="456"/>
      <c r="T510" s="456"/>
      <c r="U510" s="456"/>
      <c r="V510" s="456"/>
      <c r="W510" s="456"/>
      <c r="X510" s="456"/>
      <c r="Y510" s="456"/>
      <c r="Z510" s="456"/>
      <c r="AA510" s="456"/>
      <c r="AB510" s="456"/>
      <c r="AC510" s="456"/>
      <c r="AD510" s="456"/>
      <c r="AE510" s="457"/>
      <c r="AF510" s="455"/>
      <c r="AG510" s="456"/>
      <c r="AH510" s="456"/>
      <c r="AI510" s="456"/>
      <c r="AJ510" s="456"/>
      <c r="AK510" s="456"/>
      <c r="AL510" s="456"/>
      <c r="AM510" s="456"/>
      <c r="AN510" s="457"/>
      <c r="AO510" s="455"/>
      <c r="AP510" s="456"/>
      <c r="AQ510" s="456"/>
      <c r="AR510" s="456"/>
      <c r="AS510" s="456"/>
      <c r="AT510" s="456"/>
      <c r="AU510" s="456"/>
      <c r="AV510" s="456"/>
      <c r="AW510" s="456"/>
      <c r="AX510" s="456"/>
      <c r="AY510" s="456"/>
      <c r="AZ510" s="456"/>
      <c r="BA510" s="456"/>
      <c r="BB510" s="456"/>
      <c r="BC510" s="456"/>
      <c r="BD510" s="456"/>
      <c r="BE510" s="456"/>
      <c r="BF510" s="456"/>
      <c r="BG510" s="457"/>
      <c r="BH510" s="458"/>
      <c r="BI510" s="459"/>
      <c r="BJ510" s="459"/>
      <c r="BK510" s="459"/>
      <c r="BL510" s="459"/>
      <c r="BM510" s="460"/>
      <c r="BN510" s="216"/>
      <c r="BO510" s="216"/>
      <c r="BP510" s="1"/>
      <c r="BQ510" s="120">
        <f>IF($F$3="","",IF(N510=$F$3,COUNTIF(BQ$23:BQ509,"&gt;0")+1,0))</f>
        <v>0</v>
      </c>
      <c r="BR510" s="1"/>
      <c r="BS510" s="20" t="str">
        <f>IF($N510="","",IF(VLOOKUP(VLOOKUP($N510,IMPOSTAZIONI!$E$6:$I$13,5,FALSE),IMPOSTAZIONI!$B$25:$N$32,3,FALSE)=0,"",VLOOKUP(VLOOKUP($N510,IMPOSTAZIONI!$E$6:$I$13,5,FALSE),IMPOSTAZIONI!$B$25:$N$32,3,FALSE)))</f>
        <v/>
      </c>
      <c r="BT510" s="20" t="str">
        <f>IF($N510="","",IF(VLOOKUP(VLOOKUP($N510,IMPOSTAZIONI!$E$6:$I$13,5,FALSE),IMPOSTAZIONI!$B$25:$N$32,6,FALSE)=0,"",VLOOKUP(VLOOKUP($N510,IMPOSTAZIONI!$E$6:$I$13,5,FALSE),IMPOSTAZIONI!$B$25:$N$32,6,FALSE)))</f>
        <v/>
      </c>
      <c r="BU510" s="20" t="str">
        <f>IF($N510="","",IF(VLOOKUP(VLOOKUP($N510,IMPOSTAZIONI!$E$6:$I$13,5,FALSE),IMPOSTAZIONI!$B$25:$N$32,9,FALSE)=0,"",VLOOKUP(VLOOKUP($N510,IMPOSTAZIONI!$E$6:$I$13,5,FALSE),IMPOSTAZIONI!$B$25:$N$32,9,FALSE)))</f>
        <v/>
      </c>
      <c r="BV510" s="20" t="str">
        <f>IF($N510="","",IF(VLOOKUP(VLOOKUP($N510,IMPOSTAZIONI!$E$6:$I$13,5,FALSE),IMPOSTAZIONI!$B$25:$N$32,12,FALSE)=0,"",VLOOKUP(VLOOKUP($N510,IMPOSTAZIONI!$E$6:$I$13,5,FALSE),IMPOSTAZIONI!$B$25:$N$32,12,FALSE)))</f>
        <v/>
      </c>
      <c r="BW510" s="221" t="str">
        <f t="shared" si="153"/>
        <v/>
      </c>
      <c r="BX510" s="221" t="str">
        <f t="shared" si="160"/>
        <v/>
      </c>
      <c r="BY510" s="221">
        <f t="shared" si="161"/>
        <v>0</v>
      </c>
      <c r="BZ510" s="231">
        <f t="shared" si="162"/>
        <v>0</v>
      </c>
      <c r="CA510" s="246">
        <f t="shared" si="163"/>
        <v>0</v>
      </c>
      <c r="CB510" s="246">
        <f t="shared" si="154"/>
        <v>0</v>
      </c>
      <c r="CC510" s="246" t="str">
        <f t="shared" si="155"/>
        <v/>
      </c>
      <c r="CD510" s="246">
        <f t="shared" si="164"/>
        <v>5</v>
      </c>
      <c r="CE510" s="246">
        <f t="shared" si="156"/>
        <v>0</v>
      </c>
      <c r="CF510" s="276">
        <f t="shared" si="166"/>
        <v>0</v>
      </c>
      <c r="CG510" s="277">
        <f t="shared" si="166"/>
        <v>0</v>
      </c>
      <c r="CH510" s="277">
        <f t="shared" si="166"/>
        <v>0</v>
      </c>
      <c r="CI510" s="278">
        <f t="shared" si="166"/>
        <v>0</v>
      </c>
      <c r="CJ510" s="280">
        <f t="shared" si="157"/>
        <v>0</v>
      </c>
      <c r="CK510" s="232">
        <f t="shared" si="159"/>
        <v>0</v>
      </c>
      <c r="CL510" s="1"/>
    </row>
    <row r="511" spans="1:90" ht="18" customHeight="1">
      <c r="A511" s="1"/>
      <c r="B511" s="1"/>
      <c r="C511" s="216"/>
      <c r="D511" s="287" t="str">
        <f t="shared" si="151"/>
        <v/>
      </c>
      <c r="E511" s="449" t="str">
        <f t="shared" si="152"/>
        <v/>
      </c>
      <c r="F511" s="450"/>
      <c r="G511" s="451"/>
      <c r="H511" s="452"/>
      <c r="I511" s="453"/>
      <c r="J511" s="453"/>
      <c r="K511" s="453"/>
      <c r="L511" s="453"/>
      <c r="M511" s="454"/>
      <c r="N511" s="455"/>
      <c r="O511" s="456"/>
      <c r="P511" s="456"/>
      <c r="Q511" s="456"/>
      <c r="R511" s="456"/>
      <c r="S511" s="456"/>
      <c r="T511" s="456"/>
      <c r="U511" s="456"/>
      <c r="V511" s="456"/>
      <c r="W511" s="456"/>
      <c r="X511" s="456"/>
      <c r="Y511" s="456"/>
      <c r="Z511" s="456"/>
      <c r="AA511" s="456"/>
      <c r="AB511" s="456"/>
      <c r="AC511" s="456"/>
      <c r="AD511" s="456"/>
      <c r="AE511" s="457"/>
      <c r="AF511" s="455"/>
      <c r="AG511" s="456"/>
      <c r="AH511" s="456"/>
      <c r="AI511" s="456"/>
      <c r="AJ511" s="456"/>
      <c r="AK511" s="456"/>
      <c r="AL511" s="456"/>
      <c r="AM511" s="456"/>
      <c r="AN511" s="457"/>
      <c r="AO511" s="455"/>
      <c r="AP511" s="456"/>
      <c r="AQ511" s="456"/>
      <c r="AR511" s="456"/>
      <c r="AS511" s="456"/>
      <c r="AT511" s="456"/>
      <c r="AU511" s="456"/>
      <c r="AV511" s="456"/>
      <c r="AW511" s="456"/>
      <c r="AX511" s="456"/>
      <c r="AY511" s="456"/>
      <c r="AZ511" s="456"/>
      <c r="BA511" s="456"/>
      <c r="BB511" s="456"/>
      <c r="BC511" s="456"/>
      <c r="BD511" s="456"/>
      <c r="BE511" s="456"/>
      <c r="BF511" s="456"/>
      <c r="BG511" s="457"/>
      <c r="BH511" s="458"/>
      <c r="BI511" s="459"/>
      <c r="BJ511" s="459"/>
      <c r="BK511" s="459"/>
      <c r="BL511" s="459"/>
      <c r="BM511" s="460"/>
      <c r="BN511" s="216"/>
      <c r="BO511" s="216"/>
      <c r="BP511" s="1"/>
      <c r="BQ511" s="120">
        <f>IF($F$3="","",IF(N511=$F$3,COUNTIF(BQ$23:BQ510,"&gt;0")+1,0))</f>
        <v>0</v>
      </c>
      <c r="BR511" s="1"/>
      <c r="BS511" s="20" t="str">
        <f>IF($N511="","",IF(VLOOKUP(VLOOKUP($N511,IMPOSTAZIONI!$E$6:$I$13,5,FALSE),IMPOSTAZIONI!$B$25:$N$32,3,FALSE)=0,"",VLOOKUP(VLOOKUP($N511,IMPOSTAZIONI!$E$6:$I$13,5,FALSE),IMPOSTAZIONI!$B$25:$N$32,3,FALSE)))</f>
        <v/>
      </c>
      <c r="BT511" s="20" t="str">
        <f>IF($N511="","",IF(VLOOKUP(VLOOKUP($N511,IMPOSTAZIONI!$E$6:$I$13,5,FALSE),IMPOSTAZIONI!$B$25:$N$32,6,FALSE)=0,"",VLOOKUP(VLOOKUP($N511,IMPOSTAZIONI!$E$6:$I$13,5,FALSE),IMPOSTAZIONI!$B$25:$N$32,6,FALSE)))</f>
        <v/>
      </c>
      <c r="BU511" s="20" t="str">
        <f>IF($N511="","",IF(VLOOKUP(VLOOKUP($N511,IMPOSTAZIONI!$E$6:$I$13,5,FALSE),IMPOSTAZIONI!$B$25:$N$32,9,FALSE)=0,"",VLOOKUP(VLOOKUP($N511,IMPOSTAZIONI!$E$6:$I$13,5,FALSE),IMPOSTAZIONI!$B$25:$N$32,9,FALSE)))</f>
        <v/>
      </c>
      <c r="BV511" s="20" t="str">
        <f>IF($N511="","",IF(VLOOKUP(VLOOKUP($N511,IMPOSTAZIONI!$E$6:$I$13,5,FALSE),IMPOSTAZIONI!$B$25:$N$32,12,FALSE)=0,"",VLOOKUP(VLOOKUP($N511,IMPOSTAZIONI!$E$6:$I$13,5,FALSE),IMPOSTAZIONI!$B$25:$N$32,12,FALSE)))</f>
        <v/>
      </c>
      <c r="BW511" s="221" t="str">
        <f t="shared" si="153"/>
        <v/>
      </c>
      <c r="BX511" s="221" t="str">
        <f t="shared" si="160"/>
        <v/>
      </c>
      <c r="BY511" s="221">
        <f t="shared" si="161"/>
        <v>0</v>
      </c>
      <c r="BZ511" s="231">
        <f t="shared" si="162"/>
        <v>0</v>
      </c>
      <c r="CA511" s="246">
        <f t="shared" si="163"/>
        <v>0</v>
      </c>
      <c r="CB511" s="246">
        <f t="shared" si="154"/>
        <v>0</v>
      </c>
      <c r="CC511" s="246" t="str">
        <f t="shared" si="155"/>
        <v/>
      </c>
      <c r="CD511" s="246">
        <f t="shared" si="164"/>
        <v>5</v>
      </c>
      <c r="CE511" s="246">
        <f t="shared" si="156"/>
        <v>0</v>
      </c>
      <c r="CF511" s="276">
        <f t="shared" si="166"/>
        <v>0</v>
      </c>
      <c r="CG511" s="277">
        <f t="shared" si="166"/>
        <v>0</v>
      </c>
      <c r="CH511" s="277">
        <f t="shared" si="166"/>
        <v>0</v>
      </c>
      <c r="CI511" s="278">
        <f t="shared" si="166"/>
        <v>0</v>
      </c>
      <c r="CJ511" s="280">
        <f t="shared" si="157"/>
        <v>0</v>
      </c>
      <c r="CK511" s="232">
        <f t="shared" si="159"/>
        <v>0</v>
      </c>
      <c r="CL511" s="1"/>
    </row>
    <row r="512" spans="1:90" ht="18" customHeight="1">
      <c r="A512" s="1"/>
      <c r="B512" s="1"/>
      <c r="C512" s="216"/>
      <c r="D512" s="287" t="str">
        <f t="shared" si="151"/>
        <v/>
      </c>
      <c r="E512" s="449" t="str">
        <f t="shared" si="152"/>
        <v/>
      </c>
      <c r="F512" s="450"/>
      <c r="G512" s="451"/>
      <c r="H512" s="452"/>
      <c r="I512" s="453"/>
      <c r="J512" s="453"/>
      <c r="K512" s="453"/>
      <c r="L512" s="453"/>
      <c r="M512" s="454"/>
      <c r="N512" s="455"/>
      <c r="O512" s="456"/>
      <c r="P512" s="456"/>
      <c r="Q512" s="456"/>
      <c r="R512" s="456"/>
      <c r="S512" s="456"/>
      <c r="T512" s="456"/>
      <c r="U512" s="456"/>
      <c r="V512" s="456"/>
      <c r="W512" s="456"/>
      <c r="X512" s="456"/>
      <c r="Y512" s="456"/>
      <c r="Z512" s="456"/>
      <c r="AA512" s="456"/>
      <c r="AB512" s="456"/>
      <c r="AC512" s="456"/>
      <c r="AD512" s="456"/>
      <c r="AE512" s="457"/>
      <c r="AF512" s="455"/>
      <c r="AG512" s="456"/>
      <c r="AH512" s="456"/>
      <c r="AI512" s="456"/>
      <c r="AJ512" s="456"/>
      <c r="AK512" s="456"/>
      <c r="AL512" s="456"/>
      <c r="AM512" s="456"/>
      <c r="AN512" s="457"/>
      <c r="AO512" s="455"/>
      <c r="AP512" s="456"/>
      <c r="AQ512" s="456"/>
      <c r="AR512" s="456"/>
      <c r="AS512" s="456"/>
      <c r="AT512" s="456"/>
      <c r="AU512" s="456"/>
      <c r="AV512" s="456"/>
      <c r="AW512" s="456"/>
      <c r="AX512" s="456"/>
      <c r="AY512" s="456"/>
      <c r="AZ512" s="456"/>
      <c r="BA512" s="456"/>
      <c r="BB512" s="456"/>
      <c r="BC512" s="456"/>
      <c r="BD512" s="456"/>
      <c r="BE512" s="456"/>
      <c r="BF512" s="456"/>
      <c r="BG512" s="457"/>
      <c r="BH512" s="458"/>
      <c r="BI512" s="459"/>
      <c r="BJ512" s="459"/>
      <c r="BK512" s="459"/>
      <c r="BL512" s="459"/>
      <c r="BM512" s="460"/>
      <c r="BN512" s="216"/>
      <c r="BO512" s="216"/>
      <c r="BP512" s="1"/>
      <c r="BQ512" s="120">
        <f>IF($F$3="","",IF(N512=$F$3,COUNTIF(BQ$23:BQ511,"&gt;0")+1,0))</f>
        <v>0</v>
      </c>
      <c r="BR512" s="1"/>
      <c r="BS512" s="20" t="str">
        <f>IF($N512="","",IF(VLOOKUP(VLOOKUP($N512,IMPOSTAZIONI!$E$6:$I$13,5,FALSE),IMPOSTAZIONI!$B$25:$N$32,3,FALSE)=0,"",VLOOKUP(VLOOKUP($N512,IMPOSTAZIONI!$E$6:$I$13,5,FALSE),IMPOSTAZIONI!$B$25:$N$32,3,FALSE)))</f>
        <v/>
      </c>
      <c r="BT512" s="20" t="str">
        <f>IF($N512="","",IF(VLOOKUP(VLOOKUP($N512,IMPOSTAZIONI!$E$6:$I$13,5,FALSE),IMPOSTAZIONI!$B$25:$N$32,6,FALSE)=0,"",VLOOKUP(VLOOKUP($N512,IMPOSTAZIONI!$E$6:$I$13,5,FALSE),IMPOSTAZIONI!$B$25:$N$32,6,FALSE)))</f>
        <v/>
      </c>
      <c r="BU512" s="20" t="str">
        <f>IF($N512="","",IF(VLOOKUP(VLOOKUP($N512,IMPOSTAZIONI!$E$6:$I$13,5,FALSE),IMPOSTAZIONI!$B$25:$N$32,9,FALSE)=0,"",VLOOKUP(VLOOKUP($N512,IMPOSTAZIONI!$E$6:$I$13,5,FALSE),IMPOSTAZIONI!$B$25:$N$32,9,FALSE)))</f>
        <v/>
      </c>
      <c r="BV512" s="20" t="str">
        <f>IF($N512="","",IF(VLOOKUP(VLOOKUP($N512,IMPOSTAZIONI!$E$6:$I$13,5,FALSE),IMPOSTAZIONI!$B$25:$N$32,12,FALSE)=0,"",VLOOKUP(VLOOKUP($N512,IMPOSTAZIONI!$E$6:$I$13,5,FALSE),IMPOSTAZIONI!$B$25:$N$32,12,FALSE)))</f>
        <v/>
      </c>
      <c r="BW512" s="221" t="str">
        <f t="shared" si="153"/>
        <v/>
      </c>
      <c r="BX512" s="221" t="str">
        <f t="shared" si="160"/>
        <v/>
      </c>
      <c r="BY512" s="221">
        <f t="shared" si="161"/>
        <v>0</v>
      </c>
      <c r="BZ512" s="231">
        <f t="shared" si="162"/>
        <v>0</v>
      </c>
      <c r="CA512" s="246">
        <f t="shared" si="163"/>
        <v>0</v>
      </c>
      <c r="CB512" s="246">
        <f t="shared" si="154"/>
        <v>0</v>
      </c>
      <c r="CC512" s="246" t="str">
        <f t="shared" si="155"/>
        <v/>
      </c>
      <c r="CD512" s="246">
        <f t="shared" si="164"/>
        <v>5</v>
      </c>
      <c r="CE512" s="246">
        <f t="shared" si="156"/>
        <v>0</v>
      </c>
      <c r="CF512" s="276">
        <f t="shared" si="166"/>
        <v>0</v>
      </c>
      <c r="CG512" s="277">
        <f t="shared" si="166"/>
        <v>0</v>
      </c>
      <c r="CH512" s="277">
        <f t="shared" si="166"/>
        <v>0</v>
      </c>
      <c r="CI512" s="278">
        <f t="shared" si="166"/>
        <v>0</v>
      </c>
      <c r="CJ512" s="280">
        <f t="shared" si="157"/>
        <v>0</v>
      </c>
      <c r="CK512" s="232">
        <f t="shared" si="159"/>
        <v>0</v>
      </c>
      <c r="CL512" s="1"/>
    </row>
    <row r="513" spans="1:90" ht="18" customHeight="1">
      <c r="A513" s="1"/>
      <c r="B513" s="1"/>
      <c r="C513" s="216"/>
      <c r="D513" s="287" t="str">
        <f t="shared" si="151"/>
        <v/>
      </c>
      <c r="E513" s="449" t="str">
        <f t="shared" si="152"/>
        <v/>
      </c>
      <c r="F513" s="450"/>
      <c r="G513" s="451"/>
      <c r="H513" s="452"/>
      <c r="I513" s="453"/>
      <c r="J513" s="453"/>
      <c r="K513" s="453"/>
      <c r="L513" s="453"/>
      <c r="M513" s="454"/>
      <c r="N513" s="455"/>
      <c r="O513" s="456"/>
      <c r="P513" s="456"/>
      <c r="Q513" s="456"/>
      <c r="R513" s="456"/>
      <c r="S513" s="456"/>
      <c r="T513" s="456"/>
      <c r="U513" s="456"/>
      <c r="V513" s="456"/>
      <c r="W513" s="456"/>
      <c r="X513" s="456"/>
      <c r="Y513" s="456"/>
      <c r="Z513" s="456"/>
      <c r="AA513" s="456"/>
      <c r="AB513" s="456"/>
      <c r="AC513" s="456"/>
      <c r="AD513" s="456"/>
      <c r="AE513" s="457"/>
      <c r="AF513" s="455"/>
      <c r="AG513" s="456"/>
      <c r="AH513" s="456"/>
      <c r="AI513" s="456"/>
      <c r="AJ513" s="456"/>
      <c r="AK513" s="456"/>
      <c r="AL513" s="456"/>
      <c r="AM513" s="456"/>
      <c r="AN513" s="457"/>
      <c r="AO513" s="455"/>
      <c r="AP513" s="456"/>
      <c r="AQ513" s="456"/>
      <c r="AR513" s="456"/>
      <c r="AS513" s="456"/>
      <c r="AT513" s="456"/>
      <c r="AU513" s="456"/>
      <c r="AV513" s="456"/>
      <c r="AW513" s="456"/>
      <c r="AX513" s="456"/>
      <c r="AY513" s="456"/>
      <c r="AZ513" s="456"/>
      <c r="BA513" s="456"/>
      <c r="BB513" s="456"/>
      <c r="BC513" s="456"/>
      <c r="BD513" s="456"/>
      <c r="BE513" s="456"/>
      <c r="BF513" s="456"/>
      <c r="BG513" s="457"/>
      <c r="BH513" s="458"/>
      <c r="BI513" s="459"/>
      <c r="BJ513" s="459"/>
      <c r="BK513" s="459"/>
      <c r="BL513" s="459"/>
      <c r="BM513" s="460"/>
      <c r="BN513" s="216"/>
      <c r="BO513" s="216"/>
      <c r="BP513" s="1"/>
      <c r="BQ513" s="120">
        <f>IF($F$3="","",IF(N513=$F$3,COUNTIF(BQ$23:BQ512,"&gt;0")+1,0))</f>
        <v>0</v>
      </c>
      <c r="BR513" s="1"/>
      <c r="BS513" s="20" t="str">
        <f>IF($N513="","",IF(VLOOKUP(VLOOKUP($N513,IMPOSTAZIONI!$E$6:$I$13,5,FALSE),IMPOSTAZIONI!$B$25:$N$32,3,FALSE)=0,"",VLOOKUP(VLOOKUP($N513,IMPOSTAZIONI!$E$6:$I$13,5,FALSE),IMPOSTAZIONI!$B$25:$N$32,3,FALSE)))</f>
        <v/>
      </c>
      <c r="BT513" s="20" t="str">
        <f>IF($N513="","",IF(VLOOKUP(VLOOKUP($N513,IMPOSTAZIONI!$E$6:$I$13,5,FALSE),IMPOSTAZIONI!$B$25:$N$32,6,FALSE)=0,"",VLOOKUP(VLOOKUP($N513,IMPOSTAZIONI!$E$6:$I$13,5,FALSE),IMPOSTAZIONI!$B$25:$N$32,6,FALSE)))</f>
        <v/>
      </c>
      <c r="BU513" s="20" t="str">
        <f>IF($N513="","",IF(VLOOKUP(VLOOKUP($N513,IMPOSTAZIONI!$E$6:$I$13,5,FALSE),IMPOSTAZIONI!$B$25:$N$32,9,FALSE)=0,"",VLOOKUP(VLOOKUP($N513,IMPOSTAZIONI!$E$6:$I$13,5,FALSE),IMPOSTAZIONI!$B$25:$N$32,9,FALSE)))</f>
        <v/>
      </c>
      <c r="BV513" s="20" t="str">
        <f>IF($N513="","",IF(VLOOKUP(VLOOKUP($N513,IMPOSTAZIONI!$E$6:$I$13,5,FALSE),IMPOSTAZIONI!$B$25:$N$32,12,FALSE)=0,"",VLOOKUP(VLOOKUP($N513,IMPOSTAZIONI!$E$6:$I$13,5,FALSE),IMPOSTAZIONI!$B$25:$N$32,12,FALSE)))</f>
        <v/>
      </c>
      <c r="BW513" s="221" t="str">
        <f t="shared" si="153"/>
        <v/>
      </c>
      <c r="BX513" s="221" t="str">
        <f t="shared" si="160"/>
        <v/>
      </c>
      <c r="BY513" s="221">
        <f t="shared" si="161"/>
        <v>0</v>
      </c>
      <c r="BZ513" s="231">
        <f t="shared" si="162"/>
        <v>0</v>
      </c>
      <c r="CA513" s="246">
        <f t="shared" si="163"/>
        <v>0</v>
      </c>
      <c r="CB513" s="246">
        <f t="shared" si="154"/>
        <v>0</v>
      </c>
      <c r="CC513" s="246" t="str">
        <f t="shared" si="155"/>
        <v/>
      </c>
      <c r="CD513" s="246">
        <f t="shared" si="164"/>
        <v>5</v>
      </c>
      <c r="CE513" s="246">
        <f t="shared" si="156"/>
        <v>0</v>
      </c>
      <c r="CF513" s="276">
        <f t="shared" si="166"/>
        <v>0</v>
      </c>
      <c r="CG513" s="277">
        <f t="shared" si="166"/>
        <v>0</v>
      </c>
      <c r="CH513" s="277">
        <f t="shared" si="166"/>
        <v>0</v>
      </c>
      <c r="CI513" s="278">
        <f t="shared" si="166"/>
        <v>0</v>
      </c>
      <c r="CJ513" s="280">
        <f t="shared" si="157"/>
        <v>0</v>
      </c>
      <c r="CK513" s="232">
        <f t="shared" si="159"/>
        <v>0</v>
      </c>
      <c r="CL513" s="1"/>
    </row>
    <row r="514" spans="1:90" ht="18" customHeight="1">
      <c r="A514" s="1"/>
      <c r="B514" s="1"/>
      <c r="C514" s="216"/>
      <c r="D514" s="287" t="str">
        <f t="shared" si="151"/>
        <v/>
      </c>
      <c r="E514" s="449" t="str">
        <f t="shared" si="152"/>
        <v/>
      </c>
      <c r="F514" s="450"/>
      <c r="G514" s="451"/>
      <c r="H514" s="452"/>
      <c r="I514" s="453"/>
      <c r="J514" s="453"/>
      <c r="K514" s="453"/>
      <c r="L514" s="453"/>
      <c r="M514" s="454"/>
      <c r="N514" s="455"/>
      <c r="O514" s="456"/>
      <c r="P514" s="456"/>
      <c r="Q514" s="456"/>
      <c r="R514" s="456"/>
      <c r="S514" s="456"/>
      <c r="T514" s="456"/>
      <c r="U514" s="456"/>
      <c r="V514" s="456"/>
      <c r="W514" s="456"/>
      <c r="X514" s="456"/>
      <c r="Y514" s="456"/>
      <c r="Z514" s="456"/>
      <c r="AA514" s="456"/>
      <c r="AB514" s="456"/>
      <c r="AC514" s="456"/>
      <c r="AD514" s="456"/>
      <c r="AE514" s="457"/>
      <c r="AF514" s="455"/>
      <c r="AG514" s="456"/>
      <c r="AH514" s="456"/>
      <c r="AI514" s="456"/>
      <c r="AJ514" s="456"/>
      <c r="AK514" s="456"/>
      <c r="AL514" s="456"/>
      <c r="AM514" s="456"/>
      <c r="AN514" s="457"/>
      <c r="AO514" s="455"/>
      <c r="AP514" s="456"/>
      <c r="AQ514" s="456"/>
      <c r="AR514" s="456"/>
      <c r="AS514" s="456"/>
      <c r="AT514" s="456"/>
      <c r="AU514" s="456"/>
      <c r="AV514" s="456"/>
      <c r="AW514" s="456"/>
      <c r="AX514" s="456"/>
      <c r="AY514" s="456"/>
      <c r="AZ514" s="456"/>
      <c r="BA514" s="456"/>
      <c r="BB514" s="456"/>
      <c r="BC514" s="456"/>
      <c r="BD514" s="456"/>
      <c r="BE514" s="456"/>
      <c r="BF514" s="456"/>
      <c r="BG514" s="457"/>
      <c r="BH514" s="458"/>
      <c r="BI514" s="459"/>
      <c r="BJ514" s="459"/>
      <c r="BK514" s="459"/>
      <c r="BL514" s="459"/>
      <c r="BM514" s="460"/>
      <c r="BN514" s="216"/>
      <c r="BO514" s="216"/>
      <c r="BP514" s="1"/>
      <c r="BQ514" s="120">
        <f>IF($F$3="","",IF(N514=$F$3,COUNTIF(BQ$23:BQ513,"&gt;0")+1,0))</f>
        <v>0</v>
      </c>
      <c r="BR514" s="1"/>
      <c r="BS514" s="20" t="str">
        <f>IF($N514="","",IF(VLOOKUP(VLOOKUP($N514,IMPOSTAZIONI!$E$6:$I$13,5,FALSE),IMPOSTAZIONI!$B$25:$N$32,3,FALSE)=0,"",VLOOKUP(VLOOKUP($N514,IMPOSTAZIONI!$E$6:$I$13,5,FALSE),IMPOSTAZIONI!$B$25:$N$32,3,FALSE)))</f>
        <v/>
      </c>
      <c r="BT514" s="20" t="str">
        <f>IF($N514="","",IF(VLOOKUP(VLOOKUP($N514,IMPOSTAZIONI!$E$6:$I$13,5,FALSE),IMPOSTAZIONI!$B$25:$N$32,6,FALSE)=0,"",VLOOKUP(VLOOKUP($N514,IMPOSTAZIONI!$E$6:$I$13,5,FALSE),IMPOSTAZIONI!$B$25:$N$32,6,FALSE)))</f>
        <v/>
      </c>
      <c r="BU514" s="20" t="str">
        <f>IF($N514="","",IF(VLOOKUP(VLOOKUP($N514,IMPOSTAZIONI!$E$6:$I$13,5,FALSE),IMPOSTAZIONI!$B$25:$N$32,9,FALSE)=0,"",VLOOKUP(VLOOKUP($N514,IMPOSTAZIONI!$E$6:$I$13,5,FALSE),IMPOSTAZIONI!$B$25:$N$32,9,FALSE)))</f>
        <v/>
      </c>
      <c r="BV514" s="20" t="str">
        <f>IF($N514="","",IF(VLOOKUP(VLOOKUP($N514,IMPOSTAZIONI!$E$6:$I$13,5,FALSE),IMPOSTAZIONI!$B$25:$N$32,12,FALSE)=0,"",VLOOKUP(VLOOKUP($N514,IMPOSTAZIONI!$E$6:$I$13,5,FALSE),IMPOSTAZIONI!$B$25:$N$32,12,FALSE)))</f>
        <v/>
      </c>
      <c r="BW514" s="221" t="str">
        <f t="shared" si="153"/>
        <v/>
      </c>
      <c r="BX514" s="221" t="str">
        <f t="shared" si="160"/>
        <v/>
      </c>
      <c r="BY514" s="221">
        <f t="shared" si="161"/>
        <v>0</v>
      </c>
      <c r="BZ514" s="231">
        <f t="shared" si="162"/>
        <v>0</v>
      </c>
      <c r="CA514" s="246">
        <f t="shared" si="163"/>
        <v>0</v>
      </c>
      <c r="CB514" s="246">
        <f t="shared" si="154"/>
        <v>0</v>
      </c>
      <c r="CC514" s="246" t="str">
        <f t="shared" si="155"/>
        <v/>
      </c>
      <c r="CD514" s="246">
        <f t="shared" si="164"/>
        <v>5</v>
      </c>
      <c r="CE514" s="246">
        <f t="shared" si="156"/>
        <v>0</v>
      </c>
      <c r="CF514" s="276">
        <f t="shared" si="166"/>
        <v>0</v>
      </c>
      <c r="CG514" s="277">
        <f t="shared" si="166"/>
        <v>0</v>
      </c>
      <c r="CH514" s="277">
        <f t="shared" si="166"/>
        <v>0</v>
      </c>
      <c r="CI514" s="278">
        <f t="shared" si="166"/>
        <v>0</v>
      </c>
      <c r="CJ514" s="280">
        <f t="shared" si="157"/>
        <v>0</v>
      </c>
      <c r="CK514" s="232">
        <f t="shared" si="159"/>
        <v>0</v>
      </c>
      <c r="CL514" s="1"/>
    </row>
    <row r="515" spans="1:90" ht="18" customHeight="1">
      <c r="A515" s="1"/>
      <c r="B515" s="1"/>
      <c r="C515" s="216"/>
      <c r="D515" s="287" t="str">
        <f t="shared" si="151"/>
        <v/>
      </c>
      <c r="E515" s="449" t="str">
        <f t="shared" si="152"/>
        <v/>
      </c>
      <c r="F515" s="450"/>
      <c r="G515" s="451"/>
      <c r="H515" s="452"/>
      <c r="I515" s="453"/>
      <c r="J515" s="453"/>
      <c r="K515" s="453"/>
      <c r="L515" s="453"/>
      <c r="M515" s="454"/>
      <c r="N515" s="455"/>
      <c r="O515" s="456"/>
      <c r="P515" s="456"/>
      <c r="Q515" s="456"/>
      <c r="R515" s="456"/>
      <c r="S515" s="456"/>
      <c r="T515" s="456"/>
      <c r="U515" s="456"/>
      <c r="V515" s="456"/>
      <c r="W515" s="456"/>
      <c r="X515" s="456"/>
      <c r="Y515" s="456"/>
      <c r="Z515" s="456"/>
      <c r="AA515" s="456"/>
      <c r="AB515" s="456"/>
      <c r="AC515" s="456"/>
      <c r="AD515" s="456"/>
      <c r="AE515" s="457"/>
      <c r="AF515" s="455"/>
      <c r="AG515" s="456"/>
      <c r="AH515" s="456"/>
      <c r="AI515" s="456"/>
      <c r="AJ515" s="456"/>
      <c r="AK515" s="456"/>
      <c r="AL515" s="456"/>
      <c r="AM515" s="456"/>
      <c r="AN515" s="457"/>
      <c r="AO515" s="455"/>
      <c r="AP515" s="456"/>
      <c r="AQ515" s="456"/>
      <c r="AR515" s="456"/>
      <c r="AS515" s="456"/>
      <c r="AT515" s="456"/>
      <c r="AU515" s="456"/>
      <c r="AV515" s="456"/>
      <c r="AW515" s="456"/>
      <c r="AX515" s="456"/>
      <c r="AY515" s="456"/>
      <c r="AZ515" s="456"/>
      <c r="BA515" s="456"/>
      <c r="BB515" s="456"/>
      <c r="BC515" s="456"/>
      <c r="BD515" s="456"/>
      <c r="BE515" s="456"/>
      <c r="BF515" s="456"/>
      <c r="BG515" s="457"/>
      <c r="BH515" s="458"/>
      <c r="BI515" s="459"/>
      <c r="BJ515" s="459"/>
      <c r="BK515" s="459"/>
      <c r="BL515" s="459"/>
      <c r="BM515" s="460"/>
      <c r="BN515" s="216"/>
      <c r="BO515" s="216"/>
      <c r="BP515" s="1"/>
      <c r="BQ515" s="120">
        <f>IF($F$3="","",IF(N515=$F$3,COUNTIF(BQ$23:BQ514,"&gt;0")+1,0))</f>
        <v>0</v>
      </c>
      <c r="BR515" s="1"/>
      <c r="BS515" s="20" t="str">
        <f>IF($N515="","",IF(VLOOKUP(VLOOKUP($N515,IMPOSTAZIONI!$E$6:$I$13,5,FALSE),IMPOSTAZIONI!$B$25:$N$32,3,FALSE)=0,"",VLOOKUP(VLOOKUP($N515,IMPOSTAZIONI!$E$6:$I$13,5,FALSE),IMPOSTAZIONI!$B$25:$N$32,3,FALSE)))</f>
        <v/>
      </c>
      <c r="BT515" s="20" t="str">
        <f>IF($N515="","",IF(VLOOKUP(VLOOKUP($N515,IMPOSTAZIONI!$E$6:$I$13,5,FALSE),IMPOSTAZIONI!$B$25:$N$32,6,FALSE)=0,"",VLOOKUP(VLOOKUP($N515,IMPOSTAZIONI!$E$6:$I$13,5,FALSE),IMPOSTAZIONI!$B$25:$N$32,6,FALSE)))</f>
        <v/>
      </c>
      <c r="BU515" s="20" t="str">
        <f>IF($N515="","",IF(VLOOKUP(VLOOKUP($N515,IMPOSTAZIONI!$E$6:$I$13,5,FALSE),IMPOSTAZIONI!$B$25:$N$32,9,FALSE)=0,"",VLOOKUP(VLOOKUP($N515,IMPOSTAZIONI!$E$6:$I$13,5,FALSE),IMPOSTAZIONI!$B$25:$N$32,9,FALSE)))</f>
        <v/>
      </c>
      <c r="BV515" s="20" t="str">
        <f>IF($N515="","",IF(VLOOKUP(VLOOKUP($N515,IMPOSTAZIONI!$E$6:$I$13,5,FALSE),IMPOSTAZIONI!$B$25:$N$32,12,FALSE)=0,"",VLOOKUP(VLOOKUP($N515,IMPOSTAZIONI!$E$6:$I$13,5,FALSE),IMPOSTAZIONI!$B$25:$N$32,12,FALSE)))</f>
        <v/>
      </c>
      <c r="BW515" s="221" t="str">
        <f t="shared" si="153"/>
        <v/>
      </c>
      <c r="BX515" s="221" t="str">
        <f t="shared" si="160"/>
        <v/>
      </c>
      <c r="BY515" s="221">
        <f t="shared" si="161"/>
        <v>0</v>
      </c>
      <c r="BZ515" s="231">
        <f t="shared" si="162"/>
        <v>0</v>
      </c>
      <c r="CA515" s="246">
        <f t="shared" si="163"/>
        <v>0</v>
      </c>
      <c r="CB515" s="246">
        <f t="shared" si="154"/>
        <v>0</v>
      </c>
      <c r="CC515" s="246" t="str">
        <f t="shared" si="155"/>
        <v/>
      </c>
      <c r="CD515" s="246">
        <f t="shared" si="164"/>
        <v>5</v>
      </c>
      <c r="CE515" s="246">
        <f t="shared" si="156"/>
        <v>0</v>
      </c>
      <c r="CF515" s="276">
        <f t="shared" si="166"/>
        <v>0</v>
      </c>
      <c r="CG515" s="277">
        <f t="shared" si="166"/>
        <v>0</v>
      </c>
      <c r="CH515" s="277">
        <f t="shared" si="166"/>
        <v>0</v>
      </c>
      <c r="CI515" s="278">
        <f t="shared" si="166"/>
        <v>0</v>
      </c>
      <c r="CJ515" s="280">
        <f t="shared" si="157"/>
        <v>0</v>
      </c>
      <c r="CK515" s="232">
        <f t="shared" si="159"/>
        <v>0</v>
      </c>
      <c r="CL515" s="1"/>
    </row>
    <row r="516" spans="1:90" ht="18" customHeight="1">
      <c r="A516" s="1"/>
      <c r="B516" s="1"/>
      <c r="C516" s="216"/>
      <c r="D516" s="287" t="str">
        <f t="shared" si="151"/>
        <v/>
      </c>
      <c r="E516" s="449" t="str">
        <f t="shared" si="152"/>
        <v/>
      </c>
      <c r="F516" s="450"/>
      <c r="G516" s="451"/>
      <c r="H516" s="452"/>
      <c r="I516" s="453"/>
      <c r="J516" s="453"/>
      <c r="K516" s="453"/>
      <c r="L516" s="453"/>
      <c r="M516" s="454"/>
      <c r="N516" s="455"/>
      <c r="O516" s="456"/>
      <c r="P516" s="456"/>
      <c r="Q516" s="456"/>
      <c r="R516" s="456"/>
      <c r="S516" s="456"/>
      <c r="T516" s="456"/>
      <c r="U516" s="456"/>
      <c r="V516" s="456"/>
      <c r="W516" s="456"/>
      <c r="X516" s="456"/>
      <c r="Y516" s="456"/>
      <c r="Z516" s="456"/>
      <c r="AA516" s="456"/>
      <c r="AB516" s="456"/>
      <c r="AC516" s="456"/>
      <c r="AD516" s="456"/>
      <c r="AE516" s="457"/>
      <c r="AF516" s="455"/>
      <c r="AG516" s="456"/>
      <c r="AH516" s="456"/>
      <c r="AI516" s="456"/>
      <c r="AJ516" s="456"/>
      <c r="AK516" s="456"/>
      <c r="AL516" s="456"/>
      <c r="AM516" s="456"/>
      <c r="AN516" s="457"/>
      <c r="AO516" s="455"/>
      <c r="AP516" s="456"/>
      <c r="AQ516" s="456"/>
      <c r="AR516" s="456"/>
      <c r="AS516" s="456"/>
      <c r="AT516" s="456"/>
      <c r="AU516" s="456"/>
      <c r="AV516" s="456"/>
      <c r="AW516" s="456"/>
      <c r="AX516" s="456"/>
      <c r="AY516" s="456"/>
      <c r="AZ516" s="456"/>
      <c r="BA516" s="456"/>
      <c r="BB516" s="456"/>
      <c r="BC516" s="456"/>
      <c r="BD516" s="456"/>
      <c r="BE516" s="456"/>
      <c r="BF516" s="456"/>
      <c r="BG516" s="457"/>
      <c r="BH516" s="458"/>
      <c r="BI516" s="459"/>
      <c r="BJ516" s="459"/>
      <c r="BK516" s="459"/>
      <c r="BL516" s="459"/>
      <c r="BM516" s="460"/>
      <c r="BN516" s="216"/>
      <c r="BO516" s="216"/>
      <c r="BP516" s="1"/>
      <c r="BQ516" s="120">
        <f>IF($F$3="","",IF(N516=$F$3,COUNTIF(BQ$23:BQ515,"&gt;0")+1,0))</f>
        <v>0</v>
      </c>
      <c r="BR516" s="1"/>
      <c r="BS516" s="20" t="str">
        <f>IF($N516="","",IF(VLOOKUP(VLOOKUP($N516,IMPOSTAZIONI!$E$6:$I$13,5,FALSE),IMPOSTAZIONI!$B$25:$N$32,3,FALSE)=0,"",VLOOKUP(VLOOKUP($N516,IMPOSTAZIONI!$E$6:$I$13,5,FALSE),IMPOSTAZIONI!$B$25:$N$32,3,FALSE)))</f>
        <v/>
      </c>
      <c r="BT516" s="20" t="str">
        <f>IF($N516="","",IF(VLOOKUP(VLOOKUP($N516,IMPOSTAZIONI!$E$6:$I$13,5,FALSE),IMPOSTAZIONI!$B$25:$N$32,6,FALSE)=0,"",VLOOKUP(VLOOKUP($N516,IMPOSTAZIONI!$E$6:$I$13,5,FALSE),IMPOSTAZIONI!$B$25:$N$32,6,FALSE)))</f>
        <v/>
      </c>
      <c r="BU516" s="20" t="str">
        <f>IF($N516="","",IF(VLOOKUP(VLOOKUP($N516,IMPOSTAZIONI!$E$6:$I$13,5,FALSE),IMPOSTAZIONI!$B$25:$N$32,9,FALSE)=0,"",VLOOKUP(VLOOKUP($N516,IMPOSTAZIONI!$E$6:$I$13,5,FALSE),IMPOSTAZIONI!$B$25:$N$32,9,FALSE)))</f>
        <v/>
      </c>
      <c r="BV516" s="20" t="str">
        <f>IF($N516="","",IF(VLOOKUP(VLOOKUP($N516,IMPOSTAZIONI!$E$6:$I$13,5,FALSE),IMPOSTAZIONI!$B$25:$N$32,12,FALSE)=0,"",VLOOKUP(VLOOKUP($N516,IMPOSTAZIONI!$E$6:$I$13,5,FALSE),IMPOSTAZIONI!$B$25:$N$32,12,FALSE)))</f>
        <v/>
      </c>
      <c r="BW516" s="221" t="str">
        <f t="shared" si="153"/>
        <v/>
      </c>
      <c r="BX516" s="221" t="str">
        <f t="shared" si="160"/>
        <v/>
      </c>
      <c r="BY516" s="221">
        <f t="shared" si="161"/>
        <v>0</v>
      </c>
      <c r="BZ516" s="231">
        <f t="shared" si="162"/>
        <v>0</v>
      </c>
      <c r="CA516" s="246">
        <f t="shared" si="163"/>
        <v>0</v>
      </c>
      <c r="CB516" s="246">
        <f t="shared" si="154"/>
        <v>0</v>
      </c>
      <c r="CC516" s="246" t="str">
        <f t="shared" si="155"/>
        <v/>
      </c>
      <c r="CD516" s="246">
        <f t="shared" si="164"/>
        <v>5</v>
      </c>
      <c r="CE516" s="246">
        <f t="shared" si="156"/>
        <v>0</v>
      </c>
      <c r="CF516" s="276">
        <f t="shared" si="166"/>
        <v>0</v>
      </c>
      <c r="CG516" s="277">
        <f t="shared" si="166"/>
        <v>0</v>
      </c>
      <c r="CH516" s="277">
        <f t="shared" si="166"/>
        <v>0</v>
      </c>
      <c r="CI516" s="278">
        <f t="shared" si="166"/>
        <v>0</v>
      </c>
      <c r="CJ516" s="280">
        <f t="shared" si="157"/>
        <v>0</v>
      </c>
      <c r="CK516" s="232">
        <f t="shared" si="159"/>
        <v>0</v>
      </c>
      <c r="CL516" s="1"/>
    </row>
    <row r="517" spans="1:90" ht="18" customHeight="1">
      <c r="A517" s="1"/>
      <c r="B517" s="1"/>
      <c r="C517" s="216"/>
      <c r="D517" s="287" t="str">
        <f t="shared" si="151"/>
        <v/>
      </c>
      <c r="E517" s="449" t="str">
        <f t="shared" si="152"/>
        <v/>
      </c>
      <c r="F517" s="450"/>
      <c r="G517" s="451"/>
      <c r="H517" s="452"/>
      <c r="I517" s="453"/>
      <c r="J517" s="453"/>
      <c r="K517" s="453"/>
      <c r="L517" s="453"/>
      <c r="M517" s="454"/>
      <c r="N517" s="455"/>
      <c r="O517" s="456"/>
      <c r="P517" s="456"/>
      <c r="Q517" s="456"/>
      <c r="R517" s="456"/>
      <c r="S517" s="456"/>
      <c r="T517" s="456"/>
      <c r="U517" s="456"/>
      <c r="V517" s="456"/>
      <c r="W517" s="456"/>
      <c r="X517" s="456"/>
      <c r="Y517" s="456"/>
      <c r="Z517" s="456"/>
      <c r="AA517" s="456"/>
      <c r="AB517" s="456"/>
      <c r="AC517" s="456"/>
      <c r="AD517" s="456"/>
      <c r="AE517" s="457"/>
      <c r="AF517" s="455"/>
      <c r="AG517" s="456"/>
      <c r="AH517" s="456"/>
      <c r="AI517" s="456"/>
      <c r="AJ517" s="456"/>
      <c r="AK517" s="456"/>
      <c r="AL517" s="456"/>
      <c r="AM517" s="456"/>
      <c r="AN517" s="457"/>
      <c r="AO517" s="455"/>
      <c r="AP517" s="456"/>
      <c r="AQ517" s="456"/>
      <c r="AR517" s="456"/>
      <c r="AS517" s="456"/>
      <c r="AT517" s="456"/>
      <c r="AU517" s="456"/>
      <c r="AV517" s="456"/>
      <c r="AW517" s="456"/>
      <c r="AX517" s="456"/>
      <c r="AY517" s="456"/>
      <c r="AZ517" s="456"/>
      <c r="BA517" s="456"/>
      <c r="BB517" s="456"/>
      <c r="BC517" s="456"/>
      <c r="BD517" s="456"/>
      <c r="BE517" s="456"/>
      <c r="BF517" s="456"/>
      <c r="BG517" s="457"/>
      <c r="BH517" s="458"/>
      <c r="BI517" s="459"/>
      <c r="BJ517" s="459"/>
      <c r="BK517" s="459"/>
      <c r="BL517" s="459"/>
      <c r="BM517" s="460"/>
      <c r="BN517" s="216"/>
      <c r="BO517" s="216"/>
      <c r="BP517" s="1"/>
      <c r="BQ517" s="120">
        <f>IF($F$3="","",IF(N517=$F$3,COUNTIF(BQ$23:BQ516,"&gt;0")+1,0))</f>
        <v>0</v>
      </c>
      <c r="BR517" s="1"/>
      <c r="BS517" s="20" t="str">
        <f>IF($N517="","",IF(VLOOKUP(VLOOKUP($N517,IMPOSTAZIONI!$E$6:$I$13,5,FALSE),IMPOSTAZIONI!$B$25:$N$32,3,FALSE)=0,"",VLOOKUP(VLOOKUP($N517,IMPOSTAZIONI!$E$6:$I$13,5,FALSE),IMPOSTAZIONI!$B$25:$N$32,3,FALSE)))</f>
        <v/>
      </c>
      <c r="BT517" s="20" t="str">
        <f>IF($N517="","",IF(VLOOKUP(VLOOKUP($N517,IMPOSTAZIONI!$E$6:$I$13,5,FALSE),IMPOSTAZIONI!$B$25:$N$32,6,FALSE)=0,"",VLOOKUP(VLOOKUP($N517,IMPOSTAZIONI!$E$6:$I$13,5,FALSE),IMPOSTAZIONI!$B$25:$N$32,6,FALSE)))</f>
        <v/>
      </c>
      <c r="BU517" s="20" t="str">
        <f>IF($N517="","",IF(VLOOKUP(VLOOKUP($N517,IMPOSTAZIONI!$E$6:$I$13,5,FALSE),IMPOSTAZIONI!$B$25:$N$32,9,FALSE)=0,"",VLOOKUP(VLOOKUP($N517,IMPOSTAZIONI!$E$6:$I$13,5,FALSE),IMPOSTAZIONI!$B$25:$N$32,9,FALSE)))</f>
        <v/>
      </c>
      <c r="BV517" s="20" t="str">
        <f>IF($N517="","",IF(VLOOKUP(VLOOKUP($N517,IMPOSTAZIONI!$E$6:$I$13,5,FALSE),IMPOSTAZIONI!$B$25:$N$32,12,FALSE)=0,"",VLOOKUP(VLOOKUP($N517,IMPOSTAZIONI!$E$6:$I$13,5,FALSE),IMPOSTAZIONI!$B$25:$N$32,12,FALSE)))</f>
        <v/>
      </c>
      <c r="BW517" s="221" t="str">
        <f t="shared" si="153"/>
        <v/>
      </c>
      <c r="BX517" s="221" t="str">
        <f t="shared" si="160"/>
        <v/>
      </c>
      <c r="BY517" s="221">
        <f t="shared" si="161"/>
        <v>0</v>
      </c>
      <c r="BZ517" s="231">
        <f t="shared" si="162"/>
        <v>0</v>
      </c>
      <c r="CA517" s="246">
        <f t="shared" si="163"/>
        <v>0</v>
      </c>
      <c r="CB517" s="246">
        <f t="shared" si="154"/>
        <v>0</v>
      </c>
      <c r="CC517" s="246" t="str">
        <f t="shared" si="155"/>
        <v/>
      </c>
      <c r="CD517" s="246">
        <f t="shared" si="164"/>
        <v>5</v>
      </c>
      <c r="CE517" s="246">
        <f t="shared" si="156"/>
        <v>0</v>
      </c>
      <c r="CF517" s="276">
        <f t="shared" si="166"/>
        <v>0</v>
      </c>
      <c r="CG517" s="277">
        <f t="shared" si="166"/>
        <v>0</v>
      </c>
      <c r="CH517" s="277">
        <f t="shared" si="166"/>
        <v>0</v>
      </c>
      <c r="CI517" s="278">
        <f t="shared" si="166"/>
        <v>0</v>
      </c>
      <c r="CJ517" s="280">
        <f t="shared" si="157"/>
        <v>0</v>
      </c>
      <c r="CK517" s="232">
        <f t="shared" si="159"/>
        <v>0</v>
      </c>
      <c r="CL517" s="1"/>
    </row>
    <row r="518" spans="1:90" ht="18" customHeight="1">
      <c r="A518" s="1"/>
      <c r="B518" s="1"/>
      <c r="C518" s="216"/>
      <c r="D518" s="287" t="str">
        <f t="shared" si="151"/>
        <v/>
      </c>
      <c r="E518" s="449" t="str">
        <f t="shared" si="152"/>
        <v/>
      </c>
      <c r="F518" s="450"/>
      <c r="G518" s="451"/>
      <c r="H518" s="452"/>
      <c r="I518" s="453"/>
      <c r="J518" s="453"/>
      <c r="K518" s="453"/>
      <c r="L518" s="453"/>
      <c r="M518" s="454"/>
      <c r="N518" s="455"/>
      <c r="O518" s="456"/>
      <c r="P518" s="456"/>
      <c r="Q518" s="456"/>
      <c r="R518" s="456"/>
      <c r="S518" s="456"/>
      <c r="T518" s="456"/>
      <c r="U518" s="456"/>
      <c r="V518" s="456"/>
      <c r="W518" s="456"/>
      <c r="X518" s="456"/>
      <c r="Y518" s="456"/>
      <c r="Z518" s="456"/>
      <c r="AA518" s="456"/>
      <c r="AB518" s="456"/>
      <c r="AC518" s="456"/>
      <c r="AD518" s="456"/>
      <c r="AE518" s="457"/>
      <c r="AF518" s="455"/>
      <c r="AG518" s="456"/>
      <c r="AH518" s="456"/>
      <c r="AI518" s="456"/>
      <c r="AJ518" s="456"/>
      <c r="AK518" s="456"/>
      <c r="AL518" s="456"/>
      <c r="AM518" s="456"/>
      <c r="AN518" s="457"/>
      <c r="AO518" s="455"/>
      <c r="AP518" s="456"/>
      <c r="AQ518" s="456"/>
      <c r="AR518" s="456"/>
      <c r="AS518" s="456"/>
      <c r="AT518" s="456"/>
      <c r="AU518" s="456"/>
      <c r="AV518" s="456"/>
      <c r="AW518" s="456"/>
      <c r="AX518" s="456"/>
      <c r="AY518" s="456"/>
      <c r="AZ518" s="456"/>
      <c r="BA518" s="456"/>
      <c r="BB518" s="456"/>
      <c r="BC518" s="456"/>
      <c r="BD518" s="456"/>
      <c r="BE518" s="456"/>
      <c r="BF518" s="456"/>
      <c r="BG518" s="457"/>
      <c r="BH518" s="458"/>
      <c r="BI518" s="459"/>
      <c r="BJ518" s="459"/>
      <c r="BK518" s="459"/>
      <c r="BL518" s="459"/>
      <c r="BM518" s="460"/>
      <c r="BN518" s="216"/>
      <c r="BO518" s="216"/>
      <c r="BP518" s="1"/>
      <c r="BQ518" s="120">
        <f>IF($F$3="","",IF(N518=$F$3,COUNTIF(BQ$23:BQ517,"&gt;0")+1,0))</f>
        <v>0</v>
      </c>
      <c r="BR518" s="1"/>
      <c r="BS518" s="20" t="str">
        <f>IF($N518="","",IF(VLOOKUP(VLOOKUP($N518,IMPOSTAZIONI!$E$6:$I$13,5,FALSE),IMPOSTAZIONI!$B$25:$N$32,3,FALSE)=0,"",VLOOKUP(VLOOKUP($N518,IMPOSTAZIONI!$E$6:$I$13,5,FALSE),IMPOSTAZIONI!$B$25:$N$32,3,FALSE)))</f>
        <v/>
      </c>
      <c r="BT518" s="20" t="str">
        <f>IF($N518="","",IF(VLOOKUP(VLOOKUP($N518,IMPOSTAZIONI!$E$6:$I$13,5,FALSE),IMPOSTAZIONI!$B$25:$N$32,6,FALSE)=0,"",VLOOKUP(VLOOKUP($N518,IMPOSTAZIONI!$E$6:$I$13,5,FALSE),IMPOSTAZIONI!$B$25:$N$32,6,FALSE)))</f>
        <v/>
      </c>
      <c r="BU518" s="20" t="str">
        <f>IF($N518="","",IF(VLOOKUP(VLOOKUP($N518,IMPOSTAZIONI!$E$6:$I$13,5,FALSE),IMPOSTAZIONI!$B$25:$N$32,9,FALSE)=0,"",VLOOKUP(VLOOKUP($N518,IMPOSTAZIONI!$E$6:$I$13,5,FALSE),IMPOSTAZIONI!$B$25:$N$32,9,FALSE)))</f>
        <v/>
      </c>
      <c r="BV518" s="20" t="str">
        <f>IF($N518="","",IF(VLOOKUP(VLOOKUP($N518,IMPOSTAZIONI!$E$6:$I$13,5,FALSE),IMPOSTAZIONI!$B$25:$N$32,12,FALSE)=0,"",VLOOKUP(VLOOKUP($N518,IMPOSTAZIONI!$E$6:$I$13,5,FALSE),IMPOSTAZIONI!$B$25:$N$32,12,FALSE)))</f>
        <v/>
      </c>
      <c r="BW518" s="221" t="str">
        <f t="shared" si="153"/>
        <v/>
      </c>
      <c r="BX518" s="221" t="str">
        <f t="shared" si="160"/>
        <v/>
      </c>
      <c r="BY518" s="221">
        <f t="shared" si="161"/>
        <v>0</v>
      </c>
      <c r="BZ518" s="231">
        <f t="shared" si="162"/>
        <v>0</v>
      </c>
      <c r="CA518" s="246">
        <f t="shared" si="163"/>
        <v>0</v>
      </c>
      <c r="CB518" s="246">
        <f t="shared" si="154"/>
        <v>0</v>
      </c>
      <c r="CC518" s="246" t="str">
        <f t="shared" si="155"/>
        <v/>
      </c>
      <c r="CD518" s="246">
        <f t="shared" si="164"/>
        <v>5</v>
      </c>
      <c r="CE518" s="246">
        <f t="shared" si="156"/>
        <v>0</v>
      </c>
      <c r="CF518" s="276">
        <f t="shared" si="166"/>
        <v>0</v>
      </c>
      <c r="CG518" s="277">
        <f t="shared" si="166"/>
        <v>0</v>
      </c>
      <c r="CH518" s="277">
        <f t="shared" si="166"/>
        <v>0</v>
      </c>
      <c r="CI518" s="278">
        <f t="shared" si="166"/>
        <v>0</v>
      </c>
      <c r="CJ518" s="280">
        <f t="shared" si="157"/>
        <v>0</v>
      </c>
      <c r="CK518" s="232">
        <f t="shared" si="159"/>
        <v>0</v>
      </c>
      <c r="CL518" s="1"/>
    </row>
    <row r="519" spans="1:90" ht="18" customHeight="1">
      <c r="A519" s="1"/>
      <c r="B519" s="1"/>
      <c r="C519" s="216"/>
      <c r="D519" s="287" t="str">
        <f>IF(BY519=1,"Errore",IF(BY519=2,"+ EVN nel gg.",""))</f>
        <v/>
      </c>
      <c r="E519" s="449" t="str">
        <f>IF(BQ519=0,"",BQ519)</f>
        <v/>
      </c>
      <c r="F519" s="450"/>
      <c r="G519" s="451"/>
      <c r="H519" s="452"/>
      <c r="I519" s="453"/>
      <c r="J519" s="453"/>
      <c r="K519" s="453"/>
      <c r="L519" s="453"/>
      <c r="M519" s="454"/>
      <c r="N519" s="455"/>
      <c r="O519" s="456"/>
      <c r="P519" s="456"/>
      <c r="Q519" s="456"/>
      <c r="R519" s="456"/>
      <c r="S519" s="456"/>
      <c r="T519" s="456"/>
      <c r="U519" s="456"/>
      <c r="V519" s="456"/>
      <c r="W519" s="456"/>
      <c r="X519" s="456"/>
      <c r="Y519" s="456"/>
      <c r="Z519" s="456"/>
      <c r="AA519" s="456"/>
      <c r="AB519" s="456"/>
      <c r="AC519" s="456"/>
      <c r="AD519" s="456"/>
      <c r="AE519" s="457"/>
      <c r="AF519" s="455"/>
      <c r="AG519" s="456"/>
      <c r="AH519" s="456"/>
      <c r="AI519" s="456"/>
      <c r="AJ519" s="456"/>
      <c r="AK519" s="456"/>
      <c r="AL519" s="456"/>
      <c r="AM519" s="456"/>
      <c r="AN519" s="457"/>
      <c r="AO519" s="455"/>
      <c r="AP519" s="456"/>
      <c r="AQ519" s="456"/>
      <c r="AR519" s="456"/>
      <c r="AS519" s="456"/>
      <c r="AT519" s="456"/>
      <c r="AU519" s="456"/>
      <c r="AV519" s="456"/>
      <c r="AW519" s="456"/>
      <c r="AX519" s="456"/>
      <c r="AY519" s="456"/>
      <c r="AZ519" s="456"/>
      <c r="BA519" s="456"/>
      <c r="BB519" s="456"/>
      <c r="BC519" s="456"/>
      <c r="BD519" s="456"/>
      <c r="BE519" s="456"/>
      <c r="BF519" s="456"/>
      <c r="BG519" s="457"/>
      <c r="BH519" s="458"/>
      <c r="BI519" s="459"/>
      <c r="BJ519" s="459"/>
      <c r="BK519" s="459"/>
      <c r="BL519" s="459"/>
      <c r="BM519" s="460"/>
      <c r="BN519" s="216"/>
      <c r="BO519" s="216"/>
      <c r="BP519" s="1"/>
      <c r="BQ519" s="120">
        <f>IF($F$3="","",IF(N519=$F$3,COUNTIF(BQ$23:BQ518,"&gt;0")+1,0))</f>
        <v>0</v>
      </c>
      <c r="BR519" s="1"/>
      <c r="BS519" s="20" t="str">
        <f>IF($N519="","",IF(VLOOKUP(VLOOKUP($N519,IMPOSTAZIONI!$E$6:$I$13,5,FALSE),IMPOSTAZIONI!$B$25:$N$32,3,FALSE)=0,"",VLOOKUP(VLOOKUP($N519,IMPOSTAZIONI!$E$6:$I$13,5,FALSE),IMPOSTAZIONI!$B$25:$N$32,3,FALSE)))</f>
        <v/>
      </c>
      <c r="BT519" s="20" t="str">
        <f>IF($N519="","",IF(VLOOKUP(VLOOKUP($N519,IMPOSTAZIONI!$E$6:$I$13,5,FALSE),IMPOSTAZIONI!$B$25:$N$32,6,FALSE)=0,"",VLOOKUP(VLOOKUP($N519,IMPOSTAZIONI!$E$6:$I$13,5,FALSE),IMPOSTAZIONI!$B$25:$N$32,6,FALSE)))</f>
        <v/>
      </c>
      <c r="BU519" s="20" t="str">
        <f>IF($N519="","",IF(VLOOKUP(VLOOKUP($N519,IMPOSTAZIONI!$E$6:$I$13,5,FALSE),IMPOSTAZIONI!$B$25:$N$32,9,FALSE)=0,"",VLOOKUP(VLOOKUP($N519,IMPOSTAZIONI!$E$6:$I$13,5,FALSE),IMPOSTAZIONI!$B$25:$N$32,9,FALSE)))</f>
        <v/>
      </c>
      <c r="BV519" s="20" t="str">
        <f>IF($N519="","",IF(VLOOKUP(VLOOKUP($N519,IMPOSTAZIONI!$E$6:$I$13,5,FALSE),IMPOSTAZIONI!$B$25:$N$32,12,FALSE)=0,"",VLOOKUP(VLOOKUP($N519,IMPOSTAZIONI!$E$6:$I$13,5,FALSE),IMPOSTAZIONI!$B$25:$N$32,12,FALSE)))</f>
        <v/>
      </c>
      <c r="BW519" s="221" t="str">
        <f>IF(AF519="","",HLOOKUP(AF519,BS519:BV519,1,FALSE))</f>
        <v/>
      </c>
      <c r="BX519" s="221" t="str">
        <f t="shared" si="160"/>
        <v/>
      </c>
      <c r="BY519" s="221">
        <f t="shared" si="161"/>
        <v>0</v>
      </c>
      <c r="BZ519" s="231">
        <f t="shared" si="162"/>
        <v>0</v>
      </c>
      <c r="CA519" s="246">
        <f t="shared" si="163"/>
        <v>0</v>
      </c>
      <c r="CB519" s="246">
        <f>IF(BZ519=0,0,MONTH(BZ519))</f>
        <v>0</v>
      </c>
      <c r="CC519" s="246" t="str">
        <f>IF(OR(BZ519=0,CA519=0),"",CONCATENATE(CB519,CA519))</f>
        <v/>
      </c>
      <c r="CD519" s="246">
        <f t="shared" si="164"/>
        <v>5</v>
      </c>
      <c r="CE519" s="246">
        <f>IF(CA519&gt;0,CONCATENATE(CD519,CA519),0)</f>
        <v>0</v>
      </c>
      <c r="CF519" s="276">
        <f t="shared" si="166"/>
        <v>0</v>
      </c>
      <c r="CG519" s="277">
        <f t="shared" si="166"/>
        <v>0</v>
      </c>
      <c r="CH519" s="277">
        <f t="shared" si="166"/>
        <v>0</v>
      </c>
      <c r="CI519" s="278">
        <f t="shared" si="166"/>
        <v>0</v>
      </c>
      <c r="CJ519" s="280">
        <f>COUNTIF(CF519:CI519,"&gt;0")</f>
        <v>0</v>
      </c>
      <c r="CK519" s="232">
        <f t="shared" si="159"/>
        <v>0</v>
      </c>
      <c r="CL519" s="1"/>
    </row>
    <row r="520" spans="1:90" ht="18" customHeight="1">
      <c r="A520" s="1"/>
      <c r="B520" s="1"/>
      <c r="C520" s="216"/>
      <c r="D520" s="287" t="str">
        <f>IF(BY520=1,"Errore",IF(BY520=2,"+ EVN nel gg.",""))</f>
        <v/>
      </c>
      <c r="E520" s="449" t="str">
        <f>IF(BQ520=0,"",BQ520)</f>
        <v/>
      </c>
      <c r="F520" s="450"/>
      <c r="G520" s="451"/>
      <c r="H520" s="452"/>
      <c r="I520" s="453"/>
      <c r="J520" s="453"/>
      <c r="K520" s="453"/>
      <c r="L520" s="453"/>
      <c r="M520" s="454"/>
      <c r="N520" s="455"/>
      <c r="O520" s="456"/>
      <c r="P520" s="456"/>
      <c r="Q520" s="456"/>
      <c r="R520" s="456"/>
      <c r="S520" s="456"/>
      <c r="T520" s="456"/>
      <c r="U520" s="456"/>
      <c r="V520" s="456"/>
      <c r="W520" s="456"/>
      <c r="X520" s="456"/>
      <c r="Y520" s="456"/>
      <c r="Z520" s="456"/>
      <c r="AA520" s="456"/>
      <c r="AB520" s="456"/>
      <c r="AC520" s="456"/>
      <c r="AD520" s="456"/>
      <c r="AE520" s="457"/>
      <c r="AF520" s="455"/>
      <c r="AG520" s="456"/>
      <c r="AH520" s="456"/>
      <c r="AI520" s="456"/>
      <c r="AJ520" s="456"/>
      <c r="AK520" s="456"/>
      <c r="AL520" s="456"/>
      <c r="AM520" s="456"/>
      <c r="AN520" s="457"/>
      <c r="AO520" s="455"/>
      <c r="AP520" s="456"/>
      <c r="AQ520" s="456"/>
      <c r="AR520" s="456"/>
      <c r="AS520" s="456"/>
      <c r="AT520" s="456"/>
      <c r="AU520" s="456"/>
      <c r="AV520" s="456"/>
      <c r="AW520" s="456"/>
      <c r="AX520" s="456"/>
      <c r="AY520" s="456"/>
      <c r="AZ520" s="456"/>
      <c r="BA520" s="456"/>
      <c r="BB520" s="456"/>
      <c r="BC520" s="456"/>
      <c r="BD520" s="456"/>
      <c r="BE520" s="456"/>
      <c r="BF520" s="456"/>
      <c r="BG520" s="457"/>
      <c r="BH520" s="458"/>
      <c r="BI520" s="459"/>
      <c r="BJ520" s="459"/>
      <c r="BK520" s="459"/>
      <c r="BL520" s="459"/>
      <c r="BM520" s="460"/>
      <c r="BN520" s="216"/>
      <c r="BO520" s="216"/>
      <c r="BP520" s="1"/>
      <c r="BQ520" s="120">
        <f>IF($F$3="","",IF(N520=$F$3,COUNTIF(BQ$23:BQ519,"&gt;0")+1,0))</f>
        <v>0</v>
      </c>
      <c r="BR520" s="1"/>
      <c r="BS520" s="20" t="str">
        <f>IF($N520="","",IF(VLOOKUP(VLOOKUP($N520,IMPOSTAZIONI!$E$6:$I$13,5,FALSE),IMPOSTAZIONI!$B$25:$N$32,3,FALSE)=0,"",VLOOKUP(VLOOKUP($N520,IMPOSTAZIONI!$E$6:$I$13,5,FALSE),IMPOSTAZIONI!$B$25:$N$32,3,FALSE)))</f>
        <v/>
      </c>
      <c r="BT520" s="20" t="str">
        <f>IF($N520="","",IF(VLOOKUP(VLOOKUP($N520,IMPOSTAZIONI!$E$6:$I$13,5,FALSE),IMPOSTAZIONI!$B$25:$N$32,6,FALSE)=0,"",VLOOKUP(VLOOKUP($N520,IMPOSTAZIONI!$E$6:$I$13,5,FALSE),IMPOSTAZIONI!$B$25:$N$32,6,FALSE)))</f>
        <v/>
      </c>
      <c r="BU520" s="20" t="str">
        <f>IF($N520="","",IF(VLOOKUP(VLOOKUP($N520,IMPOSTAZIONI!$E$6:$I$13,5,FALSE),IMPOSTAZIONI!$B$25:$N$32,9,FALSE)=0,"",VLOOKUP(VLOOKUP($N520,IMPOSTAZIONI!$E$6:$I$13,5,FALSE),IMPOSTAZIONI!$B$25:$N$32,9,FALSE)))</f>
        <v/>
      </c>
      <c r="BV520" s="20" t="str">
        <f>IF($N520="","",IF(VLOOKUP(VLOOKUP($N520,IMPOSTAZIONI!$E$6:$I$13,5,FALSE),IMPOSTAZIONI!$B$25:$N$32,12,FALSE)=0,"",VLOOKUP(VLOOKUP($N520,IMPOSTAZIONI!$E$6:$I$13,5,FALSE),IMPOSTAZIONI!$B$25:$N$32,12,FALSE)))</f>
        <v/>
      </c>
      <c r="BW520" s="221" t="str">
        <f>IF(AF520="","",HLOOKUP(AF520,BS520:BV520,1,FALSE))</f>
        <v/>
      </c>
      <c r="BX520" s="221" t="str">
        <f t="shared" si="160"/>
        <v/>
      </c>
      <c r="BY520" s="221">
        <f t="shared" si="161"/>
        <v>0</v>
      </c>
      <c r="BZ520" s="231">
        <f t="shared" si="162"/>
        <v>0</v>
      </c>
      <c r="CA520" s="246">
        <f t="shared" si="163"/>
        <v>0</v>
      </c>
      <c r="CB520" s="246">
        <f>IF(BZ520=0,0,MONTH(BZ520))</f>
        <v>0</v>
      </c>
      <c r="CC520" s="246" t="str">
        <f>IF(OR(BZ520=0,CA520=0),"",CONCATENATE(CB520,CA520))</f>
        <v/>
      </c>
      <c r="CD520" s="246">
        <f t="shared" si="164"/>
        <v>5</v>
      </c>
      <c r="CE520" s="246">
        <f>IF(CA520&gt;0,CONCATENATE(CD520,CA520),0)</f>
        <v>0</v>
      </c>
      <c r="CF520" s="276">
        <f t="shared" si="166"/>
        <v>0</v>
      </c>
      <c r="CG520" s="277">
        <f t="shared" si="166"/>
        <v>0</v>
      </c>
      <c r="CH520" s="277">
        <f t="shared" si="166"/>
        <v>0</v>
      </c>
      <c r="CI520" s="278">
        <f t="shared" si="166"/>
        <v>0</v>
      </c>
      <c r="CJ520" s="280">
        <f>COUNTIF(CF520:CI520,"&gt;0")</f>
        <v>0</v>
      </c>
      <c r="CK520" s="232">
        <f t="shared" si="159"/>
        <v>0</v>
      </c>
      <c r="CL520" s="1"/>
    </row>
    <row r="521" spans="1:90" ht="18" customHeight="1">
      <c r="A521" s="1"/>
      <c r="B521" s="1"/>
      <c r="C521" s="216"/>
      <c r="D521" s="287" t="str">
        <f>IF(BY521=1,"Errore",IF(BY521=2,"+ EVN nel gg.",""))</f>
        <v/>
      </c>
      <c r="E521" s="449" t="str">
        <f>IF(BQ521=0,"",BQ521)</f>
        <v/>
      </c>
      <c r="F521" s="450"/>
      <c r="G521" s="451"/>
      <c r="H521" s="452"/>
      <c r="I521" s="453"/>
      <c r="J521" s="453"/>
      <c r="K521" s="453"/>
      <c r="L521" s="453"/>
      <c r="M521" s="454"/>
      <c r="N521" s="455"/>
      <c r="O521" s="456"/>
      <c r="P521" s="456"/>
      <c r="Q521" s="456"/>
      <c r="R521" s="456"/>
      <c r="S521" s="456"/>
      <c r="T521" s="456"/>
      <c r="U521" s="456"/>
      <c r="V521" s="456"/>
      <c r="W521" s="456"/>
      <c r="X521" s="456"/>
      <c r="Y521" s="456"/>
      <c r="Z521" s="456"/>
      <c r="AA521" s="456"/>
      <c r="AB521" s="456"/>
      <c r="AC521" s="456"/>
      <c r="AD521" s="456"/>
      <c r="AE521" s="457"/>
      <c r="AF521" s="455"/>
      <c r="AG521" s="456"/>
      <c r="AH521" s="456"/>
      <c r="AI521" s="456"/>
      <c r="AJ521" s="456"/>
      <c r="AK521" s="456"/>
      <c r="AL521" s="456"/>
      <c r="AM521" s="456"/>
      <c r="AN521" s="457"/>
      <c r="AO521" s="455"/>
      <c r="AP521" s="456"/>
      <c r="AQ521" s="456"/>
      <c r="AR521" s="456"/>
      <c r="AS521" s="456"/>
      <c r="AT521" s="456"/>
      <c r="AU521" s="456"/>
      <c r="AV521" s="456"/>
      <c r="AW521" s="456"/>
      <c r="AX521" s="456"/>
      <c r="AY521" s="456"/>
      <c r="AZ521" s="456"/>
      <c r="BA521" s="456"/>
      <c r="BB521" s="456"/>
      <c r="BC521" s="456"/>
      <c r="BD521" s="456"/>
      <c r="BE521" s="456"/>
      <c r="BF521" s="456"/>
      <c r="BG521" s="457"/>
      <c r="BH521" s="458"/>
      <c r="BI521" s="459"/>
      <c r="BJ521" s="459"/>
      <c r="BK521" s="459"/>
      <c r="BL521" s="459"/>
      <c r="BM521" s="460"/>
      <c r="BN521" s="216"/>
      <c r="BO521" s="216"/>
      <c r="BP521" s="1"/>
      <c r="BQ521" s="120">
        <f>IF($F$3="","",IF(N521=$F$3,COUNTIF(BQ$23:BQ520,"&gt;0")+1,0))</f>
        <v>0</v>
      </c>
      <c r="BR521" s="1"/>
      <c r="BS521" s="20" t="str">
        <f>IF($N521="","",IF(VLOOKUP(VLOOKUP($N521,IMPOSTAZIONI!$E$6:$I$13,5,FALSE),IMPOSTAZIONI!$B$25:$N$32,3,FALSE)=0,"",VLOOKUP(VLOOKUP($N521,IMPOSTAZIONI!$E$6:$I$13,5,FALSE),IMPOSTAZIONI!$B$25:$N$32,3,FALSE)))</f>
        <v/>
      </c>
      <c r="BT521" s="20" t="str">
        <f>IF($N521="","",IF(VLOOKUP(VLOOKUP($N521,IMPOSTAZIONI!$E$6:$I$13,5,FALSE),IMPOSTAZIONI!$B$25:$N$32,6,FALSE)=0,"",VLOOKUP(VLOOKUP($N521,IMPOSTAZIONI!$E$6:$I$13,5,FALSE),IMPOSTAZIONI!$B$25:$N$32,6,FALSE)))</f>
        <v/>
      </c>
      <c r="BU521" s="20" t="str">
        <f>IF($N521="","",IF(VLOOKUP(VLOOKUP($N521,IMPOSTAZIONI!$E$6:$I$13,5,FALSE),IMPOSTAZIONI!$B$25:$N$32,9,FALSE)=0,"",VLOOKUP(VLOOKUP($N521,IMPOSTAZIONI!$E$6:$I$13,5,FALSE),IMPOSTAZIONI!$B$25:$N$32,9,FALSE)))</f>
        <v/>
      </c>
      <c r="BV521" s="20" t="str">
        <f>IF($N521="","",IF(VLOOKUP(VLOOKUP($N521,IMPOSTAZIONI!$E$6:$I$13,5,FALSE),IMPOSTAZIONI!$B$25:$N$32,12,FALSE)=0,"",VLOOKUP(VLOOKUP($N521,IMPOSTAZIONI!$E$6:$I$13,5,FALSE),IMPOSTAZIONI!$B$25:$N$32,12,FALSE)))</f>
        <v/>
      </c>
      <c r="BW521" s="221" t="str">
        <f>IF(AF521="","",HLOOKUP(AF521,BS521:BV521,1,FALSE))</f>
        <v/>
      </c>
      <c r="BX521" s="221" t="str">
        <f t="shared" si="160"/>
        <v/>
      </c>
      <c r="BY521" s="221">
        <f t="shared" si="161"/>
        <v>0</v>
      </c>
      <c r="BZ521" s="231">
        <f t="shared" si="162"/>
        <v>0</v>
      </c>
      <c r="CA521" s="246">
        <f t="shared" si="163"/>
        <v>0</v>
      </c>
      <c r="CB521" s="246">
        <f>IF(BZ521=0,0,MONTH(BZ521))</f>
        <v>0</v>
      </c>
      <c r="CC521" s="246" t="str">
        <f>IF(OR(BZ521=0,CA521=0),"",CONCATENATE(CB521,CA521))</f>
        <v/>
      </c>
      <c r="CD521" s="246">
        <f t="shared" si="164"/>
        <v>5</v>
      </c>
      <c r="CE521" s="246">
        <f>IF(CA521&gt;0,CONCATENATE(CD521,CA521),0)</f>
        <v>0</v>
      </c>
      <c r="CF521" s="276">
        <f t="shared" si="166"/>
        <v>0</v>
      </c>
      <c r="CG521" s="277">
        <f t="shared" si="166"/>
        <v>0</v>
      </c>
      <c r="CH521" s="277">
        <f t="shared" si="166"/>
        <v>0</v>
      </c>
      <c r="CI521" s="278">
        <f t="shared" si="166"/>
        <v>0</v>
      </c>
      <c r="CJ521" s="280">
        <f>COUNTIF(CF521:CI521,"&gt;0")</f>
        <v>0</v>
      </c>
      <c r="CK521" s="232">
        <f t="shared" si="159"/>
        <v>0</v>
      </c>
      <c r="CL521" s="1"/>
    </row>
    <row r="522" spans="1:90" ht="18" customHeight="1">
      <c r="A522" s="1"/>
      <c r="B522" s="1"/>
      <c r="C522" s="216"/>
      <c r="D522" s="287" t="str">
        <f>IF(BY522=1,"Errore",IF(BY522=2,"+ EVN nel gg.",""))</f>
        <v/>
      </c>
      <c r="E522" s="449" t="str">
        <f>IF(BQ522=0,"",BQ522)</f>
        <v/>
      </c>
      <c r="F522" s="450"/>
      <c r="G522" s="451"/>
      <c r="H522" s="452"/>
      <c r="I522" s="453"/>
      <c r="J522" s="453"/>
      <c r="K522" s="453"/>
      <c r="L522" s="453"/>
      <c r="M522" s="454"/>
      <c r="N522" s="455"/>
      <c r="O522" s="456"/>
      <c r="P522" s="456"/>
      <c r="Q522" s="456"/>
      <c r="R522" s="456"/>
      <c r="S522" s="456"/>
      <c r="T522" s="456"/>
      <c r="U522" s="456"/>
      <c r="V522" s="456"/>
      <c r="W522" s="456"/>
      <c r="X522" s="456"/>
      <c r="Y522" s="456"/>
      <c r="Z522" s="456"/>
      <c r="AA522" s="456"/>
      <c r="AB522" s="456"/>
      <c r="AC522" s="456"/>
      <c r="AD522" s="456"/>
      <c r="AE522" s="457"/>
      <c r="AF522" s="455"/>
      <c r="AG522" s="456"/>
      <c r="AH522" s="456"/>
      <c r="AI522" s="456"/>
      <c r="AJ522" s="456"/>
      <c r="AK522" s="456"/>
      <c r="AL522" s="456"/>
      <c r="AM522" s="456"/>
      <c r="AN522" s="457"/>
      <c r="AO522" s="455"/>
      <c r="AP522" s="456"/>
      <c r="AQ522" s="456"/>
      <c r="AR522" s="456"/>
      <c r="AS522" s="456"/>
      <c r="AT522" s="456"/>
      <c r="AU522" s="456"/>
      <c r="AV522" s="456"/>
      <c r="AW522" s="456"/>
      <c r="AX522" s="456"/>
      <c r="AY522" s="456"/>
      <c r="AZ522" s="456"/>
      <c r="BA522" s="456"/>
      <c r="BB522" s="456"/>
      <c r="BC522" s="456"/>
      <c r="BD522" s="456"/>
      <c r="BE522" s="456"/>
      <c r="BF522" s="456"/>
      <c r="BG522" s="457"/>
      <c r="BH522" s="458"/>
      <c r="BI522" s="459"/>
      <c r="BJ522" s="459"/>
      <c r="BK522" s="459"/>
      <c r="BL522" s="459"/>
      <c r="BM522" s="460"/>
      <c r="BN522" s="216"/>
      <c r="BO522" s="216"/>
      <c r="BP522" s="1"/>
      <c r="BQ522" s="120">
        <f>IF($F$3="","",IF(N522=$F$3,COUNTIF(BQ$23:BQ521,"&gt;0")+1,0))</f>
        <v>0</v>
      </c>
      <c r="BR522" s="1"/>
      <c r="BS522" s="20" t="str">
        <f>IF($N522="","",IF(VLOOKUP(VLOOKUP($N522,IMPOSTAZIONI!$E$6:$I$13,5,FALSE),IMPOSTAZIONI!$B$25:$N$32,3,FALSE)=0,"",VLOOKUP(VLOOKUP($N522,IMPOSTAZIONI!$E$6:$I$13,5,FALSE),IMPOSTAZIONI!$B$25:$N$32,3,FALSE)))</f>
        <v/>
      </c>
      <c r="BT522" s="20" t="str">
        <f>IF($N522="","",IF(VLOOKUP(VLOOKUP($N522,IMPOSTAZIONI!$E$6:$I$13,5,FALSE),IMPOSTAZIONI!$B$25:$N$32,6,FALSE)=0,"",VLOOKUP(VLOOKUP($N522,IMPOSTAZIONI!$E$6:$I$13,5,FALSE),IMPOSTAZIONI!$B$25:$N$32,6,FALSE)))</f>
        <v/>
      </c>
      <c r="BU522" s="20" t="str">
        <f>IF($N522="","",IF(VLOOKUP(VLOOKUP($N522,IMPOSTAZIONI!$E$6:$I$13,5,FALSE),IMPOSTAZIONI!$B$25:$N$32,9,FALSE)=0,"",VLOOKUP(VLOOKUP($N522,IMPOSTAZIONI!$E$6:$I$13,5,FALSE),IMPOSTAZIONI!$B$25:$N$32,9,FALSE)))</f>
        <v/>
      </c>
      <c r="BV522" s="20" t="str">
        <f>IF($N522="","",IF(VLOOKUP(VLOOKUP($N522,IMPOSTAZIONI!$E$6:$I$13,5,FALSE),IMPOSTAZIONI!$B$25:$N$32,12,FALSE)=0,"",VLOOKUP(VLOOKUP($N522,IMPOSTAZIONI!$E$6:$I$13,5,FALSE),IMPOSTAZIONI!$B$25:$N$32,12,FALSE)))</f>
        <v/>
      </c>
      <c r="BW522" s="221" t="str">
        <f>IF(AF522="","",HLOOKUP(AF522,BS522:BV522,1,FALSE))</f>
        <v/>
      </c>
      <c r="BX522" s="221" t="str">
        <f t="shared" si="160"/>
        <v/>
      </c>
      <c r="BY522" s="221">
        <f t="shared" si="161"/>
        <v>0</v>
      </c>
      <c r="BZ522" s="231">
        <f t="shared" si="162"/>
        <v>0</v>
      </c>
      <c r="CA522" s="246">
        <f t="shared" si="163"/>
        <v>0</v>
      </c>
      <c r="CB522" s="246">
        <f>IF(BZ522=0,0,MONTH(BZ522))</f>
        <v>0</v>
      </c>
      <c r="CC522" s="246" t="str">
        <f>IF(OR(BZ522=0,CA522=0),"",CONCATENATE(CB522,CA522))</f>
        <v/>
      </c>
      <c r="CD522" s="246">
        <f t="shared" si="164"/>
        <v>5</v>
      </c>
      <c r="CE522" s="246">
        <f>IF(CA522&gt;0,CONCATENATE(CD522,CA522),0)</f>
        <v>0</v>
      </c>
      <c r="CF522" s="276">
        <f t="shared" si="166"/>
        <v>0</v>
      </c>
      <c r="CG522" s="277">
        <f t="shared" si="166"/>
        <v>0</v>
      </c>
      <c r="CH522" s="277">
        <f t="shared" si="166"/>
        <v>0</v>
      </c>
      <c r="CI522" s="278">
        <f t="shared" si="166"/>
        <v>0</v>
      </c>
      <c r="CJ522" s="280">
        <f>COUNTIF(CF522:CI522,"&gt;0")</f>
        <v>0</v>
      </c>
      <c r="CK522" s="232">
        <f t="shared" si="159"/>
        <v>0</v>
      </c>
      <c r="CL522" s="1"/>
    </row>
    <row r="523" spans="1:90" ht="18" customHeight="1">
      <c r="A523" s="1"/>
      <c r="B523" s="1"/>
      <c r="C523" s="216"/>
      <c r="D523" s="287" t="str">
        <f t="shared" ref="D523:D586" si="167">IF(BY523=1,"Errore",IF(BY523=2,"+ EVN nel gg.",""))</f>
        <v/>
      </c>
      <c r="E523" s="449" t="str">
        <f t="shared" ref="E523:E586" si="168">IF(BQ523=0,"",BQ523)</f>
        <v/>
      </c>
      <c r="F523" s="450"/>
      <c r="G523" s="451"/>
      <c r="H523" s="452"/>
      <c r="I523" s="453"/>
      <c r="J523" s="453"/>
      <c r="K523" s="453"/>
      <c r="L523" s="453"/>
      <c r="M523" s="454"/>
      <c r="N523" s="455"/>
      <c r="O523" s="456"/>
      <c r="P523" s="456"/>
      <c r="Q523" s="456"/>
      <c r="R523" s="456"/>
      <c r="S523" s="456"/>
      <c r="T523" s="456"/>
      <c r="U523" s="456"/>
      <c r="V523" s="456"/>
      <c r="W523" s="456"/>
      <c r="X523" s="456"/>
      <c r="Y523" s="456"/>
      <c r="Z523" s="456"/>
      <c r="AA523" s="456"/>
      <c r="AB523" s="456"/>
      <c r="AC523" s="456"/>
      <c r="AD523" s="456"/>
      <c r="AE523" s="457"/>
      <c r="AF523" s="455"/>
      <c r="AG523" s="456"/>
      <c r="AH523" s="456"/>
      <c r="AI523" s="456"/>
      <c r="AJ523" s="456"/>
      <c r="AK523" s="456"/>
      <c r="AL523" s="456"/>
      <c r="AM523" s="456"/>
      <c r="AN523" s="457"/>
      <c r="AO523" s="455"/>
      <c r="AP523" s="456"/>
      <c r="AQ523" s="456"/>
      <c r="AR523" s="456"/>
      <c r="AS523" s="456"/>
      <c r="AT523" s="456"/>
      <c r="AU523" s="456"/>
      <c r="AV523" s="456"/>
      <c r="AW523" s="456"/>
      <c r="AX523" s="456"/>
      <c r="AY523" s="456"/>
      <c r="AZ523" s="456"/>
      <c r="BA523" s="456"/>
      <c r="BB523" s="456"/>
      <c r="BC523" s="456"/>
      <c r="BD523" s="456"/>
      <c r="BE523" s="456"/>
      <c r="BF523" s="456"/>
      <c r="BG523" s="457"/>
      <c r="BH523" s="458"/>
      <c r="BI523" s="459"/>
      <c r="BJ523" s="459"/>
      <c r="BK523" s="459"/>
      <c r="BL523" s="459"/>
      <c r="BM523" s="460"/>
      <c r="BN523" s="216"/>
      <c r="BO523" s="216"/>
      <c r="BP523" s="1"/>
      <c r="BQ523" s="120">
        <f>IF($F$3="","",IF(N523=$F$3,COUNTIF(BQ$23:BQ522,"&gt;0")+1,0))</f>
        <v>0</v>
      </c>
      <c r="BR523" s="1"/>
      <c r="BS523" s="20" t="str">
        <f>IF($N523="","",IF(VLOOKUP(VLOOKUP($N523,IMPOSTAZIONI!$E$6:$I$13,5,FALSE),IMPOSTAZIONI!$B$25:$N$32,3,FALSE)=0,"",VLOOKUP(VLOOKUP($N523,IMPOSTAZIONI!$E$6:$I$13,5,FALSE),IMPOSTAZIONI!$B$25:$N$32,3,FALSE)))</f>
        <v/>
      </c>
      <c r="BT523" s="20" t="str">
        <f>IF($N523="","",IF(VLOOKUP(VLOOKUP($N523,IMPOSTAZIONI!$E$6:$I$13,5,FALSE),IMPOSTAZIONI!$B$25:$N$32,6,FALSE)=0,"",VLOOKUP(VLOOKUP($N523,IMPOSTAZIONI!$E$6:$I$13,5,FALSE),IMPOSTAZIONI!$B$25:$N$32,6,FALSE)))</f>
        <v/>
      </c>
      <c r="BU523" s="20" t="str">
        <f>IF($N523="","",IF(VLOOKUP(VLOOKUP($N523,IMPOSTAZIONI!$E$6:$I$13,5,FALSE),IMPOSTAZIONI!$B$25:$N$32,9,FALSE)=0,"",VLOOKUP(VLOOKUP($N523,IMPOSTAZIONI!$E$6:$I$13,5,FALSE),IMPOSTAZIONI!$B$25:$N$32,9,FALSE)))</f>
        <v/>
      </c>
      <c r="BV523" s="20" t="str">
        <f>IF($N523="","",IF(VLOOKUP(VLOOKUP($N523,IMPOSTAZIONI!$E$6:$I$13,5,FALSE),IMPOSTAZIONI!$B$25:$N$32,12,FALSE)=0,"",VLOOKUP(VLOOKUP($N523,IMPOSTAZIONI!$E$6:$I$13,5,FALSE),IMPOSTAZIONI!$B$25:$N$32,12,FALSE)))</f>
        <v/>
      </c>
      <c r="BW523" s="221" t="str">
        <f t="shared" ref="BW523:BW586" si="169">IF(AF523="","",HLOOKUP(AF523,BS523:BV523,1,FALSE))</f>
        <v/>
      </c>
      <c r="BX523" s="221" t="str">
        <f t="shared" si="160"/>
        <v/>
      </c>
      <c r="BY523" s="221">
        <f t="shared" si="161"/>
        <v>0</v>
      </c>
      <c r="BZ523" s="231">
        <f t="shared" si="162"/>
        <v>0</v>
      </c>
      <c r="CA523" s="246">
        <f t="shared" si="163"/>
        <v>0</v>
      </c>
      <c r="CB523" s="246">
        <f t="shared" ref="CB523:CB586" si="170">IF(BZ523=0,0,MONTH(BZ523))</f>
        <v>0</v>
      </c>
      <c r="CC523" s="246" t="str">
        <f t="shared" ref="CC523:CC586" si="171">IF(OR(BZ523=0,CA523=0),"",CONCATENATE(CB523,CA523))</f>
        <v/>
      </c>
      <c r="CD523" s="246">
        <f t="shared" si="164"/>
        <v>5</v>
      </c>
      <c r="CE523" s="246">
        <f t="shared" ref="CE523:CE586" si="172">IF(CA523&gt;0,CONCATENATE(CD523,CA523),0)</f>
        <v>0</v>
      </c>
      <c r="CF523" s="276">
        <f t="shared" ref="CF523:CI542" si="173">COUNTIF($CE$23:$CE$3022,CONCATENATE($CD523,CF$21))</f>
        <v>0</v>
      </c>
      <c r="CG523" s="277">
        <f t="shared" si="173"/>
        <v>0</v>
      </c>
      <c r="CH523" s="277">
        <f t="shared" si="173"/>
        <v>0</v>
      </c>
      <c r="CI523" s="278">
        <f t="shared" si="173"/>
        <v>0</v>
      </c>
      <c r="CJ523" s="280">
        <f t="shared" ref="CJ523:CJ586" si="174">COUNTIF(CF523:CI523,"&gt;0")</f>
        <v>0</v>
      </c>
      <c r="CK523" s="232">
        <f t="shared" si="159"/>
        <v>0</v>
      </c>
      <c r="CL523" s="1"/>
    </row>
    <row r="524" spans="1:90" ht="18" customHeight="1">
      <c r="A524" s="1"/>
      <c r="B524" s="1"/>
      <c r="C524" s="216"/>
      <c r="D524" s="287" t="str">
        <f t="shared" si="167"/>
        <v/>
      </c>
      <c r="E524" s="449" t="str">
        <f t="shared" si="168"/>
        <v/>
      </c>
      <c r="F524" s="450"/>
      <c r="G524" s="451"/>
      <c r="H524" s="452"/>
      <c r="I524" s="453"/>
      <c r="J524" s="453"/>
      <c r="K524" s="453"/>
      <c r="L524" s="453"/>
      <c r="M524" s="454"/>
      <c r="N524" s="455"/>
      <c r="O524" s="456"/>
      <c r="P524" s="456"/>
      <c r="Q524" s="456"/>
      <c r="R524" s="456"/>
      <c r="S524" s="456"/>
      <c r="T524" s="456"/>
      <c r="U524" s="456"/>
      <c r="V524" s="456"/>
      <c r="W524" s="456"/>
      <c r="X524" s="456"/>
      <c r="Y524" s="456"/>
      <c r="Z524" s="456"/>
      <c r="AA524" s="456"/>
      <c r="AB524" s="456"/>
      <c r="AC524" s="456"/>
      <c r="AD524" s="456"/>
      <c r="AE524" s="457"/>
      <c r="AF524" s="455"/>
      <c r="AG524" s="456"/>
      <c r="AH524" s="456"/>
      <c r="AI524" s="456"/>
      <c r="AJ524" s="456"/>
      <c r="AK524" s="456"/>
      <c r="AL524" s="456"/>
      <c r="AM524" s="456"/>
      <c r="AN524" s="457"/>
      <c r="AO524" s="455"/>
      <c r="AP524" s="456"/>
      <c r="AQ524" s="456"/>
      <c r="AR524" s="456"/>
      <c r="AS524" s="456"/>
      <c r="AT524" s="456"/>
      <c r="AU524" s="456"/>
      <c r="AV524" s="456"/>
      <c r="AW524" s="456"/>
      <c r="AX524" s="456"/>
      <c r="AY524" s="456"/>
      <c r="AZ524" s="456"/>
      <c r="BA524" s="456"/>
      <c r="BB524" s="456"/>
      <c r="BC524" s="456"/>
      <c r="BD524" s="456"/>
      <c r="BE524" s="456"/>
      <c r="BF524" s="456"/>
      <c r="BG524" s="457"/>
      <c r="BH524" s="458"/>
      <c r="BI524" s="459"/>
      <c r="BJ524" s="459"/>
      <c r="BK524" s="459"/>
      <c r="BL524" s="459"/>
      <c r="BM524" s="460"/>
      <c r="BN524" s="216"/>
      <c r="BO524" s="216"/>
      <c r="BP524" s="1"/>
      <c r="BQ524" s="120">
        <f>IF($F$3="","",IF(N524=$F$3,COUNTIF(BQ$23:BQ523,"&gt;0")+1,0))</f>
        <v>0</v>
      </c>
      <c r="BR524" s="1"/>
      <c r="BS524" s="20" t="str">
        <f>IF($N524="","",IF(VLOOKUP(VLOOKUP($N524,IMPOSTAZIONI!$E$6:$I$13,5,FALSE),IMPOSTAZIONI!$B$25:$N$32,3,FALSE)=0,"",VLOOKUP(VLOOKUP($N524,IMPOSTAZIONI!$E$6:$I$13,5,FALSE),IMPOSTAZIONI!$B$25:$N$32,3,FALSE)))</f>
        <v/>
      </c>
      <c r="BT524" s="20" t="str">
        <f>IF($N524="","",IF(VLOOKUP(VLOOKUP($N524,IMPOSTAZIONI!$E$6:$I$13,5,FALSE),IMPOSTAZIONI!$B$25:$N$32,6,FALSE)=0,"",VLOOKUP(VLOOKUP($N524,IMPOSTAZIONI!$E$6:$I$13,5,FALSE),IMPOSTAZIONI!$B$25:$N$32,6,FALSE)))</f>
        <v/>
      </c>
      <c r="BU524" s="20" t="str">
        <f>IF($N524="","",IF(VLOOKUP(VLOOKUP($N524,IMPOSTAZIONI!$E$6:$I$13,5,FALSE),IMPOSTAZIONI!$B$25:$N$32,9,FALSE)=0,"",VLOOKUP(VLOOKUP($N524,IMPOSTAZIONI!$E$6:$I$13,5,FALSE),IMPOSTAZIONI!$B$25:$N$32,9,FALSE)))</f>
        <v/>
      </c>
      <c r="BV524" s="20" t="str">
        <f>IF($N524="","",IF(VLOOKUP(VLOOKUP($N524,IMPOSTAZIONI!$E$6:$I$13,5,FALSE),IMPOSTAZIONI!$B$25:$N$32,12,FALSE)=0,"",VLOOKUP(VLOOKUP($N524,IMPOSTAZIONI!$E$6:$I$13,5,FALSE),IMPOSTAZIONI!$B$25:$N$32,12,FALSE)))</f>
        <v/>
      </c>
      <c r="BW524" s="221" t="str">
        <f t="shared" si="169"/>
        <v/>
      </c>
      <c r="BX524" s="221" t="str">
        <f t="shared" si="160"/>
        <v/>
      </c>
      <c r="BY524" s="221">
        <f t="shared" si="161"/>
        <v>0</v>
      </c>
      <c r="BZ524" s="231">
        <f t="shared" si="162"/>
        <v>0</v>
      </c>
      <c r="CA524" s="246">
        <f t="shared" si="163"/>
        <v>0</v>
      </c>
      <c r="CB524" s="246">
        <f t="shared" si="170"/>
        <v>0</v>
      </c>
      <c r="CC524" s="246" t="str">
        <f t="shared" si="171"/>
        <v/>
      </c>
      <c r="CD524" s="246">
        <f t="shared" si="164"/>
        <v>5</v>
      </c>
      <c r="CE524" s="246">
        <f t="shared" si="172"/>
        <v>0</v>
      </c>
      <c r="CF524" s="276">
        <f t="shared" si="173"/>
        <v>0</v>
      </c>
      <c r="CG524" s="277">
        <f t="shared" si="173"/>
        <v>0</v>
      </c>
      <c r="CH524" s="277">
        <f t="shared" si="173"/>
        <v>0</v>
      </c>
      <c r="CI524" s="278">
        <f t="shared" si="173"/>
        <v>0</v>
      </c>
      <c r="CJ524" s="280">
        <f t="shared" si="174"/>
        <v>0</v>
      </c>
      <c r="CK524" s="232">
        <f t="shared" si="159"/>
        <v>0</v>
      </c>
      <c r="CL524" s="1"/>
    </row>
    <row r="525" spans="1:90" ht="18" customHeight="1">
      <c r="A525" s="1"/>
      <c r="B525" s="1"/>
      <c r="C525" s="216"/>
      <c r="D525" s="287" t="str">
        <f t="shared" si="167"/>
        <v/>
      </c>
      <c r="E525" s="449" t="str">
        <f t="shared" si="168"/>
        <v/>
      </c>
      <c r="F525" s="450"/>
      <c r="G525" s="451"/>
      <c r="H525" s="452"/>
      <c r="I525" s="453"/>
      <c r="J525" s="453"/>
      <c r="K525" s="453"/>
      <c r="L525" s="453"/>
      <c r="M525" s="454"/>
      <c r="N525" s="455"/>
      <c r="O525" s="456"/>
      <c r="P525" s="456"/>
      <c r="Q525" s="456"/>
      <c r="R525" s="456"/>
      <c r="S525" s="456"/>
      <c r="T525" s="456"/>
      <c r="U525" s="456"/>
      <c r="V525" s="456"/>
      <c r="W525" s="456"/>
      <c r="X525" s="456"/>
      <c r="Y525" s="456"/>
      <c r="Z525" s="456"/>
      <c r="AA525" s="456"/>
      <c r="AB525" s="456"/>
      <c r="AC525" s="456"/>
      <c r="AD525" s="456"/>
      <c r="AE525" s="457"/>
      <c r="AF525" s="455"/>
      <c r="AG525" s="456"/>
      <c r="AH525" s="456"/>
      <c r="AI525" s="456"/>
      <c r="AJ525" s="456"/>
      <c r="AK525" s="456"/>
      <c r="AL525" s="456"/>
      <c r="AM525" s="456"/>
      <c r="AN525" s="457"/>
      <c r="AO525" s="455"/>
      <c r="AP525" s="456"/>
      <c r="AQ525" s="456"/>
      <c r="AR525" s="456"/>
      <c r="AS525" s="456"/>
      <c r="AT525" s="456"/>
      <c r="AU525" s="456"/>
      <c r="AV525" s="456"/>
      <c r="AW525" s="456"/>
      <c r="AX525" s="456"/>
      <c r="AY525" s="456"/>
      <c r="AZ525" s="456"/>
      <c r="BA525" s="456"/>
      <c r="BB525" s="456"/>
      <c r="BC525" s="456"/>
      <c r="BD525" s="456"/>
      <c r="BE525" s="456"/>
      <c r="BF525" s="456"/>
      <c r="BG525" s="457"/>
      <c r="BH525" s="458"/>
      <c r="BI525" s="459"/>
      <c r="BJ525" s="459"/>
      <c r="BK525" s="459"/>
      <c r="BL525" s="459"/>
      <c r="BM525" s="460"/>
      <c r="BN525" s="216"/>
      <c r="BO525" s="216"/>
      <c r="BP525" s="1"/>
      <c r="BQ525" s="120">
        <f>IF($F$3="","",IF(N525=$F$3,COUNTIF(BQ$23:BQ524,"&gt;0")+1,0))</f>
        <v>0</v>
      </c>
      <c r="BR525" s="1"/>
      <c r="BS525" s="20" t="str">
        <f>IF($N525="","",IF(VLOOKUP(VLOOKUP($N525,IMPOSTAZIONI!$E$6:$I$13,5,FALSE),IMPOSTAZIONI!$B$25:$N$32,3,FALSE)=0,"",VLOOKUP(VLOOKUP($N525,IMPOSTAZIONI!$E$6:$I$13,5,FALSE),IMPOSTAZIONI!$B$25:$N$32,3,FALSE)))</f>
        <v/>
      </c>
      <c r="BT525" s="20" t="str">
        <f>IF($N525="","",IF(VLOOKUP(VLOOKUP($N525,IMPOSTAZIONI!$E$6:$I$13,5,FALSE),IMPOSTAZIONI!$B$25:$N$32,6,FALSE)=0,"",VLOOKUP(VLOOKUP($N525,IMPOSTAZIONI!$E$6:$I$13,5,FALSE),IMPOSTAZIONI!$B$25:$N$32,6,FALSE)))</f>
        <v/>
      </c>
      <c r="BU525" s="20" t="str">
        <f>IF($N525="","",IF(VLOOKUP(VLOOKUP($N525,IMPOSTAZIONI!$E$6:$I$13,5,FALSE),IMPOSTAZIONI!$B$25:$N$32,9,FALSE)=0,"",VLOOKUP(VLOOKUP($N525,IMPOSTAZIONI!$E$6:$I$13,5,FALSE),IMPOSTAZIONI!$B$25:$N$32,9,FALSE)))</f>
        <v/>
      </c>
      <c r="BV525" s="20" t="str">
        <f>IF($N525="","",IF(VLOOKUP(VLOOKUP($N525,IMPOSTAZIONI!$E$6:$I$13,5,FALSE),IMPOSTAZIONI!$B$25:$N$32,12,FALSE)=0,"",VLOOKUP(VLOOKUP($N525,IMPOSTAZIONI!$E$6:$I$13,5,FALSE),IMPOSTAZIONI!$B$25:$N$32,12,FALSE)))</f>
        <v/>
      </c>
      <c r="BW525" s="221" t="str">
        <f t="shared" si="169"/>
        <v/>
      </c>
      <c r="BX525" s="221" t="str">
        <f t="shared" si="160"/>
        <v/>
      </c>
      <c r="BY525" s="221">
        <f t="shared" si="161"/>
        <v>0</v>
      </c>
      <c r="BZ525" s="231">
        <f t="shared" si="162"/>
        <v>0</v>
      </c>
      <c r="CA525" s="246">
        <f t="shared" si="163"/>
        <v>0</v>
      </c>
      <c r="CB525" s="246">
        <f t="shared" si="170"/>
        <v>0</v>
      </c>
      <c r="CC525" s="246" t="str">
        <f t="shared" si="171"/>
        <v/>
      </c>
      <c r="CD525" s="246">
        <f t="shared" si="164"/>
        <v>5</v>
      </c>
      <c r="CE525" s="246">
        <f t="shared" si="172"/>
        <v>0</v>
      </c>
      <c r="CF525" s="276">
        <f t="shared" si="173"/>
        <v>0</v>
      </c>
      <c r="CG525" s="277">
        <f t="shared" si="173"/>
        <v>0</v>
      </c>
      <c r="CH525" s="277">
        <f t="shared" si="173"/>
        <v>0</v>
      </c>
      <c r="CI525" s="278">
        <f t="shared" si="173"/>
        <v>0</v>
      </c>
      <c r="CJ525" s="280">
        <f t="shared" si="174"/>
        <v>0</v>
      </c>
      <c r="CK525" s="232">
        <f t="shared" si="159"/>
        <v>0</v>
      </c>
      <c r="CL525" s="1"/>
    </row>
    <row r="526" spans="1:90" ht="18" customHeight="1">
      <c r="A526" s="1"/>
      <c r="B526" s="1"/>
      <c r="C526" s="216"/>
      <c r="D526" s="287" t="str">
        <f t="shared" si="167"/>
        <v/>
      </c>
      <c r="E526" s="449" t="str">
        <f t="shared" si="168"/>
        <v/>
      </c>
      <c r="F526" s="450"/>
      <c r="G526" s="451"/>
      <c r="H526" s="452"/>
      <c r="I526" s="453"/>
      <c r="J526" s="453"/>
      <c r="K526" s="453"/>
      <c r="L526" s="453"/>
      <c r="M526" s="454"/>
      <c r="N526" s="455"/>
      <c r="O526" s="456"/>
      <c r="P526" s="456"/>
      <c r="Q526" s="456"/>
      <c r="R526" s="456"/>
      <c r="S526" s="456"/>
      <c r="T526" s="456"/>
      <c r="U526" s="456"/>
      <c r="V526" s="456"/>
      <c r="W526" s="456"/>
      <c r="X526" s="456"/>
      <c r="Y526" s="456"/>
      <c r="Z526" s="456"/>
      <c r="AA526" s="456"/>
      <c r="AB526" s="456"/>
      <c r="AC526" s="456"/>
      <c r="AD526" s="456"/>
      <c r="AE526" s="457"/>
      <c r="AF526" s="455"/>
      <c r="AG526" s="456"/>
      <c r="AH526" s="456"/>
      <c r="AI526" s="456"/>
      <c r="AJ526" s="456"/>
      <c r="AK526" s="456"/>
      <c r="AL526" s="456"/>
      <c r="AM526" s="456"/>
      <c r="AN526" s="457"/>
      <c r="AO526" s="455"/>
      <c r="AP526" s="456"/>
      <c r="AQ526" s="456"/>
      <c r="AR526" s="456"/>
      <c r="AS526" s="456"/>
      <c r="AT526" s="456"/>
      <c r="AU526" s="456"/>
      <c r="AV526" s="456"/>
      <c r="AW526" s="456"/>
      <c r="AX526" s="456"/>
      <c r="AY526" s="456"/>
      <c r="AZ526" s="456"/>
      <c r="BA526" s="456"/>
      <c r="BB526" s="456"/>
      <c r="BC526" s="456"/>
      <c r="BD526" s="456"/>
      <c r="BE526" s="456"/>
      <c r="BF526" s="456"/>
      <c r="BG526" s="457"/>
      <c r="BH526" s="458"/>
      <c r="BI526" s="459"/>
      <c r="BJ526" s="459"/>
      <c r="BK526" s="459"/>
      <c r="BL526" s="459"/>
      <c r="BM526" s="460"/>
      <c r="BN526" s="216"/>
      <c r="BO526" s="216"/>
      <c r="BP526" s="1"/>
      <c r="BQ526" s="120">
        <f>IF($F$3="","",IF(N526=$F$3,COUNTIF(BQ$23:BQ525,"&gt;0")+1,0))</f>
        <v>0</v>
      </c>
      <c r="BR526" s="1"/>
      <c r="BS526" s="20" t="str">
        <f>IF($N526="","",IF(VLOOKUP(VLOOKUP($N526,IMPOSTAZIONI!$E$6:$I$13,5,FALSE),IMPOSTAZIONI!$B$25:$N$32,3,FALSE)=0,"",VLOOKUP(VLOOKUP($N526,IMPOSTAZIONI!$E$6:$I$13,5,FALSE),IMPOSTAZIONI!$B$25:$N$32,3,FALSE)))</f>
        <v/>
      </c>
      <c r="BT526" s="20" t="str">
        <f>IF($N526="","",IF(VLOOKUP(VLOOKUP($N526,IMPOSTAZIONI!$E$6:$I$13,5,FALSE),IMPOSTAZIONI!$B$25:$N$32,6,FALSE)=0,"",VLOOKUP(VLOOKUP($N526,IMPOSTAZIONI!$E$6:$I$13,5,FALSE),IMPOSTAZIONI!$B$25:$N$32,6,FALSE)))</f>
        <v/>
      </c>
      <c r="BU526" s="20" t="str">
        <f>IF($N526="","",IF(VLOOKUP(VLOOKUP($N526,IMPOSTAZIONI!$E$6:$I$13,5,FALSE),IMPOSTAZIONI!$B$25:$N$32,9,FALSE)=0,"",VLOOKUP(VLOOKUP($N526,IMPOSTAZIONI!$E$6:$I$13,5,FALSE),IMPOSTAZIONI!$B$25:$N$32,9,FALSE)))</f>
        <v/>
      </c>
      <c r="BV526" s="20" t="str">
        <f>IF($N526="","",IF(VLOOKUP(VLOOKUP($N526,IMPOSTAZIONI!$E$6:$I$13,5,FALSE),IMPOSTAZIONI!$B$25:$N$32,12,FALSE)=0,"",VLOOKUP(VLOOKUP($N526,IMPOSTAZIONI!$E$6:$I$13,5,FALSE),IMPOSTAZIONI!$B$25:$N$32,12,FALSE)))</f>
        <v/>
      </c>
      <c r="BW526" s="221" t="str">
        <f t="shared" si="169"/>
        <v/>
      </c>
      <c r="BX526" s="221" t="str">
        <f t="shared" si="160"/>
        <v/>
      </c>
      <c r="BY526" s="221">
        <f t="shared" si="161"/>
        <v>0</v>
      </c>
      <c r="BZ526" s="231">
        <f t="shared" si="162"/>
        <v>0</v>
      </c>
      <c r="CA526" s="246">
        <f t="shared" si="163"/>
        <v>0</v>
      </c>
      <c r="CB526" s="246">
        <f t="shared" si="170"/>
        <v>0</v>
      </c>
      <c r="CC526" s="246" t="str">
        <f t="shared" si="171"/>
        <v/>
      </c>
      <c r="CD526" s="246">
        <f t="shared" si="164"/>
        <v>5</v>
      </c>
      <c r="CE526" s="246">
        <f t="shared" si="172"/>
        <v>0</v>
      </c>
      <c r="CF526" s="276">
        <f t="shared" si="173"/>
        <v>0</v>
      </c>
      <c r="CG526" s="277">
        <f t="shared" si="173"/>
        <v>0</v>
      </c>
      <c r="CH526" s="277">
        <f t="shared" si="173"/>
        <v>0</v>
      </c>
      <c r="CI526" s="278">
        <f t="shared" si="173"/>
        <v>0</v>
      </c>
      <c r="CJ526" s="280">
        <f t="shared" si="174"/>
        <v>0</v>
      </c>
      <c r="CK526" s="232">
        <f t="shared" si="159"/>
        <v>0</v>
      </c>
      <c r="CL526" s="1"/>
    </row>
    <row r="527" spans="1:90" ht="18" customHeight="1">
      <c r="A527" s="1"/>
      <c r="B527" s="1"/>
      <c r="C527" s="216"/>
      <c r="D527" s="287" t="str">
        <f t="shared" si="167"/>
        <v/>
      </c>
      <c r="E527" s="449" t="str">
        <f t="shared" si="168"/>
        <v/>
      </c>
      <c r="F527" s="450"/>
      <c r="G527" s="451"/>
      <c r="H527" s="452"/>
      <c r="I527" s="453"/>
      <c r="J527" s="453"/>
      <c r="K527" s="453"/>
      <c r="L527" s="453"/>
      <c r="M527" s="454"/>
      <c r="N527" s="455"/>
      <c r="O527" s="456"/>
      <c r="P527" s="456"/>
      <c r="Q527" s="456"/>
      <c r="R527" s="456"/>
      <c r="S527" s="456"/>
      <c r="T527" s="456"/>
      <c r="U527" s="456"/>
      <c r="V527" s="456"/>
      <c r="W527" s="456"/>
      <c r="X527" s="456"/>
      <c r="Y527" s="456"/>
      <c r="Z527" s="456"/>
      <c r="AA527" s="456"/>
      <c r="AB527" s="456"/>
      <c r="AC527" s="456"/>
      <c r="AD527" s="456"/>
      <c r="AE527" s="457"/>
      <c r="AF527" s="455"/>
      <c r="AG527" s="456"/>
      <c r="AH527" s="456"/>
      <c r="AI527" s="456"/>
      <c r="AJ527" s="456"/>
      <c r="AK527" s="456"/>
      <c r="AL527" s="456"/>
      <c r="AM527" s="456"/>
      <c r="AN527" s="457"/>
      <c r="AO527" s="455"/>
      <c r="AP527" s="456"/>
      <c r="AQ527" s="456"/>
      <c r="AR527" s="456"/>
      <c r="AS527" s="456"/>
      <c r="AT527" s="456"/>
      <c r="AU527" s="456"/>
      <c r="AV527" s="456"/>
      <c r="AW527" s="456"/>
      <c r="AX527" s="456"/>
      <c r="AY527" s="456"/>
      <c r="AZ527" s="456"/>
      <c r="BA527" s="456"/>
      <c r="BB527" s="456"/>
      <c r="BC527" s="456"/>
      <c r="BD527" s="456"/>
      <c r="BE527" s="456"/>
      <c r="BF527" s="456"/>
      <c r="BG527" s="457"/>
      <c r="BH527" s="458"/>
      <c r="BI527" s="459"/>
      <c r="BJ527" s="459"/>
      <c r="BK527" s="459"/>
      <c r="BL527" s="459"/>
      <c r="BM527" s="460"/>
      <c r="BN527" s="216"/>
      <c r="BO527" s="216"/>
      <c r="BP527" s="1"/>
      <c r="BQ527" s="120">
        <f>IF($F$3="","",IF(N527=$F$3,COUNTIF(BQ$23:BQ526,"&gt;0")+1,0))</f>
        <v>0</v>
      </c>
      <c r="BR527" s="1"/>
      <c r="BS527" s="20" t="str">
        <f>IF($N527="","",IF(VLOOKUP(VLOOKUP($N527,IMPOSTAZIONI!$E$6:$I$13,5,FALSE),IMPOSTAZIONI!$B$25:$N$32,3,FALSE)=0,"",VLOOKUP(VLOOKUP($N527,IMPOSTAZIONI!$E$6:$I$13,5,FALSE),IMPOSTAZIONI!$B$25:$N$32,3,FALSE)))</f>
        <v/>
      </c>
      <c r="BT527" s="20" t="str">
        <f>IF($N527="","",IF(VLOOKUP(VLOOKUP($N527,IMPOSTAZIONI!$E$6:$I$13,5,FALSE),IMPOSTAZIONI!$B$25:$N$32,6,FALSE)=0,"",VLOOKUP(VLOOKUP($N527,IMPOSTAZIONI!$E$6:$I$13,5,FALSE),IMPOSTAZIONI!$B$25:$N$32,6,FALSE)))</f>
        <v/>
      </c>
      <c r="BU527" s="20" t="str">
        <f>IF($N527="","",IF(VLOOKUP(VLOOKUP($N527,IMPOSTAZIONI!$E$6:$I$13,5,FALSE),IMPOSTAZIONI!$B$25:$N$32,9,FALSE)=0,"",VLOOKUP(VLOOKUP($N527,IMPOSTAZIONI!$E$6:$I$13,5,FALSE),IMPOSTAZIONI!$B$25:$N$32,9,FALSE)))</f>
        <v/>
      </c>
      <c r="BV527" s="20" t="str">
        <f>IF($N527="","",IF(VLOOKUP(VLOOKUP($N527,IMPOSTAZIONI!$E$6:$I$13,5,FALSE),IMPOSTAZIONI!$B$25:$N$32,12,FALSE)=0,"",VLOOKUP(VLOOKUP($N527,IMPOSTAZIONI!$E$6:$I$13,5,FALSE),IMPOSTAZIONI!$B$25:$N$32,12,FALSE)))</f>
        <v/>
      </c>
      <c r="BW527" s="221" t="str">
        <f t="shared" si="169"/>
        <v/>
      </c>
      <c r="BX527" s="221" t="str">
        <f t="shared" si="160"/>
        <v/>
      </c>
      <c r="BY527" s="221">
        <f t="shared" si="161"/>
        <v>0</v>
      </c>
      <c r="BZ527" s="231">
        <f t="shared" si="162"/>
        <v>0</v>
      </c>
      <c r="CA527" s="246">
        <f t="shared" si="163"/>
        <v>0</v>
      </c>
      <c r="CB527" s="246">
        <f t="shared" si="170"/>
        <v>0</v>
      </c>
      <c r="CC527" s="246" t="str">
        <f t="shared" si="171"/>
        <v/>
      </c>
      <c r="CD527" s="246">
        <f t="shared" si="164"/>
        <v>5</v>
      </c>
      <c r="CE527" s="246">
        <f t="shared" si="172"/>
        <v>0</v>
      </c>
      <c r="CF527" s="276">
        <f t="shared" si="173"/>
        <v>0</v>
      </c>
      <c r="CG527" s="277">
        <f t="shared" si="173"/>
        <v>0</v>
      </c>
      <c r="CH527" s="277">
        <f t="shared" si="173"/>
        <v>0</v>
      </c>
      <c r="CI527" s="278">
        <f t="shared" si="173"/>
        <v>0</v>
      </c>
      <c r="CJ527" s="280">
        <f t="shared" si="174"/>
        <v>0</v>
      </c>
      <c r="CK527" s="232">
        <f t="shared" si="159"/>
        <v>0</v>
      </c>
      <c r="CL527" s="1"/>
    </row>
    <row r="528" spans="1:90" ht="18" customHeight="1">
      <c r="A528" s="1"/>
      <c r="B528" s="1"/>
      <c r="C528" s="216"/>
      <c r="D528" s="287" t="str">
        <f t="shared" si="167"/>
        <v/>
      </c>
      <c r="E528" s="449" t="str">
        <f t="shared" si="168"/>
        <v/>
      </c>
      <c r="F528" s="450"/>
      <c r="G528" s="451"/>
      <c r="H528" s="452"/>
      <c r="I528" s="453"/>
      <c r="J528" s="453"/>
      <c r="K528" s="453"/>
      <c r="L528" s="453"/>
      <c r="M528" s="454"/>
      <c r="N528" s="455"/>
      <c r="O528" s="456"/>
      <c r="P528" s="456"/>
      <c r="Q528" s="456"/>
      <c r="R528" s="456"/>
      <c r="S528" s="456"/>
      <c r="T528" s="456"/>
      <c r="U528" s="456"/>
      <c r="V528" s="456"/>
      <c r="W528" s="456"/>
      <c r="X528" s="456"/>
      <c r="Y528" s="456"/>
      <c r="Z528" s="456"/>
      <c r="AA528" s="456"/>
      <c r="AB528" s="456"/>
      <c r="AC528" s="456"/>
      <c r="AD528" s="456"/>
      <c r="AE528" s="457"/>
      <c r="AF528" s="455"/>
      <c r="AG528" s="456"/>
      <c r="AH528" s="456"/>
      <c r="AI528" s="456"/>
      <c r="AJ528" s="456"/>
      <c r="AK528" s="456"/>
      <c r="AL528" s="456"/>
      <c r="AM528" s="456"/>
      <c r="AN528" s="457"/>
      <c r="AO528" s="455"/>
      <c r="AP528" s="456"/>
      <c r="AQ528" s="456"/>
      <c r="AR528" s="456"/>
      <c r="AS528" s="456"/>
      <c r="AT528" s="456"/>
      <c r="AU528" s="456"/>
      <c r="AV528" s="456"/>
      <c r="AW528" s="456"/>
      <c r="AX528" s="456"/>
      <c r="AY528" s="456"/>
      <c r="AZ528" s="456"/>
      <c r="BA528" s="456"/>
      <c r="BB528" s="456"/>
      <c r="BC528" s="456"/>
      <c r="BD528" s="456"/>
      <c r="BE528" s="456"/>
      <c r="BF528" s="456"/>
      <c r="BG528" s="457"/>
      <c r="BH528" s="458"/>
      <c r="BI528" s="459"/>
      <c r="BJ528" s="459"/>
      <c r="BK528" s="459"/>
      <c r="BL528" s="459"/>
      <c r="BM528" s="460"/>
      <c r="BN528" s="216"/>
      <c r="BO528" s="216"/>
      <c r="BP528" s="1"/>
      <c r="BQ528" s="120">
        <f>IF($F$3="","",IF(N528=$F$3,COUNTIF(BQ$23:BQ527,"&gt;0")+1,0))</f>
        <v>0</v>
      </c>
      <c r="BR528" s="1"/>
      <c r="BS528" s="20" t="str">
        <f>IF($N528="","",IF(VLOOKUP(VLOOKUP($N528,IMPOSTAZIONI!$E$6:$I$13,5,FALSE),IMPOSTAZIONI!$B$25:$N$32,3,FALSE)=0,"",VLOOKUP(VLOOKUP($N528,IMPOSTAZIONI!$E$6:$I$13,5,FALSE),IMPOSTAZIONI!$B$25:$N$32,3,FALSE)))</f>
        <v/>
      </c>
      <c r="BT528" s="20" t="str">
        <f>IF($N528="","",IF(VLOOKUP(VLOOKUP($N528,IMPOSTAZIONI!$E$6:$I$13,5,FALSE),IMPOSTAZIONI!$B$25:$N$32,6,FALSE)=0,"",VLOOKUP(VLOOKUP($N528,IMPOSTAZIONI!$E$6:$I$13,5,FALSE),IMPOSTAZIONI!$B$25:$N$32,6,FALSE)))</f>
        <v/>
      </c>
      <c r="BU528" s="20" t="str">
        <f>IF($N528="","",IF(VLOOKUP(VLOOKUP($N528,IMPOSTAZIONI!$E$6:$I$13,5,FALSE),IMPOSTAZIONI!$B$25:$N$32,9,FALSE)=0,"",VLOOKUP(VLOOKUP($N528,IMPOSTAZIONI!$E$6:$I$13,5,FALSE),IMPOSTAZIONI!$B$25:$N$32,9,FALSE)))</f>
        <v/>
      </c>
      <c r="BV528" s="20" t="str">
        <f>IF($N528="","",IF(VLOOKUP(VLOOKUP($N528,IMPOSTAZIONI!$E$6:$I$13,5,FALSE),IMPOSTAZIONI!$B$25:$N$32,12,FALSE)=0,"",VLOOKUP(VLOOKUP($N528,IMPOSTAZIONI!$E$6:$I$13,5,FALSE),IMPOSTAZIONI!$B$25:$N$32,12,FALSE)))</f>
        <v/>
      </c>
      <c r="BW528" s="221" t="str">
        <f t="shared" si="169"/>
        <v/>
      </c>
      <c r="BX528" s="221" t="str">
        <f t="shared" si="160"/>
        <v/>
      </c>
      <c r="BY528" s="221">
        <f t="shared" si="161"/>
        <v>0</v>
      </c>
      <c r="BZ528" s="231">
        <f t="shared" si="162"/>
        <v>0</v>
      </c>
      <c r="CA528" s="246">
        <f t="shared" si="163"/>
        <v>0</v>
      </c>
      <c r="CB528" s="246">
        <f t="shared" si="170"/>
        <v>0</v>
      </c>
      <c r="CC528" s="246" t="str">
        <f t="shared" si="171"/>
        <v/>
      </c>
      <c r="CD528" s="246">
        <f t="shared" si="164"/>
        <v>5</v>
      </c>
      <c r="CE528" s="246">
        <f t="shared" si="172"/>
        <v>0</v>
      </c>
      <c r="CF528" s="276">
        <f t="shared" si="173"/>
        <v>0</v>
      </c>
      <c r="CG528" s="277">
        <f t="shared" si="173"/>
        <v>0</v>
      </c>
      <c r="CH528" s="277">
        <f t="shared" si="173"/>
        <v>0</v>
      </c>
      <c r="CI528" s="278">
        <f t="shared" si="173"/>
        <v>0</v>
      </c>
      <c r="CJ528" s="280">
        <f t="shared" si="174"/>
        <v>0</v>
      </c>
      <c r="CK528" s="232">
        <f t="shared" si="159"/>
        <v>0</v>
      </c>
      <c r="CL528" s="1"/>
    </row>
    <row r="529" spans="1:90" ht="18" customHeight="1">
      <c r="A529" s="1"/>
      <c r="B529" s="1"/>
      <c r="C529" s="216"/>
      <c r="D529" s="287" t="str">
        <f t="shared" si="167"/>
        <v/>
      </c>
      <c r="E529" s="449" t="str">
        <f t="shared" si="168"/>
        <v/>
      </c>
      <c r="F529" s="450"/>
      <c r="G529" s="451"/>
      <c r="H529" s="452"/>
      <c r="I529" s="453"/>
      <c r="J529" s="453"/>
      <c r="K529" s="453"/>
      <c r="L529" s="453"/>
      <c r="M529" s="454"/>
      <c r="N529" s="455"/>
      <c r="O529" s="456"/>
      <c r="P529" s="456"/>
      <c r="Q529" s="456"/>
      <c r="R529" s="456"/>
      <c r="S529" s="456"/>
      <c r="T529" s="456"/>
      <c r="U529" s="456"/>
      <c r="V529" s="456"/>
      <c r="W529" s="456"/>
      <c r="X529" s="456"/>
      <c r="Y529" s="456"/>
      <c r="Z529" s="456"/>
      <c r="AA529" s="456"/>
      <c r="AB529" s="456"/>
      <c r="AC529" s="456"/>
      <c r="AD529" s="456"/>
      <c r="AE529" s="457"/>
      <c r="AF529" s="455"/>
      <c r="AG529" s="456"/>
      <c r="AH529" s="456"/>
      <c r="AI529" s="456"/>
      <c r="AJ529" s="456"/>
      <c r="AK529" s="456"/>
      <c r="AL529" s="456"/>
      <c r="AM529" s="456"/>
      <c r="AN529" s="457"/>
      <c r="AO529" s="455"/>
      <c r="AP529" s="456"/>
      <c r="AQ529" s="456"/>
      <c r="AR529" s="456"/>
      <c r="AS529" s="456"/>
      <c r="AT529" s="456"/>
      <c r="AU529" s="456"/>
      <c r="AV529" s="456"/>
      <c r="AW529" s="456"/>
      <c r="AX529" s="456"/>
      <c r="AY529" s="456"/>
      <c r="AZ529" s="456"/>
      <c r="BA529" s="456"/>
      <c r="BB529" s="456"/>
      <c r="BC529" s="456"/>
      <c r="BD529" s="456"/>
      <c r="BE529" s="456"/>
      <c r="BF529" s="456"/>
      <c r="BG529" s="457"/>
      <c r="BH529" s="458"/>
      <c r="BI529" s="459"/>
      <c r="BJ529" s="459"/>
      <c r="BK529" s="459"/>
      <c r="BL529" s="459"/>
      <c r="BM529" s="460"/>
      <c r="BN529" s="216"/>
      <c r="BO529" s="216"/>
      <c r="BP529" s="1"/>
      <c r="BQ529" s="120">
        <f>IF($F$3="","",IF(N529=$F$3,COUNTIF(BQ$23:BQ528,"&gt;0")+1,0))</f>
        <v>0</v>
      </c>
      <c r="BR529" s="1"/>
      <c r="BS529" s="20" t="str">
        <f>IF($N529="","",IF(VLOOKUP(VLOOKUP($N529,IMPOSTAZIONI!$E$6:$I$13,5,FALSE),IMPOSTAZIONI!$B$25:$N$32,3,FALSE)=0,"",VLOOKUP(VLOOKUP($N529,IMPOSTAZIONI!$E$6:$I$13,5,FALSE),IMPOSTAZIONI!$B$25:$N$32,3,FALSE)))</f>
        <v/>
      </c>
      <c r="BT529" s="20" t="str">
        <f>IF($N529="","",IF(VLOOKUP(VLOOKUP($N529,IMPOSTAZIONI!$E$6:$I$13,5,FALSE),IMPOSTAZIONI!$B$25:$N$32,6,FALSE)=0,"",VLOOKUP(VLOOKUP($N529,IMPOSTAZIONI!$E$6:$I$13,5,FALSE),IMPOSTAZIONI!$B$25:$N$32,6,FALSE)))</f>
        <v/>
      </c>
      <c r="BU529" s="20" t="str">
        <f>IF($N529="","",IF(VLOOKUP(VLOOKUP($N529,IMPOSTAZIONI!$E$6:$I$13,5,FALSE),IMPOSTAZIONI!$B$25:$N$32,9,FALSE)=0,"",VLOOKUP(VLOOKUP($N529,IMPOSTAZIONI!$E$6:$I$13,5,FALSE),IMPOSTAZIONI!$B$25:$N$32,9,FALSE)))</f>
        <v/>
      </c>
      <c r="BV529" s="20" t="str">
        <f>IF($N529="","",IF(VLOOKUP(VLOOKUP($N529,IMPOSTAZIONI!$E$6:$I$13,5,FALSE),IMPOSTAZIONI!$B$25:$N$32,12,FALSE)=0,"",VLOOKUP(VLOOKUP($N529,IMPOSTAZIONI!$E$6:$I$13,5,FALSE),IMPOSTAZIONI!$B$25:$N$32,12,FALSE)))</f>
        <v/>
      </c>
      <c r="BW529" s="221" t="str">
        <f t="shared" si="169"/>
        <v/>
      </c>
      <c r="BX529" s="221" t="str">
        <f t="shared" si="160"/>
        <v/>
      </c>
      <c r="BY529" s="221">
        <f t="shared" si="161"/>
        <v>0</v>
      </c>
      <c r="BZ529" s="231">
        <f t="shared" si="162"/>
        <v>0</v>
      </c>
      <c r="CA529" s="246">
        <f t="shared" si="163"/>
        <v>0</v>
      </c>
      <c r="CB529" s="246">
        <f t="shared" si="170"/>
        <v>0</v>
      </c>
      <c r="CC529" s="246" t="str">
        <f t="shared" si="171"/>
        <v/>
      </c>
      <c r="CD529" s="246">
        <f t="shared" si="164"/>
        <v>5</v>
      </c>
      <c r="CE529" s="246">
        <f t="shared" si="172"/>
        <v>0</v>
      </c>
      <c r="CF529" s="276">
        <f t="shared" si="173"/>
        <v>0</v>
      </c>
      <c r="CG529" s="277">
        <f t="shared" si="173"/>
        <v>0</v>
      </c>
      <c r="CH529" s="277">
        <f t="shared" si="173"/>
        <v>0</v>
      </c>
      <c r="CI529" s="278">
        <f t="shared" si="173"/>
        <v>0</v>
      </c>
      <c r="CJ529" s="280">
        <f t="shared" si="174"/>
        <v>0</v>
      </c>
      <c r="CK529" s="232">
        <f t="shared" si="159"/>
        <v>0</v>
      </c>
      <c r="CL529" s="1"/>
    </row>
    <row r="530" spans="1:90" ht="18" customHeight="1">
      <c r="A530" s="1"/>
      <c r="B530" s="1"/>
      <c r="C530" s="216"/>
      <c r="D530" s="287" t="str">
        <f t="shared" si="167"/>
        <v/>
      </c>
      <c r="E530" s="449" t="str">
        <f t="shared" si="168"/>
        <v/>
      </c>
      <c r="F530" s="450"/>
      <c r="G530" s="451"/>
      <c r="H530" s="452"/>
      <c r="I530" s="453"/>
      <c r="J530" s="453"/>
      <c r="K530" s="453"/>
      <c r="L530" s="453"/>
      <c r="M530" s="454"/>
      <c r="N530" s="455"/>
      <c r="O530" s="456"/>
      <c r="P530" s="456"/>
      <c r="Q530" s="456"/>
      <c r="R530" s="456"/>
      <c r="S530" s="456"/>
      <c r="T530" s="456"/>
      <c r="U530" s="456"/>
      <c r="V530" s="456"/>
      <c r="W530" s="456"/>
      <c r="X530" s="456"/>
      <c r="Y530" s="456"/>
      <c r="Z530" s="456"/>
      <c r="AA530" s="456"/>
      <c r="AB530" s="456"/>
      <c r="AC530" s="456"/>
      <c r="AD530" s="456"/>
      <c r="AE530" s="457"/>
      <c r="AF530" s="455"/>
      <c r="AG530" s="456"/>
      <c r="AH530" s="456"/>
      <c r="AI530" s="456"/>
      <c r="AJ530" s="456"/>
      <c r="AK530" s="456"/>
      <c r="AL530" s="456"/>
      <c r="AM530" s="456"/>
      <c r="AN530" s="457"/>
      <c r="AO530" s="455"/>
      <c r="AP530" s="456"/>
      <c r="AQ530" s="456"/>
      <c r="AR530" s="456"/>
      <c r="AS530" s="456"/>
      <c r="AT530" s="456"/>
      <c r="AU530" s="456"/>
      <c r="AV530" s="456"/>
      <c r="AW530" s="456"/>
      <c r="AX530" s="456"/>
      <c r="AY530" s="456"/>
      <c r="AZ530" s="456"/>
      <c r="BA530" s="456"/>
      <c r="BB530" s="456"/>
      <c r="BC530" s="456"/>
      <c r="BD530" s="456"/>
      <c r="BE530" s="456"/>
      <c r="BF530" s="456"/>
      <c r="BG530" s="457"/>
      <c r="BH530" s="458"/>
      <c r="BI530" s="459"/>
      <c r="BJ530" s="459"/>
      <c r="BK530" s="459"/>
      <c r="BL530" s="459"/>
      <c r="BM530" s="460"/>
      <c r="BN530" s="216"/>
      <c r="BO530" s="216"/>
      <c r="BP530" s="1"/>
      <c r="BQ530" s="120">
        <f>IF($F$3="","",IF(N530=$F$3,COUNTIF(BQ$23:BQ529,"&gt;0")+1,0))</f>
        <v>0</v>
      </c>
      <c r="BR530" s="1"/>
      <c r="BS530" s="20" t="str">
        <f>IF($N530="","",IF(VLOOKUP(VLOOKUP($N530,IMPOSTAZIONI!$E$6:$I$13,5,FALSE),IMPOSTAZIONI!$B$25:$N$32,3,FALSE)=0,"",VLOOKUP(VLOOKUP($N530,IMPOSTAZIONI!$E$6:$I$13,5,FALSE),IMPOSTAZIONI!$B$25:$N$32,3,FALSE)))</f>
        <v/>
      </c>
      <c r="BT530" s="20" t="str">
        <f>IF($N530="","",IF(VLOOKUP(VLOOKUP($N530,IMPOSTAZIONI!$E$6:$I$13,5,FALSE),IMPOSTAZIONI!$B$25:$N$32,6,FALSE)=0,"",VLOOKUP(VLOOKUP($N530,IMPOSTAZIONI!$E$6:$I$13,5,FALSE),IMPOSTAZIONI!$B$25:$N$32,6,FALSE)))</f>
        <v/>
      </c>
      <c r="BU530" s="20" t="str">
        <f>IF($N530="","",IF(VLOOKUP(VLOOKUP($N530,IMPOSTAZIONI!$E$6:$I$13,5,FALSE),IMPOSTAZIONI!$B$25:$N$32,9,FALSE)=0,"",VLOOKUP(VLOOKUP($N530,IMPOSTAZIONI!$E$6:$I$13,5,FALSE),IMPOSTAZIONI!$B$25:$N$32,9,FALSE)))</f>
        <v/>
      </c>
      <c r="BV530" s="20" t="str">
        <f>IF($N530="","",IF(VLOOKUP(VLOOKUP($N530,IMPOSTAZIONI!$E$6:$I$13,5,FALSE),IMPOSTAZIONI!$B$25:$N$32,12,FALSE)=0,"",VLOOKUP(VLOOKUP($N530,IMPOSTAZIONI!$E$6:$I$13,5,FALSE),IMPOSTAZIONI!$B$25:$N$32,12,FALSE)))</f>
        <v/>
      </c>
      <c r="BW530" s="221" t="str">
        <f t="shared" si="169"/>
        <v/>
      </c>
      <c r="BX530" s="221" t="str">
        <f t="shared" si="160"/>
        <v/>
      </c>
      <c r="BY530" s="221">
        <f t="shared" si="161"/>
        <v>0</v>
      </c>
      <c r="BZ530" s="231">
        <f t="shared" si="162"/>
        <v>0</v>
      </c>
      <c r="CA530" s="246">
        <f t="shared" si="163"/>
        <v>0</v>
      </c>
      <c r="CB530" s="246">
        <f t="shared" si="170"/>
        <v>0</v>
      </c>
      <c r="CC530" s="246" t="str">
        <f t="shared" si="171"/>
        <v/>
      </c>
      <c r="CD530" s="246">
        <f t="shared" si="164"/>
        <v>5</v>
      </c>
      <c r="CE530" s="246">
        <f t="shared" si="172"/>
        <v>0</v>
      </c>
      <c r="CF530" s="276">
        <f t="shared" si="173"/>
        <v>0</v>
      </c>
      <c r="CG530" s="277">
        <f t="shared" si="173"/>
        <v>0</v>
      </c>
      <c r="CH530" s="277">
        <f t="shared" si="173"/>
        <v>0</v>
      </c>
      <c r="CI530" s="278">
        <f t="shared" si="173"/>
        <v>0</v>
      </c>
      <c r="CJ530" s="280">
        <f t="shared" si="174"/>
        <v>0</v>
      </c>
      <c r="CK530" s="232">
        <f t="shared" si="159"/>
        <v>0</v>
      </c>
      <c r="CL530" s="1"/>
    </row>
    <row r="531" spans="1:90" ht="18" customHeight="1">
      <c r="A531" s="1"/>
      <c r="B531" s="1"/>
      <c r="C531" s="216"/>
      <c r="D531" s="287" t="str">
        <f t="shared" si="167"/>
        <v/>
      </c>
      <c r="E531" s="449" t="str">
        <f t="shared" si="168"/>
        <v/>
      </c>
      <c r="F531" s="450"/>
      <c r="G531" s="451"/>
      <c r="H531" s="452"/>
      <c r="I531" s="453"/>
      <c r="J531" s="453"/>
      <c r="K531" s="453"/>
      <c r="L531" s="453"/>
      <c r="M531" s="454"/>
      <c r="N531" s="455"/>
      <c r="O531" s="456"/>
      <c r="P531" s="456"/>
      <c r="Q531" s="456"/>
      <c r="R531" s="456"/>
      <c r="S531" s="456"/>
      <c r="T531" s="456"/>
      <c r="U531" s="456"/>
      <c r="V531" s="456"/>
      <c r="W531" s="456"/>
      <c r="X531" s="456"/>
      <c r="Y531" s="456"/>
      <c r="Z531" s="456"/>
      <c r="AA531" s="456"/>
      <c r="AB531" s="456"/>
      <c r="AC531" s="456"/>
      <c r="AD531" s="456"/>
      <c r="AE531" s="457"/>
      <c r="AF531" s="455"/>
      <c r="AG531" s="456"/>
      <c r="AH531" s="456"/>
      <c r="AI531" s="456"/>
      <c r="AJ531" s="456"/>
      <c r="AK531" s="456"/>
      <c r="AL531" s="456"/>
      <c r="AM531" s="456"/>
      <c r="AN531" s="457"/>
      <c r="AO531" s="455"/>
      <c r="AP531" s="456"/>
      <c r="AQ531" s="456"/>
      <c r="AR531" s="456"/>
      <c r="AS531" s="456"/>
      <c r="AT531" s="456"/>
      <c r="AU531" s="456"/>
      <c r="AV531" s="456"/>
      <c r="AW531" s="456"/>
      <c r="AX531" s="456"/>
      <c r="AY531" s="456"/>
      <c r="AZ531" s="456"/>
      <c r="BA531" s="456"/>
      <c r="BB531" s="456"/>
      <c r="BC531" s="456"/>
      <c r="BD531" s="456"/>
      <c r="BE531" s="456"/>
      <c r="BF531" s="456"/>
      <c r="BG531" s="457"/>
      <c r="BH531" s="458"/>
      <c r="BI531" s="459"/>
      <c r="BJ531" s="459"/>
      <c r="BK531" s="459"/>
      <c r="BL531" s="459"/>
      <c r="BM531" s="460"/>
      <c r="BN531" s="216"/>
      <c r="BO531" s="216"/>
      <c r="BP531" s="1"/>
      <c r="BQ531" s="120">
        <f>IF($F$3="","",IF(N531=$F$3,COUNTIF(BQ$23:BQ530,"&gt;0")+1,0))</f>
        <v>0</v>
      </c>
      <c r="BR531" s="1"/>
      <c r="BS531" s="20" t="str">
        <f>IF($N531="","",IF(VLOOKUP(VLOOKUP($N531,IMPOSTAZIONI!$E$6:$I$13,5,FALSE),IMPOSTAZIONI!$B$25:$N$32,3,FALSE)=0,"",VLOOKUP(VLOOKUP($N531,IMPOSTAZIONI!$E$6:$I$13,5,FALSE),IMPOSTAZIONI!$B$25:$N$32,3,FALSE)))</f>
        <v/>
      </c>
      <c r="BT531" s="20" t="str">
        <f>IF($N531="","",IF(VLOOKUP(VLOOKUP($N531,IMPOSTAZIONI!$E$6:$I$13,5,FALSE),IMPOSTAZIONI!$B$25:$N$32,6,FALSE)=0,"",VLOOKUP(VLOOKUP($N531,IMPOSTAZIONI!$E$6:$I$13,5,FALSE),IMPOSTAZIONI!$B$25:$N$32,6,FALSE)))</f>
        <v/>
      </c>
      <c r="BU531" s="20" t="str">
        <f>IF($N531="","",IF(VLOOKUP(VLOOKUP($N531,IMPOSTAZIONI!$E$6:$I$13,5,FALSE),IMPOSTAZIONI!$B$25:$N$32,9,FALSE)=0,"",VLOOKUP(VLOOKUP($N531,IMPOSTAZIONI!$E$6:$I$13,5,FALSE),IMPOSTAZIONI!$B$25:$N$32,9,FALSE)))</f>
        <v/>
      </c>
      <c r="BV531" s="20" t="str">
        <f>IF($N531="","",IF(VLOOKUP(VLOOKUP($N531,IMPOSTAZIONI!$E$6:$I$13,5,FALSE),IMPOSTAZIONI!$B$25:$N$32,12,FALSE)=0,"",VLOOKUP(VLOOKUP($N531,IMPOSTAZIONI!$E$6:$I$13,5,FALSE),IMPOSTAZIONI!$B$25:$N$32,12,FALSE)))</f>
        <v/>
      </c>
      <c r="BW531" s="221" t="str">
        <f t="shared" si="169"/>
        <v/>
      </c>
      <c r="BX531" s="221" t="str">
        <f t="shared" si="160"/>
        <v/>
      </c>
      <c r="BY531" s="221">
        <f t="shared" si="161"/>
        <v>0</v>
      </c>
      <c r="BZ531" s="231">
        <f t="shared" si="162"/>
        <v>0</v>
      </c>
      <c r="CA531" s="246">
        <f t="shared" si="163"/>
        <v>0</v>
      </c>
      <c r="CB531" s="246">
        <f t="shared" si="170"/>
        <v>0</v>
      </c>
      <c r="CC531" s="246" t="str">
        <f t="shared" si="171"/>
        <v/>
      </c>
      <c r="CD531" s="246">
        <f t="shared" si="164"/>
        <v>5</v>
      </c>
      <c r="CE531" s="246">
        <f t="shared" si="172"/>
        <v>0</v>
      </c>
      <c r="CF531" s="276">
        <f t="shared" si="173"/>
        <v>0</v>
      </c>
      <c r="CG531" s="277">
        <f t="shared" si="173"/>
        <v>0</v>
      </c>
      <c r="CH531" s="277">
        <f t="shared" si="173"/>
        <v>0</v>
      </c>
      <c r="CI531" s="278">
        <f t="shared" si="173"/>
        <v>0</v>
      </c>
      <c r="CJ531" s="280">
        <f t="shared" si="174"/>
        <v>0</v>
      </c>
      <c r="CK531" s="232">
        <f t="shared" si="159"/>
        <v>0</v>
      </c>
      <c r="CL531" s="1"/>
    </row>
    <row r="532" spans="1:90" ht="18" customHeight="1">
      <c r="A532" s="1"/>
      <c r="B532" s="1"/>
      <c r="C532" s="216"/>
      <c r="D532" s="287" t="str">
        <f t="shared" si="167"/>
        <v/>
      </c>
      <c r="E532" s="449" t="str">
        <f t="shared" si="168"/>
        <v/>
      </c>
      <c r="F532" s="450"/>
      <c r="G532" s="451"/>
      <c r="H532" s="452"/>
      <c r="I532" s="453"/>
      <c r="J532" s="453"/>
      <c r="K532" s="453"/>
      <c r="L532" s="453"/>
      <c r="M532" s="454"/>
      <c r="N532" s="455"/>
      <c r="O532" s="456"/>
      <c r="P532" s="456"/>
      <c r="Q532" s="456"/>
      <c r="R532" s="456"/>
      <c r="S532" s="456"/>
      <c r="T532" s="456"/>
      <c r="U532" s="456"/>
      <c r="V532" s="456"/>
      <c r="W532" s="456"/>
      <c r="X532" s="456"/>
      <c r="Y532" s="456"/>
      <c r="Z532" s="456"/>
      <c r="AA532" s="456"/>
      <c r="AB532" s="456"/>
      <c r="AC532" s="456"/>
      <c r="AD532" s="456"/>
      <c r="AE532" s="457"/>
      <c r="AF532" s="455"/>
      <c r="AG532" s="456"/>
      <c r="AH532" s="456"/>
      <c r="AI532" s="456"/>
      <c r="AJ532" s="456"/>
      <c r="AK532" s="456"/>
      <c r="AL532" s="456"/>
      <c r="AM532" s="456"/>
      <c r="AN532" s="457"/>
      <c r="AO532" s="455"/>
      <c r="AP532" s="456"/>
      <c r="AQ532" s="456"/>
      <c r="AR532" s="456"/>
      <c r="AS532" s="456"/>
      <c r="AT532" s="456"/>
      <c r="AU532" s="456"/>
      <c r="AV532" s="456"/>
      <c r="AW532" s="456"/>
      <c r="AX532" s="456"/>
      <c r="AY532" s="456"/>
      <c r="AZ532" s="456"/>
      <c r="BA532" s="456"/>
      <c r="BB532" s="456"/>
      <c r="BC532" s="456"/>
      <c r="BD532" s="456"/>
      <c r="BE532" s="456"/>
      <c r="BF532" s="456"/>
      <c r="BG532" s="457"/>
      <c r="BH532" s="458"/>
      <c r="BI532" s="459"/>
      <c r="BJ532" s="459"/>
      <c r="BK532" s="459"/>
      <c r="BL532" s="459"/>
      <c r="BM532" s="460"/>
      <c r="BN532" s="216"/>
      <c r="BO532" s="216"/>
      <c r="BP532" s="1"/>
      <c r="BQ532" s="120">
        <f>IF($F$3="","",IF(N532=$F$3,COUNTIF(BQ$23:BQ531,"&gt;0")+1,0))</f>
        <v>0</v>
      </c>
      <c r="BR532" s="1"/>
      <c r="BS532" s="20" t="str">
        <f>IF($N532="","",IF(VLOOKUP(VLOOKUP($N532,IMPOSTAZIONI!$E$6:$I$13,5,FALSE),IMPOSTAZIONI!$B$25:$N$32,3,FALSE)=0,"",VLOOKUP(VLOOKUP($N532,IMPOSTAZIONI!$E$6:$I$13,5,FALSE),IMPOSTAZIONI!$B$25:$N$32,3,FALSE)))</f>
        <v/>
      </c>
      <c r="BT532" s="20" t="str">
        <f>IF($N532="","",IF(VLOOKUP(VLOOKUP($N532,IMPOSTAZIONI!$E$6:$I$13,5,FALSE),IMPOSTAZIONI!$B$25:$N$32,6,FALSE)=0,"",VLOOKUP(VLOOKUP($N532,IMPOSTAZIONI!$E$6:$I$13,5,FALSE),IMPOSTAZIONI!$B$25:$N$32,6,FALSE)))</f>
        <v/>
      </c>
      <c r="BU532" s="20" t="str">
        <f>IF($N532="","",IF(VLOOKUP(VLOOKUP($N532,IMPOSTAZIONI!$E$6:$I$13,5,FALSE),IMPOSTAZIONI!$B$25:$N$32,9,FALSE)=0,"",VLOOKUP(VLOOKUP($N532,IMPOSTAZIONI!$E$6:$I$13,5,FALSE),IMPOSTAZIONI!$B$25:$N$32,9,FALSE)))</f>
        <v/>
      </c>
      <c r="BV532" s="20" t="str">
        <f>IF($N532="","",IF(VLOOKUP(VLOOKUP($N532,IMPOSTAZIONI!$E$6:$I$13,5,FALSE),IMPOSTAZIONI!$B$25:$N$32,12,FALSE)=0,"",VLOOKUP(VLOOKUP($N532,IMPOSTAZIONI!$E$6:$I$13,5,FALSE),IMPOSTAZIONI!$B$25:$N$32,12,FALSE)))</f>
        <v/>
      </c>
      <c r="BW532" s="221" t="str">
        <f t="shared" si="169"/>
        <v/>
      </c>
      <c r="BX532" s="221" t="str">
        <f t="shared" si="160"/>
        <v/>
      </c>
      <c r="BY532" s="221">
        <f t="shared" si="161"/>
        <v>0</v>
      </c>
      <c r="BZ532" s="231">
        <f t="shared" si="162"/>
        <v>0</v>
      </c>
      <c r="CA532" s="246">
        <f t="shared" si="163"/>
        <v>0</v>
      </c>
      <c r="CB532" s="246">
        <f t="shared" si="170"/>
        <v>0</v>
      </c>
      <c r="CC532" s="246" t="str">
        <f t="shared" si="171"/>
        <v/>
      </c>
      <c r="CD532" s="246">
        <f t="shared" si="164"/>
        <v>5</v>
      </c>
      <c r="CE532" s="246">
        <f t="shared" si="172"/>
        <v>0</v>
      </c>
      <c r="CF532" s="276">
        <f t="shared" si="173"/>
        <v>0</v>
      </c>
      <c r="CG532" s="277">
        <f t="shared" si="173"/>
        <v>0</v>
      </c>
      <c r="CH532" s="277">
        <f t="shared" si="173"/>
        <v>0</v>
      </c>
      <c r="CI532" s="278">
        <f t="shared" si="173"/>
        <v>0</v>
      </c>
      <c r="CJ532" s="280">
        <f t="shared" si="174"/>
        <v>0</v>
      </c>
      <c r="CK532" s="232">
        <f t="shared" si="159"/>
        <v>0</v>
      </c>
      <c r="CL532" s="1"/>
    </row>
    <row r="533" spans="1:90" ht="18" customHeight="1">
      <c r="A533" s="1"/>
      <c r="B533" s="1"/>
      <c r="C533" s="216"/>
      <c r="D533" s="287" t="str">
        <f t="shared" si="167"/>
        <v/>
      </c>
      <c r="E533" s="449" t="str">
        <f t="shared" si="168"/>
        <v/>
      </c>
      <c r="F533" s="450"/>
      <c r="G533" s="451"/>
      <c r="H533" s="452"/>
      <c r="I533" s="453"/>
      <c r="J533" s="453"/>
      <c r="K533" s="453"/>
      <c r="L533" s="453"/>
      <c r="M533" s="454"/>
      <c r="N533" s="455"/>
      <c r="O533" s="456"/>
      <c r="P533" s="456"/>
      <c r="Q533" s="456"/>
      <c r="R533" s="456"/>
      <c r="S533" s="456"/>
      <c r="T533" s="456"/>
      <c r="U533" s="456"/>
      <c r="V533" s="456"/>
      <c r="W533" s="456"/>
      <c r="X533" s="456"/>
      <c r="Y533" s="456"/>
      <c r="Z533" s="456"/>
      <c r="AA533" s="456"/>
      <c r="AB533" s="456"/>
      <c r="AC533" s="456"/>
      <c r="AD533" s="456"/>
      <c r="AE533" s="457"/>
      <c r="AF533" s="455"/>
      <c r="AG533" s="456"/>
      <c r="AH533" s="456"/>
      <c r="AI533" s="456"/>
      <c r="AJ533" s="456"/>
      <c r="AK533" s="456"/>
      <c r="AL533" s="456"/>
      <c r="AM533" s="456"/>
      <c r="AN533" s="457"/>
      <c r="AO533" s="455"/>
      <c r="AP533" s="456"/>
      <c r="AQ533" s="456"/>
      <c r="AR533" s="456"/>
      <c r="AS533" s="456"/>
      <c r="AT533" s="456"/>
      <c r="AU533" s="456"/>
      <c r="AV533" s="456"/>
      <c r="AW533" s="456"/>
      <c r="AX533" s="456"/>
      <c r="AY533" s="456"/>
      <c r="AZ533" s="456"/>
      <c r="BA533" s="456"/>
      <c r="BB533" s="456"/>
      <c r="BC533" s="456"/>
      <c r="BD533" s="456"/>
      <c r="BE533" s="456"/>
      <c r="BF533" s="456"/>
      <c r="BG533" s="457"/>
      <c r="BH533" s="458"/>
      <c r="BI533" s="459"/>
      <c r="BJ533" s="459"/>
      <c r="BK533" s="459"/>
      <c r="BL533" s="459"/>
      <c r="BM533" s="460"/>
      <c r="BN533" s="216"/>
      <c r="BO533" s="216"/>
      <c r="BP533" s="1"/>
      <c r="BQ533" s="120">
        <f>IF($F$3="","",IF(N533=$F$3,COUNTIF(BQ$23:BQ532,"&gt;0")+1,0))</f>
        <v>0</v>
      </c>
      <c r="BR533" s="1"/>
      <c r="BS533" s="20" t="str">
        <f>IF($N533="","",IF(VLOOKUP(VLOOKUP($N533,IMPOSTAZIONI!$E$6:$I$13,5,FALSE),IMPOSTAZIONI!$B$25:$N$32,3,FALSE)=0,"",VLOOKUP(VLOOKUP($N533,IMPOSTAZIONI!$E$6:$I$13,5,FALSE),IMPOSTAZIONI!$B$25:$N$32,3,FALSE)))</f>
        <v/>
      </c>
      <c r="BT533" s="20" t="str">
        <f>IF($N533="","",IF(VLOOKUP(VLOOKUP($N533,IMPOSTAZIONI!$E$6:$I$13,5,FALSE),IMPOSTAZIONI!$B$25:$N$32,6,FALSE)=0,"",VLOOKUP(VLOOKUP($N533,IMPOSTAZIONI!$E$6:$I$13,5,FALSE),IMPOSTAZIONI!$B$25:$N$32,6,FALSE)))</f>
        <v/>
      </c>
      <c r="BU533" s="20" t="str">
        <f>IF($N533="","",IF(VLOOKUP(VLOOKUP($N533,IMPOSTAZIONI!$E$6:$I$13,5,FALSE),IMPOSTAZIONI!$B$25:$N$32,9,FALSE)=0,"",VLOOKUP(VLOOKUP($N533,IMPOSTAZIONI!$E$6:$I$13,5,FALSE),IMPOSTAZIONI!$B$25:$N$32,9,FALSE)))</f>
        <v/>
      </c>
      <c r="BV533" s="20" t="str">
        <f>IF($N533="","",IF(VLOOKUP(VLOOKUP($N533,IMPOSTAZIONI!$E$6:$I$13,5,FALSE),IMPOSTAZIONI!$B$25:$N$32,12,FALSE)=0,"",VLOOKUP(VLOOKUP($N533,IMPOSTAZIONI!$E$6:$I$13,5,FALSE),IMPOSTAZIONI!$B$25:$N$32,12,FALSE)))</f>
        <v/>
      </c>
      <c r="BW533" s="221" t="str">
        <f t="shared" si="169"/>
        <v/>
      </c>
      <c r="BX533" s="221" t="str">
        <f t="shared" si="160"/>
        <v/>
      </c>
      <c r="BY533" s="221">
        <f t="shared" si="161"/>
        <v>0</v>
      </c>
      <c r="BZ533" s="231">
        <f t="shared" si="162"/>
        <v>0</v>
      </c>
      <c r="CA533" s="246">
        <f t="shared" si="163"/>
        <v>0</v>
      </c>
      <c r="CB533" s="246">
        <f t="shared" si="170"/>
        <v>0</v>
      </c>
      <c r="CC533" s="246" t="str">
        <f t="shared" si="171"/>
        <v/>
      </c>
      <c r="CD533" s="246">
        <f t="shared" si="164"/>
        <v>5</v>
      </c>
      <c r="CE533" s="246">
        <f t="shared" si="172"/>
        <v>0</v>
      </c>
      <c r="CF533" s="276">
        <f t="shared" si="173"/>
        <v>0</v>
      </c>
      <c r="CG533" s="277">
        <f t="shared" si="173"/>
        <v>0</v>
      </c>
      <c r="CH533" s="277">
        <f t="shared" si="173"/>
        <v>0</v>
      </c>
      <c r="CI533" s="278">
        <f t="shared" si="173"/>
        <v>0</v>
      </c>
      <c r="CJ533" s="280">
        <f t="shared" si="174"/>
        <v>0</v>
      </c>
      <c r="CK533" s="232">
        <f t="shared" si="159"/>
        <v>0</v>
      </c>
      <c r="CL533" s="1"/>
    </row>
    <row r="534" spans="1:90" ht="18" customHeight="1">
      <c r="A534" s="1"/>
      <c r="B534" s="1"/>
      <c r="C534" s="216"/>
      <c r="D534" s="287" t="str">
        <f t="shared" si="167"/>
        <v/>
      </c>
      <c r="E534" s="449" t="str">
        <f t="shared" si="168"/>
        <v/>
      </c>
      <c r="F534" s="450"/>
      <c r="G534" s="451"/>
      <c r="H534" s="452"/>
      <c r="I534" s="453"/>
      <c r="J534" s="453"/>
      <c r="K534" s="453"/>
      <c r="L534" s="453"/>
      <c r="M534" s="454"/>
      <c r="N534" s="455"/>
      <c r="O534" s="456"/>
      <c r="P534" s="456"/>
      <c r="Q534" s="456"/>
      <c r="R534" s="456"/>
      <c r="S534" s="456"/>
      <c r="T534" s="456"/>
      <c r="U534" s="456"/>
      <c r="V534" s="456"/>
      <c r="W534" s="456"/>
      <c r="X534" s="456"/>
      <c r="Y534" s="456"/>
      <c r="Z534" s="456"/>
      <c r="AA534" s="456"/>
      <c r="AB534" s="456"/>
      <c r="AC534" s="456"/>
      <c r="AD534" s="456"/>
      <c r="AE534" s="457"/>
      <c r="AF534" s="455"/>
      <c r="AG534" s="456"/>
      <c r="AH534" s="456"/>
      <c r="AI534" s="456"/>
      <c r="AJ534" s="456"/>
      <c r="AK534" s="456"/>
      <c r="AL534" s="456"/>
      <c r="AM534" s="456"/>
      <c r="AN534" s="457"/>
      <c r="AO534" s="455"/>
      <c r="AP534" s="456"/>
      <c r="AQ534" s="456"/>
      <c r="AR534" s="456"/>
      <c r="AS534" s="456"/>
      <c r="AT534" s="456"/>
      <c r="AU534" s="456"/>
      <c r="AV534" s="456"/>
      <c r="AW534" s="456"/>
      <c r="AX534" s="456"/>
      <c r="AY534" s="456"/>
      <c r="AZ534" s="456"/>
      <c r="BA534" s="456"/>
      <c r="BB534" s="456"/>
      <c r="BC534" s="456"/>
      <c r="BD534" s="456"/>
      <c r="BE534" s="456"/>
      <c r="BF534" s="456"/>
      <c r="BG534" s="457"/>
      <c r="BH534" s="458"/>
      <c r="BI534" s="459"/>
      <c r="BJ534" s="459"/>
      <c r="BK534" s="459"/>
      <c r="BL534" s="459"/>
      <c r="BM534" s="460"/>
      <c r="BN534" s="216"/>
      <c r="BO534" s="216"/>
      <c r="BP534" s="1"/>
      <c r="BQ534" s="120">
        <f>IF($F$3="","",IF(N534=$F$3,COUNTIF(BQ$23:BQ533,"&gt;0")+1,0))</f>
        <v>0</v>
      </c>
      <c r="BR534" s="1"/>
      <c r="BS534" s="20" t="str">
        <f>IF($N534="","",IF(VLOOKUP(VLOOKUP($N534,IMPOSTAZIONI!$E$6:$I$13,5,FALSE),IMPOSTAZIONI!$B$25:$N$32,3,FALSE)=0,"",VLOOKUP(VLOOKUP($N534,IMPOSTAZIONI!$E$6:$I$13,5,FALSE),IMPOSTAZIONI!$B$25:$N$32,3,FALSE)))</f>
        <v/>
      </c>
      <c r="BT534" s="20" t="str">
        <f>IF($N534="","",IF(VLOOKUP(VLOOKUP($N534,IMPOSTAZIONI!$E$6:$I$13,5,FALSE),IMPOSTAZIONI!$B$25:$N$32,6,FALSE)=0,"",VLOOKUP(VLOOKUP($N534,IMPOSTAZIONI!$E$6:$I$13,5,FALSE),IMPOSTAZIONI!$B$25:$N$32,6,FALSE)))</f>
        <v/>
      </c>
      <c r="BU534" s="20" t="str">
        <f>IF($N534="","",IF(VLOOKUP(VLOOKUP($N534,IMPOSTAZIONI!$E$6:$I$13,5,FALSE),IMPOSTAZIONI!$B$25:$N$32,9,FALSE)=0,"",VLOOKUP(VLOOKUP($N534,IMPOSTAZIONI!$E$6:$I$13,5,FALSE),IMPOSTAZIONI!$B$25:$N$32,9,FALSE)))</f>
        <v/>
      </c>
      <c r="BV534" s="20" t="str">
        <f>IF($N534="","",IF(VLOOKUP(VLOOKUP($N534,IMPOSTAZIONI!$E$6:$I$13,5,FALSE),IMPOSTAZIONI!$B$25:$N$32,12,FALSE)=0,"",VLOOKUP(VLOOKUP($N534,IMPOSTAZIONI!$E$6:$I$13,5,FALSE),IMPOSTAZIONI!$B$25:$N$32,12,FALSE)))</f>
        <v/>
      </c>
      <c r="BW534" s="221" t="str">
        <f t="shared" si="169"/>
        <v/>
      </c>
      <c r="BX534" s="221" t="str">
        <f t="shared" si="160"/>
        <v/>
      </c>
      <c r="BY534" s="221">
        <f t="shared" si="161"/>
        <v>0</v>
      </c>
      <c r="BZ534" s="231">
        <f t="shared" si="162"/>
        <v>0</v>
      </c>
      <c r="CA534" s="246">
        <f t="shared" si="163"/>
        <v>0</v>
      </c>
      <c r="CB534" s="246">
        <f t="shared" si="170"/>
        <v>0</v>
      </c>
      <c r="CC534" s="246" t="str">
        <f t="shared" si="171"/>
        <v/>
      </c>
      <c r="CD534" s="246">
        <f t="shared" si="164"/>
        <v>5</v>
      </c>
      <c r="CE534" s="246">
        <f t="shared" si="172"/>
        <v>0</v>
      </c>
      <c r="CF534" s="276">
        <f t="shared" si="173"/>
        <v>0</v>
      </c>
      <c r="CG534" s="277">
        <f t="shared" si="173"/>
        <v>0</v>
      </c>
      <c r="CH534" s="277">
        <f t="shared" si="173"/>
        <v>0</v>
      </c>
      <c r="CI534" s="278">
        <f t="shared" si="173"/>
        <v>0</v>
      </c>
      <c r="CJ534" s="280">
        <f t="shared" si="174"/>
        <v>0</v>
      </c>
      <c r="CK534" s="232">
        <f t="shared" ref="CK534:CK597" si="175">IF(CJ534&gt;1,1,0)</f>
        <v>0</v>
      </c>
      <c r="CL534" s="1"/>
    </row>
    <row r="535" spans="1:90" ht="18" customHeight="1">
      <c r="A535" s="1"/>
      <c r="B535" s="1"/>
      <c r="C535" s="216"/>
      <c r="D535" s="287" t="str">
        <f t="shared" si="167"/>
        <v/>
      </c>
      <c r="E535" s="449" t="str">
        <f t="shared" si="168"/>
        <v/>
      </c>
      <c r="F535" s="450"/>
      <c r="G535" s="451"/>
      <c r="H535" s="452"/>
      <c r="I535" s="453"/>
      <c r="J535" s="453"/>
      <c r="K535" s="453"/>
      <c r="L535" s="453"/>
      <c r="M535" s="454"/>
      <c r="N535" s="455"/>
      <c r="O535" s="456"/>
      <c r="P535" s="456"/>
      <c r="Q535" s="456"/>
      <c r="R535" s="456"/>
      <c r="S535" s="456"/>
      <c r="T535" s="456"/>
      <c r="U535" s="456"/>
      <c r="V535" s="456"/>
      <c r="W535" s="456"/>
      <c r="X535" s="456"/>
      <c r="Y535" s="456"/>
      <c r="Z535" s="456"/>
      <c r="AA535" s="456"/>
      <c r="AB535" s="456"/>
      <c r="AC535" s="456"/>
      <c r="AD535" s="456"/>
      <c r="AE535" s="457"/>
      <c r="AF535" s="455"/>
      <c r="AG535" s="456"/>
      <c r="AH535" s="456"/>
      <c r="AI535" s="456"/>
      <c r="AJ535" s="456"/>
      <c r="AK535" s="456"/>
      <c r="AL535" s="456"/>
      <c r="AM535" s="456"/>
      <c r="AN535" s="457"/>
      <c r="AO535" s="455"/>
      <c r="AP535" s="456"/>
      <c r="AQ535" s="456"/>
      <c r="AR535" s="456"/>
      <c r="AS535" s="456"/>
      <c r="AT535" s="456"/>
      <c r="AU535" s="456"/>
      <c r="AV535" s="456"/>
      <c r="AW535" s="456"/>
      <c r="AX535" s="456"/>
      <c r="AY535" s="456"/>
      <c r="AZ535" s="456"/>
      <c r="BA535" s="456"/>
      <c r="BB535" s="456"/>
      <c r="BC535" s="456"/>
      <c r="BD535" s="456"/>
      <c r="BE535" s="456"/>
      <c r="BF535" s="456"/>
      <c r="BG535" s="457"/>
      <c r="BH535" s="458"/>
      <c r="BI535" s="459"/>
      <c r="BJ535" s="459"/>
      <c r="BK535" s="459"/>
      <c r="BL535" s="459"/>
      <c r="BM535" s="460"/>
      <c r="BN535" s="216"/>
      <c r="BO535" s="216"/>
      <c r="BP535" s="1"/>
      <c r="BQ535" s="120">
        <f>IF($F$3="","",IF(N535=$F$3,COUNTIF(BQ$23:BQ534,"&gt;0")+1,0))</f>
        <v>0</v>
      </c>
      <c r="BR535" s="1"/>
      <c r="BS535" s="20" t="str">
        <f>IF($N535="","",IF(VLOOKUP(VLOOKUP($N535,IMPOSTAZIONI!$E$6:$I$13,5,FALSE),IMPOSTAZIONI!$B$25:$N$32,3,FALSE)=0,"",VLOOKUP(VLOOKUP($N535,IMPOSTAZIONI!$E$6:$I$13,5,FALSE),IMPOSTAZIONI!$B$25:$N$32,3,FALSE)))</f>
        <v/>
      </c>
      <c r="BT535" s="20" t="str">
        <f>IF($N535="","",IF(VLOOKUP(VLOOKUP($N535,IMPOSTAZIONI!$E$6:$I$13,5,FALSE),IMPOSTAZIONI!$B$25:$N$32,6,FALSE)=0,"",VLOOKUP(VLOOKUP($N535,IMPOSTAZIONI!$E$6:$I$13,5,FALSE),IMPOSTAZIONI!$B$25:$N$32,6,FALSE)))</f>
        <v/>
      </c>
      <c r="BU535" s="20" t="str">
        <f>IF($N535="","",IF(VLOOKUP(VLOOKUP($N535,IMPOSTAZIONI!$E$6:$I$13,5,FALSE),IMPOSTAZIONI!$B$25:$N$32,9,FALSE)=0,"",VLOOKUP(VLOOKUP($N535,IMPOSTAZIONI!$E$6:$I$13,5,FALSE),IMPOSTAZIONI!$B$25:$N$32,9,FALSE)))</f>
        <v/>
      </c>
      <c r="BV535" s="20" t="str">
        <f>IF($N535="","",IF(VLOOKUP(VLOOKUP($N535,IMPOSTAZIONI!$E$6:$I$13,5,FALSE),IMPOSTAZIONI!$B$25:$N$32,12,FALSE)=0,"",VLOOKUP(VLOOKUP($N535,IMPOSTAZIONI!$E$6:$I$13,5,FALSE),IMPOSTAZIONI!$B$25:$N$32,12,FALSE)))</f>
        <v/>
      </c>
      <c r="BW535" s="221" t="str">
        <f t="shared" si="169"/>
        <v/>
      </c>
      <c r="BX535" s="221" t="str">
        <f t="shared" ref="BX535:BX598" si="176">IF(N535="","",VLOOKUP(N535,$AY$3109:$BM$3116,1,FALSE))</f>
        <v/>
      </c>
      <c r="BY535" s="221">
        <f t="shared" ref="BY535:BY598" si="177">IF(OR(ISERROR(BW535),ISERROR(BX535),AND(H535&gt;0,H535&lt;AD$3140),AND(H535&gt;0,H535&gt;AD$3141)),1,IF(CK535=1,2,0))</f>
        <v>0</v>
      </c>
      <c r="BZ535" s="231">
        <f t="shared" ref="BZ535:BZ598" si="178">IF($F$3="",0,IF($F$3=N535,H535,0))</f>
        <v>0</v>
      </c>
      <c r="CA535" s="246">
        <f t="shared" ref="CA535:CA598" si="179">IF($BN$3&gt;$AY$3147,"",IF(BZ535=0,0,IF(AF535="",0,VLOOKUP(AF535,$AY$3118:$BL$3121,14,FALSE))))</f>
        <v>0</v>
      </c>
      <c r="CB535" s="246">
        <f t="shared" si="170"/>
        <v>0</v>
      </c>
      <c r="CC535" s="246" t="str">
        <f t="shared" si="171"/>
        <v/>
      </c>
      <c r="CD535" s="246">
        <f t="shared" ref="CD535:CD598" si="180">MATCH(BZ535,BZ$23:BZ$3022,0)</f>
        <v>5</v>
      </c>
      <c r="CE535" s="246">
        <f t="shared" si="172"/>
        <v>0</v>
      </c>
      <c r="CF535" s="276">
        <f t="shared" si="173"/>
        <v>0</v>
      </c>
      <c r="CG535" s="277">
        <f t="shared" si="173"/>
        <v>0</v>
      </c>
      <c r="CH535" s="277">
        <f t="shared" si="173"/>
        <v>0</v>
      </c>
      <c r="CI535" s="278">
        <f t="shared" si="173"/>
        <v>0</v>
      </c>
      <c r="CJ535" s="280">
        <f t="shared" si="174"/>
        <v>0</v>
      </c>
      <c r="CK535" s="232">
        <f t="shared" si="175"/>
        <v>0</v>
      </c>
      <c r="CL535" s="1"/>
    </row>
    <row r="536" spans="1:90" ht="18" customHeight="1">
      <c r="A536" s="1"/>
      <c r="B536" s="1"/>
      <c r="C536" s="216"/>
      <c r="D536" s="287" t="str">
        <f t="shared" si="167"/>
        <v/>
      </c>
      <c r="E536" s="449" t="str">
        <f t="shared" si="168"/>
        <v/>
      </c>
      <c r="F536" s="450"/>
      <c r="G536" s="451"/>
      <c r="H536" s="452"/>
      <c r="I536" s="453"/>
      <c r="J536" s="453"/>
      <c r="K536" s="453"/>
      <c r="L536" s="453"/>
      <c r="M536" s="454"/>
      <c r="N536" s="455"/>
      <c r="O536" s="456"/>
      <c r="P536" s="456"/>
      <c r="Q536" s="456"/>
      <c r="R536" s="456"/>
      <c r="S536" s="456"/>
      <c r="T536" s="456"/>
      <c r="U536" s="456"/>
      <c r="V536" s="456"/>
      <c r="W536" s="456"/>
      <c r="X536" s="456"/>
      <c r="Y536" s="456"/>
      <c r="Z536" s="456"/>
      <c r="AA536" s="456"/>
      <c r="AB536" s="456"/>
      <c r="AC536" s="456"/>
      <c r="AD536" s="456"/>
      <c r="AE536" s="457"/>
      <c r="AF536" s="455"/>
      <c r="AG536" s="456"/>
      <c r="AH536" s="456"/>
      <c r="AI536" s="456"/>
      <c r="AJ536" s="456"/>
      <c r="AK536" s="456"/>
      <c r="AL536" s="456"/>
      <c r="AM536" s="456"/>
      <c r="AN536" s="457"/>
      <c r="AO536" s="455"/>
      <c r="AP536" s="456"/>
      <c r="AQ536" s="456"/>
      <c r="AR536" s="456"/>
      <c r="AS536" s="456"/>
      <c r="AT536" s="456"/>
      <c r="AU536" s="456"/>
      <c r="AV536" s="456"/>
      <c r="AW536" s="456"/>
      <c r="AX536" s="456"/>
      <c r="AY536" s="456"/>
      <c r="AZ536" s="456"/>
      <c r="BA536" s="456"/>
      <c r="BB536" s="456"/>
      <c r="BC536" s="456"/>
      <c r="BD536" s="456"/>
      <c r="BE536" s="456"/>
      <c r="BF536" s="456"/>
      <c r="BG536" s="457"/>
      <c r="BH536" s="458"/>
      <c r="BI536" s="459"/>
      <c r="BJ536" s="459"/>
      <c r="BK536" s="459"/>
      <c r="BL536" s="459"/>
      <c r="BM536" s="460"/>
      <c r="BN536" s="216"/>
      <c r="BO536" s="216"/>
      <c r="BP536" s="1"/>
      <c r="BQ536" s="120">
        <f>IF($F$3="","",IF(N536=$F$3,COUNTIF(BQ$23:BQ535,"&gt;0")+1,0))</f>
        <v>0</v>
      </c>
      <c r="BR536" s="1"/>
      <c r="BS536" s="20" t="str">
        <f>IF($N536="","",IF(VLOOKUP(VLOOKUP($N536,IMPOSTAZIONI!$E$6:$I$13,5,FALSE),IMPOSTAZIONI!$B$25:$N$32,3,FALSE)=0,"",VLOOKUP(VLOOKUP($N536,IMPOSTAZIONI!$E$6:$I$13,5,FALSE),IMPOSTAZIONI!$B$25:$N$32,3,FALSE)))</f>
        <v/>
      </c>
      <c r="BT536" s="20" t="str">
        <f>IF($N536="","",IF(VLOOKUP(VLOOKUP($N536,IMPOSTAZIONI!$E$6:$I$13,5,FALSE),IMPOSTAZIONI!$B$25:$N$32,6,FALSE)=0,"",VLOOKUP(VLOOKUP($N536,IMPOSTAZIONI!$E$6:$I$13,5,FALSE),IMPOSTAZIONI!$B$25:$N$32,6,FALSE)))</f>
        <v/>
      </c>
      <c r="BU536" s="20" t="str">
        <f>IF($N536="","",IF(VLOOKUP(VLOOKUP($N536,IMPOSTAZIONI!$E$6:$I$13,5,FALSE),IMPOSTAZIONI!$B$25:$N$32,9,FALSE)=0,"",VLOOKUP(VLOOKUP($N536,IMPOSTAZIONI!$E$6:$I$13,5,FALSE),IMPOSTAZIONI!$B$25:$N$32,9,FALSE)))</f>
        <v/>
      </c>
      <c r="BV536" s="20" t="str">
        <f>IF($N536="","",IF(VLOOKUP(VLOOKUP($N536,IMPOSTAZIONI!$E$6:$I$13,5,FALSE),IMPOSTAZIONI!$B$25:$N$32,12,FALSE)=0,"",VLOOKUP(VLOOKUP($N536,IMPOSTAZIONI!$E$6:$I$13,5,FALSE),IMPOSTAZIONI!$B$25:$N$32,12,FALSE)))</f>
        <v/>
      </c>
      <c r="BW536" s="221" t="str">
        <f t="shared" si="169"/>
        <v/>
      </c>
      <c r="BX536" s="221" t="str">
        <f t="shared" si="176"/>
        <v/>
      </c>
      <c r="BY536" s="221">
        <f t="shared" si="177"/>
        <v>0</v>
      </c>
      <c r="BZ536" s="231">
        <f t="shared" si="178"/>
        <v>0</v>
      </c>
      <c r="CA536" s="246">
        <f t="shared" si="179"/>
        <v>0</v>
      </c>
      <c r="CB536" s="246">
        <f t="shared" si="170"/>
        <v>0</v>
      </c>
      <c r="CC536" s="246" t="str">
        <f t="shared" si="171"/>
        <v/>
      </c>
      <c r="CD536" s="246">
        <f t="shared" si="180"/>
        <v>5</v>
      </c>
      <c r="CE536" s="246">
        <f t="shared" si="172"/>
        <v>0</v>
      </c>
      <c r="CF536" s="276">
        <f t="shared" si="173"/>
        <v>0</v>
      </c>
      <c r="CG536" s="277">
        <f t="shared" si="173"/>
        <v>0</v>
      </c>
      <c r="CH536" s="277">
        <f t="shared" si="173"/>
        <v>0</v>
      </c>
      <c r="CI536" s="278">
        <f t="shared" si="173"/>
        <v>0</v>
      </c>
      <c r="CJ536" s="280">
        <f t="shared" si="174"/>
        <v>0</v>
      </c>
      <c r="CK536" s="232">
        <f t="shared" si="175"/>
        <v>0</v>
      </c>
      <c r="CL536" s="1"/>
    </row>
    <row r="537" spans="1:90" ht="18" customHeight="1">
      <c r="A537" s="1"/>
      <c r="B537" s="1"/>
      <c r="C537" s="216"/>
      <c r="D537" s="287" t="str">
        <f t="shared" si="167"/>
        <v/>
      </c>
      <c r="E537" s="449" t="str">
        <f t="shared" si="168"/>
        <v/>
      </c>
      <c r="F537" s="450"/>
      <c r="G537" s="451"/>
      <c r="H537" s="452"/>
      <c r="I537" s="453"/>
      <c r="J537" s="453"/>
      <c r="K537" s="453"/>
      <c r="L537" s="453"/>
      <c r="M537" s="454"/>
      <c r="N537" s="455"/>
      <c r="O537" s="456"/>
      <c r="P537" s="456"/>
      <c r="Q537" s="456"/>
      <c r="R537" s="456"/>
      <c r="S537" s="456"/>
      <c r="T537" s="456"/>
      <c r="U537" s="456"/>
      <c r="V537" s="456"/>
      <c r="W537" s="456"/>
      <c r="X537" s="456"/>
      <c r="Y537" s="456"/>
      <c r="Z537" s="456"/>
      <c r="AA537" s="456"/>
      <c r="AB537" s="456"/>
      <c r="AC537" s="456"/>
      <c r="AD537" s="456"/>
      <c r="AE537" s="457"/>
      <c r="AF537" s="455"/>
      <c r="AG537" s="456"/>
      <c r="AH537" s="456"/>
      <c r="AI537" s="456"/>
      <c r="AJ537" s="456"/>
      <c r="AK537" s="456"/>
      <c r="AL537" s="456"/>
      <c r="AM537" s="456"/>
      <c r="AN537" s="457"/>
      <c r="AO537" s="455"/>
      <c r="AP537" s="456"/>
      <c r="AQ537" s="456"/>
      <c r="AR537" s="456"/>
      <c r="AS537" s="456"/>
      <c r="AT537" s="456"/>
      <c r="AU537" s="456"/>
      <c r="AV537" s="456"/>
      <c r="AW537" s="456"/>
      <c r="AX537" s="456"/>
      <c r="AY537" s="456"/>
      <c r="AZ537" s="456"/>
      <c r="BA537" s="456"/>
      <c r="BB537" s="456"/>
      <c r="BC537" s="456"/>
      <c r="BD537" s="456"/>
      <c r="BE537" s="456"/>
      <c r="BF537" s="456"/>
      <c r="BG537" s="457"/>
      <c r="BH537" s="458"/>
      <c r="BI537" s="459"/>
      <c r="BJ537" s="459"/>
      <c r="BK537" s="459"/>
      <c r="BL537" s="459"/>
      <c r="BM537" s="460"/>
      <c r="BN537" s="216"/>
      <c r="BO537" s="216"/>
      <c r="BP537" s="1"/>
      <c r="BQ537" s="120">
        <f>IF($F$3="","",IF(N537=$F$3,COUNTIF(BQ$23:BQ536,"&gt;0")+1,0))</f>
        <v>0</v>
      </c>
      <c r="BR537" s="1"/>
      <c r="BS537" s="20" t="str">
        <f>IF($N537="","",IF(VLOOKUP(VLOOKUP($N537,IMPOSTAZIONI!$E$6:$I$13,5,FALSE),IMPOSTAZIONI!$B$25:$N$32,3,FALSE)=0,"",VLOOKUP(VLOOKUP($N537,IMPOSTAZIONI!$E$6:$I$13,5,FALSE),IMPOSTAZIONI!$B$25:$N$32,3,FALSE)))</f>
        <v/>
      </c>
      <c r="BT537" s="20" t="str">
        <f>IF($N537="","",IF(VLOOKUP(VLOOKUP($N537,IMPOSTAZIONI!$E$6:$I$13,5,FALSE),IMPOSTAZIONI!$B$25:$N$32,6,FALSE)=0,"",VLOOKUP(VLOOKUP($N537,IMPOSTAZIONI!$E$6:$I$13,5,FALSE),IMPOSTAZIONI!$B$25:$N$32,6,FALSE)))</f>
        <v/>
      </c>
      <c r="BU537" s="20" t="str">
        <f>IF($N537="","",IF(VLOOKUP(VLOOKUP($N537,IMPOSTAZIONI!$E$6:$I$13,5,FALSE),IMPOSTAZIONI!$B$25:$N$32,9,FALSE)=0,"",VLOOKUP(VLOOKUP($N537,IMPOSTAZIONI!$E$6:$I$13,5,FALSE),IMPOSTAZIONI!$B$25:$N$32,9,FALSE)))</f>
        <v/>
      </c>
      <c r="BV537" s="20" t="str">
        <f>IF($N537="","",IF(VLOOKUP(VLOOKUP($N537,IMPOSTAZIONI!$E$6:$I$13,5,FALSE),IMPOSTAZIONI!$B$25:$N$32,12,FALSE)=0,"",VLOOKUP(VLOOKUP($N537,IMPOSTAZIONI!$E$6:$I$13,5,FALSE),IMPOSTAZIONI!$B$25:$N$32,12,FALSE)))</f>
        <v/>
      </c>
      <c r="BW537" s="221" t="str">
        <f t="shared" si="169"/>
        <v/>
      </c>
      <c r="BX537" s="221" t="str">
        <f t="shared" si="176"/>
        <v/>
      </c>
      <c r="BY537" s="221">
        <f t="shared" si="177"/>
        <v>0</v>
      </c>
      <c r="BZ537" s="231">
        <f t="shared" si="178"/>
        <v>0</v>
      </c>
      <c r="CA537" s="246">
        <f t="shared" si="179"/>
        <v>0</v>
      </c>
      <c r="CB537" s="246">
        <f t="shared" si="170"/>
        <v>0</v>
      </c>
      <c r="CC537" s="246" t="str">
        <f t="shared" si="171"/>
        <v/>
      </c>
      <c r="CD537" s="246">
        <f t="shared" si="180"/>
        <v>5</v>
      </c>
      <c r="CE537" s="246">
        <f t="shared" si="172"/>
        <v>0</v>
      </c>
      <c r="CF537" s="276">
        <f t="shared" si="173"/>
        <v>0</v>
      </c>
      <c r="CG537" s="277">
        <f t="shared" si="173"/>
        <v>0</v>
      </c>
      <c r="CH537" s="277">
        <f t="shared" si="173"/>
        <v>0</v>
      </c>
      <c r="CI537" s="278">
        <f t="shared" si="173"/>
        <v>0</v>
      </c>
      <c r="CJ537" s="280">
        <f t="shared" si="174"/>
        <v>0</v>
      </c>
      <c r="CK537" s="232">
        <f t="shared" si="175"/>
        <v>0</v>
      </c>
      <c r="CL537" s="1"/>
    </row>
    <row r="538" spans="1:90" ht="18" customHeight="1">
      <c r="A538" s="1"/>
      <c r="B538" s="1"/>
      <c r="C538" s="216"/>
      <c r="D538" s="287" t="str">
        <f t="shared" si="167"/>
        <v/>
      </c>
      <c r="E538" s="449" t="str">
        <f t="shared" si="168"/>
        <v/>
      </c>
      <c r="F538" s="450"/>
      <c r="G538" s="451"/>
      <c r="H538" s="452"/>
      <c r="I538" s="453"/>
      <c r="J538" s="453"/>
      <c r="K538" s="453"/>
      <c r="L538" s="453"/>
      <c r="M538" s="454"/>
      <c r="N538" s="455"/>
      <c r="O538" s="456"/>
      <c r="P538" s="456"/>
      <c r="Q538" s="456"/>
      <c r="R538" s="456"/>
      <c r="S538" s="456"/>
      <c r="T538" s="456"/>
      <c r="U538" s="456"/>
      <c r="V538" s="456"/>
      <c r="W538" s="456"/>
      <c r="X538" s="456"/>
      <c r="Y538" s="456"/>
      <c r="Z538" s="456"/>
      <c r="AA538" s="456"/>
      <c r="AB538" s="456"/>
      <c r="AC538" s="456"/>
      <c r="AD538" s="456"/>
      <c r="AE538" s="457"/>
      <c r="AF538" s="455"/>
      <c r="AG538" s="456"/>
      <c r="AH538" s="456"/>
      <c r="AI538" s="456"/>
      <c r="AJ538" s="456"/>
      <c r="AK538" s="456"/>
      <c r="AL538" s="456"/>
      <c r="AM538" s="456"/>
      <c r="AN538" s="457"/>
      <c r="AO538" s="455"/>
      <c r="AP538" s="456"/>
      <c r="AQ538" s="456"/>
      <c r="AR538" s="456"/>
      <c r="AS538" s="456"/>
      <c r="AT538" s="456"/>
      <c r="AU538" s="456"/>
      <c r="AV538" s="456"/>
      <c r="AW538" s="456"/>
      <c r="AX538" s="456"/>
      <c r="AY538" s="456"/>
      <c r="AZ538" s="456"/>
      <c r="BA538" s="456"/>
      <c r="BB538" s="456"/>
      <c r="BC538" s="456"/>
      <c r="BD538" s="456"/>
      <c r="BE538" s="456"/>
      <c r="BF538" s="456"/>
      <c r="BG538" s="457"/>
      <c r="BH538" s="458"/>
      <c r="BI538" s="459"/>
      <c r="BJ538" s="459"/>
      <c r="BK538" s="459"/>
      <c r="BL538" s="459"/>
      <c r="BM538" s="460"/>
      <c r="BN538" s="216"/>
      <c r="BO538" s="216"/>
      <c r="BP538" s="1"/>
      <c r="BQ538" s="120">
        <f>IF($F$3="","",IF(N538=$F$3,COUNTIF(BQ$23:BQ537,"&gt;0")+1,0))</f>
        <v>0</v>
      </c>
      <c r="BR538" s="1"/>
      <c r="BS538" s="20" t="str">
        <f>IF($N538="","",IF(VLOOKUP(VLOOKUP($N538,IMPOSTAZIONI!$E$6:$I$13,5,FALSE),IMPOSTAZIONI!$B$25:$N$32,3,FALSE)=0,"",VLOOKUP(VLOOKUP($N538,IMPOSTAZIONI!$E$6:$I$13,5,FALSE),IMPOSTAZIONI!$B$25:$N$32,3,FALSE)))</f>
        <v/>
      </c>
      <c r="BT538" s="20" t="str">
        <f>IF($N538="","",IF(VLOOKUP(VLOOKUP($N538,IMPOSTAZIONI!$E$6:$I$13,5,FALSE),IMPOSTAZIONI!$B$25:$N$32,6,FALSE)=0,"",VLOOKUP(VLOOKUP($N538,IMPOSTAZIONI!$E$6:$I$13,5,FALSE),IMPOSTAZIONI!$B$25:$N$32,6,FALSE)))</f>
        <v/>
      </c>
      <c r="BU538" s="20" t="str">
        <f>IF($N538="","",IF(VLOOKUP(VLOOKUP($N538,IMPOSTAZIONI!$E$6:$I$13,5,FALSE),IMPOSTAZIONI!$B$25:$N$32,9,FALSE)=0,"",VLOOKUP(VLOOKUP($N538,IMPOSTAZIONI!$E$6:$I$13,5,FALSE),IMPOSTAZIONI!$B$25:$N$32,9,FALSE)))</f>
        <v/>
      </c>
      <c r="BV538" s="20" t="str">
        <f>IF($N538="","",IF(VLOOKUP(VLOOKUP($N538,IMPOSTAZIONI!$E$6:$I$13,5,FALSE),IMPOSTAZIONI!$B$25:$N$32,12,FALSE)=0,"",VLOOKUP(VLOOKUP($N538,IMPOSTAZIONI!$E$6:$I$13,5,FALSE),IMPOSTAZIONI!$B$25:$N$32,12,FALSE)))</f>
        <v/>
      </c>
      <c r="BW538" s="221" t="str">
        <f t="shared" si="169"/>
        <v/>
      </c>
      <c r="BX538" s="221" t="str">
        <f t="shared" si="176"/>
        <v/>
      </c>
      <c r="BY538" s="221">
        <f t="shared" si="177"/>
        <v>0</v>
      </c>
      <c r="BZ538" s="231">
        <f t="shared" si="178"/>
        <v>0</v>
      </c>
      <c r="CA538" s="246">
        <f t="shared" si="179"/>
        <v>0</v>
      </c>
      <c r="CB538" s="246">
        <f t="shared" si="170"/>
        <v>0</v>
      </c>
      <c r="CC538" s="246" t="str">
        <f t="shared" si="171"/>
        <v/>
      </c>
      <c r="CD538" s="246">
        <f t="shared" si="180"/>
        <v>5</v>
      </c>
      <c r="CE538" s="246">
        <f t="shared" si="172"/>
        <v>0</v>
      </c>
      <c r="CF538" s="276">
        <f t="shared" si="173"/>
        <v>0</v>
      </c>
      <c r="CG538" s="277">
        <f t="shared" si="173"/>
        <v>0</v>
      </c>
      <c r="CH538" s="277">
        <f t="shared" si="173"/>
        <v>0</v>
      </c>
      <c r="CI538" s="278">
        <f t="shared" si="173"/>
        <v>0</v>
      </c>
      <c r="CJ538" s="280">
        <f t="shared" si="174"/>
        <v>0</v>
      </c>
      <c r="CK538" s="232">
        <f t="shared" si="175"/>
        <v>0</v>
      </c>
      <c r="CL538" s="1"/>
    </row>
    <row r="539" spans="1:90" ht="18" customHeight="1">
      <c r="A539" s="1"/>
      <c r="B539" s="1"/>
      <c r="C539" s="216"/>
      <c r="D539" s="287" t="str">
        <f t="shared" si="167"/>
        <v/>
      </c>
      <c r="E539" s="449" t="str">
        <f t="shared" si="168"/>
        <v/>
      </c>
      <c r="F539" s="450"/>
      <c r="G539" s="451"/>
      <c r="H539" s="452"/>
      <c r="I539" s="453"/>
      <c r="J539" s="453"/>
      <c r="K539" s="453"/>
      <c r="L539" s="453"/>
      <c r="M539" s="454"/>
      <c r="N539" s="455"/>
      <c r="O539" s="456"/>
      <c r="P539" s="456"/>
      <c r="Q539" s="456"/>
      <c r="R539" s="456"/>
      <c r="S539" s="456"/>
      <c r="T539" s="456"/>
      <c r="U539" s="456"/>
      <c r="V539" s="456"/>
      <c r="W539" s="456"/>
      <c r="X539" s="456"/>
      <c r="Y539" s="456"/>
      <c r="Z539" s="456"/>
      <c r="AA539" s="456"/>
      <c r="AB539" s="456"/>
      <c r="AC539" s="456"/>
      <c r="AD539" s="456"/>
      <c r="AE539" s="457"/>
      <c r="AF539" s="455"/>
      <c r="AG539" s="456"/>
      <c r="AH539" s="456"/>
      <c r="AI539" s="456"/>
      <c r="AJ539" s="456"/>
      <c r="AK539" s="456"/>
      <c r="AL539" s="456"/>
      <c r="AM539" s="456"/>
      <c r="AN539" s="457"/>
      <c r="AO539" s="455"/>
      <c r="AP539" s="456"/>
      <c r="AQ539" s="456"/>
      <c r="AR539" s="456"/>
      <c r="AS539" s="456"/>
      <c r="AT539" s="456"/>
      <c r="AU539" s="456"/>
      <c r="AV539" s="456"/>
      <c r="AW539" s="456"/>
      <c r="AX539" s="456"/>
      <c r="AY539" s="456"/>
      <c r="AZ539" s="456"/>
      <c r="BA539" s="456"/>
      <c r="BB539" s="456"/>
      <c r="BC539" s="456"/>
      <c r="BD539" s="456"/>
      <c r="BE539" s="456"/>
      <c r="BF539" s="456"/>
      <c r="BG539" s="457"/>
      <c r="BH539" s="458"/>
      <c r="BI539" s="459"/>
      <c r="BJ539" s="459"/>
      <c r="BK539" s="459"/>
      <c r="BL539" s="459"/>
      <c r="BM539" s="460"/>
      <c r="BN539" s="216"/>
      <c r="BO539" s="216"/>
      <c r="BP539" s="1"/>
      <c r="BQ539" s="120">
        <f>IF($F$3="","",IF(N539=$F$3,COUNTIF(BQ$23:BQ538,"&gt;0")+1,0))</f>
        <v>0</v>
      </c>
      <c r="BR539" s="1"/>
      <c r="BS539" s="20" t="str">
        <f>IF($N539="","",IF(VLOOKUP(VLOOKUP($N539,IMPOSTAZIONI!$E$6:$I$13,5,FALSE),IMPOSTAZIONI!$B$25:$N$32,3,FALSE)=0,"",VLOOKUP(VLOOKUP($N539,IMPOSTAZIONI!$E$6:$I$13,5,FALSE),IMPOSTAZIONI!$B$25:$N$32,3,FALSE)))</f>
        <v/>
      </c>
      <c r="BT539" s="20" t="str">
        <f>IF($N539="","",IF(VLOOKUP(VLOOKUP($N539,IMPOSTAZIONI!$E$6:$I$13,5,FALSE),IMPOSTAZIONI!$B$25:$N$32,6,FALSE)=0,"",VLOOKUP(VLOOKUP($N539,IMPOSTAZIONI!$E$6:$I$13,5,FALSE),IMPOSTAZIONI!$B$25:$N$32,6,FALSE)))</f>
        <v/>
      </c>
      <c r="BU539" s="20" t="str">
        <f>IF($N539="","",IF(VLOOKUP(VLOOKUP($N539,IMPOSTAZIONI!$E$6:$I$13,5,FALSE),IMPOSTAZIONI!$B$25:$N$32,9,FALSE)=0,"",VLOOKUP(VLOOKUP($N539,IMPOSTAZIONI!$E$6:$I$13,5,FALSE),IMPOSTAZIONI!$B$25:$N$32,9,FALSE)))</f>
        <v/>
      </c>
      <c r="BV539" s="20" t="str">
        <f>IF($N539="","",IF(VLOOKUP(VLOOKUP($N539,IMPOSTAZIONI!$E$6:$I$13,5,FALSE),IMPOSTAZIONI!$B$25:$N$32,12,FALSE)=0,"",VLOOKUP(VLOOKUP($N539,IMPOSTAZIONI!$E$6:$I$13,5,FALSE),IMPOSTAZIONI!$B$25:$N$32,12,FALSE)))</f>
        <v/>
      </c>
      <c r="BW539" s="221" t="str">
        <f t="shared" si="169"/>
        <v/>
      </c>
      <c r="BX539" s="221" t="str">
        <f t="shared" si="176"/>
        <v/>
      </c>
      <c r="BY539" s="221">
        <f t="shared" si="177"/>
        <v>0</v>
      </c>
      <c r="BZ539" s="231">
        <f t="shared" si="178"/>
        <v>0</v>
      </c>
      <c r="CA539" s="246">
        <f t="shared" si="179"/>
        <v>0</v>
      </c>
      <c r="CB539" s="246">
        <f t="shared" si="170"/>
        <v>0</v>
      </c>
      <c r="CC539" s="246" t="str">
        <f t="shared" si="171"/>
        <v/>
      </c>
      <c r="CD539" s="246">
        <f t="shared" si="180"/>
        <v>5</v>
      </c>
      <c r="CE539" s="246">
        <f t="shared" si="172"/>
        <v>0</v>
      </c>
      <c r="CF539" s="276">
        <f t="shared" si="173"/>
        <v>0</v>
      </c>
      <c r="CG539" s="277">
        <f t="shared" si="173"/>
        <v>0</v>
      </c>
      <c r="CH539" s="277">
        <f t="shared" si="173"/>
        <v>0</v>
      </c>
      <c r="CI539" s="278">
        <f t="shared" si="173"/>
        <v>0</v>
      </c>
      <c r="CJ539" s="280">
        <f t="shared" si="174"/>
        <v>0</v>
      </c>
      <c r="CK539" s="232">
        <f t="shared" si="175"/>
        <v>0</v>
      </c>
      <c r="CL539" s="1"/>
    </row>
    <row r="540" spans="1:90" ht="18" customHeight="1">
      <c r="A540" s="1"/>
      <c r="B540" s="1"/>
      <c r="C540" s="216"/>
      <c r="D540" s="287" t="str">
        <f t="shared" si="167"/>
        <v/>
      </c>
      <c r="E540" s="449" t="str">
        <f t="shared" si="168"/>
        <v/>
      </c>
      <c r="F540" s="450"/>
      <c r="G540" s="451"/>
      <c r="H540" s="452"/>
      <c r="I540" s="453"/>
      <c r="J540" s="453"/>
      <c r="K540" s="453"/>
      <c r="L540" s="453"/>
      <c r="M540" s="454"/>
      <c r="N540" s="455"/>
      <c r="O540" s="456"/>
      <c r="P540" s="456"/>
      <c r="Q540" s="456"/>
      <c r="R540" s="456"/>
      <c r="S540" s="456"/>
      <c r="T540" s="456"/>
      <c r="U540" s="456"/>
      <c r="V540" s="456"/>
      <c r="W540" s="456"/>
      <c r="X540" s="456"/>
      <c r="Y540" s="456"/>
      <c r="Z540" s="456"/>
      <c r="AA540" s="456"/>
      <c r="AB540" s="456"/>
      <c r="AC540" s="456"/>
      <c r="AD540" s="456"/>
      <c r="AE540" s="457"/>
      <c r="AF540" s="455"/>
      <c r="AG540" s="456"/>
      <c r="AH540" s="456"/>
      <c r="AI540" s="456"/>
      <c r="AJ540" s="456"/>
      <c r="AK540" s="456"/>
      <c r="AL540" s="456"/>
      <c r="AM540" s="456"/>
      <c r="AN540" s="457"/>
      <c r="AO540" s="455"/>
      <c r="AP540" s="456"/>
      <c r="AQ540" s="456"/>
      <c r="AR540" s="456"/>
      <c r="AS540" s="456"/>
      <c r="AT540" s="456"/>
      <c r="AU540" s="456"/>
      <c r="AV540" s="456"/>
      <c r="AW540" s="456"/>
      <c r="AX540" s="456"/>
      <c r="AY540" s="456"/>
      <c r="AZ540" s="456"/>
      <c r="BA540" s="456"/>
      <c r="BB540" s="456"/>
      <c r="BC540" s="456"/>
      <c r="BD540" s="456"/>
      <c r="BE540" s="456"/>
      <c r="BF540" s="456"/>
      <c r="BG540" s="457"/>
      <c r="BH540" s="458"/>
      <c r="BI540" s="459"/>
      <c r="BJ540" s="459"/>
      <c r="BK540" s="459"/>
      <c r="BL540" s="459"/>
      <c r="BM540" s="460"/>
      <c r="BN540" s="216"/>
      <c r="BO540" s="216"/>
      <c r="BP540" s="1"/>
      <c r="BQ540" s="120">
        <f>IF($F$3="","",IF(N540=$F$3,COUNTIF(BQ$23:BQ539,"&gt;0")+1,0))</f>
        <v>0</v>
      </c>
      <c r="BR540" s="1"/>
      <c r="BS540" s="20" t="str">
        <f>IF($N540="","",IF(VLOOKUP(VLOOKUP($N540,IMPOSTAZIONI!$E$6:$I$13,5,FALSE),IMPOSTAZIONI!$B$25:$N$32,3,FALSE)=0,"",VLOOKUP(VLOOKUP($N540,IMPOSTAZIONI!$E$6:$I$13,5,FALSE),IMPOSTAZIONI!$B$25:$N$32,3,FALSE)))</f>
        <v/>
      </c>
      <c r="BT540" s="20" t="str">
        <f>IF($N540="","",IF(VLOOKUP(VLOOKUP($N540,IMPOSTAZIONI!$E$6:$I$13,5,FALSE),IMPOSTAZIONI!$B$25:$N$32,6,FALSE)=0,"",VLOOKUP(VLOOKUP($N540,IMPOSTAZIONI!$E$6:$I$13,5,FALSE),IMPOSTAZIONI!$B$25:$N$32,6,FALSE)))</f>
        <v/>
      </c>
      <c r="BU540" s="20" t="str">
        <f>IF($N540="","",IF(VLOOKUP(VLOOKUP($N540,IMPOSTAZIONI!$E$6:$I$13,5,FALSE),IMPOSTAZIONI!$B$25:$N$32,9,FALSE)=0,"",VLOOKUP(VLOOKUP($N540,IMPOSTAZIONI!$E$6:$I$13,5,FALSE),IMPOSTAZIONI!$B$25:$N$32,9,FALSE)))</f>
        <v/>
      </c>
      <c r="BV540" s="20" t="str">
        <f>IF($N540="","",IF(VLOOKUP(VLOOKUP($N540,IMPOSTAZIONI!$E$6:$I$13,5,FALSE),IMPOSTAZIONI!$B$25:$N$32,12,FALSE)=0,"",VLOOKUP(VLOOKUP($N540,IMPOSTAZIONI!$E$6:$I$13,5,FALSE),IMPOSTAZIONI!$B$25:$N$32,12,FALSE)))</f>
        <v/>
      </c>
      <c r="BW540" s="221" t="str">
        <f t="shared" si="169"/>
        <v/>
      </c>
      <c r="BX540" s="221" t="str">
        <f t="shared" si="176"/>
        <v/>
      </c>
      <c r="BY540" s="221">
        <f t="shared" si="177"/>
        <v>0</v>
      </c>
      <c r="BZ540" s="231">
        <f t="shared" si="178"/>
        <v>0</v>
      </c>
      <c r="CA540" s="246">
        <f t="shared" si="179"/>
        <v>0</v>
      </c>
      <c r="CB540" s="246">
        <f t="shared" si="170"/>
        <v>0</v>
      </c>
      <c r="CC540" s="246" t="str">
        <f t="shared" si="171"/>
        <v/>
      </c>
      <c r="CD540" s="246">
        <f t="shared" si="180"/>
        <v>5</v>
      </c>
      <c r="CE540" s="246">
        <f t="shared" si="172"/>
        <v>0</v>
      </c>
      <c r="CF540" s="276">
        <f t="shared" si="173"/>
        <v>0</v>
      </c>
      <c r="CG540" s="277">
        <f t="shared" si="173"/>
        <v>0</v>
      </c>
      <c r="CH540" s="277">
        <f t="shared" si="173"/>
        <v>0</v>
      </c>
      <c r="CI540" s="278">
        <f t="shared" si="173"/>
        <v>0</v>
      </c>
      <c r="CJ540" s="280">
        <f t="shared" si="174"/>
        <v>0</v>
      </c>
      <c r="CK540" s="232">
        <f t="shared" si="175"/>
        <v>0</v>
      </c>
      <c r="CL540" s="1"/>
    </row>
    <row r="541" spans="1:90" ht="18" customHeight="1">
      <c r="A541" s="1"/>
      <c r="B541" s="1"/>
      <c r="C541" s="216"/>
      <c r="D541" s="287" t="str">
        <f t="shared" si="167"/>
        <v/>
      </c>
      <c r="E541" s="449" t="str">
        <f t="shared" si="168"/>
        <v/>
      </c>
      <c r="F541" s="450"/>
      <c r="G541" s="451"/>
      <c r="H541" s="452"/>
      <c r="I541" s="453"/>
      <c r="J541" s="453"/>
      <c r="K541" s="453"/>
      <c r="L541" s="453"/>
      <c r="M541" s="454"/>
      <c r="N541" s="455"/>
      <c r="O541" s="456"/>
      <c r="P541" s="456"/>
      <c r="Q541" s="456"/>
      <c r="R541" s="456"/>
      <c r="S541" s="456"/>
      <c r="T541" s="456"/>
      <c r="U541" s="456"/>
      <c r="V541" s="456"/>
      <c r="W541" s="456"/>
      <c r="X541" s="456"/>
      <c r="Y541" s="456"/>
      <c r="Z541" s="456"/>
      <c r="AA541" s="456"/>
      <c r="AB541" s="456"/>
      <c r="AC541" s="456"/>
      <c r="AD541" s="456"/>
      <c r="AE541" s="457"/>
      <c r="AF541" s="455"/>
      <c r="AG541" s="456"/>
      <c r="AH541" s="456"/>
      <c r="AI541" s="456"/>
      <c r="AJ541" s="456"/>
      <c r="AK541" s="456"/>
      <c r="AL541" s="456"/>
      <c r="AM541" s="456"/>
      <c r="AN541" s="457"/>
      <c r="AO541" s="455"/>
      <c r="AP541" s="456"/>
      <c r="AQ541" s="456"/>
      <c r="AR541" s="456"/>
      <c r="AS541" s="456"/>
      <c r="AT541" s="456"/>
      <c r="AU541" s="456"/>
      <c r="AV541" s="456"/>
      <c r="AW541" s="456"/>
      <c r="AX541" s="456"/>
      <c r="AY541" s="456"/>
      <c r="AZ541" s="456"/>
      <c r="BA541" s="456"/>
      <c r="BB541" s="456"/>
      <c r="BC541" s="456"/>
      <c r="BD541" s="456"/>
      <c r="BE541" s="456"/>
      <c r="BF541" s="456"/>
      <c r="BG541" s="457"/>
      <c r="BH541" s="458"/>
      <c r="BI541" s="459"/>
      <c r="BJ541" s="459"/>
      <c r="BK541" s="459"/>
      <c r="BL541" s="459"/>
      <c r="BM541" s="460"/>
      <c r="BN541" s="216"/>
      <c r="BO541" s="216"/>
      <c r="BP541" s="1"/>
      <c r="BQ541" s="120">
        <f>IF($F$3="","",IF(N541=$F$3,COUNTIF(BQ$23:BQ540,"&gt;0")+1,0))</f>
        <v>0</v>
      </c>
      <c r="BR541" s="1"/>
      <c r="BS541" s="20" t="str">
        <f>IF($N541="","",IF(VLOOKUP(VLOOKUP($N541,IMPOSTAZIONI!$E$6:$I$13,5,FALSE),IMPOSTAZIONI!$B$25:$N$32,3,FALSE)=0,"",VLOOKUP(VLOOKUP($N541,IMPOSTAZIONI!$E$6:$I$13,5,FALSE),IMPOSTAZIONI!$B$25:$N$32,3,FALSE)))</f>
        <v/>
      </c>
      <c r="BT541" s="20" t="str">
        <f>IF($N541="","",IF(VLOOKUP(VLOOKUP($N541,IMPOSTAZIONI!$E$6:$I$13,5,FALSE),IMPOSTAZIONI!$B$25:$N$32,6,FALSE)=0,"",VLOOKUP(VLOOKUP($N541,IMPOSTAZIONI!$E$6:$I$13,5,FALSE),IMPOSTAZIONI!$B$25:$N$32,6,FALSE)))</f>
        <v/>
      </c>
      <c r="BU541" s="20" t="str">
        <f>IF($N541="","",IF(VLOOKUP(VLOOKUP($N541,IMPOSTAZIONI!$E$6:$I$13,5,FALSE),IMPOSTAZIONI!$B$25:$N$32,9,FALSE)=0,"",VLOOKUP(VLOOKUP($N541,IMPOSTAZIONI!$E$6:$I$13,5,FALSE),IMPOSTAZIONI!$B$25:$N$32,9,FALSE)))</f>
        <v/>
      </c>
      <c r="BV541" s="20" t="str">
        <f>IF($N541="","",IF(VLOOKUP(VLOOKUP($N541,IMPOSTAZIONI!$E$6:$I$13,5,FALSE),IMPOSTAZIONI!$B$25:$N$32,12,FALSE)=0,"",VLOOKUP(VLOOKUP($N541,IMPOSTAZIONI!$E$6:$I$13,5,FALSE),IMPOSTAZIONI!$B$25:$N$32,12,FALSE)))</f>
        <v/>
      </c>
      <c r="BW541" s="221" t="str">
        <f t="shared" si="169"/>
        <v/>
      </c>
      <c r="BX541" s="221" t="str">
        <f t="shared" si="176"/>
        <v/>
      </c>
      <c r="BY541" s="221">
        <f t="shared" si="177"/>
        <v>0</v>
      </c>
      <c r="BZ541" s="231">
        <f t="shared" si="178"/>
        <v>0</v>
      </c>
      <c r="CA541" s="246">
        <f t="shared" si="179"/>
        <v>0</v>
      </c>
      <c r="CB541" s="246">
        <f t="shared" si="170"/>
        <v>0</v>
      </c>
      <c r="CC541" s="246" t="str">
        <f t="shared" si="171"/>
        <v/>
      </c>
      <c r="CD541" s="246">
        <f t="shared" si="180"/>
        <v>5</v>
      </c>
      <c r="CE541" s="246">
        <f t="shared" si="172"/>
        <v>0</v>
      </c>
      <c r="CF541" s="276">
        <f t="shared" si="173"/>
        <v>0</v>
      </c>
      <c r="CG541" s="277">
        <f t="shared" si="173"/>
        <v>0</v>
      </c>
      <c r="CH541" s="277">
        <f t="shared" si="173"/>
        <v>0</v>
      </c>
      <c r="CI541" s="278">
        <f t="shared" si="173"/>
        <v>0</v>
      </c>
      <c r="CJ541" s="280">
        <f t="shared" si="174"/>
        <v>0</v>
      </c>
      <c r="CK541" s="232">
        <f t="shared" si="175"/>
        <v>0</v>
      </c>
      <c r="CL541" s="1"/>
    </row>
    <row r="542" spans="1:90" ht="18" customHeight="1">
      <c r="A542" s="1"/>
      <c r="B542" s="1"/>
      <c r="C542" s="216"/>
      <c r="D542" s="287" t="str">
        <f t="shared" si="167"/>
        <v/>
      </c>
      <c r="E542" s="449" t="str">
        <f t="shared" si="168"/>
        <v/>
      </c>
      <c r="F542" s="450"/>
      <c r="G542" s="451"/>
      <c r="H542" s="452"/>
      <c r="I542" s="453"/>
      <c r="J542" s="453"/>
      <c r="K542" s="453"/>
      <c r="L542" s="453"/>
      <c r="M542" s="454"/>
      <c r="N542" s="455"/>
      <c r="O542" s="456"/>
      <c r="P542" s="456"/>
      <c r="Q542" s="456"/>
      <c r="R542" s="456"/>
      <c r="S542" s="456"/>
      <c r="T542" s="456"/>
      <c r="U542" s="456"/>
      <c r="V542" s="456"/>
      <c r="W542" s="456"/>
      <c r="X542" s="456"/>
      <c r="Y542" s="456"/>
      <c r="Z542" s="456"/>
      <c r="AA542" s="456"/>
      <c r="AB542" s="456"/>
      <c r="AC542" s="456"/>
      <c r="AD542" s="456"/>
      <c r="AE542" s="457"/>
      <c r="AF542" s="455"/>
      <c r="AG542" s="456"/>
      <c r="AH542" s="456"/>
      <c r="AI542" s="456"/>
      <c r="AJ542" s="456"/>
      <c r="AK542" s="456"/>
      <c r="AL542" s="456"/>
      <c r="AM542" s="456"/>
      <c r="AN542" s="457"/>
      <c r="AO542" s="455"/>
      <c r="AP542" s="456"/>
      <c r="AQ542" s="456"/>
      <c r="AR542" s="456"/>
      <c r="AS542" s="456"/>
      <c r="AT542" s="456"/>
      <c r="AU542" s="456"/>
      <c r="AV542" s="456"/>
      <c r="AW542" s="456"/>
      <c r="AX542" s="456"/>
      <c r="AY542" s="456"/>
      <c r="AZ542" s="456"/>
      <c r="BA542" s="456"/>
      <c r="BB542" s="456"/>
      <c r="BC542" s="456"/>
      <c r="BD542" s="456"/>
      <c r="BE542" s="456"/>
      <c r="BF542" s="456"/>
      <c r="BG542" s="457"/>
      <c r="BH542" s="458"/>
      <c r="BI542" s="459"/>
      <c r="BJ542" s="459"/>
      <c r="BK542" s="459"/>
      <c r="BL542" s="459"/>
      <c r="BM542" s="460"/>
      <c r="BN542" s="216"/>
      <c r="BO542" s="216"/>
      <c r="BP542" s="1"/>
      <c r="BQ542" s="120">
        <f>IF($F$3="","",IF(N542=$F$3,COUNTIF(BQ$23:BQ541,"&gt;0")+1,0))</f>
        <v>0</v>
      </c>
      <c r="BR542" s="1"/>
      <c r="BS542" s="20" t="str">
        <f>IF($N542="","",IF(VLOOKUP(VLOOKUP($N542,IMPOSTAZIONI!$E$6:$I$13,5,FALSE),IMPOSTAZIONI!$B$25:$N$32,3,FALSE)=0,"",VLOOKUP(VLOOKUP($N542,IMPOSTAZIONI!$E$6:$I$13,5,FALSE),IMPOSTAZIONI!$B$25:$N$32,3,FALSE)))</f>
        <v/>
      </c>
      <c r="BT542" s="20" t="str">
        <f>IF($N542="","",IF(VLOOKUP(VLOOKUP($N542,IMPOSTAZIONI!$E$6:$I$13,5,FALSE),IMPOSTAZIONI!$B$25:$N$32,6,FALSE)=0,"",VLOOKUP(VLOOKUP($N542,IMPOSTAZIONI!$E$6:$I$13,5,FALSE),IMPOSTAZIONI!$B$25:$N$32,6,FALSE)))</f>
        <v/>
      </c>
      <c r="BU542" s="20" t="str">
        <f>IF($N542="","",IF(VLOOKUP(VLOOKUP($N542,IMPOSTAZIONI!$E$6:$I$13,5,FALSE),IMPOSTAZIONI!$B$25:$N$32,9,FALSE)=0,"",VLOOKUP(VLOOKUP($N542,IMPOSTAZIONI!$E$6:$I$13,5,FALSE),IMPOSTAZIONI!$B$25:$N$32,9,FALSE)))</f>
        <v/>
      </c>
      <c r="BV542" s="20" t="str">
        <f>IF($N542="","",IF(VLOOKUP(VLOOKUP($N542,IMPOSTAZIONI!$E$6:$I$13,5,FALSE),IMPOSTAZIONI!$B$25:$N$32,12,FALSE)=0,"",VLOOKUP(VLOOKUP($N542,IMPOSTAZIONI!$E$6:$I$13,5,FALSE),IMPOSTAZIONI!$B$25:$N$32,12,FALSE)))</f>
        <v/>
      </c>
      <c r="BW542" s="221" t="str">
        <f t="shared" si="169"/>
        <v/>
      </c>
      <c r="BX542" s="221" t="str">
        <f t="shared" si="176"/>
        <v/>
      </c>
      <c r="BY542" s="221">
        <f t="shared" si="177"/>
        <v>0</v>
      </c>
      <c r="BZ542" s="231">
        <f t="shared" si="178"/>
        <v>0</v>
      </c>
      <c r="CA542" s="246">
        <f t="shared" si="179"/>
        <v>0</v>
      </c>
      <c r="CB542" s="246">
        <f t="shared" si="170"/>
        <v>0</v>
      </c>
      <c r="CC542" s="246" t="str">
        <f t="shared" si="171"/>
        <v/>
      </c>
      <c r="CD542" s="246">
        <f t="shared" si="180"/>
        <v>5</v>
      </c>
      <c r="CE542" s="246">
        <f t="shared" si="172"/>
        <v>0</v>
      </c>
      <c r="CF542" s="276">
        <f t="shared" si="173"/>
        <v>0</v>
      </c>
      <c r="CG542" s="277">
        <f t="shared" si="173"/>
        <v>0</v>
      </c>
      <c r="CH542" s="277">
        <f t="shared" si="173"/>
        <v>0</v>
      </c>
      <c r="CI542" s="278">
        <f t="shared" si="173"/>
        <v>0</v>
      </c>
      <c r="CJ542" s="280">
        <f t="shared" si="174"/>
        <v>0</v>
      </c>
      <c r="CK542" s="232">
        <f t="shared" si="175"/>
        <v>0</v>
      </c>
      <c r="CL542" s="1"/>
    </row>
    <row r="543" spans="1:90" ht="18" customHeight="1">
      <c r="A543" s="1"/>
      <c r="B543" s="1"/>
      <c r="C543" s="216"/>
      <c r="D543" s="287" t="str">
        <f t="shared" si="167"/>
        <v/>
      </c>
      <c r="E543" s="449" t="str">
        <f t="shared" si="168"/>
        <v/>
      </c>
      <c r="F543" s="450"/>
      <c r="G543" s="451"/>
      <c r="H543" s="452"/>
      <c r="I543" s="453"/>
      <c r="J543" s="453"/>
      <c r="K543" s="453"/>
      <c r="L543" s="453"/>
      <c r="M543" s="454"/>
      <c r="N543" s="455"/>
      <c r="O543" s="456"/>
      <c r="P543" s="456"/>
      <c r="Q543" s="456"/>
      <c r="R543" s="456"/>
      <c r="S543" s="456"/>
      <c r="T543" s="456"/>
      <c r="U543" s="456"/>
      <c r="V543" s="456"/>
      <c r="W543" s="456"/>
      <c r="X543" s="456"/>
      <c r="Y543" s="456"/>
      <c r="Z543" s="456"/>
      <c r="AA543" s="456"/>
      <c r="AB543" s="456"/>
      <c r="AC543" s="456"/>
      <c r="AD543" s="456"/>
      <c r="AE543" s="457"/>
      <c r="AF543" s="455"/>
      <c r="AG543" s="456"/>
      <c r="AH543" s="456"/>
      <c r="AI543" s="456"/>
      <c r="AJ543" s="456"/>
      <c r="AK543" s="456"/>
      <c r="AL543" s="456"/>
      <c r="AM543" s="456"/>
      <c r="AN543" s="457"/>
      <c r="AO543" s="455"/>
      <c r="AP543" s="456"/>
      <c r="AQ543" s="456"/>
      <c r="AR543" s="456"/>
      <c r="AS543" s="456"/>
      <c r="AT543" s="456"/>
      <c r="AU543" s="456"/>
      <c r="AV543" s="456"/>
      <c r="AW543" s="456"/>
      <c r="AX543" s="456"/>
      <c r="AY543" s="456"/>
      <c r="AZ543" s="456"/>
      <c r="BA543" s="456"/>
      <c r="BB543" s="456"/>
      <c r="BC543" s="456"/>
      <c r="BD543" s="456"/>
      <c r="BE543" s="456"/>
      <c r="BF543" s="456"/>
      <c r="BG543" s="457"/>
      <c r="BH543" s="458"/>
      <c r="BI543" s="459"/>
      <c r="BJ543" s="459"/>
      <c r="BK543" s="459"/>
      <c r="BL543" s="459"/>
      <c r="BM543" s="460"/>
      <c r="BN543" s="216"/>
      <c r="BO543" s="216"/>
      <c r="BP543" s="1"/>
      <c r="BQ543" s="120">
        <f>IF($F$3="","",IF(N543=$F$3,COUNTIF(BQ$23:BQ542,"&gt;0")+1,0))</f>
        <v>0</v>
      </c>
      <c r="BR543" s="1"/>
      <c r="BS543" s="20" t="str">
        <f>IF($N543="","",IF(VLOOKUP(VLOOKUP($N543,IMPOSTAZIONI!$E$6:$I$13,5,FALSE),IMPOSTAZIONI!$B$25:$N$32,3,FALSE)=0,"",VLOOKUP(VLOOKUP($N543,IMPOSTAZIONI!$E$6:$I$13,5,FALSE),IMPOSTAZIONI!$B$25:$N$32,3,FALSE)))</f>
        <v/>
      </c>
      <c r="BT543" s="20" t="str">
        <f>IF($N543="","",IF(VLOOKUP(VLOOKUP($N543,IMPOSTAZIONI!$E$6:$I$13,5,FALSE),IMPOSTAZIONI!$B$25:$N$32,6,FALSE)=0,"",VLOOKUP(VLOOKUP($N543,IMPOSTAZIONI!$E$6:$I$13,5,FALSE),IMPOSTAZIONI!$B$25:$N$32,6,FALSE)))</f>
        <v/>
      </c>
      <c r="BU543" s="20" t="str">
        <f>IF($N543="","",IF(VLOOKUP(VLOOKUP($N543,IMPOSTAZIONI!$E$6:$I$13,5,FALSE),IMPOSTAZIONI!$B$25:$N$32,9,FALSE)=0,"",VLOOKUP(VLOOKUP($N543,IMPOSTAZIONI!$E$6:$I$13,5,FALSE),IMPOSTAZIONI!$B$25:$N$32,9,FALSE)))</f>
        <v/>
      </c>
      <c r="BV543" s="20" t="str">
        <f>IF($N543="","",IF(VLOOKUP(VLOOKUP($N543,IMPOSTAZIONI!$E$6:$I$13,5,FALSE),IMPOSTAZIONI!$B$25:$N$32,12,FALSE)=0,"",VLOOKUP(VLOOKUP($N543,IMPOSTAZIONI!$E$6:$I$13,5,FALSE),IMPOSTAZIONI!$B$25:$N$32,12,FALSE)))</f>
        <v/>
      </c>
      <c r="BW543" s="221" t="str">
        <f t="shared" si="169"/>
        <v/>
      </c>
      <c r="BX543" s="221" t="str">
        <f t="shared" si="176"/>
        <v/>
      </c>
      <c r="BY543" s="221">
        <f t="shared" si="177"/>
        <v>0</v>
      </c>
      <c r="BZ543" s="231">
        <f t="shared" si="178"/>
        <v>0</v>
      </c>
      <c r="CA543" s="246">
        <f t="shared" si="179"/>
        <v>0</v>
      </c>
      <c r="CB543" s="246">
        <f t="shared" si="170"/>
        <v>0</v>
      </c>
      <c r="CC543" s="246" t="str">
        <f t="shared" si="171"/>
        <v/>
      </c>
      <c r="CD543" s="246">
        <f t="shared" si="180"/>
        <v>5</v>
      </c>
      <c r="CE543" s="246">
        <f t="shared" si="172"/>
        <v>0</v>
      </c>
      <c r="CF543" s="276">
        <f t="shared" ref="CF543:CI562" si="181">COUNTIF($CE$23:$CE$3022,CONCATENATE($CD543,CF$21))</f>
        <v>0</v>
      </c>
      <c r="CG543" s="277">
        <f t="shared" si="181"/>
        <v>0</v>
      </c>
      <c r="CH543" s="277">
        <f t="shared" si="181"/>
        <v>0</v>
      </c>
      <c r="CI543" s="278">
        <f t="shared" si="181"/>
        <v>0</v>
      </c>
      <c r="CJ543" s="280">
        <f t="shared" si="174"/>
        <v>0</v>
      </c>
      <c r="CK543" s="232">
        <f t="shared" si="175"/>
        <v>0</v>
      </c>
      <c r="CL543" s="1"/>
    </row>
    <row r="544" spans="1:90" ht="18" customHeight="1">
      <c r="A544" s="1"/>
      <c r="B544" s="1"/>
      <c r="C544" s="216"/>
      <c r="D544" s="287" t="str">
        <f t="shared" si="167"/>
        <v/>
      </c>
      <c r="E544" s="449" t="str">
        <f t="shared" si="168"/>
        <v/>
      </c>
      <c r="F544" s="450"/>
      <c r="G544" s="451"/>
      <c r="H544" s="452"/>
      <c r="I544" s="453"/>
      <c r="J544" s="453"/>
      <c r="K544" s="453"/>
      <c r="L544" s="453"/>
      <c r="M544" s="454"/>
      <c r="N544" s="455"/>
      <c r="O544" s="456"/>
      <c r="P544" s="456"/>
      <c r="Q544" s="456"/>
      <c r="R544" s="456"/>
      <c r="S544" s="456"/>
      <c r="T544" s="456"/>
      <c r="U544" s="456"/>
      <c r="V544" s="456"/>
      <c r="W544" s="456"/>
      <c r="X544" s="456"/>
      <c r="Y544" s="456"/>
      <c r="Z544" s="456"/>
      <c r="AA544" s="456"/>
      <c r="AB544" s="456"/>
      <c r="AC544" s="456"/>
      <c r="AD544" s="456"/>
      <c r="AE544" s="457"/>
      <c r="AF544" s="455"/>
      <c r="AG544" s="456"/>
      <c r="AH544" s="456"/>
      <c r="AI544" s="456"/>
      <c r="AJ544" s="456"/>
      <c r="AK544" s="456"/>
      <c r="AL544" s="456"/>
      <c r="AM544" s="456"/>
      <c r="AN544" s="457"/>
      <c r="AO544" s="455"/>
      <c r="AP544" s="456"/>
      <c r="AQ544" s="456"/>
      <c r="AR544" s="456"/>
      <c r="AS544" s="456"/>
      <c r="AT544" s="456"/>
      <c r="AU544" s="456"/>
      <c r="AV544" s="456"/>
      <c r="AW544" s="456"/>
      <c r="AX544" s="456"/>
      <c r="AY544" s="456"/>
      <c r="AZ544" s="456"/>
      <c r="BA544" s="456"/>
      <c r="BB544" s="456"/>
      <c r="BC544" s="456"/>
      <c r="BD544" s="456"/>
      <c r="BE544" s="456"/>
      <c r="BF544" s="456"/>
      <c r="BG544" s="457"/>
      <c r="BH544" s="458"/>
      <c r="BI544" s="459"/>
      <c r="BJ544" s="459"/>
      <c r="BK544" s="459"/>
      <c r="BL544" s="459"/>
      <c r="BM544" s="460"/>
      <c r="BN544" s="216"/>
      <c r="BO544" s="216"/>
      <c r="BP544" s="1"/>
      <c r="BQ544" s="120">
        <f>IF($F$3="","",IF(N544=$F$3,COUNTIF(BQ$23:BQ543,"&gt;0")+1,0))</f>
        <v>0</v>
      </c>
      <c r="BR544" s="1"/>
      <c r="BS544" s="20" t="str">
        <f>IF($N544="","",IF(VLOOKUP(VLOOKUP($N544,IMPOSTAZIONI!$E$6:$I$13,5,FALSE),IMPOSTAZIONI!$B$25:$N$32,3,FALSE)=0,"",VLOOKUP(VLOOKUP($N544,IMPOSTAZIONI!$E$6:$I$13,5,FALSE),IMPOSTAZIONI!$B$25:$N$32,3,FALSE)))</f>
        <v/>
      </c>
      <c r="BT544" s="20" t="str">
        <f>IF($N544="","",IF(VLOOKUP(VLOOKUP($N544,IMPOSTAZIONI!$E$6:$I$13,5,FALSE),IMPOSTAZIONI!$B$25:$N$32,6,FALSE)=0,"",VLOOKUP(VLOOKUP($N544,IMPOSTAZIONI!$E$6:$I$13,5,FALSE),IMPOSTAZIONI!$B$25:$N$32,6,FALSE)))</f>
        <v/>
      </c>
      <c r="BU544" s="20" t="str">
        <f>IF($N544="","",IF(VLOOKUP(VLOOKUP($N544,IMPOSTAZIONI!$E$6:$I$13,5,FALSE),IMPOSTAZIONI!$B$25:$N$32,9,FALSE)=0,"",VLOOKUP(VLOOKUP($N544,IMPOSTAZIONI!$E$6:$I$13,5,FALSE),IMPOSTAZIONI!$B$25:$N$32,9,FALSE)))</f>
        <v/>
      </c>
      <c r="BV544" s="20" t="str">
        <f>IF($N544="","",IF(VLOOKUP(VLOOKUP($N544,IMPOSTAZIONI!$E$6:$I$13,5,FALSE),IMPOSTAZIONI!$B$25:$N$32,12,FALSE)=0,"",VLOOKUP(VLOOKUP($N544,IMPOSTAZIONI!$E$6:$I$13,5,FALSE),IMPOSTAZIONI!$B$25:$N$32,12,FALSE)))</f>
        <v/>
      </c>
      <c r="BW544" s="221" t="str">
        <f t="shared" si="169"/>
        <v/>
      </c>
      <c r="BX544" s="221" t="str">
        <f t="shared" si="176"/>
        <v/>
      </c>
      <c r="BY544" s="221">
        <f t="shared" si="177"/>
        <v>0</v>
      </c>
      <c r="BZ544" s="231">
        <f t="shared" si="178"/>
        <v>0</v>
      </c>
      <c r="CA544" s="246">
        <f t="shared" si="179"/>
        <v>0</v>
      </c>
      <c r="CB544" s="246">
        <f t="shared" si="170"/>
        <v>0</v>
      </c>
      <c r="CC544" s="246" t="str">
        <f t="shared" si="171"/>
        <v/>
      </c>
      <c r="CD544" s="246">
        <f t="shared" si="180"/>
        <v>5</v>
      </c>
      <c r="CE544" s="246">
        <f t="shared" si="172"/>
        <v>0</v>
      </c>
      <c r="CF544" s="276">
        <f t="shared" si="181"/>
        <v>0</v>
      </c>
      <c r="CG544" s="277">
        <f t="shared" si="181"/>
        <v>0</v>
      </c>
      <c r="CH544" s="277">
        <f t="shared" si="181"/>
        <v>0</v>
      </c>
      <c r="CI544" s="278">
        <f t="shared" si="181"/>
        <v>0</v>
      </c>
      <c r="CJ544" s="280">
        <f t="shared" si="174"/>
        <v>0</v>
      </c>
      <c r="CK544" s="232">
        <f t="shared" si="175"/>
        <v>0</v>
      </c>
      <c r="CL544" s="1"/>
    </row>
    <row r="545" spans="1:90" ht="18" customHeight="1">
      <c r="A545" s="1"/>
      <c r="B545" s="1"/>
      <c r="C545" s="216"/>
      <c r="D545" s="287" t="str">
        <f t="shared" si="167"/>
        <v/>
      </c>
      <c r="E545" s="449" t="str">
        <f t="shared" si="168"/>
        <v/>
      </c>
      <c r="F545" s="450"/>
      <c r="G545" s="451"/>
      <c r="H545" s="452"/>
      <c r="I545" s="453"/>
      <c r="J545" s="453"/>
      <c r="K545" s="453"/>
      <c r="L545" s="453"/>
      <c r="M545" s="454"/>
      <c r="N545" s="455"/>
      <c r="O545" s="456"/>
      <c r="P545" s="456"/>
      <c r="Q545" s="456"/>
      <c r="R545" s="456"/>
      <c r="S545" s="456"/>
      <c r="T545" s="456"/>
      <c r="U545" s="456"/>
      <c r="V545" s="456"/>
      <c r="W545" s="456"/>
      <c r="X545" s="456"/>
      <c r="Y545" s="456"/>
      <c r="Z545" s="456"/>
      <c r="AA545" s="456"/>
      <c r="AB545" s="456"/>
      <c r="AC545" s="456"/>
      <c r="AD545" s="456"/>
      <c r="AE545" s="457"/>
      <c r="AF545" s="455"/>
      <c r="AG545" s="456"/>
      <c r="AH545" s="456"/>
      <c r="AI545" s="456"/>
      <c r="AJ545" s="456"/>
      <c r="AK545" s="456"/>
      <c r="AL545" s="456"/>
      <c r="AM545" s="456"/>
      <c r="AN545" s="457"/>
      <c r="AO545" s="455"/>
      <c r="AP545" s="456"/>
      <c r="AQ545" s="456"/>
      <c r="AR545" s="456"/>
      <c r="AS545" s="456"/>
      <c r="AT545" s="456"/>
      <c r="AU545" s="456"/>
      <c r="AV545" s="456"/>
      <c r="AW545" s="456"/>
      <c r="AX545" s="456"/>
      <c r="AY545" s="456"/>
      <c r="AZ545" s="456"/>
      <c r="BA545" s="456"/>
      <c r="BB545" s="456"/>
      <c r="BC545" s="456"/>
      <c r="BD545" s="456"/>
      <c r="BE545" s="456"/>
      <c r="BF545" s="456"/>
      <c r="BG545" s="457"/>
      <c r="BH545" s="458"/>
      <c r="BI545" s="459"/>
      <c r="BJ545" s="459"/>
      <c r="BK545" s="459"/>
      <c r="BL545" s="459"/>
      <c r="BM545" s="460"/>
      <c r="BN545" s="216"/>
      <c r="BO545" s="216"/>
      <c r="BP545" s="1"/>
      <c r="BQ545" s="120">
        <f>IF($F$3="","",IF(N545=$F$3,COUNTIF(BQ$23:BQ544,"&gt;0")+1,0))</f>
        <v>0</v>
      </c>
      <c r="BR545" s="1"/>
      <c r="BS545" s="20" t="str">
        <f>IF($N545="","",IF(VLOOKUP(VLOOKUP($N545,IMPOSTAZIONI!$E$6:$I$13,5,FALSE),IMPOSTAZIONI!$B$25:$N$32,3,FALSE)=0,"",VLOOKUP(VLOOKUP($N545,IMPOSTAZIONI!$E$6:$I$13,5,FALSE),IMPOSTAZIONI!$B$25:$N$32,3,FALSE)))</f>
        <v/>
      </c>
      <c r="BT545" s="20" t="str">
        <f>IF($N545="","",IF(VLOOKUP(VLOOKUP($N545,IMPOSTAZIONI!$E$6:$I$13,5,FALSE),IMPOSTAZIONI!$B$25:$N$32,6,FALSE)=0,"",VLOOKUP(VLOOKUP($N545,IMPOSTAZIONI!$E$6:$I$13,5,FALSE),IMPOSTAZIONI!$B$25:$N$32,6,FALSE)))</f>
        <v/>
      </c>
      <c r="BU545" s="20" t="str">
        <f>IF($N545="","",IF(VLOOKUP(VLOOKUP($N545,IMPOSTAZIONI!$E$6:$I$13,5,FALSE),IMPOSTAZIONI!$B$25:$N$32,9,FALSE)=0,"",VLOOKUP(VLOOKUP($N545,IMPOSTAZIONI!$E$6:$I$13,5,FALSE),IMPOSTAZIONI!$B$25:$N$32,9,FALSE)))</f>
        <v/>
      </c>
      <c r="BV545" s="20" t="str">
        <f>IF($N545="","",IF(VLOOKUP(VLOOKUP($N545,IMPOSTAZIONI!$E$6:$I$13,5,FALSE),IMPOSTAZIONI!$B$25:$N$32,12,FALSE)=0,"",VLOOKUP(VLOOKUP($N545,IMPOSTAZIONI!$E$6:$I$13,5,FALSE),IMPOSTAZIONI!$B$25:$N$32,12,FALSE)))</f>
        <v/>
      </c>
      <c r="BW545" s="221" t="str">
        <f t="shared" si="169"/>
        <v/>
      </c>
      <c r="BX545" s="221" t="str">
        <f t="shared" si="176"/>
        <v/>
      </c>
      <c r="BY545" s="221">
        <f t="shared" si="177"/>
        <v>0</v>
      </c>
      <c r="BZ545" s="231">
        <f t="shared" si="178"/>
        <v>0</v>
      </c>
      <c r="CA545" s="246">
        <f t="shared" si="179"/>
        <v>0</v>
      </c>
      <c r="CB545" s="246">
        <f t="shared" si="170"/>
        <v>0</v>
      </c>
      <c r="CC545" s="246" t="str">
        <f t="shared" si="171"/>
        <v/>
      </c>
      <c r="CD545" s="246">
        <f t="shared" si="180"/>
        <v>5</v>
      </c>
      <c r="CE545" s="246">
        <f t="shared" si="172"/>
        <v>0</v>
      </c>
      <c r="CF545" s="276">
        <f t="shared" si="181"/>
        <v>0</v>
      </c>
      <c r="CG545" s="277">
        <f t="shared" si="181"/>
        <v>0</v>
      </c>
      <c r="CH545" s="277">
        <f t="shared" si="181"/>
        <v>0</v>
      </c>
      <c r="CI545" s="278">
        <f t="shared" si="181"/>
        <v>0</v>
      </c>
      <c r="CJ545" s="280">
        <f t="shared" si="174"/>
        <v>0</v>
      </c>
      <c r="CK545" s="232">
        <f t="shared" si="175"/>
        <v>0</v>
      </c>
      <c r="CL545" s="1"/>
    </row>
    <row r="546" spans="1:90" ht="18" customHeight="1">
      <c r="A546" s="1"/>
      <c r="B546" s="1"/>
      <c r="C546" s="216"/>
      <c r="D546" s="287" t="str">
        <f t="shared" si="167"/>
        <v/>
      </c>
      <c r="E546" s="449" t="str">
        <f t="shared" si="168"/>
        <v/>
      </c>
      <c r="F546" s="450"/>
      <c r="G546" s="451"/>
      <c r="H546" s="452"/>
      <c r="I546" s="453"/>
      <c r="J546" s="453"/>
      <c r="K546" s="453"/>
      <c r="L546" s="453"/>
      <c r="M546" s="454"/>
      <c r="N546" s="455"/>
      <c r="O546" s="456"/>
      <c r="P546" s="456"/>
      <c r="Q546" s="456"/>
      <c r="R546" s="456"/>
      <c r="S546" s="456"/>
      <c r="T546" s="456"/>
      <c r="U546" s="456"/>
      <c r="V546" s="456"/>
      <c r="W546" s="456"/>
      <c r="X546" s="456"/>
      <c r="Y546" s="456"/>
      <c r="Z546" s="456"/>
      <c r="AA546" s="456"/>
      <c r="AB546" s="456"/>
      <c r="AC546" s="456"/>
      <c r="AD546" s="456"/>
      <c r="AE546" s="457"/>
      <c r="AF546" s="455"/>
      <c r="AG546" s="456"/>
      <c r="AH546" s="456"/>
      <c r="AI546" s="456"/>
      <c r="AJ546" s="456"/>
      <c r="AK546" s="456"/>
      <c r="AL546" s="456"/>
      <c r="AM546" s="456"/>
      <c r="AN546" s="457"/>
      <c r="AO546" s="455"/>
      <c r="AP546" s="456"/>
      <c r="AQ546" s="456"/>
      <c r="AR546" s="456"/>
      <c r="AS546" s="456"/>
      <c r="AT546" s="456"/>
      <c r="AU546" s="456"/>
      <c r="AV546" s="456"/>
      <c r="AW546" s="456"/>
      <c r="AX546" s="456"/>
      <c r="AY546" s="456"/>
      <c r="AZ546" s="456"/>
      <c r="BA546" s="456"/>
      <c r="BB546" s="456"/>
      <c r="BC546" s="456"/>
      <c r="BD546" s="456"/>
      <c r="BE546" s="456"/>
      <c r="BF546" s="456"/>
      <c r="BG546" s="457"/>
      <c r="BH546" s="458"/>
      <c r="BI546" s="459"/>
      <c r="BJ546" s="459"/>
      <c r="BK546" s="459"/>
      <c r="BL546" s="459"/>
      <c r="BM546" s="460"/>
      <c r="BN546" s="216"/>
      <c r="BO546" s="216"/>
      <c r="BP546" s="1"/>
      <c r="BQ546" s="120">
        <f>IF($F$3="","",IF(N546=$F$3,COUNTIF(BQ$23:BQ545,"&gt;0")+1,0))</f>
        <v>0</v>
      </c>
      <c r="BR546" s="1"/>
      <c r="BS546" s="20" t="str">
        <f>IF($N546="","",IF(VLOOKUP(VLOOKUP($N546,IMPOSTAZIONI!$E$6:$I$13,5,FALSE),IMPOSTAZIONI!$B$25:$N$32,3,FALSE)=0,"",VLOOKUP(VLOOKUP($N546,IMPOSTAZIONI!$E$6:$I$13,5,FALSE),IMPOSTAZIONI!$B$25:$N$32,3,FALSE)))</f>
        <v/>
      </c>
      <c r="BT546" s="20" t="str">
        <f>IF($N546="","",IF(VLOOKUP(VLOOKUP($N546,IMPOSTAZIONI!$E$6:$I$13,5,FALSE),IMPOSTAZIONI!$B$25:$N$32,6,FALSE)=0,"",VLOOKUP(VLOOKUP($N546,IMPOSTAZIONI!$E$6:$I$13,5,FALSE),IMPOSTAZIONI!$B$25:$N$32,6,FALSE)))</f>
        <v/>
      </c>
      <c r="BU546" s="20" t="str">
        <f>IF($N546="","",IF(VLOOKUP(VLOOKUP($N546,IMPOSTAZIONI!$E$6:$I$13,5,FALSE),IMPOSTAZIONI!$B$25:$N$32,9,FALSE)=0,"",VLOOKUP(VLOOKUP($N546,IMPOSTAZIONI!$E$6:$I$13,5,FALSE),IMPOSTAZIONI!$B$25:$N$32,9,FALSE)))</f>
        <v/>
      </c>
      <c r="BV546" s="20" t="str">
        <f>IF($N546="","",IF(VLOOKUP(VLOOKUP($N546,IMPOSTAZIONI!$E$6:$I$13,5,FALSE),IMPOSTAZIONI!$B$25:$N$32,12,FALSE)=0,"",VLOOKUP(VLOOKUP($N546,IMPOSTAZIONI!$E$6:$I$13,5,FALSE),IMPOSTAZIONI!$B$25:$N$32,12,FALSE)))</f>
        <v/>
      </c>
      <c r="BW546" s="221" t="str">
        <f t="shared" si="169"/>
        <v/>
      </c>
      <c r="BX546" s="221" t="str">
        <f t="shared" si="176"/>
        <v/>
      </c>
      <c r="BY546" s="221">
        <f t="shared" si="177"/>
        <v>0</v>
      </c>
      <c r="BZ546" s="231">
        <f t="shared" si="178"/>
        <v>0</v>
      </c>
      <c r="CA546" s="246">
        <f t="shared" si="179"/>
        <v>0</v>
      </c>
      <c r="CB546" s="246">
        <f t="shared" si="170"/>
        <v>0</v>
      </c>
      <c r="CC546" s="246" t="str">
        <f t="shared" si="171"/>
        <v/>
      </c>
      <c r="CD546" s="246">
        <f t="shared" si="180"/>
        <v>5</v>
      </c>
      <c r="CE546" s="246">
        <f t="shared" si="172"/>
        <v>0</v>
      </c>
      <c r="CF546" s="276">
        <f t="shared" si="181"/>
        <v>0</v>
      </c>
      <c r="CG546" s="277">
        <f t="shared" si="181"/>
        <v>0</v>
      </c>
      <c r="CH546" s="277">
        <f t="shared" si="181"/>
        <v>0</v>
      </c>
      <c r="CI546" s="278">
        <f t="shared" si="181"/>
        <v>0</v>
      </c>
      <c r="CJ546" s="280">
        <f t="shared" si="174"/>
        <v>0</v>
      </c>
      <c r="CK546" s="232">
        <f t="shared" si="175"/>
        <v>0</v>
      </c>
      <c r="CL546" s="1"/>
    </row>
    <row r="547" spans="1:90" ht="18" customHeight="1">
      <c r="A547" s="1"/>
      <c r="B547" s="1"/>
      <c r="C547" s="216"/>
      <c r="D547" s="287" t="str">
        <f t="shared" si="167"/>
        <v/>
      </c>
      <c r="E547" s="449" t="str">
        <f t="shared" si="168"/>
        <v/>
      </c>
      <c r="F547" s="450"/>
      <c r="G547" s="451"/>
      <c r="H547" s="452"/>
      <c r="I547" s="453"/>
      <c r="J547" s="453"/>
      <c r="K547" s="453"/>
      <c r="L547" s="453"/>
      <c r="M547" s="454"/>
      <c r="N547" s="455"/>
      <c r="O547" s="456"/>
      <c r="P547" s="456"/>
      <c r="Q547" s="456"/>
      <c r="R547" s="456"/>
      <c r="S547" s="456"/>
      <c r="T547" s="456"/>
      <c r="U547" s="456"/>
      <c r="V547" s="456"/>
      <c r="W547" s="456"/>
      <c r="X547" s="456"/>
      <c r="Y547" s="456"/>
      <c r="Z547" s="456"/>
      <c r="AA547" s="456"/>
      <c r="AB547" s="456"/>
      <c r="AC547" s="456"/>
      <c r="AD547" s="456"/>
      <c r="AE547" s="457"/>
      <c r="AF547" s="455"/>
      <c r="AG547" s="456"/>
      <c r="AH547" s="456"/>
      <c r="AI547" s="456"/>
      <c r="AJ547" s="456"/>
      <c r="AK547" s="456"/>
      <c r="AL547" s="456"/>
      <c r="AM547" s="456"/>
      <c r="AN547" s="457"/>
      <c r="AO547" s="455"/>
      <c r="AP547" s="456"/>
      <c r="AQ547" s="456"/>
      <c r="AR547" s="456"/>
      <c r="AS547" s="456"/>
      <c r="AT547" s="456"/>
      <c r="AU547" s="456"/>
      <c r="AV547" s="456"/>
      <c r="AW547" s="456"/>
      <c r="AX547" s="456"/>
      <c r="AY547" s="456"/>
      <c r="AZ547" s="456"/>
      <c r="BA547" s="456"/>
      <c r="BB547" s="456"/>
      <c r="BC547" s="456"/>
      <c r="BD547" s="456"/>
      <c r="BE547" s="456"/>
      <c r="BF547" s="456"/>
      <c r="BG547" s="457"/>
      <c r="BH547" s="458"/>
      <c r="BI547" s="459"/>
      <c r="BJ547" s="459"/>
      <c r="BK547" s="459"/>
      <c r="BL547" s="459"/>
      <c r="BM547" s="460"/>
      <c r="BN547" s="216"/>
      <c r="BO547" s="216"/>
      <c r="BP547" s="1"/>
      <c r="BQ547" s="120">
        <f>IF($F$3="","",IF(N547=$F$3,COUNTIF(BQ$23:BQ546,"&gt;0")+1,0))</f>
        <v>0</v>
      </c>
      <c r="BR547" s="1"/>
      <c r="BS547" s="20" t="str">
        <f>IF($N547="","",IF(VLOOKUP(VLOOKUP($N547,IMPOSTAZIONI!$E$6:$I$13,5,FALSE),IMPOSTAZIONI!$B$25:$N$32,3,FALSE)=0,"",VLOOKUP(VLOOKUP($N547,IMPOSTAZIONI!$E$6:$I$13,5,FALSE),IMPOSTAZIONI!$B$25:$N$32,3,FALSE)))</f>
        <v/>
      </c>
      <c r="BT547" s="20" t="str">
        <f>IF($N547="","",IF(VLOOKUP(VLOOKUP($N547,IMPOSTAZIONI!$E$6:$I$13,5,FALSE),IMPOSTAZIONI!$B$25:$N$32,6,FALSE)=0,"",VLOOKUP(VLOOKUP($N547,IMPOSTAZIONI!$E$6:$I$13,5,FALSE),IMPOSTAZIONI!$B$25:$N$32,6,FALSE)))</f>
        <v/>
      </c>
      <c r="BU547" s="20" t="str">
        <f>IF($N547="","",IF(VLOOKUP(VLOOKUP($N547,IMPOSTAZIONI!$E$6:$I$13,5,FALSE),IMPOSTAZIONI!$B$25:$N$32,9,FALSE)=0,"",VLOOKUP(VLOOKUP($N547,IMPOSTAZIONI!$E$6:$I$13,5,FALSE),IMPOSTAZIONI!$B$25:$N$32,9,FALSE)))</f>
        <v/>
      </c>
      <c r="BV547" s="20" t="str">
        <f>IF($N547="","",IF(VLOOKUP(VLOOKUP($N547,IMPOSTAZIONI!$E$6:$I$13,5,FALSE),IMPOSTAZIONI!$B$25:$N$32,12,FALSE)=0,"",VLOOKUP(VLOOKUP($N547,IMPOSTAZIONI!$E$6:$I$13,5,FALSE),IMPOSTAZIONI!$B$25:$N$32,12,FALSE)))</f>
        <v/>
      </c>
      <c r="BW547" s="221" t="str">
        <f t="shared" si="169"/>
        <v/>
      </c>
      <c r="BX547" s="221" t="str">
        <f t="shared" si="176"/>
        <v/>
      </c>
      <c r="BY547" s="221">
        <f t="shared" si="177"/>
        <v>0</v>
      </c>
      <c r="BZ547" s="231">
        <f t="shared" si="178"/>
        <v>0</v>
      </c>
      <c r="CA547" s="246">
        <f t="shared" si="179"/>
        <v>0</v>
      </c>
      <c r="CB547" s="246">
        <f t="shared" si="170"/>
        <v>0</v>
      </c>
      <c r="CC547" s="246" t="str">
        <f t="shared" si="171"/>
        <v/>
      </c>
      <c r="CD547" s="246">
        <f t="shared" si="180"/>
        <v>5</v>
      </c>
      <c r="CE547" s="246">
        <f t="shared" si="172"/>
        <v>0</v>
      </c>
      <c r="CF547" s="276">
        <f t="shared" si="181"/>
        <v>0</v>
      </c>
      <c r="CG547" s="277">
        <f t="shared" si="181"/>
        <v>0</v>
      </c>
      <c r="CH547" s="277">
        <f t="shared" si="181"/>
        <v>0</v>
      </c>
      <c r="CI547" s="278">
        <f t="shared" si="181"/>
        <v>0</v>
      </c>
      <c r="CJ547" s="280">
        <f t="shared" si="174"/>
        <v>0</v>
      </c>
      <c r="CK547" s="232">
        <f t="shared" si="175"/>
        <v>0</v>
      </c>
      <c r="CL547" s="1"/>
    </row>
    <row r="548" spans="1:90" ht="18" customHeight="1">
      <c r="A548" s="1"/>
      <c r="B548" s="1"/>
      <c r="C548" s="216"/>
      <c r="D548" s="287" t="str">
        <f t="shared" si="167"/>
        <v/>
      </c>
      <c r="E548" s="449" t="str">
        <f t="shared" si="168"/>
        <v/>
      </c>
      <c r="F548" s="450"/>
      <c r="G548" s="451"/>
      <c r="H548" s="452"/>
      <c r="I548" s="453"/>
      <c r="J548" s="453"/>
      <c r="K548" s="453"/>
      <c r="L548" s="453"/>
      <c r="M548" s="454"/>
      <c r="N548" s="455"/>
      <c r="O548" s="456"/>
      <c r="P548" s="456"/>
      <c r="Q548" s="456"/>
      <c r="R548" s="456"/>
      <c r="S548" s="456"/>
      <c r="T548" s="456"/>
      <c r="U548" s="456"/>
      <c r="V548" s="456"/>
      <c r="W548" s="456"/>
      <c r="X548" s="456"/>
      <c r="Y548" s="456"/>
      <c r="Z548" s="456"/>
      <c r="AA548" s="456"/>
      <c r="AB548" s="456"/>
      <c r="AC548" s="456"/>
      <c r="AD548" s="456"/>
      <c r="AE548" s="457"/>
      <c r="AF548" s="455"/>
      <c r="AG548" s="456"/>
      <c r="AH548" s="456"/>
      <c r="AI548" s="456"/>
      <c r="AJ548" s="456"/>
      <c r="AK548" s="456"/>
      <c r="AL548" s="456"/>
      <c r="AM548" s="456"/>
      <c r="AN548" s="457"/>
      <c r="AO548" s="455"/>
      <c r="AP548" s="456"/>
      <c r="AQ548" s="456"/>
      <c r="AR548" s="456"/>
      <c r="AS548" s="456"/>
      <c r="AT548" s="456"/>
      <c r="AU548" s="456"/>
      <c r="AV548" s="456"/>
      <c r="AW548" s="456"/>
      <c r="AX548" s="456"/>
      <c r="AY548" s="456"/>
      <c r="AZ548" s="456"/>
      <c r="BA548" s="456"/>
      <c r="BB548" s="456"/>
      <c r="BC548" s="456"/>
      <c r="BD548" s="456"/>
      <c r="BE548" s="456"/>
      <c r="BF548" s="456"/>
      <c r="BG548" s="457"/>
      <c r="BH548" s="458"/>
      <c r="BI548" s="459"/>
      <c r="BJ548" s="459"/>
      <c r="BK548" s="459"/>
      <c r="BL548" s="459"/>
      <c r="BM548" s="460"/>
      <c r="BN548" s="216"/>
      <c r="BO548" s="216"/>
      <c r="BP548" s="1"/>
      <c r="BQ548" s="120">
        <f>IF($F$3="","",IF(N548=$F$3,COUNTIF(BQ$23:BQ547,"&gt;0")+1,0))</f>
        <v>0</v>
      </c>
      <c r="BR548" s="1"/>
      <c r="BS548" s="20" t="str">
        <f>IF($N548="","",IF(VLOOKUP(VLOOKUP($N548,IMPOSTAZIONI!$E$6:$I$13,5,FALSE),IMPOSTAZIONI!$B$25:$N$32,3,FALSE)=0,"",VLOOKUP(VLOOKUP($N548,IMPOSTAZIONI!$E$6:$I$13,5,FALSE),IMPOSTAZIONI!$B$25:$N$32,3,FALSE)))</f>
        <v/>
      </c>
      <c r="BT548" s="20" t="str">
        <f>IF($N548="","",IF(VLOOKUP(VLOOKUP($N548,IMPOSTAZIONI!$E$6:$I$13,5,FALSE),IMPOSTAZIONI!$B$25:$N$32,6,FALSE)=0,"",VLOOKUP(VLOOKUP($N548,IMPOSTAZIONI!$E$6:$I$13,5,FALSE),IMPOSTAZIONI!$B$25:$N$32,6,FALSE)))</f>
        <v/>
      </c>
      <c r="BU548" s="20" t="str">
        <f>IF($N548="","",IF(VLOOKUP(VLOOKUP($N548,IMPOSTAZIONI!$E$6:$I$13,5,FALSE),IMPOSTAZIONI!$B$25:$N$32,9,FALSE)=0,"",VLOOKUP(VLOOKUP($N548,IMPOSTAZIONI!$E$6:$I$13,5,FALSE),IMPOSTAZIONI!$B$25:$N$32,9,FALSE)))</f>
        <v/>
      </c>
      <c r="BV548" s="20" t="str">
        <f>IF($N548="","",IF(VLOOKUP(VLOOKUP($N548,IMPOSTAZIONI!$E$6:$I$13,5,FALSE),IMPOSTAZIONI!$B$25:$N$32,12,FALSE)=0,"",VLOOKUP(VLOOKUP($N548,IMPOSTAZIONI!$E$6:$I$13,5,FALSE),IMPOSTAZIONI!$B$25:$N$32,12,FALSE)))</f>
        <v/>
      </c>
      <c r="BW548" s="221" t="str">
        <f t="shared" si="169"/>
        <v/>
      </c>
      <c r="BX548" s="221" t="str">
        <f t="shared" si="176"/>
        <v/>
      </c>
      <c r="BY548" s="221">
        <f t="shared" si="177"/>
        <v>0</v>
      </c>
      <c r="BZ548" s="231">
        <f t="shared" si="178"/>
        <v>0</v>
      </c>
      <c r="CA548" s="246">
        <f t="shared" si="179"/>
        <v>0</v>
      </c>
      <c r="CB548" s="246">
        <f t="shared" si="170"/>
        <v>0</v>
      </c>
      <c r="CC548" s="246" t="str">
        <f t="shared" si="171"/>
        <v/>
      </c>
      <c r="CD548" s="246">
        <f t="shared" si="180"/>
        <v>5</v>
      </c>
      <c r="CE548" s="246">
        <f t="shared" si="172"/>
        <v>0</v>
      </c>
      <c r="CF548" s="276">
        <f t="shared" si="181"/>
        <v>0</v>
      </c>
      <c r="CG548" s="277">
        <f t="shared" si="181"/>
        <v>0</v>
      </c>
      <c r="CH548" s="277">
        <f t="shared" si="181"/>
        <v>0</v>
      </c>
      <c r="CI548" s="278">
        <f t="shared" si="181"/>
        <v>0</v>
      </c>
      <c r="CJ548" s="280">
        <f t="shared" si="174"/>
        <v>0</v>
      </c>
      <c r="CK548" s="232">
        <f t="shared" si="175"/>
        <v>0</v>
      </c>
      <c r="CL548" s="1"/>
    </row>
    <row r="549" spans="1:90" ht="18" customHeight="1">
      <c r="A549" s="1"/>
      <c r="B549" s="1"/>
      <c r="C549" s="216"/>
      <c r="D549" s="287" t="str">
        <f t="shared" si="167"/>
        <v/>
      </c>
      <c r="E549" s="449" t="str">
        <f t="shared" si="168"/>
        <v/>
      </c>
      <c r="F549" s="450"/>
      <c r="G549" s="451"/>
      <c r="H549" s="452"/>
      <c r="I549" s="453"/>
      <c r="J549" s="453"/>
      <c r="K549" s="453"/>
      <c r="L549" s="453"/>
      <c r="M549" s="454"/>
      <c r="N549" s="455"/>
      <c r="O549" s="456"/>
      <c r="P549" s="456"/>
      <c r="Q549" s="456"/>
      <c r="R549" s="456"/>
      <c r="S549" s="456"/>
      <c r="T549" s="456"/>
      <c r="U549" s="456"/>
      <c r="V549" s="456"/>
      <c r="W549" s="456"/>
      <c r="X549" s="456"/>
      <c r="Y549" s="456"/>
      <c r="Z549" s="456"/>
      <c r="AA549" s="456"/>
      <c r="AB549" s="456"/>
      <c r="AC549" s="456"/>
      <c r="AD549" s="456"/>
      <c r="AE549" s="457"/>
      <c r="AF549" s="455"/>
      <c r="AG549" s="456"/>
      <c r="AH549" s="456"/>
      <c r="AI549" s="456"/>
      <c r="AJ549" s="456"/>
      <c r="AK549" s="456"/>
      <c r="AL549" s="456"/>
      <c r="AM549" s="456"/>
      <c r="AN549" s="457"/>
      <c r="AO549" s="455"/>
      <c r="AP549" s="456"/>
      <c r="AQ549" s="456"/>
      <c r="AR549" s="456"/>
      <c r="AS549" s="456"/>
      <c r="AT549" s="456"/>
      <c r="AU549" s="456"/>
      <c r="AV549" s="456"/>
      <c r="AW549" s="456"/>
      <c r="AX549" s="456"/>
      <c r="AY549" s="456"/>
      <c r="AZ549" s="456"/>
      <c r="BA549" s="456"/>
      <c r="BB549" s="456"/>
      <c r="BC549" s="456"/>
      <c r="BD549" s="456"/>
      <c r="BE549" s="456"/>
      <c r="BF549" s="456"/>
      <c r="BG549" s="457"/>
      <c r="BH549" s="458"/>
      <c r="BI549" s="459"/>
      <c r="BJ549" s="459"/>
      <c r="BK549" s="459"/>
      <c r="BL549" s="459"/>
      <c r="BM549" s="460"/>
      <c r="BN549" s="216"/>
      <c r="BO549" s="216"/>
      <c r="BP549" s="1"/>
      <c r="BQ549" s="120">
        <f>IF($F$3="","",IF(N549=$F$3,COUNTIF(BQ$23:BQ548,"&gt;0")+1,0))</f>
        <v>0</v>
      </c>
      <c r="BR549" s="1"/>
      <c r="BS549" s="20" t="str">
        <f>IF($N549="","",IF(VLOOKUP(VLOOKUP($N549,IMPOSTAZIONI!$E$6:$I$13,5,FALSE),IMPOSTAZIONI!$B$25:$N$32,3,FALSE)=0,"",VLOOKUP(VLOOKUP($N549,IMPOSTAZIONI!$E$6:$I$13,5,FALSE),IMPOSTAZIONI!$B$25:$N$32,3,FALSE)))</f>
        <v/>
      </c>
      <c r="BT549" s="20" t="str">
        <f>IF($N549="","",IF(VLOOKUP(VLOOKUP($N549,IMPOSTAZIONI!$E$6:$I$13,5,FALSE),IMPOSTAZIONI!$B$25:$N$32,6,FALSE)=0,"",VLOOKUP(VLOOKUP($N549,IMPOSTAZIONI!$E$6:$I$13,5,FALSE),IMPOSTAZIONI!$B$25:$N$32,6,FALSE)))</f>
        <v/>
      </c>
      <c r="BU549" s="20" t="str">
        <f>IF($N549="","",IF(VLOOKUP(VLOOKUP($N549,IMPOSTAZIONI!$E$6:$I$13,5,FALSE),IMPOSTAZIONI!$B$25:$N$32,9,FALSE)=0,"",VLOOKUP(VLOOKUP($N549,IMPOSTAZIONI!$E$6:$I$13,5,FALSE),IMPOSTAZIONI!$B$25:$N$32,9,FALSE)))</f>
        <v/>
      </c>
      <c r="BV549" s="20" t="str">
        <f>IF($N549="","",IF(VLOOKUP(VLOOKUP($N549,IMPOSTAZIONI!$E$6:$I$13,5,FALSE),IMPOSTAZIONI!$B$25:$N$32,12,FALSE)=0,"",VLOOKUP(VLOOKUP($N549,IMPOSTAZIONI!$E$6:$I$13,5,FALSE),IMPOSTAZIONI!$B$25:$N$32,12,FALSE)))</f>
        <v/>
      </c>
      <c r="BW549" s="221" t="str">
        <f t="shared" si="169"/>
        <v/>
      </c>
      <c r="BX549" s="221" t="str">
        <f t="shared" si="176"/>
        <v/>
      </c>
      <c r="BY549" s="221">
        <f t="shared" si="177"/>
        <v>0</v>
      </c>
      <c r="BZ549" s="231">
        <f t="shared" si="178"/>
        <v>0</v>
      </c>
      <c r="CA549" s="246">
        <f t="shared" si="179"/>
        <v>0</v>
      </c>
      <c r="CB549" s="246">
        <f t="shared" si="170"/>
        <v>0</v>
      </c>
      <c r="CC549" s="246" t="str">
        <f t="shared" si="171"/>
        <v/>
      </c>
      <c r="CD549" s="246">
        <f t="shared" si="180"/>
        <v>5</v>
      </c>
      <c r="CE549" s="246">
        <f t="shared" si="172"/>
        <v>0</v>
      </c>
      <c r="CF549" s="276">
        <f t="shared" si="181"/>
        <v>0</v>
      </c>
      <c r="CG549" s="277">
        <f t="shared" si="181"/>
        <v>0</v>
      </c>
      <c r="CH549" s="277">
        <f t="shared" si="181"/>
        <v>0</v>
      </c>
      <c r="CI549" s="278">
        <f t="shared" si="181"/>
        <v>0</v>
      </c>
      <c r="CJ549" s="280">
        <f t="shared" si="174"/>
        <v>0</v>
      </c>
      <c r="CK549" s="232">
        <f t="shared" si="175"/>
        <v>0</v>
      </c>
      <c r="CL549" s="1"/>
    </row>
    <row r="550" spans="1:90" ht="18" customHeight="1">
      <c r="A550" s="1"/>
      <c r="B550" s="1"/>
      <c r="C550" s="216"/>
      <c r="D550" s="287" t="str">
        <f t="shared" si="167"/>
        <v/>
      </c>
      <c r="E550" s="449" t="str">
        <f t="shared" si="168"/>
        <v/>
      </c>
      <c r="F550" s="450"/>
      <c r="G550" s="451"/>
      <c r="H550" s="452"/>
      <c r="I550" s="453"/>
      <c r="J550" s="453"/>
      <c r="K550" s="453"/>
      <c r="L550" s="453"/>
      <c r="M550" s="454"/>
      <c r="N550" s="455"/>
      <c r="O550" s="456"/>
      <c r="P550" s="456"/>
      <c r="Q550" s="456"/>
      <c r="R550" s="456"/>
      <c r="S550" s="456"/>
      <c r="T550" s="456"/>
      <c r="U550" s="456"/>
      <c r="V550" s="456"/>
      <c r="W550" s="456"/>
      <c r="X550" s="456"/>
      <c r="Y550" s="456"/>
      <c r="Z550" s="456"/>
      <c r="AA550" s="456"/>
      <c r="AB550" s="456"/>
      <c r="AC550" s="456"/>
      <c r="AD550" s="456"/>
      <c r="AE550" s="457"/>
      <c r="AF550" s="455"/>
      <c r="AG550" s="456"/>
      <c r="AH550" s="456"/>
      <c r="AI550" s="456"/>
      <c r="AJ550" s="456"/>
      <c r="AK550" s="456"/>
      <c r="AL550" s="456"/>
      <c r="AM550" s="456"/>
      <c r="AN550" s="457"/>
      <c r="AO550" s="455"/>
      <c r="AP550" s="456"/>
      <c r="AQ550" s="456"/>
      <c r="AR550" s="456"/>
      <c r="AS550" s="456"/>
      <c r="AT550" s="456"/>
      <c r="AU550" s="456"/>
      <c r="AV550" s="456"/>
      <c r="AW550" s="456"/>
      <c r="AX550" s="456"/>
      <c r="AY550" s="456"/>
      <c r="AZ550" s="456"/>
      <c r="BA550" s="456"/>
      <c r="BB550" s="456"/>
      <c r="BC550" s="456"/>
      <c r="BD550" s="456"/>
      <c r="BE550" s="456"/>
      <c r="BF550" s="456"/>
      <c r="BG550" s="457"/>
      <c r="BH550" s="458"/>
      <c r="BI550" s="459"/>
      <c r="BJ550" s="459"/>
      <c r="BK550" s="459"/>
      <c r="BL550" s="459"/>
      <c r="BM550" s="460"/>
      <c r="BN550" s="216"/>
      <c r="BO550" s="216"/>
      <c r="BP550" s="1"/>
      <c r="BQ550" s="120">
        <f>IF($F$3="","",IF(N550=$F$3,COUNTIF(BQ$23:BQ549,"&gt;0")+1,0))</f>
        <v>0</v>
      </c>
      <c r="BR550" s="1"/>
      <c r="BS550" s="20" t="str">
        <f>IF($N550="","",IF(VLOOKUP(VLOOKUP($N550,IMPOSTAZIONI!$E$6:$I$13,5,FALSE),IMPOSTAZIONI!$B$25:$N$32,3,FALSE)=0,"",VLOOKUP(VLOOKUP($N550,IMPOSTAZIONI!$E$6:$I$13,5,FALSE),IMPOSTAZIONI!$B$25:$N$32,3,FALSE)))</f>
        <v/>
      </c>
      <c r="BT550" s="20" t="str">
        <f>IF($N550="","",IF(VLOOKUP(VLOOKUP($N550,IMPOSTAZIONI!$E$6:$I$13,5,FALSE),IMPOSTAZIONI!$B$25:$N$32,6,FALSE)=0,"",VLOOKUP(VLOOKUP($N550,IMPOSTAZIONI!$E$6:$I$13,5,FALSE),IMPOSTAZIONI!$B$25:$N$32,6,FALSE)))</f>
        <v/>
      </c>
      <c r="BU550" s="20" t="str">
        <f>IF($N550="","",IF(VLOOKUP(VLOOKUP($N550,IMPOSTAZIONI!$E$6:$I$13,5,FALSE),IMPOSTAZIONI!$B$25:$N$32,9,FALSE)=0,"",VLOOKUP(VLOOKUP($N550,IMPOSTAZIONI!$E$6:$I$13,5,FALSE),IMPOSTAZIONI!$B$25:$N$32,9,FALSE)))</f>
        <v/>
      </c>
      <c r="BV550" s="20" t="str">
        <f>IF($N550="","",IF(VLOOKUP(VLOOKUP($N550,IMPOSTAZIONI!$E$6:$I$13,5,FALSE),IMPOSTAZIONI!$B$25:$N$32,12,FALSE)=0,"",VLOOKUP(VLOOKUP($N550,IMPOSTAZIONI!$E$6:$I$13,5,FALSE),IMPOSTAZIONI!$B$25:$N$32,12,FALSE)))</f>
        <v/>
      </c>
      <c r="BW550" s="221" t="str">
        <f t="shared" si="169"/>
        <v/>
      </c>
      <c r="BX550" s="221" t="str">
        <f t="shared" si="176"/>
        <v/>
      </c>
      <c r="BY550" s="221">
        <f t="shared" si="177"/>
        <v>0</v>
      </c>
      <c r="BZ550" s="231">
        <f t="shared" si="178"/>
        <v>0</v>
      </c>
      <c r="CA550" s="246">
        <f t="shared" si="179"/>
        <v>0</v>
      </c>
      <c r="CB550" s="246">
        <f t="shared" si="170"/>
        <v>0</v>
      </c>
      <c r="CC550" s="246" t="str">
        <f t="shared" si="171"/>
        <v/>
      </c>
      <c r="CD550" s="246">
        <f t="shared" si="180"/>
        <v>5</v>
      </c>
      <c r="CE550" s="246">
        <f t="shared" si="172"/>
        <v>0</v>
      </c>
      <c r="CF550" s="276">
        <f t="shared" si="181"/>
        <v>0</v>
      </c>
      <c r="CG550" s="277">
        <f t="shared" si="181"/>
        <v>0</v>
      </c>
      <c r="CH550" s="277">
        <f t="shared" si="181"/>
        <v>0</v>
      </c>
      <c r="CI550" s="278">
        <f t="shared" si="181"/>
        <v>0</v>
      </c>
      <c r="CJ550" s="280">
        <f t="shared" si="174"/>
        <v>0</v>
      </c>
      <c r="CK550" s="232">
        <f t="shared" si="175"/>
        <v>0</v>
      </c>
      <c r="CL550" s="1"/>
    </row>
    <row r="551" spans="1:90" ht="18" customHeight="1">
      <c r="A551" s="1"/>
      <c r="B551" s="1"/>
      <c r="C551" s="216"/>
      <c r="D551" s="287" t="str">
        <f t="shared" si="167"/>
        <v/>
      </c>
      <c r="E551" s="449" t="str">
        <f t="shared" si="168"/>
        <v/>
      </c>
      <c r="F551" s="450"/>
      <c r="G551" s="451"/>
      <c r="H551" s="452"/>
      <c r="I551" s="453"/>
      <c r="J551" s="453"/>
      <c r="K551" s="453"/>
      <c r="L551" s="453"/>
      <c r="M551" s="454"/>
      <c r="N551" s="455"/>
      <c r="O551" s="456"/>
      <c r="P551" s="456"/>
      <c r="Q551" s="456"/>
      <c r="R551" s="456"/>
      <c r="S551" s="456"/>
      <c r="T551" s="456"/>
      <c r="U551" s="456"/>
      <c r="V551" s="456"/>
      <c r="W551" s="456"/>
      <c r="X551" s="456"/>
      <c r="Y551" s="456"/>
      <c r="Z551" s="456"/>
      <c r="AA551" s="456"/>
      <c r="AB551" s="456"/>
      <c r="AC551" s="456"/>
      <c r="AD551" s="456"/>
      <c r="AE551" s="457"/>
      <c r="AF551" s="455"/>
      <c r="AG551" s="456"/>
      <c r="AH551" s="456"/>
      <c r="AI551" s="456"/>
      <c r="AJ551" s="456"/>
      <c r="AK551" s="456"/>
      <c r="AL551" s="456"/>
      <c r="AM551" s="456"/>
      <c r="AN551" s="457"/>
      <c r="AO551" s="455"/>
      <c r="AP551" s="456"/>
      <c r="AQ551" s="456"/>
      <c r="AR551" s="456"/>
      <c r="AS551" s="456"/>
      <c r="AT551" s="456"/>
      <c r="AU551" s="456"/>
      <c r="AV551" s="456"/>
      <c r="AW551" s="456"/>
      <c r="AX551" s="456"/>
      <c r="AY551" s="456"/>
      <c r="AZ551" s="456"/>
      <c r="BA551" s="456"/>
      <c r="BB551" s="456"/>
      <c r="BC551" s="456"/>
      <c r="BD551" s="456"/>
      <c r="BE551" s="456"/>
      <c r="BF551" s="456"/>
      <c r="BG551" s="457"/>
      <c r="BH551" s="458"/>
      <c r="BI551" s="459"/>
      <c r="BJ551" s="459"/>
      <c r="BK551" s="459"/>
      <c r="BL551" s="459"/>
      <c r="BM551" s="460"/>
      <c r="BN551" s="216"/>
      <c r="BO551" s="216"/>
      <c r="BP551" s="1"/>
      <c r="BQ551" s="120">
        <f>IF($F$3="","",IF(N551=$F$3,COUNTIF(BQ$23:BQ550,"&gt;0")+1,0))</f>
        <v>0</v>
      </c>
      <c r="BR551" s="1"/>
      <c r="BS551" s="20" t="str">
        <f>IF($N551="","",IF(VLOOKUP(VLOOKUP($N551,IMPOSTAZIONI!$E$6:$I$13,5,FALSE),IMPOSTAZIONI!$B$25:$N$32,3,FALSE)=0,"",VLOOKUP(VLOOKUP($N551,IMPOSTAZIONI!$E$6:$I$13,5,FALSE),IMPOSTAZIONI!$B$25:$N$32,3,FALSE)))</f>
        <v/>
      </c>
      <c r="BT551" s="20" t="str">
        <f>IF($N551="","",IF(VLOOKUP(VLOOKUP($N551,IMPOSTAZIONI!$E$6:$I$13,5,FALSE),IMPOSTAZIONI!$B$25:$N$32,6,FALSE)=0,"",VLOOKUP(VLOOKUP($N551,IMPOSTAZIONI!$E$6:$I$13,5,FALSE),IMPOSTAZIONI!$B$25:$N$32,6,FALSE)))</f>
        <v/>
      </c>
      <c r="BU551" s="20" t="str">
        <f>IF($N551="","",IF(VLOOKUP(VLOOKUP($N551,IMPOSTAZIONI!$E$6:$I$13,5,FALSE),IMPOSTAZIONI!$B$25:$N$32,9,FALSE)=0,"",VLOOKUP(VLOOKUP($N551,IMPOSTAZIONI!$E$6:$I$13,5,FALSE),IMPOSTAZIONI!$B$25:$N$32,9,FALSE)))</f>
        <v/>
      </c>
      <c r="BV551" s="20" t="str">
        <f>IF($N551="","",IF(VLOOKUP(VLOOKUP($N551,IMPOSTAZIONI!$E$6:$I$13,5,FALSE),IMPOSTAZIONI!$B$25:$N$32,12,FALSE)=0,"",VLOOKUP(VLOOKUP($N551,IMPOSTAZIONI!$E$6:$I$13,5,FALSE),IMPOSTAZIONI!$B$25:$N$32,12,FALSE)))</f>
        <v/>
      </c>
      <c r="BW551" s="221" t="str">
        <f t="shared" si="169"/>
        <v/>
      </c>
      <c r="BX551" s="221" t="str">
        <f t="shared" si="176"/>
        <v/>
      </c>
      <c r="BY551" s="221">
        <f t="shared" si="177"/>
        <v>0</v>
      </c>
      <c r="BZ551" s="231">
        <f t="shared" si="178"/>
        <v>0</v>
      </c>
      <c r="CA551" s="246">
        <f t="shared" si="179"/>
        <v>0</v>
      </c>
      <c r="CB551" s="246">
        <f t="shared" si="170"/>
        <v>0</v>
      </c>
      <c r="CC551" s="246" t="str">
        <f t="shared" si="171"/>
        <v/>
      </c>
      <c r="CD551" s="246">
        <f t="shared" si="180"/>
        <v>5</v>
      </c>
      <c r="CE551" s="246">
        <f t="shared" si="172"/>
        <v>0</v>
      </c>
      <c r="CF551" s="276">
        <f t="shared" si="181"/>
        <v>0</v>
      </c>
      <c r="CG551" s="277">
        <f t="shared" si="181"/>
        <v>0</v>
      </c>
      <c r="CH551" s="277">
        <f t="shared" si="181"/>
        <v>0</v>
      </c>
      <c r="CI551" s="278">
        <f t="shared" si="181"/>
        <v>0</v>
      </c>
      <c r="CJ551" s="280">
        <f t="shared" si="174"/>
        <v>0</v>
      </c>
      <c r="CK551" s="232">
        <f t="shared" si="175"/>
        <v>0</v>
      </c>
      <c r="CL551" s="1"/>
    </row>
    <row r="552" spans="1:90" ht="18" customHeight="1">
      <c r="A552" s="1"/>
      <c r="B552" s="1"/>
      <c r="C552" s="216"/>
      <c r="D552" s="287" t="str">
        <f t="shared" si="167"/>
        <v/>
      </c>
      <c r="E552" s="449" t="str">
        <f t="shared" si="168"/>
        <v/>
      </c>
      <c r="F552" s="450"/>
      <c r="G552" s="451"/>
      <c r="H552" s="452"/>
      <c r="I552" s="453"/>
      <c r="J552" s="453"/>
      <c r="K552" s="453"/>
      <c r="L552" s="453"/>
      <c r="M552" s="454"/>
      <c r="N552" s="455"/>
      <c r="O552" s="456"/>
      <c r="P552" s="456"/>
      <c r="Q552" s="456"/>
      <c r="R552" s="456"/>
      <c r="S552" s="456"/>
      <c r="T552" s="456"/>
      <c r="U552" s="456"/>
      <c r="V552" s="456"/>
      <c r="W552" s="456"/>
      <c r="X552" s="456"/>
      <c r="Y552" s="456"/>
      <c r="Z552" s="456"/>
      <c r="AA552" s="456"/>
      <c r="AB552" s="456"/>
      <c r="AC552" s="456"/>
      <c r="AD552" s="456"/>
      <c r="AE552" s="457"/>
      <c r="AF552" s="455"/>
      <c r="AG552" s="456"/>
      <c r="AH552" s="456"/>
      <c r="AI552" s="456"/>
      <c r="AJ552" s="456"/>
      <c r="AK552" s="456"/>
      <c r="AL552" s="456"/>
      <c r="AM552" s="456"/>
      <c r="AN552" s="457"/>
      <c r="AO552" s="455"/>
      <c r="AP552" s="456"/>
      <c r="AQ552" s="456"/>
      <c r="AR552" s="456"/>
      <c r="AS552" s="456"/>
      <c r="AT552" s="456"/>
      <c r="AU552" s="456"/>
      <c r="AV552" s="456"/>
      <c r="AW552" s="456"/>
      <c r="AX552" s="456"/>
      <c r="AY552" s="456"/>
      <c r="AZ552" s="456"/>
      <c r="BA552" s="456"/>
      <c r="BB552" s="456"/>
      <c r="BC552" s="456"/>
      <c r="BD552" s="456"/>
      <c r="BE552" s="456"/>
      <c r="BF552" s="456"/>
      <c r="BG552" s="457"/>
      <c r="BH552" s="458"/>
      <c r="BI552" s="459"/>
      <c r="BJ552" s="459"/>
      <c r="BK552" s="459"/>
      <c r="BL552" s="459"/>
      <c r="BM552" s="460"/>
      <c r="BN552" s="216"/>
      <c r="BO552" s="216"/>
      <c r="BP552" s="1"/>
      <c r="BQ552" s="120">
        <f>IF($F$3="","",IF(N552=$F$3,COUNTIF(BQ$23:BQ551,"&gt;0")+1,0))</f>
        <v>0</v>
      </c>
      <c r="BR552" s="1"/>
      <c r="BS552" s="20" t="str">
        <f>IF($N552="","",IF(VLOOKUP(VLOOKUP($N552,IMPOSTAZIONI!$E$6:$I$13,5,FALSE),IMPOSTAZIONI!$B$25:$N$32,3,FALSE)=0,"",VLOOKUP(VLOOKUP($N552,IMPOSTAZIONI!$E$6:$I$13,5,FALSE),IMPOSTAZIONI!$B$25:$N$32,3,FALSE)))</f>
        <v/>
      </c>
      <c r="BT552" s="20" t="str">
        <f>IF($N552="","",IF(VLOOKUP(VLOOKUP($N552,IMPOSTAZIONI!$E$6:$I$13,5,FALSE),IMPOSTAZIONI!$B$25:$N$32,6,FALSE)=0,"",VLOOKUP(VLOOKUP($N552,IMPOSTAZIONI!$E$6:$I$13,5,FALSE),IMPOSTAZIONI!$B$25:$N$32,6,FALSE)))</f>
        <v/>
      </c>
      <c r="BU552" s="20" t="str">
        <f>IF($N552="","",IF(VLOOKUP(VLOOKUP($N552,IMPOSTAZIONI!$E$6:$I$13,5,FALSE),IMPOSTAZIONI!$B$25:$N$32,9,FALSE)=0,"",VLOOKUP(VLOOKUP($N552,IMPOSTAZIONI!$E$6:$I$13,5,FALSE),IMPOSTAZIONI!$B$25:$N$32,9,FALSE)))</f>
        <v/>
      </c>
      <c r="BV552" s="20" t="str">
        <f>IF($N552="","",IF(VLOOKUP(VLOOKUP($N552,IMPOSTAZIONI!$E$6:$I$13,5,FALSE),IMPOSTAZIONI!$B$25:$N$32,12,FALSE)=0,"",VLOOKUP(VLOOKUP($N552,IMPOSTAZIONI!$E$6:$I$13,5,FALSE),IMPOSTAZIONI!$B$25:$N$32,12,FALSE)))</f>
        <v/>
      </c>
      <c r="BW552" s="221" t="str">
        <f t="shared" si="169"/>
        <v/>
      </c>
      <c r="BX552" s="221" t="str">
        <f t="shared" si="176"/>
        <v/>
      </c>
      <c r="BY552" s="221">
        <f t="shared" si="177"/>
        <v>0</v>
      </c>
      <c r="BZ552" s="231">
        <f t="shared" si="178"/>
        <v>0</v>
      </c>
      <c r="CA552" s="246">
        <f t="shared" si="179"/>
        <v>0</v>
      </c>
      <c r="CB552" s="246">
        <f t="shared" si="170"/>
        <v>0</v>
      </c>
      <c r="CC552" s="246" t="str">
        <f t="shared" si="171"/>
        <v/>
      </c>
      <c r="CD552" s="246">
        <f t="shared" si="180"/>
        <v>5</v>
      </c>
      <c r="CE552" s="246">
        <f t="shared" si="172"/>
        <v>0</v>
      </c>
      <c r="CF552" s="276">
        <f t="shared" si="181"/>
        <v>0</v>
      </c>
      <c r="CG552" s="277">
        <f t="shared" si="181"/>
        <v>0</v>
      </c>
      <c r="CH552" s="277">
        <f t="shared" si="181"/>
        <v>0</v>
      </c>
      <c r="CI552" s="278">
        <f t="shared" si="181"/>
        <v>0</v>
      </c>
      <c r="CJ552" s="280">
        <f t="shared" si="174"/>
        <v>0</v>
      </c>
      <c r="CK552" s="232">
        <f t="shared" si="175"/>
        <v>0</v>
      </c>
      <c r="CL552" s="1"/>
    </row>
    <row r="553" spans="1:90" ht="18" customHeight="1">
      <c r="A553" s="1"/>
      <c r="B553" s="1"/>
      <c r="C553" s="216"/>
      <c r="D553" s="287" t="str">
        <f t="shared" si="167"/>
        <v/>
      </c>
      <c r="E553" s="449" t="str">
        <f t="shared" si="168"/>
        <v/>
      </c>
      <c r="F553" s="450"/>
      <c r="G553" s="451"/>
      <c r="H553" s="452"/>
      <c r="I553" s="453"/>
      <c r="J553" s="453"/>
      <c r="K553" s="453"/>
      <c r="L553" s="453"/>
      <c r="M553" s="454"/>
      <c r="N553" s="455"/>
      <c r="O553" s="456"/>
      <c r="P553" s="456"/>
      <c r="Q553" s="456"/>
      <c r="R553" s="456"/>
      <c r="S553" s="456"/>
      <c r="T553" s="456"/>
      <c r="U553" s="456"/>
      <c r="V553" s="456"/>
      <c r="W553" s="456"/>
      <c r="X553" s="456"/>
      <c r="Y553" s="456"/>
      <c r="Z553" s="456"/>
      <c r="AA553" s="456"/>
      <c r="AB553" s="456"/>
      <c r="AC553" s="456"/>
      <c r="AD553" s="456"/>
      <c r="AE553" s="457"/>
      <c r="AF553" s="455"/>
      <c r="AG553" s="456"/>
      <c r="AH553" s="456"/>
      <c r="AI553" s="456"/>
      <c r="AJ553" s="456"/>
      <c r="AK553" s="456"/>
      <c r="AL553" s="456"/>
      <c r="AM553" s="456"/>
      <c r="AN553" s="457"/>
      <c r="AO553" s="455"/>
      <c r="AP553" s="456"/>
      <c r="AQ553" s="456"/>
      <c r="AR553" s="456"/>
      <c r="AS553" s="456"/>
      <c r="AT553" s="456"/>
      <c r="AU553" s="456"/>
      <c r="AV553" s="456"/>
      <c r="AW553" s="456"/>
      <c r="AX553" s="456"/>
      <c r="AY553" s="456"/>
      <c r="AZ553" s="456"/>
      <c r="BA553" s="456"/>
      <c r="BB553" s="456"/>
      <c r="BC553" s="456"/>
      <c r="BD553" s="456"/>
      <c r="BE553" s="456"/>
      <c r="BF553" s="456"/>
      <c r="BG553" s="457"/>
      <c r="BH553" s="458"/>
      <c r="BI553" s="459"/>
      <c r="BJ553" s="459"/>
      <c r="BK553" s="459"/>
      <c r="BL553" s="459"/>
      <c r="BM553" s="460"/>
      <c r="BN553" s="216"/>
      <c r="BO553" s="216"/>
      <c r="BP553" s="1"/>
      <c r="BQ553" s="120">
        <f>IF($F$3="","",IF(N553=$F$3,COUNTIF(BQ$23:BQ552,"&gt;0")+1,0))</f>
        <v>0</v>
      </c>
      <c r="BR553" s="1"/>
      <c r="BS553" s="20" t="str">
        <f>IF($N553="","",IF(VLOOKUP(VLOOKUP($N553,IMPOSTAZIONI!$E$6:$I$13,5,FALSE),IMPOSTAZIONI!$B$25:$N$32,3,FALSE)=0,"",VLOOKUP(VLOOKUP($N553,IMPOSTAZIONI!$E$6:$I$13,5,FALSE),IMPOSTAZIONI!$B$25:$N$32,3,FALSE)))</f>
        <v/>
      </c>
      <c r="BT553" s="20" t="str">
        <f>IF($N553="","",IF(VLOOKUP(VLOOKUP($N553,IMPOSTAZIONI!$E$6:$I$13,5,FALSE),IMPOSTAZIONI!$B$25:$N$32,6,FALSE)=0,"",VLOOKUP(VLOOKUP($N553,IMPOSTAZIONI!$E$6:$I$13,5,FALSE),IMPOSTAZIONI!$B$25:$N$32,6,FALSE)))</f>
        <v/>
      </c>
      <c r="BU553" s="20" t="str">
        <f>IF($N553="","",IF(VLOOKUP(VLOOKUP($N553,IMPOSTAZIONI!$E$6:$I$13,5,FALSE),IMPOSTAZIONI!$B$25:$N$32,9,FALSE)=0,"",VLOOKUP(VLOOKUP($N553,IMPOSTAZIONI!$E$6:$I$13,5,FALSE),IMPOSTAZIONI!$B$25:$N$32,9,FALSE)))</f>
        <v/>
      </c>
      <c r="BV553" s="20" t="str">
        <f>IF($N553="","",IF(VLOOKUP(VLOOKUP($N553,IMPOSTAZIONI!$E$6:$I$13,5,FALSE),IMPOSTAZIONI!$B$25:$N$32,12,FALSE)=0,"",VLOOKUP(VLOOKUP($N553,IMPOSTAZIONI!$E$6:$I$13,5,FALSE),IMPOSTAZIONI!$B$25:$N$32,12,FALSE)))</f>
        <v/>
      </c>
      <c r="BW553" s="221" t="str">
        <f t="shared" si="169"/>
        <v/>
      </c>
      <c r="BX553" s="221" t="str">
        <f t="shared" si="176"/>
        <v/>
      </c>
      <c r="BY553" s="221">
        <f t="shared" si="177"/>
        <v>0</v>
      </c>
      <c r="BZ553" s="231">
        <f t="shared" si="178"/>
        <v>0</v>
      </c>
      <c r="CA553" s="246">
        <f t="shared" si="179"/>
        <v>0</v>
      </c>
      <c r="CB553" s="246">
        <f t="shared" si="170"/>
        <v>0</v>
      </c>
      <c r="CC553" s="246" t="str">
        <f t="shared" si="171"/>
        <v/>
      </c>
      <c r="CD553" s="246">
        <f t="shared" si="180"/>
        <v>5</v>
      </c>
      <c r="CE553" s="246">
        <f t="shared" si="172"/>
        <v>0</v>
      </c>
      <c r="CF553" s="276">
        <f t="shared" si="181"/>
        <v>0</v>
      </c>
      <c r="CG553" s="277">
        <f t="shared" si="181"/>
        <v>0</v>
      </c>
      <c r="CH553" s="277">
        <f t="shared" si="181"/>
        <v>0</v>
      </c>
      <c r="CI553" s="278">
        <f t="shared" si="181"/>
        <v>0</v>
      </c>
      <c r="CJ553" s="280">
        <f t="shared" si="174"/>
        <v>0</v>
      </c>
      <c r="CK553" s="232">
        <f t="shared" si="175"/>
        <v>0</v>
      </c>
      <c r="CL553" s="1"/>
    </row>
    <row r="554" spans="1:90" ht="18" customHeight="1">
      <c r="A554" s="1"/>
      <c r="B554" s="1"/>
      <c r="C554" s="216"/>
      <c r="D554" s="287" t="str">
        <f t="shared" si="167"/>
        <v/>
      </c>
      <c r="E554" s="449" t="str">
        <f t="shared" si="168"/>
        <v/>
      </c>
      <c r="F554" s="450"/>
      <c r="G554" s="451"/>
      <c r="H554" s="452"/>
      <c r="I554" s="453"/>
      <c r="J554" s="453"/>
      <c r="K554" s="453"/>
      <c r="L554" s="453"/>
      <c r="M554" s="454"/>
      <c r="N554" s="455"/>
      <c r="O554" s="456"/>
      <c r="P554" s="456"/>
      <c r="Q554" s="456"/>
      <c r="R554" s="456"/>
      <c r="S554" s="456"/>
      <c r="T554" s="456"/>
      <c r="U554" s="456"/>
      <c r="V554" s="456"/>
      <c r="W554" s="456"/>
      <c r="X554" s="456"/>
      <c r="Y554" s="456"/>
      <c r="Z554" s="456"/>
      <c r="AA554" s="456"/>
      <c r="AB554" s="456"/>
      <c r="AC554" s="456"/>
      <c r="AD554" s="456"/>
      <c r="AE554" s="457"/>
      <c r="AF554" s="455"/>
      <c r="AG554" s="456"/>
      <c r="AH554" s="456"/>
      <c r="AI554" s="456"/>
      <c r="AJ554" s="456"/>
      <c r="AK554" s="456"/>
      <c r="AL554" s="456"/>
      <c r="AM554" s="456"/>
      <c r="AN554" s="457"/>
      <c r="AO554" s="455"/>
      <c r="AP554" s="456"/>
      <c r="AQ554" s="456"/>
      <c r="AR554" s="456"/>
      <c r="AS554" s="456"/>
      <c r="AT554" s="456"/>
      <c r="AU554" s="456"/>
      <c r="AV554" s="456"/>
      <c r="AW554" s="456"/>
      <c r="AX554" s="456"/>
      <c r="AY554" s="456"/>
      <c r="AZ554" s="456"/>
      <c r="BA554" s="456"/>
      <c r="BB554" s="456"/>
      <c r="BC554" s="456"/>
      <c r="BD554" s="456"/>
      <c r="BE554" s="456"/>
      <c r="BF554" s="456"/>
      <c r="BG554" s="457"/>
      <c r="BH554" s="458"/>
      <c r="BI554" s="459"/>
      <c r="BJ554" s="459"/>
      <c r="BK554" s="459"/>
      <c r="BL554" s="459"/>
      <c r="BM554" s="460"/>
      <c r="BN554" s="216"/>
      <c r="BO554" s="216"/>
      <c r="BP554" s="1"/>
      <c r="BQ554" s="120">
        <f>IF($F$3="","",IF(N554=$F$3,COUNTIF(BQ$23:BQ553,"&gt;0")+1,0))</f>
        <v>0</v>
      </c>
      <c r="BR554" s="1"/>
      <c r="BS554" s="20" t="str">
        <f>IF($N554="","",IF(VLOOKUP(VLOOKUP($N554,IMPOSTAZIONI!$E$6:$I$13,5,FALSE),IMPOSTAZIONI!$B$25:$N$32,3,FALSE)=0,"",VLOOKUP(VLOOKUP($N554,IMPOSTAZIONI!$E$6:$I$13,5,FALSE),IMPOSTAZIONI!$B$25:$N$32,3,FALSE)))</f>
        <v/>
      </c>
      <c r="BT554" s="20" t="str">
        <f>IF($N554="","",IF(VLOOKUP(VLOOKUP($N554,IMPOSTAZIONI!$E$6:$I$13,5,FALSE),IMPOSTAZIONI!$B$25:$N$32,6,FALSE)=0,"",VLOOKUP(VLOOKUP($N554,IMPOSTAZIONI!$E$6:$I$13,5,FALSE),IMPOSTAZIONI!$B$25:$N$32,6,FALSE)))</f>
        <v/>
      </c>
      <c r="BU554" s="20" t="str">
        <f>IF($N554="","",IF(VLOOKUP(VLOOKUP($N554,IMPOSTAZIONI!$E$6:$I$13,5,FALSE),IMPOSTAZIONI!$B$25:$N$32,9,FALSE)=0,"",VLOOKUP(VLOOKUP($N554,IMPOSTAZIONI!$E$6:$I$13,5,FALSE),IMPOSTAZIONI!$B$25:$N$32,9,FALSE)))</f>
        <v/>
      </c>
      <c r="BV554" s="20" t="str">
        <f>IF($N554="","",IF(VLOOKUP(VLOOKUP($N554,IMPOSTAZIONI!$E$6:$I$13,5,FALSE),IMPOSTAZIONI!$B$25:$N$32,12,FALSE)=0,"",VLOOKUP(VLOOKUP($N554,IMPOSTAZIONI!$E$6:$I$13,5,FALSE),IMPOSTAZIONI!$B$25:$N$32,12,FALSE)))</f>
        <v/>
      </c>
      <c r="BW554" s="221" t="str">
        <f t="shared" si="169"/>
        <v/>
      </c>
      <c r="BX554" s="221" t="str">
        <f t="shared" si="176"/>
        <v/>
      </c>
      <c r="BY554" s="221">
        <f t="shared" si="177"/>
        <v>0</v>
      </c>
      <c r="BZ554" s="231">
        <f t="shared" si="178"/>
        <v>0</v>
      </c>
      <c r="CA554" s="246">
        <f t="shared" si="179"/>
        <v>0</v>
      </c>
      <c r="CB554" s="246">
        <f t="shared" si="170"/>
        <v>0</v>
      </c>
      <c r="CC554" s="246" t="str">
        <f t="shared" si="171"/>
        <v/>
      </c>
      <c r="CD554" s="246">
        <f t="shared" si="180"/>
        <v>5</v>
      </c>
      <c r="CE554" s="246">
        <f t="shared" si="172"/>
        <v>0</v>
      </c>
      <c r="CF554" s="276">
        <f t="shared" si="181"/>
        <v>0</v>
      </c>
      <c r="CG554" s="277">
        <f t="shared" si="181"/>
        <v>0</v>
      </c>
      <c r="CH554" s="277">
        <f t="shared" si="181"/>
        <v>0</v>
      </c>
      <c r="CI554" s="278">
        <f t="shared" si="181"/>
        <v>0</v>
      </c>
      <c r="CJ554" s="280">
        <f t="shared" si="174"/>
        <v>0</v>
      </c>
      <c r="CK554" s="232">
        <f t="shared" si="175"/>
        <v>0</v>
      </c>
      <c r="CL554" s="1"/>
    </row>
    <row r="555" spans="1:90" ht="18" customHeight="1">
      <c r="A555" s="1"/>
      <c r="B555" s="1"/>
      <c r="C555" s="216"/>
      <c r="D555" s="287" t="str">
        <f t="shared" si="167"/>
        <v/>
      </c>
      <c r="E555" s="449" t="str">
        <f t="shared" si="168"/>
        <v/>
      </c>
      <c r="F555" s="450"/>
      <c r="G555" s="451"/>
      <c r="H555" s="452"/>
      <c r="I555" s="453"/>
      <c r="J555" s="453"/>
      <c r="K555" s="453"/>
      <c r="L555" s="453"/>
      <c r="M555" s="454"/>
      <c r="N555" s="455"/>
      <c r="O555" s="456"/>
      <c r="P555" s="456"/>
      <c r="Q555" s="456"/>
      <c r="R555" s="456"/>
      <c r="S555" s="456"/>
      <c r="T555" s="456"/>
      <c r="U555" s="456"/>
      <c r="V555" s="456"/>
      <c r="W555" s="456"/>
      <c r="X555" s="456"/>
      <c r="Y555" s="456"/>
      <c r="Z555" s="456"/>
      <c r="AA555" s="456"/>
      <c r="AB555" s="456"/>
      <c r="AC555" s="456"/>
      <c r="AD555" s="456"/>
      <c r="AE555" s="457"/>
      <c r="AF555" s="455"/>
      <c r="AG555" s="456"/>
      <c r="AH555" s="456"/>
      <c r="AI555" s="456"/>
      <c r="AJ555" s="456"/>
      <c r="AK555" s="456"/>
      <c r="AL555" s="456"/>
      <c r="AM555" s="456"/>
      <c r="AN555" s="457"/>
      <c r="AO555" s="455"/>
      <c r="AP555" s="456"/>
      <c r="AQ555" s="456"/>
      <c r="AR555" s="456"/>
      <c r="AS555" s="456"/>
      <c r="AT555" s="456"/>
      <c r="AU555" s="456"/>
      <c r="AV555" s="456"/>
      <c r="AW555" s="456"/>
      <c r="AX555" s="456"/>
      <c r="AY555" s="456"/>
      <c r="AZ555" s="456"/>
      <c r="BA555" s="456"/>
      <c r="BB555" s="456"/>
      <c r="BC555" s="456"/>
      <c r="BD555" s="456"/>
      <c r="BE555" s="456"/>
      <c r="BF555" s="456"/>
      <c r="BG555" s="457"/>
      <c r="BH555" s="458"/>
      <c r="BI555" s="459"/>
      <c r="BJ555" s="459"/>
      <c r="BK555" s="459"/>
      <c r="BL555" s="459"/>
      <c r="BM555" s="460"/>
      <c r="BN555" s="216"/>
      <c r="BO555" s="216"/>
      <c r="BP555" s="1"/>
      <c r="BQ555" s="120">
        <f>IF($F$3="","",IF(N555=$F$3,COUNTIF(BQ$23:BQ554,"&gt;0")+1,0))</f>
        <v>0</v>
      </c>
      <c r="BR555" s="1"/>
      <c r="BS555" s="20" t="str">
        <f>IF($N555="","",IF(VLOOKUP(VLOOKUP($N555,IMPOSTAZIONI!$E$6:$I$13,5,FALSE),IMPOSTAZIONI!$B$25:$N$32,3,FALSE)=0,"",VLOOKUP(VLOOKUP($N555,IMPOSTAZIONI!$E$6:$I$13,5,FALSE),IMPOSTAZIONI!$B$25:$N$32,3,FALSE)))</f>
        <v/>
      </c>
      <c r="BT555" s="20" t="str">
        <f>IF($N555="","",IF(VLOOKUP(VLOOKUP($N555,IMPOSTAZIONI!$E$6:$I$13,5,FALSE),IMPOSTAZIONI!$B$25:$N$32,6,FALSE)=0,"",VLOOKUP(VLOOKUP($N555,IMPOSTAZIONI!$E$6:$I$13,5,FALSE),IMPOSTAZIONI!$B$25:$N$32,6,FALSE)))</f>
        <v/>
      </c>
      <c r="BU555" s="20" t="str">
        <f>IF($N555="","",IF(VLOOKUP(VLOOKUP($N555,IMPOSTAZIONI!$E$6:$I$13,5,FALSE),IMPOSTAZIONI!$B$25:$N$32,9,FALSE)=0,"",VLOOKUP(VLOOKUP($N555,IMPOSTAZIONI!$E$6:$I$13,5,FALSE),IMPOSTAZIONI!$B$25:$N$32,9,FALSE)))</f>
        <v/>
      </c>
      <c r="BV555" s="20" t="str">
        <f>IF($N555="","",IF(VLOOKUP(VLOOKUP($N555,IMPOSTAZIONI!$E$6:$I$13,5,FALSE),IMPOSTAZIONI!$B$25:$N$32,12,FALSE)=0,"",VLOOKUP(VLOOKUP($N555,IMPOSTAZIONI!$E$6:$I$13,5,FALSE),IMPOSTAZIONI!$B$25:$N$32,12,FALSE)))</f>
        <v/>
      </c>
      <c r="BW555" s="221" t="str">
        <f t="shared" si="169"/>
        <v/>
      </c>
      <c r="BX555" s="221" t="str">
        <f t="shared" si="176"/>
        <v/>
      </c>
      <c r="BY555" s="221">
        <f t="shared" si="177"/>
        <v>0</v>
      </c>
      <c r="BZ555" s="231">
        <f t="shared" si="178"/>
        <v>0</v>
      </c>
      <c r="CA555" s="246">
        <f t="shared" si="179"/>
        <v>0</v>
      </c>
      <c r="CB555" s="246">
        <f t="shared" si="170"/>
        <v>0</v>
      </c>
      <c r="CC555" s="246" t="str">
        <f t="shared" si="171"/>
        <v/>
      </c>
      <c r="CD555" s="246">
        <f t="shared" si="180"/>
        <v>5</v>
      </c>
      <c r="CE555" s="246">
        <f t="shared" si="172"/>
        <v>0</v>
      </c>
      <c r="CF555" s="276">
        <f t="shared" si="181"/>
        <v>0</v>
      </c>
      <c r="CG555" s="277">
        <f t="shared" si="181"/>
        <v>0</v>
      </c>
      <c r="CH555" s="277">
        <f t="shared" si="181"/>
        <v>0</v>
      </c>
      <c r="CI555" s="278">
        <f t="shared" si="181"/>
        <v>0</v>
      </c>
      <c r="CJ555" s="280">
        <f t="shared" si="174"/>
        <v>0</v>
      </c>
      <c r="CK555" s="232">
        <f t="shared" si="175"/>
        <v>0</v>
      </c>
      <c r="CL555" s="1"/>
    </row>
    <row r="556" spans="1:90" ht="18" customHeight="1">
      <c r="A556" s="1"/>
      <c r="B556" s="1"/>
      <c r="C556" s="216"/>
      <c r="D556" s="287" t="str">
        <f t="shared" si="167"/>
        <v/>
      </c>
      <c r="E556" s="449" t="str">
        <f t="shared" si="168"/>
        <v/>
      </c>
      <c r="F556" s="450"/>
      <c r="G556" s="451"/>
      <c r="H556" s="452"/>
      <c r="I556" s="453"/>
      <c r="J556" s="453"/>
      <c r="K556" s="453"/>
      <c r="L556" s="453"/>
      <c r="M556" s="454"/>
      <c r="N556" s="455"/>
      <c r="O556" s="456"/>
      <c r="P556" s="456"/>
      <c r="Q556" s="456"/>
      <c r="R556" s="456"/>
      <c r="S556" s="456"/>
      <c r="T556" s="456"/>
      <c r="U556" s="456"/>
      <c r="V556" s="456"/>
      <c r="W556" s="456"/>
      <c r="X556" s="456"/>
      <c r="Y556" s="456"/>
      <c r="Z556" s="456"/>
      <c r="AA556" s="456"/>
      <c r="AB556" s="456"/>
      <c r="AC556" s="456"/>
      <c r="AD556" s="456"/>
      <c r="AE556" s="457"/>
      <c r="AF556" s="455"/>
      <c r="AG556" s="456"/>
      <c r="AH556" s="456"/>
      <c r="AI556" s="456"/>
      <c r="AJ556" s="456"/>
      <c r="AK556" s="456"/>
      <c r="AL556" s="456"/>
      <c r="AM556" s="456"/>
      <c r="AN556" s="457"/>
      <c r="AO556" s="455"/>
      <c r="AP556" s="456"/>
      <c r="AQ556" s="456"/>
      <c r="AR556" s="456"/>
      <c r="AS556" s="456"/>
      <c r="AT556" s="456"/>
      <c r="AU556" s="456"/>
      <c r="AV556" s="456"/>
      <c r="AW556" s="456"/>
      <c r="AX556" s="456"/>
      <c r="AY556" s="456"/>
      <c r="AZ556" s="456"/>
      <c r="BA556" s="456"/>
      <c r="BB556" s="456"/>
      <c r="BC556" s="456"/>
      <c r="BD556" s="456"/>
      <c r="BE556" s="456"/>
      <c r="BF556" s="456"/>
      <c r="BG556" s="457"/>
      <c r="BH556" s="458"/>
      <c r="BI556" s="459"/>
      <c r="BJ556" s="459"/>
      <c r="BK556" s="459"/>
      <c r="BL556" s="459"/>
      <c r="BM556" s="460"/>
      <c r="BN556" s="216"/>
      <c r="BO556" s="216"/>
      <c r="BP556" s="1"/>
      <c r="BQ556" s="120">
        <f>IF($F$3="","",IF(N556=$F$3,COUNTIF(BQ$23:BQ555,"&gt;0")+1,0))</f>
        <v>0</v>
      </c>
      <c r="BR556" s="1"/>
      <c r="BS556" s="20" t="str">
        <f>IF($N556="","",IF(VLOOKUP(VLOOKUP($N556,IMPOSTAZIONI!$E$6:$I$13,5,FALSE),IMPOSTAZIONI!$B$25:$N$32,3,FALSE)=0,"",VLOOKUP(VLOOKUP($N556,IMPOSTAZIONI!$E$6:$I$13,5,FALSE),IMPOSTAZIONI!$B$25:$N$32,3,FALSE)))</f>
        <v/>
      </c>
      <c r="BT556" s="20" t="str">
        <f>IF($N556="","",IF(VLOOKUP(VLOOKUP($N556,IMPOSTAZIONI!$E$6:$I$13,5,FALSE),IMPOSTAZIONI!$B$25:$N$32,6,FALSE)=0,"",VLOOKUP(VLOOKUP($N556,IMPOSTAZIONI!$E$6:$I$13,5,FALSE),IMPOSTAZIONI!$B$25:$N$32,6,FALSE)))</f>
        <v/>
      </c>
      <c r="BU556" s="20" t="str">
        <f>IF($N556="","",IF(VLOOKUP(VLOOKUP($N556,IMPOSTAZIONI!$E$6:$I$13,5,FALSE),IMPOSTAZIONI!$B$25:$N$32,9,FALSE)=0,"",VLOOKUP(VLOOKUP($N556,IMPOSTAZIONI!$E$6:$I$13,5,FALSE),IMPOSTAZIONI!$B$25:$N$32,9,FALSE)))</f>
        <v/>
      </c>
      <c r="BV556" s="20" t="str">
        <f>IF($N556="","",IF(VLOOKUP(VLOOKUP($N556,IMPOSTAZIONI!$E$6:$I$13,5,FALSE),IMPOSTAZIONI!$B$25:$N$32,12,FALSE)=0,"",VLOOKUP(VLOOKUP($N556,IMPOSTAZIONI!$E$6:$I$13,5,FALSE),IMPOSTAZIONI!$B$25:$N$32,12,FALSE)))</f>
        <v/>
      </c>
      <c r="BW556" s="221" t="str">
        <f t="shared" si="169"/>
        <v/>
      </c>
      <c r="BX556" s="221" t="str">
        <f t="shared" si="176"/>
        <v/>
      </c>
      <c r="BY556" s="221">
        <f t="shared" si="177"/>
        <v>0</v>
      </c>
      <c r="BZ556" s="231">
        <f t="shared" si="178"/>
        <v>0</v>
      </c>
      <c r="CA556" s="246">
        <f t="shared" si="179"/>
        <v>0</v>
      </c>
      <c r="CB556" s="246">
        <f t="shared" si="170"/>
        <v>0</v>
      </c>
      <c r="CC556" s="246" t="str">
        <f t="shared" si="171"/>
        <v/>
      </c>
      <c r="CD556" s="246">
        <f t="shared" si="180"/>
        <v>5</v>
      </c>
      <c r="CE556" s="246">
        <f t="shared" si="172"/>
        <v>0</v>
      </c>
      <c r="CF556" s="276">
        <f t="shared" si="181"/>
        <v>0</v>
      </c>
      <c r="CG556" s="277">
        <f t="shared" si="181"/>
        <v>0</v>
      </c>
      <c r="CH556" s="277">
        <f t="shared" si="181"/>
        <v>0</v>
      </c>
      <c r="CI556" s="278">
        <f t="shared" si="181"/>
        <v>0</v>
      </c>
      <c r="CJ556" s="280">
        <f t="shared" si="174"/>
        <v>0</v>
      </c>
      <c r="CK556" s="232">
        <f t="shared" si="175"/>
        <v>0</v>
      </c>
      <c r="CL556" s="1"/>
    </row>
    <row r="557" spans="1:90" ht="18" customHeight="1">
      <c r="A557" s="1"/>
      <c r="B557" s="1"/>
      <c r="C557" s="216"/>
      <c r="D557" s="287" t="str">
        <f t="shared" si="167"/>
        <v/>
      </c>
      <c r="E557" s="449" t="str">
        <f t="shared" si="168"/>
        <v/>
      </c>
      <c r="F557" s="450"/>
      <c r="G557" s="451"/>
      <c r="H557" s="452"/>
      <c r="I557" s="453"/>
      <c r="J557" s="453"/>
      <c r="K557" s="453"/>
      <c r="L557" s="453"/>
      <c r="M557" s="454"/>
      <c r="N557" s="455"/>
      <c r="O557" s="456"/>
      <c r="P557" s="456"/>
      <c r="Q557" s="456"/>
      <c r="R557" s="456"/>
      <c r="S557" s="456"/>
      <c r="T557" s="456"/>
      <c r="U557" s="456"/>
      <c r="V557" s="456"/>
      <c r="W557" s="456"/>
      <c r="X557" s="456"/>
      <c r="Y557" s="456"/>
      <c r="Z557" s="456"/>
      <c r="AA557" s="456"/>
      <c r="AB557" s="456"/>
      <c r="AC557" s="456"/>
      <c r="AD557" s="456"/>
      <c r="AE557" s="457"/>
      <c r="AF557" s="455"/>
      <c r="AG557" s="456"/>
      <c r="AH557" s="456"/>
      <c r="AI557" s="456"/>
      <c r="AJ557" s="456"/>
      <c r="AK557" s="456"/>
      <c r="AL557" s="456"/>
      <c r="AM557" s="456"/>
      <c r="AN557" s="457"/>
      <c r="AO557" s="455"/>
      <c r="AP557" s="456"/>
      <c r="AQ557" s="456"/>
      <c r="AR557" s="456"/>
      <c r="AS557" s="456"/>
      <c r="AT557" s="456"/>
      <c r="AU557" s="456"/>
      <c r="AV557" s="456"/>
      <c r="AW557" s="456"/>
      <c r="AX557" s="456"/>
      <c r="AY557" s="456"/>
      <c r="AZ557" s="456"/>
      <c r="BA557" s="456"/>
      <c r="BB557" s="456"/>
      <c r="BC557" s="456"/>
      <c r="BD557" s="456"/>
      <c r="BE557" s="456"/>
      <c r="BF557" s="456"/>
      <c r="BG557" s="457"/>
      <c r="BH557" s="458"/>
      <c r="BI557" s="459"/>
      <c r="BJ557" s="459"/>
      <c r="BK557" s="459"/>
      <c r="BL557" s="459"/>
      <c r="BM557" s="460"/>
      <c r="BN557" s="216"/>
      <c r="BO557" s="216"/>
      <c r="BP557" s="1"/>
      <c r="BQ557" s="120">
        <f>IF($F$3="","",IF(N557=$F$3,COUNTIF(BQ$23:BQ556,"&gt;0")+1,0))</f>
        <v>0</v>
      </c>
      <c r="BR557" s="1"/>
      <c r="BS557" s="20" t="str">
        <f>IF($N557="","",IF(VLOOKUP(VLOOKUP($N557,IMPOSTAZIONI!$E$6:$I$13,5,FALSE),IMPOSTAZIONI!$B$25:$N$32,3,FALSE)=0,"",VLOOKUP(VLOOKUP($N557,IMPOSTAZIONI!$E$6:$I$13,5,FALSE),IMPOSTAZIONI!$B$25:$N$32,3,FALSE)))</f>
        <v/>
      </c>
      <c r="BT557" s="20" t="str">
        <f>IF($N557="","",IF(VLOOKUP(VLOOKUP($N557,IMPOSTAZIONI!$E$6:$I$13,5,FALSE),IMPOSTAZIONI!$B$25:$N$32,6,FALSE)=0,"",VLOOKUP(VLOOKUP($N557,IMPOSTAZIONI!$E$6:$I$13,5,FALSE),IMPOSTAZIONI!$B$25:$N$32,6,FALSE)))</f>
        <v/>
      </c>
      <c r="BU557" s="20" t="str">
        <f>IF($N557="","",IF(VLOOKUP(VLOOKUP($N557,IMPOSTAZIONI!$E$6:$I$13,5,FALSE),IMPOSTAZIONI!$B$25:$N$32,9,FALSE)=0,"",VLOOKUP(VLOOKUP($N557,IMPOSTAZIONI!$E$6:$I$13,5,FALSE),IMPOSTAZIONI!$B$25:$N$32,9,FALSE)))</f>
        <v/>
      </c>
      <c r="BV557" s="20" t="str">
        <f>IF($N557="","",IF(VLOOKUP(VLOOKUP($N557,IMPOSTAZIONI!$E$6:$I$13,5,FALSE),IMPOSTAZIONI!$B$25:$N$32,12,FALSE)=0,"",VLOOKUP(VLOOKUP($N557,IMPOSTAZIONI!$E$6:$I$13,5,FALSE),IMPOSTAZIONI!$B$25:$N$32,12,FALSE)))</f>
        <v/>
      </c>
      <c r="BW557" s="221" t="str">
        <f t="shared" si="169"/>
        <v/>
      </c>
      <c r="BX557" s="221" t="str">
        <f t="shared" si="176"/>
        <v/>
      </c>
      <c r="BY557" s="221">
        <f t="shared" si="177"/>
        <v>0</v>
      </c>
      <c r="BZ557" s="231">
        <f t="shared" si="178"/>
        <v>0</v>
      </c>
      <c r="CA557" s="246">
        <f t="shared" si="179"/>
        <v>0</v>
      </c>
      <c r="CB557" s="246">
        <f t="shared" si="170"/>
        <v>0</v>
      </c>
      <c r="CC557" s="246" t="str">
        <f t="shared" si="171"/>
        <v/>
      </c>
      <c r="CD557" s="246">
        <f t="shared" si="180"/>
        <v>5</v>
      </c>
      <c r="CE557" s="246">
        <f t="shared" si="172"/>
        <v>0</v>
      </c>
      <c r="CF557" s="276">
        <f t="shared" si="181"/>
        <v>0</v>
      </c>
      <c r="CG557" s="277">
        <f t="shared" si="181"/>
        <v>0</v>
      </c>
      <c r="CH557" s="277">
        <f t="shared" si="181"/>
        <v>0</v>
      </c>
      <c r="CI557" s="278">
        <f t="shared" si="181"/>
        <v>0</v>
      </c>
      <c r="CJ557" s="280">
        <f t="shared" si="174"/>
        <v>0</v>
      </c>
      <c r="CK557" s="232">
        <f t="shared" si="175"/>
        <v>0</v>
      </c>
      <c r="CL557" s="1"/>
    </row>
    <row r="558" spans="1:90" ht="18" customHeight="1">
      <c r="A558" s="1"/>
      <c r="B558" s="1"/>
      <c r="C558" s="216"/>
      <c r="D558" s="287" t="str">
        <f t="shared" si="167"/>
        <v/>
      </c>
      <c r="E558" s="449" t="str">
        <f t="shared" si="168"/>
        <v/>
      </c>
      <c r="F558" s="450"/>
      <c r="G558" s="451"/>
      <c r="H558" s="452"/>
      <c r="I558" s="453"/>
      <c r="J558" s="453"/>
      <c r="K558" s="453"/>
      <c r="L558" s="453"/>
      <c r="M558" s="454"/>
      <c r="N558" s="455"/>
      <c r="O558" s="456"/>
      <c r="P558" s="456"/>
      <c r="Q558" s="456"/>
      <c r="R558" s="456"/>
      <c r="S558" s="456"/>
      <c r="T558" s="456"/>
      <c r="U558" s="456"/>
      <c r="V558" s="456"/>
      <c r="W558" s="456"/>
      <c r="X558" s="456"/>
      <c r="Y558" s="456"/>
      <c r="Z558" s="456"/>
      <c r="AA558" s="456"/>
      <c r="AB558" s="456"/>
      <c r="AC558" s="456"/>
      <c r="AD558" s="456"/>
      <c r="AE558" s="457"/>
      <c r="AF558" s="455"/>
      <c r="AG558" s="456"/>
      <c r="AH558" s="456"/>
      <c r="AI558" s="456"/>
      <c r="AJ558" s="456"/>
      <c r="AK558" s="456"/>
      <c r="AL558" s="456"/>
      <c r="AM558" s="456"/>
      <c r="AN558" s="457"/>
      <c r="AO558" s="455"/>
      <c r="AP558" s="456"/>
      <c r="AQ558" s="456"/>
      <c r="AR558" s="456"/>
      <c r="AS558" s="456"/>
      <c r="AT558" s="456"/>
      <c r="AU558" s="456"/>
      <c r="AV558" s="456"/>
      <c r="AW558" s="456"/>
      <c r="AX558" s="456"/>
      <c r="AY558" s="456"/>
      <c r="AZ558" s="456"/>
      <c r="BA558" s="456"/>
      <c r="BB558" s="456"/>
      <c r="BC558" s="456"/>
      <c r="BD558" s="456"/>
      <c r="BE558" s="456"/>
      <c r="BF558" s="456"/>
      <c r="BG558" s="457"/>
      <c r="BH558" s="458"/>
      <c r="BI558" s="459"/>
      <c r="BJ558" s="459"/>
      <c r="BK558" s="459"/>
      <c r="BL558" s="459"/>
      <c r="BM558" s="460"/>
      <c r="BN558" s="216"/>
      <c r="BO558" s="216"/>
      <c r="BP558" s="1"/>
      <c r="BQ558" s="120">
        <f>IF($F$3="","",IF(N558=$F$3,COUNTIF(BQ$23:BQ557,"&gt;0")+1,0))</f>
        <v>0</v>
      </c>
      <c r="BR558" s="1"/>
      <c r="BS558" s="20" t="str">
        <f>IF($N558="","",IF(VLOOKUP(VLOOKUP($N558,IMPOSTAZIONI!$E$6:$I$13,5,FALSE),IMPOSTAZIONI!$B$25:$N$32,3,FALSE)=0,"",VLOOKUP(VLOOKUP($N558,IMPOSTAZIONI!$E$6:$I$13,5,FALSE),IMPOSTAZIONI!$B$25:$N$32,3,FALSE)))</f>
        <v/>
      </c>
      <c r="BT558" s="20" t="str">
        <f>IF($N558="","",IF(VLOOKUP(VLOOKUP($N558,IMPOSTAZIONI!$E$6:$I$13,5,FALSE),IMPOSTAZIONI!$B$25:$N$32,6,FALSE)=0,"",VLOOKUP(VLOOKUP($N558,IMPOSTAZIONI!$E$6:$I$13,5,FALSE),IMPOSTAZIONI!$B$25:$N$32,6,FALSE)))</f>
        <v/>
      </c>
      <c r="BU558" s="20" t="str">
        <f>IF($N558="","",IF(VLOOKUP(VLOOKUP($N558,IMPOSTAZIONI!$E$6:$I$13,5,FALSE),IMPOSTAZIONI!$B$25:$N$32,9,FALSE)=0,"",VLOOKUP(VLOOKUP($N558,IMPOSTAZIONI!$E$6:$I$13,5,FALSE),IMPOSTAZIONI!$B$25:$N$32,9,FALSE)))</f>
        <v/>
      </c>
      <c r="BV558" s="20" t="str">
        <f>IF($N558="","",IF(VLOOKUP(VLOOKUP($N558,IMPOSTAZIONI!$E$6:$I$13,5,FALSE),IMPOSTAZIONI!$B$25:$N$32,12,FALSE)=0,"",VLOOKUP(VLOOKUP($N558,IMPOSTAZIONI!$E$6:$I$13,5,FALSE),IMPOSTAZIONI!$B$25:$N$32,12,FALSE)))</f>
        <v/>
      </c>
      <c r="BW558" s="221" t="str">
        <f t="shared" si="169"/>
        <v/>
      </c>
      <c r="BX558" s="221" t="str">
        <f t="shared" si="176"/>
        <v/>
      </c>
      <c r="BY558" s="221">
        <f t="shared" si="177"/>
        <v>0</v>
      </c>
      <c r="BZ558" s="231">
        <f t="shared" si="178"/>
        <v>0</v>
      </c>
      <c r="CA558" s="246">
        <f t="shared" si="179"/>
        <v>0</v>
      </c>
      <c r="CB558" s="246">
        <f t="shared" si="170"/>
        <v>0</v>
      </c>
      <c r="CC558" s="246" t="str">
        <f t="shared" si="171"/>
        <v/>
      </c>
      <c r="CD558" s="246">
        <f t="shared" si="180"/>
        <v>5</v>
      </c>
      <c r="CE558" s="246">
        <f t="shared" si="172"/>
        <v>0</v>
      </c>
      <c r="CF558" s="276">
        <f t="shared" si="181"/>
        <v>0</v>
      </c>
      <c r="CG558" s="277">
        <f t="shared" si="181"/>
        <v>0</v>
      </c>
      <c r="CH558" s="277">
        <f t="shared" si="181"/>
        <v>0</v>
      </c>
      <c r="CI558" s="278">
        <f t="shared" si="181"/>
        <v>0</v>
      </c>
      <c r="CJ558" s="280">
        <f t="shared" si="174"/>
        <v>0</v>
      </c>
      <c r="CK558" s="232">
        <f t="shared" si="175"/>
        <v>0</v>
      </c>
      <c r="CL558" s="1"/>
    </row>
    <row r="559" spans="1:90" ht="18" customHeight="1">
      <c r="A559" s="1"/>
      <c r="B559" s="1"/>
      <c r="C559" s="216"/>
      <c r="D559" s="287" t="str">
        <f t="shared" si="167"/>
        <v/>
      </c>
      <c r="E559" s="449" t="str">
        <f t="shared" si="168"/>
        <v/>
      </c>
      <c r="F559" s="450"/>
      <c r="G559" s="451"/>
      <c r="H559" s="452"/>
      <c r="I559" s="453"/>
      <c r="J559" s="453"/>
      <c r="K559" s="453"/>
      <c r="L559" s="453"/>
      <c r="M559" s="454"/>
      <c r="N559" s="455"/>
      <c r="O559" s="456"/>
      <c r="P559" s="456"/>
      <c r="Q559" s="456"/>
      <c r="R559" s="456"/>
      <c r="S559" s="456"/>
      <c r="T559" s="456"/>
      <c r="U559" s="456"/>
      <c r="V559" s="456"/>
      <c r="W559" s="456"/>
      <c r="X559" s="456"/>
      <c r="Y559" s="456"/>
      <c r="Z559" s="456"/>
      <c r="AA559" s="456"/>
      <c r="AB559" s="456"/>
      <c r="AC559" s="456"/>
      <c r="AD559" s="456"/>
      <c r="AE559" s="457"/>
      <c r="AF559" s="455"/>
      <c r="AG559" s="456"/>
      <c r="AH559" s="456"/>
      <c r="AI559" s="456"/>
      <c r="AJ559" s="456"/>
      <c r="AK559" s="456"/>
      <c r="AL559" s="456"/>
      <c r="AM559" s="456"/>
      <c r="AN559" s="457"/>
      <c r="AO559" s="455"/>
      <c r="AP559" s="456"/>
      <c r="AQ559" s="456"/>
      <c r="AR559" s="456"/>
      <c r="AS559" s="456"/>
      <c r="AT559" s="456"/>
      <c r="AU559" s="456"/>
      <c r="AV559" s="456"/>
      <c r="AW559" s="456"/>
      <c r="AX559" s="456"/>
      <c r="AY559" s="456"/>
      <c r="AZ559" s="456"/>
      <c r="BA559" s="456"/>
      <c r="BB559" s="456"/>
      <c r="BC559" s="456"/>
      <c r="BD559" s="456"/>
      <c r="BE559" s="456"/>
      <c r="BF559" s="456"/>
      <c r="BG559" s="457"/>
      <c r="BH559" s="458"/>
      <c r="BI559" s="459"/>
      <c r="BJ559" s="459"/>
      <c r="BK559" s="459"/>
      <c r="BL559" s="459"/>
      <c r="BM559" s="460"/>
      <c r="BN559" s="216"/>
      <c r="BO559" s="216"/>
      <c r="BP559" s="1"/>
      <c r="BQ559" s="120">
        <f>IF($F$3="","",IF(N559=$F$3,COUNTIF(BQ$23:BQ558,"&gt;0")+1,0))</f>
        <v>0</v>
      </c>
      <c r="BR559" s="1"/>
      <c r="BS559" s="20" t="str">
        <f>IF($N559="","",IF(VLOOKUP(VLOOKUP($N559,IMPOSTAZIONI!$E$6:$I$13,5,FALSE),IMPOSTAZIONI!$B$25:$N$32,3,FALSE)=0,"",VLOOKUP(VLOOKUP($N559,IMPOSTAZIONI!$E$6:$I$13,5,FALSE),IMPOSTAZIONI!$B$25:$N$32,3,FALSE)))</f>
        <v/>
      </c>
      <c r="BT559" s="20" t="str">
        <f>IF($N559="","",IF(VLOOKUP(VLOOKUP($N559,IMPOSTAZIONI!$E$6:$I$13,5,FALSE),IMPOSTAZIONI!$B$25:$N$32,6,FALSE)=0,"",VLOOKUP(VLOOKUP($N559,IMPOSTAZIONI!$E$6:$I$13,5,FALSE),IMPOSTAZIONI!$B$25:$N$32,6,FALSE)))</f>
        <v/>
      </c>
      <c r="BU559" s="20" t="str">
        <f>IF($N559="","",IF(VLOOKUP(VLOOKUP($N559,IMPOSTAZIONI!$E$6:$I$13,5,FALSE),IMPOSTAZIONI!$B$25:$N$32,9,FALSE)=0,"",VLOOKUP(VLOOKUP($N559,IMPOSTAZIONI!$E$6:$I$13,5,FALSE),IMPOSTAZIONI!$B$25:$N$32,9,FALSE)))</f>
        <v/>
      </c>
      <c r="BV559" s="20" t="str">
        <f>IF($N559="","",IF(VLOOKUP(VLOOKUP($N559,IMPOSTAZIONI!$E$6:$I$13,5,FALSE),IMPOSTAZIONI!$B$25:$N$32,12,FALSE)=0,"",VLOOKUP(VLOOKUP($N559,IMPOSTAZIONI!$E$6:$I$13,5,FALSE),IMPOSTAZIONI!$B$25:$N$32,12,FALSE)))</f>
        <v/>
      </c>
      <c r="BW559" s="221" t="str">
        <f t="shared" si="169"/>
        <v/>
      </c>
      <c r="BX559" s="221" t="str">
        <f t="shared" si="176"/>
        <v/>
      </c>
      <c r="BY559" s="221">
        <f t="shared" si="177"/>
        <v>0</v>
      </c>
      <c r="BZ559" s="231">
        <f t="shared" si="178"/>
        <v>0</v>
      </c>
      <c r="CA559" s="246">
        <f t="shared" si="179"/>
        <v>0</v>
      </c>
      <c r="CB559" s="246">
        <f t="shared" si="170"/>
        <v>0</v>
      </c>
      <c r="CC559" s="246" t="str">
        <f t="shared" si="171"/>
        <v/>
      </c>
      <c r="CD559" s="246">
        <f t="shared" si="180"/>
        <v>5</v>
      </c>
      <c r="CE559" s="246">
        <f t="shared" si="172"/>
        <v>0</v>
      </c>
      <c r="CF559" s="276">
        <f t="shared" si="181"/>
        <v>0</v>
      </c>
      <c r="CG559" s="277">
        <f t="shared" si="181"/>
        <v>0</v>
      </c>
      <c r="CH559" s="277">
        <f t="shared" si="181"/>
        <v>0</v>
      </c>
      <c r="CI559" s="278">
        <f t="shared" si="181"/>
        <v>0</v>
      </c>
      <c r="CJ559" s="280">
        <f t="shared" si="174"/>
        <v>0</v>
      </c>
      <c r="CK559" s="232">
        <f t="shared" si="175"/>
        <v>0</v>
      </c>
      <c r="CL559" s="1"/>
    </row>
    <row r="560" spans="1:90" ht="18" customHeight="1">
      <c r="A560" s="1"/>
      <c r="B560" s="1"/>
      <c r="C560" s="216"/>
      <c r="D560" s="287" t="str">
        <f t="shared" si="167"/>
        <v/>
      </c>
      <c r="E560" s="449" t="str">
        <f t="shared" si="168"/>
        <v/>
      </c>
      <c r="F560" s="450"/>
      <c r="G560" s="451"/>
      <c r="H560" s="452"/>
      <c r="I560" s="453"/>
      <c r="J560" s="453"/>
      <c r="K560" s="453"/>
      <c r="L560" s="453"/>
      <c r="M560" s="454"/>
      <c r="N560" s="455"/>
      <c r="O560" s="456"/>
      <c r="P560" s="456"/>
      <c r="Q560" s="456"/>
      <c r="R560" s="456"/>
      <c r="S560" s="456"/>
      <c r="T560" s="456"/>
      <c r="U560" s="456"/>
      <c r="V560" s="456"/>
      <c r="W560" s="456"/>
      <c r="X560" s="456"/>
      <c r="Y560" s="456"/>
      <c r="Z560" s="456"/>
      <c r="AA560" s="456"/>
      <c r="AB560" s="456"/>
      <c r="AC560" s="456"/>
      <c r="AD560" s="456"/>
      <c r="AE560" s="457"/>
      <c r="AF560" s="455"/>
      <c r="AG560" s="456"/>
      <c r="AH560" s="456"/>
      <c r="AI560" s="456"/>
      <c r="AJ560" s="456"/>
      <c r="AK560" s="456"/>
      <c r="AL560" s="456"/>
      <c r="AM560" s="456"/>
      <c r="AN560" s="457"/>
      <c r="AO560" s="455"/>
      <c r="AP560" s="456"/>
      <c r="AQ560" s="456"/>
      <c r="AR560" s="456"/>
      <c r="AS560" s="456"/>
      <c r="AT560" s="456"/>
      <c r="AU560" s="456"/>
      <c r="AV560" s="456"/>
      <c r="AW560" s="456"/>
      <c r="AX560" s="456"/>
      <c r="AY560" s="456"/>
      <c r="AZ560" s="456"/>
      <c r="BA560" s="456"/>
      <c r="BB560" s="456"/>
      <c r="BC560" s="456"/>
      <c r="BD560" s="456"/>
      <c r="BE560" s="456"/>
      <c r="BF560" s="456"/>
      <c r="BG560" s="457"/>
      <c r="BH560" s="458"/>
      <c r="BI560" s="459"/>
      <c r="BJ560" s="459"/>
      <c r="BK560" s="459"/>
      <c r="BL560" s="459"/>
      <c r="BM560" s="460"/>
      <c r="BN560" s="216"/>
      <c r="BO560" s="216"/>
      <c r="BP560" s="1"/>
      <c r="BQ560" s="120">
        <f>IF($F$3="","",IF(N560=$F$3,COUNTIF(BQ$23:BQ559,"&gt;0")+1,0))</f>
        <v>0</v>
      </c>
      <c r="BR560" s="1"/>
      <c r="BS560" s="20" t="str">
        <f>IF($N560="","",IF(VLOOKUP(VLOOKUP($N560,IMPOSTAZIONI!$E$6:$I$13,5,FALSE),IMPOSTAZIONI!$B$25:$N$32,3,FALSE)=0,"",VLOOKUP(VLOOKUP($N560,IMPOSTAZIONI!$E$6:$I$13,5,FALSE),IMPOSTAZIONI!$B$25:$N$32,3,FALSE)))</f>
        <v/>
      </c>
      <c r="BT560" s="20" t="str">
        <f>IF($N560="","",IF(VLOOKUP(VLOOKUP($N560,IMPOSTAZIONI!$E$6:$I$13,5,FALSE),IMPOSTAZIONI!$B$25:$N$32,6,FALSE)=0,"",VLOOKUP(VLOOKUP($N560,IMPOSTAZIONI!$E$6:$I$13,5,FALSE),IMPOSTAZIONI!$B$25:$N$32,6,FALSE)))</f>
        <v/>
      </c>
      <c r="BU560" s="20" t="str">
        <f>IF($N560="","",IF(VLOOKUP(VLOOKUP($N560,IMPOSTAZIONI!$E$6:$I$13,5,FALSE),IMPOSTAZIONI!$B$25:$N$32,9,FALSE)=0,"",VLOOKUP(VLOOKUP($N560,IMPOSTAZIONI!$E$6:$I$13,5,FALSE),IMPOSTAZIONI!$B$25:$N$32,9,FALSE)))</f>
        <v/>
      </c>
      <c r="BV560" s="20" t="str">
        <f>IF($N560="","",IF(VLOOKUP(VLOOKUP($N560,IMPOSTAZIONI!$E$6:$I$13,5,FALSE),IMPOSTAZIONI!$B$25:$N$32,12,FALSE)=0,"",VLOOKUP(VLOOKUP($N560,IMPOSTAZIONI!$E$6:$I$13,5,FALSE),IMPOSTAZIONI!$B$25:$N$32,12,FALSE)))</f>
        <v/>
      </c>
      <c r="BW560" s="221" t="str">
        <f t="shared" si="169"/>
        <v/>
      </c>
      <c r="BX560" s="221" t="str">
        <f t="shared" si="176"/>
        <v/>
      </c>
      <c r="BY560" s="221">
        <f t="shared" si="177"/>
        <v>0</v>
      </c>
      <c r="BZ560" s="231">
        <f t="shared" si="178"/>
        <v>0</v>
      </c>
      <c r="CA560" s="246">
        <f t="shared" si="179"/>
        <v>0</v>
      </c>
      <c r="CB560" s="246">
        <f t="shared" si="170"/>
        <v>0</v>
      </c>
      <c r="CC560" s="246" t="str">
        <f t="shared" si="171"/>
        <v/>
      </c>
      <c r="CD560" s="246">
        <f t="shared" si="180"/>
        <v>5</v>
      </c>
      <c r="CE560" s="246">
        <f t="shared" si="172"/>
        <v>0</v>
      </c>
      <c r="CF560" s="276">
        <f t="shared" si="181"/>
        <v>0</v>
      </c>
      <c r="CG560" s="277">
        <f t="shared" si="181"/>
        <v>0</v>
      </c>
      <c r="CH560" s="277">
        <f t="shared" si="181"/>
        <v>0</v>
      </c>
      <c r="CI560" s="278">
        <f t="shared" si="181"/>
        <v>0</v>
      </c>
      <c r="CJ560" s="280">
        <f t="shared" si="174"/>
        <v>0</v>
      </c>
      <c r="CK560" s="232">
        <f t="shared" si="175"/>
        <v>0</v>
      </c>
      <c r="CL560" s="1"/>
    </row>
    <row r="561" spans="1:90" ht="18" customHeight="1">
      <c r="A561" s="1"/>
      <c r="B561" s="1"/>
      <c r="C561" s="216"/>
      <c r="D561" s="287" t="str">
        <f t="shared" si="167"/>
        <v/>
      </c>
      <c r="E561" s="449" t="str">
        <f t="shared" si="168"/>
        <v/>
      </c>
      <c r="F561" s="450"/>
      <c r="G561" s="451"/>
      <c r="H561" s="452"/>
      <c r="I561" s="453"/>
      <c r="J561" s="453"/>
      <c r="K561" s="453"/>
      <c r="L561" s="453"/>
      <c r="M561" s="454"/>
      <c r="N561" s="455"/>
      <c r="O561" s="456"/>
      <c r="P561" s="456"/>
      <c r="Q561" s="456"/>
      <c r="R561" s="456"/>
      <c r="S561" s="456"/>
      <c r="T561" s="456"/>
      <c r="U561" s="456"/>
      <c r="V561" s="456"/>
      <c r="W561" s="456"/>
      <c r="X561" s="456"/>
      <c r="Y561" s="456"/>
      <c r="Z561" s="456"/>
      <c r="AA561" s="456"/>
      <c r="AB561" s="456"/>
      <c r="AC561" s="456"/>
      <c r="AD561" s="456"/>
      <c r="AE561" s="457"/>
      <c r="AF561" s="455"/>
      <c r="AG561" s="456"/>
      <c r="AH561" s="456"/>
      <c r="AI561" s="456"/>
      <c r="AJ561" s="456"/>
      <c r="AK561" s="456"/>
      <c r="AL561" s="456"/>
      <c r="AM561" s="456"/>
      <c r="AN561" s="457"/>
      <c r="AO561" s="455"/>
      <c r="AP561" s="456"/>
      <c r="AQ561" s="456"/>
      <c r="AR561" s="456"/>
      <c r="AS561" s="456"/>
      <c r="AT561" s="456"/>
      <c r="AU561" s="456"/>
      <c r="AV561" s="456"/>
      <c r="AW561" s="456"/>
      <c r="AX561" s="456"/>
      <c r="AY561" s="456"/>
      <c r="AZ561" s="456"/>
      <c r="BA561" s="456"/>
      <c r="BB561" s="456"/>
      <c r="BC561" s="456"/>
      <c r="BD561" s="456"/>
      <c r="BE561" s="456"/>
      <c r="BF561" s="456"/>
      <c r="BG561" s="457"/>
      <c r="BH561" s="458"/>
      <c r="BI561" s="459"/>
      <c r="BJ561" s="459"/>
      <c r="BK561" s="459"/>
      <c r="BL561" s="459"/>
      <c r="BM561" s="460"/>
      <c r="BN561" s="216"/>
      <c r="BO561" s="216"/>
      <c r="BP561" s="1"/>
      <c r="BQ561" s="120">
        <f>IF($F$3="","",IF(N561=$F$3,COUNTIF(BQ$23:BQ560,"&gt;0")+1,0))</f>
        <v>0</v>
      </c>
      <c r="BR561" s="1"/>
      <c r="BS561" s="20" t="str">
        <f>IF($N561="","",IF(VLOOKUP(VLOOKUP($N561,IMPOSTAZIONI!$E$6:$I$13,5,FALSE),IMPOSTAZIONI!$B$25:$N$32,3,FALSE)=0,"",VLOOKUP(VLOOKUP($N561,IMPOSTAZIONI!$E$6:$I$13,5,FALSE),IMPOSTAZIONI!$B$25:$N$32,3,FALSE)))</f>
        <v/>
      </c>
      <c r="BT561" s="20" t="str">
        <f>IF($N561="","",IF(VLOOKUP(VLOOKUP($N561,IMPOSTAZIONI!$E$6:$I$13,5,FALSE),IMPOSTAZIONI!$B$25:$N$32,6,FALSE)=0,"",VLOOKUP(VLOOKUP($N561,IMPOSTAZIONI!$E$6:$I$13,5,FALSE),IMPOSTAZIONI!$B$25:$N$32,6,FALSE)))</f>
        <v/>
      </c>
      <c r="BU561" s="20" t="str">
        <f>IF($N561="","",IF(VLOOKUP(VLOOKUP($N561,IMPOSTAZIONI!$E$6:$I$13,5,FALSE),IMPOSTAZIONI!$B$25:$N$32,9,FALSE)=0,"",VLOOKUP(VLOOKUP($N561,IMPOSTAZIONI!$E$6:$I$13,5,FALSE),IMPOSTAZIONI!$B$25:$N$32,9,FALSE)))</f>
        <v/>
      </c>
      <c r="BV561" s="20" t="str">
        <f>IF($N561="","",IF(VLOOKUP(VLOOKUP($N561,IMPOSTAZIONI!$E$6:$I$13,5,FALSE),IMPOSTAZIONI!$B$25:$N$32,12,FALSE)=0,"",VLOOKUP(VLOOKUP($N561,IMPOSTAZIONI!$E$6:$I$13,5,FALSE),IMPOSTAZIONI!$B$25:$N$32,12,FALSE)))</f>
        <v/>
      </c>
      <c r="BW561" s="221" t="str">
        <f t="shared" si="169"/>
        <v/>
      </c>
      <c r="BX561" s="221" t="str">
        <f t="shared" si="176"/>
        <v/>
      </c>
      <c r="BY561" s="221">
        <f t="shared" si="177"/>
        <v>0</v>
      </c>
      <c r="BZ561" s="231">
        <f t="shared" si="178"/>
        <v>0</v>
      </c>
      <c r="CA561" s="246">
        <f t="shared" si="179"/>
        <v>0</v>
      </c>
      <c r="CB561" s="246">
        <f t="shared" si="170"/>
        <v>0</v>
      </c>
      <c r="CC561" s="246" t="str">
        <f t="shared" si="171"/>
        <v/>
      </c>
      <c r="CD561" s="246">
        <f t="shared" si="180"/>
        <v>5</v>
      </c>
      <c r="CE561" s="246">
        <f t="shared" si="172"/>
        <v>0</v>
      </c>
      <c r="CF561" s="276">
        <f t="shared" si="181"/>
        <v>0</v>
      </c>
      <c r="CG561" s="277">
        <f t="shared" si="181"/>
        <v>0</v>
      </c>
      <c r="CH561" s="277">
        <f t="shared" si="181"/>
        <v>0</v>
      </c>
      <c r="CI561" s="278">
        <f t="shared" si="181"/>
        <v>0</v>
      </c>
      <c r="CJ561" s="280">
        <f t="shared" si="174"/>
        <v>0</v>
      </c>
      <c r="CK561" s="232">
        <f t="shared" si="175"/>
        <v>0</v>
      </c>
      <c r="CL561" s="1"/>
    </row>
    <row r="562" spans="1:90" ht="18" customHeight="1">
      <c r="A562" s="1"/>
      <c r="B562" s="1"/>
      <c r="C562" s="216"/>
      <c r="D562" s="287" t="str">
        <f t="shared" si="167"/>
        <v/>
      </c>
      <c r="E562" s="449" t="str">
        <f t="shared" si="168"/>
        <v/>
      </c>
      <c r="F562" s="450"/>
      <c r="G562" s="451"/>
      <c r="H562" s="452"/>
      <c r="I562" s="453"/>
      <c r="J562" s="453"/>
      <c r="K562" s="453"/>
      <c r="L562" s="453"/>
      <c r="M562" s="454"/>
      <c r="N562" s="455"/>
      <c r="O562" s="456"/>
      <c r="P562" s="456"/>
      <c r="Q562" s="456"/>
      <c r="R562" s="456"/>
      <c r="S562" s="456"/>
      <c r="T562" s="456"/>
      <c r="U562" s="456"/>
      <c r="V562" s="456"/>
      <c r="W562" s="456"/>
      <c r="X562" s="456"/>
      <c r="Y562" s="456"/>
      <c r="Z562" s="456"/>
      <c r="AA562" s="456"/>
      <c r="AB562" s="456"/>
      <c r="AC562" s="456"/>
      <c r="AD562" s="456"/>
      <c r="AE562" s="457"/>
      <c r="AF562" s="455"/>
      <c r="AG562" s="456"/>
      <c r="AH562" s="456"/>
      <c r="AI562" s="456"/>
      <c r="AJ562" s="456"/>
      <c r="AK562" s="456"/>
      <c r="AL562" s="456"/>
      <c r="AM562" s="456"/>
      <c r="AN562" s="457"/>
      <c r="AO562" s="455"/>
      <c r="AP562" s="456"/>
      <c r="AQ562" s="456"/>
      <c r="AR562" s="456"/>
      <c r="AS562" s="456"/>
      <c r="AT562" s="456"/>
      <c r="AU562" s="456"/>
      <c r="AV562" s="456"/>
      <c r="AW562" s="456"/>
      <c r="AX562" s="456"/>
      <c r="AY562" s="456"/>
      <c r="AZ562" s="456"/>
      <c r="BA562" s="456"/>
      <c r="BB562" s="456"/>
      <c r="BC562" s="456"/>
      <c r="BD562" s="456"/>
      <c r="BE562" s="456"/>
      <c r="BF562" s="456"/>
      <c r="BG562" s="457"/>
      <c r="BH562" s="458"/>
      <c r="BI562" s="459"/>
      <c r="BJ562" s="459"/>
      <c r="BK562" s="459"/>
      <c r="BL562" s="459"/>
      <c r="BM562" s="460"/>
      <c r="BN562" s="216"/>
      <c r="BO562" s="216"/>
      <c r="BP562" s="1"/>
      <c r="BQ562" s="120">
        <f>IF($F$3="","",IF(N562=$F$3,COUNTIF(BQ$23:BQ561,"&gt;0")+1,0))</f>
        <v>0</v>
      </c>
      <c r="BR562" s="1"/>
      <c r="BS562" s="20" t="str">
        <f>IF($N562="","",IF(VLOOKUP(VLOOKUP($N562,IMPOSTAZIONI!$E$6:$I$13,5,FALSE),IMPOSTAZIONI!$B$25:$N$32,3,FALSE)=0,"",VLOOKUP(VLOOKUP($N562,IMPOSTAZIONI!$E$6:$I$13,5,FALSE),IMPOSTAZIONI!$B$25:$N$32,3,FALSE)))</f>
        <v/>
      </c>
      <c r="BT562" s="20" t="str">
        <f>IF($N562="","",IF(VLOOKUP(VLOOKUP($N562,IMPOSTAZIONI!$E$6:$I$13,5,FALSE),IMPOSTAZIONI!$B$25:$N$32,6,FALSE)=0,"",VLOOKUP(VLOOKUP($N562,IMPOSTAZIONI!$E$6:$I$13,5,FALSE),IMPOSTAZIONI!$B$25:$N$32,6,FALSE)))</f>
        <v/>
      </c>
      <c r="BU562" s="20" t="str">
        <f>IF($N562="","",IF(VLOOKUP(VLOOKUP($N562,IMPOSTAZIONI!$E$6:$I$13,5,FALSE),IMPOSTAZIONI!$B$25:$N$32,9,FALSE)=0,"",VLOOKUP(VLOOKUP($N562,IMPOSTAZIONI!$E$6:$I$13,5,FALSE),IMPOSTAZIONI!$B$25:$N$32,9,FALSE)))</f>
        <v/>
      </c>
      <c r="BV562" s="20" t="str">
        <f>IF($N562="","",IF(VLOOKUP(VLOOKUP($N562,IMPOSTAZIONI!$E$6:$I$13,5,FALSE),IMPOSTAZIONI!$B$25:$N$32,12,FALSE)=0,"",VLOOKUP(VLOOKUP($N562,IMPOSTAZIONI!$E$6:$I$13,5,FALSE),IMPOSTAZIONI!$B$25:$N$32,12,FALSE)))</f>
        <v/>
      </c>
      <c r="BW562" s="221" t="str">
        <f t="shared" si="169"/>
        <v/>
      </c>
      <c r="BX562" s="221" t="str">
        <f t="shared" si="176"/>
        <v/>
      </c>
      <c r="BY562" s="221">
        <f t="shared" si="177"/>
        <v>0</v>
      </c>
      <c r="BZ562" s="231">
        <f t="shared" si="178"/>
        <v>0</v>
      </c>
      <c r="CA562" s="246">
        <f t="shared" si="179"/>
        <v>0</v>
      </c>
      <c r="CB562" s="246">
        <f t="shared" si="170"/>
        <v>0</v>
      </c>
      <c r="CC562" s="246" t="str">
        <f t="shared" si="171"/>
        <v/>
      </c>
      <c r="CD562" s="246">
        <f t="shared" si="180"/>
        <v>5</v>
      </c>
      <c r="CE562" s="246">
        <f t="shared" si="172"/>
        <v>0</v>
      </c>
      <c r="CF562" s="276">
        <f t="shared" si="181"/>
        <v>0</v>
      </c>
      <c r="CG562" s="277">
        <f t="shared" si="181"/>
        <v>0</v>
      </c>
      <c r="CH562" s="277">
        <f t="shared" si="181"/>
        <v>0</v>
      </c>
      <c r="CI562" s="278">
        <f t="shared" si="181"/>
        <v>0</v>
      </c>
      <c r="CJ562" s="280">
        <f t="shared" si="174"/>
        <v>0</v>
      </c>
      <c r="CK562" s="232">
        <f t="shared" si="175"/>
        <v>0</v>
      </c>
      <c r="CL562" s="1"/>
    </row>
    <row r="563" spans="1:90" ht="18" customHeight="1">
      <c r="A563" s="1"/>
      <c r="B563" s="1"/>
      <c r="C563" s="216"/>
      <c r="D563" s="287" t="str">
        <f t="shared" si="167"/>
        <v/>
      </c>
      <c r="E563" s="449" t="str">
        <f t="shared" si="168"/>
        <v/>
      </c>
      <c r="F563" s="450"/>
      <c r="G563" s="451"/>
      <c r="H563" s="452"/>
      <c r="I563" s="453"/>
      <c r="J563" s="453"/>
      <c r="K563" s="453"/>
      <c r="L563" s="453"/>
      <c r="M563" s="454"/>
      <c r="N563" s="455"/>
      <c r="O563" s="456"/>
      <c r="P563" s="456"/>
      <c r="Q563" s="456"/>
      <c r="R563" s="456"/>
      <c r="S563" s="456"/>
      <c r="T563" s="456"/>
      <c r="U563" s="456"/>
      <c r="V563" s="456"/>
      <c r="W563" s="456"/>
      <c r="X563" s="456"/>
      <c r="Y563" s="456"/>
      <c r="Z563" s="456"/>
      <c r="AA563" s="456"/>
      <c r="AB563" s="456"/>
      <c r="AC563" s="456"/>
      <c r="AD563" s="456"/>
      <c r="AE563" s="457"/>
      <c r="AF563" s="455"/>
      <c r="AG563" s="456"/>
      <c r="AH563" s="456"/>
      <c r="AI563" s="456"/>
      <c r="AJ563" s="456"/>
      <c r="AK563" s="456"/>
      <c r="AL563" s="456"/>
      <c r="AM563" s="456"/>
      <c r="AN563" s="457"/>
      <c r="AO563" s="455"/>
      <c r="AP563" s="456"/>
      <c r="AQ563" s="456"/>
      <c r="AR563" s="456"/>
      <c r="AS563" s="456"/>
      <c r="AT563" s="456"/>
      <c r="AU563" s="456"/>
      <c r="AV563" s="456"/>
      <c r="AW563" s="456"/>
      <c r="AX563" s="456"/>
      <c r="AY563" s="456"/>
      <c r="AZ563" s="456"/>
      <c r="BA563" s="456"/>
      <c r="BB563" s="456"/>
      <c r="BC563" s="456"/>
      <c r="BD563" s="456"/>
      <c r="BE563" s="456"/>
      <c r="BF563" s="456"/>
      <c r="BG563" s="457"/>
      <c r="BH563" s="458"/>
      <c r="BI563" s="459"/>
      <c r="BJ563" s="459"/>
      <c r="BK563" s="459"/>
      <c r="BL563" s="459"/>
      <c r="BM563" s="460"/>
      <c r="BN563" s="216"/>
      <c r="BO563" s="216"/>
      <c r="BP563" s="1"/>
      <c r="BQ563" s="120">
        <f>IF($F$3="","",IF(N563=$F$3,COUNTIF(BQ$23:BQ562,"&gt;0")+1,0))</f>
        <v>0</v>
      </c>
      <c r="BR563" s="1"/>
      <c r="BS563" s="20" t="str">
        <f>IF($N563="","",IF(VLOOKUP(VLOOKUP($N563,IMPOSTAZIONI!$E$6:$I$13,5,FALSE),IMPOSTAZIONI!$B$25:$N$32,3,FALSE)=0,"",VLOOKUP(VLOOKUP($N563,IMPOSTAZIONI!$E$6:$I$13,5,FALSE),IMPOSTAZIONI!$B$25:$N$32,3,FALSE)))</f>
        <v/>
      </c>
      <c r="BT563" s="20" t="str">
        <f>IF($N563="","",IF(VLOOKUP(VLOOKUP($N563,IMPOSTAZIONI!$E$6:$I$13,5,FALSE),IMPOSTAZIONI!$B$25:$N$32,6,FALSE)=0,"",VLOOKUP(VLOOKUP($N563,IMPOSTAZIONI!$E$6:$I$13,5,FALSE),IMPOSTAZIONI!$B$25:$N$32,6,FALSE)))</f>
        <v/>
      </c>
      <c r="BU563" s="20" t="str">
        <f>IF($N563="","",IF(VLOOKUP(VLOOKUP($N563,IMPOSTAZIONI!$E$6:$I$13,5,FALSE),IMPOSTAZIONI!$B$25:$N$32,9,FALSE)=0,"",VLOOKUP(VLOOKUP($N563,IMPOSTAZIONI!$E$6:$I$13,5,FALSE),IMPOSTAZIONI!$B$25:$N$32,9,FALSE)))</f>
        <v/>
      </c>
      <c r="BV563" s="20" t="str">
        <f>IF($N563="","",IF(VLOOKUP(VLOOKUP($N563,IMPOSTAZIONI!$E$6:$I$13,5,FALSE),IMPOSTAZIONI!$B$25:$N$32,12,FALSE)=0,"",VLOOKUP(VLOOKUP($N563,IMPOSTAZIONI!$E$6:$I$13,5,FALSE),IMPOSTAZIONI!$B$25:$N$32,12,FALSE)))</f>
        <v/>
      </c>
      <c r="BW563" s="221" t="str">
        <f t="shared" si="169"/>
        <v/>
      </c>
      <c r="BX563" s="221" t="str">
        <f t="shared" si="176"/>
        <v/>
      </c>
      <c r="BY563" s="221">
        <f t="shared" si="177"/>
        <v>0</v>
      </c>
      <c r="BZ563" s="231">
        <f t="shared" si="178"/>
        <v>0</v>
      </c>
      <c r="CA563" s="246">
        <f t="shared" si="179"/>
        <v>0</v>
      </c>
      <c r="CB563" s="246">
        <f t="shared" si="170"/>
        <v>0</v>
      </c>
      <c r="CC563" s="246" t="str">
        <f t="shared" si="171"/>
        <v/>
      </c>
      <c r="CD563" s="246">
        <f t="shared" si="180"/>
        <v>5</v>
      </c>
      <c r="CE563" s="246">
        <f t="shared" si="172"/>
        <v>0</v>
      </c>
      <c r="CF563" s="276">
        <f t="shared" ref="CF563:CI582" si="182">COUNTIF($CE$23:$CE$3022,CONCATENATE($CD563,CF$21))</f>
        <v>0</v>
      </c>
      <c r="CG563" s="277">
        <f t="shared" si="182"/>
        <v>0</v>
      </c>
      <c r="CH563" s="277">
        <f t="shared" si="182"/>
        <v>0</v>
      </c>
      <c r="CI563" s="278">
        <f t="shared" si="182"/>
        <v>0</v>
      </c>
      <c r="CJ563" s="280">
        <f t="shared" si="174"/>
        <v>0</v>
      </c>
      <c r="CK563" s="232">
        <f t="shared" si="175"/>
        <v>0</v>
      </c>
      <c r="CL563" s="1"/>
    </row>
    <row r="564" spans="1:90" ht="18" customHeight="1">
      <c r="A564" s="1"/>
      <c r="B564" s="1"/>
      <c r="C564" s="216"/>
      <c r="D564" s="287" t="str">
        <f t="shared" si="167"/>
        <v/>
      </c>
      <c r="E564" s="449" t="str">
        <f t="shared" si="168"/>
        <v/>
      </c>
      <c r="F564" s="450"/>
      <c r="G564" s="451"/>
      <c r="H564" s="452"/>
      <c r="I564" s="453"/>
      <c r="J564" s="453"/>
      <c r="K564" s="453"/>
      <c r="L564" s="453"/>
      <c r="M564" s="454"/>
      <c r="N564" s="455"/>
      <c r="O564" s="456"/>
      <c r="P564" s="456"/>
      <c r="Q564" s="456"/>
      <c r="R564" s="456"/>
      <c r="S564" s="456"/>
      <c r="T564" s="456"/>
      <c r="U564" s="456"/>
      <c r="V564" s="456"/>
      <c r="W564" s="456"/>
      <c r="X564" s="456"/>
      <c r="Y564" s="456"/>
      <c r="Z564" s="456"/>
      <c r="AA564" s="456"/>
      <c r="AB564" s="456"/>
      <c r="AC564" s="456"/>
      <c r="AD564" s="456"/>
      <c r="AE564" s="457"/>
      <c r="AF564" s="455"/>
      <c r="AG564" s="456"/>
      <c r="AH564" s="456"/>
      <c r="AI564" s="456"/>
      <c r="AJ564" s="456"/>
      <c r="AK564" s="456"/>
      <c r="AL564" s="456"/>
      <c r="AM564" s="456"/>
      <c r="AN564" s="457"/>
      <c r="AO564" s="455"/>
      <c r="AP564" s="456"/>
      <c r="AQ564" s="456"/>
      <c r="AR564" s="456"/>
      <c r="AS564" s="456"/>
      <c r="AT564" s="456"/>
      <c r="AU564" s="456"/>
      <c r="AV564" s="456"/>
      <c r="AW564" s="456"/>
      <c r="AX564" s="456"/>
      <c r="AY564" s="456"/>
      <c r="AZ564" s="456"/>
      <c r="BA564" s="456"/>
      <c r="BB564" s="456"/>
      <c r="BC564" s="456"/>
      <c r="BD564" s="456"/>
      <c r="BE564" s="456"/>
      <c r="BF564" s="456"/>
      <c r="BG564" s="457"/>
      <c r="BH564" s="458"/>
      <c r="BI564" s="459"/>
      <c r="BJ564" s="459"/>
      <c r="BK564" s="459"/>
      <c r="BL564" s="459"/>
      <c r="BM564" s="460"/>
      <c r="BN564" s="216"/>
      <c r="BO564" s="216"/>
      <c r="BP564" s="1"/>
      <c r="BQ564" s="120">
        <f>IF($F$3="","",IF(N564=$F$3,COUNTIF(BQ$23:BQ563,"&gt;0")+1,0))</f>
        <v>0</v>
      </c>
      <c r="BR564" s="1"/>
      <c r="BS564" s="20" t="str">
        <f>IF($N564="","",IF(VLOOKUP(VLOOKUP($N564,IMPOSTAZIONI!$E$6:$I$13,5,FALSE),IMPOSTAZIONI!$B$25:$N$32,3,FALSE)=0,"",VLOOKUP(VLOOKUP($N564,IMPOSTAZIONI!$E$6:$I$13,5,FALSE),IMPOSTAZIONI!$B$25:$N$32,3,FALSE)))</f>
        <v/>
      </c>
      <c r="BT564" s="20" t="str">
        <f>IF($N564="","",IF(VLOOKUP(VLOOKUP($N564,IMPOSTAZIONI!$E$6:$I$13,5,FALSE),IMPOSTAZIONI!$B$25:$N$32,6,FALSE)=0,"",VLOOKUP(VLOOKUP($N564,IMPOSTAZIONI!$E$6:$I$13,5,FALSE),IMPOSTAZIONI!$B$25:$N$32,6,FALSE)))</f>
        <v/>
      </c>
      <c r="BU564" s="20" t="str">
        <f>IF($N564="","",IF(VLOOKUP(VLOOKUP($N564,IMPOSTAZIONI!$E$6:$I$13,5,FALSE),IMPOSTAZIONI!$B$25:$N$32,9,FALSE)=0,"",VLOOKUP(VLOOKUP($N564,IMPOSTAZIONI!$E$6:$I$13,5,FALSE),IMPOSTAZIONI!$B$25:$N$32,9,FALSE)))</f>
        <v/>
      </c>
      <c r="BV564" s="20" t="str">
        <f>IF($N564="","",IF(VLOOKUP(VLOOKUP($N564,IMPOSTAZIONI!$E$6:$I$13,5,FALSE),IMPOSTAZIONI!$B$25:$N$32,12,FALSE)=0,"",VLOOKUP(VLOOKUP($N564,IMPOSTAZIONI!$E$6:$I$13,5,FALSE),IMPOSTAZIONI!$B$25:$N$32,12,FALSE)))</f>
        <v/>
      </c>
      <c r="BW564" s="221" t="str">
        <f t="shared" si="169"/>
        <v/>
      </c>
      <c r="BX564" s="221" t="str">
        <f t="shared" si="176"/>
        <v/>
      </c>
      <c r="BY564" s="221">
        <f t="shared" si="177"/>
        <v>0</v>
      </c>
      <c r="BZ564" s="231">
        <f t="shared" si="178"/>
        <v>0</v>
      </c>
      <c r="CA564" s="246">
        <f t="shared" si="179"/>
        <v>0</v>
      </c>
      <c r="CB564" s="246">
        <f t="shared" si="170"/>
        <v>0</v>
      </c>
      <c r="CC564" s="246" t="str">
        <f t="shared" si="171"/>
        <v/>
      </c>
      <c r="CD564" s="246">
        <f t="shared" si="180"/>
        <v>5</v>
      </c>
      <c r="CE564" s="246">
        <f t="shared" si="172"/>
        <v>0</v>
      </c>
      <c r="CF564" s="276">
        <f t="shared" si="182"/>
        <v>0</v>
      </c>
      <c r="CG564" s="277">
        <f t="shared" si="182"/>
        <v>0</v>
      </c>
      <c r="CH564" s="277">
        <f t="shared" si="182"/>
        <v>0</v>
      </c>
      <c r="CI564" s="278">
        <f t="shared" si="182"/>
        <v>0</v>
      </c>
      <c r="CJ564" s="280">
        <f t="shared" si="174"/>
        <v>0</v>
      </c>
      <c r="CK564" s="232">
        <f t="shared" si="175"/>
        <v>0</v>
      </c>
      <c r="CL564" s="1"/>
    </row>
    <row r="565" spans="1:90" ht="18" customHeight="1">
      <c r="A565" s="1"/>
      <c r="B565" s="1"/>
      <c r="C565" s="216"/>
      <c r="D565" s="287" t="str">
        <f t="shared" si="167"/>
        <v/>
      </c>
      <c r="E565" s="449" t="str">
        <f t="shared" si="168"/>
        <v/>
      </c>
      <c r="F565" s="450"/>
      <c r="G565" s="451"/>
      <c r="H565" s="452"/>
      <c r="I565" s="453"/>
      <c r="J565" s="453"/>
      <c r="K565" s="453"/>
      <c r="L565" s="453"/>
      <c r="M565" s="454"/>
      <c r="N565" s="455"/>
      <c r="O565" s="456"/>
      <c r="P565" s="456"/>
      <c r="Q565" s="456"/>
      <c r="R565" s="456"/>
      <c r="S565" s="456"/>
      <c r="T565" s="456"/>
      <c r="U565" s="456"/>
      <c r="V565" s="456"/>
      <c r="W565" s="456"/>
      <c r="X565" s="456"/>
      <c r="Y565" s="456"/>
      <c r="Z565" s="456"/>
      <c r="AA565" s="456"/>
      <c r="AB565" s="456"/>
      <c r="AC565" s="456"/>
      <c r="AD565" s="456"/>
      <c r="AE565" s="457"/>
      <c r="AF565" s="455"/>
      <c r="AG565" s="456"/>
      <c r="AH565" s="456"/>
      <c r="AI565" s="456"/>
      <c r="AJ565" s="456"/>
      <c r="AK565" s="456"/>
      <c r="AL565" s="456"/>
      <c r="AM565" s="456"/>
      <c r="AN565" s="457"/>
      <c r="AO565" s="455"/>
      <c r="AP565" s="456"/>
      <c r="AQ565" s="456"/>
      <c r="AR565" s="456"/>
      <c r="AS565" s="456"/>
      <c r="AT565" s="456"/>
      <c r="AU565" s="456"/>
      <c r="AV565" s="456"/>
      <c r="AW565" s="456"/>
      <c r="AX565" s="456"/>
      <c r="AY565" s="456"/>
      <c r="AZ565" s="456"/>
      <c r="BA565" s="456"/>
      <c r="BB565" s="456"/>
      <c r="BC565" s="456"/>
      <c r="BD565" s="456"/>
      <c r="BE565" s="456"/>
      <c r="BF565" s="456"/>
      <c r="BG565" s="457"/>
      <c r="BH565" s="458"/>
      <c r="BI565" s="459"/>
      <c r="BJ565" s="459"/>
      <c r="BK565" s="459"/>
      <c r="BL565" s="459"/>
      <c r="BM565" s="460"/>
      <c r="BN565" s="216"/>
      <c r="BO565" s="216"/>
      <c r="BP565" s="1"/>
      <c r="BQ565" s="120">
        <f>IF($F$3="","",IF(N565=$F$3,COUNTIF(BQ$23:BQ564,"&gt;0")+1,0))</f>
        <v>0</v>
      </c>
      <c r="BR565" s="1"/>
      <c r="BS565" s="20" t="str">
        <f>IF($N565="","",IF(VLOOKUP(VLOOKUP($N565,IMPOSTAZIONI!$E$6:$I$13,5,FALSE),IMPOSTAZIONI!$B$25:$N$32,3,FALSE)=0,"",VLOOKUP(VLOOKUP($N565,IMPOSTAZIONI!$E$6:$I$13,5,FALSE),IMPOSTAZIONI!$B$25:$N$32,3,FALSE)))</f>
        <v/>
      </c>
      <c r="BT565" s="20" t="str">
        <f>IF($N565="","",IF(VLOOKUP(VLOOKUP($N565,IMPOSTAZIONI!$E$6:$I$13,5,FALSE),IMPOSTAZIONI!$B$25:$N$32,6,FALSE)=0,"",VLOOKUP(VLOOKUP($N565,IMPOSTAZIONI!$E$6:$I$13,5,FALSE),IMPOSTAZIONI!$B$25:$N$32,6,FALSE)))</f>
        <v/>
      </c>
      <c r="BU565" s="20" t="str">
        <f>IF($N565="","",IF(VLOOKUP(VLOOKUP($N565,IMPOSTAZIONI!$E$6:$I$13,5,FALSE),IMPOSTAZIONI!$B$25:$N$32,9,FALSE)=0,"",VLOOKUP(VLOOKUP($N565,IMPOSTAZIONI!$E$6:$I$13,5,FALSE),IMPOSTAZIONI!$B$25:$N$32,9,FALSE)))</f>
        <v/>
      </c>
      <c r="BV565" s="20" t="str">
        <f>IF($N565="","",IF(VLOOKUP(VLOOKUP($N565,IMPOSTAZIONI!$E$6:$I$13,5,FALSE),IMPOSTAZIONI!$B$25:$N$32,12,FALSE)=0,"",VLOOKUP(VLOOKUP($N565,IMPOSTAZIONI!$E$6:$I$13,5,FALSE),IMPOSTAZIONI!$B$25:$N$32,12,FALSE)))</f>
        <v/>
      </c>
      <c r="BW565" s="221" t="str">
        <f t="shared" si="169"/>
        <v/>
      </c>
      <c r="BX565" s="221" t="str">
        <f t="shared" si="176"/>
        <v/>
      </c>
      <c r="BY565" s="221">
        <f t="shared" si="177"/>
        <v>0</v>
      </c>
      <c r="BZ565" s="231">
        <f t="shared" si="178"/>
        <v>0</v>
      </c>
      <c r="CA565" s="246">
        <f t="shared" si="179"/>
        <v>0</v>
      </c>
      <c r="CB565" s="246">
        <f t="shared" si="170"/>
        <v>0</v>
      </c>
      <c r="CC565" s="246" t="str">
        <f t="shared" si="171"/>
        <v/>
      </c>
      <c r="CD565" s="246">
        <f t="shared" si="180"/>
        <v>5</v>
      </c>
      <c r="CE565" s="246">
        <f t="shared" si="172"/>
        <v>0</v>
      </c>
      <c r="CF565" s="276">
        <f t="shared" si="182"/>
        <v>0</v>
      </c>
      <c r="CG565" s="277">
        <f t="shared" si="182"/>
        <v>0</v>
      </c>
      <c r="CH565" s="277">
        <f t="shared" si="182"/>
        <v>0</v>
      </c>
      <c r="CI565" s="278">
        <f t="shared" si="182"/>
        <v>0</v>
      </c>
      <c r="CJ565" s="280">
        <f t="shared" si="174"/>
        <v>0</v>
      </c>
      <c r="CK565" s="232">
        <f t="shared" si="175"/>
        <v>0</v>
      </c>
      <c r="CL565" s="1"/>
    </row>
    <row r="566" spans="1:90" ht="18" customHeight="1">
      <c r="A566" s="1"/>
      <c r="B566" s="1"/>
      <c r="C566" s="216"/>
      <c r="D566" s="287" t="str">
        <f t="shared" si="167"/>
        <v/>
      </c>
      <c r="E566" s="449" t="str">
        <f t="shared" si="168"/>
        <v/>
      </c>
      <c r="F566" s="450"/>
      <c r="G566" s="451"/>
      <c r="H566" s="452"/>
      <c r="I566" s="453"/>
      <c r="J566" s="453"/>
      <c r="K566" s="453"/>
      <c r="L566" s="453"/>
      <c r="M566" s="454"/>
      <c r="N566" s="455"/>
      <c r="O566" s="456"/>
      <c r="P566" s="456"/>
      <c r="Q566" s="456"/>
      <c r="R566" s="456"/>
      <c r="S566" s="456"/>
      <c r="T566" s="456"/>
      <c r="U566" s="456"/>
      <c r="V566" s="456"/>
      <c r="W566" s="456"/>
      <c r="X566" s="456"/>
      <c r="Y566" s="456"/>
      <c r="Z566" s="456"/>
      <c r="AA566" s="456"/>
      <c r="AB566" s="456"/>
      <c r="AC566" s="456"/>
      <c r="AD566" s="456"/>
      <c r="AE566" s="457"/>
      <c r="AF566" s="455"/>
      <c r="AG566" s="456"/>
      <c r="AH566" s="456"/>
      <c r="AI566" s="456"/>
      <c r="AJ566" s="456"/>
      <c r="AK566" s="456"/>
      <c r="AL566" s="456"/>
      <c r="AM566" s="456"/>
      <c r="AN566" s="457"/>
      <c r="AO566" s="455"/>
      <c r="AP566" s="456"/>
      <c r="AQ566" s="456"/>
      <c r="AR566" s="456"/>
      <c r="AS566" s="456"/>
      <c r="AT566" s="456"/>
      <c r="AU566" s="456"/>
      <c r="AV566" s="456"/>
      <c r="AW566" s="456"/>
      <c r="AX566" s="456"/>
      <c r="AY566" s="456"/>
      <c r="AZ566" s="456"/>
      <c r="BA566" s="456"/>
      <c r="BB566" s="456"/>
      <c r="BC566" s="456"/>
      <c r="BD566" s="456"/>
      <c r="BE566" s="456"/>
      <c r="BF566" s="456"/>
      <c r="BG566" s="457"/>
      <c r="BH566" s="458"/>
      <c r="BI566" s="459"/>
      <c r="BJ566" s="459"/>
      <c r="BK566" s="459"/>
      <c r="BL566" s="459"/>
      <c r="BM566" s="460"/>
      <c r="BN566" s="216"/>
      <c r="BO566" s="216"/>
      <c r="BP566" s="1"/>
      <c r="BQ566" s="120">
        <f>IF($F$3="","",IF(N566=$F$3,COUNTIF(BQ$23:BQ565,"&gt;0")+1,0))</f>
        <v>0</v>
      </c>
      <c r="BR566" s="1"/>
      <c r="BS566" s="20" t="str">
        <f>IF($N566="","",IF(VLOOKUP(VLOOKUP($N566,IMPOSTAZIONI!$E$6:$I$13,5,FALSE),IMPOSTAZIONI!$B$25:$N$32,3,FALSE)=0,"",VLOOKUP(VLOOKUP($N566,IMPOSTAZIONI!$E$6:$I$13,5,FALSE),IMPOSTAZIONI!$B$25:$N$32,3,FALSE)))</f>
        <v/>
      </c>
      <c r="BT566" s="20" t="str">
        <f>IF($N566="","",IF(VLOOKUP(VLOOKUP($N566,IMPOSTAZIONI!$E$6:$I$13,5,FALSE),IMPOSTAZIONI!$B$25:$N$32,6,FALSE)=0,"",VLOOKUP(VLOOKUP($N566,IMPOSTAZIONI!$E$6:$I$13,5,FALSE),IMPOSTAZIONI!$B$25:$N$32,6,FALSE)))</f>
        <v/>
      </c>
      <c r="BU566" s="20" t="str">
        <f>IF($N566="","",IF(VLOOKUP(VLOOKUP($N566,IMPOSTAZIONI!$E$6:$I$13,5,FALSE),IMPOSTAZIONI!$B$25:$N$32,9,FALSE)=0,"",VLOOKUP(VLOOKUP($N566,IMPOSTAZIONI!$E$6:$I$13,5,FALSE),IMPOSTAZIONI!$B$25:$N$32,9,FALSE)))</f>
        <v/>
      </c>
      <c r="BV566" s="20" t="str">
        <f>IF($N566="","",IF(VLOOKUP(VLOOKUP($N566,IMPOSTAZIONI!$E$6:$I$13,5,FALSE),IMPOSTAZIONI!$B$25:$N$32,12,FALSE)=0,"",VLOOKUP(VLOOKUP($N566,IMPOSTAZIONI!$E$6:$I$13,5,FALSE),IMPOSTAZIONI!$B$25:$N$32,12,FALSE)))</f>
        <v/>
      </c>
      <c r="BW566" s="221" t="str">
        <f t="shared" si="169"/>
        <v/>
      </c>
      <c r="BX566" s="221" t="str">
        <f t="shared" si="176"/>
        <v/>
      </c>
      <c r="BY566" s="221">
        <f t="shared" si="177"/>
        <v>0</v>
      </c>
      <c r="BZ566" s="231">
        <f t="shared" si="178"/>
        <v>0</v>
      </c>
      <c r="CA566" s="246">
        <f t="shared" si="179"/>
        <v>0</v>
      </c>
      <c r="CB566" s="246">
        <f t="shared" si="170"/>
        <v>0</v>
      </c>
      <c r="CC566" s="246" t="str">
        <f t="shared" si="171"/>
        <v/>
      </c>
      <c r="CD566" s="246">
        <f t="shared" si="180"/>
        <v>5</v>
      </c>
      <c r="CE566" s="246">
        <f t="shared" si="172"/>
        <v>0</v>
      </c>
      <c r="CF566" s="276">
        <f t="shared" si="182"/>
        <v>0</v>
      </c>
      <c r="CG566" s="277">
        <f t="shared" si="182"/>
        <v>0</v>
      </c>
      <c r="CH566" s="277">
        <f t="shared" si="182"/>
        <v>0</v>
      </c>
      <c r="CI566" s="278">
        <f t="shared" si="182"/>
        <v>0</v>
      </c>
      <c r="CJ566" s="280">
        <f t="shared" si="174"/>
        <v>0</v>
      </c>
      <c r="CK566" s="232">
        <f t="shared" si="175"/>
        <v>0</v>
      </c>
      <c r="CL566" s="1"/>
    </row>
    <row r="567" spans="1:90" ht="18" customHeight="1">
      <c r="A567" s="1"/>
      <c r="B567" s="1"/>
      <c r="C567" s="216"/>
      <c r="D567" s="287" t="str">
        <f t="shared" si="167"/>
        <v/>
      </c>
      <c r="E567" s="449" t="str">
        <f t="shared" si="168"/>
        <v/>
      </c>
      <c r="F567" s="450"/>
      <c r="G567" s="451"/>
      <c r="H567" s="452"/>
      <c r="I567" s="453"/>
      <c r="J567" s="453"/>
      <c r="K567" s="453"/>
      <c r="L567" s="453"/>
      <c r="M567" s="454"/>
      <c r="N567" s="455"/>
      <c r="O567" s="456"/>
      <c r="P567" s="456"/>
      <c r="Q567" s="456"/>
      <c r="R567" s="456"/>
      <c r="S567" s="456"/>
      <c r="T567" s="456"/>
      <c r="U567" s="456"/>
      <c r="V567" s="456"/>
      <c r="W567" s="456"/>
      <c r="X567" s="456"/>
      <c r="Y567" s="456"/>
      <c r="Z567" s="456"/>
      <c r="AA567" s="456"/>
      <c r="AB567" s="456"/>
      <c r="AC567" s="456"/>
      <c r="AD567" s="456"/>
      <c r="AE567" s="457"/>
      <c r="AF567" s="455"/>
      <c r="AG567" s="456"/>
      <c r="AH567" s="456"/>
      <c r="AI567" s="456"/>
      <c r="AJ567" s="456"/>
      <c r="AK567" s="456"/>
      <c r="AL567" s="456"/>
      <c r="AM567" s="456"/>
      <c r="AN567" s="457"/>
      <c r="AO567" s="455"/>
      <c r="AP567" s="456"/>
      <c r="AQ567" s="456"/>
      <c r="AR567" s="456"/>
      <c r="AS567" s="456"/>
      <c r="AT567" s="456"/>
      <c r="AU567" s="456"/>
      <c r="AV567" s="456"/>
      <c r="AW567" s="456"/>
      <c r="AX567" s="456"/>
      <c r="AY567" s="456"/>
      <c r="AZ567" s="456"/>
      <c r="BA567" s="456"/>
      <c r="BB567" s="456"/>
      <c r="BC567" s="456"/>
      <c r="BD567" s="456"/>
      <c r="BE567" s="456"/>
      <c r="BF567" s="456"/>
      <c r="BG567" s="457"/>
      <c r="BH567" s="458"/>
      <c r="BI567" s="459"/>
      <c r="BJ567" s="459"/>
      <c r="BK567" s="459"/>
      <c r="BL567" s="459"/>
      <c r="BM567" s="460"/>
      <c r="BN567" s="216"/>
      <c r="BO567" s="216"/>
      <c r="BP567" s="1"/>
      <c r="BQ567" s="120">
        <f>IF($F$3="","",IF(N567=$F$3,COUNTIF(BQ$23:BQ566,"&gt;0")+1,0))</f>
        <v>0</v>
      </c>
      <c r="BR567" s="1"/>
      <c r="BS567" s="20" t="str">
        <f>IF($N567="","",IF(VLOOKUP(VLOOKUP($N567,IMPOSTAZIONI!$E$6:$I$13,5,FALSE),IMPOSTAZIONI!$B$25:$N$32,3,FALSE)=0,"",VLOOKUP(VLOOKUP($N567,IMPOSTAZIONI!$E$6:$I$13,5,FALSE),IMPOSTAZIONI!$B$25:$N$32,3,FALSE)))</f>
        <v/>
      </c>
      <c r="BT567" s="20" t="str">
        <f>IF($N567="","",IF(VLOOKUP(VLOOKUP($N567,IMPOSTAZIONI!$E$6:$I$13,5,FALSE),IMPOSTAZIONI!$B$25:$N$32,6,FALSE)=0,"",VLOOKUP(VLOOKUP($N567,IMPOSTAZIONI!$E$6:$I$13,5,FALSE),IMPOSTAZIONI!$B$25:$N$32,6,FALSE)))</f>
        <v/>
      </c>
      <c r="BU567" s="20" t="str">
        <f>IF($N567="","",IF(VLOOKUP(VLOOKUP($N567,IMPOSTAZIONI!$E$6:$I$13,5,FALSE),IMPOSTAZIONI!$B$25:$N$32,9,FALSE)=0,"",VLOOKUP(VLOOKUP($N567,IMPOSTAZIONI!$E$6:$I$13,5,FALSE),IMPOSTAZIONI!$B$25:$N$32,9,FALSE)))</f>
        <v/>
      </c>
      <c r="BV567" s="20" t="str">
        <f>IF($N567="","",IF(VLOOKUP(VLOOKUP($N567,IMPOSTAZIONI!$E$6:$I$13,5,FALSE),IMPOSTAZIONI!$B$25:$N$32,12,FALSE)=0,"",VLOOKUP(VLOOKUP($N567,IMPOSTAZIONI!$E$6:$I$13,5,FALSE),IMPOSTAZIONI!$B$25:$N$32,12,FALSE)))</f>
        <v/>
      </c>
      <c r="BW567" s="221" t="str">
        <f t="shared" si="169"/>
        <v/>
      </c>
      <c r="BX567" s="221" t="str">
        <f t="shared" si="176"/>
        <v/>
      </c>
      <c r="BY567" s="221">
        <f t="shared" si="177"/>
        <v>0</v>
      </c>
      <c r="BZ567" s="231">
        <f t="shared" si="178"/>
        <v>0</v>
      </c>
      <c r="CA567" s="246">
        <f t="shared" si="179"/>
        <v>0</v>
      </c>
      <c r="CB567" s="246">
        <f t="shared" si="170"/>
        <v>0</v>
      </c>
      <c r="CC567" s="246" t="str">
        <f t="shared" si="171"/>
        <v/>
      </c>
      <c r="CD567" s="246">
        <f t="shared" si="180"/>
        <v>5</v>
      </c>
      <c r="CE567" s="246">
        <f t="shared" si="172"/>
        <v>0</v>
      </c>
      <c r="CF567" s="276">
        <f t="shared" si="182"/>
        <v>0</v>
      </c>
      <c r="CG567" s="277">
        <f t="shared" si="182"/>
        <v>0</v>
      </c>
      <c r="CH567" s="277">
        <f t="shared" si="182"/>
        <v>0</v>
      </c>
      <c r="CI567" s="278">
        <f t="shared" si="182"/>
        <v>0</v>
      </c>
      <c r="CJ567" s="280">
        <f t="shared" si="174"/>
        <v>0</v>
      </c>
      <c r="CK567" s="232">
        <f t="shared" si="175"/>
        <v>0</v>
      </c>
      <c r="CL567" s="1"/>
    </row>
    <row r="568" spans="1:90" ht="18" customHeight="1">
      <c r="A568" s="1"/>
      <c r="B568" s="1"/>
      <c r="C568" s="216"/>
      <c r="D568" s="287" t="str">
        <f t="shared" si="167"/>
        <v/>
      </c>
      <c r="E568" s="449" t="str">
        <f t="shared" si="168"/>
        <v/>
      </c>
      <c r="F568" s="450"/>
      <c r="G568" s="451"/>
      <c r="H568" s="452"/>
      <c r="I568" s="453"/>
      <c r="J568" s="453"/>
      <c r="K568" s="453"/>
      <c r="L568" s="453"/>
      <c r="M568" s="454"/>
      <c r="N568" s="455"/>
      <c r="O568" s="456"/>
      <c r="P568" s="456"/>
      <c r="Q568" s="456"/>
      <c r="R568" s="456"/>
      <c r="S568" s="456"/>
      <c r="T568" s="456"/>
      <c r="U568" s="456"/>
      <c r="V568" s="456"/>
      <c r="W568" s="456"/>
      <c r="X568" s="456"/>
      <c r="Y568" s="456"/>
      <c r="Z568" s="456"/>
      <c r="AA568" s="456"/>
      <c r="AB568" s="456"/>
      <c r="AC568" s="456"/>
      <c r="AD568" s="456"/>
      <c r="AE568" s="457"/>
      <c r="AF568" s="455"/>
      <c r="AG568" s="456"/>
      <c r="AH568" s="456"/>
      <c r="AI568" s="456"/>
      <c r="AJ568" s="456"/>
      <c r="AK568" s="456"/>
      <c r="AL568" s="456"/>
      <c r="AM568" s="456"/>
      <c r="AN568" s="457"/>
      <c r="AO568" s="455"/>
      <c r="AP568" s="456"/>
      <c r="AQ568" s="456"/>
      <c r="AR568" s="456"/>
      <c r="AS568" s="456"/>
      <c r="AT568" s="456"/>
      <c r="AU568" s="456"/>
      <c r="AV568" s="456"/>
      <c r="AW568" s="456"/>
      <c r="AX568" s="456"/>
      <c r="AY568" s="456"/>
      <c r="AZ568" s="456"/>
      <c r="BA568" s="456"/>
      <c r="BB568" s="456"/>
      <c r="BC568" s="456"/>
      <c r="BD568" s="456"/>
      <c r="BE568" s="456"/>
      <c r="BF568" s="456"/>
      <c r="BG568" s="457"/>
      <c r="BH568" s="458"/>
      <c r="BI568" s="459"/>
      <c r="BJ568" s="459"/>
      <c r="BK568" s="459"/>
      <c r="BL568" s="459"/>
      <c r="BM568" s="460"/>
      <c r="BN568" s="216"/>
      <c r="BO568" s="216"/>
      <c r="BP568" s="1"/>
      <c r="BQ568" s="120">
        <f>IF($F$3="","",IF(N568=$F$3,COUNTIF(BQ$23:BQ567,"&gt;0")+1,0))</f>
        <v>0</v>
      </c>
      <c r="BR568" s="1"/>
      <c r="BS568" s="20" t="str">
        <f>IF($N568="","",IF(VLOOKUP(VLOOKUP($N568,IMPOSTAZIONI!$E$6:$I$13,5,FALSE),IMPOSTAZIONI!$B$25:$N$32,3,FALSE)=0,"",VLOOKUP(VLOOKUP($N568,IMPOSTAZIONI!$E$6:$I$13,5,FALSE),IMPOSTAZIONI!$B$25:$N$32,3,FALSE)))</f>
        <v/>
      </c>
      <c r="BT568" s="20" t="str">
        <f>IF($N568="","",IF(VLOOKUP(VLOOKUP($N568,IMPOSTAZIONI!$E$6:$I$13,5,FALSE),IMPOSTAZIONI!$B$25:$N$32,6,FALSE)=0,"",VLOOKUP(VLOOKUP($N568,IMPOSTAZIONI!$E$6:$I$13,5,FALSE),IMPOSTAZIONI!$B$25:$N$32,6,FALSE)))</f>
        <v/>
      </c>
      <c r="BU568" s="20" t="str">
        <f>IF($N568="","",IF(VLOOKUP(VLOOKUP($N568,IMPOSTAZIONI!$E$6:$I$13,5,FALSE),IMPOSTAZIONI!$B$25:$N$32,9,FALSE)=0,"",VLOOKUP(VLOOKUP($N568,IMPOSTAZIONI!$E$6:$I$13,5,FALSE),IMPOSTAZIONI!$B$25:$N$32,9,FALSE)))</f>
        <v/>
      </c>
      <c r="BV568" s="20" t="str">
        <f>IF($N568="","",IF(VLOOKUP(VLOOKUP($N568,IMPOSTAZIONI!$E$6:$I$13,5,FALSE),IMPOSTAZIONI!$B$25:$N$32,12,FALSE)=0,"",VLOOKUP(VLOOKUP($N568,IMPOSTAZIONI!$E$6:$I$13,5,FALSE),IMPOSTAZIONI!$B$25:$N$32,12,FALSE)))</f>
        <v/>
      </c>
      <c r="BW568" s="221" t="str">
        <f t="shared" si="169"/>
        <v/>
      </c>
      <c r="BX568" s="221" t="str">
        <f t="shared" si="176"/>
        <v/>
      </c>
      <c r="BY568" s="221">
        <f t="shared" si="177"/>
        <v>0</v>
      </c>
      <c r="BZ568" s="231">
        <f t="shared" si="178"/>
        <v>0</v>
      </c>
      <c r="CA568" s="246">
        <f t="shared" si="179"/>
        <v>0</v>
      </c>
      <c r="CB568" s="246">
        <f t="shared" si="170"/>
        <v>0</v>
      </c>
      <c r="CC568" s="246" t="str">
        <f t="shared" si="171"/>
        <v/>
      </c>
      <c r="CD568" s="246">
        <f t="shared" si="180"/>
        <v>5</v>
      </c>
      <c r="CE568" s="246">
        <f t="shared" si="172"/>
        <v>0</v>
      </c>
      <c r="CF568" s="276">
        <f t="shared" si="182"/>
        <v>0</v>
      </c>
      <c r="CG568" s="277">
        <f t="shared" si="182"/>
        <v>0</v>
      </c>
      <c r="CH568" s="277">
        <f t="shared" si="182"/>
        <v>0</v>
      </c>
      <c r="CI568" s="278">
        <f t="shared" si="182"/>
        <v>0</v>
      </c>
      <c r="CJ568" s="280">
        <f t="shared" si="174"/>
        <v>0</v>
      </c>
      <c r="CK568" s="232">
        <f t="shared" si="175"/>
        <v>0</v>
      </c>
      <c r="CL568" s="1"/>
    </row>
    <row r="569" spans="1:90" ht="18" customHeight="1">
      <c r="A569" s="1"/>
      <c r="B569" s="1"/>
      <c r="C569" s="216"/>
      <c r="D569" s="287" t="str">
        <f t="shared" si="167"/>
        <v/>
      </c>
      <c r="E569" s="449" t="str">
        <f t="shared" si="168"/>
        <v/>
      </c>
      <c r="F569" s="450"/>
      <c r="G569" s="451"/>
      <c r="H569" s="452"/>
      <c r="I569" s="453"/>
      <c r="J569" s="453"/>
      <c r="K569" s="453"/>
      <c r="L569" s="453"/>
      <c r="M569" s="454"/>
      <c r="N569" s="455"/>
      <c r="O569" s="456"/>
      <c r="P569" s="456"/>
      <c r="Q569" s="456"/>
      <c r="R569" s="456"/>
      <c r="S569" s="456"/>
      <c r="T569" s="456"/>
      <c r="U569" s="456"/>
      <c r="V569" s="456"/>
      <c r="W569" s="456"/>
      <c r="X569" s="456"/>
      <c r="Y569" s="456"/>
      <c r="Z569" s="456"/>
      <c r="AA569" s="456"/>
      <c r="AB569" s="456"/>
      <c r="AC569" s="456"/>
      <c r="AD569" s="456"/>
      <c r="AE569" s="457"/>
      <c r="AF569" s="455"/>
      <c r="AG569" s="456"/>
      <c r="AH569" s="456"/>
      <c r="AI569" s="456"/>
      <c r="AJ569" s="456"/>
      <c r="AK569" s="456"/>
      <c r="AL569" s="456"/>
      <c r="AM569" s="456"/>
      <c r="AN569" s="457"/>
      <c r="AO569" s="455"/>
      <c r="AP569" s="456"/>
      <c r="AQ569" s="456"/>
      <c r="AR569" s="456"/>
      <c r="AS569" s="456"/>
      <c r="AT569" s="456"/>
      <c r="AU569" s="456"/>
      <c r="AV569" s="456"/>
      <c r="AW569" s="456"/>
      <c r="AX569" s="456"/>
      <c r="AY569" s="456"/>
      <c r="AZ569" s="456"/>
      <c r="BA569" s="456"/>
      <c r="BB569" s="456"/>
      <c r="BC569" s="456"/>
      <c r="BD569" s="456"/>
      <c r="BE569" s="456"/>
      <c r="BF569" s="456"/>
      <c r="BG569" s="457"/>
      <c r="BH569" s="458"/>
      <c r="BI569" s="459"/>
      <c r="BJ569" s="459"/>
      <c r="BK569" s="459"/>
      <c r="BL569" s="459"/>
      <c r="BM569" s="460"/>
      <c r="BN569" s="216"/>
      <c r="BO569" s="216"/>
      <c r="BP569" s="1"/>
      <c r="BQ569" s="120">
        <f>IF($F$3="","",IF(N569=$F$3,COUNTIF(BQ$23:BQ568,"&gt;0")+1,0))</f>
        <v>0</v>
      </c>
      <c r="BR569" s="1"/>
      <c r="BS569" s="20" t="str">
        <f>IF($N569="","",IF(VLOOKUP(VLOOKUP($N569,IMPOSTAZIONI!$E$6:$I$13,5,FALSE),IMPOSTAZIONI!$B$25:$N$32,3,FALSE)=0,"",VLOOKUP(VLOOKUP($N569,IMPOSTAZIONI!$E$6:$I$13,5,FALSE),IMPOSTAZIONI!$B$25:$N$32,3,FALSE)))</f>
        <v/>
      </c>
      <c r="BT569" s="20" t="str">
        <f>IF($N569="","",IF(VLOOKUP(VLOOKUP($N569,IMPOSTAZIONI!$E$6:$I$13,5,FALSE),IMPOSTAZIONI!$B$25:$N$32,6,FALSE)=0,"",VLOOKUP(VLOOKUP($N569,IMPOSTAZIONI!$E$6:$I$13,5,FALSE),IMPOSTAZIONI!$B$25:$N$32,6,FALSE)))</f>
        <v/>
      </c>
      <c r="BU569" s="20" t="str">
        <f>IF($N569="","",IF(VLOOKUP(VLOOKUP($N569,IMPOSTAZIONI!$E$6:$I$13,5,FALSE),IMPOSTAZIONI!$B$25:$N$32,9,FALSE)=0,"",VLOOKUP(VLOOKUP($N569,IMPOSTAZIONI!$E$6:$I$13,5,FALSE),IMPOSTAZIONI!$B$25:$N$32,9,FALSE)))</f>
        <v/>
      </c>
      <c r="BV569" s="20" t="str">
        <f>IF($N569="","",IF(VLOOKUP(VLOOKUP($N569,IMPOSTAZIONI!$E$6:$I$13,5,FALSE),IMPOSTAZIONI!$B$25:$N$32,12,FALSE)=0,"",VLOOKUP(VLOOKUP($N569,IMPOSTAZIONI!$E$6:$I$13,5,FALSE),IMPOSTAZIONI!$B$25:$N$32,12,FALSE)))</f>
        <v/>
      </c>
      <c r="BW569" s="221" t="str">
        <f t="shared" si="169"/>
        <v/>
      </c>
      <c r="BX569" s="221" t="str">
        <f t="shared" si="176"/>
        <v/>
      </c>
      <c r="BY569" s="221">
        <f t="shared" si="177"/>
        <v>0</v>
      </c>
      <c r="BZ569" s="231">
        <f t="shared" si="178"/>
        <v>0</v>
      </c>
      <c r="CA569" s="246">
        <f t="shared" si="179"/>
        <v>0</v>
      </c>
      <c r="CB569" s="246">
        <f t="shared" si="170"/>
        <v>0</v>
      </c>
      <c r="CC569" s="246" t="str">
        <f t="shared" si="171"/>
        <v/>
      </c>
      <c r="CD569" s="246">
        <f t="shared" si="180"/>
        <v>5</v>
      </c>
      <c r="CE569" s="246">
        <f t="shared" si="172"/>
        <v>0</v>
      </c>
      <c r="CF569" s="276">
        <f t="shared" si="182"/>
        <v>0</v>
      </c>
      <c r="CG569" s="277">
        <f t="shared" si="182"/>
        <v>0</v>
      </c>
      <c r="CH569" s="277">
        <f t="shared" si="182"/>
        <v>0</v>
      </c>
      <c r="CI569" s="278">
        <f t="shared" si="182"/>
        <v>0</v>
      </c>
      <c r="CJ569" s="280">
        <f t="shared" si="174"/>
        <v>0</v>
      </c>
      <c r="CK569" s="232">
        <f t="shared" si="175"/>
        <v>0</v>
      </c>
      <c r="CL569" s="1"/>
    </row>
    <row r="570" spans="1:90" ht="18" customHeight="1">
      <c r="A570" s="1"/>
      <c r="B570" s="1"/>
      <c r="C570" s="216"/>
      <c r="D570" s="287" t="str">
        <f t="shared" si="167"/>
        <v/>
      </c>
      <c r="E570" s="449" t="str">
        <f t="shared" si="168"/>
        <v/>
      </c>
      <c r="F570" s="450"/>
      <c r="G570" s="451"/>
      <c r="H570" s="452"/>
      <c r="I570" s="453"/>
      <c r="J570" s="453"/>
      <c r="K570" s="453"/>
      <c r="L570" s="453"/>
      <c r="M570" s="454"/>
      <c r="N570" s="455"/>
      <c r="O570" s="456"/>
      <c r="P570" s="456"/>
      <c r="Q570" s="456"/>
      <c r="R570" s="456"/>
      <c r="S570" s="456"/>
      <c r="T570" s="456"/>
      <c r="U570" s="456"/>
      <c r="V570" s="456"/>
      <c r="W570" s="456"/>
      <c r="X570" s="456"/>
      <c r="Y570" s="456"/>
      <c r="Z570" s="456"/>
      <c r="AA570" s="456"/>
      <c r="AB570" s="456"/>
      <c r="AC570" s="456"/>
      <c r="AD570" s="456"/>
      <c r="AE570" s="457"/>
      <c r="AF570" s="455"/>
      <c r="AG570" s="456"/>
      <c r="AH570" s="456"/>
      <c r="AI570" s="456"/>
      <c r="AJ570" s="456"/>
      <c r="AK570" s="456"/>
      <c r="AL570" s="456"/>
      <c r="AM570" s="456"/>
      <c r="AN570" s="457"/>
      <c r="AO570" s="455"/>
      <c r="AP570" s="456"/>
      <c r="AQ570" s="456"/>
      <c r="AR570" s="456"/>
      <c r="AS570" s="456"/>
      <c r="AT570" s="456"/>
      <c r="AU570" s="456"/>
      <c r="AV570" s="456"/>
      <c r="AW570" s="456"/>
      <c r="AX570" s="456"/>
      <c r="AY570" s="456"/>
      <c r="AZ570" s="456"/>
      <c r="BA570" s="456"/>
      <c r="BB570" s="456"/>
      <c r="BC570" s="456"/>
      <c r="BD570" s="456"/>
      <c r="BE570" s="456"/>
      <c r="BF570" s="456"/>
      <c r="BG570" s="457"/>
      <c r="BH570" s="458"/>
      <c r="BI570" s="459"/>
      <c r="BJ570" s="459"/>
      <c r="BK570" s="459"/>
      <c r="BL570" s="459"/>
      <c r="BM570" s="460"/>
      <c r="BN570" s="216"/>
      <c r="BO570" s="216"/>
      <c r="BP570" s="1"/>
      <c r="BQ570" s="120">
        <f>IF($F$3="","",IF(N570=$F$3,COUNTIF(BQ$23:BQ569,"&gt;0")+1,0))</f>
        <v>0</v>
      </c>
      <c r="BR570" s="1"/>
      <c r="BS570" s="20" t="str">
        <f>IF($N570="","",IF(VLOOKUP(VLOOKUP($N570,IMPOSTAZIONI!$E$6:$I$13,5,FALSE),IMPOSTAZIONI!$B$25:$N$32,3,FALSE)=0,"",VLOOKUP(VLOOKUP($N570,IMPOSTAZIONI!$E$6:$I$13,5,FALSE),IMPOSTAZIONI!$B$25:$N$32,3,FALSE)))</f>
        <v/>
      </c>
      <c r="BT570" s="20" t="str">
        <f>IF($N570="","",IF(VLOOKUP(VLOOKUP($N570,IMPOSTAZIONI!$E$6:$I$13,5,FALSE),IMPOSTAZIONI!$B$25:$N$32,6,FALSE)=0,"",VLOOKUP(VLOOKUP($N570,IMPOSTAZIONI!$E$6:$I$13,5,FALSE),IMPOSTAZIONI!$B$25:$N$32,6,FALSE)))</f>
        <v/>
      </c>
      <c r="BU570" s="20" t="str">
        <f>IF($N570="","",IF(VLOOKUP(VLOOKUP($N570,IMPOSTAZIONI!$E$6:$I$13,5,FALSE),IMPOSTAZIONI!$B$25:$N$32,9,FALSE)=0,"",VLOOKUP(VLOOKUP($N570,IMPOSTAZIONI!$E$6:$I$13,5,FALSE),IMPOSTAZIONI!$B$25:$N$32,9,FALSE)))</f>
        <v/>
      </c>
      <c r="BV570" s="20" t="str">
        <f>IF($N570="","",IF(VLOOKUP(VLOOKUP($N570,IMPOSTAZIONI!$E$6:$I$13,5,FALSE),IMPOSTAZIONI!$B$25:$N$32,12,FALSE)=0,"",VLOOKUP(VLOOKUP($N570,IMPOSTAZIONI!$E$6:$I$13,5,FALSE),IMPOSTAZIONI!$B$25:$N$32,12,FALSE)))</f>
        <v/>
      </c>
      <c r="BW570" s="221" t="str">
        <f t="shared" si="169"/>
        <v/>
      </c>
      <c r="BX570" s="221" t="str">
        <f t="shared" si="176"/>
        <v/>
      </c>
      <c r="BY570" s="221">
        <f t="shared" si="177"/>
        <v>0</v>
      </c>
      <c r="BZ570" s="231">
        <f t="shared" si="178"/>
        <v>0</v>
      </c>
      <c r="CA570" s="246">
        <f t="shared" si="179"/>
        <v>0</v>
      </c>
      <c r="CB570" s="246">
        <f t="shared" si="170"/>
        <v>0</v>
      </c>
      <c r="CC570" s="246" t="str">
        <f t="shared" si="171"/>
        <v/>
      </c>
      <c r="CD570" s="246">
        <f t="shared" si="180"/>
        <v>5</v>
      </c>
      <c r="CE570" s="246">
        <f t="shared" si="172"/>
        <v>0</v>
      </c>
      <c r="CF570" s="276">
        <f t="shared" si="182"/>
        <v>0</v>
      </c>
      <c r="CG570" s="277">
        <f t="shared" si="182"/>
        <v>0</v>
      </c>
      <c r="CH570" s="277">
        <f t="shared" si="182"/>
        <v>0</v>
      </c>
      <c r="CI570" s="278">
        <f t="shared" si="182"/>
        <v>0</v>
      </c>
      <c r="CJ570" s="280">
        <f t="shared" si="174"/>
        <v>0</v>
      </c>
      <c r="CK570" s="232">
        <f t="shared" si="175"/>
        <v>0</v>
      </c>
      <c r="CL570" s="1"/>
    </row>
    <row r="571" spans="1:90" ht="18" customHeight="1">
      <c r="A571" s="1"/>
      <c r="B571" s="1"/>
      <c r="C571" s="216"/>
      <c r="D571" s="287" t="str">
        <f t="shared" si="167"/>
        <v/>
      </c>
      <c r="E571" s="449" t="str">
        <f t="shared" si="168"/>
        <v/>
      </c>
      <c r="F571" s="450"/>
      <c r="G571" s="451"/>
      <c r="H571" s="452"/>
      <c r="I571" s="453"/>
      <c r="J571" s="453"/>
      <c r="K571" s="453"/>
      <c r="L571" s="453"/>
      <c r="M571" s="454"/>
      <c r="N571" s="455"/>
      <c r="O571" s="456"/>
      <c r="P571" s="456"/>
      <c r="Q571" s="456"/>
      <c r="R571" s="456"/>
      <c r="S571" s="456"/>
      <c r="T571" s="456"/>
      <c r="U571" s="456"/>
      <c r="V571" s="456"/>
      <c r="W571" s="456"/>
      <c r="X571" s="456"/>
      <c r="Y571" s="456"/>
      <c r="Z571" s="456"/>
      <c r="AA571" s="456"/>
      <c r="AB571" s="456"/>
      <c r="AC571" s="456"/>
      <c r="AD571" s="456"/>
      <c r="AE571" s="457"/>
      <c r="AF571" s="455"/>
      <c r="AG571" s="456"/>
      <c r="AH571" s="456"/>
      <c r="AI571" s="456"/>
      <c r="AJ571" s="456"/>
      <c r="AK571" s="456"/>
      <c r="AL571" s="456"/>
      <c r="AM571" s="456"/>
      <c r="AN571" s="457"/>
      <c r="AO571" s="455"/>
      <c r="AP571" s="456"/>
      <c r="AQ571" s="456"/>
      <c r="AR571" s="456"/>
      <c r="AS571" s="456"/>
      <c r="AT571" s="456"/>
      <c r="AU571" s="456"/>
      <c r="AV571" s="456"/>
      <c r="AW571" s="456"/>
      <c r="AX571" s="456"/>
      <c r="AY571" s="456"/>
      <c r="AZ571" s="456"/>
      <c r="BA571" s="456"/>
      <c r="BB571" s="456"/>
      <c r="BC571" s="456"/>
      <c r="BD571" s="456"/>
      <c r="BE571" s="456"/>
      <c r="BF571" s="456"/>
      <c r="BG571" s="457"/>
      <c r="BH571" s="458"/>
      <c r="BI571" s="459"/>
      <c r="BJ571" s="459"/>
      <c r="BK571" s="459"/>
      <c r="BL571" s="459"/>
      <c r="BM571" s="460"/>
      <c r="BN571" s="216"/>
      <c r="BO571" s="216"/>
      <c r="BP571" s="1"/>
      <c r="BQ571" s="120">
        <f>IF($F$3="","",IF(N571=$F$3,COUNTIF(BQ$23:BQ570,"&gt;0")+1,0))</f>
        <v>0</v>
      </c>
      <c r="BR571" s="1"/>
      <c r="BS571" s="20" t="str">
        <f>IF($N571="","",IF(VLOOKUP(VLOOKUP($N571,IMPOSTAZIONI!$E$6:$I$13,5,FALSE),IMPOSTAZIONI!$B$25:$N$32,3,FALSE)=0,"",VLOOKUP(VLOOKUP($N571,IMPOSTAZIONI!$E$6:$I$13,5,FALSE),IMPOSTAZIONI!$B$25:$N$32,3,FALSE)))</f>
        <v/>
      </c>
      <c r="BT571" s="20" t="str">
        <f>IF($N571="","",IF(VLOOKUP(VLOOKUP($N571,IMPOSTAZIONI!$E$6:$I$13,5,FALSE),IMPOSTAZIONI!$B$25:$N$32,6,FALSE)=0,"",VLOOKUP(VLOOKUP($N571,IMPOSTAZIONI!$E$6:$I$13,5,FALSE),IMPOSTAZIONI!$B$25:$N$32,6,FALSE)))</f>
        <v/>
      </c>
      <c r="BU571" s="20" t="str">
        <f>IF($N571="","",IF(VLOOKUP(VLOOKUP($N571,IMPOSTAZIONI!$E$6:$I$13,5,FALSE),IMPOSTAZIONI!$B$25:$N$32,9,FALSE)=0,"",VLOOKUP(VLOOKUP($N571,IMPOSTAZIONI!$E$6:$I$13,5,FALSE),IMPOSTAZIONI!$B$25:$N$32,9,FALSE)))</f>
        <v/>
      </c>
      <c r="BV571" s="20" t="str">
        <f>IF($N571="","",IF(VLOOKUP(VLOOKUP($N571,IMPOSTAZIONI!$E$6:$I$13,5,FALSE),IMPOSTAZIONI!$B$25:$N$32,12,FALSE)=0,"",VLOOKUP(VLOOKUP($N571,IMPOSTAZIONI!$E$6:$I$13,5,FALSE),IMPOSTAZIONI!$B$25:$N$32,12,FALSE)))</f>
        <v/>
      </c>
      <c r="BW571" s="221" t="str">
        <f t="shared" si="169"/>
        <v/>
      </c>
      <c r="BX571" s="221" t="str">
        <f t="shared" si="176"/>
        <v/>
      </c>
      <c r="BY571" s="221">
        <f t="shared" si="177"/>
        <v>0</v>
      </c>
      <c r="BZ571" s="231">
        <f t="shared" si="178"/>
        <v>0</v>
      </c>
      <c r="CA571" s="246">
        <f t="shared" si="179"/>
        <v>0</v>
      </c>
      <c r="CB571" s="246">
        <f t="shared" si="170"/>
        <v>0</v>
      </c>
      <c r="CC571" s="246" t="str">
        <f t="shared" si="171"/>
        <v/>
      </c>
      <c r="CD571" s="246">
        <f t="shared" si="180"/>
        <v>5</v>
      </c>
      <c r="CE571" s="246">
        <f t="shared" si="172"/>
        <v>0</v>
      </c>
      <c r="CF571" s="276">
        <f t="shared" si="182"/>
        <v>0</v>
      </c>
      <c r="CG571" s="277">
        <f t="shared" si="182"/>
        <v>0</v>
      </c>
      <c r="CH571" s="277">
        <f t="shared" si="182"/>
        <v>0</v>
      </c>
      <c r="CI571" s="278">
        <f t="shared" si="182"/>
        <v>0</v>
      </c>
      <c r="CJ571" s="280">
        <f t="shared" si="174"/>
        <v>0</v>
      </c>
      <c r="CK571" s="232">
        <f t="shared" si="175"/>
        <v>0</v>
      </c>
      <c r="CL571" s="1"/>
    </row>
    <row r="572" spans="1:90" ht="18" customHeight="1">
      <c r="A572" s="1"/>
      <c r="B572" s="1"/>
      <c r="C572" s="216"/>
      <c r="D572" s="287" t="str">
        <f t="shared" si="167"/>
        <v/>
      </c>
      <c r="E572" s="449" t="str">
        <f t="shared" si="168"/>
        <v/>
      </c>
      <c r="F572" s="450"/>
      <c r="G572" s="451"/>
      <c r="H572" s="452"/>
      <c r="I572" s="453"/>
      <c r="J572" s="453"/>
      <c r="K572" s="453"/>
      <c r="L572" s="453"/>
      <c r="M572" s="454"/>
      <c r="N572" s="455"/>
      <c r="O572" s="456"/>
      <c r="P572" s="456"/>
      <c r="Q572" s="456"/>
      <c r="R572" s="456"/>
      <c r="S572" s="456"/>
      <c r="T572" s="456"/>
      <c r="U572" s="456"/>
      <c r="V572" s="456"/>
      <c r="W572" s="456"/>
      <c r="X572" s="456"/>
      <c r="Y572" s="456"/>
      <c r="Z572" s="456"/>
      <c r="AA572" s="456"/>
      <c r="AB572" s="456"/>
      <c r="AC572" s="456"/>
      <c r="AD572" s="456"/>
      <c r="AE572" s="457"/>
      <c r="AF572" s="455"/>
      <c r="AG572" s="456"/>
      <c r="AH572" s="456"/>
      <c r="AI572" s="456"/>
      <c r="AJ572" s="456"/>
      <c r="AK572" s="456"/>
      <c r="AL572" s="456"/>
      <c r="AM572" s="456"/>
      <c r="AN572" s="457"/>
      <c r="AO572" s="455"/>
      <c r="AP572" s="456"/>
      <c r="AQ572" s="456"/>
      <c r="AR572" s="456"/>
      <c r="AS572" s="456"/>
      <c r="AT572" s="456"/>
      <c r="AU572" s="456"/>
      <c r="AV572" s="456"/>
      <c r="AW572" s="456"/>
      <c r="AX572" s="456"/>
      <c r="AY572" s="456"/>
      <c r="AZ572" s="456"/>
      <c r="BA572" s="456"/>
      <c r="BB572" s="456"/>
      <c r="BC572" s="456"/>
      <c r="BD572" s="456"/>
      <c r="BE572" s="456"/>
      <c r="BF572" s="456"/>
      <c r="BG572" s="457"/>
      <c r="BH572" s="458"/>
      <c r="BI572" s="459"/>
      <c r="BJ572" s="459"/>
      <c r="BK572" s="459"/>
      <c r="BL572" s="459"/>
      <c r="BM572" s="460"/>
      <c r="BN572" s="216"/>
      <c r="BO572" s="216"/>
      <c r="BP572" s="1"/>
      <c r="BQ572" s="120">
        <f>IF($F$3="","",IF(N572=$F$3,COUNTIF(BQ$23:BQ571,"&gt;0")+1,0))</f>
        <v>0</v>
      </c>
      <c r="BR572" s="1"/>
      <c r="BS572" s="20" t="str">
        <f>IF($N572="","",IF(VLOOKUP(VLOOKUP($N572,IMPOSTAZIONI!$E$6:$I$13,5,FALSE),IMPOSTAZIONI!$B$25:$N$32,3,FALSE)=0,"",VLOOKUP(VLOOKUP($N572,IMPOSTAZIONI!$E$6:$I$13,5,FALSE),IMPOSTAZIONI!$B$25:$N$32,3,FALSE)))</f>
        <v/>
      </c>
      <c r="BT572" s="20" t="str">
        <f>IF($N572="","",IF(VLOOKUP(VLOOKUP($N572,IMPOSTAZIONI!$E$6:$I$13,5,FALSE),IMPOSTAZIONI!$B$25:$N$32,6,FALSE)=0,"",VLOOKUP(VLOOKUP($N572,IMPOSTAZIONI!$E$6:$I$13,5,FALSE),IMPOSTAZIONI!$B$25:$N$32,6,FALSE)))</f>
        <v/>
      </c>
      <c r="BU572" s="20" t="str">
        <f>IF($N572="","",IF(VLOOKUP(VLOOKUP($N572,IMPOSTAZIONI!$E$6:$I$13,5,FALSE),IMPOSTAZIONI!$B$25:$N$32,9,FALSE)=0,"",VLOOKUP(VLOOKUP($N572,IMPOSTAZIONI!$E$6:$I$13,5,FALSE),IMPOSTAZIONI!$B$25:$N$32,9,FALSE)))</f>
        <v/>
      </c>
      <c r="BV572" s="20" t="str">
        <f>IF($N572="","",IF(VLOOKUP(VLOOKUP($N572,IMPOSTAZIONI!$E$6:$I$13,5,FALSE),IMPOSTAZIONI!$B$25:$N$32,12,FALSE)=0,"",VLOOKUP(VLOOKUP($N572,IMPOSTAZIONI!$E$6:$I$13,5,FALSE),IMPOSTAZIONI!$B$25:$N$32,12,FALSE)))</f>
        <v/>
      </c>
      <c r="BW572" s="221" t="str">
        <f t="shared" si="169"/>
        <v/>
      </c>
      <c r="BX572" s="221" t="str">
        <f t="shared" si="176"/>
        <v/>
      </c>
      <c r="BY572" s="221">
        <f t="shared" si="177"/>
        <v>0</v>
      </c>
      <c r="BZ572" s="231">
        <f t="shared" si="178"/>
        <v>0</v>
      </c>
      <c r="CA572" s="246">
        <f t="shared" si="179"/>
        <v>0</v>
      </c>
      <c r="CB572" s="246">
        <f t="shared" si="170"/>
        <v>0</v>
      </c>
      <c r="CC572" s="246" t="str">
        <f t="shared" si="171"/>
        <v/>
      </c>
      <c r="CD572" s="246">
        <f t="shared" si="180"/>
        <v>5</v>
      </c>
      <c r="CE572" s="246">
        <f t="shared" si="172"/>
        <v>0</v>
      </c>
      <c r="CF572" s="276">
        <f t="shared" si="182"/>
        <v>0</v>
      </c>
      <c r="CG572" s="277">
        <f t="shared" si="182"/>
        <v>0</v>
      </c>
      <c r="CH572" s="277">
        <f t="shared" si="182"/>
        <v>0</v>
      </c>
      <c r="CI572" s="278">
        <f t="shared" si="182"/>
        <v>0</v>
      </c>
      <c r="CJ572" s="280">
        <f t="shared" si="174"/>
        <v>0</v>
      </c>
      <c r="CK572" s="232">
        <f t="shared" si="175"/>
        <v>0</v>
      </c>
      <c r="CL572" s="1"/>
    </row>
    <row r="573" spans="1:90" ht="18" customHeight="1">
      <c r="A573" s="1"/>
      <c r="B573" s="1"/>
      <c r="C573" s="216"/>
      <c r="D573" s="287" t="str">
        <f t="shared" si="167"/>
        <v/>
      </c>
      <c r="E573" s="449" t="str">
        <f t="shared" si="168"/>
        <v/>
      </c>
      <c r="F573" s="450"/>
      <c r="G573" s="451"/>
      <c r="H573" s="452"/>
      <c r="I573" s="453"/>
      <c r="J573" s="453"/>
      <c r="K573" s="453"/>
      <c r="L573" s="453"/>
      <c r="M573" s="454"/>
      <c r="N573" s="455"/>
      <c r="O573" s="456"/>
      <c r="P573" s="456"/>
      <c r="Q573" s="456"/>
      <c r="R573" s="456"/>
      <c r="S573" s="456"/>
      <c r="T573" s="456"/>
      <c r="U573" s="456"/>
      <c r="V573" s="456"/>
      <c r="W573" s="456"/>
      <c r="X573" s="456"/>
      <c r="Y573" s="456"/>
      <c r="Z573" s="456"/>
      <c r="AA573" s="456"/>
      <c r="AB573" s="456"/>
      <c r="AC573" s="456"/>
      <c r="AD573" s="456"/>
      <c r="AE573" s="457"/>
      <c r="AF573" s="455"/>
      <c r="AG573" s="456"/>
      <c r="AH573" s="456"/>
      <c r="AI573" s="456"/>
      <c r="AJ573" s="456"/>
      <c r="AK573" s="456"/>
      <c r="AL573" s="456"/>
      <c r="AM573" s="456"/>
      <c r="AN573" s="457"/>
      <c r="AO573" s="455"/>
      <c r="AP573" s="456"/>
      <c r="AQ573" s="456"/>
      <c r="AR573" s="456"/>
      <c r="AS573" s="456"/>
      <c r="AT573" s="456"/>
      <c r="AU573" s="456"/>
      <c r="AV573" s="456"/>
      <c r="AW573" s="456"/>
      <c r="AX573" s="456"/>
      <c r="AY573" s="456"/>
      <c r="AZ573" s="456"/>
      <c r="BA573" s="456"/>
      <c r="BB573" s="456"/>
      <c r="BC573" s="456"/>
      <c r="BD573" s="456"/>
      <c r="BE573" s="456"/>
      <c r="BF573" s="456"/>
      <c r="BG573" s="457"/>
      <c r="BH573" s="458"/>
      <c r="BI573" s="459"/>
      <c r="BJ573" s="459"/>
      <c r="BK573" s="459"/>
      <c r="BL573" s="459"/>
      <c r="BM573" s="460"/>
      <c r="BN573" s="216"/>
      <c r="BO573" s="216"/>
      <c r="BP573" s="1"/>
      <c r="BQ573" s="120">
        <f>IF($F$3="","",IF(N573=$F$3,COUNTIF(BQ$23:BQ572,"&gt;0")+1,0))</f>
        <v>0</v>
      </c>
      <c r="BR573" s="1"/>
      <c r="BS573" s="20" t="str">
        <f>IF($N573="","",IF(VLOOKUP(VLOOKUP($N573,IMPOSTAZIONI!$E$6:$I$13,5,FALSE),IMPOSTAZIONI!$B$25:$N$32,3,FALSE)=0,"",VLOOKUP(VLOOKUP($N573,IMPOSTAZIONI!$E$6:$I$13,5,FALSE),IMPOSTAZIONI!$B$25:$N$32,3,FALSE)))</f>
        <v/>
      </c>
      <c r="BT573" s="20" t="str">
        <f>IF($N573="","",IF(VLOOKUP(VLOOKUP($N573,IMPOSTAZIONI!$E$6:$I$13,5,FALSE),IMPOSTAZIONI!$B$25:$N$32,6,FALSE)=0,"",VLOOKUP(VLOOKUP($N573,IMPOSTAZIONI!$E$6:$I$13,5,FALSE),IMPOSTAZIONI!$B$25:$N$32,6,FALSE)))</f>
        <v/>
      </c>
      <c r="BU573" s="20" t="str">
        <f>IF($N573="","",IF(VLOOKUP(VLOOKUP($N573,IMPOSTAZIONI!$E$6:$I$13,5,FALSE),IMPOSTAZIONI!$B$25:$N$32,9,FALSE)=0,"",VLOOKUP(VLOOKUP($N573,IMPOSTAZIONI!$E$6:$I$13,5,FALSE),IMPOSTAZIONI!$B$25:$N$32,9,FALSE)))</f>
        <v/>
      </c>
      <c r="BV573" s="20" t="str">
        <f>IF($N573="","",IF(VLOOKUP(VLOOKUP($N573,IMPOSTAZIONI!$E$6:$I$13,5,FALSE),IMPOSTAZIONI!$B$25:$N$32,12,FALSE)=0,"",VLOOKUP(VLOOKUP($N573,IMPOSTAZIONI!$E$6:$I$13,5,FALSE),IMPOSTAZIONI!$B$25:$N$32,12,FALSE)))</f>
        <v/>
      </c>
      <c r="BW573" s="221" t="str">
        <f t="shared" si="169"/>
        <v/>
      </c>
      <c r="BX573" s="221" t="str">
        <f t="shared" si="176"/>
        <v/>
      </c>
      <c r="BY573" s="221">
        <f t="shared" si="177"/>
        <v>0</v>
      </c>
      <c r="BZ573" s="231">
        <f t="shared" si="178"/>
        <v>0</v>
      </c>
      <c r="CA573" s="246">
        <f t="shared" si="179"/>
        <v>0</v>
      </c>
      <c r="CB573" s="246">
        <f t="shared" si="170"/>
        <v>0</v>
      </c>
      <c r="CC573" s="246" t="str">
        <f t="shared" si="171"/>
        <v/>
      </c>
      <c r="CD573" s="246">
        <f t="shared" si="180"/>
        <v>5</v>
      </c>
      <c r="CE573" s="246">
        <f t="shared" si="172"/>
        <v>0</v>
      </c>
      <c r="CF573" s="276">
        <f t="shared" si="182"/>
        <v>0</v>
      </c>
      <c r="CG573" s="277">
        <f t="shared" si="182"/>
        <v>0</v>
      </c>
      <c r="CH573" s="277">
        <f t="shared" si="182"/>
        <v>0</v>
      </c>
      <c r="CI573" s="278">
        <f t="shared" si="182"/>
        <v>0</v>
      </c>
      <c r="CJ573" s="280">
        <f t="shared" si="174"/>
        <v>0</v>
      </c>
      <c r="CK573" s="232">
        <f t="shared" si="175"/>
        <v>0</v>
      </c>
      <c r="CL573" s="1"/>
    </row>
    <row r="574" spans="1:90" ht="18" customHeight="1">
      <c r="A574" s="1"/>
      <c r="B574" s="1"/>
      <c r="C574" s="216"/>
      <c r="D574" s="287" t="str">
        <f t="shared" si="167"/>
        <v/>
      </c>
      <c r="E574" s="449" t="str">
        <f t="shared" si="168"/>
        <v/>
      </c>
      <c r="F574" s="450"/>
      <c r="G574" s="451"/>
      <c r="H574" s="452"/>
      <c r="I574" s="453"/>
      <c r="J574" s="453"/>
      <c r="K574" s="453"/>
      <c r="L574" s="453"/>
      <c r="M574" s="454"/>
      <c r="N574" s="455"/>
      <c r="O574" s="456"/>
      <c r="P574" s="456"/>
      <c r="Q574" s="456"/>
      <c r="R574" s="456"/>
      <c r="S574" s="456"/>
      <c r="T574" s="456"/>
      <c r="U574" s="456"/>
      <c r="V574" s="456"/>
      <c r="W574" s="456"/>
      <c r="X574" s="456"/>
      <c r="Y574" s="456"/>
      <c r="Z574" s="456"/>
      <c r="AA574" s="456"/>
      <c r="AB574" s="456"/>
      <c r="AC574" s="456"/>
      <c r="AD574" s="456"/>
      <c r="AE574" s="457"/>
      <c r="AF574" s="455"/>
      <c r="AG574" s="456"/>
      <c r="AH574" s="456"/>
      <c r="AI574" s="456"/>
      <c r="AJ574" s="456"/>
      <c r="AK574" s="456"/>
      <c r="AL574" s="456"/>
      <c r="AM574" s="456"/>
      <c r="AN574" s="457"/>
      <c r="AO574" s="455"/>
      <c r="AP574" s="456"/>
      <c r="AQ574" s="456"/>
      <c r="AR574" s="456"/>
      <c r="AS574" s="456"/>
      <c r="AT574" s="456"/>
      <c r="AU574" s="456"/>
      <c r="AV574" s="456"/>
      <c r="AW574" s="456"/>
      <c r="AX574" s="456"/>
      <c r="AY574" s="456"/>
      <c r="AZ574" s="456"/>
      <c r="BA574" s="456"/>
      <c r="BB574" s="456"/>
      <c r="BC574" s="456"/>
      <c r="BD574" s="456"/>
      <c r="BE574" s="456"/>
      <c r="BF574" s="456"/>
      <c r="BG574" s="457"/>
      <c r="BH574" s="458"/>
      <c r="BI574" s="459"/>
      <c r="BJ574" s="459"/>
      <c r="BK574" s="459"/>
      <c r="BL574" s="459"/>
      <c r="BM574" s="460"/>
      <c r="BN574" s="216"/>
      <c r="BO574" s="216"/>
      <c r="BP574" s="1"/>
      <c r="BQ574" s="120">
        <f>IF($F$3="","",IF(N574=$F$3,COUNTIF(BQ$23:BQ573,"&gt;0")+1,0))</f>
        <v>0</v>
      </c>
      <c r="BR574" s="1"/>
      <c r="BS574" s="20" t="str">
        <f>IF($N574="","",IF(VLOOKUP(VLOOKUP($N574,IMPOSTAZIONI!$E$6:$I$13,5,FALSE),IMPOSTAZIONI!$B$25:$N$32,3,FALSE)=0,"",VLOOKUP(VLOOKUP($N574,IMPOSTAZIONI!$E$6:$I$13,5,FALSE),IMPOSTAZIONI!$B$25:$N$32,3,FALSE)))</f>
        <v/>
      </c>
      <c r="BT574" s="20" t="str">
        <f>IF($N574="","",IF(VLOOKUP(VLOOKUP($N574,IMPOSTAZIONI!$E$6:$I$13,5,FALSE),IMPOSTAZIONI!$B$25:$N$32,6,FALSE)=0,"",VLOOKUP(VLOOKUP($N574,IMPOSTAZIONI!$E$6:$I$13,5,FALSE),IMPOSTAZIONI!$B$25:$N$32,6,FALSE)))</f>
        <v/>
      </c>
      <c r="BU574" s="20" t="str">
        <f>IF($N574="","",IF(VLOOKUP(VLOOKUP($N574,IMPOSTAZIONI!$E$6:$I$13,5,FALSE),IMPOSTAZIONI!$B$25:$N$32,9,FALSE)=0,"",VLOOKUP(VLOOKUP($N574,IMPOSTAZIONI!$E$6:$I$13,5,FALSE),IMPOSTAZIONI!$B$25:$N$32,9,FALSE)))</f>
        <v/>
      </c>
      <c r="BV574" s="20" t="str">
        <f>IF($N574="","",IF(VLOOKUP(VLOOKUP($N574,IMPOSTAZIONI!$E$6:$I$13,5,FALSE),IMPOSTAZIONI!$B$25:$N$32,12,FALSE)=0,"",VLOOKUP(VLOOKUP($N574,IMPOSTAZIONI!$E$6:$I$13,5,FALSE),IMPOSTAZIONI!$B$25:$N$32,12,FALSE)))</f>
        <v/>
      </c>
      <c r="BW574" s="221" t="str">
        <f t="shared" si="169"/>
        <v/>
      </c>
      <c r="BX574" s="221" t="str">
        <f t="shared" si="176"/>
        <v/>
      </c>
      <c r="BY574" s="221">
        <f t="shared" si="177"/>
        <v>0</v>
      </c>
      <c r="BZ574" s="231">
        <f t="shared" si="178"/>
        <v>0</v>
      </c>
      <c r="CA574" s="246">
        <f t="shared" si="179"/>
        <v>0</v>
      </c>
      <c r="CB574" s="246">
        <f t="shared" si="170"/>
        <v>0</v>
      </c>
      <c r="CC574" s="246" t="str">
        <f t="shared" si="171"/>
        <v/>
      </c>
      <c r="CD574" s="246">
        <f t="shared" si="180"/>
        <v>5</v>
      </c>
      <c r="CE574" s="246">
        <f t="shared" si="172"/>
        <v>0</v>
      </c>
      <c r="CF574" s="276">
        <f t="shared" si="182"/>
        <v>0</v>
      </c>
      <c r="CG574" s="277">
        <f t="shared" si="182"/>
        <v>0</v>
      </c>
      <c r="CH574" s="277">
        <f t="shared" si="182"/>
        <v>0</v>
      </c>
      <c r="CI574" s="278">
        <f t="shared" si="182"/>
        <v>0</v>
      </c>
      <c r="CJ574" s="280">
        <f t="shared" si="174"/>
        <v>0</v>
      </c>
      <c r="CK574" s="232">
        <f t="shared" si="175"/>
        <v>0</v>
      </c>
      <c r="CL574" s="1"/>
    </row>
    <row r="575" spans="1:90" ht="18" customHeight="1">
      <c r="A575" s="1"/>
      <c r="B575" s="1"/>
      <c r="C575" s="216"/>
      <c r="D575" s="287" t="str">
        <f t="shared" si="167"/>
        <v/>
      </c>
      <c r="E575" s="449" t="str">
        <f t="shared" si="168"/>
        <v/>
      </c>
      <c r="F575" s="450"/>
      <c r="G575" s="451"/>
      <c r="H575" s="452"/>
      <c r="I575" s="453"/>
      <c r="J575" s="453"/>
      <c r="K575" s="453"/>
      <c r="L575" s="453"/>
      <c r="M575" s="454"/>
      <c r="N575" s="455"/>
      <c r="O575" s="456"/>
      <c r="P575" s="456"/>
      <c r="Q575" s="456"/>
      <c r="R575" s="456"/>
      <c r="S575" s="456"/>
      <c r="T575" s="456"/>
      <c r="U575" s="456"/>
      <c r="V575" s="456"/>
      <c r="W575" s="456"/>
      <c r="X575" s="456"/>
      <c r="Y575" s="456"/>
      <c r="Z575" s="456"/>
      <c r="AA575" s="456"/>
      <c r="AB575" s="456"/>
      <c r="AC575" s="456"/>
      <c r="AD575" s="456"/>
      <c r="AE575" s="457"/>
      <c r="AF575" s="455"/>
      <c r="AG575" s="456"/>
      <c r="AH575" s="456"/>
      <c r="AI575" s="456"/>
      <c r="AJ575" s="456"/>
      <c r="AK575" s="456"/>
      <c r="AL575" s="456"/>
      <c r="AM575" s="456"/>
      <c r="AN575" s="457"/>
      <c r="AO575" s="455"/>
      <c r="AP575" s="456"/>
      <c r="AQ575" s="456"/>
      <c r="AR575" s="456"/>
      <c r="AS575" s="456"/>
      <c r="AT575" s="456"/>
      <c r="AU575" s="456"/>
      <c r="AV575" s="456"/>
      <c r="AW575" s="456"/>
      <c r="AX575" s="456"/>
      <c r="AY575" s="456"/>
      <c r="AZ575" s="456"/>
      <c r="BA575" s="456"/>
      <c r="BB575" s="456"/>
      <c r="BC575" s="456"/>
      <c r="BD575" s="456"/>
      <c r="BE575" s="456"/>
      <c r="BF575" s="456"/>
      <c r="BG575" s="457"/>
      <c r="BH575" s="458"/>
      <c r="BI575" s="459"/>
      <c r="BJ575" s="459"/>
      <c r="BK575" s="459"/>
      <c r="BL575" s="459"/>
      <c r="BM575" s="460"/>
      <c r="BN575" s="216"/>
      <c r="BO575" s="216"/>
      <c r="BP575" s="1"/>
      <c r="BQ575" s="120">
        <f>IF($F$3="","",IF(N575=$F$3,COUNTIF(BQ$23:BQ574,"&gt;0")+1,0))</f>
        <v>0</v>
      </c>
      <c r="BR575" s="1"/>
      <c r="BS575" s="20" t="str">
        <f>IF($N575="","",IF(VLOOKUP(VLOOKUP($N575,IMPOSTAZIONI!$E$6:$I$13,5,FALSE),IMPOSTAZIONI!$B$25:$N$32,3,FALSE)=0,"",VLOOKUP(VLOOKUP($N575,IMPOSTAZIONI!$E$6:$I$13,5,FALSE),IMPOSTAZIONI!$B$25:$N$32,3,FALSE)))</f>
        <v/>
      </c>
      <c r="BT575" s="20" t="str">
        <f>IF($N575="","",IF(VLOOKUP(VLOOKUP($N575,IMPOSTAZIONI!$E$6:$I$13,5,FALSE),IMPOSTAZIONI!$B$25:$N$32,6,FALSE)=0,"",VLOOKUP(VLOOKUP($N575,IMPOSTAZIONI!$E$6:$I$13,5,FALSE),IMPOSTAZIONI!$B$25:$N$32,6,FALSE)))</f>
        <v/>
      </c>
      <c r="BU575" s="20" t="str">
        <f>IF($N575="","",IF(VLOOKUP(VLOOKUP($N575,IMPOSTAZIONI!$E$6:$I$13,5,FALSE),IMPOSTAZIONI!$B$25:$N$32,9,FALSE)=0,"",VLOOKUP(VLOOKUP($N575,IMPOSTAZIONI!$E$6:$I$13,5,FALSE),IMPOSTAZIONI!$B$25:$N$32,9,FALSE)))</f>
        <v/>
      </c>
      <c r="BV575" s="20" t="str">
        <f>IF($N575="","",IF(VLOOKUP(VLOOKUP($N575,IMPOSTAZIONI!$E$6:$I$13,5,FALSE),IMPOSTAZIONI!$B$25:$N$32,12,FALSE)=0,"",VLOOKUP(VLOOKUP($N575,IMPOSTAZIONI!$E$6:$I$13,5,FALSE),IMPOSTAZIONI!$B$25:$N$32,12,FALSE)))</f>
        <v/>
      </c>
      <c r="BW575" s="221" t="str">
        <f t="shared" si="169"/>
        <v/>
      </c>
      <c r="BX575" s="221" t="str">
        <f t="shared" si="176"/>
        <v/>
      </c>
      <c r="BY575" s="221">
        <f t="shared" si="177"/>
        <v>0</v>
      </c>
      <c r="BZ575" s="231">
        <f t="shared" si="178"/>
        <v>0</v>
      </c>
      <c r="CA575" s="246">
        <f t="shared" si="179"/>
        <v>0</v>
      </c>
      <c r="CB575" s="246">
        <f t="shared" si="170"/>
        <v>0</v>
      </c>
      <c r="CC575" s="246" t="str">
        <f t="shared" si="171"/>
        <v/>
      </c>
      <c r="CD575" s="246">
        <f t="shared" si="180"/>
        <v>5</v>
      </c>
      <c r="CE575" s="246">
        <f t="shared" si="172"/>
        <v>0</v>
      </c>
      <c r="CF575" s="276">
        <f t="shared" si="182"/>
        <v>0</v>
      </c>
      <c r="CG575" s="277">
        <f t="shared" si="182"/>
        <v>0</v>
      </c>
      <c r="CH575" s="277">
        <f t="shared" si="182"/>
        <v>0</v>
      </c>
      <c r="CI575" s="278">
        <f t="shared" si="182"/>
        <v>0</v>
      </c>
      <c r="CJ575" s="280">
        <f t="shared" si="174"/>
        <v>0</v>
      </c>
      <c r="CK575" s="232">
        <f t="shared" si="175"/>
        <v>0</v>
      </c>
      <c r="CL575" s="1"/>
    </row>
    <row r="576" spans="1:90" ht="18" customHeight="1">
      <c r="A576" s="1"/>
      <c r="B576" s="1"/>
      <c r="C576" s="216"/>
      <c r="D576" s="287" t="str">
        <f t="shared" si="167"/>
        <v/>
      </c>
      <c r="E576" s="449" t="str">
        <f t="shared" si="168"/>
        <v/>
      </c>
      <c r="F576" s="450"/>
      <c r="G576" s="451"/>
      <c r="H576" s="452"/>
      <c r="I576" s="453"/>
      <c r="J576" s="453"/>
      <c r="K576" s="453"/>
      <c r="L576" s="453"/>
      <c r="M576" s="454"/>
      <c r="N576" s="455"/>
      <c r="O576" s="456"/>
      <c r="P576" s="456"/>
      <c r="Q576" s="456"/>
      <c r="R576" s="456"/>
      <c r="S576" s="456"/>
      <c r="T576" s="456"/>
      <c r="U576" s="456"/>
      <c r="V576" s="456"/>
      <c r="W576" s="456"/>
      <c r="X576" s="456"/>
      <c r="Y576" s="456"/>
      <c r="Z576" s="456"/>
      <c r="AA576" s="456"/>
      <c r="AB576" s="456"/>
      <c r="AC576" s="456"/>
      <c r="AD576" s="456"/>
      <c r="AE576" s="457"/>
      <c r="AF576" s="455"/>
      <c r="AG576" s="456"/>
      <c r="AH576" s="456"/>
      <c r="AI576" s="456"/>
      <c r="AJ576" s="456"/>
      <c r="AK576" s="456"/>
      <c r="AL576" s="456"/>
      <c r="AM576" s="456"/>
      <c r="AN576" s="457"/>
      <c r="AO576" s="455"/>
      <c r="AP576" s="456"/>
      <c r="AQ576" s="456"/>
      <c r="AR576" s="456"/>
      <c r="AS576" s="456"/>
      <c r="AT576" s="456"/>
      <c r="AU576" s="456"/>
      <c r="AV576" s="456"/>
      <c r="AW576" s="456"/>
      <c r="AX576" s="456"/>
      <c r="AY576" s="456"/>
      <c r="AZ576" s="456"/>
      <c r="BA576" s="456"/>
      <c r="BB576" s="456"/>
      <c r="BC576" s="456"/>
      <c r="BD576" s="456"/>
      <c r="BE576" s="456"/>
      <c r="BF576" s="456"/>
      <c r="BG576" s="457"/>
      <c r="BH576" s="458"/>
      <c r="BI576" s="459"/>
      <c r="BJ576" s="459"/>
      <c r="BK576" s="459"/>
      <c r="BL576" s="459"/>
      <c r="BM576" s="460"/>
      <c r="BN576" s="216"/>
      <c r="BO576" s="216"/>
      <c r="BP576" s="1"/>
      <c r="BQ576" s="120">
        <f>IF($F$3="","",IF(N576=$F$3,COUNTIF(BQ$23:BQ575,"&gt;0")+1,0))</f>
        <v>0</v>
      </c>
      <c r="BR576" s="1"/>
      <c r="BS576" s="20" t="str">
        <f>IF($N576="","",IF(VLOOKUP(VLOOKUP($N576,IMPOSTAZIONI!$E$6:$I$13,5,FALSE),IMPOSTAZIONI!$B$25:$N$32,3,FALSE)=0,"",VLOOKUP(VLOOKUP($N576,IMPOSTAZIONI!$E$6:$I$13,5,FALSE),IMPOSTAZIONI!$B$25:$N$32,3,FALSE)))</f>
        <v/>
      </c>
      <c r="BT576" s="20" t="str">
        <f>IF($N576="","",IF(VLOOKUP(VLOOKUP($N576,IMPOSTAZIONI!$E$6:$I$13,5,FALSE),IMPOSTAZIONI!$B$25:$N$32,6,FALSE)=0,"",VLOOKUP(VLOOKUP($N576,IMPOSTAZIONI!$E$6:$I$13,5,FALSE),IMPOSTAZIONI!$B$25:$N$32,6,FALSE)))</f>
        <v/>
      </c>
      <c r="BU576" s="20" t="str">
        <f>IF($N576="","",IF(VLOOKUP(VLOOKUP($N576,IMPOSTAZIONI!$E$6:$I$13,5,FALSE),IMPOSTAZIONI!$B$25:$N$32,9,FALSE)=0,"",VLOOKUP(VLOOKUP($N576,IMPOSTAZIONI!$E$6:$I$13,5,FALSE),IMPOSTAZIONI!$B$25:$N$32,9,FALSE)))</f>
        <v/>
      </c>
      <c r="BV576" s="20" t="str">
        <f>IF($N576="","",IF(VLOOKUP(VLOOKUP($N576,IMPOSTAZIONI!$E$6:$I$13,5,FALSE),IMPOSTAZIONI!$B$25:$N$32,12,FALSE)=0,"",VLOOKUP(VLOOKUP($N576,IMPOSTAZIONI!$E$6:$I$13,5,FALSE),IMPOSTAZIONI!$B$25:$N$32,12,FALSE)))</f>
        <v/>
      </c>
      <c r="BW576" s="221" t="str">
        <f t="shared" si="169"/>
        <v/>
      </c>
      <c r="BX576" s="221" t="str">
        <f t="shared" si="176"/>
        <v/>
      </c>
      <c r="BY576" s="221">
        <f t="shared" si="177"/>
        <v>0</v>
      </c>
      <c r="BZ576" s="231">
        <f t="shared" si="178"/>
        <v>0</v>
      </c>
      <c r="CA576" s="246">
        <f t="shared" si="179"/>
        <v>0</v>
      </c>
      <c r="CB576" s="246">
        <f t="shared" si="170"/>
        <v>0</v>
      </c>
      <c r="CC576" s="246" t="str">
        <f t="shared" si="171"/>
        <v/>
      </c>
      <c r="CD576" s="246">
        <f t="shared" si="180"/>
        <v>5</v>
      </c>
      <c r="CE576" s="246">
        <f t="shared" si="172"/>
        <v>0</v>
      </c>
      <c r="CF576" s="276">
        <f t="shared" si="182"/>
        <v>0</v>
      </c>
      <c r="CG576" s="277">
        <f t="shared" si="182"/>
        <v>0</v>
      </c>
      <c r="CH576" s="277">
        <f t="shared" si="182"/>
        <v>0</v>
      </c>
      <c r="CI576" s="278">
        <f t="shared" si="182"/>
        <v>0</v>
      </c>
      <c r="CJ576" s="280">
        <f t="shared" si="174"/>
        <v>0</v>
      </c>
      <c r="CK576" s="232">
        <f t="shared" si="175"/>
        <v>0</v>
      </c>
      <c r="CL576" s="1"/>
    </row>
    <row r="577" spans="1:90" ht="18" customHeight="1">
      <c r="A577" s="1"/>
      <c r="B577" s="1"/>
      <c r="C577" s="216"/>
      <c r="D577" s="287" t="str">
        <f t="shared" si="167"/>
        <v/>
      </c>
      <c r="E577" s="449" t="str">
        <f t="shared" si="168"/>
        <v/>
      </c>
      <c r="F577" s="450"/>
      <c r="G577" s="451"/>
      <c r="H577" s="452"/>
      <c r="I577" s="453"/>
      <c r="J577" s="453"/>
      <c r="K577" s="453"/>
      <c r="L577" s="453"/>
      <c r="M577" s="454"/>
      <c r="N577" s="455"/>
      <c r="O577" s="456"/>
      <c r="P577" s="456"/>
      <c r="Q577" s="456"/>
      <c r="R577" s="456"/>
      <c r="S577" s="456"/>
      <c r="T577" s="456"/>
      <c r="U577" s="456"/>
      <c r="V577" s="456"/>
      <c r="W577" s="456"/>
      <c r="X577" s="456"/>
      <c r="Y577" s="456"/>
      <c r="Z577" s="456"/>
      <c r="AA577" s="456"/>
      <c r="AB577" s="456"/>
      <c r="AC577" s="456"/>
      <c r="AD577" s="456"/>
      <c r="AE577" s="457"/>
      <c r="AF577" s="455"/>
      <c r="AG577" s="456"/>
      <c r="AH577" s="456"/>
      <c r="AI577" s="456"/>
      <c r="AJ577" s="456"/>
      <c r="AK577" s="456"/>
      <c r="AL577" s="456"/>
      <c r="AM577" s="456"/>
      <c r="AN577" s="457"/>
      <c r="AO577" s="455"/>
      <c r="AP577" s="456"/>
      <c r="AQ577" s="456"/>
      <c r="AR577" s="456"/>
      <c r="AS577" s="456"/>
      <c r="AT577" s="456"/>
      <c r="AU577" s="456"/>
      <c r="AV577" s="456"/>
      <c r="AW577" s="456"/>
      <c r="AX577" s="456"/>
      <c r="AY577" s="456"/>
      <c r="AZ577" s="456"/>
      <c r="BA577" s="456"/>
      <c r="BB577" s="456"/>
      <c r="BC577" s="456"/>
      <c r="BD577" s="456"/>
      <c r="BE577" s="456"/>
      <c r="BF577" s="456"/>
      <c r="BG577" s="457"/>
      <c r="BH577" s="458"/>
      <c r="BI577" s="459"/>
      <c r="BJ577" s="459"/>
      <c r="BK577" s="459"/>
      <c r="BL577" s="459"/>
      <c r="BM577" s="460"/>
      <c r="BN577" s="216"/>
      <c r="BO577" s="216"/>
      <c r="BP577" s="1"/>
      <c r="BQ577" s="120">
        <f>IF($F$3="","",IF(N577=$F$3,COUNTIF(BQ$23:BQ576,"&gt;0")+1,0))</f>
        <v>0</v>
      </c>
      <c r="BR577" s="1"/>
      <c r="BS577" s="20" t="str">
        <f>IF($N577="","",IF(VLOOKUP(VLOOKUP($N577,IMPOSTAZIONI!$E$6:$I$13,5,FALSE),IMPOSTAZIONI!$B$25:$N$32,3,FALSE)=0,"",VLOOKUP(VLOOKUP($N577,IMPOSTAZIONI!$E$6:$I$13,5,FALSE),IMPOSTAZIONI!$B$25:$N$32,3,FALSE)))</f>
        <v/>
      </c>
      <c r="BT577" s="20" t="str">
        <f>IF($N577="","",IF(VLOOKUP(VLOOKUP($N577,IMPOSTAZIONI!$E$6:$I$13,5,FALSE),IMPOSTAZIONI!$B$25:$N$32,6,FALSE)=0,"",VLOOKUP(VLOOKUP($N577,IMPOSTAZIONI!$E$6:$I$13,5,FALSE),IMPOSTAZIONI!$B$25:$N$32,6,FALSE)))</f>
        <v/>
      </c>
      <c r="BU577" s="20" t="str">
        <f>IF($N577="","",IF(VLOOKUP(VLOOKUP($N577,IMPOSTAZIONI!$E$6:$I$13,5,FALSE),IMPOSTAZIONI!$B$25:$N$32,9,FALSE)=0,"",VLOOKUP(VLOOKUP($N577,IMPOSTAZIONI!$E$6:$I$13,5,FALSE),IMPOSTAZIONI!$B$25:$N$32,9,FALSE)))</f>
        <v/>
      </c>
      <c r="BV577" s="20" t="str">
        <f>IF($N577="","",IF(VLOOKUP(VLOOKUP($N577,IMPOSTAZIONI!$E$6:$I$13,5,FALSE),IMPOSTAZIONI!$B$25:$N$32,12,FALSE)=0,"",VLOOKUP(VLOOKUP($N577,IMPOSTAZIONI!$E$6:$I$13,5,FALSE),IMPOSTAZIONI!$B$25:$N$32,12,FALSE)))</f>
        <v/>
      </c>
      <c r="BW577" s="221" t="str">
        <f t="shared" si="169"/>
        <v/>
      </c>
      <c r="BX577" s="221" t="str">
        <f t="shared" si="176"/>
        <v/>
      </c>
      <c r="BY577" s="221">
        <f t="shared" si="177"/>
        <v>0</v>
      </c>
      <c r="BZ577" s="231">
        <f t="shared" si="178"/>
        <v>0</v>
      </c>
      <c r="CA577" s="246">
        <f t="shared" si="179"/>
        <v>0</v>
      </c>
      <c r="CB577" s="246">
        <f t="shared" si="170"/>
        <v>0</v>
      </c>
      <c r="CC577" s="246" t="str">
        <f t="shared" si="171"/>
        <v/>
      </c>
      <c r="CD577" s="246">
        <f t="shared" si="180"/>
        <v>5</v>
      </c>
      <c r="CE577" s="246">
        <f t="shared" si="172"/>
        <v>0</v>
      </c>
      <c r="CF577" s="276">
        <f t="shared" si="182"/>
        <v>0</v>
      </c>
      <c r="CG577" s="277">
        <f t="shared" si="182"/>
        <v>0</v>
      </c>
      <c r="CH577" s="277">
        <f t="shared" si="182"/>
        <v>0</v>
      </c>
      <c r="CI577" s="278">
        <f t="shared" si="182"/>
        <v>0</v>
      </c>
      <c r="CJ577" s="280">
        <f t="shared" si="174"/>
        <v>0</v>
      </c>
      <c r="CK577" s="232">
        <f t="shared" si="175"/>
        <v>0</v>
      </c>
      <c r="CL577" s="1"/>
    </row>
    <row r="578" spans="1:90" ht="18" customHeight="1">
      <c r="A578" s="1"/>
      <c r="B578" s="1"/>
      <c r="C578" s="216"/>
      <c r="D578" s="287" t="str">
        <f t="shared" si="167"/>
        <v/>
      </c>
      <c r="E578" s="449" t="str">
        <f t="shared" si="168"/>
        <v/>
      </c>
      <c r="F578" s="450"/>
      <c r="G578" s="451"/>
      <c r="H578" s="452"/>
      <c r="I578" s="453"/>
      <c r="J578" s="453"/>
      <c r="K578" s="453"/>
      <c r="L578" s="453"/>
      <c r="M578" s="454"/>
      <c r="N578" s="455"/>
      <c r="O578" s="456"/>
      <c r="P578" s="456"/>
      <c r="Q578" s="456"/>
      <c r="R578" s="456"/>
      <c r="S578" s="456"/>
      <c r="T578" s="456"/>
      <c r="U578" s="456"/>
      <c r="V578" s="456"/>
      <c r="W578" s="456"/>
      <c r="X578" s="456"/>
      <c r="Y578" s="456"/>
      <c r="Z578" s="456"/>
      <c r="AA578" s="456"/>
      <c r="AB578" s="456"/>
      <c r="AC578" s="456"/>
      <c r="AD578" s="456"/>
      <c r="AE578" s="457"/>
      <c r="AF578" s="455"/>
      <c r="AG578" s="456"/>
      <c r="AH578" s="456"/>
      <c r="AI578" s="456"/>
      <c r="AJ578" s="456"/>
      <c r="AK578" s="456"/>
      <c r="AL578" s="456"/>
      <c r="AM578" s="456"/>
      <c r="AN578" s="457"/>
      <c r="AO578" s="455"/>
      <c r="AP578" s="456"/>
      <c r="AQ578" s="456"/>
      <c r="AR578" s="456"/>
      <c r="AS578" s="456"/>
      <c r="AT578" s="456"/>
      <c r="AU578" s="456"/>
      <c r="AV578" s="456"/>
      <c r="AW578" s="456"/>
      <c r="AX578" s="456"/>
      <c r="AY578" s="456"/>
      <c r="AZ578" s="456"/>
      <c r="BA578" s="456"/>
      <c r="BB578" s="456"/>
      <c r="BC578" s="456"/>
      <c r="BD578" s="456"/>
      <c r="BE578" s="456"/>
      <c r="BF578" s="456"/>
      <c r="BG578" s="457"/>
      <c r="BH578" s="458"/>
      <c r="BI578" s="459"/>
      <c r="BJ578" s="459"/>
      <c r="BK578" s="459"/>
      <c r="BL578" s="459"/>
      <c r="BM578" s="460"/>
      <c r="BN578" s="216"/>
      <c r="BO578" s="216"/>
      <c r="BP578" s="1"/>
      <c r="BQ578" s="120">
        <f>IF($F$3="","",IF(N578=$F$3,COUNTIF(BQ$23:BQ577,"&gt;0")+1,0))</f>
        <v>0</v>
      </c>
      <c r="BR578" s="1"/>
      <c r="BS578" s="20" t="str">
        <f>IF($N578="","",IF(VLOOKUP(VLOOKUP($N578,IMPOSTAZIONI!$E$6:$I$13,5,FALSE),IMPOSTAZIONI!$B$25:$N$32,3,FALSE)=0,"",VLOOKUP(VLOOKUP($N578,IMPOSTAZIONI!$E$6:$I$13,5,FALSE),IMPOSTAZIONI!$B$25:$N$32,3,FALSE)))</f>
        <v/>
      </c>
      <c r="BT578" s="20" t="str">
        <f>IF($N578="","",IF(VLOOKUP(VLOOKUP($N578,IMPOSTAZIONI!$E$6:$I$13,5,FALSE),IMPOSTAZIONI!$B$25:$N$32,6,FALSE)=0,"",VLOOKUP(VLOOKUP($N578,IMPOSTAZIONI!$E$6:$I$13,5,FALSE),IMPOSTAZIONI!$B$25:$N$32,6,FALSE)))</f>
        <v/>
      </c>
      <c r="BU578" s="20" t="str">
        <f>IF($N578="","",IF(VLOOKUP(VLOOKUP($N578,IMPOSTAZIONI!$E$6:$I$13,5,FALSE),IMPOSTAZIONI!$B$25:$N$32,9,FALSE)=0,"",VLOOKUP(VLOOKUP($N578,IMPOSTAZIONI!$E$6:$I$13,5,FALSE),IMPOSTAZIONI!$B$25:$N$32,9,FALSE)))</f>
        <v/>
      </c>
      <c r="BV578" s="20" t="str">
        <f>IF($N578="","",IF(VLOOKUP(VLOOKUP($N578,IMPOSTAZIONI!$E$6:$I$13,5,FALSE),IMPOSTAZIONI!$B$25:$N$32,12,FALSE)=0,"",VLOOKUP(VLOOKUP($N578,IMPOSTAZIONI!$E$6:$I$13,5,FALSE),IMPOSTAZIONI!$B$25:$N$32,12,FALSE)))</f>
        <v/>
      </c>
      <c r="BW578" s="221" t="str">
        <f t="shared" si="169"/>
        <v/>
      </c>
      <c r="BX578" s="221" t="str">
        <f t="shared" si="176"/>
        <v/>
      </c>
      <c r="BY578" s="221">
        <f t="shared" si="177"/>
        <v>0</v>
      </c>
      <c r="BZ578" s="231">
        <f t="shared" si="178"/>
        <v>0</v>
      </c>
      <c r="CA578" s="246">
        <f t="shared" si="179"/>
        <v>0</v>
      </c>
      <c r="CB578" s="246">
        <f t="shared" si="170"/>
        <v>0</v>
      </c>
      <c r="CC578" s="246" t="str">
        <f t="shared" si="171"/>
        <v/>
      </c>
      <c r="CD578" s="246">
        <f t="shared" si="180"/>
        <v>5</v>
      </c>
      <c r="CE578" s="246">
        <f t="shared" si="172"/>
        <v>0</v>
      </c>
      <c r="CF578" s="276">
        <f t="shared" si="182"/>
        <v>0</v>
      </c>
      <c r="CG578" s="277">
        <f t="shared" si="182"/>
        <v>0</v>
      </c>
      <c r="CH578" s="277">
        <f t="shared" si="182"/>
        <v>0</v>
      </c>
      <c r="CI578" s="278">
        <f t="shared" si="182"/>
        <v>0</v>
      </c>
      <c r="CJ578" s="280">
        <f t="shared" si="174"/>
        <v>0</v>
      </c>
      <c r="CK578" s="232">
        <f t="shared" si="175"/>
        <v>0</v>
      </c>
      <c r="CL578" s="1"/>
    </row>
    <row r="579" spans="1:90" ht="18" customHeight="1">
      <c r="A579" s="1"/>
      <c r="B579" s="1"/>
      <c r="C579" s="216"/>
      <c r="D579" s="287" t="str">
        <f t="shared" si="167"/>
        <v/>
      </c>
      <c r="E579" s="449" t="str">
        <f t="shared" si="168"/>
        <v/>
      </c>
      <c r="F579" s="450"/>
      <c r="G579" s="451"/>
      <c r="H579" s="452"/>
      <c r="I579" s="453"/>
      <c r="J579" s="453"/>
      <c r="K579" s="453"/>
      <c r="L579" s="453"/>
      <c r="M579" s="454"/>
      <c r="N579" s="455"/>
      <c r="O579" s="456"/>
      <c r="P579" s="456"/>
      <c r="Q579" s="456"/>
      <c r="R579" s="456"/>
      <c r="S579" s="456"/>
      <c r="T579" s="456"/>
      <c r="U579" s="456"/>
      <c r="V579" s="456"/>
      <c r="W579" s="456"/>
      <c r="X579" s="456"/>
      <c r="Y579" s="456"/>
      <c r="Z579" s="456"/>
      <c r="AA579" s="456"/>
      <c r="AB579" s="456"/>
      <c r="AC579" s="456"/>
      <c r="AD579" s="456"/>
      <c r="AE579" s="457"/>
      <c r="AF579" s="455"/>
      <c r="AG579" s="456"/>
      <c r="AH579" s="456"/>
      <c r="AI579" s="456"/>
      <c r="AJ579" s="456"/>
      <c r="AK579" s="456"/>
      <c r="AL579" s="456"/>
      <c r="AM579" s="456"/>
      <c r="AN579" s="457"/>
      <c r="AO579" s="455"/>
      <c r="AP579" s="456"/>
      <c r="AQ579" s="456"/>
      <c r="AR579" s="456"/>
      <c r="AS579" s="456"/>
      <c r="AT579" s="456"/>
      <c r="AU579" s="456"/>
      <c r="AV579" s="456"/>
      <c r="AW579" s="456"/>
      <c r="AX579" s="456"/>
      <c r="AY579" s="456"/>
      <c r="AZ579" s="456"/>
      <c r="BA579" s="456"/>
      <c r="BB579" s="456"/>
      <c r="BC579" s="456"/>
      <c r="BD579" s="456"/>
      <c r="BE579" s="456"/>
      <c r="BF579" s="456"/>
      <c r="BG579" s="457"/>
      <c r="BH579" s="458"/>
      <c r="BI579" s="459"/>
      <c r="BJ579" s="459"/>
      <c r="BK579" s="459"/>
      <c r="BL579" s="459"/>
      <c r="BM579" s="460"/>
      <c r="BN579" s="216"/>
      <c r="BO579" s="216"/>
      <c r="BP579" s="1"/>
      <c r="BQ579" s="120">
        <f>IF($F$3="","",IF(N579=$F$3,COUNTIF(BQ$23:BQ578,"&gt;0")+1,0))</f>
        <v>0</v>
      </c>
      <c r="BR579" s="1"/>
      <c r="BS579" s="20" t="str">
        <f>IF($N579="","",IF(VLOOKUP(VLOOKUP($N579,IMPOSTAZIONI!$E$6:$I$13,5,FALSE),IMPOSTAZIONI!$B$25:$N$32,3,FALSE)=0,"",VLOOKUP(VLOOKUP($N579,IMPOSTAZIONI!$E$6:$I$13,5,FALSE),IMPOSTAZIONI!$B$25:$N$32,3,FALSE)))</f>
        <v/>
      </c>
      <c r="BT579" s="20" t="str">
        <f>IF($N579="","",IF(VLOOKUP(VLOOKUP($N579,IMPOSTAZIONI!$E$6:$I$13,5,FALSE),IMPOSTAZIONI!$B$25:$N$32,6,FALSE)=0,"",VLOOKUP(VLOOKUP($N579,IMPOSTAZIONI!$E$6:$I$13,5,FALSE),IMPOSTAZIONI!$B$25:$N$32,6,FALSE)))</f>
        <v/>
      </c>
      <c r="BU579" s="20" t="str">
        <f>IF($N579="","",IF(VLOOKUP(VLOOKUP($N579,IMPOSTAZIONI!$E$6:$I$13,5,FALSE),IMPOSTAZIONI!$B$25:$N$32,9,FALSE)=0,"",VLOOKUP(VLOOKUP($N579,IMPOSTAZIONI!$E$6:$I$13,5,FALSE),IMPOSTAZIONI!$B$25:$N$32,9,FALSE)))</f>
        <v/>
      </c>
      <c r="BV579" s="20" t="str">
        <f>IF($N579="","",IF(VLOOKUP(VLOOKUP($N579,IMPOSTAZIONI!$E$6:$I$13,5,FALSE),IMPOSTAZIONI!$B$25:$N$32,12,FALSE)=0,"",VLOOKUP(VLOOKUP($N579,IMPOSTAZIONI!$E$6:$I$13,5,FALSE),IMPOSTAZIONI!$B$25:$N$32,12,FALSE)))</f>
        <v/>
      </c>
      <c r="BW579" s="221" t="str">
        <f t="shared" si="169"/>
        <v/>
      </c>
      <c r="BX579" s="221" t="str">
        <f t="shared" si="176"/>
        <v/>
      </c>
      <c r="BY579" s="221">
        <f t="shared" si="177"/>
        <v>0</v>
      </c>
      <c r="BZ579" s="231">
        <f t="shared" si="178"/>
        <v>0</v>
      </c>
      <c r="CA579" s="246">
        <f t="shared" si="179"/>
        <v>0</v>
      </c>
      <c r="CB579" s="246">
        <f t="shared" si="170"/>
        <v>0</v>
      </c>
      <c r="CC579" s="246" t="str">
        <f t="shared" si="171"/>
        <v/>
      </c>
      <c r="CD579" s="246">
        <f t="shared" si="180"/>
        <v>5</v>
      </c>
      <c r="CE579" s="246">
        <f t="shared" si="172"/>
        <v>0</v>
      </c>
      <c r="CF579" s="276">
        <f t="shared" si="182"/>
        <v>0</v>
      </c>
      <c r="CG579" s="277">
        <f t="shared" si="182"/>
        <v>0</v>
      </c>
      <c r="CH579" s="277">
        <f t="shared" si="182"/>
        <v>0</v>
      </c>
      <c r="CI579" s="278">
        <f t="shared" si="182"/>
        <v>0</v>
      </c>
      <c r="CJ579" s="280">
        <f t="shared" si="174"/>
        <v>0</v>
      </c>
      <c r="CK579" s="232">
        <f t="shared" si="175"/>
        <v>0</v>
      </c>
      <c r="CL579" s="1"/>
    </row>
    <row r="580" spans="1:90" ht="18" customHeight="1">
      <c r="A580" s="1"/>
      <c r="B580" s="1"/>
      <c r="C580" s="216"/>
      <c r="D580" s="287" t="str">
        <f t="shared" si="167"/>
        <v/>
      </c>
      <c r="E580" s="449" t="str">
        <f t="shared" si="168"/>
        <v/>
      </c>
      <c r="F580" s="450"/>
      <c r="G580" s="451"/>
      <c r="H580" s="452"/>
      <c r="I580" s="453"/>
      <c r="J580" s="453"/>
      <c r="K580" s="453"/>
      <c r="L580" s="453"/>
      <c r="M580" s="454"/>
      <c r="N580" s="455"/>
      <c r="O580" s="456"/>
      <c r="P580" s="456"/>
      <c r="Q580" s="456"/>
      <c r="R580" s="456"/>
      <c r="S580" s="456"/>
      <c r="T580" s="456"/>
      <c r="U580" s="456"/>
      <c r="V580" s="456"/>
      <c r="W580" s="456"/>
      <c r="X580" s="456"/>
      <c r="Y580" s="456"/>
      <c r="Z580" s="456"/>
      <c r="AA580" s="456"/>
      <c r="AB580" s="456"/>
      <c r="AC580" s="456"/>
      <c r="AD580" s="456"/>
      <c r="AE580" s="457"/>
      <c r="AF580" s="455"/>
      <c r="AG580" s="456"/>
      <c r="AH580" s="456"/>
      <c r="AI580" s="456"/>
      <c r="AJ580" s="456"/>
      <c r="AK580" s="456"/>
      <c r="AL580" s="456"/>
      <c r="AM580" s="456"/>
      <c r="AN580" s="457"/>
      <c r="AO580" s="455"/>
      <c r="AP580" s="456"/>
      <c r="AQ580" s="456"/>
      <c r="AR580" s="456"/>
      <c r="AS580" s="456"/>
      <c r="AT580" s="456"/>
      <c r="AU580" s="456"/>
      <c r="AV580" s="456"/>
      <c r="AW580" s="456"/>
      <c r="AX580" s="456"/>
      <c r="AY580" s="456"/>
      <c r="AZ580" s="456"/>
      <c r="BA580" s="456"/>
      <c r="BB580" s="456"/>
      <c r="BC580" s="456"/>
      <c r="BD580" s="456"/>
      <c r="BE580" s="456"/>
      <c r="BF580" s="456"/>
      <c r="BG580" s="457"/>
      <c r="BH580" s="458"/>
      <c r="BI580" s="459"/>
      <c r="BJ580" s="459"/>
      <c r="BK580" s="459"/>
      <c r="BL580" s="459"/>
      <c r="BM580" s="460"/>
      <c r="BN580" s="216"/>
      <c r="BO580" s="216"/>
      <c r="BP580" s="1"/>
      <c r="BQ580" s="120">
        <f>IF($F$3="","",IF(N580=$F$3,COUNTIF(BQ$23:BQ579,"&gt;0")+1,0))</f>
        <v>0</v>
      </c>
      <c r="BR580" s="1"/>
      <c r="BS580" s="20" t="str">
        <f>IF($N580="","",IF(VLOOKUP(VLOOKUP($N580,IMPOSTAZIONI!$E$6:$I$13,5,FALSE),IMPOSTAZIONI!$B$25:$N$32,3,FALSE)=0,"",VLOOKUP(VLOOKUP($N580,IMPOSTAZIONI!$E$6:$I$13,5,FALSE),IMPOSTAZIONI!$B$25:$N$32,3,FALSE)))</f>
        <v/>
      </c>
      <c r="BT580" s="20" t="str">
        <f>IF($N580="","",IF(VLOOKUP(VLOOKUP($N580,IMPOSTAZIONI!$E$6:$I$13,5,FALSE),IMPOSTAZIONI!$B$25:$N$32,6,FALSE)=0,"",VLOOKUP(VLOOKUP($N580,IMPOSTAZIONI!$E$6:$I$13,5,FALSE),IMPOSTAZIONI!$B$25:$N$32,6,FALSE)))</f>
        <v/>
      </c>
      <c r="BU580" s="20" t="str">
        <f>IF($N580="","",IF(VLOOKUP(VLOOKUP($N580,IMPOSTAZIONI!$E$6:$I$13,5,FALSE),IMPOSTAZIONI!$B$25:$N$32,9,FALSE)=0,"",VLOOKUP(VLOOKUP($N580,IMPOSTAZIONI!$E$6:$I$13,5,FALSE),IMPOSTAZIONI!$B$25:$N$32,9,FALSE)))</f>
        <v/>
      </c>
      <c r="BV580" s="20" t="str">
        <f>IF($N580="","",IF(VLOOKUP(VLOOKUP($N580,IMPOSTAZIONI!$E$6:$I$13,5,FALSE),IMPOSTAZIONI!$B$25:$N$32,12,FALSE)=0,"",VLOOKUP(VLOOKUP($N580,IMPOSTAZIONI!$E$6:$I$13,5,FALSE),IMPOSTAZIONI!$B$25:$N$32,12,FALSE)))</f>
        <v/>
      </c>
      <c r="BW580" s="221" t="str">
        <f t="shared" si="169"/>
        <v/>
      </c>
      <c r="BX580" s="221" t="str">
        <f t="shared" si="176"/>
        <v/>
      </c>
      <c r="BY580" s="221">
        <f t="shared" si="177"/>
        <v>0</v>
      </c>
      <c r="BZ580" s="231">
        <f t="shared" si="178"/>
        <v>0</v>
      </c>
      <c r="CA580" s="246">
        <f t="shared" si="179"/>
        <v>0</v>
      </c>
      <c r="CB580" s="246">
        <f t="shared" si="170"/>
        <v>0</v>
      </c>
      <c r="CC580" s="246" t="str">
        <f t="shared" si="171"/>
        <v/>
      </c>
      <c r="CD580" s="246">
        <f t="shared" si="180"/>
        <v>5</v>
      </c>
      <c r="CE580" s="246">
        <f t="shared" si="172"/>
        <v>0</v>
      </c>
      <c r="CF580" s="276">
        <f t="shared" si="182"/>
        <v>0</v>
      </c>
      <c r="CG580" s="277">
        <f t="shared" si="182"/>
        <v>0</v>
      </c>
      <c r="CH580" s="277">
        <f t="shared" si="182"/>
        <v>0</v>
      </c>
      <c r="CI580" s="278">
        <f t="shared" si="182"/>
        <v>0</v>
      </c>
      <c r="CJ580" s="280">
        <f t="shared" si="174"/>
        <v>0</v>
      </c>
      <c r="CK580" s="232">
        <f t="shared" si="175"/>
        <v>0</v>
      </c>
      <c r="CL580" s="1"/>
    </row>
    <row r="581" spans="1:90" ht="18" customHeight="1">
      <c r="A581" s="1"/>
      <c r="B581" s="1"/>
      <c r="C581" s="216"/>
      <c r="D581" s="287" t="str">
        <f t="shared" si="167"/>
        <v/>
      </c>
      <c r="E581" s="449" t="str">
        <f t="shared" si="168"/>
        <v/>
      </c>
      <c r="F581" s="450"/>
      <c r="G581" s="451"/>
      <c r="H581" s="452"/>
      <c r="I581" s="453"/>
      <c r="J581" s="453"/>
      <c r="K581" s="453"/>
      <c r="L581" s="453"/>
      <c r="M581" s="454"/>
      <c r="N581" s="455"/>
      <c r="O581" s="456"/>
      <c r="P581" s="456"/>
      <c r="Q581" s="456"/>
      <c r="R581" s="456"/>
      <c r="S581" s="456"/>
      <c r="T581" s="456"/>
      <c r="U581" s="456"/>
      <c r="V581" s="456"/>
      <c r="W581" s="456"/>
      <c r="X581" s="456"/>
      <c r="Y581" s="456"/>
      <c r="Z581" s="456"/>
      <c r="AA581" s="456"/>
      <c r="AB581" s="456"/>
      <c r="AC581" s="456"/>
      <c r="AD581" s="456"/>
      <c r="AE581" s="457"/>
      <c r="AF581" s="455"/>
      <c r="AG581" s="456"/>
      <c r="AH581" s="456"/>
      <c r="AI581" s="456"/>
      <c r="AJ581" s="456"/>
      <c r="AK581" s="456"/>
      <c r="AL581" s="456"/>
      <c r="AM581" s="456"/>
      <c r="AN581" s="457"/>
      <c r="AO581" s="455"/>
      <c r="AP581" s="456"/>
      <c r="AQ581" s="456"/>
      <c r="AR581" s="456"/>
      <c r="AS581" s="456"/>
      <c r="AT581" s="456"/>
      <c r="AU581" s="456"/>
      <c r="AV581" s="456"/>
      <c r="AW581" s="456"/>
      <c r="AX581" s="456"/>
      <c r="AY581" s="456"/>
      <c r="AZ581" s="456"/>
      <c r="BA581" s="456"/>
      <c r="BB581" s="456"/>
      <c r="BC581" s="456"/>
      <c r="BD581" s="456"/>
      <c r="BE581" s="456"/>
      <c r="BF581" s="456"/>
      <c r="BG581" s="457"/>
      <c r="BH581" s="458"/>
      <c r="BI581" s="459"/>
      <c r="BJ581" s="459"/>
      <c r="BK581" s="459"/>
      <c r="BL581" s="459"/>
      <c r="BM581" s="460"/>
      <c r="BN581" s="216"/>
      <c r="BO581" s="216"/>
      <c r="BP581" s="1"/>
      <c r="BQ581" s="120">
        <f>IF($F$3="","",IF(N581=$F$3,COUNTIF(BQ$23:BQ580,"&gt;0")+1,0))</f>
        <v>0</v>
      </c>
      <c r="BR581" s="1"/>
      <c r="BS581" s="20" t="str">
        <f>IF($N581="","",IF(VLOOKUP(VLOOKUP($N581,IMPOSTAZIONI!$E$6:$I$13,5,FALSE),IMPOSTAZIONI!$B$25:$N$32,3,FALSE)=0,"",VLOOKUP(VLOOKUP($N581,IMPOSTAZIONI!$E$6:$I$13,5,FALSE),IMPOSTAZIONI!$B$25:$N$32,3,FALSE)))</f>
        <v/>
      </c>
      <c r="BT581" s="20" t="str">
        <f>IF($N581="","",IF(VLOOKUP(VLOOKUP($N581,IMPOSTAZIONI!$E$6:$I$13,5,FALSE),IMPOSTAZIONI!$B$25:$N$32,6,FALSE)=0,"",VLOOKUP(VLOOKUP($N581,IMPOSTAZIONI!$E$6:$I$13,5,FALSE),IMPOSTAZIONI!$B$25:$N$32,6,FALSE)))</f>
        <v/>
      </c>
      <c r="BU581" s="20" t="str">
        <f>IF($N581="","",IF(VLOOKUP(VLOOKUP($N581,IMPOSTAZIONI!$E$6:$I$13,5,FALSE),IMPOSTAZIONI!$B$25:$N$32,9,FALSE)=0,"",VLOOKUP(VLOOKUP($N581,IMPOSTAZIONI!$E$6:$I$13,5,FALSE),IMPOSTAZIONI!$B$25:$N$32,9,FALSE)))</f>
        <v/>
      </c>
      <c r="BV581" s="20" t="str">
        <f>IF($N581="","",IF(VLOOKUP(VLOOKUP($N581,IMPOSTAZIONI!$E$6:$I$13,5,FALSE),IMPOSTAZIONI!$B$25:$N$32,12,FALSE)=0,"",VLOOKUP(VLOOKUP($N581,IMPOSTAZIONI!$E$6:$I$13,5,FALSE),IMPOSTAZIONI!$B$25:$N$32,12,FALSE)))</f>
        <v/>
      </c>
      <c r="BW581" s="221" t="str">
        <f t="shared" si="169"/>
        <v/>
      </c>
      <c r="BX581" s="221" t="str">
        <f t="shared" si="176"/>
        <v/>
      </c>
      <c r="BY581" s="221">
        <f t="shared" si="177"/>
        <v>0</v>
      </c>
      <c r="BZ581" s="231">
        <f t="shared" si="178"/>
        <v>0</v>
      </c>
      <c r="CA581" s="246">
        <f t="shared" si="179"/>
        <v>0</v>
      </c>
      <c r="CB581" s="246">
        <f t="shared" si="170"/>
        <v>0</v>
      </c>
      <c r="CC581" s="246" t="str">
        <f t="shared" si="171"/>
        <v/>
      </c>
      <c r="CD581" s="246">
        <f t="shared" si="180"/>
        <v>5</v>
      </c>
      <c r="CE581" s="246">
        <f t="shared" si="172"/>
        <v>0</v>
      </c>
      <c r="CF581" s="276">
        <f t="shared" si="182"/>
        <v>0</v>
      </c>
      <c r="CG581" s="277">
        <f t="shared" si="182"/>
        <v>0</v>
      </c>
      <c r="CH581" s="277">
        <f t="shared" si="182"/>
        <v>0</v>
      </c>
      <c r="CI581" s="278">
        <f t="shared" si="182"/>
        <v>0</v>
      </c>
      <c r="CJ581" s="280">
        <f t="shared" si="174"/>
        <v>0</v>
      </c>
      <c r="CK581" s="232">
        <f t="shared" si="175"/>
        <v>0</v>
      </c>
      <c r="CL581" s="1"/>
    </row>
    <row r="582" spans="1:90" ht="18" customHeight="1">
      <c r="A582" s="1"/>
      <c r="B582" s="1"/>
      <c r="C582" s="216"/>
      <c r="D582" s="287" t="str">
        <f t="shared" si="167"/>
        <v/>
      </c>
      <c r="E582" s="449" t="str">
        <f t="shared" si="168"/>
        <v/>
      </c>
      <c r="F582" s="450"/>
      <c r="G582" s="451"/>
      <c r="H582" s="452"/>
      <c r="I582" s="453"/>
      <c r="J582" s="453"/>
      <c r="K582" s="453"/>
      <c r="L582" s="453"/>
      <c r="M582" s="454"/>
      <c r="N582" s="455"/>
      <c r="O582" s="456"/>
      <c r="P582" s="456"/>
      <c r="Q582" s="456"/>
      <c r="R582" s="456"/>
      <c r="S582" s="456"/>
      <c r="T582" s="456"/>
      <c r="U582" s="456"/>
      <c r="V582" s="456"/>
      <c r="W582" s="456"/>
      <c r="X582" s="456"/>
      <c r="Y582" s="456"/>
      <c r="Z582" s="456"/>
      <c r="AA582" s="456"/>
      <c r="AB582" s="456"/>
      <c r="AC582" s="456"/>
      <c r="AD582" s="456"/>
      <c r="AE582" s="457"/>
      <c r="AF582" s="455"/>
      <c r="AG582" s="456"/>
      <c r="AH582" s="456"/>
      <c r="AI582" s="456"/>
      <c r="AJ582" s="456"/>
      <c r="AK582" s="456"/>
      <c r="AL582" s="456"/>
      <c r="AM582" s="456"/>
      <c r="AN582" s="457"/>
      <c r="AO582" s="455"/>
      <c r="AP582" s="456"/>
      <c r="AQ582" s="456"/>
      <c r="AR582" s="456"/>
      <c r="AS582" s="456"/>
      <c r="AT582" s="456"/>
      <c r="AU582" s="456"/>
      <c r="AV582" s="456"/>
      <c r="AW582" s="456"/>
      <c r="AX582" s="456"/>
      <c r="AY582" s="456"/>
      <c r="AZ582" s="456"/>
      <c r="BA582" s="456"/>
      <c r="BB582" s="456"/>
      <c r="BC582" s="456"/>
      <c r="BD582" s="456"/>
      <c r="BE582" s="456"/>
      <c r="BF582" s="456"/>
      <c r="BG582" s="457"/>
      <c r="BH582" s="458"/>
      <c r="BI582" s="459"/>
      <c r="BJ582" s="459"/>
      <c r="BK582" s="459"/>
      <c r="BL582" s="459"/>
      <c r="BM582" s="460"/>
      <c r="BN582" s="216"/>
      <c r="BO582" s="216"/>
      <c r="BP582" s="1"/>
      <c r="BQ582" s="120">
        <f>IF($F$3="","",IF(N582=$F$3,COUNTIF(BQ$23:BQ581,"&gt;0")+1,0))</f>
        <v>0</v>
      </c>
      <c r="BR582" s="1"/>
      <c r="BS582" s="20" t="str">
        <f>IF($N582="","",IF(VLOOKUP(VLOOKUP($N582,IMPOSTAZIONI!$E$6:$I$13,5,FALSE),IMPOSTAZIONI!$B$25:$N$32,3,FALSE)=0,"",VLOOKUP(VLOOKUP($N582,IMPOSTAZIONI!$E$6:$I$13,5,FALSE),IMPOSTAZIONI!$B$25:$N$32,3,FALSE)))</f>
        <v/>
      </c>
      <c r="BT582" s="20" t="str">
        <f>IF($N582="","",IF(VLOOKUP(VLOOKUP($N582,IMPOSTAZIONI!$E$6:$I$13,5,FALSE),IMPOSTAZIONI!$B$25:$N$32,6,FALSE)=0,"",VLOOKUP(VLOOKUP($N582,IMPOSTAZIONI!$E$6:$I$13,5,FALSE),IMPOSTAZIONI!$B$25:$N$32,6,FALSE)))</f>
        <v/>
      </c>
      <c r="BU582" s="20" t="str">
        <f>IF($N582="","",IF(VLOOKUP(VLOOKUP($N582,IMPOSTAZIONI!$E$6:$I$13,5,FALSE),IMPOSTAZIONI!$B$25:$N$32,9,FALSE)=0,"",VLOOKUP(VLOOKUP($N582,IMPOSTAZIONI!$E$6:$I$13,5,FALSE),IMPOSTAZIONI!$B$25:$N$32,9,FALSE)))</f>
        <v/>
      </c>
      <c r="BV582" s="20" t="str">
        <f>IF($N582="","",IF(VLOOKUP(VLOOKUP($N582,IMPOSTAZIONI!$E$6:$I$13,5,FALSE),IMPOSTAZIONI!$B$25:$N$32,12,FALSE)=0,"",VLOOKUP(VLOOKUP($N582,IMPOSTAZIONI!$E$6:$I$13,5,FALSE),IMPOSTAZIONI!$B$25:$N$32,12,FALSE)))</f>
        <v/>
      </c>
      <c r="BW582" s="221" t="str">
        <f t="shared" si="169"/>
        <v/>
      </c>
      <c r="BX582" s="221" t="str">
        <f t="shared" si="176"/>
        <v/>
      </c>
      <c r="BY582" s="221">
        <f t="shared" si="177"/>
        <v>0</v>
      </c>
      <c r="BZ582" s="231">
        <f t="shared" si="178"/>
        <v>0</v>
      </c>
      <c r="CA582" s="246">
        <f t="shared" si="179"/>
        <v>0</v>
      </c>
      <c r="CB582" s="246">
        <f t="shared" si="170"/>
        <v>0</v>
      </c>
      <c r="CC582" s="246" t="str">
        <f t="shared" si="171"/>
        <v/>
      </c>
      <c r="CD582" s="246">
        <f t="shared" si="180"/>
        <v>5</v>
      </c>
      <c r="CE582" s="246">
        <f t="shared" si="172"/>
        <v>0</v>
      </c>
      <c r="CF582" s="276">
        <f t="shared" si="182"/>
        <v>0</v>
      </c>
      <c r="CG582" s="277">
        <f t="shared" si="182"/>
        <v>0</v>
      </c>
      <c r="CH582" s="277">
        <f t="shared" si="182"/>
        <v>0</v>
      </c>
      <c r="CI582" s="278">
        <f t="shared" si="182"/>
        <v>0</v>
      </c>
      <c r="CJ582" s="280">
        <f t="shared" si="174"/>
        <v>0</v>
      </c>
      <c r="CK582" s="232">
        <f t="shared" si="175"/>
        <v>0</v>
      </c>
      <c r="CL582" s="1"/>
    </row>
    <row r="583" spans="1:90" ht="18" customHeight="1">
      <c r="A583" s="1"/>
      <c r="B583" s="1"/>
      <c r="C583" s="216"/>
      <c r="D583" s="287" t="str">
        <f t="shared" si="167"/>
        <v/>
      </c>
      <c r="E583" s="449" t="str">
        <f t="shared" si="168"/>
        <v/>
      </c>
      <c r="F583" s="450"/>
      <c r="G583" s="451"/>
      <c r="H583" s="452"/>
      <c r="I583" s="453"/>
      <c r="J583" s="453"/>
      <c r="K583" s="453"/>
      <c r="L583" s="453"/>
      <c r="M583" s="454"/>
      <c r="N583" s="455"/>
      <c r="O583" s="456"/>
      <c r="P583" s="456"/>
      <c r="Q583" s="456"/>
      <c r="R583" s="456"/>
      <c r="S583" s="456"/>
      <c r="T583" s="456"/>
      <c r="U583" s="456"/>
      <c r="V583" s="456"/>
      <c r="W583" s="456"/>
      <c r="X583" s="456"/>
      <c r="Y583" s="456"/>
      <c r="Z583" s="456"/>
      <c r="AA583" s="456"/>
      <c r="AB583" s="456"/>
      <c r="AC583" s="456"/>
      <c r="AD583" s="456"/>
      <c r="AE583" s="457"/>
      <c r="AF583" s="455"/>
      <c r="AG583" s="456"/>
      <c r="AH583" s="456"/>
      <c r="AI583" s="456"/>
      <c r="AJ583" s="456"/>
      <c r="AK583" s="456"/>
      <c r="AL583" s="456"/>
      <c r="AM583" s="456"/>
      <c r="AN583" s="457"/>
      <c r="AO583" s="455"/>
      <c r="AP583" s="456"/>
      <c r="AQ583" s="456"/>
      <c r="AR583" s="456"/>
      <c r="AS583" s="456"/>
      <c r="AT583" s="456"/>
      <c r="AU583" s="456"/>
      <c r="AV583" s="456"/>
      <c r="AW583" s="456"/>
      <c r="AX583" s="456"/>
      <c r="AY583" s="456"/>
      <c r="AZ583" s="456"/>
      <c r="BA583" s="456"/>
      <c r="BB583" s="456"/>
      <c r="BC583" s="456"/>
      <c r="BD583" s="456"/>
      <c r="BE583" s="456"/>
      <c r="BF583" s="456"/>
      <c r="BG583" s="457"/>
      <c r="BH583" s="458"/>
      <c r="BI583" s="459"/>
      <c r="BJ583" s="459"/>
      <c r="BK583" s="459"/>
      <c r="BL583" s="459"/>
      <c r="BM583" s="460"/>
      <c r="BN583" s="216"/>
      <c r="BO583" s="216"/>
      <c r="BP583" s="1"/>
      <c r="BQ583" s="120">
        <f>IF($F$3="","",IF(N583=$F$3,COUNTIF(BQ$23:BQ582,"&gt;0")+1,0))</f>
        <v>0</v>
      </c>
      <c r="BR583" s="1"/>
      <c r="BS583" s="20" t="str">
        <f>IF($N583="","",IF(VLOOKUP(VLOOKUP($N583,IMPOSTAZIONI!$E$6:$I$13,5,FALSE),IMPOSTAZIONI!$B$25:$N$32,3,FALSE)=0,"",VLOOKUP(VLOOKUP($N583,IMPOSTAZIONI!$E$6:$I$13,5,FALSE),IMPOSTAZIONI!$B$25:$N$32,3,FALSE)))</f>
        <v/>
      </c>
      <c r="BT583" s="20" t="str">
        <f>IF($N583="","",IF(VLOOKUP(VLOOKUP($N583,IMPOSTAZIONI!$E$6:$I$13,5,FALSE),IMPOSTAZIONI!$B$25:$N$32,6,FALSE)=0,"",VLOOKUP(VLOOKUP($N583,IMPOSTAZIONI!$E$6:$I$13,5,FALSE),IMPOSTAZIONI!$B$25:$N$32,6,FALSE)))</f>
        <v/>
      </c>
      <c r="BU583" s="20" t="str">
        <f>IF($N583="","",IF(VLOOKUP(VLOOKUP($N583,IMPOSTAZIONI!$E$6:$I$13,5,FALSE),IMPOSTAZIONI!$B$25:$N$32,9,FALSE)=0,"",VLOOKUP(VLOOKUP($N583,IMPOSTAZIONI!$E$6:$I$13,5,FALSE),IMPOSTAZIONI!$B$25:$N$32,9,FALSE)))</f>
        <v/>
      </c>
      <c r="BV583" s="20" t="str">
        <f>IF($N583="","",IF(VLOOKUP(VLOOKUP($N583,IMPOSTAZIONI!$E$6:$I$13,5,FALSE),IMPOSTAZIONI!$B$25:$N$32,12,FALSE)=0,"",VLOOKUP(VLOOKUP($N583,IMPOSTAZIONI!$E$6:$I$13,5,FALSE),IMPOSTAZIONI!$B$25:$N$32,12,FALSE)))</f>
        <v/>
      </c>
      <c r="BW583" s="221" t="str">
        <f t="shared" si="169"/>
        <v/>
      </c>
      <c r="BX583" s="221" t="str">
        <f t="shared" si="176"/>
        <v/>
      </c>
      <c r="BY583" s="221">
        <f t="shared" si="177"/>
        <v>0</v>
      </c>
      <c r="BZ583" s="231">
        <f t="shared" si="178"/>
        <v>0</v>
      </c>
      <c r="CA583" s="246">
        <f t="shared" si="179"/>
        <v>0</v>
      </c>
      <c r="CB583" s="246">
        <f t="shared" si="170"/>
        <v>0</v>
      </c>
      <c r="CC583" s="246" t="str">
        <f t="shared" si="171"/>
        <v/>
      </c>
      <c r="CD583" s="246">
        <f t="shared" si="180"/>
        <v>5</v>
      </c>
      <c r="CE583" s="246">
        <f t="shared" si="172"/>
        <v>0</v>
      </c>
      <c r="CF583" s="276">
        <f t="shared" ref="CF583:CI602" si="183">COUNTIF($CE$23:$CE$3022,CONCATENATE($CD583,CF$21))</f>
        <v>0</v>
      </c>
      <c r="CG583" s="277">
        <f t="shared" si="183"/>
        <v>0</v>
      </c>
      <c r="CH583" s="277">
        <f t="shared" si="183"/>
        <v>0</v>
      </c>
      <c r="CI583" s="278">
        <f t="shared" si="183"/>
        <v>0</v>
      </c>
      <c r="CJ583" s="280">
        <f t="shared" si="174"/>
        <v>0</v>
      </c>
      <c r="CK583" s="232">
        <f t="shared" si="175"/>
        <v>0</v>
      </c>
      <c r="CL583" s="1"/>
    </row>
    <row r="584" spans="1:90" ht="18" customHeight="1">
      <c r="A584" s="1"/>
      <c r="B584" s="1"/>
      <c r="C584" s="216"/>
      <c r="D584" s="287" t="str">
        <f t="shared" si="167"/>
        <v/>
      </c>
      <c r="E584" s="449" t="str">
        <f t="shared" si="168"/>
        <v/>
      </c>
      <c r="F584" s="450"/>
      <c r="G584" s="451"/>
      <c r="H584" s="452"/>
      <c r="I584" s="453"/>
      <c r="J584" s="453"/>
      <c r="K584" s="453"/>
      <c r="L584" s="453"/>
      <c r="M584" s="454"/>
      <c r="N584" s="455"/>
      <c r="O584" s="456"/>
      <c r="P584" s="456"/>
      <c r="Q584" s="456"/>
      <c r="R584" s="456"/>
      <c r="S584" s="456"/>
      <c r="T584" s="456"/>
      <c r="U584" s="456"/>
      <c r="V584" s="456"/>
      <c r="W584" s="456"/>
      <c r="X584" s="456"/>
      <c r="Y584" s="456"/>
      <c r="Z584" s="456"/>
      <c r="AA584" s="456"/>
      <c r="AB584" s="456"/>
      <c r="AC584" s="456"/>
      <c r="AD584" s="456"/>
      <c r="AE584" s="457"/>
      <c r="AF584" s="455"/>
      <c r="AG584" s="456"/>
      <c r="AH584" s="456"/>
      <c r="AI584" s="456"/>
      <c r="AJ584" s="456"/>
      <c r="AK584" s="456"/>
      <c r="AL584" s="456"/>
      <c r="AM584" s="456"/>
      <c r="AN584" s="457"/>
      <c r="AO584" s="455"/>
      <c r="AP584" s="456"/>
      <c r="AQ584" s="456"/>
      <c r="AR584" s="456"/>
      <c r="AS584" s="456"/>
      <c r="AT584" s="456"/>
      <c r="AU584" s="456"/>
      <c r="AV584" s="456"/>
      <c r="AW584" s="456"/>
      <c r="AX584" s="456"/>
      <c r="AY584" s="456"/>
      <c r="AZ584" s="456"/>
      <c r="BA584" s="456"/>
      <c r="BB584" s="456"/>
      <c r="BC584" s="456"/>
      <c r="BD584" s="456"/>
      <c r="BE584" s="456"/>
      <c r="BF584" s="456"/>
      <c r="BG584" s="457"/>
      <c r="BH584" s="458"/>
      <c r="BI584" s="459"/>
      <c r="BJ584" s="459"/>
      <c r="BK584" s="459"/>
      <c r="BL584" s="459"/>
      <c r="BM584" s="460"/>
      <c r="BN584" s="216"/>
      <c r="BO584" s="216"/>
      <c r="BP584" s="1"/>
      <c r="BQ584" s="120">
        <f>IF($F$3="","",IF(N584=$F$3,COUNTIF(BQ$23:BQ583,"&gt;0")+1,0))</f>
        <v>0</v>
      </c>
      <c r="BR584" s="1"/>
      <c r="BS584" s="20" t="str">
        <f>IF($N584="","",IF(VLOOKUP(VLOOKUP($N584,IMPOSTAZIONI!$E$6:$I$13,5,FALSE),IMPOSTAZIONI!$B$25:$N$32,3,FALSE)=0,"",VLOOKUP(VLOOKUP($N584,IMPOSTAZIONI!$E$6:$I$13,5,FALSE),IMPOSTAZIONI!$B$25:$N$32,3,FALSE)))</f>
        <v/>
      </c>
      <c r="BT584" s="20" t="str">
        <f>IF($N584="","",IF(VLOOKUP(VLOOKUP($N584,IMPOSTAZIONI!$E$6:$I$13,5,FALSE),IMPOSTAZIONI!$B$25:$N$32,6,FALSE)=0,"",VLOOKUP(VLOOKUP($N584,IMPOSTAZIONI!$E$6:$I$13,5,FALSE),IMPOSTAZIONI!$B$25:$N$32,6,FALSE)))</f>
        <v/>
      </c>
      <c r="BU584" s="20" t="str">
        <f>IF($N584="","",IF(VLOOKUP(VLOOKUP($N584,IMPOSTAZIONI!$E$6:$I$13,5,FALSE),IMPOSTAZIONI!$B$25:$N$32,9,FALSE)=0,"",VLOOKUP(VLOOKUP($N584,IMPOSTAZIONI!$E$6:$I$13,5,FALSE),IMPOSTAZIONI!$B$25:$N$32,9,FALSE)))</f>
        <v/>
      </c>
      <c r="BV584" s="20" t="str">
        <f>IF($N584="","",IF(VLOOKUP(VLOOKUP($N584,IMPOSTAZIONI!$E$6:$I$13,5,FALSE),IMPOSTAZIONI!$B$25:$N$32,12,FALSE)=0,"",VLOOKUP(VLOOKUP($N584,IMPOSTAZIONI!$E$6:$I$13,5,FALSE),IMPOSTAZIONI!$B$25:$N$32,12,FALSE)))</f>
        <v/>
      </c>
      <c r="BW584" s="221" t="str">
        <f t="shared" si="169"/>
        <v/>
      </c>
      <c r="BX584" s="221" t="str">
        <f t="shared" si="176"/>
        <v/>
      </c>
      <c r="BY584" s="221">
        <f t="shared" si="177"/>
        <v>0</v>
      </c>
      <c r="BZ584" s="231">
        <f t="shared" si="178"/>
        <v>0</v>
      </c>
      <c r="CA584" s="246">
        <f t="shared" si="179"/>
        <v>0</v>
      </c>
      <c r="CB584" s="246">
        <f t="shared" si="170"/>
        <v>0</v>
      </c>
      <c r="CC584" s="246" t="str">
        <f t="shared" si="171"/>
        <v/>
      </c>
      <c r="CD584" s="246">
        <f t="shared" si="180"/>
        <v>5</v>
      </c>
      <c r="CE584" s="246">
        <f t="shared" si="172"/>
        <v>0</v>
      </c>
      <c r="CF584" s="276">
        <f t="shared" si="183"/>
        <v>0</v>
      </c>
      <c r="CG584" s="277">
        <f t="shared" si="183"/>
        <v>0</v>
      </c>
      <c r="CH584" s="277">
        <f t="shared" si="183"/>
        <v>0</v>
      </c>
      <c r="CI584" s="278">
        <f t="shared" si="183"/>
        <v>0</v>
      </c>
      <c r="CJ584" s="280">
        <f t="shared" si="174"/>
        <v>0</v>
      </c>
      <c r="CK584" s="232">
        <f t="shared" si="175"/>
        <v>0</v>
      </c>
      <c r="CL584" s="1"/>
    </row>
    <row r="585" spans="1:90" ht="18" customHeight="1">
      <c r="A585" s="1"/>
      <c r="B585" s="1"/>
      <c r="C585" s="216"/>
      <c r="D585" s="287" t="str">
        <f t="shared" si="167"/>
        <v/>
      </c>
      <c r="E585" s="449" t="str">
        <f t="shared" si="168"/>
        <v/>
      </c>
      <c r="F585" s="450"/>
      <c r="G585" s="451"/>
      <c r="H585" s="452"/>
      <c r="I585" s="453"/>
      <c r="J585" s="453"/>
      <c r="K585" s="453"/>
      <c r="L585" s="453"/>
      <c r="M585" s="454"/>
      <c r="N585" s="455"/>
      <c r="O585" s="456"/>
      <c r="P585" s="456"/>
      <c r="Q585" s="456"/>
      <c r="R585" s="456"/>
      <c r="S585" s="456"/>
      <c r="T585" s="456"/>
      <c r="U585" s="456"/>
      <c r="V585" s="456"/>
      <c r="W585" s="456"/>
      <c r="X585" s="456"/>
      <c r="Y585" s="456"/>
      <c r="Z585" s="456"/>
      <c r="AA585" s="456"/>
      <c r="AB585" s="456"/>
      <c r="AC585" s="456"/>
      <c r="AD585" s="456"/>
      <c r="AE585" s="457"/>
      <c r="AF585" s="455"/>
      <c r="AG585" s="456"/>
      <c r="AH585" s="456"/>
      <c r="AI585" s="456"/>
      <c r="AJ585" s="456"/>
      <c r="AK585" s="456"/>
      <c r="AL585" s="456"/>
      <c r="AM585" s="456"/>
      <c r="AN585" s="457"/>
      <c r="AO585" s="455"/>
      <c r="AP585" s="456"/>
      <c r="AQ585" s="456"/>
      <c r="AR585" s="456"/>
      <c r="AS585" s="456"/>
      <c r="AT585" s="456"/>
      <c r="AU585" s="456"/>
      <c r="AV585" s="456"/>
      <c r="AW585" s="456"/>
      <c r="AX585" s="456"/>
      <c r="AY585" s="456"/>
      <c r="AZ585" s="456"/>
      <c r="BA585" s="456"/>
      <c r="BB585" s="456"/>
      <c r="BC585" s="456"/>
      <c r="BD585" s="456"/>
      <c r="BE585" s="456"/>
      <c r="BF585" s="456"/>
      <c r="BG585" s="457"/>
      <c r="BH585" s="458"/>
      <c r="BI585" s="459"/>
      <c r="BJ585" s="459"/>
      <c r="BK585" s="459"/>
      <c r="BL585" s="459"/>
      <c r="BM585" s="460"/>
      <c r="BN585" s="216"/>
      <c r="BO585" s="216"/>
      <c r="BP585" s="1"/>
      <c r="BQ585" s="120">
        <f>IF($F$3="","",IF(N585=$F$3,COUNTIF(BQ$23:BQ584,"&gt;0")+1,0))</f>
        <v>0</v>
      </c>
      <c r="BR585" s="1"/>
      <c r="BS585" s="20" t="str">
        <f>IF($N585="","",IF(VLOOKUP(VLOOKUP($N585,IMPOSTAZIONI!$E$6:$I$13,5,FALSE),IMPOSTAZIONI!$B$25:$N$32,3,FALSE)=0,"",VLOOKUP(VLOOKUP($N585,IMPOSTAZIONI!$E$6:$I$13,5,FALSE),IMPOSTAZIONI!$B$25:$N$32,3,FALSE)))</f>
        <v/>
      </c>
      <c r="BT585" s="20" t="str">
        <f>IF($N585="","",IF(VLOOKUP(VLOOKUP($N585,IMPOSTAZIONI!$E$6:$I$13,5,FALSE),IMPOSTAZIONI!$B$25:$N$32,6,FALSE)=0,"",VLOOKUP(VLOOKUP($N585,IMPOSTAZIONI!$E$6:$I$13,5,FALSE),IMPOSTAZIONI!$B$25:$N$32,6,FALSE)))</f>
        <v/>
      </c>
      <c r="BU585" s="20" t="str">
        <f>IF($N585="","",IF(VLOOKUP(VLOOKUP($N585,IMPOSTAZIONI!$E$6:$I$13,5,FALSE),IMPOSTAZIONI!$B$25:$N$32,9,FALSE)=0,"",VLOOKUP(VLOOKUP($N585,IMPOSTAZIONI!$E$6:$I$13,5,FALSE),IMPOSTAZIONI!$B$25:$N$32,9,FALSE)))</f>
        <v/>
      </c>
      <c r="BV585" s="20" t="str">
        <f>IF($N585="","",IF(VLOOKUP(VLOOKUP($N585,IMPOSTAZIONI!$E$6:$I$13,5,FALSE),IMPOSTAZIONI!$B$25:$N$32,12,FALSE)=0,"",VLOOKUP(VLOOKUP($N585,IMPOSTAZIONI!$E$6:$I$13,5,FALSE),IMPOSTAZIONI!$B$25:$N$32,12,FALSE)))</f>
        <v/>
      </c>
      <c r="BW585" s="221" t="str">
        <f t="shared" si="169"/>
        <v/>
      </c>
      <c r="BX585" s="221" t="str">
        <f t="shared" si="176"/>
        <v/>
      </c>
      <c r="BY585" s="221">
        <f t="shared" si="177"/>
        <v>0</v>
      </c>
      <c r="BZ585" s="231">
        <f t="shared" si="178"/>
        <v>0</v>
      </c>
      <c r="CA585" s="246">
        <f t="shared" si="179"/>
        <v>0</v>
      </c>
      <c r="CB585" s="246">
        <f t="shared" si="170"/>
        <v>0</v>
      </c>
      <c r="CC585" s="246" t="str">
        <f t="shared" si="171"/>
        <v/>
      </c>
      <c r="CD585" s="246">
        <f t="shared" si="180"/>
        <v>5</v>
      </c>
      <c r="CE585" s="246">
        <f t="shared" si="172"/>
        <v>0</v>
      </c>
      <c r="CF585" s="276">
        <f t="shared" si="183"/>
        <v>0</v>
      </c>
      <c r="CG585" s="277">
        <f t="shared" si="183"/>
        <v>0</v>
      </c>
      <c r="CH585" s="277">
        <f t="shared" si="183"/>
        <v>0</v>
      </c>
      <c r="CI585" s="278">
        <f t="shared" si="183"/>
        <v>0</v>
      </c>
      <c r="CJ585" s="280">
        <f t="shared" si="174"/>
        <v>0</v>
      </c>
      <c r="CK585" s="232">
        <f t="shared" si="175"/>
        <v>0</v>
      </c>
      <c r="CL585" s="1"/>
    </row>
    <row r="586" spans="1:90" ht="18" customHeight="1">
      <c r="A586" s="1"/>
      <c r="B586" s="1"/>
      <c r="C586" s="216"/>
      <c r="D586" s="287" t="str">
        <f t="shared" si="167"/>
        <v/>
      </c>
      <c r="E586" s="449" t="str">
        <f t="shared" si="168"/>
        <v/>
      </c>
      <c r="F586" s="450"/>
      <c r="G586" s="451"/>
      <c r="H586" s="452"/>
      <c r="I586" s="453"/>
      <c r="J586" s="453"/>
      <c r="K586" s="453"/>
      <c r="L586" s="453"/>
      <c r="M586" s="454"/>
      <c r="N586" s="455"/>
      <c r="O586" s="456"/>
      <c r="P586" s="456"/>
      <c r="Q586" s="456"/>
      <c r="R586" s="456"/>
      <c r="S586" s="456"/>
      <c r="T586" s="456"/>
      <c r="U586" s="456"/>
      <c r="V586" s="456"/>
      <c r="W586" s="456"/>
      <c r="X586" s="456"/>
      <c r="Y586" s="456"/>
      <c r="Z586" s="456"/>
      <c r="AA586" s="456"/>
      <c r="AB586" s="456"/>
      <c r="AC586" s="456"/>
      <c r="AD586" s="456"/>
      <c r="AE586" s="457"/>
      <c r="AF586" s="455"/>
      <c r="AG586" s="456"/>
      <c r="AH586" s="456"/>
      <c r="AI586" s="456"/>
      <c r="AJ586" s="456"/>
      <c r="AK586" s="456"/>
      <c r="AL586" s="456"/>
      <c r="AM586" s="456"/>
      <c r="AN586" s="457"/>
      <c r="AO586" s="455"/>
      <c r="AP586" s="456"/>
      <c r="AQ586" s="456"/>
      <c r="AR586" s="456"/>
      <c r="AS586" s="456"/>
      <c r="AT586" s="456"/>
      <c r="AU586" s="456"/>
      <c r="AV586" s="456"/>
      <c r="AW586" s="456"/>
      <c r="AX586" s="456"/>
      <c r="AY586" s="456"/>
      <c r="AZ586" s="456"/>
      <c r="BA586" s="456"/>
      <c r="BB586" s="456"/>
      <c r="BC586" s="456"/>
      <c r="BD586" s="456"/>
      <c r="BE586" s="456"/>
      <c r="BF586" s="456"/>
      <c r="BG586" s="457"/>
      <c r="BH586" s="458"/>
      <c r="BI586" s="459"/>
      <c r="BJ586" s="459"/>
      <c r="BK586" s="459"/>
      <c r="BL586" s="459"/>
      <c r="BM586" s="460"/>
      <c r="BN586" s="216"/>
      <c r="BO586" s="216"/>
      <c r="BP586" s="1"/>
      <c r="BQ586" s="120">
        <f>IF($F$3="","",IF(N586=$F$3,COUNTIF(BQ$23:BQ585,"&gt;0")+1,0))</f>
        <v>0</v>
      </c>
      <c r="BR586" s="1"/>
      <c r="BS586" s="20" t="str">
        <f>IF($N586="","",IF(VLOOKUP(VLOOKUP($N586,IMPOSTAZIONI!$E$6:$I$13,5,FALSE),IMPOSTAZIONI!$B$25:$N$32,3,FALSE)=0,"",VLOOKUP(VLOOKUP($N586,IMPOSTAZIONI!$E$6:$I$13,5,FALSE),IMPOSTAZIONI!$B$25:$N$32,3,FALSE)))</f>
        <v/>
      </c>
      <c r="BT586" s="20" t="str">
        <f>IF($N586="","",IF(VLOOKUP(VLOOKUP($N586,IMPOSTAZIONI!$E$6:$I$13,5,FALSE),IMPOSTAZIONI!$B$25:$N$32,6,FALSE)=0,"",VLOOKUP(VLOOKUP($N586,IMPOSTAZIONI!$E$6:$I$13,5,FALSE),IMPOSTAZIONI!$B$25:$N$32,6,FALSE)))</f>
        <v/>
      </c>
      <c r="BU586" s="20" t="str">
        <f>IF($N586="","",IF(VLOOKUP(VLOOKUP($N586,IMPOSTAZIONI!$E$6:$I$13,5,FALSE),IMPOSTAZIONI!$B$25:$N$32,9,FALSE)=0,"",VLOOKUP(VLOOKUP($N586,IMPOSTAZIONI!$E$6:$I$13,5,FALSE),IMPOSTAZIONI!$B$25:$N$32,9,FALSE)))</f>
        <v/>
      </c>
      <c r="BV586" s="20" t="str">
        <f>IF($N586="","",IF(VLOOKUP(VLOOKUP($N586,IMPOSTAZIONI!$E$6:$I$13,5,FALSE),IMPOSTAZIONI!$B$25:$N$32,12,FALSE)=0,"",VLOOKUP(VLOOKUP($N586,IMPOSTAZIONI!$E$6:$I$13,5,FALSE),IMPOSTAZIONI!$B$25:$N$32,12,FALSE)))</f>
        <v/>
      </c>
      <c r="BW586" s="221" t="str">
        <f t="shared" si="169"/>
        <v/>
      </c>
      <c r="BX586" s="221" t="str">
        <f t="shared" si="176"/>
        <v/>
      </c>
      <c r="BY586" s="221">
        <f t="shared" si="177"/>
        <v>0</v>
      </c>
      <c r="BZ586" s="231">
        <f t="shared" si="178"/>
        <v>0</v>
      </c>
      <c r="CA586" s="246">
        <f t="shared" si="179"/>
        <v>0</v>
      </c>
      <c r="CB586" s="246">
        <f t="shared" si="170"/>
        <v>0</v>
      </c>
      <c r="CC586" s="246" t="str">
        <f t="shared" si="171"/>
        <v/>
      </c>
      <c r="CD586" s="246">
        <f t="shared" si="180"/>
        <v>5</v>
      </c>
      <c r="CE586" s="246">
        <f t="shared" si="172"/>
        <v>0</v>
      </c>
      <c r="CF586" s="276">
        <f t="shared" si="183"/>
        <v>0</v>
      </c>
      <c r="CG586" s="277">
        <f t="shared" si="183"/>
        <v>0</v>
      </c>
      <c r="CH586" s="277">
        <f t="shared" si="183"/>
        <v>0</v>
      </c>
      <c r="CI586" s="278">
        <f t="shared" si="183"/>
        <v>0</v>
      </c>
      <c r="CJ586" s="280">
        <f t="shared" si="174"/>
        <v>0</v>
      </c>
      <c r="CK586" s="232">
        <f t="shared" si="175"/>
        <v>0</v>
      </c>
      <c r="CL586" s="1"/>
    </row>
    <row r="587" spans="1:90" ht="18" customHeight="1">
      <c r="A587" s="1"/>
      <c r="B587" s="1"/>
      <c r="C587" s="216"/>
      <c r="D587" s="287" t="str">
        <f t="shared" ref="D587:D650" si="184">IF(BY587=1,"Errore",IF(BY587=2,"+ EVN nel gg.",""))</f>
        <v/>
      </c>
      <c r="E587" s="449" t="str">
        <f t="shared" ref="E587:E650" si="185">IF(BQ587=0,"",BQ587)</f>
        <v/>
      </c>
      <c r="F587" s="450"/>
      <c r="G587" s="451"/>
      <c r="H587" s="452"/>
      <c r="I587" s="453"/>
      <c r="J587" s="453"/>
      <c r="K587" s="453"/>
      <c r="L587" s="453"/>
      <c r="M587" s="454"/>
      <c r="N587" s="455"/>
      <c r="O587" s="456"/>
      <c r="P587" s="456"/>
      <c r="Q587" s="456"/>
      <c r="R587" s="456"/>
      <c r="S587" s="456"/>
      <c r="T587" s="456"/>
      <c r="U587" s="456"/>
      <c r="V587" s="456"/>
      <c r="W587" s="456"/>
      <c r="X587" s="456"/>
      <c r="Y587" s="456"/>
      <c r="Z587" s="456"/>
      <c r="AA587" s="456"/>
      <c r="AB587" s="456"/>
      <c r="AC587" s="456"/>
      <c r="AD587" s="456"/>
      <c r="AE587" s="457"/>
      <c r="AF587" s="455"/>
      <c r="AG587" s="456"/>
      <c r="AH587" s="456"/>
      <c r="AI587" s="456"/>
      <c r="AJ587" s="456"/>
      <c r="AK587" s="456"/>
      <c r="AL587" s="456"/>
      <c r="AM587" s="456"/>
      <c r="AN587" s="457"/>
      <c r="AO587" s="455"/>
      <c r="AP587" s="456"/>
      <c r="AQ587" s="456"/>
      <c r="AR587" s="456"/>
      <c r="AS587" s="456"/>
      <c r="AT587" s="456"/>
      <c r="AU587" s="456"/>
      <c r="AV587" s="456"/>
      <c r="AW587" s="456"/>
      <c r="AX587" s="456"/>
      <c r="AY587" s="456"/>
      <c r="AZ587" s="456"/>
      <c r="BA587" s="456"/>
      <c r="BB587" s="456"/>
      <c r="BC587" s="456"/>
      <c r="BD587" s="456"/>
      <c r="BE587" s="456"/>
      <c r="BF587" s="456"/>
      <c r="BG587" s="457"/>
      <c r="BH587" s="458"/>
      <c r="BI587" s="459"/>
      <c r="BJ587" s="459"/>
      <c r="BK587" s="459"/>
      <c r="BL587" s="459"/>
      <c r="BM587" s="460"/>
      <c r="BN587" s="216"/>
      <c r="BO587" s="216"/>
      <c r="BP587" s="1"/>
      <c r="BQ587" s="120">
        <f>IF($F$3="","",IF(N587=$F$3,COUNTIF(BQ$23:BQ586,"&gt;0")+1,0))</f>
        <v>0</v>
      </c>
      <c r="BR587" s="1"/>
      <c r="BS587" s="20" t="str">
        <f>IF($N587="","",IF(VLOOKUP(VLOOKUP($N587,IMPOSTAZIONI!$E$6:$I$13,5,FALSE),IMPOSTAZIONI!$B$25:$N$32,3,FALSE)=0,"",VLOOKUP(VLOOKUP($N587,IMPOSTAZIONI!$E$6:$I$13,5,FALSE),IMPOSTAZIONI!$B$25:$N$32,3,FALSE)))</f>
        <v/>
      </c>
      <c r="BT587" s="20" t="str">
        <f>IF($N587="","",IF(VLOOKUP(VLOOKUP($N587,IMPOSTAZIONI!$E$6:$I$13,5,FALSE),IMPOSTAZIONI!$B$25:$N$32,6,FALSE)=0,"",VLOOKUP(VLOOKUP($N587,IMPOSTAZIONI!$E$6:$I$13,5,FALSE),IMPOSTAZIONI!$B$25:$N$32,6,FALSE)))</f>
        <v/>
      </c>
      <c r="BU587" s="20" t="str">
        <f>IF($N587="","",IF(VLOOKUP(VLOOKUP($N587,IMPOSTAZIONI!$E$6:$I$13,5,FALSE),IMPOSTAZIONI!$B$25:$N$32,9,FALSE)=0,"",VLOOKUP(VLOOKUP($N587,IMPOSTAZIONI!$E$6:$I$13,5,FALSE),IMPOSTAZIONI!$B$25:$N$32,9,FALSE)))</f>
        <v/>
      </c>
      <c r="BV587" s="20" t="str">
        <f>IF($N587="","",IF(VLOOKUP(VLOOKUP($N587,IMPOSTAZIONI!$E$6:$I$13,5,FALSE),IMPOSTAZIONI!$B$25:$N$32,12,FALSE)=0,"",VLOOKUP(VLOOKUP($N587,IMPOSTAZIONI!$E$6:$I$13,5,FALSE),IMPOSTAZIONI!$B$25:$N$32,12,FALSE)))</f>
        <v/>
      </c>
      <c r="BW587" s="221" t="str">
        <f t="shared" ref="BW587:BW650" si="186">IF(AF587="","",HLOOKUP(AF587,BS587:BV587,1,FALSE))</f>
        <v/>
      </c>
      <c r="BX587" s="221" t="str">
        <f t="shared" si="176"/>
        <v/>
      </c>
      <c r="BY587" s="221">
        <f t="shared" si="177"/>
        <v>0</v>
      </c>
      <c r="BZ587" s="231">
        <f t="shared" si="178"/>
        <v>0</v>
      </c>
      <c r="CA587" s="246">
        <f t="shared" si="179"/>
        <v>0</v>
      </c>
      <c r="CB587" s="246">
        <f t="shared" ref="CB587:CB650" si="187">IF(BZ587=0,0,MONTH(BZ587))</f>
        <v>0</v>
      </c>
      <c r="CC587" s="246" t="str">
        <f t="shared" ref="CC587:CC650" si="188">IF(OR(BZ587=0,CA587=0),"",CONCATENATE(CB587,CA587))</f>
        <v/>
      </c>
      <c r="CD587" s="246">
        <f t="shared" si="180"/>
        <v>5</v>
      </c>
      <c r="CE587" s="246">
        <f t="shared" ref="CE587:CE650" si="189">IF(CA587&gt;0,CONCATENATE(CD587,CA587),0)</f>
        <v>0</v>
      </c>
      <c r="CF587" s="276">
        <f t="shared" si="183"/>
        <v>0</v>
      </c>
      <c r="CG587" s="277">
        <f t="shared" si="183"/>
        <v>0</v>
      </c>
      <c r="CH587" s="277">
        <f t="shared" si="183"/>
        <v>0</v>
      </c>
      <c r="CI587" s="278">
        <f t="shared" si="183"/>
        <v>0</v>
      </c>
      <c r="CJ587" s="280">
        <f t="shared" ref="CJ587:CJ650" si="190">COUNTIF(CF587:CI587,"&gt;0")</f>
        <v>0</v>
      </c>
      <c r="CK587" s="232">
        <f t="shared" si="175"/>
        <v>0</v>
      </c>
      <c r="CL587" s="1"/>
    </row>
    <row r="588" spans="1:90" ht="18" customHeight="1">
      <c r="A588" s="1"/>
      <c r="B588" s="1"/>
      <c r="C588" s="216"/>
      <c r="D588" s="287" t="str">
        <f t="shared" si="184"/>
        <v/>
      </c>
      <c r="E588" s="449" t="str">
        <f t="shared" si="185"/>
        <v/>
      </c>
      <c r="F588" s="450"/>
      <c r="G588" s="451"/>
      <c r="H588" s="452"/>
      <c r="I588" s="453"/>
      <c r="J588" s="453"/>
      <c r="K588" s="453"/>
      <c r="L588" s="453"/>
      <c r="M588" s="454"/>
      <c r="N588" s="455"/>
      <c r="O588" s="456"/>
      <c r="P588" s="456"/>
      <c r="Q588" s="456"/>
      <c r="R588" s="456"/>
      <c r="S588" s="456"/>
      <c r="T588" s="456"/>
      <c r="U588" s="456"/>
      <c r="V588" s="456"/>
      <c r="W588" s="456"/>
      <c r="X588" s="456"/>
      <c r="Y588" s="456"/>
      <c r="Z588" s="456"/>
      <c r="AA588" s="456"/>
      <c r="AB588" s="456"/>
      <c r="AC588" s="456"/>
      <c r="AD588" s="456"/>
      <c r="AE588" s="457"/>
      <c r="AF588" s="455"/>
      <c r="AG588" s="456"/>
      <c r="AH588" s="456"/>
      <c r="AI588" s="456"/>
      <c r="AJ588" s="456"/>
      <c r="AK588" s="456"/>
      <c r="AL588" s="456"/>
      <c r="AM588" s="456"/>
      <c r="AN588" s="457"/>
      <c r="AO588" s="455"/>
      <c r="AP588" s="456"/>
      <c r="AQ588" s="456"/>
      <c r="AR588" s="456"/>
      <c r="AS588" s="456"/>
      <c r="AT588" s="456"/>
      <c r="AU588" s="456"/>
      <c r="AV588" s="456"/>
      <c r="AW588" s="456"/>
      <c r="AX588" s="456"/>
      <c r="AY588" s="456"/>
      <c r="AZ588" s="456"/>
      <c r="BA588" s="456"/>
      <c r="BB588" s="456"/>
      <c r="BC588" s="456"/>
      <c r="BD588" s="456"/>
      <c r="BE588" s="456"/>
      <c r="BF588" s="456"/>
      <c r="BG588" s="457"/>
      <c r="BH588" s="458"/>
      <c r="BI588" s="459"/>
      <c r="BJ588" s="459"/>
      <c r="BK588" s="459"/>
      <c r="BL588" s="459"/>
      <c r="BM588" s="460"/>
      <c r="BN588" s="216"/>
      <c r="BO588" s="216"/>
      <c r="BP588" s="1"/>
      <c r="BQ588" s="120">
        <f>IF($F$3="","",IF(N588=$F$3,COUNTIF(BQ$23:BQ587,"&gt;0")+1,0))</f>
        <v>0</v>
      </c>
      <c r="BR588" s="1"/>
      <c r="BS588" s="20" t="str">
        <f>IF($N588="","",IF(VLOOKUP(VLOOKUP($N588,IMPOSTAZIONI!$E$6:$I$13,5,FALSE),IMPOSTAZIONI!$B$25:$N$32,3,FALSE)=0,"",VLOOKUP(VLOOKUP($N588,IMPOSTAZIONI!$E$6:$I$13,5,FALSE),IMPOSTAZIONI!$B$25:$N$32,3,FALSE)))</f>
        <v/>
      </c>
      <c r="BT588" s="20" t="str">
        <f>IF($N588="","",IF(VLOOKUP(VLOOKUP($N588,IMPOSTAZIONI!$E$6:$I$13,5,FALSE),IMPOSTAZIONI!$B$25:$N$32,6,FALSE)=0,"",VLOOKUP(VLOOKUP($N588,IMPOSTAZIONI!$E$6:$I$13,5,FALSE),IMPOSTAZIONI!$B$25:$N$32,6,FALSE)))</f>
        <v/>
      </c>
      <c r="BU588" s="20" t="str">
        <f>IF($N588="","",IF(VLOOKUP(VLOOKUP($N588,IMPOSTAZIONI!$E$6:$I$13,5,FALSE),IMPOSTAZIONI!$B$25:$N$32,9,FALSE)=0,"",VLOOKUP(VLOOKUP($N588,IMPOSTAZIONI!$E$6:$I$13,5,FALSE),IMPOSTAZIONI!$B$25:$N$32,9,FALSE)))</f>
        <v/>
      </c>
      <c r="BV588" s="20" t="str">
        <f>IF($N588="","",IF(VLOOKUP(VLOOKUP($N588,IMPOSTAZIONI!$E$6:$I$13,5,FALSE),IMPOSTAZIONI!$B$25:$N$32,12,FALSE)=0,"",VLOOKUP(VLOOKUP($N588,IMPOSTAZIONI!$E$6:$I$13,5,FALSE),IMPOSTAZIONI!$B$25:$N$32,12,FALSE)))</f>
        <v/>
      </c>
      <c r="BW588" s="221" t="str">
        <f t="shared" si="186"/>
        <v/>
      </c>
      <c r="BX588" s="221" t="str">
        <f t="shared" si="176"/>
        <v/>
      </c>
      <c r="BY588" s="221">
        <f t="shared" si="177"/>
        <v>0</v>
      </c>
      <c r="BZ588" s="231">
        <f t="shared" si="178"/>
        <v>0</v>
      </c>
      <c r="CA588" s="246">
        <f t="shared" si="179"/>
        <v>0</v>
      </c>
      <c r="CB588" s="246">
        <f t="shared" si="187"/>
        <v>0</v>
      </c>
      <c r="CC588" s="246" t="str">
        <f t="shared" si="188"/>
        <v/>
      </c>
      <c r="CD588" s="246">
        <f t="shared" si="180"/>
        <v>5</v>
      </c>
      <c r="CE588" s="246">
        <f t="shared" si="189"/>
        <v>0</v>
      </c>
      <c r="CF588" s="276">
        <f t="shared" si="183"/>
        <v>0</v>
      </c>
      <c r="CG588" s="277">
        <f t="shared" si="183"/>
        <v>0</v>
      </c>
      <c r="CH588" s="277">
        <f t="shared" si="183"/>
        <v>0</v>
      </c>
      <c r="CI588" s="278">
        <f t="shared" si="183"/>
        <v>0</v>
      </c>
      <c r="CJ588" s="280">
        <f t="shared" si="190"/>
        <v>0</v>
      </c>
      <c r="CK588" s="232">
        <f t="shared" si="175"/>
        <v>0</v>
      </c>
      <c r="CL588" s="1"/>
    </row>
    <row r="589" spans="1:90" ht="18" customHeight="1">
      <c r="A589" s="1"/>
      <c r="B589" s="1"/>
      <c r="C589" s="216"/>
      <c r="D589" s="287" t="str">
        <f t="shared" si="184"/>
        <v/>
      </c>
      <c r="E589" s="449" t="str">
        <f t="shared" si="185"/>
        <v/>
      </c>
      <c r="F589" s="450"/>
      <c r="G589" s="451"/>
      <c r="H589" s="452"/>
      <c r="I589" s="453"/>
      <c r="J589" s="453"/>
      <c r="K589" s="453"/>
      <c r="L589" s="453"/>
      <c r="M589" s="454"/>
      <c r="N589" s="455"/>
      <c r="O589" s="456"/>
      <c r="P589" s="456"/>
      <c r="Q589" s="456"/>
      <c r="R589" s="456"/>
      <c r="S589" s="456"/>
      <c r="T589" s="456"/>
      <c r="U589" s="456"/>
      <c r="V589" s="456"/>
      <c r="W589" s="456"/>
      <c r="X589" s="456"/>
      <c r="Y589" s="456"/>
      <c r="Z589" s="456"/>
      <c r="AA589" s="456"/>
      <c r="AB589" s="456"/>
      <c r="AC589" s="456"/>
      <c r="AD589" s="456"/>
      <c r="AE589" s="457"/>
      <c r="AF589" s="455"/>
      <c r="AG589" s="456"/>
      <c r="AH589" s="456"/>
      <c r="AI589" s="456"/>
      <c r="AJ589" s="456"/>
      <c r="AK589" s="456"/>
      <c r="AL589" s="456"/>
      <c r="AM589" s="456"/>
      <c r="AN589" s="457"/>
      <c r="AO589" s="455"/>
      <c r="AP589" s="456"/>
      <c r="AQ589" s="456"/>
      <c r="AR589" s="456"/>
      <c r="AS589" s="456"/>
      <c r="AT589" s="456"/>
      <c r="AU589" s="456"/>
      <c r="AV589" s="456"/>
      <c r="AW589" s="456"/>
      <c r="AX589" s="456"/>
      <c r="AY589" s="456"/>
      <c r="AZ589" s="456"/>
      <c r="BA589" s="456"/>
      <c r="BB589" s="456"/>
      <c r="BC589" s="456"/>
      <c r="BD589" s="456"/>
      <c r="BE589" s="456"/>
      <c r="BF589" s="456"/>
      <c r="BG589" s="457"/>
      <c r="BH589" s="458"/>
      <c r="BI589" s="459"/>
      <c r="BJ589" s="459"/>
      <c r="BK589" s="459"/>
      <c r="BL589" s="459"/>
      <c r="BM589" s="460"/>
      <c r="BN589" s="216"/>
      <c r="BO589" s="216"/>
      <c r="BP589" s="1"/>
      <c r="BQ589" s="120">
        <f>IF($F$3="","",IF(N589=$F$3,COUNTIF(BQ$23:BQ588,"&gt;0")+1,0))</f>
        <v>0</v>
      </c>
      <c r="BR589" s="1"/>
      <c r="BS589" s="20" t="str">
        <f>IF($N589="","",IF(VLOOKUP(VLOOKUP($N589,IMPOSTAZIONI!$E$6:$I$13,5,FALSE),IMPOSTAZIONI!$B$25:$N$32,3,FALSE)=0,"",VLOOKUP(VLOOKUP($N589,IMPOSTAZIONI!$E$6:$I$13,5,FALSE),IMPOSTAZIONI!$B$25:$N$32,3,FALSE)))</f>
        <v/>
      </c>
      <c r="BT589" s="20" t="str">
        <f>IF($N589="","",IF(VLOOKUP(VLOOKUP($N589,IMPOSTAZIONI!$E$6:$I$13,5,FALSE),IMPOSTAZIONI!$B$25:$N$32,6,FALSE)=0,"",VLOOKUP(VLOOKUP($N589,IMPOSTAZIONI!$E$6:$I$13,5,FALSE),IMPOSTAZIONI!$B$25:$N$32,6,FALSE)))</f>
        <v/>
      </c>
      <c r="BU589" s="20" t="str">
        <f>IF($N589="","",IF(VLOOKUP(VLOOKUP($N589,IMPOSTAZIONI!$E$6:$I$13,5,FALSE),IMPOSTAZIONI!$B$25:$N$32,9,FALSE)=0,"",VLOOKUP(VLOOKUP($N589,IMPOSTAZIONI!$E$6:$I$13,5,FALSE),IMPOSTAZIONI!$B$25:$N$32,9,FALSE)))</f>
        <v/>
      </c>
      <c r="BV589" s="20" t="str">
        <f>IF($N589="","",IF(VLOOKUP(VLOOKUP($N589,IMPOSTAZIONI!$E$6:$I$13,5,FALSE),IMPOSTAZIONI!$B$25:$N$32,12,FALSE)=0,"",VLOOKUP(VLOOKUP($N589,IMPOSTAZIONI!$E$6:$I$13,5,FALSE),IMPOSTAZIONI!$B$25:$N$32,12,FALSE)))</f>
        <v/>
      </c>
      <c r="BW589" s="221" t="str">
        <f t="shared" si="186"/>
        <v/>
      </c>
      <c r="BX589" s="221" t="str">
        <f t="shared" si="176"/>
        <v/>
      </c>
      <c r="BY589" s="221">
        <f t="shared" si="177"/>
        <v>0</v>
      </c>
      <c r="BZ589" s="231">
        <f t="shared" si="178"/>
        <v>0</v>
      </c>
      <c r="CA589" s="246">
        <f t="shared" si="179"/>
        <v>0</v>
      </c>
      <c r="CB589" s="246">
        <f t="shared" si="187"/>
        <v>0</v>
      </c>
      <c r="CC589" s="246" t="str">
        <f t="shared" si="188"/>
        <v/>
      </c>
      <c r="CD589" s="246">
        <f t="shared" si="180"/>
        <v>5</v>
      </c>
      <c r="CE589" s="246">
        <f t="shared" si="189"/>
        <v>0</v>
      </c>
      <c r="CF589" s="276">
        <f t="shared" si="183"/>
        <v>0</v>
      </c>
      <c r="CG589" s="277">
        <f t="shared" si="183"/>
        <v>0</v>
      </c>
      <c r="CH589" s="277">
        <f t="shared" si="183"/>
        <v>0</v>
      </c>
      <c r="CI589" s="278">
        <f t="shared" si="183"/>
        <v>0</v>
      </c>
      <c r="CJ589" s="280">
        <f t="shared" si="190"/>
        <v>0</v>
      </c>
      <c r="CK589" s="232">
        <f t="shared" si="175"/>
        <v>0</v>
      </c>
      <c r="CL589" s="1"/>
    </row>
    <row r="590" spans="1:90" ht="18" customHeight="1">
      <c r="A590" s="1"/>
      <c r="B590" s="1"/>
      <c r="C590" s="216"/>
      <c r="D590" s="287" t="str">
        <f t="shared" si="184"/>
        <v/>
      </c>
      <c r="E590" s="449" t="str">
        <f t="shared" si="185"/>
        <v/>
      </c>
      <c r="F590" s="450"/>
      <c r="G590" s="451"/>
      <c r="H590" s="452"/>
      <c r="I590" s="453"/>
      <c r="J590" s="453"/>
      <c r="K590" s="453"/>
      <c r="L590" s="453"/>
      <c r="M590" s="454"/>
      <c r="N590" s="455"/>
      <c r="O590" s="456"/>
      <c r="P590" s="456"/>
      <c r="Q590" s="456"/>
      <c r="R590" s="456"/>
      <c r="S590" s="456"/>
      <c r="T590" s="456"/>
      <c r="U590" s="456"/>
      <c r="V590" s="456"/>
      <c r="W590" s="456"/>
      <c r="X590" s="456"/>
      <c r="Y590" s="456"/>
      <c r="Z590" s="456"/>
      <c r="AA590" s="456"/>
      <c r="AB590" s="456"/>
      <c r="AC590" s="456"/>
      <c r="AD590" s="456"/>
      <c r="AE590" s="457"/>
      <c r="AF590" s="455"/>
      <c r="AG590" s="456"/>
      <c r="AH590" s="456"/>
      <c r="AI590" s="456"/>
      <c r="AJ590" s="456"/>
      <c r="AK590" s="456"/>
      <c r="AL590" s="456"/>
      <c r="AM590" s="456"/>
      <c r="AN590" s="457"/>
      <c r="AO590" s="455"/>
      <c r="AP590" s="456"/>
      <c r="AQ590" s="456"/>
      <c r="AR590" s="456"/>
      <c r="AS590" s="456"/>
      <c r="AT590" s="456"/>
      <c r="AU590" s="456"/>
      <c r="AV590" s="456"/>
      <c r="AW590" s="456"/>
      <c r="AX590" s="456"/>
      <c r="AY590" s="456"/>
      <c r="AZ590" s="456"/>
      <c r="BA590" s="456"/>
      <c r="BB590" s="456"/>
      <c r="BC590" s="456"/>
      <c r="BD590" s="456"/>
      <c r="BE590" s="456"/>
      <c r="BF590" s="456"/>
      <c r="BG590" s="457"/>
      <c r="BH590" s="458"/>
      <c r="BI590" s="459"/>
      <c r="BJ590" s="459"/>
      <c r="BK590" s="459"/>
      <c r="BL590" s="459"/>
      <c r="BM590" s="460"/>
      <c r="BN590" s="216"/>
      <c r="BO590" s="216"/>
      <c r="BP590" s="1"/>
      <c r="BQ590" s="120">
        <f>IF($F$3="","",IF(N590=$F$3,COUNTIF(BQ$23:BQ589,"&gt;0")+1,0))</f>
        <v>0</v>
      </c>
      <c r="BR590" s="1"/>
      <c r="BS590" s="20" t="str">
        <f>IF($N590="","",IF(VLOOKUP(VLOOKUP($N590,IMPOSTAZIONI!$E$6:$I$13,5,FALSE),IMPOSTAZIONI!$B$25:$N$32,3,FALSE)=0,"",VLOOKUP(VLOOKUP($N590,IMPOSTAZIONI!$E$6:$I$13,5,FALSE),IMPOSTAZIONI!$B$25:$N$32,3,FALSE)))</f>
        <v/>
      </c>
      <c r="BT590" s="20" t="str">
        <f>IF($N590="","",IF(VLOOKUP(VLOOKUP($N590,IMPOSTAZIONI!$E$6:$I$13,5,FALSE),IMPOSTAZIONI!$B$25:$N$32,6,FALSE)=0,"",VLOOKUP(VLOOKUP($N590,IMPOSTAZIONI!$E$6:$I$13,5,FALSE),IMPOSTAZIONI!$B$25:$N$32,6,FALSE)))</f>
        <v/>
      </c>
      <c r="BU590" s="20" t="str">
        <f>IF($N590="","",IF(VLOOKUP(VLOOKUP($N590,IMPOSTAZIONI!$E$6:$I$13,5,FALSE),IMPOSTAZIONI!$B$25:$N$32,9,FALSE)=0,"",VLOOKUP(VLOOKUP($N590,IMPOSTAZIONI!$E$6:$I$13,5,FALSE),IMPOSTAZIONI!$B$25:$N$32,9,FALSE)))</f>
        <v/>
      </c>
      <c r="BV590" s="20" t="str">
        <f>IF($N590="","",IF(VLOOKUP(VLOOKUP($N590,IMPOSTAZIONI!$E$6:$I$13,5,FALSE),IMPOSTAZIONI!$B$25:$N$32,12,FALSE)=0,"",VLOOKUP(VLOOKUP($N590,IMPOSTAZIONI!$E$6:$I$13,5,FALSE),IMPOSTAZIONI!$B$25:$N$32,12,FALSE)))</f>
        <v/>
      </c>
      <c r="BW590" s="221" t="str">
        <f t="shared" si="186"/>
        <v/>
      </c>
      <c r="BX590" s="221" t="str">
        <f t="shared" si="176"/>
        <v/>
      </c>
      <c r="BY590" s="221">
        <f t="shared" si="177"/>
        <v>0</v>
      </c>
      <c r="BZ590" s="231">
        <f t="shared" si="178"/>
        <v>0</v>
      </c>
      <c r="CA590" s="246">
        <f t="shared" si="179"/>
        <v>0</v>
      </c>
      <c r="CB590" s="246">
        <f t="shared" si="187"/>
        <v>0</v>
      </c>
      <c r="CC590" s="246" t="str">
        <f t="shared" si="188"/>
        <v/>
      </c>
      <c r="CD590" s="246">
        <f t="shared" si="180"/>
        <v>5</v>
      </c>
      <c r="CE590" s="246">
        <f t="shared" si="189"/>
        <v>0</v>
      </c>
      <c r="CF590" s="276">
        <f t="shared" si="183"/>
        <v>0</v>
      </c>
      <c r="CG590" s="277">
        <f t="shared" si="183"/>
        <v>0</v>
      </c>
      <c r="CH590" s="277">
        <f t="shared" si="183"/>
        <v>0</v>
      </c>
      <c r="CI590" s="278">
        <f t="shared" si="183"/>
        <v>0</v>
      </c>
      <c r="CJ590" s="280">
        <f t="shared" si="190"/>
        <v>0</v>
      </c>
      <c r="CK590" s="232">
        <f t="shared" si="175"/>
        <v>0</v>
      </c>
      <c r="CL590" s="1"/>
    </row>
    <row r="591" spans="1:90" ht="18" customHeight="1">
      <c r="A591" s="1"/>
      <c r="B591" s="1"/>
      <c r="C591" s="216"/>
      <c r="D591" s="287" t="str">
        <f t="shared" si="184"/>
        <v/>
      </c>
      <c r="E591" s="449" t="str">
        <f t="shared" si="185"/>
        <v/>
      </c>
      <c r="F591" s="450"/>
      <c r="G591" s="451"/>
      <c r="H591" s="452"/>
      <c r="I591" s="453"/>
      <c r="J591" s="453"/>
      <c r="K591" s="453"/>
      <c r="L591" s="453"/>
      <c r="M591" s="454"/>
      <c r="N591" s="455"/>
      <c r="O591" s="456"/>
      <c r="P591" s="456"/>
      <c r="Q591" s="456"/>
      <c r="R591" s="456"/>
      <c r="S591" s="456"/>
      <c r="T591" s="456"/>
      <c r="U591" s="456"/>
      <c r="V591" s="456"/>
      <c r="W591" s="456"/>
      <c r="X591" s="456"/>
      <c r="Y591" s="456"/>
      <c r="Z591" s="456"/>
      <c r="AA591" s="456"/>
      <c r="AB591" s="456"/>
      <c r="AC591" s="456"/>
      <c r="AD591" s="456"/>
      <c r="AE591" s="457"/>
      <c r="AF591" s="455"/>
      <c r="AG591" s="456"/>
      <c r="AH591" s="456"/>
      <c r="AI591" s="456"/>
      <c r="AJ591" s="456"/>
      <c r="AK591" s="456"/>
      <c r="AL591" s="456"/>
      <c r="AM591" s="456"/>
      <c r="AN591" s="457"/>
      <c r="AO591" s="455"/>
      <c r="AP591" s="456"/>
      <c r="AQ591" s="456"/>
      <c r="AR591" s="456"/>
      <c r="AS591" s="456"/>
      <c r="AT591" s="456"/>
      <c r="AU591" s="456"/>
      <c r="AV591" s="456"/>
      <c r="AW591" s="456"/>
      <c r="AX591" s="456"/>
      <c r="AY591" s="456"/>
      <c r="AZ591" s="456"/>
      <c r="BA591" s="456"/>
      <c r="BB591" s="456"/>
      <c r="BC591" s="456"/>
      <c r="BD591" s="456"/>
      <c r="BE591" s="456"/>
      <c r="BF591" s="456"/>
      <c r="BG591" s="457"/>
      <c r="BH591" s="458"/>
      <c r="BI591" s="459"/>
      <c r="BJ591" s="459"/>
      <c r="BK591" s="459"/>
      <c r="BL591" s="459"/>
      <c r="BM591" s="460"/>
      <c r="BN591" s="216"/>
      <c r="BO591" s="216"/>
      <c r="BP591" s="1"/>
      <c r="BQ591" s="120">
        <f>IF($F$3="","",IF(N591=$F$3,COUNTIF(BQ$23:BQ590,"&gt;0")+1,0))</f>
        <v>0</v>
      </c>
      <c r="BR591" s="1"/>
      <c r="BS591" s="20" t="str">
        <f>IF($N591="","",IF(VLOOKUP(VLOOKUP($N591,IMPOSTAZIONI!$E$6:$I$13,5,FALSE),IMPOSTAZIONI!$B$25:$N$32,3,FALSE)=0,"",VLOOKUP(VLOOKUP($N591,IMPOSTAZIONI!$E$6:$I$13,5,FALSE),IMPOSTAZIONI!$B$25:$N$32,3,FALSE)))</f>
        <v/>
      </c>
      <c r="BT591" s="20" t="str">
        <f>IF($N591="","",IF(VLOOKUP(VLOOKUP($N591,IMPOSTAZIONI!$E$6:$I$13,5,FALSE),IMPOSTAZIONI!$B$25:$N$32,6,FALSE)=0,"",VLOOKUP(VLOOKUP($N591,IMPOSTAZIONI!$E$6:$I$13,5,FALSE),IMPOSTAZIONI!$B$25:$N$32,6,FALSE)))</f>
        <v/>
      </c>
      <c r="BU591" s="20" t="str">
        <f>IF($N591="","",IF(VLOOKUP(VLOOKUP($N591,IMPOSTAZIONI!$E$6:$I$13,5,FALSE),IMPOSTAZIONI!$B$25:$N$32,9,FALSE)=0,"",VLOOKUP(VLOOKUP($N591,IMPOSTAZIONI!$E$6:$I$13,5,FALSE),IMPOSTAZIONI!$B$25:$N$32,9,FALSE)))</f>
        <v/>
      </c>
      <c r="BV591" s="20" t="str">
        <f>IF($N591="","",IF(VLOOKUP(VLOOKUP($N591,IMPOSTAZIONI!$E$6:$I$13,5,FALSE),IMPOSTAZIONI!$B$25:$N$32,12,FALSE)=0,"",VLOOKUP(VLOOKUP($N591,IMPOSTAZIONI!$E$6:$I$13,5,FALSE),IMPOSTAZIONI!$B$25:$N$32,12,FALSE)))</f>
        <v/>
      </c>
      <c r="BW591" s="221" t="str">
        <f t="shared" si="186"/>
        <v/>
      </c>
      <c r="BX591" s="221" t="str">
        <f t="shared" si="176"/>
        <v/>
      </c>
      <c r="BY591" s="221">
        <f t="shared" si="177"/>
        <v>0</v>
      </c>
      <c r="BZ591" s="231">
        <f t="shared" si="178"/>
        <v>0</v>
      </c>
      <c r="CA591" s="246">
        <f t="shared" si="179"/>
        <v>0</v>
      </c>
      <c r="CB591" s="246">
        <f t="shared" si="187"/>
        <v>0</v>
      </c>
      <c r="CC591" s="246" t="str">
        <f t="shared" si="188"/>
        <v/>
      </c>
      <c r="CD591" s="246">
        <f t="shared" si="180"/>
        <v>5</v>
      </c>
      <c r="CE591" s="246">
        <f t="shared" si="189"/>
        <v>0</v>
      </c>
      <c r="CF591" s="276">
        <f t="shared" si="183"/>
        <v>0</v>
      </c>
      <c r="CG591" s="277">
        <f t="shared" si="183"/>
        <v>0</v>
      </c>
      <c r="CH591" s="277">
        <f t="shared" si="183"/>
        <v>0</v>
      </c>
      <c r="CI591" s="278">
        <f t="shared" si="183"/>
        <v>0</v>
      </c>
      <c r="CJ591" s="280">
        <f t="shared" si="190"/>
        <v>0</v>
      </c>
      <c r="CK591" s="232">
        <f t="shared" si="175"/>
        <v>0</v>
      </c>
      <c r="CL591" s="1"/>
    </row>
    <row r="592" spans="1:90" ht="18" customHeight="1">
      <c r="A592" s="1"/>
      <c r="B592" s="1"/>
      <c r="C592" s="216"/>
      <c r="D592" s="287" t="str">
        <f t="shared" si="184"/>
        <v/>
      </c>
      <c r="E592" s="449" t="str">
        <f t="shared" si="185"/>
        <v/>
      </c>
      <c r="F592" s="450"/>
      <c r="G592" s="451"/>
      <c r="H592" s="452"/>
      <c r="I592" s="453"/>
      <c r="J592" s="453"/>
      <c r="K592" s="453"/>
      <c r="L592" s="453"/>
      <c r="M592" s="454"/>
      <c r="N592" s="455"/>
      <c r="O592" s="456"/>
      <c r="P592" s="456"/>
      <c r="Q592" s="456"/>
      <c r="R592" s="456"/>
      <c r="S592" s="456"/>
      <c r="T592" s="456"/>
      <c r="U592" s="456"/>
      <c r="V592" s="456"/>
      <c r="W592" s="456"/>
      <c r="X592" s="456"/>
      <c r="Y592" s="456"/>
      <c r="Z592" s="456"/>
      <c r="AA592" s="456"/>
      <c r="AB592" s="456"/>
      <c r="AC592" s="456"/>
      <c r="AD592" s="456"/>
      <c r="AE592" s="457"/>
      <c r="AF592" s="455"/>
      <c r="AG592" s="456"/>
      <c r="AH592" s="456"/>
      <c r="AI592" s="456"/>
      <c r="AJ592" s="456"/>
      <c r="AK592" s="456"/>
      <c r="AL592" s="456"/>
      <c r="AM592" s="456"/>
      <c r="AN592" s="457"/>
      <c r="AO592" s="455"/>
      <c r="AP592" s="456"/>
      <c r="AQ592" s="456"/>
      <c r="AR592" s="456"/>
      <c r="AS592" s="456"/>
      <c r="AT592" s="456"/>
      <c r="AU592" s="456"/>
      <c r="AV592" s="456"/>
      <c r="AW592" s="456"/>
      <c r="AX592" s="456"/>
      <c r="AY592" s="456"/>
      <c r="AZ592" s="456"/>
      <c r="BA592" s="456"/>
      <c r="BB592" s="456"/>
      <c r="BC592" s="456"/>
      <c r="BD592" s="456"/>
      <c r="BE592" s="456"/>
      <c r="BF592" s="456"/>
      <c r="BG592" s="457"/>
      <c r="BH592" s="458"/>
      <c r="BI592" s="459"/>
      <c r="BJ592" s="459"/>
      <c r="BK592" s="459"/>
      <c r="BL592" s="459"/>
      <c r="BM592" s="460"/>
      <c r="BN592" s="216"/>
      <c r="BO592" s="216"/>
      <c r="BP592" s="1"/>
      <c r="BQ592" s="120">
        <f>IF($F$3="","",IF(N592=$F$3,COUNTIF(BQ$23:BQ591,"&gt;0")+1,0))</f>
        <v>0</v>
      </c>
      <c r="BR592" s="1"/>
      <c r="BS592" s="20" t="str">
        <f>IF($N592="","",IF(VLOOKUP(VLOOKUP($N592,IMPOSTAZIONI!$E$6:$I$13,5,FALSE),IMPOSTAZIONI!$B$25:$N$32,3,FALSE)=0,"",VLOOKUP(VLOOKUP($N592,IMPOSTAZIONI!$E$6:$I$13,5,FALSE),IMPOSTAZIONI!$B$25:$N$32,3,FALSE)))</f>
        <v/>
      </c>
      <c r="BT592" s="20" t="str">
        <f>IF($N592="","",IF(VLOOKUP(VLOOKUP($N592,IMPOSTAZIONI!$E$6:$I$13,5,FALSE),IMPOSTAZIONI!$B$25:$N$32,6,FALSE)=0,"",VLOOKUP(VLOOKUP($N592,IMPOSTAZIONI!$E$6:$I$13,5,FALSE),IMPOSTAZIONI!$B$25:$N$32,6,FALSE)))</f>
        <v/>
      </c>
      <c r="BU592" s="20" t="str">
        <f>IF($N592="","",IF(VLOOKUP(VLOOKUP($N592,IMPOSTAZIONI!$E$6:$I$13,5,FALSE),IMPOSTAZIONI!$B$25:$N$32,9,FALSE)=0,"",VLOOKUP(VLOOKUP($N592,IMPOSTAZIONI!$E$6:$I$13,5,FALSE),IMPOSTAZIONI!$B$25:$N$32,9,FALSE)))</f>
        <v/>
      </c>
      <c r="BV592" s="20" t="str">
        <f>IF($N592="","",IF(VLOOKUP(VLOOKUP($N592,IMPOSTAZIONI!$E$6:$I$13,5,FALSE),IMPOSTAZIONI!$B$25:$N$32,12,FALSE)=0,"",VLOOKUP(VLOOKUP($N592,IMPOSTAZIONI!$E$6:$I$13,5,FALSE),IMPOSTAZIONI!$B$25:$N$32,12,FALSE)))</f>
        <v/>
      </c>
      <c r="BW592" s="221" t="str">
        <f t="shared" si="186"/>
        <v/>
      </c>
      <c r="BX592" s="221" t="str">
        <f t="shared" si="176"/>
        <v/>
      </c>
      <c r="BY592" s="221">
        <f t="shared" si="177"/>
        <v>0</v>
      </c>
      <c r="BZ592" s="231">
        <f t="shared" si="178"/>
        <v>0</v>
      </c>
      <c r="CA592" s="246">
        <f t="shared" si="179"/>
        <v>0</v>
      </c>
      <c r="CB592" s="246">
        <f t="shared" si="187"/>
        <v>0</v>
      </c>
      <c r="CC592" s="246" t="str">
        <f t="shared" si="188"/>
        <v/>
      </c>
      <c r="CD592" s="246">
        <f t="shared" si="180"/>
        <v>5</v>
      </c>
      <c r="CE592" s="246">
        <f t="shared" si="189"/>
        <v>0</v>
      </c>
      <c r="CF592" s="276">
        <f t="shared" si="183"/>
        <v>0</v>
      </c>
      <c r="CG592" s="277">
        <f t="shared" si="183"/>
        <v>0</v>
      </c>
      <c r="CH592" s="277">
        <f t="shared" si="183"/>
        <v>0</v>
      </c>
      <c r="CI592" s="278">
        <f t="shared" si="183"/>
        <v>0</v>
      </c>
      <c r="CJ592" s="280">
        <f t="shared" si="190"/>
        <v>0</v>
      </c>
      <c r="CK592" s="232">
        <f t="shared" si="175"/>
        <v>0</v>
      </c>
      <c r="CL592" s="1"/>
    </row>
    <row r="593" spans="1:90" ht="18" customHeight="1">
      <c r="A593" s="1"/>
      <c r="B593" s="1"/>
      <c r="C593" s="216"/>
      <c r="D593" s="287" t="str">
        <f t="shared" si="184"/>
        <v/>
      </c>
      <c r="E593" s="449" t="str">
        <f t="shared" si="185"/>
        <v/>
      </c>
      <c r="F593" s="450"/>
      <c r="G593" s="451"/>
      <c r="H593" s="452"/>
      <c r="I593" s="453"/>
      <c r="J593" s="453"/>
      <c r="K593" s="453"/>
      <c r="L593" s="453"/>
      <c r="M593" s="454"/>
      <c r="N593" s="455"/>
      <c r="O593" s="456"/>
      <c r="P593" s="456"/>
      <c r="Q593" s="456"/>
      <c r="R593" s="456"/>
      <c r="S593" s="456"/>
      <c r="T593" s="456"/>
      <c r="U593" s="456"/>
      <c r="V593" s="456"/>
      <c r="W593" s="456"/>
      <c r="X593" s="456"/>
      <c r="Y593" s="456"/>
      <c r="Z593" s="456"/>
      <c r="AA593" s="456"/>
      <c r="AB593" s="456"/>
      <c r="AC593" s="456"/>
      <c r="AD593" s="456"/>
      <c r="AE593" s="457"/>
      <c r="AF593" s="455"/>
      <c r="AG593" s="456"/>
      <c r="AH593" s="456"/>
      <c r="AI593" s="456"/>
      <c r="AJ593" s="456"/>
      <c r="AK593" s="456"/>
      <c r="AL593" s="456"/>
      <c r="AM593" s="456"/>
      <c r="AN593" s="457"/>
      <c r="AO593" s="455"/>
      <c r="AP593" s="456"/>
      <c r="AQ593" s="456"/>
      <c r="AR593" s="456"/>
      <c r="AS593" s="456"/>
      <c r="AT593" s="456"/>
      <c r="AU593" s="456"/>
      <c r="AV593" s="456"/>
      <c r="AW593" s="456"/>
      <c r="AX593" s="456"/>
      <c r="AY593" s="456"/>
      <c r="AZ593" s="456"/>
      <c r="BA593" s="456"/>
      <c r="BB593" s="456"/>
      <c r="BC593" s="456"/>
      <c r="BD593" s="456"/>
      <c r="BE593" s="456"/>
      <c r="BF593" s="456"/>
      <c r="BG593" s="457"/>
      <c r="BH593" s="458"/>
      <c r="BI593" s="459"/>
      <c r="BJ593" s="459"/>
      <c r="BK593" s="459"/>
      <c r="BL593" s="459"/>
      <c r="BM593" s="460"/>
      <c r="BN593" s="216"/>
      <c r="BO593" s="216"/>
      <c r="BP593" s="1"/>
      <c r="BQ593" s="120">
        <f>IF($F$3="","",IF(N593=$F$3,COUNTIF(BQ$23:BQ592,"&gt;0")+1,0))</f>
        <v>0</v>
      </c>
      <c r="BR593" s="1"/>
      <c r="BS593" s="20" t="str">
        <f>IF($N593="","",IF(VLOOKUP(VLOOKUP($N593,IMPOSTAZIONI!$E$6:$I$13,5,FALSE),IMPOSTAZIONI!$B$25:$N$32,3,FALSE)=0,"",VLOOKUP(VLOOKUP($N593,IMPOSTAZIONI!$E$6:$I$13,5,FALSE),IMPOSTAZIONI!$B$25:$N$32,3,FALSE)))</f>
        <v/>
      </c>
      <c r="BT593" s="20" t="str">
        <f>IF($N593="","",IF(VLOOKUP(VLOOKUP($N593,IMPOSTAZIONI!$E$6:$I$13,5,FALSE),IMPOSTAZIONI!$B$25:$N$32,6,FALSE)=0,"",VLOOKUP(VLOOKUP($N593,IMPOSTAZIONI!$E$6:$I$13,5,FALSE),IMPOSTAZIONI!$B$25:$N$32,6,FALSE)))</f>
        <v/>
      </c>
      <c r="BU593" s="20" t="str">
        <f>IF($N593="","",IF(VLOOKUP(VLOOKUP($N593,IMPOSTAZIONI!$E$6:$I$13,5,FALSE),IMPOSTAZIONI!$B$25:$N$32,9,FALSE)=0,"",VLOOKUP(VLOOKUP($N593,IMPOSTAZIONI!$E$6:$I$13,5,FALSE),IMPOSTAZIONI!$B$25:$N$32,9,FALSE)))</f>
        <v/>
      </c>
      <c r="BV593" s="20" t="str">
        <f>IF($N593="","",IF(VLOOKUP(VLOOKUP($N593,IMPOSTAZIONI!$E$6:$I$13,5,FALSE),IMPOSTAZIONI!$B$25:$N$32,12,FALSE)=0,"",VLOOKUP(VLOOKUP($N593,IMPOSTAZIONI!$E$6:$I$13,5,FALSE),IMPOSTAZIONI!$B$25:$N$32,12,FALSE)))</f>
        <v/>
      </c>
      <c r="BW593" s="221" t="str">
        <f t="shared" si="186"/>
        <v/>
      </c>
      <c r="BX593" s="221" t="str">
        <f t="shared" si="176"/>
        <v/>
      </c>
      <c r="BY593" s="221">
        <f t="shared" si="177"/>
        <v>0</v>
      </c>
      <c r="BZ593" s="231">
        <f t="shared" si="178"/>
        <v>0</v>
      </c>
      <c r="CA593" s="246">
        <f t="shared" si="179"/>
        <v>0</v>
      </c>
      <c r="CB593" s="246">
        <f t="shared" si="187"/>
        <v>0</v>
      </c>
      <c r="CC593" s="246" t="str">
        <f t="shared" si="188"/>
        <v/>
      </c>
      <c r="CD593" s="246">
        <f t="shared" si="180"/>
        <v>5</v>
      </c>
      <c r="CE593" s="246">
        <f t="shared" si="189"/>
        <v>0</v>
      </c>
      <c r="CF593" s="276">
        <f t="shared" si="183"/>
        <v>0</v>
      </c>
      <c r="CG593" s="277">
        <f t="shared" si="183"/>
        <v>0</v>
      </c>
      <c r="CH593" s="277">
        <f t="shared" si="183"/>
        <v>0</v>
      </c>
      <c r="CI593" s="278">
        <f t="shared" si="183"/>
        <v>0</v>
      </c>
      <c r="CJ593" s="280">
        <f t="shared" si="190"/>
        <v>0</v>
      </c>
      <c r="CK593" s="232">
        <f t="shared" si="175"/>
        <v>0</v>
      </c>
      <c r="CL593" s="1"/>
    </row>
    <row r="594" spans="1:90" ht="18" customHeight="1">
      <c r="A594" s="1"/>
      <c r="B594" s="1"/>
      <c r="C594" s="216"/>
      <c r="D594" s="287" t="str">
        <f t="shared" si="184"/>
        <v/>
      </c>
      <c r="E594" s="449" t="str">
        <f t="shared" si="185"/>
        <v/>
      </c>
      <c r="F594" s="450"/>
      <c r="G594" s="451"/>
      <c r="H594" s="452"/>
      <c r="I594" s="453"/>
      <c r="J594" s="453"/>
      <c r="K594" s="453"/>
      <c r="L594" s="453"/>
      <c r="M594" s="454"/>
      <c r="N594" s="455"/>
      <c r="O594" s="456"/>
      <c r="P594" s="456"/>
      <c r="Q594" s="456"/>
      <c r="R594" s="456"/>
      <c r="S594" s="456"/>
      <c r="T594" s="456"/>
      <c r="U594" s="456"/>
      <c r="V594" s="456"/>
      <c r="W594" s="456"/>
      <c r="X594" s="456"/>
      <c r="Y594" s="456"/>
      <c r="Z594" s="456"/>
      <c r="AA594" s="456"/>
      <c r="AB594" s="456"/>
      <c r="AC594" s="456"/>
      <c r="AD594" s="456"/>
      <c r="AE594" s="457"/>
      <c r="AF594" s="455"/>
      <c r="AG594" s="456"/>
      <c r="AH594" s="456"/>
      <c r="AI594" s="456"/>
      <c r="AJ594" s="456"/>
      <c r="AK594" s="456"/>
      <c r="AL594" s="456"/>
      <c r="AM594" s="456"/>
      <c r="AN594" s="457"/>
      <c r="AO594" s="455"/>
      <c r="AP594" s="456"/>
      <c r="AQ594" s="456"/>
      <c r="AR594" s="456"/>
      <c r="AS594" s="456"/>
      <c r="AT594" s="456"/>
      <c r="AU594" s="456"/>
      <c r="AV594" s="456"/>
      <c r="AW594" s="456"/>
      <c r="AX594" s="456"/>
      <c r="AY594" s="456"/>
      <c r="AZ594" s="456"/>
      <c r="BA594" s="456"/>
      <c r="BB594" s="456"/>
      <c r="BC594" s="456"/>
      <c r="BD594" s="456"/>
      <c r="BE594" s="456"/>
      <c r="BF594" s="456"/>
      <c r="BG594" s="457"/>
      <c r="BH594" s="458"/>
      <c r="BI594" s="459"/>
      <c r="BJ594" s="459"/>
      <c r="BK594" s="459"/>
      <c r="BL594" s="459"/>
      <c r="BM594" s="460"/>
      <c r="BN594" s="216"/>
      <c r="BO594" s="216"/>
      <c r="BP594" s="1"/>
      <c r="BQ594" s="120">
        <f>IF($F$3="","",IF(N594=$F$3,COUNTIF(BQ$23:BQ593,"&gt;0")+1,0))</f>
        <v>0</v>
      </c>
      <c r="BR594" s="1"/>
      <c r="BS594" s="20" t="str">
        <f>IF($N594="","",IF(VLOOKUP(VLOOKUP($N594,IMPOSTAZIONI!$E$6:$I$13,5,FALSE),IMPOSTAZIONI!$B$25:$N$32,3,FALSE)=0,"",VLOOKUP(VLOOKUP($N594,IMPOSTAZIONI!$E$6:$I$13,5,FALSE),IMPOSTAZIONI!$B$25:$N$32,3,FALSE)))</f>
        <v/>
      </c>
      <c r="BT594" s="20" t="str">
        <f>IF($N594="","",IF(VLOOKUP(VLOOKUP($N594,IMPOSTAZIONI!$E$6:$I$13,5,FALSE),IMPOSTAZIONI!$B$25:$N$32,6,FALSE)=0,"",VLOOKUP(VLOOKUP($N594,IMPOSTAZIONI!$E$6:$I$13,5,FALSE),IMPOSTAZIONI!$B$25:$N$32,6,FALSE)))</f>
        <v/>
      </c>
      <c r="BU594" s="20" t="str">
        <f>IF($N594="","",IF(VLOOKUP(VLOOKUP($N594,IMPOSTAZIONI!$E$6:$I$13,5,FALSE),IMPOSTAZIONI!$B$25:$N$32,9,FALSE)=0,"",VLOOKUP(VLOOKUP($N594,IMPOSTAZIONI!$E$6:$I$13,5,FALSE),IMPOSTAZIONI!$B$25:$N$32,9,FALSE)))</f>
        <v/>
      </c>
      <c r="BV594" s="20" t="str">
        <f>IF($N594="","",IF(VLOOKUP(VLOOKUP($N594,IMPOSTAZIONI!$E$6:$I$13,5,FALSE),IMPOSTAZIONI!$B$25:$N$32,12,FALSE)=0,"",VLOOKUP(VLOOKUP($N594,IMPOSTAZIONI!$E$6:$I$13,5,FALSE),IMPOSTAZIONI!$B$25:$N$32,12,FALSE)))</f>
        <v/>
      </c>
      <c r="BW594" s="221" t="str">
        <f t="shared" si="186"/>
        <v/>
      </c>
      <c r="BX594" s="221" t="str">
        <f t="shared" si="176"/>
        <v/>
      </c>
      <c r="BY594" s="221">
        <f t="shared" si="177"/>
        <v>0</v>
      </c>
      <c r="BZ594" s="231">
        <f t="shared" si="178"/>
        <v>0</v>
      </c>
      <c r="CA594" s="246">
        <f t="shared" si="179"/>
        <v>0</v>
      </c>
      <c r="CB594" s="246">
        <f t="shared" si="187"/>
        <v>0</v>
      </c>
      <c r="CC594" s="246" t="str">
        <f t="shared" si="188"/>
        <v/>
      </c>
      <c r="CD594" s="246">
        <f t="shared" si="180"/>
        <v>5</v>
      </c>
      <c r="CE594" s="246">
        <f t="shared" si="189"/>
        <v>0</v>
      </c>
      <c r="CF594" s="276">
        <f t="shared" si="183"/>
        <v>0</v>
      </c>
      <c r="CG594" s="277">
        <f t="shared" si="183"/>
        <v>0</v>
      </c>
      <c r="CH594" s="277">
        <f t="shared" si="183"/>
        <v>0</v>
      </c>
      <c r="CI594" s="278">
        <f t="shared" si="183"/>
        <v>0</v>
      </c>
      <c r="CJ594" s="280">
        <f t="shared" si="190"/>
        <v>0</v>
      </c>
      <c r="CK594" s="232">
        <f t="shared" si="175"/>
        <v>0</v>
      </c>
      <c r="CL594" s="1"/>
    </row>
    <row r="595" spans="1:90" ht="18" customHeight="1">
      <c r="A595" s="1"/>
      <c r="B595" s="1"/>
      <c r="C595" s="216"/>
      <c r="D595" s="287" t="str">
        <f t="shared" si="184"/>
        <v/>
      </c>
      <c r="E595" s="449" t="str">
        <f t="shared" si="185"/>
        <v/>
      </c>
      <c r="F595" s="450"/>
      <c r="G595" s="451"/>
      <c r="H595" s="452"/>
      <c r="I595" s="453"/>
      <c r="J595" s="453"/>
      <c r="K595" s="453"/>
      <c r="L595" s="453"/>
      <c r="M595" s="454"/>
      <c r="N595" s="455"/>
      <c r="O595" s="456"/>
      <c r="P595" s="456"/>
      <c r="Q595" s="456"/>
      <c r="R595" s="456"/>
      <c r="S595" s="456"/>
      <c r="T595" s="456"/>
      <c r="U595" s="456"/>
      <c r="V595" s="456"/>
      <c r="W595" s="456"/>
      <c r="X595" s="456"/>
      <c r="Y595" s="456"/>
      <c r="Z595" s="456"/>
      <c r="AA595" s="456"/>
      <c r="AB595" s="456"/>
      <c r="AC595" s="456"/>
      <c r="AD595" s="456"/>
      <c r="AE595" s="457"/>
      <c r="AF595" s="455"/>
      <c r="AG595" s="456"/>
      <c r="AH595" s="456"/>
      <c r="AI595" s="456"/>
      <c r="AJ595" s="456"/>
      <c r="AK595" s="456"/>
      <c r="AL595" s="456"/>
      <c r="AM595" s="456"/>
      <c r="AN595" s="457"/>
      <c r="AO595" s="455"/>
      <c r="AP595" s="456"/>
      <c r="AQ595" s="456"/>
      <c r="AR595" s="456"/>
      <c r="AS595" s="456"/>
      <c r="AT595" s="456"/>
      <c r="AU595" s="456"/>
      <c r="AV595" s="456"/>
      <c r="AW595" s="456"/>
      <c r="AX595" s="456"/>
      <c r="AY595" s="456"/>
      <c r="AZ595" s="456"/>
      <c r="BA595" s="456"/>
      <c r="BB595" s="456"/>
      <c r="BC595" s="456"/>
      <c r="BD595" s="456"/>
      <c r="BE595" s="456"/>
      <c r="BF595" s="456"/>
      <c r="BG595" s="457"/>
      <c r="BH595" s="458"/>
      <c r="BI595" s="459"/>
      <c r="BJ595" s="459"/>
      <c r="BK595" s="459"/>
      <c r="BL595" s="459"/>
      <c r="BM595" s="460"/>
      <c r="BN595" s="216"/>
      <c r="BO595" s="216"/>
      <c r="BP595" s="1"/>
      <c r="BQ595" s="120">
        <f>IF($F$3="","",IF(N595=$F$3,COUNTIF(BQ$23:BQ594,"&gt;0")+1,0))</f>
        <v>0</v>
      </c>
      <c r="BR595" s="1"/>
      <c r="BS595" s="20" t="str">
        <f>IF($N595="","",IF(VLOOKUP(VLOOKUP($N595,IMPOSTAZIONI!$E$6:$I$13,5,FALSE),IMPOSTAZIONI!$B$25:$N$32,3,FALSE)=0,"",VLOOKUP(VLOOKUP($N595,IMPOSTAZIONI!$E$6:$I$13,5,FALSE),IMPOSTAZIONI!$B$25:$N$32,3,FALSE)))</f>
        <v/>
      </c>
      <c r="BT595" s="20" t="str">
        <f>IF($N595="","",IF(VLOOKUP(VLOOKUP($N595,IMPOSTAZIONI!$E$6:$I$13,5,FALSE),IMPOSTAZIONI!$B$25:$N$32,6,FALSE)=0,"",VLOOKUP(VLOOKUP($N595,IMPOSTAZIONI!$E$6:$I$13,5,FALSE),IMPOSTAZIONI!$B$25:$N$32,6,FALSE)))</f>
        <v/>
      </c>
      <c r="BU595" s="20" t="str">
        <f>IF($N595="","",IF(VLOOKUP(VLOOKUP($N595,IMPOSTAZIONI!$E$6:$I$13,5,FALSE),IMPOSTAZIONI!$B$25:$N$32,9,FALSE)=0,"",VLOOKUP(VLOOKUP($N595,IMPOSTAZIONI!$E$6:$I$13,5,FALSE),IMPOSTAZIONI!$B$25:$N$32,9,FALSE)))</f>
        <v/>
      </c>
      <c r="BV595" s="20" t="str">
        <f>IF($N595="","",IF(VLOOKUP(VLOOKUP($N595,IMPOSTAZIONI!$E$6:$I$13,5,FALSE),IMPOSTAZIONI!$B$25:$N$32,12,FALSE)=0,"",VLOOKUP(VLOOKUP($N595,IMPOSTAZIONI!$E$6:$I$13,5,FALSE),IMPOSTAZIONI!$B$25:$N$32,12,FALSE)))</f>
        <v/>
      </c>
      <c r="BW595" s="221" t="str">
        <f t="shared" si="186"/>
        <v/>
      </c>
      <c r="BX595" s="221" t="str">
        <f t="shared" si="176"/>
        <v/>
      </c>
      <c r="BY595" s="221">
        <f t="shared" si="177"/>
        <v>0</v>
      </c>
      <c r="BZ595" s="231">
        <f t="shared" si="178"/>
        <v>0</v>
      </c>
      <c r="CA595" s="246">
        <f t="shared" si="179"/>
        <v>0</v>
      </c>
      <c r="CB595" s="246">
        <f t="shared" si="187"/>
        <v>0</v>
      </c>
      <c r="CC595" s="246" t="str">
        <f t="shared" si="188"/>
        <v/>
      </c>
      <c r="CD595" s="246">
        <f t="shared" si="180"/>
        <v>5</v>
      </c>
      <c r="CE595" s="246">
        <f t="shared" si="189"/>
        <v>0</v>
      </c>
      <c r="CF595" s="276">
        <f t="shared" si="183"/>
        <v>0</v>
      </c>
      <c r="CG595" s="277">
        <f t="shared" si="183"/>
        <v>0</v>
      </c>
      <c r="CH595" s="277">
        <f t="shared" si="183"/>
        <v>0</v>
      </c>
      <c r="CI595" s="278">
        <f t="shared" si="183"/>
        <v>0</v>
      </c>
      <c r="CJ595" s="280">
        <f t="shared" si="190"/>
        <v>0</v>
      </c>
      <c r="CK595" s="232">
        <f t="shared" si="175"/>
        <v>0</v>
      </c>
      <c r="CL595" s="1"/>
    </row>
    <row r="596" spans="1:90" ht="18" customHeight="1">
      <c r="A596" s="1"/>
      <c r="B596" s="1"/>
      <c r="C596" s="216"/>
      <c r="D596" s="287" t="str">
        <f t="shared" si="184"/>
        <v/>
      </c>
      <c r="E596" s="449" t="str">
        <f t="shared" si="185"/>
        <v/>
      </c>
      <c r="F596" s="450"/>
      <c r="G596" s="451"/>
      <c r="H596" s="452"/>
      <c r="I596" s="453"/>
      <c r="J596" s="453"/>
      <c r="K596" s="453"/>
      <c r="L596" s="453"/>
      <c r="M596" s="454"/>
      <c r="N596" s="455"/>
      <c r="O596" s="456"/>
      <c r="P596" s="456"/>
      <c r="Q596" s="456"/>
      <c r="R596" s="456"/>
      <c r="S596" s="456"/>
      <c r="T596" s="456"/>
      <c r="U596" s="456"/>
      <c r="V596" s="456"/>
      <c r="W596" s="456"/>
      <c r="X596" s="456"/>
      <c r="Y596" s="456"/>
      <c r="Z596" s="456"/>
      <c r="AA596" s="456"/>
      <c r="AB596" s="456"/>
      <c r="AC596" s="456"/>
      <c r="AD596" s="456"/>
      <c r="AE596" s="457"/>
      <c r="AF596" s="455"/>
      <c r="AG596" s="456"/>
      <c r="AH596" s="456"/>
      <c r="AI596" s="456"/>
      <c r="AJ596" s="456"/>
      <c r="AK596" s="456"/>
      <c r="AL596" s="456"/>
      <c r="AM596" s="456"/>
      <c r="AN596" s="457"/>
      <c r="AO596" s="455"/>
      <c r="AP596" s="456"/>
      <c r="AQ596" s="456"/>
      <c r="AR596" s="456"/>
      <c r="AS596" s="456"/>
      <c r="AT596" s="456"/>
      <c r="AU596" s="456"/>
      <c r="AV596" s="456"/>
      <c r="AW596" s="456"/>
      <c r="AX596" s="456"/>
      <c r="AY596" s="456"/>
      <c r="AZ596" s="456"/>
      <c r="BA596" s="456"/>
      <c r="BB596" s="456"/>
      <c r="BC596" s="456"/>
      <c r="BD596" s="456"/>
      <c r="BE596" s="456"/>
      <c r="BF596" s="456"/>
      <c r="BG596" s="457"/>
      <c r="BH596" s="458"/>
      <c r="BI596" s="459"/>
      <c r="BJ596" s="459"/>
      <c r="BK596" s="459"/>
      <c r="BL596" s="459"/>
      <c r="BM596" s="460"/>
      <c r="BN596" s="216"/>
      <c r="BO596" s="216"/>
      <c r="BP596" s="1"/>
      <c r="BQ596" s="120">
        <f>IF($F$3="","",IF(N596=$F$3,COUNTIF(BQ$23:BQ595,"&gt;0")+1,0))</f>
        <v>0</v>
      </c>
      <c r="BR596" s="1"/>
      <c r="BS596" s="20" t="str">
        <f>IF($N596="","",IF(VLOOKUP(VLOOKUP($N596,IMPOSTAZIONI!$E$6:$I$13,5,FALSE),IMPOSTAZIONI!$B$25:$N$32,3,FALSE)=0,"",VLOOKUP(VLOOKUP($N596,IMPOSTAZIONI!$E$6:$I$13,5,FALSE),IMPOSTAZIONI!$B$25:$N$32,3,FALSE)))</f>
        <v/>
      </c>
      <c r="BT596" s="20" t="str">
        <f>IF($N596="","",IF(VLOOKUP(VLOOKUP($N596,IMPOSTAZIONI!$E$6:$I$13,5,FALSE),IMPOSTAZIONI!$B$25:$N$32,6,FALSE)=0,"",VLOOKUP(VLOOKUP($N596,IMPOSTAZIONI!$E$6:$I$13,5,FALSE),IMPOSTAZIONI!$B$25:$N$32,6,FALSE)))</f>
        <v/>
      </c>
      <c r="BU596" s="20" t="str">
        <f>IF($N596="","",IF(VLOOKUP(VLOOKUP($N596,IMPOSTAZIONI!$E$6:$I$13,5,FALSE),IMPOSTAZIONI!$B$25:$N$32,9,FALSE)=0,"",VLOOKUP(VLOOKUP($N596,IMPOSTAZIONI!$E$6:$I$13,5,FALSE),IMPOSTAZIONI!$B$25:$N$32,9,FALSE)))</f>
        <v/>
      </c>
      <c r="BV596" s="20" t="str">
        <f>IF($N596="","",IF(VLOOKUP(VLOOKUP($N596,IMPOSTAZIONI!$E$6:$I$13,5,FALSE),IMPOSTAZIONI!$B$25:$N$32,12,FALSE)=0,"",VLOOKUP(VLOOKUP($N596,IMPOSTAZIONI!$E$6:$I$13,5,FALSE),IMPOSTAZIONI!$B$25:$N$32,12,FALSE)))</f>
        <v/>
      </c>
      <c r="BW596" s="221" t="str">
        <f t="shared" si="186"/>
        <v/>
      </c>
      <c r="BX596" s="221" t="str">
        <f t="shared" si="176"/>
        <v/>
      </c>
      <c r="BY596" s="221">
        <f t="shared" si="177"/>
        <v>0</v>
      </c>
      <c r="BZ596" s="231">
        <f t="shared" si="178"/>
        <v>0</v>
      </c>
      <c r="CA596" s="246">
        <f t="shared" si="179"/>
        <v>0</v>
      </c>
      <c r="CB596" s="246">
        <f t="shared" si="187"/>
        <v>0</v>
      </c>
      <c r="CC596" s="246" t="str">
        <f t="shared" si="188"/>
        <v/>
      </c>
      <c r="CD596" s="246">
        <f t="shared" si="180"/>
        <v>5</v>
      </c>
      <c r="CE596" s="246">
        <f t="shared" si="189"/>
        <v>0</v>
      </c>
      <c r="CF596" s="276">
        <f t="shared" si="183"/>
        <v>0</v>
      </c>
      <c r="CG596" s="277">
        <f t="shared" si="183"/>
        <v>0</v>
      </c>
      <c r="CH596" s="277">
        <f t="shared" si="183"/>
        <v>0</v>
      </c>
      <c r="CI596" s="278">
        <f t="shared" si="183"/>
        <v>0</v>
      </c>
      <c r="CJ596" s="280">
        <f t="shared" si="190"/>
        <v>0</v>
      </c>
      <c r="CK596" s="232">
        <f t="shared" si="175"/>
        <v>0</v>
      </c>
      <c r="CL596" s="1"/>
    </row>
    <row r="597" spans="1:90" ht="18" customHeight="1">
      <c r="A597" s="1"/>
      <c r="B597" s="1"/>
      <c r="C597" s="216"/>
      <c r="D597" s="287" t="str">
        <f t="shared" si="184"/>
        <v/>
      </c>
      <c r="E597" s="449" t="str">
        <f t="shared" si="185"/>
        <v/>
      </c>
      <c r="F597" s="450"/>
      <c r="G597" s="451"/>
      <c r="H597" s="452"/>
      <c r="I597" s="453"/>
      <c r="J597" s="453"/>
      <c r="K597" s="453"/>
      <c r="L597" s="453"/>
      <c r="M597" s="454"/>
      <c r="N597" s="455"/>
      <c r="O597" s="456"/>
      <c r="P597" s="456"/>
      <c r="Q597" s="456"/>
      <c r="R597" s="456"/>
      <c r="S597" s="456"/>
      <c r="T597" s="456"/>
      <c r="U597" s="456"/>
      <c r="V597" s="456"/>
      <c r="W597" s="456"/>
      <c r="X597" s="456"/>
      <c r="Y597" s="456"/>
      <c r="Z597" s="456"/>
      <c r="AA597" s="456"/>
      <c r="AB597" s="456"/>
      <c r="AC597" s="456"/>
      <c r="AD597" s="456"/>
      <c r="AE597" s="457"/>
      <c r="AF597" s="455"/>
      <c r="AG597" s="456"/>
      <c r="AH597" s="456"/>
      <c r="AI597" s="456"/>
      <c r="AJ597" s="456"/>
      <c r="AK597" s="456"/>
      <c r="AL597" s="456"/>
      <c r="AM597" s="456"/>
      <c r="AN597" s="457"/>
      <c r="AO597" s="455"/>
      <c r="AP597" s="456"/>
      <c r="AQ597" s="456"/>
      <c r="AR597" s="456"/>
      <c r="AS597" s="456"/>
      <c r="AT597" s="456"/>
      <c r="AU597" s="456"/>
      <c r="AV597" s="456"/>
      <c r="AW597" s="456"/>
      <c r="AX597" s="456"/>
      <c r="AY597" s="456"/>
      <c r="AZ597" s="456"/>
      <c r="BA597" s="456"/>
      <c r="BB597" s="456"/>
      <c r="BC597" s="456"/>
      <c r="BD597" s="456"/>
      <c r="BE597" s="456"/>
      <c r="BF597" s="456"/>
      <c r="BG597" s="457"/>
      <c r="BH597" s="458"/>
      <c r="BI597" s="459"/>
      <c r="BJ597" s="459"/>
      <c r="BK597" s="459"/>
      <c r="BL597" s="459"/>
      <c r="BM597" s="460"/>
      <c r="BN597" s="216"/>
      <c r="BO597" s="216"/>
      <c r="BP597" s="1"/>
      <c r="BQ597" s="120">
        <f>IF($F$3="","",IF(N597=$F$3,COUNTIF(BQ$23:BQ596,"&gt;0")+1,0))</f>
        <v>0</v>
      </c>
      <c r="BR597" s="1"/>
      <c r="BS597" s="20" t="str">
        <f>IF($N597="","",IF(VLOOKUP(VLOOKUP($N597,IMPOSTAZIONI!$E$6:$I$13,5,FALSE),IMPOSTAZIONI!$B$25:$N$32,3,FALSE)=0,"",VLOOKUP(VLOOKUP($N597,IMPOSTAZIONI!$E$6:$I$13,5,FALSE),IMPOSTAZIONI!$B$25:$N$32,3,FALSE)))</f>
        <v/>
      </c>
      <c r="BT597" s="20" t="str">
        <f>IF($N597="","",IF(VLOOKUP(VLOOKUP($N597,IMPOSTAZIONI!$E$6:$I$13,5,FALSE),IMPOSTAZIONI!$B$25:$N$32,6,FALSE)=0,"",VLOOKUP(VLOOKUP($N597,IMPOSTAZIONI!$E$6:$I$13,5,FALSE),IMPOSTAZIONI!$B$25:$N$32,6,FALSE)))</f>
        <v/>
      </c>
      <c r="BU597" s="20" t="str">
        <f>IF($N597="","",IF(VLOOKUP(VLOOKUP($N597,IMPOSTAZIONI!$E$6:$I$13,5,FALSE),IMPOSTAZIONI!$B$25:$N$32,9,FALSE)=0,"",VLOOKUP(VLOOKUP($N597,IMPOSTAZIONI!$E$6:$I$13,5,FALSE),IMPOSTAZIONI!$B$25:$N$32,9,FALSE)))</f>
        <v/>
      </c>
      <c r="BV597" s="20" t="str">
        <f>IF($N597="","",IF(VLOOKUP(VLOOKUP($N597,IMPOSTAZIONI!$E$6:$I$13,5,FALSE),IMPOSTAZIONI!$B$25:$N$32,12,FALSE)=0,"",VLOOKUP(VLOOKUP($N597,IMPOSTAZIONI!$E$6:$I$13,5,FALSE),IMPOSTAZIONI!$B$25:$N$32,12,FALSE)))</f>
        <v/>
      </c>
      <c r="BW597" s="221" t="str">
        <f t="shared" si="186"/>
        <v/>
      </c>
      <c r="BX597" s="221" t="str">
        <f t="shared" si="176"/>
        <v/>
      </c>
      <c r="BY597" s="221">
        <f t="shared" si="177"/>
        <v>0</v>
      </c>
      <c r="BZ597" s="231">
        <f t="shared" si="178"/>
        <v>0</v>
      </c>
      <c r="CA597" s="246">
        <f t="shared" si="179"/>
        <v>0</v>
      </c>
      <c r="CB597" s="246">
        <f t="shared" si="187"/>
        <v>0</v>
      </c>
      <c r="CC597" s="246" t="str">
        <f t="shared" si="188"/>
        <v/>
      </c>
      <c r="CD597" s="246">
        <f t="shared" si="180"/>
        <v>5</v>
      </c>
      <c r="CE597" s="246">
        <f t="shared" si="189"/>
        <v>0</v>
      </c>
      <c r="CF597" s="276">
        <f t="shared" si="183"/>
        <v>0</v>
      </c>
      <c r="CG597" s="277">
        <f t="shared" si="183"/>
        <v>0</v>
      </c>
      <c r="CH597" s="277">
        <f t="shared" si="183"/>
        <v>0</v>
      </c>
      <c r="CI597" s="278">
        <f t="shared" si="183"/>
        <v>0</v>
      </c>
      <c r="CJ597" s="280">
        <f t="shared" si="190"/>
        <v>0</v>
      </c>
      <c r="CK597" s="232">
        <f t="shared" si="175"/>
        <v>0</v>
      </c>
      <c r="CL597" s="1"/>
    </row>
    <row r="598" spans="1:90" ht="18" customHeight="1">
      <c r="A598" s="1"/>
      <c r="B598" s="1"/>
      <c r="C598" s="216"/>
      <c r="D598" s="287" t="str">
        <f t="shared" si="184"/>
        <v/>
      </c>
      <c r="E598" s="449" t="str">
        <f t="shared" si="185"/>
        <v/>
      </c>
      <c r="F598" s="450"/>
      <c r="G598" s="451"/>
      <c r="H598" s="452"/>
      <c r="I598" s="453"/>
      <c r="J598" s="453"/>
      <c r="K598" s="453"/>
      <c r="L598" s="453"/>
      <c r="M598" s="454"/>
      <c r="N598" s="455"/>
      <c r="O598" s="456"/>
      <c r="P598" s="456"/>
      <c r="Q598" s="456"/>
      <c r="R598" s="456"/>
      <c r="S598" s="456"/>
      <c r="T598" s="456"/>
      <c r="U598" s="456"/>
      <c r="V598" s="456"/>
      <c r="W598" s="456"/>
      <c r="X598" s="456"/>
      <c r="Y598" s="456"/>
      <c r="Z598" s="456"/>
      <c r="AA598" s="456"/>
      <c r="AB598" s="456"/>
      <c r="AC598" s="456"/>
      <c r="AD598" s="456"/>
      <c r="AE598" s="457"/>
      <c r="AF598" s="455"/>
      <c r="AG598" s="456"/>
      <c r="AH598" s="456"/>
      <c r="AI598" s="456"/>
      <c r="AJ598" s="456"/>
      <c r="AK598" s="456"/>
      <c r="AL598" s="456"/>
      <c r="AM598" s="456"/>
      <c r="AN598" s="457"/>
      <c r="AO598" s="455"/>
      <c r="AP598" s="456"/>
      <c r="AQ598" s="456"/>
      <c r="AR598" s="456"/>
      <c r="AS598" s="456"/>
      <c r="AT598" s="456"/>
      <c r="AU598" s="456"/>
      <c r="AV598" s="456"/>
      <c r="AW598" s="456"/>
      <c r="AX598" s="456"/>
      <c r="AY598" s="456"/>
      <c r="AZ598" s="456"/>
      <c r="BA598" s="456"/>
      <c r="BB598" s="456"/>
      <c r="BC598" s="456"/>
      <c r="BD598" s="456"/>
      <c r="BE598" s="456"/>
      <c r="BF598" s="456"/>
      <c r="BG598" s="457"/>
      <c r="BH598" s="458"/>
      <c r="BI598" s="459"/>
      <c r="BJ598" s="459"/>
      <c r="BK598" s="459"/>
      <c r="BL598" s="459"/>
      <c r="BM598" s="460"/>
      <c r="BN598" s="216"/>
      <c r="BO598" s="216"/>
      <c r="BP598" s="1"/>
      <c r="BQ598" s="120">
        <f>IF($F$3="","",IF(N598=$F$3,COUNTIF(BQ$23:BQ597,"&gt;0")+1,0))</f>
        <v>0</v>
      </c>
      <c r="BR598" s="1"/>
      <c r="BS598" s="20" t="str">
        <f>IF($N598="","",IF(VLOOKUP(VLOOKUP($N598,IMPOSTAZIONI!$E$6:$I$13,5,FALSE),IMPOSTAZIONI!$B$25:$N$32,3,FALSE)=0,"",VLOOKUP(VLOOKUP($N598,IMPOSTAZIONI!$E$6:$I$13,5,FALSE),IMPOSTAZIONI!$B$25:$N$32,3,FALSE)))</f>
        <v/>
      </c>
      <c r="BT598" s="20" t="str">
        <f>IF($N598="","",IF(VLOOKUP(VLOOKUP($N598,IMPOSTAZIONI!$E$6:$I$13,5,FALSE),IMPOSTAZIONI!$B$25:$N$32,6,FALSE)=0,"",VLOOKUP(VLOOKUP($N598,IMPOSTAZIONI!$E$6:$I$13,5,FALSE),IMPOSTAZIONI!$B$25:$N$32,6,FALSE)))</f>
        <v/>
      </c>
      <c r="BU598" s="20" t="str">
        <f>IF($N598="","",IF(VLOOKUP(VLOOKUP($N598,IMPOSTAZIONI!$E$6:$I$13,5,FALSE),IMPOSTAZIONI!$B$25:$N$32,9,FALSE)=0,"",VLOOKUP(VLOOKUP($N598,IMPOSTAZIONI!$E$6:$I$13,5,FALSE),IMPOSTAZIONI!$B$25:$N$32,9,FALSE)))</f>
        <v/>
      </c>
      <c r="BV598" s="20" t="str">
        <f>IF($N598="","",IF(VLOOKUP(VLOOKUP($N598,IMPOSTAZIONI!$E$6:$I$13,5,FALSE),IMPOSTAZIONI!$B$25:$N$32,12,FALSE)=0,"",VLOOKUP(VLOOKUP($N598,IMPOSTAZIONI!$E$6:$I$13,5,FALSE),IMPOSTAZIONI!$B$25:$N$32,12,FALSE)))</f>
        <v/>
      </c>
      <c r="BW598" s="221" t="str">
        <f t="shared" si="186"/>
        <v/>
      </c>
      <c r="BX598" s="221" t="str">
        <f t="shared" si="176"/>
        <v/>
      </c>
      <c r="BY598" s="221">
        <f t="shared" si="177"/>
        <v>0</v>
      </c>
      <c r="BZ598" s="231">
        <f t="shared" si="178"/>
        <v>0</v>
      </c>
      <c r="CA598" s="246">
        <f t="shared" si="179"/>
        <v>0</v>
      </c>
      <c r="CB598" s="246">
        <f t="shared" si="187"/>
        <v>0</v>
      </c>
      <c r="CC598" s="246" t="str">
        <f t="shared" si="188"/>
        <v/>
      </c>
      <c r="CD598" s="246">
        <f t="shared" si="180"/>
        <v>5</v>
      </c>
      <c r="CE598" s="246">
        <f t="shared" si="189"/>
        <v>0</v>
      </c>
      <c r="CF598" s="276">
        <f t="shared" si="183"/>
        <v>0</v>
      </c>
      <c r="CG598" s="277">
        <f t="shared" si="183"/>
        <v>0</v>
      </c>
      <c r="CH598" s="277">
        <f t="shared" si="183"/>
        <v>0</v>
      </c>
      <c r="CI598" s="278">
        <f t="shared" si="183"/>
        <v>0</v>
      </c>
      <c r="CJ598" s="280">
        <f t="shared" si="190"/>
        <v>0</v>
      </c>
      <c r="CK598" s="232">
        <f t="shared" ref="CK598:CK661" si="191">IF(CJ598&gt;1,1,0)</f>
        <v>0</v>
      </c>
      <c r="CL598" s="1"/>
    </row>
    <row r="599" spans="1:90" ht="18" customHeight="1">
      <c r="A599" s="1"/>
      <c r="B599" s="1"/>
      <c r="C599" s="216"/>
      <c r="D599" s="287" t="str">
        <f t="shared" si="184"/>
        <v/>
      </c>
      <c r="E599" s="449" t="str">
        <f t="shared" si="185"/>
        <v/>
      </c>
      <c r="F599" s="450"/>
      <c r="G599" s="451"/>
      <c r="H599" s="452"/>
      <c r="I599" s="453"/>
      <c r="J599" s="453"/>
      <c r="K599" s="453"/>
      <c r="L599" s="453"/>
      <c r="M599" s="454"/>
      <c r="N599" s="455"/>
      <c r="O599" s="456"/>
      <c r="P599" s="456"/>
      <c r="Q599" s="456"/>
      <c r="R599" s="456"/>
      <c r="S599" s="456"/>
      <c r="T599" s="456"/>
      <c r="U599" s="456"/>
      <c r="V599" s="456"/>
      <c r="W599" s="456"/>
      <c r="X599" s="456"/>
      <c r="Y599" s="456"/>
      <c r="Z599" s="456"/>
      <c r="AA599" s="456"/>
      <c r="AB599" s="456"/>
      <c r="AC599" s="456"/>
      <c r="AD599" s="456"/>
      <c r="AE599" s="457"/>
      <c r="AF599" s="455"/>
      <c r="AG599" s="456"/>
      <c r="AH599" s="456"/>
      <c r="AI599" s="456"/>
      <c r="AJ599" s="456"/>
      <c r="AK599" s="456"/>
      <c r="AL599" s="456"/>
      <c r="AM599" s="456"/>
      <c r="AN599" s="457"/>
      <c r="AO599" s="455"/>
      <c r="AP599" s="456"/>
      <c r="AQ599" s="456"/>
      <c r="AR599" s="456"/>
      <c r="AS599" s="456"/>
      <c r="AT599" s="456"/>
      <c r="AU599" s="456"/>
      <c r="AV599" s="456"/>
      <c r="AW599" s="456"/>
      <c r="AX599" s="456"/>
      <c r="AY599" s="456"/>
      <c r="AZ599" s="456"/>
      <c r="BA599" s="456"/>
      <c r="BB599" s="456"/>
      <c r="BC599" s="456"/>
      <c r="BD599" s="456"/>
      <c r="BE599" s="456"/>
      <c r="BF599" s="456"/>
      <c r="BG599" s="457"/>
      <c r="BH599" s="458"/>
      <c r="BI599" s="459"/>
      <c r="BJ599" s="459"/>
      <c r="BK599" s="459"/>
      <c r="BL599" s="459"/>
      <c r="BM599" s="460"/>
      <c r="BN599" s="216"/>
      <c r="BO599" s="216"/>
      <c r="BP599" s="1"/>
      <c r="BQ599" s="120">
        <f>IF($F$3="","",IF(N599=$F$3,COUNTIF(BQ$23:BQ598,"&gt;0")+1,0))</f>
        <v>0</v>
      </c>
      <c r="BR599" s="1"/>
      <c r="BS599" s="20" t="str">
        <f>IF($N599="","",IF(VLOOKUP(VLOOKUP($N599,IMPOSTAZIONI!$E$6:$I$13,5,FALSE),IMPOSTAZIONI!$B$25:$N$32,3,FALSE)=0,"",VLOOKUP(VLOOKUP($N599,IMPOSTAZIONI!$E$6:$I$13,5,FALSE),IMPOSTAZIONI!$B$25:$N$32,3,FALSE)))</f>
        <v/>
      </c>
      <c r="BT599" s="20" t="str">
        <f>IF($N599="","",IF(VLOOKUP(VLOOKUP($N599,IMPOSTAZIONI!$E$6:$I$13,5,FALSE),IMPOSTAZIONI!$B$25:$N$32,6,FALSE)=0,"",VLOOKUP(VLOOKUP($N599,IMPOSTAZIONI!$E$6:$I$13,5,FALSE),IMPOSTAZIONI!$B$25:$N$32,6,FALSE)))</f>
        <v/>
      </c>
      <c r="BU599" s="20" t="str">
        <f>IF($N599="","",IF(VLOOKUP(VLOOKUP($N599,IMPOSTAZIONI!$E$6:$I$13,5,FALSE),IMPOSTAZIONI!$B$25:$N$32,9,FALSE)=0,"",VLOOKUP(VLOOKUP($N599,IMPOSTAZIONI!$E$6:$I$13,5,FALSE),IMPOSTAZIONI!$B$25:$N$32,9,FALSE)))</f>
        <v/>
      </c>
      <c r="BV599" s="20" t="str">
        <f>IF($N599="","",IF(VLOOKUP(VLOOKUP($N599,IMPOSTAZIONI!$E$6:$I$13,5,FALSE),IMPOSTAZIONI!$B$25:$N$32,12,FALSE)=0,"",VLOOKUP(VLOOKUP($N599,IMPOSTAZIONI!$E$6:$I$13,5,FALSE),IMPOSTAZIONI!$B$25:$N$32,12,FALSE)))</f>
        <v/>
      </c>
      <c r="BW599" s="221" t="str">
        <f t="shared" si="186"/>
        <v/>
      </c>
      <c r="BX599" s="221" t="str">
        <f t="shared" ref="BX599:BX662" si="192">IF(N599="","",VLOOKUP(N599,$AY$3109:$BM$3116,1,FALSE))</f>
        <v/>
      </c>
      <c r="BY599" s="221">
        <f t="shared" ref="BY599:BY662" si="193">IF(OR(ISERROR(BW599),ISERROR(BX599),AND(H599&gt;0,H599&lt;AD$3140),AND(H599&gt;0,H599&gt;AD$3141)),1,IF(CK599=1,2,0))</f>
        <v>0</v>
      </c>
      <c r="BZ599" s="231">
        <f t="shared" ref="BZ599:BZ662" si="194">IF($F$3="",0,IF($F$3=N599,H599,0))</f>
        <v>0</v>
      </c>
      <c r="CA599" s="246">
        <f t="shared" ref="CA599:CA662" si="195">IF($BN$3&gt;$AY$3147,"",IF(BZ599=0,0,IF(AF599="",0,VLOOKUP(AF599,$AY$3118:$BL$3121,14,FALSE))))</f>
        <v>0</v>
      </c>
      <c r="CB599" s="246">
        <f t="shared" si="187"/>
        <v>0</v>
      </c>
      <c r="CC599" s="246" t="str">
        <f t="shared" si="188"/>
        <v/>
      </c>
      <c r="CD599" s="246">
        <f t="shared" ref="CD599:CD662" si="196">MATCH(BZ599,BZ$23:BZ$3022,0)</f>
        <v>5</v>
      </c>
      <c r="CE599" s="246">
        <f t="shared" si="189"/>
        <v>0</v>
      </c>
      <c r="CF599" s="276">
        <f t="shared" si="183"/>
        <v>0</v>
      </c>
      <c r="CG599" s="277">
        <f t="shared" si="183"/>
        <v>0</v>
      </c>
      <c r="CH599" s="277">
        <f t="shared" si="183"/>
        <v>0</v>
      </c>
      <c r="CI599" s="278">
        <f t="shared" si="183"/>
        <v>0</v>
      </c>
      <c r="CJ599" s="280">
        <f t="shared" si="190"/>
        <v>0</v>
      </c>
      <c r="CK599" s="232">
        <f t="shared" si="191"/>
        <v>0</v>
      </c>
      <c r="CL599" s="1"/>
    </row>
    <row r="600" spans="1:90" ht="18" customHeight="1">
      <c r="A600" s="1"/>
      <c r="B600" s="1"/>
      <c r="C600" s="216"/>
      <c r="D600" s="287" t="str">
        <f t="shared" si="184"/>
        <v/>
      </c>
      <c r="E600" s="449" t="str">
        <f t="shared" si="185"/>
        <v/>
      </c>
      <c r="F600" s="450"/>
      <c r="G600" s="451"/>
      <c r="H600" s="452"/>
      <c r="I600" s="453"/>
      <c r="J600" s="453"/>
      <c r="K600" s="453"/>
      <c r="L600" s="453"/>
      <c r="M600" s="454"/>
      <c r="N600" s="455"/>
      <c r="O600" s="456"/>
      <c r="P600" s="456"/>
      <c r="Q600" s="456"/>
      <c r="R600" s="456"/>
      <c r="S600" s="456"/>
      <c r="T600" s="456"/>
      <c r="U600" s="456"/>
      <c r="V600" s="456"/>
      <c r="W600" s="456"/>
      <c r="X600" s="456"/>
      <c r="Y600" s="456"/>
      <c r="Z600" s="456"/>
      <c r="AA600" s="456"/>
      <c r="AB600" s="456"/>
      <c r="AC600" s="456"/>
      <c r="AD600" s="456"/>
      <c r="AE600" s="457"/>
      <c r="AF600" s="455"/>
      <c r="AG600" s="456"/>
      <c r="AH600" s="456"/>
      <c r="AI600" s="456"/>
      <c r="AJ600" s="456"/>
      <c r="AK600" s="456"/>
      <c r="AL600" s="456"/>
      <c r="AM600" s="456"/>
      <c r="AN600" s="457"/>
      <c r="AO600" s="455"/>
      <c r="AP600" s="456"/>
      <c r="AQ600" s="456"/>
      <c r="AR600" s="456"/>
      <c r="AS600" s="456"/>
      <c r="AT600" s="456"/>
      <c r="AU600" s="456"/>
      <c r="AV600" s="456"/>
      <c r="AW600" s="456"/>
      <c r="AX600" s="456"/>
      <c r="AY600" s="456"/>
      <c r="AZ600" s="456"/>
      <c r="BA600" s="456"/>
      <c r="BB600" s="456"/>
      <c r="BC600" s="456"/>
      <c r="BD600" s="456"/>
      <c r="BE600" s="456"/>
      <c r="BF600" s="456"/>
      <c r="BG600" s="457"/>
      <c r="BH600" s="458"/>
      <c r="BI600" s="459"/>
      <c r="BJ600" s="459"/>
      <c r="BK600" s="459"/>
      <c r="BL600" s="459"/>
      <c r="BM600" s="460"/>
      <c r="BN600" s="216"/>
      <c r="BO600" s="216"/>
      <c r="BP600" s="1"/>
      <c r="BQ600" s="120">
        <f>IF($F$3="","",IF(N600=$F$3,COUNTIF(BQ$23:BQ599,"&gt;0")+1,0))</f>
        <v>0</v>
      </c>
      <c r="BR600" s="1"/>
      <c r="BS600" s="20" t="str">
        <f>IF($N600="","",IF(VLOOKUP(VLOOKUP($N600,IMPOSTAZIONI!$E$6:$I$13,5,FALSE),IMPOSTAZIONI!$B$25:$N$32,3,FALSE)=0,"",VLOOKUP(VLOOKUP($N600,IMPOSTAZIONI!$E$6:$I$13,5,FALSE),IMPOSTAZIONI!$B$25:$N$32,3,FALSE)))</f>
        <v/>
      </c>
      <c r="BT600" s="20" t="str">
        <f>IF($N600="","",IF(VLOOKUP(VLOOKUP($N600,IMPOSTAZIONI!$E$6:$I$13,5,FALSE),IMPOSTAZIONI!$B$25:$N$32,6,FALSE)=0,"",VLOOKUP(VLOOKUP($N600,IMPOSTAZIONI!$E$6:$I$13,5,FALSE),IMPOSTAZIONI!$B$25:$N$32,6,FALSE)))</f>
        <v/>
      </c>
      <c r="BU600" s="20" t="str">
        <f>IF($N600="","",IF(VLOOKUP(VLOOKUP($N600,IMPOSTAZIONI!$E$6:$I$13,5,FALSE),IMPOSTAZIONI!$B$25:$N$32,9,FALSE)=0,"",VLOOKUP(VLOOKUP($N600,IMPOSTAZIONI!$E$6:$I$13,5,FALSE),IMPOSTAZIONI!$B$25:$N$32,9,FALSE)))</f>
        <v/>
      </c>
      <c r="BV600" s="20" t="str">
        <f>IF($N600="","",IF(VLOOKUP(VLOOKUP($N600,IMPOSTAZIONI!$E$6:$I$13,5,FALSE),IMPOSTAZIONI!$B$25:$N$32,12,FALSE)=0,"",VLOOKUP(VLOOKUP($N600,IMPOSTAZIONI!$E$6:$I$13,5,FALSE),IMPOSTAZIONI!$B$25:$N$32,12,FALSE)))</f>
        <v/>
      </c>
      <c r="BW600" s="221" t="str">
        <f t="shared" si="186"/>
        <v/>
      </c>
      <c r="BX600" s="221" t="str">
        <f t="shared" si="192"/>
        <v/>
      </c>
      <c r="BY600" s="221">
        <f t="shared" si="193"/>
        <v>0</v>
      </c>
      <c r="BZ600" s="231">
        <f t="shared" si="194"/>
        <v>0</v>
      </c>
      <c r="CA600" s="246">
        <f t="shared" si="195"/>
        <v>0</v>
      </c>
      <c r="CB600" s="246">
        <f t="shared" si="187"/>
        <v>0</v>
      </c>
      <c r="CC600" s="246" t="str">
        <f t="shared" si="188"/>
        <v/>
      </c>
      <c r="CD600" s="246">
        <f t="shared" si="196"/>
        <v>5</v>
      </c>
      <c r="CE600" s="246">
        <f t="shared" si="189"/>
        <v>0</v>
      </c>
      <c r="CF600" s="276">
        <f t="shared" si="183"/>
        <v>0</v>
      </c>
      <c r="CG600" s="277">
        <f t="shared" si="183"/>
        <v>0</v>
      </c>
      <c r="CH600" s="277">
        <f t="shared" si="183"/>
        <v>0</v>
      </c>
      <c r="CI600" s="278">
        <f t="shared" si="183"/>
        <v>0</v>
      </c>
      <c r="CJ600" s="280">
        <f t="shared" si="190"/>
        <v>0</v>
      </c>
      <c r="CK600" s="232">
        <f t="shared" si="191"/>
        <v>0</v>
      </c>
      <c r="CL600" s="1"/>
    </row>
    <row r="601" spans="1:90" ht="18" customHeight="1">
      <c r="A601" s="1"/>
      <c r="B601" s="1"/>
      <c r="C601" s="216"/>
      <c r="D601" s="287" t="str">
        <f t="shared" si="184"/>
        <v/>
      </c>
      <c r="E601" s="449" t="str">
        <f t="shared" si="185"/>
        <v/>
      </c>
      <c r="F601" s="450"/>
      <c r="G601" s="451"/>
      <c r="H601" s="452"/>
      <c r="I601" s="453"/>
      <c r="J601" s="453"/>
      <c r="K601" s="453"/>
      <c r="L601" s="453"/>
      <c r="M601" s="454"/>
      <c r="N601" s="455"/>
      <c r="O601" s="456"/>
      <c r="P601" s="456"/>
      <c r="Q601" s="456"/>
      <c r="R601" s="456"/>
      <c r="S601" s="456"/>
      <c r="T601" s="456"/>
      <c r="U601" s="456"/>
      <c r="V601" s="456"/>
      <c r="W601" s="456"/>
      <c r="X601" s="456"/>
      <c r="Y601" s="456"/>
      <c r="Z601" s="456"/>
      <c r="AA601" s="456"/>
      <c r="AB601" s="456"/>
      <c r="AC601" s="456"/>
      <c r="AD601" s="456"/>
      <c r="AE601" s="457"/>
      <c r="AF601" s="455"/>
      <c r="AG601" s="456"/>
      <c r="AH601" s="456"/>
      <c r="AI601" s="456"/>
      <c r="AJ601" s="456"/>
      <c r="AK601" s="456"/>
      <c r="AL601" s="456"/>
      <c r="AM601" s="456"/>
      <c r="AN601" s="457"/>
      <c r="AO601" s="455"/>
      <c r="AP601" s="456"/>
      <c r="AQ601" s="456"/>
      <c r="AR601" s="456"/>
      <c r="AS601" s="456"/>
      <c r="AT601" s="456"/>
      <c r="AU601" s="456"/>
      <c r="AV601" s="456"/>
      <c r="AW601" s="456"/>
      <c r="AX601" s="456"/>
      <c r="AY601" s="456"/>
      <c r="AZ601" s="456"/>
      <c r="BA601" s="456"/>
      <c r="BB601" s="456"/>
      <c r="BC601" s="456"/>
      <c r="BD601" s="456"/>
      <c r="BE601" s="456"/>
      <c r="BF601" s="456"/>
      <c r="BG601" s="457"/>
      <c r="BH601" s="458"/>
      <c r="BI601" s="459"/>
      <c r="BJ601" s="459"/>
      <c r="BK601" s="459"/>
      <c r="BL601" s="459"/>
      <c r="BM601" s="460"/>
      <c r="BN601" s="216"/>
      <c r="BO601" s="216"/>
      <c r="BP601" s="1"/>
      <c r="BQ601" s="120">
        <f>IF($F$3="","",IF(N601=$F$3,COUNTIF(BQ$23:BQ600,"&gt;0")+1,0))</f>
        <v>0</v>
      </c>
      <c r="BR601" s="1"/>
      <c r="BS601" s="20" t="str">
        <f>IF($N601="","",IF(VLOOKUP(VLOOKUP($N601,IMPOSTAZIONI!$E$6:$I$13,5,FALSE),IMPOSTAZIONI!$B$25:$N$32,3,FALSE)=0,"",VLOOKUP(VLOOKUP($N601,IMPOSTAZIONI!$E$6:$I$13,5,FALSE),IMPOSTAZIONI!$B$25:$N$32,3,FALSE)))</f>
        <v/>
      </c>
      <c r="BT601" s="20" t="str">
        <f>IF($N601="","",IF(VLOOKUP(VLOOKUP($N601,IMPOSTAZIONI!$E$6:$I$13,5,FALSE),IMPOSTAZIONI!$B$25:$N$32,6,FALSE)=0,"",VLOOKUP(VLOOKUP($N601,IMPOSTAZIONI!$E$6:$I$13,5,FALSE),IMPOSTAZIONI!$B$25:$N$32,6,FALSE)))</f>
        <v/>
      </c>
      <c r="BU601" s="20" t="str">
        <f>IF($N601="","",IF(VLOOKUP(VLOOKUP($N601,IMPOSTAZIONI!$E$6:$I$13,5,FALSE),IMPOSTAZIONI!$B$25:$N$32,9,FALSE)=0,"",VLOOKUP(VLOOKUP($N601,IMPOSTAZIONI!$E$6:$I$13,5,FALSE),IMPOSTAZIONI!$B$25:$N$32,9,FALSE)))</f>
        <v/>
      </c>
      <c r="BV601" s="20" t="str">
        <f>IF($N601="","",IF(VLOOKUP(VLOOKUP($N601,IMPOSTAZIONI!$E$6:$I$13,5,FALSE),IMPOSTAZIONI!$B$25:$N$32,12,FALSE)=0,"",VLOOKUP(VLOOKUP($N601,IMPOSTAZIONI!$E$6:$I$13,5,FALSE),IMPOSTAZIONI!$B$25:$N$32,12,FALSE)))</f>
        <v/>
      </c>
      <c r="BW601" s="221" t="str">
        <f t="shared" si="186"/>
        <v/>
      </c>
      <c r="BX601" s="221" t="str">
        <f t="shared" si="192"/>
        <v/>
      </c>
      <c r="BY601" s="221">
        <f t="shared" si="193"/>
        <v>0</v>
      </c>
      <c r="BZ601" s="231">
        <f t="shared" si="194"/>
        <v>0</v>
      </c>
      <c r="CA601" s="246">
        <f t="shared" si="195"/>
        <v>0</v>
      </c>
      <c r="CB601" s="246">
        <f t="shared" si="187"/>
        <v>0</v>
      </c>
      <c r="CC601" s="246" t="str">
        <f t="shared" si="188"/>
        <v/>
      </c>
      <c r="CD601" s="246">
        <f t="shared" si="196"/>
        <v>5</v>
      </c>
      <c r="CE601" s="246">
        <f t="shared" si="189"/>
        <v>0</v>
      </c>
      <c r="CF601" s="276">
        <f t="shared" si="183"/>
        <v>0</v>
      </c>
      <c r="CG601" s="277">
        <f t="shared" si="183"/>
        <v>0</v>
      </c>
      <c r="CH601" s="277">
        <f t="shared" si="183"/>
        <v>0</v>
      </c>
      <c r="CI601" s="278">
        <f t="shared" si="183"/>
        <v>0</v>
      </c>
      <c r="CJ601" s="280">
        <f t="shared" si="190"/>
        <v>0</v>
      </c>
      <c r="CK601" s="232">
        <f t="shared" si="191"/>
        <v>0</v>
      </c>
      <c r="CL601" s="1"/>
    </row>
    <row r="602" spans="1:90" ht="18" customHeight="1">
      <c r="A602" s="1"/>
      <c r="B602" s="1"/>
      <c r="C602" s="216"/>
      <c r="D602" s="287" t="str">
        <f t="shared" si="184"/>
        <v/>
      </c>
      <c r="E602" s="449" t="str">
        <f t="shared" si="185"/>
        <v/>
      </c>
      <c r="F602" s="450"/>
      <c r="G602" s="451"/>
      <c r="H602" s="452"/>
      <c r="I602" s="453"/>
      <c r="J602" s="453"/>
      <c r="K602" s="453"/>
      <c r="L602" s="453"/>
      <c r="M602" s="454"/>
      <c r="N602" s="455"/>
      <c r="O602" s="456"/>
      <c r="P602" s="456"/>
      <c r="Q602" s="456"/>
      <c r="R602" s="456"/>
      <c r="S602" s="456"/>
      <c r="T602" s="456"/>
      <c r="U602" s="456"/>
      <c r="V602" s="456"/>
      <c r="W602" s="456"/>
      <c r="X602" s="456"/>
      <c r="Y602" s="456"/>
      <c r="Z602" s="456"/>
      <c r="AA602" s="456"/>
      <c r="AB602" s="456"/>
      <c r="AC602" s="456"/>
      <c r="AD602" s="456"/>
      <c r="AE602" s="457"/>
      <c r="AF602" s="455"/>
      <c r="AG602" s="456"/>
      <c r="AH602" s="456"/>
      <c r="AI602" s="456"/>
      <c r="AJ602" s="456"/>
      <c r="AK602" s="456"/>
      <c r="AL602" s="456"/>
      <c r="AM602" s="456"/>
      <c r="AN602" s="457"/>
      <c r="AO602" s="455"/>
      <c r="AP602" s="456"/>
      <c r="AQ602" s="456"/>
      <c r="AR602" s="456"/>
      <c r="AS602" s="456"/>
      <c r="AT602" s="456"/>
      <c r="AU602" s="456"/>
      <c r="AV602" s="456"/>
      <c r="AW602" s="456"/>
      <c r="AX602" s="456"/>
      <c r="AY602" s="456"/>
      <c r="AZ602" s="456"/>
      <c r="BA602" s="456"/>
      <c r="BB602" s="456"/>
      <c r="BC602" s="456"/>
      <c r="BD602" s="456"/>
      <c r="BE602" s="456"/>
      <c r="BF602" s="456"/>
      <c r="BG602" s="457"/>
      <c r="BH602" s="458"/>
      <c r="BI602" s="459"/>
      <c r="BJ602" s="459"/>
      <c r="BK602" s="459"/>
      <c r="BL602" s="459"/>
      <c r="BM602" s="460"/>
      <c r="BN602" s="216"/>
      <c r="BO602" s="216"/>
      <c r="BP602" s="1"/>
      <c r="BQ602" s="120">
        <f>IF($F$3="","",IF(N602=$F$3,COUNTIF(BQ$23:BQ601,"&gt;0")+1,0))</f>
        <v>0</v>
      </c>
      <c r="BR602" s="1"/>
      <c r="BS602" s="20" t="str">
        <f>IF($N602="","",IF(VLOOKUP(VLOOKUP($N602,IMPOSTAZIONI!$E$6:$I$13,5,FALSE),IMPOSTAZIONI!$B$25:$N$32,3,FALSE)=0,"",VLOOKUP(VLOOKUP($N602,IMPOSTAZIONI!$E$6:$I$13,5,FALSE),IMPOSTAZIONI!$B$25:$N$32,3,FALSE)))</f>
        <v/>
      </c>
      <c r="BT602" s="20" t="str">
        <f>IF($N602="","",IF(VLOOKUP(VLOOKUP($N602,IMPOSTAZIONI!$E$6:$I$13,5,FALSE),IMPOSTAZIONI!$B$25:$N$32,6,FALSE)=0,"",VLOOKUP(VLOOKUP($N602,IMPOSTAZIONI!$E$6:$I$13,5,FALSE),IMPOSTAZIONI!$B$25:$N$32,6,FALSE)))</f>
        <v/>
      </c>
      <c r="BU602" s="20" t="str">
        <f>IF($N602="","",IF(VLOOKUP(VLOOKUP($N602,IMPOSTAZIONI!$E$6:$I$13,5,FALSE),IMPOSTAZIONI!$B$25:$N$32,9,FALSE)=0,"",VLOOKUP(VLOOKUP($N602,IMPOSTAZIONI!$E$6:$I$13,5,FALSE),IMPOSTAZIONI!$B$25:$N$32,9,FALSE)))</f>
        <v/>
      </c>
      <c r="BV602" s="20" t="str">
        <f>IF($N602="","",IF(VLOOKUP(VLOOKUP($N602,IMPOSTAZIONI!$E$6:$I$13,5,FALSE),IMPOSTAZIONI!$B$25:$N$32,12,FALSE)=0,"",VLOOKUP(VLOOKUP($N602,IMPOSTAZIONI!$E$6:$I$13,5,FALSE),IMPOSTAZIONI!$B$25:$N$32,12,FALSE)))</f>
        <v/>
      </c>
      <c r="BW602" s="221" t="str">
        <f t="shared" si="186"/>
        <v/>
      </c>
      <c r="BX602" s="221" t="str">
        <f t="shared" si="192"/>
        <v/>
      </c>
      <c r="BY602" s="221">
        <f t="shared" si="193"/>
        <v>0</v>
      </c>
      <c r="BZ602" s="231">
        <f t="shared" si="194"/>
        <v>0</v>
      </c>
      <c r="CA602" s="246">
        <f t="shared" si="195"/>
        <v>0</v>
      </c>
      <c r="CB602" s="246">
        <f t="shared" si="187"/>
        <v>0</v>
      </c>
      <c r="CC602" s="246" t="str">
        <f t="shared" si="188"/>
        <v/>
      </c>
      <c r="CD602" s="246">
        <f t="shared" si="196"/>
        <v>5</v>
      </c>
      <c r="CE602" s="246">
        <f t="shared" si="189"/>
        <v>0</v>
      </c>
      <c r="CF602" s="276">
        <f t="shared" si="183"/>
        <v>0</v>
      </c>
      <c r="CG602" s="277">
        <f t="shared" si="183"/>
        <v>0</v>
      </c>
      <c r="CH602" s="277">
        <f t="shared" si="183"/>
        <v>0</v>
      </c>
      <c r="CI602" s="278">
        <f t="shared" si="183"/>
        <v>0</v>
      </c>
      <c r="CJ602" s="280">
        <f t="shared" si="190"/>
        <v>0</v>
      </c>
      <c r="CK602" s="232">
        <f t="shared" si="191"/>
        <v>0</v>
      </c>
      <c r="CL602" s="1"/>
    </row>
    <row r="603" spans="1:90" ht="18" customHeight="1">
      <c r="A603" s="1"/>
      <c r="B603" s="1"/>
      <c r="C603" s="216"/>
      <c r="D603" s="287" t="str">
        <f t="shared" si="184"/>
        <v/>
      </c>
      <c r="E603" s="449" t="str">
        <f t="shared" si="185"/>
        <v/>
      </c>
      <c r="F603" s="450"/>
      <c r="G603" s="451"/>
      <c r="H603" s="452"/>
      <c r="I603" s="453"/>
      <c r="J603" s="453"/>
      <c r="K603" s="453"/>
      <c r="L603" s="453"/>
      <c r="M603" s="454"/>
      <c r="N603" s="455"/>
      <c r="O603" s="456"/>
      <c r="P603" s="456"/>
      <c r="Q603" s="456"/>
      <c r="R603" s="456"/>
      <c r="S603" s="456"/>
      <c r="T603" s="456"/>
      <c r="U603" s="456"/>
      <c r="V603" s="456"/>
      <c r="W603" s="456"/>
      <c r="X603" s="456"/>
      <c r="Y603" s="456"/>
      <c r="Z603" s="456"/>
      <c r="AA603" s="456"/>
      <c r="AB603" s="456"/>
      <c r="AC603" s="456"/>
      <c r="AD603" s="456"/>
      <c r="AE603" s="457"/>
      <c r="AF603" s="455"/>
      <c r="AG603" s="456"/>
      <c r="AH603" s="456"/>
      <c r="AI603" s="456"/>
      <c r="AJ603" s="456"/>
      <c r="AK603" s="456"/>
      <c r="AL603" s="456"/>
      <c r="AM603" s="456"/>
      <c r="AN603" s="457"/>
      <c r="AO603" s="455"/>
      <c r="AP603" s="456"/>
      <c r="AQ603" s="456"/>
      <c r="AR603" s="456"/>
      <c r="AS603" s="456"/>
      <c r="AT603" s="456"/>
      <c r="AU603" s="456"/>
      <c r="AV603" s="456"/>
      <c r="AW603" s="456"/>
      <c r="AX603" s="456"/>
      <c r="AY603" s="456"/>
      <c r="AZ603" s="456"/>
      <c r="BA603" s="456"/>
      <c r="BB603" s="456"/>
      <c r="BC603" s="456"/>
      <c r="BD603" s="456"/>
      <c r="BE603" s="456"/>
      <c r="BF603" s="456"/>
      <c r="BG603" s="457"/>
      <c r="BH603" s="458"/>
      <c r="BI603" s="459"/>
      <c r="BJ603" s="459"/>
      <c r="BK603" s="459"/>
      <c r="BL603" s="459"/>
      <c r="BM603" s="460"/>
      <c r="BN603" s="216"/>
      <c r="BO603" s="216"/>
      <c r="BP603" s="1"/>
      <c r="BQ603" s="120">
        <f>IF($F$3="","",IF(N603=$F$3,COUNTIF(BQ$23:BQ602,"&gt;0")+1,0))</f>
        <v>0</v>
      </c>
      <c r="BR603" s="1"/>
      <c r="BS603" s="20" t="str">
        <f>IF($N603="","",IF(VLOOKUP(VLOOKUP($N603,IMPOSTAZIONI!$E$6:$I$13,5,FALSE),IMPOSTAZIONI!$B$25:$N$32,3,FALSE)=0,"",VLOOKUP(VLOOKUP($N603,IMPOSTAZIONI!$E$6:$I$13,5,FALSE),IMPOSTAZIONI!$B$25:$N$32,3,FALSE)))</f>
        <v/>
      </c>
      <c r="BT603" s="20" t="str">
        <f>IF($N603="","",IF(VLOOKUP(VLOOKUP($N603,IMPOSTAZIONI!$E$6:$I$13,5,FALSE),IMPOSTAZIONI!$B$25:$N$32,6,FALSE)=0,"",VLOOKUP(VLOOKUP($N603,IMPOSTAZIONI!$E$6:$I$13,5,FALSE),IMPOSTAZIONI!$B$25:$N$32,6,FALSE)))</f>
        <v/>
      </c>
      <c r="BU603" s="20" t="str">
        <f>IF($N603="","",IF(VLOOKUP(VLOOKUP($N603,IMPOSTAZIONI!$E$6:$I$13,5,FALSE),IMPOSTAZIONI!$B$25:$N$32,9,FALSE)=0,"",VLOOKUP(VLOOKUP($N603,IMPOSTAZIONI!$E$6:$I$13,5,FALSE),IMPOSTAZIONI!$B$25:$N$32,9,FALSE)))</f>
        <v/>
      </c>
      <c r="BV603" s="20" t="str">
        <f>IF($N603="","",IF(VLOOKUP(VLOOKUP($N603,IMPOSTAZIONI!$E$6:$I$13,5,FALSE),IMPOSTAZIONI!$B$25:$N$32,12,FALSE)=0,"",VLOOKUP(VLOOKUP($N603,IMPOSTAZIONI!$E$6:$I$13,5,FALSE),IMPOSTAZIONI!$B$25:$N$32,12,FALSE)))</f>
        <v/>
      </c>
      <c r="BW603" s="221" t="str">
        <f t="shared" si="186"/>
        <v/>
      </c>
      <c r="BX603" s="221" t="str">
        <f t="shared" si="192"/>
        <v/>
      </c>
      <c r="BY603" s="221">
        <f t="shared" si="193"/>
        <v>0</v>
      </c>
      <c r="BZ603" s="231">
        <f t="shared" si="194"/>
        <v>0</v>
      </c>
      <c r="CA603" s="246">
        <f t="shared" si="195"/>
        <v>0</v>
      </c>
      <c r="CB603" s="246">
        <f t="shared" si="187"/>
        <v>0</v>
      </c>
      <c r="CC603" s="246" t="str">
        <f t="shared" si="188"/>
        <v/>
      </c>
      <c r="CD603" s="246">
        <f t="shared" si="196"/>
        <v>5</v>
      </c>
      <c r="CE603" s="246">
        <f t="shared" si="189"/>
        <v>0</v>
      </c>
      <c r="CF603" s="276">
        <f t="shared" ref="CF603:CI622" si="197">COUNTIF($CE$23:$CE$3022,CONCATENATE($CD603,CF$21))</f>
        <v>0</v>
      </c>
      <c r="CG603" s="277">
        <f t="shared" si="197"/>
        <v>0</v>
      </c>
      <c r="CH603" s="277">
        <f t="shared" si="197"/>
        <v>0</v>
      </c>
      <c r="CI603" s="278">
        <f t="shared" si="197"/>
        <v>0</v>
      </c>
      <c r="CJ603" s="280">
        <f t="shared" si="190"/>
        <v>0</v>
      </c>
      <c r="CK603" s="232">
        <f t="shared" si="191"/>
        <v>0</v>
      </c>
      <c r="CL603" s="1"/>
    </row>
    <row r="604" spans="1:90" ht="18" customHeight="1">
      <c r="A604" s="1"/>
      <c r="B604" s="1"/>
      <c r="C604" s="216"/>
      <c r="D604" s="287" t="str">
        <f t="shared" si="184"/>
        <v/>
      </c>
      <c r="E604" s="449" t="str">
        <f t="shared" si="185"/>
        <v/>
      </c>
      <c r="F604" s="450"/>
      <c r="G604" s="451"/>
      <c r="H604" s="452"/>
      <c r="I604" s="453"/>
      <c r="J604" s="453"/>
      <c r="K604" s="453"/>
      <c r="L604" s="453"/>
      <c r="M604" s="454"/>
      <c r="N604" s="455"/>
      <c r="O604" s="456"/>
      <c r="P604" s="456"/>
      <c r="Q604" s="456"/>
      <c r="R604" s="456"/>
      <c r="S604" s="456"/>
      <c r="T604" s="456"/>
      <c r="U604" s="456"/>
      <c r="V604" s="456"/>
      <c r="W604" s="456"/>
      <c r="X604" s="456"/>
      <c r="Y604" s="456"/>
      <c r="Z604" s="456"/>
      <c r="AA604" s="456"/>
      <c r="AB604" s="456"/>
      <c r="AC604" s="456"/>
      <c r="AD604" s="456"/>
      <c r="AE604" s="457"/>
      <c r="AF604" s="455"/>
      <c r="AG604" s="456"/>
      <c r="AH604" s="456"/>
      <c r="AI604" s="456"/>
      <c r="AJ604" s="456"/>
      <c r="AK604" s="456"/>
      <c r="AL604" s="456"/>
      <c r="AM604" s="456"/>
      <c r="AN604" s="457"/>
      <c r="AO604" s="455"/>
      <c r="AP604" s="456"/>
      <c r="AQ604" s="456"/>
      <c r="AR604" s="456"/>
      <c r="AS604" s="456"/>
      <c r="AT604" s="456"/>
      <c r="AU604" s="456"/>
      <c r="AV604" s="456"/>
      <c r="AW604" s="456"/>
      <c r="AX604" s="456"/>
      <c r="AY604" s="456"/>
      <c r="AZ604" s="456"/>
      <c r="BA604" s="456"/>
      <c r="BB604" s="456"/>
      <c r="BC604" s="456"/>
      <c r="BD604" s="456"/>
      <c r="BE604" s="456"/>
      <c r="BF604" s="456"/>
      <c r="BG604" s="457"/>
      <c r="BH604" s="458"/>
      <c r="BI604" s="459"/>
      <c r="BJ604" s="459"/>
      <c r="BK604" s="459"/>
      <c r="BL604" s="459"/>
      <c r="BM604" s="460"/>
      <c r="BN604" s="216"/>
      <c r="BO604" s="216"/>
      <c r="BP604" s="1"/>
      <c r="BQ604" s="120">
        <f>IF($F$3="","",IF(N604=$F$3,COUNTIF(BQ$23:BQ603,"&gt;0")+1,0))</f>
        <v>0</v>
      </c>
      <c r="BR604" s="1"/>
      <c r="BS604" s="20" t="str">
        <f>IF($N604="","",IF(VLOOKUP(VLOOKUP($N604,IMPOSTAZIONI!$E$6:$I$13,5,FALSE),IMPOSTAZIONI!$B$25:$N$32,3,FALSE)=0,"",VLOOKUP(VLOOKUP($N604,IMPOSTAZIONI!$E$6:$I$13,5,FALSE),IMPOSTAZIONI!$B$25:$N$32,3,FALSE)))</f>
        <v/>
      </c>
      <c r="BT604" s="20" t="str">
        <f>IF($N604="","",IF(VLOOKUP(VLOOKUP($N604,IMPOSTAZIONI!$E$6:$I$13,5,FALSE),IMPOSTAZIONI!$B$25:$N$32,6,FALSE)=0,"",VLOOKUP(VLOOKUP($N604,IMPOSTAZIONI!$E$6:$I$13,5,FALSE),IMPOSTAZIONI!$B$25:$N$32,6,FALSE)))</f>
        <v/>
      </c>
      <c r="BU604" s="20" t="str">
        <f>IF($N604="","",IF(VLOOKUP(VLOOKUP($N604,IMPOSTAZIONI!$E$6:$I$13,5,FALSE),IMPOSTAZIONI!$B$25:$N$32,9,FALSE)=0,"",VLOOKUP(VLOOKUP($N604,IMPOSTAZIONI!$E$6:$I$13,5,FALSE),IMPOSTAZIONI!$B$25:$N$32,9,FALSE)))</f>
        <v/>
      </c>
      <c r="BV604" s="20" t="str">
        <f>IF($N604="","",IF(VLOOKUP(VLOOKUP($N604,IMPOSTAZIONI!$E$6:$I$13,5,FALSE),IMPOSTAZIONI!$B$25:$N$32,12,FALSE)=0,"",VLOOKUP(VLOOKUP($N604,IMPOSTAZIONI!$E$6:$I$13,5,FALSE),IMPOSTAZIONI!$B$25:$N$32,12,FALSE)))</f>
        <v/>
      </c>
      <c r="BW604" s="221" t="str">
        <f t="shared" si="186"/>
        <v/>
      </c>
      <c r="BX604" s="221" t="str">
        <f t="shared" si="192"/>
        <v/>
      </c>
      <c r="BY604" s="221">
        <f t="shared" si="193"/>
        <v>0</v>
      </c>
      <c r="BZ604" s="231">
        <f t="shared" si="194"/>
        <v>0</v>
      </c>
      <c r="CA604" s="246">
        <f t="shared" si="195"/>
        <v>0</v>
      </c>
      <c r="CB604" s="246">
        <f t="shared" si="187"/>
        <v>0</v>
      </c>
      <c r="CC604" s="246" t="str">
        <f t="shared" si="188"/>
        <v/>
      </c>
      <c r="CD604" s="246">
        <f t="shared" si="196"/>
        <v>5</v>
      </c>
      <c r="CE604" s="246">
        <f t="shared" si="189"/>
        <v>0</v>
      </c>
      <c r="CF604" s="276">
        <f t="shared" si="197"/>
        <v>0</v>
      </c>
      <c r="CG604" s="277">
        <f t="shared" si="197"/>
        <v>0</v>
      </c>
      <c r="CH604" s="277">
        <f t="shared" si="197"/>
        <v>0</v>
      </c>
      <c r="CI604" s="278">
        <f t="shared" si="197"/>
        <v>0</v>
      </c>
      <c r="CJ604" s="280">
        <f t="shared" si="190"/>
        <v>0</v>
      </c>
      <c r="CK604" s="232">
        <f t="shared" si="191"/>
        <v>0</v>
      </c>
      <c r="CL604" s="1"/>
    </row>
    <row r="605" spans="1:90" ht="18" customHeight="1">
      <c r="A605" s="1"/>
      <c r="B605" s="1"/>
      <c r="C605" s="216"/>
      <c r="D605" s="287" t="str">
        <f t="shared" si="184"/>
        <v/>
      </c>
      <c r="E605" s="449" t="str">
        <f t="shared" si="185"/>
        <v/>
      </c>
      <c r="F605" s="450"/>
      <c r="G605" s="451"/>
      <c r="H605" s="452"/>
      <c r="I605" s="453"/>
      <c r="J605" s="453"/>
      <c r="K605" s="453"/>
      <c r="L605" s="453"/>
      <c r="M605" s="454"/>
      <c r="N605" s="455"/>
      <c r="O605" s="456"/>
      <c r="P605" s="456"/>
      <c r="Q605" s="456"/>
      <c r="R605" s="456"/>
      <c r="S605" s="456"/>
      <c r="T605" s="456"/>
      <c r="U605" s="456"/>
      <c r="V605" s="456"/>
      <c r="W605" s="456"/>
      <c r="X605" s="456"/>
      <c r="Y605" s="456"/>
      <c r="Z605" s="456"/>
      <c r="AA605" s="456"/>
      <c r="AB605" s="456"/>
      <c r="AC605" s="456"/>
      <c r="AD605" s="456"/>
      <c r="AE605" s="457"/>
      <c r="AF605" s="455"/>
      <c r="AG605" s="456"/>
      <c r="AH605" s="456"/>
      <c r="AI605" s="456"/>
      <c r="AJ605" s="456"/>
      <c r="AK605" s="456"/>
      <c r="AL605" s="456"/>
      <c r="AM605" s="456"/>
      <c r="AN605" s="457"/>
      <c r="AO605" s="455"/>
      <c r="AP605" s="456"/>
      <c r="AQ605" s="456"/>
      <c r="AR605" s="456"/>
      <c r="AS605" s="456"/>
      <c r="AT605" s="456"/>
      <c r="AU605" s="456"/>
      <c r="AV605" s="456"/>
      <c r="AW605" s="456"/>
      <c r="AX605" s="456"/>
      <c r="AY605" s="456"/>
      <c r="AZ605" s="456"/>
      <c r="BA605" s="456"/>
      <c r="BB605" s="456"/>
      <c r="BC605" s="456"/>
      <c r="BD605" s="456"/>
      <c r="BE605" s="456"/>
      <c r="BF605" s="456"/>
      <c r="BG605" s="457"/>
      <c r="BH605" s="458"/>
      <c r="BI605" s="459"/>
      <c r="BJ605" s="459"/>
      <c r="BK605" s="459"/>
      <c r="BL605" s="459"/>
      <c r="BM605" s="460"/>
      <c r="BN605" s="216"/>
      <c r="BO605" s="216"/>
      <c r="BP605" s="1"/>
      <c r="BQ605" s="120">
        <f>IF($F$3="","",IF(N605=$F$3,COUNTIF(BQ$23:BQ604,"&gt;0")+1,0))</f>
        <v>0</v>
      </c>
      <c r="BR605" s="1"/>
      <c r="BS605" s="20" t="str">
        <f>IF($N605="","",IF(VLOOKUP(VLOOKUP($N605,IMPOSTAZIONI!$E$6:$I$13,5,FALSE),IMPOSTAZIONI!$B$25:$N$32,3,FALSE)=0,"",VLOOKUP(VLOOKUP($N605,IMPOSTAZIONI!$E$6:$I$13,5,FALSE),IMPOSTAZIONI!$B$25:$N$32,3,FALSE)))</f>
        <v/>
      </c>
      <c r="BT605" s="20" t="str">
        <f>IF($N605="","",IF(VLOOKUP(VLOOKUP($N605,IMPOSTAZIONI!$E$6:$I$13,5,FALSE),IMPOSTAZIONI!$B$25:$N$32,6,FALSE)=0,"",VLOOKUP(VLOOKUP($N605,IMPOSTAZIONI!$E$6:$I$13,5,FALSE),IMPOSTAZIONI!$B$25:$N$32,6,FALSE)))</f>
        <v/>
      </c>
      <c r="BU605" s="20" t="str">
        <f>IF($N605="","",IF(VLOOKUP(VLOOKUP($N605,IMPOSTAZIONI!$E$6:$I$13,5,FALSE),IMPOSTAZIONI!$B$25:$N$32,9,FALSE)=0,"",VLOOKUP(VLOOKUP($N605,IMPOSTAZIONI!$E$6:$I$13,5,FALSE),IMPOSTAZIONI!$B$25:$N$32,9,FALSE)))</f>
        <v/>
      </c>
      <c r="BV605" s="20" t="str">
        <f>IF($N605="","",IF(VLOOKUP(VLOOKUP($N605,IMPOSTAZIONI!$E$6:$I$13,5,FALSE),IMPOSTAZIONI!$B$25:$N$32,12,FALSE)=0,"",VLOOKUP(VLOOKUP($N605,IMPOSTAZIONI!$E$6:$I$13,5,FALSE),IMPOSTAZIONI!$B$25:$N$32,12,FALSE)))</f>
        <v/>
      </c>
      <c r="BW605" s="221" t="str">
        <f t="shared" si="186"/>
        <v/>
      </c>
      <c r="BX605" s="221" t="str">
        <f t="shared" si="192"/>
        <v/>
      </c>
      <c r="BY605" s="221">
        <f t="shared" si="193"/>
        <v>0</v>
      </c>
      <c r="BZ605" s="231">
        <f t="shared" si="194"/>
        <v>0</v>
      </c>
      <c r="CA605" s="246">
        <f t="shared" si="195"/>
        <v>0</v>
      </c>
      <c r="CB605" s="246">
        <f t="shared" si="187"/>
        <v>0</v>
      </c>
      <c r="CC605" s="246" t="str">
        <f t="shared" si="188"/>
        <v/>
      </c>
      <c r="CD605" s="246">
        <f t="shared" si="196"/>
        <v>5</v>
      </c>
      <c r="CE605" s="246">
        <f t="shared" si="189"/>
        <v>0</v>
      </c>
      <c r="CF605" s="276">
        <f t="shared" si="197"/>
        <v>0</v>
      </c>
      <c r="CG605" s="277">
        <f t="shared" si="197"/>
        <v>0</v>
      </c>
      <c r="CH605" s="277">
        <f t="shared" si="197"/>
        <v>0</v>
      </c>
      <c r="CI605" s="278">
        <f t="shared" si="197"/>
        <v>0</v>
      </c>
      <c r="CJ605" s="280">
        <f t="shared" si="190"/>
        <v>0</v>
      </c>
      <c r="CK605" s="232">
        <f t="shared" si="191"/>
        <v>0</v>
      </c>
      <c r="CL605" s="1"/>
    </row>
    <row r="606" spans="1:90" ht="18" customHeight="1">
      <c r="A606" s="1"/>
      <c r="B606" s="1"/>
      <c r="C606" s="216"/>
      <c r="D606" s="287" t="str">
        <f t="shared" si="184"/>
        <v/>
      </c>
      <c r="E606" s="449" t="str">
        <f t="shared" si="185"/>
        <v/>
      </c>
      <c r="F606" s="450"/>
      <c r="G606" s="451"/>
      <c r="H606" s="452"/>
      <c r="I606" s="453"/>
      <c r="J606" s="453"/>
      <c r="K606" s="453"/>
      <c r="L606" s="453"/>
      <c r="M606" s="454"/>
      <c r="N606" s="455"/>
      <c r="O606" s="456"/>
      <c r="P606" s="456"/>
      <c r="Q606" s="456"/>
      <c r="R606" s="456"/>
      <c r="S606" s="456"/>
      <c r="T606" s="456"/>
      <c r="U606" s="456"/>
      <c r="V606" s="456"/>
      <c r="W606" s="456"/>
      <c r="X606" s="456"/>
      <c r="Y606" s="456"/>
      <c r="Z606" s="456"/>
      <c r="AA606" s="456"/>
      <c r="AB606" s="456"/>
      <c r="AC606" s="456"/>
      <c r="AD606" s="456"/>
      <c r="AE606" s="457"/>
      <c r="AF606" s="455"/>
      <c r="AG606" s="456"/>
      <c r="AH606" s="456"/>
      <c r="AI606" s="456"/>
      <c r="AJ606" s="456"/>
      <c r="AK606" s="456"/>
      <c r="AL606" s="456"/>
      <c r="AM606" s="456"/>
      <c r="AN606" s="457"/>
      <c r="AO606" s="455"/>
      <c r="AP606" s="456"/>
      <c r="AQ606" s="456"/>
      <c r="AR606" s="456"/>
      <c r="AS606" s="456"/>
      <c r="AT606" s="456"/>
      <c r="AU606" s="456"/>
      <c r="AV606" s="456"/>
      <c r="AW606" s="456"/>
      <c r="AX606" s="456"/>
      <c r="AY606" s="456"/>
      <c r="AZ606" s="456"/>
      <c r="BA606" s="456"/>
      <c r="BB606" s="456"/>
      <c r="BC606" s="456"/>
      <c r="BD606" s="456"/>
      <c r="BE606" s="456"/>
      <c r="BF606" s="456"/>
      <c r="BG606" s="457"/>
      <c r="BH606" s="458"/>
      <c r="BI606" s="459"/>
      <c r="BJ606" s="459"/>
      <c r="BK606" s="459"/>
      <c r="BL606" s="459"/>
      <c r="BM606" s="460"/>
      <c r="BN606" s="216"/>
      <c r="BO606" s="216"/>
      <c r="BP606" s="1"/>
      <c r="BQ606" s="120">
        <f>IF($F$3="","",IF(N606=$F$3,COUNTIF(BQ$23:BQ605,"&gt;0")+1,0))</f>
        <v>0</v>
      </c>
      <c r="BR606" s="1"/>
      <c r="BS606" s="20" t="str">
        <f>IF($N606="","",IF(VLOOKUP(VLOOKUP($N606,IMPOSTAZIONI!$E$6:$I$13,5,FALSE),IMPOSTAZIONI!$B$25:$N$32,3,FALSE)=0,"",VLOOKUP(VLOOKUP($N606,IMPOSTAZIONI!$E$6:$I$13,5,FALSE),IMPOSTAZIONI!$B$25:$N$32,3,FALSE)))</f>
        <v/>
      </c>
      <c r="BT606" s="20" t="str">
        <f>IF($N606="","",IF(VLOOKUP(VLOOKUP($N606,IMPOSTAZIONI!$E$6:$I$13,5,FALSE),IMPOSTAZIONI!$B$25:$N$32,6,FALSE)=0,"",VLOOKUP(VLOOKUP($N606,IMPOSTAZIONI!$E$6:$I$13,5,FALSE),IMPOSTAZIONI!$B$25:$N$32,6,FALSE)))</f>
        <v/>
      </c>
      <c r="BU606" s="20" t="str">
        <f>IF($N606="","",IF(VLOOKUP(VLOOKUP($N606,IMPOSTAZIONI!$E$6:$I$13,5,FALSE),IMPOSTAZIONI!$B$25:$N$32,9,FALSE)=0,"",VLOOKUP(VLOOKUP($N606,IMPOSTAZIONI!$E$6:$I$13,5,FALSE),IMPOSTAZIONI!$B$25:$N$32,9,FALSE)))</f>
        <v/>
      </c>
      <c r="BV606" s="20" t="str">
        <f>IF($N606="","",IF(VLOOKUP(VLOOKUP($N606,IMPOSTAZIONI!$E$6:$I$13,5,FALSE),IMPOSTAZIONI!$B$25:$N$32,12,FALSE)=0,"",VLOOKUP(VLOOKUP($N606,IMPOSTAZIONI!$E$6:$I$13,5,FALSE),IMPOSTAZIONI!$B$25:$N$32,12,FALSE)))</f>
        <v/>
      </c>
      <c r="BW606" s="221" t="str">
        <f t="shared" si="186"/>
        <v/>
      </c>
      <c r="BX606" s="221" t="str">
        <f t="shared" si="192"/>
        <v/>
      </c>
      <c r="BY606" s="221">
        <f t="shared" si="193"/>
        <v>0</v>
      </c>
      <c r="BZ606" s="231">
        <f t="shared" si="194"/>
        <v>0</v>
      </c>
      <c r="CA606" s="246">
        <f t="shared" si="195"/>
        <v>0</v>
      </c>
      <c r="CB606" s="246">
        <f t="shared" si="187"/>
        <v>0</v>
      </c>
      <c r="CC606" s="246" t="str">
        <f t="shared" si="188"/>
        <v/>
      </c>
      <c r="CD606" s="246">
        <f t="shared" si="196"/>
        <v>5</v>
      </c>
      <c r="CE606" s="246">
        <f t="shared" si="189"/>
        <v>0</v>
      </c>
      <c r="CF606" s="276">
        <f t="shared" si="197"/>
        <v>0</v>
      </c>
      <c r="CG606" s="277">
        <f t="shared" si="197"/>
        <v>0</v>
      </c>
      <c r="CH606" s="277">
        <f t="shared" si="197"/>
        <v>0</v>
      </c>
      <c r="CI606" s="278">
        <f t="shared" si="197"/>
        <v>0</v>
      </c>
      <c r="CJ606" s="280">
        <f t="shared" si="190"/>
        <v>0</v>
      </c>
      <c r="CK606" s="232">
        <f t="shared" si="191"/>
        <v>0</v>
      </c>
      <c r="CL606" s="1"/>
    </row>
    <row r="607" spans="1:90" ht="18" customHeight="1">
      <c r="A607" s="1"/>
      <c r="B607" s="1"/>
      <c r="C607" s="216"/>
      <c r="D607" s="287" t="str">
        <f t="shared" si="184"/>
        <v/>
      </c>
      <c r="E607" s="449" t="str">
        <f t="shared" si="185"/>
        <v/>
      </c>
      <c r="F607" s="450"/>
      <c r="G607" s="451"/>
      <c r="H607" s="452"/>
      <c r="I607" s="453"/>
      <c r="J607" s="453"/>
      <c r="K607" s="453"/>
      <c r="L607" s="453"/>
      <c r="M607" s="454"/>
      <c r="N607" s="455"/>
      <c r="O607" s="456"/>
      <c r="P607" s="456"/>
      <c r="Q607" s="456"/>
      <c r="R607" s="456"/>
      <c r="S607" s="456"/>
      <c r="T607" s="456"/>
      <c r="U607" s="456"/>
      <c r="V607" s="456"/>
      <c r="W607" s="456"/>
      <c r="X607" s="456"/>
      <c r="Y607" s="456"/>
      <c r="Z607" s="456"/>
      <c r="AA607" s="456"/>
      <c r="AB607" s="456"/>
      <c r="AC607" s="456"/>
      <c r="AD607" s="456"/>
      <c r="AE607" s="457"/>
      <c r="AF607" s="455"/>
      <c r="AG607" s="456"/>
      <c r="AH607" s="456"/>
      <c r="AI607" s="456"/>
      <c r="AJ607" s="456"/>
      <c r="AK607" s="456"/>
      <c r="AL607" s="456"/>
      <c r="AM607" s="456"/>
      <c r="AN607" s="457"/>
      <c r="AO607" s="455"/>
      <c r="AP607" s="456"/>
      <c r="AQ607" s="456"/>
      <c r="AR607" s="456"/>
      <c r="AS607" s="456"/>
      <c r="AT607" s="456"/>
      <c r="AU607" s="456"/>
      <c r="AV607" s="456"/>
      <c r="AW607" s="456"/>
      <c r="AX607" s="456"/>
      <c r="AY607" s="456"/>
      <c r="AZ607" s="456"/>
      <c r="BA607" s="456"/>
      <c r="BB607" s="456"/>
      <c r="BC607" s="456"/>
      <c r="BD607" s="456"/>
      <c r="BE607" s="456"/>
      <c r="BF607" s="456"/>
      <c r="BG607" s="457"/>
      <c r="BH607" s="458"/>
      <c r="BI607" s="459"/>
      <c r="BJ607" s="459"/>
      <c r="BK607" s="459"/>
      <c r="BL607" s="459"/>
      <c r="BM607" s="460"/>
      <c r="BN607" s="216"/>
      <c r="BO607" s="216"/>
      <c r="BP607" s="1"/>
      <c r="BQ607" s="120">
        <f>IF($F$3="","",IF(N607=$F$3,COUNTIF(BQ$23:BQ606,"&gt;0")+1,0))</f>
        <v>0</v>
      </c>
      <c r="BR607" s="1"/>
      <c r="BS607" s="20" t="str">
        <f>IF($N607="","",IF(VLOOKUP(VLOOKUP($N607,IMPOSTAZIONI!$E$6:$I$13,5,FALSE),IMPOSTAZIONI!$B$25:$N$32,3,FALSE)=0,"",VLOOKUP(VLOOKUP($N607,IMPOSTAZIONI!$E$6:$I$13,5,FALSE),IMPOSTAZIONI!$B$25:$N$32,3,FALSE)))</f>
        <v/>
      </c>
      <c r="BT607" s="20" t="str">
        <f>IF($N607="","",IF(VLOOKUP(VLOOKUP($N607,IMPOSTAZIONI!$E$6:$I$13,5,FALSE),IMPOSTAZIONI!$B$25:$N$32,6,FALSE)=0,"",VLOOKUP(VLOOKUP($N607,IMPOSTAZIONI!$E$6:$I$13,5,FALSE),IMPOSTAZIONI!$B$25:$N$32,6,FALSE)))</f>
        <v/>
      </c>
      <c r="BU607" s="20" t="str">
        <f>IF($N607="","",IF(VLOOKUP(VLOOKUP($N607,IMPOSTAZIONI!$E$6:$I$13,5,FALSE),IMPOSTAZIONI!$B$25:$N$32,9,FALSE)=0,"",VLOOKUP(VLOOKUP($N607,IMPOSTAZIONI!$E$6:$I$13,5,FALSE),IMPOSTAZIONI!$B$25:$N$32,9,FALSE)))</f>
        <v/>
      </c>
      <c r="BV607" s="20" t="str">
        <f>IF($N607="","",IF(VLOOKUP(VLOOKUP($N607,IMPOSTAZIONI!$E$6:$I$13,5,FALSE),IMPOSTAZIONI!$B$25:$N$32,12,FALSE)=0,"",VLOOKUP(VLOOKUP($N607,IMPOSTAZIONI!$E$6:$I$13,5,FALSE),IMPOSTAZIONI!$B$25:$N$32,12,FALSE)))</f>
        <v/>
      </c>
      <c r="BW607" s="221" t="str">
        <f t="shared" si="186"/>
        <v/>
      </c>
      <c r="BX607" s="221" t="str">
        <f t="shared" si="192"/>
        <v/>
      </c>
      <c r="BY607" s="221">
        <f t="shared" si="193"/>
        <v>0</v>
      </c>
      <c r="BZ607" s="231">
        <f t="shared" si="194"/>
        <v>0</v>
      </c>
      <c r="CA607" s="246">
        <f t="shared" si="195"/>
        <v>0</v>
      </c>
      <c r="CB607" s="246">
        <f t="shared" si="187"/>
        <v>0</v>
      </c>
      <c r="CC607" s="246" t="str">
        <f t="shared" si="188"/>
        <v/>
      </c>
      <c r="CD607" s="246">
        <f t="shared" si="196"/>
        <v>5</v>
      </c>
      <c r="CE607" s="246">
        <f t="shared" si="189"/>
        <v>0</v>
      </c>
      <c r="CF607" s="276">
        <f t="shared" si="197"/>
        <v>0</v>
      </c>
      <c r="CG607" s="277">
        <f t="shared" si="197"/>
        <v>0</v>
      </c>
      <c r="CH607" s="277">
        <f t="shared" si="197"/>
        <v>0</v>
      </c>
      <c r="CI607" s="278">
        <f t="shared" si="197"/>
        <v>0</v>
      </c>
      <c r="CJ607" s="280">
        <f t="shared" si="190"/>
        <v>0</v>
      </c>
      <c r="CK607" s="232">
        <f t="shared" si="191"/>
        <v>0</v>
      </c>
      <c r="CL607" s="1"/>
    </row>
    <row r="608" spans="1:90" ht="18" customHeight="1">
      <c r="A608" s="1"/>
      <c r="B608" s="1"/>
      <c r="C608" s="216"/>
      <c r="D608" s="287" t="str">
        <f t="shared" si="184"/>
        <v/>
      </c>
      <c r="E608" s="449" t="str">
        <f t="shared" si="185"/>
        <v/>
      </c>
      <c r="F608" s="450"/>
      <c r="G608" s="451"/>
      <c r="H608" s="452"/>
      <c r="I608" s="453"/>
      <c r="J608" s="453"/>
      <c r="K608" s="453"/>
      <c r="L608" s="453"/>
      <c r="M608" s="454"/>
      <c r="N608" s="455"/>
      <c r="O608" s="456"/>
      <c r="P608" s="456"/>
      <c r="Q608" s="456"/>
      <c r="R608" s="456"/>
      <c r="S608" s="456"/>
      <c r="T608" s="456"/>
      <c r="U608" s="456"/>
      <c r="V608" s="456"/>
      <c r="W608" s="456"/>
      <c r="X608" s="456"/>
      <c r="Y608" s="456"/>
      <c r="Z608" s="456"/>
      <c r="AA608" s="456"/>
      <c r="AB608" s="456"/>
      <c r="AC608" s="456"/>
      <c r="AD608" s="456"/>
      <c r="AE608" s="457"/>
      <c r="AF608" s="455"/>
      <c r="AG608" s="456"/>
      <c r="AH608" s="456"/>
      <c r="AI608" s="456"/>
      <c r="AJ608" s="456"/>
      <c r="AK608" s="456"/>
      <c r="AL608" s="456"/>
      <c r="AM608" s="456"/>
      <c r="AN608" s="457"/>
      <c r="AO608" s="455"/>
      <c r="AP608" s="456"/>
      <c r="AQ608" s="456"/>
      <c r="AR608" s="456"/>
      <c r="AS608" s="456"/>
      <c r="AT608" s="456"/>
      <c r="AU608" s="456"/>
      <c r="AV608" s="456"/>
      <c r="AW608" s="456"/>
      <c r="AX608" s="456"/>
      <c r="AY608" s="456"/>
      <c r="AZ608" s="456"/>
      <c r="BA608" s="456"/>
      <c r="BB608" s="456"/>
      <c r="BC608" s="456"/>
      <c r="BD608" s="456"/>
      <c r="BE608" s="456"/>
      <c r="BF608" s="456"/>
      <c r="BG608" s="457"/>
      <c r="BH608" s="458"/>
      <c r="BI608" s="459"/>
      <c r="BJ608" s="459"/>
      <c r="BK608" s="459"/>
      <c r="BL608" s="459"/>
      <c r="BM608" s="460"/>
      <c r="BN608" s="216"/>
      <c r="BO608" s="216"/>
      <c r="BP608" s="1"/>
      <c r="BQ608" s="120">
        <f>IF($F$3="","",IF(N608=$F$3,COUNTIF(BQ$23:BQ607,"&gt;0")+1,0))</f>
        <v>0</v>
      </c>
      <c r="BR608" s="1"/>
      <c r="BS608" s="20" t="str">
        <f>IF($N608="","",IF(VLOOKUP(VLOOKUP($N608,IMPOSTAZIONI!$E$6:$I$13,5,FALSE),IMPOSTAZIONI!$B$25:$N$32,3,FALSE)=0,"",VLOOKUP(VLOOKUP($N608,IMPOSTAZIONI!$E$6:$I$13,5,FALSE),IMPOSTAZIONI!$B$25:$N$32,3,FALSE)))</f>
        <v/>
      </c>
      <c r="BT608" s="20" t="str">
        <f>IF($N608="","",IF(VLOOKUP(VLOOKUP($N608,IMPOSTAZIONI!$E$6:$I$13,5,FALSE),IMPOSTAZIONI!$B$25:$N$32,6,FALSE)=0,"",VLOOKUP(VLOOKUP($N608,IMPOSTAZIONI!$E$6:$I$13,5,FALSE),IMPOSTAZIONI!$B$25:$N$32,6,FALSE)))</f>
        <v/>
      </c>
      <c r="BU608" s="20" t="str">
        <f>IF($N608="","",IF(VLOOKUP(VLOOKUP($N608,IMPOSTAZIONI!$E$6:$I$13,5,FALSE),IMPOSTAZIONI!$B$25:$N$32,9,FALSE)=0,"",VLOOKUP(VLOOKUP($N608,IMPOSTAZIONI!$E$6:$I$13,5,FALSE),IMPOSTAZIONI!$B$25:$N$32,9,FALSE)))</f>
        <v/>
      </c>
      <c r="BV608" s="20" t="str">
        <f>IF($N608="","",IF(VLOOKUP(VLOOKUP($N608,IMPOSTAZIONI!$E$6:$I$13,5,FALSE),IMPOSTAZIONI!$B$25:$N$32,12,FALSE)=0,"",VLOOKUP(VLOOKUP($N608,IMPOSTAZIONI!$E$6:$I$13,5,FALSE),IMPOSTAZIONI!$B$25:$N$32,12,FALSE)))</f>
        <v/>
      </c>
      <c r="BW608" s="221" t="str">
        <f t="shared" si="186"/>
        <v/>
      </c>
      <c r="BX608" s="221" t="str">
        <f t="shared" si="192"/>
        <v/>
      </c>
      <c r="BY608" s="221">
        <f t="shared" si="193"/>
        <v>0</v>
      </c>
      <c r="BZ608" s="231">
        <f t="shared" si="194"/>
        <v>0</v>
      </c>
      <c r="CA608" s="246">
        <f t="shared" si="195"/>
        <v>0</v>
      </c>
      <c r="CB608" s="246">
        <f t="shared" si="187"/>
        <v>0</v>
      </c>
      <c r="CC608" s="246" t="str">
        <f t="shared" si="188"/>
        <v/>
      </c>
      <c r="CD608" s="246">
        <f t="shared" si="196"/>
        <v>5</v>
      </c>
      <c r="CE608" s="246">
        <f t="shared" si="189"/>
        <v>0</v>
      </c>
      <c r="CF608" s="276">
        <f t="shared" si="197"/>
        <v>0</v>
      </c>
      <c r="CG608" s="277">
        <f t="shared" si="197"/>
        <v>0</v>
      </c>
      <c r="CH608" s="277">
        <f t="shared" si="197"/>
        <v>0</v>
      </c>
      <c r="CI608" s="278">
        <f t="shared" si="197"/>
        <v>0</v>
      </c>
      <c r="CJ608" s="280">
        <f t="shared" si="190"/>
        <v>0</v>
      </c>
      <c r="CK608" s="232">
        <f t="shared" si="191"/>
        <v>0</v>
      </c>
      <c r="CL608" s="1"/>
    </row>
    <row r="609" spans="1:90" ht="18" customHeight="1">
      <c r="A609" s="1"/>
      <c r="B609" s="1"/>
      <c r="C609" s="216"/>
      <c r="D609" s="287" t="str">
        <f t="shared" si="184"/>
        <v/>
      </c>
      <c r="E609" s="449" t="str">
        <f t="shared" si="185"/>
        <v/>
      </c>
      <c r="F609" s="450"/>
      <c r="G609" s="451"/>
      <c r="H609" s="452"/>
      <c r="I609" s="453"/>
      <c r="J609" s="453"/>
      <c r="K609" s="453"/>
      <c r="L609" s="453"/>
      <c r="M609" s="454"/>
      <c r="N609" s="455"/>
      <c r="O609" s="456"/>
      <c r="P609" s="456"/>
      <c r="Q609" s="456"/>
      <c r="R609" s="456"/>
      <c r="S609" s="456"/>
      <c r="T609" s="456"/>
      <c r="U609" s="456"/>
      <c r="V609" s="456"/>
      <c r="W609" s="456"/>
      <c r="X609" s="456"/>
      <c r="Y609" s="456"/>
      <c r="Z609" s="456"/>
      <c r="AA609" s="456"/>
      <c r="AB609" s="456"/>
      <c r="AC609" s="456"/>
      <c r="AD609" s="456"/>
      <c r="AE609" s="457"/>
      <c r="AF609" s="455"/>
      <c r="AG609" s="456"/>
      <c r="AH609" s="456"/>
      <c r="AI609" s="456"/>
      <c r="AJ609" s="456"/>
      <c r="AK609" s="456"/>
      <c r="AL609" s="456"/>
      <c r="AM609" s="456"/>
      <c r="AN609" s="457"/>
      <c r="AO609" s="455"/>
      <c r="AP609" s="456"/>
      <c r="AQ609" s="456"/>
      <c r="AR609" s="456"/>
      <c r="AS609" s="456"/>
      <c r="AT609" s="456"/>
      <c r="AU609" s="456"/>
      <c r="AV609" s="456"/>
      <c r="AW609" s="456"/>
      <c r="AX609" s="456"/>
      <c r="AY609" s="456"/>
      <c r="AZ609" s="456"/>
      <c r="BA609" s="456"/>
      <c r="BB609" s="456"/>
      <c r="BC609" s="456"/>
      <c r="BD609" s="456"/>
      <c r="BE609" s="456"/>
      <c r="BF609" s="456"/>
      <c r="BG609" s="457"/>
      <c r="BH609" s="458"/>
      <c r="BI609" s="459"/>
      <c r="BJ609" s="459"/>
      <c r="BK609" s="459"/>
      <c r="BL609" s="459"/>
      <c r="BM609" s="460"/>
      <c r="BN609" s="216"/>
      <c r="BO609" s="216"/>
      <c r="BP609" s="1"/>
      <c r="BQ609" s="120">
        <f>IF($F$3="","",IF(N609=$F$3,COUNTIF(BQ$23:BQ608,"&gt;0")+1,0))</f>
        <v>0</v>
      </c>
      <c r="BR609" s="1"/>
      <c r="BS609" s="20" t="str">
        <f>IF($N609="","",IF(VLOOKUP(VLOOKUP($N609,IMPOSTAZIONI!$E$6:$I$13,5,FALSE),IMPOSTAZIONI!$B$25:$N$32,3,FALSE)=0,"",VLOOKUP(VLOOKUP($N609,IMPOSTAZIONI!$E$6:$I$13,5,FALSE),IMPOSTAZIONI!$B$25:$N$32,3,FALSE)))</f>
        <v/>
      </c>
      <c r="BT609" s="20" t="str">
        <f>IF($N609="","",IF(VLOOKUP(VLOOKUP($N609,IMPOSTAZIONI!$E$6:$I$13,5,FALSE),IMPOSTAZIONI!$B$25:$N$32,6,FALSE)=0,"",VLOOKUP(VLOOKUP($N609,IMPOSTAZIONI!$E$6:$I$13,5,FALSE),IMPOSTAZIONI!$B$25:$N$32,6,FALSE)))</f>
        <v/>
      </c>
      <c r="BU609" s="20" t="str">
        <f>IF($N609="","",IF(VLOOKUP(VLOOKUP($N609,IMPOSTAZIONI!$E$6:$I$13,5,FALSE),IMPOSTAZIONI!$B$25:$N$32,9,FALSE)=0,"",VLOOKUP(VLOOKUP($N609,IMPOSTAZIONI!$E$6:$I$13,5,FALSE),IMPOSTAZIONI!$B$25:$N$32,9,FALSE)))</f>
        <v/>
      </c>
      <c r="BV609" s="20" t="str">
        <f>IF($N609="","",IF(VLOOKUP(VLOOKUP($N609,IMPOSTAZIONI!$E$6:$I$13,5,FALSE),IMPOSTAZIONI!$B$25:$N$32,12,FALSE)=0,"",VLOOKUP(VLOOKUP($N609,IMPOSTAZIONI!$E$6:$I$13,5,FALSE),IMPOSTAZIONI!$B$25:$N$32,12,FALSE)))</f>
        <v/>
      </c>
      <c r="BW609" s="221" t="str">
        <f t="shared" si="186"/>
        <v/>
      </c>
      <c r="BX609" s="221" t="str">
        <f t="shared" si="192"/>
        <v/>
      </c>
      <c r="BY609" s="221">
        <f t="shared" si="193"/>
        <v>0</v>
      </c>
      <c r="BZ609" s="231">
        <f t="shared" si="194"/>
        <v>0</v>
      </c>
      <c r="CA609" s="246">
        <f t="shared" si="195"/>
        <v>0</v>
      </c>
      <c r="CB609" s="246">
        <f t="shared" si="187"/>
        <v>0</v>
      </c>
      <c r="CC609" s="246" t="str">
        <f t="shared" si="188"/>
        <v/>
      </c>
      <c r="CD609" s="246">
        <f t="shared" si="196"/>
        <v>5</v>
      </c>
      <c r="CE609" s="246">
        <f t="shared" si="189"/>
        <v>0</v>
      </c>
      <c r="CF609" s="276">
        <f t="shared" si="197"/>
        <v>0</v>
      </c>
      <c r="CG609" s="277">
        <f t="shared" si="197"/>
        <v>0</v>
      </c>
      <c r="CH609" s="277">
        <f t="shared" si="197"/>
        <v>0</v>
      </c>
      <c r="CI609" s="278">
        <f t="shared" si="197"/>
        <v>0</v>
      </c>
      <c r="CJ609" s="280">
        <f t="shared" si="190"/>
        <v>0</v>
      </c>
      <c r="CK609" s="232">
        <f t="shared" si="191"/>
        <v>0</v>
      </c>
      <c r="CL609" s="1"/>
    </row>
    <row r="610" spans="1:90" ht="18" customHeight="1">
      <c r="A610" s="1"/>
      <c r="B610" s="1"/>
      <c r="C610" s="216"/>
      <c r="D610" s="287" t="str">
        <f t="shared" si="184"/>
        <v/>
      </c>
      <c r="E610" s="449" t="str">
        <f t="shared" si="185"/>
        <v/>
      </c>
      <c r="F610" s="450"/>
      <c r="G610" s="451"/>
      <c r="H610" s="452"/>
      <c r="I610" s="453"/>
      <c r="J610" s="453"/>
      <c r="K610" s="453"/>
      <c r="L610" s="453"/>
      <c r="M610" s="454"/>
      <c r="N610" s="455"/>
      <c r="O610" s="456"/>
      <c r="P610" s="456"/>
      <c r="Q610" s="456"/>
      <c r="R610" s="456"/>
      <c r="S610" s="456"/>
      <c r="T610" s="456"/>
      <c r="U610" s="456"/>
      <c r="V610" s="456"/>
      <c r="W610" s="456"/>
      <c r="X610" s="456"/>
      <c r="Y610" s="456"/>
      <c r="Z610" s="456"/>
      <c r="AA610" s="456"/>
      <c r="AB610" s="456"/>
      <c r="AC610" s="456"/>
      <c r="AD610" s="456"/>
      <c r="AE610" s="457"/>
      <c r="AF610" s="455"/>
      <c r="AG610" s="456"/>
      <c r="AH610" s="456"/>
      <c r="AI610" s="456"/>
      <c r="AJ610" s="456"/>
      <c r="AK610" s="456"/>
      <c r="AL610" s="456"/>
      <c r="AM610" s="456"/>
      <c r="AN610" s="457"/>
      <c r="AO610" s="455"/>
      <c r="AP610" s="456"/>
      <c r="AQ610" s="456"/>
      <c r="AR610" s="456"/>
      <c r="AS610" s="456"/>
      <c r="AT610" s="456"/>
      <c r="AU610" s="456"/>
      <c r="AV610" s="456"/>
      <c r="AW610" s="456"/>
      <c r="AX610" s="456"/>
      <c r="AY610" s="456"/>
      <c r="AZ610" s="456"/>
      <c r="BA610" s="456"/>
      <c r="BB610" s="456"/>
      <c r="BC610" s="456"/>
      <c r="BD610" s="456"/>
      <c r="BE610" s="456"/>
      <c r="BF610" s="456"/>
      <c r="BG610" s="457"/>
      <c r="BH610" s="458"/>
      <c r="BI610" s="459"/>
      <c r="BJ610" s="459"/>
      <c r="BK610" s="459"/>
      <c r="BL610" s="459"/>
      <c r="BM610" s="460"/>
      <c r="BN610" s="216"/>
      <c r="BO610" s="216"/>
      <c r="BP610" s="1"/>
      <c r="BQ610" s="120">
        <f>IF($F$3="","",IF(N610=$F$3,COUNTIF(BQ$23:BQ609,"&gt;0")+1,0))</f>
        <v>0</v>
      </c>
      <c r="BR610" s="1"/>
      <c r="BS610" s="20" t="str">
        <f>IF($N610="","",IF(VLOOKUP(VLOOKUP($N610,IMPOSTAZIONI!$E$6:$I$13,5,FALSE),IMPOSTAZIONI!$B$25:$N$32,3,FALSE)=0,"",VLOOKUP(VLOOKUP($N610,IMPOSTAZIONI!$E$6:$I$13,5,FALSE),IMPOSTAZIONI!$B$25:$N$32,3,FALSE)))</f>
        <v/>
      </c>
      <c r="BT610" s="20" t="str">
        <f>IF($N610="","",IF(VLOOKUP(VLOOKUP($N610,IMPOSTAZIONI!$E$6:$I$13,5,FALSE),IMPOSTAZIONI!$B$25:$N$32,6,FALSE)=0,"",VLOOKUP(VLOOKUP($N610,IMPOSTAZIONI!$E$6:$I$13,5,FALSE),IMPOSTAZIONI!$B$25:$N$32,6,FALSE)))</f>
        <v/>
      </c>
      <c r="BU610" s="20" t="str">
        <f>IF($N610="","",IF(VLOOKUP(VLOOKUP($N610,IMPOSTAZIONI!$E$6:$I$13,5,FALSE),IMPOSTAZIONI!$B$25:$N$32,9,FALSE)=0,"",VLOOKUP(VLOOKUP($N610,IMPOSTAZIONI!$E$6:$I$13,5,FALSE),IMPOSTAZIONI!$B$25:$N$32,9,FALSE)))</f>
        <v/>
      </c>
      <c r="BV610" s="20" t="str">
        <f>IF($N610="","",IF(VLOOKUP(VLOOKUP($N610,IMPOSTAZIONI!$E$6:$I$13,5,FALSE),IMPOSTAZIONI!$B$25:$N$32,12,FALSE)=0,"",VLOOKUP(VLOOKUP($N610,IMPOSTAZIONI!$E$6:$I$13,5,FALSE),IMPOSTAZIONI!$B$25:$N$32,12,FALSE)))</f>
        <v/>
      </c>
      <c r="BW610" s="221" t="str">
        <f t="shared" si="186"/>
        <v/>
      </c>
      <c r="BX610" s="221" t="str">
        <f t="shared" si="192"/>
        <v/>
      </c>
      <c r="BY610" s="221">
        <f t="shared" si="193"/>
        <v>0</v>
      </c>
      <c r="BZ610" s="231">
        <f t="shared" si="194"/>
        <v>0</v>
      </c>
      <c r="CA610" s="246">
        <f t="shared" si="195"/>
        <v>0</v>
      </c>
      <c r="CB610" s="246">
        <f t="shared" si="187"/>
        <v>0</v>
      </c>
      <c r="CC610" s="246" t="str">
        <f t="shared" si="188"/>
        <v/>
      </c>
      <c r="CD610" s="246">
        <f t="shared" si="196"/>
        <v>5</v>
      </c>
      <c r="CE610" s="246">
        <f t="shared" si="189"/>
        <v>0</v>
      </c>
      <c r="CF610" s="276">
        <f t="shared" si="197"/>
        <v>0</v>
      </c>
      <c r="CG610" s="277">
        <f t="shared" si="197"/>
        <v>0</v>
      </c>
      <c r="CH610" s="277">
        <f t="shared" si="197"/>
        <v>0</v>
      </c>
      <c r="CI610" s="278">
        <f t="shared" si="197"/>
        <v>0</v>
      </c>
      <c r="CJ610" s="280">
        <f t="shared" si="190"/>
        <v>0</v>
      </c>
      <c r="CK610" s="232">
        <f t="shared" si="191"/>
        <v>0</v>
      </c>
      <c r="CL610" s="1"/>
    </row>
    <row r="611" spans="1:90" ht="18" customHeight="1">
      <c r="A611" s="1"/>
      <c r="B611" s="1"/>
      <c r="C611" s="216"/>
      <c r="D611" s="287" t="str">
        <f t="shared" si="184"/>
        <v/>
      </c>
      <c r="E611" s="449" t="str">
        <f t="shared" si="185"/>
        <v/>
      </c>
      <c r="F611" s="450"/>
      <c r="G611" s="451"/>
      <c r="H611" s="452"/>
      <c r="I611" s="453"/>
      <c r="J611" s="453"/>
      <c r="K611" s="453"/>
      <c r="L611" s="453"/>
      <c r="M611" s="454"/>
      <c r="N611" s="455"/>
      <c r="O611" s="456"/>
      <c r="P611" s="456"/>
      <c r="Q611" s="456"/>
      <c r="R611" s="456"/>
      <c r="S611" s="456"/>
      <c r="T611" s="456"/>
      <c r="U611" s="456"/>
      <c r="V611" s="456"/>
      <c r="W611" s="456"/>
      <c r="X611" s="456"/>
      <c r="Y611" s="456"/>
      <c r="Z611" s="456"/>
      <c r="AA611" s="456"/>
      <c r="AB611" s="456"/>
      <c r="AC611" s="456"/>
      <c r="AD611" s="456"/>
      <c r="AE611" s="457"/>
      <c r="AF611" s="455"/>
      <c r="AG611" s="456"/>
      <c r="AH611" s="456"/>
      <c r="AI611" s="456"/>
      <c r="AJ611" s="456"/>
      <c r="AK611" s="456"/>
      <c r="AL611" s="456"/>
      <c r="AM611" s="456"/>
      <c r="AN611" s="457"/>
      <c r="AO611" s="455"/>
      <c r="AP611" s="456"/>
      <c r="AQ611" s="456"/>
      <c r="AR611" s="456"/>
      <c r="AS611" s="456"/>
      <c r="AT611" s="456"/>
      <c r="AU611" s="456"/>
      <c r="AV611" s="456"/>
      <c r="AW611" s="456"/>
      <c r="AX611" s="456"/>
      <c r="AY611" s="456"/>
      <c r="AZ611" s="456"/>
      <c r="BA611" s="456"/>
      <c r="BB611" s="456"/>
      <c r="BC611" s="456"/>
      <c r="BD611" s="456"/>
      <c r="BE611" s="456"/>
      <c r="BF611" s="456"/>
      <c r="BG611" s="457"/>
      <c r="BH611" s="458"/>
      <c r="BI611" s="459"/>
      <c r="BJ611" s="459"/>
      <c r="BK611" s="459"/>
      <c r="BL611" s="459"/>
      <c r="BM611" s="460"/>
      <c r="BN611" s="216"/>
      <c r="BO611" s="216"/>
      <c r="BP611" s="1"/>
      <c r="BQ611" s="120">
        <f>IF($F$3="","",IF(N611=$F$3,COUNTIF(BQ$23:BQ610,"&gt;0")+1,0))</f>
        <v>0</v>
      </c>
      <c r="BR611" s="1"/>
      <c r="BS611" s="20" t="str">
        <f>IF($N611="","",IF(VLOOKUP(VLOOKUP($N611,IMPOSTAZIONI!$E$6:$I$13,5,FALSE),IMPOSTAZIONI!$B$25:$N$32,3,FALSE)=0,"",VLOOKUP(VLOOKUP($N611,IMPOSTAZIONI!$E$6:$I$13,5,FALSE),IMPOSTAZIONI!$B$25:$N$32,3,FALSE)))</f>
        <v/>
      </c>
      <c r="BT611" s="20" t="str">
        <f>IF($N611="","",IF(VLOOKUP(VLOOKUP($N611,IMPOSTAZIONI!$E$6:$I$13,5,FALSE),IMPOSTAZIONI!$B$25:$N$32,6,FALSE)=0,"",VLOOKUP(VLOOKUP($N611,IMPOSTAZIONI!$E$6:$I$13,5,FALSE),IMPOSTAZIONI!$B$25:$N$32,6,FALSE)))</f>
        <v/>
      </c>
      <c r="BU611" s="20" t="str">
        <f>IF($N611="","",IF(VLOOKUP(VLOOKUP($N611,IMPOSTAZIONI!$E$6:$I$13,5,FALSE),IMPOSTAZIONI!$B$25:$N$32,9,FALSE)=0,"",VLOOKUP(VLOOKUP($N611,IMPOSTAZIONI!$E$6:$I$13,5,FALSE),IMPOSTAZIONI!$B$25:$N$32,9,FALSE)))</f>
        <v/>
      </c>
      <c r="BV611" s="20" t="str">
        <f>IF($N611="","",IF(VLOOKUP(VLOOKUP($N611,IMPOSTAZIONI!$E$6:$I$13,5,FALSE),IMPOSTAZIONI!$B$25:$N$32,12,FALSE)=0,"",VLOOKUP(VLOOKUP($N611,IMPOSTAZIONI!$E$6:$I$13,5,FALSE),IMPOSTAZIONI!$B$25:$N$32,12,FALSE)))</f>
        <v/>
      </c>
      <c r="BW611" s="221" t="str">
        <f t="shared" si="186"/>
        <v/>
      </c>
      <c r="BX611" s="221" t="str">
        <f t="shared" si="192"/>
        <v/>
      </c>
      <c r="BY611" s="221">
        <f t="shared" si="193"/>
        <v>0</v>
      </c>
      <c r="BZ611" s="231">
        <f t="shared" si="194"/>
        <v>0</v>
      </c>
      <c r="CA611" s="246">
        <f t="shared" si="195"/>
        <v>0</v>
      </c>
      <c r="CB611" s="246">
        <f t="shared" si="187"/>
        <v>0</v>
      </c>
      <c r="CC611" s="246" t="str">
        <f t="shared" si="188"/>
        <v/>
      </c>
      <c r="CD611" s="246">
        <f t="shared" si="196"/>
        <v>5</v>
      </c>
      <c r="CE611" s="246">
        <f t="shared" si="189"/>
        <v>0</v>
      </c>
      <c r="CF611" s="276">
        <f t="shared" si="197"/>
        <v>0</v>
      </c>
      <c r="CG611" s="277">
        <f t="shared" si="197"/>
        <v>0</v>
      </c>
      <c r="CH611" s="277">
        <f t="shared" si="197"/>
        <v>0</v>
      </c>
      <c r="CI611" s="278">
        <f t="shared" si="197"/>
        <v>0</v>
      </c>
      <c r="CJ611" s="280">
        <f t="shared" si="190"/>
        <v>0</v>
      </c>
      <c r="CK611" s="232">
        <f t="shared" si="191"/>
        <v>0</v>
      </c>
      <c r="CL611" s="1"/>
    </row>
    <row r="612" spans="1:90" ht="18" customHeight="1">
      <c r="A612" s="1"/>
      <c r="B612" s="1"/>
      <c r="C612" s="216"/>
      <c r="D612" s="287" t="str">
        <f t="shared" si="184"/>
        <v/>
      </c>
      <c r="E612" s="449" t="str">
        <f t="shared" si="185"/>
        <v/>
      </c>
      <c r="F612" s="450"/>
      <c r="G612" s="451"/>
      <c r="H612" s="452"/>
      <c r="I612" s="453"/>
      <c r="J612" s="453"/>
      <c r="K612" s="453"/>
      <c r="L612" s="453"/>
      <c r="M612" s="454"/>
      <c r="N612" s="455"/>
      <c r="O612" s="456"/>
      <c r="P612" s="456"/>
      <c r="Q612" s="456"/>
      <c r="R612" s="456"/>
      <c r="S612" s="456"/>
      <c r="T612" s="456"/>
      <c r="U612" s="456"/>
      <c r="V612" s="456"/>
      <c r="W612" s="456"/>
      <c r="X612" s="456"/>
      <c r="Y612" s="456"/>
      <c r="Z612" s="456"/>
      <c r="AA612" s="456"/>
      <c r="AB612" s="456"/>
      <c r="AC612" s="456"/>
      <c r="AD612" s="456"/>
      <c r="AE612" s="457"/>
      <c r="AF612" s="455"/>
      <c r="AG612" s="456"/>
      <c r="AH612" s="456"/>
      <c r="AI612" s="456"/>
      <c r="AJ612" s="456"/>
      <c r="AK612" s="456"/>
      <c r="AL612" s="456"/>
      <c r="AM612" s="456"/>
      <c r="AN612" s="457"/>
      <c r="AO612" s="455"/>
      <c r="AP612" s="456"/>
      <c r="AQ612" s="456"/>
      <c r="AR612" s="456"/>
      <c r="AS612" s="456"/>
      <c r="AT612" s="456"/>
      <c r="AU612" s="456"/>
      <c r="AV612" s="456"/>
      <c r="AW612" s="456"/>
      <c r="AX612" s="456"/>
      <c r="AY612" s="456"/>
      <c r="AZ612" s="456"/>
      <c r="BA612" s="456"/>
      <c r="BB612" s="456"/>
      <c r="BC612" s="456"/>
      <c r="BD612" s="456"/>
      <c r="BE612" s="456"/>
      <c r="BF612" s="456"/>
      <c r="BG612" s="457"/>
      <c r="BH612" s="458"/>
      <c r="BI612" s="459"/>
      <c r="BJ612" s="459"/>
      <c r="BK612" s="459"/>
      <c r="BL612" s="459"/>
      <c r="BM612" s="460"/>
      <c r="BN612" s="216"/>
      <c r="BO612" s="216"/>
      <c r="BP612" s="1"/>
      <c r="BQ612" s="120">
        <f>IF($F$3="","",IF(N612=$F$3,COUNTIF(BQ$23:BQ611,"&gt;0")+1,0))</f>
        <v>0</v>
      </c>
      <c r="BR612" s="1"/>
      <c r="BS612" s="20" t="str">
        <f>IF($N612="","",IF(VLOOKUP(VLOOKUP($N612,IMPOSTAZIONI!$E$6:$I$13,5,FALSE),IMPOSTAZIONI!$B$25:$N$32,3,FALSE)=0,"",VLOOKUP(VLOOKUP($N612,IMPOSTAZIONI!$E$6:$I$13,5,FALSE),IMPOSTAZIONI!$B$25:$N$32,3,FALSE)))</f>
        <v/>
      </c>
      <c r="BT612" s="20" t="str">
        <f>IF($N612="","",IF(VLOOKUP(VLOOKUP($N612,IMPOSTAZIONI!$E$6:$I$13,5,FALSE),IMPOSTAZIONI!$B$25:$N$32,6,FALSE)=0,"",VLOOKUP(VLOOKUP($N612,IMPOSTAZIONI!$E$6:$I$13,5,FALSE),IMPOSTAZIONI!$B$25:$N$32,6,FALSE)))</f>
        <v/>
      </c>
      <c r="BU612" s="20" t="str">
        <f>IF($N612="","",IF(VLOOKUP(VLOOKUP($N612,IMPOSTAZIONI!$E$6:$I$13,5,FALSE),IMPOSTAZIONI!$B$25:$N$32,9,FALSE)=0,"",VLOOKUP(VLOOKUP($N612,IMPOSTAZIONI!$E$6:$I$13,5,FALSE),IMPOSTAZIONI!$B$25:$N$32,9,FALSE)))</f>
        <v/>
      </c>
      <c r="BV612" s="20" t="str">
        <f>IF($N612="","",IF(VLOOKUP(VLOOKUP($N612,IMPOSTAZIONI!$E$6:$I$13,5,FALSE),IMPOSTAZIONI!$B$25:$N$32,12,FALSE)=0,"",VLOOKUP(VLOOKUP($N612,IMPOSTAZIONI!$E$6:$I$13,5,FALSE),IMPOSTAZIONI!$B$25:$N$32,12,FALSE)))</f>
        <v/>
      </c>
      <c r="BW612" s="221" t="str">
        <f t="shared" si="186"/>
        <v/>
      </c>
      <c r="BX612" s="221" t="str">
        <f t="shared" si="192"/>
        <v/>
      </c>
      <c r="BY612" s="221">
        <f t="shared" si="193"/>
        <v>0</v>
      </c>
      <c r="BZ612" s="231">
        <f t="shared" si="194"/>
        <v>0</v>
      </c>
      <c r="CA612" s="246">
        <f t="shared" si="195"/>
        <v>0</v>
      </c>
      <c r="CB612" s="246">
        <f t="shared" si="187"/>
        <v>0</v>
      </c>
      <c r="CC612" s="246" t="str">
        <f t="shared" si="188"/>
        <v/>
      </c>
      <c r="CD612" s="246">
        <f t="shared" si="196"/>
        <v>5</v>
      </c>
      <c r="CE612" s="246">
        <f t="shared" si="189"/>
        <v>0</v>
      </c>
      <c r="CF612" s="276">
        <f t="shared" si="197"/>
        <v>0</v>
      </c>
      <c r="CG612" s="277">
        <f t="shared" si="197"/>
        <v>0</v>
      </c>
      <c r="CH612" s="277">
        <f t="shared" si="197"/>
        <v>0</v>
      </c>
      <c r="CI612" s="278">
        <f t="shared" si="197"/>
        <v>0</v>
      </c>
      <c r="CJ612" s="280">
        <f t="shared" si="190"/>
        <v>0</v>
      </c>
      <c r="CK612" s="232">
        <f t="shared" si="191"/>
        <v>0</v>
      </c>
      <c r="CL612" s="1"/>
    </row>
    <row r="613" spans="1:90" ht="18" customHeight="1">
      <c r="A613" s="1"/>
      <c r="B613" s="1"/>
      <c r="C613" s="216"/>
      <c r="D613" s="287" t="str">
        <f t="shared" si="184"/>
        <v/>
      </c>
      <c r="E613" s="449" t="str">
        <f t="shared" si="185"/>
        <v/>
      </c>
      <c r="F613" s="450"/>
      <c r="G613" s="451"/>
      <c r="H613" s="452"/>
      <c r="I613" s="453"/>
      <c r="J613" s="453"/>
      <c r="K613" s="453"/>
      <c r="L613" s="453"/>
      <c r="M613" s="454"/>
      <c r="N613" s="455"/>
      <c r="O613" s="456"/>
      <c r="P613" s="456"/>
      <c r="Q613" s="456"/>
      <c r="R613" s="456"/>
      <c r="S613" s="456"/>
      <c r="T613" s="456"/>
      <c r="U613" s="456"/>
      <c r="V613" s="456"/>
      <c r="W613" s="456"/>
      <c r="X613" s="456"/>
      <c r="Y613" s="456"/>
      <c r="Z613" s="456"/>
      <c r="AA613" s="456"/>
      <c r="AB613" s="456"/>
      <c r="AC613" s="456"/>
      <c r="AD613" s="456"/>
      <c r="AE613" s="457"/>
      <c r="AF613" s="455"/>
      <c r="AG613" s="456"/>
      <c r="AH613" s="456"/>
      <c r="AI613" s="456"/>
      <c r="AJ613" s="456"/>
      <c r="AK613" s="456"/>
      <c r="AL613" s="456"/>
      <c r="AM613" s="456"/>
      <c r="AN613" s="457"/>
      <c r="AO613" s="455"/>
      <c r="AP613" s="456"/>
      <c r="AQ613" s="456"/>
      <c r="AR613" s="456"/>
      <c r="AS613" s="456"/>
      <c r="AT613" s="456"/>
      <c r="AU613" s="456"/>
      <c r="AV613" s="456"/>
      <c r="AW613" s="456"/>
      <c r="AX613" s="456"/>
      <c r="AY613" s="456"/>
      <c r="AZ613" s="456"/>
      <c r="BA613" s="456"/>
      <c r="BB613" s="456"/>
      <c r="BC613" s="456"/>
      <c r="BD613" s="456"/>
      <c r="BE613" s="456"/>
      <c r="BF613" s="456"/>
      <c r="BG613" s="457"/>
      <c r="BH613" s="458"/>
      <c r="BI613" s="459"/>
      <c r="BJ613" s="459"/>
      <c r="BK613" s="459"/>
      <c r="BL613" s="459"/>
      <c r="BM613" s="460"/>
      <c r="BN613" s="216"/>
      <c r="BO613" s="216"/>
      <c r="BP613" s="1"/>
      <c r="BQ613" s="120">
        <f>IF($F$3="","",IF(N613=$F$3,COUNTIF(BQ$23:BQ612,"&gt;0")+1,0))</f>
        <v>0</v>
      </c>
      <c r="BR613" s="1"/>
      <c r="BS613" s="20" t="str">
        <f>IF($N613="","",IF(VLOOKUP(VLOOKUP($N613,IMPOSTAZIONI!$E$6:$I$13,5,FALSE),IMPOSTAZIONI!$B$25:$N$32,3,FALSE)=0,"",VLOOKUP(VLOOKUP($N613,IMPOSTAZIONI!$E$6:$I$13,5,FALSE),IMPOSTAZIONI!$B$25:$N$32,3,FALSE)))</f>
        <v/>
      </c>
      <c r="BT613" s="20" t="str">
        <f>IF($N613="","",IF(VLOOKUP(VLOOKUP($N613,IMPOSTAZIONI!$E$6:$I$13,5,FALSE),IMPOSTAZIONI!$B$25:$N$32,6,FALSE)=0,"",VLOOKUP(VLOOKUP($N613,IMPOSTAZIONI!$E$6:$I$13,5,FALSE),IMPOSTAZIONI!$B$25:$N$32,6,FALSE)))</f>
        <v/>
      </c>
      <c r="BU613" s="20" t="str">
        <f>IF($N613="","",IF(VLOOKUP(VLOOKUP($N613,IMPOSTAZIONI!$E$6:$I$13,5,FALSE),IMPOSTAZIONI!$B$25:$N$32,9,FALSE)=0,"",VLOOKUP(VLOOKUP($N613,IMPOSTAZIONI!$E$6:$I$13,5,FALSE),IMPOSTAZIONI!$B$25:$N$32,9,FALSE)))</f>
        <v/>
      </c>
      <c r="BV613" s="20" t="str">
        <f>IF($N613="","",IF(VLOOKUP(VLOOKUP($N613,IMPOSTAZIONI!$E$6:$I$13,5,FALSE),IMPOSTAZIONI!$B$25:$N$32,12,FALSE)=0,"",VLOOKUP(VLOOKUP($N613,IMPOSTAZIONI!$E$6:$I$13,5,FALSE),IMPOSTAZIONI!$B$25:$N$32,12,FALSE)))</f>
        <v/>
      </c>
      <c r="BW613" s="221" t="str">
        <f t="shared" si="186"/>
        <v/>
      </c>
      <c r="BX613" s="221" t="str">
        <f t="shared" si="192"/>
        <v/>
      </c>
      <c r="BY613" s="221">
        <f t="shared" si="193"/>
        <v>0</v>
      </c>
      <c r="BZ613" s="231">
        <f t="shared" si="194"/>
        <v>0</v>
      </c>
      <c r="CA613" s="246">
        <f t="shared" si="195"/>
        <v>0</v>
      </c>
      <c r="CB613" s="246">
        <f t="shared" si="187"/>
        <v>0</v>
      </c>
      <c r="CC613" s="246" t="str">
        <f t="shared" si="188"/>
        <v/>
      </c>
      <c r="CD613" s="246">
        <f t="shared" si="196"/>
        <v>5</v>
      </c>
      <c r="CE613" s="246">
        <f t="shared" si="189"/>
        <v>0</v>
      </c>
      <c r="CF613" s="276">
        <f t="shared" si="197"/>
        <v>0</v>
      </c>
      <c r="CG613" s="277">
        <f t="shared" si="197"/>
        <v>0</v>
      </c>
      <c r="CH613" s="277">
        <f t="shared" si="197"/>
        <v>0</v>
      </c>
      <c r="CI613" s="278">
        <f t="shared" si="197"/>
        <v>0</v>
      </c>
      <c r="CJ613" s="280">
        <f t="shared" si="190"/>
        <v>0</v>
      </c>
      <c r="CK613" s="232">
        <f t="shared" si="191"/>
        <v>0</v>
      </c>
      <c r="CL613" s="1"/>
    </row>
    <row r="614" spans="1:90" ht="18" customHeight="1">
      <c r="A614" s="1"/>
      <c r="B614" s="1"/>
      <c r="C614" s="216"/>
      <c r="D614" s="287" t="str">
        <f t="shared" si="184"/>
        <v/>
      </c>
      <c r="E614" s="449" t="str">
        <f t="shared" si="185"/>
        <v/>
      </c>
      <c r="F614" s="450"/>
      <c r="G614" s="451"/>
      <c r="H614" s="452"/>
      <c r="I614" s="453"/>
      <c r="J614" s="453"/>
      <c r="K614" s="453"/>
      <c r="L614" s="453"/>
      <c r="M614" s="454"/>
      <c r="N614" s="455"/>
      <c r="O614" s="456"/>
      <c r="P614" s="456"/>
      <c r="Q614" s="456"/>
      <c r="R614" s="456"/>
      <c r="S614" s="456"/>
      <c r="T614" s="456"/>
      <c r="U614" s="456"/>
      <c r="V614" s="456"/>
      <c r="W614" s="456"/>
      <c r="X614" s="456"/>
      <c r="Y614" s="456"/>
      <c r="Z614" s="456"/>
      <c r="AA614" s="456"/>
      <c r="AB614" s="456"/>
      <c r="AC614" s="456"/>
      <c r="AD614" s="456"/>
      <c r="AE614" s="457"/>
      <c r="AF614" s="455"/>
      <c r="AG614" s="456"/>
      <c r="AH614" s="456"/>
      <c r="AI614" s="456"/>
      <c r="AJ614" s="456"/>
      <c r="AK614" s="456"/>
      <c r="AL614" s="456"/>
      <c r="AM614" s="456"/>
      <c r="AN614" s="457"/>
      <c r="AO614" s="455"/>
      <c r="AP614" s="456"/>
      <c r="AQ614" s="456"/>
      <c r="AR614" s="456"/>
      <c r="AS614" s="456"/>
      <c r="AT614" s="456"/>
      <c r="AU614" s="456"/>
      <c r="AV614" s="456"/>
      <c r="AW614" s="456"/>
      <c r="AX614" s="456"/>
      <c r="AY614" s="456"/>
      <c r="AZ614" s="456"/>
      <c r="BA614" s="456"/>
      <c r="BB614" s="456"/>
      <c r="BC614" s="456"/>
      <c r="BD614" s="456"/>
      <c r="BE614" s="456"/>
      <c r="BF614" s="456"/>
      <c r="BG614" s="457"/>
      <c r="BH614" s="458"/>
      <c r="BI614" s="459"/>
      <c r="BJ614" s="459"/>
      <c r="BK614" s="459"/>
      <c r="BL614" s="459"/>
      <c r="BM614" s="460"/>
      <c r="BN614" s="216"/>
      <c r="BO614" s="216"/>
      <c r="BP614" s="1"/>
      <c r="BQ614" s="120">
        <f>IF($F$3="","",IF(N614=$F$3,COUNTIF(BQ$23:BQ613,"&gt;0")+1,0))</f>
        <v>0</v>
      </c>
      <c r="BR614" s="1"/>
      <c r="BS614" s="20" t="str">
        <f>IF($N614="","",IF(VLOOKUP(VLOOKUP($N614,IMPOSTAZIONI!$E$6:$I$13,5,FALSE),IMPOSTAZIONI!$B$25:$N$32,3,FALSE)=0,"",VLOOKUP(VLOOKUP($N614,IMPOSTAZIONI!$E$6:$I$13,5,FALSE),IMPOSTAZIONI!$B$25:$N$32,3,FALSE)))</f>
        <v/>
      </c>
      <c r="BT614" s="20" t="str">
        <f>IF($N614="","",IF(VLOOKUP(VLOOKUP($N614,IMPOSTAZIONI!$E$6:$I$13,5,FALSE),IMPOSTAZIONI!$B$25:$N$32,6,FALSE)=0,"",VLOOKUP(VLOOKUP($N614,IMPOSTAZIONI!$E$6:$I$13,5,FALSE),IMPOSTAZIONI!$B$25:$N$32,6,FALSE)))</f>
        <v/>
      </c>
      <c r="BU614" s="20" t="str">
        <f>IF($N614="","",IF(VLOOKUP(VLOOKUP($N614,IMPOSTAZIONI!$E$6:$I$13,5,FALSE),IMPOSTAZIONI!$B$25:$N$32,9,FALSE)=0,"",VLOOKUP(VLOOKUP($N614,IMPOSTAZIONI!$E$6:$I$13,5,FALSE),IMPOSTAZIONI!$B$25:$N$32,9,FALSE)))</f>
        <v/>
      </c>
      <c r="BV614" s="20" t="str">
        <f>IF($N614="","",IF(VLOOKUP(VLOOKUP($N614,IMPOSTAZIONI!$E$6:$I$13,5,FALSE),IMPOSTAZIONI!$B$25:$N$32,12,FALSE)=0,"",VLOOKUP(VLOOKUP($N614,IMPOSTAZIONI!$E$6:$I$13,5,FALSE),IMPOSTAZIONI!$B$25:$N$32,12,FALSE)))</f>
        <v/>
      </c>
      <c r="BW614" s="221" t="str">
        <f t="shared" si="186"/>
        <v/>
      </c>
      <c r="BX614" s="221" t="str">
        <f t="shared" si="192"/>
        <v/>
      </c>
      <c r="BY614" s="221">
        <f t="shared" si="193"/>
        <v>0</v>
      </c>
      <c r="BZ614" s="231">
        <f t="shared" si="194"/>
        <v>0</v>
      </c>
      <c r="CA614" s="246">
        <f t="shared" si="195"/>
        <v>0</v>
      </c>
      <c r="CB614" s="246">
        <f t="shared" si="187"/>
        <v>0</v>
      </c>
      <c r="CC614" s="246" t="str">
        <f t="shared" si="188"/>
        <v/>
      </c>
      <c r="CD614" s="246">
        <f t="shared" si="196"/>
        <v>5</v>
      </c>
      <c r="CE614" s="246">
        <f t="shared" si="189"/>
        <v>0</v>
      </c>
      <c r="CF614" s="276">
        <f t="shared" si="197"/>
        <v>0</v>
      </c>
      <c r="CG614" s="277">
        <f t="shared" si="197"/>
        <v>0</v>
      </c>
      <c r="CH614" s="277">
        <f t="shared" si="197"/>
        <v>0</v>
      </c>
      <c r="CI614" s="278">
        <f t="shared" si="197"/>
        <v>0</v>
      </c>
      <c r="CJ614" s="280">
        <f t="shared" si="190"/>
        <v>0</v>
      </c>
      <c r="CK614" s="232">
        <f t="shared" si="191"/>
        <v>0</v>
      </c>
      <c r="CL614" s="1"/>
    </row>
    <row r="615" spans="1:90" ht="18" customHeight="1">
      <c r="A615" s="1"/>
      <c r="B615" s="1"/>
      <c r="C615" s="216"/>
      <c r="D615" s="287" t="str">
        <f t="shared" si="184"/>
        <v/>
      </c>
      <c r="E615" s="449" t="str">
        <f t="shared" si="185"/>
        <v/>
      </c>
      <c r="F615" s="450"/>
      <c r="G615" s="451"/>
      <c r="H615" s="452"/>
      <c r="I615" s="453"/>
      <c r="J615" s="453"/>
      <c r="K615" s="453"/>
      <c r="L615" s="453"/>
      <c r="M615" s="454"/>
      <c r="N615" s="455"/>
      <c r="O615" s="456"/>
      <c r="P615" s="456"/>
      <c r="Q615" s="456"/>
      <c r="R615" s="456"/>
      <c r="S615" s="456"/>
      <c r="T615" s="456"/>
      <c r="U615" s="456"/>
      <c r="V615" s="456"/>
      <c r="W615" s="456"/>
      <c r="X615" s="456"/>
      <c r="Y615" s="456"/>
      <c r="Z615" s="456"/>
      <c r="AA615" s="456"/>
      <c r="AB615" s="456"/>
      <c r="AC615" s="456"/>
      <c r="AD615" s="456"/>
      <c r="AE615" s="457"/>
      <c r="AF615" s="455"/>
      <c r="AG615" s="456"/>
      <c r="AH615" s="456"/>
      <c r="AI615" s="456"/>
      <c r="AJ615" s="456"/>
      <c r="AK615" s="456"/>
      <c r="AL615" s="456"/>
      <c r="AM615" s="456"/>
      <c r="AN615" s="457"/>
      <c r="AO615" s="455"/>
      <c r="AP615" s="456"/>
      <c r="AQ615" s="456"/>
      <c r="AR615" s="456"/>
      <c r="AS615" s="456"/>
      <c r="AT615" s="456"/>
      <c r="AU615" s="456"/>
      <c r="AV615" s="456"/>
      <c r="AW615" s="456"/>
      <c r="AX615" s="456"/>
      <c r="AY615" s="456"/>
      <c r="AZ615" s="456"/>
      <c r="BA615" s="456"/>
      <c r="BB615" s="456"/>
      <c r="BC615" s="456"/>
      <c r="BD615" s="456"/>
      <c r="BE615" s="456"/>
      <c r="BF615" s="456"/>
      <c r="BG615" s="457"/>
      <c r="BH615" s="458"/>
      <c r="BI615" s="459"/>
      <c r="BJ615" s="459"/>
      <c r="BK615" s="459"/>
      <c r="BL615" s="459"/>
      <c r="BM615" s="460"/>
      <c r="BN615" s="216"/>
      <c r="BO615" s="216"/>
      <c r="BP615" s="1"/>
      <c r="BQ615" s="120">
        <f>IF($F$3="","",IF(N615=$F$3,COUNTIF(BQ$23:BQ614,"&gt;0")+1,0))</f>
        <v>0</v>
      </c>
      <c r="BR615" s="1"/>
      <c r="BS615" s="20" t="str">
        <f>IF($N615="","",IF(VLOOKUP(VLOOKUP($N615,IMPOSTAZIONI!$E$6:$I$13,5,FALSE),IMPOSTAZIONI!$B$25:$N$32,3,FALSE)=0,"",VLOOKUP(VLOOKUP($N615,IMPOSTAZIONI!$E$6:$I$13,5,FALSE),IMPOSTAZIONI!$B$25:$N$32,3,FALSE)))</f>
        <v/>
      </c>
      <c r="BT615" s="20" t="str">
        <f>IF($N615="","",IF(VLOOKUP(VLOOKUP($N615,IMPOSTAZIONI!$E$6:$I$13,5,FALSE),IMPOSTAZIONI!$B$25:$N$32,6,FALSE)=0,"",VLOOKUP(VLOOKUP($N615,IMPOSTAZIONI!$E$6:$I$13,5,FALSE),IMPOSTAZIONI!$B$25:$N$32,6,FALSE)))</f>
        <v/>
      </c>
      <c r="BU615" s="20" t="str">
        <f>IF($N615="","",IF(VLOOKUP(VLOOKUP($N615,IMPOSTAZIONI!$E$6:$I$13,5,FALSE),IMPOSTAZIONI!$B$25:$N$32,9,FALSE)=0,"",VLOOKUP(VLOOKUP($N615,IMPOSTAZIONI!$E$6:$I$13,5,FALSE),IMPOSTAZIONI!$B$25:$N$32,9,FALSE)))</f>
        <v/>
      </c>
      <c r="BV615" s="20" t="str">
        <f>IF($N615="","",IF(VLOOKUP(VLOOKUP($N615,IMPOSTAZIONI!$E$6:$I$13,5,FALSE),IMPOSTAZIONI!$B$25:$N$32,12,FALSE)=0,"",VLOOKUP(VLOOKUP($N615,IMPOSTAZIONI!$E$6:$I$13,5,FALSE),IMPOSTAZIONI!$B$25:$N$32,12,FALSE)))</f>
        <v/>
      </c>
      <c r="BW615" s="221" t="str">
        <f t="shared" si="186"/>
        <v/>
      </c>
      <c r="BX615" s="221" t="str">
        <f t="shared" si="192"/>
        <v/>
      </c>
      <c r="BY615" s="221">
        <f t="shared" si="193"/>
        <v>0</v>
      </c>
      <c r="BZ615" s="231">
        <f t="shared" si="194"/>
        <v>0</v>
      </c>
      <c r="CA615" s="246">
        <f t="shared" si="195"/>
        <v>0</v>
      </c>
      <c r="CB615" s="246">
        <f t="shared" si="187"/>
        <v>0</v>
      </c>
      <c r="CC615" s="246" t="str">
        <f t="shared" si="188"/>
        <v/>
      </c>
      <c r="CD615" s="246">
        <f t="shared" si="196"/>
        <v>5</v>
      </c>
      <c r="CE615" s="246">
        <f t="shared" si="189"/>
        <v>0</v>
      </c>
      <c r="CF615" s="276">
        <f t="shared" si="197"/>
        <v>0</v>
      </c>
      <c r="CG615" s="277">
        <f t="shared" si="197"/>
        <v>0</v>
      </c>
      <c r="CH615" s="277">
        <f t="shared" si="197"/>
        <v>0</v>
      </c>
      <c r="CI615" s="278">
        <f t="shared" si="197"/>
        <v>0</v>
      </c>
      <c r="CJ615" s="280">
        <f t="shared" si="190"/>
        <v>0</v>
      </c>
      <c r="CK615" s="232">
        <f t="shared" si="191"/>
        <v>0</v>
      </c>
      <c r="CL615" s="1"/>
    </row>
    <row r="616" spans="1:90" ht="18" customHeight="1">
      <c r="A616" s="1"/>
      <c r="B616" s="1"/>
      <c r="C616" s="216"/>
      <c r="D616" s="287" t="str">
        <f t="shared" si="184"/>
        <v/>
      </c>
      <c r="E616" s="449" t="str">
        <f t="shared" si="185"/>
        <v/>
      </c>
      <c r="F616" s="450"/>
      <c r="G616" s="451"/>
      <c r="H616" s="452"/>
      <c r="I616" s="453"/>
      <c r="J616" s="453"/>
      <c r="K616" s="453"/>
      <c r="L616" s="453"/>
      <c r="M616" s="454"/>
      <c r="N616" s="455"/>
      <c r="O616" s="456"/>
      <c r="P616" s="456"/>
      <c r="Q616" s="456"/>
      <c r="R616" s="456"/>
      <c r="S616" s="456"/>
      <c r="T616" s="456"/>
      <c r="U616" s="456"/>
      <c r="V616" s="456"/>
      <c r="W616" s="456"/>
      <c r="X616" s="456"/>
      <c r="Y616" s="456"/>
      <c r="Z616" s="456"/>
      <c r="AA616" s="456"/>
      <c r="AB616" s="456"/>
      <c r="AC616" s="456"/>
      <c r="AD616" s="456"/>
      <c r="AE616" s="457"/>
      <c r="AF616" s="455"/>
      <c r="AG616" s="456"/>
      <c r="AH616" s="456"/>
      <c r="AI616" s="456"/>
      <c r="AJ616" s="456"/>
      <c r="AK616" s="456"/>
      <c r="AL616" s="456"/>
      <c r="AM616" s="456"/>
      <c r="AN616" s="457"/>
      <c r="AO616" s="455"/>
      <c r="AP616" s="456"/>
      <c r="AQ616" s="456"/>
      <c r="AR616" s="456"/>
      <c r="AS616" s="456"/>
      <c r="AT616" s="456"/>
      <c r="AU616" s="456"/>
      <c r="AV616" s="456"/>
      <c r="AW616" s="456"/>
      <c r="AX616" s="456"/>
      <c r="AY616" s="456"/>
      <c r="AZ616" s="456"/>
      <c r="BA616" s="456"/>
      <c r="BB616" s="456"/>
      <c r="BC616" s="456"/>
      <c r="BD616" s="456"/>
      <c r="BE616" s="456"/>
      <c r="BF616" s="456"/>
      <c r="BG616" s="457"/>
      <c r="BH616" s="458"/>
      <c r="BI616" s="459"/>
      <c r="BJ616" s="459"/>
      <c r="BK616" s="459"/>
      <c r="BL616" s="459"/>
      <c r="BM616" s="460"/>
      <c r="BN616" s="216"/>
      <c r="BO616" s="216"/>
      <c r="BP616" s="1"/>
      <c r="BQ616" s="120">
        <f>IF($F$3="","",IF(N616=$F$3,COUNTIF(BQ$23:BQ615,"&gt;0")+1,0))</f>
        <v>0</v>
      </c>
      <c r="BR616" s="1"/>
      <c r="BS616" s="20" t="str">
        <f>IF($N616="","",IF(VLOOKUP(VLOOKUP($N616,IMPOSTAZIONI!$E$6:$I$13,5,FALSE),IMPOSTAZIONI!$B$25:$N$32,3,FALSE)=0,"",VLOOKUP(VLOOKUP($N616,IMPOSTAZIONI!$E$6:$I$13,5,FALSE),IMPOSTAZIONI!$B$25:$N$32,3,FALSE)))</f>
        <v/>
      </c>
      <c r="BT616" s="20" t="str">
        <f>IF($N616="","",IF(VLOOKUP(VLOOKUP($N616,IMPOSTAZIONI!$E$6:$I$13,5,FALSE),IMPOSTAZIONI!$B$25:$N$32,6,FALSE)=0,"",VLOOKUP(VLOOKUP($N616,IMPOSTAZIONI!$E$6:$I$13,5,FALSE),IMPOSTAZIONI!$B$25:$N$32,6,FALSE)))</f>
        <v/>
      </c>
      <c r="BU616" s="20" t="str">
        <f>IF($N616="","",IF(VLOOKUP(VLOOKUP($N616,IMPOSTAZIONI!$E$6:$I$13,5,FALSE),IMPOSTAZIONI!$B$25:$N$32,9,FALSE)=0,"",VLOOKUP(VLOOKUP($N616,IMPOSTAZIONI!$E$6:$I$13,5,FALSE),IMPOSTAZIONI!$B$25:$N$32,9,FALSE)))</f>
        <v/>
      </c>
      <c r="BV616" s="20" t="str">
        <f>IF($N616="","",IF(VLOOKUP(VLOOKUP($N616,IMPOSTAZIONI!$E$6:$I$13,5,FALSE),IMPOSTAZIONI!$B$25:$N$32,12,FALSE)=0,"",VLOOKUP(VLOOKUP($N616,IMPOSTAZIONI!$E$6:$I$13,5,FALSE),IMPOSTAZIONI!$B$25:$N$32,12,FALSE)))</f>
        <v/>
      </c>
      <c r="BW616" s="221" t="str">
        <f t="shared" si="186"/>
        <v/>
      </c>
      <c r="BX616" s="221" t="str">
        <f t="shared" si="192"/>
        <v/>
      </c>
      <c r="BY616" s="221">
        <f t="shared" si="193"/>
        <v>0</v>
      </c>
      <c r="BZ616" s="231">
        <f t="shared" si="194"/>
        <v>0</v>
      </c>
      <c r="CA616" s="246">
        <f t="shared" si="195"/>
        <v>0</v>
      </c>
      <c r="CB616" s="246">
        <f t="shared" si="187"/>
        <v>0</v>
      </c>
      <c r="CC616" s="246" t="str">
        <f t="shared" si="188"/>
        <v/>
      </c>
      <c r="CD616" s="246">
        <f t="shared" si="196"/>
        <v>5</v>
      </c>
      <c r="CE616" s="246">
        <f t="shared" si="189"/>
        <v>0</v>
      </c>
      <c r="CF616" s="276">
        <f t="shared" si="197"/>
        <v>0</v>
      </c>
      <c r="CG616" s="277">
        <f t="shared" si="197"/>
        <v>0</v>
      </c>
      <c r="CH616" s="277">
        <f t="shared" si="197"/>
        <v>0</v>
      </c>
      <c r="CI616" s="278">
        <f t="shared" si="197"/>
        <v>0</v>
      </c>
      <c r="CJ616" s="280">
        <f t="shared" si="190"/>
        <v>0</v>
      </c>
      <c r="CK616" s="232">
        <f t="shared" si="191"/>
        <v>0</v>
      </c>
      <c r="CL616" s="1"/>
    </row>
    <row r="617" spans="1:90" ht="18" customHeight="1">
      <c r="A617" s="1"/>
      <c r="B617" s="1"/>
      <c r="C617" s="216"/>
      <c r="D617" s="287" t="str">
        <f t="shared" si="184"/>
        <v/>
      </c>
      <c r="E617" s="449" t="str">
        <f t="shared" si="185"/>
        <v/>
      </c>
      <c r="F617" s="450"/>
      <c r="G617" s="451"/>
      <c r="H617" s="452"/>
      <c r="I617" s="453"/>
      <c r="J617" s="453"/>
      <c r="K617" s="453"/>
      <c r="L617" s="453"/>
      <c r="M617" s="454"/>
      <c r="N617" s="455"/>
      <c r="O617" s="456"/>
      <c r="P617" s="456"/>
      <c r="Q617" s="456"/>
      <c r="R617" s="456"/>
      <c r="S617" s="456"/>
      <c r="T617" s="456"/>
      <c r="U617" s="456"/>
      <c r="V617" s="456"/>
      <c r="W617" s="456"/>
      <c r="X617" s="456"/>
      <c r="Y617" s="456"/>
      <c r="Z617" s="456"/>
      <c r="AA617" s="456"/>
      <c r="AB617" s="456"/>
      <c r="AC617" s="456"/>
      <c r="AD617" s="456"/>
      <c r="AE617" s="457"/>
      <c r="AF617" s="455"/>
      <c r="AG617" s="456"/>
      <c r="AH617" s="456"/>
      <c r="AI617" s="456"/>
      <c r="AJ617" s="456"/>
      <c r="AK617" s="456"/>
      <c r="AL617" s="456"/>
      <c r="AM617" s="456"/>
      <c r="AN617" s="457"/>
      <c r="AO617" s="455"/>
      <c r="AP617" s="456"/>
      <c r="AQ617" s="456"/>
      <c r="AR617" s="456"/>
      <c r="AS617" s="456"/>
      <c r="AT617" s="456"/>
      <c r="AU617" s="456"/>
      <c r="AV617" s="456"/>
      <c r="AW617" s="456"/>
      <c r="AX617" s="456"/>
      <c r="AY617" s="456"/>
      <c r="AZ617" s="456"/>
      <c r="BA617" s="456"/>
      <c r="BB617" s="456"/>
      <c r="BC617" s="456"/>
      <c r="BD617" s="456"/>
      <c r="BE617" s="456"/>
      <c r="BF617" s="456"/>
      <c r="BG617" s="457"/>
      <c r="BH617" s="458"/>
      <c r="BI617" s="459"/>
      <c r="BJ617" s="459"/>
      <c r="BK617" s="459"/>
      <c r="BL617" s="459"/>
      <c r="BM617" s="460"/>
      <c r="BN617" s="216"/>
      <c r="BO617" s="216"/>
      <c r="BP617" s="1"/>
      <c r="BQ617" s="120">
        <f>IF($F$3="","",IF(N617=$F$3,COUNTIF(BQ$23:BQ616,"&gt;0")+1,0))</f>
        <v>0</v>
      </c>
      <c r="BR617" s="1"/>
      <c r="BS617" s="20" t="str">
        <f>IF($N617="","",IF(VLOOKUP(VLOOKUP($N617,IMPOSTAZIONI!$E$6:$I$13,5,FALSE),IMPOSTAZIONI!$B$25:$N$32,3,FALSE)=0,"",VLOOKUP(VLOOKUP($N617,IMPOSTAZIONI!$E$6:$I$13,5,FALSE),IMPOSTAZIONI!$B$25:$N$32,3,FALSE)))</f>
        <v/>
      </c>
      <c r="BT617" s="20" t="str">
        <f>IF($N617="","",IF(VLOOKUP(VLOOKUP($N617,IMPOSTAZIONI!$E$6:$I$13,5,FALSE),IMPOSTAZIONI!$B$25:$N$32,6,FALSE)=0,"",VLOOKUP(VLOOKUP($N617,IMPOSTAZIONI!$E$6:$I$13,5,FALSE),IMPOSTAZIONI!$B$25:$N$32,6,FALSE)))</f>
        <v/>
      </c>
      <c r="BU617" s="20" t="str">
        <f>IF($N617="","",IF(VLOOKUP(VLOOKUP($N617,IMPOSTAZIONI!$E$6:$I$13,5,FALSE),IMPOSTAZIONI!$B$25:$N$32,9,FALSE)=0,"",VLOOKUP(VLOOKUP($N617,IMPOSTAZIONI!$E$6:$I$13,5,FALSE),IMPOSTAZIONI!$B$25:$N$32,9,FALSE)))</f>
        <v/>
      </c>
      <c r="BV617" s="20" t="str">
        <f>IF($N617="","",IF(VLOOKUP(VLOOKUP($N617,IMPOSTAZIONI!$E$6:$I$13,5,FALSE),IMPOSTAZIONI!$B$25:$N$32,12,FALSE)=0,"",VLOOKUP(VLOOKUP($N617,IMPOSTAZIONI!$E$6:$I$13,5,FALSE),IMPOSTAZIONI!$B$25:$N$32,12,FALSE)))</f>
        <v/>
      </c>
      <c r="BW617" s="221" t="str">
        <f t="shared" si="186"/>
        <v/>
      </c>
      <c r="BX617" s="221" t="str">
        <f t="shared" si="192"/>
        <v/>
      </c>
      <c r="BY617" s="221">
        <f t="shared" si="193"/>
        <v>0</v>
      </c>
      <c r="BZ617" s="231">
        <f t="shared" si="194"/>
        <v>0</v>
      </c>
      <c r="CA617" s="246">
        <f t="shared" si="195"/>
        <v>0</v>
      </c>
      <c r="CB617" s="246">
        <f t="shared" si="187"/>
        <v>0</v>
      </c>
      <c r="CC617" s="246" t="str">
        <f t="shared" si="188"/>
        <v/>
      </c>
      <c r="CD617" s="246">
        <f t="shared" si="196"/>
        <v>5</v>
      </c>
      <c r="CE617" s="246">
        <f t="shared" si="189"/>
        <v>0</v>
      </c>
      <c r="CF617" s="276">
        <f t="shared" si="197"/>
        <v>0</v>
      </c>
      <c r="CG617" s="277">
        <f t="shared" si="197"/>
        <v>0</v>
      </c>
      <c r="CH617" s="277">
        <f t="shared" si="197"/>
        <v>0</v>
      </c>
      <c r="CI617" s="278">
        <f t="shared" si="197"/>
        <v>0</v>
      </c>
      <c r="CJ617" s="280">
        <f t="shared" si="190"/>
        <v>0</v>
      </c>
      <c r="CK617" s="232">
        <f t="shared" si="191"/>
        <v>0</v>
      </c>
      <c r="CL617" s="1"/>
    </row>
    <row r="618" spans="1:90" ht="18" customHeight="1">
      <c r="A618" s="1"/>
      <c r="B618" s="1"/>
      <c r="C618" s="216"/>
      <c r="D618" s="287" t="str">
        <f t="shared" si="184"/>
        <v/>
      </c>
      <c r="E618" s="449" t="str">
        <f t="shared" si="185"/>
        <v/>
      </c>
      <c r="F618" s="450"/>
      <c r="G618" s="451"/>
      <c r="H618" s="452"/>
      <c r="I618" s="453"/>
      <c r="J618" s="453"/>
      <c r="K618" s="453"/>
      <c r="L618" s="453"/>
      <c r="M618" s="454"/>
      <c r="N618" s="455"/>
      <c r="O618" s="456"/>
      <c r="P618" s="456"/>
      <c r="Q618" s="456"/>
      <c r="R618" s="456"/>
      <c r="S618" s="456"/>
      <c r="T618" s="456"/>
      <c r="U618" s="456"/>
      <c r="V618" s="456"/>
      <c r="W618" s="456"/>
      <c r="X618" s="456"/>
      <c r="Y618" s="456"/>
      <c r="Z618" s="456"/>
      <c r="AA618" s="456"/>
      <c r="AB618" s="456"/>
      <c r="AC618" s="456"/>
      <c r="AD618" s="456"/>
      <c r="AE618" s="457"/>
      <c r="AF618" s="455"/>
      <c r="AG618" s="456"/>
      <c r="AH618" s="456"/>
      <c r="AI618" s="456"/>
      <c r="AJ618" s="456"/>
      <c r="AK618" s="456"/>
      <c r="AL618" s="456"/>
      <c r="AM618" s="456"/>
      <c r="AN618" s="457"/>
      <c r="AO618" s="455"/>
      <c r="AP618" s="456"/>
      <c r="AQ618" s="456"/>
      <c r="AR618" s="456"/>
      <c r="AS618" s="456"/>
      <c r="AT618" s="456"/>
      <c r="AU618" s="456"/>
      <c r="AV618" s="456"/>
      <c r="AW618" s="456"/>
      <c r="AX618" s="456"/>
      <c r="AY618" s="456"/>
      <c r="AZ618" s="456"/>
      <c r="BA618" s="456"/>
      <c r="BB618" s="456"/>
      <c r="BC618" s="456"/>
      <c r="BD618" s="456"/>
      <c r="BE618" s="456"/>
      <c r="BF618" s="456"/>
      <c r="BG618" s="457"/>
      <c r="BH618" s="458"/>
      <c r="BI618" s="459"/>
      <c r="BJ618" s="459"/>
      <c r="BK618" s="459"/>
      <c r="BL618" s="459"/>
      <c r="BM618" s="460"/>
      <c r="BN618" s="216"/>
      <c r="BO618" s="216"/>
      <c r="BP618" s="1"/>
      <c r="BQ618" s="120">
        <f>IF($F$3="","",IF(N618=$F$3,COUNTIF(BQ$23:BQ617,"&gt;0")+1,0))</f>
        <v>0</v>
      </c>
      <c r="BR618" s="1"/>
      <c r="BS618" s="20" t="str">
        <f>IF($N618="","",IF(VLOOKUP(VLOOKUP($N618,IMPOSTAZIONI!$E$6:$I$13,5,FALSE),IMPOSTAZIONI!$B$25:$N$32,3,FALSE)=0,"",VLOOKUP(VLOOKUP($N618,IMPOSTAZIONI!$E$6:$I$13,5,FALSE),IMPOSTAZIONI!$B$25:$N$32,3,FALSE)))</f>
        <v/>
      </c>
      <c r="BT618" s="20" t="str">
        <f>IF($N618="","",IF(VLOOKUP(VLOOKUP($N618,IMPOSTAZIONI!$E$6:$I$13,5,FALSE),IMPOSTAZIONI!$B$25:$N$32,6,FALSE)=0,"",VLOOKUP(VLOOKUP($N618,IMPOSTAZIONI!$E$6:$I$13,5,FALSE),IMPOSTAZIONI!$B$25:$N$32,6,FALSE)))</f>
        <v/>
      </c>
      <c r="BU618" s="20" t="str">
        <f>IF($N618="","",IF(VLOOKUP(VLOOKUP($N618,IMPOSTAZIONI!$E$6:$I$13,5,FALSE),IMPOSTAZIONI!$B$25:$N$32,9,FALSE)=0,"",VLOOKUP(VLOOKUP($N618,IMPOSTAZIONI!$E$6:$I$13,5,FALSE),IMPOSTAZIONI!$B$25:$N$32,9,FALSE)))</f>
        <v/>
      </c>
      <c r="BV618" s="20" t="str">
        <f>IF($N618="","",IF(VLOOKUP(VLOOKUP($N618,IMPOSTAZIONI!$E$6:$I$13,5,FALSE),IMPOSTAZIONI!$B$25:$N$32,12,FALSE)=0,"",VLOOKUP(VLOOKUP($N618,IMPOSTAZIONI!$E$6:$I$13,5,FALSE),IMPOSTAZIONI!$B$25:$N$32,12,FALSE)))</f>
        <v/>
      </c>
      <c r="BW618" s="221" t="str">
        <f t="shared" si="186"/>
        <v/>
      </c>
      <c r="BX618" s="221" t="str">
        <f t="shared" si="192"/>
        <v/>
      </c>
      <c r="BY618" s="221">
        <f t="shared" si="193"/>
        <v>0</v>
      </c>
      <c r="BZ618" s="231">
        <f t="shared" si="194"/>
        <v>0</v>
      </c>
      <c r="CA618" s="246">
        <f t="shared" si="195"/>
        <v>0</v>
      </c>
      <c r="CB618" s="246">
        <f t="shared" si="187"/>
        <v>0</v>
      </c>
      <c r="CC618" s="246" t="str">
        <f t="shared" si="188"/>
        <v/>
      </c>
      <c r="CD618" s="246">
        <f t="shared" si="196"/>
        <v>5</v>
      </c>
      <c r="CE618" s="246">
        <f t="shared" si="189"/>
        <v>0</v>
      </c>
      <c r="CF618" s="276">
        <f t="shared" si="197"/>
        <v>0</v>
      </c>
      <c r="CG618" s="277">
        <f t="shared" si="197"/>
        <v>0</v>
      </c>
      <c r="CH618" s="277">
        <f t="shared" si="197"/>
        <v>0</v>
      </c>
      <c r="CI618" s="278">
        <f t="shared" si="197"/>
        <v>0</v>
      </c>
      <c r="CJ618" s="280">
        <f t="shared" si="190"/>
        <v>0</v>
      </c>
      <c r="CK618" s="232">
        <f t="shared" si="191"/>
        <v>0</v>
      </c>
      <c r="CL618" s="1"/>
    </row>
    <row r="619" spans="1:90" ht="18" customHeight="1">
      <c r="A619" s="1"/>
      <c r="B619" s="1"/>
      <c r="C619" s="216"/>
      <c r="D619" s="287" t="str">
        <f t="shared" si="184"/>
        <v/>
      </c>
      <c r="E619" s="449" t="str">
        <f t="shared" si="185"/>
        <v/>
      </c>
      <c r="F619" s="450"/>
      <c r="G619" s="451"/>
      <c r="H619" s="452"/>
      <c r="I619" s="453"/>
      <c r="J619" s="453"/>
      <c r="K619" s="453"/>
      <c r="L619" s="453"/>
      <c r="M619" s="454"/>
      <c r="N619" s="455"/>
      <c r="O619" s="456"/>
      <c r="P619" s="456"/>
      <c r="Q619" s="456"/>
      <c r="R619" s="456"/>
      <c r="S619" s="456"/>
      <c r="T619" s="456"/>
      <c r="U619" s="456"/>
      <c r="V619" s="456"/>
      <c r="W619" s="456"/>
      <c r="X619" s="456"/>
      <c r="Y619" s="456"/>
      <c r="Z619" s="456"/>
      <c r="AA619" s="456"/>
      <c r="AB619" s="456"/>
      <c r="AC619" s="456"/>
      <c r="AD619" s="456"/>
      <c r="AE619" s="457"/>
      <c r="AF619" s="455"/>
      <c r="AG619" s="456"/>
      <c r="AH619" s="456"/>
      <c r="AI619" s="456"/>
      <c r="AJ619" s="456"/>
      <c r="AK619" s="456"/>
      <c r="AL619" s="456"/>
      <c r="AM619" s="456"/>
      <c r="AN619" s="457"/>
      <c r="AO619" s="455"/>
      <c r="AP619" s="456"/>
      <c r="AQ619" s="456"/>
      <c r="AR619" s="456"/>
      <c r="AS619" s="456"/>
      <c r="AT619" s="456"/>
      <c r="AU619" s="456"/>
      <c r="AV619" s="456"/>
      <c r="AW619" s="456"/>
      <c r="AX619" s="456"/>
      <c r="AY619" s="456"/>
      <c r="AZ619" s="456"/>
      <c r="BA619" s="456"/>
      <c r="BB619" s="456"/>
      <c r="BC619" s="456"/>
      <c r="BD619" s="456"/>
      <c r="BE619" s="456"/>
      <c r="BF619" s="456"/>
      <c r="BG619" s="457"/>
      <c r="BH619" s="458"/>
      <c r="BI619" s="459"/>
      <c r="BJ619" s="459"/>
      <c r="BK619" s="459"/>
      <c r="BL619" s="459"/>
      <c r="BM619" s="460"/>
      <c r="BN619" s="216"/>
      <c r="BO619" s="216"/>
      <c r="BP619" s="1"/>
      <c r="BQ619" s="120">
        <f>IF($F$3="","",IF(N619=$F$3,COUNTIF(BQ$23:BQ618,"&gt;0")+1,0))</f>
        <v>0</v>
      </c>
      <c r="BR619" s="1"/>
      <c r="BS619" s="20" t="str">
        <f>IF($N619="","",IF(VLOOKUP(VLOOKUP($N619,IMPOSTAZIONI!$E$6:$I$13,5,FALSE),IMPOSTAZIONI!$B$25:$N$32,3,FALSE)=0,"",VLOOKUP(VLOOKUP($N619,IMPOSTAZIONI!$E$6:$I$13,5,FALSE),IMPOSTAZIONI!$B$25:$N$32,3,FALSE)))</f>
        <v/>
      </c>
      <c r="BT619" s="20" t="str">
        <f>IF($N619="","",IF(VLOOKUP(VLOOKUP($N619,IMPOSTAZIONI!$E$6:$I$13,5,FALSE),IMPOSTAZIONI!$B$25:$N$32,6,FALSE)=0,"",VLOOKUP(VLOOKUP($N619,IMPOSTAZIONI!$E$6:$I$13,5,FALSE),IMPOSTAZIONI!$B$25:$N$32,6,FALSE)))</f>
        <v/>
      </c>
      <c r="BU619" s="20" t="str">
        <f>IF($N619="","",IF(VLOOKUP(VLOOKUP($N619,IMPOSTAZIONI!$E$6:$I$13,5,FALSE),IMPOSTAZIONI!$B$25:$N$32,9,FALSE)=0,"",VLOOKUP(VLOOKUP($N619,IMPOSTAZIONI!$E$6:$I$13,5,FALSE),IMPOSTAZIONI!$B$25:$N$32,9,FALSE)))</f>
        <v/>
      </c>
      <c r="BV619" s="20" t="str">
        <f>IF($N619="","",IF(VLOOKUP(VLOOKUP($N619,IMPOSTAZIONI!$E$6:$I$13,5,FALSE),IMPOSTAZIONI!$B$25:$N$32,12,FALSE)=0,"",VLOOKUP(VLOOKUP($N619,IMPOSTAZIONI!$E$6:$I$13,5,FALSE),IMPOSTAZIONI!$B$25:$N$32,12,FALSE)))</f>
        <v/>
      </c>
      <c r="BW619" s="221" t="str">
        <f t="shared" si="186"/>
        <v/>
      </c>
      <c r="BX619" s="221" t="str">
        <f t="shared" si="192"/>
        <v/>
      </c>
      <c r="BY619" s="221">
        <f t="shared" si="193"/>
        <v>0</v>
      </c>
      <c r="BZ619" s="231">
        <f t="shared" si="194"/>
        <v>0</v>
      </c>
      <c r="CA619" s="246">
        <f t="shared" si="195"/>
        <v>0</v>
      </c>
      <c r="CB619" s="246">
        <f t="shared" si="187"/>
        <v>0</v>
      </c>
      <c r="CC619" s="246" t="str">
        <f t="shared" si="188"/>
        <v/>
      </c>
      <c r="CD619" s="246">
        <f t="shared" si="196"/>
        <v>5</v>
      </c>
      <c r="CE619" s="246">
        <f t="shared" si="189"/>
        <v>0</v>
      </c>
      <c r="CF619" s="276">
        <f t="shared" si="197"/>
        <v>0</v>
      </c>
      <c r="CG619" s="277">
        <f t="shared" si="197"/>
        <v>0</v>
      </c>
      <c r="CH619" s="277">
        <f t="shared" si="197"/>
        <v>0</v>
      </c>
      <c r="CI619" s="278">
        <f t="shared" si="197"/>
        <v>0</v>
      </c>
      <c r="CJ619" s="280">
        <f t="shared" si="190"/>
        <v>0</v>
      </c>
      <c r="CK619" s="232">
        <f t="shared" si="191"/>
        <v>0</v>
      </c>
      <c r="CL619" s="1"/>
    </row>
    <row r="620" spans="1:90" ht="18" customHeight="1">
      <c r="A620" s="1"/>
      <c r="B620" s="1"/>
      <c r="C620" s="216"/>
      <c r="D620" s="287" t="str">
        <f t="shared" si="184"/>
        <v/>
      </c>
      <c r="E620" s="449" t="str">
        <f t="shared" si="185"/>
        <v/>
      </c>
      <c r="F620" s="450"/>
      <c r="G620" s="451"/>
      <c r="H620" s="452"/>
      <c r="I620" s="453"/>
      <c r="J620" s="453"/>
      <c r="K620" s="453"/>
      <c r="L620" s="453"/>
      <c r="M620" s="454"/>
      <c r="N620" s="455"/>
      <c r="O620" s="456"/>
      <c r="P620" s="456"/>
      <c r="Q620" s="456"/>
      <c r="R620" s="456"/>
      <c r="S620" s="456"/>
      <c r="T620" s="456"/>
      <c r="U620" s="456"/>
      <c r="V620" s="456"/>
      <c r="W620" s="456"/>
      <c r="X620" s="456"/>
      <c r="Y620" s="456"/>
      <c r="Z620" s="456"/>
      <c r="AA620" s="456"/>
      <c r="AB620" s="456"/>
      <c r="AC620" s="456"/>
      <c r="AD620" s="456"/>
      <c r="AE620" s="457"/>
      <c r="AF620" s="455"/>
      <c r="AG620" s="456"/>
      <c r="AH620" s="456"/>
      <c r="AI620" s="456"/>
      <c r="AJ620" s="456"/>
      <c r="AK620" s="456"/>
      <c r="AL620" s="456"/>
      <c r="AM620" s="456"/>
      <c r="AN620" s="457"/>
      <c r="AO620" s="455"/>
      <c r="AP620" s="456"/>
      <c r="AQ620" s="456"/>
      <c r="AR620" s="456"/>
      <c r="AS620" s="456"/>
      <c r="AT620" s="456"/>
      <c r="AU620" s="456"/>
      <c r="AV620" s="456"/>
      <c r="AW620" s="456"/>
      <c r="AX620" s="456"/>
      <c r="AY620" s="456"/>
      <c r="AZ620" s="456"/>
      <c r="BA620" s="456"/>
      <c r="BB620" s="456"/>
      <c r="BC620" s="456"/>
      <c r="BD620" s="456"/>
      <c r="BE620" s="456"/>
      <c r="BF620" s="456"/>
      <c r="BG620" s="457"/>
      <c r="BH620" s="458"/>
      <c r="BI620" s="459"/>
      <c r="BJ620" s="459"/>
      <c r="BK620" s="459"/>
      <c r="BL620" s="459"/>
      <c r="BM620" s="460"/>
      <c r="BN620" s="216"/>
      <c r="BO620" s="216"/>
      <c r="BP620" s="1"/>
      <c r="BQ620" s="120">
        <f>IF($F$3="","",IF(N620=$F$3,COUNTIF(BQ$23:BQ619,"&gt;0")+1,0))</f>
        <v>0</v>
      </c>
      <c r="BR620" s="1"/>
      <c r="BS620" s="20" t="str">
        <f>IF($N620="","",IF(VLOOKUP(VLOOKUP($N620,IMPOSTAZIONI!$E$6:$I$13,5,FALSE),IMPOSTAZIONI!$B$25:$N$32,3,FALSE)=0,"",VLOOKUP(VLOOKUP($N620,IMPOSTAZIONI!$E$6:$I$13,5,FALSE),IMPOSTAZIONI!$B$25:$N$32,3,FALSE)))</f>
        <v/>
      </c>
      <c r="BT620" s="20" t="str">
        <f>IF($N620="","",IF(VLOOKUP(VLOOKUP($N620,IMPOSTAZIONI!$E$6:$I$13,5,FALSE),IMPOSTAZIONI!$B$25:$N$32,6,FALSE)=0,"",VLOOKUP(VLOOKUP($N620,IMPOSTAZIONI!$E$6:$I$13,5,FALSE),IMPOSTAZIONI!$B$25:$N$32,6,FALSE)))</f>
        <v/>
      </c>
      <c r="BU620" s="20" t="str">
        <f>IF($N620="","",IF(VLOOKUP(VLOOKUP($N620,IMPOSTAZIONI!$E$6:$I$13,5,FALSE),IMPOSTAZIONI!$B$25:$N$32,9,FALSE)=0,"",VLOOKUP(VLOOKUP($N620,IMPOSTAZIONI!$E$6:$I$13,5,FALSE),IMPOSTAZIONI!$B$25:$N$32,9,FALSE)))</f>
        <v/>
      </c>
      <c r="BV620" s="20" t="str">
        <f>IF($N620="","",IF(VLOOKUP(VLOOKUP($N620,IMPOSTAZIONI!$E$6:$I$13,5,FALSE),IMPOSTAZIONI!$B$25:$N$32,12,FALSE)=0,"",VLOOKUP(VLOOKUP($N620,IMPOSTAZIONI!$E$6:$I$13,5,FALSE),IMPOSTAZIONI!$B$25:$N$32,12,FALSE)))</f>
        <v/>
      </c>
      <c r="BW620" s="221" t="str">
        <f t="shared" si="186"/>
        <v/>
      </c>
      <c r="BX620" s="221" t="str">
        <f t="shared" si="192"/>
        <v/>
      </c>
      <c r="BY620" s="221">
        <f t="shared" si="193"/>
        <v>0</v>
      </c>
      <c r="BZ620" s="231">
        <f t="shared" si="194"/>
        <v>0</v>
      </c>
      <c r="CA620" s="246">
        <f t="shared" si="195"/>
        <v>0</v>
      </c>
      <c r="CB620" s="246">
        <f t="shared" si="187"/>
        <v>0</v>
      </c>
      <c r="CC620" s="246" t="str">
        <f t="shared" si="188"/>
        <v/>
      </c>
      <c r="CD620" s="246">
        <f t="shared" si="196"/>
        <v>5</v>
      </c>
      <c r="CE620" s="246">
        <f t="shared" si="189"/>
        <v>0</v>
      </c>
      <c r="CF620" s="276">
        <f t="shared" si="197"/>
        <v>0</v>
      </c>
      <c r="CG620" s="277">
        <f t="shared" si="197"/>
        <v>0</v>
      </c>
      <c r="CH620" s="277">
        <f t="shared" si="197"/>
        <v>0</v>
      </c>
      <c r="CI620" s="278">
        <f t="shared" si="197"/>
        <v>0</v>
      </c>
      <c r="CJ620" s="280">
        <f t="shared" si="190"/>
        <v>0</v>
      </c>
      <c r="CK620" s="232">
        <f t="shared" si="191"/>
        <v>0</v>
      </c>
      <c r="CL620" s="1"/>
    </row>
    <row r="621" spans="1:90" ht="18" customHeight="1">
      <c r="A621" s="1"/>
      <c r="B621" s="1"/>
      <c r="C621" s="216"/>
      <c r="D621" s="287" t="str">
        <f t="shared" si="184"/>
        <v/>
      </c>
      <c r="E621" s="449" t="str">
        <f t="shared" si="185"/>
        <v/>
      </c>
      <c r="F621" s="450"/>
      <c r="G621" s="451"/>
      <c r="H621" s="452"/>
      <c r="I621" s="453"/>
      <c r="J621" s="453"/>
      <c r="K621" s="453"/>
      <c r="L621" s="453"/>
      <c r="M621" s="454"/>
      <c r="N621" s="455"/>
      <c r="O621" s="456"/>
      <c r="P621" s="456"/>
      <c r="Q621" s="456"/>
      <c r="R621" s="456"/>
      <c r="S621" s="456"/>
      <c r="T621" s="456"/>
      <c r="U621" s="456"/>
      <c r="V621" s="456"/>
      <c r="W621" s="456"/>
      <c r="X621" s="456"/>
      <c r="Y621" s="456"/>
      <c r="Z621" s="456"/>
      <c r="AA621" s="456"/>
      <c r="AB621" s="456"/>
      <c r="AC621" s="456"/>
      <c r="AD621" s="456"/>
      <c r="AE621" s="457"/>
      <c r="AF621" s="455"/>
      <c r="AG621" s="456"/>
      <c r="AH621" s="456"/>
      <c r="AI621" s="456"/>
      <c r="AJ621" s="456"/>
      <c r="AK621" s="456"/>
      <c r="AL621" s="456"/>
      <c r="AM621" s="456"/>
      <c r="AN621" s="457"/>
      <c r="AO621" s="455"/>
      <c r="AP621" s="456"/>
      <c r="AQ621" s="456"/>
      <c r="AR621" s="456"/>
      <c r="AS621" s="456"/>
      <c r="AT621" s="456"/>
      <c r="AU621" s="456"/>
      <c r="AV621" s="456"/>
      <c r="AW621" s="456"/>
      <c r="AX621" s="456"/>
      <c r="AY621" s="456"/>
      <c r="AZ621" s="456"/>
      <c r="BA621" s="456"/>
      <c r="BB621" s="456"/>
      <c r="BC621" s="456"/>
      <c r="BD621" s="456"/>
      <c r="BE621" s="456"/>
      <c r="BF621" s="456"/>
      <c r="BG621" s="457"/>
      <c r="BH621" s="458"/>
      <c r="BI621" s="459"/>
      <c r="BJ621" s="459"/>
      <c r="BK621" s="459"/>
      <c r="BL621" s="459"/>
      <c r="BM621" s="460"/>
      <c r="BN621" s="216"/>
      <c r="BO621" s="216"/>
      <c r="BP621" s="1"/>
      <c r="BQ621" s="120">
        <f>IF($F$3="","",IF(N621=$F$3,COUNTIF(BQ$23:BQ620,"&gt;0")+1,0))</f>
        <v>0</v>
      </c>
      <c r="BR621" s="1"/>
      <c r="BS621" s="20" t="str">
        <f>IF($N621="","",IF(VLOOKUP(VLOOKUP($N621,IMPOSTAZIONI!$E$6:$I$13,5,FALSE),IMPOSTAZIONI!$B$25:$N$32,3,FALSE)=0,"",VLOOKUP(VLOOKUP($N621,IMPOSTAZIONI!$E$6:$I$13,5,FALSE),IMPOSTAZIONI!$B$25:$N$32,3,FALSE)))</f>
        <v/>
      </c>
      <c r="BT621" s="20" t="str">
        <f>IF($N621="","",IF(VLOOKUP(VLOOKUP($N621,IMPOSTAZIONI!$E$6:$I$13,5,FALSE),IMPOSTAZIONI!$B$25:$N$32,6,FALSE)=0,"",VLOOKUP(VLOOKUP($N621,IMPOSTAZIONI!$E$6:$I$13,5,FALSE),IMPOSTAZIONI!$B$25:$N$32,6,FALSE)))</f>
        <v/>
      </c>
      <c r="BU621" s="20" t="str">
        <f>IF($N621="","",IF(VLOOKUP(VLOOKUP($N621,IMPOSTAZIONI!$E$6:$I$13,5,FALSE),IMPOSTAZIONI!$B$25:$N$32,9,FALSE)=0,"",VLOOKUP(VLOOKUP($N621,IMPOSTAZIONI!$E$6:$I$13,5,FALSE),IMPOSTAZIONI!$B$25:$N$32,9,FALSE)))</f>
        <v/>
      </c>
      <c r="BV621" s="20" t="str">
        <f>IF($N621="","",IF(VLOOKUP(VLOOKUP($N621,IMPOSTAZIONI!$E$6:$I$13,5,FALSE),IMPOSTAZIONI!$B$25:$N$32,12,FALSE)=0,"",VLOOKUP(VLOOKUP($N621,IMPOSTAZIONI!$E$6:$I$13,5,FALSE),IMPOSTAZIONI!$B$25:$N$32,12,FALSE)))</f>
        <v/>
      </c>
      <c r="BW621" s="221" t="str">
        <f t="shared" si="186"/>
        <v/>
      </c>
      <c r="BX621" s="221" t="str">
        <f t="shared" si="192"/>
        <v/>
      </c>
      <c r="BY621" s="221">
        <f t="shared" si="193"/>
        <v>0</v>
      </c>
      <c r="BZ621" s="231">
        <f t="shared" si="194"/>
        <v>0</v>
      </c>
      <c r="CA621" s="246">
        <f t="shared" si="195"/>
        <v>0</v>
      </c>
      <c r="CB621" s="246">
        <f t="shared" si="187"/>
        <v>0</v>
      </c>
      <c r="CC621" s="246" t="str">
        <f t="shared" si="188"/>
        <v/>
      </c>
      <c r="CD621" s="246">
        <f t="shared" si="196"/>
        <v>5</v>
      </c>
      <c r="CE621" s="246">
        <f t="shared" si="189"/>
        <v>0</v>
      </c>
      <c r="CF621" s="276">
        <f t="shared" si="197"/>
        <v>0</v>
      </c>
      <c r="CG621" s="277">
        <f t="shared" si="197"/>
        <v>0</v>
      </c>
      <c r="CH621" s="277">
        <f t="shared" si="197"/>
        <v>0</v>
      </c>
      <c r="CI621" s="278">
        <f t="shared" si="197"/>
        <v>0</v>
      </c>
      <c r="CJ621" s="280">
        <f t="shared" si="190"/>
        <v>0</v>
      </c>
      <c r="CK621" s="232">
        <f t="shared" si="191"/>
        <v>0</v>
      </c>
      <c r="CL621" s="1"/>
    </row>
    <row r="622" spans="1:90" ht="18" customHeight="1">
      <c r="A622" s="1"/>
      <c r="B622" s="1"/>
      <c r="C622" s="216"/>
      <c r="D622" s="287" t="str">
        <f t="shared" si="184"/>
        <v/>
      </c>
      <c r="E622" s="449" t="str">
        <f t="shared" si="185"/>
        <v/>
      </c>
      <c r="F622" s="450"/>
      <c r="G622" s="451"/>
      <c r="H622" s="452"/>
      <c r="I622" s="453"/>
      <c r="J622" s="453"/>
      <c r="K622" s="453"/>
      <c r="L622" s="453"/>
      <c r="M622" s="454"/>
      <c r="N622" s="455"/>
      <c r="O622" s="456"/>
      <c r="P622" s="456"/>
      <c r="Q622" s="456"/>
      <c r="R622" s="456"/>
      <c r="S622" s="456"/>
      <c r="T622" s="456"/>
      <c r="U622" s="456"/>
      <c r="V622" s="456"/>
      <c r="W622" s="456"/>
      <c r="X622" s="456"/>
      <c r="Y622" s="456"/>
      <c r="Z622" s="456"/>
      <c r="AA622" s="456"/>
      <c r="AB622" s="456"/>
      <c r="AC622" s="456"/>
      <c r="AD622" s="456"/>
      <c r="AE622" s="457"/>
      <c r="AF622" s="455"/>
      <c r="AG622" s="456"/>
      <c r="AH622" s="456"/>
      <c r="AI622" s="456"/>
      <c r="AJ622" s="456"/>
      <c r="AK622" s="456"/>
      <c r="AL622" s="456"/>
      <c r="AM622" s="456"/>
      <c r="AN622" s="457"/>
      <c r="AO622" s="455"/>
      <c r="AP622" s="456"/>
      <c r="AQ622" s="456"/>
      <c r="AR622" s="456"/>
      <c r="AS622" s="456"/>
      <c r="AT622" s="456"/>
      <c r="AU622" s="456"/>
      <c r="AV622" s="456"/>
      <c r="AW622" s="456"/>
      <c r="AX622" s="456"/>
      <c r="AY622" s="456"/>
      <c r="AZ622" s="456"/>
      <c r="BA622" s="456"/>
      <c r="BB622" s="456"/>
      <c r="BC622" s="456"/>
      <c r="BD622" s="456"/>
      <c r="BE622" s="456"/>
      <c r="BF622" s="456"/>
      <c r="BG622" s="457"/>
      <c r="BH622" s="458"/>
      <c r="BI622" s="459"/>
      <c r="BJ622" s="459"/>
      <c r="BK622" s="459"/>
      <c r="BL622" s="459"/>
      <c r="BM622" s="460"/>
      <c r="BN622" s="216"/>
      <c r="BO622" s="216"/>
      <c r="BP622" s="1"/>
      <c r="BQ622" s="120">
        <f>IF($F$3="","",IF(N622=$F$3,COUNTIF(BQ$23:BQ621,"&gt;0")+1,0))</f>
        <v>0</v>
      </c>
      <c r="BR622" s="1"/>
      <c r="BS622" s="20" t="str">
        <f>IF($N622="","",IF(VLOOKUP(VLOOKUP($N622,IMPOSTAZIONI!$E$6:$I$13,5,FALSE),IMPOSTAZIONI!$B$25:$N$32,3,FALSE)=0,"",VLOOKUP(VLOOKUP($N622,IMPOSTAZIONI!$E$6:$I$13,5,FALSE),IMPOSTAZIONI!$B$25:$N$32,3,FALSE)))</f>
        <v/>
      </c>
      <c r="BT622" s="20" t="str">
        <f>IF($N622="","",IF(VLOOKUP(VLOOKUP($N622,IMPOSTAZIONI!$E$6:$I$13,5,FALSE),IMPOSTAZIONI!$B$25:$N$32,6,FALSE)=0,"",VLOOKUP(VLOOKUP($N622,IMPOSTAZIONI!$E$6:$I$13,5,FALSE),IMPOSTAZIONI!$B$25:$N$32,6,FALSE)))</f>
        <v/>
      </c>
      <c r="BU622" s="20" t="str">
        <f>IF($N622="","",IF(VLOOKUP(VLOOKUP($N622,IMPOSTAZIONI!$E$6:$I$13,5,FALSE),IMPOSTAZIONI!$B$25:$N$32,9,FALSE)=0,"",VLOOKUP(VLOOKUP($N622,IMPOSTAZIONI!$E$6:$I$13,5,FALSE),IMPOSTAZIONI!$B$25:$N$32,9,FALSE)))</f>
        <v/>
      </c>
      <c r="BV622" s="20" t="str">
        <f>IF($N622="","",IF(VLOOKUP(VLOOKUP($N622,IMPOSTAZIONI!$E$6:$I$13,5,FALSE),IMPOSTAZIONI!$B$25:$N$32,12,FALSE)=0,"",VLOOKUP(VLOOKUP($N622,IMPOSTAZIONI!$E$6:$I$13,5,FALSE),IMPOSTAZIONI!$B$25:$N$32,12,FALSE)))</f>
        <v/>
      </c>
      <c r="BW622" s="221" t="str">
        <f t="shared" si="186"/>
        <v/>
      </c>
      <c r="BX622" s="221" t="str">
        <f t="shared" si="192"/>
        <v/>
      </c>
      <c r="BY622" s="221">
        <f t="shared" si="193"/>
        <v>0</v>
      </c>
      <c r="BZ622" s="231">
        <f t="shared" si="194"/>
        <v>0</v>
      </c>
      <c r="CA622" s="246">
        <f t="shared" si="195"/>
        <v>0</v>
      </c>
      <c r="CB622" s="246">
        <f t="shared" si="187"/>
        <v>0</v>
      </c>
      <c r="CC622" s="246" t="str">
        <f t="shared" si="188"/>
        <v/>
      </c>
      <c r="CD622" s="246">
        <f t="shared" si="196"/>
        <v>5</v>
      </c>
      <c r="CE622" s="246">
        <f t="shared" si="189"/>
        <v>0</v>
      </c>
      <c r="CF622" s="276">
        <f t="shared" si="197"/>
        <v>0</v>
      </c>
      <c r="CG622" s="277">
        <f t="shared" si="197"/>
        <v>0</v>
      </c>
      <c r="CH622" s="277">
        <f t="shared" si="197"/>
        <v>0</v>
      </c>
      <c r="CI622" s="278">
        <f t="shared" si="197"/>
        <v>0</v>
      </c>
      <c r="CJ622" s="280">
        <f t="shared" si="190"/>
        <v>0</v>
      </c>
      <c r="CK622" s="232">
        <f t="shared" si="191"/>
        <v>0</v>
      </c>
      <c r="CL622" s="1"/>
    </row>
    <row r="623" spans="1:90" ht="18" customHeight="1">
      <c r="A623" s="1"/>
      <c r="B623" s="1"/>
      <c r="C623" s="216"/>
      <c r="D623" s="287" t="str">
        <f t="shared" si="184"/>
        <v/>
      </c>
      <c r="E623" s="449" t="str">
        <f t="shared" si="185"/>
        <v/>
      </c>
      <c r="F623" s="450"/>
      <c r="G623" s="451"/>
      <c r="H623" s="452"/>
      <c r="I623" s="453"/>
      <c r="J623" s="453"/>
      <c r="K623" s="453"/>
      <c r="L623" s="453"/>
      <c r="M623" s="454"/>
      <c r="N623" s="455"/>
      <c r="O623" s="456"/>
      <c r="P623" s="456"/>
      <c r="Q623" s="456"/>
      <c r="R623" s="456"/>
      <c r="S623" s="456"/>
      <c r="T623" s="456"/>
      <c r="U623" s="456"/>
      <c r="V623" s="456"/>
      <c r="W623" s="456"/>
      <c r="X623" s="456"/>
      <c r="Y623" s="456"/>
      <c r="Z623" s="456"/>
      <c r="AA623" s="456"/>
      <c r="AB623" s="456"/>
      <c r="AC623" s="456"/>
      <c r="AD623" s="456"/>
      <c r="AE623" s="457"/>
      <c r="AF623" s="455"/>
      <c r="AG623" s="456"/>
      <c r="AH623" s="456"/>
      <c r="AI623" s="456"/>
      <c r="AJ623" s="456"/>
      <c r="AK623" s="456"/>
      <c r="AL623" s="456"/>
      <c r="AM623" s="456"/>
      <c r="AN623" s="457"/>
      <c r="AO623" s="455"/>
      <c r="AP623" s="456"/>
      <c r="AQ623" s="456"/>
      <c r="AR623" s="456"/>
      <c r="AS623" s="456"/>
      <c r="AT623" s="456"/>
      <c r="AU623" s="456"/>
      <c r="AV623" s="456"/>
      <c r="AW623" s="456"/>
      <c r="AX623" s="456"/>
      <c r="AY623" s="456"/>
      <c r="AZ623" s="456"/>
      <c r="BA623" s="456"/>
      <c r="BB623" s="456"/>
      <c r="BC623" s="456"/>
      <c r="BD623" s="456"/>
      <c r="BE623" s="456"/>
      <c r="BF623" s="456"/>
      <c r="BG623" s="457"/>
      <c r="BH623" s="458"/>
      <c r="BI623" s="459"/>
      <c r="BJ623" s="459"/>
      <c r="BK623" s="459"/>
      <c r="BL623" s="459"/>
      <c r="BM623" s="460"/>
      <c r="BN623" s="216"/>
      <c r="BO623" s="216"/>
      <c r="BP623" s="1"/>
      <c r="BQ623" s="120">
        <f>IF($F$3="","",IF(N623=$F$3,COUNTIF(BQ$23:BQ622,"&gt;0")+1,0))</f>
        <v>0</v>
      </c>
      <c r="BR623" s="1"/>
      <c r="BS623" s="20" t="str">
        <f>IF($N623="","",IF(VLOOKUP(VLOOKUP($N623,IMPOSTAZIONI!$E$6:$I$13,5,FALSE),IMPOSTAZIONI!$B$25:$N$32,3,FALSE)=0,"",VLOOKUP(VLOOKUP($N623,IMPOSTAZIONI!$E$6:$I$13,5,FALSE),IMPOSTAZIONI!$B$25:$N$32,3,FALSE)))</f>
        <v/>
      </c>
      <c r="BT623" s="20" t="str">
        <f>IF($N623="","",IF(VLOOKUP(VLOOKUP($N623,IMPOSTAZIONI!$E$6:$I$13,5,FALSE),IMPOSTAZIONI!$B$25:$N$32,6,FALSE)=0,"",VLOOKUP(VLOOKUP($N623,IMPOSTAZIONI!$E$6:$I$13,5,FALSE),IMPOSTAZIONI!$B$25:$N$32,6,FALSE)))</f>
        <v/>
      </c>
      <c r="BU623" s="20" t="str">
        <f>IF($N623="","",IF(VLOOKUP(VLOOKUP($N623,IMPOSTAZIONI!$E$6:$I$13,5,FALSE),IMPOSTAZIONI!$B$25:$N$32,9,FALSE)=0,"",VLOOKUP(VLOOKUP($N623,IMPOSTAZIONI!$E$6:$I$13,5,FALSE),IMPOSTAZIONI!$B$25:$N$32,9,FALSE)))</f>
        <v/>
      </c>
      <c r="BV623" s="20" t="str">
        <f>IF($N623="","",IF(VLOOKUP(VLOOKUP($N623,IMPOSTAZIONI!$E$6:$I$13,5,FALSE),IMPOSTAZIONI!$B$25:$N$32,12,FALSE)=0,"",VLOOKUP(VLOOKUP($N623,IMPOSTAZIONI!$E$6:$I$13,5,FALSE),IMPOSTAZIONI!$B$25:$N$32,12,FALSE)))</f>
        <v/>
      </c>
      <c r="BW623" s="221" t="str">
        <f t="shared" si="186"/>
        <v/>
      </c>
      <c r="BX623" s="221" t="str">
        <f t="shared" si="192"/>
        <v/>
      </c>
      <c r="BY623" s="221">
        <f t="shared" si="193"/>
        <v>0</v>
      </c>
      <c r="BZ623" s="231">
        <f t="shared" si="194"/>
        <v>0</v>
      </c>
      <c r="CA623" s="246">
        <f t="shared" si="195"/>
        <v>0</v>
      </c>
      <c r="CB623" s="246">
        <f t="shared" si="187"/>
        <v>0</v>
      </c>
      <c r="CC623" s="246" t="str">
        <f t="shared" si="188"/>
        <v/>
      </c>
      <c r="CD623" s="246">
        <f t="shared" si="196"/>
        <v>5</v>
      </c>
      <c r="CE623" s="246">
        <f t="shared" si="189"/>
        <v>0</v>
      </c>
      <c r="CF623" s="276">
        <f t="shared" ref="CF623:CI642" si="198">COUNTIF($CE$23:$CE$3022,CONCATENATE($CD623,CF$21))</f>
        <v>0</v>
      </c>
      <c r="CG623" s="277">
        <f t="shared" si="198"/>
        <v>0</v>
      </c>
      <c r="CH623" s="277">
        <f t="shared" si="198"/>
        <v>0</v>
      </c>
      <c r="CI623" s="278">
        <f t="shared" si="198"/>
        <v>0</v>
      </c>
      <c r="CJ623" s="280">
        <f t="shared" si="190"/>
        <v>0</v>
      </c>
      <c r="CK623" s="232">
        <f t="shared" si="191"/>
        <v>0</v>
      </c>
      <c r="CL623" s="1"/>
    </row>
    <row r="624" spans="1:90" ht="18" customHeight="1">
      <c r="A624" s="1"/>
      <c r="B624" s="1"/>
      <c r="C624" s="216"/>
      <c r="D624" s="287" t="str">
        <f t="shared" si="184"/>
        <v/>
      </c>
      <c r="E624" s="449" t="str">
        <f t="shared" si="185"/>
        <v/>
      </c>
      <c r="F624" s="450"/>
      <c r="G624" s="451"/>
      <c r="H624" s="452"/>
      <c r="I624" s="453"/>
      <c r="J624" s="453"/>
      <c r="K624" s="453"/>
      <c r="L624" s="453"/>
      <c r="M624" s="454"/>
      <c r="N624" s="455"/>
      <c r="O624" s="456"/>
      <c r="P624" s="456"/>
      <c r="Q624" s="456"/>
      <c r="R624" s="456"/>
      <c r="S624" s="456"/>
      <c r="T624" s="456"/>
      <c r="U624" s="456"/>
      <c r="V624" s="456"/>
      <c r="W624" s="456"/>
      <c r="X624" s="456"/>
      <c r="Y624" s="456"/>
      <c r="Z624" s="456"/>
      <c r="AA624" s="456"/>
      <c r="AB624" s="456"/>
      <c r="AC624" s="456"/>
      <c r="AD624" s="456"/>
      <c r="AE624" s="457"/>
      <c r="AF624" s="455"/>
      <c r="AG624" s="456"/>
      <c r="AH624" s="456"/>
      <c r="AI624" s="456"/>
      <c r="AJ624" s="456"/>
      <c r="AK624" s="456"/>
      <c r="AL624" s="456"/>
      <c r="AM624" s="456"/>
      <c r="AN624" s="457"/>
      <c r="AO624" s="455"/>
      <c r="AP624" s="456"/>
      <c r="AQ624" s="456"/>
      <c r="AR624" s="456"/>
      <c r="AS624" s="456"/>
      <c r="AT624" s="456"/>
      <c r="AU624" s="456"/>
      <c r="AV624" s="456"/>
      <c r="AW624" s="456"/>
      <c r="AX624" s="456"/>
      <c r="AY624" s="456"/>
      <c r="AZ624" s="456"/>
      <c r="BA624" s="456"/>
      <c r="BB624" s="456"/>
      <c r="BC624" s="456"/>
      <c r="BD624" s="456"/>
      <c r="BE624" s="456"/>
      <c r="BF624" s="456"/>
      <c r="BG624" s="457"/>
      <c r="BH624" s="458"/>
      <c r="BI624" s="459"/>
      <c r="BJ624" s="459"/>
      <c r="BK624" s="459"/>
      <c r="BL624" s="459"/>
      <c r="BM624" s="460"/>
      <c r="BN624" s="216"/>
      <c r="BO624" s="216"/>
      <c r="BP624" s="1"/>
      <c r="BQ624" s="120">
        <f>IF($F$3="","",IF(N624=$F$3,COUNTIF(BQ$23:BQ623,"&gt;0")+1,0))</f>
        <v>0</v>
      </c>
      <c r="BR624" s="1"/>
      <c r="BS624" s="20" t="str">
        <f>IF($N624="","",IF(VLOOKUP(VLOOKUP($N624,IMPOSTAZIONI!$E$6:$I$13,5,FALSE),IMPOSTAZIONI!$B$25:$N$32,3,FALSE)=0,"",VLOOKUP(VLOOKUP($N624,IMPOSTAZIONI!$E$6:$I$13,5,FALSE),IMPOSTAZIONI!$B$25:$N$32,3,FALSE)))</f>
        <v/>
      </c>
      <c r="BT624" s="20" t="str">
        <f>IF($N624="","",IF(VLOOKUP(VLOOKUP($N624,IMPOSTAZIONI!$E$6:$I$13,5,FALSE),IMPOSTAZIONI!$B$25:$N$32,6,FALSE)=0,"",VLOOKUP(VLOOKUP($N624,IMPOSTAZIONI!$E$6:$I$13,5,FALSE),IMPOSTAZIONI!$B$25:$N$32,6,FALSE)))</f>
        <v/>
      </c>
      <c r="BU624" s="20" t="str">
        <f>IF($N624="","",IF(VLOOKUP(VLOOKUP($N624,IMPOSTAZIONI!$E$6:$I$13,5,FALSE),IMPOSTAZIONI!$B$25:$N$32,9,FALSE)=0,"",VLOOKUP(VLOOKUP($N624,IMPOSTAZIONI!$E$6:$I$13,5,FALSE),IMPOSTAZIONI!$B$25:$N$32,9,FALSE)))</f>
        <v/>
      </c>
      <c r="BV624" s="20" t="str">
        <f>IF($N624="","",IF(VLOOKUP(VLOOKUP($N624,IMPOSTAZIONI!$E$6:$I$13,5,FALSE),IMPOSTAZIONI!$B$25:$N$32,12,FALSE)=0,"",VLOOKUP(VLOOKUP($N624,IMPOSTAZIONI!$E$6:$I$13,5,FALSE),IMPOSTAZIONI!$B$25:$N$32,12,FALSE)))</f>
        <v/>
      </c>
      <c r="BW624" s="221" t="str">
        <f t="shared" si="186"/>
        <v/>
      </c>
      <c r="BX624" s="221" t="str">
        <f t="shared" si="192"/>
        <v/>
      </c>
      <c r="BY624" s="221">
        <f t="shared" si="193"/>
        <v>0</v>
      </c>
      <c r="BZ624" s="231">
        <f t="shared" si="194"/>
        <v>0</v>
      </c>
      <c r="CA624" s="246">
        <f t="shared" si="195"/>
        <v>0</v>
      </c>
      <c r="CB624" s="246">
        <f t="shared" si="187"/>
        <v>0</v>
      </c>
      <c r="CC624" s="246" t="str">
        <f t="shared" si="188"/>
        <v/>
      </c>
      <c r="CD624" s="246">
        <f t="shared" si="196"/>
        <v>5</v>
      </c>
      <c r="CE624" s="246">
        <f t="shared" si="189"/>
        <v>0</v>
      </c>
      <c r="CF624" s="276">
        <f t="shared" si="198"/>
        <v>0</v>
      </c>
      <c r="CG624" s="277">
        <f t="shared" si="198"/>
        <v>0</v>
      </c>
      <c r="CH624" s="277">
        <f t="shared" si="198"/>
        <v>0</v>
      </c>
      <c r="CI624" s="278">
        <f t="shared" si="198"/>
        <v>0</v>
      </c>
      <c r="CJ624" s="280">
        <f t="shared" si="190"/>
        <v>0</v>
      </c>
      <c r="CK624" s="232">
        <f t="shared" si="191"/>
        <v>0</v>
      </c>
      <c r="CL624" s="1"/>
    </row>
    <row r="625" spans="1:90" ht="18" customHeight="1">
      <c r="A625" s="1"/>
      <c r="B625" s="1"/>
      <c r="C625" s="216"/>
      <c r="D625" s="287" t="str">
        <f t="shared" si="184"/>
        <v/>
      </c>
      <c r="E625" s="449" t="str">
        <f t="shared" si="185"/>
        <v/>
      </c>
      <c r="F625" s="450"/>
      <c r="G625" s="451"/>
      <c r="H625" s="452"/>
      <c r="I625" s="453"/>
      <c r="J625" s="453"/>
      <c r="K625" s="453"/>
      <c r="L625" s="453"/>
      <c r="M625" s="454"/>
      <c r="N625" s="455"/>
      <c r="O625" s="456"/>
      <c r="P625" s="456"/>
      <c r="Q625" s="456"/>
      <c r="R625" s="456"/>
      <c r="S625" s="456"/>
      <c r="T625" s="456"/>
      <c r="U625" s="456"/>
      <c r="V625" s="456"/>
      <c r="W625" s="456"/>
      <c r="X625" s="456"/>
      <c r="Y625" s="456"/>
      <c r="Z625" s="456"/>
      <c r="AA625" s="456"/>
      <c r="AB625" s="456"/>
      <c r="AC625" s="456"/>
      <c r="AD625" s="456"/>
      <c r="AE625" s="457"/>
      <c r="AF625" s="455"/>
      <c r="AG625" s="456"/>
      <c r="AH625" s="456"/>
      <c r="AI625" s="456"/>
      <c r="AJ625" s="456"/>
      <c r="AK625" s="456"/>
      <c r="AL625" s="456"/>
      <c r="AM625" s="456"/>
      <c r="AN625" s="457"/>
      <c r="AO625" s="455"/>
      <c r="AP625" s="456"/>
      <c r="AQ625" s="456"/>
      <c r="AR625" s="456"/>
      <c r="AS625" s="456"/>
      <c r="AT625" s="456"/>
      <c r="AU625" s="456"/>
      <c r="AV625" s="456"/>
      <c r="AW625" s="456"/>
      <c r="AX625" s="456"/>
      <c r="AY625" s="456"/>
      <c r="AZ625" s="456"/>
      <c r="BA625" s="456"/>
      <c r="BB625" s="456"/>
      <c r="BC625" s="456"/>
      <c r="BD625" s="456"/>
      <c r="BE625" s="456"/>
      <c r="BF625" s="456"/>
      <c r="BG625" s="457"/>
      <c r="BH625" s="458"/>
      <c r="BI625" s="459"/>
      <c r="BJ625" s="459"/>
      <c r="BK625" s="459"/>
      <c r="BL625" s="459"/>
      <c r="BM625" s="460"/>
      <c r="BN625" s="216"/>
      <c r="BO625" s="216"/>
      <c r="BP625" s="1"/>
      <c r="BQ625" s="120">
        <f>IF($F$3="","",IF(N625=$F$3,COUNTIF(BQ$23:BQ624,"&gt;0")+1,0))</f>
        <v>0</v>
      </c>
      <c r="BR625" s="1"/>
      <c r="BS625" s="20" t="str">
        <f>IF($N625="","",IF(VLOOKUP(VLOOKUP($N625,IMPOSTAZIONI!$E$6:$I$13,5,FALSE),IMPOSTAZIONI!$B$25:$N$32,3,FALSE)=0,"",VLOOKUP(VLOOKUP($N625,IMPOSTAZIONI!$E$6:$I$13,5,FALSE),IMPOSTAZIONI!$B$25:$N$32,3,FALSE)))</f>
        <v/>
      </c>
      <c r="BT625" s="20" t="str">
        <f>IF($N625="","",IF(VLOOKUP(VLOOKUP($N625,IMPOSTAZIONI!$E$6:$I$13,5,FALSE),IMPOSTAZIONI!$B$25:$N$32,6,FALSE)=0,"",VLOOKUP(VLOOKUP($N625,IMPOSTAZIONI!$E$6:$I$13,5,FALSE),IMPOSTAZIONI!$B$25:$N$32,6,FALSE)))</f>
        <v/>
      </c>
      <c r="BU625" s="20" t="str">
        <f>IF($N625="","",IF(VLOOKUP(VLOOKUP($N625,IMPOSTAZIONI!$E$6:$I$13,5,FALSE),IMPOSTAZIONI!$B$25:$N$32,9,FALSE)=0,"",VLOOKUP(VLOOKUP($N625,IMPOSTAZIONI!$E$6:$I$13,5,FALSE),IMPOSTAZIONI!$B$25:$N$32,9,FALSE)))</f>
        <v/>
      </c>
      <c r="BV625" s="20" t="str">
        <f>IF($N625="","",IF(VLOOKUP(VLOOKUP($N625,IMPOSTAZIONI!$E$6:$I$13,5,FALSE),IMPOSTAZIONI!$B$25:$N$32,12,FALSE)=0,"",VLOOKUP(VLOOKUP($N625,IMPOSTAZIONI!$E$6:$I$13,5,FALSE),IMPOSTAZIONI!$B$25:$N$32,12,FALSE)))</f>
        <v/>
      </c>
      <c r="BW625" s="221" t="str">
        <f t="shared" si="186"/>
        <v/>
      </c>
      <c r="BX625" s="221" t="str">
        <f t="shared" si="192"/>
        <v/>
      </c>
      <c r="BY625" s="221">
        <f t="shared" si="193"/>
        <v>0</v>
      </c>
      <c r="BZ625" s="231">
        <f t="shared" si="194"/>
        <v>0</v>
      </c>
      <c r="CA625" s="246">
        <f t="shared" si="195"/>
        <v>0</v>
      </c>
      <c r="CB625" s="246">
        <f t="shared" si="187"/>
        <v>0</v>
      </c>
      <c r="CC625" s="246" t="str">
        <f t="shared" si="188"/>
        <v/>
      </c>
      <c r="CD625" s="246">
        <f t="shared" si="196"/>
        <v>5</v>
      </c>
      <c r="CE625" s="246">
        <f t="shared" si="189"/>
        <v>0</v>
      </c>
      <c r="CF625" s="276">
        <f t="shared" si="198"/>
        <v>0</v>
      </c>
      <c r="CG625" s="277">
        <f t="shared" si="198"/>
        <v>0</v>
      </c>
      <c r="CH625" s="277">
        <f t="shared" si="198"/>
        <v>0</v>
      </c>
      <c r="CI625" s="278">
        <f t="shared" si="198"/>
        <v>0</v>
      </c>
      <c r="CJ625" s="280">
        <f t="shared" si="190"/>
        <v>0</v>
      </c>
      <c r="CK625" s="232">
        <f t="shared" si="191"/>
        <v>0</v>
      </c>
      <c r="CL625" s="1"/>
    </row>
    <row r="626" spans="1:90" ht="18" customHeight="1">
      <c r="A626" s="1"/>
      <c r="B626" s="1"/>
      <c r="C626" s="216"/>
      <c r="D626" s="287" t="str">
        <f t="shared" si="184"/>
        <v/>
      </c>
      <c r="E626" s="449" t="str">
        <f t="shared" si="185"/>
        <v/>
      </c>
      <c r="F626" s="450"/>
      <c r="G626" s="451"/>
      <c r="H626" s="452"/>
      <c r="I626" s="453"/>
      <c r="J626" s="453"/>
      <c r="K626" s="453"/>
      <c r="L626" s="453"/>
      <c r="M626" s="454"/>
      <c r="N626" s="455"/>
      <c r="O626" s="456"/>
      <c r="P626" s="456"/>
      <c r="Q626" s="456"/>
      <c r="R626" s="456"/>
      <c r="S626" s="456"/>
      <c r="T626" s="456"/>
      <c r="U626" s="456"/>
      <c r="V626" s="456"/>
      <c r="W626" s="456"/>
      <c r="X626" s="456"/>
      <c r="Y626" s="456"/>
      <c r="Z626" s="456"/>
      <c r="AA626" s="456"/>
      <c r="AB626" s="456"/>
      <c r="AC626" s="456"/>
      <c r="AD626" s="456"/>
      <c r="AE626" s="457"/>
      <c r="AF626" s="455"/>
      <c r="AG626" s="456"/>
      <c r="AH626" s="456"/>
      <c r="AI626" s="456"/>
      <c r="AJ626" s="456"/>
      <c r="AK626" s="456"/>
      <c r="AL626" s="456"/>
      <c r="AM626" s="456"/>
      <c r="AN626" s="457"/>
      <c r="AO626" s="455"/>
      <c r="AP626" s="456"/>
      <c r="AQ626" s="456"/>
      <c r="AR626" s="456"/>
      <c r="AS626" s="456"/>
      <c r="AT626" s="456"/>
      <c r="AU626" s="456"/>
      <c r="AV626" s="456"/>
      <c r="AW626" s="456"/>
      <c r="AX626" s="456"/>
      <c r="AY626" s="456"/>
      <c r="AZ626" s="456"/>
      <c r="BA626" s="456"/>
      <c r="BB626" s="456"/>
      <c r="BC626" s="456"/>
      <c r="BD626" s="456"/>
      <c r="BE626" s="456"/>
      <c r="BF626" s="456"/>
      <c r="BG626" s="457"/>
      <c r="BH626" s="458"/>
      <c r="BI626" s="459"/>
      <c r="BJ626" s="459"/>
      <c r="BK626" s="459"/>
      <c r="BL626" s="459"/>
      <c r="BM626" s="460"/>
      <c r="BN626" s="216"/>
      <c r="BO626" s="216"/>
      <c r="BP626" s="1"/>
      <c r="BQ626" s="120">
        <f>IF($F$3="","",IF(N626=$F$3,COUNTIF(BQ$23:BQ625,"&gt;0")+1,0))</f>
        <v>0</v>
      </c>
      <c r="BR626" s="1"/>
      <c r="BS626" s="20" t="str">
        <f>IF($N626="","",IF(VLOOKUP(VLOOKUP($N626,IMPOSTAZIONI!$E$6:$I$13,5,FALSE),IMPOSTAZIONI!$B$25:$N$32,3,FALSE)=0,"",VLOOKUP(VLOOKUP($N626,IMPOSTAZIONI!$E$6:$I$13,5,FALSE),IMPOSTAZIONI!$B$25:$N$32,3,FALSE)))</f>
        <v/>
      </c>
      <c r="BT626" s="20" t="str">
        <f>IF($N626="","",IF(VLOOKUP(VLOOKUP($N626,IMPOSTAZIONI!$E$6:$I$13,5,FALSE),IMPOSTAZIONI!$B$25:$N$32,6,FALSE)=0,"",VLOOKUP(VLOOKUP($N626,IMPOSTAZIONI!$E$6:$I$13,5,FALSE),IMPOSTAZIONI!$B$25:$N$32,6,FALSE)))</f>
        <v/>
      </c>
      <c r="BU626" s="20" t="str">
        <f>IF($N626="","",IF(VLOOKUP(VLOOKUP($N626,IMPOSTAZIONI!$E$6:$I$13,5,FALSE),IMPOSTAZIONI!$B$25:$N$32,9,FALSE)=0,"",VLOOKUP(VLOOKUP($N626,IMPOSTAZIONI!$E$6:$I$13,5,FALSE),IMPOSTAZIONI!$B$25:$N$32,9,FALSE)))</f>
        <v/>
      </c>
      <c r="BV626" s="20" t="str">
        <f>IF($N626="","",IF(VLOOKUP(VLOOKUP($N626,IMPOSTAZIONI!$E$6:$I$13,5,FALSE),IMPOSTAZIONI!$B$25:$N$32,12,FALSE)=0,"",VLOOKUP(VLOOKUP($N626,IMPOSTAZIONI!$E$6:$I$13,5,FALSE),IMPOSTAZIONI!$B$25:$N$32,12,FALSE)))</f>
        <v/>
      </c>
      <c r="BW626" s="221" t="str">
        <f t="shared" si="186"/>
        <v/>
      </c>
      <c r="BX626" s="221" t="str">
        <f t="shared" si="192"/>
        <v/>
      </c>
      <c r="BY626" s="221">
        <f t="shared" si="193"/>
        <v>0</v>
      </c>
      <c r="BZ626" s="231">
        <f t="shared" si="194"/>
        <v>0</v>
      </c>
      <c r="CA626" s="246">
        <f t="shared" si="195"/>
        <v>0</v>
      </c>
      <c r="CB626" s="246">
        <f t="shared" si="187"/>
        <v>0</v>
      </c>
      <c r="CC626" s="246" t="str">
        <f t="shared" si="188"/>
        <v/>
      </c>
      <c r="CD626" s="246">
        <f t="shared" si="196"/>
        <v>5</v>
      </c>
      <c r="CE626" s="246">
        <f t="shared" si="189"/>
        <v>0</v>
      </c>
      <c r="CF626" s="276">
        <f t="shared" si="198"/>
        <v>0</v>
      </c>
      <c r="CG626" s="277">
        <f t="shared" si="198"/>
        <v>0</v>
      </c>
      <c r="CH626" s="277">
        <f t="shared" si="198"/>
        <v>0</v>
      </c>
      <c r="CI626" s="278">
        <f t="shared" si="198"/>
        <v>0</v>
      </c>
      <c r="CJ626" s="280">
        <f t="shared" si="190"/>
        <v>0</v>
      </c>
      <c r="CK626" s="232">
        <f t="shared" si="191"/>
        <v>0</v>
      </c>
      <c r="CL626" s="1"/>
    </row>
    <row r="627" spans="1:90" ht="18" customHeight="1">
      <c r="A627" s="1"/>
      <c r="B627" s="1"/>
      <c r="C627" s="216"/>
      <c r="D627" s="287" t="str">
        <f t="shared" si="184"/>
        <v/>
      </c>
      <c r="E627" s="449" t="str">
        <f t="shared" si="185"/>
        <v/>
      </c>
      <c r="F627" s="450"/>
      <c r="G627" s="451"/>
      <c r="H627" s="452"/>
      <c r="I627" s="453"/>
      <c r="J627" s="453"/>
      <c r="K627" s="453"/>
      <c r="L627" s="453"/>
      <c r="M627" s="454"/>
      <c r="N627" s="455"/>
      <c r="O627" s="456"/>
      <c r="P627" s="456"/>
      <c r="Q627" s="456"/>
      <c r="R627" s="456"/>
      <c r="S627" s="456"/>
      <c r="T627" s="456"/>
      <c r="U627" s="456"/>
      <c r="V627" s="456"/>
      <c r="W627" s="456"/>
      <c r="X627" s="456"/>
      <c r="Y627" s="456"/>
      <c r="Z627" s="456"/>
      <c r="AA627" s="456"/>
      <c r="AB627" s="456"/>
      <c r="AC627" s="456"/>
      <c r="AD627" s="456"/>
      <c r="AE627" s="457"/>
      <c r="AF627" s="455"/>
      <c r="AG627" s="456"/>
      <c r="AH627" s="456"/>
      <c r="AI627" s="456"/>
      <c r="AJ627" s="456"/>
      <c r="AK627" s="456"/>
      <c r="AL627" s="456"/>
      <c r="AM627" s="456"/>
      <c r="AN627" s="457"/>
      <c r="AO627" s="455"/>
      <c r="AP627" s="456"/>
      <c r="AQ627" s="456"/>
      <c r="AR627" s="456"/>
      <c r="AS627" s="456"/>
      <c r="AT627" s="456"/>
      <c r="AU627" s="456"/>
      <c r="AV627" s="456"/>
      <c r="AW627" s="456"/>
      <c r="AX627" s="456"/>
      <c r="AY627" s="456"/>
      <c r="AZ627" s="456"/>
      <c r="BA627" s="456"/>
      <c r="BB627" s="456"/>
      <c r="BC627" s="456"/>
      <c r="BD627" s="456"/>
      <c r="BE627" s="456"/>
      <c r="BF627" s="456"/>
      <c r="BG627" s="457"/>
      <c r="BH627" s="458"/>
      <c r="BI627" s="459"/>
      <c r="BJ627" s="459"/>
      <c r="BK627" s="459"/>
      <c r="BL627" s="459"/>
      <c r="BM627" s="460"/>
      <c r="BN627" s="216"/>
      <c r="BO627" s="216"/>
      <c r="BP627" s="1"/>
      <c r="BQ627" s="120">
        <f>IF($F$3="","",IF(N627=$F$3,COUNTIF(BQ$23:BQ626,"&gt;0")+1,0))</f>
        <v>0</v>
      </c>
      <c r="BR627" s="1"/>
      <c r="BS627" s="20" t="str">
        <f>IF($N627="","",IF(VLOOKUP(VLOOKUP($N627,IMPOSTAZIONI!$E$6:$I$13,5,FALSE),IMPOSTAZIONI!$B$25:$N$32,3,FALSE)=0,"",VLOOKUP(VLOOKUP($N627,IMPOSTAZIONI!$E$6:$I$13,5,FALSE),IMPOSTAZIONI!$B$25:$N$32,3,FALSE)))</f>
        <v/>
      </c>
      <c r="BT627" s="20" t="str">
        <f>IF($N627="","",IF(VLOOKUP(VLOOKUP($N627,IMPOSTAZIONI!$E$6:$I$13,5,FALSE),IMPOSTAZIONI!$B$25:$N$32,6,FALSE)=0,"",VLOOKUP(VLOOKUP($N627,IMPOSTAZIONI!$E$6:$I$13,5,FALSE),IMPOSTAZIONI!$B$25:$N$32,6,FALSE)))</f>
        <v/>
      </c>
      <c r="BU627" s="20" t="str">
        <f>IF($N627="","",IF(VLOOKUP(VLOOKUP($N627,IMPOSTAZIONI!$E$6:$I$13,5,FALSE),IMPOSTAZIONI!$B$25:$N$32,9,FALSE)=0,"",VLOOKUP(VLOOKUP($N627,IMPOSTAZIONI!$E$6:$I$13,5,FALSE),IMPOSTAZIONI!$B$25:$N$32,9,FALSE)))</f>
        <v/>
      </c>
      <c r="BV627" s="20" t="str">
        <f>IF($N627="","",IF(VLOOKUP(VLOOKUP($N627,IMPOSTAZIONI!$E$6:$I$13,5,FALSE),IMPOSTAZIONI!$B$25:$N$32,12,FALSE)=0,"",VLOOKUP(VLOOKUP($N627,IMPOSTAZIONI!$E$6:$I$13,5,FALSE),IMPOSTAZIONI!$B$25:$N$32,12,FALSE)))</f>
        <v/>
      </c>
      <c r="BW627" s="221" t="str">
        <f t="shared" si="186"/>
        <v/>
      </c>
      <c r="BX627" s="221" t="str">
        <f t="shared" si="192"/>
        <v/>
      </c>
      <c r="BY627" s="221">
        <f t="shared" si="193"/>
        <v>0</v>
      </c>
      <c r="BZ627" s="231">
        <f t="shared" si="194"/>
        <v>0</v>
      </c>
      <c r="CA627" s="246">
        <f t="shared" si="195"/>
        <v>0</v>
      </c>
      <c r="CB627" s="246">
        <f t="shared" si="187"/>
        <v>0</v>
      </c>
      <c r="CC627" s="246" t="str">
        <f t="shared" si="188"/>
        <v/>
      </c>
      <c r="CD627" s="246">
        <f t="shared" si="196"/>
        <v>5</v>
      </c>
      <c r="CE627" s="246">
        <f t="shared" si="189"/>
        <v>0</v>
      </c>
      <c r="CF627" s="276">
        <f t="shared" si="198"/>
        <v>0</v>
      </c>
      <c r="CG627" s="277">
        <f t="shared" si="198"/>
        <v>0</v>
      </c>
      <c r="CH627" s="277">
        <f t="shared" si="198"/>
        <v>0</v>
      </c>
      <c r="CI627" s="278">
        <f t="shared" si="198"/>
        <v>0</v>
      </c>
      <c r="CJ627" s="280">
        <f t="shared" si="190"/>
        <v>0</v>
      </c>
      <c r="CK627" s="232">
        <f t="shared" si="191"/>
        <v>0</v>
      </c>
      <c r="CL627" s="1"/>
    </row>
    <row r="628" spans="1:90" ht="18" customHeight="1">
      <c r="A628" s="1"/>
      <c r="B628" s="1"/>
      <c r="C628" s="216"/>
      <c r="D628" s="287" t="str">
        <f t="shared" si="184"/>
        <v/>
      </c>
      <c r="E628" s="449" t="str">
        <f t="shared" si="185"/>
        <v/>
      </c>
      <c r="F628" s="450"/>
      <c r="G628" s="451"/>
      <c r="H628" s="452"/>
      <c r="I628" s="453"/>
      <c r="J628" s="453"/>
      <c r="K628" s="453"/>
      <c r="L628" s="453"/>
      <c r="M628" s="454"/>
      <c r="N628" s="455"/>
      <c r="O628" s="456"/>
      <c r="P628" s="456"/>
      <c r="Q628" s="456"/>
      <c r="R628" s="456"/>
      <c r="S628" s="456"/>
      <c r="T628" s="456"/>
      <c r="U628" s="456"/>
      <c r="V628" s="456"/>
      <c r="W628" s="456"/>
      <c r="X628" s="456"/>
      <c r="Y628" s="456"/>
      <c r="Z628" s="456"/>
      <c r="AA628" s="456"/>
      <c r="AB628" s="456"/>
      <c r="AC628" s="456"/>
      <c r="AD628" s="456"/>
      <c r="AE628" s="457"/>
      <c r="AF628" s="455"/>
      <c r="AG628" s="456"/>
      <c r="AH628" s="456"/>
      <c r="AI628" s="456"/>
      <c r="AJ628" s="456"/>
      <c r="AK628" s="456"/>
      <c r="AL628" s="456"/>
      <c r="AM628" s="456"/>
      <c r="AN628" s="457"/>
      <c r="AO628" s="455"/>
      <c r="AP628" s="456"/>
      <c r="AQ628" s="456"/>
      <c r="AR628" s="456"/>
      <c r="AS628" s="456"/>
      <c r="AT628" s="456"/>
      <c r="AU628" s="456"/>
      <c r="AV628" s="456"/>
      <c r="AW628" s="456"/>
      <c r="AX628" s="456"/>
      <c r="AY628" s="456"/>
      <c r="AZ628" s="456"/>
      <c r="BA628" s="456"/>
      <c r="BB628" s="456"/>
      <c r="BC628" s="456"/>
      <c r="BD628" s="456"/>
      <c r="BE628" s="456"/>
      <c r="BF628" s="456"/>
      <c r="BG628" s="457"/>
      <c r="BH628" s="458"/>
      <c r="BI628" s="459"/>
      <c r="BJ628" s="459"/>
      <c r="BK628" s="459"/>
      <c r="BL628" s="459"/>
      <c r="BM628" s="460"/>
      <c r="BN628" s="216"/>
      <c r="BO628" s="216"/>
      <c r="BP628" s="1"/>
      <c r="BQ628" s="120">
        <f>IF($F$3="","",IF(N628=$F$3,COUNTIF(BQ$23:BQ627,"&gt;0")+1,0))</f>
        <v>0</v>
      </c>
      <c r="BR628" s="1"/>
      <c r="BS628" s="20" t="str">
        <f>IF($N628="","",IF(VLOOKUP(VLOOKUP($N628,IMPOSTAZIONI!$E$6:$I$13,5,FALSE),IMPOSTAZIONI!$B$25:$N$32,3,FALSE)=0,"",VLOOKUP(VLOOKUP($N628,IMPOSTAZIONI!$E$6:$I$13,5,FALSE),IMPOSTAZIONI!$B$25:$N$32,3,FALSE)))</f>
        <v/>
      </c>
      <c r="BT628" s="20" t="str">
        <f>IF($N628="","",IF(VLOOKUP(VLOOKUP($N628,IMPOSTAZIONI!$E$6:$I$13,5,FALSE),IMPOSTAZIONI!$B$25:$N$32,6,FALSE)=0,"",VLOOKUP(VLOOKUP($N628,IMPOSTAZIONI!$E$6:$I$13,5,FALSE),IMPOSTAZIONI!$B$25:$N$32,6,FALSE)))</f>
        <v/>
      </c>
      <c r="BU628" s="20" t="str">
        <f>IF($N628="","",IF(VLOOKUP(VLOOKUP($N628,IMPOSTAZIONI!$E$6:$I$13,5,FALSE),IMPOSTAZIONI!$B$25:$N$32,9,FALSE)=0,"",VLOOKUP(VLOOKUP($N628,IMPOSTAZIONI!$E$6:$I$13,5,FALSE),IMPOSTAZIONI!$B$25:$N$32,9,FALSE)))</f>
        <v/>
      </c>
      <c r="BV628" s="20" t="str">
        <f>IF($N628="","",IF(VLOOKUP(VLOOKUP($N628,IMPOSTAZIONI!$E$6:$I$13,5,FALSE),IMPOSTAZIONI!$B$25:$N$32,12,FALSE)=0,"",VLOOKUP(VLOOKUP($N628,IMPOSTAZIONI!$E$6:$I$13,5,FALSE),IMPOSTAZIONI!$B$25:$N$32,12,FALSE)))</f>
        <v/>
      </c>
      <c r="BW628" s="221" t="str">
        <f t="shared" si="186"/>
        <v/>
      </c>
      <c r="BX628" s="221" t="str">
        <f t="shared" si="192"/>
        <v/>
      </c>
      <c r="BY628" s="221">
        <f t="shared" si="193"/>
        <v>0</v>
      </c>
      <c r="BZ628" s="231">
        <f t="shared" si="194"/>
        <v>0</v>
      </c>
      <c r="CA628" s="246">
        <f t="shared" si="195"/>
        <v>0</v>
      </c>
      <c r="CB628" s="246">
        <f t="shared" si="187"/>
        <v>0</v>
      </c>
      <c r="CC628" s="246" t="str">
        <f t="shared" si="188"/>
        <v/>
      </c>
      <c r="CD628" s="246">
        <f t="shared" si="196"/>
        <v>5</v>
      </c>
      <c r="CE628" s="246">
        <f t="shared" si="189"/>
        <v>0</v>
      </c>
      <c r="CF628" s="276">
        <f t="shared" si="198"/>
        <v>0</v>
      </c>
      <c r="CG628" s="277">
        <f t="shared" si="198"/>
        <v>0</v>
      </c>
      <c r="CH628" s="277">
        <f t="shared" si="198"/>
        <v>0</v>
      </c>
      <c r="CI628" s="278">
        <f t="shared" si="198"/>
        <v>0</v>
      </c>
      <c r="CJ628" s="280">
        <f t="shared" si="190"/>
        <v>0</v>
      </c>
      <c r="CK628" s="232">
        <f t="shared" si="191"/>
        <v>0</v>
      </c>
      <c r="CL628" s="1"/>
    </row>
    <row r="629" spans="1:90" ht="18" customHeight="1">
      <c r="A629" s="1"/>
      <c r="B629" s="1"/>
      <c r="C629" s="216"/>
      <c r="D629" s="287" t="str">
        <f t="shared" si="184"/>
        <v/>
      </c>
      <c r="E629" s="449" t="str">
        <f t="shared" si="185"/>
        <v/>
      </c>
      <c r="F629" s="450"/>
      <c r="G629" s="451"/>
      <c r="H629" s="452"/>
      <c r="I629" s="453"/>
      <c r="J629" s="453"/>
      <c r="K629" s="453"/>
      <c r="L629" s="453"/>
      <c r="M629" s="454"/>
      <c r="N629" s="455"/>
      <c r="O629" s="456"/>
      <c r="P629" s="456"/>
      <c r="Q629" s="456"/>
      <c r="R629" s="456"/>
      <c r="S629" s="456"/>
      <c r="T629" s="456"/>
      <c r="U629" s="456"/>
      <c r="V629" s="456"/>
      <c r="W629" s="456"/>
      <c r="X629" s="456"/>
      <c r="Y629" s="456"/>
      <c r="Z629" s="456"/>
      <c r="AA629" s="456"/>
      <c r="AB629" s="456"/>
      <c r="AC629" s="456"/>
      <c r="AD629" s="456"/>
      <c r="AE629" s="457"/>
      <c r="AF629" s="455"/>
      <c r="AG629" s="456"/>
      <c r="AH629" s="456"/>
      <c r="AI629" s="456"/>
      <c r="AJ629" s="456"/>
      <c r="AK629" s="456"/>
      <c r="AL629" s="456"/>
      <c r="AM629" s="456"/>
      <c r="AN629" s="457"/>
      <c r="AO629" s="455"/>
      <c r="AP629" s="456"/>
      <c r="AQ629" s="456"/>
      <c r="AR629" s="456"/>
      <c r="AS629" s="456"/>
      <c r="AT629" s="456"/>
      <c r="AU629" s="456"/>
      <c r="AV629" s="456"/>
      <c r="AW629" s="456"/>
      <c r="AX629" s="456"/>
      <c r="AY629" s="456"/>
      <c r="AZ629" s="456"/>
      <c r="BA629" s="456"/>
      <c r="BB629" s="456"/>
      <c r="BC629" s="456"/>
      <c r="BD629" s="456"/>
      <c r="BE629" s="456"/>
      <c r="BF629" s="456"/>
      <c r="BG629" s="457"/>
      <c r="BH629" s="458"/>
      <c r="BI629" s="459"/>
      <c r="BJ629" s="459"/>
      <c r="BK629" s="459"/>
      <c r="BL629" s="459"/>
      <c r="BM629" s="460"/>
      <c r="BN629" s="216"/>
      <c r="BO629" s="216"/>
      <c r="BP629" s="1"/>
      <c r="BQ629" s="120">
        <f>IF($F$3="","",IF(N629=$F$3,COUNTIF(BQ$23:BQ628,"&gt;0")+1,0))</f>
        <v>0</v>
      </c>
      <c r="BR629" s="1"/>
      <c r="BS629" s="20" t="str">
        <f>IF($N629="","",IF(VLOOKUP(VLOOKUP($N629,IMPOSTAZIONI!$E$6:$I$13,5,FALSE),IMPOSTAZIONI!$B$25:$N$32,3,FALSE)=0,"",VLOOKUP(VLOOKUP($N629,IMPOSTAZIONI!$E$6:$I$13,5,FALSE),IMPOSTAZIONI!$B$25:$N$32,3,FALSE)))</f>
        <v/>
      </c>
      <c r="BT629" s="20" t="str">
        <f>IF($N629="","",IF(VLOOKUP(VLOOKUP($N629,IMPOSTAZIONI!$E$6:$I$13,5,FALSE),IMPOSTAZIONI!$B$25:$N$32,6,FALSE)=0,"",VLOOKUP(VLOOKUP($N629,IMPOSTAZIONI!$E$6:$I$13,5,FALSE),IMPOSTAZIONI!$B$25:$N$32,6,FALSE)))</f>
        <v/>
      </c>
      <c r="BU629" s="20" t="str">
        <f>IF($N629="","",IF(VLOOKUP(VLOOKUP($N629,IMPOSTAZIONI!$E$6:$I$13,5,FALSE),IMPOSTAZIONI!$B$25:$N$32,9,FALSE)=0,"",VLOOKUP(VLOOKUP($N629,IMPOSTAZIONI!$E$6:$I$13,5,FALSE),IMPOSTAZIONI!$B$25:$N$32,9,FALSE)))</f>
        <v/>
      </c>
      <c r="BV629" s="20" t="str">
        <f>IF($N629="","",IF(VLOOKUP(VLOOKUP($N629,IMPOSTAZIONI!$E$6:$I$13,5,FALSE),IMPOSTAZIONI!$B$25:$N$32,12,FALSE)=0,"",VLOOKUP(VLOOKUP($N629,IMPOSTAZIONI!$E$6:$I$13,5,FALSE),IMPOSTAZIONI!$B$25:$N$32,12,FALSE)))</f>
        <v/>
      </c>
      <c r="BW629" s="221" t="str">
        <f t="shared" si="186"/>
        <v/>
      </c>
      <c r="BX629" s="221" t="str">
        <f t="shared" si="192"/>
        <v/>
      </c>
      <c r="BY629" s="221">
        <f t="shared" si="193"/>
        <v>0</v>
      </c>
      <c r="BZ629" s="231">
        <f t="shared" si="194"/>
        <v>0</v>
      </c>
      <c r="CA629" s="246">
        <f t="shared" si="195"/>
        <v>0</v>
      </c>
      <c r="CB629" s="246">
        <f t="shared" si="187"/>
        <v>0</v>
      </c>
      <c r="CC629" s="246" t="str">
        <f t="shared" si="188"/>
        <v/>
      </c>
      <c r="CD629" s="246">
        <f t="shared" si="196"/>
        <v>5</v>
      </c>
      <c r="CE629" s="246">
        <f t="shared" si="189"/>
        <v>0</v>
      </c>
      <c r="CF629" s="276">
        <f t="shared" si="198"/>
        <v>0</v>
      </c>
      <c r="CG629" s="277">
        <f t="shared" si="198"/>
        <v>0</v>
      </c>
      <c r="CH629" s="277">
        <f t="shared" si="198"/>
        <v>0</v>
      </c>
      <c r="CI629" s="278">
        <f t="shared" si="198"/>
        <v>0</v>
      </c>
      <c r="CJ629" s="280">
        <f t="shared" si="190"/>
        <v>0</v>
      </c>
      <c r="CK629" s="232">
        <f t="shared" si="191"/>
        <v>0</v>
      </c>
      <c r="CL629" s="1"/>
    </row>
    <row r="630" spans="1:90" ht="18" customHeight="1">
      <c r="A630" s="1"/>
      <c r="B630" s="1"/>
      <c r="C630" s="216"/>
      <c r="D630" s="287" t="str">
        <f t="shared" si="184"/>
        <v/>
      </c>
      <c r="E630" s="449" t="str">
        <f t="shared" si="185"/>
        <v/>
      </c>
      <c r="F630" s="450"/>
      <c r="G630" s="451"/>
      <c r="H630" s="452"/>
      <c r="I630" s="453"/>
      <c r="J630" s="453"/>
      <c r="K630" s="453"/>
      <c r="L630" s="453"/>
      <c r="M630" s="454"/>
      <c r="N630" s="455"/>
      <c r="O630" s="456"/>
      <c r="P630" s="456"/>
      <c r="Q630" s="456"/>
      <c r="R630" s="456"/>
      <c r="S630" s="456"/>
      <c r="T630" s="456"/>
      <c r="U630" s="456"/>
      <c r="V630" s="456"/>
      <c r="W630" s="456"/>
      <c r="X630" s="456"/>
      <c r="Y630" s="456"/>
      <c r="Z630" s="456"/>
      <c r="AA630" s="456"/>
      <c r="AB630" s="456"/>
      <c r="AC630" s="456"/>
      <c r="AD630" s="456"/>
      <c r="AE630" s="457"/>
      <c r="AF630" s="455"/>
      <c r="AG630" s="456"/>
      <c r="AH630" s="456"/>
      <c r="AI630" s="456"/>
      <c r="AJ630" s="456"/>
      <c r="AK630" s="456"/>
      <c r="AL630" s="456"/>
      <c r="AM630" s="456"/>
      <c r="AN630" s="457"/>
      <c r="AO630" s="455"/>
      <c r="AP630" s="456"/>
      <c r="AQ630" s="456"/>
      <c r="AR630" s="456"/>
      <c r="AS630" s="456"/>
      <c r="AT630" s="456"/>
      <c r="AU630" s="456"/>
      <c r="AV630" s="456"/>
      <c r="AW630" s="456"/>
      <c r="AX630" s="456"/>
      <c r="AY630" s="456"/>
      <c r="AZ630" s="456"/>
      <c r="BA630" s="456"/>
      <c r="BB630" s="456"/>
      <c r="BC630" s="456"/>
      <c r="BD630" s="456"/>
      <c r="BE630" s="456"/>
      <c r="BF630" s="456"/>
      <c r="BG630" s="457"/>
      <c r="BH630" s="458"/>
      <c r="BI630" s="459"/>
      <c r="BJ630" s="459"/>
      <c r="BK630" s="459"/>
      <c r="BL630" s="459"/>
      <c r="BM630" s="460"/>
      <c r="BN630" s="216"/>
      <c r="BO630" s="216"/>
      <c r="BP630" s="1"/>
      <c r="BQ630" s="120">
        <f>IF($F$3="","",IF(N630=$F$3,COUNTIF(BQ$23:BQ629,"&gt;0")+1,0))</f>
        <v>0</v>
      </c>
      <c r="BR630" s="1"/>
      <c r="BS630" s="20" t="str">
        <f>IF($N630="","",IF(VLOOKUP(VLOOKUP($N630,IMPOSTAZIONI!$E$6:$I$13,5,FALSE),IMPOSTAZIONI!$B$25:$N$32,3,FALSE)=0,"",VLOOKUP(VLOOKUP($N630,IMPOSTAZIONI!$E$6:$I$13,5,FALSE),IMPOSTAZIONI!$B$25:$N$32,3,FALSE)))</f>
        <v/>
      </c>
      <c r="BT630" s="20" t="str">
        <f>IF($N630="","",IF(VLOOKUP(VLOOKUP($N630,IMPOSTAZIONI!$E$6:$I$13,5,FALSE),IMPOSTAZIONI!$B$25:$N$32,6,FALSE)=0,"",VLOOKUP(VLOOKUP($N630,IMPOSTAZIONI!$E$6:$I$13,5,FALSE),IMPOSTAZIONI!$B$25:$N$32,6,FALSE)))</f>
        <v/>
      </c>
      <c r="BU630" s="20" t="str">
        <f>IF($N630="","",IF(VLOOKUP(VLOOKUP($N630,IMPOSTAZIONI!$E$6:$I$13,5,FALSE),IMPOSTAZIONI!$B$25:$N$32,9,FALSE)=0,"",VLOOKUP(VLOOKUP($N630,IMPOSTAZIONI!$E$6:$I$13,5,FALSE),IMPOSTAZIONI!$B$25:$N$32,9,FALSE)))</f>
        <v/>
      </c>
      <c r="BV630" s="20" t="str">
        <f>IF($N630="","",IF(VLOOKUP(VLOOKUP($N630,IMPOSTAZIONI!$E$6:$I$13,5,FALSE),IMPOSTAZIONI!$B$25:$N$32,12,FALSE)=0,"",VLOOKUP(VLOOKUP($N630,IMPOSTAZIONI!$E$6:$I$13,5,FALSE),IMPOSTAZIONI!$B$25:$N$32,12,FALSE)))</f>
        <v/>
      </c>
      <c r="BW630" s="221" t="str">
        <f t="shared" si="186"/>
        <v/>
      </c>
      <c r="BX630" s="221" t="str">
        <f t="shared" si="192"/>
        <v/>
      </c>
      <c r="BY630" s="221">
        <f t="shared" si="193"/>
        <v>0</v>
      </c>
      <c r="BZ630" s="231">
        <f t="shared" si="194"/>
        <v>0</v>
      </c>
      <c r="CA630" s="246">
        <f t="shared" si="195"/>
        <v>0</v>
      </c>
      <c r="CB630" s="246">
        <f t="shared" si="187"/>
        <v>0</v>
      </c>
      <c r="CC630" s="246" t="str">
        <f t="shared" si="188"/>
        <v/>
      </c>
      <c r="CD630" s="246">
        <f t="shared" si="196"/>
        <v>5</v>
      </c>
      <c r="CE630" s="246">
        <f t="shared" si="189"/>
        <v>0</v>
      </c>
      <c r="CF630" s="276">
        <f t="shared" si="198"/>
        <v>0</v>
      </c>
      <c r="CG630" s="277">
        <f t="shared" si="198"/>
        <v>0</v>
      </c>
      <c r="CH630" s="277">
        <f t="shared" si="198"/>
        <v>0</v>
      </c>
      <c r="CI630" s="278">
        <f t="shared" si="198"/>
        <v>0</v>
      </c>
      <c r="CJ630" s="280">
        <f t="shared" si="190"/>
        <v>0</v>
      </c>
      <c r="CK630" s="232">
        <f t="shared" si="191"/>
        <v>0</v>
      </c>
      <c r="CL630" s="1"/>
    </row>
    <row r="631" spans="1:90" ht="18" customHeight="1">
      <c r="A631" s="1"/>
      <c r="B631" s="1"/>
      <c r="C631" s="216"/>
      <c r="D631" s="287" t="str">
        <f t="shared" si="184"/>
        <v/>
      </c>
      <c r="E631" s="449" t="str">
        <f t="shared" si="185"/>
        <v/>
      </c>
      <c r="F631" s="450"/>
      <c r="G631" s="451"/>
      <c r="H631" s="452"/>
      <c r="I631" s="453"/>
      <c r="J631" s="453"/>
      <c r="K631" s="453"/>
      <c r="L631" s="453"/>
      <c r="M631" s="454"/>
      <c r="N631" s="455"/>
      <c r="O631" s="456"/>
      <c r="P631" s="456"/>
      <c r="Q631" s="456"/>
      <c r="R631" s="456"/>
      <c r="S631" s="456"/>
      <c r="T631" s="456"/>
      <c r="U631" s="456"/>
      <c r="V631" s="456"/>
      <c r="W631" s="456"/>
      <c r="X631" s="456"/>
      <c r="Y631" s="456"/>
      <c r="Z631" s="456"/>
      <c r="AA631" s="456"/>
      <c r="AB631" s="456"/>
      <c r="AC631" s="456"/>
      <c r="AD631" s="456"/>
      <c r="AE631" s="457"/>
      <c r="AF631" s="455"/>
      <c r="AG631" s="456"/>
      <c r="AH631" s="456"/>
      <c r="AI631" s="456"/>
      <c r="AJ631" s="456"/>
      <c r="AK631" s="456"/>
      <c r="AL631" s="456"/>
      <c r="AM631" s="456"/>
      <c r="AN631" s="457"/>
      <c r="AO631" s="455"/>
      <c r="AP631" s="456"/>
      <c r="AQ631" s="456"/>
      <c r="AR631" s="456"/>
      <c r="AS631" s="456"/>
      <c r="AT631" s="456"/>
      <c r="AU631" s="456"/>
      <c r="AV631" s="456"/>
      <c r="AW631" s="456"/>
      <c r="AX631" s="456"/>
      <c r="AY631" s="456"/>
      <c r="AZ631" s="456"/>
      <c r="BA631" s="456"/>
      <c r="BB631" s="456"/>
      <c r="BC631" s="456"/>
      <c r="BD631" s="456"/>
      <c r="BE631" s="456"/>
      <c r="BF631" s="456"/>
      <c r="BG631" s="457"/>
      <c r="BH631" s="458"/>
      <c r="BI631" s="459"/>
      <c r="BJ631" s="459"/>
      <c r="BK631" s="459"/>
      <c r="BL631" s="459"/>
      <c r="BM631" s="460"/>
      <c r="BN631" s="216"/>
      <c r="BO631" s="216"/>
      <c r="BP631" s="1"/>
      <c r="BQ631" s="120">
        <f>IF($F$3="","",IF(N631=$F$3,COUNTIF(BQ$23:BQ630,"&gt;0")+1,0))</f>
        <v>0</v>
      </c>
      <c r="BR631" s="1"/>
      <c r="BS631" s="20" t="str">
        <f>IF($N631="","",IF(VLOOKUP(VLOOKUP($N631,IMPOSTAZIONI!$E$6:$I$13,5,FALSE),IMPOSTAZIONI!$B$25:$N$32,3,FALSE)=0,"",VLOOKUP(VLOOKUP($N631,IMPOSTAZIONI!$E$6:$I$13,5,FALSE),IMPOSTAZIONI!$B$25:$N$32,3,FALSE)))</f>
        <v/>
      </c>
      <c r="BT631" s="20" t="str">
        <f>IF($N631="","",IF(VLOOKUP(VLOOKUP($N631,IMPOSTAZIONI!$E$6:$I$13,5,FALSE),IMPOSTAZIONI!$B$25:$N$32,6,FALSE)=0,"",VLOOKUP(VLOOKUP($N631,IMPOSTAZIONI!$E$6:$I$13,5,FALSE),IMPOSTAZIONI!$B$25:$N$32,6,FALSE)))</f>
        <v/>
      </c>
      <c r="BU631" s="20" t="str">
        <f>IF($N631="","",IF(VLOOKUP(VLOOKUP($N631,IMPOSTAZIONI!$E$6:$I$13,5,FALSE),IMPOSTAZIONI!$B$25:$N$32,9,FALSE)=0,"",VLOOKUP(VLOOKUP($N631,IMPOSTAZIONI!$E$6:$I$13,5,FALSE),IMPOSTAZIONI!$B$25:$N$32,9,FALSE)))</f>
        <v/>
      </c>
      <c r="BV631" s="20" t="str">
        <f>IF($N631="","",IF(VLOOKUP(VLOOKUP($N631,IMPOSTAZIONI!$E$6:$I$13,5,FALSE),IMPOSTAZIONI!$B$25:$N$32,12,FALSE)=0,"",VLOOKUP(VLOOKUP($N631,IMPOSTAZIONI!$E$6:$I$13,5,FALSE),IMPOSTAZIONI!$B$25:$N$32,12,FALSE)))</f>
        <v/>
      </c>
      <c r="BW631" s="221" t="str">
        <f t="shared" si="186"/>
        <v/>
      </c>
      <c r="BX631" s="221" t="str">
        <f t="shared" si="192"/>
        <v/>
      </c>
      <c r="BY631" s="221">
        <f t="shared" si="193"/>
        <v>0</v>
      </c>
      <c r="BZ631" s="231">
        <f t="shared" si="194"/>
        <v>0</v>
      </c>
      <c r="CA631" s="246">
        <f t="shared" si="195"/>
        <v>0</v>
      </c>
      <c r="CB631" s="246">
        <f t="shared" si="187"/>
        <v>0</v>
      </c>
      <c r="CC631" s="246" t="str">
        <f t="shared" si="188"/>
        <v/>
      </c>
      <c r="CD631" s="246">
        <f t="shared" si="196"/>
        <v>5</v>
      </c>
      <c r="CE631" s="246">
        <f t="shared" si="189"/>
        <v>0</v>
      </c>
      <c r="CF631" s="276">
        <f t="shared" si="198"/>
        <v>0</v>
      </c>
      <c r="CG631" s="277">
        <f t="shared" si="198"/>
        <v>0</v>
      </c>
      <c r="CH631" s="277">
        <f t="shared" si="198"/>
        <v>0</v>
      </c>
      <c r="CI631" s="278">
        <f t="shared" si="198"/>
        <v>0</v>
      </c>
      <c r="CJ631" s="280">
        <f t="shared" si="190"/>
        <v>0</v>
      </c>
      <c r="CK631" s="232">
        <f t="shared" si="191"/>
        <v>0</v>
      </c>
      <c r="CL631" s="1"/>
    </row>
    <row r="632" spans="1:90" ht="18" customHeight="1">
      <c r="A632" s="1"/>
      <c r="B632" s="1"/>
      <c r="C632" s="216"/>
      <c r="D632" s="287" t="str">
        <f t="shared" si="184"/>
        <v/>
      </c>
      <c r="E632" s="449" t="str">
        <f t="shared" si="185"/>
        <v/>
      </c>
      <c r="F632" s="450"/>
      <c r="G632" s="451"/>
      <c r="H632" s="452"/>
      <c r="I632" s="453"/>
      <c r="J632" s="453"/>
      <c r="K632" s="453"/>
      <c r="L632" s="453"/>
      <c r="M632" s="454"/>
      <c r="N632" s="455"/>
      <c r="O632" s="456"/>
      <c r="P632" s="456"/>
      <c r="Q632" s="456"/>
      <c r="R632" s="456"/>
      <c r="S632" s="456"/>
      <c r="T632" s="456"/>
      <c r="U632" s="456"/>
      <c r="V632" s="456"/>
      <c r="W632" s="456"/>
      <c r="X632" s="456"/>
      <c r="Y632" s="456"/>
      <c r="Z632" s="456"/>
      <c r="AA632" s="456"/>
      <c r="AB632" s="456"/>
      <c r="AC632" s="456"/>
      <c r="AD632" s="456"/>
      <c r="AE632" s="457"/>
      <c r="AF632" s="455"/>
      <c r="AG632" s="456"/>
      <c r="AH632" s="456"/>
      <c r="AI632" s="456"/>
      <c r="AJ632" s="456"/>
      <c r="AK632" s="456"/>
      <c r="AL632" s="456"/>
      <c r="AM632" s="456"/>
      <c r="AN632" s="457"/>
      <c r="AO632" s="455"/>
      <c r="AP632" s="456"/>
      <c r="AQ632" s="456"/>
      <c r="AR632" s="456"/>
      <c r="AS632" s="456"/>
      <c r="AT632" s="456"/>
      <c r="AU632" s="456"/>
      <c r="AV632" s="456"/>
      <c r="AW632" s="456"/>
      <c r="AX632" s="456"/>
      <c r="AY632" s="456"/>
      <c r="AZ632" s="456"/>
      <c r="BA632" s="456"/>
      <c r="BB632" s="456"/>
      <c r="BC632" s="456"/>
      <c r="BD632" s="456"/>
      <c r="BE632" s="456"/>
      <c r="BF632" s="456"/>
      <c r="BG632" s="457"/>
      <c r="BH632" s="458"/>
      <c r="BI632" s="459"/>
      <c r="BJ632" s="459"/>
      <c r="BK632" s="459"/>
      <c r="BL632" s="459"/>
      <c r="BM632" s="460"/>
      <c r="BN632" s="216"/>
      <c r="BO632" s="216"/>
      <c r="BP632" s="1"/>
      <c r="BQ632" s="120">
        <f>IF($F$3="","",IF(N632=$F$3,COUNTIF(BQ$23:BQ631,"&gt;0")+1,0))</f>
        <v>0</v>
      </c>
      <c r="BR632" s="1"/>
      <c r="BS632" s="20" t="str">
        <f>IF($N632="","",IF(VLOOKUP(VLOOKUP($N632,IMPOSTAZIONI!$E$6:$I$13,5,FALSE),IMPOSTAZIONI!$B$25:$N$32,3,FALSE)=0,"",VLOOKUP(VLOOKUP($N632,IMPOSTAZIONI!$E$6:$I$13,5,FALSE),IMPOSTAZIONI!$B$25:$N$32,3,FALSE)))</f>
        <v/>
      </c>
      <c r="BT632" s="20" t="str">
        <f>IF($N632="","",IF(VLOOKUP(VLOOKUP($N632,IMPOSTAZIONI!$E$6:$I$13,5,FALSE),IMPOSTAZIONI!$B$25:$N$32,6,FALSE)=0,"",VLOOKUP(VLOOKUP($N632,IMPOSTAZIONI!$E$6:$I$13,5,FALSE),IMPOSTAZIONI!$B$25:$N$32,6,FALSE)))</f>
        <v/>
      </c>
      <c r="BU632" s="20" t="str">
        <f>IF($N632="","",IF(VLOOKUP(VLOOKUP($N632,IMPOSTAZIONI!$E$6:$I$13,5,FALSE),IMPOSTAZIONI!$B$25:$N$32,9,FALSE)=0,"",VLOOKUP(VLOOKUP($N632,IMPOSTAZIONI!$E$6:$I$13,5,FALSE),IMPOSTAZIONI!$B$25:$N$32,9,FALSE)))</f>
        <v/>
      </c>
      <c r="BV632" s="20" t="str">
        <f>IF($N632="","",IF(VLOOKUP(VLOOKUP($N632,IMPOSTAZIONI!$E$6:$I$13,5,FALSE),IMPOSTAZIONI!$B$25:$N$32,12,FALSE)=0,"",VLOOKUP(VLOOKUP($N632,IMPOSTAZIONI!$E$6:$I$13,5,FALSE),IMPOSTAZIONI!$B$25:$N$32,12,FALSE)))</f>
        <v/>
      </c>
      <c r="BW632" s="221" t="str">
        <f t="shared" si="186"/>
        <v/>
      </c>
      <c r="BX632" s="221" t="str">
        <f t="shared" si="192"/>
        <v/>
      </c>
      <c r="BY632" s="221">
        <f t="shared" si="193"/>
        <v>0</v>
      </c>
      <c r="BZ632" s="231">
        <f t="shared" si="194"/>
        <v>0</v>
      </c>
      <c r="CA632" s="246">
        <f t="shared" si="195"/>
        <v>0</v>
      </c>
      <c r="CB632" s="246">
        <f t="shared" si="187"/>
        <v>0</v>
      </c>
      <c r="CC632" s="246" t="str">
        <f t="shared" si="188"/>
        <v/>
      </c>
      <c r="CD632" s="246">
        <f t="shared" si="196"/>
        <v>5</v>
      </c>
      <c r="CE632" s="246">
        <f t="shared" si="189"/>
        <v>0</v>
      </c>
      <c r="CF632" s="276">
        <f t="shared" si="198"/>
        <v>0</v>
      </c>
      <c r="CG632" s="277">
        <f t="shared" si="198"/>
        <v>0</v>
      </c>
      <c r="CH632" s="277">
        <f t="shared" si="198"/>
        <v>0</v>
      </c>
      <c r="CI632" s="278">
        <f t="shared" si="198"/>
        <v>0</v>
      </c>
      <c r="CJ632" s="280">
        <f t="shared" si="190"/>
        <v>0</v>
      </c>
      <c r="CK632" s="232">
        <f t="shared" si="191"/>
        <v>0</v>
      </c>
      <c r="CL632" s="1"/>
    </row>
    <row r="633" spans="1:90" ht="18" customHeight="1">
      <c r="A633" s="1"/>
      <c r="B633" s="1"/>
      <c r="C633" s="216"/>
      <c r="D633" s="287" t="str">
        <f t="shared" si="184"/>
        <v/>
      </c>
      <c r="E633" s="449" t="str">
        <f t="shared" si="185"/>
        <v/>
      </c>
      <c r="F633" s="450"/>
      <c r="G633" s="451"/>
      <c r="H633" s="452"/>
      <c r="I633" s="453"/>
      <c r="J633" s="453"/>
      <c r="K633" s="453"/>
      <c r="L633" s="453"/>
      <c r="M633" s="454"/>
      <c r="N633" s="455"/>
      <c r="O633" s="456"/>
      <c r="P633" s="456"/>
      <c r="Q633" s="456"/>
      <c r="R633" s="456"/>
      <c r="S633" s="456"/>
      <c r="T633" s="456"/>
      <c r="U633" s="456"/>
      <c r="V633" s="456"/>
      <c r="W633" s="456"/>
      <c r="X633" s="456"/>
      <c r="Y633" s="456"/>
      <c r="Z633" s="456"/>
      <c r="AA633" s="456"/>
      <c r="AB633" s="456"/>
      <c r="AC633" s="456"/>
      <c r="AD633" s="456"/>
      <c r="AE633" s="457"/>
      <c r="AF633" s="455"/>
      <c r="AG633" s="456"/>
      <c r="AH633" s="456"/>
      <c r="AI633" s="456"/>
      <c r="AJ633" s="456"/>
      <c r="AK633" s="456"/>
      <c r="AL633" s="456"/>
      <c r="AM633" s="456"/>
      <c r="AN633" s="457"/>
      <c r="AO633" s="455"/>
      <c r="AP633" s="456"/>
      <c r="AQ633" s="456"/>
      <c r="AR633" s="456"/>
      <c r="AS633" s="456"/>
      <c r="AT633" s="456"/>
      <c r="AU633" s="456"/>
      <c r="AV633" s="456"/>
      <c r="AW633" s="456"/>
      <c r="AX633" s="456"/>
      <c r="AY633" s="456"/>
      <c r="AZ633" s="456"/>
      <c r="BA633" s="456"/>
      <c r="BB633" s="456"/>
      <c r="BC633" s="456"/>
      <c r="BD633" s="456"/>
      <c r="BE633" s="456"/>
      <c r="BF633" s="456"/>
      <c r="BG633" s="457"/>
      <c r="BH633" s="458"/>
      <c r="BI633" s="459"/>
      <c r="BJ633" s="459"/>
      <c r="BK633" s="459"/>
      <c r="BL633" s="459"/>
      <c r="BM633" s="460"/>
      <c r="BN633" s="216"/>
      <c r="BO633" s="216"/>
      <c r="BP633" s="1"/>
      <c r="BQ633" s="120">
        <f>IF($F$3="","",IF(N633=$F$3,COUNTIF(BQ$23:BQ632,"&gt;0")+1,0))</f>
        <v>0</v>
      </c>
      <c r="BR633" s="1"/>
      <c r="BS633" s="20" t="str">
        <f>IF($N633="","",IF(VLOOKUP(VLOOKUP($N633,IMPOSTAZIONI!$E$6:$I$13,5,FALSE),IMPOSTAZIONI!$B$25:$N$32,3,FALSE)=0,"",VLOOKUP(VLOOKUP($N633,IMPOSTAZIONI!$E$6:$I$13,5,FALSE),IMPOSTAZIONI!$B$25:$N$32,3,FALSE)))</f>
        <v/>
      </c>
      <c r="BT633" s="20" t="str">
        <f>IF($N633="","",IF(VLOOKUP(VLOOKUP($N633,IMPOSTAZIONI!$E$6:$I$13,5,FALSE),IMPOSTAZIONI!$B$25:$N$32,6,FALSE)=0,"",VLOOKUP(VLOOKUP($N633,IMPOSTAZIONI!$E$6:$I$13,5,FALSE),IMPOSTAZIONI!$B$25:$N$32,6,FALSE)))</f>
        <v/>
      </c>
      <c r="BU633" s="20" t="str">
        <f>IF($N633="","",IF(VLOOKUP(VLOOKUP($N633,IMPOSTAZIONI!$E$6:$I$13,5,FALSE),IMPOSTAZIONI!$B$25:$N$32,9,FALSE)=0,"",VLOOKUP(VLOOKUP($N633,IMPOSTAZIONI!$E$6:$I$13,5,FALSE),IMPOSTAZIONI!$B$25:$N$32,9,FALSE)))</f>
        <v/>
      </c>
      <c r="BV633" s="20" t="str">
        <f>IF($N633="","",IF(VLOOKUP(VLOOKUP($N633,IMPOSTAZIONI!$E$6:$I$13,5,FALSE),IMPOSTAZIONI!$B$25:$N$32,12,FALSE)=0,"",VLOOKUP(VLOOKUP($N633,IMPOSTAZIONI!$E$6:$I$13,5,FALSE),IMPOSTAZIONI!$B$25:$N$32,12,FALSE)))</f>
        <v/>
      </c>
      <c r="BW633" s="221" t="str">
        <f t="shared" si="186"/>
        <v/>
      </c>
      <c r="BX633" s="221" t="str">
        <f t="shared" si="192"/>
        <v/>
      </c>
      <c r="BY633" s="221">
        <f t="shared" si="193"/>
        <v>0</v>
      </c>
      <c r="BZ633" s="231">
        <f t="shared" si="194"/>
        <v>0</v>
      </c>
      <c r="CA633" s="246">
        <f t="shared" si="195"/>
        <v>0</v>
      </c>
      <c r="CB633" s="246">
        <f t="shared" si="187"/>
        <v>0</v>
      </c>
      <c r="CC633" s="246" t="str">
        <f t="shared" si="188"/>
        <v/>
      </c>
      <c r="CD633" s="246">
        <f t="shared" si="196"/>
        <v>5</v>
      </c>
      <c r="CE633" s="246">
        <f t="shared" si="189"/>
        <v>0</v>
      </c>
      <c r="CF633" s="276">
        <f t="shared" si="198"/>
        <v>0</v>
      </c>
      <c r="CG633" s="277">
        <f t="shared" si="198"/>
        <v>0</v>
      </c>
      <c r="CH633" s="277">
        <f t="shared" si="198"/>
        <v>0</v>
      </c>
      <c r="CI633" s="278">
        <f t="shared" si="198"/>
        <v>0</v>
      </c>
      <c r="CJ633" s="280">
        <f t="shared" si="190"/>
        <v>0</v>
      </c>
      <c r="CK633" s="232">
        <f t="shared" si="191"/>
        <v>0</v>
      </c>
      <c r="CL633" s="1"/>
    </row>
    <row r="634" spans="1:90" ht="18" customHeight="1">
      <c r="A634" s="1"/>
      <c r="B634" s="1"/>
      <c r="C634" s="216"/>
      <c r="D634" s="287" t="str">
        <f t="shared" si="184"/>
        <v/>
      </c>
      <c r="E634" s="449" t="str">
        <f t="shared" si="185"/>
        <v/>
      </c>
      <c r="F634" s="450"/>
      <c r="G634" s="451"/>
      <c r="H634" s="452"/>
      <c r="I634" s="453"/>
      <c r="J634" s="453"/>
      <c r="K634" s="453"/>
      <c r="L634" s="453"/>
      <c r="M634" s="454"/>
      <c r="N634" s="455"/>
      <c r="O634" s="456"/>
      <c r="P634" s="456"/>
      <c r="Q634" s="456"/>
      <c r="R634" s="456"/>
      <c r="S634" s="456"/>
      <c r="T634" s="456"/>
      <c r="U634" s="456"/>
      <c r="V634" s="456"/>
      <c r="W634" s="456"/>
      <c r="X634" s="456"/>
      <c r="Y634" s="456"/>
      <c r="Z634" s="456"/>
      <c r="AA634" s="456"/>
      <c r="AB634" s="456"/>
      <c r="AC634" s="456"/>
      <c r="AD634" s="456"/>
      <c r="AE634" s="457"/>
      <c r="AF634" s="455"/>
      <c r="AG634" s="456"/>
      <c r="AH634" s="456"/>
      <c r="AI634" s="456"/>
      <c r="AJ634" s="456"/>
      <c r="AK634" s="456"/>
      <c r="AL634" s="456"/>
      <c r="AM634" s="456"/>
      <c r="AN634" s="457"/>
      <c r="AO634" s="455"/>
      <c r="AP634" s="456"/>
      <c r="AQ634" s="456"/>
      <c r="AR634" s="456"/>
      <c r="AS634" s="456"/>
      <c r="AT634" s="456"/>
      <c r="AU634" s="456"/>
      <c r="AV634" s="456"/>
      <c r="AW634" s="456"/>
      <c r="AX634" s="456"/>
      <c r="AY634" s="456"/>
      <c r="AZ634" s="456"/>
      <c r="BA634" s="456"/>
      <c r="BB634" s="456"/>
      <c r="BC634" s="456"/>
      <c r="BD634" s="456"/>
      <c r="BE634" s="456"/>
      <c r="BF634" s="456"/>
      <c r="BG634" s="457"/>
      <c r="BH634" s="458"/>
      <c r="BI634" s="459"/>
      <c r="BJ634" s="459"/>
      <c r="BK634" s="459"/>
      <c r="BL634" s="459"/>
      <c r="BM634" s="460"/>
      <c r="BN634" s="216"/>
      <c r="BO634" s="216"/>
      <c r="BP634" s="1"/>
      <c r="BQ634" s="120">
        <f>IF($F$3="","",IF(N634=$F$3,COUNTIF(BQ$23:BQ633,"&gt;0")+1,0))</f>
        <v>0</v>
      </c>
      <c r="BR634" s="1"/>
      <c r="BS634" s="20" t="str">
        <f>IF($N634="","",IF(VLOOKUP(VLOOKUP($N634,IMPOSTAZIONI!$E$6:$I$13,5,FALSE),IMPOSTAZIONI!$B$25:$N$32,3,FALSE)=0,"",VLOOKUP(VLOOKUP($N634,IMPOSTAZIONI!$E$6:$I$13,5,FALSE),IMPOSTAZIONI!$B$25:$N$32,3,FALSE)))</f>
        <v/>
      </c>
      <c r="BT634" s="20" t="str">
        <f>IF($N634="","",IF(VLOOKUP(VLOOKUP($N634,IMPOSTAZIONI!$E$6:$I$13,5,FALSE),IMPOSTAZIONI!$B$25:$N$32,6,FALSE)=0,"",VLOOKUP(VLOOKUP($N634,IMPOSTAZIONI!$E$6:$I$13,5,FALSE),IMPOSTAZIONI!$B$25:$N$32,6,FALSE)))</f>
        <v/>
      </c>
      <c r="BU634" s="20" t="str">
        <f>IF($N634="","",IF(VLOOKUP(VLOOKUP($N634,IMPOSTAZIONI!$E$6:$I$13,5,FALSE),IMPOSTAZIONI!$B$25:$N$32,9,FALSE)=0,"",VLOOKUP(VLOOKUP($N634,IMPOSTAZIONI!$E$6:$I$13,5,FALSE),IMPOSTAZIONI!$B$25:$N$32,9,FALSE)))</f>
        <v/>
      </c>
      <c r="BV634" s="20" t="str">
        <f>IF($N634="","",IF(VLOOKUP(VLOOKUP($N634,IMPOSTAZIONI!$E$6:$I$13,5,FALSE),IMPOSTAZIONI!$B$25:$N$32,12,FALSE)=0,"",VLOOKUP(VLOOKUP($N634,IMPOSTAZIONI!$E$6:$I$13,5,FALSE),IMPOSTAZIONI!$B$25:$N$32,12,FALSE)))</f>
        <v/>
      </c>
      <c r="BW634" s="221" t="str">
        <f t="shared" si="186"/>
        <v/>
      </c>
      <c r="BX634" s="221" t="str">
        <f t="shared" si="192"/>
        <v/>
      </c>
      <c r="BY634" s="221">
        <f t="shared" si="193"/>
        <v>0</v>
      </c>
      <c r="BZ634" s="231">
        <f t="shared" si="194"/>
        <v>0</v>
      </c>
      <c r="CA634" s="246">
        <f t="shared" si="195"/>
        <v>0</v>
      </c>
      <c r="CB634" s="246">
        <f t="shared" si="187"/>
        <v>0</v>
      </c>
      <c r="CC634" s="246" t="str">
        <f t="shared" si="188"/>
        <v/>
      </c>
      <c r="CD634" s="246">
        <f t="shared" si="196"/>
        <v>5</v>
      </c>
      <c r="CE634" s="246">
        <f t="shared" si="189"/>
        <v>0</v>
      </c>
      <c r="CF634" s="276">
        <f t="shared" si="198"/>
        <v>0</v>
      </c>
      <c r="CG634" s="277">
        <f t="shared" si="198"/>
        <v>0</v>
      </c>
      <c r="CH634" s="277">
        <f t="shared" si="198"/>
        <v>0</v>
      </c>
      <c r="CI634" s="278">
        <f t="shared" si="198"/>
        <v>0</v>
      </c>
      <c r="CJ634" s="280">
        <f t="shared" si="190"/>
        <v>0</v>
      </c>
      <c r="CK634" s="232">
        <f t="shared" si="191"/>
        <v>0</v>
      </c>
      <c r="CL634" s="1"/>
    </row>
    <row r="635" spans="1:90" ht="18" customHeight="1">
      <c r="A635" s="1"/>
      <c r="B635" s="1"/>
      <c r="C635" s="216"/>
      <c r="D635" s="287" t="str">
        <f t="shared" si="184"/>
        <v/>
      </c>
      <c r="E635" s="449" t="str">
        <f t="shared" si="185"/>
        <v/>
      </c>
      <c r="F635" s="450"/>
      <c r="G635" s="451"/>
      <c r="H635" s="452"/>
      <c r="I635" s="453"/>
      <c r="J635" s="453"/>
      <c r="K635" s="453"/>
      <c r="L635" s="453"/>
      <c r="M635" s="454"/>
      <c r="N635" s="455"/>
      <c r="O635" s="456"/>
      <c r="P635" s="456"/>
      <c r="Q635" s="456"/>
      <c r="R635" s="456"/>
      <c r="S635" s="456"/>
      <c r="T635" s="456"/>
      <c r="U635" s="456"/>
      <c r="V635" s="456"/>
      <c r="W635" s="456"/>
      <c r="X635" s="456"/>
      <c r="Y635" s="456"/>
      <c r="Z635" s="456"/>
      <c r="AA635" s="456"/>
      <c r="AB635" s="456"/>
      <c r="AC635" s="456"/>
      <c r="AD635" s="456"/>
      <c r="AE635" s="457"/>
      <c r="AF635" s="455"/>
      <c r="AG635" s="456"/>
      <c r="AH635" s="456"/>
      <c r="AI635" s="456"/>
      <c r="AJ635" s="456"/>
      <c r="AK635" s="456"/>
      <c r="AL635" s="456"/>
      <c r="AM635" s="456"/>
      <c r="AN635" s="457"/>
      <c r="AO635" s="455"/>
      <c r="AP635" s="456"/>
      <c r="AQ635" s="456"/>
      <c r="AR635" s="456"/>
      <c r="AS635" s="456"/>
      <c r="AT635" s="456"/>
      <c r="AU635" s="456"/>
      <c r="AV635" s="456"/>
      <c r="AW635" s="456"/>
      <c r="AX635" s="456"/>
      <c r="AY635" s="456"/>
      <c r="AZ635" s="456"/>
      <c r="BA635" s="456"/>
      <c r="BB635" s="456"/>
      <c r="BC635" s="456"/>
      <c r="BD635" s="456"/>
      <c r="BE635" s="456"/>
      <c r="BF635" s="456"/>
      <c r="BG635" s="457"/>
      <c r="BH635" s="458"/>
      <c r="BI635" s="459"/>
      <c r="BJ635" s="459"/>
      <c r="BK635" s="459"/>
      <c r="BL635" s="459"/>
      <c r="BM635" s="460"/>
      <c r="BN635" s="216"/>
      <c r="BO635" s="216"/>
      <c r="BP635" s="1"/>
      <c r="BQ635" s="120">
        <f>IF($F$3="","",IF(N635=$F$3,COUNTIF(BQ$23:BQ634,"&gt;0")+1,0))</f>
        <v>0</v>
      </c>
      <c r="BR635" s="1"/>
      <c r="BS635" s="20" t="str">
        <f>IF($N635="","",IF(VLOOKUP(VLOOKUP($N635,IMPOSTAZIONI!$E$6:$I$13,5,FALSE),IMPOSTAZIONI!$B$25:$N$32,3,FALSE)=0,"",VLOOKUP(VLOOKUP($N635,IMPOSTAZIONI!$E$6:$I$13,5,FALSE),IMPOSTAZIONI!$B$25:$N$32,3,FALSE)))</f>
        <v/>
      </c>
      <c r="BT635" s="20" t="str">
        <f>IF($N635="","",IF(VLOOKUP(VLOOKUP($N635,IMPOSTAZIONI!$E$6:$I$13,5,FALSE),IMPOSTAZIONI!$B$25:$N$32,6,FALSE)=0,"",VLOOKUP(VLOOKUP($N635,IMPOSTAZIONI!$E$6:$I$13,5,FALSE),IMPOSTAZIONI!$B$25:$N$32,6,FALSE)))</f>
        <v/>
      </c>
      <c r="BU635" s="20" t="str">
        <f>IF($N635="","",IF(VLOOKUP(VLOOKUP($N635,IMPOSTAZIONI!$E$6:$I$13,5,FALSE),IMPOSTAZIONI!$B$25:$N$32,9,FALSE)=0,"",VLOOKUP(VLOOKUP($N635,IMPOSTAZIONI!$E$6:$I$13,5,FALSE),IMPOSTAZIONI!$B$25:$N$32,9,FALSE)))</f>
        <v/>
      </c>
      <c r="BV635" s="20" t="str">
        <f>IF($N635="","",IF(VLOOKUP(VLOOKUP($N635,IMPOSTAZIONI!$E$6:$I$13,5,FALSE),IMPOSTAZIONI!$B$25:$N$32,12,FALSE)=0,"",VLOOKUP(VLOOKUP($N635,IMPOSTAZIONI!$E$6:$I$13,5,FALSE),IMPOSTAZIONI!$B$25:$N$32,12,FALSE)))</f>
        <v/>
      </c>
      <c r="BW635" s="221" t="str">
        <f t="shared" si="186"/>
        <v/>
      </c>
      <c r="BX635" s="221" t="str">
        <f t="shared" si="192"/>
        <v/>
      </c>
      <c r="BY635" s="221">
        <f t="shared" si="193"/>
        <v>0</v>
      </c>
      <c r="BZ635" s="231">
        <f t="shared" si="194"/>
        <v>0</v>
      </c>
      <c r="CA635" s="246">
        <f t="shared" si="195"/>
        <v>0</v>
      </c>
      <c r="CB635" s="246">
        <f t="shared" si="187"/>
        <v>0</v>
      </c>
      <c r="CC635" s="246" t="str">
        <f t="shared" si="188"/>
        <v/>
      </c>
      <c r="CD635" s="246">
        <f t="shared" si="196"/>
        <v>5</v>
      </c>
      <c r="CE635" s="246">
        <f t="shared" si="189"/>
        <v>0</v>
      </c>
      <c r="CF635" s="276">
        <f t="shared" si="198"/>
        <v>0</v>
      </c>
      <c r="CG635" s="277">
        <f t="shared" si="198"/>
        <v>0</v>
      </c>
      <c r="CH635" s="277">
        <f t="shared" si="198"/>
        <v>0</v>
      </c>
      <c r="CI635" s="278">
        <f t="shared" si="198"/>
        <v>0</v>
      </c>
      <c r="CJ635" s="280">
        <f t="shared" si="190"/>
        <v>0</v>
      </c>
      <c r="CK635" s="232">
        <f t="shared" si="191"/>
        <v>0</v>
      </c>
      <c r="CL635" s="1"/>
    </row>
    <row r="636" spans="1:90" ht="18" customHeight="1">
      <c r="A636" s="1"/>
      <c r="B636" s="1"/>
      <c r="C636" s="216"/>
      <c r="D636" s="287" t="str">
        <f t="shared" si="184"/>
        <v/>
      </c>
      <c r="E636" s="449" t="str">
        <f t="shared" si="185"/>
        <v/>
      </c>
      <c r="F636" s="450"/>
      <c r="G636" s="451"/>
      <c r="H636" s="452"/>
      <c r="I636" s="453"/>
      <c r="J636" s="453"/>
      <c r="K636" s="453"/>
      <c r="L636" s="453"/>
      <c r="M636" s="454"/>
      <c r="N636" s="455"/>
      <c r="O636" s="456"/>
      <c r="P636" s="456"/>
      <c r="Q636" s="456"/>
      <c r="R636" s="456"/>
      <c r="S636" s="456"/>
      <c r="T636" s="456"/>
      <c r="U636" s="456"/>
      <c r="V636" s="456"/>
      <c r="W636" s="456"/>
      <c r="X636" s="456"/>
      <c r="Y636" s="456"/>
      <c r="Z636" s="456"/>
      <c r="AA636" s="456"/>
      <c r="AB636" s="456"/>
      <c r="AC636" s="456"/>
      <c r="AD636" s="456"/>
      <c r="AE636" s="457"/>
      <c r="AF636" s="455"/>
      <c r="AG636" s="456"/>
      <c r="AH636" s="456"/>
      <c r="AI636" s="456"/>
      <c r="AJ636" s="456"/>
      <c r="AK636" s="456"/>
      <c r="AL636" s="456"/>
      <c r="AM636" s="456"/>
      <c r="AN636" s="457"/>
      <c r="AO636" s="455"/>
      <c r="AP636" s="456"/>
      <c r="AQ636" s="456"/>
      <c r="AR636" s="456"/>
      <c r="AS636" s="456"/>
      <c r="AT636" s="456"/>
      <c r="AU636" s="456"/>
      <c r="AV636" s="456"/>
      <c r="AW636" s="456"/>
      <c r="AX636" s="456"/>
      <c r="AY636" s="456"/>
      <c r="AZ636" s="456"/>
      <c r="BA636" s="456"/>
      <c r="BB636" s="456"/>
      <c r="BC636" s="456"/>
      <c r="BD636" s="456"/>
      <c r="BE636" s="456"/>
      <c r="BF636" s="456"/>
      <c r="BG636" s="457"/>
      <c r="BH636" s="458"/>
      <c r="BI636" s="459"/>
      <c r="BJ636" s="459"/>
      <c r="BK636" s="459"/>
      <c r="BL636" s="459"/>
      <c r="BM636" s="460"/>
      <c r="BN636" s="216"/>
      <c r="BO636" s="216"/>
      <c r="BP636" s="1"/>
      <c r="BQ636" s="120">
        <f>IF($F$3="","",IF(N636=$F$3,COUNTIF(BQ$23:BQ635,"&gt;0")+1,0))</f>
        <v>0</v>
      </c>
      <c r="BR636" s="1"/>
      <c r="BS636" s="20" t="str">
        <f>IF($N636="","",IF(VLOOKUP(VLOOKUP($N636,IMPOSTAZIONI!$E$6:$I$13,5,FALSE),IMPOSTAZIONI!$B$25:$N$32,3,FALSE)=0,"",VLOOKUP(VLOOKUP($N636,IMPOSTAZIONI!$E$6:$I$13,5,FALSE),IMPOSTAZIONI!$B$25:$N$32,3,FALSE)))</f>
        <v/>
      </c>
      <c r="BT636" s="20" t="str">
        <f>IF($N636="","",IF(VLOOKUP(VLOOKUP($N636,IMPOSTAZIONI!$E$6:$I$13,5,FALSE),IMPOSTAZIONI!$B$25:$N$32,6,FALSE)=0,"",VLOOKUP(VLOOKUP($N636,IMPOSTAZIONI!$E$6:$I$13,5,FALSE),IMPOSTAZIONI!$B$25:$N$32,6,FALSE)))</f>
        <v/>
      </c>
      <c r="BU636" s="20" t="str">
        <f>IF($N636="","",IF(VLOOKUP(VLOOKUP($N636,IMPOSTAZIONI!$E$6:$I$13,5,FALSE),IMPOSTAZIONI!$B$25:$N$32,9,FALSE)=0,"",VLOOKUP(VLOOKUP($N636,IMPOSTAZIONI!$E$6:$I$13,5,FALSE),IMPOSTAZIONI!$B$25:$N$32,9,FALSE)))</f>
        <v/>
      </c>
      <c r="BV636" s="20" t="str">
        <f>IF($N636="","",IF(VLOOKUP(VLOOKUP($N636,IMPOSTAZIONI!$E$6:$I$13,5,FALSE),IMPOSTAZIONI!$B$25:$N$32,12,FALSE)=0,"",VLOOKUP(VLOOKUP($N636,IMPOSTAZIONI!$E$6:$I$13,5,FALSE),IMPOSTAZIONI!$B$25:$N$32,12,FALSE)))</f>
        <v/>
      </c>
      <c r="BW636" s="221" t="str">
        <f t="shared" si="186"/>
        <v/>
      </c>
      <c r="BX636" s="221" t="str">
        <f t="shared" si="192"/>
        <v/>
      </c>
      <c r="BY636" s="221">
        <f t="shared" si="193"/>
        <v>0</v>
      </c>
      <c r="BZ636" s="231">
        <f t="shared" si="194"/>
        <v>0</v>
      </c>
      <c r="CA636" s="246">
        <f t="shared" si="195"/>
        <v>0</v>
      </c>
      <c r="CB636" s="246">
        <f t="shared" si="187"/>
        <v>0</v>
      </c>
      <c r="CC636" s="246" t="str">
        <f t="shared" si="188"/>
        <v/>
      </c>
      <c r="CD636" s="246">
        <f t="shared" si="196"/>
        <v>5</v>
      </c>
      <c r="CE636" s="246">
        <f t="shared" si="189"/>
        <v>0</v>
      </c>
      <c r="CF636" s="276">
        <f t="shared" si="198"/>
        <v>0</v>
      </c>
      <c r="CG636" s="277">
        <f t="shared" si="198"/>
        <v>0</v>
      </c>
      <c r="CH636" s="277">
        <f t="shared" si="198"/>
        <v>0</v>
      </c>
      <c r="CI636" s="278">
        <f t="shared" si="198"/>
        <v>0</v>
      </c>
      <c r="CJ636" s="280">
        <f t="shared" si="190"/>
        <v>0</v>
      </c>
      <c r="CK636" s="232">
        <f t="shared" si="191"/>
        <v>0</v>
      </c>
      <c r="CL636" s="1"/>
    </row>
    <row r="637" spans="1:90" ht="18" customHeight="1">
      <c r="A637" s="1"/>
      <c r="B637" s="1"/>
      <c r="C637" s="216"/>
      <c r="D637" s="287" t="str">
        <f t="shared" si="184"/>
        <v/>
      </c>
      <c r="E637" s="449" t="str">
        <f t="shared" si="185"/>
        <v/>
      </c>
      <c r="F637" s="450"/>
      <c r="G637" s="451"/>
      <c r="H637" s="452"/>
      <c r="I637" s="453"/>
      <c r="J637" s="453"/>
      <c r="K637" s="453"/>
      <c r="L637" s="453"/>
      <c r="M637" s="454"/>
      <c r="N637" s="455"/>
      <c r="O637" s="456"/>
      <c r="P637" s="456"/>
      <c r="Q637" s="456"/>
      <c r="R637" s="456"/>
      <c r="S637" s="456"/>
      <c r="T637" s="456"/>
      <c r="U637" s="456"/>
      <c r="V637" s="456"/>
      <c r="W637" s="456"/>
      <c r="X637" s="456"/>
      <c r="Y637" s="456"/>
      <c r="Z637" s="456"/>
      <c r="AA637" s="456"/>
      <c r="AB637" s="456"/>
      <c r="AC637" s="456"/>
      <c r="AD637" s="456"/>
      <c r="AE637" s="457"/>
      <c r="AF637" s="455"/>
      <c r="AG637" s="456"/>
      <c r="AH637" s="456"/>
      <c r="AI637" s="456"/>
      <c r="AJ637" s="456"/>
      <c r="AK637" s="456"/>
      <c r="AL637" s="456"/>
      <c r="AM637" s="456"/>
      <c r="AN637" s="457"/>
      <c r="AO637" s="455"/>
      <c r="AP637" s="456"/>
      <c r="AQ637" s="456"/>
      <c r="AR637" s="456"/>
      <c r="AS637" s="456"/>
      <c r="AT637" s="456"/>
      <c r="AU637" s="456"/>
      <c r="AV637" s="456"/>
      <c r="AW637" s="456"/>
      <c r="AX637" s="456"/>
      <c r="AY637" s="456"/>
      <c r="AZ637" s="456"/>
      <c r="BA637" s="456"/>
      <c r="BB637" s="456"/>
      <c r="BC637" s="456"/>
      <c r="BD637" s="456"/>
      <c r="BE637" s="456"/>
      <c r="BF637" s="456"/>
      <c r="BG637" s="457"/>
      <c r="BH637" s="458"/>
      <c r="BI637" s="459"/>
      <c r="BJ637" s="459"/>
      <c r="BK637" s="459"/>
      <c r="BL637" s="459"/>
      <c r="BM637" s="460"/>
      <c r="BN637" s="216"/>
      <c r="BO637" s="216"/>
      <c r="BP637" s="1"/>
      <c r="BQ637" s="120">
        <f>IF($F$3="","",IF(N637=$F$3,COUNTIF(BQ$23:BQ636,"&gt;0")+1,0))</f>
        <v>0</v>
      </c>
      <c r="BR637" s="1"/>
      <c r="BS637" s="20" t="str">
        <f>IF($N637="","",IF(VLOOKUP(VLOOKUP($N637,IMPOSTAZIONI!$E$6:$I$13,5,FALSE),IMPOSTAZIONI!$B$25:$N$32,3,FALSE)=0,"",VLOOKUP(VLOOKUP($N637,IMPOSTAZIONI!$E$6:$I$13,5,FALSE),IMPOSTAZIONI!$B$25:$N$32,3,FALSE)))</f>
        <v/>
      </c>
      <c r="BT637" s="20" t="str">
        <f>IF($N637="","",IF(VLOOKUP(VLOOKUP($N637,IMPOSTAZIONI!$E$6:$I$13,5,FALSE),IMPOSTAZIONI!$B$25:$N$32,6,FALSE)=0,"",VLOOKUP(VLOOKUP($N637,IMPOSTAZIONI!$E$6:$I$13,5,FALSE),IMPOSTAZIONI!$B$25:$N$32,6,FALSE)))</f>
        <v/>
      </c>
      <c r="BU637" s="20" t="str">
        <f>IF($N637="","",IF(VLOOKUP(VLOOKUP($N637,IMPOSTAZIONI!$E$6:$I$13,5,FALSE),IMPOSTAZIONI!$B$25:$N$32,9,FALSE)=0,"",VLOOKUP(VLOOKUP($N637,IMPOSTAZIONI!$E$6:$I$13,5,FALSE),IMPOSTAZIONI!$B$25:$N$32,9,FALSE)))</f>
        <v/>
      </c>
      <c r="BV637" s="20" t="str">
        <f>IF($N637="","",IF(VLOOKUP(VLOOKUP($N637,IMPOSTAZIONI!$E$6:$I$13,5,FALSE),IMPOSTAZIONI!$B$25:$N$32,12,FALSE)=0,"",VLOOKUP(VLOOKUP($N637,IMPOSTAZIONI!$E$6:$I$13,5,FALSE),IMPOSTAZIONI!$B$25:$N$32,12,FALSE)))</f>
        <v/>
      </c>
      <c r="BW637" s="221" t="str">
        <f t="shared" si="186"/>
        <v/>
      </c>
      <c r="BX637" s="221" t="str">
        <f t="shared" si="192"/>
        <v/>
      </c>
      <c r="BY637" s="221">
        <f t="shared" si="193"/>
        <v>0</v>
      </c>
      <c r="BZ637" s="231">
        <f t="shared" si="194"/>
        <v>0</v>
      </c>
      <c r="CA637" s="246">
        <f t="shared" si="195"/>
        <v>0</v>
      </c>
      <c r="CB637" s="246">
        <f t="shared" si="187"/>
        <v>0</v>
      </c>
      <c r="CC637" s="246" t="str">
        <f t="shared" si="188"/>
        <v/>
      </c>
      <c r="CD637" s="246">
        <f t="shared" si="196"/>
        <v>5</v>
      </c>
      <c r="CE637" s="246">
        <f t="shared" si="189"/>
        <v>0</v>
      </c>
      <c r="CF637" s="276">
        <f t="shared" si="198"/>
        <v>0</v>
      </c>
      <c r="CG637" s="277">
        <f t="shared" si="198"/>
        <v>0</v>
      </c>
      <c r="CH637" s="277">
        <f t="shared" si="198"/>
        <v>0</v>
      </c>
      <c r="CI637" s="278">
        <f t="shared" si="198"/>
        <v>0</v>
      </c>
      <c r="CJ637" s="280">
        <f t="shared" si="190"/>
        <v>0</v>
      </c>
      <c r="CK637" s="232">
        <f t="shared" si="191"/>
        <v>0</v>
      </c>
      <c r="CL637" s="1"/>
    </row>
    <row r="638" spans="1:90" ht="18" customHeight="1">
      <c r="A638" s="1"/>
      <c r="B638" s="1"/>
      <c r="C638" s="216"/>
      <c r="D638" s="287" t="str">
        <f t="shared" si="184"/>
        <v/>
      </c>
      <c r="E638" s="449" t="str">
        <f t="shared" si="185"/>
        <v/>
      </c>
      <c r="F638" s="450"/>
      <c r="G638" s="451"/>
      <c r="H638" s="452"/>
      <c r="I638" s="453"/>
      <c r="J638" s="453"/>
      <c r="K638" s="453"/>
      <c r="L638" s="453"/>
      <c r="M638" s="454"/>
      <c r="N638" s="455"/>
      <c r="O638" s="456"/>
      <c r="P638" s="456"/>
      <c r="Q638" s="456"/>
      <c r="R638" s="456"/>
      <c r="S638" s="456"/>
      <c r="T638" s="456"/>
      <c r="U638" s="456"/>
      <c r="V638" s="456"/>
      <c r="W638" s="456"/>
      <c r="X638" s="456"/>
      <c r="Y638" s="456"/>
      <c r="Z638" s="456"/>
      <c r="AA638" s="456"/>
      <c r="AB638" s="456"/>
      <c r="AC638" s="456"/>
      <c r="AD638" s="456"/>
      <c r="AE638" s="457"/>
      <c r="AF638" s="455"/>
      <c r="AG638" s="456"/>
      <c r="AH638" s="456"/>
      <c r="AI638" s="456"/>
      <c r="AJ638" s="456"/>
      <c r="AK638" s="456"/>
      <c r="AL638" s="456"/>
      <c r="AM638" s="456"/>
      <c r="AN638" s="457"/>
      <c r="AO638" s="455"/>
      <c r="AP638" s="456"/>
      <c r="AQ638" s="456"/>
      <c r="AR638" s="456"/>
      <c r="AS638" s="456"/>
      <c r="AT638" s="456"/>
      <c r="AU638" s="456"/>
      <c r="AV638" s="456"/>
      <c r="AW638" s="456"/>
      <c r="AX638" s="456"/>
      <c r="AY638" s="456"/>
      <c r="AZ638" s="456"/>
      <c r="BA638" s="456"/>
      <c r="BB638" s="456"/>
      <c r="BC638" s="456"/>
      <c r="BD638" s="456"/>
      <c r="BE638" s="456"/>
      <c r="BF638" s="456"/>
      <c r="BG638" s="457"/>
      <c r="BH638" s="458"/>
      <c r="BI638" s="459"/>
      <c r="BJ638" s="459"/>
      <c r="BK638" s="459"/>
      <c r="BL638" s="459"/>
      <c r="BM638" s="460"/>
      <c r="BN638" s="216"/>
      <c r="BO638" s="216"/>
      <c r="BP638" s="1"/>
      <c r="BQ638" s="120">
        <f>IF($F$3="","",IF(N638=$F$3,COUNTIF(BQ$23:BQ637,"&gt;0")+1,0))</f>
        <v>0</v>
      </c>
      <c r="BR638" s="1"/>
      <c r="BS638" s="20" t="str">
        <f>IF($N638="","",IF(VLOOKUP(VLOOKUP($N638,IMPOSTAZIONI!$E$6:$I$13,5,FALSE),IMPOSTAZIONI!$B$25:$N$32,3,FALSE)=0,"",VLOOKUP(VLOOKUP($N638,IMPOSTAZIONI!$E$6:$I$13,5,FALSE),IMPOSTAZIONI!$B$25:$N$32,3,FALSE)))</f>
        <v/>
      </c>
      <c r="BT638" s="20" t="str">
        <f>IF($N638="","",IF(VLOOKUP(VLOOKUP($N638,IMPOSTAZIONI!$E$6:$I$13,5,FALSE),IMPOSTAZIONI!$B$25:$N$32,6,FALSE)=0,"",VLOOKUP(VLOOKUP($N638,IMPOSTAZIONI!$E$6:$I$13,5,FALSE),IMPOSTAZIONI!$B$25:$N$32,6,FALSE)))</f>
        <v/>
      </c>
      <c r="BU638" s="20" t="str">
        <f>IF($N638="","",IF(VLOOKUP(VLOOKUP($N638,IMPOSTAZIONI!$E$6:$I$13,5,FALSE),IMPOSTAZIONI!$B$25:$N$32,9,FALSE)=0,"",VLOOKUP(VLOOKUP($N638,IMPOSTAZIONI!$E$6:$I$13,5,FALSE),IMPOSTAZIONI!$B$25:$N$32,9,FALSE)))</f>
        <v/>
      </c>
      <c r="BV638" s="20" t="str">
        <f>IF($N638="","",IF(VLOOKUP(VLOOKUP($N638,IMPOSTAZIONI!$E$6:$I$13,5,FALSE),IMPOSTAZIONI!$B$25:$N$32,12,FALSE)=0,"",VLOOKUP(VLOOKUP($N638,IMPOSTAZIONI!$E$6:$I$13,5,FALSE),IMPOSTAZIONI!$B$25:$N$32,12,FALSE)))</f>
        <v/>
      </c>
      <c r="BW638" s="221" t="str">
        <f t="shared" si="186"/>
        <v/>
      </c>
      <c r="BX638" s="221" t="str">
        <f t="shared" si="192"/>
        <v/>
      </c>
      <c r="BY638" s="221">
        <f t="shared" si="193"/>
        <v>0</v>
      </c>
      <c r="BZ638" s="231">
        <f t="shared" si="194"/>
        <v>0</v>
      </c>
      <c r="CA638" s="246">
        <f t="shared" si="195"/>
        <v>0</v>
      </c>
      <c r="CB638" s="246">
        <f t="shared" si="187"/>
        <v>0</v>
      </c>
      <c r="CC638" s="246" t="str">
        <f t="shared" si="188"/>
        <v/>
      </c>
      <c r="CD638" s="246">
        <f t="shared" si="196"/>
        <v>5</v>
      </c>
      <c r="CE638" s="246">
        <f t="shared" si="189"/>
        <v>0</v>
      </c>
      <c r="CF638" s="276">
        <f t="shared" si="198"/>
        <v>0</v>
      </c>
      <c r="CG638" s="277">
        <f t="shared" si="198"/>
        <v>0</v>
      </c>
      <c r="CH638" s="277">
        <f t="shared" si="198"/>
        <v>0</v>
      </c>
      <c r="CI638" s="278">
        <f t="shared" si="198"/>
        <v>0</v>
      </c>
      <c r="CJ638" s="280">
        <f t="shared" si="190"/>
        <v>0</v>
      </c>
      <c r="CK638" s="232">
        <f t="shared" si="191"/>
        <v>0</v>
      </c>
      <c r="CL638" s="1"/>
    </row>
    <row r="639" spans="1:90" ht="18" customHeight="1">
      <c r="A639" s="1"/>
      <c r="B639" s="1"/>
      <c r="C639" s="216"/>
      <c r="D639" s="287" t="str">
        <f t="shared" si="184"/>
        <v/>
      </c>
      <c r="E639" s="449" t="str">
        <f t="shared" si="185"/>
        <v/>
      </c>
      <c r="F639" s="450"/>
      <c r="G639" s="451"/>
      <c r="H639" s="452"/>
      <c r="I639" s="453"/>
      <c r="J639" s="453"/>
      <c r="K639" s="453"/>
      <c r="L639" s="453"/>
      <c r="M639" s="454"/>
      <c r="N639" s="455"/>
      <c r="O639" s="456"/>
      <c r="P639" s="456"/>
      <c r="Q639" s="456"/>
      <c r="R639" s="456"/>
      <c r="S639" s="456"/>
      <c r="T639" s="456"/>
      <c r="U639" s="456"/>
      <c r="V639" s="456"/>
      <c r="W639" s="456"/>
      <c r="X639" s="456"/>
      <c r="Y639" s="456"/>
      <c r="Z639" s="456"/>
      <c r="AA639" s="456"/>
      <c r="AB639" s="456"/>
      <c r="AC639" s="456"/>
      <c r="AD639" s="456"/>
      <c r="AE639" s="457"/>
      <c r="AF639" s="455"/>
      <c r="AG639" s="456"/>
      <c r="AH639" s="456"/>
      <c r="AI639" s="456"/>
      <c r="AJ639" s="456"/>
      <c r="AK639" s="456"/>
      <c r="AL639" s="456"/>
      <c r="AM639" s="456"/>
      <c r="AN639" s="457"/>
      <c r="AO639" s="455"/>
      <c r="AP639" s="456"/>
      <c r="AQ639" s="456"/>
      <c r="AR639" s="456"/>
      <c r="AS639" s="456"/>
      <c r="AT639" s="456"/>
      <c r="AU639" s="456"/>
      <c r="AV639" s="456"/>
      <c r="AW639" s="456"/>
      <c r="AX639" s="456"/>
      <c r="AY639" s="456"/>
      <c r="AZ639" s="456"/>
      <c r="BA639" s="456"/>
      <c r="BB639" s="456"/>
      <c r="BC639" s="456"/>
      <c r="BD639" s="456"/>
      <c r="BE639" s="456"/>
      <c r="BF639" s="456"/>
      <c r="BG639" s="457"/>
      <c r="BH639" s="458"/>
      <c r="BI639" s="459"/>
      <c r="BJ639" s="459"/>
      <c r="BK639" s="459"/>
      <c r="BL639" s="459"/>
      <c r="BM639" s="460"/>
      <c r="BN639" s="216"/>
      <c r="BO639" s="216"/>
      <c r="BP639" s="1"/>
      <c r="BQ639" s="120">
        <f>IF($F$3="","",IF(N639=$F$3,COUNTIF(BQ$23:BQ638,"&gt;0")+1,0))</f>
        <v>0</v>
      </c>
      <c r="BR639" s="1"/>
      <c r="BS639" s="20" t="str">
        <f>IF($N639="","",IF(VLOOKUP(VLOOKUP($N639,IMPOSTAZIONI!$E$6:$I$13,5,FALSE),IMPOSTAZIONI!$B$25:$N$32,3,FALSE)=0,"",VLOOKUP(VLOOKUP($N639,IMPOSTAZIONI!$E$6:$I$13,5,FALSE),IMPOSTAZIONI!$B$25:$N$32,3,FALSE)))</f>
        <v/>
      </c>
      <c r="BT639" s="20" t="str">
        <f>IF($N639="","",IF(VLOOKUP(VLOOKUP($N639,IMPOSTAZIONI!$E$6:$I$13,5,FALSE),IMPOSTAZIONI!$B$25:$N$32,6,FALSE)=0,"",VLOOKUP(VLOOKUP($N639,IMPOSTAZIONI!$E$6:$I$13,5,FALSE),IMPOSTAZIONI!$B$25:$N$32,6,FALSE)))</f>
        <v/>
      </c>
      <c r="BU639" s="20" t="str">
        <f>IF($N639="","",IF(VLOOKUP(VLOOKUP($N639,IMPOSTAZIONI!$E$6:$I$13,5,FALSE),IMPOSTAZIONI!$B$25:$N$32,9,FALSE)=0,"",VLOOKUP(VLOOKUP($N639,IMPOSTAZIONI!$E$6:$I$13,5,FALSE),IMPOSTAZIONI!$B$25:$N$32,9,FALSE)))</f>
        <v/>
      </c>
      <c r="BV639" s="20" t="str">
        <f>IF($N639="","",IF(VLOOKUP(VLOOKUP($N639,IMPOSTAZIONI!$E$6:$I$13,5,FALSE),IMPOSTAZIONI!$B$25:$N$32,12,FALSE)=0,"",VLOOKUP(VLOOKUP($N639,IMPOSTAZIONI!$E$6:$I$13,5,FALSE),IMPOSTAZIONI!$B$25:$N$32,12,FALSE)))</f>
        <v/>
      </c>
      <c r="BW639" s="221" t="str">
        <f t="shared" si="186"/>
        <v/>
      </c>
      <c r="BX639" s="221" t="str">
        <f t="shared" si="192"/>
        <v/>
      </c>
      <c r="BY639" s="221">
        <f t="shared" si="193"/>
        <v>0</v>
      </c>
      <c r="BZ639" s="231">
        <f t="shared" si="194"/>
        <v>0</v>
      </c>
      <c r="CA639" s="246">
        <f t="shared" si="195"/>
        <v>0</v>
      </c>
      <c r="CB639" s="246">
        <f t="shared" si="187"/>
        <v>0</v>
      </c>
      <c r="CC639" s="246" t="str">
        <f t="shared" si="188"/>
        <v/>
      </c>
      <c r="CD639" s="246">
        <f t="shared" si="196"/>
        <v>5</v>
      </c>
      <c r="CE639" s="246">
        <f t="shared" si="189"/>
        <v>0</v>
      </c>
      <c r="CF639" s="276">
        <f t="shared" si="198"/>
        <v>0</v>
      </c>
      <c r="CG639" s="277">
        <f t="shared" si="198"/>
        <v>0</v>
      </c>
      <c r="CH639" s="277">
        <f t="shared" si="198"/>
        <v>0</v>
      </c>
      <c r="CI639" s="278">
        <f t="shared" si="198"/>
        <v>0</v>
      </c>
      <c r="CJ639" s="280">
        <f t="shared" si="190"/>
        <v>0</v>
      </c>
      <c r="CK639" s="232">
        <f t="shared" si="191"/>
        <v>0</v>
      </c>
      <c r="CL639" s="1"/>
    </row>
    <row r="640" spans="1:90" ht="18" customHeight="1">
      <c r="A640" s="1"/>
      <c r="B640" s="1"/>
      <c r="C640" s="216"/>
      <c r="D640" s="287" t="str">
        <f t="shared" si="184"/>
        <v/>
      </c>
      <c r="E640" s="449" t="str">
        <f t="shared" si="185"/>
        <v/>
      </c>
      <c r="F640" s="450"/>
      <c r="G640" s="451"/>
      <c r="H640" s="452"/>
      <c r="I640" s="453"/>
      <c r="J640" s="453"/>
      <c r="K640" s="453"/>
      <c r="L640" s="453"/>
      <c r="M640" s="454"/>
      <c r="N640" s="455"/>
      <c r="O640" s="456"/>
      <c r="P640" s="456"/>
      <c r="Q640" s="456"/>
      <c r="R640" s="456"/>
      <c r="S640" s="456"/>
      <c r="T640" s="456"/>
      <c r="U640" s="456"/>
      <c r="V640" s="456"/>
      <c r="W640" s="456"/>
      <c r="X640" s="456"/>
      <c r="Y640" s="456"/>
      <c r="Z640" s="456"/>
      <c r="AA640" s="456"/>
      <c r="AB640" s="456"/>
      <c r="AC640" s="456"/>
      <c r="AD640" s="456"/>
      <c r="AE640" s="457"/>
      <c r="AF640" s="455"/>
      <c r="AG640" s="456"/>
      <c r="AH640" s="456"/>
      <c r="AI640" s="456"/>
      <c r="AJ640" s="456"/>
      <c r="AK640" s="456"/>
      <c r="AL640" s="456"/>
      <c r="AM640" s="456"/>
      <c r="AN640" s="457"/>
      <c r="AO640" s="455"/>
      <c r="AP640" s="456"/>
      <c r="AQ640" s="456"/>
      <c r="AR640" s="456"/>
      <c r="AS640" s="456"/>
      <c r="AT640" s="456"/>
      <c r="AU640" s="456"/>
      <c r="AV640" s="456"/>
      <c r="AW640" s="456"/>
      <c r="AX640" s="456"/>
      <c r="AY640" s="456"/>
      <c r="AZ640" s="456"/>
      <c r="BA640" s="456"/>
      <c r="BB640" s="456"/>
      <c r="BC640" s="456"/>
      <c r="BD640" s="456"/>
      <c r="BE640" s="456"/>
      <c r="BF640" s="456"/>
      <c r="BG640" s="457"/>
      <c r="BH640" s="458"/>
      <c r="BI640" s="459"/>
      <c r="BJ640" s="459"/>
      <c r="BK640" s="459"/>
      <c r="BL640" s="459"/>
      <c r="BM640" s="460"/>
      <c r="BN640" s="216"/>
      <c r="BO640" s="216"/>
      <c r="BP640" s="1"/>
      <c r="BQ640" s="120">
        <f>IF($F$3="","",IF(N640=$F$3,COUNTIF(BQ$23:BQ639,"&gt;0")+1,0))</f>
        <v>0</v>
      </c>
      <c r="BR640" s="1"/>
      <c r="BS640" s="20" t="str">
        <f>IF($N640="","",IF(VLOOKUP(VLOOKUP($N640,IMPOSTAZIONI!$E$6:$I$13,5,FALSE),IMPOSTAZIONI!$B$25:$N$32,3,FALSE)=0,"",VLOOKUP(VLOOKUP($N640,IMPOSTAZIONI!$E$6:$I$13,5,FALSE),IMPOSTAZIONI!$B$25:$N$32,3,FALSE)))</f>
        <v/>
      </c>
      <c r="BT640" s="20" t="str">
        <f>IF($N640="","",IF(VLOOKUP(VLOOKUP($N640,IMPOSTAZIONI!$E$6:$I$13,5,FALSE),IMPOSTAZIONI!$B$25:$N$32,6,FALSE)=0,"",VLOOKUP(VLOOKUP($N640,IMPOSTAZIONI!$E$6:$I$13,5,FALSE),IMPOSTAZIONI!$B$25:$N$32,6,FALSE)))</f>
        <v/>
      </c>
      <c r="BU640" s="20" t="str">
        <f>IF($N640="","",IF(VLOOKUP(VLOOKUP($N640,IMPOSTAZIONI!$E$6:$I$13,5,FALSE),IMPOSTAZIONI!$B$25:$N$32,9,FALSE)=0,"",VLOOKUP(VLOOKUP($N640,IMPOSTAZIONI!$E$6:$I$13,5,FALSE),IMPOSTAZIONI!$B$25:$N$32,9,FALSE)))</f>
        <v/>
      </c>
      <c r="BV640" s="20" t="str">
        <f>IF($N640="","",IF(VLOOKUP(VLOOKUP($N640,IMPOSTAZIONI!$E$6:$I$13,5,FALSE),IMPOSTAZIONI!$B$25:$N$32,12,FALSE)=0,"",VLOOKUP(VLOOKUP($N640,IMPOSTAZIONI!$E$6:$I$13,5,FALSE),IMPOSTAZIONI!$B$25:$N$32,12,FALSE)))</f>
        <v/>
      </c>
      <c r="BW640" s="221" t="str">
        <f t="shared" si="186"/>
        <v/>
      </c>
      <c r="BX640" s="221" t="str">
        <f t="shared" si="192"/>
        <v/>
      </c>
      <c r="BY640" s="221">
        <f t="shared" si="193"/>
        <v>0</v>
      </c>
      <c r="BZ640" s="231">
        <f t="shared" si="194"/>
        <v>0</v>
      </c>
      <c r="CA640" s="246">
        <f t="shared" si="195"/>
        <v>0</v>
      </c>
      <c r="CB640" s="246">
        <f t="shared" si="187"/>
        <v>0</v>
      </c>
      <c r="CC640" s="246" t="str">
        <f t="shared" si="188"/>
        <v/>
      </c>
      <c r="CD640" s="246">
        <f t="shared" si="196"/>
        <v>5</v>
      </c>
      <c r="CE640" s="246">
        <f t="shared" si="189"/>
        <v>0</v>
      </c>
      <c r="CF640" s="276">
        <f t="shared" si="198"/>
        <v>0</v>
      </c>
      <c r="CG640" s="277">
        <f t="shared" si="198"/>
        <v>0</v>
      </c>
      <c r="CH640" s="277">
        <f t="shared" si="198"/>
        <v>0</v>
      </c>
      <c r="CI640" s="278">
        <f t="shared" si="198"/>
        <v>0</v>
      </c>
      <c r="CJ640" s="280">
        <f t="shared" si="190"/>
        <v>0</v>
      </c>
      <c r="CK640" s="232">
        <f t="shared" si="191"/>
        <v>0</v>
      </c>
      <c r="CL640" s="1"/>
    </row>
    <row r="641" spans="1:90" ht="18" customHeight="1">
      <c r="A641" s="1"/>
      <c r="B641" s="1"/>
      <c r="C641" s="216"/>
      <c r="D641" s="287" t="str">
        <f t="shared" si="184"/>
        <v/>
      </c>
      <c r="E641" s="449" t="str">
        <f t="shared" si="185"/>
        <v/>
      </c>
      <c r="F641" s="450"/>
      <c r="G641" s="451"/>
      <c r="H641" s="452"/>
      <c r="I641" s="453"/>
      <c r="J641" s="453"/>
      <c r="K641" s="453"/>
      <c r="L641" s="453"/>
      <c r="M641" s="454"/>
      <c r="N641" s="455"/>
      <c r="O641" s="456"/>
      <c r="P641" s="456"/>
      <c r="Q641" s="456"/>
      <c r="R641" s="456"/>
      <c r="S641" s="456"/>
      <c r="T641" s="456"/>
      <c r="U641" s="456"/>
      <c r="V641" s="456"/>
      <c r="W641" s="456"/>
      <c r="X641" s="456"/>
      <c r="Y641" s="456"/>
      <c r="Z641" s="456"/>
      <c r="AA641" s="456"/>
      <c r="AB641" s="456"/>
      <c r="AC641" s="456"/>
      <c r="AD641" s="456"/>
      <c r="AE641" s="457"/>
      <c r="AF641" s="455"/>
      <c r="AG641" s="456"/>
      <c r="AH641" s="456"/>
      <c r="AI641" s="456"/>
      <c r="AJ641" s="456"/>
      <c r="AK641" s="456"/>
      <c r="AL641" s="456"/>
      <c r="AM641" s="456"/>
      <c r="AN641" s="457"/>
      <c r="AO641" s="455"/>
      <c r="AP641" s="456"/>
      <c r="AQ641" s="456"/>
      <c r="AR641" s="456"/>
      <c r="AS641" s="456"/>
      <c r="AT641" s="456"/>
      <c r="AU641" s="456"/>
      <c r="AV641" s="456"/>
      <c r="AW641" s="456"/>
      <c r="AX641" s="456"/>
      <c r="AY641" s="456"/>
      <c r="AZ641" s="456"/>
      <c r="BA641" s="456"/>
      <c r="BB641" s="456"/>
      <c r="BC641" s="456"/>
      <c r="BD641" s="456"/>
      <c r="BE641" s="456"/>
      <c r="BF641" s="456"/>
      <c r="BG641" s="457"/>
      <c r="BH641" s="458"/>
      <c r="BI641" s="459"/>
      <c r="BJ641" s="459"/>
      <c r="BK641" s="459"/>
      <c r="BL641" s="459"/>
      <c r="BM641" s="460"/>
      <c r="BN641" s="216"/>
      <c r="BO641" s="216"/>
      <c r="BP641" s="1"/>
      <c r="BQ641" s="120">
        <f>IF($F$3="","",IF(N641=$F$3,COUNTIF(BQ$23:BQ640,"&gt;0")+1,0))</f>
        <v>0</v>
      </c>
      <c r="BR641" s="1"/>
      <c r="BS641" s="20" t="str">
        <f>IF($N641="","",IF(VLOOKUP(VLOOKUP($N641,IMPOSTAZIONI!$E$6:$I$13,5,FALSE),IMPOSTAZIONI!$B$25:$N$32,3,FALSE)=0,"",VLOOKUP(VLOOKUP($N641,IMPOSTAZIONI!$E$6:$I$13,5,FALSE),IMPOSTAZIONI!$B$25:$N$32,3,FALSE)))</f>
        <v/>
      </c>
      <c r="BT641" s="20" t="str">
        <f>IF($N641="","",IF(VLOOKUP(VLOOKUP($N641,IMPOSTAZIONI!$E$6:$I$13,5,FALSE),IMPOSTAZIONI!$B$25:$N$32,6,FALSE)=0,"",VLOOKUP(VLOOKUP($N641,IMPOSTAZIONI!$E$6:$I$13,5,FALSE),IMPOSTAZIONI!$B$25:$N$32,6,FALSE)))</f>
        <v/>
      </c>
      <c r="BU641" s="20" t="str">
        <f>IF($N641="","",IF(VLOOKUP(VLOOKUP($N641,IMPOSTAZIONI!$E$6:$I$13,5,FALSE),IMPOSTAZIONI!$B$25:$N$32,9,FALSE)=0,"",VLOOKUP(VLOOKUP($N641,IMPOSTAZIONI!$E$6:$I$13,5,FALSE),IMPOSTAZIONI!$B$25:$N$32,9,FALSE)))</f>
        <v/>
      </c>
      <c r="BV641" s="20" t="str">
        <f>IF($N641="","",IF(VLOOKUP(VLOOKUP($N641,IMPOSTAZIONI!$E$6:$I$13,5,FALSE),IMPOSTAZIONI!$B$25:$N$32,12,FALSE)=0,"",VLOOKUP(VLOOKUP($N641,IMPOSTAZIONI!$E$6:$I$13,5,FALSE),IMPOSTAZIONI!$B$25:$N$32,12,FALSE)))</f>
        <v/>
      </c>
      <c r="BW641" s="221" t="str">
        <f t="shared" si="186"/>
        <v/>
      </c>
      <c r="BX641" s="221" t="str">
        <f t="shared" si="192"/>
        <v/>
      </c>
      <c r="BY641" s="221">
        <f t="shared" si="193"/>
        <v>0</v>
      </c>
      <c r="BZ641" s="231">
        <f t="shared" si="194"/>
        <v>0</v>
      </c>
      <c r="CA641" s="246">
        <f t="shared" si="195"/>
        <v>0</v>
      </c>
      <c r="CB641" s="246">
        <f t="shared" si="187"/>
        <v>0</v>
      </c>
      <c r="CC641" s="246" t="str">
        <f t="shared" si="188"/>
        <v/>
      </c>
      <c r="CD641" s="246">
        <f t="shared" si="196"/>
        <v>5</v>
      </c>
      <c r="CE641" s="246">
        <f t="shared" si="189"/>
        <v>0</v>
      </c>
      <c r="CF641" s="276">
        <f t="shared" si="198"/>
        <v>0</v>
      </c>
      <c r="CG641" s="277">
        <f t="shared" si="198"/>
        <v>0</v>
      </c>
      <c r="CH641" s="277">
        <f t="shared" si="198"/>
        <v>0</v>
      </c>
      <c r="CI641" s="278">
        <f t="shared" si="198"/>
        <v>0</v>
      </c>
      <c r="CJ641" s="280">
        <f t="shared" si="190"/>
        <v>0</v>
      </c>
      <c r="CK641" s="232">
        <f t="shared" si="191"/>
        <v>0</v>
      </c>
      <c r="CL641" s="1"/>
    </row>
    <row r="642" spans="1:90" ht="18" customHeight="1">
      <c r="A642" s="1"/>
      <c r="B642" s="1"/>
      <c r="C642" s="216"/>
      <c r="D642" s="287" t="str">
        <f t="shared" si="184"/>
        <v/>
      </c>
      <c r="E642" s="449" t="str">
        <f t="shared" si="185"/>
        <v/>
      </c>
      <c r="F642" s="450"/>
      <c r="G642" s="451"/>
      <c r="H642" s="452"/>
      <c r="I642" s="453"/>
      <c r="J642" s="453"/>
      <c r="K642" s="453"/>
      <c r="L642" s="453"/>
      <c r="M642" s="454"/>
      <c r="N642" s="455"/>
      <c r="O642" s="456"/>
      <c r="P642" s="456"/>
      <c r="Q642" s="456"/>
      <c r="R642" s="456"/>
      <c r="S642" s="456"/>
      <c r="T642" s="456"/>
      <c r="U642" s="456"/>
      <c r="V642" s="456"/>
      <c r="W642" s="456"/>
      <c r="X642" s="456"/>
      <c r="Y642" s="456"/>
      <c r="Z642" s="456"/>
      <c r="AA642" s="456"/>
      <c r="AB642" s="456"/>
      <c r="AC642" s="456"/>
      <c r="AD642" s="456"/>
      <c r="AE642" s="457"/>
      <c r="AF642" s="455"/>
      <c r="AG642" s="456"/>
      <c r="AH642" s="456"/>
      <c r="AI642" s="456"/>
      <c r="AJ642" s="456"/>
      <c r="AK642" s="456"/>
      <c r="AL642" s="456"/>
      <c r="AM642" s="456"/>
      <c r="AN642" s="457"/>
      <c r="AO642" s="455"/>
      <c r="AP642" s="456"/>
      <c r="AQ642" s="456"/>
      <c r="AR642" s="456"/>
      <c r="AS642" s="456"/>
      <c r="AT642" s="456"/>
      <c r="AU642" s="456"/>
      <c r="AV642" s="456"/>
      <c r="AW642" s="456"/>
      <c r="AX642" s="456"/>
      <c r="AY642" s="456"/>
      <c r="AZ642" s="456"/>
      <c r="BA642" s="456"/>
      <c r="BB642" s="456"/>
      <c r="BC642" s="456"/>
      <c r="BD642" s="456"/>
      <c r="BE642" s="456"/>
      <c r="BF642" s="456"/>
      <c r="BG642" s="457"/>
      <c r="BH642" s="458"/>
      <c r="BI642" s="459"/>
      <c r="BJ642" s="459"/>
      <c r="BK642" s="459"/>
      <c r="BL642" s="459"/>
      <c r="BM642" s="460"/>
      <c r="BN642" s="216"/>
      <c r="BO642" s="216"/>
      <c r="BP642" s="1"/>
      <c r="BQ642" s="120">
        <f>IF($F$3="","",IF(N642=$F$3,COUNTIF(BQ$23:BQ641,"&gt;0")+1,0))</f>
        <v>0</v>
      </c>
      <c r="BR642" s="1"/>
      <c r="BS642" s="20" t="str">
        <f>IF($N642="","",IF(VLOOKUP(VLOOKUP($N642,IMPOSTAZIONI!$E$6:$I$13,5,FALSE),IMPOSTAZIONI!$B$25:$N$32,3,FALSE)=0,"",VLOOKUP(VLOOKUP($N642,IMPOSTAZIONI!$E$6:$I$13,5,FALSE),IMPOSTAZIONI!$B$25:$N$32,3,FALSE)))</f>
        <v/>
      </c>
      <c r="BT642" s="20" t="str">
        <f>IF($N642="","",IF(VLOOKUP(VLOOKUP($N642,IMPOSTAZIONI!$E$6:$I$13,5,FALSE),IMPOSTAZIONI!$B$25:$N$32,6,FALSE)=0,"",VLOOKUP(VLOOKUP($N642,IMPOSTAZIONI!$E$6:$I$13,5,FALSE),IMPOSTAZIONI!$B$25:$N$32,6,FALSE)))</f>
        <v/>
      </c>
      <c r="BU642" s="20" t="str">
        <f>IF($N642="","",IF(VLOOKUP(VLOOKUP($N642,IMPOSTAZIONI!$E$6:$I$13,5,FALSE),IMPOSTAZIONI!$B$25:$N$32,9,FALSE)=0,"",VLOOKUP(VLOOKUP($N642,IMPOSTAZIONI!$E$6:$I$13,5,FALSE),IMPOSTAZIONI!$B$25:$N$32,9,FALSE)))</f>
        <v/>
      </c>
      <c r="BV642" s="20" t="str">
        <f>IF($N642="","",IF(VLOOKUP(VLOOKUP($N642,IMPOSTAZIONI!$E$6:$I$13,5,FALSE),IMPOSTAZIONI!$B$25:$N$32,12,FALSE)=0,"",VLOOKUP(VLOOKUP($N642,IMPOSTAZIONI!$E$6:$I$13,5,FALSE),IMPOSTAZIONI!$B$25:$N$32,12,FALSE)))</f>
        <v/>
      </c>
      <c r="BW642" s="221" t="str">
        <f t="shared" si="186"/>
        <v/>
      </c>
      <c r="BX642" s="221" t="str">
        <f t="shared" si="192"/>
        <v/>
      </c>
      <c r="BY642" s="221">
        <f t="shared" si="193"/>
        <v>0</v>
      </c>
      <c r="BZ642" s="231">
        <f t="shared" si="194"/>
        <v>0</v>
      </c>
      <c r="CA642" s="246">
        <f t="shared" si="195"/>
        <v>0</v>
      </c>
      <c r="CB642" s="246">
        <f t="shared" si="187"/>
        <v>0</v>
      </c>
      <c r="CC642" s="246" t="str">
        <f t="shared" si="188"/>
        <v/>
      </c>
      <c r="CD642" s="246">
        <f t="shared" si="196"/>
        <v>5</v>
      </c>
      <c r="CE642" s="246">
        <f t="shared" si="189"/>
        <v>0</v>
      </c>
      <c r="CF642" s="276">
        <f t="shared" si="198"/>
        <v>0</v>
      </c>
      <c r="CG642" s="277">
        <f t="shared" si="198"/>
        <v>0</v>
      </c>
      <c r="CH642" s="277">
        <f t="shared" si="198"/>
        <v>0</v>
      </c>
      <c r="CI642" s="278">
        <f t="shared" si="198"/>
        <v>0</v>
      </c>
      <c r="CJ642" s="280">
        <f t="shared" si="190"/>
        <v>0</v>
      </c>
      <c r="CK642" s="232">
        <f t="shared" si="191"/>
        <v>0</v>
      </c>
      <c r="CL642" s="1"/>
    </row>
    <row r="643" spans="1:90" ht="18" customHeight="1">
      <c r="A643" s="1"/>
      <c r="B643" s="1"/>
      <c r="C643" s="216"/>
      <c r="D643" s="287" t="str">
        <f t="shared" si="184"/>
        <v/>
      </c>
      <c r="E643" s="449" t="str">
        <f t="shared" si="185"/>
        <v/>
      </c>
      <c r="F643" s="450"/>
      <c r="G643" s="451"/>
      <c r="H643" s="452"/>
      <c r="I643" s="453"/>
      <c r="J643" s="453"/>
      <c r="K643" s="453"/>
      <c r="L643" s="453"/>
      <c r="M643" s="454"/>
      <c r="N643" s="455"/>
      <c r="O643" s="456"/>
      <c r="P643" s="456"/>
      <c r="Q643" s="456"/>
      <c r="R643" s="456"/>
      <c r="S643" s="456"/>
      <c r="T643" s="456"/>
      <c r="U643" s="456"/>
      <c r="V643" s="456"/>
      <c r="W643" s="456"/>
      <c r="X643" s="456"/>
      <c r="Y643" s="456"/>
      <c r="Z643" s="456"/>
      <c r="AA643" s="456"/>
      <c r="AB643" s="456"/>
      <c r="AC643" s="456"/>
      <c r="AD643" s="456"/>
      <c r="AE643" s="457"/>
      <c r="AF643" s="455"/>
      <c r="AG643" s="456"/>
      <c r="AH643" s="456"/>
      <c r="AI643" s="456"/>
      <c r="AJ643" s="456"/>
      <c r="AK643" s="456"/>
      <c r="AL643" s="456"/>
      <c r="AM643" s="456"/>
      <c r="AN643" s="457"/>
      <c r="AO643" s="455"/>
      <c r="AP643" s="456"/>
      <c r="AQ643" s="456"/>
      <c r="AR643" s="456"/>
      <c r="AS643" s="456"/>
      <c r="AT643" s="456"/>
      <c r="AU643" s="456"/>
      <c r="AV643" s="456"/>
      <c r="AW643" s="456"/>
      <c r="AX643" s="456"/>
      <c r="AY643" s="456"/>
      <c r="AZ643" s="456"/>
      <c r="BA643" s="456"/>
      <c r="BB643" s="456"/>
      <c r="BC643" s="456"/>
      <c r="BD643" s="456"/>
      <c r="BE643" s="456"/>
      <c r="BF643" s="456"/>
      <c r="BG643" s="457"/>
      <c r="BH643" s="458"/>
      <c r="BI643" s="459"/>
      <c r="BJ643" s="459"/>
      <c r="BK643" s="459"/>
      <c r="BL643" s="459"/>
      <c r="BM643" s="460"/>
      <c r="BN643" s="216"/>
      <c r="BO643" s="216"/>
      <c r="BP643" s="1"/>
      <c r="BQ643" s="120">
        <f>IF($F$3="","",IF(N643=$F$3,COUNTIF(BQ$23:BQ642,"&gt;0")+1,0))</f>
        <v>0</v>
      </c>
      <c r="BR643" s="1"/>
      <c r="BS643" s="20" t="str">
        <f>IF($N643="","",IF(VLOOKUP(VLOOKUP($N643,IMPOSTAZIONI!$E$6:$I$13,5,FALSE),IMPOSTAZIONI!$B$25:$N$32,3,FALSE)=0,"",VLOOKUP(VLOOKUP($N643,IMPOSTAZIONI!$E$6:$I$13,5,FALSE),IMPOSTAZIONI!$B$25:$N$32,3,FALSE)))</f>
        <v/>
      </c>
      <c r="BT643" s="20" t="str">
        <f>IF($N643="","",IF(VLOOKUP(VLOOKUP($N643,IMPOSTAZIONI!$E$6:$I$13,5,FALSE),IMPOSTAZIONI!$B$25:$N$32,6,FALSE)=0,"",VLOOKUP(VLOOKUP($N643,IMPOSTAZIONI!$E$6:$I$13,5,FALSE),IMPOSTAZIONI!$B$25:$N$32,6,FALSE)))</f>
        <v/>
      </c>
      <c r="BU643" s="20" t="str">
        <f>IF($N643="","",IF(VLOOKUP(VLOOKUP($N643,IMPOSTAZIONI!$E$6:$I$13,5,FALSE),IMPOSTAZIONI!$B$25:$N$32,9,FALSE)=0,"",VLOOKUP(VLOOKUP($N643,IMPOSTAZIONI!$E$6:$I$13,5,FALSE),IMPOSTAZIONI!$B$25:$N$32,9,FALSE)))</f>
        <v/>
      </c>
      <c r="BV643" s="20" t="str">
        <f>IF($N643="","",IF(VLOOKUP(VLOOKUP($N643,IMPOSTAZIONI!$E$6:$I$13,5,FALSE),IMPOSTAZIONI!$B$25:$N$32,12,FALSE)=0,"",VLOOKUP(VLOOKUP($N643,IMPOSTAZIONI!$E$6:$I$13,5,FALSE),IMPOSTAZIONI!$B$25:$N$32,12,FALSE)))</f>
        <v/>
      </c>
      <c r="BW643" s="221" t="str">
        <f t="shared" si="186"/>
        <v/>
      </c>
      <c r="BX643" s="221" t="str">
        <f t="shared" si="192"/>
        <v/>
      </c>
      <c r="BY643" s="221">
        <f t="shared" si="193"/>
        <v>0</v>
      </c>
      <c r="BZ643" s="231">
        <f t="shared" si="194"/>
        <v>0</v>
      </c>
      <c r="CA643" s="246">
        <f t="shared" si="195"/>
        <v>0</v>
      </c>
      <c r="CB643" s="246">
        <f t="shared" si="187"/>
        <v>0</v>
      </c>
      <c r="CC643" s="246" t="str">
        <f t="shared" si="188"/>
        <v/>
      </c>
      <c r="CD643" s="246">
        <f t="shared" si="196"/>
        <v>5</v>
      </c>
      <c r="CE643" s="246">
        <f t="shared" si="189"/>
        <v>0</v>
      </c>
      <c r="CF643" s="276">
        <f t="shared" ref="CF643:CI662" si="199">COUNTIF($CE$23:$CE$3022,CONCATENATE($CD643,CF$21))</f>
        <v>0</v>
      </c>
      <c r="CG643" s="277">
        <f t="shared" si="199"/>
        <v>0</v>
      </c>
      <c r="CH643" s="277">
        <f t="shared" si="199"/>
        <v>0</v>
      </c>
      <c r="CI643" s="278">
        <f t="shared" si="199"/>
        <v>0</v>
      </c>
      <c r="CJ643" s="280">
        <f t="shared" si="190"/>
        <v>0</v>
      </c>
      <c r="CK643" s="232">
        <f t="shared" si="191"/>
        <v>0</v>
      </c>
      <c r="CL643" s="1"/>
    </row>
    <row r="644" spans="1:90" ht="18" customHeight="1">
      <c r="A644" s="1"/>
      <c r="B644" s="1"/>
      <c r="C644" s="216"/>
      <c r="D644" s="287" t="str">
        <f t="shared" si="184"/>
        <v/>
      </c>
      <c r="E644" s="449" t="str">
        <f t="shared" si="185"/>
        <v/>
      </c>
      <c r="F644" s="450"/>
      <c r="G644" s="451"/>
      <c r="H644" s="452"/>
      <c r="I644" s="453"/>
      <c r="J644" s="453"/>
      <c r="K644" s="453"/>
      <c r="L644" s="453"/>
      <c r="M644" s="454"/>
      <c r="N644" s="455"/>
      <c r="O644" s="456"/>
      <c r="P644" s="456"/>
      <c r="Q644" s="456"/>
      <c r="R644" s="456"/>
      <c r="S644" s="456"/>
      <c r="T644" s="456"/>
      <c r="U644" s="456"/>
      <c r="V644" s="456"/>
      <c r="W644" s="456"/>
      <c r="X644" s="456"/>
      <c r="Y644" s="456"/>
      <c r="Z644" s="456"/>
      <c r="AA644" s="456"/>
      <c r="AB644" s="456"/>
      <c r="AC644" s="456"/>
      <c r="AD644" s="456"/>
      <c r="AE644" s="457"/>
      <c r="AF644" s="455"/>
      <c r="AG644" s="456"/>
      <c r="AH644" s="456"/>
      <c r="AI644" s="456"/>
      <c r="AJ644" s="456"/>
      <c r="AK644" s="456"/>
      <c r="AL644" s="456"/>
      <c r="AM644" s="456"/>
      <c r="AN644" s="457"/>
      <c r="AO644" s="455"/>
      <c r="AP644" s="456"/>
      <c r="AQ644" s="456"/>
      <c r="AR644" s="456"/>
      <c r="AS644" s="456"/>
      <c r="AT644" s="456"/>
      <c r="AU644" s="456"/>
      <c r="AV644" s="456"/>
      <c r="AW644" s="456"/>
      <c r="AX644" s="456"/>
      <c r="AY644" s="456"/>
      <c r="AZ644" s="456"/>
      <c r="BA644" s="456"/>
      <c r="BB644" s="456"/>
      <c r="BC644" s="456"/>
      <c r="BD644" s="456"/>
      <c r="BE644" s="456"/>
      <c r="BF644" s="456"/>
      <c r="BG644" s="457"/>
      <c r="BH644" s="458"/>
      <c r="BI644" s="459"/>
      <c r="BJ644" s="459"/>
      <c r="BK644" s="459"/>
      <c r="BL644" s="459"/>
      <c r="BM644" s="460"/>
      <c r="BN644" s="216"/>
      <c r="BO644" s="216"/>
      <c r="BP644" s="1"/>
      <c r="BQ644" s="120">
        <f>IF($F$3="","",IF(N644=$F$3,COUNTIF(BQ$23:BQ643,"&gt;0")+1,0))</f>
        <v>0</v>
      </c>
      <c r="BR644" s="1"/>
      <c r="BS644" s="20" t="str">
        <f>IF($N644="","",IF(VLOOKUP(VLOOKUP($N644,IMPOSTAZIONI!$E$6:$I$13,5,FALSE),IMPOSTAZIONI!$B$25:$N$32,3,FALSE)=0,"",VLOOKUP(VLOOKUP($N644,IMPOSTAZIONI!$E$6:$I$13,5,FALSE),IMPOSTAZIONI!$B$25:$N$32,3,FALSE)))</f>
        <v/>
      </c>
      <c r="BT644" s="20" t="str">
        <f>IF($N644="","",IF(VLOOKUP(VLOOKUP($N644,IMPOSTAZIONI!$E$6:$I$13,5,FALSE),IMPOSTAZIONI!$B$25:$N$32,6,FALSE)=0,"",VLOOKUP(VLOOKUP($N644,IMPOSTAZIONI!$E$6:$I$13,5,FALSE),IMPOSTAZIONI!$B$25:$N$32,6,FALSE)))</f>
        <v/>
      </c>
      <c r="BU644" s="20" t="str">
        <f>IF($N644="","",IF(VLOOKUP(VLOOKUP($N644,IMPOSTAZIONI!$E$6:$I$13,5,FALSE),IMPOSTAZIONI!$B$25:$N$32,9,FALSE)=0,"",VLOOKUP(VLOOKUP($N644,IMPOSTAZIONI!$E$6:$I$13,5,FALSE),IMPOSTAZIONI!$B$25:$N$32,9,FALSE)))</f>
        <v/>
      </c>
      <c r="BV644" s="20" t="str">
        <f>IF($N644="","",IF(VLOOKUP(VLOOKUP($N644,IMPOSTAZIONI!$E$6:$I$13,5,FALSE),IMPOSTAZIONI!$B$25:$N$32,12,FALSE)=0,"",VLOOKUP(VLOOKUP($N644,IMPOSTAZIONI!$E$6:$I$13,5,FALSE),IMPOSTAZIONI!$B$25:$N$32,12,FALSE)))</f>
        <v/>
      </c>
      <c r="BW644" s="221" t="str">
        <f t="shared" si="186"/>
        <v/>
      </c>
      <c r="BX644" s="221" t="str">
        <f t="shared" si="192"/>
        <v/>
      </c>
      <c r="BY644" s="221">
        <f t="shared" si="193"/>
        <v>0</v>
      </c>
      <c r="BZ644" s="231">
        <f t="shared" si="194"/>
        <v>0</v>
      </c>
      <c r="CA644" s="246">
        <f t="shared" si="195"/>
        <v>0</v>
      </c>
      <c r="CB644" s="246">
        <f t="shared" si="187"/>
        <v>0</v>
      </c>
      <c r="CC644" s="246" t="str">
        <f t="shared" si="188"/>
        <v/>
      </c>
      <c r="CD644" s="246">
        <f t="shared" si="196"/>
        <v>5</v>
      </c>
      <c r="CE644" s="246">
        <f t="shared" si="189"/>
        <v>0</v>
      </c>
      <c r="CF644" s="276">
        <f t="shared" si="199"/>
        <v>0</v>
      </c>
      <c r="CG644" s="277">
        <f t="shared" si="199"/>
        <v>0</v>
      </c>
      <c r="CH644" s="277">
        <f t="shared" si="199"/>
        <v>0</v>
      </c>
      <c r="CI644" s="278">
        <f t="shared" si="199"/>
        <v>0</v>
      </c>
      <c r="CJ644" s="280">
        <f t="shared" si="190"/>
        <v>0</v>
      </c>
      <c r="CK644" s="232">
        <f t="shared" si="191"/>
        <v>0</v>
      </c>
      <c r="CL644" s="1"/>
    </row>
    <row r="645" spans="1:90" ht="18" customHeight="1">
      <c r="A645" s="1"/>
      <c r="B645" s="1"/>
      <c r="C645" s="216"/>
      <c r="D645" s="287" t="str">
        <f t="shared" si="184"/>
        <v/>
      </c>
      <c r="E645" s="449" t="str">
        <f t="shared" si="185"/>
        <v/>
      </c>
      <c r="F645" s="450"/>
      <c r="G645" s="451"/>
      <c r="H645" s="452"/>
      <c r="I645" s="453"/>
      <c r="J645" s="453"/>
      <c r="K645" s="453"/>
      <c r="L645" s="453"/>
      <c r="M645" s="454"/>
      <c r="N645" s="455"/>
      <c r="O645" s="456"/>
      <c r="P645" s="456"/>
      <c r="Q645" s="456"/>
      <c r="R645" s="456"/>
      <c r="S645" s="456"/>
      <c r="T645" s="456"/>
      <c r="U645" s="456"/>
      <c r="V645" s="456"/>
      <c r="W645" s="456"/>
      <c r="X645" s="456"/>
      <c r="Y645" s="456"/>
      <c r="Z645" s="456"/>
      <c r="AA645" s="456"/>
      <c r="AB645" s="456"/>
      <c r="AC645" s="456"/>
      <c r="AD645" s="456"/>
      <c r="AE645" s="457"/>
      <c r="AF645" s="455"/>
      <c r="AG645" s="456"/>
      <c r="AH645" s="456"/>
      <c r="AI645" s="456"/>
      <c r="AJ645" s="456"/>
      <c r="AK645" s="456"/>
      <c r="AL645" s="456"/>
      <c r="AM645" s="456"/>
      <c r="AN645" s="457"/>
      <c r="AO645" s="455"/>
      <c r="AP645" s="456"/>
      <c r="AQ645" s="456"/>
      <c r="AR645" s="456"/>
      <c r="AS645" s="456"/>
      <c r="AT645" s="456"/>
      <c r="AU645" s="456"/>
      <c r="AV645" s="456"/>
      <c r="AW645" s="456"/>
      <c r="AX645" s="456"/>
      <c r="AY645" s="456"/>
      <c r="AZ645" s="456"/>
      <c r="BA645" s="456"/>
      <c r="BB645" s="456"/>
      <c r="BC645" s="456"/>
      <c r="BD645" s="456"/>
      <c r="BE645" s="456"/>
      <c r="BF645" s="456"/>
      <c r="BG645" s="457"/>
      <c r="BH645" s="458"/>
      <c r="BI645" s="459"/>
      <c r="BJ645" s="459"/>
      <c r="BK645" s="459"/>
      <c r="BL645" s="459"/>
      <c r="BM645" s="460"/>
      <c r="BN645" s="216"/>
      <c r="BO645" s="216"/>
      <c r="BP645" s="1"/>
      <c r="BQ645" s="120">
        <f>IF($F$3="","",IF(N645=$F$3,COUNTIF(BQ$23:BQ644,"&gt;0")+1,0))</f>
        <v>0</v>
      </c>
      <c r="BR645" s="1"/>
      <c r="BS645" s="20" t="str">
        <f>IF($N645="","",IF(VLOOKUP(VLOOKUP($N645,IMPOSTAZIONI!$E$6:$I$13,5,FALSE),IMPOSTAZIONI!$B$25:$N$32,3,FALSE)=0,"",VLOOKUP(VLOOKUP($N645,IMPOSTAZIONI!$E$6:$I$13,5,FALSE),IMPOSTAZIONI!$B$25:$N$32,3,FALSE)))</f>
        <v/>
      </c>
      <c r="BT645" s="20" t="str">
        <f>IF($N645="","",IF(VLOOKUP(VLOOKUP($N645,IMPOSTAZIONI!$E$6:$I$13,5,FALSE),IMPOSTAZIONI!$B$25:$N$32,6,FALSE)=0,"",VLOOKUP(VLOOKUP($N645,IMPOSTAZIONI!$E$6:$I$13,5,FALSE),IMPOSTAZIONI!$B$25:$N$32,6,FALSE)))</f>
        <v/>
      </c>
      <c r="BU645" s="20" t="str">
        <f>IF($N645="","",IF(VLOOKUP(VLOOKUP($N645,IMPOSTAZIONI!$E$6:$I$13,5,FALSE),IMPOSTAZIONI!$B$25:$N$32,9,FALSE)=0,"",VLOOKUP(VLOOKUP($N645,IMPOSTAZIONI!$E$6:$I$13,5,FALSE),IMPOSTAZIONI!$B$25:$N$32,9,FALSE)))</f>
        <v/>
      </c>
      <c r="BV645" s="20" t="str">
        <f>IF($N645="","",IF(VLOOKUP(VLOOKUP($N645,IMPOSTAZIONI!$E$6:$I$13,5,FALSE),IMPOSTAZIONI!$B$25:$N$32,12,FALSE)=0,"",VLOOKUP(VLOOKUP($N645,IMPOSTAZIONI!$E$6:$I$13,5,FALSE),IMPOSTAZIONI!$B$25:$N$32,12,FALSE)))</f>
        <v/>
      </c>
      <c r="BW645" s="221" t="str">
        <f t="shared" si="186"/>
        <v/>
      </c>
      <c r="BX645" s="221" t="str">
        <f t="shared" si="192"/>
        <v/>
      </c>
      <c r="BY645" s="221">
        <f t="shared" si="193"/>
        <v>0</v>
      </c>
      <c r="BZ645" s="231">
        <f t="shared" si="194"/>
        <v>0</v>
      </c>
      <c r="CA645" s="246">
        <f t="shared" si="195"/>
        <v>0</v>
      </c>
      <c r="CB645" s="246">
        <f t="shared" si="187"/>
        <v>0</v>
      </c>
      <c r="CC645" s="246" t="str">
        <f t="shared" si="188"/>
        <v/>
      </c>
      <c r="CD645" s="246">
        <f t="shared" si="196"/>
        <v>5</v>
      </c>
      <c r="CE645" s="246">
        <f t="shared" si="189"/>
        <v>0</v>
      </c>
      <c r="CF645" s="276">
        <f t="shared" si="199"/>
        <v>0</v>
      </c>
      <c r="CG645" s="277">
        <f t="shared" si="199"/>
        <v>0</v>
      </c>
      <c r="CH645" s="277">
        <f t="shared" si="199"/>
        <v>0</v>
      </c>
      <c r="CI645" s="278">
        <f t="shared" si="199"/>
        <v>0</v>
      </c>
      <c r="CJ645" s="280">
        <f t="shared" si="190"/>
        <v>0</v>
      </c>
      <c r="CK645" s="232">
        <f t="shared" si="191"/>
        <v>0</v>
      </c>
      <c r="CL645" s="1"/>
    </row>
    <row r="646" spans="1:90" ht="18" customHeight="1">
      <c r="A646" s="1"/>
      <c r="B646" s="1"/>
      <c r="C646" s="216"/>
      <c r="D646" s="287" t="str">
        <f t="shared" si="184"/>
        <v/>
      </c>
      <c r="E646" s="449" t="str">
        <f t="shared" si="185"/>
        <v/>
      </c>
      <c r="F646" s="450"/>
      <c r="G646" s="451"/>
      <c r="H646" s="452"/>
      <c r="I646" s="453"/>
      <c r="J646" s="453"/>
      <c r="K646" s="453"/>
      <c r="L646" s="453"/>
      <c r="M646" s="454"/>
      <c r="N646" s="455"/>
      <c r="O646" s="456"/>
      <c r="P646" s="456"/>
      <c r="Q646" s="456"/>
      <c r="R646" s="456"/>
      <c r="S646" s="456"/>
      <c r="T646" s="456"/>
      <c r="U646" s="456"/>
      <c r="V646" s="456"/>
      <c r="W646" s="456"/>
      <c r="X646" s="456"/>
      <c r="Y646" s="456"/>
      <c r="Z646" s="456"/>
      <c r="AA646" s="456"/>
      <c r="AB646" s="456"/>
      <c r="AC646" s="456"/>
      <c r="AD646" s="456"/>
      <c r="AE646" s="457"/>
      <c r="AF646" s="455"/>
      <c r="AG646" s="456"/>
      <c r="AH646" s="456"/>
      <c r="AI646" s="456"/>
      <c r="AJ646" s="456"/>
      <c r="AK646" s="456"/>
      <c r="AL646" s="456"/>
      <c r="AM646" s="456"/>
      <c r="AN646" s="457"/>
      <c r="AO646" s="455"/>
      <c r="AP646" s="456"/>
      <c r="AQ646" s="456"/>
      <c r="AR646" s="456"/>
      <c r="AS646" s="456"/>
      <c r="AT646" s="456"/>
      <c r="AU646" s="456"/>
      <c r="AV646" s="456"/>
      <c r="AW646" s="456"/>
      <c r="AX646" s="456"/>
      <c r="AY646" s="456"/>
      <c r="AZ646" s="456"/>
      <c r="BA646" s="456"/>
      <c r="BB646" s="456"/>
      <c r="BC646" s="456"/>
      <c r="BD646" s="456"/>
      <c r="BE646" s="456"/>
      <c r="BF646" s="456"/>
      <c r="BG646" s="457"/>
      <c r="BH646" s="458"/>
      <c r="BI646" s="459"/>
      <c r="BJ646" s="459"/>
      <c r="BK646" s="459"/>
      <c r="BL646" s="459"/>
      <c r="BM646" s="460"/>
      <c r="BN646" s="216"/>
      <c r="BO646" s="216"/>
      <c r="BP646" s="1"/>
      <c r="BQ646" s="120">
        <f>IF($F$3="","",IF(N646=$F$3,COUNTIF(BQ$23:BQ645,"&gt;0")+1,0))</f>
        <v>0</v>
      </c>
      <c r="BR646" s="1"/>
      <c r="BS646" s="20" t="str">
        <f>IF($N646="","",IF(VLOOKUP(VLOOKUP($N646,IMPOSTAZIONI!$E$6:$I$13,5,FALSE),IMPOSTAZIONI!$B$25:$N$32,3,FALSE)=0,"",VLOOKUP(VLOOKUP($N646,IMPOSTAZIONI!$E$6:$I$13,5,FALSE),IMPOSTAZIONI!$B$25:$N$32,3,FALSE)))</f>
        <v/>
      </c>
      <c r="BT646" s="20" t="str">
        <f>IF($N646="","",IF(VLOOKUP(VLOOKUP($N646,IMPOSTAZIONI!$E$6:$I$13,5,FALSE),IMPOSTAZIONI!$B$25:$N$32,6,FALSE)=0,"",VLOOKUP(VLOOKUP($N646,IMPOSTAZIONI!$E$6:$I$13,5,FALSE),IMPOSTAZIONI!$B$25:$N$32,6,FALSE)))</f>
        <v/>
      </c>
      <c r="BU646" s="20" t="str">
        <f>IF($N646="","",IF(VLOOKUP(VLOOKUP($N646,IMPOSTAZIONI!$E$6:$I$13,5,FALSE),IMPOSTAZIONI!$B$25:$N$32,9,FALSE)=0,"",VLOOKUP(VLOOKUP($N646,IMPOSTAZIONI!$E$6:$I$13,5,FALSE),IMPOSTAZIONI!$B$25:$N$32,9,FALSE)))</f>
        <v/>
      </c>
      <c r="BV646" s="20" t="str">
        <f>IF($N646="","",IF(VLOOKUP(VLOOKUP($N646,IMPOSTAZIONI!$E$6:$I$13,5,FALSE),IMPOSTAZIONI!$B$25:$N$32,12,FALSE)=0,"",VLOOKUP(VLOOKUP($N646,IMPOSTAZIONI!$E$6:$I$13,5,FALSE),IMPOSTAZIONI!$B$25:$N$32,12,FALSE)))</f>
        <v/>
      </c>
      <c r="BW646" s="221" t="str">
        <f t="shared" si="186"/>
        <v/>
      </c>
      <c r="BX646" s="221" t="str">
        <f t="shared" si="192"/>
        <v/>
      </c>
      <c r="BY646" s="221">
        <f t="shared" si="193"/>
        <v>0</v>
      </c>
      <c r="BZ646" s="231">
        <f t="shared" si="194"/>
        <v>0</v>
      </c>
      <c r="CA646" s="246">
        <f t="shared" si="195"/>
        <v>0</v>
      </c>
      <c r="CB646" s="246">
        <f t="shared" si="187"/>
        <v>0</v>
      </c>
      <c r="CC646" s="246" t="str">
        <f t="shared" si="188"/>
        <v/>
      </c>
      <c r="CD646" s="246">
        <f t="shared" si="196"/>
        <v>5</v>
      </c>
      <c r="CE646" s="246">
        <f t="shared" si="189"/>
        <v>0</v>
      </c>
      <c r="CF646" s="276">
        <f t="shared" si="199"/>
        <v>0</v>
      </c>
      <c r="CG646" s="277">
        <f t="shared" si="199"/>
        <v>0</v>
      </c>
      <c r="CH646" s="277">
        <f t="shared" si="199"/>
        <v>0</v>
      </c>
      <c r="CI646" s="278">
        <f t="shared" si="199"/>
        <v>0</v>
      </c>
      <c r="CJ646" s="280">
        <f t="shared" si="190"/>
        <v>0</v>
      </c>
      <c r="CK646" s="232">
        <f t="shared" si="191"/>
        <v>0</v>
      </c>
      <c r="CL646" s="1"/>
    </row>
    <row r="647" spans="1:90" ht="18" customHeight="1">
      <c r="A647" s="1"/>
      <c r="B647" s="1"/>
      <c r="C647" s="216"/>
      <c r="D647" s="287" t="str">
        <f t="shared" si="184"/>
        <v/>
      </c>
      <c r="E647" s="449" t="str">
        <f t="shared" si="185"/>
        <v/>
      </c>
      <c r="F647" s="450"/>
      <c r="G647" s="451"/>
      <c r="H647" s="452"/>
      <c r="I647" s="453"/>
      <c r="J647" s="453"/>
      <c r="K647" s="453"/>
      <c r="L647" s="453"/>
      <c r="M647" s="454"/>
      <c r="N647" s="455"/>
      <c r="O647" s="456"/>
      <c r="P647" s="456"/>
      <c r="Q647" s="456"/>
      <c r="R647" s="456"/>
      <c r="S647" s="456"/>
      <c r="T647" s="456"/>
      <c r="U647" s="456"/>
      <c r="V647" s="456"/>
      <c r="W647" s="456"/>
      <c r="X647" s="456"/>
      <c r="Y647" s="456"/>
      <c r="Z647" s="456"/>
      <c r="AA647" s="456"/>
      <c r="AB647" s="456"/>
      <c r="AC647" s="456"/>
      <c r="AD647" s="456"/>
      <c r="AE647" s="457"/>
      <c r="AF647" s="455"/>
      <c r="AG647" s="456"/>
      <c r="AH647" s="456"/>
      <c r="AI647" s="456"/>
      <c r="AJ647" s="456"/>
      <c r="AK647" s="456"/>
      <c r="AL647" s="456"/>
      <c r="AM647" s="456"/>
      <c r="AN647" s="457"/>
      <c r="AO647" s="455"/>
      <c r="AP647" s="456"/>
      <c r="AQ647" s="456"/>
      <c r="AR647" s="456"/>
      <c r="AS647" s="456"/>
      <c r="AT647" s="456"/>
      <c r="AU647" s="456"/>
      <c r="AV647" s="456"/>
      <c r="AW647" s="456"/>
      <c r="AX647" s="456"/>
      <c r="AY647" s="456"/>
      <c r="AZ647" s="456"/>
      <c r="BA647" s="456"/>
      <c r="BB647" s="456"/>
      <c r="BC647" s="456"/>
      <c r="BD647" s="456"/>
      <c r="BE647" s="456"/>
      <c r="BF647" s="456"/>
      <c r="BG647" s="457"/>
      <c r="BH647" s="458"/>
      <c r="BI647" s="459"/>
      <c r="BJ647" s="459"/>
      <c r="BK647" s="459"/>
      <c r="BL647" s="459"/>
      <c r="BM647" s="460"/>
      <c r="BN647" s="216"/>
      <c r="BO647" s="216"/>
      <c r="BP647" s="1"/>
      <c r="BQ647" s="120">
        <f>IF($F$3="","",IF(N647=$F$3,COUNTIF(BQ$23:BQ646,"&gt;0")+1,0))</f>
        <v>0</v>
      </c>
      <c r="BR647" s="1"/>
      <c r="BS647" s="20" t="str">
        <f>IF($N647="","",IF(VLOOKUP(VLOOKUP($N647,IMPOSTAZIONI!$E$6:$I$13,5,FALSE),IMPOSTAZIONI!$B$25:$N$32,3,FALSE)=0,"",VLOOKUP(VLOOKUP($N647,IMPOSTAZIONI!$E$6:$I$13,5,FALSE),IMPOSTAZIONI!$B$25:$N$32,3,FALSE)))</f>
        <v/>
      </c>
      <c r="BT647" s="20" t="str">
        <f>IF($N647="","",IF(VLOOKUP(VLOOKUP($N647,IMPOSTAZIONI!$E$6:$I$13,5,FALSE),IMPOSTAZIONI!$B$25:$N$32,6,FALSE)=0,"",VLOOKUP(VLOOKUP($N647,IMPOSTAZIONI!$E$6:$I$13,5,FALSE),IMPOSTAZIONI!$B$25:$N$32,6,FALSE)))</f>
        <v/>
      </c>
      <c r="BU647" s="20" t="str">
        <f>IF($N647="","",IF(VLOOKUP(VLOOKUP($N647,IMPOSTAZIONI!$E$6:$I$13,5,FALSE),IMPOSTAZIONI!$B$25:$N$32,9,FALSE)=0,"",VLOOKUP(VLOOKUP($N647,IMPOSTAZIONI!$E$6:$I$13,5,FALSE),IMPOSTAZIONI!$B$25:$N$32,9,FALSE)))</f>
        <v/>
      </c>
      <c r="BV647" s="20" t="str">
        <f>IF($N647="","",IF(VLOOKUP(VLOOKUP($N647,IMPOSTAZIONI!$E$6:$I$13,5,FALSE),IMPOSTAZIONI!$B$25:$N$32,12,FALSE)=0,"",VLOOKUP(VLOOKUP($N647,IMPOSTAZIONI!$E$6:$I$13,5,FALSE),IMPOSTAZIONI!$B$25:$N$32,12,FALSE)))</f>
        <v/>
      </c>
      <c r="BW647" s="221" t="str">
        <f t="shared" si="186"/>
        <v/>
      </c>
      <c r="BX647" s="221" t="str">
        <f t="shared" si="192"/>
        <v/>
      </c>
      <c r="BY647" s="221">
        <f t="shared" si="193"/>
        <v>0</v>
      </c>
      <c r="BZ647" s="231">
        <f t="shared" si="194"/>
        <v>0</v>
      </c>
      <c r="CA647" s="246">
        <f t="shared" si="195"/>
        <v>0</v>
      </c>
      <c r="CB647" s="246">
        <f t="shared" si="187"/>
        <v>0</v>
      </c>
      <c r="CC647" s="246" t="str">
        <f t="shared" si="188"/>
        <v/>
      </c>
      <c r="CD647" s="246">
        <f t="shared" si="196"/>
        <v>5</v>
      </c>
      <c r="CE647" s="246">
        <f t="shared" si="189"/>
        <v>0</v>
      </c>
      <c r="CF647" s="276">
        <f t="shared" si="199"/>
        <v>0</v>
      </c>
      <c r="CG647" s="277">
        <f t="shared" si="199"/>
        <v>0</v>
      </c>
      <c r="CH647" s="277">
        <f t="shared" si="199"/>
        <v>0</v>
      </c>
      <c r="CI647" s="278">
        <f t="shared" si="199"/>
        <v>0</v>
      </c>
      <c r="CJ647" s="280">
        <f t="shared" si="190"/>
        <v>0</v>
      </c>
      <c r="CK647" s="232">
        <f t="shared" si="191"/>
        <v>0</v>
      </c>
      <c r="CL647" s="1"/>
    </row>
    <row r="648" spans="1:90" ht="18" customHeight="1">
      <c r="A648" s="1"/>
      <c r="B648" s="1"/>
      <c r="C648" s="216"/>
      <c r="D648" s="287" t="str">
        <f t="shared" si="184"/>
        <v/>
      </c>
      <c r="E648" s="449" t="str">
        <f t="shared" si="185"/>
        <v/>
      </c>
      <c r="F648" s="450"/>
      <c r="G648" s="451"/>
      <c r="H648" s="452"/>
      <c r="I648" s="453"/>
      <c r="J648" s="453"/>
      <c r="K648" s="453"/>
      <c r="L648" s="453"/>
      <c r="M648" s="454"/>
      <c r="N648" s="455"/>
      <c r="O648" s="456"/>
      <c r="P648" s="456"/>
      <c r="Q648" s="456"/>
      <c r="R648" s="456"/>
      <c r="S648" s="456"/>
      <c r="T648" s="456"/>
      <c r="U648" s="456"/>
      <c r="V648" s="456"/>
      <c r="W648" s="456"/>
      <c r="X648" s="456"/>
      <c r="Y648" s="456"/>
      <c r="Z648" s="456"/>
      <c r="AA648" s="456"/>
      <c r="AB648" s="456"/>
      <c r="AC648" s="456"/>
      <c r="AD648" s="456"/>
      <c r="AE648" s="457"/>
      <c r="AF648" s="455"/>
      <c r="AG648" s="456"/>
      <c r="AH648" s="456"/>
      <c r="AI648" s="456"/>
      <c r="AJ648" s="456"/>
      <c r="AK648" s="456"/>
      <c r="AL648" s="456"/>
      <c r="AM648" s="456"/>
      <c r="AN648" s="457"/>
      <c r="AO648" s="455"/>
      <c r="AP648" s="456"/>
      <c r="AQ648" s="456"/>
      <c r="AR648" s="456"/>
      <c r="AS648" s="456"/>
      <c r="AT648" s="456"/>
      <c r="AU648" s="456"/>
      <c r="AV648" s="456"/>
      <c r="AW648" s="456"/>
      <c r="AX648" s="456"/>
      <c r="AY648" s="456"/>
      <c r="AZ648" s="456"/>
      <c r="BA648" s="456"/>
      <c r="BB648" s="456"/>
      <c r="BC648" s="456"/>
      <c r="BD648" s="456"/>
      <c r="BE648" s="456"/>
      <c r="BF648" s="456"/>
      <c r="BG648" s="457"/>
      <c r="BH648" s="458"/>
      <c r="BI648" s="459"/>
      <c r="BJ648" s="459"/>
      <c r="BK648" s="459"/>
      <c r="BL648" s="459"/>
      <c r="BM648" s="460"/>
      <c r="BN648" s="216"/>
      <c r="BO648" s="216"/>
      <c r="BP648" s="1"/>
      <c r="BQ648" s="120">
        <f>IF($F$3="","",IF(N648=$F$3,COUNTIF(BQ$23:BQ647,"&gt;0")+1,0))</f>
        <v>0</v>
      </c>
      <c r="BR648" s="1"/>
      <c r="BS648" s="20" t="str">
        <f>IF($N648="","",IF(VLOOKUP(VLOOKUP($N648,IMPOSTAZIONI!$E$6:$I$13,5,FALSE),IMPOSTAZIONI!$B$25:$N$32,3,FALSE)=0,"",VLOOKUP(VLOOKUP($N648,IMPOSTAZIONI!$E$6:$I$13,5,FALSE),IMPOSTAZIONI!$B$25:$N$32,3,FALSE)))</f>
        <v/>
      </c>
      <c r="BT648" s="20" t="str">
        <f>IF($N648="","",IF(VLOOKUP(VLOOKUP($N648,IMPOSTAZIONI!$E$6:$I$13,5,FALSE),IMPOSTAZIONI!$B$25:$N$32,6,FALSE)=0,"",VLOOKUP(VLOOKUP($N648,IMPOSTAZIONI!$E$6:$I$13,5,FALSE),IMPOSTAZIONI!$B$25:$N$32,6,FALSE)))</f>
        <v/>
      </c>
      <c r="BU648" s="20" t="str">
        <f>IF($N648="","",IF(VLOOKUP(VLOOKUP($N648,IMPOSTAZIONI!$E$6:$I$13,5,FALSE),IMPOSTAZIONI!$B$25:$N$32,9,FALSE)=0,"",VLOOKUP(VLOOKUP($N648,IMPOSTAZIONI!$E$6:$I$13,5,FALSE),IMPOSTAZIONI!$B$25:$N$32,9,FALSE)))</f>
        <v/>
      </c>
      <c r="BV648" s="20" t="str">
        <f>IF($N648="","",IF(VLOOKUP(VLOOKUP($N648,IMPOSTAZIONI!$E$6:$I$13,5,FALSE),IMPOSTAZIONI!$B$25:$N$32,12,FALSE)=0,"",VLOOKUP(VLOOKUP($N648,IMPOSTAZIONI!$E$6:$I$13,5,FALSE),IMPOSTAZIONI!$B$25:$N$32,12,FALSE)))</f>
        <v/>
      </c>
      <c r="BW648" s="221" t="str">
        <f t="shared" si="186"/>
        <v/>
      </c>
      <c r="BX648" s="221" t="str">
        <f t="shared" si="192"/>
        <v/>
      </c>
      <c r="BY648" s="221">
        <f t="shared" si="193"/>
        <v>0</v>
      </c>
      <c r="BZ648" s="231">
        <f t="shared" si="194"/>
        <v>0</v>
      </c>
      <c r="CA648" s="246">
        <f t="shared" si="195"/>
        <v>0</v>
      </c>
      <c r="CB648" s="246">
        <f t="shared" si="187"/>
        <v>0</v>
      </c>
      <c r="CC648" s="246" t="str">
        <f t="shared" si="188"/>
        <v/>
      </c>
      <c r="CD648" s="246">
        <f t="shared" si="196"/>
        <v>5</v>
      </c>
      <c r="CE648" s="246">
        <f t="shared" si="189"/>
        <v>0</v>
      </c>
      <c r="CF648" s="276">
        <f t="shared" si="199"/>
        <v>0</v>
      </c>
      <c r="CG648" s="277">
        <f t="shared" si="199"/>
        <v>0</v>
      </c>
      <c r="CH648" s="277">
        <f t="shared" si="199"/>
        <v>0</v>
      </c>
      <c r="CI648" s="278">
        <f t="shared" si="199"/>
        <v>0</v>
      </c>
      <c r="CJ648" s="280">
        <f t="shared" si="190"/>
        <v>0</v>
      </c>
      <c r="CK648" s="232">
        <f t="shared" si="191"/>
        <v>0</v>
      </c>
      <c r="CL648" s="1"/>
    </row>
    <row r="649" spans="1:90" ht="18" customHeight="1">
      <c r="A649" s="1"/>
      <c r="B649" s="1"/>
      <c r="C649" s="216"/>
      <c r="D649" s="287" t="str">
        <f t="shared" si="184"/>
        <v/>
      </c>
      <c r="E649" s="449" t="str">
        <f t="shared" si="185"/>
        <v/>
      </c>
      <c r="F649" s="450"/>
      <c r="G649" s="451"/>
      <c r="H649" s="452"/>
      <c r="I649" s="453"/>
      <c r="J649" s="453"/>
      <c r="K649" s="453"/>
      <c r="L649" s="453"/>
      <c r="M649" s="454"/>
      <c r="N649" s="455"/>
      <c r="O649" s="456"/>
      <c r="P649" s="456"/>
      <c r="Q649" s="456"/>
      <c r="R649" s="456"/>
      <c r="S649" s="456"/>
      <c r="T649" s="456"/>
      <c r="U649" s="456"/>
      <c r="V649" s="456"/>
      <c r="W649" s="456"/>
      <c r="X649" s="456"/>
      <c r="Y649" s="456"/>
      <c r="Z649" s="456"/>
      <c r="AA649" s="456"/>
      <c r="AB649" s="456"/>
      <c r="AC649" s="456"/>
      <c r="AD649" s="456"/>
      <c r="AE649" s="457"/>
      <c r="AF649" s="455"/>
      <c r="AG649" s="456"/>
      <c r="AH649" s="456"/>
      <c r="AI649" s="456"/>
      <c r="AJ649" s="456"/>
      <c r="AK649" s="456"/>
      <c r="AL649" s="456"/>
      <c r="AM649" s="456"/>
      <c r="AN649" s="457"/>
      <c r="AO649" s="455"/>
      <c r="AP649" s="456"/>
      <c r="AQ649" s="456"/>
      <c r="AR649" s="456"/>
      <c r="AS649" s="456"/>
      <c r="AT649" s="456"/>
      <c r="AU649" s="456"/>
      <c r="AV649" s="456"/>
      <c r="AW649" s="456"/>
      <c r="AX649" s="456"/>
      <c r="AY649" s="456"/>
      <c r="AZ649" s="456"/>
      <c r="BA649" s="456"/>
      <c r="BB649" s="456"/>
      <c r="BC649" s="456"/>
      <c r="BD649" s="456"/>
      <c r="BE649" s="456"/>
      <c r="BF649" s="456"/>
      <c r="BG649" s="457"/>
      <c r="BH649" s="458"/>
      <c r="BI649" s="459"/>
      <c r="BJ649" s="459"/>
      <c r="BK649" s="459"/>
      <c r="BL649" s="459"/>
      <c r="BM649" s="460"/>
      <c r="BN649" s="216"/>
      <c r="BO649" s="216"/>
      <c r="BP649" s="1"/>
      <c r="BQ649" s="120">
        <f>IF($F$3="","",IF(N649=$F$3,COUNTIF(BQ$23:BQ648,"&gt;0")+1,0))</f>
        <v>0</v>
      </c>
      <c r="BR649" s="1"/>
      <c r="BS649" s="20" t="str">
        <f>IF($N649="","",IF(VLOOKUP(VLOOKUP($N649,IMPOSTAZIONI!$E$6:$I$13,5,FALSE),IMPOSTAZIONI!$B$25:$N$32,3,FALSE)=0,"",VLOOKUP(VLOOKUP($N649,IMPOSTAZIONI!$E$6:$I$13,5,FALSE),IMPOSTAZIONI!$B$25:$N$32,3,FALSE)))</f>
        <v/>
      </c>
      <c r="BT649" s="20" t="str">
        <f>IF($N649="","",IF(VLOOKUP(VLOOKUP($N649,IMPOSTAZIONI!$E$6:$I$13,5,FALSE),IMPOSTAZIONI!$B$25:$N$32,6,FALSE)=0,"",VLOOKUP(VLOOKUP($N649,IMPOSTAZIONI!$E$6:$I$13,5,FALSE),IMPOSTAZIONI!$B$25:$N$32,6,FALSE)))</f>
        <v/>
      </c>
      <c r="BU649" s="20" t="str">
        <f>IF($N649="","",IF(VLOOKUP(VLOOKUP($N649,IMPOSTAZIONI!$E$6:$I$13,5,FALSE),IMPOSTAZIONI!$B$25:$N$32,9,FALSE)=0,"",VLOOKUP(VLOOKUP($N649,IMPOSTAZIONI!$E$6:$I$13,5,FALSE),IMPOSTAZIONI!$B$25:$N$32,9,FALSE)))</f>
        <v/>
      </c>
      <c r="BV649" s="20" t="str">
        <f>IF($N649="","",IF(VLOOKUP(VLOOKUP($N649,IMPOSTAZIONI!$E$6:$I$13,5,FALSE),IMPOSTAZIONI!$B$25:$N$32,12,FALSE)=0,"",VLOOKUP(VLOOKUP($N649,IMPOSTAZIONI!$E$6:$I$13,5,FALSE),IMPOSTAZIONI!$B$25:$N$32,12,FALSE)))</f>
        <v/>
      </c>
      <c r="BW649" s="221" t="str">
        <f t="shared" si="186"/>
        <v/>
      </c>
      <c r="BX649" s="221" t="str">
        <f t="shared" si="192"/>
        <v/>
      </c>
      <c r="BY649" s="221">
        <f t="shared" si="193"/>
        <v>0</v>
      </c>
      <c r="BZ649" s="231">
        <f t="shared" si="194"/>
        <v>0</v>
      </c>
      <c r="CA649" s="246">
        <f t="shared" si="195"/>
        <v>0</v>
      </c>
      <c r="CB649" s="246">
        <f t="shared" si="187"/>
        <v>0</v>
      </c>
      <c r="CC649" s="246" t="str">
        <f t="shared" si="188"/>
        <v/>
      </c>
      <c r="CD649" s="246">
        <f t="shared" si="196"/>
        <v>5</v>
      </c>
      <c r="CE649" s="246">
        <f t="shared" si="189"/>
        <v>0</v>
      </c>
      <c r="CF649" s="276">
        <f t="shared" si="199"/>
        <v>0</v>
      </c>
      <c r="CG649" s="277">
        <f t="shared" si="199"/>
        <v>0</v>
      </c>
      <c r="CH649" s="277">
        <f t="shared" si="199"/>
        <v>0</v>
      </c>
      <c r="CI649" s="278">
        <f t="shared" si="199"/>
        <v>0</v>
      </c>
      <c r="CJ649" s="280">
        <f t="shared" si="190"/>
        <v>0</v>
      </c>
      <c r="CK649" s="232">
        <f t="shared" si="191"/>
        <v>0</v>
      </c>
      <c r="CL649" s="1"/>
    </row>
    <row r="650" spans="1:90" ht="18" customHeight="1">
      <c r="A650" s="1"/>
      <c r="B650" s="1"/>
      <c r="C650" s="216"/>
      <c r="D650" s="287" t="str">
        <f t="shared" si="184"/>
        <v/>
      </c>
      <c r="E650" s="449" t="str">
        <f t="shared" si="185"/>
        <v/>
      </c>
      <c r="F650" s="450"/>
      <c r="G650" s="451"/>
      <c r="H650" s="452"/>
      <c r="I650" s="453"/>
      <c r="J650" s="453"/>
      <c r="K650" s="453"/>
      <c r="L650" s="453"/>
      <c r="M650" s="454"/>
      <c r="N650" s="455"/>
      <c r="O650" s="456"/>
      <c r="P650" s="456"/>
      <c r="Q650" s="456"/>
      <c r="R650" s="456"/>
      <c r="S650" s="456"/>
      <c r="T650" s="456"/>
      <c r="U650" s="456"/>
      <c r="V650" s="456"/>
      <c r="W650" s="456"/>
      <c r="X650" s="456"/>
      <c r="Y650" s="456"/>
      <c r="Z650" s="456"/>
      <c r="AA650" s="456"/>
      <c r="AB650" s="456"/>
      <c r="AC650" s="456"/>
      <c r="AD650" s="456"/>
      <c r="AE650" s="457"/>
      <c r="AF650" s="455"/>
      <c r="AG650" s="456"/>
      <c r="AH650" s="456"/>
      <c r="AI650" s="456"/>
      <c r="AJ650" s="456"/>
      <c r="AK650" s="456"/>
      <c r="AL650" s="456"/>
      <c r="AM650" s="456"/>
      <c r="AN650" s="457"/>
      <c r="AO650" s="455"/>
      <c r="AP650" s="456"/>
      <c r="AQ650" s="456"/>
      <c r="AR650" s="456"/>
      <c r="AS650" s="456"/>
      <c r="AT650" s="456"/>
      <c r="AU650" s="456"/>
      <c r="AV650" s="456"/>
      <c r="AW650" s="456"/>
      <c r="AX650" s="456"/>
      <c r="AY650" s="456"/>
      <c r="AZ650" s="456"/>
      <c r="BA650" s="456"/>
      <c r="BB650" s="456"/>
      <c r="BC650" s="456"/>
      <c r="BD650" s="456"/>
      <c r="BE650" s="456"/>
      <c r="BF650" s="456"/>
      <c r="BG650" s="457"/>
      <c r="BH650" s="458"/>
      <c r="BI650" s="459"/>
      <c r="BJ650" s="459"/>
      <c r="BK650" s="459"/>
      <c r="BL650" s="459"/>
      <c r="BM650" s="460"/>
      <c r="BN650" s="216"/>
      <c r="BO650" s="216"/>
      <c r="BP650" s="1"/>
      <c r="BQ650" s="120">
        <f>IF($F$3="","",IF(N650=$F$3,COUNTIF(BQ$23:BQ649,"&gt;0")+1,0))</f>
        <v>0</v>
      </c>
      <c r="BR650" s="1"/>
      <c r="BS650" s="20" t="str">
        <f>IF($N650="","",IF(VLOOKUP(VLOOKUP($N650,IMPOSTAZIONI!$E$6:$I$13,5,FALSE),IMPOSTAZIONI!$B$25:$N$32,3,FALSE)=0,"",VLOOKUP(VLOOKUP($N650,IMPOSTAZIONI!$E$6:$I$13,5,FALSE),IMPOSTAZIONI!$B$25:$N$32,3,FALSE)))</f>
        <v/>
      </c>
      <c r="BT650" s="20" t="str">
        <f>IF($N650="","",IF(VLOOKUP(VLOOKUP($N650,IMPOSTAZIONI!$E$6:$I$13,5,FALSE),IMPOSTAZIONI!$B$25:$N$32,6,FALSE)=0,"",VLOOKUP(VLOOKUP($N650,IMPOSTAZIONI!$E$6:$I$13,5,FALSE),IMPOSTAZIONI!$B$25:$N$32,6,FALSE)))</f>
        <v/>
      </c>
      <c r="BU650" s="20" t="str">
        <f>IF($N650="","",IF(VLOOKUP(VLOOKUP($N650,IMPOSTAZIONI!$E$6:$I$13,5,FALSE),IMPOSTAZIONI!$B$25:$N$32,9,FALSE)=0,"",VLOOKUP(VLOOKUP($N650,IMPOSTAZIONI!$E$6:$I$13,5,FALSE),IMPOSTAZIONI!$B$25:$N$32,9,FALSE)))</f>
        <v/>
      </c>
      <c r="BV650" s="20" t="str">
        <f>IF($N650="","",IF(VLOOKUP(VLOOKUP($N650,IMPOSTAZIONI!$E$6:$I$13,5,FALSE),IMPOSTAZIONI!$B$25:$N$32,12,FALSE)=0,"",VLOOKUP(VLOOKUP($N650,IMPOSTAZIONI!$E$6:$I$13,5,FALSE),IMPOSTAZIONI!$B$25:$N$32,12,FALSE)))</f>
        <v/>
      </c>
      <c r="BW650" s="221" t="str">
        <f t="shared" si="186"/>
        <v/>
      </c>
      <c r="BX650" s="221" t="str">
        <f t="shared" si="192"/>
        <v/>
      </c>
      <c r="BY650" s="221">
        <f t="shared" si="193"/>
        <v>0</v>
      </c>
      <c r="BZ650" s="231">
        <f t="shared" si="194"/>
        <v>0</v>
      </c>
      <c r="CA650" s="246">
        <f t="shared" si="195"/>
        <v>0</v>
      </c>
      <c r="CB650" s="246">
        <f t="shared" si="187"/>
        <v>0</v>
      </c>
      <c r="CC650" s="246" t="str">
        <f t="shared" si="188"/>
        <v/>
      </c>
      <c r="CD650" s="246">
        <f t="shared" si="196"/>
        <v>5</v>
      </c>
      <c r="CE650" s="246">
        <f t="shared" si="189"/>
        <v>0</v>
      </c>
      <c r="CF650" s="276">
        <f t="shared" si="199"/>
        <v>0</v>
      </c>
      <c r="CG650" s="277">
        <f t="shared" si="199"/>
        <v>0</v>
      </c>
      <c r="CH650" s="277">
        <f t="shared" si="199"/>
        <v>0</v>
      </c>
      <c r="CI650" s="278">
        <f t="shared" si="199"/>
        <v>0</v>
      </c>
      <c r="CJ650" s="280">
        <f t="shared" si="190"/>
        <v>0</v>
      </c>
      <c r="CK650" s="232">
        <f t="shared" si="191"/>
        <v>0</v>
      </c>
      <c r="CL650" s="1"/>
    </row>
    <row r="651" spans="1:90" ht="18" customHeight="1">
      <c r="A651" s="1"/>
      <c r="B651" s="1"/>
      <c r="C651" s="216"/>
      <c r="D651" s="287" t="str">
        <f t="shared" ref="D651:D714" si="200">IF(BY651=1,"Errore",IF(BY651=2,"+ EVN nel gg.",""))</f>
        <v/>
      </c>
      <c r="E651" s="449" t="str">
        <f t="shared" ref="E651:E714" si="201">IF(BQ651=0,"",BQ651)</f>
        <v/>
      </c>
      <c r="F651" s="450"/>
      <c r="G651" s="451"/>
      <c r="H651" s="452"/>
      <c r="I651" s="453"/>
      <c r="J651" s="453"/>
      <c r="K651" s="453"/>
      <c r="L651" s="453"/>
      <c r="M651" s="454"/>
      <c r="N651" s="455"/>
      <c r="O651" s="456"/>
      <c r="P651" s="456"/>
      <c r="Q651" s="456"/>
      <c r="R651" s="456"/>
      <c r="S651" s="456"/>
      <c r="T651" s="456"/>
      <c r="U651" s="456"/>
      <c r="V651" s="456"/>
      <c r="W651" s="456"/>
      <c r="X651" s="456"/>
      <c r="Y651" s="456"/>
      <c r="Z651" s="456"/>
      <c r="AA651" s="456"/>
      <c r="AB651" s="456"/>
      <c r="AC651" s="456"/>
      <c r="AD651" s="456"/>
      <c r="AE651" s="457"/>
      <c r="AF651" s="455"/>
      <c r="AG651" s="456"/>
      <c r="AH651" s="456"/>
      <c r="AI651" s="456"/>
      <c r="AJ651" s="456"/>
      <c r="AK651" s="456"/>
      <c r="AL651" s="456"/>
      <c r="AM651" s="456"/>
      <c r="AN651" s="457"/>
      <c r="AO651" s="455"/>
      <c r="AP651" s="456"/>
      <c r="AQ651" s="456"/>
      <c r="AR651" s="456"/>
      <c r="AS651" s="456"/>
      <c r="AT651" s="456"/>
      <c r="AU651" s="456"/>
      <c r="AV651" s="456"/>
      <c r="AW651" s="456"/>
      <c r="AX651" s="456"/>
      <c r="AY651" s="456"/>
      <c r="AZ651" s="456"/>
      <c r="BA651" s="456"/>
      <c r="BB651" s="456"/>
      <c r="BC651" s="456"/>
      <c r="BD651" s="456"/>
      <c r="BE651" s="456"/>
      <c r="BF651" s="456"/>
      <c r="BG651" s="457"/>
      <c r="BH651" s="458"/>
      <c r="BI651" s="459"/>
      <c r="BJ651" s="459"/>
      <c r="BK651" s="459"/>
      <c r="BL651" s="459"/>
      <c r="BM651" s="460"/>
      <c r="BN651" s="216"/>
      <c r="BO651" s="216"/>
      <c r="BP651" s="1"/>
      <c r="BQ651" s="120">
        <f>IF($F$3="","",IF(N651=$F$3,COUNTIF(BQ$23:BQ650,"&gt;0")+1,0))</f>
        <v>0</v>
      </c>
      <c r="BR651" s="1"/>
      <c r="BS651" s="20" t="str">
        <f>IF($N651="","",IF(VLOOKUP(VLOOKUP($N651,IMPOSTAZIONI!$E$6:$I$13,5,FALSE),IMPOSTAZIONI!$B$25:$N$32,3,FALSE)=0,"",VLOOKUP(VLOOKUP($N651,IMPOSTAZIONI!$E$6:$I$13,5,FALSE),IMPOSTAZIONI!$B$25:$N$32,3,FALSE)))</f>
        <v/>
      </c>
      <c r="BT651" s="20" t="str">
        <f>IF($N651="","",IF(VLOOKUP(VLOOKUP($N651,IMPOSTAZIONI!$E$6:$I$13,5,FALSE),IMPOSTAZIONI!$B$25:$N$32,6,FALSE)=0,"",VLOOKUP(VLOOKUP($N651,IMPOSTAZIONI!$E$6:$I$13,5,FALSE),IMPOSTAZIONI!$B$25:$N$32,6,FALSE)))</f>
        <v/>
      </c>
      <c r="BU651" s="20" t="str">
        <f>IF($N651="","",IF(VLOOKUP(VLOOKUP($N651,IMPOSTAZIONI!$E$6:$I$13,5,FALSE),IMPOSTAZIONI!$B$25:$N$32,9,FALSE)=0,"",VLOOKUP(VLOOKUP($N651,IMPOSTAZIONI!$E$6:$I$13,5,FALSE),IMPOSTAZIONI!$B$25:$N$32,9,FALSE)))</f>
        <v/>
      </c>
      <c r="BV651" s="20" t="str">
        <f>IF($N651="","",IF(VLOOKUP(VLOOKUP($N651,IMPOSTAZIONI!$E$6:$I$13,5,FALSE),IMPOSTAZIONI!$B$25:$N$32,12,FALSE)=0,"",VLOOKUP(VLOOKUP($N651,IMPOSTAZIONI!$E$6:$I$13,5,FALSE),IMPOSTAZIONI!$B$25:$N$32,12,FALSE)))</f>
        <v/>
      </c>
      <c r="BW651" s="221" t="str">
        <f t="shared" ref="BW651:BW714" si="202">IF(AF651="","",HLOOKUP(AF651,BS651:BV651,1,FALSE))</f>
        <v/>
      </c>
      <c r="BX651" s="221" t="str">
        <f t="shared" si="192"/>
        <v/>
      </c>
      <c r="BY651" s="221">
        <f t="shared" si="193"/>
        <v>0</v>
      </c>
      <c r="BZ651" s="231">
        <f t="shared" si="194"/>
        <v>0</v>
      </c>
      <c r="CA651" s="246">
        <f t="shared" si="195"/>
        <v>0</v>
      </c>
      <c r="CB651" s="246">
        <f t="shared" ref="CB651:CB714" si="203">IF(BZ651=0,0,MONTH(BZ651))</f>
        <v>0</v>
      </c>
      <c r="CC651" s="246" t="str">
        <f t="shared" ref="CC651:CC714" si="204">IF(OR(BZ651=0,CA651=0),"",CONCATENATE(CB651,CA651))</f>
        <v/>
      </c>
      <c r="CD651" s="246">
        <f t="shared" si="196"/>
        <v>5</v>
      </c>
      <c r="CE651" s="246">
        <f t="shared" ref="CE651:CE714" si="205">IF(CA651&gt;0,CONCATENATE(CD651,CA651),0)</f>
        <v>0</v>
      </c>
      <c r="CF651" s="276">
        <f t="shared" si="199"/>
        <v>0</v>
      </c>
      <c r="CG651" s="277">
        <f t="shared" si="199"/>
        <v>0</v>
      </c>
      <c r="CH651" s="277">
        <f t="shared" si="199"/>
        <v>0</v>
      </c>
      <c r="CI651" s="278">
        <f t="shared" si="199"/>
        <v>0</v>
      </c>
      <c r="CJ651" s="280">
        <f t="shared" ref="CJ651:CJ714" si="206">COUNTIF(CF651:CI651,"&gt;0")</f>
        <v>0</v>
      </c>
      <c r="CK651" s="232">
        <f t="shared" si="191"/>
        <v>0</v>
      </c>
      <c r="CL651" s="1"/>
    </row>
    <row r="652" spans="1:90" ht="18" customHeight="1">
      <c r="A652" s="1"/>
      <c r="B652" s="1"/>
      <c r="C652" s="216"/>
      <c r="D652" s="287" t="str">
        <f t="shared" si="200"/>
        <v/>
      </c>
      <c r="E652" s="449" t="str">
        <f t="shared" si="201"/>
        <v/>
      </c>
      <c r="F652" s="450"/>
      <c r="G652" s="451"/>
      <c r="H652" s="452"/>
      <c r="I652" s="453"/>
      <c r="J652" s="453"/>
      <c r="K652" s="453"/>
      <c r="L652" s="453"/>
      <c r="M652" s="454"/>
      <c r="N652" s="455"/>
      <c r="O652" s="456"/>
      <c r="P652" s="456"/>
      <c r="Q652" s="456"/>
      <c r="R652" s="456"/>
      <c r="S652" s="456"/>
      <c r="T652" s="456"/>
      <c r="U652" s="456"/>
      <c r="V652" s="456"/>
      <c r="W652" s="456"/>
      <c r="X652" s="456"/>
      <c r="Y652" s="456"/>
      <c r="Z652" s="456"/>
      <c r="AA652" s="456"/>
      <c r="AB652" s="456"/>
      <c r="AC652" s="456"/>
      <c r="AD652" s="456"/>
      <c r="AE652" s="457"/>
      <c r="AF652" s="455"/>
      <c r="AG652" s="456"/>
      <c r="AH652" s="456"/>
      <c r="AI652" s="456"/>
      <c r="AJ652" s="456"/>
      <c r="AK652" s="456"/>
      <c r="AL652" s="456"/>
      <c r="AM652" s="456"/>
      <c r="AN652" s="457"/>
      <c r="AO652" s="455"/>
      <c r="AP652" s="456"/>
      <c r="AQ652" s="456"/>
      <c r="AR652" s="456"/>
      <c r="AS652" s="456"/>
      <c r="AT652" s="456"/>
      <c r="AU652" s="456"/>
      <c r="AV652" s="456"/>
      <c r="AW652" s="456"/>
      <c r="AX652" s="456"/>
      <c r="AY652" s="456"/>
      <c r="AZ652" s="456"/>
      <c r="BA652" s="456"/>
      <c r="BB652" s="456"/>
      <c r="BC652" s="456"/>
      <c r="BD652" s="456"/>
      <c r="BE652" s="456"/>
      <c r="BF652" s="456"/>
      <c r="BG652" s="457"/>
      <c r="BH652" s="458"/>
      <c r="BI652" s="459"/>
      <c r="BJ652" s="459"/>
      <c r="BK652" s="459"/>
      <c r="BL652" s="459"/>
      <c r="BM652" s="460"/>
      <c r="BN652" s="216"/>
      <c r="BO652" s="216"/>
      <c r="BP652" s="1"/>
      <c r="BQ652" s="120">
        <f>IF($F$3="","",IF(N652=$F$3,COUNTIF(BQ$23:BQ651,"&gt;0")+1,0))</f>
        <v>0</v>
      </c>
      <c r="BR652" s="1"/>
      <c r="BS652" s="20" t="str">
        <f>IF($N652="","",IF(VLOOKUP(VLOOKUP($N652,IMPOSTAZIONI!$E$6:$I$13,5,FALSE),IMPOSTAZIONI!$B$25:$N$32,3,FALSE)=0,"",VLOOKUP(VLOOKUP($N652,IMPOSTAZIONI!$E$6:$I$13,5,FALSE),IMPOSTAZIONI!$B$25:$N$32,3,FALSE)))</f>
        <v/>
      </c>
      <c r="BT652" s="20" t="str">
        <f>IF($N652="","",IF(VLOOKUP(VLOOKUP($N652,IMPOSTAZIONI!$E$6:$I$13,5,FALSE),IMPOSTAZIONI!$B$25:$N$32,6,FALSE)=0,"",VLOOKUP(VLOOKUP($N652,IMPOSTAZIONI!$E$6:$I$13,5,FALSE),IMPOSTAZIONI!$B$25:$N$32,6,FALSE)))</f>
        <v/>
      </c>
      <c r="BU652" s="20" t="str">
        <f>IF($N652="","",IF(VLOOKUP(VLOOKUP($N652,IMPOSTAZIONI!$E$6:$I$13,5,FALSE),IMPOSTAZIONI!$B$25:$N$32,9,FALSE)=0,"",VLOOKUP(VLOOKUP($N652,IMPOSTAZIONI!$E$6:$I$13,5,FALSE),IMPOSTAZIONI!$B$25:$N$32,9,FALSE)))</f>
        <v/>
      </c>
      <c r="BV652" s="20" t="str">
        <f>IF($N652="","",IF(VLOOKUP(VLOOKUP($N652,IMPOSTAZIONI!$E$6:$I$13,5,FALSE),IMPOSTAZIONI!$B$25:$N$32,12,FALSE)=0,"",VLOOKUP(VLOOKUP($N652,IMPOSTAZIONI!$E$6:$I$13,5,FALSE),IMPOSTAZIONI!$B$25:$N$32,12,FALSE)))</f>
        <v/>
      </c>
      <c r="BW652" s="221" t="str">
        <f t="shared" si="202"/>
        <v/>
      </c>
      <c r="BX652" s="221" t="str">
        <f t="shared" si="192"/>
        <v/>
      </c>
      <c r="BY652" s="221">
        <f t="shared" si="193"/>
        <v>0</v>
      </c>
      <c r="BZ652" s="231">
        <f t="shared" si="194"/>
        <v>0</v>
      </c>
      <c r="CA652" s="246">
        <f t="shared" si="195"/>
        <v>0</v>
      </c>
      <c r="CB652" s="246">
        <f t="shared" si="203"/>
        <v>0</v>
      </c>
      <c r="CC652" s="246" t="str">
        <f t="shared" si="204"/>
        <v/>
      </c>
      <c r="CD652" s="246">
        <f t="shared" si="196"/>
        <v>5</v>
      </c>
      <c r="CE652" s="246">
        <f t="shared" si="205"/>
        <v>0</v>
      </c>
      <c r="CF652" s="276">
        <f t="shared" si="199"/>
        <v>0</v>
      </c>
      <c r="CG652" s="277">
        <f t="shared" si="199"/>
        <v>0</v>
      </c>
      <c r="CH652" s="277">
        <f t="shared" si="199"/>
        <v>0</v>
      </c>
      <c r="CI652" s="278">
        <f t="shared" si="199"/>
        <v>0</v>
      </c>
      <c r="CJ652" s="280">
        <f t="shared" si="206"/>
        <v>0</v>
      </c>
      <c r="CK652" s="232">
        <f t="shared" si="191"/>
        <v>0</v>
      </c>
      <c r="CL652" s="1"/>
    </row>
    <row r="653" spans="1:90" ht="18" customHeight="1">
      <c r="A653" s="1"/>
      <c r="B653" s="1"/>
      <c r="C653" s="216"/>
      <c r="D653" s="287" t="str">
        <f t="shared" si="200"/>
        <v/>
      </c>
      <c r="E653" s="449" t="str">
        <f t="shared" si="201"/>
        <v/>
      </c>
      <c r="F653" s="450"/>
      <c r="G653" s="451"/>
      <c r="H653" s="452"/>
      <c r="I653" s="453"/>
      <c r="J653" s="453"/>
      <c r="K653" s="453"/>
      <c r="L653" s="453"/>
      <c r="M653" s="454"/>
      <c r="N653" s="455"/>
      <c r="O653" s="456"/>
      <c r="P653" s="456"/>
      <c r="Q653" s="456"/>
      <c r="R653" s="456"/>
      <c r="S653" s="456"/>
      <c r="T653" s="456"/>
      <c r="U653" s="456"/>
      <c r="V653" s="456"/>
      <c r="W653" s="456"/>
      <c r="X653" s="456"/>
      <c r="Y653" s="456"/>
      <c r="Z653" s="456"/>
      <c r="AA653" s="456"/>
      <c r="AB653" s="456"/>
      <c r="AC653" s="456"/>
      <c r="AD653" s="456"/>
      <c r="AE653" s="457"/>
      <c r="AF653" s="455"/>
      <c r="AG653" s="456"/>
      <c r="AH653" s="456"/>
      <c r="AI653" s="456"/>
      <c r="AJ653" s="456"/>
      <c r="AK653" s="456"/>
      <c r="AL653" s="456"/>
      <c r="AM653" s="456"/>
      <c r="AN653" s="457"/>
      <c r="AO653" s="455"/>
      <c r="AP653" s="456"/>
      <c r="AQ653" s="456"/>
      <c r="AR653" s="456"/>
      <c r="AS653" s="456"/>
      <c r="AT653" s="456"/>
      <c r="AU653" s="456"/>
      <c r="AV653" s="456"/>
      <c r="AW653" s="456"/>
      <c r="AX653" s="456"/>
      <c r="AY653" s="456"/>
      <c r="AZ653" s="456"/>
      <c r="BA653" s="456"/>
      <c r="BB653" s="456"/>
      <c r="BC653" s="456"/>
      <c r="BD653" s="456"/>
      <c r="BE653" s="456"/>
      <c r="BF653" s="456"/>
      <c r="BG653" s="457"/>
      <c r="BH653" s="458"/>
      <c r="BI653" s="459"/>
      <c r="BJ653" s="459"/>
      <c r="BK653" s="459"/>
      <c r="BL653" s="459"/>
      <c r="BM653" s="460"/>
      <c r="BN653" s="216"/>
      <c r="BO653" s="216"/>
      <c r="BP653" s="1"/>
      <c r="BQ653" s="120">
        <f>IF($F$3="","",IF(N653=$F$3,COUNTIF(BQ$23:BQ652,"&gt;0")+1,0))</f>
        <v>0</v>
      </c>
      <c r="BR653" s="1"/>
      <c r="BS653" s="20" t="str">
        <f>IF($N653="","",IF(VLOOKUP(VLOOKUP($N653,IMPOSTAZIONI!$E$6:$I$13,5,FALSE),IMPOSTAZIONI!$B$25:$N$32,3,FALSE)=0,"",VLOOKUP(VLOOKUP($N653,IMPOSTAZIONI!$E$6:$I$13,5,FALSE),IMPOSTAZIONI!$B$25:$N$32,3,FALSE)))</f>
        <v/>
      </c>
      <c r="BT653" s="20" t="str">
        <f>IF($N653="","",IF(VLOOKUP(VLOOKUP($N653,IMPOSTAZIONI!$E$6:$I$13,5,FALSE),IMPOSTAZIONI!$B$25:$N$32,6,FALSE)=0,"",VLOOKUP(VLOOKUP($N653,IMPOSTAZIONI!$E$6:$I$13,5,FALSE),IMPOSTAZIONI!$B$25:$N$32,6,FALSE)))</f>
        <v/>
      </c>
      <c r="BU653" s="20" t="str">
        <f>IF($N653="","",IF(VLOOKUP(VLOOKUP($N653,IMPOSTAZIONI!$E$6:$I$13,5,FALSE),IMPOSTAZIONI!$B$25:$N$32,9,FALSE)=0,"",VLOOKUP(VLOOKUP($N653,IMPOSTAZIONI!$E$6:$I$13,5,FALSE),IMPOSTAZIONI!$B$25:$N$32,9,FALSE)))</f>
        <v/>
      </c>
      <c r="BV653" s="20" t="str">
        <f>IF($N653="","",IF(VLOOKUP(VLOOKUP($N653,IMPOSTAZIONI!$E$6:$I$13,5,FALSE),IMPOSTAZIONI!$B$25:$N$32,12,FALSE)=0,"",VLOOKUP(VLOOKUP($N653,IMPOSTAZIONI!$E$6:$I$13,5,FALSE),IMPOSTAZIONI!$B$25:$N$32,12,FALSE)))</f>
        <v/>
      </c>
      <c r="BW653" s="221" t="str">
        <f t="shared" si="202"/>
        <v/>
      </c>
      <c r="BX653" s="221" t="str">
        <f t="shared" si="192"/>
        <v/>
      </c>
      <c r="BY653" s="221">
        <f t="shared" si="193"/>
        <v>0</v>
      </c>
      <c r="BZ653" s="231">
        <f t="shared" si="194"/>
        <v>0</v>
      </c>
      <c r="CA653" s="246">
        <f t="shared" si="195"/>
        <v>0</v>
      </c>
      <c r="CB653" s="246">
        <f t="shared" si="203"/>
        <v>0</v>
      </c>
      <c r="CC653" s="246" t="str">
        <f t="shared" si="204"/>
        <v/>
      </c>
      <c r="CD653" s="246">
        <f t="shared" si="196"/>
        <v>5</v>
      </c>
      <c r="CE653" s="246">
        <f t="shared" si="205"/>
        <v>0</v>
      </c>
      <c r="CF653" s="276">
        <f t="shared" si="199"/>
        <v>0</v>
      </c>
      <c r="CG653" s="277">
        <f t="shared" si="199"/>
        <v>0</v>
      </c>
      <c r="CH653" s="277">
        <f t="shared" si="199"/>
        <v>0</v>
      </c>
      <c r="CI653" s="278">
        <f t="shared" si="199"/>
        <v>0</v>
      </c>
      <c r="CJ653" s="280">
        <f t="shared" si="206"/>
        <v>0</v>
      </c>
      <c r="CK653" s="232">
        <f t="shared" si="191"/>
        <v>0</v>
      </c>
      <c r="CL653" s="1"/>
    </row>
    <row r="654" spans="1:90" ht="18" customHeight="1">
      <c r="A654" s="1"/>
      <c r="B654" s="1"/>
      <c r="C654" s="216"/>
      <c r="D654" s="287" t="str">
        <f t="shared" si="200"/>
        <v/>
      </c>
      <c r="E654" s="449" t="str">
        <f t="shared" si="201"/>
        <v/>
      </c>
      <c r="F654" s="450"/>
      <c r="G654" s="451"/>
      <c r="H654" s="452"/>
      <c r="I654" s="453"/>
      <c r="J654" s="453"/>
      <c r="K654" s="453"/>
      <c r="L654" s="453"/>
      <c r="M654" s="454"/>
      <c r="N654" s="455"/>
      <c r="O654" s="456"/>
      <c r="P654" s="456"/>
      <c r="Q654" s="456"/>
      <c r="R654" s="456"/>
      <c r="S654" s="456"/>
      <c r="T654" s="456"/>
      <c r="U654" s="456"/>
      <c r="V654" s="456"/>
      <c r="W654" s="456"/>
      <c r="X654" s="456"/>
      <c r="Y654" s="456"/>
      <c r="Z654" s="456"/>
      <c r="AA654" s="456"/>
      <c r="AB654" s="456"/>
      <c r="AC654" s="456"/>
      <c r="AD654" s="456"/>
      <c r="AE654" s="457"/>
      <c r="AF654" s="455"/>
      <c r="AG654" s="456"/>
      <c r="AH654" s="456"/>
      <c r="AI654" s="456"/>
      <c r="AJ654" s="456"/>
      <c r="AK654" s="456"/>
      <c r="AL654" s="456"/>
      <c r="AM654" s="456"/>
      <c r="AN654" s="457"/>
      <c r="AO654" s="455"/>
      <c r="AP654" s="456"/>
      <c r="AQ654" s="456"/>
      <c r="AR654" s="456"/>
      <c r="AS654" s="456"/>
      <c r="AT654" s="456"/>
      <c r="AU654" s="456"/>
      <c r="AV654" s="456"/>
      <c r="AW654" s="456"/>
      <c r="AX654" s="456"/>
      <c r="AY654" s="456"/>
      <c r="AZ654" s="456"/>
      <c r="BA654" s="456"/>
      <c r="BB654" s="456"/>
      <c r="BC654" s="456"/>
      <c r="BD654" s="456"/>
      <c r="BE654" s="456"/>
      <c r="BF654" s="456"/>
      <c r="BG654" s="457"/>
      <c r="BH654" s="458"/>
      <c r="BI654" s="459"/>
      <c r="BJ654" s="459"/>
      <c r="BK654" s="459"/>
      <c r="BL654" s="459"/>
      <c r="BM654" s="460"/>
      <c r="BN654" s="216"/>
      <c r="BO654" s="216"/>
      <c r="BP654" s="1"/>
      <c r="BQ654" s="120">
        <f>IF($F$3="","",IF(N654=$F$3,COUNTIF(BQ$23:BQ653,"&gt;0")+1,0))</f>
        <v>0</v>
      </c>
      <c r="BR654" s="1"/>
      <c r="BS654" s="20" t="str">
        <f>IF($N654="","",IF(VLOOKUP(VLOOKUP($N654,IMPOSTAZIONI!$E$6:$I$13,5,FALSE),IMPOSTAZIONI!$B$25:$N$32,3,FALSE)=0,"",VLOOKUP(VLOOKUP($N654,IMPOSTAZIONI!$E$6:$I$13,5,FALSE),IMPOSTAZIONI!$B$25:$N$32,3,FALSE)))</f>
        <v/>
      </c>
      <c r="BT654" s="20" t="str">
        <f>IF($N654="","",IF(VLOOKUP(VLOOKUP($N654,IMPOSTAZIONI!$E$6:$I$13,5,FALSE),IMPOSTAZIONI!$B$25:$N$32,6,FALSE)=0,"",VLOOKUP(VLOOKUP($N654,IMPOSTAZIONI!$E$6:$I$13,5,FALSE),IMPOSTAZIONI!$B$25:$N$32,6,FALSE)))</f>
        <v/>
      </c>
      <c r="BU654" s="20" t="str">
        <f>IF($N654="","",IF(VLOOKUP(VLOOKUP($N654,IMPOSTAZIONI!$E$6:$I$13,5,FALSE),IMPOSTAZIONI!$B$25:$N$32,9,FALSE)=0,"",VLOOKUP(VLOOKUP($N654,IMPOSTAZIONI!$E$6:$I$13,5,FALSE),IMPOSTAZIONI!$B$25:$N$32,9,FALSE)))</f>
        <v/>
      </c>
      <c r="BV654" s="20" t="str">
        <f>IF($N654="","",IF(VLOOKUP(VLOOKUP($N654,IMPOSTAZIONI!$E$6:$I$13,5,FALSE),IMPOSTAZIONI!$B$25:$N$32,12,FALSE)=0,"",VLOOKUP(VLOOKUP($N654,IMPOSTAZIONI!$E$6:$I$13,5,FALSE),IMPOSTAZIONI!$B$25:$N$32,12,FALSE)))</f>
        <v/>
      </c>
      <c r="BW654" s="221" t="str">
        <f t="shared" si="202"/>
        <v/>
      </c>
      <c r="BX654" s="221" t="str">
        <f t="shared" si="192"/>
        <v/>
      </c>
      <c r="BY654" s="221">
        <f t="shared" si="193"/>
        <v>0</v>
      </c>
      <c r="BZ654" s="231">
        <f t="shared" si="194"/>
        <v>0</v>
      </c>
      <c r="CA654" s="246">
        <f t="shared" si="195"/>
        <v>0</v>
      </c>
      <c r="CB654" s="246">
        <f t="shared" si="203"/>
        <v>0</v>
      </c>
      <c r="CC654" s="246" t="str">
        <f t="shared" si="204"/>
        <v/>
      </c>
      <c r="CD654" s="246">
        <f t="shared" si="196"/>
        <v>5</v>
      </c>
      <c r="CE654" s="246">
        <f t="shared" si="205"/>
        <v>0</v>
      </c>
      <c r="CF654" s="276">
        <f t="shared" si="199"/>
        <v>0</v>
      </c>
      <c r="CG654" s="277">
        <f t="shared" si="199"/>
        <v>0</v>
      </c>
      <c r="CH654" s="277">
        <f t="shared" si="199"/>
        <v>0</v>
      </c>
      <c r="CI654" s="278">
        <f t="shared" si="199"/>
        <v>0</v>
      </c>
      <c r="CJ654" s="280">
        <f t="shared" si="206"/>
        <v>0</v>
      </c>
      <c r="CK654" s="232">
        <f t="shared" si="191"/>
        <v>0</v>
      </c>
      <c r="CL654" s="1"/>
    </row>
    <row r="655" spans="1:90" ht="18" customHeight="1">
      <c r="A655" s="1"/>
      <c r="B655" s="1"/>
      <c r="C655" s="216"/>
      <c r="D655" s="287" t="str">
        <f t="shared" si="200"/>
        <v/>
      </c>
      <c r="E655" s="449" t="str">
        <f t="shared" si="201"/>
        <v/>
      </c>
      <c r="F655" s="450"/>
      <c r="G655" s="451"/>
      <c r="H655" s="452"/>
      <c r="I655" s="453"/>
      <c r="J655" s="453"/>
      <c r="K655" s="453"/>
      <c r="L655" s="453"/>
      <c r="M655" s="454"/>
      <c r="N655" s="455"/>
      <c r="O655" s="456"/>
      <c r="P655" s="456"/>
      <c r="Q655" s="456"/>
      <c r="R655" s="456"/>
      <c r="S655" s="456"/>
      <c r="T655" s="456"/>
      <c r="U655" s="456"/>
      <c r="V655" s="456"/>
      <c r="W655" s="456"/>
      <c r="X655" s="456"/>
      <c r="Y655" s="456"/>
      <c r="Z655" s="456"/>
      <c r="AA655" s="456"/>
      <c r="AB655" s="456"/>
      <c r="AC655" s="456"/>
      <c r="AD655" s="456"/>
      <c r="AE655" s="457"/>
      <c r="AF655" s="455"/>
      <c r="AG655" s="456"/>
      <c r="AH655" s="456"/>
      <c r="AI655" s="456"/>
      <c r="AJ655" s="456"/>
      <c r="AK655" s="456"/>
      <c r="AL655" s="456"/>
      <c r="AM655" s="456"/>
      <c r="AN655" s="457"/>
      <c r="AO655" s="455"/>
      <c r="AP655" s="456"/>
      <c r="AQ655" s="456"/>
      <c r="AR655" s="456"/>
      <c r="AS655" s="456"/>
      <c r="AT655" s="456"/>
      <c r="AU655" s="456"/>
      <c r="AV655" s="456"/>
      <c r="AW655" s="456"/>
      <c r="AX655" s="456"/>
      <c r="AY655" s="456"/>
      <c r="AZ655" s="456"/>
      <c r="BA655" s="456"/>
      <c r="BB655" s="456"/>
      <c r="BC655" s="456"/>
      <c r="BD655" s="456"/>
      <c r="BE655" s="456"/>
      <c r="BF655" s="456"/>
      <c r="BG655" s="457"/>
      <c r="BH655" s="458"/>
      <c r="BI655" s="459"/>
      <c r="BJ655" s="459"/>
      <c r="BK655" s="459"/>
      <c r="BL655" s="459"/>
      <c r="BM655" s="460"/>
      <c r="BN655" s="216"/>
      <c r="BO655" s="216"/>
      <c r="BP655" s="1"/>
      <c r="BQ655" s="120">
        <f>IF($F$3="","",IF(N655=$F$3,COUNTIF(BQ$23:BQ654,"&gt;0")+1,0))</f>
        <v>0</v>
      </c>
      <c r="BR655" s="1"/>
      <c r="BS655" s="20" t="str">
        <f>IF($N655="","",IF(VLOOKUP(VLOOKUP($N655,IMPOSTAZIONI!$E$6:$I$13,5,FALSE),IMPOSTAZIONI!$B$25:$N$32,3,FALSE)=0,"",VLOOKUP(VLOOKUP($N655,IMPOSTAZIONI!$E$6:$I$13,5,FALSE),IMPOSTAZIONI!$B$25:$N$32,3,FALSE)))</f>
        <v/>
      </c>
      <c r="BT655" s="20" t="str">
        <f>IF($N655="","",IF(VLOOKUP(VLOOKUP($N655,IMPOSTAZIONI!$E$6:$I$13,5,FALSE),IMPOSTAZIONI!$B$25:$N$32,6,FALSE)=0,"",VLOOKUP(VLOOKUP($N655,IMPOSTAZIONI!$E$6:$I$13,5,FALSE),IMPOSTAZIONI!$B$25:$N$32,6,FALSE)))</f>
        <v/>
      </c>
      <c r="BU655" s="20" t="str">
        <f>IF($N655="","",IF(VLOOKUP(VLOOKUP($N655,IMPOSTAZIONI!$E$6:$I$13,5,FALSE),IMPOSTAZIONI!$B$25:$N$32,9,FALSE)=0,"",VLOOKUP(VLOOKUP($N655,IMPOSTAZIONI!$E$6:$I$13,5,FALSE),IMPOSTAZIONI!$B$25:$N$32,9,FALSE)))</f>
        <v/>
      </c>
      <c r="BV655" s="20" t="str">
        <f>IF($N655="","",IF(VLOOKUP(VLOOKUP($N655,IMPOSTAZIONI!$E$6:$I$13,5,FALSE),IMPOSTAZIONI!$B$25:$N$32,12,FALSE)=0,"",VLOOKUP(VLOOKUP($N655,IMPOSTAZIONI!$E$6:$I$13,5,FALSE),IMPOSTAZIONI!$B$25:$N$32,12,FALSE)))</f>
        <v/>
      </c>
      <c r="BW655" s="221" t="str">
        <f t="shared" si="202"/>
        <v/>
      </c>
      <c r="BX655" s="221" t="str">
        <f t="shared" si="192"/>
        <v/>
      </c>
      <c r="BY655" s="221">
        <f t="shared" si="193"/>
        <v>0</v>
      </c>
      <c r="BZ655" s="231">
        <f t="shared" si="194"/>
        <v>0</v>
      </c>
      <c r="CA655" s="246">
        <f t="shared" si="195"/>
        <v>0</v>
      </c>
      <c r="CB655" s="246">
        <f t="shared" si="203"/>
        <v>0</v>
      </c>
      <c r="CC655" s="246" t="str">
        <f t="shared" si="204"/>
        <v/>
      </c>
      <c r="CD655" s="246">
        <f t="shared" si="196"/>
        <v>5</v>
      </c>
      <c r="CE655" s="246">
        <f t="shared" si="205"/>
        <v>0</v>
      </c>
      <c r="CF655" s="276">
        <f t="shared" si="199"/>
        <v>0</v>
      </c>
      <c r="CG655" s="277">
        <f t="shared" si="199"/>
        <v>0</v>
      </c>
      <c r="CH655" s="277">
        <f t="shared" si="199"/>
        <v>0</v>
      </c>
      <c r="CI655" s="278">
        <f t="shared" si="199"/>
        <v>0</v>
      </c>
      <c r="CJ655" s="280">
        <f t="shared" si="206"/>
        <v>0</v>
      </c>
      <c r="CK655" s="232">
        <f t="shared" si="191"/>
        <v>0</v>
      </c>
      <c r="CL655" s="1"/>
    </row>
    <row r="656" spans="1:90" ht="18" customHeight="1">
      <c r="A656" s="1"/>
      <c r="B656" s="1"/>
      <c r="C656" s="216"/>
      <c r="D656" s="287" t="str">
        <f t="shared" si="200"/>
        <v/>
      </c>
      <c r="E656" s="449" t="str">
        <f t="shared" si="201"/>
        <v/>
      </c>
      <c r="F656" s="450"/>
      <c r="G656" s="451"/>
      <c r="H656" s="452"/>
      <c r="I656" s="453"/>
      <c r="J656" s="453"/>
      <c r="K656" s="453"/>
      <c r="L656" s="453"/>
      <c r="M656" s="454"/>
      <c r="N656" s="455"/>
      <c r="O656" s="456"/>
      <c r="P656" s="456"/>
      <c r="Q656" s="456"/>
      <c r="R656" s="456"/>
      <c r="S656" s="456"/>
      <c r="T656" s="456"/>
      <c r="U656" s="456"/>
      <c r="V656" s="456"/>
      <c r="W656" s="456"/>
      <c r="X656" s="456"/>
      <c r="Y656" s="456"/>
      <c r="Z656" s="456"/>
      <c r="AA656" s="456"/>
      <c r="AB656" s="456"/>
      <c r="AC656" s="456"/>
      <c r="AD656" s="456"/>
      <c r="AE656" s="457"/>
      <c r="AF656" s="455"/>
      <c r="AG656" s="456"/>
      <c r="AH656" s="456"/>
      <c r="AI656" s="456"/>
      <c r="AJ656" s="456"/>
      <c r="AK656" s="456"/>
      <c r="AL656" s="456"/>
      <c r="AM656" s="456"/>
      <c r="AN656" s="457"/>
      <c r="AO656" s="455"/>
      <c r="AP656" s="456"/>
      <c r="AQ656" s="456"/>
      <c r="AR656" s="456"/>
      <c r="AS656" s="456"/>
      <c r="AT656" s="456"/>
      <c r="AU656" s="456"/>
      <c r="AV656" s="456"/>
      <c r="AW656" s="456"/>
      <c r="AX656" s="456"/>
      <c r="AY656" s="456"/>
      <c r="AZ656" s="456"/>
      <c r="BA656" s="456"/>
      <c r="BB656" s="456"/>
      <c r="BC656" s="456"/>
      <c r="BD656" s="456"/>
      <c r="BE656" s="456"/>
      <c r="BF656" s="456"/>
      <c r="BG656" s="457"/>
      <c r="BH656" s="458"/>
      <c r="BI656" s="459"/>
      <c r="BJ656" s="459"/>
      <c r="BK656" s="459"/>
      <c r="BL656" s="459"/>
      <c r="BM656" s="460"/>
      <c r="BN656" s="216"/>
      <c r="BO656" s="216"/>
      <c r="BP656" s="1"/>
      <c r="BQ656" s="120">
        <f>IF($F$3="","",IF(N656=$F$3,COUNTIF(BQ$23:BQ655,"&gt;0")+1,0))</f>
        <v>0</v>
      </c>
      <c r="BR656" s="1"/>
      <c r="BS656" s="20" t="str">
        <f>IF($N656="","",IF(VLOOKUP(VLOOKUP($N656,IMPOSTAZIONI!$E$6:$I$13,5,FALSE),IMPOSTAZIONI!$B$25:$N$32,3,FALSE)=0,"",VLOOKUP(VLOOKUP($N656,IMPOSTAZIONI!$E$6:$I$13,5,FALSE),IMPOSTAZIONI!$B$25:$N$32,3,FALSE)))</f>
        <v/>
      </c>
      <c r="BT656" s="20" t="str">
        <f>IF($N656="","",IF(VLOOKUP(VLOOKUP($N656,IMPOSTAZIONI!$E$6:$I$13,5,FALSE),IMPOSTAZIONI!$B$25:$N$32,6,FALSE)=0,"",VLOOKUP(VLOOKUP($N656,IMPOSTAZIONI!$E$6:$I$13,5,FALSE),IMPOSTAZIONI!$B$25:$N$32,6,FALSE)))</f>
        <v/>
      </c>
      <c r="BU656" s="20" t="str">
        <f>IF($N656="","",IF(VLOOKUP(VLOOKUP($N656,IMPOSTAZIONI!$E$6:$I$13,5,FALSE),IMPOSTAZIONI!$B$25:$N$32,9,FALSE)=0,"",VLOOKUP(VLOOKUP($N656,IMPOSTAZIONI!$E$6:$I$13,5,FALSE),IMPOSTAZIONI!$B$25:$N$32,9,FALSE)))</f>
        <v/>
      </c>
      <c r="BV656" s="20" t="str">
        <f>IF($N656="","",IF(VLOOKUP(VLOOKUP($N656,IMPOSTAZIONI!$E$6:$I$13,5,FALSE),IMPOSTAZIONI!$B$25:$N$32,12,FALSE)=0,"",VLOOKUP(VLOOKUP($N656,IMPOSTAZIONI!$E$6:$I$13,5,FALSE),IMPOSTAZIONI!$B$25:$N$32,12,FALSE)))</f>
        <v/>
      </c>
      <c r="BW656" s="221" t="str">
        <f t="shared" si="202"/>
        <v/>
      </c>
      <c r="BX656" s="221" t="str">
        <f t="shared" si="192"/>
        <v/>
      </c>
      <c r="BY656" s="221">
        <f t="shared" si="193"/>
        <v>0</v>
      </c>
      <c r="BZ656" s="231">
        <f t="shared" si="194"/>
        <v>0</v>
      </c>
      <c r="CA656" s="246">
        <f t="shared" si="195"/>
        <v>0</v>
      </c>
      <c r="CB656" s="246">
        <f t="shared" si="203"/>
        <v>0</v>
      </c>
      <c r="CC656" s="246" t="str">
        <f t="shared" si="204"/>
        <v/>
      </c>
      <c r="CD656" s="246">
        <f t="shared" si="196"/>
        <v>5</v>
      </c>
      <c r="CE656" s="246">
        <f t="shared" si="205"/>
        <v>0</v>
      </c>
      <c r="CF656" s="276">
        <f t="shared" si="199"/>
        <v>0</v>
      </c>
      <c r="CG656" s="277">
        <f t="shared" si="199"/>
        <v>0</v>
      </c>
      <c r="CH656" s="277">
        <f t="shared" si="199"/>
        <v>0</v>
      </c>
      <c r="CI656" s="278">
        <f t="shared" si="199"/>
        <v>0</v>
      </c>
      <c r="CJ656" s="280">
        <f t="shared" si="206"/>
        <v>0</v>
      </c>
      <c r="CK656" s="232">
        <f t="shared" si="191"/>
        <v>0</v>
      </c>
      <c r="CL656" s="1"/>
    </row>
    <row r="657" spans="1:90" ht="18" customHeight="1">
      <c r="A657" s="1"/>
      <c r="B657" s="1"/>
      <c r="C657" s="216"/>
      <c r="D657" s="287" t="str">
        <f t="shared" si="200"/>
        <v/>
      </c>
      <c r="E657" s="449" t="str">
        <f t="shared" si="201"/>
        <v/>
      </c>
      <c r="F657" s="450"/>
      <c r="G657" s="451"/>
      <c r="H657" s="452"/>
      <c r="I657" s="453"/>
      <c r="J657" s="453"/>
      <c r="K657" s="453"/>
      <c r="L657" s="453"/>
      <c r="M657" s="454"/>
      <c r="N657" s="455"/>
      <c r="O657" s="456"/>
      <c r="P657" s="456"/>
      <c r="Q657" s="456"/>
      <c r="R657" s="456"/>
      <c r="S657" s="456"/>
      <c r="T657" s="456"/>
      <c r="U657" s="456"/>
      <c r="V657" s="456"/>
      <c r="W657" s="456"/>
      <c r="X657" s="456"/>
      <c r="Y657" s="456"/>
      <c r="Z657" s="456"/>
      <c r="AA657" s="456"/>
      <c r="AB657" s="456"/>
      <c r="AC657" s="456"/>
      <c r="AD657" s="456"/>
      <c r="AE657" s="457"/>
      <c r="AF657" s="455"/>
      <c r="AG657" s="456"/>
      <c r="AH657" s="456"/>
      <c r="AI657" s="456"/>
      <c r="AJ657" s="456"/>
      <c r="AK657" s="456"/>
      <c r="AL657" s="456"/>
      <c r="AM657" s="456"/>
      <c r="AN657" s="457"/>
      <c r="AO657" s="455"/>
      <c r="AP657" s="456"/>
      <c r="AQ657" s="456"/>
      <c r="AR657" s="456"/>
      <c r="AS657" s="456"/>
      <c r="AT657" s="456"/>
      <c r="AU657" s="456"/>
      <c r="AV657" s="456"/>
      <c r="AW657" s="456"/>
      <c r="AX657" s="456"/>
      <c r="AY657" s="456"/>
      <c r="AZ657" s="456"/>
      <c r="BA657" s="456"/>
      <c r="BB657" s="456"/>
      <c r="BC657" s="456"/>
      <c r="BD657" s="456"/>
      <c r="BE657" s="456"/>
      <c r="BF657" s="456"/>
      <c r="BG657" s="457"/>
      <c r="BH657" s="458"/>
      <c r="BI657" s="459"/>
      <c r="BJ657" s="459"/>
      <c r="BK657" s="459"/>
      <c r="BL657" s="459"/>
      <c r="BM657" s="460"/>
      <c r="BN657" s="216"/>
      <c r="BO657" s="216"/>
      <c r="BP657" s="1"/>
      <c r="BQ657" s="120">
        <f>IF($F$3="","",IF(N657=$F$3,COUNTIF(BQ$23:BQ656,"&gt;0")+1,0))</f>
        <v>0</v>
      </c>
      <c r="BR657" s="1"/>
      <c r="BS657" s="20" t="str">
        <f>IF($N657="","",IF(VLOOKUP(VLOOKUP($N657,IMPOSTAZIONI!$E$6:$I$13,5,FALSE),IMPOSTAZIONI!$B$25:$N$32,3,FALSE)=0,"",VLOOKUP(VLOOKUP($N657,IMPOSTAZIONI!$E$6:$I$13,5,FALSE),IMPOSTAZIONI!$B$25:$N$32,3,FALSE)))</f>
        <v/>
      </c>
      <c r="BT657" s="20" t="str">
        <f>IF($N657="","",IF(VLOOKUP(VLOOKUP($N657,IMPOSTAZIONI!$E$6:$I$13,5,FALSE),IMPOSTAZIONI!$B$25:$N$32,6,FALSE)=0,"",VLOOKUP(VLOOKUP($N657,IMPOSTAZIONI!$E$6:$I$13,5,FALSE),IMPOSTAZIONI!$B$25:$N$32,6,FALSE)))</f>
        <v/>
      </c>
      <c r="BU657" s="20" t="str">
        <f>IF($N657="","",IF(VLOOKUP(VLOOKUP($N657,IMPOSTAZIONI!$E$6:$I$13,5,FALSE),IMPOSTAZIONI!$B$25:$N$32,9,FALSE)=0,"",VLOOKUP(VLOOKUP($N657,IMPOSTAZIONI!$E$6:$I$13,5,FALSE),IMPOSTAZIONI!$B$25:$N$32,9,FALSE)))</f>
        <v/>
      </c>
      <c r="BV657" s="20" t="str">
        <f>IF($N657="","",IF(VLOOKUP(VLOOKUP($N657,IMPOSTAZIONI!$E$6:$I$13,5,FALSE),IMPOSTAZIONI!$B$25:$N$32,12,FALSE)=0,"",VLOOKUP(VLOOKUP($N657,IMPOSTAZIONI!$E$6:$I$13,5,FALSE),IMPOSTAZIONI!$B$25:$N$32,12,FALSE)))</f>
        <v/>
      </c>
      <c r="BW657" s="221" t="str">
        <f t="shared" si="202"/>
        <v/>
      </c>
      <c r="BX657" s="221" t="str">
        <f t="shared" si="192"/>
        <v/>
      </c>
      <c r="BY657" s="221">
        <f t="shared" si="193"/>
        <v>0</v>
      </c>
      <c r="BZ657" s="231">
        <f t="shared" si="194"/>
        <v>0</v>
      </c>
      <c r="CA657" s="246">
        <f t="shared" si="195"/>
        <v>0</v>
      </c>
      <c r="CB657" s="246">
        <f t="shared" si="203"/>
        <v>0</v>
      </c>
      <c r="CC657" s="246" t="str">
        <f t="shared" si="204"/>
        <v/>
      </c>
      <c r="CD657" s="246">
        <f t="shared" si="196"/>
        <v>5</v>
      </c>
      <c r="CE657" s="246">
        <f t="shared" si="205"/>
        <v>0</v>
      </c>
      <c r="CF657" s="276">
        <f t="shared" si="199"/>
        <v>0</v>
      </c>
      <c r="CG657" s="277">
        <f t="shared" si="199"/>
        <v>0</v>
      </c>
      <c r="CH657" s="277">
        <f t="shared" si="199"/>
        <v>0</v>
      </c>
      <c r="CI657" s="278">
        <f t="shared" si="199"/>
        <v>0</v>
      </c>
      <c r="CJ657" s="280">
        <f t="shared" si="206"/>
        <v>0</v>
      </c>
      <c r="CK657" s="232">
        <f t="shared" si="191"/>
        <v>0</v>
      </c>
      <c r="CL657" s="1"/>
    </row>
    <row r="658" spans="1:90" ht="18" customHeight="1">
      <c r="A658" s="1"/>
      <c r="B658" s="1"/>
      <c r="C658" s="216"/>
      <c r="D658" s="287" t="str">
        <f t="shared" si="200"/>
        <v/>
      </c>
      <c r="E658" s="449" t="str">
        <f t="shared" si="201"/>
        <v/>
      </c>
      <c r="F658" s="450"/>
      <c r="G658" s="451"/>
      <c r="H658" s="452"/>
      <c r="I658" s="453"/>
      <c r="J658" s="453"/>
      <c r="K658" s="453"/>
      <c r="L658" s="453"/>
      <c r="M658" s="454"/>
      <c r="N658" s="455"/>
      <c r="O658" s="456"/>
      <c r="P658" s="456"/>
      <c r="Q658" s="456"/>
      <c r="R658" s="456"/>
      <c r="S658" s="456"/>
      <c r="T658" s="456"/>
      <c r="U658" s="456"/>
      <c r="V658" s="456"/>
      <c r="W658" s="456"/>
      <c r="X658" s="456"/>
      <c r="Y658" s="456"/>
      <c r="Z658" s="456"/>
      <c r="AA658" s="456"/>
      <c r="AB658" s="456"/>
      <c r="AC658" s="456"/>
      <c r="AD658" s="456"/>
      <c r="AE658" s="457"/>
      <c r="AF658" s="455"/>
      <c r="AG658" s="456"/>
      <c r="AH658" s="456"/>
      <c r="AI658" s="456"/>
      <c r="AJ658" s="456"/>
      <c r="AK658" s="456"/>
      <c r="AL658" s="456"/>
      <c r="AM658" s="456"/>
      <c r="AN658" s="457"/>
      <c r="AO658" s="455"/>
      <c r="AP658" s="456"/>
      <c r="AQ658" s="456"/>
      <c r="AR658" s="456"/>
      <c r="AS658" s="456"/>
      <c r="AT658" s="456"/>
      <c r="AU658" s="456"/>
      <c r="AV658" s="456"/>
      <c r="AW658" s="456"/>
      <c r="AX658" s="456"/>
      <c r="AY658" s="456"/>
      <c r="AZ658" s="456"/>
      <c r="BA658" s="456"/>
      <c r="BB658" s="456"/>
      <c r="BC658" s="456"/>
      <c r="BD658" s="456"/>
      <c r="BE658" s="456"/>
      <c r="BF658" s="456"/>
      <c r="BG658" s="457"/>
      <c r="BH658" s="458"/>
      <c r="BI658" s="459"/>
      <c r="BJ658" s="459"/>
      <c r="BK658" s="459"/>
      <c r="BL658" s="459"/>
      <c r="BM658" s="460"/>
      <c r="BN658" s="216"/>
      <c r="BO658" s="216"/>
      <c r="BP658" s="1"/>
      <c r="BQ658" s="120">
        <f>IF($F$3="","",IF(N658=$F$3,COUNTIF(BQ$23:BQ657,"&gt;0")+1,0))</f>
        <v>0</v>
      </c>
      <c r="BR658" s="1"/>
      <c r="BS658" s="20" t="str">
        <f>IF($N658="","",IF(VLOOKUP(VLOOKUP($N658,IMPOSTAZIONI!$E$6:$I$13,5,FALSE),IMPOSTAZIONI!$B$25:$N$32,3,FALSE)=0,"",VLOOKUP(VLOOKUP($N658,IMPOSTAZIONI!$E$6:$I$13,5,FALSE),IMPOSTAZIONI!$B$25:$N$32,3,FALSE)))</f>
        <v/>
      </c>
      <c r="BT658" s="20" t="str">
        <f>IF($N658="","",IF(VLOOKUP(VLOOKUP($N658,IMPOSTAZIONI!$E$6:$I$13,5,FALSE),IMPOSTAZIONI!$B$25:$N$32,6,FALSE)=0,"",VLOOKUP(VLOOKUP($N658,IMPOSTAZIONI!$E$6:$I$13,5,FALSE),IMPOSTAZIONI!$B$25:$N$32,6,FALSE)))</f>
        <v/>
      </c>
      <c r="BU658" s="20" t="str">
        <f>IF($N658="","",IF(VLOOKUP(VLOOKUP($N658,IMPOSTAZIONI!$E$6:$I$13,5,FALSE),IMPOSTAZIONI!$B$25:$N$32,9,FALSE)=0,"",VLOOKUP(VLOOKUP($N658,IMPOSTAZIONI!$E$6:$I$13,5,FALSE),IMPOSTAZIONI!$B$25:$N$32,9,FALSE)))</f>
        <v/>
      </c>
      <c r="BV658" s="20" t="str">
        <f>IF($N658="","",IF(VLOOKUP(VLOOKUP($N658,IMPOSTAZIONI!$E$6:$I$13,5,FALSE),IMPOSTAZIONI!$B$25:$N$32,12,FALSE)=0,"",VLOOKUP(VLOOKUP($N658,IMPOSTAZIONI!$E$6:$I$13,5,FALSE),IMPOSTAZIONI!$B$25:$N$32,12,FALSE)))</f>
        <v/>
      </c>
      <c r="BW658" s="221" t="str">
        <f t="shared" si="202"/>
        <v/>
      </c>
      <c r="BX658" s="221" t="str">
        <f t="shared" si="192"/>
        <v/>
      </c>
      <c r="BY658" s="221">
        <f t="shared" si="193"/>
        <v>0</v>
      </c>
      <c r="BZ658" s="231">
        <f t="shared" si="194"/>
        <v>0</v>
      </c>
      <c r="CA658" s="246">
        <f t="shared" si="195"/>
        <v>0</v>
      </c>
      <c r="CB658" s="246">
        <f t="shared" si="203"/>
        <v>0</v>
      </c>
      <c r="CC658" s="246" t="str">
        <f t="shared" si="204"/>
        <v/>
      </c>
      <c r="CD658" s="246">
        <f t="shared" si="196"/>
        <v>5</v>
      </c>
      <c r="CE658" s="246">
        <f t="shared" si="205"/>
        <v>0</v>
      </c>
      <c r="CF658" s="276">
        <f t="shared" si="199"/>
        <v>0</v>
      </c>
      <c r="CG658" s="277">
        <f t="shared" si="199"/>
        <v>0</v>
      </c>
      <c r="CH658" s="277">
        <f t="shared" si="199"/>
        <v>0</v>
      </c>
      <c r="CI658" s="278">
        <f t="shared" si="199"/>
        <v>0</v>
      </c>
      <c r="CJ658" s="280">
        <f t="shared" si="206"/>
        <v>0</v>
      </c>
      <c r="CK658" s="232">
        <f t="shared" si="191"/>
        <v>0</v>
      </c>
      <c r="CL658" s="1"/>
    </row>
    <row r="659" spans="1:90" ht="18" customHeight="1">
      <c r="A659" s="1"/>
      <c r="B659" s="1"/>
      <c r="C659" s="216"/>
      <c r="D659" s="287" t="str">
        <f t="shared" si="200"/>
        <v/>
      </c>
      <c r="E659" s="449" t="str">
        <f t="shared" si="201"/>
        <v/>
      </c>
      <c r="F659" s="450"/>
      <c r="G659" s="451"/>
      <c r="H659" s="452"/>
      <c r="I659" s="453"/>
      <c r="J659" s="453"/>
      <c r="K659" s="453"/>
      <c r="L659" s="453"/>
      <c r="M659" s="454"/>
      <c r="N659" s="455"/>
      <c r="O659" s="456"/>
      <c r="P659" s="456"/>
      <c r="Q659" s="456"/>
      <c r="R659" s="456"/>
      <c r="S659" s="456"/>
      <c r="T659" s="456"/>
      <c r="U659" s="456"/>
      <c r="V659" s="456"/>
      <c r="W659" s="456"/>
      <c r="X659" s="456"/>
      <c r="Y659" s="456"/>
      <c r="Z659" s="456"/>
      <c r="AA659" s="456"/>
      <c r="AB659" s="456"/>
      <c r="AC659" s="456"/>
      <c r="AD659" s="456"/>
      <c r="AE659" s="457"/>
      <c r="AF659" s="455"/>
      <c r="AG659" s="456"/>
      <c r="AH659" s="456"/>
      <c r="AI659" s="456"/>
      <c r="AJ659" s="456"/>
      <c r="AK659" s="456"/>
      <c r="AL659" s="456"/>
      <c r="AM659" s="456"/>
      <c r="AN659" s="457"/>
      <c r="AO659" s="455"/>
      <c r="AP659" s="456"/>
      <c r="AQ659" s="456"/>
      <c r="AR659" s="456"/>
      <c r="AS659" s="456"/>
      <c r="AT659" s="456"/>
      <c r="AU659" s="456"/>
      <c r="AV659" s="456"/>
      <c r="AW659" s="456"/>
      <c r="AX659" s="456"/>
      <c r="AY659" s="456"/>
      <c r="AZ659" s="456"/>
      <c r="BA659" s="456"/>
      <c r="BB659" s="456"/>
      <c r="BC659" s="456"/>
      <c r="BD659" s="456"/>
      <c r="BE659" s="456"/>
      <c r="BF659" s="456"/>
      <c r="BG659" s="457"/>
      <c r="BH659" s="458"/>
      <c r="BI659" s="459"/>
      <c r="BJ659" s="459"/>
      <c r="BK659" s="459"/>
      <c r="BL659" s="459"/>
      <c r="BM659" s="460"/>
      <c r="BN659" s="216"/>
      <c r="BO659" s="216"/>
      <c r="BP659" s="1"/>
      <c r="BQ659" s="120">
        <f>IF($F$3="","",IF(N659=$F$3,COUNTIF(BQ$23:BQ658,"&gt;0")+1,0))</f>
        <v>0</v>
      </c>
      <c r="BR659" s="1"/>
      <c r="BS659" s="20" t="str">
        <f>IF($N659="","",IF(VLOOKUP(VLOOKUP($N659,IMPOSTAZIONI!$E$6:$I$13,5,FALSE),IMPOSTAZIONI!$B$25:$N$32,3,FALSE)=0,"",VLOOKUP(VLOOKUP($N659,IMPOSTAZIONI!$E$6:$I$13,5,FALSE),IMPOSTAZIONI!$B$25:$N$32,3,FALSE)))</f>
        <v/>
      </c>
      <c r="BT659" s="20" t="str">
        <f>IF($N659="","",IF(VLOOKUP(VLOOKUP($N659,IMPOSTAZIONI!$E$6:$I$13,5,FALSE),IMPOSTAZIONI!$B$25:$N$32,6,FALSE)=0,"",VLOOKUP(VLOOKUP($N659,IMPOSTAZIONI!$E$6:$I$13,5,FALSE),IMPOSTAZIONI!$B$25:$N$32,6,FALSE)))</f>
        <v/>
      </c>
      <c r="BU659" s="20" t="str">
        <f>IF($N659="","",IF(VLOOKUP(VLOOKUP($N659,IMPOSTAZIONI!$E$6:$I$13,5,FALSE),IMPOSTAZIONI!$B$25:$N$32,9,FALSE)=0,"",VLOOKUP(VLOOKUP($N659,IMPOSTAZIONI!$E$6:$I$13,5,FALSE),IMPOSTAZIONI!$B$25:$N$32,9,FALSE)))</f>
        <v/>
      </c>
      <c r="BV659" s="20" t="str">
        <f>IF($N659="","",IF(VLOOKUP(VLOOKUP($N659,IMPOSTAZIONI!$E$6:$I$13,5,FALSE),IMPOSTAZIONI!$B$25:$N$32,12,FALSE)=0,"",VLOOKUP(VLOOKUP($N659,IMPOSTAZIONI!$E$6:$I$13,5,FALSE),IMPOSTAZIONI!$B$25:$N$32,12,FALSE)))</f>
        <v/>
      </c>
      <c r="BW659" s="221" t="str">
        <f t="shared" si="202"/>
        <v/>
      </c>
      <c r="BX659" s="221" t="str">
        <f t="shared" si="192"/>
        <v/>
      </c>
      <c r="BY659" s="221">
        <f t="shared" si="193"/>
        <v>0</v>
      </c>
      <c r="BZ659" s="231">
        <f t="shared" si="194"/>
        <v>0</v>
      </c>
      <c r="CA659" s="246">
        <f t="shared" si="195"/>
        <v>0</v>
      </c>
      <c r="CB659" s="246">
        <f t="shared" si="203"/>
        <v>0</v>
      </c>
      <c r="CC659" s="246" t="str">
        <f t="shared" si="204"/>
        <v/>
      </c>
      <c r="CD659" s="246">
        <f t="shared" si="196"/>
        <v>5</v>
      </c>
      <c r="CE659" s="246">
        <f t="shared" si="205"/>
        <v>0</v>
      </c>
      <c r="CF659" s="276">
        <f t="shared" si="199"/>
        <v>0</v>
      </c>
      <c r="CG659" s="277">
        <f t="shared" si="199"/>
        <v>0</v>
      </c>
      <c r="CH659" s="277">
        <f t="shared" si="199"/>
        <v>0</v>
      </c>
      <c r="CI659" s="278">
        <f t="shared" si="199"/>
        <v>0</v>
      </c>
      <c r="CJ659" s="280">
        <f t="shared" si="206"/>
        <v>0</v>
      </c>
      <c r="CK659" s="232">
        <f t="shared" si="191"/>
        <v>0</v>
      </c>
      <c r="CL659" s="1"/>
    </row>
    <row r="660" spans="1:90" ht="18" customHeight="1">
      <c r="A660" s="1"/>
      <c r="B660" s="1"/>
      <c r="C660" s="216"/>
      <c r="D660" s="287" t="str">
        <f t="shared" si="200"/>
        <v/>
      </c>
      <c r="E660" s="449" t="str">
        <f t="shared" si="201"/>
        <v/>
      </c>
      <c r="F660" s="450"/>
      <c r="G660" s="451"/>
      <c r="H660" s="452"/>
      <c r="I660" s="453"/>
      <c r="J660" s="453"/>
      <c r="K660" s="453"/>
      <c r="L660" s="453"/>
      <c r="M660" s="454"/>
      <c r="N660" s="455"/>
      <c r="O660" s="456"/>
      <c r="P660" s="456"/>
      <c r="Q660" s="456"/>
      <c r="R660" s="456"/>
      <c r="S660" s="456"/>
      <c r="T660" s="456"/>
      <c r="U660" s="456"/>
      <c r="V660" s="456"/>
      <c r="W660" s="456"/>
      <c r="X660" s="456"/>
      <c r="Y660" s="456"/>
      <c r="Z660" s="456"/>
      <c r="AA660" s="456"/>
      <c r="AB660" s="456"/>
      <c r="AC660" s="456"/>
      <c r="AD660" s="456"/>
      <c r="AE660" s="457"/>
      <c r="AF660" s="455"/>
      <c r="AG660" s="456"/>
      <c r="AH660" s="456"/>
      <c r="AI660" s="456"/>
      <c r="AJ660" s="456"/>
      <c r="AK660" s="456"/>
      <c r="AL660" s="456"/>
      <c r="AM660" s="456"/>
      <c r="AN660" s="457"/>
      <c r="AO660" s="455"/>
      <c r="AP660" s="456"/>
      <c r="AQ660" s="456"/>
      <c r="AR660" s="456"/>
      <c r="AS660" s="456"/>
      <c r="AT660" s="456"/>
      <c r="AU660" s="456"/>
      <c r="AV660" s="456"/>
      <c r="AW660" s="456"/>
      <c r="AX660" s="456"/>
      <c r="AY660" s="456"/>
      <c r="AZ660" s="456"/>
      <c r="BA660" s="456"/>
      <c r="BB660" s="456"/>
      <c r="BC660" s="456"/>
      <c r="BD660" s="456"/>
      <c r="BE660" s="456"/>
      <c r="BF660" s="456"/>
      <c r="BG660" s="457"/>
      <c r="BH660" s="458"/>
      <c r="BI660" s="459"/>
      <c r="BJ660" s="459"/>
      <c r="BK660" s="459"/>
      <c r="BL660" s="459"/>
      <c r="BM660" s="460"/>
      <c r="BN660" s="216"/>
      <c r="BO660" s="216"/>
      <c r="BP660" s="1"/>
      <c r="BQ660" s="120">
        <f>IF($F$3="","",IF(N660=$F$3,COUNTIF(BQ$23:BQ659,"&gt;0")+1,0))</f>
        <v>0</v>
      </c>
      <c r="BR660" s="1"/>
      <c r="BS660" s="20" t="str">
        <f>IF($N660="","",IF(VLOOKUP(VLOOKUP($N660,IMPOSTAZIONI!$E$6:$I$13,5,FALSE),IMPOSTAZIONI!$B$25:$N$32,3,FALSE)=0,"",VLOOKUP(VLOOKUP($N660,IMPOSTAZIONI!$E$6:$I$13,5,FALSE),IMPOSTAZIONI!$B$25:$N$32,3,FALSE)))</f>
        <v/>
      </c>
      <c r="BT660" s="20" t="str">
        <f>IF($N660="","",IF(VLOOKUP(VLOOKUP($N660,IMPOSTAZIONI!$E$6:$I$13,5,FALSE),IMPOSTAZIONI!$B$25:$N$32,6,FALSE)=0,"",VLOOKUP(VLOOKUP($N660,IMPOSTAZIONI!$E$6:$I$13,5,FALSE),IMPOSTAZIONI!$B$25:$N$32,6,FALSE)))</f>
        <v/>
      </c>
      <c r="BU660" s="20" t="str">
        <f>IF($N660="","",IF(VLOOKUP(VLOOKUP($N660,IMPOSTAZIONI!$E$6:$I$13,5,FALSE),IMPOSTAZIONI!$B$25:$N$32,9,FALSE)=0,"",VLOOKUP(VLOOKUP($N660,IMPOSTAZIONI!$E$6:$I$13,5,FALSE),IMPOSTAZIONI!$B$25:$N$32,9,FALSE)))</f>
        <v/>
      </c>
      <c r="BV660" s="20" t="str">
        <f>IF($N660="","",IF(VLOOKUP(VLOOKUP($N660,IMPOSTAZIONI!$E$6:$I$13,5,FALSE),IMPOSTAZIONI!$B$25:$N$32,12,FALSE)=0,"",VLOOKUP(VLOOKUP($N660,IMPOSTAZIONI!$E$6:$I$13,5,FALSE),IMPOSTAZIONI!$B$25:$N$32,12,FALSE)))</f>
        <v/>
      </c>
      <c r="BW660" s="221" t="str">
        <f t="shared" si="202"/>
        <v/>
      </c>
      <c r="BX660" s="221" t="str">
        <f t="shared" si="192"/>
        <v/>
      </c>
      <c r="BY660" s="221">
        <f t="shared" si="193"/>
        <v>0</v>
      </c>
      <c r="BZ660" s="231">
        <f t="shared" si="194"/>
        <v>0</v>
      </c>
      <c r="CA660" s="246">
        <f t="shared" si="195"/>
        <v>0</v>
      </c>
      <c r="CB660" s="246">
        <f t="shared" si="203"/>
        <v>0</v>
      </c>
      <c r="CC660" s="246" t="str">
        <f t="shared" si="204"/>
        <v/>
      </c>
      <c r="CD660" s="246">
        <f t="shared" si="196"/>
        <v>5</v>
      </c>
      <c r="CE660" s="246">
        <f t="shared" si="205"/>
        <v>0</v>
      </c>
      <c r="CF660" s="276">
        <f t="shared" si="199"/>
        <v>0</v>
      </c>
      <c r="CG660" s="277">
        <f t="shared" si="199"/>
        <v>0</v>
      </c>
      <c r="CH660" s="277">
        <f t="shared" si="199"/>
        <v>0</v>
      </c>
      <c r="CI660" s="278">
        <f t="shared" si="199"/>
        <v>0</v>
      </c>
      <c r="CJ660" s="280">
        <f t="shared" si="206"/>
        <v>0</v>
      </c>
      <c r="CK660" s="232">
        <f t="shared" si="191"/>
        <v>0</v>
      </c>
      <c r="CL660" s="1"/>
    </row>
    <row r="661" spans="1:90" ht="18" customHeight="1">
      <c r="A661" s="1"/>
      <c r="B661" s="1"/>
      <c r="C661" s="216"/>
      <c r="D661" s="287" t="str">
        <f t="shared" si="200"/>
        <v/>
      </c>
      <c r="E661" s="449" t="str">
        <f t="shared" si="201"/>
        <v/>
      </c>
      <c r="F661" s="450"/>
      <c r="G661" s="451"/>
      <c r="H661" s="452"/>
      <c r="I661" s="453"/>
      <c r="J661" s="453"/>
      <c r="K661" s="453"/>
      <c r="L661" s="453"/>
      <c r="M661" s="454"/>
      <c r="N661" s="455"/>
      <c r="O661" s="456"/>
      <c r="P661" s="456"/>
      <c r="Q661" s="456"/>
      <c r="R661" s="456"/>
      <c r="S661" s="456"/>
      <c r="T661" s="456"/>
      <c r="U661" s="456"/>
      <c r="V661" s="456"/>
      <c r="W661" s="456"/>
      <c r="X661" s="456"/>
      <c r="Y661" s="456"/>
      <c r="Z661" s="456"/>
      <c r="AA661" s="456"/>
      <c r="AB661" s="456"/>
      <c r="AC661" s="456"/>
      <c r="AD661" s="456"/>
      <c r="AE661" s="457"/>
      <c r="AF661" s="455"/>
      <c r="AG661" s="456"/>
      <c r="AH661" s="456"/>
      <c r="AI661" s="456"/>
      <c r="AJ661" s="456"/>
      <c r="AK661" s="456"/>
      <c r="AL661" s="456"/>
      <c r="AM661" s="456"/>
      <c r="AN661" s="457"/>
      <c r="AO661" s="455"/>
      <c r="AP661" s="456"/>
      <c r="AQ661" s="456"/>
      <c r="AR661" s="456"/>
      <c r="AS661" s="456"/>
      <c r="AT661" s="456"/>
      <c r="AU661" s="456"/>
      <c r="AV661" s="456"/>
      <c r="AW661" s="456"/>
      <c r="AX661" s="456"/>
      <c r="AY661" s="456"/>
      <c r="AZ661" s="456"/>
      <c r="BA661" s="456"/>
      <c r="BB661" s="456"/>
      <c r="BC661" s="456"/>
      <c r="BD661" s="456"/>
      <c r="BE661" s="456"/>
      <c r="BF661" s="456"/>
      <c r="BG661" s="457"/>
      <c r="BH661" s="458"/>
      <c r="BI661" s="459"/>
      <c r="BJ661" s="459"/>
      <c r="BK661" s="459"/>
      <c r="BL661" s="459"/>
      <c r="BM661" s="460"/>
      <c r="BN661" s="216"/>
      <c r="BO661" s="216"/>
      <c r="BP661" s="1"/>
      <c r="BQ661" s="120">
        <f>IF($F$3="","",IF(N661=$F$3,COUNTIF(BQ$23:BQ660,"&gt;0")+1,0))</f>
        <v>0</v>
      </c>
      <c r="BR661" s="1"/>
      <c r="BS661" s="20" t="str">
        <f>IF($N661="","",IF(VLOOKUP(VLOOKUP($N661,IMPOSTAZIONI!$E$6:$I$13,5,FALSE),IMPOSTAZIONI!$B$25:$N$32,3,FALSE)=0,"",VLOOKUP(VLOOKUP($N661,IMPOSTAZIONI!$E$6:$I$13,5,FALSE),IMPOSTAZIONI!$B$25:$N$32,3,FALSE)))</f>
        <v/>
      </c>
      <c r="BT661" s="20" t="str">
        <f>IF($N661="","",IF(VLOOKUP(VLOOKUP($N661,IMPOSTAZIONI!$E$6:$I$13,5,FALSE),IMPOSTAZIONI!$B$25:$N$32,6,FALSE)=0,"",VLOOKUP(VLOOKUP($N661,IMPOSTAZIONI!$E$6:$I$13,5,FALSE),IMPOSTAZIONI!$B$25:$N$32,6,FALSE)))</f>
        <v/>
      </c>
      <c r="BU661" s="20" t="str">
        <f>IF($N661="","",IF(VLOOKUP(VLOOKUP($N661,IMPOSTAZIONI!$E$6:$I$13,5,FALSE),IMPOSTAZIONI!$B$25:$N$32,9,FALSE)=0,"",VLOOKUP(VLOOKUP($N661,IMPOSTAZIONI!$E$6:$I$13,5,FALSE),IMPOSTAZIONI!$B$25:$N$32,9,FALSE)))</f>
        <v/>
      </c>
      <c r="BV661" s="20" t="str">
        <f>IF($N661="","",IF(VLOOKUP(VLOOKUP($N661,IMPOSTAZIONI!$E$6:$I$13,5,FALSE),IMPOSTAZIONI!$B$25:$N$32,12,FALSE)=0,"",VLOOKUP(VLOOKUP($N661,IMPOSTAZIONI!$E$6:$I$13,5,FALSE),IMPOSTAZIONI!$B$25:$N$32,12,FALSE)))</f>
        <v/>
      </c>
      <c r="BW661" s="221" t="str">
        <f t="shared" si="202"/>
        <v/>
      </c>
      <c r="BX661" s="221" t="str">
        <f t="shared" si="192"/>
        <v/>
      </c>
      <c r="BY661" s="221">
        <f t="shared" si="193"/>
        <v>0</v>
      </c>
      <c r="BZ661" s="231">
        <f t="shared" si="194"/>
        <v>0</v>
      </c>
      <c r="CA661" s="246">
        <f t="shared" si="195"/>
        <v>0</v>
      </c>
      <c r="CB661" s="246">
        <f t="shared" si="203"/>
        <v>0</v>
      </c>
      <c r="CC661" s="246" t="str">
        <f t="shared" si="204"/>
        <v/>
      </c>
      <c r="CD661" s="246">
        <f t="shared" si="196"/>
        <v>5</v>
      </c>
      <c r="CE661" s="246">
        <f t="shared" si="205"/>
        <v>0</v>
      </c>
      <c r="CF661" s="276">
        <f t="shared" si="199"/>
        <v>0</v>
      </c>
      <c r="CG661" s="277">
        <f t="shared" si="199"/>
        <v>0</v>
      </c>
      <c r="CH661" s="277">
        <f t="shared" si="199"/>
        <v>0</v>
      </c>
      <c r="CI661" s="278">
        <f t="shared" si="199"/>
        <v>0</v>
      </c>
      <c r="CJ661" s="280">
        <f t="shared" si="206"/>
        <v>0</v>
      </c>
      <c r="CK661" s="232">
        <f t="shared" si="191"/>
        <v>0</v>
      </c>
      <c r="CL661" s="1"/>
    </row>
    <row r="662" spans="1:90" ht="18" customHeight="1">
      <c r="A662" s="1"/>
      <c r="B662" s="1"/>
      <c r="C662" s="216"/>
      <c r="D662" s="287" t="str">
        <f t="shared" si="200"/>
        <v/>
      </c>
      <c r="E662" s="449" t="str">
        <f t="shared" si="201"/>
        <v/>
      </c>
      <c r="F662" s="450"/>
      <c r="G662" s="451"/>
      <c r="H662" s="452"/>
      <c r="I662" s="453"/>
      <c r="J662" s="453"/>
      <c r="K662" s="453"/>
      <c r="L662" s="453"/>
      <c r="M662" s="454"/>
      <c r="N662" s="455"/>
      <c r="O662" s="456"/>
      <c r="P662" s="456"/>
      <c r="Q662" s="456"/>
      <c r="R662" s="456"/>
      <c r="S662" s="456"/>
      <c r="T662" s="456"/>
      <c r="U662" s="456"/>
      <c r="V662" s="456"/>
      <c r="W662" s="456"/>
      <c r="X662" s="456"/>
      <c r="Y662" s="456"/>
      <c r="Z662" s="456"/>
      <c r="AA662" s="456"/>
      <c r="AB662" s="456"/>
      <c r="AC662" s="456"/>
      <c r="AD662" s="456"/>
      <c r="AE662" s="457"/>
      <c r="AF662" s="455"/>
      <c r="AG662" s="456"/>
      <c r="AH662" s="456"/>
      <c r="AI662" s="456"/>
      <c r="AJ662" s="456"/>
      <c r="AK662" s="456"/>
      <c r="AL662" s="456"/>
      <c r="AM662" s="456"/>
      <c r="AN662" s="457"/>
      <c r="AO662" s="455"/>
      <c r="AP662" s="456"/>
      <c r="AQ662" s="456"/>
      <c r="AR662" s="456"/>
      <c r="AS662" s="456"/>
      <c r="AT662" s="456"/>
      <c r="AU662" s="456"/>
      <c r="AV662" s="456"/>
      <c r="AW662" s="456"/>
      <c r="AX662" s="456"/>
      <c r="AY662" s="456"/>
      <c r="AZ662" s="456"/>
      <c r="BA662" s="456"/>
      <c r="BB662" s="456"/>
      <c r="BC662" s="456"/>
      <c r="BD662" s="456"/>
      <c r="BE662" s="456"/>
      <c r="BF662" s="456"/>
      <c r="BG662" s="457"/>
      <c r="BH662" s="458"/>
      <c r="BI662" s="459"/>
      <c r="BJ662" s="459"/>
      <c r="BK662" s="459"/>
      <c r="BL662" s="459"/>
      <c r="BM662" s="460"/>
      <c r="BN662" s="216"/>
      <c r="BO662" s="216"/>
      <c r="BP662" s="1"/>
      <c r="BQ662" s="120">
        <f>IF($F$3="","",IF(N662=$F$3,COUNTIF(BQ$23:BQ661,"&gt;0")+1,0))</f>
        <v>0</v>
      </c>
      <c r="BR662" s="1"/>
      <c r="BS662" s="20" t="str">
        <f>IF($N662="","",IF(VLOOKUP(VLOOKUP($N662,IMPOSTAZIONI!$E$6:$I$13,5,FALSE),IMPOSTAZIONI!$B$25:$N$32,3,FALSE)=0,"",VLOOKUP(VLOOKUP($N662,IMPOSTAZIONI!$E$6:$I$13,5,FALSE),IMPOSTAZIONI!$B$25:$N$32,3,FALSE)))</f>
        <v/>
      </c>
      <c r="BT662" s="20" t="str">
        <f>IF($N662="","",IF(VLOOKUP(VLOOKUP($N662,IMPOSTAZIONI!$E$6:$I$13,5,FALSE),IMPOSTAZIONI!$B$25:$N$32,6,FALSE)=0,"",VLOOKUP(VLOOKUP($N662,IMPOSTAZIONI!$E$6:$I$13,5,FALSE),IMPOSTAZIONI!$B$25:$N$32,6,FALSE)))</f>
        <v/>
      </c>
      <c r="BU662" s="20" t="str">
        <f>IF($N662="","",IF(VLOOKUP(VLOOKUP($N662,IMPOSTAZIONI!$E$6:$I$13,5,FALSE),IMPOSTAZIONI!$B$25:$N$32,9,FALSE)=0,"",VLOOKUP(VLOOKUP($N662,IMPOSTAZIONI!$E$6:$I$13,5,FALSE),IMPOSTAZIONI!$B$25:$N$32,9,FALSE)))</f>
        <v/>
      </c>
      <c r="BV662" s="20" t="str">
        <f>IF($N662="","",IF(VLOOKUP(VLOOKUP($N662,IMPOSTAZIONI!$E$6:$I$13,5,FALSE),IMPOSTAZIONI!$B$25:$N$32,12,FALSE)=0,"",VLOOKUP(VLOOKUP($N662,IMPOSTAZIONI!$E$6:$I$13,5,FALSE),IMPOSTAZIONI!$B$25:$N$32,12,FALSE)))</f>
        <v/>
      </c>
      <c r="BW662" s="221" t="str">
        <f t="shared" si="202"/>
        <v/>
      </c>
      <c r="BX662" s="221" t="str">
        <f t="shared" si="192"/>
        <v/>
      </c>
      <c r="BY662" s="221">
        <f t="shared" si="193"/>
        <v>0</v>
      </c>
      <c r="BZ662" s="231">
        <f t="shared" si="194"/>
        <v>0</v>
      </c>
      <c r="CA662" s="246">
        <f t="shared" si="195"/>
        <v>0</v>
      </c>
      <c r="CB662" s="246">
        <f t="shared" si="203"/>
        <v>0</v>
      </c>
      <c r="CC662" s="246" t="str">
        <f t="shared" si="204"/>
        <v/>
      </c>
      <c r="CD662" s="246">
        <f t="shared" si="196"/>
        <v>5</v>
      </c>
      <c r="CE662" s="246">
        <f t="shared" si="205"/>
        <v>0</v>
      </c>
      <c r="CF662" s="276">
        <f t="shared" si="199"/>
        <v>0</v>
      </c>
      <c r="CG662" s="277">
        <f t="shared" si="199"/>
        <v>0</v>
      </c>
      <c r="CH662" s="277">
        <f t="shared" si="199"/>
        <v>0</v>
      </c>
      <c r="CI662" s="278">
        <f t="shared" si="199"/>
        <v>0</v>
      </c>
      <c r="CJ662" s="280">
        <f t="shared" si="206"/>
        <v>0</v>
      </c>
      <c r="CK662" s="232">
        <f t="shared" ref="CK662:CK725" si="207">IF(CJ662&gt;1,1,0)</f>
        <v>0</v>
      </c>
      <c r="CL662" s="1"/>
    </row>
    <row r="663" spans="1:90" ht="18" customHeight="1">
      <c r="A663" s="1"/>
      <c r="B663" s="1"/>
      <c r="C663" s="216"/>
      <c r="D663" s="287" t="str">
        <f t="shared" si="200"/>
        <v/>
      </c>
      <c r="E663" s="449" t="str">
        <f t="shared" si="201"/>
        <v/>
      </c>
      <c r="F663" s="450"/>
      <c r="G663" s="451"/>
      <c r="H663" s="452"/>
      <c r="I663" s="453"/>
      <c r="J663" s="453"/>
      <c r="K663" s="453"/>
      <c r="L663" s="453"/>
      <c r="M663" s="454"/>
      <c r="N663" s="455"/>
      <c r="O663" s="456"/>
      <c r="P663" s="456"/>
      <c r="Q663" s="456"/>
      <c r="R663" s="456"/>
      <c r="S663" s="456"/>
      <c r="T663" s="456"/>
      <c r="U663" s="456"/>
      <c r="V663" s="456"/>
      <c r="W663" s="456"/>
      <c r="X663" s="456"/>
      <c r="Y663" s="456"/>
      <c r="Z663" s="456"/>
      <c r="AA663" s="456"/>
      <c r="AB663" s="456"/>
      <c r="AC663" s="456"/>
      <c r="AD663" s="456"/>
      <c r="AE663" s="457"/>
      <c r="AF663" s="455"/>
      <c r="AG663" s="456"/>
      <c r="AH663" s="456"/>
      <c r="AI663" s="456"/>
      <c r="AJ663" s="456"/>
      <c r="AK663" s="456"/>
      <c r="AL663" s="456"/>
      <c r="AM663" s="456"/>
      <c r="AN663" s="457"/>
      <c r="AO663" s="455"/>
      <c r="AP663" s="456"/>
      <c r="AQ663" s="456"/>
      <c r="AR663" s="456"/>
      <c r="AS663" s="456"/>
      <c r="AT663" s="456"/>
      <c r="AU663" s="456"/>
      <c r="AV663" s="456"/>
      <c r="AW663" s="456"/>
      <c r="AX663" s="456"/>
      <c r="AY663" s="456"/>
      <c r="AZ663" s="456"/>
      <c r="BA663" s="456"/>
      <c r="BB663" s="456"/>
      <c r="BC663" s="456"/>
      <c r="BD663" s="456"/>
      <c r="BE663" s="456"/>
      <c r="BF663" s="456"/>
      <c r="BG663" s="457"/>
      <c r="BH663" s="458"/>
      <c r="BI663" s="459"/>
      <c r="BJ663" s="459"/>
      <c r="BK663" s="459"/>
      <c r="BL663" s="459"/>
      <c r="BM663" s="460"/>
      <c r="BN663" s="216"/>
      <c r="BO663" s="216"/>
      <c r="BP663" s="1"/>
      <c r="BQ663" s="120">
        <f>IF($F$3="","",IF(N663=$F$3,COUNTIF(BQ$23:BQ662,"&gt;0")+1,0))</f>
        <v>0</v>
      </c>
      <c r="BR663" s="1"/>
      <c r="BS663" s="20" t="str">
        <f>IF($N663="","",IF(VLOOKUP(VLOOKUP($N663,IMPOSTAZIONI!$E$6:$I$13,5,FALSE),IMPOSTAZIONI!$B$25:$N$32,3,FALSE)=0,"",VLOOKUP(VLOOKUP($N663,IMPOSTAZIONI!$E$6:$I$13,5,FALSE),IMPOSTAZIONI!$B$25:$N$32,3,FALSE)))</f>
        <v/>
      </c>
      <c r="BT663" s="20" t="str">
        <f>IF($N663="","",IF(VLOOKUP(VLOOKUP($N663,IMPOSTAZIONI!$E$6:$I$13,5,FALSE),IMPOSTAZIONI!$B$25:$N$32,6,FALSE)=0,"",VLOOKUP(VLOOKUP($N663,IMPOSTAZIONI!$E$6:$I$13,5,FALSE),IMPOSTAZIONI!$B$25:$N$32,6,FALSE)))</f>
        <v/>
      </c>
      <c r="BU663" s="20" t="str">
        <f>IF($N663="","",IF(VLOOKUP(VLOOKUP($N663,IMPOSTAZIONI!$E$6:$I$13,5,FALSE),IMPOSTAZIONI!$B$25:$N$32,9,FALSE)=0,"",VLOOKUP(VLOOKUP($N663,IMPOSTAZIONI!$E$6:$I$13,5,FALSE),IMPOSTAZIONI!$B$25:$N$32,9,FALSE)))</f>
        <v/>
      </c>
      <c r="BV663" s="20" t="str">
        <f>IF($N663="","",IF(VLOOKUP(VLOOKUP($N663,IMPOSTAZIONI!$E$6:$I$13,5,FALSE),IMPOSTAZIONI!$B$25:$N$32,12,FALSE)=0,"",VLOOKUP(VLOOKUP($N663,IMPOSTAZIONI!$E$6:$I$13,5,FALSE),IMPOSTAZIONI!$B$25:$N$32,12,FALSE)))</f>
        <v/>
      </c>
      <c r="BW663" s="221" t="str">
        <f t="shared" si="202"/>
        <v/>
      </c>
      <c r="BX663" s="221" t="str">
        <f t="shared" ref="BX663:BX726" si="208">IF(N663="","",VLOOKUP(N663,$AY$3109:$BM$3116,1,FALSE))</f>
        <v/>
      </c>
      <c r="BY663" s="221">
        <f t="shared" ref="BY663:BY726" si="209">IF(OR(ISERROR(BW663),ISERROR(BX663),AND(H663&gt;0,H663&lt;AD$3140),AND(H663&gt;0,H663&gt;AD$3141)),1,IF(CK663=1,2,0))</f>
        <v>0</v>
      </c>
      <c r="BZ663" s="231">
        <f t="shared" ref="BZ663:BZ726" si="210">IF($F$3="",0,IF($F$3=N663,H663,0))</f>
        <v>0</v>
      </c>
      <c r="CA663" s="246">
        <f t="shared" ref="CA663:CA726" si="211">IF($BN$3&gt;$AY$3147,"",IF(BZ663=0,0,IF(AF663="",0,VLOOKUP(AF663,$AY$3118:$BL$3121,14,FALSE))))</f>
        <v>0</v>
      </c>
      <c r="CB663" s="246">
        <f t="shared" si="203"/>
        <v>0</v>
      </c>
      <c r="CC663" s="246" t="str">
        <f t="shared" si="204"/>
        <v/>
      </c>
      <c r="CD663" s="246">
        <f t="shared" ref="CD663:CD726" si="212">MATCH(BZ663,BZ$23:BZ$3022,0)</f>
        <v>5</v>
      </c>
      <c r="CE663" s="246">
        <f t="shared" si="205"/>
        <v>0</v>
      </c>
      <c r="CF663" s="276">
        <f t="shared" ref="CF663:CI682" si="213">COUNTIF($CE$23:$CE$3022,CONCATENATE($CD663,CF$21))</f>
        <v>0</v>
      </c>
      <c r="CG663" s="277">
        <f t="shared" si="213"/>
        <v>0</v>
      </c>
      <c r="CH663" s="277">
        <f t="shared" si="213"/>
        <v>0</v>
      </c>
      <c r="CI663" s="278">
        <f t="shared" si="213"/>
        <v>0</v>
      </c>
      <c r="CJ663" s="280">
        <f t="shared" si="206"/>
        <v>0</v>
      </c>
      <c r="CK663" s="232">
        <f t="shared" si="207"/>
        <v>0</v>
      </c>
      <c r="CL663" s="1"/>
    </row>
    <row r="664" spans="1:90" ht="18" customHeight="1">
      <c r="A664" s="1"/>
      <c r="B664" s="1"/>
      <c r="C664" s="216"/>
      <c r="D664" s="287" t="str">
        <f t="shared" si="200"/>
        <v/>
      </c>
      <c r="E664" s="449" t="str">
        <f t="shared" si="201"/>
        <v/>
      </c>
      <c r="F664" s="450"/>
      <c r="G664" s="451"/>
      <c r="H664" s="452"/>
      <c r="I664" s="453"/>
      <c r="J664" s="453"/>
      <c r="K664" s="453"/>
      <c r="L664" s="453"/>
      <c r="M664" s="454"/>
      <c r="N664" s="455"/>
      <c r="O664" s="456"/>
      <c r="P664" s="456"/>
      <c r="Q664" s="456"/>
      <c r="R664" s="456"/>
      <c r="S664" s="456"/>
      <c r="T664" s="456"/>
      <c r="U664" s="456"/>
      <c r="V664" s="456"/>
      <c r="W664" s="456"/>
      <c r="X664" s="456"/>
      <c r="Y664" s="456"/>
      <c r="Z664" s="456"/>
      <c r="AA664" s="456"/>
      <c r="AB664" s="456"/>
      <c r="AC664" s="456"/>
      <c r="AD664" s="456"/>
      <c r="AE664" s="457"/>
      <c r="AF664" s="455"/>
      <c r="AG664" s="456"/>
      <c r="AH664" s="456"/>
      <c r="AI664" s="456"/>
      <c r="AJ664" s="456"/>
      <c r="AK664" s="456"/>
      <c r="AL664" s="456"/>
      <c r="AM664" s="456"/>
      <c r="AN664" s="457"/>
      <c r="AO664" s="455"/>
      <c r="AP664" s="456"/>
      <c r="AQ664" s="456"/>
      <c r="AR664" s="456"/>
      <c r="AS664" s="456"/>
      <c r="AT664" s="456"/>
      <c r="AU664" s="456"/>
      <c r="AV664" s="456"/>
      <c r="AW664" s="456"/>
      <c r="AX664" s="456"/>
      <c r="AY664" s="456"/>
      <c r="AZ664" s="456"/>
      <c r="BA664" s="456"/>
      <c r="BB664" s="456"/>
      <c r="BC664" s="456"/>
      <c r="BD664" s="456"/>
      <c r="BE664" s="456"/>
      <c r="BF664" s="456"/>
      <c r="BG664" s="457"/>
      <c r="BH664" s="458"/>
      <c r="BI664" s="459"/>
      <c r="BJ664" s="459"/>
      <c r="BK664" s="459"/>
      <c r="BL664" s="459"/>
      <c r="BM664" s="460"/>
      <c r="BN664" s="216"/>
      <c r="BO664" s="216"/>
      <c r="BP664" s="1"/>
      <c r="BQ664" s="120">
        <f>IF($F$3="","",IF(N664=$F$3,COUNTIF(BQ$23:BQ663,"&gt;0")+1,0))</f>
        <v>0</v>
      </c>
      <c r="BR664" s="1"/>
      <c r="BS664" s="20" t="str">
        <f>IF($N664="","",IF(VLOOKUP(VLOOKUP($N664,IMPOSTAZIONI!$E$6:$I$13,5,FALSE),IMPOSTAZIONI!$B$25:$N$32,3,FALSE)=0,"",VLOOKUP(VLOOKUP($N664,IMPOSTAZIONI!$E$6:$I$13,5,FALSE),IMPOSTAZIONI!$B$25:$N$32,3,FALSE)))</f>
        <v/>
      </c>
      <c r="BT664" s="20" t="str">
        <f>IF($N664="","",IF(VLOOKUP(VLOOKUP($N664,IMPOSTAZIONI!$E$6:$I$13,5,FALSE),IMPOSTAZIONI!$B$25:$N$32,6,FALSE)=0,"",VLOOKUP(VLOOKUP($N664,IMPOSTAZIONI!$E$6:$I$13,5,FALSE),IMPOSTAZIONI!$B$25:$N$32,6,FALSE)))</f>
        <v/>
      </c>
      <c r="BU664" s="20" t="str">
        <f>IF($N664="","",IF(VLOOKUP(VLOOKUP($N664,IMPOSTAZIONI!$E$6:$I$13,5,FALSE),IMPOSTAZIONI!$B$25:$N$32,9,FALSE)=0,"",VLOOKUP(VLOOKUP($N664,IMPOSTAZIONI!$E$6:$I$13,5,FALSE),IMPOSTAZIONI!$B$25:$N$32,9,FALSE)))</f>
        <v/>
      </c>
      <c r="BV664" s="20" t="str">
        <f>IF($N664="","",IF(VLOOKUP(VLOOKUP($N664,IMPOSTAZIONI!$E$6:$I$13,5,FALSE),IMPOSTAZIONI!$B$25:$N$32,12,FALSE)=0,"",VLOOKUP(VLOOKUP($N664,IMPOSTAZIONI!$E$6:$I$13,5,FALSE),IMPOSTAZIONI!$B$25:$N$32,12,FALSE)))</f>
        <v/>
      </c>
      <c r="BW664" s="221" t="str">
        <f t="shared" si="202"/>
        <v/>
      </c>
      <c r="BX664" s="221" t="str">
        <f t="shared" si="208"/>
        <v/>
      </c>
      <c r="BY664" s="221">
        <f t="shared" si="209"/>
        <v>0</v>
      </c>
      <c r="BZ664" s="231">
        <f t="shared" si="210"/>
        <v>0</v>
      </c>
      <c r="CA664" s="246">
        <f t="shared" si="211"/>
        <v>0</v>
      </c>
      <c r="CB664" s="246">
        <f t="shared" si="203"/>
        <v>0</v>
      </c>
      <c r="CC664" s="246" t="str">
        <f t="shared" si="204"/>
        <v/>
      </c>
      <c r="CD664" s="246">
        <f t="shared" si="212"/>
        <v>5</v>
      </c>
      <c r="CE664" s="246">
        <f t="shared" si="205"/>
        <v>0</v>
      </c>
      <c r="CF664" s="276">
        <f t="shared" si="213"/>
        <v>0</v>
      </c>
      <c r="CG664" s="277">
        <f t="shared" si="213"/>
        <v>0</v>
      </c>
      <c r="CH664" s="277">
        <f t="shared" si="213"/>
        <v>0</v>
      </c>
      <c r="CI664" s="278">
        <f t="shared" si="213"/>
        <v>0</v>
      </c>
      <c r="CJ664" s="280">
        <f t="shared" si="206"/>
        <v>0</v>
      </c>
      <c r="CK664" s="232">
        <f t="shared" si="207"/>
        <v>0</v>
      </c>
      <c r="CL664" s="1"/>
    </row>
    <row r="665" spans="1:90" ht="18" customHeight="1">
      <c r="A665" s="1"/>
      <c r="B665" s="1"/>
      <c r="C665" s="216"/>
      <c r="D665" s="287" t="str">
        <f t="shared" si="200"/>
        <v/>
      </c>
      <c r="E665" s="449" t="str">
        <f t="shared" si="201"/>
        <v/>
      </c>
      <c r="F665" s="450"/>
      <c r="G665" s="451"/>
      <c r="H665" s="452"/>
      <c r="I665" s="453"/>
      <c r="J665" s="453"/>
      <c r="K665" s="453"/>
      <c r="L665" s="453"/>
      <c r="M665" s="454"/>
      <c r="N665" s="455"/>
      <c r="O665" s="456"/>
      <c r="P665" s="456"/>
      <c r="Q665" s="456"/>
      <c r="R665" s="456"/>
      <c r="S665" s="456"/>
      <c r="T665" s="456"/>
      <c r="U665" s="456"/>
      <c r="V665" s="456"/>
      <c r="W665" s="456"/>
      <c r="X665" s="456"/>
      <c r="Y665" s="456"/>
      <c r="Z665" s="456"/>
      <c r="AA665" s="456"/>
      <c r="AB665" s="456"/>
      <c r="AC665" s="456"/>
      <c r="AD665" s="456"/>
      <c r="AE665" s="457"/>
      <c r="AF665" s="455"/>
      <c r="AG665" s="456"/>
      <c r="AH665" s="456"/>
      <c r="AI665" s="456"/>
      <c r="AJ665" s="456"/>
      <c r="AK665" s="456"/>
      <c r="AL665" s="456"/>
      <c r="AM665" s="456"/>
      <c r="AN665" s="457"/>
      <c r="AO665" s="455"/>
      <c r="AP665" s="456"/>
      <c r="AQ665" s="456"/>
      <c r="AR665" s="456"/>
      <c r="AS665" s="456"/>
      <c r="AT665" s="456"/>
      <c r="AU665" s="456"/>
      <c r="AV665" s="456"/>
      <c r="AW665" s="456"/>
      <c r="AX665" s="456"/>
      <c r="AY665" s="456"/>
      <c r="AZ665" s="456"/>
      <c r="BA665" s="456"/>
      <c r="BB665" s="456"/>
      <c r="BC665" s="456"/>
      <c r="BD665" s="456"/>
      <c r="BE665" s="456"/>
      <c r="BF665" s="456"/>
      <c r="BG665" s="457"/>
      <c r="BH665" s="458"/>
      <c r="BI665" s="459"/>
      <c r="BJ665" s="459"/>
      <c r="BK665" s="459"/>
      <c r="BL665" s="459"/>
      <c r="BM665" s="460"/>
      <c r="BN665" s="216"/>
      <c r="BO665" s="216"/>
      <c r="BP665" s="1"/>
      <c r="BQ665" s="120">
        <f>IF($F$3="","",IF(N665=$F$3,COUNTIF(BQ$23:BQ664,"&gt;0")+1,0))</f>
        <v>0</v>
      </c>
      <c r="BR665" s="1"/>
      <c r="BS665" s="20" t="str">
        <f>IF($N665="","",IF(VLOOKUP(VLOOKUP($N665,IMPOSTAZIONI!$E$6:$I$13,5,FALSE),IMPOSTAZIONI!$B$25:$N$32,3,FALSE)=0,"",VLOOKUP(VLOOKUP($N665,IMPOSTAZIONI!$E$6:$I$13,5,FALSE),IMPOSTAZIONI!$B$25:$N$32,3,FALSE)))</f>
        <v/>
      </c>
      <c r="BT665" s="20" t="str">
        <f>IF($N665="","",IF(VLOOKUP(VLOOKUP($N665,IMPOSTAZIONI!$E$6:$I$13,5,FALSE),IMPOSTAZIONI!$B$25:$N$32,6,FALSE)=0,"",VLOOKUP(VLOOKUP($N665,IMPOSTAZIONI!$E$6:$I$13,5,FALSE),IMPOSTAZIONI!$B$25:$N$32,6,FALSE)))</f>
        <v/>
      </c>
      <c r="BU665" s="20" t="str">
        <f>IF($N665="","",IF(VLOOKUP(VLOOKUP($N665,IMPOSTAZIONI!$E$6:$I$13,5,FALSE),IMPOSTAZIONI!$B$25:$N$32,9,FALSE)=0,"",VLOOKUP(VLOOKUP($N665,IMPOSTAZIONI!$E$6:$I$13,5,FALSE),IMPOSTAZIONI!$B$25:$N$32,9,FALSE)))</f>
        <v/>
      </c>
      <c r="BV665" s="20" t="str">
        <f>IF($N665="","",IF(VLOOKUP(VLOOKUP($N665,IMPOSTAZIONI!$E$6:$I$13,5,FALSE),IMPOSTAZIONI!$B$25:$N$32,12,FALSE)=0,"",VLOOKUP(VLOOKUP($N665,IMPOSTAZIONI!$E$6:$I$13,5,FALSE),IMPOSTAZIONI!$B$25:$N$32,12,FALSE)))</f>
        <v/>
      </c>
      <c r="BW665" s="221" t="str">
        <f t="shared" si="202"/>
        <v/>
      </c>
      <c r="BX665" s="221" t="str">
        <f t="shared" si="208"/>
        <v/>
      </c>
      <c r="BY665" s="221">
        <f t="shared" si="209"/>
        <v>0</v>
      </c>
      <c r="BZ665" s="231">
        <f t="shared" si="210"/>
        <v>0</v>
      </c>
      <c r="CA665" s="246">
        <f t="shared" si="211"/>
        <v>0</v>
      </c>
      <c r="CB665" s="246">
        <f t="shared" si="203"/>
        <v>0</v>
      </c>
      <c r="CC665" s="246" t="str">
        <f t="shared" si="204"/>
        <v/>
      </c>
      <c r="CD665" s="246">
        <f t="shared" si="212"/>
        <v>5</v>
      </c>
      <c r="CE665" s="246">
        <f t="shared" si="205"/>
        <v>0</v>
      </c>
      <c r="CF665" s="276">
        <f t="shared" si="213"/>
        <v>0</v>
      </c>
      <c r="CG665" s="277">
        <f t="shared" si="213"/>
        <v>0</v>
      </c>
      <c r="CH665" s="277">
        <f t="shared" si="213"/>
        <v>0</v>
      </c>
      <c r="CI665" s="278">
        <f t="shared" si="213"/>
        <v>0</v>
      </c>
      <c r="CJ665" s="280">
        <f t="shared" si="206"/>
        <v>0</v>
      </c>
      <c r="CK665" s="232">
        <f t="shared" si="207"/>
        <v>0</v>
      </c>
      <c r="CL665" s="1"/>
    </row>
    <row r="666" spans="1:90" ht="18" customHeight="1">
      <c r="A666" s="1"/>
      <c r="B666" s="1"/>
      <c r="C666" s="216"/>
      <c r="D666" s="287" t="str">
        <f t="shared" si="200"/>
        <v/>
      </c>
      <c r="E666" s="449" t="str">
        <f t="shared" si="201"/>
        <v/>
      </c>
      <c r="F666" s="450"/>
      <c r="G666" s="451"/>
      <c r="H666" s="452"/>
      <c r="I666" s="453"/>
      <c r="J666" s="453"/>
      <c r="K666" s="453"/>
      <c r="L666" s="453"/>
      <c r="M666" s="454"/>
      <c r="N666" s="455"/>
      <c r="O666" s="456"/>
      <c r="P666" s="456"/>
      <c r="Q666" s="456"/>
      <c r="R666" s="456"/>
      <c r="S666" s="456"/>
      <c r="T666" s="456"/>
      <c r="U666" s="456"/>
      <c r="V666" s="456"/>
      <c r="W666" s="456"/>
      <c r="X666" s="456"/>
      <c r="Y666" s="456"/>
      <c r="Z666" s="456"/>
      <c r="AA666" s="456"/>
      <c r="AB666" s="456"/>
      <c r="AC666" s="456"/>
      <c r="AD666" s="456"/>
      <c r="AE666" s="457"/>
      <c r="AF666" s="455"/>
      <c r="AG666" s="456"/>
      <c r="AH666" s="456"/>
      <c r="AI666" s="456"/>
      <c r="AJ666" s="456"/>
      <c r="AK666" s="456"/>
      <c r="AL666" s="456"/>
      <c r="AM666" s="456"/>
      <c r="AN666" s="457"/>
      <c r="AO666" s="455"/>
      <c r="AP666" s="456"/>
      <c r="AQ666" s="456"/>
      <c r="AR666" s="456"/>
      <c r="AS666" s="456"/>
      <c r="AT666" s="456"/>
      <c r="AU666" s="456"/>
      <c r="AV666" s="456"/>
      <c r="AW666" s="456"/>
      <c r="AX666" s="456"/>
      <c r="AY666" s="456"/>
      <c r="AZ666" s="456"/>
      <c r="BA666" s="456"/>
      <c r="BB666" s="456"/>
      <c r="BC666" s="456"/>
      <c r="BD666" s="456"/>
      <c r="BE666" s="456"/>
      <c r="BF666" s="456"/>
      <c r="BG666" s="457"/>
      <c r="BH666" s="458"/>
      <c r="BI666" s="459"/>
      <c r="BJ666" s="459"/>
      <c r="BK666" s="459"/>
      <c r="BL666" s="459"/>
      <c r="BM666" s="460"/>
      <c r="BN666" s="216"/>
      <c r="BO666" s="216"/>
      <c r="BP666" s="1"/>
      <c r="BQ666" s="120">
        <f>IF($F$3="","",IF(N666=$F$3,COUNTIF(BQ$23:BQ665,"&gt;0")+1,0))</f>
        <v>0</v>
      </c>
      <c r="BR666" s="1"/>
      <c r="BS666" s="20" t="str">
        <f>IF($N666="","",IF(VLOOKUP(VLOOKUP($N666,IMPOSTAZIONI!$E$6:$I$13,5,FALSE),IMPOSTAZIONI!$B$25:$N$32,3,FALSE)=0,"",VLOOKUP(VLOOKUP($N666,IMPOSTAZIONI!$E$6:$I$13,5,FALSE),IMPOSTAZIONI!$B$25:$N$32,3,FALSE)))</f>
        <v/>
      </c>
      <c r="BT666" s="20" t="str">
        <f>IF($N666="","",IF(VLOOKUP(VLOOKUP($N666,IMPOSTAZIONI!$E$6:$I$13,5,FALSE),IMPOSTAZIONI!$B$25:$N$32,6,FALSE)=0,"",VLOOKUP(VLOOKUP($N666,IMPOSTAZIONI!$E$6:$I$13,5,FALSE),IMPOSTAZIONI!$B$25:$N$32,6,FALSE)))</f>
        <v/>
      </c>
      <c r="BU666" s="20" t="str">
        <f>IF($N666="","",IF(VLOOKUP(VLOOKUP($N666,IMPOSTAZIONI!$E$6:$I$13,5,FALSE),IMPOSTAZIONI!$B$25:$N$32,9,FALSE)=0,"",VLOOKUP(VLOOKUP($N666,IMPOSTAZIONI!$E$6:$I$13,5,FALSE),IMPOSTAZIONI!$B$25:$N$32,9,FALSE)))</f>
        <v/>
      </c>
      <c r="BV666" s="20" t="str">
        <f>IF($N666="","",IF(VLOOKUP(VLOOKUP($N666,IMPOSTAZIONI!$E$6:$I$13,5,FALSE),IMPOSTAZIONI!$B$25:$N$32,12,FALSE)=0,"",VLOOKUP(VLOOKUP($N666,IMPOSTAZIONI!$E$6:$I$13,5,FALSE),IMPOSTAZIONI!$B$25:$N$32,12,FALSE)))</f>
        <v/>
      </c>
      <c r="BW666" s="221" t="str">
        <f t="shared" si="202"/>
        <v/>
      </c>
      <c r="BX666" s="221" t="str">
        <f t="shared" si="208"/>
        <v/>
      </c>
      <c r="BY666" s="221">
        <f t="shared" si="209"/>
        <v>0</v>
      </c>
      <c r="BZ666" s="231">
        <f t="shared" si="210"/>
        <v>0</v>
      </c>
      <c r="CA666" s="246">
        <f t="shared" si="211"/>
        <v>0</v>
      </c>
      <c r="CB666" s="246">
        <f t="shared" si="203"/>
        <v>0</v>
      </c>
      <c r="CC666" s="246" t="str">
        <f t="shared" si="204"/>
        <v/>
      </c>
      <c r="CD666" s="246">
        <f t="shared" si="212"/>
        <v>5</v>
      </c>
      <c r="CE666" s="246">
        <f t="shared" si="205"/>
        <v>0</v>
      </c>
      <c r="CF666" s="276">
        <f t="shared" si="213"/>
        <v>0</v>
      </c>
      <c r="CG666" s="277">
        <f t="shared" si="213"/>
        <v>0</v>
      </c>
      <c r="CH666" s="277">
        <f t="shared" si="213"/>
        <v>0</v>
      </c>
      <c r="CI666" s="278">
        <f t="shared" si="213"/>
        <v>0</v>
      </c>
      <c r="CJ666" s="280">
        <f t="shared" si="206"/>
        <v>0</v>
      </c>
      <c r="CK666" s="232">
        <f t="shared" si="207"/>
        <v>0</v>
      </c>
      <c r="CL666" s="1"/>
    </row>
    <row r="667" spans="1:90" ht="18" customHeight="1">
      <c r="A667" s="1"/>
      <c r="B667" s="1"/>
      <c r="C667" s="216"/>
      <c r="D667" s="287" t="str">
        <f t="shared" si="200"/>
        <v/>
      </c>
      <c r="E667" s="449" t="str">
        <f t="shared" si="201"/>
        <v/>
      </c>
      <c r="F667" s="450"/>
      <c r="G667" s="451"/>
      <c r="H667" s="452"/>
      <c r="I667" s="453"/>
      <c r="J667" s="453"/>
      <c r="K667" s="453"/>
      <c r="L667" s="453"/>
      <c r="M667" s="454"/>
      <c r="N667" s="455"/>
      <c r="O667" s="456"/>
      <c r="P667" s="456"/>
      <c r="Q667" s="456"/>
      <c r="R667" s="456"/>
      <c r="S667" s="456"/>
      <c r="T667" s="456"/>
      <c r="U667" s="456"/>
      <c r="V667" s="456"/>
      <c r="W667" s="456"/>
      <c r="X667" s="456"/>
      <c r="Y667" s="456"/>
      <c r="Z667" s="456"/>
      <c r="AA667" s="456"/>
      <c r="AB667" s="456"/>
      <c r="AC667" s="456"/>
      <c r="AD667" s="456"/>
      <c r="AE667" s="457"/>
      <c r="AF667" s="455"/>
      <c r="AG667" s="456"/>
      <c r="AH667" s="456"/>
      <c r="AI667" s="456"/>
      <c r="AJ667" s="456"/>
      <c r="AK667" s="456"/>
      <c r="AL667" s="456"/>
      <c r="AM667" s="456"/>
      <c r="AN667" s="457"/>
      <c r="AO667" s="455"/>
      <c r="AP667" s="456"/>
      <c r="AQ667" s="456"/>
      <c r="AR667" s="456"/>
      <c r="AS667" s="456"/>
      <c r="AT667" s="456"/>
      <c r="AU667" s="456"/>
      <c r="AV667" s="456"/>
      <c r="AW667" s="456"/>
      <c r="AX667" s="456"/>
      <c r="AY667" s="456"/>
      <c r="AZ667" s="456"/>
      <c r="BA667" s="456"/>
      <c r="BB667" s="456"/>
      <c r="BC667" s="456"/>
      <c r="BD667" s="456"/>
      <c r="BE667" s="456"/>
      <c r="BF667" s="456"/>
      <c r="BG667" s="457"/>
      <c r="BH667" s="458"/>
      <c r="BI667" s="459"/>
      <c r="BJ667" s="459"/>
      <c r="BK667" s="459"/>
      <c r="BL667" s="459"/>
      <c r="BM667" s="460"/>
      <c r="BN667" s="216"/>
      <c r="BO667" s="216"/>
      <c r="BP667" s="1"/>
      <c r="BQ667" s="120">
        <f>IF($F$3="","",IF(N667=$F$3,COUNTIF(BQ$23:BQ666,"&gt;0")+1,0))</f>
        <v>0</v>
      </c>
      <c r="BR667" s="1"/>
      <c r="BS667" s="20" t="str">
        <f>IF($N667="","",IF(VLOOKUP(VLOOKUP($N667,IMPOSTAZIONI!$E$6:$I$13,5,FALSE),IMPOSTAZIONI!$B$25:$N$32,3,FALSE)=0,"",VLOOKUP(VLOOKUP($N667,IMPOSTAZIONI!$E$6:$I$13,5,FALSE),IMPOSTAZIONI!$B$25:$N$32,3,FALSE)))</f>
        <v/>
      </c>
      <c r="BT667" s="20" t="str">
        <f>IF($N667="","",IF(VLOOKUP(VLOOKUP($N667,IMPOSTAZIONI!$E$6:$I$13,5,FALSE),IMPOSTAZIONI!$B$25:$N$32,6,FALSE)=0,"",VLOOKUP(VLOOKUP($N667,IMPOSTAZIONI!$E$6:$I$13,5,FALSE),IMPOSTAZIONI!$B$25:$N$32,6,FALSE)))</f>
        <v/>
      </c>
      <c r="BU667" s="20" t="str">
        <f>IF($N667="","",IF(VLOOKUP(VLOOKUP($N667,IMPOSTAZIONI!$E$6:$I$13,5,FALSE),IMPOSTAZIONI!$B$25:$N$32,9,FALSE)=0,"",VLOOKUP(VLOOKUP($N667,IMPOSTAZIONI!$E$6:$I$13,5,FALSE),IMPOSTAZIONI!$B$25:$N$32,9,FALSE)))</f>
        <v/>
      </c>
      <c r="BV667" s="20" t="str">
        <f>IF($N667="","",IF(VLOOKUP(VLOOKUP($N667,IMPOSTAZIONI!$E$6:$I$13,5,FALSE),IMPOSTAZIONI!$B$25:$N$32,12,FALSE)=0,"",VLOOKUP(VLOOKUP($N667,IMPOSTAZIONI!$E$6:$I$13,5,FALSE),IMPOSTAZIONI!$B$25:$N$32,12,FALSE)))</f>
        <v/>
      </c>
      <c r="BW667" s="221" t="str">
        <f t="shared" si="202"/>
        <v/>
      </c>
      <c r="BX667" s="221" t="str">
        <f t="shared" si="208"/>
        <v/>
      </c>
      <c r="BY667" s="221">
        <f t="shared" si="209"/>
        <v>0</v>
      </c>
      <c r="BZ667" s="231">
        <f t="shared" si="210"/>
        <v>0</v>
      </c>
      <c r="CA667" s="246">
        <f t="shared" si="211"/>
        <v>0</v>
      </c>
      <c r="CB667" s="246">
        <f t="shared" si="203"/>
        <v>0</v>
      </c>
      <c r="CC667" s="246" t="str">
        <f t="shared" si="204"/>
        <v/>
      </c>
      <c r="CD667" s="246">
        <f t="shared" si="212"/>
        <v>5</v>
      </c>
      <c r="CE667" s="246">
        <f t="shared" si="205"/>
        <v>0</v>
      </c>
      <c r="CF667" s="276">
        <f t="shared" si="213"/>
        <v>0</v>
      </c>
      <c r="CG667" s="277">
        <f t="shared" si="213"/>
        <v>0</v>
      </c>
      <c r="CH667" s="277">
        <f t="shared" si="213"/>
        <v>0</v>
      </c>
      <c r="CI667" s="278">
        <f t="shared" si="213"/>
        <v>0</v>
      </c>
      <c r="CJ667" s="280">
        <f t="shared" si="206"/>
        <v>0</v>
      </c>
      <c r="CK667" s="232">
        <f t="shared" si="207"/>
        <v>0</v>
      </c>
      <c r="CL667" s="1"/>
    </row>
    <row r="668" spans="1:90" ht="18" customHeight="1">
      <c r="A668" s="1"/>
      <c r="B668" s="1"/>
      <c r="C668" s="216"/>
      <c r="D668" s="287" t="str">
        <f t="shared" si="200"/>
        <v/>
      </c>
      <c r="E668" s="449" t="str">
        <f t="shared" si="201"/>
        <v/>
      </c>
      <c r="F668" s="450"/>
      <c r="G668" s="451"/>
      <c r="H668" s="452"/>
      <c r="I668" s="453"/>
      <c r="J668" s="453"/>
      <c r="K668" s="453"/>
      <c r="L668" s="453"/>
      <c r="M668" s="454"/>
      <c r="N668" s="455"/>
      <c r="O668" s="456"/>
      <c r="P668" s="456"/>
      <c r="Q668" s="456"/>
      <c r="R668" s="456"/>
      <c r="S668" s="456"/>
      <c r="T668" s="456"/>
      <c r="U668" s="456"/>
      <c r="V668" s="456"/>
      <c r="W668" s="456"/>
      <c r="X668" s="456"/>
      <c r="Y668" s="456"/>
      <c r="Z668" s="456"/>
      <c r="AA668" s="456"/>
      <c r="AB668" s="456"/>
      <c r="AC668" s="456"/>
      <c r="AD668" s="456"/>
      <c r="AE668" s="457"/>
      <c r="AF668" s="455"/>
      <c r="AG668" s="456"/>
      <c r="AH668" s="456"/>
      <c r="AI668" s="456"/>
      <c r="AJ668" s="456"/>
      <c r="AK668" s="456"/>
      <c r="AL668" s="456"/>
      <c r="AM668" s="456"/>
      <c r="AN668" s="457"/>
      <c r="AO668" s="455"/>
      <c r="AP668" s="456"/>
      <c r="AQ668" s="456"/>
      <c r="AR668" s="456"/>
      <c r="AS668" s="456"/>
      <c r="AT668" s="456"/>
      <c r="AU668" s="456"/>
      <c r="AV668" s="456"/>
      <c r="AW668" s="456"/>
      <c r="AX668" s="456"/>
      <c r="AY668" s="456"/>
      <c r="AZ668" s="456"/>
      <c r="BA668" s="456"/>
      <c r="BB668" s="456"/>
      <c r="BC668" s="456"/>
      <c r="BD668" s="456"/>
      <c r="BE668" s="456"/>
      <c r="BF668" s="456"/>
      <c r="BG668" s="457"/>
      <c r="BH668" s="458"/>
      <c r="BI668" s="459"/>
      <c r="BJ668" s="459"/>
      <c r="BK668" s="459"/>
      <c r="BL668" s="459"/>
      <c r="BM668" s="460"/>
      <c r="BN668" s="216"/>
      <c r="BO668" s="216"/>
      <c r="BP668" s="1"/>
      <c r="BQ668" s="120">
        <f>IF($F$3="","",IF(N668=$F$3,COUNTIF(BQ$23:BQ667,"&gt;0")+1,0))</f>
        <v>0</v>
      </c>
      <c r="BR668" s="1"/>
      <c r="BS668" s="20" t="str">
        <f>IF($N668="","",IF(VLOOKUP(VLOOKUP($N668,IMPOSTAZIONI!$E$6:$I$13,5,FALSE),IMPOSTAZIONI!$B$25:$N$32,3,FALSE)=0,"",VLOOKUP(VLOOKUP($N668,IMPOSTAZIONI!$E$6:$I$13,5,FALSE),IMPOSTAZIONI!$B$25:$N$32,3,FALSE)))</f>
        <v/>
      </c>
      <c r="BT668" s="20" t="str">
        <f>IF($N668="","",IF(VLOOKUP(VLOOKUP($N668,IMPOSTAZIONI!$E$6:$I$13,5,FALSE),IMPOSTAZIONI!$B$25:$N$32,6,FALSE)=0,"",VLOOKUP(VLOOKUP($N668,IMPOSTAZIONI!$E$6:$I$13,5,FALSE),IMPOSTAZIONI!$B$25:$N$32,6,FALSE)))</f>
        <v/>
      </c>
      <c r="BU668" s="20" t="str">
        <f>IF($N668="","",IF(VLOOKUP(VLOOKUP($N668,IMPOSTAZIONI!$E$6:$I$13,5,FALSE),IMPOSTAZIONI!$B$25:$N$32,9,FALSE)=0,"",VLOOKUP(VLOOKUP($N668,IMPOSTAZIONI!$E$6:$I$13,5,FALSE),IMPOSTAZIONI!$B$25:$N$32,9,FALSE)))</f>
        <v/>
      </c>
      <c r="BV668" s="20" t="str">
        <f>IF($N668="","",IF(VLOOKUP(VLOOKUP($N668,IMPOSTAZIONI!$E$6:$I$13,5,FALSE),IMPOSTAZIONI!$B$25:$N$32,12,FALSE)=0,"",VLOOKUP(VLOOKUP($N668,IMPOSTAZIONI!$E$6:$I$13,5,FALSE),IMPOSTAZIONI!$B$25:$N$32,12,FALSE)))</f>
        <v/>
      </c>
      <c r="BW668" s="221" t="str">
        <f t="shared" si="202"/>
        <v/>
      </c>
      <c r="BX668" s="221" t="str">
        <f t="shared" si="208"/>
        <v/>
      </c>
      <c r="BY668" s="221">
        <f t="shared" si="209"/>
        <v>0</v>
      </c>
      <c r="BZ668" s="231">
        <f t="shared" si="210"/>
        <v>0</v>
      </c>
      <c r="CA668" s="246">
        <f t="shared" si="211"/>
        <v>0</v>
      </c>
      <c r="CB668" s="246">
        <f t="shared" si="203"/>
        <v>0</v>
      </c>
      <c r="CC668" s="246" t="str">
        <f t="shared" si="204"/>
        <v/>
      </c>
      <c r="CD668" s="246">
        <f t="shared" si="212"/>
        <v>5</v>
      </c>
      <c r="CE668" s="246">
        <f t="shared" si="205"/>
        <v>0</v>
      </c>
      <c r="CF668" s="276">
        <f t="shared" si="213"/>
        <v>0</v>
      </c>
      <c r="CG668" s="277">
        <f t="shared" si="213"/>
        <v>0</v>
      </c>
      <c r="CH668" s="277">
        <f t="shared" si="213"/>
        <v>0</v>
      </c>
      <c r="CI668" s="278">
        <f t="shared" si="213"/>
        <v>0</v>
      </c>
      <c r="CJ668" s="280">
        <f t="shared" si="206"/>
        <v>0</v>
      </c>
      <c r="CK668" s="232">
        <f t="shared" si="207"/>
        <v>0</v>
      </c>
      <c r="CL668" s="1"/>
    </row>
    <row r="669" spans="1:90" ht="18" customHeight="1">
      <c r="A669" s="1"/>
      <c r="B669" s="1"/>
      <c r="C669" s="216"/>
      <c r="D669" s="287" t="str">
        <f t="shared" si="200"/>
        <v/>
      </c>
      <c r="E669" s="449" t="str">
        <f t="shared" si="201"/>
        <v/>
      </c>
      <c r="F669" s="450"/>
      <c r="G669" s="451"/>
      <c r="H669" s="452"/>
      <c r="I669" s="453"/>
      <c r="J669" s="453"/>
      <c r="K669" s="453"/>
      <c r="L669" s="453"/>
      <c r="M669" s="454"/>
      <c r="N669" s="455"/>
      <c r="O669" s="456"/>
      <c r="P669" s="456"/>
      <c r="Q669" s="456"/>
      <c r="R669" s="456"/>
      <c r="S669" s="456"/>
      <c r="T669" s="456"/>
      <c r="U669" s="456"/>
      <c r="V669" s="456"/>
      <c r="W669" s="456"/>
      <c r="X669" s="456"/>
      <c r="Y669" s="456"/>
      <c r="Z669" s="456"/>
      <c r="AA669" s="456"/>
      <c r="AB669" s="456"/>
      <c r="AC669" s="456"/>
      <c r="AD669" s="456"/>
      <c r="AE669" s="457"/>
      <c r="AF669" s="455"/>
      <c r="AG669" s="456"/>
      <c r="AH669" s="456"/>
      <c r="AI669" s="456"/>
      <c r="AJ669" s="456"/>
      <c r="AK669" s="456"/>
      <c r="AL669" s="456"/>
      <c r="AM669" s="456"/>
      <c r="AN669" s="457"/>
      <c r="AO669" s="455"/>
      <c r="AP669" s="456"/>
      <c r="AQ669" s="456"/>
      <c r="AR669" s="456"/>
      <c r="AS669" s="456"/>
      <c r="AT669" s="456"/>
      <c r="AU669" s="456"/>
      <c r="AV669" s="456"/>
      <c r="AW669" s="456"/>
      <c r="AX669" s="456"/>
      <c r="AY669" s="456"/>
      <c r="AZ669" s="456"/>
      <c r="BA669" s="456"/>
      <c r="BB669" s="456"/>
      <c r="BC669" s="456"/>
      <c r="BD669" s="456"/>
      <c r="BE669" s="456"/>
      <c r="BF669" s="456"/>
      <c r="BG669" s="457"/>
      <c r="BH669" s="458"/>
      <c r="BI669" s="459"/>
      <c r="BJ669" s="459"/>
      <c r="BK669" s="459"/>
      <c r="BL669" s="459"/>
      <c r="BM669" s="460"/>
      <c r="BN669" s="216"/>
      <c r="BO669" s="216"/>
      <c r="BP669" s="1"/>
      <c r="BQ669" s="120">
        <f>IF($F$3="","",IF(N669=$F$3,COUNTIF(BQ$23:BQ668,"&gt;0")+1,0))</f>
        <v>0</v>
      </c>
      <c r="BR669" s="1"/>
      <c r="BS669" s="20" t="str">
        <f>IF($N669="","",IF(VLOOKUP(VLOOKUP($N669,IMPOSTAZIONI!$E$6:$I$13,5,FALSE),IMPOSTAZIONI!$B$25:$N$32,3,FALSE)=0,"",VLOOKUP(VLOOKUP($N669,IMPOSTAZIONI!$E$6:$I$13,5,FALSE),IMPOSTAZIONI!$B$25:$N$32,3,FALSE)))</f>
        <v/>
      </c>
      <c r="BT669" s="20" t="str">
        <f>IF($N669="","",IF(VLOOKUP(VLOOKUP($N669,IMPOSTAZIONI!$E$6:$I$13,5,FALSE),IMPOSTAZIONI!$B$25:$N$32,6,FALSE)=0,"",VLOOKUP(VLOOKUP($N669,IMPOSTAZIONI!$E$6:$I$13,5,FALSE),IMPOSTAZIONI!$B$25:$N$32,6,FALSE)))</f>
        <v/>
      </c>
      <c r="BU669" s="20" t="str">
        <f>IF($N669="","",IF(VLOOKUP(VLOOKUP($N669,IMPOSTAZIONI!$E$6:$I$13,5,FALSE),IMPOSTAZIONI!$B$25:$N$32,9,FALSE)=0,"",VLOOKUP(VLOOKUP($N669,IMPOSTAZIONI!$E$6:$I$13,5,FALSE),IMPOSTAZIONI!$B$25:$N$32,9,FALSE)))</f>
        <v/>
      </c>
      <c r="BV669" s="20" t="str">
        <f>IF($N669="","",IF(VLOOKUP(VLOOKUP($N669,IMPOSTAZIONI!$E$6:$I$13,5,FALSE),IMPOSTAZIONI!$B$25:$N$32,12,FALSE)=0,"",VLOOKUP(VLOOKUP($N669,IMPOSTAZIONI!$E$6:$I$13,5,FALSE),IMPOSTAZIONI!$B$25:$N$32,12,FALSE)))</f>
        <v/>
      </c>
      <c r="BW669" s="221" t="str">
        <f t="shared" si="202"/>
        <v/>
      </c>
      <c r="BX669" s="221" t="str">
        <f t="shared" si="208"/>
        <v/>
      </c>
      <c r="BY669" s="221">
        <f t="shared" si="209"/>
        <v>0</v>
      </c>
      <c r="BZ669" s="231">
        <f t="shared" si="210"/>
        <v>0</v>
      </c>
      <c r="CA669" s="246">
        <f t="shared" si="211"/>
        <v>0</v>
      </c>
      <c r="CB669" s="246">
        <f t="shared" si="203"/>
        <v>0</v>
      </c>
      <c r="CC669" s="246" t="str">
        <f t="shared" si="204"/>
        <v/>
      </c>
      <c r="CD669" s="246">
        <f t="shared" si="212"/>
        <v>5</v>
      </c>
      <c r="CE669" s="246">
        <f t="shared" si="205"/>
        <v>0</v>
      </c>
      <c r="CF669" s="276">
        <f t="shared" si="213"/>
        <v>0</v>
      </c>
      <c r="CG669" s="277">
        <f t="shared" si="213"/>
        <v>0</v>
      </c>
      <c r="CH669" s="277">
        <f t="shared" si="213"/>
        <v>0</v>
      </c>
      <c r="CI669" s="278">
        <f t="shared" si="213"/>
        <v>0</v>
      </c>
      <c r="CJ669" s="280">
        <f t="shared" si="206"/>
        <v>0</v>
      </c>
      <c r="CK669" s="232">
        <f t="shared" si="207"/>
        <v>0</v>
      </c>
      <c r="CL669" s="1"/>
    </row>
    <row r="670" spans="1:90" ht="18" customHeight="1">
      <c r="A670" s="1"/>
      <c r="B670" s="1"/>
      <c r="C670" s="216"/>
      <c r="D670" s="287" t="str">
        <f t="shared" si="200"/>
        <v/>
      </c>
      <c r="E670" s="449" t="str">
        <f t="shared" si="201"/>
        <v/>
      </c>
      <c r="F670" s="450"/>
      <c r="G670" s="451"/>
      <c r="H670" s="452"/>
      <c r="I670" s="453"/>
      <c r="J670" s="453"/>
      <c r="K670" s="453"/>
      <c r="L670" s="453"/>
      <c r="M670" s="454"/>
      <c r="N670" s="455"/>
      <c r="O670" s="456"/>
      <c r="P670" s="456"/>
      <c r="Q670" s="456"/>
      <c r="R670" s="456"/>
      <c r="S670" s="456"/>
      <c r="T670" s="456"/>
      <c r="U670" s="456"/>
      <c r="V670" s="456"/>
      <c r="W670" s="456"/>
      <c r="X670" s="456"/>
      <c r="Y670" s="456"/>
      <c r="Z670" s="456"/>
      <c r="AA670" s="456"/>
      <c r="AB670" s="456"/>
      <c r="AC670" s="456"/>
      <c r="AD670" s="456"/>
      <c r="AE670" s="457"/>
      <c r="AF670" s="455"/>
      <c r="AG670" s="456"/>
      <c r="AH670" s="456"/>
      <c r="AI670" s="456"/>
      <c r="AJ670" s="456"/>
      <c r="AK670" s="456"/>
      <c r="AL670" s="456"/>
      <c r="AM670" s="456"/>
      <c r="AN670" s="457"/>
      <c r="AO670" s="455"/>
      <c r="AP670" s="456"/>
      <c r="AQ670" s="456"/>
      <c r="AR670" s="456"/>
      <c r="AS670" s="456"/>
      <c r="AT670" s="456"/>
      <c r="AU670" s="456"/>
      <c r="AV670" s="456"/>
      <c r="AW670" s="456"/>
      <c r="AX670" s="456"/>
      <c r="AY670" s="456"/>
      <c r="AZ670" s="456"/>
      <c r="BA670" s="456"/>
      <c r="BB670" s="456"/>
      <c r="BC670" s="456"/>
      <c r="BD670" s="456"/>
      <c r="BE670" s="456"/>
      <c r="BF670" s="456"/>
      <c r="BG670" s="457"/>
      <c r="BH670" s="458"/>
      <c r="BI670" s="459"/>
      <c r="BJ670" s="459"/>
      <c r="BK670" s="459"/>
      <c r="BL670" s="459"/>
      <c r="BM670" s="460"/>
      <c r="BN670" s="216"/>
      <c r="BO670" s="216"/>
      <c r="BP670" s="1"/>
      <c r="BQ670" s="120">
        <f>IF($F$3="","",IF(N670=$F$3,COUNTIF(BQ$23:BQ669,"&gt;0")+1,0))</f>
        <v>0</v>
      </c>
      <c r="BR670" s="1"/>
      <c r="BS670" s="20" t="str">
        <f>IF($N670="","",IF(VLOOKUP(VLOOKUP($N670,IMPOSTAZIONI!$E$6:$I$13,5,FALSE),IMPOSTAZIONI!$B$25:$N$32,3,FALSE)=0,"",VLOOKUP(VLOOKUP($N670,IMPOSTAZIONI!$E$6:$I$13,5,FALSE),IMPOSTAZIONI!$B$25:$N$32,3,FALSE)))</f>
        <v/>
      </c>
      <c r="BT670" s="20" t="str">
        <f>IF($N670="","",IF(VLOOKUP(VLOOKUP($N670,IMPOSTAZIONI!$E$6:$I$13,5,FALSE),IMPOSTAZIONI!$B$25:$N$32,6,FALSE)=0,"",VLOOKUP(VLOOKUP($N670,IMPOSTAZIONI!$E$6:$I$13,5,FALSE),IMPOSTAZIONI!$B$25:$N$32,6,FALSE)))</f>
        <v/>
      </c>
      <c r="BU670" s="20" t="str">
        <f>IF($N670="","",IF(VLOOKUP(VLOOKUP($N670,IMPOSTAZIONI!$E$6:$I$13,5,FALSE),IMPOSTAZIONI!$B$25:$N$32,9,FALSE)=0,"",VLOOKUP(VLOOKUP($N670,IMPOSTAZIONI!$E$6:$I$13,5,FALSE),IMPOSTAZIONI!$B$25:$N$32,9,FALSE)))</f>
        <v/>
      </c>
      <c r="BV670" s="20" t="str">
        <f>IF($N670="","",IF(VLOOKUP(VLOOKUP($N670,IMPOSTAZIONI!$E$6:$I$13,5,FALSE),IMPOSTAZIONI!$B$25:$N$32,12,FALSE)=0,"",VLOOKUP(VLOOKUP($N670,IMPOSTAZIONI!$E$6:$I$13,5,FALSE),IMPOSTAZIONI!$B$25:$N$32,12,FALSE)))</f>
        <v/>
      </c>
      <c r="BW670" s="221" t="str">
        <f t="shared" si="202"/>
        <v/>
      </c>
      <c r="BX670" s="221" t="str">
        <f t="shared" si="208"/>
        <v/>
      </c>
      <c r="BY670" s="221">
        <f t="shared" si="209"/>
        <v>0</v>
      </c>
      <c r="BZ670" s="231">
        <f t="shared" si="210"/>
        <v>0</v>
      </c>
      <c r="CA670" s="246">
        <f t="shared" si="211"/>
        <v>0</v>
      </c>
      <c r="CB670" s="246">
        <f t="shared" si="203"/>
        <v>0</v>
      </c>
      <c r="CC670" s="246" t="str">
        <f t="shared" si="204"/>
        <v/>
      </c>
      <c r="CD670" s="246">
        <f t="shared" si="212"/>
        <v>5</v>
      </c>
      <c r="CE670" s="246">
        <f t="shared" si="205"/>
        <v>0</v>
      </c>
      <c r="CF670" s="276">
        <f t="shared" si="213"/>
        <v>0</v>
      </c>
      <c r="CG670" s="277">
        <f t="shared" si="213"/>
        <v>0</v>
      </c>
      <c r="CH670" s="277">
        <f t="shared" si="213"/>
        <v>0</v>
      </c>
      <c r="CI670" s="278">
        <f t="shared" si="213"/>
        <v>0</v>
      </c>
      <c r="CJ670" s="280">
        <f t="shared" si="206"/>
        <v>0</v>
      </c>
      <c r="CK670" s="232">
        <f t="shared" si="207"/>
        <v>0</v>
      </c>
      <c r="CL670" s="1"/>
    </row>
    <row r="671" spans="1:90" ht="18" customHeight="1">
      <c r="A671" s="1"/>
      <c r="B671" s="1"/>
      <c r="C671" s="216"/>
      <c r="D671" s="287" t="str">
        <f t="shared" si="200"/>
        <v/>
      </c>
      <c r="E671" s="449" t="str">
        <f t="shared" si="201"/>
        <v/>
      </c>
      <c r="F671" s="450"/>
      <c r="G671" s="451"/>
      <c r="H671" s="452"/>
      <c r="I671" s="453"/>
      <c r="J671" s="453"/>
      <c r="K671" s="453"/>
      <c r="L671" s="453"/>
      <c r="M671" s="454"/>
      <c r="N671" s="455"/>
      <c r="O671" s="456"/>
      <c r="P671" s="456"/>
      <c r="Q671" s="456"/>
      <c r="R671" s="456"/>
      <c r="S671" s="456"/>
      <c r="T671" s="456"/>
      <c r="U671" s="456"/>
      <c r="V671" s="456"/>
      <c r="W671" s="456"/>
      <c r="X671" s="456"/>
      <c r="Y671" s="456"/>
      <c r="Z671" s="456"/>
      <c r="AA671" s="456"/>
      <c r="AB671" s="456"/>
      <c r="AC671" s="456"/>
      <c r="AD671" s="456"/>
      <c r="AE671" s="457"/>
      <c r="AF671" s="455"/>
      <c r="AG671" s="456"/>
      <c r="AH671" s="456"/>
      <c r="AI671" s="456"/>
      <c r="AJ671" s="456"/>
      <c r="AK671" s="456"/>
      <c r="AL671" s="456"/>
      <c r="AM671" s="456"/>
      <c r="AN671" s="457"/>
      <c r="AO671" s="455"/>
      <c r="AP671" s="456"/>
      <c r="AQ671" s="456"/>
      <c r="AR671" s="456"/>
      <c r="AS671" s="456"/>
      <c r="AT671" s="456"/>
      <c r="AU671" s="456"/>
      <c r="AV671" s="456"/>
      <c r="AW671" s="456"/>
      <c r="AX671" s="456"/>
      <c r="AY671" s="456"/>
      <c r="AZ671" s="456"/>
      <c r="BA671" s="456"/>
      <c r="BB671" s="456"/>
      <c r="BC671" s="456"/>
      <c r="BD671" s="456"/>
      <c r="BE671" s="456"/>
      <c r="BF671" s="456"/>
      <c r="BG671" s="457"/>
      <c r="BH671" s="458"/>
      <c r="BI671" s="459"/>
      <c r="BJ671" s="459"/>
      <c r="BK671" s="459"/>
      <c r="BL671" s="459"/>
      <c r="BM671" s="460"/>
      <c r="BN671" s="216"/>
      <c r="BO671" s="216"/>
      <c r="BP671" s="1"/>
      <c r="BQ671" s="120">
        <f>IF($F$3="","",IF(N671=$F$3,COUNTIF(BQ$23:BQ670,"&gt;0")+1,0))</f>
        <v>0</v>
      </c>
      <c r="BR671" s="1"/>
      <c r="BS671" s="20" t="str">
        <f>IF($N671="","",IF(VLOOKUP(VLOOKUP($N671,IMPOSTAZIONI!$E$6:$I$13,5,FALSE),IMPOSTAZIONI!$B$25:$N$32,3,FALSE)=0,"",VLOOKUP(VLOOKUP($N671,IMPOSTAZIONI!$E$6:$I$13,5,FALSE),IMPOSTAZIONI!$B$25:$N$32,3,FALSE)))</f>
        <v/>
      </c>
      <c r="BT671" s="20" t="str">
        <f>IF($N671="","",IF(VLOOKUP(VLOOKUP($N671,IMPOSTAZIONI!$E$6:$I$13,5,FALSE),IMPOSTAZIONI!$B$25:$N$32,6,FALSE)=0,"",VLOOKUP(VLOOKUP($N671,IMPOSTAZIONI!$E$6:$I$13,5,FALSE),IMPOSTAZIONI!$B$25:$N$32,6,FALSE)))</f>
        <v/>
      </c>
      <c r="BU671" s="20" t="str">
        <f>IF($N671="","",IF(VLOOKUP(VLOOKUP($N671,IMPOSTAZIONI!$E$6:$I$13,5,FALSE),IMPOSTAZIONI!$B$25:$N$32,9,FALSE)=0,"",VLOOKUP(VLOOKUP($N671,IMPOSTAZIONI!$E$6:$I$13,5,FALSE),IMPOSTAZIONI!$B$25:$N$32,9,FALSE)))</f>
        <v/>
      </c>
      <c r="BV671" s="20" t="str">
        <f>IF($N671="","",IF(VLOOKUP(VLOOKUP($N671,IMPOSTAZIONI!$E$6:$I$13,5,FALSE),IMPOSTAZIONI!$B$25:$N$32,12,FALSE)=0,"",VLOOKUP(VLOOKUP($N671,IMPOSTAZIONI!$E$6:$I$13,5,FALSE),IMPOSTAZIONI!$B$25:$N$32,12,FALSE)))</f>
        <v/>
      </c>
      <c r="BW671" s="221" t="str">
        <f t="shared" si="202"/>
        <v/>
      </c>
      <c r="BX671" s="221" t="str">
        <f t="shared" si="208"/>
        <v/>
      </c>
      <c r="BY671" s="221">
        <f t="shared" si="209"/>
        <v>0</v>
      </c>
      <c r="BZ671" s="231">
        <f t="shared" si="210"/>
        <v>0</v>
      </c>
      <c r="CA671" s="246">
        <f t="shared" si="211"/>
        <v>0</v>
      </c>
      <c r="CB671" s="246">
        <f t="shared" si="203"/>
        <v>0</v>
      </c>
      <c r="CC671" s="246" t="str">
        <f t="shared" si="204"/>
        <v/>
      </c>
      <c r="CD671" s="246">
        <f t="shared" si="212"/>
        <v>5</v>
      </c>
      <c r="CE671" s="246">
        <f t="shared" si="205"/>
        <v>0</v>
      </c>
      <c r="CF671" s="276">
        <f t="shared" si="213"/>
        <v>0</v>
      </c>
      <c r="CG671" s="277">
        <f t="shared" si="213"/>
        <v>0</v>
      </c>
      <c r="CH671" s="277">
        <f t="shared" si="213"/>
        <v>0</v>
      </c>
      <c r="CI671" s="278">
        <f t="shared" si="213"/>
        <v>0</v>
      </c>
      <c r="CJ671" s="280">
        <f t="shared" si="206"/>
        <v>0</v>
      </c>
      <c r="CK671" s="232">
        <f t="shared" si="207"/>
        <v>0</v>
      </c>
      <c r="CL671" s="1"/>
    </row>
    <row r="672" spans="1:90" ht="18" customHeight="1">
      <c r="A672" s="1"/>
      <c r="B672" s="1"/>
      <c r="C672" s="216"/>
      <c r="D672" s="287" t="str">
        <f t="shared" si="200"/>
        <v/>
      </c>
      <c r="E672" s="449" t="str">
        <f t="shared" si="201"/>
        <v/>
      </c>
      <c r="F672" s="450"/>
      <c r="G672" s="451"/>
      <c r="H672" s="452"/>
      <c r="I672" s="453"/>
      <c r="J672" s="453"/>
      <c r="K672" s="453"/>
      <c r="L672" s="453"/>
      <c r="M672" s="454"/>
      <c r="N672" s="455"/>
      <c r="O672" s="456"/>
      <c r="P672" s="456"/>
      <c r="Q672" s="456"/>
      <c r="R672" s="456"/>
      <c r="S672" s="456"/>
      <c r="T672" s="456"/>
      <c r="U672" s="456"/>
      <c r="V672" s="456"/>
      <c r="W672" s="456"/>
      <c r="X672" s="456"/>
      <c r="Y672" s="456"/>
      <c r="Z672" s="456"/>
      <c r="AA672" s="456"/>
      <c r="AB672" s="456"/>
      <c r="AC672" s="456"/>
      <c r="AD672" s="456"/>
      <c r="AE672" s="457"/>
      <c r="AF672" s="455"/>
      <c r="AG672" s="456"/>
      <c r="AH672" s="456"/>
      <c r="AI672" s="456"/>
      <c r="AJ672" s="456"/>
      <c r="AK672" s="456"/>
      <c r="AL672" s="456"/>
      <c r="AM672" s="456"/>
      <c r="AN672" s="457"/>
      <c r="AO672" s="455"/>
      <c r="AP672" s="456"/>
      <c r="AQ672" s="456"/>
      <c r="AR672" s="456"/>
      <c r="AS672" s="456"/>
      <c r="AT672" s="456"/>
      <c r="AU672" s="456"/>
      <c r="AV672" s="456"/>
      <c r="AW672" s="456"/>
      <c r="AX672" s="456"/>
      <c r="AY672" s="456"/>
      <c r="AZ672" s="456"/>
      <c r="BA672" s="456"/>
      <c r="BB672" s="456"/>
      <c r="BC672" s="456"/>
      <c r="BD672" s="456"/>
      <c r="BE672" s="456"/>
      <c r="BF672" s="456"/>
      <c r="BG672" s="457"/>
      <c r="BH672" s="458"/>
      <c r="BI672" s="459"/>
      <c r="BJ672" s="459"/>
      <c r="BK672" s="459"/>
      <c r="BL672" s="459"/>
      <c r="BM672" s="460"/>
      <c r="BN672" s="216"/>
      <c r="BO672" s="216"/>
      <c r="BP672" s="1"/>
      <c r="BQ672" s="120">
        <f>IF($F$3="","",IF(N672=$F$3,COUNTIF(BQ$23:BQ671,"&gt;0")+1,0))</f>
        <v>0</v>
      </c>
      <c r="BR672" s="1"/>
      <c r="BS672" s="20" t="str">
        <f>IF($N672="","",IF(VLOOKUP(VLOOKUP($N672,IMPOSTAZIONI!$E$6:$I$13,5,FALSE),IMPOSTAZIONI!$B$25:$N$32,3,FALSE)=0,"",VLOOKUP(VLOOKUP($N672,IMPOSTAZIONI!$E$6:$I$13,5,FALSE),IMPOSTAZIONI!$B$25:$N$32,3,FALSE)))</f>
        <v/>
      </c>
      <c r="BT672" s="20" t="str">
        <f>IF($N672="","",IF(VLOOKUP(VLOOKUP($N672,IMPOSTAZIONI!$E$6:$I$13,5,FALSE),IMPOSTAZIONI!$B$25:$N$32,6,FALSE)=0,"",VLOOKUP(VLOOKUP($N672,IMPOSTAZIONI!$E$6:$I$13,5,FALSE),IMPOSTAZIONI!$B$25:$N$32,6,FALSE)))</f>
        <v/>
      </c>
      <c r="BU672" s="20" t="str">
        <f>IF($N672="","",IF(VLOOKUP(VLOOKUP($N672,IMPOSTAZIONI!$E$6:$I$13,5,FALSE),IMPOSTAZIONI!$B$25:$N$32,9,FALSE)=0,"",VLOOKUP(VLOOKUP($N672,IMPOSTAZIONI!$E$6:$I$13,5,FALSE),IMPOSTAZIONI!$B$25:$N$32,9,FALSE)))</f>
        <v/>
      </c>
      <c r="BV672" s="20" t="str">
        <f>IF($N672="","",IF(VLOOKUP(VLOOKUP($N672,IMPOSTAZIONI!$E$6:$I$13,5,FALSE),IMPOSTAZIONI!$B$25:$N$32,12,FALSE)=0,"",VLOOKUP(VLOOKUP($N672,IMPOSTAZIONI!$E$6:$I$13,5,FALSE),IMPOSTAZIONI!$B$25:$N$32,12,FALSE)))</f>
        <v/>
      </c>
      <c r="BW672" s="221" t="str">
        <f t="shared" si="202"/>
        <v/>
      </c>
      <c r="BX672" s="221" t="str">
        <f t="shared" si="208"/>
        <v/>
      </c>
      <c r="BY672" s="221">
        <f t="shared" si="209"/>
        <v>0</v>
      </c>
      <c r="BZ672" s="231">
        <f t="shared" si="210"/>
        <v>0</v>
      </c>
      <c r="CA672" s="246">
        <f t="shared" si="211"/>
        <v>0</v>
      </c>
      <c r="CB672" s="246">
        <f t="shared" si="203"/>
        <v>0</v>
      </c>
      <c r="CC672" s="246" t="str">
        <f t="shared" si="204"/>
        <v/>
      </c>
      <c r="CD672" s="246">
        <f t="shared" si="212"/>
        <v>5</v>
      </c>
      <c r="CE672" s="246">
        <f t="shared" si="205"/>
        <v>0</v>
      </c>
      <c r="CF672" s="276">
        <f t="shared" si="213"/>
        <v>0</v>
      </c>
      <c r="CG672" s="277">
        <f t="shared" si="213"/>
        <v>0</v>
      </c>
      <c r="CH672" s="277">
        <f t="shared" si="213"/>
        <v>0</v>
      </c>
      <c r="CI672" s="278">
        <f t="shared" si="213"/>
        <v>0</v>
      </c>
      <c r="CJ672" s="280">
        <f t="shared" si="206"/>
        <v>0</v>
      </c>
      <c r="CK672" s="232">
        <f t="shared" si="207"/>
        <v>0</v>
      </c>
      <c r="CL672" s="1"/>
    </row>
    <row r="673" spans="1:90" ht="18" customHeight="1">
      <c r="A673" s="1"/>
      <c r="B673" s="1"/>
      <c r="C673" s="216"/>
      <c r="D673" s="287" t="str">
        <f t="shared" si="200"/>
        <v/>
      </c>
      <c r="E673" s="449" t="str">
        <f t="shared" si="201"/>
        <v/>
      </c>
      <c r="F673" s="450"/>
      <c r="G673" s="451"/>
      <c r="H673" s="452"/>
      <c r="I673" s="453"/>
      <c r="J673" s="453"/>
      <c r="K673" s="453"/>
      <c r="L673" s="453"/>
      <c r="M673" s="454"/>
      <c r="N673" s="455"/>
      <c r="O673" s="456"/>
      <c r="P673" s="456"/>
      <c r="Q673" s="456"/>
      <c r="R673" s="456"/>
      <c r="S673" s="456"/>
      <c r="T673" s="456"/>
      <c r="U673" s="456"/>
      <c r="V673" s="456"/>
      <c r="W673" s="456"/>
      <c r="X673" s="456"/>
      <c r="Y673" s="456"/>
      <c r="Z673" s="456"/>
      <c r="AA673" s="456"/>
      <c r="AB673" s="456"/>
      <c r="AC673" s="456"/>
      <c r="AD673" s="456"/>
      <c r="AE673" s="457"/>
      <c r="AF673" s="455"/>
      <c r="AG673" s="456"/>
      <c r="AH673" s="456"/>
      <c r="AI673" s="456"/>
      <c r="AJ673" s="456"/>
      <c r="AK673" s="456"/>
      <c r="AL673" s="456"/>
      <c r="AM673" s="456"/>
      <c r="AN673" s="457"/>
      <c r="AO673" s="455"/>
      <c r="AP673" s="456"/>
      <c r="AQ673" s="456"/>
      <c r="AR673" s="456"/>
      <c r="AS673" s="456"/>
      <c r="AT673" s="456"/>
      <c r="AU673" s="456"/>
      <c r="AV673" s="456"/>
      <c r="AW673" s="456"/>
      <c r="AX673" s="456"/>
      <c r="AY673" s="456"/>
      <c r="AZ673" s="456"/>
      <c r="BA673" s="456"/>
      <c r="BB673" s="456"/>
      <c r="BC673" s="456"/>
      <c r="BD673" s="456"/>
      <c r="BE673" s="456"/>
      <c r="BF673" s="456"/>
      <c r="BG673" s="457"/>
      <c r="BH673" s="458"/>
      <c r="BI673" s="459"/>
      <c r="BJ673" s="459"/>
      <c r="BK673" s="459"/>
      <c r="BL673" s="459"/>
      <c r="BM673" s="460"/>
      <c r="BN673" s="216"/>
      <c r="BO673" s="216"/>
      <c r="BP673" s="1"/>
      <c r="BQ673" s="120">
        <f>IF($F$3="","",IF(N673=$F$3,COUNTIF(BQ$23:BQ672,"&gt;0")+1,0))</f>
        <v>0</v>
      </c>
      <c r="BR673" s="1"/>
      <c r="BS673" s="20" t="str">
        <f>IF($N673="","",IF(VLOOKUP(VLOOKUP($N673,IMPOSTAZIONI!$E$6:$I$13,5,FALSE),IMPOSTAZIONI!$B$25:$N$32,3,FALSE)=0,"",VLOOKUP(VLOOKUP($N673,IMPOSTAZIONI!$E$6:$I$13,5,FALSE),IMPOSTAZIONI!$B$25:$N$32,3,FALSE)))</f>
        <v/>
      </c>
      <c r="BT673" s="20" t="str">
        <f>IF($N673="","",IF(VLOOKUP(VLOOKUP($N673,IMPOSTAZIONI!$E$6:$I$13,5,FALSE),IMPOSTAZIONI!$B$25:$N$32,6,FALSE)=0,"",VLOOKUP(VLOOKUP($N673,IMPOSTAZIONI!$E$6:$I$13,5,FALSE),IMPOSTAZIONI!$B$25:$N$32,6,FALSE)))</f>
        <v/>
      </c>
      <c r="BU673" s="20" t="str">
        <f>IF($N673="","",IF(VLOOKUP(VLOOKUP($N673,IMPOSTAZIONI!$E$6:$I$13,5,FALSE),IMPOSTAZIONI!$B$25:$N$32,9,FALSE)=0,"",VLOOKUP(VLOOKUP($N673,IMPOSTAZIONI!$E$6:$I$13,5,FALSE),IMPOSTAZIONI!$B$25:$N$32,9,FALSE)))</f>
        <v/>
      </c>
      <c r="BV673" s="20" t="str">
        <f>IF($N673="","",IF(VLOOKUP(VLOOKUP($N673,IMPOSTAZIONI!$E$6:$I$13,5,FALSE),IMPOSTAZIONI!$B$25:$N$32,12,FALSE)=0,"",VLOOKUP(VLOOKUP($N673,IMPOSTAZIONI!$E$6:$I$13,5,FALSE),IMPOSTAZIONI!$B$25:$N$32,12,FALSE)))</f>
        <v/>
      </c>
      <c r="BW673" s="221" t="str">
        <f t="shared" si="202"/>
        <v/>
      </c>
      <c r="BX673" s="221" t="str">
        <f t="shared" si="208"/>
        <v/>
      </c>
      <c r="BY673" s="221">
        <f t="shared" si="209"/>
        <v>0</v>
      </c>
      <c r="BZ673" s="231">
        <f t="shared" si="210"/>
        <v>0</v>
      </c>
      <c r="CA673" s="246">
        <f t="shared" si="211"/>
        <v>0</v>
      </c>
      <c r="CB673" s="246">
        <f t="shared" si="203"/>
        <v>0</v>
      </c>
      <c r="CC673" s="246" t="str">
        <f t="shared" si="204"/>
        <v/>
      </c>
      <c r="CD673" s="246">
        <f t="shared" si="212"/>
        <v>5</v>
      </c>
      <c r="CE673" s="246">
        <f t="shared" si="205"/>
        <v>0</v>
      </c>
      <c r="CF673" s="276">
        <f t="shared" si="213"/>
        <v>0</v>
      </c>
      <c r="CG673" s="277">
        <f t="shared" si="213"/>
        <v>0</v>
      </c>
      <c r="CH673" s="277">
        <f t="shared" si="213"/>
        <v>0</v>
      </c>
      <c r="CI673" s="278">
        <f t="shared" si="213"/>
        <v>0</v>
      </c>
      <c r="CJ673" s="280">
        <f t="shared" si="206"/>
        <v>0</v>
      </c>
      <c r="CK673" s="232">
        <f t="shared" si="207"/>
        <v>0</v>
      </c>
      <c r="CL673" s="1"/>
    </row>
    <row r="674" spans="1:90" ht="18" customHeight="1">
      <c r="A674" s="1"/>
      <c r="B674" s="1"/>
      <c r="C674" s="216"/>
      <c r="D674" s="287" t="str">
        <f t="shared" si="200"/>
        <v/>
      </c>
      <c r="E674" s="449" t="str">
        <f t="shared" si="201"/>
        <v/>
      </c>
      <c r="F674" s="450"/>
      <c r="G674" s="451"/>
      <c r="H674" s="452"/>
      <c r="I674" s="453"/>
      <c r="J674" s="453"/>
      <c r="K674" s="453"/>
      <c r="L674" s="453"/>
      <c r="M674" s="454"/>
      <c r="N674" s="455"/>
      <c r="O674" s="456"/>
      <c r="P674" s="456"/>
      <c r="Q674" s="456"/>
      <c r="R674" s="456"/>
      <c r="S674" s="456"/>
      <c r="T674" s="456"/>
      <c r="U674" s="456"/>
      <c r="V674" s="456"/>
      <c r="W674" s="456"/>
      <c r="X674" s="456"/>
      <c r="Y674" s="456"/>
      <c r="Z674" s="456"/>
      <c r="AA674" s="456"/>
      <c r="AB674" s="456"/>
      <c r="AC674" s="456"/>
      <c r="AD674" s="456"/>
      <c r="AE674" s="457"/>
      <c r="AF674" s="455"/>
      <c r="AG674" s="456"/>
      <c r="AH674" s="456"/>
      <c r="AI674" s="456"/>
      <c r="AJ674" s="456"/>
      <c r="AK674" s="456"/>
      <c r="AL674" s="456"/>
      <c r="AM674" s="456"/>
      <c r="AN674" s="457"/>
      <c r="AO674" s="455"/>
      <c r="AP674" s="456"/>
      <c r="AQ674" s="456"/>
      <c r="AR674" s="456"/>
      <c r="AS674" s="456"/>
      <c r="AT674" s="456"/>
      <c r="AU674" s="456"/>
      <c r="AV674" s="456"/>
      <c r="AW674" s="456"/>
      <c r="AX674" s="456"/>
      <c r="AY674" s="456"/>
      <c r="AZ674" s="456"/>
      <c r="BA674" s="456"/>
      <c r="BB674" s="456"/>
      <c r="BC674" s="456"/>
      <c r="BD674" s="456"/>
      <c r="BE674" s="456"/>
      <c r="BF674" s="456"/>
      <c r="BG674" s="457"/>
      <c r="BH674" s="458"/>
      <c r="BI674" s="459"/>
      <c r="BJ674" s="459"/>
      <c r="BK674" s="459"/>
      <c r="BL674" s="459"/>
      <c r="BM674" s="460"/>
      <c r="BN674" s="216"/>
      <c r="BO674" s="216"/>
      <c r="BP674" s="1"/>
      <c r="BQ674" s="120">
        <f>IF($F$3="","",IF(N674=$F$3,COUNTIF(BQ$23:BQ673,"&gt;0")+1,0))</f>
        <v>0</v>
      </c>
      <c r="BR674" s="1"/>
      <c r="BS674" s="20" t="str">
        <f>IF($N674="","",IF(VLOOKUP(VLOOKUP($N674,IMPOSTAZIONI!$E$6:$I$13,5,FALSE),IMPOSTAZIONI!$B$25:$N$32,3,FALSE)=0,"",VLOOKUP(VLOOKUP($N674,IMPOSTAZIONI!$E$6:$I$13,5,FALSE),IMPOSTAZIONI!$B$25:$N$32,3,FALSE)))</f>
        <v/>
      </c>
      <c r="BT674" s="20" t="str">
        <f>IF($N674="","",IF(VLOOKUP(VLOOKUP($N674,IMPOSTAZIONI!$E$6:$I$13,5,FALSE),IMPOSTAZIONI!$B$25:$N$32,6,FALSE)=0,"",VLOOKUP(VLOOKUP($N674,IMPOSTAZIONI!$E$6:$I$13,5,FALSE),IMPOSTAZIONI!$B$25:$N$32,6,FALSE)))</f>
        <v/>
      </c>
      <c r="BU674" s="20" t="str">
        <f>IF($N674="","",IF(VLOOKUP(VLOOKUP($N674,IMPOSTAZIONI!$E$6:$I$13,5,FALSE),IMPOSTAZIONI!$B$25:$N$32,9,FALSE)=0,"",VLOOKUP(VLOOKUP($N674,IMPOSTAZIONI!$E$6:$I$13,5,FALSE),IMPOSTAZIONI!$B$25:$N$32,9,FALSE)))</f>
        <v/>
      </c>
      <c r="BV674" s="20" t="str">
        <f>IF($N674="","",IF(VLOOKUP(VLOOKUP($N674,IMPOSTAZIONI!$E$6:$I$13,5,FALSE),IMPOSTAZIONI!$B$25:$N$32,12,FALSE)=0,"",VLOOKUP(VLOOKUP($N674,IMPOSTAZIONI!$E$6:$I$13,5,FALSE),IMPOSTAZIONI!$B$25:$N$32,12,FALSE)))</f>
        <v/>
      </c>
      <c r="BW674" s="221" t="str">
        <f t="shared" si="202"/>
        <v/>
      </c>
      <c r="BX674" s="221" t="str">
        <f t="shared" si="208"/>
        <v/>
      </c>
      <c r="BY674" s="221">
        <f t="shared" si="209"/>
        <v>0</v>
      </c>
      <c r="BZ674" s="231">
        <f t="shared" si="210"/>
        <v>0</v>
      </c>
      <c r="CA674" s="246">
        <f t="shared" si="211"/>
        <v>0</v>
      </c>
      <c r="CB674" s="246">
        <f t="shared" si="203"/>
        <v>0</v>
      </c>
      <c r="CC674" s="246" t="str">
        <f t="shared" si="204"/>
        <v/>
      </c>
      <c r="CD674" s="246">
        <f t="shared" si="212"/>
        <v>5</v>
      </c>
      <c r="CE674" s="246">
        <f t="shared" si="205"/>
        <v>0</v>
      </c>
      <c r="CF674" s="276">
        <f t="shared" si="213"/>
        <v>0</v>
      </c>
      <c r="CG674" s="277">
        <f t="shared" si="213"/>
        <v>0</v>
      </c>
      <c r="CH674" s="277">
        <f t="shared" si="213"/>
        <v>0</v>
      </c>
      <c r="CI674" s="278">
        <f t="shared" si="213"/>
        <v>0</v>
      </c>
      <c r="CJ674" s="280">
        <f t="shared" si="206"/>
        <v>0</v>
      </c>
      <c r="CK674" s="232">
        <f t="shared" si="207"/>
        <v>0</v>
      </c>
      <c r="CL674" s="1"/>
    </row>
    <row r="675" spans="1:90" ht="18" customHeight="1">
      <c r="A675" s="1"/>
      <c r="B675" s="1"/>
      <c r="C675" s="216"/>
      <c r="D675" s="287" t="str">
        <f t="shared" si="200"/>
        <v/>
      </c>
      <c r="E675" s="449" t="str">
        <f t="shared" si="201"/>
        <v/>
      </c>
      <c r="F675" s="450"/>
      <c r="G675" s="451"/>
      <c r="H675" s="452"/>
      <c r="I675" s="453"/>
      <c r="J675" s="453"/>
      <c r="K675" s="453"/>
      <c r="L675" s="453"/>
      <c r="M675" s="454"/>
      <c r="N675" s="455"/>
      <c r="O675" s="456"/>
      <c r="P675" s="456"/>
      <c r="Q675" s="456"/>
      <c r="R675" s="456"/>
      <c r="S675" s="456"/>
      <c r="T675" s="456"/>
      <c r="U675" s="456"/>
      <c r="V675" s="456"/>
      <c r="W675" s="456"/>
      <c r="X675" s="456"/>
      <c r="Y675" s="456"/>
      <c r="Z675" s="456"/>
      <c r="AA675" s="456"/>
      <c r="AB675" s="456"/>
      <c r="AC675" s="456"/>
      <c r="AD675" s="456"/>
      <c r="AE675" s="457"/>
      <c r="AF675" s="455"/>
      <c r="AG675" s="456"/>
      <c r="AH675" s="456"/>
      <c r="AI675" s="456"/>
      <c r="AJ675" s="456"/>
      <c r="AK675" s="456"/>
      <c r="AL675" s="456"/>
      <c r="AM675" s="456"/>
      <c r="AN675" s="457"/>
      <c r="AO675" s="455"/>
      <c r="AP675" s="456"/>
      <c r="AQ675" s="456"/>
      <c r="AR675" s="456"/>
      <c r="AS675" s="456"/>
      <c r="AT675" s="456"/>
      <c r="AU675" s="456"/>
      <c r="AV675" s="456"/>
      <c r="AW675" s="456"/>
      <c r="AX675" s="456"/>
      <c r="AY675" s="456"/>
      <c r="AZ675" s="456"/>
      <c r="BA675" s="456"/>
      <c r="BB675" s="456"/>
      <c r="BC675" s="456"/>
      <c r="BD675" s="456"/>
      <c r="BE675" s="456"/>
      <c r="BF675" s="456"/>
      <c r="BG675" s="457"/>
      <c r="BH675" s="458"/>
      <c r="BI675" s="459"/>
      <c r="BJ675" s="459"/>
      <c r="BK675" s="459"/>
      <c r="BL675" s="459"/>
      <c r="BM675" s="460"/>
      <c r="BN675" s="216"/>
      <c r="BO675" s="216"/>
      <c r="BP675" s="1"/>
      <c r="BQ675" s="120">
        <f>IF($F$3="","",IF(N675=$F$3,COUNTIF(BQ$23:BQ674,"&gt;0")+1,0))</f>
        <v>0</v>
      </c>
      <c r="BR675" s="1"/>
      <c r="BS675" s="20" t="str">
        <f>IF($N675="","",IF(VLOOKUP(VLOOKUP($N675,IMPOSTAZIONI!$E$6:$I$13,5,FALSE),IMPOSTAZIONI!$B$25:$N$32,3,FALSE)=0,"",VLOOKUP(VLOOKUP($N675,IMPOSTAZIONI!$E$6:$I$13,5,FALSE),IMPOSTAZIONI!$B$25:$N$32,3,FALSE)))</f>
        <v/>
      </c>
      <c r="BT675" s="20" t="str">
        <f>IF($N675="","",IF(VLOOKUP(VLOOKUP($N675,IMPOSTAZIONI!$E$6:$I$13,5,FALSE),IMPOSTAZIONI!$B$25:$N$32,6,FALSE)=0,"",VLOOKUP(VLOOKUP($N675,IMPOSTAZIONI!$E$6:$I$13,5,FALSE),IMPOSTAZIONI!$B$25:$N$32,6,FALSE)))</f>
        <v/>
      </c>
      <c r="BU675" s="20" t="str">
        <f>IF($N675="","",IF(VLOOKUP(VLOOKUP($N675,IMPOSTAZIONI!$E$6:$I$13,5,FALSE),IMPOSTAZIONI!$B$25:$N$32,9,FALSE)=0,"",VLOOKUP(VLOOKUP($N675,IMPOSTAZIONI!$E$6:$I$13,5,FALSE),IMPOSTAZIONI!$B$25:$N$32,9,FALSE)))</f>
        <v/>
      </c>
      <c r="BV675" s="20" t="str">
        <f>IF($N675="","",IF(VLOOKUP(VLOOKUP($N675,IMPOSTAZIONI!$E$6:$I$13,5,FALSE),IMPOSTAZIONI!$B$25:$N$32,12,FALSE)=0,"",VLOOKUP(VLOOKUP($N675,IMPOSTAZIONI!$E$6:$I$13,5,FALSE),IMPOSTAZIONI!$B$25:$N$32,12,FALSE)))</f>
        <v/>
      </c>
      <c r="BW675" s="221" t="str">
        <f t="shared" si="202"/>
        <v/>
      </c>
      <c r="BX675" s="221" t="str">
        <f t="shared" si="208"/>
        <v/>
      </c>
      <c r="BY675" s="221">
        <f t="shared" si="209"/>
        <v>0</v>
      </c>
      <c r="BZ675" s="231">
        <f t="shared" si="210"/>
        <v>0</v>
      </c>
      <c r="CA675" s="246">
        <f t="shared" si="211"/>
        <v>0</v>
      </c>
      <c r="CB675" s="246">
        <f t="shared" si="203"/>
        <v>0</v>
      </c>
      <c r="CC675" s="246" t="str">
        <f t="shared" si="204"/>
        <v/>
      </c>
      <c r="CD675" s="246">
        <f t="shared" si="212"/>
        <v>5</v>
      </c>
      <c r="CE675" s="246">
        <f t="shared" si="205"/>
        <v>0</v>
      </c>
      <c r="CF675" s="276">
        <f t="shared" si="213"/>
        <v>0</v>
      </c>
      <c r="CG675" s="277">
        <f t="shared" si="213"/>
        <v>0</v>
      </c>
      <c r="CH675" s="277">
        <f t="shared" si="213"/>
        <v>0</v>
      </c>
      <c r="CI675" s="278">
        <f t="shared" si="213"/>
        <v>0</v>
      </c>
      <c r="CJ675" s="280">
        <f t="shared" si="206"/>
        <v>0</v>
      </c>
      <c r="CK675" s="232">
        <f t="shared" si="207"/>
        <v>0</v>
      </c>
      <c r="CL675" s="1"/>
    </row>
    <row r="676" spans="1:90" ht="18" customHeight="1">
      <c r="A676" s="1"/>
      <c r="B676" s="1"/>
      <c r="C676" s="216"/>
      <c r="D676" s="287" t="str">
        <f t="shared" si="200"/>
        <v/>
      </c>
      <c r="E676" s="449" t="str">
        <f t="shared" si="201"/>
        <v/>
      </c>
      <c r="F676" s="450"/>
      <c r="G676" s="451"/>
      <c r="H676" s="452"/>
      <c r="I676" s="453"/>
      <c r="J676" s="453"/>
      <c r="K676" s="453"/>
      <c r="L676" s="453"/>
      <c r="M676" s="454"/>
      <c r="N676" s="455"/>
      <c r="O676" s="456"/>
      <c r="P676" s="456"/>
      <c r="Q676" s="456"/>
      <c r="R676" s="456"/>
      <c r="S676" s="456"/>
      <c r="T676" s="456"/>
      <c r="U676" s="456"/>
      <c r="V676" s="456"/>
      <c r="W676" s="456"/>
      <c r="X676" s="456"/>
      <c r="Y676" s="456"/>
      <c r="Z676" s="456"/>
      <c r="AA676" s="456"/>
      <c r="AB676" s="456"/>
      <c r="AC676" s="456"/>
      <c r="AD676" s="456"/>
      <c r="AE676" s="457"/>
      <c r="AF676" s="455"/>
      <c r="AG676" s="456"/>
      <c r="AH676" s="456"/>
      <c r="AI676" s="456"/>
      <c r="AJ676" s="456"/>
      <c r="AK676" s="456"/>
      <c r="AL676" s="456"/>
      <c r="AM676" s="456"/>
      <c r="AN676" s="457"/>
      <c r="AO676" s="455"/>
      <c r="AP676" s="456"/>
      <c r="AQ676" s="456"/>
      <c r="AR676" s="456"/>
      <c r="AS676" s="456"/>
      <c r="AT676" s="456"/>
      <c r="AU676" s="456"/>
      <c r="AV676" s="456"/>
      <c r="AW676" s="456"/>
      <c r="AX676" s="456"/>
      <c r="AY676" s="456"/>
      <c r="AZ676" s="456"/>
      <c r="BA676" s="456"/>
      <c r="BB676" s="456"/>
      <c r="BC676" s="456"/>
      <c r="BD676" s="456"/>
      <c r="BE676" s="456"/>
      <c r="BF676" s="456"/>
      <c r="BG676" s="457"/>
      <c r="BH676" s="458"/>
      <c r="BI676" s="459"/>
      <c r="BJ676" s="459"/>
      <c r="BK676" s="459"/>
      <c r="BL676" s="459"/>
      <c r="BM676" s="460"/>
      <c r="BN676" s="216"/>
      <c r="BO676" s="216"/>
      <c r="BP676" s="1"/>
      <c r="BQ676" s="120">
        <f>IF($F$3="","",IF(N676=$F$3,COUNTIF(BQ$23:BQ675,"&gt;0")+1,0))</f>
        <v>0</v>
      </c>
      <c r="BR676" s="1"/>
      <c r="BS676" s="20" t="str">
        <f>IF($N676="","",IF(VLOOKUP(VLOOKUP($N676,IMPOSTAZIONI!$E$6:$I$13,5,FALSE),IMPOSTAZIONI!$B$25:$N$32,3,FALSE)=0,"",VLOOKUP(VLOOKUP($N676,IMPOSTAZIONI!$E$6:$I$13,5,FALSE),IMPOSTAZIONI!$B$25:$N$32,3,FALSE)))</f>
        <v/>
      </c>
      <c r="BT676" s="20" t="str">
        <f>IF($N676="","",IF(VLOOKUP(VLOOKUP($N676,IMPOSTAZIONI!$E$6:$I$13,5,FALSE),IMPOSTAZIONI!$B$25:$N$32,6,FALSE)=0,"",VLOOKUP(VLOOKUP($N676,IMPOSTAZIONI!$E$6:$I$13,5,FALSE),IMPOSTAZIONI!$B$25:$N$32,6,FALSE)))</f>
        <v/>
      </c>
      <c r="BU676" s="20" t="str">
        <f>IF($N676="","",IF(VLOOKUP(VLOOKUP($N676,IMPOSTAZIONI!$E$6:$I$13,5,FALSE),IMPOSTAZIONI!$B$25:$N$32,9,FALSE)=0,"",VLOOKUP(VLOOKUP($N676,IMPOSTAZIONI!$E$6:$I$13,5,FALSE),IMPOSTAZIONI!$B$25:$N$32,9,FALSE)))</f>
        <v/>
      </c>
      <c r="BV676" s="20" t="str">
        <f>IF($N676="","",IF(VLOOKUP(VLOOKUP($N676,IMPOSTAZIONI!$E$6:$I$13,5,FALSE),IMPOSTAZIONI!$B$25:$N$32,12,FALSE)=0,"",VLOOKUP(VLOOKUP($N676,IMPOSTAZIONI!$E$6:$I$13,5,FALSE),IMPOSTAZIONI!$B$25:$N$32,12,FALSE)))</f>
        <v/>
      </c>
      <c r="BW676" s="221" t="str">
        <f t="shared" si="202"/>
        <v/>
      </c>
      <c r="BX676" s="221" t="str">
        <f t="shared" si="208"/>
        <v/>
      </c>
      <c r="BY676" s="221">
        <f t="shared" si="209"/>
        <v>0</v>
      </c>
      <c r="BZ676" s="231">
        <f t="shared" si="210"/>
        <v>0</v>
      </c>
      <c r="CA676" s="246">
        <f t="shared" si="211"/>
        <v>0</v>
      </c>
      <c r="CB676" s="246">
        <f t="shared" si="203"/>
        <v>0</v>
      </c>
      <c r="CC676" s="246" t="str">
        <f t="shared" si="204"/>
        <v/>
      </c>
      <c r="CD676" s="246">
        <f t="shared" si="212"/>
        <v>5</v>
      </c>
      <c r="CE676" s="246">
        <f t="shared" si="205"/>
        <v>0</v>
      </c>
      <c r="CF676" s="276">
        <f t="shared" si="213"/>
        <v>0</v>
      </c>
      <c r="CG676" s="277">
        <f t="shared" si="213"/>
        <v>0</v>
      </c>
      <c r="CH676" s="277">
        <f t="shared" si="213"/>
        <v>0</v>
      </c>
      <c r="CI676" s="278">
        <f t="shared" si="213"/>
        <v>0</v>
      </c>
      <c r="CJ676" s="280">
        <f t="shared" si="206"/>
        <v>0</v>
      </c>
      <c r="CK676" s="232">
        <f t="shared" si="207"/>
        <v>0</v>
      </c>
      <c r="CL676" s="1"/>
    </row>
    <row r="677" spans="1:90" ht="18" customHeight="1">
      <c r="A677" s="1"/>
      <c r="B677" s="1"/>
      <c r="C677" s="216"/>
      <c r="D677" s="287" t="str">
        <f t="shared" si="200"/>
        <v/>
      </c>
      <c r="E677" s="449" t="str">
        <f t="shared" si="201"/>
        <v/>
      </c>
      <c r="F677" s="450"/>
      <c r="G677" s="451"/>
      <c r="H677" s="452"/>
      <c r="I677" s="453"/>
      <c r="J677" s="453"/>
      <c r="K677" s="453"/>
      <c r="L677" s="453"/>
      <c r="M677" s="454"/>
      <c r="N677" s="455"/>
      <c r="O677" s="456"/>
      <c r="P677" s="456"/>
      <c r="Q677" s="456"/>
      <c r="R677" s="456"/>
      <c r="S677" s="456"/>
      <c r="T677" s="456"/>
      <c r="U677" s="456"/>
      <c r="V677" s="456"/>
      <c r="W677" s="456"/>
      <c r="X677" s="456"/>
      <c r="Y677" s="456"/>
      <c r="Z677" s="456"/>
      <c r="AA677" s="456"/>
      <c r="AB677" s="456"/>
      <c r="AC677" s="456"/>
      <c r="AD677" s="456"/>
      <c r="AE677" s="457"/>
      <c r="AF677" s="455"/>
      <c r="AG677" s="456"/>
      <c r="AH677" s="456"/>
      <c r="AI677" s="456"/>
      <c r="AJ677" s="456"/>
      <c r="AK677" s="456"/>
      <c r="AL677" s="456"/>
      <c r="AM677" s="456"/>
      <c r="AN677" s="457"/>
      <c r="AO677" s="455"/>
      <c r="AP677" s="456"/>
      <c r="AQ677" s="456"/>
      <c r="AR677" s="456"/>
      <c r="AS677" s="456"/>
      <c r="AT677" s="456"/>
      <c r="AU677" s="456"/>
      <c r="AV677" s="456"/>
      <c r="AW677" s="456"/>
      <c r="AX677" s="456"/>
      <c r="AY677" s="456"/>
      <c r="AZ677" s="456"/>
      <c r="BA677" s="456"/>
      <c r="BB677" s="456"/>
      <c r="BC677" s="456"/>
      <c r="BD677" s="456"/>
      <c r="BE677" s="456"/>
      <c r="BF677" s="456"/>
      <c r="BG677" s="457"/>
      <c r="BH677" s="458"/>
      <c r="BI677" s="459"/>
      <c r="BJ677" s="459"/>
      <c r="BK677" s="459"/>
      <c r="BL677" s="459"/>
      <c r="BM677" s="460"/>
      <c r="BN677" s="216"/>
      <c r="BO677" s="216"/>
      <c r="BP677" s="1"/>
      <c r="BQ677" s="120">
        <f>IF($F$3="","",IF(N677=$F$3,COUNTIF(BQ$23:BQ676,"&gt;0")+1,0))</f>
        <v>0</v>
      </c>
      <c r="BR677" s="1"/>
      <c r="BS677" s="20" t="str">
        <f>IF($N677="","",IF(VLOOKUP(VLOOKUP($N677,IMPOSTAZIONI!$E$6:$I$13,5,FALSE),IMPOSTAZIONI!$B$25:$N$32,3,FALSE)=0,"",VLOOKUP(VLOOKUP($N677,IMPOSTAZIONI!$E$6:$I$13,5,FALSE),IMPOSTAZIONI!$B$25:$N$32,3,FALSE)))</f>
        <v/>
      </c>
      <c r="BT677" s="20" t="str">
        <f>IF($N677="","",IF(VLOOKUP(VLOOKUP($N677,IMPOSTAZIONI!$E$6:$I$13,5,FALSE),IMPOSTAZIONI!$B$25:$N$32,6,FALSE)=0,"",VLOOKUP(VLOOKUP($N677,IMPOSTAZIONI!$E$6:$I$13,5,FALSE),IMPOSTAZIONI!$B$25:$N$32,6,FALSE)))</f>
        <v/>
      </c>
      <c r="BU677" s="20" t="str">
        <f>IF($N677="","",IF(VLOOKUP(VLOOKUP($N677,IMPOSTAZIONI!$E$6:$I$13,5,FALSE),IMPOSTAZIONI!$B$25:$N$32,9,FALSE)=0,"",VLOOKUP(VLOOKUP($N677,IMPOSTAZIONI!$E$6:$I$13,5,FALSE),IMPOSTAZIONI!$B$25:$N$32,9,FALSE)))</f>
        <v/>
      </c>
      <c r="BV677" s="20" t="str">
        <f>IF($N677="","",IF(VLOOKUP(VLOOKUP($N677,IMPOSTAZIONI!$E$6:$I$13,5,FALSE),IMPOSTAZIONI!$B$25:$N$32,12,FALSE)=0,"",VLOOKUP(VLOOKUP($N677,IMPOSTAZIONI!$E$6:$I$13,5,FALSE),IMPOSTAZIONI!$B$25:$N$32,12,FALSE)))</f>
        <v/>
      </c>
      <c r="BW677" s="221" t="str">
        <f t="shared" si="202"/>
        <v/>
      </c>
      <c r="BX677" s="221" t="str">
        <f t="shared" si="208"/>
        <v/>
      </c>
      <c r="BY677" s="221">
        <f t="shared" si="209"/>
        <v>0</v>
      </c>
      <c r="BZ677" s="231">
        <f t="shared" si="210"/>
        <v>0</v>
      </c>
      <c r="CA677" s="246">
        <f t="shared" si="211"/>
        <v>0</v>
      </c>
      <c r="CB677" s="246">
        <f t="shared" si="203"/>
        <v>0</v>
      </c>
      <c r="CC677" s="246" t="str">
        <f t="shared" si="204"/>
        <v/>
      </c>
      <c r="CD677" s="246">
        <f t="shared" si="212"/>
        <v>5</v>
      </c>
      <c r="CE677" s="246">
        <f t="shared" si="205"/>
        <v>0</v>
      </c>
      <c r="CF677" s="276">
        <f t="shared" si="213"/>
        <v>0</v>
      </c>
      <c r="CG677" s="277">
        <f t="shared" si="213"/>
        <v>0</v>
      </c>
      <c r="CH677" s="277">
        <f t="shared" si="213"/>
        <v>0</v>
      </c>
      <c r="CI677" s="278">
        <f t="shared" si="213"/>
        <v>0</v>
      </c>
      <c r="CJ677" s="280">
        <f t="shared" si="206"/>
        <v>0</v>
      </c>
      <c r="CK677" s="232">
        <f t="shared" si="207"/>
        <v>0</v>
      </c>
      <c r="CL677" s="1"/>
    </row>
    <row r="678" spans="1:90" ht="18" customHeight="1">
      <c r="A678" s="1"/>
      <c r="B678" s="1"/>
      <c r="C678" s="216"/>
      <c r="D678" s="287" t="str">
        <f t="shared" si="200"/>
        <v/>
      </c>
      <c r="E678" s="449" t="str">
        <f t="shared" si="201"/>
        <v/>
      </c>
      <c r="F678" s="450"/>
      <c r="G678" s="451"/>
      <c r="H678" s="452"/>
      <c r="I678" s="453"/>
      <c r="J678" s="453"/>
      <c r="K678" s="453"/>
      <c r="L678" s="453"/>
      <c r="M678" s="454"/>
      <c r="N678" s="455"/>
      <c r="O678" s="456"/>
      <c r="P678" s="456"/>
      <c r="Q678" s="456"/>
      <c r="R678" s="456"/>
      <c r="S678" s="456"/>
      <c r="T678" s="456"/>
      <c r="U678" s="456"/>
      <c r="V678" s="456"/>
      <c r="W678" s="456"/>
      <c r="X678" s="456"/>
      <c r="Y678" s="456"/>
      <c r="Z678" s="456"/>
      <c r="AA678" s="456"/>
      <c r="AB678" s="456"/>
      <c r="AC678" s="456"/>
      <c r="AD678" s="456"/>
      <c r="AE678" s="457"/>
      <c r="AF678" s="455"/>
      <c r="AG678" s="456"/>
      <c r="AH678" s="456"/>
      <c r="AI678" s="456"/>
      <c r="AJ678" s="456"/>
      <c r="AK678" s="456"/>
      <c r="AL678" s="456"/>
      <c r="AM678" s="456"/>
      <c r="AN678" s="457"/>
      <c r="AO678" s="455"/>
      <c r="AP678" s="456"/>
      <c r="AQ678" s="456"/>
      <c r="AR678" s="456"/>
      <c r="AS678" s="456"/>
      <c r="AT678" s="456"/>
      <c r="AU678" s="456"/>
      <c r="AV678" s="456"/>
      <c r="AW678" s="456"/>
      <c r="AX678" s="456"/>
      <c r="AY678" s="456"/>
      <c r="AZ678" s="456"/>
      <c r="BA678" s="456"/>
      <c r="BB678" s="456"/>
      <c r="BC678" s="456"/>
      <c r="BD678" s="456"/>
      <c r="BE678" s="456"/>
      <c r="BF678" s="456"/>
      <c r="BG678" s="457"/>
      <c r="BH678" s="458"/>
      <c r="BI678" s="459"/>
      <c r="BJ678" s="459"/>
      <c r="BK678" s="459"/>
      <c r="BL678" s="459"/>
      <c r="BM678" s="460"/>
      <c r="BN678" s="216"/>
      <c r="BO678" s="216"/>
      <c r="BP678" s="1"/>
      <c r="BQ678" s="120">
        <f>IF($F$3="","",IF(N678=$F$3,COUNTIF(BQ$23:BQ677,"&gt;0")+1,0))</f>
        <v>0</v>
      </c>
      <c r="BR678" s="1"/>
      <c r="BS678" s="20" t="str">
        <f>IF($N678="","",IF(VLOOKUP(VLOOKUP($N678,IMPOSTAZIONI!$E$6:$I$13,5,FALSE),IMPOSTAZIONI!$B$25:$N$32,3,FALSE)=0,"",VLOOKUP(VLOOKUP($N678,IMPOSTAZIONI!$E$6:$I$13,5,FALSE),IMPOSTAZIONI!$B$25:$N$32,3,FALSE)))</f>
        <v/>
      </c>
      <c r="BT678" s="20" t="str">
        <f>IF($N678="","",IF(VLOOKUP(VLOOKUP($N678,IMPOSTAZIONI!$E$6:$I$13,5,FALSE),IMPOSTAZIONI!$B$25:$N$32,6,FALSE)=0,"",VLOOKUP(VLOOKUP($N678,IMPOSTAZIONI!$E$6:$I$13,5,FALSE),IMPOSTAZIONI!$B$25:$N$32,6,FALSE)))</f>
        <v/>
      </c>
      <c r="BU678" s="20" t="str">
        <f>IF($N678="","",IF(VLOOKUP(VLOOKUP($N678,IMPOSTAZIONI!$E$6:$I$13,5,FALSE),IMPOSTAZIONI!$B$25:$N$32,9,FALSE)=0,"",VLOOKUP(VLOOKUP($N678,IMPOSTAZIONI!$E$6:$I$13,5,FALSE),IMPOSTAZIONI!$B$25:$N$32,9,FALSE)))</f>
        <v/>
      </c>
      <c r="BV678" s="20" t="str">
        <f>IF($N678="","",IF(VLOOKUP(VLOOKUP($N678,IMPOSTAZIONI!$E$6:$I$13,5,FALSE),IMPOSTAZIONI!$B$25:$N$32,12,FALSE)=0,"",VLOOKUP(VLOOKUP($N678,IMPOSTAZIONI!$E$6:$I$13,5,FALSE),IMPOSTAZIONI!$B$25:$N$32,12,FALSE)))</f>
        <v/>
      </c>
      <c r="BW678" s="221" t="str">
        <f t="shared" si="202"/>
        <v/>
      </c>
      <c r="BX678" s="221" t="str">
        <f t="shared" si="208"/>
        <v/>
      </c>
      <c r="BY678" s="221">
        <f t="shared" si="209"/>
        <v>0</v>
      </c>
      <c r="BZ678" s="231">
        <f t="shared" si="210"/>
        <v>0</v>
      </c>
      <c r="CA678" s="246">
        <f t="shared" si="211"/>
        <v>0</v>
      </c>
      <c r="CB678" s="246">
        <f t="shared" si="203"/>
        <v>0</v>
      </c>
      <c r="CC678" s="246" t="str">
        <f t="shared" si="204"/>
        <v/>
      </c>
      <c r="CD678" s="246">
        <f t="shared" si="212"/>
        <v>5</v>
      </c>
      <c r="CE678" s="246">
        <f t="shared" si="205"/>
        <v>0</v>
      </c>
      <c r="CF678" s="276">
        <f t="shared" si="213"/>
        <v>0</v>
      </c>
      <c r="CG678" s="277">
        <f t="shared" si="213"/>
        <v>0</v>
      </c>
      <c r="CH678" s="277">
        <f t="shared" si="213"/>
        <v>0</v>
      </c>
      <c r="CI678" s="278">
        <f t="shared" si="213"/>
        <v>0</v>
      </c>
      <c r="CJ678" s="280">
        <f t="shared" si="206"/>
        <v>0</v>
      </c>
      <c r="CK678" s="232">
        <f t="shared" si="207"/>
        <v>0</v>
      </c>
      <c r="CL678" s="1"/>
    </row>
    <row r="679" spans="1:90" ht="18" customHeight="1">
      <c r="A679" s="1"/>
      <c r="B679" s="1"/>
      <c r="C679" s="216"/>
      <c r="D679" s="287" t="str">
        <f t="shared" si="200"/>
        <v/>
      </c>
      <c r="E679" s="449" t="str">
        <f t="shared" si="201"/>
        <v/>
      </c>
      <c r="F679" s="450"/>
      <c r="G679" s="451"/>
      <c r="H679" s="452"/>
      <c r="I679" s="453"/>
      <c r="J679" s="453"/>
      <c r="K679" s="453"/>
      <c r="L679" s="453"/>
      <c r="M679" s="454"/>
      <c r="N679" s="455"/>
      <c r="O679" s="456"/>
      <c r="P679" s="456"/>
      <c r="Q679" s="456"/>
      <c r="R679" s="456"/>
      <c r="S679" s="456"/>
      <c r="T679" s="456"/>
      <c r="U679" s="456"/>
      <c r="V679" s="456"/>
      <c r="W679" s="456"/>
      <c r="X679" s="456"/>
      <c r="Y679" s="456"/>
      <c r="Z679" s="456"/>
      <c r="AA679" s="456"/>
      <c r="AB679" s="456"/>
      <c r="AC679" s="456"/>
      <c r="AD679" s="456"/>
      <c r="AE679" s="457"/>
      <c r="AF679" s="455"/>
      <c r="AG679" s="456"/>
      <c r="AH679" s="456"/>
      <c r="AI679" s="456"/>
      <c r="AJ679" s="456"/>
      <c r="AK679" s="456"/>
      <c r="AL679" s="456"/>
      <c r="AM679" s="456"/>
      <c r="AN679" s="457"/>
      <c r="AO679" s="455"/>
      <c r="AP679" s="456"/>
      <c r="AQ679" s="456"/>
      <c r="AR679" s="456"/>
      <c r="AS679" s="456"/>
      <c r="AT679" s="456"/>
      <c r="AU679" s="456"/>
      <c r="AV679" s="456"/>
      <c r="AW679" s="456"/>
      <c r="AX679" s="456"/>
      <c r="AY679" s="456"/>
      <c r="AZ679" s="456"/>
      <c r="BA679" s="456"/>
      <c r="BB679" s="456"/>
      <c r="BC679" s="456"/>
      <c r="BD679" s="456"/>
      <c r="BE679" s="456"/>
      <c r="BF679" s="456"/>
      <c r="BG679" s="457"/>
      <c r="BH679" s="458"/>
      <c r="BI679" s="459"/>
      <c r="BJ679" s="459"/>
      <c r="BK679" s="459"/>
      <c r="BL679" s="459"/>
      <c r="BM679" s="460"/>
      <c r="BN679" s="216"/>
      <c r="BO679" s="216"/>
      <c r="BP679" s="1"/>
      <c r="BQ679" s="120">
        <f>IF($F$3="","",IF(N679=$F$3,COUNTIF(BQ$23:BQ678,"&gt;0")+1,0))</f>
        <v>0</v>
      </c>
      <c r="BR679" s="1"/>
      <c r="BS679" s="20" t="str">
        <f>IF($N679="","",IF(VLOOKUP(VLOOKUP($N679,IMPOSTAZIONI!$E$6:$I$13,5,FALSE),IMPOSTAZIONI!$B$25:$N$32,3,FALSE)=0,"",VLOOKUP(VLOOKUP($N679,IMPOSTAZIONI!$E$6:$I$13,5,FALSE),IMPOSTAZIONI!$B$25:$N$32,3,FALSE)))</f>
        <v/>
      </c>
      <c r="BT679" s="20" t="str">
        <f>IF($N679="","",IF(VLOOKUP(VLOOKUP($N679,IMPOSTAZIONI!$E$6:$I$13,5,FALSE),IMPOSTAZIONI!$B$25:$N$32,6,FALSE)=0,"",VLOOKUP(VLOOKUP($N679,IMPOSTAZIONI!$E$6:$I$13,5,FALSE),IMPOSTAZIONI!$B$25:$N$32,6,FALSE)))</f>
        <v/>
      </c>
      <c r="BU679" s="20" t="str">
        <f>IF($N679="","",IF(VLOOKUP(VLOOKUP($N679,IMPOSTAZIONI!$E$6:$I$13,5,FALSE),IMPOSTAZIONI!$B$25:$N$32,9,FALSE)=0,"",VLOOKUP(VLOOKUP($N679,IMPOSTAZIONI!$E$6:$I$13,5,FALSE),IMPOSTAZIONI!$B$25:$N$32,9,FALSE)))</f>
        <v/>
      </c>
      <c r="BV679" s="20" t="str">
        <f>IF($N679="","",IF(VLOOKUP(VLOOKUP($N679,IMPOSTAZIONI!$E$6:$I$13,5,FALSE),IMPOSTAZIONI!$B$25:$N$32,12,FALSE)=0,"",VLOOKUP(VLOOKUP($N679,IMPOSTAZIONI!$E$6:$I$13,5,FALSE),IMPOSTAZIONI!$B$25:$N$32,12,FALSE)))</f>
        <v/>
      </c>
      <c r="BW679" s="221" t="str">
        <f t="shared" si="202"/>
        <v/>
      </c>
      <c r="BX679" s="221" t="str">
        <f t="shared" si="208"/>
        <v/>
      </c>
      <c r="BY679" s="221">
        <f t="shared" si="209"/>
        <v>0</v>
      </c>
      <c r="BZ679" s="231">
        <f t="shared" si="210"/>
        <v>0</v>
      </c>
      <c r="CA679" s="246">
        <f t="shared" si="211"/>
        <v>0</v>
      </c>
      <c r="CB679" s="246">
        <f t="shared" si="203"/>
        <v>0</v>
      </c>
      <c r="CC679" s="246" t="str">
        <f t="shared" si="204"/>
        <v/>
      </c>
      <c r="CD679" s="246">
        <f t="shared" si="212"/>
        <v>5</v>
      </c>
      <c r="CE679" s="246">
        <f t="shared" si="205"/>
        <v>0</v>
      </c>
      <c r="CF679" s="276">
        <f t="shared" si="213"/>
        <v>0</v>
      </c>
      <c r="CG679" s="277">
        <f t="shared" si="213"/>
        <v>0</v>
      </c>
      <c r="CH679" s="277">
        <f t="shared" si="213"/>
        <v>0</v>
      </c>
      <c r="CI679" s="278">
        <f t="shared" si="213"/>
        <v>0</v>
      </c>
      <c r="CJ679" s="280">
        <f t="shared" si="206"/>
        <v>0</v>
      </c>
      <c r="CK679" s="232">
        <f t="shared" si="207"/>
        <v>0</v>
      </c>
      <c r="CL679" s="1"/>
    </row>
    <row r="680" spans="1:90" ht="18" customHeight="1">
      <c r="A680" s="1"/>
      <c r="B680" s="1"/>
      <c r="C680" s="216"/>
      <c r="D680" s="287" t="str">
        <f t="shared" si="200"/>
        <v/>
      </c>
      <c r="E680" s="449" t="str">
        <f t="shared" si="201"/>
        <v/>
      </c>
      <c r="F680" s="450"/>
      <c r="G680" s="451"/>
      <c r="H680" s="452"/>
      <c r="I680" s="453"/>
      <c r="J680" s="453"/>
      <c r="K680" s="453"/>
      <c r="L680" s="453"/>
      <c r="M680" s="454"/>
      <c r="N680" s="455"/>
      <c r="O680" s="456"/>
      <c r="P680" s="456"/>
      <c r="Q680" s="456"/>
      <c r="R680" s="456"/>
      <c r="S680" s="456"/>
      <c r="T680" s="456"/>
      <c r="U680" s="456"/>
      <c r="V680" s="456"/>
      <c r="W680" s="456"/>
      <c r="X680" s="456"/>
      <c r="Y680" s="456"/>
      <c r="Z680" s="456"/>
      <c r="AA680" s="456"/>
      <c r="AB680" s="456"/>
      <c r="AC680" s="456"/>
      <c r="AD680" s="456"/>
      <c r="AE680" s="457"/>
      <c r="AF680" s="455"/>
      <c r="AG680" s="456"/>
      <c r="AH680" s="456"/>
      <c r="AI680" s="456"/>
      <c r="AJ680" s="456"/>
      <c r="AK680" s="456"/>
      <c r="AL680" s="456"/>
      <c r="AM680" s="456"/>
      <c r="AN680" s="457"/>
      <c r="AO680" s="455"/>
      <c r="AP680" s="456"/>
      <c r="AQ680" s="456"/>
      <c r="AR680" s="456"/>
      <c r="AS680" s="456"/>
      <c r="AT680" s="456"/>
      <c r="AU680" s="456"/>
      <c r="AV680" s="456"/>
      <c r="AW680" s="456"/>
      <c r="AX680" s="456"/>
      <c r="AY680" s="456"/>
      <c r="AZ680" s="456"/>
      <c r="BA680" s="456"/>
      <c r="BB680" s="456"/>
      <c r="BC680" s="456"/>
      <c r="BD680" s="456"/>
      <c r="BE680" s="456"/>
      <c r="BF680" s="456"/>
      <c r="BG680" s="457"/>
      <c r="BH680" s="458"/>
      <c r="BI680" s="459"/>
      <c r="BJ680" s="459"/>
      <c r="BK680" s="459"/>
      <c r="BL680" s="459"/>
      <c r="BM680" s="460"/>
      <c r="BN680" s="216"/>
      <c r="BO680" s="216"/>
      <c r="BP680" s="1"/>
      <c r="BQ680" s="120">
        <f>IF($F$3="","",IF(N680=$F$3,COUNTIF(BQ$23:BQ679,"&gt;0")+1,0))</f>
        <v>0</v>
      </c>
      <c r="BR680" s="1"/>
      <c r="BS680" s="20" t="str">
        <f>IF($N680="","",IF(VLOOKUP(VLOOKUP($N680,IMPOSTAZIONI!$E$6:$I$13,5,FALSE),IMPOSTAZIONI!$B$25:$N$32,3,FALSE)=0,"",VLOOKUP(VLOOKUP($N680,IMPOSTAZIONI!$E$6:$I$13,5,FALSE),IMPOSTAZIONI!$B$25:$N$32,3,FALSE)))</f>
        <v/>
      </c>
      <c r="BT680" s="20" t="str">
        <f>IF($N680="","",IF(VLOOKUP(VLOOKUP($N680,IMPOSTAZIONI!$E$6:$I$13,5,FALSE),IMPOSTAZIONI!$B$25:$N$32,6,FALSE)=0,"",VLOOKUP(VLOOKUP($N680,IMPOSTAZIONI!$E$6:$I$13,5,FALSE),IMPOSTAZIONI!$B$25:$N$32,6,FALSE)))</f>
        <v/>
      </c>
      <c r="BU680" s="20" t="str">
        <f>IF($N680="","",IF(VLOOKUP(VLOOKUP($N680,IMPOSTAZIONI!$E$6:$I$13,5,FALSE),IMPOSTAZIONI!$B$25:$N$32,9,FALSE)=0,"",VLOOKUP(VLOOKUP($N680,IMPOSTAZIONI!$E$6:$I$13,5,FALSE),IMPOSTAZIONI!$B$25:$N$32,9,FALSE)))</f>
        <v/>
      </c>
      <c r="BV680" s="20" t="str">
        <f>IF($N680="","",IF(VLOOKUP(VLOOKUP($N680,IMPOSTAZIONI!$E$6:$I$13,5,FALSE),IMPOSTAZIONI!$B$25:$N$32,12,FALSE)=0,"",VLOOKUP(VLOOKUP($N680,IMPOSTAZIONI!$E$6:$I$13,5,FALSE),IMPOSTAZIONI!$B$25:$N$32,12,FALSE)))</f>
        <v/>
      </c>
      <c r="BW680" s="221" t="str">
        <f t="shared" si="202"/>
        <v/>
      </c>
      <c r="BX680" s="221" t="str">
        <f t="shared" si="208"/>
        <v/>
      </c>
      <c r="BY680" s="221">
        <f t="shared" si="209"/>
        <v>0</v>
      </c>
      <c r="BZ680" s="231">
        <f t="shared" si="210"/>
        <v>0</v>
      </c>
      <c r="CA680" s="246">
        <f t="shared" si="211"/>
        <v>0</v>
      </c>
      <c r="CB680" s="246">
        <f t="shared" si="203"/>
        <v>0</v>
      </c>
      <c r="CC680" s="246" t="str">
        <f t="shared" si="204"/>
        <v/>
      </c>
      <c r="CD680" s="246">
        <f t="shared" si="212"/>
        <v>5</v>
      </c>
      <c r="CE680" s="246">
        <f t="shared" si="205"/>
        <v>0</v>
      </c>
      <c r="CF680" s="276">
        <f t="shared" si="213"/>
        <v>0</v>
      </c>
      <c r="CG680" s="277">
        <f t="shared" si="213"/>
        <v>0</v>
      </c>
      <c r="CH680" s="277">
        <f t="shared" si="213"/>
        <v>0</v>
      </c>
      <c r="CI680" s="278">
        <f t="shared" si="213"/>
        <v>0</v>
      </c>
      <c r="CJ680" s="280">
        <f t="shared" si="206"/>
        <v>0</v>
      </c>
      <c r="CK680" s="232">
        <f t="shared" si="207"/>
        <v>0</v>
      </c>
      <c r="CL680" s="1"/>
    </row>
    <row r="681" spans="1:90" ht="18" customHeight="1">
      <c r="A681" s="1"/>
      <c r="B681" s="1"/>
      <c r="C681" s="216"/>
      <c r="D681" s="287" t="str">
        <f t="shared" si="200"/>
        <v/>
      </c>
      <c r="E681" s="449" t="str">
        <f t="shared" si="201"/>
        <v/>
      </c>
      <c r="F681" s="450"/>
      <c r="G681" s="451"/>
      <c r="H681" s="452"/>
      <c r="I681" s="453"/>
      <c r="J681" s="453"/>
      <c r="K681" s="453"/>
      <c r="L681" s="453"/>
      <c r="M681" s="454"/>
      <c r="N681" s="455"/>
      <c r="O681" s="456"/>
      <c r="P681" s="456"/>
      <c r="Q681" s="456"/>
      <c r="R681" s="456"/>
      <c r="S681" s="456"/>
      <c r="T681" s="456"/>
      <c r="U681" s="456"/>
      <c r="V681" s="456"/>
      <c r="W681" s="456"/>
      <c r="X681" s="456"/>
      <c r="Y681" s="456"/>
      <c r="Z681" s="456"/>
      <c r="AA681" s="456"/>
      <c r="AB681" s="456"/>
      <c r="AC681" s="456"/>
      <c r="AD681" s="456"/>
      <c r="AE681" s="457"/>
      <c r="AF681" s="455"/>
      <c r="AG681" s="456"/>
      <c r="AH681" s="456"/>
      <c r="AI681" s="456"/>
      <c r="AJ681" s="456"/>
      <c r="AK681" s="456"/>
      <c r="AL681" s="456"/>
      <c r="AM681" s="456"/>
      <c r="AN681" s="457"/>
      <c r="AO681" s="455"/>
      <c r="AP681" s="456"/>
      <c r="AQ681" s="456"/>
      <c r="AR681" s="456"/>
      <c r="AS681" s="456"/>
      <c r="AT681" s="456"/>
      <c r="AU681" s="456"/>
      <c r="AV681" s="456"/>
      <c r="AW681" s="456"/>
      <c r="AX681" s="456"/>
      <c r="AY681" s="456"/>
      <c r="AZ681" s="456"/>
      <c r="BA681" s="456"/>
      <c r="BB681" s="456"/>
      <c r="BC681" s="456"/>
      <c r="BD681" s="456"/>
      <c r="BE681" s="456"/>
      <c r="BF681" s="456"/>
      <c r="BG681" s="457"/>
      <c r="BH681" s="458"/>
      <c r="BI681" s="459"/>
      <c r="BJ681" s="459"/>
      <c r="BK681" s="459"/>
      <c r="BL681" s="459"/>
      <c r="BM681" s="460"/>
      <c r="BN681" s="216"/>
      <c r="BO681" s="216"/>
      <c r="BP681" s="1"/>
      <c r="BQ681" s="120">
        <f>IF($F$3="","",IF(N681=$F$3,COUNTIF(BQ$23:BQ680,"&gt;0")+1,0))</f>
        <v>0</v>
      </c>
      <c r="BR681" s="1"/>
      <c r="BS681" s="20" t="str">
        <f>IF($N681="","",IF(VLOOKUP(VLOOKUP($N681,IMPOSTAZIONI!$E$6:$I$13,5,FALSE),IMPOSTAZIONI!$B$25:$N$32,3,FALSE)=0,"",VLOOKUP(VLOOKUP($N681,IMPOSTAZIONI!$E$6:$I$13,5,FALSE),IMPOSTAZIONI!$B$25:$N$32,3,FALSE)))</f>
        <v/>
      </c>
      <c r="BT681" s="20" t="str">
        <f>IF($N681="","",IF(VLOOKUP(VLOOKUP($N681,IMPOSTAZIONI!$E$6:$I$13,5,FALSE),IMPOSTAZIONI!$B$25:$N$32,6,FALSE)=0,"",VLOOKUP(VLOOKUP($N681,IMPOSTAZIONI!$E$6:$I$13,5,FALSE),IMPOSTAZIONI!$B$25:$N$32,6,FALSE)))</f>
        <v/>
      </c>
      <c r="BU681" s="20" t="str">
        <f>IF($N681="","",IF(VLOOKUP(VLOOKUP($N681,IMPOSTAZIONI!$E$6:$I$13,5,FALSE),IMPOSTAZIONI!$B$25:$N$32,9,FALSE)=0,"",VLOOKUP(VLOOKUP($N681,IMPOSTAZIONI!$E$6:$I$13,5,FALSE),IMPOSTAZIONI!$B$25:$N$32,9,FALSE)))</f>
        <v/>
      </c>
      <c r="BV681" s="20" t="str">
        <f>IF($N681="","",IF(VLOOKUP(VLOOKUP($N681,IMPOSTAZIONI!$E$6:$I$13,5,FALSE),IMPOSTAZIONI!$B$25:$N$32,12,FALSE)=0,"",VLOOKUP(VLOOKUP($N681,IMPOSTAZIONI!$E$6:$I$13,5,FALSE),IMPOSTAZIONI!$B$25:$N$32,12,FALSE)))</f>
        <v/>
      </c>
      <c r="BW681" s="221" t="str">
        <f t="shared" si="202"/>
        <v/>
      </c>
      <c r="BX681" s="221" t="str">
        <f t="shared" si="208"/>
        <v/>
      </c>
      <c r="BY681" s="221">
        <f t="shared" si="209"/>
        <v>0</v>
      </c>
      <c r="BZ681" s="231">
        <f t="shared" si="210"/>
        <v>0</v>
      </c>
      <c r="CA681" s="246">
        <f t="shared" si="211"/>
        <v>0</v>
      </c>
      <c r="CB681" s="246">
        <f t="shared" si="203"/>
        <v>0</v>
      </c>
      <c r="CC681" s="246" t="str">
        <f t="shared" si="204"/>
        <v/>
      </c>
      <c r="CD681" s="246">
        <f t="shared" si="212"/>
        <v>5</v>
      </c>
      <c r="CE681" s="246">
        <f t="shared" si="205"/>
        <v>0</v>
      </c>
      <c r="CF681" s="276">
        <f t="shared" si="213"/>
        <v>0</v>
      </c>
      <c r="CG681" s="277">
        <f t="shared" si="213"/>
        <v>0</v>
      </c>
      <c r="CH681" s="277">
        <f t="shared" si="213"/>
        <v>0</v>
      </c>
      <c r="CI681" s="278">
        <f t="shared" si="213"/>
        <v>0</v>
      </c>
      <c r="CJ681" s="280">
        <f t="shared" si="206"/>
        <v>0</v>
      </c>
      <c r="CK681" s="232">
        <f t="shared" si="207"/>
        <v>0</v>
      </c>
      <c r="CL681" s="1"/>
    </row>
    <row r="682" spans="1:90" ht="18" customHeight="1">
      <c r="A682" s="1"/>
      <c r="B682" s="1"/>
      <c r="C682" s="216"/>
      <c r="D682" s="287" t="str">
        <f t="shared" si="200"/>
        <v/>
      </c>
      <c r="E682" s="449" t="str">
        <f t="shared" si="201"/>
        <v/>
      </c>
      <c r="F682" s="450"/>
      <c r="G682" s="451"/>
      <c r="H682" s="452"/>
      <c r="I682" s="453"/>
      <c r="J682" s="453"/>
      <c r="K682" s="453"/>
      <c r="L682" s="453"/>
      <c r="M682" s="454"/>
      <c r="N682" s="455"/>
      <c r="O682" s="456"/>
      <c r="P682" s="456"/>
      <c r="Q682" s="456"/>
      <c r="R682" s="456"/>
      <c r="S682" s="456"/>
      <c r="T682" s="456"/>
      <c r="U682" s="456"/>
      <c r="V682" s="456"/>
      <c r="W682" s="456"/>
      <c r="X682" s="456"/>
      <c r="Y682" s="456"/>
      <c r="Z682" s="456"/>
      <c r="AA682" s="456"/>
      <c r="AB682" s="456"/>
      <c r="AC682" s="456"/>
      <c r="AD682" s="456"/>
      <c r="AE682" s="457"/>
      <c r="AF682" s="455"/>
      <c r="AG682" s="456"/>
      <c r="AH682" s="456"/>
      <c r="AI682" s="456"/>
      <c r="AJ682" s="456"/>
      <c r="AK682" s="456"/>
      <c r="AL682" s="456"/>
      <c r="AM682" s="456"/>
      <c r="AN682" s="457"/>
      <c r="AO682" s="455"/>
      <c r="AP682" s="456"/>
      <c r="AQ682" s="456"/>
      <c r="AR682" s="456"/>
      <c r="AS682" s="456"/>
      <c r="AT682" s="456"/>
      <c r="AU682" s="456"/>
      <c r="AV682" s="456"/>
      <c r="AW682" s="456"/>
      <c r="AX682" s="456"/>
      <c r="AY682" s="456"/>
      <c r="AZ682" s="456"/>
      <c r="BA682" s="456"/>
      <c r="BB682" s="456"/>
      <c r="BC682" s="456"/>
      <c r="BD682" s="456"/>
      <c r="BE682" s="456"/>
      <c r="BF682" s="456"/>
      <c r="BG682" s="457"/>
      <c r="BH682" s="458"/>
      <c r="BI682" s="459"/>
      <c r="BJ682" s="459"/>
      <c r="BK682" s="459"/>
      <c r="BL682" s="459"/>
      <c r="BM682" s="460"/>
      <c r="BN682" s="216"/>
      <c r="BO682" s="216"/>
      <c r="BP682" s="1"/>
      <c r="BQ682" s="120">
        <f>IF($F$3="","",IF(N682=$F$3,COUNTIF(BQ$23:BQ681,"&gt;0")+1,0))</f>
        <v>0</v>
      </c>
      <c r="BR682" s="1"/>
      <c r="BS682" s="20" t="str">
        <f>IF($N682="","",IF(VLOOKUP(VLOOKUP($N682,IMPOSTAZIONI!$E$6:$I$13,5,FALSE),IMPOSTAZIONI!$B$25:$N$32,3,FALSE)=0,"",VLOOKUP(VLOOKUP($N682,IMPOSTAZIONI!$E$6:$I$13,5,FALSE),IMPOSTAZIONI!$B$25:$N$32,3,FALSE)))</f>
        <v/>
      </c>
      <c r="BT682" s="20" t="str">
        <f>IF($N682="","",IF(VLOOKUP(VLOOKUP($N682,IMPOSTAZIONI!$E$6:$I$13,5,FALSE),IMPOSTAZIONI!$B$25:$N$32,6,FALSE)=0,"",VLOOKUP(VLOOKUP($N682,IMPOSTAZIONI!$E$6:$I$13,5,FALSE),IMPOSTAZIONI!$B$25:$N$32,6,FALSE)))</f>
        <v/>
      </c>
      <c r="BU682" s="20" t="str">
        <f>IF($N682="","",IF(VLOOKUP(VLOOKUP($N682,IMPOSTAZIONI!$E$6:$I$13,5,FALSE),IMPOSTAZIONI!$B$25:$N$32,9,FALSE)=0,"",VLOOKUP(VLOOKUP($N682,IMPOSTAZIONI!$E$6:$I$13,5,FALSE),IMPOSTAZIONI!$B$25:$N$32,9,FALSE)))</f>
        <v/>
      </c>
      <c r="BV682" s="20" t="str">
        <f>IF($N682="","",IF(VLOOKUP(VLOOKUP($N682,IMPOSTAZIONI!$E$6:$I$13,5,FALSE),IMPOSTAZIONI!$B$25:$N$32,12,FALSE)=0,"",VLOOKUP(VLOOKUP($N682,IMPOSTAZIONI!$E$6:$I$13,5,FALSE),IMPOSTAZIONI!$B$25:$N$32,12,FALSE)))</f>
        <v/>
      </c>
      <c r="BW682" s="221" t="str">
        <f t="shared" si="202"/>
        <v/>
      </c>
      <c r="BX682" s="221" t="str">
        <f t="shared" si="208"/>
        <v/>
      </c>
      <c r="BY682" s="221">
        <f t="shared" si="209"/>
        <v>0</v>
      </c>
      <c r="BZ682" s="231">
        <f t="shared" si="210"/>
        <v>0</v>
      </c>
      <c r="CA682" s="246">
        <f t="shared" si="211"/>
        <v>0</v>
      </c>
      <c r="CB682" s="246">
        <f t="shared" si="203"/>
        <v>0</v>
      </c>
      <c r="CC682" s="246" t="str">
        <f t="shared" si="204"/>
        <v/>
      </c>
      <c r="CD682" s="246">
        <f t="shared" si="212"/>
        <v>5</v>
      </c>
      <c r="CE682" s="246">
        <f t="shared" si="205"/>
        <v>0</v>
      </c>
      <c r="CF682" s="276">
        <f t="shared" si="213"/>
        <v>0</v>
      </c>
      <c r="CG682" s="277">
        <f t="shared" si="213"/>
        <v>0</v>
      </c>
      <c r="CH682" s="277">
        <f t="shared" si="213"/>
        <v>0</v>
      </c>
      <c r="CI682" s="278">
        <f t="shared" si="213"/>
        <v>0</v>
      </c>
      <c r="CJ682" s="280">
        <f t="shared" si="206"/>
        <v>0</v>
      </c>
      <c r="CK682" s="232">
        <f t="shared" si="207"/>
        <v>0</v>
      </c>
      <c r="CL682" s="1"/>
    </row>
    <row r="683" spans="1:90" ht="18" customHeight="1">
      <c r="A683" s="1"/>
      <c r="B683" s="1"/>
      <c r="C683" s="216"/>
      <c r="D683" s="287" t="str">
        <f t="shared" si="200"/>
        <v/>
      </c>
      <c r="E683" s="449" t="str">
        <f t="shared" si="201"/>
        <v/>
      </c>
      <c r="F683" s="450"/>
      <c r="G683" s="451"/>
      <c r="H683" s="452"/>
      <c r="I683" s="453"/>
      <c r="J683" s="453"/>
      <c r="K683" s="453"/>
      <c r="L683" s="453"/>
      <c r="M683" s="454"/>
      <c r="N683" s="455"/>
      <c r="O683" s="456"/>
      <c r="P683" s="456"/>
      <c r="Q683" s="456"/>
      <c r="R683" s="456"/>
      <c r="S683" s="456"/>
      <c r="T683" s="456"/>
      <c r="U683" s="456"/>
      <c r="V683" s="456"/>
      <c r="W683" s="456"/>
      <c r="X683" s="456"/>
      <c r="Y683" s="456"/>
      <c r="Z683" s="456"/>
      <c r="AA683" s="456"/>
      <c r="AB683" s="456"/>
      <c r="AC683" s="456"/>
      <c r="AD683" s="456"/>
      <c r="AE683" s="457"/>
      <c r="AF683" s="455"/>
      <c r="AG683" s="456"/>
      <c r="AH683" s="456"/>
      <c r="AI683" s="456"/>
      <c r="AJ683" s="456"/>
      <c r="AK683" s="456"/>
      <c r="AL683" s="456"/>
      <c r="AM683" s="456"/>
      <c r="AN683" s="457"/>
      <c r="AO683" s="455"/>
      <c r="AP683" s="456"/>
      <c r="AQ683" s="456"/>
      <c r="AR683" s="456"/>
      <c r="AS683" s="456"/>
      <c r="AT683" s="456"/>
      <c r="AU683" s="456"/>
      <c r="AV683" s="456"/>
      <c r="AW683" s="456"/>
      <c r="AX683" s="456"/>
      <c r="AY683" s="456"/>
      <c r="AZ683" s="456"/>
      <c r="BA683" s="456"/>
      <c r="BB683" s="456"/>
      <c r="BC683" s="456"/>
      <c r="BD683" s="456"/>
      <c r="BE683" s="456"/>
      <c r="BF683" s="456"/>
      <c r="BG683" s="457"/>
      <c r="BH683" s="458"/>
      <c r="BI683" s="459"/>
      <c r="BJ683" s="459"/>
      <c r="BK683" s="459"/>
      <c r="BL683" s="459"/>
      <c r="BM683" s="460"/>
      <c r="BN683" s="216"/>
      <c r="BO683" s="216"/>
      <c r="BP683" s="1"/>
      <c r="BQ683" s="120">
        <f>IF($F$3="","",IF(N683=$F$3,COUNTIF(BQ$23:BQ682,"&gt;0")+1,0))</f>
        <v>0</v>
      </c>
      <c r="BR683" s="1"/>
      <c r="BS683" s="20" t="str">
        <f>IF($N683="","",IF(VLOOKUP(VLOOKUP($N683,IMPOSTAZIONI!$E$6:$I$13,5,FALSE),IMPOSTAZIONI!$B$25:$N$32,3,FALSE)=0,"",VLOOKUP(VLOOKUP($N683,IMPOSTAZIONI!$E$6:$I$13,5,FALSE),IMPOSTAZIONI!$B$25:$N$32,3,FALSE)))</f>
        <v/>
      </c>
      <c r="BT683" s="20" t="str">
        <f>IF($N683="","",IF(VLOOKUP(VLOOKUP($N683,IMPOSTAZIONI!$E$6:$I$13,5,FALSE),IMPOSTAZIONI!$B$25:$N$32,6,FALSE)=0,"",VLOOKUP(VLOOKUP($N683,IMPOSTAZIONI!$E$6:$I$13,5,FALSE),IMPOSTAZIONI!$B$25:$N$32,6,FALSE)))</f>
        <v/>
      </c>
      <c r="BU683" s="20" t="str">
        <f>IF($N683="","",IF(VLOOKUP(VLOOKUP($N683,IMPOSTAZIONI!$E$6:$I$13,5,FALSE),IMPOSTAZIONI!$B$25:$N$32,9,FALSE)=0,"",VLOOKUP(VLOOKUP($N683,IMPOSTAZIONI!$E$6:$I$13,5,FALSE),IMPOSTAZIONI!$B$25:$N$32,9,FALSE)))</f>
        <v/>
      </c>
      <c r="BV683" s="20" t="str">
        <f>IF($N683="","",IF(VLOOKUP(VLOOKUP($N683,IMPOSTAZIONI!$E$6:$I$13,5,FALSE),IMPOSTAZIONI!$B$25:$N$32,12,FALSE)=0,"",VLOOKUP(VLOOKUP($N683,IMPOSTAZIONI!$E$6:$I$13,5,FALSE),IMPOSTAZIONI!$B$25:$N$32,12,FALSE)))</f>
        <v/>
      </c>
      <c r="BW683" s="221" t="str">
        <f t="shared" si="202"/>
        <v/>
      </c>
      <c r="BX683" s="221" t="str">
        <f t="shared" si="208"/>
        <v/>
      </c>
      <c r="BY683" s="221">
        <f t="shared" si="209"/>
        <v>0</v>
      </c>
      <c r="BZ683" s="231">
        <f t="shared" si="210"/>
        <v>0</v>
      </c>
      <c r="CA683" s="246">
        <f t="shared" si="211"/>
        <v>0</v>
      </c>
      <c r="CB683" s="246">
        <f t="shared" si="203"/>
        <v>0</v>
      </c>
      <c r="CC683" s="246" t="str">
        <f t="shared" si="204"/>
        <v/>
      </c>
      <c r="CD683" s="246">
        <f t="shared" si="212"/>
        <v>5</v>
      </c>
      <c r="CE683" s="246">
        <f t="shared" si="205"/>
        <v>0</v>
      </c>
      <c r="CF683" s="276">
        <f t="shared" ref="CF683:CI702" si="214">COUNTIF($CE$23:$CE$3022,CONCATENATE($CD683,CF$21))</f>
        <v>0</v>
      </c>
      <c r="CG683" s="277">
        <f t="shared" si="214"/>
        <v>0</v>
      </c>
      <c r="CH683" s="277">
        <f t="shared" si="214"/>
        <v>0</v>
      </c>
      <c r="CI683" s="278">
        <f t="shared" si="214"/>
        <v>0</v>
      </c>
      <c r="CJ683" s="280">
        <f t="shared" si="206"/>
        <v>0</v>
      </c>
      <c r="CK683" s="232">
        <f t="shared" si="207"/>
        <v>0</v>
      </c>
      <c r="CL683" s="1"/>
    </row>
    <row r="684" spans="1:90" ht="18" customHeight="1">
      <c r="A684" s="1"/>
      <c r="B684" s="1"/>
      <c r="C684" s="216"/>
      <c r="D684" s="287" t="str">
        <f t="shared" si="200"/>
        <v/>
      </c>
      <c r="E684" s="449" t="str">
        <f t="shared" si="201"/>
        <v/>
      </c>
      <c r="F684" s="450"/>
      <c r="G684" s="451"/>
      <c r="H684" s="452"/>
      <c r="I684" s="453"/>
      <c r="J684" s="453"/>
      <c r="K684" s="453"/>
      <c r="L684" s="453"/>
      <c r="M684" s="454"/>
      <c r="N684" s="455"/>
      <c r="O684" s="456"/>
      <c r="P684" s="456"/>
      <c r="Q684" s="456"/>
      <c r="R684" s="456"/>
      <c r="S684" s="456"/>
      <c r="T684" s="456"/>
      <c r="U684" s="456"/>
      <c r="V684" s="456"/>
      <c r="W684" s="456"/>
      <c r="X684" s="456"/>
      <c r="Y684" s="456"/>
      <c r="Z684" s="456"/>
      <c r="AA684" s="456"/>
      <c r="AB684" s="456"/>
      <c r="AC684" s="456"/>
      <c r="AD684" s="456"/>
      <c r="AE684" s="457"/>
      <c r="AF684" s="455"/>
      <c r="AG684" s="456"/>
      <c r="AH684" s="456"/>
      <c r="AI684" s="456"/>
      <c r="AJ684" s="456"/>
      <c r="AK684" s="456"/>
      <c r="AL684" s="456"/>
      <c r="AM684" s="456"/>
      <c r="AN684" s="457"/>
      <c r="AO684" s="455"/>
      <c r="AP684" s="456"/>
      <c r="AQ684" s="456"/>
      <c r="AR684" s="456"/>
      <c r="AS684" s="456"/>
      <c r="AT684" s="456"/>
      <c r="AU684" s="456"/>
      <c r="AV684" s="456"/>
      <c r="AW684" s="456"/>
      <c r="AX684" s="456"/>
      <c r="AY684" s="456"/>
      <c r="AZ684" s="456"/>
      <c r="BA684" s="456"/>
      <c r="BB684" s="456"/>
      <c r="BC684" s="456"/>
      <c r="BD684" s="456"/>
      <c r="BE684" s="456"/>
      <c r="BF684" s="456"/>
      <c r="BG684" s="457"/>
      <c r="BH684" s="458"/>
      <c r="BI684" s="459"/>
      <c r="BJ684" s="459"/>
      <c r="BK684" s="459"/>
      <c r="BL684" s="459"/>
      <c r="BM684" s="460"/>
      <c r="BN684" s="216"/>
      <c r="BO684" s="216"/>
      <c r="BP684" s="1"/>
      <c r="BQ684" s="120">
        <f>IF($F$3="","",IF(N684=$F$3,COUNTIF(BQ$23:BQ683,"&gt;0")+1,0))</f>
        <v>0</v>
      </c>
      <c r="BR684" s="1"/>
      <c r="BS684" s="20" t="str">
        <f>IF($N684="","",IF(VLOOKUP(VLOOKUP($N684,IMPOSTAZIONI!$E$6:$I$13,5,FALSE),IMPOSTAZIONI!$B$25:$N$32,3,FALSE)=0,"",VLOOKUP(VLOOKUP($N684,IMPOSTAZIONI!$E$6:$I$13,5,FALSE),IMPOSTAZIONI!$B$25:$N$32,3,FALSE)))</f>
        <v/>
      </c>
      <c r="BT684" s="20" t="str">
        <f>IF($N684="","",IF(VLOOKUP(VLOOKUP($N684,IMPOSTAZIONI!$E$6:$I$13,5,FALSE),IMPOSTAZIONI!$B$25:$N$32,6,FALSE)=0,"",VLOOKUP(VLOOKUP($N684,IMPOSTAZIONI!$E$6:$I$13,5,FALSE),IMPOSTAZIONI!$B$25:$N$32,6,FALSE)))</f>
        <v/>
      </c>
      <c r="BU684" s="20" t="str">
        <f>IF($N684="","",IF(VLOOKUP(VLOOKUP($N684,IMPOSTAZIONI!$E$6:$I$13,5,FALSE),IMPOSTAZIONI!$B$25:$N$32,9,FALSE)=0,"",VLOOKUP(VLOOKUP($N684,IMPOSTAZIONI!$E$6:$I$13,5,FALSE),IMPOSTAZIONI!$B$25:$N$32,9,FALSE)))</f>
        <v/>
      </c>
      <c r="BV684" s="20" t="str">
        <f>IF($N684="","",IF(VLOOKUP(VLOOKUP($N684,IMPOSTAZIONI!$E$6:$I$13,5,FALSE),IMPOSTAZIONI!$B$25:$N$32,12,FALSE)=0,"",VLOOKUP(VLOOKUP($N684,IMPOSTAZIONI!$E$6:$I$13,5,FALSE),IMPOSTAZIONI!$B$25:$N$32,12,FALSE)))</f>
        <v/>
      </c>
      <c r="BW684" s="221" t="str">
        <f t="shared" si="202"/>
        <v/>
      </c>
      <c r="BX684" s="221" t="str">
        <f t="shared" si="208"/>
        <v/>
      </c>
      <c r="BY684" s="221">
        <f t="shared" si="209"/>
        <v>0</v>
      </c>
      <c r="BZ684" s="231">
        <f t="shared" si="210"/>
        <v>0</v>
      </c>
      <c r="CA684" s="246">
        <f t="shared" si="211"/>
        <v>0</v>
      </c>
      <c r="CB684" s="246">
        <f t="shared" si="203"/>
        <v>0</v>
      </c>
      <c r="CC684" s="246" t="str">
        <f t="shared" si="204"/>
        <v/>
      </c>
      <c r="CD684" s="246">
        <f t="shared" si="212"/>
        <v>5</v>
      </c>
      <c r="CE684" s="246">
        <f t="shared" si="205"/>
        <v>0</v>
      </c>
      <c r="CF684" s="276">
        <f t="shared" si="214"/>
        <v>0</v>
      </c>
      <c r="CG684" s="277">
        <f t="shared" si="214"/>
        <v>0</v>
      </c>
      <c r="CH684" s="277">
        <f t="shared" si="214"/>
        <v>0</v>
      </c>
      <c r="CI684" s="278">
        <f t="shared" si="214"/>
        <v>0</v>
      </c>
      <c r="CJ684" s="280">
        <f t="shared" si="206"/>
        <v>0</v>
      </c>
      <c r="CK684" s="232">
        <f t="shared" si="207"/>
        <v>0</v>
      </c>
      <c r="CL684" s="1"/>
    </row>
    <row r="685" spans="1:90" ht="18" customHeight="1">
      <c r="A685" s="1"/>
      <c r="B685" s="1"/>
      <c r="C685" s="216"/>
      <c r="D685" s="287" t="str">
        <f t="shared" si="200"/>
        <v/>
      </c>
      <c r="E685" s="449" t="str">
        <f t="shared" si="201"/>
        <v/>
      </c>
      <c r="F685" s="450"/>
      <c r="G685" s="451"/>
      <c r="H685" s="452"/>
      <c r="I685" s="453"/>
      <c r="J685" s="453"/>
      <c r="K685" s="453"/>
      <c r="L685" s="453"/>
      <c r="M685" s="454"/>
      <c r="N685" s="455"/>
      <c r="O685" s="456"/>
      <c r="P685" s="456"/>
      <c r="Q685" s="456"/>
      <c r="R685" s="456"/>
      <c r="S685" s="456"/>
      <c r="T685" s="456"/>
      <c r="U685" s="456"/>
      <c r="V685" s="456"/>
      <c r="W685" s="456"/>
      <c r="X685" s="456"/>
      <c r="Y685" s="456"/>
      <c r="Z685" s="456"/>
      <c r="AA685" s="456"/>
      <c r="AB685" s="456"/>
      <c r="AC685" s="456"/>
      <c r="AD685" s="456"/>
      <c r="AE685" s="457"/>
      <c r="AF685" s="455"/>
      <c r="AG685" s="456"/>
      <c r="AH685" s="456"/>
      <c r="AI685" s="456"/>
      <c r="AJ685" s="456"/>
      <c r="AK685" s="456"/>
      <c r="AL685" s="456"/>
      <c r="AM685" s="456"/>
      <c r="AN685" s="457"/>
      <c r="AO685" s="455"/>
      <c r="AP685" s="456"/>
      <c r="AQ685" s="456"/>
      <c r="AR685" s="456"/>
      <c r="AS685" s="456"/>
      <c r="AT685" s="456"/>
      <c r="AU685" s="456"/>
      <c r="AV685" s="456"/>
      <c r="AW685" s="456"/>
      <c r="AX685" s="456"/>
      <c r="AY685" s="456"/>
      <c r="AZ685" s="456"/>
      <c r="BA685" s="456"/>
      <c r="BB685" s="456"/>
      <c r="BC685" s="456"/>
      <c r="BD685" s="456"/>
      <c r="BE685" s="456"/>
      <c r="BF685" s="456"/>
      <c r="BG685" s="457"/>
      <c r="BH685" s="458"/>
      <c r="BI685" s="459"/>
      <c r="BJ685" s="459"/>
      <c r="BK685" s="459"/>
      <c r="BL685" s="459"/>
      <c r="BM685" s="460"/>
      <c r="BN685" s="216"/>
      <c r="BO685" s="216"/>
      <c r="BP685" s="1"/>
      <c r="BQ685" s="120">
        <f>IF($F$3="","",IF(N685=$F$3,COUNTIF(BQ$23:BQ684,"&gt;0")+1,0))</f>
        <v>0</v>
      </c>
      <c r="BR685" s="1"/>
      <c r="BS685" s="20" t="str">
        <f>IF($N685="","",IF(VLOOKUP(VLOOKUP($N685,IMPOSTAZIONI!$E$6:$I$13,5,FALSE),IMPOSTAZIONI!$B$25:$N$32,3,FALSE)=0,"",VLOOKUP(VLOOKUP($N685,IMPOSTAZIONI!$E$6:$I$13,5,FALSE),IMPOSTAZIONI!$B$25:$N$32,3,FALSE)))</f>
        <v/>
      </c>
      <c r="BT685" s="20" t="str">
        <f>IF($N685="","",IF(VLOOKUP(VLOOKUP($N685,IMPOSTAZIONI!$E$6:$I$13,5,FALSE),IMPOSTAZIONI!$B$25:$N$32,6,FALSE)=0,"",VLOOKUP(VLOOKUP($N685,IMPOSTAZIONI!$E$6:$I$13,5,FALSE),IMPOSTAZIONI!$B$25:$N$32,6,FALSE)))</f>
        <v/>
      </c>
      <c r="BU685" s="20" t="str">
        <f>IF($N685="","",IF(VLOOKUP(VLOOKUP($N685,IMPOSTAZIONI!$E$6:$I$13,5,FALSE),IMPOSTAZIONI!$B$25:$N$32,9,FALSE)=0,"",VLOOKUP(VLOOKUP($N685,IMPOSTAZIONI!$E$6:$I$13,5,FALSE),IMPOSTAZIONI!$B$25:$N$32,9,FALSE)))</f>
        <v/>
      </c>
      <c r="BV685" s="20" t="str">
        <f>IF($N685="","",IF(VLOOKUP(VLOOKUP($N685,IMPOSTAZIONI!$E$6:$I$13,5,FALSE),IMPOSTAZIONI!$B$25:$N$32,12,FALSE)=0,"",VLOOKUP(VLOOKUP($N685,IMPOSTAZIONI!$E$6:$I$13,5,FALSE),IMPOSTAZIONI!$B$25:$N$32,12,FALSE)))</f>
        <v/>
      </c>
      <c r="BW685" s="221" t="str">
        <f t="shared" si="202"/>
        <v/>
      </c>
      <c r="BX685" s="221" t="str">
        <f t="shared" si="208"/>
        <v/>
      </c>
      <c r="BY685" s="221">
        <f t="shared" si="209"/>
        <v>0</v>
      </c>
      <c r="BZ685" s="231">
        <f t="shared" si="210"/>
        <v>0</v>
      </c>
      <c r="CA685" s="246">
        <f t="shared" si="211"/>
        <v>0</v>
      </c>
      <c r="CB685" s="246">
        <f t="shared" si="203"/>
        <v>0</v>
      </c>
      <c r="CC685" s="246" t="str">
        <f t="shared" si="204"/>
        <v/>
      </c>
      <c r="CD685" s="246">
        <f t="shared" si="212"/>
        <v>5</v>
      </c>
      <c r="CE685" s="246">
        <f t="shared" si="205"/>
        <v>0</v>
      </c>
      <c r="CF685" s="276">
        <f t="shared" si="214"/>
        <v>0</v>
      </c>
      <c r="CG685" s="277">
        <f t="shared" si="214"/>
        <v>0</v>
      </c>
      <c r="CH685" s="277">
        <f t="shared" si="214"/>
        <v>0</v>
      </c>
      <c r="CI685" s="278">
        <f t="shared" si="214"/>
        <v>0</v>
      </c>
      <c r="CJ685" s="280">
        <f t="shared" si="206"/>
        <v>0</v>
      </c>
      <c r="CK685" s="232">
        <f t="shared" si="207"/>
        <v>0</v>
      </c>
      <c r="CL685" s="1"/>
    </row>
    <row r="686" spans="1:90" ht="18" customHeight="1">
      <c r="A686" s="1"/>
      <c r="B686" s="1"/>
      <c r="C686" s="216"/>
      <c r="D686" s="287" t="str">
        <f t="shared" si="200"/>
        <v/>
      </c>
      <c r="E686" s="449" t="str">
        <f t="shared" si="201"/>
        <v/>
      </c>
      <c r="F686" s="450"/>
      <c r="G686" s="451"/>
      <c r="H686" s="452"/>
      <c r="I686" s="453"/>
      <c r="J686" s="453"/>
      <c r="K686" s="453"/>
      <c r="L686" s="453"/>
      <c r="M686" s="454"/>
      <c r="N686" s="455"/>
      <c r="O686" s="456"/>
      <c r="P686" s="456"/>
      <c r="Q686" s="456"/>
      <c r="R686" s="456"/>
      <c r="S686" s="456"/>
      <c r="T686" s="456"/>
      <c r="U686" s="456"/>
      <c r="V686" s="456"/>
      <c r="W686" s="456"/>
      <c r="X686" s="456"/>
      <c r="Y686" s="456"/>
      <c r="Z686" s="456"/>
      <c r="AA686" s="456"/>
      <c r="AB686" s="456"/>
      <c r="AC686" s="456"/>
      <c r="AD686" s="456"/>
      <c r="AE686" s="457"/>
      <c r="AF686" s="455"/>
      <c r="AG686" s="456"/>
      <c r="AH686" s="456"/>
      <c r="AI686" s="456"/>
      <c r="AJ686" s="456"/>
      <c r="AK686" s="456"/>
      <c r="AL686" s="456"/>
      <c r="AM686" s="456"/>
      <c r="AN686" s="457"/>
      <c r="AO686" s="455"/>
      <c r="AP686" s="456"/>
      <c r="AQ686" s="456"/>
      <c r="AR686" s="456"/>
      <c r="AS686" s="456"/>
      <c r="AT686" s="456"/>
      <c r="AU686" s="456"/>
      <c r="AV686" s="456"/>
      <c r="AW686" s="456"/>
      <c r="AX686" s="456"/>
      <c r="AY686" s="456"/>
      <c r="AZ686" s="456"/>
      <c r="BA686" s="456"/>
      <c r="BB686" s="456"/>
      <c r="BC686" s="456"/>
      <c r="BD686" s="456"/>
      <c r="BE686" s="456"/>
      <c r="BF686" s="456"/>
      <c r="BG686" s="457"/>
      <c r="BH686" s="458"/>
      <c r="BI686" s="459"/>
      <c r="BJ686" s="459"/>
      <c r="BK686" s="459"/>
      <c r="BL686" s="459"/>
      <c r="BM686" s="460"/>
      <c r="BN686" s="216"/>
      <c r="BO686" s="216"/>
      <c r="BP686" s="1"/>
      <c r="BQ686" s="120">
        <f>IF($F$3="","",IF(N686=$F$3,COUNTIF(BQ$23:BQ685,"&gt;0")+1,0))</f>
        <v>0</v>
      </c>
      <c r="BR686" s="1"/>
      <c r="BS686" s="20" t="str">
        <f>IF($N686="","",IF(VLOOKUP(VLOOKUP($N686,IMPOSTAZIONI!$E$6:$I$13,5,FALSE),IMPOSTAZIONI!$B$25:$N$32,3,FALSE)=0,"",VLOOKUP(VLOOKUP($N686,IMPOSTAZIONI!$E$6:$I$13,5,FALSE),IMPOSTAZIONI!$B$25:$N$32,3,FALSE)))</f>
        <v/>
      </c>
      <c r="BT686" s="20" t="str">
        <f>IF($N686="","",IF(VLOOKUP(VLOOKUP($N686,IMPOSTAZIONI!$E$6:$I$13,5,FALSE),IMPOSTAZIONI!$B$25:$N$32,6,FALSE)=0,"",VLOOKUP(VLOOKUP($N686,IMPOSTAZIONI!$E$6:$I$13,5,FALSE),IMPOSTAZIONI!$B$25:$N$32,6,FALSE)))</f>
        <v/>
      </c>
      <c r="BU686" s="20" t="str">
        <f>IF($N686="","",IF(VLOOKUP(VLOOKUP($N686,IMPOSTAZIONI!$E$6:$I$13,5,FALSE),IMPOSTAZIONI!$B$25:$N$32,9,FALSE)=0,"",VLOOKUP(VLOOKUP($N686,IMPOSTAZIONI!$E$6:$I$13,5,FALSE),IMPOSTAZIONI!$B$25:$N$32,9,FALSE)))</f>
        <v/>
      </c>
      <c r="BV686" s="20" t="str">
        <f>IF($N686="","",IF(VLOOKUP(VLOOKUP($N686,IMPOSTAZIONI!$E$6:$I$13,5,FALSE),IMPOSTAZIONI!$B$25:$N$32,12,FALSE)=0,"",VLOOKUP(VLOOKUP($N686,IMPOSTAZIONI!$E$6:$I$13,5,FALSE),IMPOSTAZIONI!$B$25:$N$32,12,FALSE)))</f>
        <v/>
      </c>
      <c r="BW686" s="221" t="str">
        <f t="shared" si="202"/>
        <v/>
      </c>
      <c r="BX686" s="221" t="str">
        <f t="shared" si="208"/>
        <v/>
      </c>
      <c r="BY686" s="221">
        <f t="shared" si="209"/>
        <v>0</v>
      </c>
      <c r="BZ686" s="231">
        <f t="shared" si="210"/>
        <v>0</v>
      </c>
      <c r="CA686" s="246">
        <f t="shared" si="211"/>
        <v>0</v>
      </c>
      <c r="CB686" s="246">
        <f t="shared" si="203"/>
        <v>0</v>
      </c>
      <c r="CC686" s="246" t="str">
        <f t="shared" si="204"/>
        <v/>
      </c>
      <c r="CD686" s="246">
        <f t="shared" si="212"/>
        <v>5</v>
      </c>
      <c r="CE686" s="246">
        <f t="shared" si="205"/>
        <v>0</v>
      </c>
      <c r="CF686" s="276">
        <f t="shared" si="214"/>
        <v>0</v>
      </c>
      <c r="CG686" s="277">
        <f t="shared" si="214"/>
        <v>0</v>
      </c>
      <c r="CH686" s="277">
        <f t="shared" si="214"/>
        <v>0</v>
      </c>
      <c r="CI686" s="278">
        <f t="shared" si="214"/>
        <v>0</v>
      </c>
      <c r="CJ686" s="280">
        <f t="shared" si="206"/>
        <v>0</v>
      </c>
      <c r="CK686" s="232">
        <f t="shared" si="207"/>
        <v>0</v>
      </c>
      <c r="CL686" s="1"/>
    </row>
    <row r="687" spans="1:90" ht="18" customHeight="1">
      <c r="A687" s="1"/>
      <c r="B687" s="1"/>
      <c r="C687" s="216"/>
      <c r="D687" s="287" t="str">
        <f t="shared" si="200"/>
        <v/>
      </c>
      <c r="E687" s="449" t="str">
        <f t="shared" si="201"/>
        <v/>
      </c>
      <c r="F687" s="450"/>
      <c r="G687" s="451"/>
      <c r="H687" s="452"/>
      <c r="I687" s="453"/>
      <c r="J687" s="453"/>
      <c r="K687" s="453"/>
      <c r="L687" s="453"/>
      <c r="M687" s="454"/>
      <c r="N687" s="455"/>
      <c r="O687" s="456"/>
      <c r="P687" s="456"/>
      <c r="Q687" s="456"/>
      <c r="R687" s="456"/>
      <c r="S687" s="456"/>
      <c r="T687" s="456"/>
      <c r="U687" s="456"/>
      <c r="V687" s="456"/>
      <c r="W687" s="456"/>
      <c r="X687" s="456"/>
      <c r="Y687" s="456"/>
      <c r="Z687" s="456"/>
      <c r="AA687" s="456"/>
      <c r="AB687" s="456"/>
      <c r="AC687" s="456"/>
      <c r="AD687" s="456"/>
      <c r="AE687" s="457"/>
      <c r="AF687" s="455"/>
      <c r="AG687" s="456"/>
      <c r="AH687" s="456"/>
      <c r="AI687" s="456"/>
      <c r="AJ687" s="456"/>
      <c r="AK687" s="456"/>
      <c r="AL687" s="456"/>
      <c r="AM687" s="456"/>
      <c r="AN687" s="457"/>
      <c r="AO687" s="455"/>
      <c r="AP687" s="456"/>
      <c r="AQ687" s="456"/>
      <c r="AR687" s="456"/>
      <c r="AS687" s="456"/>
      <c r="AT687" s="456"/>
      <c r="AU687" s="456"/>
      <c r="AV687" s="456"/>
      <c r="AW687" s="456"/>
      <c r="AX687" s="456"/>
      <c r="AY687" s="456"/>
      <c r="AZ687" s="456"/>
      <c r="BA687" s="456"/>
      <c r="BB687" s="456"/>
      <c r="BC687" s="456"/>
      <c r="BD687" s="456"/>
      <c r="BE687" s="456"/>
      <c r="BF687" s="456"/>
      <c r="BG687" s="457"/>
      <c r="BH687" s="458"/>
      <c r="BI687" s="459"/>
      <c r="BJ687" s="459"/>
      <c r="BK687" s="459"/>
      <c r="BL687" s="459"/>
      <c r="BM687" s="460"/>
      <c r="BN687" s="216"/>
      <c r="BO687" s="216"/>
      <c r="BP687" s="1"/>
      <c r="BQ687" s="120">
        <f>IF($F$3="","",IF(N687=$F$3,COUNTIF(BQ$23:BQ686,"&gt;0")+1,0))</f>
        <v>0</v>
      </c>
      <c r="BR687" s="1"/>
      <c r="BS687" s="20" t="str">
        <f>IF($N687="","",IF(VLOOKUP(VLOOKUP($N687,IMPOSTAZIONI!$E$6:$I$13,5,FALSE),IMPOSTAZIONI!$B$25:$N$32,3,FALSE)=0,"",VLOOKUP(VLOOKUP($N687,IMPOSTAZIONI!$E$6:$I$13,5,FALSE),IMPOSTAZIONI!$B$25:$N$32,3,FALSE)))</f>
        <v/>
      </c>
      <c r="BT687" s="20" t="str">
        <f>IF($N687="","",IF(VLOOKUP(VLOOKUP($N687,IMPOSTAZIONI!$E$6:$I$13,5,FALSE),IMPOSTAZIONI!$B$25:$N$32,6,FALSE)=0,"",VLOOKUP(VLOOKUP($N687,IMPOSTAZIONI!$E$6:$I$13,5,FALSE),IMPOSTAZIONI!$B$25:$N$32,6,FALSE)))</f>
        <v/>
      </c>
      <c r="BU687" s="20" t="str">
        <f>IF($N687="","",IF(VLOOKUP(VLOOKUP($N687,IMPOSTAZIONI!$E$6:$I$13,5,FALSE),IMPOSTAZIONI!$B$25:$N$32,9,FALSE)=0,"",VLOOKUP(VLOOKUP($N687,IMPOSTAZIONI!$E$6:$I$13,5,FALSE),IMPOSTAZIONI!$B$25:$N$32,9,FALSE)))</f>
        <v/>
      </c>
      <c r="BV687" s="20" t="str">
        <f>IF($N687="","",IF(VLOOKUP(VLOOKUP($N687,IMPOSTAZIONI!$E$6:$I$13,5,FALSE),IMPOSTAZIONI!$B$25:$N$32,12,FALSE)=0,"",VLOOKUP(VLOOKUP($N687,IMPOSTAZIONI!$E$6:$I$13,5,FALSE),IMPOSTAZIONI!$B$25:$N$32,12,FALSE)))</f>
        <v/>
      </c>
      <c r="BW687" s="221" t="str">
        <f t="shared" si="202"/>
        <v/>
      </c>
      <c r="BX687" s="221" t="str">
        <f t="shared" si="208"/>
        <v/>
      </c>
      <c r="BY687" s="221">
        <f t="shared" si="209"/>
        <v>0</v>
      </c>
      <c r="BZ687" s="231">
        <f t="shared" si="210"/>
        <v>0</v>
      </c>
      <c r="CA687" s="246">
        <f t="shared" si="211"/>
        <v>0</v>
      </c>
      <c r="CB687" s="246">
        <f t="shared" si="203"/>
        <v>0</v>
      </c>
      <c r="CC687" s="246" t="str">
        <f t="shared" si="204"/>
        <v/>
      </c>
      <c r="CD687" s="246">
        <f t="shared" si="212"/>
        <v>5</v>
      </c>
      <c r="CE687" s="246">
        <f t="shared" si="205"/>
        <v>0</v>
      </c>
      <c r="CF687" s="276">
        <f t="shared" si="214"/>
        <v>0</v>
      </c>
      <c r="CG687" s="277">
        <f t="shared" si="214"/>
        <v>0</v>
      </c>
      <c r="CH687" s="277">
        <f t="shared" si="214"/>
        <v>0</v>
      </c>
      <c r="CI687" s="278">
        <f t="shared" si="214"/>
        <v>0</v>
      </c>
      <c r="CJ687" s="280">
        <f t="shared" si="206"/>
        <v>0</v>
      </c>
      <c r="CK687" s="232">
        <f t="shared" si="207"/>
        <v>0</v>
      </c>
      <c r="CL687" s="1"/>
    </row>
    <row r="688" spans="1:90" ht="18" customHeight="1">
      <c r="A688" s="1"/>
      <c r="B688" s="1"/>
      <c r="C688" s="216"/>
      <c r="D688" s="287" t="str">
        <f t="shared" si="200"/>
        <v/>
      </c>
      <c r="E688" s="449" t="str">
        <f t="shared" si="201"/>
        <v/>
      </c>
      <c r="F688" s="450"/>
      <c r="G688" s="451"/>
      <c r="H688" s="452"/>
      <c r="I688" s="453"/>
      <c r="J688" s="453"/>
      <c r="K688" s="453"/>
      <c r="L688" s="453"/>
      <c r="M688" s="454"/>
      <c r="N688" s="455"/>
      <c r="O688" s="456"/>
      <c r="P688" s="456"/>
      <c r="Q688" s="456"/>
      <c r="R688" s="456"/>
      <c r="S688" s="456"/>
      <c r="T688" s="456"/>
      <c r="U688" s="456"/>
      <c r="V688" s="456"/>
      <c r="W688" s="456"/>
      <c r="X688" s="456"/>
      <c r="Y688" s="456"/>
      <c r="Z688" s="456"/>
      <c r="AA688" s="456"/>
      <c r="AB688" s="456"/>
      <c r="AC688" s="456"/>
      <c r="AD688" s="456"/>
      <c r="AE688" s="457"/>
      <c r="AF688" s="455"/>
      <c r="AG688" s="456"/>
      <c r="AH688" s="456"/>
      <c r="AI688" s="456"/>
      <c r="AJ688" s="456"/>
      <c r="AK688" s="456"/>
      <c r="AL688" s="456"/>
      <c r="AM688" s="456"/>
      <c r="AN688" s="457"/>
      <c r="AO688" s="455"/>
      <c r="AP688" s="456"/>
      <c r="AQ688" s="456"/>
      <c r="AR688" s="456"/>
      <c r="AS688" s="456"/>
      <c r="AT688" s="456"/>
      <c r="AU688" s="456"/>
      <c r="AV688" s="456"/>
      <c r="AW688" s="456"/>
      <c r="AX688" s="456"/>
      <c r="AY688" s="456"/>
      <c r="AZ688" s="456"/>
      <c r="BA688" s="456"/>
      <c r="BB688" s="456"/>
      <c r="BC688" s="456"/>
      <c r="BD688" s="456"/>
      <c r="BE688" s="456"/>
      <c r="BF688" s="456"/>
      <c r="BG688" s="457"/>
      <c r="BH688" s="458"/>
      <c r="BI688" s="459"/>
      <c r="BJ688" s="459"/>
      <c r="BK688" s="459"/>
      <c r="BL688" s="459"/>
      <c r="BM688" s="460"/>
      <c r="BN688" s="216"/>
      <c r="BO688" s="216"/>
      <c r="BP688" s="1"/>
      <c r="BQ688" s="120">
        <f>IF($F$3="","",IF(N688=$F$3,COUNTIF(BQ$23:BQ687,"&gt;0")+1,0))</f>
        <v>0</v>
      </c>
      <c r="BR688" s="1"/>
      <c r="BS688" s="20" t="str">
        <f>IF($N688="","",IF(VLOOKUP(VLOOKUP($N688,IMPOSTAZIONI!$E$6:$I$13,5,FALSE),IMPOSTAZIONI!$B$25:$N$32,3,FALSE)=0,"",VLOOKUP(VLOOKUP($N688,IMPOSTAZIONI!$E$6:$I$13,5,FALSE),IMPOSTAZIONI!$B$25:$N$32,3,FALSE)))</f>
        <v/>
      </c>
      <c r="BT688" s="20" t="str">
        <f>IF($N688="","",IF(VLOOKUP(VLOOKUP($N688,IMPOSTAZIONI!$E$6:$I$13,5,FALSE),IMPOSTAZIONI!$B$25:$N$32,6,FALSE)=0,"",VLOOKUP(VLOOKUP($N688,IMPOSTAZIONI!$E$6:$I$13,5,FALSE),IMPOSTAZIONI!$B$25:$N$32,6,FALSE)))</f>
        <v/>
      </c>
      <c r="BU688" s="20" t="str">
        <f>IF($N688="","",IF(VLOOKUP(VLOOKUP($N688,IMPOSTAZIONI!$E$6:$I$13,5,FALSE),IMPOSTAZIONI!$B$25:$N$32,9,FALSE)=0,"",VLOOKUP(VLOOKUP($N688,IMPOSTAZIONI!$E$6:$I$13,5,FALSE),IMPOSTAZIONI!$B$25:$N$32,9,FALSE)))</f>
        <v/>
      </c>
      <c r="BV688" s="20" t="str">
        <f>IF($N688="","",IF(VLOOKUP(VLOOKUP($N688,IMPOSTAZIONI!$E$6:$I$13,5,FALSE),IMPOSTAZIONI!$B$25:$N$32,12,FALSE)=0,"",VLOOKUP(VLOOKUP($N688,IMPOSTAZIONI!$E$6:$I$13,5,FALSE),IMPOSTAZIONI!$B$25:$N$32,12,FALSE)))</f>
        <v/>
      </c>
      <c r="BW688" s="221" t="str">
        <f t="shared" si="202"/>
        <v/>
      </c>
      <c r="BX688" s="221" t="str">
        <f t="shared" si="208"/>
        <v/>
      </c>
      <c r="BY688" s="221">
        <f t="shared" si="209"/>
        <v>0</v>
      </c>
      <c r="BZ688" s="231">
        <f t="shared" si="210"/>
        <v>0</v>
      </c>
      <c r="CA688" s="246">
        <f t="shared" si="211"/>
        <v>0</v>
      </c>
      <c r="CB688" s="246">
        <f t="shared" si="203"/>
        <v>0</v>
      </c>
      <c r="CC688" s="246" t="str">
        <f t="shared" si="204"/>
        <v/>
      </c>
      <c r="CD688" s="246">
        <f t="shared" si="212"/>
        <v>5</v>
      </c>
      <c r="CE688" s="246">
        <f t="shared" si="205"/>
        <v>0</v>
      </c>
      <c r="CF688" s="276">
        <f t="shared" si="214"/>
        <v>0</v>
      </c>
      <c r="CG688" s="277">
        <f t="shared" si="214"/>
        <v>0</v>
      </c>
      <c r="CH688" s="277">
        <f t="shared" si="214"/>
        <v>0</v>
      </c>
      <c r="CI688" s="278">
        <f t="shared" si="214"/>
        <v>0</v>
      </c>
      <c r="CJ688" s="280">
        <f t="shared" si="206"/>
        <v>0</v>
      </c>
      <c r="CK688" s="232">
        <f t="shared" si="207"/>
        <v>0</v>
      </c>
      <c r="CL688" s="1"/>
    </row>
    <row r="689" spans="1:90" ht="18" customHeight="1">
      <c r="A689" s="1"/>
      <c r="B689" s="1"/>
      <c r="C689" s="216"/>
      <c r="D689" s="287" t="str">
        <f t="shared" si="200"/>
        <v/>
      </c>
      <c r="E689" s="449" t="str">
        <f t="shared" si="201"/>
        <v/>
      </c>
      <c r="F689" s="450"/>
      <c r="G689" s="451"/>
      <c r="H689" s="452"/>
      <c r="I689" s="453"/>
      <c r="J689" s="453"/>
      <c r="K689" s="453"/>
      <c r="L689" s="453"/>
      <c r="M689" s="454"/>
      <c r="N689" s="455"/>
      <c r="O689" s="456"/>
      <c r="P689" s="456"/>
      <c r="Q689" s="456"/>
      <c r="R689" s="456"/>
      <c r="S689" s="456"/>
      <c r="T689" s="456"/>
      <c r="U689" s="456"/>
      <c r="V689" s="456"/>
      <c r="W689" s="456"/>
      <c r="X689" s="456"/>
      <c r="Y689" s="456"/>
      <c r="Z689" s="456"/>
      <c r="AA689" s="456"/>
      <c r="AB689" s="456"/>
      <c r="AC689" s="456"/>
      <c r="AD689" s="456"/>
      <c r="AE689" s="457"/>
      <c r="AF689" s="455"/>
      <c r="AG689" s="456"/>
      <c r="AH689" s="456"/>
      <c r="AI689" s="456"/>
      <c r="AJ689" s="456"/>
      <c r="AK689" s="456"/>
      <c r="AL689" s="456"/>
      <c r="AM689" s="456"/>
      <c r="AN689" s="457"/>
      <c r="AO689" s="455"/>
      <c r="AP689" s="456"/>
      <c r="AQ689" s="456"/>
      <c r="AR689" s="456"/>
      <c r="AS689" s="456"/>
      <c r="AT689" s="456"/>
      <c r="AU689" s="456"/>
      <c r="AV689" s="456"/>
      <c r="AW689" s="456"/>
      <c r="AX689" s="456"/>
      <c r="AY689" s="456"/>
      <c r="AZ689" s="456"/>
      <c r="BA689" s="456"/>
      <c r="BB689" s="456"/>
      <c r="BC689" s="456"/>
      <c r="BD689" s="456"/>
      <c r="BE689" s="456"/>
      <c r="BF689" s="456"/>
      <c r="BG689" s="457"/>
      <c r="BH689" s="458"/>
      <c r="BI689" s="459"/>
      <c r="BJ689" s="459"/>
      <c r="BK689" s="459"/>
      <c r="BL689" s="459"/>
      <c r="BM689" s="460"/>
      <c r="BN689" s="216"/>
      <c r="BO689" s="216"/>
      <c r="BP689" s="1"/>
      <c r="BQ689" s="120">
        <f>IF($F$3="","",IF(N689=$F$3,COUNTIF(BQ$23:BQ688,"&gt;0")+1,0))</f>
        <v>0</v>
      </c>
      <c r="BR689" s="1"/>
      <c r="BS689" s="20" t="str">
        <f>IF($N689="","",IF(VLOOKUP(VLOOKUP($N689,IMPOSTAZIONI!$E$6:$I$13,5,FALSE),IMPOSTAZIONI!$B$25:$N$32,3,FALSE)=0,"",VLOOKUP(VLOOKUP($N689,IMPOSTAZIONI!$E$6:$I$13,5,FALSE),IMPOSTAZIONI!$B$25:$N$32,3,FALSE)))</f>
        <v/>
      </c>
      <c r="BT689" s="20" t="str">
        <f>IF($N689="","",IF(VLOOKUP(VLOOKUP($N689,IMPOSTAZIONI!$E$6:$I$13,5,FALSE),IMPOSTAZIONI!$B$25:$N$32,6,FALSE)=0,"",VLOOKUP(VLOOKUP($N689,IMPOSTAZIONI!$E$6:$I$13,5,FALSE),IMPOSTAZIONI!$B$25:$N$32,6,FALSE)))</f>
        <v/>
      </c>
      <c r="BU689" s="20" t="str">
        <f>IF($N689="","",IF(VLOOKUP(VLOOKUP($N689,IMPOSTAZIONI!$E$6:$I$13,5,FALSE),IMPOSTAZIONI!$B$25:$N$32,9,FALSE)=0,"",VLOOKUP(VLOOKUP($N689,IMPOSTAZIONI!$E$6:$I$13,5,FALSE),IMPOSTAZIONI!$B$25:$N$32,9,FALSE)))</f>
        <v/>
      </c>
      <c r="BV689" s="20" t="str">
        <f>IF($N689="","",IF(VLOOKUP(VLOOKUP($N689,IMPOSTAZIONI!$E$6:$I$13,5,FALSE),IMPOSTAZIONI!$B$25:$N$32,12,FALSE)=0,"",VLOOKUP(VLOOKUP($N689,IMPOSTAZIONI!$E$6:$I$13,5,FALSE),IMPOSTAZIONI!$B$25:$N$32,12,FALSE)))</f>
        <v/>
      </c>
      <c r="BW689" s="221" t="str">
        <f t="shared" si="202"/>
        <v/>
      </c>
      <c r="BX689" s="221" t="str">
        <f t="shared" si="208"/>
        <v/>
      </c>
      <c r="BY689" s="221">
        <f t="shared" si="209"/>
        <v>0</v>
      </c>
      <c r="BZ689" s="231">
        <f t="shared" si="210"/>
        <v>0</v>
      </c>
      <c r="CA689" s="246">
        <f t="shared" si="211"/>
        <v>0</v>
      </c>
      <c r="CB689" s="246">
        <f t="shared" si="203"/>
        <v>0</v>
      </c>
      <c r="CC689" s="246" t="str">
        <f t="shared" si="204"/>
        <v/>
      </c>
      <c r="CD689" s="246">
        <f t="shared" si="212"/>
        <v>5</v>
      </c>
      <c r="CE689" s="246">
        <f t="shared" si="205"/>
        <v>0</v>
      </c>
      <c r="CF689" s="276">
        <f t="shared" si="214"/>
        <v>0</v>
      </c>
      <c r="CG689" s="277">
        <f t="shared" si="214"/>
        <v>0</v>
      </c>
      <c r="CH689" s="277">
        <f t="shared" si="214"/>
        <v>0</v>
      </c>
      <c r="CI689" s="278">
        <f t="shared" si="214"/>
        <v>0</v>
      </c>
      <c r="CJ689" s="280">
        <f t="shared" si="206"/>
        <v>0</v>
      </c>
      <c r="CK689" s="232">
        <f t="shared" si="207"/>
        <v>0</v>
      </c>
      <c r="CL689" s="1"/>
    </row>
    <row r="690" spans="1:90" ht="18" customHeight="1">
      <c r="A690" s="1"/>
      <c r="B690" s="1"/>
      <c r="C690" s="216"/>
      <c r="D690" s="287" t="str">
        <f t="shared" si="200"/>
        <v/>
      </c>
      <c r="E690" s="449" t="str">
        <f t="shared" si="201"/>
        <v/>
      </c>
      <c r="F690" s="450"/>
      <c r="G690" s="451"/>
      <c r="H690" s="452"/>
      <c r="I690" s="453"/>
      <c r="J690" s="453"/>
      <c r="K690" s="453"/>
      <c r="L690" s="453"/>
      <c r="M690" s="454"/>
      <c r="N690" s="455"/>
      <c r="O690" s="456"/>
      <c r="P690" s="456"/>
      <c r="Q690" s="456"/>
      <c r="R690" s="456"/>
      <c r="S690" s="456"/>
      <c r="T690" s="456"/>
      <c r="U690" s="456"/>
      <c r="V690" s="456"/>
      <c r="W690" s="456"/>
      <c r="X690" s="456"/>
      <c r="Y690" s="456"/>
      <c r="Z690" s="456"/>
      <c r="AA690" s="456"/>
      <c r="AB690" s="456"/>
      <c r="AC690" s="456"/>
      <c r="AD690" s="456"/>
      <c r="AE690" s="457"/>
      <c r="AF690" s="455"/>
      <c r="AG690" s="456"/>
      <c r="AH690" s="456"/>
      <c r="AI690" s="456"/>
      <c r="AJ690" s="456"/>
      <c r="AK690" s="456"/>
      <c r="AL690" s="456"/>
      <c r="AM690" s="456"/>
      <c r="AN690" s="457"/>
      <c r="AO690" s="455"/>
      <c r="AP690" s="456"/>
      <c r="AQ690" s="456"/>
      <c r="AR690" s="456"/>
      <c r="AS690" s="456"/>
      <c r="AT690" s="456"/>
      <c r="AU690" s="456"/>
      <c r="AV690" s="456"/>
      <c r="AW690" s="456"/>
      <c r="AX690" s="456"/>
      <c r="AY690" s="456"/>
      <c r="AZ690" s="456"/>
      <c r="BA690" s="456"/>
      <c r="BB690" s="456"/>
      <c r="BC690" s="456"/>
      <c r="BD690" s="456"/>
      <c r="BE690" s="456"/>
      <c r="BF690" s="456"/>
      <c r="BG690" s="457"/>
      <c r="BH690" s="458"/>
      <c r="BI690" s="459"/>
      <c r="BJ690" s="459"/>
      <c r="BK690" s="459"/>
      <c r="BL690" s="459"/>
      <c r="BM690" s="460"/>
      <c r="BN690" s="216"/>
      <c r="BO690" s="216"/>
      <c r="BP690" s="1"/>
      <c r="BQ690" s="120">
        <f>IF($F$3="","",IF(N690=$F$3,COUNTIF(BQ$23:BQ689,"&gt;0")+1,0))</f>
        <v>0</v>
      </c>
      <c r="BR690" s="1"/>
      <c r="BS690" s="20" t="str">
        <f>IF($N690="","",IF(VLOOKUP(VLOOKUP($N690,IMPOSTAZIONI!$E$6:$I$13,5,FALSE),IMPOSTAZIONI!$B$25:$N$32,3,FALSE)=0,"",VLOOKUP(VLOOKUP($N690,IMPOSTAZIONI!$E$6:$I$13,5,FALSE),IMPOSTAZIONI!$B$25:$N$32,3,FALSE)))</f>
        <v/>
      </c>
      <c r="BT690" s="20" t="str">
        <f>IF($N690="","",IF(VLOOKUP(VLOOKUP($N690,IMPOSTAZIONI!$E$6:$I$13,5,FALSE),IMPOSTAZIONI!$B$25:$N$32,6,FALSE)=0,"",VLOOKUP(VLOOKUP($N690,IMPOSTAZIONI!$E$6:$I$13,5,FALSE),IMPOSTAZIONI!$B$25:$N$32,6,FALSE)))</f>
        <v/>
      </c>
      <c r="BU690" s="20" t="str">
        <f>IF($N690="","",IF(VLOOKUP(VLOOKUP($N690,IMPOSTAZIONI!$E$6:$I$13,5,FALSE),IMPOSTAZIONI!$B$25:$N$32,9,FALSE)=0,"",VLOOKUP(VLOOKUP($N690,IMPOSTAZIONI!$E$6:$I$13,5,FALSE),IMPOSTAZIONI!$B$25:$N$32,9,FALSE)))</f>
        <v/>
      </c>
      <c r="BV690" s="20" t="str">
        <f>IF($N690="","",IF(VLOOKUP(VLOOKUP($N690,IMPOSTAZIONI!$E$6:$I$13,5,FALSE),IMPOSTAZIONI!$B$25:$N$32,12,FALSE)=0,"",VLOOKUP(VLOOKUP($N690,IMPOSTAZIONI!$E$6:$I$13,5,FALSE),IMPOSTAZIONI!$B$25:$N$32,12,FALSE)))</f>
        <v/>
      </c>
      <c r="BW690" s="221" t="str">
        <f t="shared" si="202"/>
        <v/>
      </c>
      <c r="BX690" s="221" t="str">
        <f t="shared" si="208"/>
        <v/>
      </c>
      <c r="BY690" s="221">
        <f t="shared" si="209"/>
        <v>0</v>
      </c>
      <c r="BZ690" s="231">
        <f t="shared" si="210"/>
        <v>0</v>
      </c>
      <c r="CA690" s="246">
        <f t="shared" si="211"/>
        <v>0</v>
      </c>
      <c r="CB690" s="246">
        <f t="shared" si="203"/>
        <v>0</v>
      </c>
      <c r="CC690" s="246" t="str">
        <f t="shared" si="204"/>
        <v/>
      </c>
      <c r="CD690" s="246">
        <f t="shared" si="212"/>
        <v>5</v>
      </c>
      <c r="CE690" s="246">
        <f t="shared" si="205"/>
        <v>0</v>
      </c>
      <c r="CF690" s="276">
        <f t="shared" si="214"/>
        <v>0</v>
      </c>
      <c r="CG690" s="277">
        <f t="shared" si="214"/>
        <v>0</v>
      </c>
      <c r="CH690" s="277">
        <f t="shared" si="214"/>
        <v>0</v>
      </c>
      <c r="CI690" s="278">
        <f t="shared" si="214"/>
        <v>0</v>
      </c>
      <c r="CJ690" s="280">
        <f t="shared" si="206"/>
        <v>0</v>
      </c>
      <c r="CK690" s="232">
        <f t="shared" si="207"/>
        <v>0</v>
      </c>
      <c r="CL690" s="1"/>
    </row>
    <row r="691" spans="1:90" ht="18" customHeight="1">
      <c r="A691" s="1"/>
      <c r="B691" s="1"/>
      <c r="C691" s="216"/>
      <c r="D691" s="287" t="str">
        <f t="shared" si="200"/>
        <v/>
      </c>
      <c r="E691" s="449" t="str">
        <f t="shared" si="201"/>
        <v/>
      </c>
      <c r="F691" s="450"/>
      <c r="G691" s="451"/>
      <c r="H691" s="452"/>
      <c r="I691" s="453"/>
      <c r="J691" s="453"/>
      <c r="K691" s="453"/>
      <c r="L691" s="453"/>
      <c r="M691" s="454"/>
      <c r="N691" s="455"/>
      <c r="O691" s="456"/>
      <c r="P691" s="456"/>
      <c r="Q691" s="456"/>
      <c r="R691" s="456"/>
      <c r="S691" s="456"/>
      <c r="T691" s="456"/>
      <c r="U691" s="456"/>
      <c r="V691" s="456"/>
      <c r="W691" s="456"/>
      <c r="X691" s="456"/>
      <c r="Y691" s="456"/>
      <c r="Z691" s="456"/>
      <c r="AA691" s="456"/>
      <c r="AB691" s="456"/>
      <c r="AC691" s="456"/>
      <c r="AD691" s="456"/>
      <c r="AE691" s="457"/>
      <c r="AF691" s="455"/>
      <c r="AG691" s="456"/>
      <c r="AH691" s="456"/>
      <c r="AI691" s="456"/>
      <c r="AJ691" s="456"/>
      <c r="AK691" s="456"/>
      <c r="AL691" s="456"/>
      <c r="AM691" s="456"/>
      <c r="AN691" s="457"/>
      <c r="AO691" s="455"/>
      <c r="AP691" s="456"/>
      <c r="AQ691" s="456"/>
      <c r="AR691" s="456"/>
      <c r="AS691" s="456"/>
      <c r="AT691" s="456"/>
      <c r="AU691" s="456"/>
      <c r="AV691" s="456"/>
      <c r="AW691" s="456"/>
      <c r="AX691" s="456"/>
      <c r="AY691" s="456"/>
      <c r="AZ691" s="456"/>
      <c r="BA691" s="456"/>
      <c r="BB691" s="456"/>
      <c r="BC691" s="456"/>
      <c r="BD691" s="456"/>
      <c r="BE691" s="456"/>
      <c r="BF691" s="456"/>
      <c r="BG691" s="457"/>
      <c r="BH691" s="458"/>
      <c r="BI691" s="459"/>
      <c r="BJ691" s="459"/>
      <c r="BK691" s="459"/>
      <c r="BL691" s="459"/>
      <c r="BM691" s="460"/>
      <c r="BN691" s="216"/>
      <c r="BO691" s="216"/>
      <c r="BP691" s="1"/>
      <c r="BQ691" s="120">
        <f>IF($F$3="","",IF(N691=$F$3,COUNTIF(BQ$23:BQ690,"&gt;0")+1,0))</f>
        <v>0</v>
      </c>
      <c r="BR691" s="1"/>
      <c r="BS691" s="20" t="str">
        <f>IF($N691="","",IF(VLOOKUP(VLOOKUP($N691,IMPOSTAZIONI!$E$6:$I$13,5,FALSE),IMPOSTAZIONI!$B$25:$N$32,3,FALSE)=0,"",VLOOKUP(VLOOKUP($N691,IMPOSTAZIONI!$E$6:$I$13,5,FALSE),IMPOSTAZIONI!$B$25:$N$32,3,FALSE)))</f>
        <v/>
      </c>
      <c r="BT691" s="20" t="str">
        <f>IF($N691="","",IF(VLOOKUP(VLOOKUP($N691,IMPOSTAZIONI!$E$6:$I$13,5,FALSE),IMPOSTAZIONI!$B$25:$N$32,6,FALSE)=0,"",VLOOKUP(VLOOKUP($N691,IMPOSTAZIONI!$E$6:$I$13,5,FALSE),IMPOSTAZIONI!$B$25:$N$32,6,FALSE)))</f>
        <v/>
      </c>
      <c r="BU691" s="20" t="str">
        <f>IF($N691="","",IF(VLOOKUP(VLOOKUP($N691,IMPOSTAZIONI!$E$6:$I$13,5,FALSE),IMPOSTAZIONI!$B$25:$N$32,9,FALSE)=0,"",VLOOKUP(VLOOKUP($N691,IMPOSTAZIONI!$E$6:$I$13,5,FALSE),IMPOSTAZIONI!$B$25:$N$32,9,FALSE)))</f>
        <v/>
      </c>
      <c r="BV691" s="20" t="str">
        <f>IF($N691="","",IF(VLOOKUP(VLOOKUP($N691,IMPOSTAZIONI!$E$6:$I$13,5,FALSE),IMPOSTAZIONI!$B$25:$N$32,12,FALSE)=0,"",VLOOKUP(VLOOKUP($N691,IMPOSTAZIONI!$E$6:$I$13,5,FALSE),IMPOSTAZIONI!$B$25:$N$32,12,FALSE)))</f>
        <v/>
      </c>
      <c r="BW691" s="221" t="str">
        <f t="shared" si="202"/>
        <v/>
      </c>
      <c r="BX691" s="221" t="str">
        <f t="shared" si="208"/>
        <v/>
      </c>
      <c r="BY691" s="221">
        <f t="shared" si="209"/>
        <v>0</v>
      </c>
      <c r="BZ691" s="231">
        <f t="shared" si="210"/>
        <v>0</v>
      </c>
      <c r="CA691" s="246">
        <f t="shared" si="211"/>
        <v>0</v>
      </c>
      <c r="CB691" s="246">
        <f t="shared" si="203"/>
        <v>0</v>
      </c>
      <c r="CC691" s="246" t="str">
        <f t="shared" si="204"/>
        <v/>
      </c>
      <c r="CD691" s="246">
        <f t="shared" si="212"/>
        <v>5</v>
      </c>
      <c r="CE691" s="246">
        <f t="shared" si="205"/>
        <v>0</v>
      </c>
      <c r="CF691" s="276">
        <f t="shared" si="214"/>
        <v>0</v>
      </c>
      <c r="CG691" s="277">
        <f t="shared" si="214"/>
        <v>0</v>
      </c>
      <c r="CH691" s="277">
        <f t="shared" si="214"/>
        <v>0</v>
      </c>
      <c r="CI691" s="278">
        <f t="shared" si="214"/>
        <v>0</v>
      </c>
      <c r="CJ691" s="280">
        <f t="shared" si="206"/>
        <v>0</v>
      </c>
      <c r="CK691" s="232">
        <f t="shared" si="207"/>
        <v>0</v>
      </c>
      <c r="CL691" s="1"/>
    </row>
    <row r="692" spans="1:90" ht="18" customHeight="1">
      <c r="A692" s="1"/>
      <c r="B692" s="1"/>
      <c r="C692" s="216"/>
      <c r="D692" s="287" t="str">
        <f t="shared" si="200"/>
        <v/>
      </c>
      <c r="E692" s="449" t="str">
        <f t="shared" si="201"/>
        <v/>
      </c>
      <c r="F692" s="450"/>
      <c r="G692" s="451"/>
      <c r="H692" s="452"/>
      <c r="I692" s="453"/>
      <c r="J692" s="453"/>
      <c r="K692" s="453"/>
      <c r="L692" s="453"/>
      <c r="M692" s="454"/>
      <c r="N692" s="455"/>
      <c r="O692" s="456"/>
      <c r="P692" s="456"/>
      <c r="Q692" s="456"/>
      <c r="R692" s="456"/>
      <c r="S692" s="456"/>
      <c r="T692" s="456"/>
      <c r="U692" s="456"/>
      <c r="V692" s="456"/>
      <c r="W692" s="456"/>
      <c r="X692" s="456"/>
      <c r="Y692" s="456"/>
      <c r="Z692" s="456"/>
      <c r="AA692" s="456"/>
      <c r="AB692" s="456"/>
      <c r="AC692" s="456"/>
      <c r="AD692" s="456"/>
      <c r="AE692" s="457"/>
      <c r="AF692" s="455"/>
      <c r="AG692" s="456"/>
      <c r="AH692" s="456"/>
      <c r="AI692" s="456"/>
      <c r="AJ692" s="456"/>
      <c r="AK692" s="456"/>
      <c r="AL692" s="456"/>
      <c r="AM692" s="456"/>
      <c r="AN692" s="457"/>
      <c r="AO692" s="455"/>
      <c r="AP692" s="456"/>
      <c r="AQ692" s="456"/>
      <c r="AR692" s="456"/>
      <c r="AS692" s="456"/>
      <c r="AT692" s="456"/>
      <c r="AU692" s="456"/>
      <c r="AV692" s="456"/>
      <c r="AW692" s="456"/>
      <c r="AX692" s="456"/>
      <c r="AY692" s="456"/>
      <c r="AZ692" s="456"/>
      <c r="BA692" s="456"/>
      <c r="BB692" s="456"/>
      <c r="BC692" s="456"/>
      <c r="BD692" s="456"/>
      <c r="BE692" s="456"/>
      <c r="BF692" s="456"/>
      <c r="BG692" s="457"/>
      <c r="BH692" s="458"/>
      <c r="BI692" s="459"/>
      <c r="BJ692" s="459"/>
      <c r="BK692" s="459"/>
      <c r="BL692" s="459"/>
      <c r="BM692" s="460"/>
      <c r="BN692" s="216"/>
      <c r="BO692" s="216"/>
      <c r="BP692" s="1"/>
      <c r="BQ692" s="120">
        <f>IF($F$3="","",IF(N692=$F$3,COUNTIF(BQ$23:BQ691,"&gt;0")+1,0))</f>
        <v>0</v>
      </c>
      <c r="BR692" s="1"/>
      <c r="BS692" s="20" t="str">
        <f>IF($N692="","",IF(VLOOKUP(VLOOKUP($N692,IMPOSTAZIONI!$E$6:$I$13,5,FALSE),IMPOSTAZIONI!$B$25:$N$32,3,FALSE)=0,"",VLOOKUP(VLOOKUP($N692,IMPOSTAZIONI!$E$6:$I$13,5,FALSE),IMPOSTAZIONI!$B$25:$N$32,3,FALSE)))</f>
        <v/>
      </c>
      <c r="BT692" s="20" t="str">
        <f>IF($N692="","",IF(VLOOKUP(VLOOKUP($N692,IMPOSTAZIONI!$E$6:$I$13,5,FALSE),IMPOSTAZIONI!$B$25:$N$32,6,FALSE)=0,"",VLOOKUP(VLOOKUP($N692,IMPOSTAZIONI!$E$6:$I$13,5,FALSE),IMPOSTAZIONI!$B$25:$N$32,6,FALSE)))</f>
        <v/>
      </c>
      <c r="BU692" s="20" t="str">
        <f>IF($N692="","",IF(VLOOKUP(VLOOKUP($N692,IMPOSTAZIONI!$E$6:$I$13,5,FALSE),IMPOSTAZIONI!$B$25:$N$32,9,FALSE)=0,"",VLOOKUP(VLOOKUP($N692,IMPOSTAZIONI!$E$6:$I$13,5,FALSE),IMPOSTAZIONI!$B$25:$N$32,9,FALSE)))</f>
        <v/>
      </c>
      <c r="BV692" s="20" t="str">
        <f>IF($N692="","",IF(VLOOKUP(VLOOKUP($N692,IMPOSTAZIONI!$E$6:$I$13,5,FALSE),IMPOSTAZIONI!$B$25:$N$32,12,FALSE)=0,"",VLOOKUP(VLOOKUP($N692,IMPOSTAZIONI!$E$6:$I$13,5,FALSE),IMPOSTAZIONI!$B$25:$N$32,12,FALSE)))</f>
        <v/>
      </c>
      <c r="BW692" s="221" t="str">
        <f t="shared" si="202"/>
        <v/>
      </c>
      <c r="BX692" s="221" t="str">
        <f t="shared" si="208"/>
        <v/>
      </c>
      <c r="BY692" s="221">
        <f t="shared" si="209"/>
        <v>0</v>
      </c>
      <c r="BZ692" s="231">
        <f t="shared" si="210"/>
        <v>0</v>
      </c>
      <c r="CA692" s="246">
        <f t="shared" si="211"/>
        <v>0</v>
      </c>
      <c r="CB692" s="246">
        <f t="shared" si="203"/>
        <v>0</v>
      </c>
      <c r="CC692" s="246" t="str">
        <f t="shared" si="204"/>
        <v/>
      </c>
      <c r="CD692" s="246">
        <f t="shared" si="212"/>
        <v>5</v>
      </c>
      <c r="CE692" s="246">
        <f t="shared" si="205"/>
        <v>0</v>
      </c>
      <c r="CF692" s="276">
        <f t="shared" si="214"/>
        <v>0</v>
      </c>
      <c r="CG692" s="277">
        <f t="shared" si="214"/>
        <v>0</v>
      </c>
      <c r="CH692" s="277">
        <f t="shared" si="214"/>
        <v>0</v>
      </c>
      <c r="CI692" s="278">
        <f t="shared" si="214"/>
        <v>0</v>
      </c>
      <c r="CJ692" s="280">
        <f t="shared" si="206"/>
        <v>0</v>
      </c>
      <c r="CK692" s="232">
        <f t="shared" si="207"/>
        <v>0</v>
      </c>
      <c r="CL692" s="1"/>
    </row>
    <row r="693" spans="1:90" ht="18" customHeight="1">
      <c r="A693" s="1"/>
      <c r="B693" s="1"/>
      <c r="C693" s="216"/>
      <c r="D693" s="287" t="str">
        <f t="shared" si="200"/>
        <v/>
      </c>
      <c r="E693" s="449" t="str">
        <f t="shared" si="201"/>
        <v/>
      </c>
      <c r="F693" s="450"/>
      <c r="G693" s="451"/>
      <c r="H693" s="452"/>
      <c r="I693" s="453"/>
      <c r="J693" s="453"/>
      <c r="K693" s="453"/>
      <c r="L693" s="453"/>
      <c r="M693" s="454"/>
      <c r="N693" s="455"/>
      <c r="O693" s="456"/>
      <c r="P693" s="456"/>
      <c r="Q693" s="456"/>
      <c r="R693" s="456"/>
      <c r="S693" s="456"/>
      <c r="T693" s="456"/>
      <c r="U693" s="456"/>
      <c r="V693" s="456"/>
      <c r="W693" s="456"/>
      <c r="X693" s="456"/>
      <c r="Y693" s="456"/>
      <c r="Z693" s="456"/>
      <c r="AA693" s="456"/>
      <c r="AB693" s="456"/>
      <c r="AC693" s="456"/>
      <c r="AD693" s="456"/>
      <c r="AE693" s="457"/>
      <c r="AF693" s="455"/>
      <c r="AG693" s="456"/>
      <c r="AH693" s="456"/>
      <c r="AI693" s="456"/>
      <c r="AJ693" s="456"/>
      <c r="AK693" s="456"/>
      <c r="AL693" s="456"/>
      <c r="AM693" s="456"/>
      <c r="AN693" s="457"/>
      <c r="AO693" s="455"/>
      <c r="AP693" s="456"/>
      <c r="AQ693" s="456"/>
      <c r="AR693" s="456"/>
      <c r="AS693" s="456"/>
      <c r="AT693" s="456"/>
      <c r="AU693" s="456"/>
      <c r="AV693" s="456"/>
      <c r="AW693" s="456"/>
      <c r="AX693" s="456"/>
      <c r="AY693" s="456"/>
      <c r="AZ693" s="456"/>
      <c r="BA693" s="456"/>
      <c r="BB693" s="456"/>
      <c r="BC693" s="456"/>
      <c r="BD693" s="456"/>
      <c r="BE693" s="456"/>
      <c r="BF693" s="456"/>
      <c r="BG693" s="457"/>
      <c r="BH693" s="458"/>
      <c r="BI693" s="459"/>
      <c r="BJ693" s="459"/>
      <c r="BK693" s="459"/>
      <c r="BL693" s="459"/>
      <c r="BM693" s="460"/>
      <c r="BN693" s="216"/>
      <c r="BO693" s="216"/>
      <c r="BP693" s="1"/>
      <c r="BQ693" s="120">
        <f>IF($F$3="","",IF(N693=$F$3,COUNTIF(BQ$23:BQ692,"&gt;0")+1,0))</f>
        <v>0</v>
      </c>
      <c r="BR693" s="1"/>
      <c r="BS693" s="20" t="str">
        <f>IF($N693="","",IF(VLOOKUP(VLOOKUP($N693,IMPOSTAZIONI!$E$6:$I$13,5,FALSE),IMPOSTAZIONI!$B$25:$N$32,3,FALSE)=0,"",VLOOKUP(VLOOKUP($N693,IMPOSTAZIONI!$E$6:$I$13,5,FALSE),IMPOSTAZIONI!$B$25:$N$32,3,FALSE)))</f>
        <v/>
      </c>
      <c r="BT693" s="20" t="str">
        <f>IF($N693="","",IF(VLOOKUP(VLOOKUP($N693,IMPOSTAZIONI!$E$6:$I$13,5,FALSE),IMPOSTAZIONI!$B$25:$N$32,6,FALSE)=0,"",VLOOKUP(VLOOKUP($N693,IMPOSTAZIONI!$E$6:$I$13,5,FALSE),IMPOSTAZIONI!$B$25:$N$32,6,FALSE)))</f>
        <v/>
      </c>
      <c r="BU693" s="20" t="str">
        <f>IF($N693="","",IF(VLOOKUP(VLOOKUP($N693,IMPOSTAZIONI!$E$6:$I$13,5,FALSE),IMPOSTAZIONI!$B$25:$N$32,9,FALSE)=0,"",VLOOKUP(VLOOKUP($N693,IMPOSTAZIONI!$E$6:$I$13,5,FALSE),IMPOSTAZIONI!$B$25:$N$32,9,FALSE)))</f>
        <v/>
      </c>
      <c r="BV693" s="20" t="str">
        <f>IF($N693="","",IF(VLOOKUP(VLOOKUP($N693,IMPOSTAZIONI!$E$6:$I$13,5,FALSE),IMPOSTAZIONI!$B$25:$N$32,12,FALSE)=0,"",VLOOKUP(VLOOKUP($N693,IMPOSTAZIONI!$E$6:$I$13,5,FALSE),IMPOSTAZIONI!$B$25:$N$32,12,FALSE)))</f>
        <v/>
      </c>
      <c r="BW693" s="221" t="str">
        <f t="shared" si="202"/>
        <v/>
      </c>
      <c r="BX693" s="221" t="str">
        <f t="shared" si="208"/>
        <v/>
      </c>
      <c r="BY693" s="221">
        <f t="shared" si="209"/>
        <v>0</v>
      </c>
      <c r="BZ693" s="231">
        <f t="shared" si="210"/>
        <v>0</v>
      </c>
      <c r="CA693" s="246">
        <f t="shared" si="211"/>
        <v>0</v>
      </c>
      <c r="CB693" s="246">
        <f t="shared" si="203"/>
        <v>0</v>
      </c>
      <c r="CC693" s="246" t="str">
        <f t="shared" si="204"/>
        <v/>
      </c>
      <c r="CD693" s="246">
        <f t="shared" si="212"/>
        <v>5</v>
      </c>
      <c r="CE693" s="246">
        <f t="shared" si="205"/>
        <v>0</v>
      </c>
      <c r="CF693" s="276">
        <f t="shared" si="214"/>
        <v>0</v>
      </c>
      <c r="CG693" s="277">
        <f t="shared" si="214"/>
        <v>0</v>
      </c>
      <c r="CH693" s="277">
        <f t="shared" si="214"/>
        <v>0</v>
      </c>
      <c r="CI693" s="278">
        <f t="shared" si="214"/>
        <v>0</v>
      </c>
      <c r="CJ693" s="280">
        <f t="shared" si="206"/>
        <v>0</v>
      </c>
      <c r="CK693" s="232">
        <f t="shared" si="207"/>
        <v>0</v>
      </c>
      <c r="CL693" s="1"/>
    </row>
    <row r="694" spans="1:90" ht="18" customHeight="1">
      <c r="A694" s="1"/>
      <c r="B694" s="1"/>
      <c r="C694" s="216"/>
      <c r="D694" s="287" t="str">
        <f t="shared" si="200"/>
        <v/>
      </c>
      <c r="E694" s="449" t="str">
        <f t="shared" si="201"/>
        <v/>
      </c>
      <c r="F694" s="450"/>
      <c r="G694" s="451"/>
      <c r="H694" s="452"/>
      <c r="I694" s="453"/>
      <c r="J694" s="453"/>
      <c r="K694" s="453"/>
      <c r="L694" s="453"/>
      <c r="M694" s="454"/>
      <c r="N694" s="455"/>
      <c r="O694" s="456"/>
      <c r="P694" s="456"/>
      <c r="Q694" s="456"/>
      <c r="R694" s="456"/>
      <c r="S694" s="456"/>
      <c r="T694" s="456"/>
      <c r="U694" s="456"/>
      <c r="V694" s="456"/>
      <c r="W694" s="456"/>
      <c r="X694" s="456"/>
      <c r="Y694" s="456"/>
      <c r="Z694" s="456"/>
      <c r="AA694" s="456"/>
      <c r="AB694" s="456"/>
      <c r="AC694" s="456"/>
      <c r="AD694" s="456"/>
      <c r="AE694" s="457"/>
      <c r="AF694" s="455"/>
      <c r="AG694" s="456"/>
      <c r="AH694" s="456"/>
      <c r="AI694" s="456"/>
      <c r="AJ694" s="456"/>
      <c r="AK694" s="456"/>
      <c r="AL694" s="456"/>
      <c r="AM694" s="456"/>
      <c r="AN694" s="457"/>
      <c r="AO694" s="455"/>
      <c r="AP694" s="456"/>
      <c r="AQ694" s="456"/>
      <c r="AR694" s="456"/>
      <c r="AS694" s="456"/>
      <c r="AT694" s="456"/>
      <c r="AU694" s="456"/>
      <c r="AV694" s="456"/>
      <c r="AW694" s="456"/>
      <c r="AX694" s="456"/>
      <c r="AY694" s="456"/>
      <c r="AZ694" s="456"/>
      <c r="BA694" s="456"/>
      <c r="BB694" s="456"/>
      <c r="BC694" s="456"/>
      <c r="BD694" s="456"/>
      <c r="BE694" s="456"/>
      <c r="BF694" s="456"/>
      <c r="BG694" s="457"/>
      <c r="BH694" s="458"/>
      <c r="BI694" s="459"/>
      <c r="BJ694" s="459"/>
      <c r="BK694" s="459"/>
      <c r="BL694" s="459"/>
      <c r="BM694" s="460"/>
      <c r="BN694" s="216"/>
      <c r="BO694" s="216"/>
      <c r="BP694" s="1"/>
      <c r="BQ694" s="120">
        <f>IF($F$3="","",IF(N694=$F$3,COUNTIF(BQ$23:BQ693,"&gt;0")+1,0))</f>
        <v>0</v>
      </c>
      <c r="BR694" s="1"/>
      <c r="BS694" s="20" t="str">
        <f>IF($N694="","",IF(VLOOKUP(VLOOKUP($N694,IMPOSTAZIONI!$E$6:$I$13,5,FALSE),IMPOSTAZIONI!$B$25:$N$32,3,FALSE)=0,"",VLOOKUP(VLOOKUP($N694,IMPOSTAZIONI!$E$6:$I$13,5,FALSE),IMPOSTAZIONI!$B$25:$N$32,3,FALSE)))</f>
        <v/>
      </c>
      <c r="BT694" s="20" t="str">
        <f>IF($N694="","",IF(VLOOKUP(VLOOKUP($N694,IMPOSTAZIONI!$E$6:$I$13,5,FALSE),IMPOSTAZIONI!$B$25:$N$32,6,FALSE)=0,"",VLOOKUP(VLOOKUP($N694,IMPOSTAZIONI!$E$6:$I$13,5,FALSE),IMPOSTAZIONI!$B$25:$N$32,6,FALSE)))</f>
        <v/>
      </c>
      <c r="BU694" s="20" t="str">
        <f>IF($N694="","",IF(VLOOKUP(VLOOKUP($N694,IMPOSTAZIONI!$E$6:$I$13,5,FALSE),IMPOSTAZIONI!$B$25:$N$32,9,FALSE)=0,"",VLOOKUP(VLOOKUP($N694,IMPOSTAZIONI!$E$6:$I$13,5,FALSE),IMPOSTAZIONI!$B$25:$N$32,9,FALSE)))</f>
        <v/>
      </c>
      <c r="BV694" s="20" t="str">
        <f>IF($N694="","",IF(VLOOKUP(VLOOKUP($N694,IMPOSTAZIONI!$E$6:$I$13,5,FALSE),IMPOSTAZIONI!$B$25:$N$32,12,FALSE)=0,"",VLOOKUP(VLOOKUP($N694,IMPOSTAZIONI!$E$6:$I$13,5,FALSE),IMPOSTAZIONI!$B$25:$N$32,12,FALSE)))</f>
        <v/>
      </c>
      <c r="BW694" s="221" t="str">
        <f t="shared" si="202"/>
        <v/>
      </c>
      <c r="BX694" s="221" t="str">
        <f t="shared" si="208"/>
        <v/>
      </c>
      <c r="BY694" s="221">
        <f t="shared" si="209"/>
        <v>0</v>
      </c>
      <c r="BZ694" s="231">
        <f t="shared" si="210"/>
        <v>0</v>
      </c>
      <c r="CA694" s="246">
        <f t="shared" si="211"/>
        <v>0</v>
      </c>
      <c r="CB694" s="246">
        <f t="shared" si="203"/>
        <v>0</v>
      </c>
      <c r="CC694" s="246" t="str">
        <f t="shared" si="204"/>
        <v/>
      </c>
      <c r="CD694" s="246">
        <f t="shared" si="212"/>
        <v>5</v>
      </c>
      <c r="CE694" s="246">
        <f t="shared" si="205"/>
        <v>0</v>
      </c>
      <c r="CF694" s="276">
        <f t="shared" si="214"/>
        <v>0</v>
      </c>
      <c r="CG694" s="277">
        <f t="shared" si="214"/>
        <v>0</v>
      </c>
      <c r="CH694" s="277">
        <f t="shared" si="214"/>
        <v>0</v>
      </c>
      <c r="CI694" s="278">
        <f t="shared" si="214"/>
        <v>0</v>
      </c>
      <c r="CJ694" s="280">
        <f t="shared" si="206"/>
        <v>0</v>
      </c>
      <c r="CK694" s="232">
        <f t="shared" si="207"/>
        <v>0</v>
      </c>
      <c r="CL694" s="1"/>
    </row>
    <row r="695" spans="1:90" ht="18" customHeight="1">
      <c r="A695" s="1"/>
      <c r="B695" s="1"/>
      <c r="C695" s="216"/>
      <c r="D695" s="287" t="str">
        <f t="shared" si="200"/>
        <v/>
      </c>
      <c r="E695" s="449" t="str">
        <f t="shared" si="201"/>
        <v/>
      </c>
      <c r="F695" s="450"/>
      <c r="G695" s="451"/>
      <c r="H695" s="452"/>
      <c r="I695" s="453"/>
      <c r="J695" s="453"/>
      <c r="K695" s="453"/>
      <c r="L695" s="453"/>
      <c r="M695" s="454"/>
      <c r="N695" s="455"/>
      <c r="O695" s="456"/>
      <c r="P695" s="456"/>
      <c r="Q695" s="456"/>
      <c r="R695" s="456"/>
      <c r="S695" s="456"/>
      <c r="T695" s="456"/>
      <c r="U695" s="456"/>
      <c r="V695" s="456"/>
      <c r="W695" s="456"/>
      <c r="X695" s="456"/>
      <c r="Y695" s="456"/>
      <c r="Z695" s="456"/>
      <c r="AA695" s="456"/>
      <c r="AB695" s="456"/>
      <c r="AC695" s="456"/>
      <c r="AD695" s="456"/>
      <c r="AE695" s="457"/>
      <c r="AF695" s="455"/>
      <c r="AG695" s="456"/>
      <c r="AH695" s="456"/>
      <c r="AI695" s="456"/>
      <c r="AJ695" s="456"/>
      <c r="AK695" s="456"/>
      <c r="AL695" s="456"/>
      <c r="AM695" s="456"/>
      <c r="AN695" s="457"/>
      <c r="AO695" s="455"/>
      <c r="AP695" s="456"/>
      <c r="AQ695" s="456"/>
      <c r="AR695" s="456"/>
      <c r="AS695" s="456"/>
      <c r="AT695" s="456"/>
      <c r="AU695" s="456"/>
      <c r="AV695" s="456"/>
      <c r="AW695" s="456"/>
      <c r="AX695" s="456"/>
      <c r="AY695" s="456"/>
      <c r="AZ695" s="456"/>
      <c r="BA695" s="456"/>
      <c r="BB695" s="456"/>
      <c r="BC695" s="456"/>
      <c r="BD695" s="456"/>
      <c r="BE695" s="456"/>
      <c r="BF695" s="456"/>
      <c r="BG695" s="457"/>
      <c r="BH695" s="458"/>
      <c r="BI695" s="459"/>
      <c r="BJ695" s="459"/>
      <c r="BK695" s="459"/>
      <c r="BL695" s="459"/>
      <c r="BM695" s="460"/>
      <c r="BN695" s="216"/>
      <c r="BO695" s="216"/>
      <c r="BP695" s="1"/>
      <c r="BQ695" s="120">
        <f>IF($F$3="","",IF(N695=$F$3,COUNTIF(BQ$23:BQ694,"&gt;0")+1,0))</f>
        <v>0</v>
      </c>
      <c r="BR695" s="1"/>
      <c r="BS695" s="20" t="str">
        <f>IF($N695="","",IF(VLOOKUP(VLOOKUP($N695,IMPOSTAZIONI!$E$6:$I$13,5,FALSE),IMPOSTAZIONI!$B$25:$N$32,3,FALSE)=0,"",VLOOKUP(VLOOKUP($N695,IMPOSTAZIONI!$E$6:$I$13,5,FALSE),IMPOSTAZIONI!$B$25:$N$32,3,FALSE)))</f>
        <v/>
      </c>
      <c r="BT695" s="20" t="str">
        <f>IF($N695="","",IF(VLOOKUP(VLOOKUP($N695,IMPOSTAZIONI!$E$6:$I$13,5,FALSE),IMPOSTAZIONI!$B$25:$N$32,6,FALSE)=0,"",VLOOKUP(VLOOKUP($N695,IMPOSTAZIONI!$E$6:$I$13,5,FALSE),IMPOSTAZIONI!$B$25:$N$32,6,FALSE)))</f>
        <v/>
      </c>
      <c r="BU695" s="20" t="str">
        <f>IF($N695="","",IF(VLOOKUP(VLOOKUP($N695,IMPOSTAZIONI!$E$6:$I$13,5,FALSE),IMPOSTAZIONI!$B$25:$N$32,9,FALSE)=0,"",VLOOKUP(VLOOKUP($N695,IMPOSTAZIONI!$E$6:$I$13,5,FALSE),IMPOSTAZIONI!$B$25:$N$32,9,FALSE)))</f>
        <v/>
      </c>
      <c r="BV695" s="20" t="str">
        <f>IF($N695="","",IF(VLOOKUP(VLOOKUP($N695,IMPOSTAZIONI!$E$6:$I$13,5,FALSE),IMPOSTAZIONI!$B$25:$N$32,12,FALSE)=0,"",VLOOKUP(VLOOKUP($N695,IMPOSTAZIONI!$E$6:$I$13,5,FALSE),IMPOSTAZIONI!$B$25:$N$32,12,FALSE)))</f>
        <v/>
      </c>
      <c r="BW695" s="221" t="str">
        <f t="shared" si="202"/>
        <v/>
      </c>
      <c r="BX695" s="221" t="str">
        <f t="shared" si="208"/>
        <v/>
      </c>
      <c r="BY695" s="221">
        <f t="shared" si="209"/>
        <v>0</v>
      </c>
      <c r="BZ695" s="231">
        <f t="shared" si="210"/>
        <v>0</v>
      </c>
      <c r="CA695" s="246">
        <f t="shared" si="211"/>
        <v>0</v>
      </c>
      <c r="CB695" s="246">
        <f t="shared" si="203"/>
        <v>0</v>
      </c>
      <c r="CC695" s="246" t="str">
        <f t="shared" si="204"/>
        <v/>
      </c>
      <c r="CD695" s="246">
        <f t="shared" si="212"/>
        <v>5</v>
      </c>
      <c r="CE695" s="246">
        <f t="shared" si="205"/>
        <v>0</v>
      </c>
      <c r="CF695" s="276">
        <f t="shared" si="214"/>
        <v>0</v>
      </c>
      <c r="CG695" s="277">
        <f t="shared" si="214"/>
        <v>0</v>
      </c>
      <c r="CH695" s="277">
        <f t="shared" si="214"/>
        <v>0</v>
      </c>
      <c r="CI695" s="278">
        <f t="shared" si="214"/>
        <v>0</v>
      </c>
      <c r="CJ695" s="280">
        <f t="shared" si="206"/>
        <v>0</v>
      </c>
      <c r="CK695" s="232">
        <f t="shared" si="207"/>
        <v>0</v>
      </c>
      <c r="CL695" s="1"/>
    </row>
    <row r="696" spans="1:90" ht="18" customHeight="1">
      <c r="A696" s="1"/>
      <c r="B696" s="1"/>
      <c r="C696" s="216"/>
      <c r="D696" s="287" t="str">
        <f t="shared" si="200"/>
        <v/>
      </c>
      <c r="E696" s="449" t="str">
        <f t="shared" si="201"/>
        <v/>
      </c>
      <c r="F696" s="450"/>
      <c r="G696" s="451"/>
      <c r="H696" s="452"/>
      <c r="I696" s="453"/>
      <c r="J696" s="453"/>
      <c r="K696" s="453"/>
      <c r="L696" s="453"/>
      <c r="M696" s="454"/>
      <c r="N696" s="455"/>
      <c r="O696" s="456"/>
      <c r="P696" s="456"/>
      <c r="Q696" s="456"/>
      <c r="R696" s="456"/>
      <c r="S696" s="456"/>
      <c r="T696" s="456"/>
      <c r="U696" s="456"/>
      <c r="V696" s="456"/>
      <c r="W696" s="456"/>
      <c r="X696" s="456"/>
      <c r="Y696" s="456"/>
      <c r="Z696" s="456"/>
      <c r="AA696" s="456"/>
      <c r="AB696" s="456"/>
      <c r="AC696" s="456"/>
      <c r="AD696" s="456"/>
      <c r="AE696" s="457"/>
      <c r="AF696" s="455"/>
      <c r="AG696" s="456"/>
      <c r="AH696" s="456"/>
      <c r="AI696" s="456"/>
      <c r="AJ696" s="456"/>
      <c r="AK696" s="456"/>
      <c r="AL696" s="456"/>
      <c r="AM696" s="456"/>
      <c r="AN696" s="457"/>
      <c r="AO696" s="455"/>
      <c r="AP696" s="456"/>
      <c r="AQ696" s="456"/>
      <c r="AR696" s="456"/>
      <c r="AS696" s="456"/>
      <c r="AT696" s="456"/>
      <c r="AU696" s="456"/>
      <c r="AV696" s="456"/>
      <c r="AW696" s="456"/>
      <c r="AX696" s="456"/>
      <c r="AY696" s="456"/>
      <c r="AZ696" s="456"/>
      <c r="BA696" s="456"/>
      <c r="BB696" s="456"/>
      <c r="BC696" s="456"/>
      <c r="BD696" s="456"/>
      <c r="BE696" s="456"/>
      <c r="BF696" s="456"/>
      <c r="BG696" s="457"/>
      <c r="BH696" s="458"/>
      <c r="BI696" s="459"/>
      <c r="BJ696" s="459"/>
      <c r="BK696" s="459"/>
      <c r="BL696" s="459"/>
      <c r="BM696" s="460"/>
      <c r="BN696" s="216"/>
      <c r="BO696" s="216"/>
      <c r="BP696" s="1"/>
      <c r="BQ696" s="120">
        <f>IF($F$3="","",IF(N696=$F$3,COUNTIF(BQ$23:BQ695,"&gt;0")+1,0))</f>
        <v>0</v>
      </c>
      <c r="BR696" s="1"/>
      <c r="BS696" s="20" t="str">
        <f>IF($N696="","",IF(VLOOKUP(VLOOKUP($N696,IMPOSTAZIONI!$E$6:$I$13,5,FALSE),IMPOSTAZIONI!$B$25:$N$32,3,FALSE)=0,"",VLOOKUP(VLOOKUP($N696,IMPOSTAZIONI!$E$6:$I$13,5,FALSE),IMPOSTAZIONI!$B$25:$N$32,3,FALSE)))</f>
        <v/>
      </c>
      <c r="BT696" s="20" t="str">
        <f>IF($N696="","",IF(VLOOKUP(VLOOKUP($N696,IMPOSTAZIONI!$E$6:$I$13,5,FALSE),IMPOSTAZIONI!$B$25:$N$32,6,FALSE)=0,"",VLOOKUP(VLOOKUP($N696,IMPOSTAZIONI!$E$6:$I$13,5,FALSE),IMPOSTAZIONI!$B$25:$N$32,6,FALSE)))</f>
        <v/>
      </c>
      <c r="BU696" s="20" t="str">
        <f>IF($N696="","",IF(VLOOKUP(VLOOKUP($N696,IMPOSTAZIONI!$E$6:$I$13,5,FALSE),IMPOSTAZIONI!$B$25:$N$32,9,FALSE)=0,"",VLOOKUP(VLOOKUP($N696,IMPOSTAZIONI!$E$6:$I$13,5,FALSE),IMPOSTAZIONI!$B$25:$N$32,9,FALSE)))</f>
        <v/>
      </c>
      <c r="BV696" s="20" t="str">
        <f>IF($N696="","",IF(VLOOKUP(VLOOKUP($N696,IMPOSTAZIONI!$E$6:$I$13,5,FALSE),IMPOSTAZIONI!$B$25:$N$32,12,FALSE)=0,"",VLOOKUP(VLOOKUP($N696,IMPOSTAZIONI!$E$6:$I$13,5,FALSE),IMPOSTAZIONI!$B$25:$N$32,12,FALSE)))</f>
        <v/>
      </c>
      <c r="BW696" s="221" t="str">
        <f t="shared" si="202"/>
        <v/>
      </c>
      <c r="BX696" s="221" t="str">
        <f t="shared" si="208"/>
        <v/>
      </c>
      <c r="BY696" s="221">
        <f t="shared" si="209"/>
        <v>0</v>
      </c>
      <c r="BZ696" s="231">
        <f t="shared" si="210"/>
        <v>0</v>
      </c>
      <c r="CA696" s="246">
        <f t="shared" si="211"/>
        <v>0</v>
      </c>
      <c r="CB696" s="246">
        <f t="shared" si="203"/>
        <v>0</v>
      </c>
      <c r="CC696" s="246" t="str">
        <f t="shared" si="204"/>
        <v/>
      </c>
      <c r="CD696" s="246">
        <f t="shared" si="212"/>
        <v>5</v>
      </c>
      <c r="CE696" s="246">
        <f t="shared" si="205"/>
        <v>0</v>
      </c>
      <c r="CF696" s="276">
        <f t="shared" si="214"/>
        <v>0</v>
      </c>
      <c r="CG696" s="277">
        <f t="shared" si="214"/>
        <v>0</v>
      </c>
      <c r="CH696" s="277">
        <f t="shared" si="214"/>
        <v>0</v>
      </c>
      <c r="CI696" s="278">
        <f t="shared" si="214"/>
        <v>0</v>
      </c>
      <c r="CJ696" s="280">
        <f t="shared" si="206"/>
        <v>0</v>
      </c>
      <c r="CK696" s="232">
        <f t="shared" si="207"/>
        <v>0</v>
      </c>
      <c r="CL696" s="1"/>
    </row>
    <row r="697" spans="1:90" ht="18" customHeight="1">
      <c r="A697" s="1"/>
      <c r="B697" s="1"/>
      <c r="C697" s="216"/>
      <c r="D697" s="287" t="str">
        <f t="shared" si="200"/>
        <v/>
      </c>
      <c r="E697" s="449" t="str">
        <f t="shared" si="201"/>
        <v/>
      </c>
      <c r="F697" s="450"/>
      <c r="G697" s="451"/>
      <c r="H697" s="452"/>
      <c r="I697" s="453"/>
      <c r="J697" s="453"/>
      <c r="K697" s="453"/>
      <c r="L697" s="453"/>
      <c r="M697" s="454"/>
      <c r="N697" s="455"/>
      <c r="O697" s="456"/>
      <c r="P697" s="456"/>
      <c r="Q697" s="456"/>
      <c r="R697" s="456"/>
      <c r="S697" s="456"/>
      <c r="T697" s="456"/>
      <c r="U697" s="456"/>
      <c r="V697" s="456"/>
      <c r="W697" s="456"/>
      <c r="X697" s="456"/>
      <c r="Y697" s="456"/>
      <c r="Z697" s="456"/>
      <c r="AA697" s="456"/>
      <c r="AB697" s="456"/>
      <c r="AC697" s="456"/>
      <c r="AD697" s="456"/>
      <c r="AE697" s="457"/>
      <c r="AF697" s="455"/>
      <c r="AG697" s="456"/>
      <c r="AH697" s="456"/>
      <c r="AI697" s="456"/>
      <c r="AJ697" s="456"/>
      <c r="AK697" s="456"/>
      <c r="AL697" s="456"/>
      <c r="AM697" s="456"/>
      <c r="AN697" s="457"/>
      <c r="AO697" s="455"/>
      <c r="AP697" s="456"/>
      <c r="AQ697" s="456"/>
      <c r="AR697" s="456"/>
      <c r="AS697" s="456"/>
      <c r="AT697" s="456"/>
      <c r="AU697" s="456"/>
      <c r="AV697" s="456"/>
      <c r="AW697" s="456"/>
      <c r="AX697" s="456"/>
      <c r="AY697" s="456"/>
      <c r="AZ697" s="456"/>
      <c r="BA697" s="456"/>
      <c r="BB697" s="456"/>
      <c r="BC697" s="456"/>
      <c r="BD697" s="456"/>
      <c r="BE697" s="456"/>
      <c r="BF697" s="456"/>
      <c r="BG697" s="457"/>
      <c r="BH697" s="458"/>
      <c r="BI697" s="459"/>
      <c r="BJ697" s="459"/>
      <c r="BK697" s="459"/>
      <c r="BL697" s="459"/>
      <c r="BM697" s="460"/>
      <c r="BN697" s="216"/>
      <c r="BO697" s="216"/>
      <c r="BP697" s="1"/>
      <c r="BQ697" s="120">
        <f>IF($F$3="","",IF(N697=$F$3,COUNTIF(BQ$23:BQ696,"&gt;0")+1,0))</f>
        <v>0</v>
      </c>
      <c r="BR697" s="1"/>
      <c r="BS697" s="20" t="str">
        <f>IF($N697="","",IF(VLOOKUP(VLOOKUP($N697,IMPOSTAZIONI!$E$6:$I$13,5,FALSE),IMPOSTAZIONI!$B$25:$N$32,3,FALSE)=0,"",VLOOKUP(VLOOKUP($N697,IMPOSTAZIONI!$E$6:$I$13,5,FALSE),IMPOSTAZIONI!$B$25:$N$32,3,FALSE)))</f>
        <v/>
      </c>
      <c r="BT697" s="20" t="str">
        <f>IF($N697="","",IF(VLOOKUP(VLOOKUP($N697,IMPOSTAZIONI!$E$6:$I$13,5,FALSE),IMPOSTAZIONI!$B$25:$N$32,6,FALSE)=0,"",VLOOKUP(VLOOKUP($N697,IMPOSTAZIONI!$E$6:$I$13,5,FALSE),IMPOSTAZIONI!$B$25:$N$32,6,FALSE)))</f>
        <v/>
      </c>
      <c r="BU697" s="20" t="str">
        <f>IF($N697="","",IF(VLOOKUP(VLOOKUP($N697,IMPOSTAZIONI!$E$6:$I$13,5,FALSE),IMPOSTAZIONI!$B$25:$N$32,9,FALSE)=0,"",VLOOKUP(VLOOKUP($N697,IMPOSTAZIONI!$E$6:$I$13,5,FALSE),IMPOSTAZIONI!$B$25:$N$32,9,FALSE)))</f>
        <v/>
      </c>
      <c r="BV697" s="20" t="str">
        <f>IF($N697="","",IF(VLOOKUP(VLOOKUP($N697,IMPOSTAZIONI!$E$6:$I$13,5,FALSE),IMPOSTAZIONI!$B$25:$N$32,12,FALSE)=0,"",VLOOKUP(VLOOKUP($N697,IMPOSTAZIONI!$E$6:$I$13,5,FALSE),IMPOSTAZIONI!$B$25:$N$32,12,FALSE)))</f>
        <v/>
      </c>
      <c r="BW697" s="221" t="str">
        <f t="shared" si="202"/>
        <v/>
      </c>
      <c r="BX697" s="221" t="str">
        <f t="shared" si="208"/>
        <v/>
      </c>
      <c r="BY697" s="221">
        <f t="shared" si="209"/>
        <v>0</v>
      </c>
      <c r="BZ697" s="231">
        <f t="shared" si="210"/>
        <v>0</v>
      </c>
      <c r="CA697" s="246">
        <f t="shared" si="211"/>
        <v>0</v>
      </c>
      <c r="CB697" s="246">
        <f t="shared" si="203"/>
        <v>0</v>
      </c>
      <c r="CC697" s="246" t="str">
        <f t="shared" si="204"/>
        <v/>
      </c>
      <c r="CD697" s="246">
        <f t="shared" si="212"/>
        <v>5</v>
      </c>
      <c r="CE697" s="246">
        <f t="shared" si="205"/>
        <v>0</v>
      </c>
      <c r="CF697" s="276">
        <f t="shared" si="214"/>
        <v>0</v>
      </c>
      <c r="CG697" s="277">
        <f t="shared" si="214"/>
        <v>0</v>
      </c>
      <c r="CH697" s="277">
        <f t="shared" si="214"/>
        <v>0</v>
      </c>
      <c r="CI697" s="278">
        <f t="shared" si="214"/>
        <v>0</v>
      </c>
      <c r="CJ697" s="280">
        <f t="shared" si="206"/>
        <v>0</v>
      </c>
      <c r="CK697" s="232">
        <f t="shared" si="207"/>
        <v>0</v>
      </c>
      <c r="CL697" s="1"/>
    </row>
    <row r="698" spans="1:90" ht="18" customHeight="1">
      <c r="A698" s="1"/>
      <c r="B698" s="1"/>
      <c r="C698" s="216"/>
      <c r="D698" s="287" t="str">
        <f t="shared" si="200"/>
        <v/>
      </c>
      <c r="E698" s="449" t="str">
        <f t="shared" si="201"/>
        <v/>
      </c>
      <c r="F698" s="450"/>
      <c r="G698" s="451"/>
      <c r="H698" s="452"/>
      <c r="I698" s="453"/>
      <c r="J698" s="453"/>
      <c r="K698" s="453"/>
      <c r="L698" s="453"/>
      <c r="M698" s="454"/>
      <c r="N698" s="455"/>
      <c r="O698" s="456"/>
      <c r="P698" s="456"/>
      <c r="Q698" s="456"/>
      <c r="R698" s="456"/>
      <c r="S698" s="456"/>
      <c r="T698" s="456"/>
      <c r="U698" s="456"/>
      <c r="V698" s="456"/>
      <c r="W698" s="456"/>
      <c r="X698" s="456"/>
      <c r="Y698" s="456"/>
      <c r="Z698" s="456"/>
      <c r="AA698" s="456"/>
      <c r="AB698" s="456"/>
      <c r="AC698" s="456"/>
      <c r="AD698" s="456"/>
      <c r="AE698" s="457"/>
      <c r="AF698" s="455"/>
      <c r="AG698" s="456"/>
      <c r="AH698" s="456"/>
      <c r="AI698" s="456"/>
      <c r="AJ698" s="456"/>
      <c r="AK698" s="456"/>
      <c r="AL698" s="456"/>
      <c r="AM698" s="456"/>
      <c r="AN698" s="457"/>
      <c r="AO698" s="455"/>
      <c r="AP698" s="456"/>
      <c r="AQ698" s="456"/>
      <c r="AR698" s="456"/>
      <c r="AS698" s="456"/>
      <c r="AT698" s="456"/>
      <c r="AU698" s="456"/>
      <c r="AV698" s="456"/>
      <c r="AW698" s="456"/>
      <c r="AX698" s="456"/>
      <c r="AY698" s="456"/>
      <c r="AZ698" s="456"/>
      <c r="BA698" s="456"/>
      <c r="BB698" s="456"/>
      <c r="BC698" s="456"/>
      <c r="BD698" s="456"/>
      <c r="BE698" s="456"/>
      <c r="BF698" s="456"/>
      <c r="BG698" s="457"/>
      <c r="BH698" s="458"/>
      <c r="BI698" s="459"/>
      <c r="BJ698" s="459"/>
      <c r="BK698" s="459"/>
      <c r="BL698" s="459"/>
      <c r="BM698" s="460"/>
      <c r="BN698" s="216"/>
      <c r="BO698" s="216"/>
      <c r="BP698" s="1"/>
      <c r="BQ698" s="120">
        <f>IF($F$3="","",IF(N698=$F$3,COUNTIF(BQ$23:BQ697,"&gt;0")+1,0))</f>
        <v>0</v>
      </c>
      <c r="BR698" s="1"/>
      <c r="BS698" s="20" t="str">
        <f>IF($N698="","",IF(VLOOKUP(VLOOKUP($N698,IMPOSTAZIONI!$E$6:$I$13,5,FALSE),IMPOSTAZIONI!$B$25:$N$32,3,FALSE)=0,"",VLOOKUP(VLOOKUP($N698,IMPOSTAZIONI!$E$6:$I$13,5,FALSE),IMPOSTAZIONI!$B$25:$N$32,3,FALSE)))</f>
        <v/>
      </c>
      <c r="BT698" s="20" t="str">
        <f>IF($N698="","",IF(VLOOKUP(VLOOKUP($N698,IMPOSTAZIONI!$E$6:$I$13,5,FALSE),IMPOSTAZIONI!$B$25:$N$32,6,FALSE)=0,"",VLOOKUP(VLOOKUP($N698,IMPOSTAZIONI!$E$6:$I$13,5,FALSE),IMPOSTAZIONI!$B$25:$N$32,6,FALSE)))</f>
        <v/>
      </c>
      <c r="BU698" s="20" t="str">
        <f>IF($N698="","",IF(VLOOKUP(VLOOKUP($N698,IMPOSTAZIONI!$E$6:$I$13,5,FALSE),IMPOSTAZIONI!$B$25:$N$32,9,FALSE)=0,"",VLOOKUP(VLOOKUP($N698,IMPOSTAZIONI!$E$6:$I$13,5,FALSE),IMPOSTAZIONI!$B$25:$N$32,9,FALSE)))</f>
        <v/>
      </c>
      <c r="BV698" s="20" t="str">
        <f>IF($N698="","",IF(VLOOKUP(VLOOKUP($N698,IMPOSTAZIONI!$E$6:$I$13,5,FALSE),IMPOSTAZIONI!$B$25:$N$32,12,FALSE)=0,"",VLOOKUP(VLOOKUP($N698,IMPOSTAZIONI!$E$6:$I$13,5,FALSE),IMPOSTAZIONI!$B$25:$N$32,12,FALSE)))</f>
        <v/>
      </c>
      <c r="BW698" s="221" t="str">
        <f t="shared" si="202"/>
        <v/>
      </c>
      <c r="BX698" s="221" t="str">
        <f t="shared" si="208"/>
        <v/>
      </c>
      <c r="BY698" s="221">
        <f t="shared" si="209"/>
        <v>0</v>
      </c>
      <c r="BZ698" s="231">
        <f t="shared" si="210"/>
        <v>0</v>
      </c>
      <c r="CA698" s="246">
        <f t="shared" si="211"/>
        <v>0</v>
      </c>
      <c r="CB698" s="246">
        <f t="shared" si="203"/>
        <v>0</v>
      </c>
      <c r="CC698" s="246" t="str">
        <f t="shared" si="204"/>
        <v/>
      </c>
      <c r="CD698" s="246">
        <f t="shared" si="212"/>
        <v>5</v>
      </c>
      <c r="CE698" s="246">
        <f t="shared" si="205"/>
        <v>0</v>
      </c>
      <c r="CF698" s="276">
        <f t="shared" si="214"/>
        <v>0</v>
      </c>
      <c r="CG698" s="277">
        <f t="shared" si="214"/>
        <v>0</v>
      </c>
      <c r="CH698" s="277">
        <f t="shared" si="214"/>
        <v>0</v>
      </c>
      <c r="CI698" s="278">
        <f t="shared" si="214"/>
        <v>0</v>
      </c>
      <c r="CJ698" s="280">
        <f t="shared" si="206"/>
        <v>0</v>
      </c>
      <c r="CK698" s="232">
        <f t="shared" si="207"/>
        <v>0</v>
      </c>
      <c r="CL698" s="1"/>
    </row>
    <row r="699" spans="1:90" ht="18" customHeight="1">
      <c r="A699" s="1"/>
      <c r="B699" s="1"/>
      <c r="C699" s="216"/>
      <c r="D699" s="287" t="str">
        <f t="shared" si="200"/>
        <v/>
      </c>
      <c r="E699" s="449" t="str">
        <f t="shared" si="201"/>
        <v/>
      </c>
      <c r="F699" s="450"/>
      <c r="G699" s="451"/>
      <c r="H699" s="452"/>
      <c r="I699" s="453"/>
      <c r="J699" s="453"/>
      <c r="K699" s="453"/>
      <c r="L699" s="453"/>
      <c r="M699" s="454"/>
      <c r="N699" s="455"/>
      <c r="O699" s="456"/>
      <c r="P699" s="456"/>
      <c r="Q699" s="456"/>
      <c r="R699" s="456"/>
      <c r="S699" s="456"/>
      <c r="T699" s="456"/>
      <c r="U699" s="456"/>
      <c r="V699" s="456"/>
      <c r="W699" s="456"/>
      <c r="X699" s="456"/>
      <c r="Y699" s="456"/>
      <c r="Z699" s="456"/>
      <c r="AA699" s="456"/>
      <c r="AB699" s="456"/>
      <c r="AC699" s="456"/>
      <c r="AD699" s="456"/>
      <c r="AE699" s="457"/>
      <c r="AF699" s="455"/>
      <c r="AG699" s="456"/>
      <c r="AH699" s="456"/>
      <c r="AI699" s="456"/>
      <c r="AJ699" s="456"/>
      <c r="AK699" s="456"/>
      <c r="AL699" s="456"/>
      <c r="AM699" s="456"/>
      <c r="AN699" s="457"/>
      <c r="AO699" s="455"/>
      <c r="AP699" s="456"/>
      <c r="AQ699" s="456"/>
      <c r="AR699" s="456"/>
      <c r="AS699" s="456"/>
      <c r="AT699" s="456"/>
      <c r="AU699" s="456"/>
      <c r="AV699" s="456"/>
      <c r="AW699" s="456"/>
      <c r="AX699" s="456"/>
      <c r="AY699" s="456"/>
      <c r="AZ699" s="456"/>
      <c r="BA699" s="456"/>
      <c r="BB699" s="456"/>
      <c r="BC699" s="456"/>
      <c r="BD699" s="456"/>
      <c r="BE699" s="456"/>
      <c r="BF699" s="456"/>
      <c r="BG699" s="457"/>
      <c r="BH699" s="458"/>
      <c r="BI699" s="459"/>
      <c r="BJ699" s="459"/>
      <c r="BK699" s="459"/>
      <c r="BL699" s="459"/>
      <c r="BM699" s="460"/>
      <c r="BN699" s="216"/>
      <c r="BO699" s="216"/>
      <c r="BP699" s="1"/>
      <c r="BQ699" s="120">
        <f>IF($F$3="","",IF(N699=$F$3,COUNTIF(BQ$23:BQ698,"&gt;0")+1,0))</f>
        <v>0</v>
      </c>
      <c r="BR699" s="1"/>
      <c r="BS699" s="20" t="str">
        <f>IF($N699="","",IF(VLOOKUP(VLOOKUP($N699,IMPOSTAZIONI!$E$6:$I$13,5,FALSE),IMPOSTAZIONI!$B$25:$N$32,3,FALSE)=0,"",VLOOKUP(VLOOKUP($N699,IMPOSTAZIONI!$E$6:$I$13,5,FALSE),IMPOSTAZIONI!$B$25:$N$32,3,FALSE)))</f>
        <v/>
      </c>
      <c r="BT699" s="20" t="str">
        <f>IF($N699="","",IF(VLOOKUP(VLOOKUP($N699,IMPOSTAZIONI!$E$6:$I$13,5,FALSE),IMPOSTAZIONI!$B$25:$N$32,6,FALSE)=0,"",VLOOKUP(VLOOKUP($N699,IMPOSTAZIONI!$E$6:$I$13,5,FALSE),IMPOSTAZIONI!$B$25:$N$32,6,FALSE)))</f>
        <v/>
      </c>
      <c r="BU699" s="20" t="str">
        <f>IF($N699="","",IF(VLOOKUP(VLOOKUP($N699,IMPOSTAZIONI!$E$6:$I$13,5,FALSE),IMPOSTAZIONI!$B$25:$N$32,9,FALSE)=0,"",VLOOKUP(VLOOKUP($N699,IMPOSTAZIONI!$E$6:$I$13,5,FALSE),IMPOSTAZIONI!$B$25:$N$32,9,FALSE)))</f>
        <v/>
      </c>
      <c r="BV699" s="20" t="str">
        <f>IF($N699="","",IF(VLOOKUP(VLOOKUP($N699,IMPOSTAZIONI!$E$6:$I$13,5,FALSE),IMPOSTAZIONI!$B$25:$N$32,12,FALSE)=0,"",VLOOKUP(VLOOKUP($N699,IMPOSTAZIONI!$E$6:$I$13,5,FALSE),IMPOSTAZIONI!$B$25:$N$32,12,FALSE)))</f>
        <v/>
      </c>
      <c r="BW699" s="221" t="str">
        <f t="shared" si="202"/>
        <v/>
      </c>
      <c r="BX699" s="221" t="str">
        <f t="shared" si="208"/>
        <v/>
      </c>
      <c r="BY699" s="221">
        <f t="shared" si="209"/>
        <v>0</v>
      </c>
      <c r="BZ699" s="231">
        <f t="shared" si="210"/>
        <v>0</v>
      </c>
      <c r="CA699" s="246">
        <f t="shared" si="211"/>
        <v>0</v>
      </c>
      <c r="CB699" s="246">
        <f t="shared" si="203"/>
        <v>0</v>
      </c>
      <c r="CC699" s="246" t="str">
        <f t="shared" si="204"/>
        <v/>
      </c>
      <c r="CD699" s="246">
        <f t="shared" si="212"/>
        <v>5</v>
      </c>
      <c r="CE699" s="246">
        <f t="shared" si="205"/>
        <v>0</v>
      </c>
      <c r="CF699" s="276">
        <f t="shared" si="214"/>
        <v>0</v>
      </c>
      <c r="CG699" s="277">
        <f t="shared" si="214"/>
        <v>0</v>
      </c>
      <c r="CH699" s="277">
        <f t="shared" si="214"/>
        <v>0</v>
      </c>
      <c r="CI699" s="278">
        <f t="shared" si="214"/>
        <v>0</v>
      </c>
      <c r="CJ699" s="280">
        <f t="shared" si="206"/>
        <v>0</v>
      </c>
      <c r="CK699" s="232">
        <f t="shared" si="207"/>
        <v>0</v>
      </c>
      <c r="CL699" s="1"/>
    </row>
    <row r="700" spans="1:90" ht="18" customHeight="1">
      <c r="A700" s="1"/>
      <c r="B700" s="1"/>
      <c r="C700" s="216"/>
      <c r="D700" s="287" t="str">
        <f t="shared" si="200"/>
        <v/>
      </c>
      <c r="E700" s="449" t="str">
        <f t="shared" si="201"/>
        <v/>
      </c>
      <c r="F700" s="450"/>
      <c r="G700" s="451"/>
      <c r="H700" s="452"/>
      <c r="I700" s="453"/>
      <c r="J700" s="453"/>
      <c r="K700" s="453"/>
      <c r="L700" s="453"/>
      <c r="M700" s="454"/>
      <c r="N700" s="455"/>
      <c r="O700" s="456"/>
      <c r="P700" s="456"/>
      <c r="Q700" s="456"/>
      <c r="R700" s="456"/>
      <c r="S700" s="456"/>
      <c r="T700" s="456"/>
      <c r="U700" s="456"/>
      <c r="V700" s="456"/>
      <c r="W700" s="456"/>
      <c r="X700" s="456"/>
      <c r="Y700" s="456"/>
      <c r="Z700" s="456"/>
      <c r="AA700" s="456"/>
      <c r="AB700" s="456"/>
      <c r="AC700" s="456"/>
      <c r="AD700" s="456"/>
      <c r="AE700" s="457"/>
      <c r="AF700" s="455"/>
      <c r="AG700" s="456"/>
      <c r="AH700" s="456"/>
      <c r="AI700" s="456"/>
      <c r="AJ700" s="456"/>
      <c r="AK700" s="456"/>
      <c r="AL700" s="456"/>
      <c r="AM700" s="456"/>
      <c r="AN700" s="457"/>
      <c r="AO700" s="455"/>
      <c r="AP700" s="456"/>
      <c r="AQ700" s="456"/>
      <c r="AR700" s="456"/>
      <c r="AS700" s="456"/>
      <c r="AT700" s="456"/>
      <c r="AU700" s="456"/>
      <c r="AV700" s="456"/>
      <c r="AW700" s="456"/>
      <c r="AX700" s="456"/>
      <c r="AY700" s="456"/>
      <c r="AZ700" s="456"/>
      <c r="BA700" s="456"/>
      <c r="BB700" s="456"/>
      <c r="BC700" s="456"/>
      <c r="BD700" s="456"/>
      <c r="BE700" s="456"/>
      <c r="BF700" s="456"/>
      <c r="BG700" s="457"/>
      <c r="BH700" s="458"/>
      <c r="BI700" s="459"/>
      <c r="BJ700" s="459"/>
      <c r="BK700" s="459"/>
      <c r="BL700" s="459"/>
      <c r="BM700" s="460"/>
      <c r="BN700" s="216"/>
      <c r="BO700" s="216"/>
      <c r="BP700" s="1"/>
      <c r="BQ700" s="120">
        <f>IF($F$3="","",IF(N700=$F$3,COUNTIF(BQ$23:BQ699,"&gt;0")+1,0))</f>
        <v>0</v>
      </c>
      <c r="BR700" s="1"/>
      <c r="BS700" s="20" t="str">
        <f>IF($N700="","",IF(VLOOKUP(VLOOKUP($N700,IMPOSTAZIONI!$E$6:$I$13,5,FALSE),IMPOSTAZIONI!$B$25:$N$32,3,FALSE)=0,"",VLOOKUP(VLOOKUP($N700,IMPOSTAZIONI!$E$6:$I$13,5,FALSE),IMPOSTAZIONI!$B$25:$N$32,3,FALSE)))</f>
        <v/>
      </c>
      <c r="BT700" s="20" t="str">
        <f>IF($N700="","",IF(VLOOKUP(VLOOKUP($N700,IMPOSTAZIONI!$E$6:$I$13,5,FALSE),IMPOSTAZIONI!$B$25:$N$32,6,FALSE)=0,"",VLOOKUP(VLOOKUP($N700,IMPOSTAZIONI!$E$6:$I$13,5,FALSE),IMPOSTAZIONI!$B$25:$N$32,6,FALSE)))</f>
        <v/>
      </c>
      <c r="BU700" s="20" t="str">
        <f>IF($N700="","",IF(VLOOKUP(VLOOKUP($N700,IMPOSTAZIONI!$E$6:$I$13,5,FALSE),IMPOSTAZIONI!$B$25:$N$32,9,FALSE)=0,"",VLOOKUP(VLOOKUP($N700,IMPOSTAZIONI!$E$6:$I$13,5,FALSE),IMPOSTAZIONI!$B$25:$N$32,9,FALSE)))</f>
        <v/>
      </c>
      <c r="BV700" s="20" t="str">
        <f>IF($N700="","",IF(VLOOKUP(VLOOKUP($N700,IMPOSTAZIONI!$E$6:$I$13,5,FALSE),IMPOSTAZIONI!$B$25:$N$32,12,FALSE)=0,"",VLOOKUP(VLOOKUP($N700,IMPOSTAZIONI!$E$6:$I$13,5,FALSE),IMPOSTAZIONI!$B$25:$N$32,12,FALSE)))</f>
        <v/>
      </c>
      <c r="BW700" s="221" t="str">
        <f t="shared" si="202"/>
        <v/>
      </c>
      <c r="BX700" s="221" t="str">
        <f t="shared" si="208"/>
        <v/>
      </c>
      <c r="BY700" s="221">
        <f t="shared" si="209"/>
        <v>0</v>
      </c>
      <c r="BZ700" s="231">
        <f t="shared" si="210"/>
        <v>0</v>
      </c>
      <c r="CA700" s="246">
        <f t="shared" si="211"/>
        <v>0</v>
      </c>
      <c r="CB700" s="246">
        <f t="shared" si="203"/>
        <v>0</v>
      </c>
      <c r="CC700" s="246" t="str">
        <f t="shared" si="204"/>
        <v/>
      </c>
      <c r="CD700" s="246">
        <f t="shared" si="212"/>
        <v>5</v>
      </c>
      <c r="CE700" s="246">
        <f t="shared" si="205"/>
        <v>0</v>
      </c>
      <c r="CF700" s="276">
        <f t="shared" si="214"/>
        <v>0</v>
      </c>
      <c r="CG700" s="277">
        <f t="shared" si="214"/>
        <v>0</v>
      </c>
      <c r="CH700" s="277">
        <f t="shared" si="214"/>
        <v>0</v>
      </c>
      <c r="CI700" s="278">
        <f t="shared" si="214"/>
        <v>0</v>
      </c>
      <c r="CJ700" s="280">
        <f t="shared" si="206"/>
        <v>0</v>
      </c>
      <c r="CK700" s="232">
        <f t="shared" si="207"/>
        <v>0</v>
      </c>
      <c r="CL700" s="1"/>
    </row>
    <row r="701" spans="1:90" ht="18" customHeight="1">
      <c r="A701" s="1"/>
      <c r="B701" s="1"/>
      <c r="C701" s="216"/>
      <c r="D701" s="287" t="str">
        <f t="shared" si="200"/>
        <v/>
      </c>
      <c r="E701" s="449" t="str">
        <f t="shared" si="201"/>
        <v/>
      </c>
      <c r="F701" s="450"/>
      <c r="G701" s="451"/>
      <c r="H701" s="452"/>
      <c r="I701" s="453"/>
      <c r="J701" s="453"/>
      <c r="K701" s="453"/>
      <c r="L701" s="453"/>
      <c r="M701" s="454"/>
      <c r="N701" s="455"/>
      <c r="O701" s="456"/>
      <c r="P701" s="456"/>
      <c r="Q701" s="456"/>
      <c r="R701" s="456"/>
      <c r="S701" s="456"/>
      <c r="T701" s="456"/>
      <c r="U701" s="456"/>
      <c r="V701" s="456"/>
      <c r="W701" s="456"/>
      <c r="X701" s="456"/>
      <c r="Y701" s="456"/>
      <c r="Z701" s="456"/>
      <c r="AA701" s="456"/>
      <c r="AB701" s="456"/>
      <c r="AC701" s="456"/>
      <c r="AD701" s="456"/>
      <c r="AE701" s="457"/>
      <c r="AF701" s="455"/>
      <c r="AG701" s="456"/>
      <c r="AH701" s="456"/>
      <c r="AI701" s="456"/>
      <c r="AJ701" s="456"/>
      <c r="AK701" s="456"/>
      <c r="AL701" s="456"/>
      <c r="AM701" s="456"/>
      <c r="AN701" s="457"/>
      <c r="AO701" s="455"/>
      <c r="AP701" s="456"/>
      <c r="AQ701" s="456"/>
      <c r="AR701" s="456"/>
      <c r="AS701" s="456"/>
      <c r="AT701" s="456"/>
      <c r="AU701" s="456"/>
      <c r="AV701" s="456"/>
      <c r="AW701" s="456"/>
      <c r="AX701" s="456"/>
      <c r="AY701" s="456"/>
      <c r="AZ701" s="456"/>
      <c r="BA701" s="456"/>
      <c r="BB701" s="456"/>
      <c r="BC701" s="456"/>
      <c r="BD701" s="456"/>
      <c r="BE701" s="456"/>
      <c r="BF701" s="456"/>
      <c r="BG701" s="457"/>
      <c r="BH701" s="458"/>
      <c r="BI701" s="459"/>
      <c r="BJ701" s="459"/>
      <c r="BK701" s="459"/>
      <c r="BL701" s="459"/>
      <c r="BM701" s="460"/>
      <c r="BN701" s="216"/>
      <c r="BO701" s="216"/>
      <c r="BP701" s="1"/>
      <c r="BQ701" s="120">
        <f>IF($F$3="","",IF(N701=$F$3,COUNTIF(BQ$23:BQ700,"&gt;0")+1,0))</f>
        <v>0</v>
      </c>
      <c r="BR701" s="1"/>
      <c r="BS701" s="20" t="str">
        <f>IF($N701="","",IF(VLOOKUP(VLOOKUP($N701,IMPOSTAZIONI!$E$6:$I$13,5,FALSE),IMPOSTAZIONI!$B$25:$N$32,3,FALSE)=0,"",VLOOKUP(VLOOKUP($N701,IMPOSTAZIONI!$E$6:$I$13,5,FALSE),IMPOSTAZIONI!$B$25:$N$32,3,FALSE)))</f>
        <v/>
      </c>
      <c r="BT701" s="20" t="str">
        <f>IF($N701="","",IF(VLOOKUP(VLOOKUP($N701,IMPOSTAZIONI!$E$6:$I$13,5,FALSE),IMPOSTAZIONI!$B$25:$N$32,6,FALSE)=0,"",VLOOKUP(VLOOKUP($N701,IMPOSTAZIONI!$E$6:$I$13,5,FALSE),IMPOSTAZIONI!$B$25:$N$32,6,FALSE)))</f>
        <v/>
      </c>
      <c r="BU701" s="20" t="str">
        <f>IF($N701="","",IF(VLOOKUP(VLOOKUP($N701,IMPOSTAZIONI!$E$6:$I$13,5,FALSE),IMPOSTAZIONI!$B$25:$N$32,9,FALSE)=0,"",VLOOKUP(VLOOKUP($N701,IMPOSTAZIONI!$E$6:$I$13,5,FALSE),IMPOSTAZIONI!$B$25:$N$32,9,FALSE)))</f>
        <v/>
      </c>
      <c r="BV701" s="20" t="str">
        <f>IF($N701="","",IF(VLOOKUP(VLOOKUP($N701,IMPOSTAZIONI!$E$6:$I$13,5,FALSE),IMPOSTAZIONI!$B$25:$N$32,12,FALSE)=0,"",VLOOKUP(VLOOKUP($N701,IMPOSTAZIONI!$E$6:$I$13,5,FALSE),IMPOSTAZIONI!$B$25:$N$32,12,FALSE)))</f>
        <v/>
      </c>
      <c r="BW701" s="221" t="str">
        <f t="shared" si="202"/>
        <v/>
      </c>
      <c r="BX701" s="221" t="str">
        <f t="shared" si="208"/>
        <v/>
      </c>
      <c r="BY701" s="221">
        <f t="shared" si="209"/>
        <v>0</v>
      </c>
      <c r="BZ701" s="231">
        <f t="shared" si="210"/>
        <v>0</v>
      </c>
      <c r="CA701" s="246">
        <f t="shared" si="211"/>
        <v>0</v>
      </c>
      <c r="CB701" s="246">
        <f t="shared" si="203"/>
        <v>0</v>
      </c>
      <c r="CC701" s="246" t="str">
        <f t="shared" si="204"/>
        <v/>
      </c>
      <c r="CD701" s="246">
        <f t="shared" si="212"/>
        <v>5</v>
      </c>
      <c r="CE701" s="246">
        <f t="shared" si="205"/>
        <v>0</v>
      </c>
      <c r="CF701" s="276">
        <f t="shared" si="214"/>
        <v>0</v>
      </c>
      <c r="CG701" s="277">
        <f t="shared" si="214"/>
        <v>0</v>
      </c>
      <c r="CH701" s="277">
        <f t="shared" si="214"/>
        <v>0</v>
      </c>
      <c r="CI701" s="278">
        <f t="shared" si="214"/>
        <v>0</v>
      </c>
      <c r="CJ701" s="280">
        <f t="shared" si="206"/>
        <v>0</v>
      </c>
      <c r="CK701" s="232">
        <f t="shared" si="207"/>
        <v>0</v>
      </c>
      <c r="CL701" s="1"/>
    </row>
    <row r="702" spans="1:90" ht="18" customHeight="1">
      <c r="A702" s="1"/>
      <c r="B702" s="1"/>
      <c r="C702" s="216"/>
      <c r="D702" s="287" t="str">
        <f t="shared" si="200"/>
        <v/>
      </c>
      <c r="E702" s="449" t="str">
        <f t="shared" si="201"/>
        <v/>
      </c>
      <c r="F702" s="450"/>
      <c r="G702" s="451"/>
      <c r="H702" s="452"/>
      <c r="I702" s="453"/>
      <c r="J702" s="453"/>
      <c r="K702" s="453"/>
      <c r="L702" s="453"/>
      <c r="M702" s="454"/>
      <c r="N702" s="455"/>
      <c r="O702" s="456"/>
      <c r="P702" s="456"/>
      <c r="Q702" s="456"/>
      <c r="R702" s="456"/>
      <c r="S702" s="456"/>
      <c r="T702" s="456"/>
      <c r="U702" s="456"/>
      <c r="V702" s="456"/>
      <c r="W702" s="456"/>
      <c r="X702" s="456"/>
      <c r="Y702" s="456"/>
      <c r="Z702" s="456"/>
      <c r="AA702" s="456"/>
      <c r="AB702" s="456"/>
      <c r="AC702" s="456"/>
      <c r="AD702" s="456"/>
      <c r="AE702" s="457"/>
      <c r="AF702" s="455"/>
      <c r="AG702" s="456"/>
      <c r="AH702" s="456"/>
      <c r="AI702" s="456"/>
      <c r="AJ702" s="456"/>
      <c r="AK702" s="456"/>
      <c r="AL702" s="456"/>
      <c r="AM702" s="456"/>
      <c r="AN702" s="457"/>
      <c r="AO702" s="455"/>
      <c r="AP702" s="456"/>
      <c r="AQ702" s="456"/>
      <c r="AR702" s="456"/>
      <c r="AS702" s="456"/>
      <c r="AT702" s="456"/>
      <c r="AU702" s="456"/>
      <c r="AV702" s="456"/>
      <c r="AW702" s="456"/>
      <c r="AX702" s="456"/>
      <c r="AY702" s="456"/>
      <c r="AZ702" s="456"/>
      <c r="BA702" s="456"/>
      <c r="BB702" s="456"/>
      <c r="BC702" s="456"/>
      <c r="BD702" s="456"/>
      <c r="BE702" s="456"/>
      <c r="BF702" s="456"/>
      <c r="BG702" s="457"/>
      <c r="BH702" s="458"/>
      <c r="BI702" s="459"/>
      <c r="BJ702" s="459"/>
      <c r="BK702" s="459"/>
      <c r="BL702" s="459"/>
      <c r="BM702" s="460"/>
      <c r="BN702" s="216"/>
      <c r="BO702" s="216"/>
      <c r="BP702" s="1"/>
      <c r="BQ702" s="120">
        <f>IF($F$3="","",IF(N702=$F$3,COUNTIF(BQ$23:BQ701,"&gt;0")+1,0))</f>
        <v>0</v>
      </c>
      <c r="BR702" s="1"/>
      <c r="BS702" s="20" t="str">
        <f>IF($N702="","",IF(VLOOKUP(VLOOKUP($N702,IMPOSTAZIONI!$E$6:$I$13,5,FALSE),IMPOSTAZIONI!$B$25:$N$32,3,FALSE)=0,"",VLOOKUP(VLOOKUP($N702,IMPOSTAZIONI!$E$6:$I$13,5,FALSE),IMPOSTAZIONI!$B$25:$N$32,3,FALSE)))</f>
        <v/>
      </c>
      <c r="BT702" s="20" t="str">
        <f>IF($N702="","",IF(VLOOKUP(VLOOKUP($N702,IMPOSTAZIONI!$E$6:$I$13,5,FALSE),IMPOSTAZIONI!$B$25:$N$32,6,FALSE)=0,"",VLOOKUP(VLOOKUP($N702,IMPOSTAZIONI!$E$6:$I$13,5,FALSE),IMPOSTAZIONI!$B$25:$N$32,6,FALSE)))</f>
        <v/>
      </c>
      <c r="BU702" s="20" t="str">
        <f>IF($N702="","",IF(VLOOKUP(VLOOKUP($N702,IMPOSTAZIONI!$E$6:$I$13,5,FALSE),IMPOSTAZIONI!$B$25:$N$32,9,FALSE)=0,"",VLOOKUP(VLOOKUP($N702,IMPOSTAZIONI!$E$6:$I$13,5,FALSE),IMPOSTAZIONI!$B$25:$N$32,9,FALSE)))</f>
        <v/>
      </c>
      <c r="BV702" s="20" t="str">
        <f>IF($N702="","",IF(VLOOKUP(VLOOKUP($N702,IMPOSTAZIONI!$E$6:$I$13,5,FALSE),IMPOSTAZIONI!$B$25:$N$32,12,FALSE)=0,"",VLOOKUP(VLOOKUP($N702,IMPOSTAZIONI!$E$6:$I$13,5,FALSE),IMPOSTAZIONI!$B$25:$N$32,12,FALSE)))</f>
        <v/>
      </c>
      <c r="BW702" s="221" t="str">
        <f t="shared" si="202"/>
        <v/>
      </c>
      <c r="BX702" s="221" t="str">
        <f t="shared" si="208"/>
        <v/>
      </c>
      <c r="BY702" s="221">
        <f t="shared" si="209"/>
        <v>0</v>
      </c>
      <c r="BZ702" s="231">
        <f t="shared" si="210"/>
        <v>0</v>
      </c>
      <c r="CA702" s="246">
        <f t="shared" si="211"/>
        <v>0</v>
      </c>
      <c r="CB702" s="246">
        <f t="shared" si="203"/>
        <v>0</v>
      </c>
      <c r="CC702" s="246" t="str">
        <f t="shared" si="204"/>
        <v/>
      </c>
      <c r="CD702" s="246">
        <f t="shared" si="212"/>
        <v>5</v>
      </c>
      <c r="CE702" s="246">
        <f t="shared" si="205"/>
        <v>0</v>
      </c>
      <c r="CF702" s="276">
        <f t="shared" si="214"/>
        <v>0</v>
      </c>
      <c r="CG702" s="277">
        <f t="shared" si="214"/>
        <v>0</v>
      </c>
      <c r="CH702" s="277">
        <f t="shared" si="214"/>
        <v>0</v>
      </c>
      <c r="CI702" s="278">
        <f t="shared" si="214"/>
        <v>0</v>
      </c>
      <c r="CJ702" s="280">
        <f t="shared" si="206"/>
        <v>0</v>
      </c>
      <c r="CK702" s="232">
        <f t="shared" si="207"/>
        <v>0</v>
      </c>
      <c r="CL702" s="1"/>
    </row>
    <row r="703" spans="1:90" ht="18" customHeight="1">
      <c r="A703" s="1"/>
      <c r="B703" s="1"/>
      <c r="C703" s="216"/>
      <c r="D703" s="287" t="str">
        <f t="shared" si="200"/>
        <v/>
      </c>
      <c r="E703" s="449" t="str">
        <f t="shared" si="201"/>
        <v/>
      </c>
      <c r="F703" s="450"/>
      <c r="G703" s="451"/>
      <c r="H703" s="452"/>
      <c r="I703" s="453"/>
      <c r="J703" s="453"/>
      <c r="K703" s="453"/>
      <c r="L703" s="453"/>
      <c r="M703" s="454"/>
      <c r="N703" s="455"/>
      <c r="O703" s="456"/>
      <c r="P703" s="456"/>
      <c r="Q703" s="456"/>
      <c r="R703" s="456"/>
      <c r="S703" s="456"/>
      <c r="T703" s="456"/>
      <c r="U703" s="456"/>
      <c r="V703" s="456"/>
      <c r="W703" s="456"/>
      <c r="X703" s="456"/>
      <c r="Y703" s="456"/>
      <c r="Z703" s="456"/>
      <c r="AA703" s="456"/>
      <c r="AB703" s="456"/>
      <c r="AC703" s="456"/>
      <c r="AD703" s="456"/>
      <c r="AE703" s="457"/>
      <c r="AF703" s="455"/>
      <c r="AG703" s="456"/>
      <c r="AH703" s="456"/>
      <c r="AI703" s="456"/>
      <c r="AJ703" s="456"/>
      <c r="AK703" s="456"/>
      <c r="AL703" s="456"/>
      <c r="AM703" s="456"/>
      <c r="AN703" s="457"/>
      <c r="AO703" s="455"/>
      <c r="AP703" s="456"/>
      <c r="AQ703" s="456"/>
      <c r="AR703" s="456"/>
      <c r="AS703" s="456"/>
      <c r="AT703" s="456"/>
      <c r="AU703" s="456"/>
      <c r="AV703" s="456"/>
      <c r="AW703" s="456"/>
      <c r="AX703" s="456"/>
      <c r="AY703" s="456"/>
      <c r="AZ703" s="456"/>
      <c r="BA703" s="456"/>
      <c r="BB703" s="456"/>
      <c r="BC703" s="456"/>
      <c r="BD703" s="456"/>
      <c r="BE703" s="456"/>
      <c r="BF703" s="456"/>
      <c r="BG703" s="457"/>
      <c r="BH703" s="458"/>
      <c r="BI703" s="459"/>
      <c r="BJ703" s="459"/>
      <c r="BK703" s="459"/>
      <c r="BL703" s="459"/>
      <c r="BM703" s="460"/>
      <c r="BN703" s="216"/>
      <c r="BO703" s="216"/>
      <c r="BP703" s="1"/>
      <c r="BQ703" s="120">
        <f>IF($F$3="","",IF(N703=$F$3,COUNTIF(BQ$23:BQ702,"&gt;0")+1,0))</f>
        <v>0</v>
      </c>
      <c r="BR703" s="1"/>
      <c r="BS703" s="20" t="str">
        <f>IF($N703="","",IF(VLOOKUP(VLOOKUP($N703,IMPOSTAZIONI!$E$6:$I$13,5,FALSE),IMPOSTAZIONI!$B$25:$N$32,3,FALSE)=0,"",VLOOKUP(VLOOKUP($N703,IMPOSTAZIONI!$E$6:$I$13,5,FALSE),IMPOSTAZIONI!$B$25:$N$32,3,FALSE)))</f>
        <v/>
      </c>
      <c r="BT703" s="20" t="str">
        <f>IF($N703="","",IF(VLOOKUP(VLOOKUP($N703,IMPOSTAZIONI!$E$6:$I$13,5,FALSE),IMPOSTAZIONI!$B$25:$N$32,6,FALSE)=0,"",VLOOKUP(VLOOKUP($N703,IMPOSTAZIONI!$E$6:$I$13,5,FALSE),IMPOSTAZIONI!$B$25:$N$32,6,FALSE)))</f>
        <v/>
      </c>
      <c r="BU703" s="20" t="str">
        <f>IF($N703="","",IF(VLOOKUP(VLOOKUP($N703,IMPOSTAZIONI!$E$6:$I$13,5,FALSE),IMPOSTAZIONI!$B$25:$N$32,9,FALSE)=0,"",VLOOKUP(VLOOKUP($N703,IMPOSTAZIONI!$E$6:$I$13,5,FALSE),IMPOSTAZIONI!$B$25:$N$32,9,FALSE)))</f>
        <v/>
      </c>
      <c r="BV703" s="20" t="str">
        <f>IF($N703="","",IF(VLOOKUP(VLOOKUP($N703,IMPOSTAZIONI!$E$6:$I$13,5,FALSE),IMPOSTAZIONI!$B$25:$N$32,12,FALSE)=0,"",VLOOKUP(VLOOKUP($N703,IMPOSTAZIONI!$E$6:$I$13,5,FALSE),IMPOSTAZIONI!$B$25:$N$32,12,FALSE)))</f>
        <v/>
      </c>
      <c r="BW703" s="221" t="str">
        <f t="shared" si="202"/>
        <v/>
      </c>
      <c r="BX703" s="221" t="str">
        <f t="shared" si="208"/>
        <v/>
      </c>
      <c r="BY703" s="221">
        <f t="shared" si="209"/>
        <v>0</v>
      </c>
      <c r="BZ703" s="231">
        <f t="shared" si="210"/>
        <v>0</v>
      </c>
      <c r="CA703" s="246">
        <f t="shared" si="211"/>
        <v>0</v>
      </c>
      <c r="CB703" s="246">
        <f t="shared" si="203"/>
        <v>0</v>
      </c>
      <c r="CC703" s="246" t="str">
        <f t="shared" si="204"/>
        <v/>
      </c>
      <c r="CD703" s="246">
        <f t="shared" si="212"/>
        <v>5</v>
      </c>
      <c r="CE703" s="246">
        <f t="shared" si="205"/>
        <v>0</v>
      </c>
      <c r="CF703" s="276">
        <f t="shared" ref="CF703:CI722" si="215">COUNTIF($CE$23:$CE$3022,CONCATENATE($CD703,CF$21))</f>
        <v>0</v>
      </c>
      <c r="CG703" s="277">
        <f t="shared" si="215"/>
        <v>0</v>
      </c>
      <c r="CH703" s="277">
        <f t="shared" si="215"/>
        <v>0</v>
      </c>
      <c r="CI703" s="278">
        <f t="shared" si="215"/>
        <v>0</v>
      </c>
      <c r="CJ703" s="280">
        <f t="shared" si="206"/>
        <v>0</v>
      </c>
      <c r="CK703" s="232">
        <f t="shared" si="207"/>
        <v>0</v>
      </c>
      <c r="CL703" s="1"/>
    </row>
    <row r="704" spans="1:90" ht="18" customHeight="1">
      <c r="A704" s="1"/>
      <c r="B704" s="1"/>
      <c r="C704" s="216"/>
      <c r="D704" s="287" t="str">
        <f t="shared" si="200"/>
        <v/>
      </c>
      <c r="E704" s="449" t="str">
        <f t="shared" si="201"/>
        <v/>
      </c>
      <c r="F704" s="450"/>
      <c r="G704" s="451"/>
      <c r="H704" s="452"/>
      <c r="I704" s="453"/>
      <c r="J704" s="453"/>
      <c r="K704" s="453"/>
      <c r="L704" s="453"/>
      <c r="M704" s="454"/>
      <c r="N704" s="455"/>
      <c r="O704" s="456"/>
      <c r="P704" s="456"/>
      <c r="Q704" s="456"/>
      <c r="R704" s="456"/>
      <c r="S704" s="456"/>
      <c r="T704" s="456"/>
      <c r="U704" s="456"/>
      <c r="V704" s="456"/>
      <c r="W704" s="456"/>
      <c r="X704" s="456"/>
      <c r="Y704" s="456"/>
      <c r="Z704" s="456"/>
      <c r="AA704" s="456"/>
      <c r="AB704" s="456"/>
      <c r="AC704" s="456"/>
      <c r="AD704" s="456"/>
      <c r="AE704" s="457"/>
      <c r="AF704" s="455"/>
      <c r="AG704" s="456"/>
      <c r="AH704" s="456"/>
      <c r="AI704" s="456"/>
      <c r="AJ704" s="456"/>
      <c r="AK704" s="456"/>
      <c r="AL704" s="456"/>
      <c r="AM704" s="456"/>
      <c r="AN704" s="457"/>
      <c r="AO704" s="455"/>
      <c r="AP704" s="456"/>
      <c r="AQ704" s="456"/>
      <c r="AR704" s="456"/>
      <c r="AS704" s="456"/>
      <c r="AT704" s="456"/>
      <c r="AU704" s="456"/>
      <c r="AV704" s="456"/>
      <c r="AW704" s="456"/>
      <c r="AX704" s="456"/>
      <c r="AY704" s="456"/>
      <c r="AZ704" s="456"/>
      <c r="BA704" s="456"/>
      <c r="BB704" s="456"/>
      <c r="BC704" s="456"/>
      <c r="BD704" s="456"/>
      <c r="BE704" s="456"/>
      <c r="BF704" s="456"/>
      <c r="BG704" s="457"/>
      <c r="BH704" s="458"/>
      <c r="BI704" s="459"/>
      <c r="BJ704" s="459"/>
      <c r="BK704" s="459"/>
      <c r="BL704" s="459"/>
      <c r="BM704" s="460"/>
      <c r="BN704" s="216"/>
      <c r="BO704" s="216"/>
      <c r="BP704" s="1"/>
      <c r="BQ704" s="120">
        <f>IF($F$3="","",IF(N704=$F$3,COUNTIF(BQ$23:BQ703,"&gt;0")+1,0))</f>
        <v>0</v>
      </c>
      <c r="BR704" s="1"/>
      <c r="BS704" s="20" t="str">
        <f>IF($N704="","",IF(VLOOKUP(VLOOKUP($N704,IMPOSTAZIONI!$E$6:$I$13,5,FALSE),IMPOSTAZIONI!$B$25:$N$32,3,FALSE)=0,"",VLOOKUP(VLOOKUP($N704,IMPOSTAZIONI!$E$6:$I$13,5,FALSE),IMPOSTAZIONI!$B$25:$N$32,3,FALSE)))</f>
        <v/>
      </c>
      <c r="BT704" s="20" t="str">
        <f>IF($N704="","",IF(VLOOKUP(VLOOKUP($N704,IMPOSTAZIONI!$E$6:$I$13,5,FALSE),IMPOSTAZIONI!$B$25:$N$32,6,FALSE)=0,"",VLOOKUP(VLOOKUP($N704,IMPOSTAZIONI!$E$6:$I$13,5,FALSE),IMPOSTAZIONI!$B$25:$N$32,6,FALSE)))</f>
        <v/>
      </c>
      <c r="BU704" s="20" t="str">
        <f>IF($N704="","",IF(VLOOKUP(VLOOKUP($N704,IMPOSTAZIONI!$E$6:$I$13,5,FALSE),IMPOSTAZIONI!$B$25:$N$32,9,FALSE)=0,"",VLOOKUP(VLOOKUP($N704,IMPOSTAZIONI!$E$6:$I$13,5,FALSE),IMPOSTAZIONI!$B$25:$N$32,9,FALSE)))</f>
        <v/>
      </c>
      <c r="BV704" s="20" t="str">
        <f>IF($N704="","",IF(VLOOKUP(VLOOKUP($N704,IMPOSTAZIONI!$E$6:$I$13,5,FALSE),IMPOSTAZIONI!$B$25:$N$32,12,FALSE)=0,"",VLOOKUP(VLOOKUP($N704,IMPOSTAZIONI!$E$6:$I$13,5,FALSE),IMPOSTAZIONI!$B$25:$N$32,12,FALSE)))</f>
        <v/>
      </c>
      <c r="BW704" s="221" t="str">
        <f t="shared" si="202"/>
        <v/>
      </c>
      <c r="BX704" s="221" t="str">
        <f t="shared" si="208"/>
        <v/>
      </c>
      <c r="BY704" s="221">
        <f t="shared" si="209"/>
        <v>0</v>
      </c>
      <c r="BZ704" s="231">
        <f t="shared" si="210"/>
        <v>0</v>
      </c>
      <c r="CA704" s="246">
        <f t="shared" si="211"/>
        <v>0</v>
      </c>
      <c r="CB704" s="246">
        <f t="shared" si="203"/>
        <v>0</v>
      </c>
      <c r="CC704" s="246" t="str">
        <f t="shared" si="204"/>
        <v/>
      </c>
      <c r="CD704" s="246">
        <f t="shared" si="212"/>
        <v>5</v>
      </c>
      <c r="CE704" s="246">
        <f t="shared" si="205"/>
        <v>0</v>
      </c>
      <c r="CF704" s="276">
        <f t="shared" si="215"/>
        <v>0</v>
      </c>
      <c r="CG704" s="277">
        <f t="shared" si="215"/>
        <v>0</v>
      </c>
      <c r="CH704" s="277">
        <f t="shared" si="215"/>
        <v>0</v>
      </c>
      <c r="CI704" s="278">
        <f t="shared" si="215"/>
        <v>0</v>
      </c>
      <c r="CJ704" s="280">
        <f t="shared" si="206"/>
        <v>0</v>
      </c>
      <c r="CK704" s="232">
        <f t="shared" si="207"/>
        <v>0</v>
      </c>
      <c r="CL704" s="1"/>
    </row>
    <row r="705" spans="1:90" ht="18" customHeight="1">
      <c r="A705" s="1"/>
      <c r="B705" s="1"/>
      <c r="C705" s="216"/>
      <c r="D705" s="287" t="str">
        <f t="shared" si="200"/>
        <v/>
      </c>
      <c r="E705" s="449" t="str">
        <f t="shared" si="201"/>
        <v/>
      </c>
      <c r="F705" s="450"/>
      <c r="G705" s="451"/>
      <c r="H705" s="452"/>
      <c r="I705" s="453"/>
      <c r="J705" s="453"/>
      <c r="K705" s="453"/>
      <c r="L705" s="453"/>
      <c r="M705" s="454"/>
      <c r="N705" s="455"/>
      <c r="O705" s="456"/>
      <c r="P705" s="456"/>
      <c r="Q705" s="456"/>
      <c r="R705" s="456"/>
      <c r="S705" s="456"/>
      <c r="T705" s="456"/>
      <c r="U705" s="456"/>
      <c r="V705" s="456"/>
      <c r="W705" s="456"/>
      <c r="X705" s="456"/>
      <c r="Y705" s="456"/>
      <c r="Z705" s="456"/>
      <c r="AA705" s="456"/>
      <c r="AB705" s="456"/>
      <c r="AC705" s="456"/>
      <c r="AD705" s="456"/>
      <c r="AE705" s="457"/>
      <c r="AF705" s="455"/>
      <c r="AG705" s="456"/>
      <c r="AH705" s="456"/>
      <c r="AI705" s="456"/>
      <c r="AJ705" s="456"/>
      <c r="AK705" s="456"/>
      <c r="AL705" s="456"/>
      <c r="AM705" s="456"/>
      <c r="AN705" s="457"/>
      <c r="AO705" s="455"/>
      <c r="AP705" s="456"/>
      <c r="AQ705" s="456"/>
      <c r="AR705" s="456"/>
      <c r="AS705" s="456"/>
      <c r="AT705" s="456"/>
      <c r="AU705" s="456"/>
      <c r="AV705" s="456"/>
      <c r="AW705" s="456"/>
      <c r="AX705" s="456"/>
      <c r="AY705" s="456"/>
      <c r="AZ705" s="456"/>
      <c r="BA705" s="456"/>
      <c r="BB705" s="456"/>
      <c r="BC705" s="456"/>
      <c r="BD705" s="456"/>
      <c r="BE705" s="456"/>
      <c r="BF705" s="456"/>
      <c r="BG705" s="457"/>
      <c r="BH705" s="458"/>
      <c r="BI705" s="459"/>
      <c r="BJ705" s="459"/>
      <c r="BK705" s="459"/>
      <c r="BL705" s="459"/>
      <c r="BM705" s="460"/>
      <c r="BN705" s="216"/>
      <c r="BO705" s="216"/>
      <c r="BP705" s="1"/>
      <c r="BQ705" s="120">
        <f>IF($F$3="","",IF(N705=$F$3,COUNTIF(BQ$23:BQ704,"&gt;0")+1,0))</f>
        <v>0</v>
      </c>
      <c r="BR705" s="1"/>
      <c r="BS705" s="20" t="str">
        <f>IF($N705="","",IF(VLOOKUP(VLOOKUP($N705,IMPOSTAZIONI!$E$6:$I$13,5,FALSE),IMPOSTAZIONI!$B$25:$N$32,3,FALSE)=0,"",VLOOKUP(VLOOKUP($N705,IMPOSTAZIONI!$E$6:$I$13,5,FALSE),IMPOSTAZIONI!$B$25:$N$32,3,FALSE)))</f>
        <v/>
      </c>
      <c r="BT705" s="20" t="str">
        <f>IF($N705="","",IF(VLOOKUP(VLOOKUP($N705,IMPOSTAZIONI!$E$6:$I$13,5,FALSE),IMPOSTAZIONI!$B$25:$N$32,6,FALSE)=0,"",VLOOKUP(VLOOKUP($N705,IMPOSTAZIONI!$E$6:$I$13,5,FALSE),IMPOSTAZIONI!$B$25:$N$32,6,FALSE)))</f>
        <v/>
      </c>
      <c r="BU705" s="20" t="str">
        <f>IF($N705="","",IF(VLOOKUP(VLOOKUP($N705,IMPOSTAZIONI!$E$6:$I$13,5,FALSE),IMPOSTAZIONI!$B$25:$N$32,9,FALSE)=0,"",VLOOKUP(VLOOKUP($N705,IMPOSTAZIONI!$E$6:$I$13,5,FALSE),IMPOSTAZIONI!$B$25:$N$32,9,FALSE)))</f>
        <v/>
      </c>
      <c r="BV705" s="20" t="str">
        <f>IF($N705="","",IF(VLOOKUP(VLOOKUP($N705,IMPOSTAZIONI!$E$6:$I$13,5,FALSE),IMPOSTAZIONI!$B$25:$N$32,12,FALSE)=0,"",VLOOKUP(VLOOKUP($N705,IMPOSTAZIONI!$E$6:$I$13,5,FALSE),IMPOSTAZIONI!$B$25:$N$32,12,FALSE)))</f>
        <v/>
      </c>
      <c r="BW705" s="221" t="str">
        <f t="shared" si="202"/>
        <v/>
      </c>
      <c r="BX705" s="221" t="str">
        <f t="shared" si="208"/>
        <v/>
      </c>
      <c r="BY705" s="221">
        <f t="shared" si="209"/>
        <v>0</v>
      </c>
      <c r="BZ705" s="231">
        <f t="shared" si="210"/>
        <v>0</v>
      </c>
      <c r="CA705" s="246">
        <f t="shared" si="211"/>
        <v>0</v>
      </c>
      <c r="CB705" s="246">
        <f t="shared" si="203"/>
        <v>0</v>
      </c>
      <c r="CC705" s="246" t="str">
        <f t="shared" si="204"/>
        <v/>
      </c>
      <c r="CD705" s="246">
        <f t="shared" si="212"/>
        <v>5</v>
      </c>
      <c r="CE705" s="246">
        <f t="shared" si="205"/>
        <v>0</v>
      </c>
      <c r="CF705" s="276">
        <f t="shared" si="215"/>
        <v>0</v>
      </c>
      <c r="CG705" s="277">
        <f t="shared" si="215"/>
        <v>0</v>
      </c>
      <c r="CH705" s="277">
        <f t="shared" si="215"/>
        <v>0</v>
      </c>
      <c r="CI705" s="278">
        <f t="shared" si="215"/>
        <v>0</v>
      </c>
      <c r="CJ705" s="280">
        <f t="shared" si="206"/>
        <v>0</v>
      </c>
      <c r="CK705" s="232">
        <f t="shared" si="207"/>
        <v>0</v>
      </c>
      <c r="CL705" s="1"/>
    </row>
    <row r="706" spans="1:90" ht="18" customHeight="1">
      <c r="A706" s="1"/>
      <c r="B706" s="1"/>
      <c r="C706" s="216"/>
      <c r="D706" s="287" t="str">
        <f t="shared" si="200"/>
        <v/>
      </c>
      <c r="E706" s="449" t="str">
        <f t="shared" si="201"/>
        <v/>
      </c>
      <c r="F706" s="450"/>
      <c r="G706" s="451"/>
      <c r="H706" s="452"/>
      <c r="I706" s="453"/>
      <c r="J706" s="453"/>
      <c r="K706" s="453"/>
      <c r="L706" s="453"/>
      <c r="M706" s="454"/>
      <c r="N706" s="455"/>
      <c r="O706" s="456"/>
      <c r="P706" s="456"/>
      <c r="Q706" s="456"/>
      <c r="R706" s="456"/>
      <c r="S706" s="456"/>
      <c r="T706" s="456"/>
      <c r="U706" s="456"/>
      <c r="V706" s="456"/>
      <c r="W706" s="456"/>
      <c r="X706" s="456"/>
      <c r="Y706" s="456"/>
      <c r="Z706" s="456"/>
      <c r="AA706" s="456"/>
      <c r="AB706" s="456"/>
      <c r="AC706" s="456"/>
      <c r="AD706" s="456"/>
      <c r="AE706" s="457"/>
      <c r="AF706" s="455"/>
      <c r="AG706" s="456"/>
      <c r="AH706" s="456"/>
      <c r="AI706" s="456"/>
      <c r="AJ706" s="456"/>
      <c r="AK706" s="456"/>
      <c r="AL706" s="456"/>
      <c r="AM706" s="456"/>
      <c r="AN706" s="457"/>
      <c r="AO706" s="455"/>
      <c r="AP706" s="456"/>
      <c r="AQ706" s="456"/>
      <c r="AR706" s="456"/>
      <c r="AS706" s="456"/>
      <c r="AT706" s="456"/>
      <c r="AU706" s="456"/>
      <c r="AV706" s="456"/>
      <c r="AW706" s="456"/>
      <c r="AX706" s="456"/>
      <c r="AY706" s="456"/>
      <c r="AZ706" s="456"/>
      <c r="BA706" s="456"/>
      <c r="BB706" s="456"/>
      <c r="BC706" s="456"/>
      <c r="BD706" s="456"/>
      <c r="BE706" s="456"/>
      <c r="BF706" s="456"/>
      <c r="BG706" s="457"/>
      <c r="BH706" s="458"/>
      <c r="BI706" s="459"/>
      <c r="BJ706" s="459"/>
      <c r="BK706" s="459"/>
      <c r="BL706" s="459"/>
      <c r="BM706" s="460"/>
      <c r="BN706" s="216"/>
      <c r="BO706" s="216"/>
      <c r="BP706" s="1"/>
      <c r="BQ706" s="120">
        <f>IF($F$3="","",IF(N706=$F$3,COUNTIF(BQ$23:BQ705,"&gt;0")+1,0))</f>
        <v>0</v>
      </c>
      <c r="BR706" s="1"/>
      <c r="BS706" s="20" t="str">
        <f>IF($N706="","",IF(VLOOKUP(VLOOKUP($N706,IMPOSTAZIONI!$E$6:$I$13,5,FALSE),IMPOSTAZIONI!$B$25:$N$32,3,FALSE)=0,"",VLOOKUP(VLOOKUP($N706,IMPOSTAZIONI!$E$6:$I$13,5,FALSE),IMPOSTAZIONI!$B$25:$N$32,3,FALSE)))</f>
        <v/>
      </c>
      <c r="BT706" s="20" t="str">
        <f>IF($N706="","",IF(VLOOKUP(VLOOKUP($N706,IMPOSTAZIONI!$E$6:$I$13,5,FALSE),IMPOSTAZIONI!$B$25:$N$32,6,FALSE)=0,"",VLOOKUP(VLOOKUP($N706,IMPOSTAZIONI!$E$6:$I$13,5,FALSE),IMPOSTAZIONI!$B$25:$N$32,6,FALSE)))</f>
        <v/>
      </c>
      <c r="BU706" s="20" t="str">
        <f>IF($N706="","",IF(VLOOKUP(VLOOKUP($N706,IMPOSTAZIONI!$E$6:$I$13,5,FALSE),IMPOSTAZIONI!$B$25:$N$32,9,FALSE)=0,"",VLOOKUP(VLOOKUP($N706,IMPOSTAZIONI!$E$6:$I$13,5,FALSE),IMPOSTAZIONI!$B$25:$N$32,9,FALSE)))</f>
        <v/>
      </c>
      <c r="BV706" s="20" t="str">
        <f>IF($N706="","",IF(VLOOKUP(VLOOKUP($N706,IMPOSTAZIONI!$E$6:$I$13,5,FALSE),IMPOSTAZIONI!$B$25:$N$32,12,FALSE)=0,"",VLOOKUP(VLOOKUP($N706,IMPOSTAZIONI!$E$6:$I$13,5,FALSE),IMPOSTAZIONI!$B$25:$N$32,12,FALSE)))</f>
        <v/>
      </c>
      <c r="BW706" s="221" t="str">
        <f t="shared" si="202"/>
        <v/>
      </c>
      <c r="BX706" s="221" t="str">
        <f t="shared" si="208"/>
        <v/>
      </c>
      <c r="BY706" s="221">
        <f t="shared" si="209"/>
        <v>0</v>
      </c>
      <c r="BZ706" s="231">
        <f t="shared" si="210"/>
        <v>0</v>
      </c>
      <c r="CA706" s="246">
        <f t="shared" si="211"/>
        <v>0</v>
      </c>
      <c r="CB706" s="246">
        <f t="shared" si="203"/>
        <v>0</v>
      </c>
      <c r="CC706" s="246" t="str">
        <f t="shared" si="204"/>
        <v/>
      </c>
      <c r="CD706" s="246">
        <f t="shared" si="212"/>
        <v>5</v>
      </c>
      <c r="CE706" s="246">
        <f t="shared" si="205"/>
        <v>0</v>
      </c>
      <c r="CF706" s="276">
        <f t="shared" si="215"/>
        <v>0</v>
      </c>
      <c r="CG706" s="277">
        <f t="shared" si="215"/>
        <v>0</v>
      </c>
      <c r="CH706" s="277">
        <f t="shared" si="215"/>
        <v>0</v>
      </c>
      <c r="CI706" s="278">
        <f t="shared" si="215"/>
        <v>0</v>
      </c>
      <c r="CJ706" s="280">
        <f t="shared" si="206"/>
        <v>0</v>
      </c>
      <c r="CK706" s="232">
        <f t="shared" si="207"/>
        <v>0</v>
      </c>
      <c r="CL706" s="1"/>
    </row>
    <row r="707" spans="1:90" ht="18" customHeight="1">
      <c r="A707" s="1"/>
      <c r="B707" s="1"/>
      <c r="C707" s="216"/>
      <c r="D707" s="287" t="str">
        <f t="shared" si="200"/>
        <v/>
      </c>
      <c r="E707" s="449" t="str">
        <f t="shared" si="201"/>
        <v/>
      </c>
      <c r="F707" s="450"/>
      <c r="G707" s="451"/>
      <c r="H707" s="452"/>
      <c r="I707" s="453"/>
      <c r="J707" s="453"/>
      <c r="K707" s="453"/>
      <c r="L707" s="453"/>
      <c r="M707" s="454"/>
      <c r="N707" s="455"/>
      <c r="O707" s="456"/>
      <c r="P707" s="456"/>
      <c r="Q707" s="456"/>
      <c r="R707" s="456"/>
      <c r="S707" s="456"/>
      <c r="T707" s="456"/>
      <c r="U707" s="456"/>
      <c r="V707" s="456"/>
      <c r="W707" s="456"/>
      <c r="X707" s="456"/>
      <c r="Y707" s="456"/>
      <c r="Z707" s="456"/>
      <c r="AA707" s="456"/>
      <c r="AB707" s="456"/>
      <c r="AC707" s="456"/>
      <c r="AD707" s="456"/>
      <c r="AE707" s="457"/>
      <c r="AF707" s="455"/>
      <c r="AG707" s="456"/>
      <c r="AH707" s="456"/>
      <c r="AI707" s="456"/>
      <c r="AJ707" s="456"/>
      <c r="AK707" s="456"/>
      <c r="AL707" s="456"/>
      <c r="AM707" s="456"/>
      <c r="AN707" s="457"/>
      <c r="AO707" s="455"/>
      <c r="AP707" s="456"/>
      <c r="AQ707" s="456"/>
      <c r="AR707" s="456"/>
      <c r="AS707" s="456"/>
      <c r="AT707" s="456"/>
      <c r="AU707" s="456"/>
      <c r="AV707" s="456"/>
      <c r="AW707" s="456"/>
      <c r="AX707" s="456"/>
      <c r="AY707" s="456"/>
      <c r="AZ707" s="456"/>
      <c r="BA707" s="456"/>
      <c r="BB707" s="456"/>
      <c r="BC707" s="456"/>
      <c r="BD707" s="456"/>
      <c r="BE707" s="456"/>
      <c r="BF707" s="456"/>
      <c r="BG707" s="457"/>
      <c r="BH707" s="458"/>
      <c r="BI707" s="459"/>
      <c r="BJ707" s="459"/>
      <c r="BK707" s="459"/>
      <c r="BL707" s="459"/>
      <c r="BM707" s="460"/>
      <c r="BN707" s="216"/>
      <c r="BO707" s="216"/>
      <c r="BP707" s="1"/>
      <c r="BQ707" s="120">
        <f>IF($F$3="","",IF(N707=$F$3,COUNTIF(BQ$23:BQ706,"&gt;0")+1,0))</f>
        <v>0</v>
      </c>
      <c r="BR707" s="1"/>
      <c r="BS707" s="20" t="str">
        <f>IF($N707="","",IF(VLOOKUP(VLOOKUP($N707,IMPOSTAZIONI!$E$6:$I$13,5,FALSE),IMPOSTAZIONI!$B$25:$N$32,3,FALSE)=0,"",VLOOKUP(VLOOKUP($N707,IMPOSTAZIONI!$E$6:$I$13,5,FALSE),IMPOSTAZIONI!$B$25:$N$32,3,FALSE)))</f>
        <v/>
      </c>
      <c r="BT707" s="20" t="str">
        <f>IF($N707="","",IF(VLOOKUP(VLOOKUP($N707,IMPOSTAZIONI!$E$6:$I$13,5,FALSE),IMPOSTAZIONI!$B$25:$N$32,6,FALSE)=0,"",VLOOKUP(VLOOKUP($N707,IMPOSTAZIONI!$E$6:$I$13,5,FALSE),IMPOSTAZIONI!$B$25:$N$32,6,FALSE)))</f>
        <v/>
      </c>
      <c r="BU707" s="20" t="str">
        <f>IF($N707="","",IF(VLOOKUP(VLOOKUP($N707,IMPOSTAZIONI!$E$6:$I$13,5,FALSE),IMPOSTAZIONI!$B$25:$N$32,9,FALSE)=0,"",VLOOKUP(VLOOKUP($N707,IMPOSTAZIONI!$E$6:$I$13,5,FALSE),IMPOSTAZIONI!$B$25:$N$32,9,FALSE)))</f>
        <v/>
      </c>
      <c r="BV707" s="20" t="str">
        <f>IF($N707="","",IF(VLOOKUP(VLOOKUP($N707,IMPOSTAZIONI!$E$6:$I$13,5,FALSE),IMPOSTAZIONI!$B$25:$N$32,12,FALSE)=0,"",VLOOKUP(VLOOKUP($N707,IMPOSTAZIONI!$E$6:$I$13,5,FALSE),IMPOSTAZIONI!$B$25:$N$32,12,FALSE)))</f>
        <v/>
      </c>
      <c r="BW707" s="221" t="str">
        <f t="shared" si="202"/>
        <v/>
      </c>
      <c r="BX707" s="221" t="str">
        <f t="shared" si="208"/>
        <v/>
      </c>
      <c r="BY707" s="221">
        <f t="shared" si="209"/>
        <v>0</v>
      </c>
      <c r="BZ707" s="231">
        <f t="shared" si="210"/>
        <v>0</v>
      </c>
      <c r="CA707" s="246">
        <f t="shared" si="211"/>
        <v>0</v>
      </c>
      <c r="CB707" s="246">
        <f t="shared" si="203"/>
        <v>0</v>
      </c>
      <c r="CC707" s="246" t="str">
        <f t="shared" si="204"/>
        <v/>
      </c>
      <c r="CD707" s="246">
        <f t="shared" si="212"/>
        <v>5</v>
      </c>
      <c r="CE707" s="246">
        <f t="shared" si="205"/>
        <v>0</v>
      </c>
      <c r="CF707" s="276">
        <f t="shared" si="215"/>
        <v>0</v>
      </c>
      <c r="CG707" s="277">
        <f t="shared" si="215"/>
        <v>0</v>
      </c>
      <c r="CH707" s="277">
        <f t="shared" si="215"/>
        <v>0</v>
      </c>
      <c r="CI707" s="278">
        <f t="shared" si="215"/>
        <v>0</v>
      </c>
      <c r="CJ707" s="280">
        <f t="shared" si="206"/>
        <v>0</v>
      </c>
      <c r="CK707" s="232">
        <f t="shared" si="207"/>
        <v>0</v>
      </c>
      <c r="CL707" s="1"/>
    </row>
    <row r="708" spans="1:90" ht="18" customHeight="1">
      <c r="A708" s="1"/>
      <c r="B708" s="1"/>
      <c r="C708" s="216"/>
      <c r="D708" s="287" t="str">
        <f t="shared" si="200"/>
        <v/>
      </c>
      <c r="E708" s="449" t="str">
        <f t="shared" si="201"/>
        <v/>
      </c>
      <c r="F708" s="450"/>
      <c r="G708" s="451"/>
      <c r="H708" s="452"/>
      <c r="I708" s="453"/>
      <c r="J708" s="453"/>
      <c r="K708" s="453"/>
      <c r="L708" s="453"/>
      <c r="M708" s="454"/>
      <c r="N708" s="455"/>
      <c r="O708" s="456"/>
      <c r="P708" s="456"/>
      <c r="Q708" s="456"/>
      <c r="R708" s="456"/>
      <c r="S708" s="456"/>
      <c r="T708" s="456"/>
      <c r="U708" s="456"/>
      <c r="V708" s="456"/>
      <c r="W708" s="456"/>
      <c r="X708" s="456"/>
      <c r="Y708" s="456"/>
      <c r="Z708" s="456"/>
      <c r="AA708" s="456"/>
      <c r="AB708" s="456"/>
      <c r="AC708" s="456"/>
      <c r="AD708" s="456"/>
      <c r="AE708" s="457"/>
      <c r="AF708" s="455"/>
      <c r="AG708" s="456"/>
      <c r="AH708" s="456"/>
      <c r="AI708" s="456"/>
      <c r="AJ708" s="456"/>
      <c r="AK708" s="456"/>
      <c r="AL708" s="456"/>
      <c r="AM708" s="456"/>
      <c r="AN708" s="457"/>
      <c r="AO708" s="455"/>
      <c r="AP708" s="456"/>
      <c r="AQ708" s="456"/>
      <c r="AR708" s="456"/>
      <c r="AS708" s="456"/>
      <c r="AT708" s="456"/>
      <c r="AU708" s="456"/>
      <c r="AV708" s="456"/>
      <c r="AW708" s="456"/>
      <c r="AX708" s="456"/>
      <c r="AY708" s="456"/>
      <c r="AZ708" s="456"/>
      <c r="BA708" s="456"/>
      <c r="BB708" s="456"/>
      <c r="BC708" s="456"/>
      <c r="BD708" s="456"/>
      <c r="BE708" s="456"/>
      <c r="BF708" s="456"/>
      <c r="BG708" s="457"/>
      <c r="BH708" s="458"/>
      <c r="BI708" s="459"/>
      <c r="BJ708" s="459"/>
      <c r="BK708" s="459"/>
      <c r="BL708" s="459"/>
      <c r="BM708" s="460"/>
      <c r="BN708" s="216"/>
      <c r="BO708" s="216"/>
      <c r="BP708" s="1"/>
      <c r="BQ708" s="120">
        <f>IF($F$3="","",IF(N708=$F$3,COUNTIF(BQ$23:BQ707,"&gt;0")+1,0))</f>
        <v>0</v>
      </c>
      <c r="BR708" s="1"/>
      <c r="BS708" s="20" t="str">
        <f>IF($N708="","",IF(VLOOKUP(VLOOKUP($N708,IMPOSTAZIONI!$E$6:$I$13,5,FALSE),IMPOSTAZIONI!$B$25:$N$32,3,FALSE)=0,"",VLOOKUP(VLOOKUP($N708,IMPOSTAZIONI!$E$6:$I$13,5,FALSE),IMPOSTAZIONI!$B$25:$N$32,3,FALSE)))</f>
        <v/>
      </c>
      <c r="BT708" s="20" t="str">
        <f>IF($N708="","",IF(VLOOKUP(VLOOKUP($N708,IMPOSTAZIONI!$E$6:$I$13,5,FALSE),IMPOSTAZIONI!$B$25:$N$32,6,FALSE)=0,"",VLOOKUP(VLOOKUP($N708,IMPOSTAZIONI!$E$6:$I$13,5,FALSE),IMPOSTAZIONI!$B$25:$N$32,6,FALSE)))</f>
        <v/>
      </c>
      <c r="BU708" s="20" t="str">
        <f>IF($N708="","",IF(VLOOKUP(VLOOKUP($N708,IMPOSTAZIONI!$E$6:$I$13,5,FALSE),IMPOSTAZIONI!$B$25:$N$32,9,FALSE)=0,"",VLOOKUP(VLOOKUP($N708,IMPOSTAZIONI!$E$6:$I$13,5,FALSE),IMPOSTAZIONI!$B$25:$N$32,9,FALSE)))</f>
        <v/>
      </c>
      <c r="BV708" s="20" t="str">
        <f>IF($N708="","",IF(VLOOKUP(VLOOKUP($N708,IMPOSTAZIONI!$E$6:$I$13,5,FALSE),IMPOSTAZIONI!$B$25:$N$32,12,FALSE)=0,"",VLOOKUP(VLOOKUP($N708,IMPOSTAZIONI!$E$6:$I$13,5,FALSE),IMPOSTAZIONI!$B$25:$N$32,12,FALSE)))</f>
        <v/>
      </c>
      <c r="BW708" s="221" t="str">
        <f t="shared" si="202"/>
        <v/>
      </c>
      <c r="BX708" s="221" t="str">
        <f t="shared" si="208"/>
        <v/>
      </c>
      <c r="BY708" s="221">
        <f t="shared" si="209"/>
        <v>0</v>
      </c>
      <c r="BZ708" s="231">
        <f t="shared" si="210"/>
        <v>0</v>
      </c>
      <c r="CA708" s="246">
        <f t="shared" si="211"/>
        <v>0</v>
      </c>
      <c r="CB708" s="246">
        <f t="shared" si="203"/>
        <v>0</v>
      </c>
      <c r="CC708" s="246" t="str">
        <f t="shared" si="204"/>
        <v/>
      </c>
      <c r="CD708" s="246">
        <f t="shared" si="212"/>
        <v>5</v>
      </c>
      <c r="CE708" s="246">
        <f t="shared" si="205"/>
        <v>0</v>
      </c>
      <c r="CF708" s="276">
        <f t="shared" si="215"/>
        <v>0</v>
      </c>
      <c r="CG708" s="277">
        <f t="shared" si="215"/>
        <v>0</v>
      </c>
      <c r="CH708" s="277">
        <f t="shared" si="215"/>
        <v>0</v>
      </c>
      <c r="CI708" s="278">
        <f t="shared" si="215"/>
        <v>0</v>
      </c>
      <c r="CJ708" s="280">
        <f t="shared" si="206"/>
        <v>0</v>
      </c>
      <c r="CK708" s="232">
        <f t="shared" si="207"/>
        <v>0</v>
      </c>
      <c r="CL708" s="1"/>
    </row>
    <row r="709" spans="1:90" ht="18" customHeight="1">
      <c r="A709" s="1"/>
      <c r="B709" s="1"/>
      <c r="C709" s="216"/>
      <c r="D709" s="287" t="str">
        <f t="shared" si="200"/>
        <v/>
      </c>
      <c r="E709" s="449" t="str">
        <f t="shared" si="201"/>
        <v/>
      </c>
      <c r="F709" s="450"/>
      <c r="G709" s="451"/>
      <c r="H709" s="452"/>
      <c r="I709" s="453"/>
      <c r="J709" s="453"/>
      <c r="K709" s="453"/>
      <c r="L709" s="453"/>
      <c r="M709" s="454"/>
      <c r="N709" s="455"/>
      <c r="O709" s="456"/>
      <c r="P709" s="456"/>
      <c r="Q709" s="456"/>
      <c r="R709" s="456"/>
      <c r="S709" s="456"/>
      <c r="T709" s="456"/>
      <c r="U709" s="456"/>
      <c r="V709" s="456"/>
      <c r="W709" s="456"/>
      <c r="X709" s="456"/>
      <c r="Y709" s="456"/>
      <c r="Z709" s="456"/>
      <c r="AA709" s="456"/>
      <c r="AB709" s="456"/>
      <c r="AC709" s="456"/>
      <c r="AD709" s="456"/>
      <c r="AE709" s="457"/>
      <c r="AF709" s="455"/>
      <c r="AG709" s="456"/>
      <c r="AH709" s="456"/>
      <c r="AI709" s="456"/>
      <c r="AJ709" s="456"/>
      <c r="AK709" s="456"/>
      <c r="AL709" s="456"/>
      <c r="AM709" s="456"/>
      <c r="AN709" s="457"/>
      <c r="AO709" s="455"/>
      <c r="AP709" s="456"/>
      <c r="AQ709" s="456"/>
      <c r="AR709" s="456"/>
      <c r="AS709" s="456"/>
      <c r="AT709" s="456"/>
      <c r="AU709" s="456"/>
      <c r="AV709" s="456"/>
      <c r="AW709" s="456"/>
      <c r="AX709" s="456"/>
      <c r="AY709" s="456"/>
      <c r="AZ709" s="456"/>
      <c r="BA709" s="456"/>
      <c r="BB709" s="456"/>
      <c r="BC709" s="456"/>
      <c r="BD709" s="456"/>
      <c r="BE709" s="456"/>
      <c r="BF709" s="456"/>
      <c r="BG709" s="457"/>
      <c r="BH709" s="458"/>
      <c r="BI709" s="459"/>
      <c r="BJ709" s="459"/>
      <c r="BK709" s="459"/>
      <c r="BL709" s="459"/>
      <c r="BM709" s="460"/>
      <c r="BN709" s="216"/>
      <c r="BO709" s="216"/>
      <c r="BP709" s="1"/>
      <c r="BQ709" s="120">
        <f>IF($F$3="","",IF(N709=$F$3,COUNTIF(BQ$23:BQ708,"&gt;0")+1,0))</f>
        <v>0</v>
      </c>
      <c r="BR709" s="1"/>
      <c r="BS709" s="20" t="str">
        <f>IF($N709="","",IF(VLOOKUP(VLOOKUP($N709,IMPOSTAZIONI!$E$6:$I$13,5,FALSE),IMPOSTAZIONI!$B$25:$N$32,3,FALSE)=0,"",VLOOKUP(VLOOKUP($N709,IMPOSTAZIONI!$E$6:$I$13,5,FALSE),IMPOSTAZIONI!$B$25:$N$32,3,FALSE)))</f>
        <v/>
      </c>
      <c r="BT709" s="20" t="str">
        <f>IF($N709="","",IF(VLOOKUP(VLOOKUP($N709,IMPOSTAZIONI!$E$6:$I$13,5,FALSE),IMPOSTAZIONI!$B$25:$N$32,6,FALSE)=0,"",VLOOKUP(VLOOKUP($N709,IMPOSTAZIONI!$E$6:$I$13,5,FALSE),IMPOSTAZIONI!$B$25:$N$32,6,FALSE)))</f>
        <v/>
      </c>
      <c r="BU709" s="20" t="str">
        <f>IF($N709="","",IF(VLOOKUP(VLOOKUP($N709,IMPOSTAZIONI!$E$6:$I$13,5,FALSE),IMPOSTAZIONI!$B$25:$N$32,9,FALSE)=0,"",VLOOKUP(VLOOKUP($N709,IMPOSTAZIONI!$E$6:$I$13,5,FALSE),IMPOSTAZIONI!$B$25:$N$32,9,FALSE)))</f>
        <v/>
      </c>
      <c r="BV709" s="20" t="str">
        <f>IF($N709="","",IF(VLOOKUP(VLOOKUP($N709,IMPOSTAZIONI!$E$6:$I$13,5,FALSE),IMPOSTAZIONI!$B$25:$N$32,12,FALSE)=0,"",VLOOKUP(VLOOKUP($N709,IMPOSTAZIONI!$E$6:$I$13,5,FALSE),IMPOSTAZIONI!$B$25:$N$32,12,FALSE)))</f>
        <v/>
      </c>
      <c r="BW709" s="221" t="str">
        <f t="shared" si="202"/>
        <v/>
      </c>
      <c r="BX709" s="221" t="str">
        <f t="shared" si="208"/>
        <v/>
      </c>
      <c r="BY709" s="221">
        <f t="shared" si="209"/>
        <v>0</v>
      </c>
      <c r="BZ709" s="231">
        <f t="shared" si="210"/>
        <v>0</v>
      </c>
      <c r="CA709" s="246">
        <f t="shared" si="211"/>
        <v>0</v>
      </c>
      <c r="CB709" s="246">
        <f t="shared" si="203"/>
        <v>0</v>
      </c>
      <c r="CC709" s="246" t="str">
        <f t="shared" si="204"/>
        <v/>
      </c>
      <c r="CD709" s="246">
        <f t="shared" si="212"/>
        <v>5</v>
      </c>
      <c r="CE709" s="246">
        <f t="shared" si="205"/>
        <v>0</v>
      </c>
      <c r="CF709" s="276">
        <f t="shared" si="215"/>
        <v>0</v>
      </c>
      <c r="CG709" s="277">
        <f t="shared" si="215"/>
        <v>0</v>
      </c>
      <c r="CH709" s="277">
        <f t="shared" si="215"/>
        <v>0</v>
      </c>
      <c r="CI709" s="278">
        <f t="shared" si="215"/>
        <v>0</v>
      </c>
      <c r="CJ709" s="280">
        <f t="shared" si="206"/>
        <v>0</v>
      </c>
      <c r="CK709" s="232">
        <f t="shared" si="207"/>
        <v>0</v>
      </c>
      <c r="CL709" s="1"/>
    </row>
    <row r="710" spans="1:90" ht="18" customHeight="1">
      <c r="A710" s="1"/>
      <c r="B710" s="1"/>
      <c r="C710" s="216"/>
      <c r="D710" s="287" t="str">
        <f t="shared" si="200"/>
        <v/>
      </c>
      <c r="E710" s="449" t="str">
        <f t="shared" si="201"/>
        <v/>
      </c>
      <c r="F710" s="450"/>
      <c r="G710" s="451"/>
      <c r="H710" s="452"/>
      <c r="I710" s="453"/>
      <c r="J710" s="453"/>
      <c r="K710" s="453"/>
      <c r="L710" s="453"/>
      <c r="M710" s="454"/>
      <c r="N710" s="455"/>
      <c r="O710" s="456"/>
      <c r="P710" s="456"/>
      <c r="Q710" s="456"/>
      <c r="R710" s="456"/>
      <c r="S710" s="456"/>
      <c r="T710" s="456"/>
      <c r="U710" s="456"/>
      <c r="V710" s="456"/>
      <c r="W710" s="456"/>
      <c r="X710" s="456"/>
      <c r="Y710" s="456"/>
      <c r="Z710" s="456"/>
      <c r="AA710" s="456"/>
      <c r="AB710" s="456"/>
      <c r="AC710" s="456"/>
      <c r="AD710" s="456"/>
      <c r="AE710" s="457"/>
      <c r="AF710" s="455"/>
      <c r="AG710" s="456"/>
      <c r="AH710" s="456"/>
      <c r="AI710" s="456"/>
      <c r="AJ710" s="456"/>
      <c r="AK710" s="456"/>
      <c r="AL710" s="456"/>
      <c r="AM710" s="456"/>
      <c r="AN710" s="457"/>
      <c r="AO710" s="455"/>
      <c r="AP710" s="456"/>
      <c r="AQ710" s="456"/>
      <c r="AR710" s="456"/>
      <c r="AS710" s="456"/>
      <c r="AT710" s="456"/>
      <c r="AU710" s="456"/>
      <c r="AV710" s="456"/>
      <c r="AW710" s="456"/>
      <c r="AX710" s="456"/>
      <c r="AY710" s="456"/>
      <c r="AZ710" s="456"/>
      <c r="BA710" s="456"/>
      <c r="BB710" s="456"/>
      <c r="BC710" s="456"/>
      <c r="BD710" s="456"/>
      <c r="BE710" s="456"/>
      <c r="BF710" s="456"/>
      <c r="BG710" s="457"/>
      <c r="BH710" s="458"/>
      <c r="BI710" s="459"/>
      <c r="BJ710" s="459"/>
      <c r="BK710" s="459"/>
      <c r="BL710" s="459"/>
      <c r="BM710" s="460"/>
      <c r="BN710" s="216"/>
      <c r="BO710" s="216"/>
      <c r="BP710" s="1"/>
      <c r="BQ710" s="120">
        <f>IF($F$3="","",IF(N710=$F$3,COUNTIF(BQ$23:BQ709,"&gt;0")+1,0))</f>
        <v>0</v>
      </c>
      <c r="BR710" s="1"/>
      <c r="BS710" s="20" t="str">
        <f>IF($N710="","",IF(VLOOKUP(VLOOKUP($N710,IMPOSTAZIONI!$E$6:$I$13,5,FALSE),IMPOSTAZIONI!$B$25:$N$32,3,FALSE)=0,"",VLOOKUP(VLOOKUP($N710,IMPOSTAZIONI!$E$6:$I$13,5,FALSE),IMPOSTAZIONI!$B$25:$N$32,3,FALSE)))</f>
        <v/>
      </c>
      <c r="BT710" s="20" t="str">
        <f>IF($N710="","",IF(VLOOKUP(VLOOKUP($N710,IMPOSTAZIONI!$E$6:$I$13,5,FALSE),IMPOSTAZIONI!$B$25:$N$32,6,FALSE)=0,"",VLOOKUP(VLOOKUP($N710,IMPOSTAZIONI!$E$6:$I$13,5,FALSE),IMPOSTAZIONI!$B$25:$N$32,6,FALSE)))</f>
        <v/>
      </c>
      <c r="BU710" s="20" t="str">
        <f>IF($N710="","",IF(VLOOKUP(VLOOKUP($N710,IMPOSTAZIONI!$E$6:$I$13,5,FALSE),IMPOSTAZIONI!$B$25:$N$32,9,FALSE)=0,"",VLOOKUP(VLOOKUP($N710,IMPOSTAZIONI!$E$6:$I$13,5,FALSE),IMPOSTAZIONI!$B$25:$N$32,9,FALSE)))</f>
        <v/>
      </c>
      <c r="BV710" s="20" t="str">
        <f>IF($N710="","",IF(VLOOKUP(VLOOKUP($N710,IMPOSTAZIONI!$E$6:$I$13,5,FALSE),IMPOSTAZIONI!$B$25:$N$32,12,FALSE)=0,"",VLOOKUP(VLOOKUP($N710,IMPOSTAZIONI!$E$6:$I$13,5,FALSE),IMPOSTAZIONI!$B$25:$N$32,12,FALSE)))</f>
        <v/>
      </c>
      <c r="BW710" s="221" t="str">
        <f t="shared" si="202"/>
        <v/>
      </c>
      <c r="BX710" s="221" t="str">
        <f t="shared" si="208"/>
        <v/>
      </c>
      <c r="BY710" s="221">
        <f t="shared" si="209"/>
        <v>0</v>
      </c>
      <c r="BZ710" s="231">
        <f t="shared" si="210"/>
        <v>0</v>
      </c>
      <c r="CA710" s="246">
        <f t="shared" si="211"/>
        <v>0</v>
      </c>
      <c r="CB710" s="246">
        <f t="shared" si="203"/>
        <v>0</v>
      </c>
      <c r="CC710" s="246" t="str">
        <f t="shared" si="204"/>
        <v/>
      </c>
      <c r="CD710" s="246">
        <f t="shared" si="212"/>
        <v>5</v>
      </c>
      <c r="CE710" s="246">
        <f t="shared" si="205"/>
        <v>0</v>
      </c>
      <c r="CF710" s="276">
        <f t="shared" si="215"/>
        <v>0</v>
      </c>
      <c r="CG710" s="277">
        <f t="shared" si="215"/>
        <v>0</v>
      </c>
      <c r="CH710" s="277">
        <f t="shared" si="215"/>
        <v>0</v>
      </c>
      <c r="CI710" s="278">
        <f t="shared" si="215"/>
        <v>0</v>
      </c>
      <c r="CJ710" s="280">
        <f t="shared" si="206"/>
        <v>0</v>
      </c>
      <c r="CK710" s="232">
        <f t="shared" si="207"/>
        <v>0</v>
      </c>
      <c r="CL710" s="1"/>
    </row>
    <row r="711" spans="1:90" ht="18" customHeight="1">
      <c r="A711" s="1"/>
      <c r="B711" s="1"/>
      <c r="C711" s="216"/>
      <c r="D711" s="287" t="str">
        <f t="shared" si="200"/>
        <v/>
      </c>
      <c r="E711" s="449" t="str">
        <f t="shared" si="201"/>
        <v/>
      </c>
      <c r="F711" s="450"/>
      <c r="G711" s="451"/>
      <c r="H711" s="452"/>
      <c r="I711" s="453"/>
      <c r="J711" s="453"/>
      <c r="K711" s="453"/>
      <c r="L711" s="453"/>
      <c r="M711" s="454"/>
      <c r="N711" s="455"/>
      <c r="O711" s="456"/>
      <c r="P711" s="456"/>
      <c r="Q711" s="456"/>
      <c r="R711" s="456"/>
      <c r="S711" s="456"/>
      <c r="T711" s="456"/>
      <c r="U711" s="456"/>
      <c r="V711" s="456"/>
      <c r="W711" s="456"/>
      <c r="X711" s="456"/>
      <c r="Y711" s="456"/>
      <c r="Z711" s="456"/>
      <c r="AA711" s="456"/>
      <c r="AB711" s="456"/>
      <c r="AC711" s="456"/>
      <c r="AD711" s="456"/>
      <c r="AE711" s="457"/>
      <c r="AF711" s="455"/>
      <c r="AG711" s="456"/>
      <c r="AH711" s="456"/>
      <c r="AI711" s="456"/>
      <c r="AJ711" s="456"/>
      <c r="AK711" s="456"/>
      <c r="AL711" s="456"/>
      <c r="AM711" s="456"/>
      <c r="AN711" s="457"/>
      <c r="AO711" s="455"/>
      <c r="AP711" s="456"/>
      <c r="AQ711" s="456"/>
      <c r="AR711" s="456"/>
      <c r="AS711" s="456"/>
      <c r="AT711" s="456"/>
      <c r="AU711" s="456"/>
      <c r="AV711" s="456"/>
      <c r="AW711" s="456"/>
      <c r="AX711" s="456"/>
      <c r="AY711" s="456"/>
      <c r="AZ711" s="456"/>
      <c r="BA711" s="456"/>
      <c r="BB711" s="456"/>
      <c r="BC711" s="456"/>
      <c r="BD711" s="456"/>
      <c r="BE711" s="456"/>
      <c r="BF711" s="456"/>
      <c r="BG711" s="457"/>
      <c r="BH711" s="458"/>
      <c r="BI711" s="459"/>
      <c r="BJ711" s="459"/>
      <c r="BK711" s="459"/>
      <c r="BL711" s="459"/>
      <c r="BM711" s="460"/>
      <c r="BN711" s="216"/>
      <c r="BO711" s="216"/>
      <c r="BP711" s="1"/>
      <c r="BQ711" s="120">
        <f>IF($F$3="","",IF(N711=$F$3,COUNTIF(BQ$23:BQ710,"&gt;0")+1,0))</f>
        <v>0</v>
      </c>
      <c r="BR711" s="1"/>
      <c r="BS711" s="20" t="str">
        <f>IF($N711="","",IF(VLOOKUP(VLOOKUP($N711,IMPOSTAZIONI!$E$6:$I$13,5,FALSE),IMPOSTAZIONI!$B$25:$N$32,3,FALSE)=0,"",VLOOKUP(VLOOKUP($N711,IMPOSTAZIONI!$E$6:$I$13,5,FALSE),IMPOSTAZIONI!$B$25:$N$32,3,FALSE)))</f>
        <v/>
      </c>
      <c r="BT711" s="20" t="str">
        <f>IF($N711="","",IF(VLOOKUP(VLOOKUP($N711,IMPOSTAZIONI!$E$6:$I$13,5,FALSE),IMPOSTAZIONI!$B$25:$N$32,6,FALSE)=0,"",VLOOKUP(VLOOKUP($N711,IMPOSTAZIONI!$E$6:$I$13,5,FALSE),IMPOSTAZIONI!$B$25:$N$32,6,FALSE)))</f>
        <v/>
      </c>
      <c r="BU711" s="20" t="str">
        <f>IF($N711="","",IF(VLOOKUP(VLOOKUP($N711,IMPOSTAZIONI!$E$6:$I$13,5,FALSE),IMPOSTAZIONI!$B$25:$N$32,9,FALSE)=0,"",VLOOKUP(VLOOKUP($N711,IMPOSTAZIONI!$E$6:$I$13,5,FALSE),IMPOSTAZIONI!$B$25:$N$32,9,FALSE)))</f>
        <v/>
      </c>
      <c r="BV711" s="20" t="str">
        <f>IF($N711="","",IF(VLOOKUP(VLOOKUP($N711,IMPOSTAZIONI!$E$6:$I$13,5,FALSE),IMPOSTAZIONI!$B$25:$N$32,12,FALSE)=0,"",VLOOKUP(VLOOKUP($N711,IMPOSTAZIONI!$E$6:$I$13,5,FALSE),IMPOSTAZIONI!$B$25:$N$32,12,FALSE)))</f>
        <v/>
      </c>
      <c r="BW711" s="221" t="str">
        <f t="shared" si="202"/>
        <v/>
      </c>
      <c r="BX711" s="221" t="str">
        <f t="shared" si="208"/>
        <v/>
      </c>
      <c r="BY711" s="221">
        <f t="shared" si="209"/>
        <v>0</v>
      </c>
      <c r="BZ711" s="231">
        <f t="shared" si="210"/>
        <v>0</v>
      </c>
      <c r="CA711" s="246">
        <f t="shared" si="211"/>
        <v>0</v>
      </c>
      <c r="CB711" s="246">
        <f t="shared" si="203"/>
        <v>0</v>
      </c>
      <c r="CC711" s="246" t="str">
        <f t="shared" si="204"/>
        <v/>
      </c>
      <c r="CD711" s="246">
        <f t="shared" si="212"/>
        <v>5</v>
      </c>
      <c r="CE711" s="246">
        <f t="shared" si="205"/>
        <v>0</v>
      </c>
      <c r="CF711" s="276">
        <f t="shared" si="215"/>
        <v>0</v>
      </c>
      <c r="CG711" s="277">
        <f t="shared" si="215"/>
        <v>0</v>
      </c>
      <c r="CH711" s="277">
        <f t="shared" si="215"/>
        <v>0</v>
      </c>
      <c r="CI711" s="278">
        <f t="shared" si="215"/>
        <v>0</v>
      </c>
      <c r="CJ711" s="280">
        <f t="shared" si="206"/>
        <v>0</v>
      </c>
      <c r="CK711" s="232">
        <f t="shared" si="207"/>
        <v>0</v>
      </c>
      <c r="CL711" s="1"/>
    </row>
    <row r="712" spans="1:90" ht="18" customHeight="1">
      <c r="A712" s="1"/>
      <c r="B712" s="1"/>
      <c r="C712" s="216"/>
      <c r="D712" s="287" t="str">
        <f t="shared" si="200"/>
        <v/>
      </c>
      <c r="E712" s="449" t="str">
        <f t="shared" si="201"/>
        <v/>
      </c>
      <c r="F712" s="450"/>
      <c r="G712" s="451"/>
      <c r="H712" s="452"/>
      <c r="I712" s="453"/>
      <c r="J712" s="453"/>
      <c r="K712" s="453"/>
      <c r="L712" s="453"/>
      <c r="M712" s="454"/>
      <c r="N712" s="455"/>
      <c r="O712" s="456"/>
      <c r="P712" s="456"/>
      <c r="Q712" s="456"/>
      <c r="R712" s="456"/>
      <c r="S712" s="456"/>
      <c r="T712" s="456"/>
      <c r="U712" s="456"/>
      <c r="V712" s="456"/>
      <c r="W712" s="456"/>
      <c r="X712" s="456"/>
      <c r="Y712" s="456"/>
      <c r="Z712" s="456"/>
      <c r="AA712" s="456"/>
      <c r="AB712" s="456"/>
      <c r="AC712" s="456"/>
      <c r="AD712" s="456"/>
      <c r="AE712" s="457"/>
      <c r="AF712" s="455"/>
      <c r="AG712" s="456"/>
      <c r="AH712" s="456"/>
      <c r="AI712" s="456"/>
      <c r="AJ712" s="456"/>
      <c r="AK712" s="456"/>
      <c r="AL712" s="456"/>
      <c r="AM712" s="456"/>
      <c r="AN712" s="457"/>
      <c r="AO712" s="455"/>
      <c r="AP712" s="456"/>
      <c r="AQ712" s="456"/>
      <c r="AR712" s="456"/>
      <c r="AS712" s="456"/>
      <c r="AT712" s="456"/>
      <c r="AU712" s="456"/>
      <c r="AV712" s="456"/>
      <c r="AW712" s="456"/>
      <c r="AX712" s="456"/>
      <c r="AY712" s="456"/>
      <c r="AZ712" s="456"/>
      <c r="BA712" s="456"/>
      <c r="BB712" s="456"/>
      <c r="BC712" s="456"/>
      <c r="BD712" s="456"/>
      <c r="BE712" s="456"/>
      <c r="BF712" s="456"/>
      <c r="BG712" s="457"/>
      <c r="BH712" s="458"/>
      <c r="BI712" s="459"/>
      <c r="BJ712" s="459"/>
      <c r="BK712" s="459"/>
      <c r="BL712" s="459"/>
      <c r="BM712" s="460"/>
      <c r="BN712" s="216"/>
      <c r="BO712" s="216"/>
      <c r="BP712" s="1"/>
      <c r="BQ712" s="120">
        <f>IF($F$3="","",IF(N712=$F$3,COUNTIF(BQ$23:BQ711,"&gt;0")+1,0))</f>
        <v>0</v>
      </c>
      <c r="BR712" s="1"/>
      <c r="BS712" s="20" t="str">
        <f>IF($N712="","",IF(VLOOKUP(VLOOKUP($N712,IMPOSTAZIONI!$E$6:$I$13,5,FALSE),IMPOSTAZIONI!$B$25:$N$32,3,FALSE)=0,"",VLOOKUP(VLOOKUP($N712,IMPOSTAZIONI!$E$6:$I$13,5,FALSE),IMPOSTAZIONI!$B$25:$N$32,3,FALSE)))</f>
        <v/>
      </c>
      <c r="BT712" s="20" t="str">
        <f>IF($N712="","",IF(VLOOKUP(VLOOKUP($N712,IMPOSTAZIONI!$E$6:$I$13,5,FALSE),IMPOSTAZIONI!$B$25:$N$32,6,FALSE)=0,"",VLOOKUP(VLOOKUP($N712,IMPOSTAZIONI!$E$6:$I$13,5,FALSE),IMPOSTAZIONI!$B$25:$N$32,6,FALSE)))</f>
        <v/>
      </c>
      <c r="BU712" s="20" t="str">
        <f>IF($N712="","",IF(VLOOKUP(VLOOKUP($N712,IMPOSTAZIONI!$E$6:$I$13,5,FALSE),IMPOSTAZIONI!$B$25:$N$32,9,FALSE)=0,"",VLOOKUP(VLOOKUP($N712,IMPOSTAZIONI!$E$6:$I$13,5,FALSE),IMPOSTAZIONI!$B$25:$N$32,9,FALSE)))</f>
        <v/>
      </c>
      <c r="BV712" s="20" t="str">
        <f>IF($N712="","",IF(VLOOKUP(VLOOKUP($N712,IMPOSTAZIONI!$E$6:$I$13,5,FALSE),IMPOSTAZIONI!$B$25:$N$32,12,FALSE)=0,"",VLOOKUP(VLOOKUP($N712,IMPOSTAZIONI!$E$6:$I$13,5,FALSE),IMPOSTAZIONI!$B$25:$N$32,12,FALSE)))</f>
        <v/>
      </c>
      <c r="BW712" s="221" t="str">
        <f t="shared" si="202"/>
        <v/>
      </c>
      <c r="BX712" s="221" t="str">
        <f t="shared" si="208"/>
        <v/>
      </c>
      <c r="BY712" s="221">
        <f t="shared" si="209"/>
        <v>0</v>
      </c>
      <c r="BZ712" s="231">
        <f t="shared" si="210"/>
        <v>0</v>
      </c>
      <c r="CA712" s="246">
        <f t="shared" si="211"/>
        <v>0</v>
      </c>
      <c r="CB712" s="246">
        <f t="shared" si="203"/>
        <v>0</v>
      </c>
      <c r="CC712" s="246" t="str">
        <f t="shared" si="204"/>
        <v/>
      </c>
      <c r="CD712" s="246">
        <f t="shared" si="212"/>
        <v>5</v>
      </c>
      <c r="CE712" s="246">
        <f t="shared" si="205"/>
        <v>0</v>
      </c>
      <c r="CF712" s="276">
        <f t="shared" si="215"/>
        <v>0</v>
      </c>
      <c r="CG712" s="277">
        <f t="shared" si="215"/>
        <v>0</v>
      </c>
      <c r="CH712" s="277">
        <f t="shared" si="215"/>
        <v>0</v>
      </c>
      <c r="CI712" s="278">
        <f t="shared" si="215"/>
        <v>0</v>
      </c>
      <c r="CJ712" s="280">
        <f t="shared" si="206"/>
        <v>0</v>
      </c>
      <c r="CK712" s="232">
        <f t="shared" si="207"/>
        <v>0</v>
      </c>
      <c r="CL712" s="1"/>
    </row>
    <row r="713" spans="1:90" ht="18" customHeight="1">
      <c r="A713" s="1"/>
      <c r="B713" s="1"/>
      <c r="C713" s="216"/>
      <c r="D713" s="287" t="str">
        <f t="shared" si="200"/>
        <v/>
      </c>
      <c r="E713" s="449" t="str">
        <f t="shared" si="201"/>
        <v/>
      </c>
      <c r="F713" s="450"/>
      <c r="G713" s="451"/>
      <c r="H713" s="452"/>
      <c r="I713" s="453"/>
      <c r="J713" s="453"/>
      <c r="K713" s="453"/>
      <c r="L713" s="453"/>
      <c r="M713" s="454"/>
      <c r="N713" s="455"/>
      <c r="O713" s="456"/>
      <c r="P713" s="456"/>
      <c r="Q713" s="456"/>
      <c r="R713" s="456"/>
      <c r="S713" s="456"/>
      <c r="T713" s="456"/>
      <c r="U713" s="456"/>
      <c r="V713" s="456"/>
      <c r="W713" s="456"/>
      <c r="X713" s="456"/>
      <c r="Y713" s="456"/>
      <c r="Z713" s="456"/>
      <c r="AA713" s="456"/>
      <c r="AB713" s="456"/>
      <c r="AC713" s="456"/>
      <c r="AD713" s="456"/>
      <c r="AE713" s="457"/>
      <c r="AF713" s="455"/>
      <c r="AG713" s="456"/>
      <c r="AH713" s="456"/>
      <c r="AI713" s="456"/>
      <c r="AJ713" s="456"/>
      <c r="AK713" s="456"/>
      <c r="AL713" s="456"/>
      <c r="AM713" s="456"/>
      <c r="AN713" s="457"/>
      <c r="AO713" s="455"/>
      <c r="AP713" s="456"/>
      <c r="AQ713" s="456"/>
      <c r="AR713" s="456"/>
      <c r="AS713" s="456"/>
      <c r="AT713" s="456"/>
      <c r="AU713" s="456"/>
      <c r="AV713" s="456"/>
      <c r="AW713" s="456"/>
      <c r="AX713" s="456"/>
      <c r="AY713" s="456"/>
      <c r="AZ713" s="456"/>
      <c r="BA713" s="456"/>
      <c r="BB713" s="456"/>
      <c r="BC713" s="456"/>
      <c r="BD713" s="456"/>
      <c r="BE713" s="456"/>
      <c r="BF713" s="456"/>
      <c r="BG713" s="457"/>
      <c r="BH713" s="458"/>
      <c r="BI713" s="459"/>
      <c r="BJ713" s="459"/>
      <c r="BK713" s="459"/>
      <c r="BL713" s="459"/>
      <c r="BM713" s="460"/>
      <c r="BN713" s="216"/>
      <c r="BO713" s="216"/>
      <c r="BP713" s="1"/>
      <c r="BQ713" s="120">
        <f>IF($F$3="","",IF(N713=$F$3,COUNTIF(BQ$23:BQ712,"&gt;0")+1,0))</f>
        <v>0</v>
      </c>
      <c r="BR713" s="1"/>
      <c r="BS713" s="20" t="str">
        <f>IF($N713="","",IF(VLOOKUP(VLOOKUP($N713,IMPOSTAZIONI!$E$6:$I$13,5,FALSE),IMPOSTAZIONI!$B$25:$N$32,3,FALSE)=0,"",VLOOKUP(VLOOKUP($N713,IMPOSTAZIONI!$E$6:$I$13,5,FALSE),IMPOSTAZIONI!$B$25:$N$32,3,FALSE)))</f>
        <v/>
      </c>
      <c r="BT713" s="20" t="str">
        <f>IF($N713="","",IF(VLOOKUP(VLOOKUP($N713,IMPOSTAZIONI!$E$6:$I$13,5,FALSE),IMPOSTAZIONI!$B$25:$N$32,6,FALSE)=0,"",VLOOKUP(VLOOKUP($N713,IMPOSTAZIONI!$E$6:$I$13,5,FALSE),IMPOSTAZIONI!$B$25:$N$32,6,FALSE)))</f>
        <v/>
      </c>
      <c r="BU713" s="20" t="str">
        <f>IF($N713="","",IF(VLOOKUP(VLOOKUP($N713,IMPOSTAZIONI!$E$6:$I$13,5,FALSE),IMPOSTAZIONI!$B$25:$N$32,9,FALSE)=0,"",VLOOKUP(VLOOKUP($N713,IMPOSTAZIONI!$E$6:$I$13,5,FALSE),IMPOSTAZIONI!$B$25:$N$32,9,FALSE)))</f>
        <v/>
      </c>
      <c r="BV713" s="20" t="str">
        <f>IF($N713="","",IF(VLOOKUP(VLOOKUP($N713,IMPOSTAZIONI!$E$6:$I$13,5,FALSE),IMPOSTAZIONI!$B$25:$N$32,12,FALSE)=0,"",VLOOKUP(VLOOKUP($N713,IMPOSTAZIONI!$E$6:$I$13,5,FALSE),IMPOSTAZIONI!$B$25:$N$32,12,FALSE)))</f>
        <v/>
      </c>
      <c r="BW713" s="221" t="str">
        <f t="shared" si="202"/>
        <v/>
      </c>
      <c r="BX713" s="221" t="str">
        <f t="shared" si="208"/>
        <v/>
      </c>
      <c r="BY713" s="221">
        <f t="shared" si="209"/>
        <v>0</v>
      </c>
      <c r="BZ713" s="231">
        <f t="shared" si="210"/>
        <v>0</v>
      </c>
      <c r="CA713" s="246">
        <f t="shared" si="211"/>
        <v>0</v>
      </c>
      <c r="CB713" s="246">
        <f t="shared" si="203"/>
        <v>0</v>
      </c>
      <c r="CC713" s="246" t="str">
        <f t="shared" si="204"/>
        <v/>
      </c>
      <c r="CD713" s="246">
        <f t="shared" si="212"/>
        <v>5</v>
      </c>
      <c r="CE713" s="246">
        <f t="shared" si="205"/>
        <v>0</v>
      </c>
      <c r="CF713" s="276">
        <f t="shared" si="215"/>
        <v>0</v>
      </c>
      <c r="CG713" s="277">
        <f t="shared" si="215"/>
        <v>0</v>
      </c>
      <c r="CH713" s="277">
        <f t="shared" si="215"/>
        <v>0</v>
      </c>
      <c r="CI713" s="278">
        <f t="shared" si="215"/>
        <v>0</v>
      </c>
      <c r="CJ713" s="280">
        <f t="shared" si="206"/>
        <v>0</v>
      </c>
      <c r="CK713" s="232">
        <f t="shared" si="207"/>
        <v>0</v>
      </c>
      <c r="CL713" s="1"/>
    </row>
    <row r="714" spans="1:90" ht="18" customHeight="1">
      <c r="A714" s="1"/>
      <c r="B714" s="1"/>
      <c r="C714" s="216"/>
      <c r="D714" s="287" t="str">
        <f t="shared" si="200"/>
        <v/>
      </c>
      <c r="E714" s="449" t="str">
        <f t="shared" si="201"/>
        <v/>
      </c>
      <c r="F714" s="450"/>
      <c r="G714" s="451"/>
      <c r="H714" s="452"/>
      <c r="I714" s="453"/>
      <c r="J714" s="453"/>
      <c r="K714" s="453"/>
      <c r="L714" s="453"/>
      <c r="M714" s="454"/>
      <c r="N714" s="455"/>
      <c r="O714" s="456"/>
      <c r="P714" s="456"/>
      <c r="Q714" s="456"/>
      <c r="R714" s="456"/>
      <c r="S714" s="456"/>
      <c r="T714" s="456"/>
      <c r="U714" s="456"/>
      <c r="V714" s="456"/>
      <c r="W714" s="456"/>
      <c r="X714" s="456"/>
      <c r="Y714" s="456"/>
      <c r="Z714" s="456"/>
      <c r="AA714" s="456"/>
      <c r="AB714" s="456"/>
      <c r="AC714" s="456"/>
      <c r="AD714" s="456"/>
      <c r="AE714" s="457"/>
      <c r="AF714" s="455"/>
      <c r="AG714" s="456"/>
      <c r="AH714" s="456"/>
      <c r="AI714" s="456"/>
      <c r="AJ714" s="456"/>
      <c r="AK714" s="456"/>
      <c r="AL714" s="456"/>
      <c r="AM714" s="456"/>
      <c r="AN714" s="457"/>
      <c r="AO714" s="455"/>
      <c r="AP714" s="456"/>
      <c r="AQ714" s="456"/>
      <c r="AR714" s="456"/>
      <c r="AS714" s="456"/>
      <c r="AT714" s="456"/>
      <c r="AU714" s="456"/>
      <c r="AV714" s="456"/>
      <c r="AW714" s="456"/>
      <c r="AX714" s="456"/>
      <c r="AY714" s="456"/>
      <c r="AZ714" s="456"/>
      <c r="BA714" s="456"/>
      <c r="BB714" s="456"/>
      <c r="BC714" s="456"/>
      <c r="BD714" s="456"/>
      <c r="BE714" s="456"/>
      <c r="BF714" s="456"/>
      <c r="BG714" s="457"/>
      <c r="BH714" s="458"/>
      <c r="BI714" s="459"/>
      <c r="BJ714" s="459"/>
      <c r="BK714" s="459"/>
      <c r="BL714" s="459"/>
      <c r="BM714" s="460"/>
      <c r="BN714" s="216"/>
      <c r="BO714" s="216"/>
      <c r="BP714" s="1"/>
      <c r="BQ714" s="120">
        <f>IF($F$3="","",IF(N714=$F$3,COUNTIF(BQ$23:BQ713,"&gt;0")+1,0))</f>
        <v>0</v>
      </c>
      <c r="BR714" s="1"/>
      <c r="BS714" s="20" t="str">
        <f>IF($N714="","",IF(VLOOKUP(VLOOKUP($N714,IMPOSTAZIONI!$E$6:$I$13,5,FALSE),IMPOSTAZIONI!$B$25:$N$32,3,FALSE)=0,"",VLOOKUP(VLOOKUP($N714,IMPOSTAZIONI!$E$6:$I$13,5,FALSE),IMPOSTAZIONI!$B$25:$N$32,3,FALSE)))</f>
        <v/>
      </c>
      <c r="BT714" s="20" t="str">
        <f>IF($N714="","",IF(VLOOKUP(VLOOKUP($N714,IMPOSTAZIONI!$E$6:$I$13,5,FALSE),IMPOSTAZIONI!$B$25:$N$32,6,FALSE)=0,"",VLOOKUP(VLOOKUP($N714,IMPOSTAZIONI!$E$6:$I$13,5,FALSE),IMPOSTAZIONI!$B$25:$N$32,6,FALSE)))</f>
        <v/>
      </c>
      <c r="BU714" s="20" t="str">
        <f>IF($N714="","",IF(VLOOKUP(VLOOKUP($N714,IMPOSTAZIONI!$E$6:$I$13,5,FALSE),IMPOSTAZIONI!$B$25:$N$32,9,FALSE)=0,"",VLOOKUP(VLOOKUP($N714,IMPOSTAZIONI!$E$6:$I$13,5,FALSE),IMPOSTAZIONI!$B$25:$N$32,9,FALSE)))</f>
        <v/>
      </c>
      <c r="BV714" s="20" t="str">
        <f>IF($N714="","",IF(VLOOKUP(VLOOKUP($N714,IMPOSTAZIONI!$E$6:$I$13,5,FALSE),IMPOSTAZIONI!$B$25:$N$32,12,FALSE)=0,"",VLOOKUP(VLOOKUP($N714,IMPOSTAZIONI!$E$6:$I$13,5,FALSE),IMPOSTAZIONI!$B$25:$N$32,12,FALSE)))</f>
        <v/>
      </c>
      <c r="BW714" s="221" t="str">
        <f t="shared" si="202"/>
        <v/>
      </c>
      <c r="BX714" s="221" t="str">
        <f t="shared" si="208"/>
        <v/>
      </c>
      <c r="BY714" s="221">
        <f t="shared" si="209"/>
        <v>0</v>
      </c>
      <c r="BZ714" s="231">
        <f t="shared" si="210"/>
        <v>0</v>
      </c>
      <c r="CA714" s="246">
        <f t="shared" si="211"/>
        <v>0</v>
      </c>
      <c r="CB714" s="246">
        <f t="shared" si="203"/>
        <v>0</v>
      </c>
      <c r="CC714" s="246" t="str">
        <f t="shared" si="204"/>
        <v/>
      </c>
      <c r="CD714" s="246">
        <f t="shared" si="212"/>
        <v>5</v>
      </c>
      <c r="CE714" s="246">
        <f t="shared" si="205"/>
        <v>0</v>
      </c>
      <c r="CF714" s="276">
        <f t="shared" si="215"/>
        <v>0</v>
      </c>
      <c r="CG714" s="277">
        <f t="shared" si="215"/>
        <v>0</v>
      </c>
      <c r="CH714" s="277">
        <f t="shared" si="215"/>
        <v>0</v>
      </c>
      <c r="CI714" s="278">
        <f t="shared" si="215"/>
        <v>0</v>
      </c>
      <c r="CJ714" s="280">
        <f t="shared" si="206"/>
        <v>0</v>
      </c>
      <c r="CK714" s="232">
        <f t="shared" si="207"/>
        <v>0</v>
      </c>
      <c r="CL714" s="1"/>
    </row>
    <row r="715" spans="1:90" ht="18" customHeight="1">
      <c r="A715" s="1"/>
      <c r="B715" s="1"/>
      <c r="C715" s="216"/>
      <c r="D715" s="287" t="str">
        <f t="shared" ref="D715:D778" si="216">IF(BY715=1,"Errore",IF(BY715=2,"+ EVN nel gg.",""))</f>
        <v/>
      </c>
      <c r="E715" s="449" t="str">
        <f t="shared" ref="E715:E778" si="217">IF(BQ715=0,"",BQ715)</f>
        <v/>
      </c>
      <c r="F715" s="450"/>
      <c r="G715" s="451"/>
      <c r="H715" s="452"/>
      <c r="I715" s="453"/>
      <c r="J715" s="453"/>
      <c r="K715" s="453"/>
      <c r="L715" s="453"/>
      <c r="M715" s="454"/>
      <c r="N715" s="455"/>
      <c r="O715" s="456"/>
      <c r="P715" s="456"/>
      <c r="Q715" s="456"/>
      <c r="R715" s="456"/>
      <c r="S715" s="456"/>
      <c r="T715" s="456"/>
      <c r="U715" s="456"/>
      <c r="V715" s="456"/>
      <c r="W715" s="456"/>
      <c r="X715" s="456"/>
      <c r="Y715" s="456"/>
      <c r="Z715" s="456"/>
      <c r="AA715" s="456"/>
      <c r="AB715" s="456"/>
      <c r="AC715" s="456"/>
      <c r="AD715" s="456"/>
      <c r="AE715" s="457"/>
      <c r="AF715" s="455"/>
      <c r="AG715" s="456"/>
      <c r="AH715" s="456"/>
      <c r="AI715" s="456"/>
      <c r="AJ715" s="456"/>
      <c r="AK715" s="456"/>
      <c r="AL715" s="456"/>
      <c r="AM715" s="456"/>
      <c r="AN715" s="457"/>
      <c r="AO715" s="455"/>
      <c r="AP715" s="456"/>
      <c r="AQ715" s="456"/>
      <c r="AR715" s="456"/>
      <c r="AS715" s="456"/>
      <c r="AT715" s="456"/>
      <c r="AU715" s="456"/>
      <c r="AV715" s="456"/>
      <c r="AW715" s="456"/>
      <c r="AX715" s="456"/>
      <c r="AY715" s="456"/>
      <c r="AZ715" s="456"/>
      <c r="BA715" s="456"/>
      <c r="BB715" s="456"/>
      <c r="BC715" s="456"/>
      <c r="BD715" s="456"/>
      <c r="BE715" s="456"/>
      <c r="BF715" s="456"/>
      <c r="BG715" s="457"/>
      <c r="BH715" s="458"/>
      <c r="BI715" s="459"/>
      <c r="BJ715" s="459"/>
      <c r="BK715" s="459"/>
      <c r="BL715" s="459"/>
      <c r="BM715" s="460"/>
      <c r="BN715" s="216"/>
      <c r="BO715" s="216"/>
      <c r="BP715" s="1"/>
      <c r="BQ715" s="120">
        <f>IF($F$3="","",IF(N715=$F$3,COUNTIF(BQ$23:BQ714,"&gt;0")+1,0))</f>
        <v>0</v>
      </c>
      <c r="BR715" s="1"/>
      <c r="BS715" s="20" t="str">
        <f>IF($N715="","",IF(VLOOKUP(VLOOKUP($N715,IMPOSTAZIONI!$E$6:$I$13,5,FALSE),IMPOSTAZIONI!$B$25:$N$32,3,FALSE)=0,"",VLOOKUP(VLOOKUP($N715,IMPOSTAZIONI!$E$6:$I$13,5,FALSE),IMPOSTAZIONI!$B$25:$N$32,3,FALSE)))</f>
        <v/>
      </c>
      <c r="BT715" s="20" t="str">
        <f>IF($N715="","",IF(VLOOKUP(VLOOKUP($N715,IMPOSTAZIONI!$E$6:$I$13,5,FALSE),IMPOSTAZIONI!$B$25:$N$32,6,FALSE)=0,"",VLOOKUP(VLOOKUP($N715,IMPOSTAZIONI!$E$6:$I$13,5,FALSE),IMPOSTAZIONI!$B$25:$N$32,6,FALSE)))</f>
        <v/>
      </c>
      <c r="BU715" s="20" t="str">
        <f>IF($N715="","",IF(VLOOKUP(VLOOKUP($N715,IMPOSTAZIONI!$E$6:$I$13,5,FALSE),IMPOSTAZIONI!$B$25:$N$32,9,FALSE)=0,"",VLOOKUP(VLOOKUP($N715,IMPOSTAZIONI!$E$6:$I$13,5,FALSE),IMPOSTAZIONI!$B$25:$N$32,9,FALSE)))</f>
        <v/>
      </c>
      <c r="BV715" s="20" t="str">
        <f>IF($N715="","",IF(VLOOKUP(VLOOKUP($N715,IMPOSTAZIONI!$E$6:$I$13,5,FALSE),IMPOSTAZIONI!$B$25:$N$32,12,FALSE)=0,"",VLOOKUP(VLOOKUP($N715,IMPOSTAZIONI!$E$6:$I$13,5,FALSE),IMPOSTAZIONI!$B$25:$N$32,12,FALSE)))</f>
        <v/>
      </c>
      <c r="BW715" s="221" t="str">
        <f t="shared" ref="BW715:BW778" si="218">IF(AF715="","",HLOOKUP(AF715,BS715:BV715,1,FALSE))</f>
        <v/>
      </c>
      <c r="BX715" s="221" t="str">
        <f t="shared" si="208"/>
        <v/>
      </c>
      <c r="BY715" s="221">
        <f t="shared" si="209"/>
        <v>0</v>
      </c>
      <c r="BZ715" s="231">
        <f t="shared" si="210"/>
        <v>0</v>
      </c>
      <c r="CA715" s="246">
        <f t="shared" si="211"/>
        <v>0</v>
      </c>
      <c r="CB715" s="246">
        <f t="shared" ref="CB715:CB778" si="219">IF(BZ715=0,0,MONTH(BZ715))</f>
        <v>0</v>
      </c>
      <c r="CC715" s="246" t="str">
        <f t="shared" ref="CC715:CC778" si="220">IF(OR(BZ715=0,CA715=0),"",CONCATENATE(CB715,CA715))</f>
        <v/>
      </c>
      <c r="CD715" s="246">
        <f t="shared" si="212"/>
        <v>5</v>
      </c>
      <c r="CE715" s="246">
        <f t="shared" ref="CE715:CE778" si="221">IF(CA715&gt;0,CONCATENATE(CD715,CA715),0)</f>
        <v>0</v>
      </c>
      <c r="CF715" s="276">
        <f t="shared" si="215"/>
        <v>0</v>
      </c>
      <c r="CG715" s="277">
        <f t="shared" si="215"/>
        <v>0</v>
      </c>
      <c r="CH715" s="277">
        <f t="shared" si="215"/>
        <v>0</v>
      </c>
      <c r="CI715" s="278">
        <f t="shared" si="215"/>
        <v>0</v>
      </c>
      <c r="CJ715" s="280">
        <f t="shared" ref="CJ715:CJ778" si="222">COUNTIF(CF715:CI715,"&gt;0")</f>
        <v>0</v>
      </c>
      <c r="CK715" s="232">
        <f t="shared" si="207"/>
        <v>0</v>
      </c>
      <c r="CL715" s="1"/>
    </row>
    <row r="716" spans="1:90" ht="18" customHeight="1">
      <c r="A716" s="1"/>
      <c r="B716" s="1"/>
      <c r="C716" s="216"/>
      <c r="D716" s="287" t="str">
        <f t="shared" si="216"/>
        <v/>
      </c>
      <c r="E716" s="449" t="str">
        <f t="shared" si="217"/>
        <v/>
      </c>
      <c r="F716" s="450"/>
      <c r="G716" s="451"/>
      <c r="H716" s="452"/>
      <c r="I716" s="453"/>
      <c r="J716" s="453"/>
      <c r="K716" s="453"/>
      <c r="L716" s="453"/>
      <c r="M716" s="454"/>
      <c r="N716" s="455"/>
      <c r="O716" s="456"/>
      <c r="P716" s="456"/>
      <c r="Q716" s="456"/>
      <c r="R716" s="456"/>
      <c r="S716" s="456"/>
      <c r="T716" s="456"/>
      <c r="U716" s="456"/>
      <c r="V716" s="456"/>
      <c r="W716" s="456"/>
      <c r="X716" s="456"/>
      <c r="Y716" s="456"/>
      <c r="Z716" s="456"/>
      <c r="AA716" s="456"/>
      <c r="AB716" s="456"/>
      <c r="AC716" s="456"/>
      <c r="AD716" s="456"/>
      <c r="AE716" s="457"/>
      <c r="AF716" s="455"/>
      <c r="AG716" s="456"/>
      <c r="AH716" s="456"/>
      <c r="AI716" s="456"/>
      <c r="AJ716" s="456"/>
      <c r="AK716" s="456"/>
      <c r="AL716" s="456"/>
      <c r="AM716" s="456"/>
      <c r="AN716" s="457"/>
      <c r="AO716" s="455"/>
      <c r="AP716" s="456"/>
      <c r="AQ716" s="456"/>
      <c r="AR716" s="456"/>
      <c r="AS716" s="456"/>
      <c r="AT716" s="456"/>
      <c r="AU716" s="456"/>
      <c r="AV716" s="456"/>
      <c r="AW716" s="456"/>
      <c r="AX716" s="456"/>
      <c r="AY716" s="456"/>
      <c r="AZ716" s="456"/>
      <c r="BA716" s="456"/>
      <c r="BB716" s="456"/>
      <c r="BC716" s="456"/>
      <c r="BD716" s="456"/>
      <c r="BE716" s="456"/>
      <c r="BF716" s="456"/>
      <c r="BG716" s="457"/>
      <c r="BH716" s="458"/>
      <c r="BI716" s="459"/>
      <c r="BJ716" s="459"/>
      <c r="BK716" s="459"/>
      <c r="BL716" s="459"/>
      <c r="BM716" s="460"/>
      <c r="BN716" s="216"/>
      <c r="BO716" s="216"/>
      <c r="BP716" s="1"/>
      <c r="BQ716" s="120">
        <f>IF($F$3="","",IF(N716=$F$3,COUNTIF(BQ$23:BQ715,"&gt;0")+1,0))</f>
        <v>0</v>
      </c>
      <c r="BR716" s="1"/>
      <c r="BS716" s="20" t="str">
        <f>IF($N716="","",IF(VLOOKUP(VLOOKUP($N716,IMPOSTAZIONI!$E$6:$I$13,5,FALSE),IMPOSTAZIONI!$B$25:$N$32,3,FALSE)=0,"",VLOOKUP(VLOOKUP($N716,IMPOSTAZIONI!$E$6:$I$13,5,FALSE),IMPOSTAZIONI!$B$25:$N$32,3,FALSE)))</f>
        <v/>
      </c>
      <c r="BT716" s="20" t="str">
        <f>IF($N716="","",IF(VLOOKUP(VLOOKUP($N716,IMPOSTAZIONI!$E$6:$I$13,5,FALSE),IMPOSTAZIONI!$B$25:$N$32,6,FALSE)=0,"",VLOOKUP(VLOOKUP($N716,IMPOSTAZIONI!$E$6:$I$13,5,FALSE),IMPOSTAZIONI!$B$25:$N$32,6,FALSE)))</f>
        <v/>
      </c>
      <c r="BU716" s="20" t="str">
        <f>IF($N716="","",IF(VLOOKUP(VLOOKUP($N716,IMPOSTAZIONI!$E$6:$I$13,5,FALSE),IMPOSTAZIONI!$B$25:$N$32,9,FALSE)=0,"",VLOOKUP(VLOOKUP($N716,IMPOSTAZIONI!$E$6:$I$13,5,FALSE),IMPOSTAZIONI!$B$25:$N$32,9,FALSE)))</f>
        <v/>
      </c>
      <c r="BV716" s="20" t="str">
        <f>IF($N716="","",IF(VLOOKUP(VLOOKUP($N716,IMPOSTAZIONI!$E$6:$I$13,5,FALSE),IMPOSTAZIONI!$B$25:$N$32,12,FALSE)=0,"",VLOOKUP(VLOOKUP($N716,IMPOSTAZIONI!$E$6:$I$13,5,FALSE),IMPOSTAZIONI!$B$25:$N$32,12,FALSE)))</f>
        <v/>
      </c>
      <c r="BW716" s="221" t="str">
        <f t="shared" si="218"/>
        <v/>
      </c>
      <c r="BX716" s="221" t="str">
        <f t="shared" si="208"/>
        <v/>
      </c>
      <c r="BY716" s="221">
        <f t="shared" si="209"/>
        <v>0</v>
      </c>
      <c r="BZ716" s="231">
        <f t="shared" si="210"/>
        <v>0</v>
      </c>
      <c r="CA716" s="246">
        <f t="shared" si="211"/>
        <v>0</v>
      </c>
      <c r="CB716" s="246">
        <f t="shared" si="219"/>
        <v>0</v>
      </c>
      <c r="CC716" s="246" t="str">
        <f t="shared" si="220"/>
        <v/>
      </c>
      <c r="CD716" s="246">
        <f t="shared" si="212"/>
        <v>5</v>
      </c>
      <c r="CE716" s="246">
        <f t="shared" si="221"/>
        <v>0</v>
      </c>
      <c r="CF716" s="276">
        <f t="shared" si="215"/>
        <v>0</v>
      </c>
      <c r="CG716" s="277">
        <f t="shared" si="215"/>
        <v>0</v>
      </c>
      <c r="CH716" s="277">
        <f t="shared" si="215"/>
        <v>0</v>
      </c>
      <c r="CI716" s="278">
        <f t="shared" si="215"/>
        <v>0</v>
      </c>
      <c r="CJ716" s="280">
        <f t="shared" si="222"/>
        <v>0</v>
      </c>
      <c r="CK716" s="232">
        <f t="shared" si="207"/>
        <v>0</v>
      </c>
      <c r="CL716" s="1"/>
    </row>
    <row r="717" spans="1:90" ht="18" customHeight="1">
      <c r="A717" s="1"/>
      <c r="B717" s="1"/>
      <c r="C717" s="216"/>
      <c r="D717" s="287" t="str">
        <f t="shared" si="216"/>
        <v/>
      </c>
      <c r="E717" s="449" t="str">
        <f t="shared" si="217"/>
        <v/>
      </c>
      <c r="F717" s="450"/>
      <c r="G717" s="451"/>
      <c r="H717" s="452"/>
      <c r="I717" s="453"/>
      <c r="J717" s="453"/>
      <c r="K717" s="453"/>
      <c r="L717" s="453"/>
      <c r="M717" s="454"/>
      <c r="N717" s="455"/>
      <c r="O717" s="456"/>
      <c r="P717" s="456"/>
      <c r="Q717" s="456"/>
      <c r="R717" s="456"/>
      <c r="S717" s="456"/>
      <c r="T717" s="456"/>
      <c r="U717" s="456"/>
      <c r="V717" s="456"/>
      <c r="W717" s="456"/>
      <c r="X717" s="456"/>
      <c r="Y717" s="456"/>
      <c r="Z717" s="456"/>
      <c r="AA717" s="456"/>
      <c r="AB717" s="456"/>
      <c r="AC717" s="456"/>
      <c r="AD717" s="456"/>
      <c r="AE717" s="457"/>
      <c r="AF717" s="455"/>
      <c r="AG717" s="456"/>
      <c r="AH717" s="456"/>
      <c r="AI717" s="456"/>
      <c r="AJ717" s="456"/>
      <c r="AK717" s="456"/>
      <c r="AL717" s="456"/>
      <c r="AM717" s="456"/>
      <c r="AN717" s="457"/>
      <c r="AO717" s="455"/>
      <c r="AP717" s="456"/>
      <c r="AQ717" s="456"/>
      <c r="AR717" s="456"/>
      <c r="AS717" s="456"/>
      <c r="AT717" s="456"/>
      <c r="AU717" s="456"/>
      <c r="AV717" s="456"/>
      <c r="AW717" s="456"/>
      <c r="AX717" s="456"/>
      <c r="AY717" s="456"/>
      <c r="AZ717" s="456"/>
      <c r="BA717" s="456"/>
      <c r="BB717" s="456"/>
      <c r="BC717" s="456"/>
      <c r="BD717" s="456"/>
      <c r="BE717" s="456"/>
      <c r="BF717" s="456"/>
      <c r="BG717" s="457"/>
      <c r="BH717" s="458"/>
      <c r="BI717" s="459"/>
      <c r="BJ717" s="459"/>
      <c r="BK717" s="459"/>
      <c r="BL717" s="459"/>
      <c r="BM717" s="460"/>
      <c r="BN717" s="216"/>
      <c r="BO717" s="216"/>
      <c r="BP717" s="1"/>
      <c r="BQ717" s="120">
        <f>IF($F$3="","",IF(N717=$F$3,COUNTIF(BQ$23:BQ716,"&gt;0")+1,0))</f>
        <v>0</v>
      </c>
      <c r="BR717" s="1"/>
      <c r="BS717" s="20" t="str">
        <f>IF($N717="","",IF(VLOOKUP(VLOOKUP($N717,IMPOSTAZIONI!$E$6:$I$13,5,FALSE),IMPOSTAZIONI!$B$25:$N$32,3,FALSE)=0,"",VLOOKUP(VLOOKUP($N717,IMPOSTAZIONI!$E$6:$I$13,5,FALSE),IMPOSTAZIONI!$B$25:$N$32,3,FALSE)))</f>
        <v/>
      </c>
      <c r="BT717" s="20" t="str">
        <f>IF($N717="","",IF(VLOOKUP(VLOOKUP($N717,IMPOSTAZIONI!$E$6:$I$13,5,FALSE),IMPOSTAZIONI!$B$25:$N$32,6,FALSE)=0,"",VLOOKUP(VLOOKUP($N717,IMPOSTAZIONI!$E$6:$I$13,5,FALSE),IMPOSTAZIONI!$B$25:$N$32,6,FALSE)))</f>
        <v/>
      </c>
      <c r="BU717" s="20" t="str">
        <f>IF($N717="","",IF(VLOOKUP(VLOOKUP($N717,IMPOSTAZIONI!$E$6:$I$13,5,FALSE),IMPOSTAZIONI!$B$25:$N$32,9,FALSE)=0,"",VLOOKUP(VLOOKUP($N717,IMPOSTAZIONI!$E$6:$I$13,5,FALSE),IMPOSTAZIONI!$B$25:$N$32,9,FALSE)))</f>
        <v/>
      </c>
      <c r="BV717" s="20" t="str">
        <f>IF($N717="","",IF(VLOOKUP(VLOOKUP($N717,IMPOSTAZIONI!$E$6:$I$13,5,FALSE),IMPOSTAZIONI!$B$25:$N$32,12,FALSE)=0,"",VLOOKUP(VLOOKUP($N717,IMPOSTAZIONI!$E$6:$I$13,5,FALSE),IMPOSTAZIONI!$B$25:$N$32,12,FALSE)))</f>
        <v/>
      </c>
      <c r="BW717" s="221" t="str">
        <f t="shared" si="218"/>
        <v/>
      </c>
      <c r="BX717" s="221" t="str">
        <f t="shared" si="208"/>
        <v/>
      </c>
      <c r="BY717" s="221">
        <f t="shared" si="209"/>
        <v>0</v>
      </c>
      <c r="BZ717" s="231">
        <f t="shared" si="210"/>
        <v>0</v>
      </c>
      <c r="CA717" s="246">
        <f t="shared" si="211"/>
        <v>0</v>
      </c>
      <c r="CB717" s="246">
        <f t="shared" si="219"/>
        <v>0</v>
      </c>
      <c r="CC717" s="246" t="str">
        <f t="shared" si="220"/>
        <v/>
      </c>
      <c r="CD717" s="246">
        <f t="shared" si="212"/>
        <v>5</v>
      </c>
      <c r="CE717" s="246">
        <f t="shared" si="221"/>
        <v>0</v>
      </c>
      <c r="CF717" s="276">
        <f t="shared" si="215"/>
        <v>0</v>
      </c>
      <c r="CG717" s="277">
        <f t="shared" si="215"/>
        <v>0</v>
      </c>
      <c r="CH717" s="277">
        <f t="shared" si="215"/>
        <v>0</v>
      </c>
      <c r="CI717" s="278">
        <f t="shared" si="215"/>
        <v>0</v>
      </c>
      <c r="CJ717" s="280">
        <f t="shared" si="222"/>
        <v>0</v>
      </c>
      <c r="CK717" s="232">
        <f t="shared" si="207"/>
        <v>0</v>
      </c>
      <c r="CL717" s="1"/>
    </row>
    <row r="718" spans="1:90" ht="18" customHeight="1">
      <c r="A718" s="1"/>
      <c r="B718" s="1"/>
      <c r="C718" s="216"/>
      <c r="D718" s="287" t="str">
        <f t="shared" si="216"/>
        <v/>
      </c>
      <c r="E718" s="449" t="str">
        <f t="shared" si="217"/>
        <v/>
      </c>
      <c r="F718" s="450"/>
      <c r="G718" s="451"/>
      <c r="H718" s="452"/>
      <c r="I718" s="453"/>
      <c r="J718" s="453"/>
      <c r="K718" s="453"/>
      <c r="L718" s="453"/>
      <c r="M718" s="454"/>
      <c r="N718" s="455"/>
      <c r="O718" s="456"/>
      <c r="P718" s="456"/>
      <c r="Q718" s="456"/>
      <c r="R718" s="456"/>
      <c r="S718" s="456"/>
      <c r="T718" s="456"/>
      <c r="U718" s="456"/>
      <c r="V718" s="456"/>
      <c r="W718" s="456"/>
      <c r="X718" s="456"/>
      <c r="Y718" s="456"/>
      <c r="Z718" s="456"/>
      <c r="AA718" s="456"/>
      <c r="AB718" s="456"/>
      <c r="AC718" s="456"/>
      <c r="AD718" s="456"/>
      <c r="AE718" s="457"/>
      <c r="AF718" s="455"/>
      <c r="AG718" s="456"/>
      <c r="AH718" s="456"/>
      <c r="AI718" s="456"/>
      <c r="AJ718" s="456"/>
      <c r="AK718" s="456"/>
      <c r="AL718" s="456"/>
      <c r="AM718" s="456"/>
      <c r="AN718" s="457"/>
      <c r="AO718" s="455"/>
      <c r="AP718" s="456"/>
      <c r="AQ718" s="456"/>
      <c r="AR718" s="456"/>
      <c r="AS718" s="456"/>
      <c r="AT718" s="456"/>
      <c r="AU718" s="456"/>
      <c r="AV718" s="456"/>
      <c r="AW718" s="456"/>
      <c r="AX718" s="456"/>
      <c r="AY718" s="456"/>
      <c r="AZ718" s="456"/>
      <c r="BA718" s="456"/>
      <c r="BB718" s="456"/>
      <c r="BC718" s="456"/>
      <c r="BD718" s="456"/>
      <c r="BE718" s="456"/>
      <c r="BF718" s="456"/>
      <c r="BG718" s="457"/>
      <c r="BH718" s="458"/>
      <c r="BI718" s="459"/>
      <c r="BJ718" s="459"/>
      <c r="BK718" s="459"/>
      <c r="BL718" s="459"/>
      <c r="BM718" s="460"/>
      <c r="BN718" s="216"/>
      <c r="BO718" s="216"/>
      <c r="BP718" s="1"/>
      <c r="BQ718" s="120">
        <f>IF($F$3="","",IF(N718=$F$3,COUNTIF(BQ$23:BQ717,"&gt;0")+1,0))</f>
        <v>0</v>
      </c>
      <c r="BR718" s="1"/>
      <c r="BS718" s="20" t="str">
        <f>IF($N718="","",IF(VLOOKUP(VLOOKUP($N718,IMPOSTAZIONI!$E$6:$I$13,5,FALSE),IMPOSTAZIONI!$B$25:$N$32,3,FALSE)=0,"",VLOOKUP(VLOOKUP($N718,IMPOSTAZIONI!$E$6:$I$13,5,FALSE),IMPOSTAZIONI!$B$25:$N$32,3,FALSE)))</f>
        <v/>
      </c>
      <c r="BT718" s="20" t="str">
        <f>IF($N718="","",IF(VLOOKUP(VLOOKUP($N718,IMPOSTAZIONI!$E$6:$I$13,5,FALSE),IMPOSTAZIONI!$B$25:$N$32,6,FALSE)=0,"",VLOOKUP(VLOOKUP($N718,IMPOSTAZIONI!$E$6:$I$13,5,FALSE),IMPOSTAZIONI!$B$25:$N$32,6,FALSE)))</f>
        <v/>
      </c>
      <c r="BU718" s="20" t="str">
        <f>IF($N718="","",IF(VLOOKUP(VLOOKUP($N718,IMPOSTAZIONI!$E$6:$I$13,5,FALSE),IMPOSTAZIONI!$B$25:$N$32,9,FALSE)=0,"",VLOOKUP(VLOOKUP($N718,IMPOSTAZIONI!$E$6:$I$13,5,FALSE),IMPOSTAZIONI!$B$25:$N$32,9,FALSE)))</f>
        <v/>
      </c>
      <c r="BV718" s="20" t="str">
        <f>IF($N718="","",IF(VLOOKUP(VLOOKUP($N718,IMPOSTAZIONI!$E$6:$I$13,5,FALSE),IMPOSTAZIONI!$B$25:$N$32,12,FALSE)=0,"",VLOOKUP(VLOOKUP($N718,IMPOSTAZIONI!$E$6:$I$13,5,FALSE),IMPOSTAZIONI!$B$25:$N$32,12,FALSE)))</f>
        <v/>
      </c>
      <c r="BW718" s="221" t="str">
        <f t="shared" si="218"/>
        <v/>
      </c>
      <c r="BX718" s="221" t="str">
        <f t="shared" si="208"/>
        <v/>
      </c>
      <c r="BY718" s="221">
        <f t="shared" si="209"/>
        <v>0</v>
      </c>
      <c r="BZ718" s="231">
        <f t="shared" si="210"/>
        <v>0</v>
      </c>
      <c r="CA718" s="246">
        <f t="shared" si="211"/>
        <v>0</v>
      </c>
      <c r="CB718" s="246">
        <f t="shared" si="219"/>
        <v>0</v>
      </c>
      <c r="CC718" s="246" t="str">
        <f t="shared" si="220"/>
        <v/>
      </c>
      <c r="CD718" s="246">
        <f t="shared" si="212"/>
        <v>5</v>
      </c>
      <c r="CE718" s="246">
        <f t="shared" si="221"/>
        <v>0</v>
      </c>
      <c r="CF718" s="276">
        <f t="shared" si="215"/>
        <v>0</v>
      </c>
      <c r="CG718" s="277">
        <f t="shared" si="215"/>
        <v>0</v>
      </c>
      <c r="CH718" s="277">
        <f t="shared" si="215"/>
        <v>0</v>
      </c>
      <c r="CI718" s="278">
        <f t="shared" si="215"/>
        <v>0</v>
      </c>
      <c r="CJ718" s="280">
        <f t="shared" si="222"/>
        <v>0</v>
      </c>
      <c r="CK718" s="232">
        <f t="shared" si="207"/>
        <v>0</v>
      </c>
      <c r="CL718" s="1"/>
    </row>
    <row r="719" spans="1:90" ht="18" customHeight="1">
      <c r="A719" s="1"/>
      <c r="B719" s="1"/>
      <c r="C719" s="216"/>
      <c r="D719" s="287" t="str">
        <f t="shared" si="216"/>
        <v/>
      </c>
      <c r="E719" s="449" t="str">
        <f t="shared" si="217"/>
        <v/>
      </c>
      <c r="F719" s="450"/>
      <c r="G719" s="451"/>
      <c r="H719" s="452"/>
      <c r="I719" s="453"/>
      <c r="J719" s="453"/>
      <c r="K719" s="453"/>
      <c r="L719" s="453"/>
      <c r="M719" s="454"/>
      <c r="N719" s="455"/>
      <c r="O719" s="456"/>
      <c r="P719" s="456"/>
      <c r="Q719" s="456"/>
      <c r="R719" s="456"/>
      <c r="S719" s="456"/>
      <c r="T719" s="456"/>
      <c r="U719" s="456"/>
      <c r="V719" s="456"/>
      <c r="W719" s="456"/>
      <c r="X719" s="456"/>
      <c r="Y719" s="456"/>
      <c r="Z719" s="456"/>
      <c r="AA719" s="456"/>
      <c r="AB719" s="456"/>
      <c r="AC719" s="456"/>
      <c r="AD719" s="456"/>
      <c r="AE719" s="457"/>
      <c r="AF719" s="455"/>
      <c r="AG719" s="456"/>
      <c r="AH719" s="456"/>
      <c r="AI719" s="456"/>
      <c r="AJ719" s="456"/>
      <c r="AK719" s="456"/>
      <c r="AL719" s="456"/>
      <c r="AM719" s="456"/>
      <c r="AN719" s="457"/>
      <c r="AO719" s="455"/>
      <c r="AP719" s="456"/>
      <c r="AQ719" s="456"/>
      <c r="AR719" s="456"/>
      <c r="AS719" s="456"/>
      <c r="AT719" s="456"/>
      <c r="AU719" s="456"/>
      <c r="AV719" s="456"/>
      <c r="AW719" s="456"/>
      <c r="AX719" s="456"/>
      <c r="AY719" s="456"/>
      <c r="AZ719" s="456"/>
      <c r="BA719" s="456"/>
      <c r="BB719" s="456"/>
      <c r="BC719" s="456"/>
      <c r="BD719" s="456"/>
      <c r="BE719" s="456"/>
      <c r="BF719" s="456"/>
      <c r="BG719" s="457"/>
      <c r="BH719" s="458"/>
      <c r="BI719" s="459"/>
      <c r="BJ719" s="459"/>
      <c r="BK719" s="459"/>
      <c r="BL719" s="459"/>
      <c r="BM719" s="460"/>
      <c r="BN719" s="216"/>
      <c r="BO719" s="216"/>
      <c r="BP719" s="1"/>
      <c r="BQ719" s="120">
        <f>IF($F$3="","",IF(N719=$F$3,COUNTIF(BQ$23:BQ718,"&gt;0")+1,0))</f>
        <v>0</v>
      </c>
      <c r="BR719" s="1"/>
      <c r="BS719" s="20" t="str">
        <f>IF($N719="","",IF(VLOOKUP(VLOOKUP($N719,IMPOSTAZIONI!$E$6:$I$13,5,FALSE),IMPOSTAZIONI!$B$25:$N$32,3,FALSE)=0,"",VLOOKUP(VLOOKUP($N719,IMPOSTAZIONI!$E$6:$I$13,5,FALSE),IMPOSTAZIONI!$B$25:$N$32,3,FALSE)))</f>
        <v/>
      </c>
      <c r="BT719" s="20" t="str">
        <f>IF($N719="","",IF(VLOOKUP(VLOOKUP($N719,IMPOSTAZIONI!$E$6:$I$13,5,FALSE),IMPOSTAZIONI!$B$25:$N$32,6,FALSE)=0,"",VLOOKUP(VLOOKUP($N719,IMPOSTAZIONI!$E$6:$I$13,5,FALSE),IMPOSTAZIONI!$B$25:$N$32,6,FALSE)))</f>
        <v/>
      </c>
      <c r="BU719" s="20" t="str">
        <f>IF($N719="","",IF(VLOOKUP(VLOOKUP($N719,IMPOSTAZIONI!$E$6:$I$13,5,FALSE),IMPOSTAZIONI!$B$25:$N$32,9,FALSE)=0,"",VLOOKUP(VLOOKUP($N719,IMPOSTAZIONI!$E$6:$I$13,5,FALSE),IMPOSTAZIONI!$B$25:$N$32,9,FALSE)))</f>
        <v/>
      </c>
      <c r="BV719" s="20" t="str">
        <f>IF($N719="","",IF(VLOOKUP(VLOOKUP($N719,IMPOSTAZIONI!$E$6:$I$13,5,FALSE),IMPOSTAZIONI!$B$25:$N$32,12,FALSE)=0,"",VLOOKUP(VLOOKUP($N719,IMPOSTAZIONI!$E$6:$I$13,5,FALSE),IMPOSTAZIONI!$B$25:$N$32,12,FALSE)))</f>
        <v/>
      </c>
      <c r="BW719" s="221" t="str">
        <f t="shared" si="218"/>
        <v/>
      </c>
      <c r="BX719" s="221" t="str">
        <f t="shared" si="208"/>
        <v/>
      </c>
      <c r="BY719" s="221">
        <f t="shared" si="209"/>
        <v>0</v>
      </c>
      <c r="BZ719" s="231">
        <f t="shared" si="210"/>
        <v>0</v>
      </c>
      <c r="CA719" s="246">
        <f t="shared" si="211"/>
        <v>0</v>
      </c>
      <c r="CB719" s="246">
        <f t="shared" si="219"/>
        <v>0</v>
      </c>
      <c r="CC719" s="246" t="str">
        <f t="shared" si="220"/>
        <v/>
      </c>
      <c r="CD719" s="246">
        <f t="shared" si="212"/>
        <v>5</v>
      </c>
      <c r="CE719" s="246">
        <f t="shared" si="221"/>
        <v>0</v>
      </c>
      <c r="CF719" s="276">
        <f t="shared" si="215"/>
        <v>0</v>
      </c>
      <c r="CG719" s="277">
        <f t="shared" si="215"/>
        <v>0</v>
      </c>
      <c r="CH719" s="277">
        <f t="shared" si="215"/>
        <v>0</v>
      </c>
      <c r="CI719" s="278">
        <f t="shared" si="215"/>
        <v>0</v>
      </c>
      <c r="CJ719" s="280">
        <f t="shared" si="222"/>
        <v>0</v>
      </c>
      <c r="CK719" s="232">
        <f t="shared" si="207"/>
        <v>0</v>
      </c>
      <c r="CL719" s="1"/>
    </row>
    <row r="720" spans="1:90" ht="18" customHeight="1">
      <c r="A720" s="1"/>
      <c r="B720" s="1"/>
      <c r="C720" s="216"/>
      <c r="D720" s="287" t="str">
        <f t="shared" si="216"/>
        <v/>
      </c>
      <c r="E720" s="449" t="str">
        <f t="shared" si="217"/>
        <v/>
      </c>
      <c r="F720" s="450"/>
      <c r="G720" s="451"/>
      <c r="H720" s="452"/>
      <c r="I720" s="453"/>
      <c r="J720" s="453"/>
      <c r="K720" s="453"/>
      <c r="L720" s="453"/>
      <c r="M720" s="454"/>
      <c r="N720" s="455"/>
      <c r="O720" s="456"/>
      <c r="P720" s="456"/>
      <c r="Q720" s="456"/>
      <c r="R720" s="456"/>
      <c r="S720" s="456"/>
      <c r="T720" s="456"/>
      <c r="U720" s="456"/>
      <c r="V720" s="456"/>
      <c r="W720" s="456"/>
      <c r="X720" s="456"/>
      <c r="Y720" s="456"/>
      <c r="Z720" s="456"/>
      <c r="AA720" s="456"/>
      <c r="AB720" s="456"/>
      <c r="AC720" s="456"/>
      <c r="AD720" s="456"/>
      <c r="AE720" s="457"/>
      <c r="AF720" s="455"/>
      <c r="AG720" s="456"/>
      <c r="AH720" s="456"/>
      <c r="AI720" s="456"/>
      <c r="AJ720" s="456"/>
      <c r="AK720" s="456"/>
      <c r="AL720" s="456"/>
      <c r="AM720" s="456"/>
      <c r="AN720" s="457"/>
      <c r="AO720" s="455"/>
      <c r="AP720" s="456"/>
      <c r="AQ720" s="456"/>
      <c r="AR720" s="456"/>
      <c r="AS720" s="456"/>
      <c r="AT720" s="456"/>
      <c r="AU720" s="456"/>
      <c r="AV720" s="456"/>
      <c r="AW720" s="456"/>
      <c r="AX720" s="456"/>
      <c r="AY720" s="456"/>
      <c r="AZ720" s="456"/>
      <c r="BA720" s="456"/>
      <c r="BB720" s="456"/>
      <c r="BC720" s="456"/>
      <c r="BD720" s="456"/>
      <c r="BE720" s="456"/>
      <c r="BF720" s="456"/>
      <c r="BG720" s="457"/>
      <c r="BH720" s="458"/>
      <c r="BI720" s="459"/>
      <c r="BJ720" s="459"/>
      <c r="BK720" s="459"/>
      <c r="BL720" s="459"/>
      <c r="BM720" s="460"/>
      <c r="BN720" s="216"/>
      <c r="BO720" s="216"/>
      <c r="BP720" s="1"/>
      <c r="BQ720" s="120">
        <f>IF($F$3="","",IF(N720=$F$3,COUNTIF(BQ$23:BQ719,"&gt;0")+1,0))</f>
        <v>0</v>
      </c>
      <c r="BR720" s="1"/>
      <c r="BS720" s="20" t="str">
        <f>IF($N720="","",IF(VLOOKUP(VLOOKUP($N720,IMPOSTAZIONI!$E$6:$I$13,5,FALSE),IMPOSTAZIONI!$B$25:$N$32,3,FALSE)=0,"",VLOOKUP(VLOOKUP($N720,IMPOSTAZIONI!$E$6:$I$13,5,FALSE),IMPOSTAZIONI!$B$25:$N$32,3,FALSE)))</f>
        <v/>
      </c>
      <c r="BT720" s="20" t="str">
        <f>IF($N720="","",IF(VLOOKUP(VLOOKUP($N720,IMPOSTAZIONI!$E$6:$I$13,5,FALSE),IMPOSTAZIONI!$B$25:$N$32,6,FALSE)=0,"",VLOOKUP(VLOOKUP($N720,IMPOSTAZIONI!$E$6:$I$13,5,FALSE),IMPOSTAZIONI!$B$25:$N$32,6,FALSE)))</f>
        <v/>
      </c>
      <c r="BU720" s="20" t="str">
        <f>IF($N720="","",IF(VLOOKUP(VLOOKUP($N720,IMPOSTAZIONI!$E$6:$I$13,5,FALSE),IMPOSTAZIONI!$B$25:$N$32,9,FALSE)=0,"",VLOOKUP(VLOOKUP($N720,IMPOSTAZIONI!$E$6:$I$13,5,FALSE),IMPOSTAZIONI!$B$25:$N$32,9,FALSE)))</f>
        <v/>
      </c>
      <c r="BV720" s="20" t="str">
        <f>IF($N720="","",IF(VLOOKUP(VLOOKUP($N720,IMPOSTAZIONI!$E$6:$I$13,5,FALSE),IMPOSTAZIONI!$B$25:$N$32,12,FALSE)=0,"",VLOOKUP(VLOOKUP($N720,IMPOSTAZIONI!$E$6:$I$13,5,FALSE),IMPOSTAZIONI!$B$25:$N$32,12,FALSE)))</f>
        <v/>
      </c>
      <c r="BW720" s="221" t="str">
        <f t="shared" si="218"/>
        <v/>
      </c>
      <c r="BX720" s="221" t="str">
        <f t="shared" si="208"/>
        <v/>
      </c>
      <c r="BY720" s="221">
        <f t="shared" si="209"/>
        <v>0</v>
      </c>
      <c r="BZ720" s="231">
        <f t="shared" si="210"/>
        <v>0</v>
      </c>
      <c r="CA720" s="246">
        <f t="shared" si="211"/>
        <v>0</v>
      </c>
      <c r="CB720" s="246">
        <f t="shared" si="219"/>
        <v>0</v>
      </c>
      <c r="CC720" s="246" t="str">
        <f t="shared" si="220"/>
        <v/>
      </c>
      <c r="CD720" s="246">
        <f t="shared" si="212"/>
        <v>5</v>
      </c>
      <c r="CE720" s="246">
        <f t="shared" si="221"/>
        <v>0</v>
      </c>
      <c r="CF720" s="276">
        <f t="shared" si="215"/>
        <v>0</v>
      </c>
      <c r="CG720" s="277">
        <f t="shared" si="215"/>
        <v>0</v>
      </c>
      <c r="CH720" s="277">
        <f t="shared" si="215"/>
        <v>0</v>
      </c>
      <c r="CI720" s="278">
        <f t="shared" si="215"/>
        <v>0</v>
      </c>
      <c r="CJ720" s="280">
        <f t="shared" si="222"/>
        <v>0</v>
      </c>
      <c r="CK720" s="232">
        <f t="shared" si="207"/>
        <v>0</v>
      </c>
      <c r="CL720" s="1"/>
    </row>
    <row r="721" spans="1:90" ht="18" customHeight="1">
      <c r="A721" s="1"/>
      <c r="B721" s="1"/>
      <c r="C721" s="216"/>
      <c r="D721" s="287" t="str">
        <f t="shared" si="216"/>
        <v/>
      </c>
      <c r="E721" s="449" t="str">
        <f t="shared" si="217"/>
        <v/>
      </c>
      <c r="F721" s="450"/>
      <c r="G721" s="451"/>
      <c r="H721" s="452"/>
      <c r="I721" s="453"/>
      <c r="J721" s="453"/>
      <c r="K721" s="453"/>
      <c r="L721" s="453"/>
      <c r="M721" s="454"/>
      <c r="N721" s="455"/>
      <c r="O721" s="456"/>
      <c r="P721" s="456"/>
      <c r="Q721" s="456"/>
      <c r="R721" s="456"/>
      <c r="S721" s="456"/>
      <c r="T721" s="456"/>
      <c r="U721" s="456"/>
      <c r="V721" s="456"/>
      <c r="W721" s="456"/>
      <c r="X721" s="456"/>
      <c r="Y721" s="456"/>
      <c r="Z721" s="456"/>
      <c r="AA721" s="456"/>
      <c r="AB721" s="456"/>
      <c r="AC721" s="456"/>
      <c r="AD721" s="456"/>
      <c r="AE721" s="457"/>
      <c r="AF721" s="455"/>
      <c r="AG721" s="456"/>
      <c r="AH721" s="456"/>
      <c r="AI721" s="456"/>
      <c r="AJ721" s="456"/>
      <c r="AK721" s="456"/>
      <c r="AL721" s="456"/>
      <c r="AM721" s="456"/>
      <c r="AN721" s="457"/>
      <c r="AO721" s="455"/>
      <c r="AP721" s="456"/>
      <c r="AQ721" s="456"/>
      <c r="AR721" s="456"/>
      <c r="AS721" s="456"/>
      <c r="AT721" s="456"/>
      <c r="AU721" s="456"/>
      <c r="AV721" s="456"/>
      <c r="AW721" s="456"/>
      <c r="AX721" s="456"/>
      <c r="AY721" s="456"/>
      <c r="AZ721" s="456"/>
      <c r="BA721" s="456"/>
      <c r="BB721" s="456"/>
      <c r="BC721" s="456"/>
      <c r="BD721" s="456"/>
      <c r="BE721" s="456"/>
      <c r="BF721" s="456"/>
      <c r="BG721" s="457"/>
      <c r="BH721" s="458"/>
      <c r="BI721" s="459"/>
      <c r="BJ721" s="459"/>
      <c r="BK721" s="459"/>
      <c r="BL721" s="459"/>
      <c r="BM721" s="460"/>
      <c r="BN721" s="216"/>
      <c r="BO721" s="216"/>
      <c r="BP721" s="1"/>
      <c r="BQ721" s="120">
        <f>IF($F$3="","",IF(N721=$F$3,COUNTIF(BQ$23:BQ720,"&gt;0")+1,0))</f>
        <v>0</v>
      </c>
      <c r="BR721" s="1"/>
      <c r="BS721" s="20" t="str">
        <f>IF($N721="","",IF(VLOOKUP(VLOOKUP($N721,IMPOSTAZIONI!$E$6:$I$13,5,FALSE),IMPOSTAZIONI!$B$25:$N$32,3,FALSE)=0,"",VLOOKUP(VLOOKUP($N721,IMPOSTAZIONI!$E$6:$I$13,5,FALSE),IMPOSTAZIONI!$B$25:$N$32,3,FALSE)))</f>
        <v/>
      </c>
      <c r="BT721" s="20" t="str">
        <f>IF($N721="","",IF(VLOOKUP(VLOOKUP($N721,IMPOSTAZIONI!$E$6:$I$13,5,FALSE),IMPOSTAZIONI!$B$25:$N$32,6,FALSE)=0,"",VLOOKUP(VLOOKUP($N721,IMPOSTAZIONI!$E$6:$I$13,5,FALSE),IMPOSTAZIONI!$B$25:$N$32,6,FALSE)))</f>
        <v/>
      </c>
      <c r="BU721" s="20" t="str">
        <f>IF($N721="","",IF(VLOOKUP(VLOOKUP($N721,IMPOSTAZIONI!$E$6:$I$13,5,FALSE),IMPOSTAZIONI!$B$25:$N$32,9,FALSE)=0,"",VLOOKUP(VLOOKUP($N721,IMPOSTAZIONI!$E$6:$I$13,5,FALSE),IMPOSTAZIONI!$B$25:$N$32,9,FALSE)))</f>
        <v/>
      </c>
      <c r="BV721" s="20" t="str">
        <f>IF($N721="","",IF(VLOOKUP(VLOOKUP($N721,IMPOSTAZIONI!$E$6:$I$13,5,FALSE),IMPOSTAZIONI!$B$25:$N$32,12,FALSE)=0,"",VLOOKUP(VLOOKUP($N721,IMPOSTAZIONI!$E$6:$I$13,5,FALSE),IMPOSTAZIONI!$B$25:$N$32,12,FALSE)))</f>
        <v/>
      </c>
      <c r="BW721" s="221" t="str">
        <f t="shared" si="218"/>
        <v/>
      </c>
      <c r="BX721" s="221" t="str">
        <f t="shared" si="208"/>
        <v/>
      </c>
      <c r="BY721" s="221">
        <f t="shared" si="209"/>
        <v>0</v>
      </c>
      <c r="BZ721" s="231">
        <f t="shared" si="210"/>
        <v>0</v>
      </c>
      <c r="CA721" s="246">
        <f t="shared" si="211"/>
        <v>0</v>
      </c>
      <c r="CB721" s="246">
        <f t="shared" si="219"/>
        <v>0</v>
      </c>
      <c r="CC721" s="246" t="str">
        <f t="shared" si="220"/>
        <v/>
      </c>
      <c r="CD721" s="246">
        <f t="shared" si="212"/>
        <v>5</v>
      </c>
      <c r="CE721" s="246">
        <f t="shared" si="221"/>
        <v>0</v>
      </c>
      <c r="CF721" s="276">
        <f t="shared" si="215"/>
        <v>0</v>
      </c>
      <c r="CG721" s="277">
        <f t="shared" si="215"/>
        <v>0</v>
      </c>
      <c r="CH721" s="277">
        <f t="shared" si="215"/>
        <v>0</v>
      </c>
      <c r="CI721" s="278">
        <f t="shared" si="215"/>
        <v>0</v>
      </c>
      <c r="CJ721" s="280">
        <f t="shared" si="222"/>
        <v>0</v>
      </c>
      <c r="CK721" s="232">
        <f t="shared" si="207"/>
        <v>0</v>
      </c>
      <c r="CL721" s="1"/>
    </row>
    <row r="722" spans="1:90" ht="18" customHeight="1">
      <c r="A722" s="1"/>
      <c r="B722" s="1"/>
      <c r="C722" s="216"/>
      <c r="D722" s="287" t="str">
        <f t="shared" si="216"/>
        <v/>
      </c>
      <c r="E722" s="449" t="str">
        <f t="shared" si="217"/>
        <v/>
      </c>
      <c r="F722" s="450"/>
      <c r="G722" s="451"/>
      <c r="H722" s="452"/>
      <c r="I722" s="453"/>
      <c r="J722" s="453"/>
      <c r="K722" s="453"/>
      <c r="L722" s="453"/>
      <c r="M722" s="454"/>
      <c r="N722" s="455"/>
      <c r="O722" s="456"/>
      <c r="P722" s="456"/>
      <c r="Q722" s="456"/>
      <c r="R722" s="456"/>
      <c r="S722" s="456"/>
      <c r="T722" s="456"/>
      <c r="U722" s="456"/>
      <c r="V722" s="456"/>
      <c r="W722" s="456"/>
      <c r="X722" s="456"/>
      <c r="Y722" s="456"/>
      <c r="Z722" s="456"/>
      <c r="AA722" s="456"/>
      <c r="AB722" s="456"/>
      <c r="AC722" s="456"/>
      <c r="AD722" s="456"/>
      <c r="AE722" s="457"/>
      <c r="AF722" s="455"/>
      <c r="AG722" s="456"/>
      <c r="AH722" s="456"/>
      <c r="AI722" s="456"/>
      <c r="AJ722" s="456"/>
      <c r="AK722" s="456"/>
      <c r="AL722" s="456"/>
      <c r="AM722" s="456"/>
      <c r="AN722" s="457"/>
      <c r="AO722" s="455"/>
      <c r="AP722" s="456"/>
      <c r="AQ722" s="456"/>
      <c r="AR722" s="456"/>
      <c r="AS722" s="456"/>
      <c r="AT722" s="456"/>
      <c r="AU722" s="456"/>
      <c r="AV722" s="456"/>
      <c r="AW722" s="456"/>
      <c r="AX722" s="456"/>
      <c r="AY722" s="456"/>
      <c r="AZ722" s="456"/>
      <c r="BA722" s="456"/>
      <c r="BB722" s="456"/>
      <c r="BC722" s="456"/>
      <c r="BD722" s="456"/>
      <c r="BE722" s="456"/>
      <c r="BF722" s="456"/>
      <c r="BG722" s="457"/>
      <c r="BH722" s="458"/>
      <c r="BI722" s="459"/>
      <c r="BJ722" s="459"/>
      <c r="BK722" s="459"/>
      <c r="BL722" s="459"/>
      <c r="BM722" s="460"/>
      <c r="BN722" s="216"/>
      <c r="BO722" s="216"/>
      <c r="BP722" s="1"/>
      <c r="BQ722" s="120">
        <f>IF($F$3="","",IF(N722=$F$3,COUNTIF(BQ$23:BQ721,"&gt;0")+1,0))</f>
        <v>0</v>
      </c>
      <c r="BR722" s="1"/>
      <c r="BS722" s="20" t="str">
        <f>IF($N722="","",IF(VLOOKUP(VLOOKUP($N722,IMPOSTAZIONI!$E$6:$I$13,5,FALSE),IMPOSTAZIONI!$B$25:$N$32,3,FALSE)=0,"",VLOOKUP(VLOOKUP($N722,IMPOSTAZIONI!$E$6:$I$13,5,FALSE),IMPOSTAZIONI!$B$25:$N$32,3,FALSE)))</f>
        <v/>
      </c>
      <c r="BT722" s="20" t="str">
        <f>IF($N722="","",IF(VLOOKUP(VLOOKUP($N722,IMPOSTAZIONI!$E$6:$I$13,5,FALSE),IMPOSTAZIONI!$B$25:$N$32,6,FALSE)=0,"",VLOOKUP(VLOOKUP($N722,IMPOSTAZIONI!$E$6:$I$13,5,FALSE),IMPOSTAZIONI!$B$25:$N$32,6,FALSE)))</f>
        <v/>
      </c>
      <c r="BU722" s="20" t="str">
        <f>IF($N722="","",IF(VLOOKUP(VLOOKUP($N722,IMPOSTAZIONI!$E$6:$I$13,5,FALSE),IMPOSTAZIONI!$B$25:$N$32,9,FALSE)=0,"",VLOOKUP(VLOOKUP($N722,IMPOSTAZIONI!$E$6:$I$13,5,FALSE),IMPOSTAZIONI!$B$25:$N$32,9,FALSE)))</f>
        <v/>
      </c>
      <c r="BV722" s="20" t="str">
        <f>IF($N722="","",IF(VLOOKUP(VLOOKUP($N722,IMPOSTAZIONI!$E$6:$I$13,5,FALSE),IMPOSTAZIONI!$B$25:$N$32,12,FALSE)=0,"",VLOOKUP(VLOOKUP($N722,IMPOSTAZIONI!$E$6:$I$13,5,FALSE),IMPOSTAZIONI!$B$25:$N$32,12,FALSE)))</f>
        <v/>
      </c>
      <c r="BW722" s="221" t="str">
        <f t="shared" si="218"/>
        <v/>
      </c>
      <c r="BX722" s="221" t="str">
        <f t="shared" si="208"/>
        <v/>
      </c>
      <c r="BY722" s="221">
        <f t="shared" si="209"/>
        <v>0</v>
      </c>
      <c r="BZ722" s="231">
        <f t="shared" si="210"/>
        <v>0</v>
      </c>
      <c r="CA722" s="246">
        <f t="shared" si="211"/>
        <v>0</v>
      </c>
      <c r="CB722" s="246">
        <f t="shared" si="219"/>
        <v>0</v>
      </c>
      <c r="CC722" s="246" t="str">
        <f t="shared" si="220"/>
        <v/>
      </c>
      <c r="CD722" s="246">
        <f t="shared" si="212"/>
        <v>5</v>
      </c>
      <c r="CE722" s="246">
        <f t="shared" si="221"/>
        <v>0</v>
      </c>
      <c r="CF722" s="276">
        <f t="shared" si="215"/>
        <v>0</v>
      </c>
      <c r="CG722" s="277">
        <f t="shared" si="215"/>
        <v>0</v>
      </c>
      <c r="CH722" s="277">
        <f t="shared" si="215"/>
        <v>0</v>
      </c>
      <c r="CI722" s="278">
        <f t="shared" si="215"/>
        <v>0</v>
      </c>
      <c r="CJ722" s="280">
        <f t="shared" si="222"/>
        <v>0</v>
      </c>
      <c r="CK722" s="232">
        <f t="shared" si="207"/>
        <v>0</v>
      </c>
      <c r="CL722" s="1"/>
    </row>
    <row r="723" spans="1:90" ht="18" customHeight="1">
      <c r="A723" s="1"/>
      <c r="B723" s="1"/>
      <c r="C723" s="216"/>
      <c r="D723" s="287" t="str">
        <f t="shared" si="216"/>
        <v/>
      </c>
      <c r="E723" s="449" t="str">
        <f t="shared" si="217"/>
        <v/>
      </c>
      <c r="F723" s="450"/>
      <c r="G723" s="451"/>
      <c r="H723" s="452"/>
      <c r="I723" s="453"/>
      <c r="J723" s="453"/>
      <c r="K723" s="453"/>
      <c r="L723" s="453"/>
      <c r="M723" s="454"/>
      <c r="N723" s="455"/>
      <c r="O723" s="456"/>
      <c r="P723" s="456"/>
      <c r="Q723" s="456"/>
      <c r="R723" s="456"/>
      <c r="S723" s="456"/>
      <c r="T723" s="456"/>
      <c r="U723" s="456"/>
      <c r="V723" s="456"/>
      <c r="W723" s="456"/>
      <c r="X723" s="456"/>
      <c r="Y723" s="456"/>
      <c r="Z723" s="456"/>
      <c r="AA723" s="456"/>
      <c r="AB723" s="456"/>
      <c r="AC723" s="456"/>
      <c r="AD723" s="456"/>
      <c r="AE723" s="457"/>
      <c r="AF723" s="455"/>
      <c r="AG723" s="456"/>
      <c r="AH723" s="456"/>
      <c r="AI723" s="456"/>
      <c r="AJ723" s="456"/>
      <c r="AK723" s="456"/>
      <c r="AL723" s="456"/>
      <c r="AM723" s="456"/>
      <c r="AN723" s="457"/>
      <c r="AO723" s="455"/>
      <c r="AP723" s="456"/>
      <c r="AQ723" s="456"/>
      <c r="AR723" s="456"/>
      <c r="AS723" s="456"/>
      <c r="AT723" s="456"/>
      <c r="AU723" s="456"/>
      <c r="AV723" s="456"/>
      <c r="AW723" s="456"/>
      <c r="AX723" s="456"/>
      <c r="AY723" s="456"/>
      <c r="AZ723" s="456"/>
      <c r="BA723" s="456"/>
      <c r="BB723" s="456"/>
      <c r="BC723" s="456"/>
      <c r="BD723" s="456"/>
      <c r="BE723" s="456"/>
      <c r="BF723" s="456"/>
      <c r="BG723" s="457"/>
      <c r="BH723" s="458"/>
      <c r="BI723" s="459"/>
      <c r="BJ723" s="459"/>
      <c r="BK723" s="459"/>
      <c r="BL723" s="459"/>
      <c r="BM723" s="460"/>
      <c r="BN723" s="216"/>
      <c r="BO723" s="216"/>
      <c r="BP723" s="1"/>
      <c r="BQ723" s="120">
        <f>IF($F$3="","",IF(N723=$F$3,COUNTIF(BQ$23:BQ722,"&gt;0")+1,0))</f>
        <v>0</v>
      </c>
      <c r="BR723" s="1"/>
      <c r="BS723" s="20" t="str">
        <f>IF($N723="","",IF(VLOOKUP(VLOOKUP($N723,IMPOSTAZIONI!$E$6:$I$13,5,FALSE),IMPOSTAZIONI!$B$25:$N$32,3,FALSE)=0,"",VLOOKUP(VLOOKUP($N723,IMPOSTAZIONI!$E$6:$I$13,5,FALSE),IMPOSTAZIONI!$B$25:$N$32,3,FALSE)))</f>
        <v/>
      </c>
      <c r="BT723" s="20" t="str">
        <f>IF($N723="","",IF(VLOOKUP(VLOOKUP($N723,IMPOSTAZIONI!$E$6:$I$13,5,FALSE),IMPOSTAZIONI!$B$25:$N$32,6,FALSE)=0,"",VLOOKUP(VLOOKUP($N723,IMPOSTAZIONI!$E$6:$I$13,5,FALSE),IMPOSTAZIONI!$B$25:$N$32,6,FALSE)))</f>
        <v/>
      </c>
      <c r="BU723" s="20" t="str">
        <f>IF($N723="","",IF(VLOOKUP(VLOOKUP($N723,IMPOSTAZIONI!$E$6:$I$13,5,FALSE),IMPOSTAZIONI!$B$25:$N$32,9,FALSE)=0,"",VLOOKUP(VLOOKUP($N723,IMPOSTAZIONI!$E$6:$I$13,5,FALSE),IMPOSTAZIONI!$B$25:$N$32,9,FALSE)))</f>
        <v/>
      </c>
      <c r="BV723" s="20" t="str">
        <f>IF($N723="","",IF(VLOOKUP(VLOOKUP($N723,IMPOSTAZIONI!$E$6:$I$13,5,FALSE),IMPOSTAZIONI!$B$25:$N$32,12,FALSE)=0,"",VLOOKUP(VLOOKUP($N723,IMPOSTAZIONI!$E$6:$I$13,5,FALSE),IMPOSTAZIONI!$B$25:$N$32,12,FALSE)))</f>
        <v/>
      </c>
      <c r="BW723" s="221" t="str">
        <f t="shared" si="218"/>
        <v/>
      </c>
      <c r="BX723" s="221" t="str">
        <f t="shared" si="208"/>
        <v/>
      </c>
      <c r="BY723" s="221">
        <f t="shared" si="209"/>
        <v>0</v>
      </c>
      <c r="BZ723" s="231">
        <f t="shared" si="210"/>
        <v>0</v>
      </c>
      <c r="CA723" s="246">
        <f t="shared" si="211"/>
        <v>0</v>
      </c>
      <c r="CB723" s="246">
        <f t="shared" si="219"/>
        <v>0</v>
      </c>
      <c r="CC723" s="246" t="str">
        <f t="shared" si="220"/>
        <v/>
      </c>
      <c r="CD723" s="246">
        <f t="shared" si="212"/>
        <v>5</v>
      </c>
      <c r="CE723" s="246">
        <f t="shared" si="221"/>
        <v>0</v>
      </c>
      <c r="CF723" s="276">
        <f t="shared" ref="CF723:CI742" si="223">COUNTIF($CE$23:$CE$3022,CONCATENATE($CD723,CF$21))</f>
        <v>0</v>
      </c>
      <c r="CG723" s="277">
        <f t="shared" si="223"/>
        <v>0</v>
      </c>
      <c r="CH723" s="277">
        <f t="shared" si="223"/>
        <v>0</v>
      </c>
      <c r="CI723" s="278">
        <f t="shared" si="223"/>
        <v>0</v>
      </c>
      <c r="CJ723" s="280">
        <f t="shared" si="222"/>
        <v>0</v>
      </c>
      <c r="CK723" s="232">
        <f t="shared" si="207"/>
        <v>0</v>
      </c>
      <c r="CL723" s="1"/>
    </row>
    <row r="724" spans="1:90" ht="18" customHeight="1">
      <c r="A724" s="1"/>
      <c r="B724" s="1"/>
      <c r="C724" s="216"/>
      <c r="D724" s="287" t="str">
        <f t="shared" si="216"/>
        <v/>
      </c>
      <c r="E724" s="449" t="str">
        <f t="shared" si="217"/>
        <v/>
      </c>
      <c r="F724" s="450"/>
      <c r="G724" s="451"/>
      <c r="H724" s="452"/>
      <c r="I724" s="453"/>
      <c r="J724" s="453"/>
      <c r="K724" s="453"/>
      <c r="L724" s="453"/>
      <c r="M724" s="454"/>
      <c r="N724" s="455"/>
      <c r="O724" s="456"/>
      <c r="P724" s="456"/>
      <c r="Q724" s="456"/>
      <c r="R724" s="456"/>
      <c r="S724" s="456"/>
      <c r="T724" s="456"/>
      <c r="U724" s="456"/>
      <c r="V724" s="456"/>
      <c r="W724" s="456"/>
      <c r="X724" s="456"/>
      <c r="Y724" s="456"/>
      <c r="Z724" s="456"/>
      <c r="AA724" s="456"/>
      <c r="AB724" s="456"/>
      <c r="AC724" s="456"/>
      <c r="AD724" s="456"/>
      <c r="AE724" s="457"/>
      <c r="AF724" s="455"/>
      <c r="AG724" s="456"/>
      <c r="AH724" s="456"/>
      <c r="AI724" s="456"/>
      <c r="AJ724" s="456"/>
      <c r="AK724" s="456"/>
      <c r="AL724" s="456"/>
      <c r="AM724" s="456"/>
      <c r="AN724" s="457"/>
      <c r="AO724" s="455"/>
      <c r="AP724" s="456"/>
      <c r="AQ724" s="456"/>
      <c r="AR724" s="456"/>
      <c r="AS724" s="456"/>
      <c r="AT724" s="456"/>
      <c r="AU724" s="456"/>
      <c r="AV724" s="456"/>
      <c r="AW724" s="456"/>
      <c r="AX724" s="456"/>
      <c r="AY724" s="456"/>
      <c r="AZ724" s="456"/>
      <c r="BA724" s="456"/>
      <c r="BB724" s="456"/>
      <c r="BC724" s="456"/>
      <c r="BD724" s="456"/>
      <c r="BE724" s="456"/>
      <c r="BF724" s="456"/>
      <c r="BG724" s="457"/>
      <c r="BH724" s="458"/>
      <c r="BI724" s="459"/>
      <c r="BJ724" s="459"/>
      <c r="BK724" s="459"/>
      <c r="BL724" s="459"/>
      <c r="BM724" s="460"/>
      <c r="BN724" s="216"/>
      <c r="BO724" s="216"/>
      <c r="BP724" s="1"/>
      <c r="BQ724" s="120">
        <f>IF($F$3="","",IF(N724=$F$3,COUNTIF(BQ$23:BQ723,"&gt;0")+1,0))</f>
        <v>0</v>
      </c>
      <c r="BR724" s="1"/>
      <c r="BS724" s="20" t="str">
        <f>IF($N724="","",IF(VLOOKUP(VLOOKUP($N724,IMPOSTAZIONI!$E$6:$I$13,5,FALSE),IMPOSTAZIONI!$B$25:$N$32,3,FALSE)=0,"",VLOOKUP(VLOOKUP($N724,IMPOSTAZIONI!$E$6:$I$13,5,FALSE),IMPOSTAZIONI!$B$25:$N$32,3,FALSE)))</f>
        <v/>
      </c>
      <c r="BT724" s="20" t="str">
        <f>IF($N724="","",IF(VLOOKUP(VLOOKUP($N724,IMPOSTAZIONI!$E$6:$I$13,5,FALSE),IMPOSTAZIONI!$B$25:$N$32,6,FALSE)=0,"",VLOOKUP(VLOOKUP($N724,IMPOSTAZIONI!$E$6:$I$13,5,FALSE),IMPOSTAZIONI!$B$25:$N$32,6,FALSE)))</f>
        <v/>
      </c>
      <c r="BU724" s="20" t="str">
        <f>IF($N724="","",IF(VLOOKUP(VLOOKUP($N724,IMPOSTAZIONI!$E$6:$I$13,5,FALSE),IMPOSTAZIONI!$B$25:$N$32,9,FALSE)=0,"",VLOOKUP(VLOOKUP($N724,IMPOSTAZIONI!$E$6:$I$13,5,FALSE),IMPOSTAZIONI!$B$25:$N$32,9,FALSE)))</f>
        <v/>
      </c>
      <c r="BV724" s="20" t="str">
        <f>IF($N724="","",IF(VLOOKUP(VLOOKUP($N724,IMPOSTAZIONI!$E$6:$I$13,5,FALSE),IMPOSTAZIONI!$B$25:$N$32,12,FALSE)=0,"",VLOOKUP(VLOOKUP($N724,IMPOSTAZIONI!$E$6:$I$13,5,FALSE),IMPOSTAZIONI!$B$25:$N$32,12,FALSE)))</f>
        <v/>
      </c>
      <c r="BW724" s="221" t="str">
        <f t="shared" si="218"/>
        <v/>
      </c>
      <c r="BX724" s="221" t="str">
        <f t="shared" si="208"/>
        <v/>
      </c>
      <c r="BY724" s="221">
        <f t="shared" si="209"/>
        <v>0</v>
      </c>
      <c r="BZ724" s="231">
        <f t="shared" si="210"/>
        <v>0</v>
      </c>
      <c r="CA724" s="246">
        <f t="shared" si="211"/>
        <v>0</v>
      </c>
      <c r="CB724" s="246">
        <f t="shared" si="219"/>
        <v>0</v>
      </c>
      <c r="CC724" s="246" t="str">
        <f t="shared" si="220"/>
        <v/>
      </c>
      <c r="CD724" s="246">
        <f t="shared" si="212"/>
        <v>5</v>
      </c>
      <c r="CE724" s="246">
        <f t="shared" si="221"/>
        <v>0</v>
      </c>
      <c r="CF724" s="276">
        <f t="shared" si="223"/>
        <v>0</v>
      </c>
      <c r="CG724" s="277">
        <f t="shared" si="223"/>
        <v>0</v>
      </c>
      <c r="CH724" s="277">
        <f t="shared" si="223"/>
        <v>0</v>
      </c>
      <c r="CI724" s="278">
        <f t="shared" si="223"/>
        <v>0</v>
      </c>
      <c r="CJ724" s="280">
        <f t="shared" si="222"/>
        <v>0</v>
      </c>
      <c r="CK724" s="232">
        <f t="shared" si="207"/>
        <v>0</v>
      </c>
      <c r="CL724" s="1"/>
    </row>
    <row r="725" spans="1:90" ht="18" customHeight="1">
      <c r="A725" s="1"/>
      <c r="B725" s="1"/>
      <c r="C725" s="216"/>
      <c r="D725" s="287" t="str">
        <f t="shared" si="216"/>
        <v/>
      </c>
      <c r="E725" s="449" t="str">
        <f t="shared" si="217"/>
        <v/>
      </c>
      <c r="F725" s="450"/>
      <c r="G725" s="451"/>
      <c r="H725" s="452"/>
      <c r="I725" s="453"/>
      <c r="J725" s="453"/>
      <c r="K725" s="453"/>
      <c r="L725" s="453"/>
      <c r="M725" s="454"/>
      <c r="N725" s="455"/>
      <c r="O725" s="456"/>
      <c r="P725" s="456"/>
      <c r="Q725" s="456"/>
      <c r="R725" s="456"/>
      <c r="S725" s="456"/>
      <c r="T725" s="456"/>
      <c r="U725" s="456"/>
      <c r="V725" s="456"/>
      <c r="W725" s="456"/>
      <c r="X725" s="456"/>
      <c r="Y725" s="456"/>
      <c r="Z725" s="456"/>
      <c r="AA725" s="456"/>
      <c r="AB725" s="456"/>
      <c r="AC725" s="456"/>
      <c r="AD725" s="456"/>
      <c r="AE725" s="457"/>
      <c r="AF725" s="455"/>
      <c r="AG725" s="456"/>
      <c r="AH725" s="456"/>
      <c r="AI725" s="456"/>
      <c r="AJ725" s="456"/>
      <c r="AK725" s="456"/>
      <c r="AL725" s="456"/>
      <c r="AM725" s="456"/>
      <c r="AN725" s="457"/>
      <c r="AO725" s="455"/>
      <c r="AP725" s="456"/>
      <c r="AQ725" s="456"/>
      <c r="AR725" s="456"/>
      <c r="AS725" s="456"/>
      <c r="AT725" s="456"/>
      <c r="AU725" s="456"/>
      <c r="AV725" s="456"/>
      <c r="AW725" s="456"/>
      <c r="AX725" s="456"/>
      <c r="AY725" s="456"/>
      <c r="AZ725" s="456"/>
      <c r="BA725" s="456"/>
      <c r="BB725" s="456"/>
      <c r="BC725" s="456"/>
      <c r="BD725" s="456"/>
      <c r="BE725" s="456"/>
      <c r="BF725" s="456"/>
      <c r="BG725" s="457"/>
      <c r="BH725" s="458"/>
      <c r="BI725" s="459"/>
      <c r="BJ725" s="459"/>
      <c r="BK725" s="459"/>
      <c r="BL725" s="459"/>
      <c r="BM725" s="460"/>
      <c r="BN725" s="216"/>
      <c r="BO725" s="216"/>
      <c r="BP725" s="1"/>
      <c r="BQ725" s="120">
        <f>IF($F$3="","",IF(N725=$F$3,COUNTIF(BQ$23:BQ724,"&gt;0")+1,0))</f>
        <v>0</v>
      </c>
      <c r="BR725" s="1"/>
      <c r="BS725" s="20" t="str">
        <f>IF($N725="","",IF(VLOOKUP(VLOOKUP($N725,IMPOSTAZIONI!$E$6:$I$13,5,FALSE),IMPOSTAZIONI!$B$25:$N$32,3,FALSE)=0,"",VLOOKUP(VLOOKUP($N725,IMPOSTAZIONI!$E$6:$I$13,5,FALSE),IMPOSTAZIONI!$B$25:$N$32,3,FALSE)))</f>
        <v/>
      </c>
      <c r="BT725" s="20" t="str">
        <f>IF($N725="","",IF(VLOOKUP(VLOOKUP($N725,IMPOSTAZIONI!$E$6:$I$13,5,FALSE),IMPOSTAZIONI!$B$25:$N$32,6,FALSE)=0,"",VLOOKUP(VLOOKUP($N725,IMPOSTAZIONI!$E$6:$I$13,5,FALSE),IMPOSTAZIONI!$B$25:$N$32,6,FALSE)))</f>
        <v/>
      </c>
      <c r="BU725" s="20" t="str">
        <f>IF($N725="","",IF(VLOOKUP(VLOOKUP($N725,IMPOSTAZIONI!$E$6:$I$13,5,FALSE),IMPOSTAZIONI!$B$25:$N$32,9,FALSE)=0,"",VLOOKUP(VLOOKUP($N725,IMPOSTAZIONI!$E$6:$I$13,5,FALSE),IMPOSTAZIONI!$B$25:$N$32,9,FALSE)))</f>
        <v/>
      </c>
      <c r="BV725" s="20" t="str">
        <f>IF($N725="","",IF(VLOOKUP(VLOOKUP($N725,IMPOSTAZIONI!$E$6:$I$13,5,FALSE),IMPOSTAZIONI!$B$25:$N$32,12,FALSE)=0,"",VLOOKUP(VLOOKUP($N725,IMPOSTAZIONI!$E$6:$I$13,5,FALSE),IMPOSTAZIONI!$B$25:$N$32,12,FALSE)))</f>
        <v/>
      </c>
      <c r="BW725" s="221" t="str">
        <f t="shared" si="218"/>
        <v/>
      </c>
      <c r="BX725" s="221" t="str">
        <f t="shared" si="208"/>
        <v/>
      </c>
      <c r="BY725" s="221">
        <f t="shared" si="209"/>
        <v>0</v>
      </c>
      <c r="BZ725" s="231">
        <f t="shared" si="210"/>
        <v>0</v>
      </c>
      <c r="CA725" s="246">
        <f t="shared" si="211"/>
        <v>0</v>
      </c>
      <c r="CB725" s="246">
        <f t="shared" si="219"/>
        <v>0</v>
      </c>
      <c r="CC725" s="246" t="str">
        <f t="shared" si="220"/>
        <v/>
      </c>
      <c r="CD725" s="246">
        <f t="shared" si="212"/>
        <v>5</v>
      </c>
      <c r="CE725" s="246">
        <f t="shared" si="221"/>
        <v>0</v>
      </c>
      <c r="CF725" s="276">
        <f t="shared" si="223"/>
        <v>0</v>
      </c>
      <c r="CG725" s="277">
        <f t="shared" si="223"/>
        <v>0</v>
      </c>
      <c r="CH725" s="277">
        <f t="shared" si="223"/>
        <v>0</v>
      </c>
      <c r="CI725" s="278">
        <f t="shared" si="223"/>
        <v>0</v>
      </c>
      <c r="CJ725" s="280">
        <f t="shared" si="222"/>
        <v>0</v>
      </c>
      <c r="CK725" s="232">
        <f t="shared" si="207"/>
        <v>0</v>
      </c>
      <c r="CL725" s="1"/>
    </row>
    <row r="726" spans="1:90" ht="18" customHeight="1">
      <c r="A726" s="1"/>
      <c r="B726" s="1"/>
      <c r="C726" s="216"/>
      <c r="D726" s="287" t="str">
        <f t="shared" si="216"/>
        <v/>
      </c>
      <c r="E726" s="449" t="str">
        <f t="shared" si="217"/>
        <v/>
      </c>
      <c r="F726" s="450"/>
      <c r="G726" s="451"/>
      <c r="H726" s="452"/>
      <c r="I726" s="453"/>
      <c r="J726" s="453"/>
      <c r="K726" s="453"/>
      <c r="L726" s="453"/>
      <c r="M726" s="454"/>
      <c r="N726" s="455"/>
      <c r="O726" s="456"/>
      <c r="P726" s="456"/>
      <c r="Q726" s="456"/>
      <c r="R726" s="456"/>
      <c r="S726" s="456"/>
      <c r="T726" s="456"/>
      <c r="U726" s="456"/>
      <c r="V726" s="456"/>
      <c r="W726" s="456"/>
      <c r="X726" s="456"/>
      <c r="Y726" s="456"/>
      <c r="Z726" s="456"/>
      <c r="AA726" s="456"/>
      <c r="AB726" s="456"/>
      <c r="AC726" s="456"/>
      <c r="AD726" s="456"/>
      <c r="AE726" s="457"/>
      <c r="AF726" s="455"/>
      <c r="AG726" s="456"/>
      <c r="AH726" s="456"/>
      <c r="AI726" s="456"/>
      <c r="AJ726" s="456"/>
      <c r="AK726" s="456"/>
      <c r="AL726" s="456"/>
      <c r="AM726" s="456"/>
      <c r="AN726" s="457"/>
      <c r="AO726" s="455"/>
      <c r="AP726" s="456"/>
      <c r="AQ726" s="456"/>
      <c r="AR726" s="456"/>
      <c r="AS726" s="456"/>
      <c r="AT726" s="456"/>
      <c r="AU726" s="456"/>
      <c r="AV726" s="456"/>
      <c r="AW726" s="456"/>
      <c r="AX726" s="456"/>
      <c r="AY726" s="456"/>
      <c r="AZ726" s="456"/>
      <c r="BA726" s="456"/>
      <c r="BB726" s="456"/>
      <c r="BC726" s="456"/>
      <c r="BD726" s="456"/>
      <c r="BE726" s="456"/>
      <c r="BF726" s="456"/>
      <c r="BG726" s="457"/>
      <c r="BH726" s="458"/>
      <c r="BI726" s="459"/>
      <c r="BJ726" s="459"/>
      <c r="BK726" s="459"/>
      <c r="BL726" s="459"/>
      <c r="BM726" s="460"/>
      <c r="BN726" s="216"/>
      <c r="BO726" s="216"/>
      <c r="BP726" s="1"/>
      <c r="BQ726" s="120">
        <f>IF($F$3="","",IF(N726=$F$3,COUNTIF(BQ$23:BQ725,"&gt;0")+1,0))</f>
        <v>0</v>
      </c>
      <c r="BR726" s="1"/>
      <c r="BS726" s="20" t="str">
        <f>IF($N726="","",IF(VLOOKUP(VLOOKUP($N726,IMPOSTAZIONI!$E$6:$I$13,5,FALSE),IMPOSTAZIONI!$B$25:$N$32,3,FALSE)=0,"",VLOOKUP(VLOOKUP($N726,IMPOSTAZIONI!$E$6:$I$13,5,FALSE),IMPOSTAZIONI!$B$25:$N$32,3,FALSE)))</f>
        <v/>
      </c>
      <c r="BT726" s="20" t="str">
        <f>IF($N726="","",IF(VLOOKUP(VLOOKUP($N726,IMPOSTAZIONI!$E$6:$I$13,5,FALSE),IMPOSTAZIONI!$B$25:$N$32,6,FALSE)=0,"",VLOOKUP(VLOOKUP($N726,IMPOSTAZIONI!$E$6:$I$13,5,FALSE),IMPOSTAZIONI!$B$25:$N$32,6,FALSE)))</f>
        <v/>
      </c>
      <c r="BU726" s="20" t="str">
        <f>IF($N726="","",IF(VLOOKUP(VLOOKUP($N726,IMPOSTAZIONI!$E$6:$I$13,5,FALSE),IMPOSTAZIONI!$B$25:$N$32,9,FALSE)=0,"",VLOOKUP(VLOOKUP($N726,IMPOSTAZIONI!$E$6:$I$13,5,FALSE),IMPOSTAZIONI!$B$25:$N$32,9,FALSE)))</f>
        <v/>
      </c>
      <c r="BV726" s="20" t="str">
        <f>IF($N726="","",IF(VLOOKUP(VLOOKUP($N726,IMPOSTAZIONI!$E$6:$I$13,5,FALSE),IMPOSTAZIONI!$B$25:$N$32,12,FALSE)=0,"",VLOOKUP(VLOOKUP($N726,IMPOSTAZIONI!$E$6:$I$13,5,FALSE),IMPOSTAZIONI!$B$25:$N$32,12,FALSE)))</f>
        <v/>
      </c>
      <c r="BW726" s="221" t="str">
        <f t="shared" si="218"/>
        <v/>
      </c>
      <c r="BX726" s="221" t="str">
        <f t="shared" si="208"/>
        <v/>
      </c>
      <c r="BY726" s="221">
        <f t="shared" si="209"/>
        <v>0</v>
      </c>
      <c r="BZ726" s="231">
        <f t="shared" si="210"/>
        <v>0</v>
      </c>
      <c r="CA726" s="246">
        <f t="shared" si="211"/>
        <v>0</v>
      </c>
      <c r="CB726" s="246">
        <f t="shared" si="219"/>
        <v>0</v>
      </c>
      <c r="CC726" s="246" t="str">
        <f t="shared" si="220"/>
        <v/>
      </c>
      <c r="CD726" s="246">
        <f t="shared" si="212"/>
        <v>5</v>
      </c>
      <c r="CE726" s="246">
        <f t="shared" si="221"/>
        <v>0</v>
      </c>
      <c r="CF726" s="276">
        <f t="shared" si="223"/>
        <v>0</v>
      </c>
      <c r="CG726" s="277">
        <f t="shared" si="223"/>
        <v>0</v>
      </c>
      <c r="CH726" s="277">
        <f t="shared" si="223"/>
        <v>0</v>
      </c>
      <c r="CI726" s="278">
        <f t="shared" si="223"/>
        <v>0</v>
      </c>
      <c r="CJ726" s="280">
        <f t="shared" si="222"/>
        <v>0</v>
      </c>
      <c r="CK726" s="232">
        <f t="shared" ref="CK726:CK789" si="224">IF(CJ726&gt;1,1,0)</f>
        <v>0</v>
      </c>
      <c r="CL726" s="1"/>
    </row>
    <row r="727" spans="1:90" ht="18" customHeight="1">
      <c r="A727" s="1"/>
      <c r="B727" s="1"/>
      <c r="C727" s="216"/>
      <c r="D727" s="287" t="str">
        <f t="shared" si="216"/>
        <v/>
      </c>
      <c r="E727" s="449" t="str">
        <f t="shared" si="217"/>
        <v/>
      </c>
      <c r="F727" s="450"/>
      <c r="G727" s="451"/>
      <c r="H727" s="452"/>
      <c r="I727" s="453"/>
      <c r="J727" s="453"/>
      <c r="K727" s="453"/>
      <c r="L727" s="453"/>
      <c r="M727" s="454"/>
      <c r="N727" s="455"/>
      <c r="O727" s="456"/>
      <c r="P727" s="456"/>
      <c r="Q727" s="456"/>
      <c r="R727" s="456"/>
      <c r="S727" s="456"/>
      <c r="T727" s="456"/>
      <c r="U727" s="456"/>
      <c r="V727" s="456"/>
      <c r="W727" s="456"/>
      <c r="X727" s="456"/>
      <c r="Y727" s="456"/>
      <c r="Z727" s="456"/>
      <c r="AA727" s="456"/>
      <c r="AB727" s="456"/>
      <c r="AC727" s="456"/>
      <c r="AD727" s="456"/>
      <c r="AE727" s="457"/>
      <c r="AF727" s="455"/>
      <c r="AG727" s="456"/>
      <c r="AH727" s="456"/>
      <c r="AI727" s="456"/>
      <c r="AJ727" s="456"/>
      <c r="AK727" s="456"/>
      <c r="AL727" s="456"/>
      <c r="AM727" s="456"/>
      <c r="AN727" s="457"/>
      <c r="AO727" s="455"/>
      <c r="AP727" s="456"/>
      <c r="AQ727" s="456"/>
      <c r="AR727" s="456"/>
      <c r="AS727" s="456"/>
      <c r="AT727" s="456"/>
      <c r="AU727" s="456"/>
      <c r="AV727" s="456"/>
      <c r="AW727" s="456"/>
      <c r="AX727" s="456"/>
      <c r="AY727" s="456"/>
      <c r="AZ727" s="456"/>
      <c r="BA727" s="456"/>
      <c r="BB727" s="456"/>
      <c r="BC727" s="456"/>
      <c r="BD727" s="456"/>
      <c r="BE727" s="456"/>
      <c r="BF727" s="456"/>
      <c r="BG727" s="457"/>
      <c r="BH727" s="458"/>
      <c r="BI727" s="459"/>
      <c r="BJ727" s="459"/>
      <c r="BK727" s="459"/>
      <c r="BL727" s="459"/>
      <c r="BM727" s="460"/>
      <c r="BN727" s="216"/>
      <c r="BO727" s="216"/>
      <c r="BP727" s="1"/>
      <c r="BQ727" s="120">
        <f>IF($F$3="","",IF(N727=$F$3,COUNTIF(BQ$23:BQ726,"&gt;0")+1,0))</f>
        <v>0</v>
      </c>
      <c r="BR727" s="1"/>
      <c r="BS727" s="20" t="str">
        <f>IF($N727="","",IF(VLOOKUP(VLOOKUP($N727,IMPOSTAZIONI!$E$6:$I$13,5,FALSE),IMPOSTAZIONI!$B$25:$N$32,3,FALSE)=0,"",VLOOKUP(VLOOKUP($N727,IMPOSTAZIONI!$E$6:$I$13,5,FALSE),IMPOSTAZIONI!$B$25:$N$32,3,FALSE)))</f>
        <v/>
      </c>
      <c r="BT727" s="20" t="str">
        <f>IF($N727="","",IF(VLOOKUP(VLOOKUP($N727,IMPOSTAZIONI!$E$6:$I$13,5,FALSE),IMPOSTAZIONI!$B$25:$N$32,6,FALSE)=0,"",VLOOKUP(VLOOKUP($N727,IMPOSTAZIONI!$E$6:$I$13,5,FALSE),IMPOSTAZIONI!$B$25:$N$32,6,FALSE)))</f>
        <v/>
      </c>
      <c r="BU727" s="20" t="str">
        <f>IF($N727="","",IF(VLOOKUP(VLOOKUP($N727,IMPOSTAZIONI!$E$6:$I$13,5,FALSE),IMPOSTAZIONI!$B$25:$N$32,9,FALSE)=0,"",VLOOKUP(VLOOKUP($N727,IMPOSTAZIONI!$E$6:$I$13,5,FALSE),IMPOSTAZIONI!$B$25:$N$32,9,FALSE)))</f>
        <v/>
      </c>
      <c r="BV727" s="20" t="str">
        <f>IF($N727="","",IF(VLOOKUP(VLOOKUP($N727,IMPOSTAZIONI!$E$6:$I$13,5,FALSE),IMPOSTAZIONI!$B$25:$N$32,12,FALSE)=0,"",VLOOKUP(VLOOKUP($N727,IMPOSTAZIONI!$E$6:$I$13,5,FALSE),IMPOSTAZIONI!$B$25:$N$32,12,FALSE)))</f>
        <v/>
      </c>
      <c r="BW727" s="221" t="str">
        <f t="shared" si="218"/>
        <v/>
      </c>
      <c r="BX727" s="221" t="str">
        <f t="shared" ref="BX727:BX790" si="225">IF(N727="","",VLOOKUP(N727,$AY$3109:$BM$3116,1,FALSE))</f>
        <v/>
      </c>
      <c r="BY727" s="221">
        <f t="shared" ref="BY727:BY790" si="226">IF(OR(ISERROR(BW727),ISERROR(BX727),AND(H727&gt;0,H727&lt;AD$3140),AND(H727&gt;0,H727&gt;AD$3141)),1,IF(CK727=1,2,0))</f>
        <v>0</v>
      </c>
      <c r="BZ727" s="231">
        <f t="shared" ref="BZ727:BZ790" si="227">IF($F$3="",0,IF($F$3=N727,H727,0))</f>
        <v>0</v>
      </c>
      <c r="CA727" s="246">
        <f t="shared" ref="CA727:CA790" si="228">IF($BN$3&gt;$AY$3147,"",IF(BZ727=0,0,IF(AF727="",0,VLOOKUP(AF727,$AY$3118:$BL$3121,14,FALSE))))</f>
        <v>0</v>
      </c>
      <c r="CB727" s="246">
        <f t="shared" si="219"/>
        <v>0</v>
      </c>
      <c r="CC727" s="246" t="str">
        <f t="shared" si="220"/>
        <v/>
      </c>
      <c r="CD727" s="246">
        <f t="shared" ref="CD727:CD790" si="229">MATCH(BZ727,BZ$23:BZ$3022,0)</f>
        <v>5</v>
      </c>
      <c r="CE727" s="246">
        <f t="shared" si="221"/>
        <v>0</v>
      </c>
      <c r="CF727" s="276">
        <f t="shared" si="223"/>
        <v>0</v>
      </c>
      <c r="CG727" s="277">
        <f t="shared" si="223"/>
        <v>0</v>
      </c>
      <c r="CH727" s="277">
        <f t="shared" si="223"/>
        <v>0</v>
      </c>
      <c r="CI727" s="278">
        <f t="shared" si="223"/>
        <v>0</v>
      </c>
      <c r="CJ727" s="280">
        <f t="shared" si="222"/>
        <v>0</v>
      </c>
      <c r="CK727" s="232">
        <f t="shared" si="224"/>
        <v>0</v>
      </c>
      <c r="CL727" s="1"/>
    </row>
    <row r="728" spans="1:90" ht="18" customHeight="1">
      <c r="A728" s="1"/>
      <c r="B728" s="1"/>
      <c r="C728" s="216"/>
      <c r="D728" s="287" t="str">
        <f t="shared" si="216"/>
        <v/>
      </c>
      <c r="E728" s="449" t="str">
        <f t="shared" si="217"/>
        <v/>
      </c>
      <c r="F728" s="450"/>
      <c r="G728" s="451"/>
      <c r="H728" s="452"/>
      <c r="I728" s="453"/>
      <c r="J728" s="453"/>
      <c r="K728" s="453"/>
      <c r="L728" s="453"/>
      <c r="M728" s="454"/>
      <c r="N728" s="455"/>
      <c r="O728" s="456"/>
      <c r="P728" s="456"/>
      <c r="Q728" s="456"/>
      <c r="R728" s="456"/>
      <c r="S728" s="456"/>
      <c r="T728" s="456"/>
      <c r="U728" s="456"/>
      <c r="V728" s="456"/>
      <c r="W728" s="456"/>
      <c r="X728" s="456"/>
      <c r="Y728" s="456"/>
      <c r="Z728" s="456"/>
      <c r="AA728" s="456"/>
      <c r="AB728" s="456"/>
      <c r="AC728" s="456"/>
      <c r="AD728" s="456"/>
      <c r="AE728" s="457"/>
      <c r="AF728" s="455"/>
      <c r="AG728" s="456"/>
      <c r="AH728" s="456"/>
      <c r="AI728" s="456"/>
      <c r="AJ728" s="456"/>
      <c r="AK728" s="456"/>
      <c r="AL728" s="456"/>
      <c r="AM728" s="456"/>
      <c r="AN728" s="457"/>
      <c r="AO728" s="455"/>
      <c r="AP728" s="456"/>
      <c r="AQ728" s="456"/>
      <c r="AR728" s="456"/>
      <c r="AS728" s="456"/>
      <c r="AT728" s="456"/>
      <c r="AU728" s="456"/>
      <c r="AV728" s="456"/>
      <c r="AW728" s="456"/>
      <c r="AX728" s="456"/>
      <c r="AY728" s="456"/>
      <c r="AZ728" s="456"/>
      <c r="BA728" s="456"/>
      <c r="BB728" s="456"/>
      <c r="BC728" s="456"/>
      <c r="BD728" s="456"/>
      <c r="BE728" s="456"/>
      <c r="BF728" s="456"/>
      <c r="BG728" s="457"/>
      <c r="BH728" s="458"/>
      <c r="BI728" s="459"/>
      <c r="BJ728" s="459"/>
      <c r="BK728" s="459"/>
      <c r="BL728" s="459"/>
      <c r="BM728" s="460"/>
      <c r="BN728" s="216"/>
      <c r="BO728" s="216"/>
      <c r="BP728" s="1"/>
      <c r="BQ728" s="120">
        <f>IF($F$3="","",IF(N728=$F$3,COUNTIF(BQ$23:BQ727,"&gt;0")+1,0))</f>
        <v>0</v>
      </c>
      <c r="BR728" s="1"/>
      <c r="BS728" s="20" t="str">
        <f>IF($N728="","",IF(VLOOKUP(VLOOKUP($N728,IMPOSTAZIONI!$E$6:$I$13,5,FALSE),IMPOSTAZIONI!$B$25:$N$32,3,FALSE)=0,"",VLOOKUP(VLOOKUP($N728,IMPOSTAZIONI!$E$6:$I$13,5,FALSE),IMPOSTAZIONI!$B$25:$N$32,3,FALSE)))</f>
        <v/>
      </c>
      <c r="BT728" s="20" t="str">
        <f>IF($N728="","",IF(VLOOKUP(VLOOKUP($N728,IMPOSTAZIONI!$E$6:$I$13,5,FALSE),IMPOSTAZIONI!$B$25:$N$32,6,FALSE)=0,"",VLOOKUP(VLOOKUP($N728,IMPOSTAZIONI!$E$6:$I$13,5,FALSE),IMPOSTAZIONI!$B$25:$N$32,6,FALSE)))</f>
        <v/>
      </c>
      <c r="BU728" s="20" t="str">
        <f>IF($N728="","",IF(VLOOKUP(VLOOKUP($N728,IMPOSTAZIONI!$E$6:$I$13,5,FALSE),IMPOSTAZIONI!$B$25:$N$32,9,FALSE)=0,"",VLOOKUP(VLOOKUP($N728,IMPOSTAZIONI!$E$6:$I$13,5,FALSE),IMPOSTAZIONI!$B$25:$N$32,9,FALSE)))</f>
        <v/>
      </c>
      <c r="BV728" s="20" t="str">
        <f>IF($N728="","",IF(VLOOKUP(VLOOKUP($N728,IMPOSTAZIONI!$E$6:$I$13,5,FALSE),IMPOSTAZIONI!$B$25:$N$32,12,FALSE)=0,"",VLOOKUP(VLOOKUP($N728,IMPOSTAZIONI!$E$6:$I$13,5,FALSE),IMPOSTAZIONI!$B$25:$N$32,12,FALSE)))</f>
        <v/>
      </c>
      <c r="BW728" s="221" t="str">
        <f t="shared" si="218"/>
        <v/>
      </c>
      <c r="BX728" s="221" t="str">
        <f t="shared" si="225"/>
        <v/>
      </c>
      <c r="BY728" s="221">
        <f t="shared" si="226"/>
        <v>0</v>
      </c>
      <c r="BZ728" s="231">
        <f t="shared" si="227"/>
        <v>0</v>
      </c>
      <c r="CA728" s="246">
        <f t="shared" si="228"/>
        <v>0</v>
      </c>
      <c r="CB728" s="246">
        <f t="shared" si="219"/>
        <v>0</v>
      </c>
      <c r="CC728" s="246" t="str">
        <f t="shared" si="220"/>
        <v/>
      </c>
      <c r="CD728" s="246">
        <f t="shared" si="229"/>
        <v>5</v>
      </c>
      <c r="CE728" s="246">
        <f t="shared" si="221"/>
        <v>0</v>
      </c>
      <c r="CF728" s="276">
        <f t="shared" si="223"/>
        <v>0</v>
      </c>
      <c r="CG728" s="277">
        <f t="shared" si="223"/>
        <v>0</v>
      </c>
      <c r="CH728" s="277">
        <f t="shared" si="223"/>
        <v>0</v>
      </c>
      <c r="CI728" s="278">
        <f t="shared" si="223"/>
        <v>0</v>
      </c>
      <c r="CJ728" s="280">
        <f t="shared" si="222"/>
        <v>0</v>
      </c>
      <c r="CK728" s="232">
        <f t="shared" si="224"/>
        <v>0</v>
      </c>
      <c r="CL728" s="1"/>
    </row>
    <row r="729" spans="1:90" ht="18" customHeight="1">
      <c r="A729" s="1"/>
      <c r="B729" s="1"/>
      <c r="C729" s="216"/>
      <c r="D729" s="287" t="str">
        <f t="shared" si="216"/>
        <v/>
      </c>
      <c r="E729" s="449" t="str">
        <f t="shared" si="217"/>
        <v/>
      </c>
      <c r="F729" s="450"/>
      <c r="G729" s="451"/>
      <c r="H729" s="452"/>
      <c r="I729" s="453"/>
      <c r="J729" s="453"/>
      <c r="K729" s="453"/>
      <c r="L729" s="453"/>
      <c r="M729" s="454"/>
      <c r="N729" s="455"/>
      <c r="O729" s="456"/>
      <c r="P729" s="456"/>
      <c r="Q729" s="456"/>
      <c r="R729" s="456"/>
      <c r="S729" s="456"/>
      <c r="T729" s="456"/>
      <c r="U729" s="456"/>
      <c r="V729" s="456"/>
      <c r="W729" s="456"/>
      <c r="X729" s="456"/>
      <c r="Y729" s="456"/>
      <c r="Z729" s="456"/>
      <c r="AA729" s="456"/>
      <c r="AB729" s="456"/>
      <c r="AC729" s="456"/>
      <c r="AD729" s="456"/>
      <c r="AE729" s="457"/>
      <c r="AF729" s="455"/>
      <c r="AG729" s="456"/>
      <c r="AH729" s="456"/>
      <c r="AI729" s="456"/>
      <c r="AJ729" s="456"/>
      <c r="AK729" s="456"/>
      <c r="AL729" s="456"/>
      <c r="AM729" s="456"/>
      <c r="AN729" s="457"/>
      <c r="AO729" s="455"/>
      <c r="AP729" s="456"/>
      <c r="AQ729" s="456"/>
      <c r="AR729" s="456"/>
      <c r="AS729" s="456"/>
      <c r="AT729" s="456"/>
      <c r="AU729" s="456"/>
      <c r="AV729" s="456"/>
      <c r="AW729" s="456"/>
      <c r="AX729" s="456"/>
      <c r="AY729" s="456"/>
      <c r="AZ729" s="456"/>
      <c r="BA729" s="456"/>
      <c r="BB729" s="456"/>
      <c r="BC729" s="456"/>
      <c r="BD729" s="456"/>
      <c r="BE729" s="456"/>
      <c r="BF729" s="456"/>
      <c r="BG729" s="457"/>
      <c r="BH729" s="458"/>
      <c r="BI729" s="459"/>
      <c r="BJ729" s="459"/>
      <c r="BK729" s="459"/>
      <c r="BL729" s="459"/>
      <c r="BM729" s="460"/>
      <c r="BN729" s="216"/>
      <c r="BO729" s="216"/>
      <c r="BP729" s="1"/>
      <c r="BQ729" s="120">
        <f>IF($F$3="","",IF(N729=$F$3,COUNTIF(BQ$23:BQ728,"&gt;0")+1,0))</f>
        <v>0</v>
      </c>
      <c r="BR729" s="1"/>
      <c r="BS729" s="20" t="str">
        <f>IF($N729="","",IF(VLOOKUP(VLOOKUP($N729,IMPOSTAZIONI!$E$6:$I$13,5,FALSE),IMPOSTAZIONI!$B$25:$N$32,3,FALSE)=0,"",VLOOKUP(VLOOKUP($N729,IMPOSTAZIONI!$E$6:$I$13,5,FALSE),IMPOSTAZIONI!$B$25:$N$32,3,FALSE)))</f>
        <v/>
      </c>
      <c r="BT729" s="20" t="str">
        <f>IF($N729="","",IF(VLOOKUP(VLOOKUP($N729,IMPOSTAZIONI!$E$6:$I$13,5,FALSE),IMPOSTAZIONI!$B$25:$N$32,6,FALSE)=0,"",VLOOKUP(VLOOKUP($N729,IMPOSTAZIONI!$E$6:$I$13,5,FALSE),IMPOSTAZIONI!$B$25:$N$32,6,FALSE)))</f>
        <v/>
      </c>
      <c r="BU729" s="20" t="str">
        <f>IF($N729="","",IF(VLOOKUP(VLOOKUP($N729,IMPOSTAZIONI!$E$6:$I$13,5,FALSE),IMPOSTAZIONI!$B$25:$N$32,9,FALSE)=0,"",VLOOKUP(VLOOKUP($N729,IMPOSTAZIONI!$E$6:$I$13,5,FALSE),IMPOSTAZIONI!$B$25:$N$32,9,FALSE)))</f>
        <v/>
      </c>
      <c r="BV729" s="20" t="str">
        <f>IF($N729="","",IF(VLOOKUP(VLOOKUP($N729,IMPOSTAZIONI!$E$6:$I$13,5,FALSE),IMPOSTAZIONI!$B$25:$N$32,12,FALSE)=0,"",VLOOKUP(VLOOKUP($N729,IMPOSTAZIONI!$E$6:$I$13,5,FALSE),IMPOSTAZIONI!$B$25:$N$32,12,FALSE)))</f>
        <v/>
      </c>
      <c r="BW729" s="221" t="str">
        <f t="shared" si="218"/>
        <v/>
      </c>
      <c r="BX729" s="221" t="str">
        <f t="shared" si="225"/>
        <v/>
      </c>
      <c r="BY729" s="221">
        <f t="shared" si="226"/>
        <v>0</v>
      </c>
      <c r="BZ729" s="231">
        <f t="shared" si="227"/>
        <v>0</v>
      </c>
      <c r="CA729" s="246">
        <f t="shared" si="228"/>
        <v>0</v>
      </c>
      <c r="CB729" s="246">
        <f t="shared" si="219"/>
        <v>0</v>
      </c>
      <c r="CC729" s="246" t="str">
        <f t="shared" si="220"/>
        <v/>
      </c>
      <c r="CD729" s="246">
        <f t="shared" si="229"/>
        <v>5</v>
      </c>
      <c r="CE729" s="246">
        <f t="shared" si="221"/>
        <v>0</v>
      </c>
      <c r="CF729" s="276">
        <f t="shared" si="223"/>
        <v>0</v>
      </c>
      <c r="CG729" s="277">
        <f t="shared" si="223"/>
        <v>0</v>
      </c>
      <c r="CH729" s="277">
        <f t="shared" si="223"/>
        <v>0</v>
      </c>
      <c r="CI729" s="278">
        <f t="shared" si="223"/>
        <v>0</v>
      </c>
      <c r="CJ729" s="280">
        <f t="shared" si="222"/>
        <v>0</v>
      </c>
      <c r="CK729" s="232">
        <f t="shared" si="224"/>
        <v>0</v>
      </c>
      <c r="CL729" s="1"/>
    </row>
    <row r="730" spans="1:90" ht="18" customHeight="1">
      <c r="A730" s="1"/>
      <c r="B730" s="1"/>
      <c r="C730" s="216"/>
      <c r="D730" s="287" t="str">
        <f t="shared" si="216"/>
        <v/>
      </c>
      <c r="E730" s="449" t="str">
        <f t="shared" si="217"/>
        <v/>
      </c>
      <c r="F730" s="450"/>
      <c r="G730" s="451"/>
      <c r="H730" s="452"/>
      <c r="I730" s="453"/>
      <c r="J730" s="453"/>
      <c r="K730" s="453"/>
      <c r="L730" s="453"/>
      <c r="M730" s="454"/>
      <c r="N730" s="455"/>
      <c r="O730" s="456"/>
      <c r="P730" s="456"/>
      <c r="Q730" s="456"/>
      <c r="R730" s="456"/>
      <c r="S730" s="456"/>
      <c r="T730" s="456"/>
      <c r="U730" s="456"/>
      <c r="V730" s="456"/>
      <c r="W730" s="456"/>
      <c r="X730" s="456"/>
      <c r="Y730" s="456"/>
      <c r="Z730" s="456"/>
      <c r="AA730" s="456"/>
      <c r="AB730" s="456"/>
      <c r="AC730" s="456"/>
      <c r="AD730" s="456"/>
      <c r="AE730" s="457"/>
      <c r="AF730" s="455"/>
      <c r="AG730" s="456"/>
      <c r="AH730" s="456"/>
      <c r="AI730" s="456"/>
      <c r="AJ730" s="456"/>
      <c r="AK730" s="456"/>
      <c r="AL730" s="456"/>
      <c r="AM730" s="456"/>
      <c r="AN730" s="457"/>
      <c r="AO730" s="455"/>
      <c r="AP730" s="456"/>
      <c r="AQ730" s="456"/>
      <c r="AR730" s="456"/>
      <c r="AS730" s="456"/>
      <c r="AT730" s="456"/>
      <c r="AU730" s="456"/>
      <c r="AV730" s="456"/>
      <c r="AW730" s="456"/>
      <c r="AX730" s="456"/>
      <c r="AY730" s="456"/>
      <c r="AZ730" s="456"/>
      <c r="BA730" s="456"/>
      <c r="BB730" s="456"/>
      <c r="BC730" s="456"/>
      <c r="BD730" s="456"/>
      <c r="BE730" s="456"/>
      <c r="BF730" s="456"/>
      <c r="BG730" s="457"/>
      <c r="BH730" s="458"/>
      <c r="BI730" s="459"/>
      <c r="BJ730" s="459"/>
      <c r="BK730" s="459"/>
      <c r="BL730" s="459"/>
      <c r="BM730" s="460"/>
      <c r="BN730" s="216"/>
      <c r="BO730" s="216"/>
      <c r="BP730" s="1"/>
      <c r="BQ730" s="120">
        <f>IF($F$3="","",IF(N730=$F$3,COUNTIF(BQ$23:BQ729,"&gt;0")+1,0))</f>
        <v>0</v>
      </c>
      <c r="BR730" s="1"/>
      <c r="BS730" s="20" t="str">
        <f>IF($N730="","",IF(VLOOKUP(VLOOKUP($N730,IMPOSTAZIONI!$E$6:$I$13,5,FALSE),IMPOSTAZIONI!$B$25:$N$32,3,FALSE)=0,"",VLOOKUP(VLOOKUP($N730,IMPOSTAZIONI!$E$6:$I$13,5,FALSE),IMPOSTAZIONI!$B$25:$N$32,3,FALSE)))</f>
        <v/>
      </c>
      <c r="BT730" s="20" t="str">
        <f>IF($N730="","",IF(VLOOKUP(VLOOKUP($N730,IMPOSTAZIONI!$E$6:$I$13,5,FALSE),IMPOSTAZIONI!$B$25:$N$32,6,FALSE)=0,"",VLOOKUP(VLOOKUP($N730,IMPOSTAZIONI!$E$6:$I$13,5,FALSE),IMPOSTAZIONI!$B$25:$N$32,6,FALSE)))</f>
        <v/>
      </c>
      <c r="BU730" s="20" t="str">
        <f>IF($N730="","",IF(VLOOKUP(VLOOKUP($N730,IMPOSTAZIONI!$E$6:$I$13,5,FALSE),IMPOSTAZIONI!$B$25:$N$32,9,FALSE)=0,"",VLOOKUP(VLOOKUP($N730,IMPOSTAZIONI!$E$6:$I$13,5,FALSE),IMPOSTAZIONI!$B$25:$N$32,9,FALSE)))</f>
        <v/>
      </c>
      <c r="BV730" s="20" t="str">
        <f>IF($N730="","",IF(VLOOKUP(VLOOKUP($N730,IMPOSTAZIONI!$E$6:$I$13,5,FALSE),IMPOSTAZIONI!$B$25:$N$32,12,FALSE)=0,"",VLOOKUP(VLOOKUP($N730,IMPOSTAZIONI!$E$6:$I$13,5,FALSE),IMPOSTAZIONI!$B$25:$N$32,12,FALSE)))</f>
        <v/>
      </c>
      <c r="BW730" s="221" t="str">
        <f t="shared" si="218"/>
        <v/>
      </c>
      <c r="BX730" s="221" t="str">
        <f t="shared" si="225"/>
        <v/>
      </c>
      <c r="BY730" s="221">
        <f t="shared" si="226"/>
        <v>0</v>
      </c>
      <c r="BZ730" s="231">
        <f t="shared" si="227"/>
        <v>0</v>
      </c>
      <c r="CA730" s="246">
        <f t="shared" si="228"/>
        <v>0</v>
      </c>
      <c r="CB730" s="246">
        <f t="shared" si="219"/>
        <v>0</v>
      </c>
      <c r="CC730" s="246" t="str">
        <f t="shared" si="220"/>
        <v/>
      </c>
      <c r="CD730" s="246">
        <f t="shared" si="229"/>
        <v>5</v>
      </c>
      <c r="CE730" s="246">
        <f t="shared" si="221"/>
        <v>0</v>
      </c>
      <c r="CF730" s="276">
        <f t="shared" si="223"/>
        <v>0</v>
      </c>
      <c r="CG730" s="277">
        <f t="shared" si="223"/>
        <v>0</v>
      </c>
      <c r="CH730" s="277">
        <f t="shared" si="223"/>
        <v>0</v>
      </c>
      <c r="CI730" s="278">
        <f t="shared" si="223"/>
        <v>0</v>
      </c>
      <c r="CJ730" s="280">
        <f t="shared" si="222"/>
        <v>0</v>
      </c>
      <c r="CK730" s="232">
        <f t="shared" si="224"/>
        <v>0</v>
      </c>
      <c r="CL730" s="1"/>
    </row>
    <row r="731" spans="1:90" ht="18" customHeight="1">
      <c r="A731" s="1"/>
      <c r="B731" s="1"/>
      <c r="C731" s="216"/>
      <c r="D731" s="287" t="str">
        <f t="shared" si="216"/>
        <v/>
      </c>
      <c r="E731" s="449" t="str">
        <f t="shared" si="217"/>
        <v/>
      </c>
      <c r="F731" s="450"/>
      <c r="G731" s="451"/>
      <c r="H731" s="452"/>
      <c r="I731" s="453"/>
      <c r="J731" s="453"/>
      <c r="K731" s="453"/>
      <c r="L731" s="453"/>
      <c r="M731" s="454"/>
      <c r="N731" s="455"/>
      <c r="O731" s="456"/>
      <c r="P731" s="456"/>
      <c r="Q731" s="456"/>
      <c r="R731" s="456"/>
      <c r="S731" s="456"/>
      <c r="T731" s="456"/>
      <c r="U731" s="456"/>
      <c r="V731" s="456"/>
      <c r="W731" s="456"/>
      <c r="X731" s="456"/>
      <c r="Y731" s="456"/>
      <c r="Z731" s="456"/>
      <c r="AA731" s="456"/>
      <c r="AB731" s="456"/>
      <c r="AC731" s="456"/>
      <c r="AD731" s="456"/>
      <c r="AE731" s="457"/>
      <c r="AF731" s="455"/>
      <c r="AG731" s="456"/>
      <c r="AH731" s="456"/>
      <c r="AI731" s="456"/>
      <c r="AJ731" s="456"/>
      <c r="AK731" s="456"/>
      <c r="AL731" s="456"/>
      <c r="AM731" s="456"/>
      <c r="AN731" s="457"/>
      <c r="AO731" s="455"/>
      <c r="AP731" s="456"/>
      <c r="AQ731" s="456"/>
      <c r="AR731" s="456"/>
      <c r="AS731" s="456"/>
      <c r="AT731" s="456"/>
      <c r="AU731" s="456"/>
      <c r="AV731" s="456"/>
      <c r="AW731" s="456"/>
      <c r="AX731" s="456"/>
      <c r="AY731" s="456"/>
      <c r="AZ731" s="456"/>
      <c r="BA731" s="456"/>
      <c r="BB731" s="456"/>
      <c r="BC731" s="456"/>
      <c r="BD731" s="456"/>
      <c r="BE731" s="456"/>
      <c r="BF731" s="456"/>
      <c r="BG731" s="457"/>
      <c r="BH731" s="458"/>
      <c r="BI731" s="459"/>
      <c r="BJ731" s="459"/>
      <c r="BK731" s="459"/>
      <c r="BL731" s="459"/>
      <c r="BM731" s="460"/>
      <c r="BN731" s="216"/>
      <c r="BO731" s="216"/>
      <c r="BP731" s="1"/>
      <c r="BQ731" s="120">
        <f>IF($F$3="","",IF(N731=$F$3,COUNTIF(BQ$23:BQ730,"&gt;0")+1,0))</f>
        <v>0</v>
      </c>
      <c r="BR731" s="1"/>
      <c r="BS731" s="20" t="str">
        <f>IF($N731="","",IF(VLOOKUP(VLOOKUP($N731,IMPOSTAZIONI!$E$6:$I$13,5,FALSE),IMPOSTAZIONI!$B$25:$N$32,3,FALSE)=0,"",VLOOKUP(VLOOKUP($N731,IMPOSTAZIONI!$E$6:$I$13,5,FALSE),IMPOSTAZIONI!$B$25:$N$32,3,FALSE)))</f>
        <v/>
      </c>
      <c r="BT731" s="20" t="str">
        <f>IF($N731="","",IF(VLOOKUP(VLOOKUP($N731,IMPOSTAZIONI!$E$6:$I$13,5,FALSE),IMPOSTAZIONI!$B$25:$N$32,6,FALSE)=0,"",VLOOKUP(VLOOKUP($N731,IMPOSTAZIONI!$E$6:$I$13,5,FALSE),IMPOSTAZIONI!$B$25:$N$32,6,FALSE)))</f>
        <v/>
      </c>
      <c r="BU731" s="20" t="str">
        <f>IF($N731="","",IF(VLOOKUP(VLOOKUP($N731,IMPOSTAZIONI!$E$6:$I$13,5,FALSE),IMPOSTAZIONI!$B$25:$N$32,9,FALSE)=0,"",VLOOKUP(VLOOKUP($N731,IMPOSTAZIONI!$E$6:$I$13,5,FALSE),IMPOSTAZIONI!$B$25:$N$32,9,FALSE)))</f>
        <v/>
      </c>
      <c r="BV731" s="20" t="str">
        <f>IF($N731="","",IF(VLOOKUP(VLOOKUP($N731,IMPOSTAZIONI!$E$6:$I$13,5,FALSE),IMPOSTAZIONI!$B$25:$N$32,12,FALSE)=0,"",VLOOKUP(VLOOKUP($N731,IMPOSTAZIONI!$E$6:$I$13,5,FALSE),IMPOSTAZIONI!$B$25:$N$32,12,FALSE)))</f>
        <v/>
      </c>
      <c r="BW731" s="221" t="str">
        <f t="shared" si="218"/>
        <v/>
      </c>
      <c r="BX731" s="221" t="str">
        <f t="shared" si="225"/>
        <v/>
      </c>
      <c r="BY731" s="221">
        <f t="shared" si="226"/>
        <v>0</v>
      </c>
      <c r="BZ731" s="231">
        <f t="shared" si="227"/>
        <v>0</v>
      </c>
      <c r="CA731" s="246">
        <f t="shared" si="228"/>
        <v>0</v>
      </c>
      <c r="CB731" s="246">
        <f t="shared" si="219"/>
        <v>0</v>
      </c>
      <c r="CC731" s="246" t="str">
        <f t="shared" si="220"/>
        <v/>
      </c>
      <c r="CD731" s="246">
        <f t="shared" si="229"/>
        <v>5</v>
      </c>
      <c r="CE731" s="246">
        <f t="shared" si="221"/>
        <v>0</v>
      </c>
      <c r="CF731" s="276">
        <f t="shared" si="223"/>
        <v>0</v>
      </c>
      <c r="CG731" s="277">
        <f t="shared" si="223"/>
        <v>0</v>
      </c>
      <c r="CH731" s="277">
        <f t="shared" si="223"/>
        <v>0</v>
      </c>
      <c r="CI731" s="278">
        <f t="shared" si="223"/>
        <v>0</v>
      </c>
      <c r="CJ731" s="280">
        <f t="shared" si="222"/>
        <v>0</v>
      </c>
      <c r="CK731" s="232">
        <f t="shared" si="224"/>
        <v>0</v>
      </c>
      <c r="CL731" s="1"/>
    </row>
    <row r="732" spans="1:90" ht="18" customHeight="1">
      <c r="A732" s="1"/>
      <c r="B732" s="1"/>
      <c r="C732" s="216"/>
      <c r="D732" s="287" t="str">
        <f t="shared" si="216"/>
        <v/>
      </c>
      <c r="E732" s="449" t="str">
        <f t="shared" si="217"/>
        <v/>
      </c>
      <c r="F732" s="450"/>
      <c r="G732" s="451"/>
      <c r="H732" s="452"/>
      <c r="I732" s="453"/>
      <c r="J732" s="453"/>
      <c r="K732" s="453"/>
      <c r="L732" s="453"/>
      <c r="M732" s="454"/>
      <c r="N732" s="455"/>
      <c r="O732" s="456"/>
      <c r="P732" s="456"/>
      <c r="Q732" s="456"/>
      <c r="R732" s="456"/>
      <c r="S732" s="456"/>
      <c r="T732" s="456"/>
      <c r="U732" s="456"/>
      <c r="V732" s="456"/>
      <c r="W732" s="456"/>
      <c r="X732" s="456"/>
      <c r="Y732" s="456"/>
      <c r="Z732" s="456"/>
      <c r="AA732" s="456"/>
      <c r="AB732" s="456"/>
      <c r="AC732" s="456"/>
      <c r="AD732" s="456"/>
      <c r="AE732" s="457"/>
      <c r="AF732" s="455"/>
      <c r="AG732" s="456"/>
      <c r="AH732" s="456"/>
      <c r="AI732" s="456"/>
      <c r="AJ732" s="456"/>
      <c r="AK732" s="456"/>
      <c r="AL732" s="456"/>
      <c r="AM732" s="456"/>
      <c r="AN732" s="457"/>
      <c r="AO732" s="455"/>
      <c r="AP732" s="456"/>
      <c r="AQ732" s="456"/>
      <c r="AR732" s="456"/>
      <c r="AS732" s="456"/>
      <c r="AT732" s="456"/>
      <c r="AU732" s="456"/>
      <c r="AV732" s="456"/>
      <c r="AW732" s="456"/>
      <c r="AX732" s="456"/>
      <c r="AY732" s="456"/>
      <c r="AZ732" s="456"/>
      <c r="BA732" s="456"/>
      <c r="BB732" s="456"/>
      <c r="BC732" s="456"/>
      <c r="BD732" s="456"/>
      <c r="BE732" s="456"/>
      <c r="BF732" s="456"/>
      <c r="BG732" s="457"/>
      <c r="BH732" s="458"/>
      <c r="BI732" s="459"/>
      <c r="BJ732" s="459"/>
      <c r="BK732" s="459"/>
      <c r="BL732" s="459"/>
      <c r="BM732" s="460"/>
      <c r="BN732" s="216"/>
      <c r="BO732" s="216"/>
      <c r="BP732" s="1"/>
      <c r="BQ732" s="120">
        <f>IF($F$3="","",IF(N732=$F$3,COUNTIF(BQ$23:BQ731,"&gt;0")+1,0))</f>
        <v>0</v>
      </c>
      <c r="BR732" s="1"/>
      <c r="BS732" s="20" t="str">
        <f>IF($N732="","",IF(VLOOKUP(VLOOKUP($N732,IMPOSTAZIONI!$E$6:$I$13,5,FALSE),IMPOSTAZIONI!$B$25:$N$32,3,FALSE)=0,"",VLOOKUP(VLOOKUP($N732,IMPOSTAZIONI!$E$6:$I$13,5,FALSE),IMPOSTAZIONI!$B$25:$N$32,3,FALSE)))</f>
        <v/>
      </c>
      <c r="BT732" s="20" t="str">
        <f>IF($N732="","",IF(VLOOKUP(VLOOKUP($N732,IMPOSTAZIONI!$E$6:$I$13,5,FALSE),IMPOSTAZIONI!$B$25:$N$32,6,FALSE)=0,"",VLOOKUP(VLOOKUP($N732,IMPOSTAZIONI!$E$6:$I$13,5,FALSE),IMPOSTAZIONI!$B$25:$N$32,6,FALSE)))</f>
        <v/>
      </c>
      <c r="BU732" s="20" t="str">
        <f>IF($N732="","",IF(VLOOKUP(VLOOKUP($N732,IMPOSTAZIONI!$E$6:$I$13,5,FALSE),IMPOSTAZIONI!$B$25:$N$32,9,FALSE)=0,"",VLOOKUP(VLOOKUP($N732,IMPOSTAZIONI!$E$6:$I$13,5,FALSE),IMPOSTAZIONI!$B$25:$N$32,9,FALSE)))</f>
        <v/>
      </c>
      <c r="BV732" s="20" t="str">
        <f>IF($N732="","",IF(VLOOKUP(VLOOKUP($N732,IMPOSTAZIONI!$E$6:$I$13,5,FALSE),IMPOSTAZIONI!$B$25:$N$32,12,FALSE)=0,"",VLOOKUP(VLOOKUP($N732,IMPOSTAZIONI!$E$6:$I$13,5,FALSE),IMPOSTAZIONI!$B$25:$N$32,12,FALSE)))</f>
        <v/>
      </c>
      <c r="BW732" s="221" t="str">
        <f t="shared" si="218"/>
        <v/>
      </c>
      <c r="BX732" s="221" t="str">
        <f t="shared" si="225"/>
        <v/>
      </c>
      <c r="BY732" s="221">
        <f t="shared" si="226"/>
        <v>0</v>
      </c>
      <c r="BZ732" s="231">
        <f t="shared" si="227"/>
        <v>0</v>
      </c>
      <c r="CA732" s="246">
        <f t="shared" si="228"/>
        <v>0</v>
      </c>
      <c r="CB732" s="246">
        <f t="shared" si="219"/>
        <v>0</v>
      </c>
      <c r="CC732" s="246" t="str">
        <f t="shared" si="220"/>
        <v/>
      </c>
      <c r="CD732" s="246">
        <f t="shared" si="229"/>
        <v>5</v>
      </c>
      <c r="CE732" s="246">
        <f t="shared" si="221"/>
        <v>0</v>
      </c>
      <c r="CF732" s="276">
        <f t="shared" si="223"/>
        <v>0</v>
      </c>
      <c r="CG732" s="277">
        <f t="shared" si="223"/>
        <v>0</v>
      </c>
      <c r="CH732" s="277">
        <f t="shared" si="223"/>
        <v>0</v>
      </c>
      <c r="CI732" s="278">
        <f t="shared" si="223"/>
        <v>0</v>
      </c>
      <c r="CJ732" s="280">
        <f t="shared" si="222"/>
        <v>0</v>
      </c>
      <c r="CK732" s="232">
        <f t="shared" si="224"/>
        <v>0</v>
      </c>
      <c r="CL732" s="1"/>
    </row>
    <row r="733" spans="1:90" ht="18" customHeight="1">
      <c r="A733" s="1"/>
      <c r="B733" s="1"/>
      <c r="C733" s="216"/>
      <c r="D733" s="287" t="str">
        <f t="shared" si="216"/>
        <v/>
      </c>
      <c r="E733" s="449" t="str">
        <f t="shared" si="217"/>
        <v/>
      </c>
      <c r="F733" s="450"/>
      <c r="G733" s="451"/>
      <c r="H733" s="452"/>
      <c r="I733" s="453"/>
      <c r="J733" s="453"/>
      <c r="K733" s="453"/>
      <c r="L733" s="453"/>
      <c r="M733" s="454"/>
      <c r="N733" s="455"/>
      <c r="O733" s="456"/>
      <c r="P733" s="456"/>
      <c r="Q733" s="456"/>
      <c r="R733" s="456"/>
      <c r="S733" s="456"/>
      <c r="T733" s="456"/>
      <c r="U733" s="456"/>
      <c r="V733" s="456"/>
      <c r="W733" s="456"/>
      <c r="X733" s="456"/>
      <c r="Y733" s="456"/>
      <c r="Z733" s="456"/>
      <c r="AA733" s="456"/>
      <c r="AB733" s="456"/>
      <c r="AC733" s="456"/>
      <c r="AD733" s="456"/>
      <c r="AE733" s="457"/>
      <c r="AF733" s="455"/>
      <c r="AG733" s="456"/>
      <c r="AH733" s="456"/>
      <c r="AI733" s="456"/>
      <c r="AJ733" s="456"/>
      <c r="AK733" s="456"/>
      <c r="AL733" s="456"/>
      <c r="AM733" s="456"/>
      <c r="AN733" s="457"/>
      <c r="AO733" s="455"/>
      <c r="AP733" s="456"/>
      <c r="AQ733" s="456"/>
      <c r="AR733" s="456"/>
      <c r="AS733" s="456"/>
      <c r="AT733" s="456"/>
      <c r="AU733" s="456"/>
      <c r="AV733" s="456"/>
      <c r="AW733" s="456"/>
      <c r="AX733" s="456"/>
      <c r="AY733" s="456"/>
      <c r="AZ733" s="456"/>
      <c r="BA733" s="456"/>
      <c r="BB733" s="456"/>
      <c r="BC733" s="456"/>
      <c r="BD733" s="456"/>
      <c r="BE733" s="456"/>
      <c r="BF733" s="456"/>
      <c r="BG733" s="457"/>
      <c r="BH733" s="458"/>
      <c r="BI733" s="459"/>
      <c r="BJ733" s="459"/>
      <c r="BK733" s="459"/>
      <c r="BL733" s="459"/>
      <c r="BM733" s="460"/>
      <c r="BN733" s="216"/>
      <c r="BO733" s="216"/>
      <c r="BP733" s="1"/>
      <c r="BQ733" s="120">
        <f>IF($F$3="","",IF(N733=$F$3,COUNTIF(BQ$23:BQ732,"&gt;0")+1,0))</f>
        <v>0</v>
      </c>
      <c r="BR733" s="1"/>
      <c r="BS733" s="20" t="str">
        <f>IF($N733="","",IF(VLOOKUP(VLOOKUP($N733,IMPOSTAZIONI!$E$6:$I$13,5,FALSE),IMPOSTAZIONI!$B$25:$N$32,3,FALSE)=0,"",VLOOKUP(VLOOKUP($N733,IMPOSTAZIONI!$E$6:$I$13,5,FALSE),IMPOSTAZIONI!$B$25:$N$32,3,FALSE)))</f>
        <v/>
      </c>
      <c r="BT733" s="20" t="str">
        <f>IF($N733="","",IF(VLOOKUP(VLOOKUP($N733,IMPOSTAZIONI!$E$6:$I$13,5,FALSE),IMPOSTAZIONI!$B$25:$N$32,6,FALSE)=0,"",VLOOKUP(VLOOKUP($N733,IMPOSTAZIONI!$E$6:$I$13,5,FALSE),IMPOSTAZIONI!$B$25:$N$32,6,FALSE)))</f>
        <v/>
      </c>
      <c r="BU733" s="20" t="str">
        <f>IF($N733="","",IF(VLOOKUP(VLOOKUP($N733,IMPOSTAZIONI!$E$6:$I$13,5,FALSE),IMPOSTAZIONI!$B$25:$N$32,9,FALSE)=0,"",VLOOKUP(VLOOKUP($N733,IMPOSTAZIONI!$E$6:$I$13,5,FALSE),IMPOSTAZIONI!$B$25:$N$32,9,FALSE)))</f>
        <v/>
      </c>
      <c r="BV733" s="20" t="str">
        <f>IF($N733="","",IF(VLOOKUP(VLOOKUP($N733,IMPOSTAZIONI!$E$6:$I$13,5,FALSE),IMPOSTAZIONI!$B$25:$N$32,12,FALSE)=0,"",VLOOKUP(VLOOKUP($N733,IMPOSTAZIONI!$E$6:$I$13,5,FALSE),IMPOSTAZIONI!$B$25:$N$32,12,FALSE)))</f>
        <v/>
      </c>
      <c r="BW733" s="221" t="str">
        <f t="shared" si="218"/>
        <v/>
      </c>
      <c r="BX733" s="221" t="str">
        <f t="shared" si="225"/>
        <v/>
      </c>
      <c r="BY733" s="221">
        <f t="shared" si="226"/>
        <v>0</v>
      </c>
      <c r="BZ733" s="231">
        <f t="shared" si="227"/>
        <v>0</v>
      </c>
      <c r="CA733" s="246">
        <f t="shared" si="228"/>
        <v>0</v>
      </c>
      <c r="CB733" s="246">
        <f t="shared" si="219"/>
        <v>0</v>
      </c>
      <c r="CC733" s="246" t="str">
        <f t="shared" si="220"/>
        <v/>
      </c>
      <c r="CD733" s="246">
        <f t="shared" si="229"/>
        <v>5</v>
      </c>
      <c r="CE733" s="246">
        <f t="shared" si="221"/>
        <v>0</v>
      </c>
      <c r="CF733" s="276">
        <f t="shared" si="223"/>
        <v>0</v>
      </c>
      <c r="CG733" s="277">
        <f t="shared" si="223"/>
        <v>0</v>
      </c>
      <c r="CH733" s="277">
        <f t="shared" si="223"/>
        <v>0</v>
      </c>
      <c r="CI733" s="278">
        <f t="shared" si="223"/>
        <v>0</v>
      </c>
      <c r="CJ733" s="280">
        <f t="shared" si="222"/>
        <v>0</v>
      </c>
      <c r="CK733" s="232">
        <f t="shared" si="224"/>
        <v>0</v>
      </c>
      <c r="CL733" s="1"/>
    </row>
    <row r="734" spans="1:90" ht="18" customHeight="1">
      <c r="A734" s="1"/>
      <c r="B734" s="1"/>
      <c r="C734" s="216"/>
      <c r="D734" s="287" t="str">
        <f t="shared" si="216"/>
        <v/>
      </c>
      <c r="E734" s="449" t="str">
        <f t="shared" si="217"/>
        <v/>
      </c>
      <c r="F734" s="450"/>
      <c r="G734" s="451"/>
      <c r="H734" s="452"/>
      <c r="I734" s="453"/>
      <c r="J734" s="453"/>
      <c r="K734" s="453"/>
      <c r="L734" s="453"/>
      <c r="M734" s="454"/>
      <c r="N734" s="455"/>
      <c r="O734" s="456"/>
      <c r="P734" s="456"/>
      <c r="Q734" s="456"/>
      <c r="R734" s="456"/>
      <c r="S734" s="456"/>
      <c r="T734" s="456"/>
      <c r="U734" s="456"/>
      <c r="V734" s="456"/>
      <c r="W734" s="456"/>
      <c r="X734" s="456"/>
      <c r="Y734" s="456"/>
      <c r="Z734" s="456"/>
      <c r="AA734" s="456"/>
      <c r="AB734" s="456"/>
      <c r="AC734" s="456"/>
      <c r="AD734" s="456"/>
      <c r="AE734" s="457"/>
      <c r="AF734" s="455"/>
      <c r="AG734" s="456"/>
      <c r="AH734" s="456"/>
      <c r="AI734" s="456"/>
      <c r="AJ734" s="456"/>
      <c r="AK734" s="456"/>
      <c r="AL734" s="456"/>
      <c r="AM734" s="456"/>
      <c r="AN734" s="457"/>
      <c r="AO734" s="455"/>
      <c r="AP734" s="456"/>
      <c r="AQ734" s="456"/>
      <c r="AR734" s="456"/>
      <c r="AS734" s="456"/>
      <c r="AT734" s="456"/>
      <c r="AU734" s="456"/>
      <c r="AV734" s="456"/>
      <c r="AW734" s="456"/>
      <c r="AX734" s="456"/>
      <c r="AY734" s="456"/>
      <c r="AZ734" s="456"/>
      <c r="BA734" s="456"/>
      <c r="BB734" s="456"/>
      <c r="BC734" s="456"/>
      <c r="BD734" s="456"/>
      <c r="BE734" s="456"/>
      <c r="BF734" s="456"/>
      <c r="BG734" s="457"/>
      <c r="BH734" s="458"/>
      <c r="BI734" s="459"/>
      <c r="BJ734" s="459"/>
      <c r="BK734" s="459"/>
      <c r="BL734" s="459"/>
      <c r="BM734" s="460"/>
      <c r="BN734" s="216"/>
      <c r="BO734" s="216"/>
      <c r="BP734" s="1"/>
      <c r="BQ734" s="120">
        <f>IF($F$3="","",IF(N734=$F$3,COUNTIF(BQ$23:BQ733,"&gt;0")+1,0))</f>
        <v>0</v>
      </c>
      <c r="BR734" s="1"/>
      <c r="BS734" s="20" t="str">
        <f>IF($N734="","",IF(VLOOKUP(VLOOKUP($N734,IMPOSTAZIONI!$E$6:$I$13,5,FALSE),IMPOSTAZIONI!$B$25:$N$32,3,FALSE)=0,"",VLOOKUP(VLOOKUP($N734,IMPOSTAZIONI!$E$6:$I$13,5,FALSE),IMPOSTAZIONI!$B$25:$N$32,3,FALSE)))</f>
        <v/>
      </c>
      <c r="BT734" s="20" t="str">
        <f>IF($N734="","",IF(VLOOKUP(VLOOKUP($N734,IMPOSTAZIONI!$E$6:$I$13,5,FALSE),IMPOSTAZIONI!$B$25:$N$32,6,FALSE)=0,"",VLOOKUP(VLOOKUP($N734,IMPOSTAZIONI!$E$6:$I$13,5,FALSE),IMPOSTAZIONI!$B$25:$N$32,6,FALSE)))</f>
        <v/>
      </c>
      <c r="BU734" s="20" t="str">
        <f>IF($N734="","",IF(VLOOKUP(VLOOKUP($N734,IMPOSTAZIONI!$E$6:$I$13,5,FALSE),IMPOSTAZIONI!$B$25:$N$32,9,FALSE)=0,"",VLOOKUP(VLOOKUP($N734,IMPOSTAZIONI!$E$6:$I$13,5,FALSE),IMPOSTAZIONI!$B$25:$N$32,9,FALSE)))</f>
        <v/>
      </c>
      <c r="BV734" s="20" t="str">
        <f>IF($N734="","",IF(VLOOKUP(VLOOKUP($N734,IMPOSTAZIONI!$E$6:$I$13,5,FALSE),IMPOSTAZIONI!$B$25:$N$32,12,FALSE)=0,"",VLOOKUP(VLOOKUP($N734,IMPOSTAZIONI!$E$6:$I$13,5,FALSE),IMPOSTAZIONI!$B$25:$N$32,12,FALSE)))</f>
        <v/>
      </c>
      <c r="BW734" s="221" t="str">
        <f t="shared" si="218"/>
        <v/>
      </c>
      <c r="BX734" s="221" t="str">
        <f t="shared" si="225"/>
        <v/>
      </c>
      <c r="BY734" s="221">
        <f t="shared" si="226"/>
        <v>0</v>
      </c>
      <c r="BZ734" s="231">
        <f t="shared" si="227"/>
        <v>0</v>
      </c>
      <c r="CA734" s="246">
        <f t="shared" si="228"/>
        <v>0</v>
      </c>
      <c r="CB734" s="246">
        <f t="shared" si="219"/>
        <v>0</v>
      </c>
      <c r="CC734" s="246" t="str">
        <f t="shared" si="220"/>
        <v/>
      </c>
      <c r="CD734" s="246">
        <f t="shared" si="229"/>
        <v>5</v>
      </c>
      <c r="CE734" s="246">
        <f t="shared" si="221"/>
        <v>0</v>
      </c>
      <c r="CF734" s="276">
        <f t="shared" si="223"/>
        <v>0</v>
      </c>
      <c r="CG734" s="277">
        <f t="shared" si="223"/>
        <v>0</v>
      </c>
      <c r="CH734" s="277">
        <f t="shared" si="223"/>
        <v>0</v>
      </c>
      <c r="CI734" s="278">
        <f t="shared" si="223"/>
        <v>0</v>
      </c>
      <c r="CJ734" s="280">
        <f t="shared" si="222"/>
        <v>0</v>
      </c>
      <c r="CK734" s="232">
        <f t="shared" si="224"/>
        <v>0</v>
      </c>
      <c r="CL734" s="1"/>
    </row>
    <row r="735" spans="1:90" ht="18" customHeight="1">
      <c r="A735" s="1"/>
      <c r="B735" s="1"/>
      <c r="C735" s="216"/>
      <c r="D735" s="287" t="str">
        <f t="shared" si="216"/>
        <v/>
      </c>
      <c r="E735" s="449" t="str">
        <f t="shared" si="217"/>
        <v/>
      </c>
      <c r="F735" s="450"/>
      <c r="G735" s="451"/>
      <c r="H735" s="452"/>
      <c r="I735" s="453"/>
      <c r="J735" s="453"/>
      <c r="K735" s="453"/>
      <c r="L735" s="453"/>
      <c r="M735" s="454"/>
      <c r="N735" s="455"/>
      <c r="O735" s="456"/>
      <c r="P735" s="456"/>
      <c r="Q735" s="456"/>
      <c r="R735" s="456"/>
      <c r="S735" s="456"/>
      <c r="T735" s="456"/>
      <c r="U735" s="456"/>
      <c r="V735" s="456"/>
      <c r="W735" s="456"/>
      <c r="X735" s="456"/>
      <c r="Y735" s="456"/>
      <c r="Z735" s="456"/>
      <c r="AA735" s="456"/>
      <c r="AB735" s="456"/>
      <c r="AC735" s="456"/>
      <c r="AD735" s="456"/>
      <c r="AE735" s="457"/>
      <c r="AF735" s="455"/>
      <c r="AG735" s="456"/>
      <c r="AH735" s="456"/>
      <c r="AI735" s="456"/>
      <c r="AJ735" s="456"/>
      <c r="AK735" s="456"/>
      <c r="AL735" s="456"/>
      <c r="AM735" s="456"/>
      <c r="AN735" s="457"/>
      <c r="AO735" s="455"/>
      <c r="AP735" s="456"/>
      <c r="AQ735" s="456"/>
      <c r="AR735" s="456"/>
      <c r="AS735" s="456"/>
      <c r="AT735" s="456"/>
      <c r="AU735" s="456"/>
      <c r="AV735" s="456"/>
      <c r="AW735" s="456"/>
      <c r="AX735" s="456"/>
      <c r="AY735" s="456"/>
      <c r="AZ735" s="456"/>
      <c r="BA735" s="456"/>
      <c r="BB735" s="456"/>
      <c r="BC735" s="456"/>
      <c r="BD735" s="456"/>
      <c r="BE735" s="456"/>
      <c r="BF735" s="456"/>
      <c r="BG735" s="457"/>
      <c r="BH735" s="458"/>
      <c r="BI735" s="459"/>
      <c r="BJ735" s="459"/>
      <c r="BK735" s="459"/>
      <c r="BL735" s="459"/>
      <c r="BM735" s="460"/>
      <c r="BN735" s="216"/>
      <c r="BO735" s="216"/>
      <c r="BP735" s="1"/>
      <c r="BQ735" s="120">
        <f>IF($F$3="","",IF(N735=$F$3,COUNTIF(BQ$23:BQ734,"&gt;0")+1,0))</f>
        <v>0</v>
      </c>
      <c r="BR735" s="1"/>
      <c r="BS735" s="20" t="str">
        <f>IF($N735="","",IF(VLOOKUP(VLOOKUP($N735,IMPOSTAZIONI!$E$6:$I$13,5,FALSE),IMPOSTAZIONI!$B$25:$N$32,3,FALSE)=0,"",VLOOKUP(VLOOKUP($N735,IMPOSTAZIONI!$E$6:$I$13,5,FALSE),IMPOSTAZIONI!$B$25:$N$32,3,FALSE)))</f>
        <v/>
      </c>
      <c r="BT735" s="20" t="str">
        <f>IF($N735="","",IF(VLOOKUP(VLOOKUP($N735,IMPOSTAZIONI!$E$6:$I$13,5,FALSE),IMPOSTAZIONI!$B$25:$N$32,6,FALSE)=0,"",VLOOKUP(VLOOKUP($N735,IMPOSTAZIONI!$E$6:$I$13,5,FALSE),IMPOSTAZIONI!$B$25:$N$32,6,FALSE)))</f>
        <v/>
      </c>
      <c r="BU735" s="20" t="str">
        <f>IF($N735="","",IF(VLOOKUP(VLOOKUP($N735,IMPOSTAZIONI!$E$6:$I$13,5,FALSE),IMPOSTAZIONI!$B$25:$N$32,9,FALSE)=0,"",VLOOKUP(VLOOKUP($N735,IMPOSTAZIONI!$E$6:$I$13,5,FALSE),IMPOSTAZIONI!$B$25:$N$32,9,FALSE)))</f>
        <v/>
      </c>
      <c r="BV735" s="20" t="str">
        <f>IF($N735="","",IF(VLOOKUP(VLOOKUP($N735,IMPOSTAZIONI!$E$6:$I$13,5,FALSE),IMPOSTAZIONI!$B$25:$N$32,12,FALSE)=0,"",VLOOKUP(VLOOKUP($N735,IMPOSTAZIONI!$E$6:$I$13,5,FALSE),IMPOSTAZIONI!$B$25:$N$32,12,FALSE)))</f>
        <v/>
      </c>
      <c r="BW735" s="221" t="str">
        <f t="shared" si="218"/>
        <v/>
      </c>
      <c r="BX735" s="221" t="str">
        <f t="shared" si="225"/>
        <v/>
      </c>
      <c r="BY735" s="221">
        <f t="shared" si="226"/>
        <v>0</v>
      </c>
      <c r="BZ735" s="231">
        <f t="shared" si="227"/>
        <v>0</v>
      </c>
      <c r="CA735" s="246">
        <f t="shared" si="228"/>
        <v>0</v>
      </c>
      <c r="CB735" s="246">
        <f t="shared" si="219"/>
        <v>0</v>
      </c>
      <c r="CC735" s="246" t="str">
        <f t="shared" si="220"/>
        <v/>
      </c>
      <c r="CD735" s="246">
        <f t="shared" si="229"/>
        <v>5</v>
      </c>
      <c r="CE735" s="246">
        <f t="shared" si="221"/>
        <v>0</v>
      </c>
      <c r="CF735" s="276">
        <f t="shared" si="223"/>
        <v>0</v>
      </c>
      <c r="CG735" s="277">
        <f t="shared" si="223"/>
        <v>0</v>
      </c>
      <c r="CH735" s="277">
        <f t="shared" si="223"/>
        <v>0</v>
      </c>
      <c r="CI735" s="278">
        <f t="shared" si="223"/>
        <v>0</v>
      </c>
      <c r="CJ735" s="280">
        <f t="shared" si="222"/>
        <v>0</v>
      </c>
      <c r="CK735" s="232">
        <f t="shared" si="224"/>
        <v>0</v>
      </c>
      <c r="CL735" s="1"/>
    </row>
    <row r="736" spans="1:90" ht="18" customHeight="1">
      <c r="A736" s="1"/>
      <c r="B736" s="1"/>
      <c r="C736" s="216"/>
      <c r="D736" s="287" t="str">
        <f t="shared" si="216"/>
        <v/>
      </c>
      <c r="E736" s="449" t="str">
        <f t="shared" si="217"/>
        <v/>
      </c>
      <c r="F736" s="450"/>
      <c r="G736" s="451"/>
      <c r="H736" s="452"/>
      <c r="I736" s="453"/>
      <c r="J736" s="453"/>
      <c r="K736" s="453"/>
      <c r="L736" s="453"/>
      <c r="M736" s="454"/>
      <c r="N736" s="455"/>
      <c r="O736" s="456"/>
      <c r="P736" s="456"/>
      <c r="Q736" s="456"/>
      <c r="R736" s="456"/>
      <c r="S736" s="456"/>
      <c r="T736" s="456"/>
      <c r="U736" s="456"/>
      <c r="V736" s="456"/>
      <c r="W736" s="456"/>
      <c r="X736" s="456"/>
      <c r="Y736" s="456"/>
      <c r="Z736" s="456"/>
      <c r="AA736" s="456"/>
      <c r="AB736" s="456"/>
      <c r="AC736" s="456"/>
      <c r="AD736" s="456"/>
      <c r="AE736" s="457"/>
      <c r="AF736" s="455"/>
      <c r="AG736" s="456"/>
      <c r="AH736" s="456"/>
      <c r="AI736" s="456"/>
      <c r="AJ736" s="456"/>
      <c r="AK736" s="456"/>
      <c r="AL736" s="456"/>
      <c r="AM736" s="456"/>
      <c r="AN736" s="457"/>
      <c r="AO736" s="455"/>
      <c r="AP736" s="456"/>
      <c r="AQ736" s="456"/>
      <c r="AR736" s="456"/>
      <c r="AS736" s="456"/>
      <c r="AT736" s="456"/>
      <c r="AU736" s="456"/>
      <c r="AV736" s="456"/>
      <c r="AW736" s="456"/>
      <c r="AX736" s="456"/>
      <c r="AY736" s="456"/>
      <c r="AZ736" s="456"/>
      <c r="BA736" s="456"/>
      <c r="BB736" s="456"/>
      <c r="BC736" s="456"/>
      <c r="BD736" s="456"/>
      <c r="BE736" s="456"/>
      <c r="BF736" s="456"/>
      <c r="BG736" s="457"/>
      <c r="BH736" s="458"/>
      <c r="BI736" s="459"/>
      <c r="BJ736" s="459"/>
      <c r="BK736" s="459"/>
      <c r="BL736" s="459"/>
      <c r="BM736" s="460"/>
      <c r="BN736" s="216"/>
      <c r="BO736" s="216"/>
      <c r="BP736" s="1"/>
      <c r="BQ736" s="120">
        <f>IF($F$3="","",IF(N736=$F$3,COUNTIF(BQ$23:BQ735,"&gt;0")+1,0))</f>
        <v>0</v>
      </c>
      <c r="BR736" s="1"/>
      <c r="BS736" s="20" t="str">
        <f>IF($N736="","",IF(VLOOKUP(VLOOKUP($N736,IMPOSTAZIONI!$E$6:$I$13,5,FALSE),IMPOSTAZIONI!$B$25:$N$32,3,FALSE)=0,"",VLOOKUP(VLOOKUP($N736,IMPOSTAZIONI!$E$6:$I$13,5,FALSE),IMPOSTAZIONI!$B$25:$N$32,3,FALSE)))</f>
        <v/>
      </c>
      <c r="BT736" s="20" t="str">
        <f>IF($N736="","",IF(VLOOKUP(VLOOKUP($N736,IMPOSTAZIONI!$E$6:$I$13,5,FALSE),IMPOSTAZIONI!$B$25:$N$32,6,FALSE)=0,"",VLOOKUP(VLOOKUP($N736,IMPOSTAZIONI!$E$6:$I$13,5,FALSE),IMPOSTAZIONI!$B$25:$N$32,6,FALSE)))</f>
        <v/>
      </c>
      <c r="BU736" s="20" t="str">
        <f>IF($N736="","",IF(VLOOKUP(VLOOKUP($N736,IMPOSTAZIONI!$E$6:$I$13,5,FALSE),IMPOSTAZIONI!$B$25:$N$32,9,FALSE)=0,"",VLOOKUP(VLOOKUP($N736,IMPOSTAZIONI!$E$6:$I$13,5,FALSE),IMPOSTAZIONI!$B$25:$N$32,9,FALSE)))</f>
        <v/>
      </c>
      <c r="BV736" s="20" t="str">
        <f>IF($N736="","",IF(VLOOKUP(VLOOKUP($N736,IMPOSTAZIONI!$E$6:$I$13,5,FALSE),IMPOSTAZIONI!$B$25:$N$32,12,FALSE)=0,"",VLOOKUP(VLOOKUP($N736,IMPOSTAZIONI!$E$6:$I$13,5,FALSE),IMPOSTAZIONI!$B$25:$N$32,12,FALSE)))</f>
        <v/>
      </c>
      <c r="BW736" s="221" t="str">
        <f t="shared" si="218"/>
        <v/>
      </c>
      <c r="BX736" s="221" t="str">
        <f t="shared" si="225"/>
        <v/>
      </c>
      <c r="BY736" s="221">
        <f t="shared" si="226"/>
        <v>0</v>
      </c>
      <c r="BZ736" s="231">
        <f t="shared" si="227"/>
        <v>0</v>
      </c>
      <c r="CA736" s="246">
        <f t="shared" si="228"/>
        <v>0</v>
      </c>
      <c r="CB736" s="246">
        <f t="shared" si="219"/>
        <v>0</v>
      </c>
      <c r="CC736" s="246" t="str">
        <f t="shared" si="220"/>
        <v/>
      </c>
      <c r="CD736" s="246">
        <f t="shared" si="229"/>
        <v>5</v>
      </c>
      <c r="CE736" s="246">
        <f t="shared" si="221"/>
        <v>0</v>
      </c>
      <c r="CF736" s="276">
        <f t="shared" si="223"/>
        <v>0</v>
      </c>
      <c r="CG736" s="277">
        <f t="shared" si="223"/>
        <v>0</v>
      </c>
      <c r="CH736" s="277">
        <f t="shared" si="223"/>
        <v>0</v>
      </c>
      <c r="CI736" s="278">
        <f t="shared" si="223"/>
        <v>0</v>
      </c>
      <c r="CJ736" s="280">
        <f t="shared" si="222"/>
        <v>0</v>
      </c>
      <c r="CK736" s="232">
        <f t="shared" si="224"/>
        <v>0</v>
      </c>
      <c r="CL736" s="1"/>
    </row>
    <row r="737" spans="1:90" ht="18" customHeight="1">
      <c r="A737" s="1"/>
      <c r="B737" s="1"/>
      <c r="C737" s="216"/>
      <c r="D737" s="287" t="str">
        <f t="shared" si="216"/>
        <v/>
      </c>
      <c r="E737" s="449" t="str">
        <f t="shared" si="217"/>
        <v/>
      </c>
      <c r="F737" s="450"/>
      <c r="G737" s="451"/>
      <c r="H737" s="452"/>
      <c r="I737" s="453"/>
      <c r="J737" s="453"/>
      <c r="K737" s="453"/>
      <c r="L737" s="453"/>
      <c r="M737" s="454"/>
      <c r="N737" s="455"/>
      <c r="O737" s="456"/>
      <c r="P737" s="456"/>
      <c r="Q737" s="456"/>
      <c r="R737" s="456"/>
      <c r="S737" s="456"/>
      <c r="T737" s="456"/>
      <c r="U737" s="456"/>
      <c r="V737" s="456"/>
      <c r="W737" s="456"/>
      <c r="X737" s="456"/>
      <c r="Y737" s="456"/>
      <c r="Z737" s="456"/>
      <c r="AA737" s="456"/>
      <c r="AB737" s="456"/>
      <c r="AC737" s="456"/>
      <c r="AD737" s="456"/>
      <c r="AE737" s="457"/>
      <c r="AF737" s="455"/>
      <c r="AG737" s="456"/>
      <c r="AH737" s="456"/>
      <c r="AI737" s="456"/>
      <c r="AJ737" s="456"/>
      <c r="AK737" s="456"/>
      <c r="AL737" s="456"/>
      <c r="AM737" s="456"/>
      <c r="AN737" s="457"/>
      <c r="AO737" s="455"/>
      <c r="AP737" s="456"/>
      <c r="AQ737" s="456"/>
      <c r="AR737" s="456"/>
      <c r="AS737" s="456"/>
      <c r="AT737" s="456"/>
      <c r="AU737" s="456"/>
      <c r="AV737" s="456"/>
      <c r="AW737" s="456"/>
      <c r="AX737" s="456"/>
      <c r="AY737" s="456"/>
      <c r="AZ737" s="456"/>
      <c r="BA737" s="456"/>
      <c r="BB737" s="456"/>
      <c r="BC737" s="456"/>
      <c r="BD737" s="456"/>
      <c r="BE737" s="456"/>
      <c r="BF737" s="456"/>
      <c r="BG737" s="457"/>
      <c r="BH737" s="458"/>
      <c r="BI737" s="459"/>
      <c r="BJ737" s="459"/>
      <c r="BK737" s="459"/>
      <c r="BL737" s="459"/>
      <c r="BM737" s="460"/>
      <c r="BN737" s="216"/>
      <c r="BO737" s="216"/>
      <c r="BP737" s="1"/>
      <c r="BQ737" s="120">
        <f>IF($F$3="","",IF(N737=$F$3,COUNTIF(BQ$23:BQ736,"&gt;0")+1,0))</f>
        <v>0</v>
      </c>
      <c r="BR737" s="1"/>
      <c r="BS737" s="20" t="str">
        <f>IF($N737="","",IF(VLOOKUP(VLOOKUP($N737,IMPOSTAZIONI!$E$6:$I$13,5,FALSE),IMPOSTAZIONI!$B$25:$N$32,3,FALSE)=0,"",VLOOKUP(VLOOKUP($N737,IMPOSTAZIONI!$E$6:$I$13,5,FALSE),IMPOSTAZIONI!$B$25:$N$32,3,FALSE)))</f>
        <v/>
      </c>
      <c r="BT737" s="20" t="str">
        <f>IF($N737="","",IF(VLOOKUP(VLOOKUP($N737,IMPOSTAZIONI!$E$6:$I$13,5,FALSE),IMPOSTAZIONI!$B$25:$N$32,6,FALSE)=0,"",VLOOKUP(VLOOKUP($N737,IMPOSTAZIONI!$E$6:$I$13,5,FALSE),IMPOSTAZIONI!$B$25:$N$32,6,FALSE)))</f>
        <v/>
      </c>
      <c r="BU737" s="20" t="str">
        <f>IF($N737="","",IF(VLOOKUP(VLOOKUP($N737,IMPOSTAZIONI!$E$6:$I$13,5,FALSE),IMPOSTAZIONI!$B$25:$N$32,9,FALSE)=0,"",VLOOKUP(VLOOKUP($N737,IMPOSTAZIONI!$E$6:$I$13,5,FALSE),IMPOSTAZIONI!$B$25:$N$32,9,FALSE)))</f>
        <v/>
      </c>
      <c r="BV737" s="20" t="str">
        <f>IF($N737="","",IF(VLOOKUP(VLOOKUP($N737,IMPOSTAZIONI!$E$6:$I$13,5,FALSE),IMPOSTAZIONI!$B$25:$N$32,12,FALSE)=0,"",VLOOKUP(VLOOKUP($N737,IMPOSTAZIONI!$E$6:$I$13,5,FALSE),IMPOSTAZIONI!$B$25:$N$32,12,FALSE)))</f>
        <v/>
      </c>
      <c r="BW737" s="221" t="str">
        <f t="shared" si="218"/>
        <v/>
      </c>
      <c r="BX737" s="221" t="str">
        <f t="shared" si="225"/>
        <v/>
      </c>
      <c r="BY737" s="221">
        <f t="shared" si="226"/>
        <v>0</v>
      </c>
      <c r="BZ737" s="231">
        <f t="shared" si="227"/>
        <v>0</v>
      </c>
      <c r="CA737" s="246">
        <f t="shared" si="228"/>
        <v>0</v>
      </c>
      <c r="CB737" s="246">
        <f t="shared" si="219"/>
        <v>0</v>
      </c>
      <c r="CC737" s="246" t="str">
        <f t="shared" si="220"/>
        <v/>
      </c>
      <c r="CD737" s="246">
        <f t="shared" si="229"/>
        <v>5</v>
      </c>
      <c r="CE737" s="246">
        <f t="shared" si="221"/>
        <v>0</v>
      </c>
      <c r="CF737" s="276">
        <f t="shared" si="223"/>
        <v>0</v>
      </c>
      <c r="CG737" s="277">
        <f t="shared" si="223"/>
        <v>0</v>
      </c>
      <c r="CH737" s="277">
        <f t="shared" si="223"/>
        <v>0</v>
      </c>
      <c r="CI737" s="278">
        <f t="shared" si="223"/>
        <v>0</v>
      </c>
      <c r="CJ737" s="280">
        <f t="shared" si="222"/>
        <v>0</v>
      </c>
      <c r="CK737" s="232">
        <f t="shared" si="224"/>
        <v>0</v>
      </c>
      <c r="CL737" s="1"/>
    </row>
    <row r="738" spans="1:90" ht="18" customHeight="1">
      <c r="A738" s="1"/>
      <c r="B738" s="1"/>
      <c r="C738" s="216"/>
      <c r="D738" s="287" t="str">
        <f t="shared" si="216"/>
        <v/>
      </c>
      <c r="E738" s="449" t="str">
        <f t="shared" si="217"/>
        <v/>
      </c>
      <c r="F738" s="450"/>
      <c r="G738" s="451"/>
      <c r="H738" s="452"/>
      <c r="I738" s="453"/>
      <c r="J738" s="453"/>
      <c r="K738" s="453"/>
      <c r="L738" s="453"/>
      <c r="M738" s="454"/>
      <c r="N738" s="455"/>
      <c r="O738" s="456"/>
      <c r="P738" s="456"/>
      <c r="Q738" s="456"/>
      <c r="R738" s="456"/>
      <c r="S738" s="456"/>
      <c r="T738" s="456"/>
      <c r="U738" s="456"/>
      <c r="V738" s="456"/>
      <c r="W738" s="456"/>
      <c r="X738" s="456"/>
      <c r="Y738" s="456"/>
      <c r="Z738" s="456"/>
      <c r="AA738" s="456"/>
      <c r="AB738" s="456"/>
      <c r="AC738" s="456"/>
      <c r="AD738" s="456"/>
      <c r="AE738" s="457"/>
      <c r="AF738" s="455"/>
      <c r="AG738" s="456"/>
      <c r="AH738" s="456"/>
      <c r="AI738" s="456"/>
      <c r="AJ738" s="456"/>
      <c r="AK738" s="456"/>
      <c r="AL738" s="456"/>
      <c r="AM738" s="456"/>
      <c r="AN738" s="457"/>
      <c r="AO738" s="455"/>
      <c r="AP738" s="456"/>
      <c r="AQ738" s="456"/>
      <c r="AR738" s="456"/>
      <c r="AS738" s="456"/>
      <c r="AT738" s="456"/>
      <c r="AU738" s="456"/>
      <c r="AV738" s="456"/>
      <c r="AW738" s="456"/>
      <c r="AX738" s="456"/>
      <c r="AY738" s="456"/>
      <c r="AZ738" s="456"/>
      <c r="BA738" s="456"/>
      <c r="BB738" s="456"/>
      <c r="BC738" s="456"/>
      <c r="BD738" s="456"/>
      <c r="BE738" s="456"/>
      <c r="BF738" s="456"/>
      <c r="BG738" s="457"/>
      <c r="BH738" s="458"/>
      <c r="BI738" s="459"/>
      <c r="BJ738" s="459"/>
      <c r="BK738" s="459"/>
      <c r="BL738" s="459"/>
      <c r="BM738" s="460"/>
      <c r="BN738" s="216"/>
      <c r="BO738" s="216"/>
      <c r="BP738" s="1"/>
      <c r="BQ738" s="120">
        <f>IF($F$3="","",IF(N738=$F$3,COUNTIF(BQ$23:BQ737,"&gt;0")+1,0))</f>
        <v>0</v>
      </c>
      <c r="BR738" s="1"/>
      <c r="BS738" s="20" t="str">
        <f>IF($N738="","",IF(VLOOKUP(VLOOKUP($N738,IMPOSTAZIONI!$E$6:$I$13,5,FALSE),IMPOSTAZIONI!$B$25:$N$32,3,FALSE)=0,"",VLOOKUP(VLOOKUP($N738,IMPOSTAZIONI!$E$6:$I$13,5,FALSE),IMPOSTAZIONI!$B$25:$N$32,3,FALSE)))</f>
        <v/>
      </c>
      <c r="BT738" s="20" t="str">
        <f>IF($N738="","",IF(VLOOKUP(VLOOKUP($N738,IMPOSTAZIONI!$E$6:$I$13,5,FALSE),IMPOSTAZIONI!$B$25:$N$32,6,FALSE)=0,"",VLOOKUP(VLOOKUP($N738,IMPOSTAZIONI!$E$6:$I$13,5,FALSE),IMPOSTAZIONI!$B$25:$N$32,6,FALSE)))</f>
        <v/>
      </c>
      <c r="BU738" s="20" t="str">
        <f>IF($N738="","",IF(VLOOKUP(VLOOKUP($N738,IMPOSTAZIONI!$E$6:$I$13,5,FALSE),IMPOSTAZIONI!$B$25:$N$32,9,FALSE)=0,"",VLOOKUP(VLOOKUP($N738,IMPOSTAZIONI!$E$6:$I$13,5,FALSE),IMPOSTAZIONI!$B$25:$N$32,9,FALSE)))</f>
        <v/>
      </c>
      <c r="BV738" s="20" t="str">
        <f>IF($N738="","",IF(VLOOKUP(VLOOKUP($N738,IMPOSTAZIONI!$E$6:$I$13,5,FALSE),IMPOSTAZIONI!$B$25:$N$32,12,FALSE)=0,"",VLOOKUP(VLOOKUP($N738,IMPOSTAZIONI!$E$6:$I$13,5,FALSE),IMPOSTAZIONI!$B$25:$N$32,12,FALSE)))</f>
        <v/>
      </c>
      <c r="BW738" s="221" t="str">
        <f t="shared" si="218"/>
        <v/>
      </c>
      <c r="BX738" s="221" t="str">
        <f t="shared" si="225"/>
        <v/>
      </c>
      <c r="BY738" s="221">
        <f t="shared" si="226"/>
        <v>0</v>
      </c>
      <c r="BZ738" s="231">
        <f t="shared" si="227"/>
        <v>0</v>
      </c>
      <c r="CA738" s="246">
        <f t="shared" si="228"/>
        <v>0</v>
      </c>
      <c r="CB738" s="246">
        <f t="shared" si="219"/>
        <v>0</v>
      </c>
      <c r="CC738" s="246" t="str">
        <f t="shared" si="220"/>
        <v/>
      </c>
      <c r="CD738" s="246">
        <f t="shared" si="229"/>
        <v>5</v>
      </c>
      <c r="CE738" s="246">
        <f t="shared" si="221"/>
        <v>0</v>
      </c>
      <c r="CF738" s="276">
        <f t="shared" si="223"/>
        <v>0</v>
      </c>
      <c r="CG738" s="277">
        <f t="shared" si="223"/>
        <v>0</v>
      </c>
      <c r="CH738" s="277">
        <f t="shared" si="223"/>
        <v>0</v>
      </c>
      <c r="CI738" s="278">
        <f t="shared" si="223"/>
        <v>0</v>
      </c>
      <c r="CJ738" s="280">
        <f t="shared" si="222"/>
        <v>0</v>
      </c>
      <c r="CK738" s="232">
        <f t="shared" si="224"/>
        <v>0</v>
      </c>
      <c r="CL738" s="1"/>
    </row>
    <row r="739" spans="1:90" ht="18" customHeight="1">
      <c r="A739" s="1"/>
      <c r="B739" s="1"/>
      <c r="C739" s="216"/>
      <c r="D739" s="287" t="str">
        <f t="shared" si="216"/>
        <v/>
      </c>
      <c r="E739" s="449" t="str">
        <f t="shared" si="217"/>
        <v/>
      </c>
      <c r="F739" s="450"/>
      <c r="G739" s="451"/>
      <c r="H739" s="452"/>
      <c r="I739" s="453"/>
      <c r="J739" s="453"/>
      <c r="K739" s="453"/>
      <c r="L739" s="453"/>
      <c r="M739" s="454"/>
      <c r="N739" s="455"/>
      <c r="O739" s="456"/>
      <c r="P739" s="456"/>
      <c r="Q739" s="456"/>
      <c r="R739" s="456"/>
      <c r="S739" s="456"/>
      <c r="T739" s="456"/>
      <c r="U739" s="456"/>
      <c r="V739" s="456"/>
      <c r="W739" s="456"/>
      <c r="X739" s="456"/>
      <c r="Y739" s="456"/>
      <c r="Z739" s="456"/>
      <c r="AA739" s="456"/>
      <c r="AB739" s="456"/>
      <c r="AC739" s="456"/>
      <c r="AD739" s="456"/>
      <c r="AE739" s="457"/>
      <c r="AF739" s="455"/>
      <c r="AG739" s="456"/>
      <c r="AH739" s="456"/>
      <c r="AI739" s="456"/>
      <c r="AJ739" s="456"/>
      <c r="AK739" s="456"/>
      <c r="AL739" s="456"/>
      <c r="AM739" s="456"/>
      <c r="AN739" s="457"/>
      <c r="AO739" s="455"/>
      <c r="AP739" s="456"/>
      <c r="AQ739" s="456"/>
      <c r="AR739" s="456"/>
      <c r="AS739" s="456"/>
      <c r="AT739" s="456"/>
      <c r="AU739" s="456"/>
      <c r="AV739" s="456"/>
      <c r="AW739" s="456"/>
      <c r="AX739" s="456"/>
      <c r="AY739" s="456"/>
      <c r="AZ739" s="456"/>
      <c r="BA739" s="456"/>
      <c r="BB739" s="456"/>
      <c r="BC739" s="456"/>
      <c r="BD739" s="456"/>
      <c r="BE739" s="456"/>
      <c r="BF739" s="456"/>
      <c r="BG739" s="457"/>
      <c r="BH739" s="458"/>
      <c r="BI739" s="459"/>
      <c r="BJ739" s="459"/>
      <c r="BK739" s="459"/>
      <c r="BL739" s="459"/>
      <c r="BM739" s="460"/>
      <c r="BN739" s="216"/>
      <c r="BO739" s="216"/>
      <c r="BP739" s="1"/>
      <c r="BQ739" s="120">
        <f>IF($F$3="","",IF(N739=$F$3,COUNTIF(BQ$23:BQ738,"&gt;0")+1,0))</f>
        <v>0</v>
      </c>
      <c r="BR739" s="1"/>
      <c r="BS739" s="20" t="str">
        <f>IF($N739="","",IF(VLOOKUP(VLOOKUP($N739,IMPOSTAZIONI!$E$6:$I$13,5,FALSE),IMPOSTAZIONI!$B$25:$N$32,3,FALSE)=0,"",VLOOKUP(VLOOKUP($N739,IMPOSTAZIONI!$E$6:$I$13,5,FALSE),IMPOSTAZIONI!$B$25:$N$32,3,FALSE)))</f>
        <v/>
      </c>
      <c r="BT739" s="20" t="str">
        <f>IF($N739="","",IF(VLOOKUP(VLOOKUP($N739,IMPOSTAZIONI!$E$6:$I$13,5,FALSE),IMPOSTAZIONI!$B$25:$N$32,6,FALSE)=0,"",VLOOKUP(VLOOKUP($N739,IMPOSTAZIONI!$E$6:$I$13,5,FALSE),IMPOSTAZIONI!$B$25:$N$32,6,FALSE)))</f>
        <v/>
      </c>
      <c r="BU739" s="20" t="str">
        <f>IF($N739="","",IF(VLOOKUP(VLOOKUP($N739,IMPOSTAZIONI!$E$6:$I$13,5,FALSE),IMPOSTAZIONI!$B$25:$N$32,9,FALSE)=0,"",VLOOKUP(VLOOKUP($N739,IMPOSTAZIONI!$E$6:$I$13,5,FALSE),IMPOSTAZIONI!$B$25:$N$32,9,FALSE)))</f>
        <v/>
      </c>
      <c r="BV739" s="20" t="str">
        <f>IF($N739="","",IF(VLOOKUP(VLOOKUP($N739,IMPOSTAZIONI!$E$6:$I$13,5,FALSE),IMPOSTAZIONI!$B$25:$N$32,12,FALSE)=0,"",VLOOKUP(VLOOKUP($N739,IMPOSTAZIONI!$E$6:$I$13,5,FALSE),IMPOSTAZIONI!$B$25:$N$32,12,FALSE)))</f>
        <v/>
      </c>
      <c r="BW739" s="221" t="str">
        <f t="shared" si="218"/>
        <v/>
      </c>
      <c r="BX739" s="221" t="str">
        <f t="shared" si="225"/>
        <v/>
      </c>
      <c r="BY739" s="221">
        <f t="shared" si="226"/>
        <v>0</v>
      </c>
      <c r="BZ739" s="231">
        <f t="shared" si="227"/>
        <v>0</v>
      </c>
      <c r="CA739" s="246">
        <f t="shared" si="228"/>
        <v>0</v>
      </c>
      <c r="CB739" s="246">
        <f t="shared" si="219"/>
        <v>0</v>
      </c>
      <c r="CC739" s="246" t="str">
        <f t="shared" si="220"/>
        <v/>
      </c>
      <c r="CD739" s="246">
        <f t="shared" si="229"/>
        <v>5</v>
      </c>
      <c r="CE739" s="246">
        <f t="shared" si="221"/>
        <v>0</v>
      </c>
      <c r="CF739" s="276">
        <f t="shared" si="223"/>
        <v>0</v>
      </c>
      <c r="CG739" s="277">
        <f t="shared" si="223"/>
        <v>0</v>
      </c>
      <c r="CH739" s="277">
        <f t="shared" si="223"/>
        <v>0</v>
      </c>
      <c r="CI739" s="278">
        <f t="shared" si="223"/>
        <v>0</v>
      </c>
      <c r="CJ739" s="280">
        <f t="shared" si="222"/>
        <v>0</v>
      </c>
      <c r="CK739" s="232">
        <f t="shared" si="224"/>
        <v>0</v>
      </c>
      <c r="CL739" s="1"/>
    </row>
    <row r="740" spans="1:90" ht="18" customHeight="1">
      <c r="A740" s="1"/>
      <c r="B740" s="1"/>
      <c r="C740" s="216"/>
      <c r="D740" s="287" t="str">
        <f t="shared" si="216"/>
        <v/>
      </c>
      <c r="E740" s="449" t="str">
        <f t="shared" si="217"/>
        <v/>
      </c>
      <c r="F740" s="450"/>
      <c r="G740" s="451"/>
      <c r="H740" s="452"/>
      <c r="I740" s="453"/>
      <c r="J740" s="453"/>
      <c r="K740" s="453"/>
      <c r="L740" s="453"/>
      <c r="M740" s="454"/>
      <c r="N740" s="455"/>
      <c r="O740" s="456"/>
      <c r="P740" s="456"/>
      <c r="Q740" s="456"/>
      <c r="R740" s="456"/>
      <c r="S740" s="456"/>
      <c r="T740" s="456"/>
      <c r="U740" s="456"/>
      <c r="V740" s="456"/>
      <c r="W740" s="456"/>
      <c r="X740" s="456"/>
      <c r="Y740" s="456"/>
      <c r="Z740" s="456"/>
      <c r="AA740" s="456"/>
      <c r="AB740" s="456"/>
      <c r="AC740" s="456"/>
      <c r="AD740" s="456"/>
      <c r="AE740" s="457"/>
      <c r="AF740" s="455"/>
      <c r="AG740" s="456"/>
      <c r="AH740" s="456"/>
      <c r="AI740" s="456"/>
      <c r="AJ740" s="456"/>
      <c r="AK740" s="456"/>
      <c r="AL740" s="456"/>
      <c r="AM740" s="456"/>
      <c r="AN740" s="457"/>
      <c r="AO740" s="455"/>
      <c r="AP740" s="456"/>
      <c r="AQ740" s="456"/>
      <c r="AR740" s="456"/>
      <c r="AS740" s="456"/>
      <c r="AT740" s="456"/>
      <c r="AU740" s="456"/>
      <c r="AV740" s="456"/>
      <c r="AW740" s="456"/>
      <c r="AX740" s="456"/>
      <c r="AY740" s="456"/>
      <c r="AZ740" s="456"/>
      <c r="BA740" s="456"/>
      <c r="BB740" s="456"/>
      <c r="BC740" s="456"/>
      <c r="BD740" s="456"/>
      <c r="BE740" s="456"/>
      <c r="BF740" s="456"/>
      <c r="BG740" s="457"/>
      <c r="BH740" s="458"/>
      <c r="BI740" s="459"/>
      <c r="BJ740" s="459"/>
      <c r="BK740" s="459"/>
      <c r="BL740" s="459"/>
      <c r="BM740" s="460"/>
      <c r="BN740" s="216"/>
      <c r="BO740" s="216"/>
      <c r="BP740" s="1"/>
      <c r="BQ740" s="120">
        <f>IF($F$3="","",IF(N740=$F$3,COUNTIF(BQ$23:BQ739,"&gt;0")+1,0))</f>
        <v>0</v>
      </c>
      <c r="BR740" s="1"/>
      <c r="BS740" s="20" t="str">
        <f>IF($N740="","",IF(VLOOKUP(VLOOKUP($N740,IMPOSTAZIONI!$E$6:$I$13,5,FALSE),IMPOSTAZIONI!$B$25:$N$32,3,FALSE)=0,"",VLOOKUP(VLOOKUP($N740,IMPOSTAZIONI!$E$6:$I$13,5,FALSE),IMPOSTAZIONI!$B$25:$N$32,3,FALSE)))</f>
        <v/>
      </c>
      <c r="BT740" s="20" t="str">
        <f>IF($N740="","",IF(VLOOKUP(VLOOKUP($N740,IMPOSTAZIONI!$E$6:$I$13,5,FALSE),IMPOSTAZIONI!$B$25:$N$32,6,FALSE)=0,"",VLOOKUP(VLOOKUP($N740,IMPOSTAZIONI!$E$6:$I$13,5,FALSE),IMPOSTAZIONI!$B$25:$N$32,6,FALSE)))</f>
        <v/>
      </c>
      <c r="BU740" s="20" t="str">
        <f>IF($N740="","",IF(VLOOKUP(VLOOKUP($N740,IMPOSTAZIONI!$E$6:$I$13,5,FALSE),IMPOSTAZIONI!$B$25:$N$32,9,FALSE)=0,"",VLOOKUP(VLOOKUP($N740,IMPOSTAZIONI!$E$6:$I$13,5,FALSE),IMPOSTAZIONI!$B$25:$N$32,9,FALSE)))</f>
        <v/>
      </c>
      <c r="BV740" s="20" t="str">
        <f>IF($N740="","",IF(VLOOKUP(VLOOKUP($N740,IMPOSTAZIONI!$E$6:$I$13,5,FALSE),IMPOSTAZIONI!$B$25:$N$32,12,FALSE)=0,"",VLOOKUP(VLOOKUP($N740,IMPOSTAZIONI!$E$6:$I$13,5,FALSE),IMPOSTAZIONI!$B$25:$N$32,12,FALSE)))</f>
        <v/>
      </c>
      <c r="BW740" s="221" t="str">
        <f t="shared" si="218"/>
        <v/>
      </c>
      <c r="BX740" s="221" t="str">
        <f t="shared" si="225"/>
        <v/>
      </c>
      <c r="BY740" s="221">
        <f t="shared" si="226"/>
        <v>0</v>
      </c>
      <c r="BZ740" s="231">
        <f t="shared" si="227"/>
        <v>0</v>
      </c>
      <c r="CA740" s="246">
        <f t="shared" si="228"/>
        <v>0</v>
      </c>
      <c r="CB740" s="246">
        <f t="shared" si="219"/>
        <v>0</v>
      </c>
      <c r="CC740" s="246" t="str">
        <f t="shared" si="220"/>
        <v/>
      </c>
      <c r="CD740" s="246">
        <f t="shared" si="229"/>
        <v>5</v>
      </c>
      <c r="CE740" s="246">
        <f t="shared" si="221"/>
        <v>0</v>
      </c>
      <c r="CF740" s="276">
        <f t="shared" si="223"/>
        <v>0</v>
      </c>
      <c r="CG740" s="277">
        <f t="shared" si="223"/>
        <v>0</v>
      </c>
      <c r="CH740" s="277">
        <f t="shared" si="223"/>
        <v>0</v>
      </c>
      <c r="CI740" s="278">
        <f t="shared" si="223"/>
        <v>0</v>
      </c>
      <c r="CJ740" s="280">
        <f t="shared" si="222"/>
        <v>0</v>
      </c>
      <c r="CK740" s="232">
        <f t="shared" si="224"/>
        <v>0</v>
      </c>
      <c r="CL740" s="1"/>
    </row>
    <row r="741" spans="1:90" ht="18" customHeight="1">
      <c r="A741" s="1"/>
      <c r="B741" s="1"/>
      <c r="C741" s="216"/>
      <c r="D741" s="287" t="str">
        <f t="shared" si="216"/>
        <v/>
      </c>
      <c r="E741" s="449" t="str">
        <f t="shared" si="217"/>
        <v/>
      </c>
      <c r="F741" s="450"/>
      <c r="G741" s="451"/>
      <c r="H741" s="452"/>
      <c r="I741" s="453"/>
      <c r="J741" s="453"/>
      <c r="K741" s="453"/>
      <c r="L741" s="453"/>
      <c r="M741" s="454"/>
      <c r="N741" s="455"/>
      <c r="O741" s="456"/>
      <c r="P741" s="456"/>
      <c r="Q741" s="456"/>
      <c r="R741" s="456"/>
      <c r="S741" s="456"/>
      <c r="T741" s="456"/>
      <c r="U741" s="456"/>
      <c r="V741" s="456"/>
      <c r="W741" s="456"/>
      <c r="X741" s="456"/>
      <c r="Y741" s="456"/>
      <c r="Z741" s="456"/>
      <c r="AA741" s="456"/>
      <c r="AB741" s="456"/>
      <c r="AC741" s="456"/>
      <c r="AD741" s="456"/>
      <c r="AE741" s="457"/>
      <c r="AF741" s="455"/>
      <c r="AG741" s="456"/>
      <c r="AH741" s="456"/>
      <c r="AI741" s="456"/>
      <c r="AJ741" s="456"/>
      <c r="AK741" s="456"/>
      <c r="AL741" s="456"/>
      <c r="AM741" s="456"/>
      <c r="AN741" s="457"/>
      <c r="AO741" s="455"/>
      <c r="AP741" s="456"/>
      <c r="AQ741" s="456"/>
      <c r="AR741" s="456"/>
      <c r="AS741" s="456"/>
      <c r="AT741" s="456"/>
      <c r="AU741" s="456"/>
      <c r="AV741" s="456"/>
      <c r="AW741" s="456"/>
      <c r="AX741" s="456"/>
      <c r="AY741" s="456"/>
      <c r="AZ741" s="456"/>
      <c r="BA741" s="456"/>
      <c r="BB741" s="456"/>
      <c r="BC741" s="456"/>
      <c r="BD741" s="456"/>
      <c r="BE741" s="456"/>
      <c r="BF741" s="456"/>
      <c r="BG741" s="457"/>
      <c r="BH741" s="458"/>
      <c r="BI741" s="459"/>
      <c r="BJ741" s="459"/>
      <c r="BK741" s="459"/>
      <c r="BL741" s="459"/>
      <c r="BM741" s="460"/>
      <c r="BN741" s="216"/>
      <c r="BO741" s="216"/>
      <c r="BP741" s="1"/>
      <c r="BQ741" s="120">
        <f>IF($F$3="","",IF(N741=$F$3,COUNTIF(BQ$23:BQ740,"&gt;0")+1,0))</f>
        <v>0</v>
      </c>
      <c r="BR741" s="1"/>
      <c r="BS741" s="20" t="str">
        <f>IF($N741="","",IF(VLOOKUP(VLOOKUP($N741,IMPOSTAZIONI!$E$6:$I$13,5,FALSE),IMPOSTAZIONI!$B$25:$N$32,3,FALSE)=0,"",VLOOKUP(VLOOKUP($N741,IMPOSTAZIONI!$E$6:$I$13,5,FALSE),IMPOSTAZIONI!$B$25:$N$32,3,FALSE)))</f>
        <v/>
      </c>
      <c r="BT741" s="20" t="str">
        <f>IF($N741="","",IF(VLOOKUP(VLOOKUP($N741,IMPOSTAZIONI!$E$6:$I$13,5,FALSE),IMPOSTAZIONI!$B$25:$N$32,6,FALSE)=0,"",VLOOKUP(VLOOKUP($N741,IMPOSTAZIONI!$E$6:$I$13,5,FALSE),IMPOSTAZIONI!$B$25:$N$32,6,FALSE)))</f>
        <v/>
      </c>
      <c r="BU741" s="20" t="str">
        <f>IF($N741="","",IF(VLOOKUP(VLOOKUP($N741,IMPOSTAZIONI!$E$6:$I$13,5,FALSE),IMPOSTAZIONI!$B$25:$N$32,9,FALSE)=0,"",VLOOKUP(VLOOKUP($N741,IMPOSTAZIONI!$E$6:$I$13,5,FALSE),IMPOSTAZIONI!$B$25:$N$32,9,FALSE)))</f>
        <v/>
      </c>
      <c r="BV741" s="20" t="str">
        <f>IF($N741="","",IF(VLOOKUP(VLOOKUP($N741,IMPOSTAZIONI!$E$6:$I$13,5,FALSE),IMPOSTAZIONI!$B$25:$N$32,12,FALSE)=0,"",VLOOKUP(VLOOKUP($N741,IMPOSTAZIONI!$E$6:$I$13,5,FALSE),IMPOSTAZIONI!$B$25:$N$32,12,FALSE)))</f>
        <v/>
      </c>
      <c r="BW741" s="221" t="str">
        <f t="shared" si="218"/>
        <v/>
      </c>
      <c r="BX741" s="221" t="str">
        <f t="shared" si="225"/>
        <v/>
      </c>
      <c r="BY741" s="221">
        <f t="shared" si="226"/>
        <v>0</v>
      </c>
      <c r="BZ741" s="231">
        <f t="shared" si="227"/>
        <v>0</v>
      </c>
      <c r="CA741" s="246">
        <f t="shared" si="228"/>
        <v>0</v>
      </c>
      <c r="CB741" s="246">
        <f t="shared" si="219"/>
        <v>0</v>
      </c>
      <c r="CC741" s="246" t="str">
        <f t="shared" si="220"/>
        <v/>
      </c>
      <c r="CD741" s="246">
        <f t="shared" si="229"/>
        <v>5</v>
      </c>
      <c r="CE741" s="246">
        <f t="shared" si="221"/>
        <v>0</v>
      </c>
      <c r="CF741" s="276">
        <f t="shared" si="223"/>
        <v>0</v>
      </c>
      <c r="CG741" s="277">
        <f t="shared" si="223"/>
        <v>0</v>
      </c>
      <c r="CH741" s="277">
        <f t="shared" si="223"/>
        <v>0</v>
      </c>
      <c r="CI741" s="278">
        <f t="shared" si="223"/>
        <v>0</v>
      </c>
      <c r="CJ741" s="280">
        <f t="shared" si="222"/>
        <v>0</v>
      </c>
      <c r="CK741" s="232">
        <f t="shared" si="224"/>
        <v>0</v>
      </c>
      <c r="CL741" s="1"/>
    </row>
    <row r="742" spans="1:90" ht="18" customHeight="1">
      <c r="A742" s="1"/>
      <c r="B742" s="1"/>
      <c r="C742" s="216"/>
      <c r="D742" s="287" t="str">
        <f t="shared" si="216"/>
        <v/>
      </c>
      <c r="E742" s="449" t="str">
        <f t="shared" si="217"/>
        <v/>
      </c>
      <c r="F742" s="450"/>
      <c r="G742" s="451"/>
      <c r="H742" s="452"/>
      <c r="I742" s="453"/>
      <c r="J742" s="453"/>
      <c r="K742" s="453"/>
      <c r="L742" s="453"/>
      <c r="M742" s="454"/>
      <c r="N742" s="455"/>
      <c r="O742" s="456"/>
      <c r="P742" s="456"/>
      <c r="Q742" s="456"/>
      <c r="R742" s="456"/>
      <c r="S742" s="456"/>
      <c r="T742" s="456"/>
      <c r="U742" s="456"/>
      <c r="V742" s="456"/>
      <c r="W742" s="456"/>
      <c r="X742" s="456"/>
      <c r="Y742" s="456"/>
      <c r="Z742" s="456"/>
      <c r="AA742" s="456"/>
      <c r="AB742" s="456"/>
      <c r="AC742" s="456"/>
      <c r="AD742" s="456"/>
      <c r="AE742" s="457"/>
      <c r="AF742" s="455"/>
      <c r="AG742" s="456"/>
      <c r="AH742" s="456"/>
      <c r="AI742" s="456"/>
      <c r="AJ742" s="456"/>
      <c r="AK742" s="456"/>
      <c r="AL742" s="456"/>
      <c r="AM742" s="456"/>
      <c r="AN742" s="457"/>
      <c r="AO742" s="455"/>
      <c r="AP742" s="456"/>
      <c r="AQ742" s="456"/>
      <c r="AR742" s="456"/>
      <c r="AS742" s="456"/>
      <c r="AT742" s="456"/>
      <c r="AU742" s="456"/>
      <c r="AV742" s="456"/>
      <c r="AW742" s="456"/>
      <c r="AX742" s="456"/>
      <c r="AY742" s="456"/>
      <c r="AZ742" s="456"/>
      <c r="BA742" s="456"/>
      <c r="BB742" s="456"/>
      <c r="BC742" s="456"/>
      <c r="BD742" s="456"/>
      <c r="BE742" s="456"/>
      <c r="BF742" s="456"/>
      <c r="BG742" s="457"/>
      <c r="BH742" s="458"/>
      <c r="BI742" s="459"/>
      <c r="BJ742" s="459"/>
      <c r="BK742" s="459"/>
      <c r="BL742" s="459"/>
      <c r="BM742" s="460"/>
      <c r="BN742" s="216"/>
      <c r="BO742" s="216"/>
      <c r="BP742" s="1"/>
      <c r="BQ742" s="120">
        <f>IF($F$3="","",IF(N742=$F$3,COUNTIF(BQ$23:BQ741,"&gt;0")+1,0))</f>
        <v>0</v>
      </c>
      <c r="BR742" s="1"/>
      <c r="BS742" s="20" t="str">
        <f>IF($N742="","",IF(VLOOKUP(VLOOKUP($N742,IMPOSTAZIONI!$E$6:$I$13,5,FALSE),IMPOSTAZIONI!$B$25:$N$32,3,FALSE)=0,"",VLOOKUP(VLOOKUP($N742,IMPOSTAZIONI!$E$6:$I$13,5,FALSE),IMPOSTAZIONI!$B$25:$N$32,3,FALSE)))</f>
        <v/>
      </c>
      <c r="BT742" s="20" t="str">
        <f>IF($N742="","",IF(VLOOKUP(VLOOKUP($N742,IMPOSTAZIONI!$E$6:$I$13,5,FALSE),IMPOSTAZIONI!$B$25:$N$32,6,FALSE)=0,"",VLOOKUP(VLOOKUP($N742,IMPOSTAZIONI!$E$6:$I$13,5,FALSE),IMPOSTAZIONI!$B$25:$N$32,6,FALSE)))</f>
        <v/>
      </c>
      <c r="BU742" s="20" t="str">
        <f>IF($N742="","",IF(VLOOKUP(VLOOKUP($N742,IMPOSTAZIONI!$E$6:$I$13,5,FALSE),IMPOSTAZIONI!$B$25:$N$32,9,FALSE)=0,"",VLOOKUP(VLOOKUP($N742,IMPOSTAZIONI!$E$6:$I$13,5,FALSE),IMPOSTAZIONI!$B$25:$N$32,9,FALSE)))</f>
        <v/>
      </c>
      <c r="BV742" s="20" t="str">
        <f>IF($N742="","",IF(VLOOKUP(VLOOKUP($N742,IMPOSTAZIONI!$E$6:$I$13,5,FALSE),IMPOSTAZIONI!$B$25:$N$32,12,FALSE)=0,"",VLOOKUP(VLOOKUP($N742,IMPOSTAZIONI!$E$6:$I$13,5,FALSE),IMPOSTAZIONI!$B$25:$N$32,12,FALSE)))</f>
        <v/>
      </c>
      <c r="BW742" s="221" t="str">
        <f t="shared" si="218"/>
        <v/>
      </c>
      <c r="BX742" s="221" t="str">
        <f t="shared" si="225"/>
        <v/>
      </c>
      <c r="BY742" s="221">
        <f t="shared" si="226"/>
        <v>0</v>
      </c>
      <c r="BZ742" s="231">
        <f t="shared" si="227"/>
        <v>0</v>
      </c>
      <c r="CA742" s="246">
        <f t="shared" si="228"/>
        <v>0</v>
      </c>
      <c r="CB742" s="246">
        <f t="shared" si="219"/>
        <v>0</v>
      </c>
      <c r="CC742" s="246" t="str">
        <f t="shared" si="220"/>
        <v/>
      </c>
      <c r="CD742" s="246">
        <f t="shared" si="229"/>
        <v>5</v>
      </c>
      <c r="CE742" s="246">
        <f t="shared" si="221"/>
        <v>0</v>
      </c>
      <c r="CF742" s="276">
        <f t="shared" si="223"/>
        <v>0</v>
      </c>
      <c r="CG742" s="277">
        <f t="shared" si="223"/>
        <v>0</v>
      </c>
      <c r="CH742" s="277">
        <f t="shared" si="223"/>
        <v>0</v>
      </c>
      <c r="CI742" s="278">
        <f t="shared" si="223"/>
        <v>0</v>
      </c>
      <c r="CJ742" s="280">
        <f t="shared" si="222"/>
        <v>0</v>
      </c>
      <c r="CK742" s="232">
        <f t="shared" si="224"/>
        <v>0</v>
      </c>
      <c r="CL742" s="1"/>
    </row>
    <row r="743" spans="1:90" ht="18" customHeight="1">
      <c r="A743" s="1"/>
      <c r="B743" s="1"/>
      <c r="C743" s="216"/>
      <c r="D743" s="287" t="str">
        <f t="shared" si="216"/>
        <v/>
      </c>
      <c r="E743" s="449" t="str">
        <f t="shared" si="217"/>
        <v/>
      </c>
      <c r="F743" s="450"/>
      <c r="G743" s="451"/>
      <c r="H743" s="452"/>
      <c r="I743" s="453"/>
      <c r="J743" s="453"/>
      <c r="K743" s="453"/>
      <c r="L743" s="453"/>
      <c r="M743" s="454"/>
      <c r="N743" s="455"/>
      <c r="O743" s="456"/>
      <c r="P743" s="456"/>
      <c r="Q743" s="456"/>
      <c r="R743" s="456"/>
      <c r="S743" s="456"/>
      <c r="T743" s="456"/>
      <c r="U743" s="456"/>
      <c r="V743" s="456"/>
      <c r="W743" s="456"/>
      <c r="X743" s="456"/>
      <c r="Y743" s="456"/>
      <c r="Z743" s="456"/>
      <c r="AA743" s="456"/>
      <c r="AB743" s="456"/>
      <c r="AC743" s="456"/>
      <c r="AD743" s="456"/>
      <c r="AE743" s="457"/>
      <c r="AF743" s="455"/>
      <c r="AG743" s="456"/>
      <c r="AH743" s="456"/>
      <c r="AI743" s="456"/>
      <c r="AJ743" s="456"/>
      <c r="AK743" s="456"/>
      <c r="AL743" s="456"/>
      <c r="AM743" s="456"/>
      <c r="AN743" s="457"/>
      <c r="AO743" s="455"/>
      <c r="AP743" s="456"/>
      <c r="AQ743" s="456"/>
      <c r="AR743" s="456"/>
      <c r="AS743" s="456"/>
      <c r="AT743" s="456"/>
      <c r="AU743" s="456"/>
      <c r="AV743" s="456"/>
      <c r="AW743" s="456"/>
      <c r="AX743" s="456"/>
      <c r="AY743" s="456"/>
      <c r="AZ743" s="456"/>
      <c r="BA743" s="456"/>
      <c r="BB743" s="456"/>
      <c r="BC743" s="456"/>
      <c r="BD743" s="456"/>
      <c r="BE743" s="456"/>
      <c r="BF743" s="456"/>
      <c r="BG743" s="457"/>
      <c r="BH743" s="458"/>
      <c r="BI743" s="459"/>
      <c r="BJ743" s="459"/>
      <c r="BK743" s="459"/>
      <c r="BL743" s="459"/>
      <c r="BM743" s="460"/>
      <c r="BN743" s="216"/>
      <c r="BO743" s="216"/>
      <c r="BP743" s="1"/>
      <c r="BQ743" s="120">
        <f>IF($F$3="","",IF(N743=$F$3,COUNTIF(BQ$23:BQ742,"&gt;0")+1,0))</f>
        <v>0</v>
      </c>
      <c r="BR743" s="1"/>
      <c r="BS743" s="20" t="str">
        <f>IF($N743="","",IF(VLOOKUP(VLOOKUP($N743,IMPOSTAZIONI!$E$6:$I$13,5,FALSE),IMPOSTAZIONI!$B$25:$N$32,3,FALSE)=0,"",VLOOKUP(VLOOKUP($N743,IMPOSTAZIONI!$E$6:$I$13,5,FALSE),IMPOSTAZIONI!$B$25:$N$32,3,FALSE)))</f>
        <v/>
      </c>
      <c r="BT743" s="20" t="str">
        <f>IF($N743="","",IF(VLOOKUP(VLOOKUP($N743,IMPOSTAZIONI!$E$6:$I$13,5,FALSE),IMPOSTAZIONI!$B$25:$N$32,6,FALSE)=0,"",VLOOKUP(VLOOKUP($N743,IMPOSTAZIONI!$E$6:$I$13,5,FALSE),IMPOSTAZIONI!$B$25:$N$32,6,FALSE)))</f>
        <v/>
      </c>
      <c r="BU743" s="20" t="str">
        <f>IF($N743="","",IF(VLOOKUP(VLOOKUP($N743,IMPOSTAZIONI!$E$6:$I$13,5,FALSE),IMPOSTAZIONI!$B$25:$N$32,9,FALSE)=0,"",VLOOKUP(VLOOKUP($N743,IMPOSTAZIONI!$E$6:$I$13,5,FALSE),IMPOSTAZIONI!$B$25:$N$32,9,FALSE)))</f>
        <v/>
      </c>
      <c r="BV743" s="20" t="str">
        <f>IF($N743="","",IF(VLOOKUP(VLOOKUP($N743,IMPOSTAZIONI!$E$6:$I$13,5,FALSE),IMPOSTAZIONI!$B$25:$N$32,12,FALSE)=0,"",VLOOKUP(VLOOKUP($N743,IMPOSTAZIONI!$E$6:$I$13,5,FALSE),IMPOSTAZIONI!$B$25:$N$32,12,FALSE)))</f>
        <v/>
      </c>
      <c r="BW743" s="221" t="str">
        <f t="shared" si="218"/>
        <v/>
      </c>
      <c r="BX743" s="221" t="str">
        <f t="shared" si="225"/>
        <v/>
      </c>
      <c r="BY743" s="221">
        <f t="shared" si="226"/>
        <v>0</v>
      </c>
      <c r="BZ743" s="231">
        <f t="shared" si="227"/>
        <v>0</v>
      </c>
      <c r="CA743" s="246">
        <f t="shared" si="228"/>
        <v>0</v>
      </c>
      <c r="CB743" s="246">
        <f t="shared" si="219"/>
        <v>0</v>
      </c>
      <c r="CC743" s="246" t="str">
        <f t="shared" si="220"/>
        <v/>
      </c>
      <c r="CD743" s="246">
        <f t="shared" si="229"/>
        <v>5</v>
      </c>
      <c r="CE743" s="246">
        <f t="shared" si="221"/>
        <v>0</v>
      </c>
      <c r="CF743" s="276">
        <f t="shared" ref="CF743:CI762" si="230">COUNTIF($CE$23:$CE$3022,CONCATENATE($CD743,CF$21))</f>
        <v>0</v>
      </c>
      <c r="CG743" s="277">
        <f t="shared" si="230"/>
        <v>0</v>
      </c>
      <c r="CH743" s="277">
        <f t="shared" si="230"/>
        <v>0</v>
      </c>
      <c r="CI743" s="278">
        <f t="shared" si="230"/>
        <v>0</v>
      </c>
      <c r="CJ743" s="280">
        <f t="shared" si="222"/>
        <v>0</v>
      </c>
      <c r="CK743" s="232">
        <f t="shared" si="224"/>
        <v>0</v>
      </c>
      <c r="CL743" s="1"/>
    </row>
    <row r="744" spans="1:90" ht="18" customHeight="1">
      <c r="A744" s="1"/>
      <c r="B744" s="1"/>
      <c r="C744" s="216"/>
      <c r="D744" s="287" t="str">
        <f t="shared" si="216"/>
        <v/>
      </c>
      <c r="E744" s="449" t="str">
        <f t="shared" si="217"/>
        <v/>
      </c>
      <c r="F744" s="450"/>
      <c r="G744" s="451"/>
      <c r="H744" s="452"/>
      <c r="I744" s="453"/>
      <c r="J744" s="453"/>
      <c r="K744" s="453"/>
      <c r="L744" s="453"/>
      <c r="M744" s="454"/>
      <c r="N744" s="455"/>
      <c r="O744" s="456"/>
      <c r="P744" s="456"/>
      <c r="Q744" s="456"/>
      <c r="R744" s="456"/>
      <c r="S744" s="456"/>
      <c r="T744" s="456"/>
      <c r="U744" s="456"/>
      <c r="V744" s="456"/>
      <c r="W744" s="456"/>
      <c r="X744" s="456"/>
      <c r="Y744" s="456"/>
      <c r="Z744" s="456"/>
      <c r="AA744" s="456"/>
      <c r="AB744" s="456"/>
      <c r="AC744" s="456"/>
      <c r="AD744" s="456"/>
      <c r="AE744" s="457"/>
      <c r="AF744" s="455"/>
      <c r="AG744" s="456"/>
      <c r="AH744" s="456"/>
      <c r="AI744" s="456"/>
      <c r="AJ744" s="456"/>
      <c r="AK744" s="456"/>
      <c r="AL744" s="456"/>
      <c r="AM744" s="456"/>
      <c r="AN744" s="457"/>
      <c r="AO744" s="455"/>
      <c r="AP744" s="456"/>
      <c r="AQ744" s="456"/>
      <c r="AR744" s="456"/>
      <c r="AS744" s="456"/>
      <c r="AT744" s="456"/>
      <c r="AU744" s="456"/>
      <c r="AV744" s="456"/>
      <c r="AW744" s="456"/>
      <c r="AX744" s="456"/>
      <c r="AY744" s="456"/>
      <c r="AZ744" s="456"/>
      <c r="BA744" s="456"/>
      <c r="BB744" s="456"/>
      <c r="BC744" s="456"/>
      <c r="BD744" s="456"/>
      <c r="BE744" s="456"/>
      <c r="BF744" s="456"/>
      <c r="BG744" s="457"/>
      <c r="BH744" s="458"/>
      <c r="BI744" s="459"/>
      <c r="BJ744" s="459"/>
      <c r="BK744" s="459"/>
      <c r="BL744" s="459"/>
      <c r="BM744" s="460"/>
      <c r="BN744" s="216"/>
      <c r="BO744" s="216"/>
      <c r="BP744" s="1"/>
      <c r="BQ744" s="120">
        <f>IF($F$3="","",IF(N744=$F$3,COUNTIF(BQ$23:BQ743,"&gt;0")+1,0))</f>
        <v>0</v>
      </c>
      <c r="BR744" s="1"/>
      <c r="BS744" s="20" t="str">
        <f>IF($N744="","",IF(VLOOKUP(VLOOKUP($N744,IMPOSTAZIONI!$E$6:$I$13,5,FALSE),IMPOSTAZIONI!$B$25:$N$32,3,FALSE)=0,"",VLOOKUP(VLOOKUP($N744,IMPOSTAZIONI!$E$6:$I$13,5,FALSE),IMPOSTAZIONI!$B$25:$N$32,3,FALSE)))</f>
        <v/>
      </c>
      <c r="BT744" s="20" t="str">
        <f>IF($N744="","",IF(VLOOKUP(VLOOKUP($N744,IMPOSTAZIONI!$E$6:$I$13,5,FALSE),IMPOSTAZIONI!$B$25:$N$32,6,FALSE)=0,"",VLOOKUP(VLOOKUP($N744,IMPOSTAZIONI!$E$6:$I$13,5,FALSE),IMPOSTAZIONI!$B$25:$N$32,6,FALSE)))</f>
        <v/>
      </c>
      <c r="BU744" s="20" t="str">
        <f>IF($N744="","",IF(VLOOKUP(VLOOKUP($N744,IMPOSTAZIONI!$E$6:$I$13,5,FALSE),IMPOSTAZIONI!$B$25:$N$32,9,FALSE)=0,"",VLOOKUP(VLOOKUP($N744,IMPOSTAZIONI!$E$6:$I$13,5,FALSE),IMPOSTAZIONI!$B$25:$N$32,9,FALSE)))</f>
        <v/>
      </c>
      <c r="BV744" s="20" t="str">
        <f>IF($N744="","",IF(VLOOKUP(VLOOKUP($N744,IMPOSTAZIONI!$E$6:$I$13,5,FALSE),IMPOSTAZIONI!$B$25:$N$32,12,FALSE)=0,"",VLOOKUP(VLOOKUP($N744,IMPOSTAZIONI!$E$6:$I$13,5,FALSE),IMPOSTAZIONI!$B$25:$N$32,12,FALSE)))</f>
        <v/>
      </c>
      <c r="BW744" s="221" t="str">
        <f t="shared" si="218"/>
        <v/>
      </c>
      <c r="BX744" s="221" t="str">
        <f t="shared" si="225"/>
        <v/>
      </c>
      <c r="BY744" s="221">
        <f t="shared" si="226"/>
        <v>0</v>
      </c>
      <c r="BZ744" s="231">
        <f t="shared" si="227"/>
        <v>0</v>
      </c>
      <c r="CA744" s="246">
        <f t="shared" si="228"/>
        <v>0</v>
      </c>
      <c r="CB744" s="246">
        <f t="shared" si="219"/>
        <v>0</v>
      </c>
      <c r="CC744" s="246" t="str">
        <f t="shared" si="220"/>
        <v/>
      </c>
      <c r="CD744" s="246">
        <f t="shared" si="229"/>
        <v>5</v>
      </c>
      <c r="CE744" s="246">
        <f t="shared" si="221"/>
        <v>0</v>
      </c>
      <c r="CF744" s="276">
        <f t="shared" si="230"/>
        <v>0</v>
      </c>
      <c r="CG744" s="277">
        <f t="shared" si="230"/>
        <v>0</v>
      </c>
      <c r="CH744" s="277">
        <f t="shared" si="230"/>
        <v>0</v>
      </c>
      <c r="CI744" s="278">
        <f t="shared" si="230"/>
        <v>0</v>
      </c>
      <c r="CJ744" s="280">
        <f t="shared" si="222"/>
        <v>0</v>
      </c>
      <c r="CK744" s="232">
        <f t="shared" si="224"/>
        <v>0</v>
      </c>
      <c r="CL744" s="1"/>
    </row>
    <row r="745" spans="1:90" ht="18" customHeight="1">
      <c r="A745" s="1"/>
      <c r="B745" s="1"/>
      <c r="C745" s="216"/>
      <c r="D745" s="287" t="str">
        <f t="shared" si="216"/>
        <v/>
      </c>
      <c r="E745" s="449" t="str">
        <f t="shared" si="217"/>
        <v/>
      </c>
      <c r="F745" s="450"/>
      <c r="G745" s="451"/>
      <c r="H745" s="452"/>
      <c r="I745" s="453"/>
      <c r="J745" s="453"/>
      <c r="K745" s="453"/>
      <c r="L745" s="453"/>
      <c r="M745" s="454"/>
      <c r="N745" s="455"/>
      <c r="O745" s="456"/>
      <c r="P745" s="456"/>
      <c r="Q745" s="456"/>
      <c r="R745" s="456"/>
      <c r="S745" s="456"/>
      <c r="T745" s="456"/>
      <c r="U745" s="456"/>
      <c r="V745" s="456"/>
      <c r="W745" s="456"/>
      <c r="X745" s="456"/>
      <c r="Y745" s="456"/>
      <c r="Z745" s="456"/>
      <c r="AA745" s="456"/>
      <c r="AB745" s="456"/>
      <c r="AC745" s="456"/>
      <c r="AD745" s="456"/>
      <c r="AE745" s="457"/>
      <c r="AF745" s="455"/>
      <c r="AG745" s="456"/>
      <c r="AH745" s="456"/>
      <c r="AI745" s="456"/>
      <c r="AJ745" s="456"/>
      <c r="AK745" s="456"/>
      <c r="AL745" s="456"/>
      <c r="AM745" s="456"/>
      <c r="AN745" s="457"/>
      <c r="AO745" s="455"/>
      <c r="AP745" s="456"/>
      <c r="AQ745" s="456"/>
      <c r="AR745" s="456"/>
      <c r="AS745" s="456"/>
      <c r="AT745" s="456"/>
      <c r="AU745" s="456"/>
      <c r="AV745" s="456"/>
      <c r="AW745" s="456"/>
      <c r="AX745" s="456"/>
      <c r="AY745" s="456"/>
      <c r="AZ745" s="456"/>
      <c r="BA745" s="456"/>
      <c r="BB745" s="456"/>
      <c r="BC745" s="456"/>
      <c r="BD745" s="456"/>
      <c r="BE745" s="456"/>
      <c r="BF745" s="456"/>
      <c r="BG745" s="457"/>
      <c r="BH745" s="458"/>
      <c r="BI745" s="459"/>
      <c r="BJ745" s="459"/>
      <c r="BK745" s="459"/>
      <c r="BL745" s="459"/>
      <c r="BM745" s="460"/>
      <c r="BN745" s="216"/>
      <c r="BO745" s="216"/>
      <c r="BP745" s="1"/>
      <c r="BQ745" s="120">
        <f>IF($F$3="","",IF(N745=$F$3,COUNTIF(BQ$23:BQ744,"&gt;0")+1,0))</f>
        <v>0</v>
      </c>
      <c r="BR745" s="1"/>
      <c r="BS745" s="20" t="str">
        <f>IF($N745="","",IF(VLOOKUP(VLOOKUP($N745,IMPOSTAZIONI!$E$6:$I$13,5,FALSE),IMPOSTAZIONI!$B$25:$N$32,3,FALSE)=0,"",VLOOKUP(VLOOKUP($N745,IMPOSTAZIONI!$E$6:$I$13,5,FALSE),IMPOSTAZIONI!$B$25:$N$32,3,FALSE)))</f>
        <v/>
      </c>
      <c r="BT745" s="20" t="str">
        <f>IF($N745="","",IF(VLOOKUP(VLOOKUP($N745,IMPOSTAZIONI!$E$6:$I$13,5,FALSE),IMPOSTAZIONI!$B$25:$N$32,6,FALSE)=0,"",VLOOKUP(VLOOKUP($N745,IMPOSTAZIONI!$E$6:$I$13,5,FALSE),IMPOSTAZIONI!$B$25:$N$32,6,FALSE)))</f>
        <v/>
      </c>
      <c r="BU745" s="20" t="str">
        <f>IF($N745="","",IF(VLOOKUP(VLOOKUP($N745,IMPOSTAZIONI!$E$6:$I$13,5,FALSE),IMPOSTAZIONI!$B$25:$N$32,9,FALSE)=0,"",VLOOKUP(VLOOKUP($N745,IMPOSTAZIONI!$E$6:$I$13,5,FALSE),IMPOSTAZIONI!$B$25:$N$32,9,FALSE)))</f>
        <v/>
      </c>
      <c r="BV745" s="20" t="str">
        <f>IF($N745="","",IF(VLOOKUP(VLOOKUP($N745,IMPOSTAZIONI!$E$6:$I$13,5,FALSE),IMPOSTAZIONI!$B$25:$N$32,12,FALSE)=0,"",VLOOKUP(VLOOKUP($N745,IMPOSTAZIONI!$E$6:$I$13,5,FALSE),IMPOSTAZIONI!$B$25:$N$32,12,FALSE)))</f>
        <v/>
      </c>
      <c r="BW745" s="221" t="str">
        <f t="shared" si="218"/>
        <v/>
      </c>
      <c r="BX745" s="221" t="str">
        <f t="shared" si="225"/>
        <v/>
      </c>
      <c r="BY745" s="221">
        <f t="shared" si="226"/>
        <v>0</v>
      </c>
      <c r="BZ745" s="231">
        <f t="shared" si="227"/>
        <v>0</v>
      </c>
      <c r="CA745" s="246">
        <f t="shared" si="228"/>
        <v>0</v>
      </c>
      <c r="CB745" s="246">
        <f t="shared" si="219"/>
        <v>0</v>
      </c>
      <c r="CC745" s="246" t="str">
        <f t="shared" si="220"/>
        <v/>
      </c>
      <c r="CD745" s="246">
        <f t="shared" si="229"/>
        <v>5</v>
      </c>
      <c r="CE745" s="246">
        <f t="shared" si="221"/>
        <v>0</v>
      </c>
      <c r="CF745" s="276">
        <f t="shared" si="230"/>
        <v>0</v>
      </c>
      <c r="CG745" s="277">
        <f t="shared" si="230"/>
        <v>0</v>
      </c>
      <c r="CH745" s="277">
        <f t="shared" si="230"/>
        <v>0</v>
      </c>
      <c r="CI745" s="278">
        <f t="shared" si="230"/>
        <v>0</v>
      </c>
      <c r="CJ745" s="280">
        <f t="shared" si="222"/>
        <v>0</v>
      </c>
      <c r="CK745" s="232">
        <f t="shared" si="224"/>
        <v>0</v>
      </c>
      <c r="CL745" s="1"/>
    </row>
    <row r="746" spans="1:90" ht="18" customHeight="1">
      <c r="A746" s="1"/>
      <c r="B746" s="1"/>
      <c r="C746" s="216"/>
      <c r="D746" s="287" t="str">
        <f t="shared" si="216"/>
        <v/>
      </c>
      <c r="E746" s="449" t="str">
        <f t="shared" si="217"/>
        <v/>
      </c>
      <c r="F746" s="450"/>
      <c r="G746" s="451"/>
      <c r="H746" s="452"/>
      <c r="I746" s="453"/>
      <c r="J746" s="453"/>
      <c r="K746" s="453"/>
      <c r="L746" s="453"/>
      <c r="M746" s="454"/>
      <c r="N746" s="455"/>
      <c r="O746" s="456"/>
      <c r="P746" s="456"/>
      <c r="Q746" s="456"/>
      <c r="R746" s="456"/>
      <c r="S746" s="456"/>
      <c r="T746" s="456"/>
      <c r="U746" s="456"/>
      <c r="V746" s="456"/>
      <c r="W746" s="456"/>
      <c r="X746" s="456"/>
      <c r="Y746" s="456"/>
      <c r="Z746" s="456"/>
      <c r="AA746" s="456"/>
      <c r="AB746" s="456"/>
      <c r="AC746" s="456"/>
      <c r="AD746" s="456"/>
      <c r="AE746" s="457"/>
      <c r="AF746" s="455"/>
      <c r="AG746" s="456"/>
      <c r="AH746" s="456"/>
      <c r="AI746" s="456"/>
      <c r="AJ746" s="456"/>
      <c r="AK746" s="456"/>
      <c r="AL746" s="456"/>
      <c r="AM746" s="456"/>
      <c r="AN746" s="457"/>
      <c r="AO746" s="455"/>
      <c r="AP746" s="456"/>
      <c r="AQ746" s="456"/>
      <c r="AR746" s="456"/>
      <c r="AS746" s="456"/>
      <c r="AT746" s="456"/>
      <c r="AU746" s="456"/>
      <c r="AV746" s="456"/>
      <c r="AW746" s="456"/>
      <c r="AX746" s="456"/>
      <c r="AY746" s="456"/>
      <c r="AZ746" s="456"/>
      <c r="BA746" s="456"/>
      <c r="BB746" s="456"/>
      <c r="BC746" s="456"/>
      <c r="BD746" s="456"/>
      <c r="BE746" s="456"/>
      <c r="BF746" s="456"/>
      <c r="BG746" s="457"/>
      <c r="BH746" s="458"/>
      <c r="BI746" s="459"/>
      <c r="BJ746" s="459"/>
      <c r="BK746" s="459"/>
      <c r="BL746" s="459"/>
      <c r="BM746" s="460"/>
      <c r="BN746" s="216"/>
      <c r="BO746" s="216"/>
      <c r="BP746" s="1"/>
      <c r="BQ746" s="120">
        <f>IF($F$3="","",IF(N746=$F$3,COUNTIF(BQ$23:BQ745,"&gt;0")+1,0))</f>
        <v>0</v>
      </c>
      <c r="BR746" s="1"/>
      <c r="BS746" s="20" t="str">
        <f>IF($N746="","",IF(VLOOKUP(VLOOKUP($N746,IMPOSTAZIONI!$E$6:$I$13,5,FALSE),IMPOSTAZIONI!$B$25:$N$32,3,FALSE)=0,"",VLOOKUP(VLOOKUP($N746,IMPOSTAZIONI!$E$6:$I$13,5,FALSE),IMPOSTAZIONI!$B$25:$N$32,3,FALSE)))</f>
        <v/>
      </c>
      <c r="BT746" s="20" t="str">
        <f>IF($N746="","",IF(VLOOKUP(VLOOKUP($N746,IMPOSTAZIONI!$E$6:$I$13,5,FALSE),IMPOSTAZIONI!$B$25:$N$32,6,FALSE)=0,"",VLOOKUP(VLOOKUP($N746,IMPOSTAZIONI!$E$6:$I$13,5,FALSE),IMPOSTAZIONI!$B$25:$N$32,6,FALSE)))</f>
        <v/>
      </c>
      <c r="BU746" s="20" t="str">
        <f>IF($N746="","",IF(VLOOKUP(VLOOKUP($N746,IMPOSTAZIONI!$E$6:$I$13,5,FALSE),IMPOSTAZIONI!$B$25:$N$32,9,FALSE)=0,"",VLOOKUP(VLOOKUP($N746,IMPOSTAZIONI!$E$6:$I$13,5,FALSE),IMPOSTAZIONI!$B$25:$N$32,9,FALSE)))</f>
        <v/>
      </c>
      <c r="BV746" s="20" t="str">
        <f>IF($N746="","",IF(VLOOKUP(VLOOKUP($N746,IMPOSTAZIONI!$E$6:$I$13,5,FALSE),IMPOSTAZIONI!$B$25:$N$32,12,FALSE)=0,"",VLOOKUP(VLOOKUP($N746,IMPOSTAZIONI!$E$6:$I$13,5,FALSE),IMPOSTAZIONI!$B$25:$N$32,12,FALSE)))</f>
        <v/>
      </c>
      <c r="BW746" s="221" t="str">
        <f t="shared" si="218"/>
        <v/>
      </c>
      <c r="BX746" s="221" t="str">
        <f t="shared" si="225"/>
        <v/>
      </c>
      <c r="BY746" s="221">
        <f t="shared" si="226"/>
        <v>0</v>
      </c>
      <c r="BZ746" s="231">
        <f t="shared" si="227"/>
        <v>0</v>
      </c>
      <c r="CA746" s="246">
        <f t="shared" si="228"/>
        <v>0</v>
      </c>
      <c r="CB746" s="246">
        <f t="shared" si="219"/>
        <v>0</v>
      </c>
      <c r="CC746" s="246" t="str">
        <f t="shared" si="220"/>
        <v/>
      </c>
      <c r="CD746" s="246">
        <f t="shared" si="229"/>
        <v>5</v>
      </c>
      <c r="CE746" s="246">
        <f t="shared" si="221"/>
        <v>0</v>
      </c>
      <c r="CF746" s="276">
        <f t="shared" si="230"/>
        <v>0</v>
      </c>
      <c r="CG746" s="277">
        <f t="shared" si="230"/>
        <v>0</v>
      </c>
      <c r="CH746" s="277">
        <f t="shared" si="230"/>
        <v>0</v>
      </c>
      <c r="CI746" s="278">
        <f t="shared" si="230"/>
        <v>0</v>
      </c>
      <c r="CJ746" s="280">
        <f t="shared" si="222"/>
        <v>0</v>
      </c>
      <c r="CK746" s="232">
        <f t="shared" si="224"/>
        <v>0</v>
      </c>
      <c r="CL746" s="1"/>
    </row>
    <row r="747" spans="1:90" ht="18" customHeight="1">
      <c r="A747" s="1"/>
      <c r="B747" s="1"/>
      <c r="C747" s="216"/>
      <c r="D747" s="287" t="str">
        <f t="shared" si="216"/>
        <v/>
      </c>
      <c r="E747" s="449" t="str">
        <f t="shared" si="217"/>
        <v/>
      </c>
      <c r="F747" s="450"/>
      <c r="G747" s="451"/>
      <c r="H747" s="452"/>
      <c r="I747" s="453"/>
      <c r="J747" s="453"/>
      <c r="K747" s="453"/>
      <c r="L747" s="453"/>
      <c r="M747" s="454"/>
      <c r="N747" s="455"/>
      <c r="O747" s="456"/>
      <c r="P747" s="456"/>
      <c r="Q747" s="456"/>
      <c r="R747" s="456"/>
      <c r="S747" s="456"/>
      <c r="T747" s="456"/>
      <c r="U747" s="456"/>
      <c r="V747" s="456"/>
      <c r="W747" s="456"/>
      <c r="X747" s="456"/>
      <c r="Y747" s="456"/>
      <c r="Z747" s="456"/>
      <c r="AA747" s="456"/>
      <c r="AB747" s="456"/>
      <c r="AC747" s="456"/>
      <c r="AD747" s="456"/>
      <c r="AE747" s="457"/>
      <c r="AF747" s="455"/>
      <c r="AG747" s="456"/>
      <c r="AH747" s="456"/>
      <c r="AI747" s="456"/>
      <c r="AJ747" s="456"/>
      <c r="AK747" s="456"/>
      <c r="AL747" s="456"/>
      <c r="AM747" s="456"/>
      <c r="AN747" s="457"/>
      <c r="AO747" s="455"/>
      <c r="AP747" s="456"/>
      <c r="AQ747" s="456"/>
      <c r="AR747" s="456"/>
      <c r="AS747" s="456"/>
      <c r="AT747" s="456"/>
      <c r="AU747" s="456"/>
      <c r="AV747" s="456"/>
      <c r="AW747" s="456"/>
      <c r="AX747" s="456"/>
      <c r="AY747" s="456"/>
      <c r="AZ747" s="456"/>
      <c r="BA747" s="456"/>
      <c r="BB747" s="456"/>
      <c r="BC747" s="456"/>
      <c r="BD747" s="456"/>
      <c r="BE747" s="456"/>
      <c r="BF747" s="456"/>
      <c r="BG747" s="457"/>
      <c r="BH747" s="458"/>
      <c r="BI747" s="459"/>
      <c r="BJ747" s="459"/>
      <c r="BK747" s="459"/>
      <c r="BL747" s="459"/>
      <c r="BM747" s="460"/>
      <c r="BN747" s="216"/>
      <c r="BO747" s="216"/>
      <c r="BP747" s="1"/>
      <c r="BQ747" s="120">
        <f>IF($F$3="","",IF(N747=$F$3,COUNTIF(BQ$23:BQ746,"&gt;0")+1,0))</f>
        <v>0</v>
      </c>
      <c r="BR747" s="1"/>
      <c r="BS747" s="20" t="str">
        <f>IF($N747="","",IF(VLOOKUP(VLOOKUP($N747,IMPOSTAZIONI!$E$6:$I$13,5,FALSE),IMPOSTAZIONI!$B$25:$N$32,3,FALSE)=0,"",VLOOKUP(VLOOKUP($N747,IMPOSTAZIONI!$E$6:$I$13,5,FALSE),IMPOSTAZIONI!$B$25:$N$32,3,FALSE)))</f>
        <v/>
      </c>
      <c r="BT747" s="20" t="str">
        <f>IF($N747="","",IF(VLOOKUP(VLOOKUP($N747,IMPOSTAZIONI!$E$6:$I$13,5,FALSE),IMPOSTAZIONI!$B$25:$N$32,6,FALSE)=0,"",VLOOKUP(VLOOKUP($N747,IMPOSTAZIONI!$E$6:$I$13,5,FALSE),IMPOSTAZIONI!$B$25:$N$32,6,FALSE)))</f>
        <v/>
      </c>
      <c r="BU747" s="20" t="str">
        <f>IF($N747="","",IF(VLOOKUP(VLOOKUP($N747,IMPOSTAZIONI!$E$6:$I$13,5,FALSE),IMPOSTAZIONI!$B$25:$N$32,9,FALSE)=0,"",VLOOKUP(VLOOKUP($N747,IMPOSTAZIONI!$E$6:$I$13,5,FALSE),IMPOSTAZIONI!$B$25:$N$32,9,FALSE)))</f>
        <v/>
      </c>
      <c r="BV747" s="20" t="str">
        <f>IF($N747="","",IF(VLOOKUP(VLOOKUP($N747,IMPOSTAZIONI!$E$6:$I$13,5,FALSE),IMPOSTAZIONI!$B$25:$N$32,12,FALSE)=0,"",VLOOKUP(VLOOKUP($N747,IMPOSTAZIONI!$E$6:$I$13,5,FALSE),IMPOSTAZIONI!$B$25:$N$32,12,FALSE)))</f>
        <v/>
      </c>
      <c r="BW747" s="221" t="str">
        <f t="shared" si="218"/>
        <v/>
      </c>
      <c r="BX747" s="221" t="str">
        <f t="shared" si="225"/>
        <v/>
      </c>
      <c r="BY747" s="221">
        <f t="shared" si="226"/>
        <v>0</v>
      </c>
      <c r="BZ747" s="231">
        <f t="shared" si="227"/>
        <v>0</v>
      </c>
      <c r="CA747" s="246">
        <f t="shared" si="228"/>
        <v>0</v>
      </c>
      <c r="CB747" s="246">
        <f t="shared" si="219"/>
        <v>0</v>
      </c>
      <c r="CC747" s="246" t="str">
        <f t="shared" si="220"/>
        <v/>
      </c>
      <c r="CD747" s="246">
        <f t="shared" si="229"/>
        <v>5</v>
      </c>
      <c r="CE747" s="246">
        <f t="shared" si="221"/>
        <v>0</v>
      </c>
      <c r="CF747" s="276">
        <f t="shared" si="230"/>
        <v>0</v>
      </c>
      <c r="CG747" s="277">
        <f t="shared" si="230"/>
        <v>0</v>
      </c>
      <c r="CH747" s="277">
        <f t="shared" si="230"/>
        <v>0</v>
      </c>
      <c r="CI747" s="278">
        <f t="shared" si="230"/>
        <v>0</v>
      </c>
      <c r="CJ747" s="280">
        <f t="shared" si="222"/>
        <v>0</v>
      </c>
      <c r="CK747" s="232">
        <f t="shared" si="224"/>
        <v>0</v>
      </c>
      <c r="CL747" s="1"/>
    </row>
    <row r="748" spans="1:90" ht="18" customHeight="1">
      <c r="A748" s="1"/>
      <c r="B748" s="1"/>
      <c r="C748" s="216"/>
      <c r="D748" s="287" t="str">
        <f t="shared" si="216"/>
        <v/>
      </c>
      <c r="E748" s="449" t="str">
        <f t="shared" si="217"/>
        <v/>
      </c>
      <c r="F748" s="450"/>
      <c r="G748" s="451"/>
      <c r="H748" s="452"/>
      <c r="I748" s="453"/>
      <c r="J748" s="453"/>
      <c r="K748" s="453"/>
      <c r="L748" s="453"/>
      <c r="M748" s="454"/>
      <c r="N748" s="455"/>
      <c r="O748" s="456"/>
      <c r="P748" s="456"/>
      <c r="Q748" s="456"/>
      <c r="R748" s="456"/>
      <c r="S748" s="456"/>
      <c r="T748" s="456"/>
      <c r="U748" s="456"/>
      <c r="V748" s="456"/>
      <c r="W748" s="456"/>
      <c r="X748" s="456"/>
      <c r="Y748" s="456"/>
      <c r="Z748" s="456"/>
      <c r="AA748" s="456"/>
      <c r="AB748" s="456"/>
      <c r="AC748" s="456"/>
      <c r="AD748" s="456"/>
      <c r="AE748" s="457"/>
      <c r="AF748" s="455"/>
      <c r="AG748" s="456"/>
      <c r="AH748" s="456"/>
      <c r="AI748" s="456"/>
      <c r="AJ748" s="456"/>
      <c r="AK748" s="456"/>
      <c r="AL748" s="456"/>
      <c r="AM748" s="456"/>
      <c r="AN748" s="457"/>
      <c r="AO748" s="455"/>
      <c r="AP748" s="456"/>
      <c r="AQ748" s="456"/>
      <c r="AR748" s="456"/>
      <c r="AS748" s="456"/>
      <c r="AT748" s="456"/>
      <c r="AU748" s="456"/>
      <c r="AV748" s="456"/>
      <c r="AW748" s="456"/>
      <c r="AX748" s="456"/>
      <c r="AY748" s="456"/>
      <c r="AZ748" s="456"/>
      <c r="BA748" s="456"/>
      <c r="BB748" s="456"/>
      <c r="BC748" s="456"/>
      <c r="BD748" s="456"/>
      <c r="BE748" s="456"/>
      <c r="BF748" s="456"/>
      <c r="BG748" s="457"/>
      <c r="BH748" s="458"/>
      <c r="BI748" s="459"/>
      <c r="BJ748" s="459"/>
      <c r="BK748" s="459"/>
      <c r="BL748" s="459"/>
      <c r="BM748" s="460"/>
      <c r="BN748" s="216"/>
      <c r="BO748" s="216"/>
      <c r="BP748" s="1"/>
      <c r="BQ748" s="120">
        <f>IF($F$3="","",IF(N748=$F$3,COUNTIF(BQ$23:BQ747,"&gt;0")+1,0))</f>
        <v>0</v>
      </c>
      <c r="BR748" s="1"/>
      <c r="BS748" s="20" t="str">
        <f>IF($N748="","",IF(VLOOKUP(VLOOKUP($N748,IMPOSTAZIONI!$E$6:$I$13,5,FALSE),IMPOSTAZIONI!$B$25:$N$32,3,FALSE)=0,"",VLOOKUP(VLOOKUP($N748,IMPOSTAZIONI!$E$6:$I$13,5,FALSE),IMPOSTAZIONI!$B$25:$N$32,3,FALSE)))</f>
        <v/>
      </c>
      <c r="BT748" s="20" t="str">
        <f>IF($N748="","",IF(VLOOKUP(VLOOKUP($N748,IMPOSTAZIONI!$E$6:$I$13,5,FALSE),IMPOSTAZIONI!$B$25:$N$32,6,FALSE)=0,"",VLOOKUP(VLOOKUP($N748,IMPOSTAZIONI!$E$6:$I$13,5,FALSE),IMPOSTAZIONI!$B$25:$N$32,6,FALSE)))</f>
        <v/>
      </c>
      <c r="BU748" s="20" t="str">
        <f>IF($N748="","",IF(VLOOKUP(VLOOKUP($N748,IMPOSTAZIONI!$E$6:$I$13,5,FALSE),IMPOSTAZIONI!$B$25:$N$32,9,FALSE)=0,"",VLOOKUP(VLOOKUP($N748,IMPOSTAZIONI!$E$6:$I$13,5,FALSE),IMPOSTAZIONI!$B$25:$N$32,9,FALSE)))</f>
        <v/>
      </c>
      <c r="BV748" s="20" t="str">
        <f>IF($N748="","",IF(VLOOKUP(VLOOKUP($N748,IMPOSTAZIONI!$E$6:$I$13,5,FALSE),IMPOSTAZIONI!$B$25:$N$32,12,FALSE)=0,"",VLOOKUP(VLOOKUP($N748,IMPOSTAZIONI!$E$6:$I$13,5,FALSE),IMPOSTAZIONI!$B$25:$N$32,12,FALSE)))</f>
        <v/>
      </c>
      <c r="BW748" s="221" t="str">
        <f t="shared" si="218"/>
        <v/>
      </c>
      <c r="BX748" s="221" t="str">
        <f t="shared" si="225"/>
        <v/>
      </c>
      <c r="BY748" s="221">
        <f t="shared" si="226"/>
        <v>0</v>
      </c>
      <c r="BZ748" s="231">
        <f t="shared" si="227"/>
        <v>0</v>
      </c>
      <c r="CA748" s="246">
        <f t="shared" si="228"/>
        <v>0</v>
      </c>
      <c r="CB748" s="246">
        <f t="shared" si="219"/>
        <v>0</v>
      </c>
      <c r="CC748" s="246" t="str">
        <f t="shared" si="220"/>
        <v/>
      </c>
      <c r="CD748" s="246">
        <f t="shared" si="229"/>
        <v>5</v>
      </c>
      <c r="CE748" s="246">
        <f t="shared" si="221"/>
        <v>0</v>
      </c>
      <c r="CF748" s="276">
        <f t="shared" si="230"/>
        <v>0</v>
      </c>
      <c r="CG748" s="277">
        <f t="shared" si="230"/>
        <v>0</v>
      </c>
      <c r="CH748" s="277">
        <f t="shared" si="230"/>
        <v>0</v>
      </c>
      <c r="CI748" s="278">
        <f t="shared" si="230"/>
        <v>0</v>
      </c>
      <c r="CJ748" s="280">
        <f t="shared" si="222"/>
        <v>0</v>
      </c>
      <c r="CK748" s="232">
        <f t="shared" si="224"/>
        <v>0</v>
      </c>
      <c r="CL748" s="1"/>
    </row>
    <row r="749" spans="1:90" ht="18" customHeight="1">
      <c r="A749" s="1"/>
      <c r="B749" s="1"/>
      <c r="C749" s="216"/>
      <c r="D749" s="287" t="str">
        <f t="shared" si="216"/>
        <v/>
      </c>
      <c r="E749" s="449" t="str">
        <f t="shared" si="217"/>
        <v/>
      </c>
      <c r="F749" s="450"/>
      <c r="G749" s="451"/>
      <c r="H749" s="452"/>
      <c r="I749" s="453"/>
      <c r="J749" s="453"/>
      <c r="K749" s="453"/>
      <c r="L749" s="453"/>
      <c r="M749" s="454"/>
      <c r="N749" s="455"/>
      <c r="O749" s="456"/>
      <c r="P749" s="456"/>
      <c r="Q749" s="456"/>
      <c r="R749" s="456"/>
      <c r="S749" s="456"/>
      <c r="T749" s="456"/>
      <c r="U749" s="456"/>
      <c r="V749" s="456"/>
      <c r="W749" s="456"/>
      <c r="X749" s="456"/>
      <c r="Y749" s="456"/>
      <c r="Z749" s="456"/>
      <c r="AA749" s="456"/>
      <c r="AB749" s="456"/>
      <c r="AC749" s="456"/>
      <c r="AD749" s="456"/>
      <c r="AE749" s="457"/>
      <c r="AF749" s="455"/>
      <c r="AG749" s="456"/>
      <c r="AH749" s="456"/>
      <c r="AI749" s="456"/>
      <c r="AJ749" s="456"/>
      <c r="AK749" s="456"/>
      <c r="AL749" s="456"/>
      <c r="AM749" s="456"/>
      <c r="AN749" s="457"/>
      <c r="AO749" s="455"/>
      <c r="AP749" s="456"/>
      <c r="AQ749" s="456"/>
      <c r="AR749" s="456"/>
      <c r="AS749" s="456"/>
      <c r="AT749" s="456"/>
      <c r="AU749" s="456"/>
      <c r="AV749" s="456"/>
      <c r="AW749" s="456"/>
      <c r="AX749" s="456"/>
      <c r="AY749" s="456"/>
      <c r="AZ749" s="456"/>
      <c r="BA749" s="456"/>
      <c r="BB749" s="456"/>
      <c r="BC749" s="456"/>
      <c r="BD749" s="456"/>
      <c r="BE749" s="456"/>
      <c r="BF749" s="456"/>
      <c r="BG749" s="457"/>
      <c r="BH749" s="458"/>
      <c r="BI749" s="459"/>
      <c r="BJ749" s="459"/>
      <c r="BK749" s="459"/>
      <c r="BL749" s="459"/>
      <c r="BM749" s="460"/>
      <c r="BN749" s="216"/>
      <c r="BO749" s="216"/>
      <c r="BP749" s="1"/>
      <c r="BQ749" s="120">
        <f>IF($F$3="","",IF(N749=$F$3,COUNTIF(BQ$23:BQ748,"&gt;0")+1,0))</f>
        <v>0</v>
      </c>
      <c r="BR749" s="1"/>
      <c r="BS749" s="20" t="str">
        <f>IF($N749="","",IF(VLOOKUP(VLOOKUP($N749,IMPOSTAZIONI!$E$6:$I$13,5,FALSE),IMPOSTAZIONI!$B$25:$N$32,3,FALSE)=0,"",VLOOKUP(VLOOKUP($N749,IMPOSTAZIONI!$E$6:$I$13,5,FALSE),IMPOSTAZIONI!$B$25:$N$32,3,FALSE)))</f>
        <v/>
      </c>
      <c r="BT749" s="20" t="str">
        <f>IF($N749="","",IF(VLOOKUP(VLOOKUP($N749,IMPOSTAZIONI!$E$6:$I$13,5,FALSE),IMPOSTAZIONI!$B$25:$N$32,6,FALSE)=0,"",VLOOKUP(VLOOKUP($N749,IMPOSTAZIONI!$E$6:$I$13,5,FALSE),IMPOSTAZIONI!$B$25:$N$32,6,FALSE)))</f>
        <v/>
      </c>
      <c r="BU749" s="20" t="str">
        <f>IF($N749="","",IF(VLOOKUP(VLOOKUP($N749,IMPOSTAZIONI!$E$6:$I$13,5,FALSE),IMPOSTAZIONI!$B$25:$N$32,9,FALSE)=0,"",VLOOKUP(VLOOKUP($N749,IMPOSTAZIONI!$E$6:$I$13,5,FALSE),IMPOSTAZIONI!$B$25:$N$32,9,FALSE)))</f>
        <v/>
      </c>
      <c r="BV749" s="20" t="str">
        <f>IF($N749="","",IF(VLOOKUP(VLOOKUP($N749,IMPOSTAZIONI!$E$6:$I$13,5,FALSE),IMPOSTAZIONI!$B$25:$N$32,12,FALSE)=0,"",VLOOKUP(VLOOKUP($N749,IMPOSTAZIONI!$E$6:$I$13,5,FALSE),IMPOSTAZIONI!$B$25:$N$32,12,FALSE)))</f>
        <v/>
      </c>
      <c r="BW749" s="221" t="str">
        <f t="shared" si="218"/>
        <v/>
      </c>
      <c r="BX749" s="221" t="str">
        <f t="shared" si="225"/>
        <v/>
      </c>
      <c r="BY749" s="221">
        <f t="shared" si="226"/>
        <v>0</v>
      </c>
      <c r="BZ749" s="231">
        <f t="shared" si="227"/>
        <v>0</v>
      </c>
      <c r="CA749" s="246">
        <f t="shared" si="228"/>
        <v>0</v>
      </c>
      <c r="CB749" s="246">
        <f t="shared" si="219"/>
        <v>0</v>
      </c>
      <c r="CC749" s="246" t="str">
        <f t="shared" si="220"/>
        <v/>
      </c>
      <c r="CD749" s="246">
        <f t="shared" si="229"/>
        <v>5</v>
      </c>
      <c r="CE749" s="246">
        <f t="shared" si="221"/>
        <v>0</v>
      </c>
      <c r="CF749" s="276">
        <f t="shared" si="230"/>
        <v>0</v>
      </c>
      <c r="CG749" s="277">
        <f t="shared" si="230"/>
        <v>0</v>
      </c>
      <c r="CH749" s="277">
        <f t="shared" si="230"/>
        <v>0</v>
      </c>
      <c r="CI749" s="278">
        <f t="shared" si="230"/>
        <v>0</v>
      </c>
      <c r="CJ749" s="280">
        <f t="shared" si="222"/>
        <v>0</v>
      </c>
      <c r="CK749" s="232">
        <f t="shared" si="224"/>
        <v>0</v>
      </c>
      <c r="CL749" s="1"/>
    </row>
    <row r="750" spans="1:90" ht="18" customHeight="1">
      <c r="A750" s="1"/>
      <c r="B750" s="1"/>
      <c r="C750" s="216"/>
      <c r="D750" s="287" t="str">
        <f t="shared" si="216"/>
        <v/>
      </c>
      <c r="E750" s="449" t="str">
        <f t="shared" si="217"/>
        <v/>
      </c>
      <c r="F750" s="450"/>
      <c r="G750" s="451"/>
      <c r="H750" s="452"/>
      <c r="I750" s="453"/>
      <c r="J750" s="453"/>
      <c r="K750" s="453"/>
      <c r="L750" s="453"/>
      <c r="M750" s="454"/>
      <c r="N750" s="455"/>
      <c r="O750" s="456"/>
      <c r="P750" s="456"/>
      <c r="Q750" s="456"/>
      <c r="R750" s="456"/>
      <c r="S750" s="456"/>
      <c r="T750" s="456"/>
      <c r="U750" s="456"/>
      <c r="V750" s="456"/>
      <c r="W750" s="456"/>
      <c r="X750" s="456"/>
      <c r="Y750" s="456"/>
      <c r="Z750" s="456"/>
      <c r="AA750" s="456"/>
      <c r="AB750" s="456"/>
      <c r="AC750" s="456"/>
      <c r="AD750" s="456"/>
      <c r="AE750" s="457"/>
      <c r="AF750" s="455"/>
      <c r="AG750" s="456"/>
      <c r="AH750" s="456"/>
      <c r="AI750" s="456"/>
      <c r="AJ750" s="456"/>
      <c r="AK750" s="456"/>
      <c r="AL750" s="456"/>
      <c r="AM750" s="456"/>
      <c r="AN750" s="457"/>
      <c r="AO750" s="455"/>
      <c r="AP750" s="456"/>
      <c r="AQ750" s="456"/>
      <c r="AR750" s="456"/>
      <c r="AS750" s="456"/>
      <c r="AT750" s="456"/>
      <c r="AU750" s="456"/>
      <c r="AV750" s="456"/>
      <c r="AW750" s="456"/>
      <c r="AX750" s="456"/>
      <c r="AY750" s="456"/>
      <c r="AZ750" s="456"/>
      <c r="BA750" s="456"/>
      <c r="BB750" s="456"/>
      <c r="BC750" s="456"/>
      <c r="BD750" s="456"/>
      <c r="BE750" s="456"/>
      <c r="BF750" s="456"/>
      <c r="BG750" s="457"/>
      <c r="BH750" s="458"/>
      <c r="BI750" s="459"/>
      <c r="BJ750" s="459"/>
      <c r="BK750" s="459"/>
      <c r="BL750" s="459"/>
      <c r="BM750" s="460"/>
      <c r="BN750" s="216"/>
      <c r="BO750" s="216"/>
      <c r="BP750" s="1"/>
      <c r="BQ750" s="120">
        <f>IF($F$3="","",IF(N750=$F$3,COUNTIF(BQ$23:BQ749,"&gt;0")+1,0))</f>
        <v>0</v>
      </c>
      <c r="BR750" s="1"/>
      <c r="BS750" s="20" t="str">
        <f>IF($N750="","",IF(VLOOKUP(VLOOKUP($N750,IMPOSTAZIONI!$E$6:$I$13,5,FALSE),IMPOSTAZIONI!$B$25:$N$32,3,FALSE)=0,"",VLOOKUP(VLOOKUP($N750,IMPOSTAZIONI!$E$6:$I$13,5,FALSE),IMPOSTAZIONI!$B$25:$N$32,3,FALSE)))</f>
        <v/>
      </c>
      <c r="BT750" s="20" t="str">
        <f>IF($N750="","",IF(VLOOKUP(VLOOKUP($N750,IMPOSTAZIONI!$E$6:$I$13,5,FALSE),IMPOSTAZIONI!$B$25:$N$32,6,FALSE)=0,"",VLOOKUP(VLOOKUP($N750,IMPOSTAZIONI!$E$6:$I$13,5,FALSE),IMPOSTAZIONI!$B$25:$N$32,6,FALSE)))</f>
        <v/>
      </c>
      <c r="BU750" s="20" t="str">
        <f>IF($N750="","",IF(VLOOKUP(VLOOKUP($N750,IMPOSTAZIONI!$E$6:$I$13,5,FALSE),IMPOSTAZIONI!$B$25:$N$32,9,FALSE)=0,"",VLOOKUP(VLOOKUP($N750,IMPOSTAZIONI!$E$6:$I$13,5,FALSE),IMPOSTAZIONI!$B$25:$N$32,9,FALSE)))</f>
        <v/>
      </c>
      <c r="BV750" s="20" t="str">
        <f>IF($N750="","",IF(VLOOKUP(VLOOKUP($N750,IMPOSTAZIONI!$E$6:$I$13,5,FALSE),IMPOSTAZIONI!$B$25:$N$32,12,FALSE)=0,"",VLOOKUP(VLOOKUP($N750,IMPOSTAZIONI!$E$6:$I$13,5,FALSE),IMPOSTAZIONI!$B$25:$N$32,12,FALSE)))</f>
        <v/>
      </c>
      <c r="BW750" s="221" t="str">
        <f t="shared" si="218"/>
        <v/>
      </c>
      <c r="BX750" s="221" t="str">
        <f t="shared" si="225"/>
        <v/>
      </c>
      <c r="BY750" s="221">
        <f t="shared" si="226"/>
        <v>0</v>
      </c>
      <c r="BZ750" s="231">
        <f t="shared" si="227"/>
        <v>0</v>
      </c>
      <c r="CA750" s="246">
        <f t="shared" si="228"/>
        <v>0</v>
      </c>
      <c r="CB750" s="246">
        <f t="shared" si="219"/>
        <v>0</v>
      </c>
      <c r="CC750" s="246" t="str">
        <f t="shared" si="220"/>
        <v/>
      </c>
      <c r="CD750" s="246">
        <f t="shared" si="229"/>
        <v>5</v>
      </c>
      <c r="CE750" s="246">
        <f t="shared" si="221"/>
        <v>0</v>
      </c>
      <c r="CF750" s="276">
        <f t="shared" si="230"/>
        <v>0</v>
      </c>
      <c r="CG750" s="277">
        <f t="shared" si="230"/>
        <v>0</v>
      </c>
      <c r="CH750" s="277">
        <f t="shared" si="230"/>
        <v>0</v>
      </c>
      <c r="CI750" s="278">
        <f t="shared" si="230"/>
        <v>0</v>
      </c>
      <c r="CJ750" s="280">
        <f t="shared" si="222"/>
        <v>0</v>
      </c>
      <c r="CK750" s="232">
        <f t="shared" si="224"/>
        <v>0</v>
      </c>
      <c r="CL750" s="1"/>
    </row>
    <row r="751" spans="1:90" ht="18" customHeight="1">
      <c r="A751" s="1"/>
      <c r="B751" s="1"/>
      <c r="C751" s="216"/>
      <c r="D751" s="287" t="str">
        <f t="shared" si="216"/>
        <v/>
      </c>
      <c r="E751" s="449" t="str">
        <f t="shared" si="217"/>
        <v/>
      </c>
      <c r="F751" s="450"/>
      <c r="G751" s="451"/>
      <c r="H751" s="452"/>
      <c r="I751" s="453"/>
      <c r="J751" s="453"/>
      <c r="K751" s="453"/>
      <c r="L751" s="453"/>
      <c r="M751" s="454"/>
      <c r="N751" s="455"/>
      <c r="O751" s="456"/>
      <c r="P751" s="456"/>
      <c r="Q751" s="456"/>
      <c r="R751" s="456"/>
      <c r="S751" s="456"/>
      <c r="T751" s="456"/>
      <c r="U751" s="456"/>
      <c r="V751" s="456"/>
      <c r="W751" s="456"/>
      <c r="X751" s="456"/>
      <c r="Y751" s="456"/>
      <c r="Z751" s="456"/>
      <c r="AA751" s="456"/>
      <c r="AB751" s="456"/>
      <c r="AC751" s="456"/>
      <c r="AD751" s="456"/>
      <c r="AE751" s="457"/>
      <c r="AF751" s="455"/>
      <c r="AG751" s="456"/>
      <c r="AH751" s="456"/>
      <c r="AI751" s="456"/>
      <c r="AJ751" s="456"/>
      <c r="AK751" s="456"/>
      <c r="AL751" s="456"/>
      <c r="AM751" s="456"/>
      <c r="AN751" s="457"/>
      <c r="AO751" s="455"/>
      <c r="AP751" s="456"/>
      <c r="AQ751" s="456"/>
      <c r="AR751" s="456"/>
      <c r="AS751" s="456"/>
      <c r="AT751" s="456"/>
      <c r="AU751" s="456"/>
      <c r="AV751" s="456"/>
      <c r="AW751" s="456"/>
      <c r="AX751" s="456"/>
      <c r="AY751" s="456"/>
      <c r="AZ751" s="456"/>
      <c r="BA751" s="456"/>
      <c r="BB751" s="456"/>
      <c r="BC751" s="456"/>
      <c r="BD751" s="456"/>
      <c r="BE751" s="456"/>
      <c r="BF751" s="456"/>
      <c r="BG751" s="457"/>
      <c r="BH751" s="458"/>
      <c r="BI751" s="459"/>
      <c r="BJ751" s="459"/>
      <c r="BK751" s="459"/>
      <c r="BL751" s="459"/>
      <c r="BM751" s="460"/>
      <c r="BN751" s="216"/>
      <c r="BO751" s="216"/>
      <c r="BP751" s="1"/>
      <c r="BQ751" s="120">
        <f>IF($F$3="","",IF(N751=$F$3,COUNTIF(BQ$23:BQ750,"&gt;0")+1,0))</f>
        <v>0</v>
      </c>
      <c r="BR751" s="1"/>
      <c r="BS751" s="20" t="str">
        <f>IF($N751="","",IF(VLOOKUP(VLOOKUP($N751,IMPOSTAZIONI!$E$6:$I$13,5,FALSE),IMPOSTAZIONI!$B$25:$N$32,3,FALSE)=0,"",VLOOKUP(VLOOKUP($N751,IMPOSTAZIONI!$E$6:$I$13,5,FALSE),IMPOSTAZIONI!$B$25:$N$32,3,FALSE)))</f>
        <v/>
      </c>
      <c r="BT751" s="20" t="str">
        <f>IF($N751="","",IF(VLOOKUP(VLOOKUP($N751,IMPOSTAZIONI!$E$6:$I$13,5,FALSE),IMPOSTAZIONI!$B$25:$N$32,6,FALSE)=0,"",VLOOKUP(VLOOKUP($N751,IMPOSTAZIONI!$E$6:$I$13,5,FALSE),IMPOSTAZIONI!$B$25:$N$32,6,FALSE)))</f>
        <v/>
      </c>
      <c r="BU751" s="20" t="str">
        <f>IF($N751="","",IF(VLOOKUP(VLOOKUP($N751,IMPOSTAZIONI!$E$6:$I$13,5,FALSE),IMPOSTAZIONI!$B$25:$N$32,9,FALSE)=0,"",VLOOKUP(VLOOKUP($N751,IMPOSTAZIONI!$E$6:$I$13,5,FALSE),IMPOSTAZIONI!$B$25:$N$32,9,FALSE)))</f>
        <v/>
      </c>
      <c r="BV751" s="20" t="str">
        <f>IF($N751="","",IF(VLOOKUP(VLOOKUP($N751,IMPOSTAZIONI!$E$6:$I$13,5,FALSE),IMPOSTAZIONI!$B$25:$N$32,12,FALSE)=0,"",VLOOKUP(VLOOKUP($N751,IMPOSTAZIONI!$E$6:$I$13,5,FALSE),IMPOSTAZIONI!$B$25:$N$32,12,FALSE)))</f>
        <v/>
      </c>
      <c r="BW751" s="221" t="str">
        <f t="shared" si="218"/>
        <v/>
      </c>
      <c r="BX751" s="221" t="str">
        <f t="shared" si="225"/>
        <v/>
      </c>
      <c r="BY751" s="221">
        <f t="shared" si="226"/>
        <v>0</v>
      </c>
      <c r="BZ751" s="231">
        <f t="shared" si="227"/>
        <v>0</v>
      </c>
      <c r="CA751" s="246">
        <f t="shared" si="228"/>
        <v>0</v>
      </c>
      <c r="CB751" s="246">
        <f t="shared" si="219"/>
        <v>0</v>
      </c>
      <c r="CC751" s="246" t="str">
        <f t="shared" si="220"/>
        <v/>
      </c>
      <c r="CD751" s="246">
        <f t="shared" si="229"/>
        <v>5</v>
      </c>
      <c r="CE751" s="246">
        <f t="shared" si="221"/>
        <v>0</v>
      </c>
      <c r="CF751" s="276">
        <f t="shared" si="230"/>
        <v>0</v>
      </c>
      <c r="CG751" s="277">
        <f t="shared" si="230"/>
        <v>0</v>
      </c>
      <c r="CH751" s="277">
        <f t="shared" si="230"/>
        <v>0</v>
      </c>
      <c r="CI751" s="278">
        <f t="shared" si="230"/>
        <v>0</v>
      </c>
      <c r="CJ751" s="280">
        <f t="shared" si="222"/>
        <v>0</v>
      </c>
      <c r="CK751" s="232">
        <f t="shared" si="224"/>
        <v>0</v>
      </c>
      <c r="CL751" s="1"/>
    </row>
    <row r="752" spans="1:90" ht="18" customHeight="1">
      <c r="A752" s="1"/>
      <c r="B752" s="1"/>
      <c r="C752" s="216"/>
      <c r="D752" s="287" t="str">
        <f t="shared" si="216"/>
        <v/>
      </c>
      <c r="E752" s="449" t="str">
        <f t="shared" si="217"/>
        <v/>
      </c>
      <c r="F752" s="450"/>
      <c r="G752" s="451"/>
      <c r="H752" s="452"/>
      <c r="I752" s="453"/>
      <c r="J752" s="453"/>
      <c r="K752" s="453"/>
      <c r="L752" s="453"/>
      <c r="M752" s="454"/>
      <c r="N752" s="455"/>
      <c r="O752" s="456"/>
      <c r="P752" s="456"/>
      <c r="Q752" s="456"/>
      <c r="R752" s="456"/>
      <c r="S752" s="456"/>
      <c r="T752" s="456"/>
      <c r="U752" s="456"/>
      <c r="V752" s="456"/>
      <c r="W752" s="456"/>
      <c r="X752" s="456"/>
      <c r="Y752" s="456"/>
      <c r="Z752" s="456"/>
      <c r="AA752" s="456"/>
      <c r="AB752" s="456"/>
      <c r="AC752" s="456"/>
      <c r="AD752" s="456"/>
      <c r="AE752" s="457"/>
      <c r="AF752" s="455"/>
      <c r="AG752" s="456"/>
      <c r="AH752" s="456"/>
      <c r="AI752" s="456"/>
      <c r="AJ752" s="456"/>
      <c r="AK752" s="456"/>
      <c r="AL752" s="456"/>
      <c r="AM752" s="456"/>
      <c r="AN752" s="457"/>
      <c r="AO752" s="455"/>
      <c r="AP752" s="456"/>
      <c r="AQ752" s="456"/>
      <c r="AR752" s="456"/>
      <c r="AS752" s="456"/>
      <c r="AT752" s="456"/>
      <c r="AU752" s="456"/>
      <c r="AV752" s="456"/>
      <c r="AW752" s="456"/>
      <c r="AX752" s="456"/>
      <c r="AY752" s="456"/>
      <c r="AZ752" s="456"/>
      <c r="BA752" s="456"/>
      <c r="BB752" s="456"/>
      <c r="BC752" s="456"/>
      <c r="BD752" s="456"/>
      <c r="BE752" s="456"/>
      <c r="BF752" s="456"/>
      <c r="BG752" s="457"/>
      <c r="BH752" s="458"/>
      <c r="BI752" s="459"/>
      <c r="BJ752" s="459"/>
      <c r="BK752" s="459"/>
      <c r="BL752" s="459"/>
      <c r="BM752" s="460"/>
      <c r="BN752" s="216"/>
      <c r="BO752" s="216"/>
      <c r="BP752" s="1"/>
      <c r="BQ752" s="120">
        <f>IF($F$3="","",IF(N752=$F$3,COUNTIF(BQ$23:BQ751,"&gt;0")+1,0))</f>
        <v>0</v>
      </c>
      <c r="BR752" s="1"/>
      <c r="BS752" s="20" t="str">
        <f>IF($N752="","",IF(VLOOKUP(VLOOKUP($N752,IMPOSTAZIONI!$E$6:$I$13,5,FALSE),IMPOSTAZIONI!$B$25:$N$32,3,FALSE)=0,"",VLOOKUP(VLOOKUP($N752,IMPOSTAZIONI!$E$6:$I$13,5,FALSE),IMPOSTAZIONI!$B$25:$N$32,3,FALSE)))</f>
        <v/>
      </c>
      <c r="BT752" s="20" t="str">
        <f>IF($N752="","",IF(VLOOKUP(VLOOKUP($N752,IMPOSTAZIONI!$E$6:$I$13,5,FALSE),IMPOSTAZIONI!$B$25:$N$32,6,FALSE)=0,"",VLOOKUP(VLOOKUP($N752,IMPOSTAZIONI!$E$6:$I$13,5,FALSE),IMPOSTAZIONI!$B$25:$N$32,6,FALSE)))</f>
        <v/>
      </c>
      <c r="BU752" s="20" t="str">
        <f>IF($N752="","",IF(VLOOKUP(VLOOKUP($N752,IMPOSTAZIONI!$E$6:$I$13,5,FALSE),IMPOSTAZIONI!$B$25:$N$32,9,FALSE)=0,"",VLOOKUP(VLOOKUP($N752,IMPOSTAZIONI!$E$6:$I$13,5,FALSE),IMPOSTAZIONI!$B$25:$N$32,9,FALSE)))</f>
        <v/>
      </c>
      <c r="BV752" s="20" t="str">
        <f>IF($N752="","",IF(VLOOKUP(VLOOKUP($N752,IMPOSTAZIONI!$E$6:$I$13,5,FALSE),IMPOSTAZIONI!$B$25:$N$32,12,FALSE)=0,"",VLOOKUP(VLOOKUP($N752,IMPOSTAZIONI!$E$6:$I$13,5,FALSE),IMPOSTAZIONI!$B$25:$N$32,12,FALSE)))</f>
        <v/>
      </c>
      <c r="BW752" s="221" t="str">
        <f t="shared" si="218"/>
        <v/>
      </c>
      <c r="BX752" s="221" t="str">
        <f t="shared" si="225"/>
        <v/>
      </c>
      <c r="BY752" s="221">
        <f t="shared" si="226"/>
        <v>0</v>
      </c>
      <c r="BZ752" s="231">
        <f t="shared" si="227"/>
        <v>0</v>
      </c>
      <c r="CA752" s="246">
        <f t="shared" si="228"/>
        <v>0</v>
      </c>
      <c r="CB752" s="246">
        <f t="shared" si="219"/>
        <v>0</v>
      </c>
      <c r="CC752" s="246" t="str">
        <f t="shared" si="220"/>
        <v/>
      </c>
      <c r="CD752" s="246">
        <f t="shared" si="229"/>
        <v>5</v>
      </c>
      <c r="CE752" s="246">
        <f t="shared" si="221"/>
        <v>0</v>
      </c>
      <c r="CF752" s="276">
        <f t="shared" si="230"/>
        <v>0</v>
      </c>
      <c r="CG752" s="277">
        <f t="shared" si="230"/>
        <v>0</v>
      </c>
      <c r="CH752" s="277">
        <f t="shared" si="230"/>
        <v>0</v>
      </c>
      <c r="CI752" s="278">
        <f t="shared" si="230"/>
        <v>0</v>
      </c>
      <c r="CJ752" s="280">
        <f t="shared" si="222"/>
        <v>0</v>
      </c>
      <c r="CK752" s="232">
        <f t="shared" si="224"/>
        <v>0</v>
      </c>
      <c r="CL752" s="1"/>
    </row>
    <row r="753" spans="1:90" ht="18" customHeight="1">
      <c r="A753" s="1"/>
      <c r="B753" s="1"/>
      <c r="C753" s="216"/>
      <c r="D753" s="287" t="str">
        <f t="shared" si="216"/>
        <v/>
      </c>
      <c r="E753" s="449" t="str">
        <f t="shared" si="217"/>
        <v/>
      </c>
      <c r="F753" s="450"/>
      <c r="G753" s="451"/>
      <c r="H753" s="452"/>
      <c r="I753" s="453"/>
      <c r="J753" s="453"/>
      <c r="K753" s="453"/>
      <c r="L753" s="453"/>
      <c r="M753" s="454"/>
      <c r="N753" s="455"/>
      <c r="O753" s="456"/>
      <c r="P753" s="456"/>
      <c r="Q753" s="456"/>
      <c r="R753" s="456"/>
      <c r="S753" s="456"/>
      <c r="T753" s="456"/>
      <c r="U753" s="456"/>
      <c r="V753" s="456"/>
      <c r="W753" s="456"/>
      <c r="X753" s="456"/>
      <c r="Y753" s="456"/>
      <c r="Z753" s="456"/>
      <c r="AA753" s="456"/>
      <c r="AB753" s="456"/>
      <c r="AC753" s="456"/>
      <c r="AD753" s="456"/>
      <c r="AE753" s="457"/>
      <c r="AF753" s="455"/>
      <c r="AG753" s="456"/>
      <c r="AH753" s="456"/>
      <c r="AI753" s="456"/>
      <c r="AJ753" s="456"/>
      <c r="AK753" s="456"/>
      <c r="AL753" s="456"/>
      <c r="AM753" s="456"/>
      <c r="AN753" s="457"/>
      <c r="AO753" s="455"/>
      <c r="AP753" s="456"/>
      <c r="AQ753" s="456"/>
      <c r="AR753" s="456"/>
      <c r="AS753" s="456"/>
      <c r="AT753" s="456"/>
      <c r="AU753" s="456"/>
      <c r="AV753" s="456"/>
      <c r="AW753" s="456"/>
      <c r="AX753" s="456"/>
      <c r="AY753" s="456"/>
      <c r="AZ753" s="456"/>
      <c r="BA753" s="456"/>
      <c r="BB753" s="456"/>
      <c r="BC753" s="456"/>
      <c r="BD753" s="456"/>
      <c r="BE753" s="456"/>
      <c r="BF753" s="456"/>
      <c r="BG753" s="457"/>
      <c r="BH753" s="458"/>
      <c r="BI753" s="459"/>
      <c r="BJ753" s="459"/>
      <c r="BK753" s="459"/>
      <c r="BL753" s="459"/>
      <c r="BM753" s="460"/>
      <c r="BN753" s="216"/>
      <c r="BO753" s="216"/>
      <c r="BP753" s="1"/>
      <c r="BQ753" s="120">
        <f>IF($F$3="","",IF(N753=$F$3,COUNTIF(BQ$23:BQ752,"&gt;0")+1,0))</f>
        <v>0</v>
      </c>
      <c r="BR753" s="1"/>
      <c r="BS753" s="20" t="str">
        <f>IF($N753="","",IF(VLOOKUP(VLOOKUP($N753,IMPOSTAZIONI!$E$6:$I$13,5,FALSE),IMPOSTAZIONI!$B$25:$N$32,3,FALSE)=0,"",VLOOKUP(VLOOKUP($N753,IMPOSTAZIONI!$E$6:$I$13,5,FALSE),IMPOSTAZIONI!$B$25:$N$32,3,FALSE)))</f>
        <v/>
      </c>
      <c r="BT753" s="20" t="str">
        <f>IF($N753="","",IF(VLOOKUP(VLOOKUP($N753,IMPOSTAZIONI!$E$6:$I$13,5,FALSE),IMPOSTAZIONI!$B$25:$N$32,6,FALSE)=0,"",VLOOKUP(VLOOKUP($N753,IMPOSTAZIONI!$E$6:$I$13,5,FALSE),IMPOSTAZIONI!$B$25:$N$32,6,FALSE)))</f>
        <v/>
      </c>
      <c r="BU753" s="20" t="str">
        <f>IF($N753="","",IF(VLOOKUP(VLOOKUP($N753,IMPOSTAZIONI!$E$6:$I$13,5,FALSE),IMPOSTAZIONI!$B$25:$N$32,9,FALSE)=0,"",VLOOKUP(VLOOKUP($N753,IMPOSTAZIONI!$E$6:$I$13,5,FALSE),IMPOSTAZIONI!$B$25:$N$32,9,FALSE)))</f>
        <v/>
      </c>
      <c r="BV753" s="20" t="str">
        <f>IF($N753="","",IF(VLOOKUP(VLOOKUP($N753,IMPOSTAZIONI!$E$6:$I$13,5,FALSE),IMPOSTAZIONI!$B$25:$N$32,12,FALSE)=0,"",VLOOKUP(VLOOKUP($N753,IMPOSTAZIONI!$E$6:$I$13,5,FALSE),IMPOSTAZIONI!$B$25:$N$32,12,FALSE)))</f>
        <v/>
      </c>
      <c r="BW753" s="221" t="str">
        <f t="shared" si="218"/>
        <v/>
      </c>
      <c r="BX753" s="221" t="str">
        <f t="shared" si="225"/>
        <v/>
      </c>
      <c r="BY753" s="221">
        <f t="shared" si="226"/>
        <v>0</v>
      </c>
      <c r="BZ753" s="231">
        <f t="shared" si="227"/>
        <v>0</v>
      </c>
      <c r="CA753" s="246">
        <f t="shared" si="228"/>
        <v>0</v>
      </c>
      <c r="CB753" s="246">
        <f t="shared" si="219"/>
        <v>0</v>
      </c>
      <c r="CC753" s="246" t="str">
        <f t="shared" si="220"/>
        <v/>
      </c>
      <c r="CD753" s="246">
        <f t="shared" si="229"/>
        <v>5</v>
      </c>
      <c r="CE753" s="246">
        <f t="shared" si="221"/>
        <v>0</v>
      </c>
      <c r="CF753" s="276">
        <f t="shared" si="230"/>
        <v>0</v>
      </c>
      <c r="CG753" s="277">
        <f t="shared" si="230"/>
        <v>0</v>
      </c>
      <c r="CH753" s="277">
        <f t="shared" si="230"/>
        <v>0</v>
      </c>
      <c r="CI753" s="278">
        <f t="shared" si="230"/>
        <v>0</v>
      </c>
      <c r="CJ753" s="280">
        <f t="shared" si="222"/>
        <v>0</v>
      </c>
      <c r="CK753" s="232">
        <f t="shared" si="224"/>
        <v>0</v>
      </c>
      <c r="CL753" s="1"/>
    </row>
    <row r="754" spans="1:90" ht="18" customHeight="1">
      <c r="A754" s="1"/>
      <c r="B754" s="1"/>
      <c r="C754" s="216"/>
      <c r="D754" s="287" t="str">
        <f t="shared" si="216"/>
        <v/>
      </c>
      <c r="E754" s="449" t="str">
        <f t="shared" si="217"/>
        <v/>
      </c>
      <c r="F754" s="450"/>
      <c r="G754" s="451"/>
      <c r="H754" s="452"/>
      <c r="I754" s="453"/>
      <c r="J754" s="453"/>
      <c r="K754" s="453"/>
      <c r="L754" s="453"/>
      <c r="M754" s="454"/>
      <c r="N754" s="455"/>
      <c r="O754" s="456"/>
      <c r="P754" s="456"/>
      <c r="Q754" s="456"/>
      <c r="R754" s="456"/>
      <c r="S754" s="456"/>
      <c r="T754" s="456"/>
      <c r="U754" s="456"/>
      <c r="V754" s="456"/>
      <c r="W754" s="456"/>
      <c r="X754" s="456"/>
      <c r="Y754" s="456"/>
      <c r="Z754" s="456"/>
      <c r="AA754" s="456"/>
      <c r="AB754" s="456"/>
      <c r="AC754" s="456"/>
      <c r="AD754" s="456"/>
      <c r="AE754" s="457"/>
      <c r="AF754" s="455"/>
      <c r="AG754" s="456"/>
      <c r="AH754" s="456"/>
      <c r="AI754" s="456"/>
      <c r="AJ754" s="456"/>
      <c r="AK754" s="456"/>
      <c r="AL754" s="456"/>
      <c r="AM754" s="456"/>
      <c r="AN754" s="457"/>
      <c r="AO754" s="455"/>
      <c r="AP754" s="456"/>
      <c r="AQ754" s="456"/>
      <c r="AR754" s="456"/>
      <c r="AS754" s="456"/>
      <c r="AT754" s="456"/>
      <c r="AU754" s="456"/>
      <c r="AV754" s="456"/>
      <c r="AW754" s="456"/>
      <c r="AX754" s="456"/>
      <c r="AY754" s="456"/>
      <c r="AZ754" s="456"/>
      <c r="BA754" s="456"/>
      <c r="BB754" s="456"/>
      <c r="BC754" s="456"/>
      <c r="BD754" s="456"/>
      <c r="BE754" s="456"/>
      <c r="BF754" s="456"/>
      <c r="BG754" s="457"/>
      <c r="BH754" s="458"/>
      <c r="BI754" s="459"/>
      <c r="BJ754" s="459"/>
      <c r="BK754" s="459"/>
      <c r="BL754" s="459"/>
      <c r="BM754" s="460"/>
      <c r="BN754" s="216"/>
      <c r="BO754" s="216"/>
      <c r="BP754" s="1"/>
      <c r="BQ754" s="120">
        <f>IF($F$3="","",IF(N754=$F$3,COUNTIF(BQ$23:BQ753,"&gt;0")+1,0))</f>
        <v>0</v>
      </c>
      <c r="BR754" s="1"/>
      <c r="BS754" s="20" t="str">
        <f>IF($N754="","",IF(VLOOKUP(VLOOKUP($N754,IMPOSTAZIONI!$E$6:$I$13,5,FALSE),IMPOSTAZIONI!$B$25:$N$32,3,FALSE)=0,"",VLOOKUP(VLOOKUP($N754,IMPOSTAZIONI!$E$6:$I$13,5,FALSE),IMPOSTAZIONI!$B$25:$N$32,3,FALSE)))</f>
        <v/>
      </c>
      <c r="BT754" s="20" t="str">
        <f>IF($N754="","",IF(VLOOKUP(VLOOKUP($N754,IMPOSTAZIONI!$E$6:$I$13,5,FALSE),IMPOSTAZIONI!$B$25:$N$32,6,FALSE)=0,"",VLOOKUP(VLOOKUP($N754,IMPOSTAZIONI!$E$6:$I$13,5,FALSE),IMPOSTAZIONI!$B$25:$N$32,6,FALSE)))</f>
        <v/>
      </c>
      <c r="BU754" s="20" t="str">
        <f>IF($N754="","",IF(VLOOKUP(VLOOKUP($N754,IMPOSTAZIONI!$E$6:$I$13,5,FALSE),IMPOSTAZIONI!$B$25:$N$32,9,FALSE)=0,"",VLOOKUP(VLOOKUP($N754,IMPOSTAZIONI!$E$6:$I$13,5,FALSE),IMPOSTAZIONI!$B$25:$N$32,9,FALSE)))</f>
        <v/>
      </c>
      <c r="BV754" s="20" t="str">
        <f>IF($N754="","",IF(VLOOKUP(VLOOKUP($N754,IMPOSTAZIONI!$E$6:$I$13,5,FALSE),IMPOSTAZIONI!$B$25:$N$32,12,FALSE)=0,"",VLOOKUP(VLOOKUP($N754,IMPOSTAZIONI!$E$6:$I$13,5,FALSE),IMPOSTAZIONI!$B$25:$N$32,12,FALSE)))</f>
        <v/>
      </c>
      <c r="BW754" s="221" t="str">
        <f t="shared" si="218"/>
        <v/>
      </c>
      <c r="BX754" s="221" t="str">
        <f t="shared" si="225"/>
        <v/>
      </c>
      <c r="BY754" s="221">
        <f t="shared" si="226"/>
        <v>0</v>
      </c>
      <c r="BZ754" s="231">
        <f t="shared" si="227"/>
        <v>0</v>
      </c>
      <c r="CA754" s="246">
        <f t="shared" si="228"/>
        <v>0</v>
      </c>
      <c r="CB754" s="246">
        <f t="shared" si="219"/>
        <v>0</v>
      </c>
      <c r="CC754" s="246" t="str">
        <f t="shared" si="220"/>
        <v/>
      </c>
      <c r="CD754" s="246">
        <f t="shared" si="229"/>
        <v>5</v>
      </c>
      <c r="CE754" s="246">
        <f t="shared" si="221"/>
        <v>0</v>
      </c>
      <c r="CF754" s="276">
        <f t="shared" si="230"/>
        <v>0</v>
      </c>
      <c r="CG754" s="277">
        <f t="shared" si="230"/>
        <v>0</v>
      </c>
      <c r="CH754" s="277">
        <f t="shared" si="230"/>
        <v>0</v>
      </c>
      <c r="CI754" s="278">
        <f t="shared" si="230"/>
        <v>0</v>
      </c>
      <c r="CJ754" s="280">
        <f t="shared" si="222"/>
        <v>0</v>
      </c>
      <c r="CK754" s="232">
        <f t="shared" si="224"/>
        <v>0</v>
      </c>
      <c r="CL754" s="1"/>
    </row>
    <row r="755" spans="1:90" ht="18" customHeight="1">
      <c r="A755" s="1"/>
      <c r="B755" s="1"/>
      <c r="C755" s="216"/>
      <c r="D755" s="287" t="str">
        <f t="shared" si="216"/>
        <v/>
      </c>
      <c r="E755" s="449" t="str">
        <f t="shared" si="217"/>
        <v/>
      </c>
      <c r="F755" s="450"/>
      <c r="G755" s="451"/>
      <c r="H755" s="452"/>
      <c r="I755" s="453"/>
      <c r="J755" s="453"/>
      <c r="K755" s="453"/>
      <c r="L755" s="453"/>
      <c r="M755" s="454"/>
      <c r="N755" s="455"/>
      <c r="O755" s="456"/>
      <c r="P755" s="456"/>
      <c r="Q755" s="456"/>
      <c r="R755" s="456"/>
      <c r="S755" s="456"/>
      <c r="T755" s="456"/>
      <c r="U755" s="456"/>
      <c r="V755" s="456"/>
      <c r="W755" s="456"/>
      <c r="X755" s="456"/>
      <c r="Y755" s="456"/>
      <c r="Z755" s="456"/>
      <c r="AA755" s="456"/>
      <c r="AB755" s="456"/>
      <c r="AC755" s="456"/>
      <c r="AD755" s="456"/>
      <c r="AE755" s="457"/>
      <c r="AF755" s="455"/>
      <c r="AG755" s="456"/>
      <c r="AH755" s="456"/>
      <c r="AI755" s="456"/>
      <c r="AJ755" s="456"/>
      <c r="AK755" s="456"/>
      <c r="AL755" s="456"/>
      <c r="AM755" s="456"/>
      <c r="AN755" s="457"/>
      <c r="AO755" s="455"/>
      <c r="AP755" s="456"/>
      <c r="AQ755" s="456"/>
      <c r="AR755" s="456"/>
      <c r="AS755" s="456"/>
      <c r="AT755" s="456"/>
      <c r="AU755" s="456"/>
      <c r="AV755" s="456"/>
      <c r="AW755" s="456"/>
      <c r="AX755" s="456"/>
      <c r="AY755" s="456"/>
      <c r="AZ755" s="456"/>
      <c r="BA755" s="456"/>
      <c r="BB755" s="456"/>
      <c r="BC755" s="456"/>
      <c r="BD755" s="456"/>
      <c r="BE755" s="456"/>
      <c r="BF755" s="456"/>
      <c r="BG755" s="457"/>
      <c r="BH755" s="458"/>
      <c r="BI755" s="459"/>
      <c r="BJ755" s="459"/>
      <c r="BK755" s="459"/>
      <c r="BL755" s="459"/>
      <c r="BM755" s="460"/>
      <c r="BN755" s="216"/>
      <c r="BO755" s="216"/>
      <c r="BP755" s="1"/>
      <c r="BQ755" s="120">
        <f>IF($F$3="","",IF(N755=$F$3,COUNTIF(BQ$23:BQ754,"&gt;0")+1,0))</f>
        <v>0</v>
      </c>
      <c r="BR755" s="1"/>
      <c r="BS755" s="20" t="str">
        <f>IF($N755="","",IF(VLOOKUP(VLOOKUP($N755,IMPOSTAZIONI!$E$6:$I$13,5,FALSE),IMPOSTAZIONI!$B$25:$N$32,3,FALSE)=0,"",VLOOKUP(VLOOKUP($N755,IMPOSTAZIONI!$E$6:$I$13,5,FALSE),IMPOSTAZIONI!$B$25:$N$32,3,FALSE)))</f>
        <v/>
      </c>
      <c r="BT755" s="20" t="str">
        <f>IF($N755="","",IF(VLOOKUP(VLOOKUP($N755,IMPOSTAZIONI!$E$6:$I$13,5,FALSE),IMPOSTAZIONI!$B$25:$N$32,6,FALSE)=0,"",VLOOKUP(VLOOKUP($N755,IMPOSTAZIONI!$E$6:$I$13,5,FALSE),IMPOSTAZIONI!$B$25:$N$32,6,FALSE)))</f>
        <v/>
      </c>
      <c r="BU755" s="20" t="str">
        <f>IF($N755="","",IF(VLOOKUP(VLOOKUP($N755,IMPOSTAZIONI!$E$6:$I$13,5,FALSE),IMPOSTAZIONI!$B$25:$N$32,9,FALSE)=0,"",VLOOKUP(VLOOKUP($N755,IMPOSTAZIONI!$E$6:$I$13,5,FALSE),IMPOSTAZIONI!$B$25:$N$32,9,FALSE)))</f>
        <v/>
      </c>
      <c r="BV755" s="20" t="str">
        <f>IF($N755="","",IF(VLOOKUP(VLOOKUP($N755,IMPOSTAZIONI!$E$6:$I$13,5,FALSE),IMPOSTAZIONI!$B$25:$N$32,12,FALSE)=0,"",VLOOKUP(VLOOKUP($N755,IMPOSTAZIONI!$E$6:$I$13,5,FALSE),IMPOSTAZIONI!$B$25:$N$32,12,FALSE)))</f>
        <v/>
      </c>
      <c r="BW755" s="221" t="str">
        <f t="shared" si="218"/>
        <v/>
      </c>
      <c r="BX755" s="221" t="str">
        <f t="shared" si="225"/>
        <v/>
      </c>
      <c r="BY755" s="221">
        <f t="shared" si="226"/>
        <v>0</v>
      </c>
      <c r="BZ755" s="231">
        <f t="shared" si="227"/>
        <v>0</v>
      </c>
      <c r="CA755" s="246">
        <f t="shared" si="228"/>
        <v>0</v>
      </c>
      <c r="CB755" s="246">
        <f t="shared" si="219"/>
        <v>0</v>
      </c>
      <c r="CC755" s="246" t="str">
        <f t="shared" si="220"/>
        <v/>
      </c>
      <c r="CD755" s="246">
        <f t="shared" si="229"/>
        <v>5</v>
      </c>
      <c r="CE755" s="246">
        <f t="shared" si="221"/>
        <v>0</v>
      </c>
      <c r="CF755" s="276">
        <f t="shared" si="230"/>
        <v>0</v>
      </c>
      <c r="CG755" s="277">
        <f t="shared" si="230"/>
        <v>0</v>
      </c>
      <c r="CH755" s="277">
        <f t="shared" si="230"/>
        <v>0</v>
      </c>
      <c r="CI755" s="278">
        <f t="shared" si="230"/>
        <v>0</v>
      </c>
      <c r="CJ755" s="280">
        <f t="shared" si="222"/>
        <v>0</v>
      </c>
      <c r="CK755" s="232">
        <f t="shared" si="224"/>
        <v>0</v>
      </c>
      <c r="CL755" s="1"/>
    </row>
    <row r="756" spans="1:90" ht="18" customHeight="1">
      <c r="A756" s="1"/>
      <c r="B756" s="1"/>
      <c r="C756" s="216"/>
      <c r="D756" s="287" t="str">
        <f t="shared" si="216"/>
        <v/>
      </c>
      <c r="E756" s="449" t="str">
        <f t="shared" si="217"/>
        <v/>
      </c>
      <c r="F756" s="450"/>
      <c r="G756" s="451"/>
      <c r="H756" s="452"/>
      <c r="I756" s="453"/>
      <c r="J756" s="453"/>
      <c r="K756" s="453"/>
      <c r="L756" s="453"/>
      <c r="M756" s="454"/>
      <c r="N756" s="455"/>
      <c r="O756" s="456"/>
      <c r="P756" s="456"/>
      <c r="Q756" s="456"/>
      <c r="R756" s="456"/>
      <c r="S756" s="456"/>
      <c r="T756" s="456"/>
      <c r="U756" s="456"/>
      <c r="V756" s="456"/>
      <c r="W756" s="456"/>
      <c r="X756" s="456"/>
      <c r="Y756" s="456"/>
      <c r="Z756" s="456"/>
      <c r="AA756" s="456"/>
      <c r="AB756" s="456"/>
      <c r="AC756" s="456"/>
      <c r="AD756" s="456"/>
      <c r="AE756" s="457"/>
      <c r="AF756" s="455"/>
      <c r="AG756" s="456"/>
      <c r="AH756" s="456"/>
      <c r="AI756" s="456"/>
      <c r="AJ756" s="456"/>
      <c r="AK756" s="456"/>
      <c r="AL756" s="456"/>
      <c r="AM756" s="456"/>
      <c r="AN756" s="457"/>
      <c r="AO756" s="455"/>
      <c r="AP756" s="456"/>
      <c r="AQ756" s="456"/>
      <c r="AR756" s="456"/>
      <c r="AS756" s="456"/>
      <c r="AT756" s="456"/>
      <c r="AU756" s="456"/>
      <c r="AV756" s="456"/>
      <c r="AW756" s="456"/>
      <c r="AX756" s="456"/>
      <c r="AY756" s="456"/>
      <c r="AZ756" s="456"/>
      <c r="BA756" s="456"/>
      <c r="BB756" s="456"/>
      <c r="BC756" s="456"/>
      <c r="BD756" s="456"/>
      <c r="BE756" s="456"/>
      <c r="BF756" s="456"/>
      <c r="BG756" s="457"/>
      <c r="BH756" s="458"/>
      <c r="BI756" s="459"/>
      <c r="BJ756" s="459"/>
      <c r="BK756" s="459"/>
      <c r="BL756" s="459"/>
      <c r="BM756" s="460"/>
      <c r="BN756" s="216"/>
      <c r="BO756" s="216"/>
      <c r="BP756" s="1"/>
      <c r="BQ756" s="120">
        <f>IF($F$3="","",IF(N756=$F$3,COUNTIF(BQ$23:BQ755,"&gt;0")+1,0))</f>
        <v>0</v>
      </c>
      <c r="BR756" s="1"/>
      <c r="BS756" s="20" t="str">
        <f>IF($N756="","",IF(VLOOKUP(VLOOKUP($N756,IMPOSTAZIONI!$E$6:$I$13,5,FALSE),IMPOSTAZIONI!$B$25:$N$32,3,FALSE)=0,"",VLOOKUP(VLOOKUP($N756,IMPOSTAZIONI!$E$6:$I$13,5,FALSE),IMPOSTAZIONI!$B$25:$N$32,3,FALSE)))</f>
        <v/>
      </c>
      <c r="BT756" s="20" t="str">
        <f>IF($N756="","",IF(VLOOKUP(VLOOKUP($N756,IMPOSTAZIONI!$E$6:$I$13,5,FALSE),IMPOSTAZIONI!$B$25:$N$32,6,FALSE)=0,"",VLOOKUP(VLOOKUP($N756,IMPOSTAZIONI!$E$6:$I$13,5,FALSE),IMPOSTAZIONI!$B$25:$N$32,6,FALSE)))</f>
        <v/>
      </c>
      <c r="BU756" s="20" t="str">
        <f>IF($N756="","",IF(VLOOKUP(VLOOKUP($N756,IMPOSTAZIONI!$E$6:$I$13,5,FALSE),IMPOSTAZIONI!$B$25:$N$32,9,FALSE)=0,"",VLOOKUP(VLOOKUP($N756,IMPOSTAZIONI!$E$6:$I$13,5,FALSE),IMPOSTAZIONI!$B$25:$N$32,9,FALSE)))</f>
        <v/>
      </c>
      <c r="BV756" s="20" t="str">
        <f>IF($N756="","",IF(VLOOKUP(VLOOKUP($N756,IMPOSTAZIONI!$E$6:$I$13,5,FALSE),IMPOSTAZIONI!$B$25:$N$32,12,FALSE)=0,"",VLOOKUP(VLOOKUP($N756,IMPOSTAZIONI!$E$6:$I$13,5,FALSE),IMPOSTAZIONI!$B$25:$N$32,12,FALSE)))</f>
        <v/>
      </c>
      <c r="BW756" s="221" t="str">
        <f t="shared" si="218"/>
        <v/>
      </c>
      <c r="BX756" s="221" t="str">
        <f t="shared" si="225"/>
        <v/>
      </c>
      <c r="BY756" s="221">
        <f t="shared" si="226"/>
        <v>0</v>
      </c>
      <c r="BZ756" s="231">
        <f t="shared" si="227"/>
        <v>0</v>
      </c>
      <c r="CA756" s="246">
        <f t="shared" si="228"/>
        <v>0</v>
      </c>
      <c r="CB756" s="246">
        <f t="shared" si="219"/>
        <v>0</v>
      </c>
      <c r="CC756" s="246" t="str">
        <f t="shared" si="220"/>
        <v/>
      </c>
      <c r="CD756" s="246">
        <f t="shared" si="229"/>
        <v>5</v>
      </c>
      <c r="CE756" s="246">
        <f t="shared" si="221"/>
        <v>0</v>
      </c>
      <c r="CF756" s="276">
        <f t="shared" si="230"/>
        <v>0</v>
      </c>
      <c r="CG756" s="277">
        <f t="shared" si="230"/>
        <v>0</v>
      </c>
      <c r="CH756" s="277">
        <f t="shared" si="230"/>
        <v>0</v>
      </c>
      <c r="CI756" s="278">
        <f t="shared" si="230"/>
        <v>0</v>
      </c>
      <c r="CJ756" s="280">
        <f t="shared" si="222"/>
        <v>0</v>
      </c>
      <c r="CK756" s="232">
        <f t="shared" si="224"/>
        <v>0</v>
      </c>
      <c r="CL756" s="1"/>
    </row>
    <row r="757" spans="1:90" ht="18" customHeight="1">
      <c r="A757" s="1"/>
      <c r="B757" s="1"/>
      <c r="C757" s="216"/>
      <c r="D757" s="287" t="str">
        <f t="shared" si="216"/>
        <v/>
      </c>
      <c r="E757" s="449" t="str">
        <f t="shared" si="217"/>
        <v/>
      </c>
      <c r="F757" s="450"/>
      <c r="G757" s="451"/>
      <c r="H757" s="452"/>
      <c r="I757" s="453"/>
      <c r="J757" s="453"/>
      <c r="K757" s="453"/>
      <c r="L757" s="453"/>
      <c r="M757" s="454"/>
      <c r="N757" s="455"/>
      <c r="O757" s="456"/>
      <c r="P757" s="456"/>
      <c r="Q757" s="456"/>
      <c r="R757" s="456"/>
      <c r="S757" s="456"/>
      <c r="T757" s="456"/>
      <c r="U757" s="456"/>
      <c r="V757" s="456"/>
      <c r="W757" s="456"/>
      <c r="X757" s="456"/>
      <c r="Y757" s="456"/>
      <c r="Z757" s="456"/>
      <c r="AA757" s="456"/>
      <c r="AB757" s="456"/>
      <c r="AC757" s="456"/>
      <c r="AD757" s="456"/>
      <c r="AE757" s="457"/>
      <c r="AF757" s="455"/>
      <c r="AG757" s="456"/>
      <c r="AH757" s="456"/>
      <c r="AI757" s="456"/>
      <c r="AJ757" s="456"/>
      <c r="AK757" s="456"/>
      <c r="AL757" s="456"/>
      <c r="AM757" s="456"/>
      <c r="AN757" s="457"/>
      <c r="AO757" s="455"/>
      <c r="AP757" s="456"/>
      <c r="AQ757" s="456"/>
      <c r="AR757" s="456"/>
      <c r="AS757" s="456"/>
      <c r="AT757" s="456"/>
      <c r="AU757" s="456"/>
      <c r="AV757" s="456"/>
      <c r="AW757" s="456"/>
      <c r="AX757" s="456"/>
      <c r="AY757" s="456"/>
      <c r="AZ757" s="456"/>
      <c r="BA757" s="456"/>
      <c r="BB757" s="456"/>
      <c r="BC757" s="456"/>
      <c r="BD757" s="456"/>
      <c r="BE757" s="456"/>
      <c r="BF757" s="456"/>
      <c r="BG757" s="457"/>
      <c r="BH757" s="458"/>
      <c r="BI757" s="459"/>
      <c r="BJ757" s="459"/>
      <c r="BK757" s="459"/>
      <c r="BL757" s="459"/>
      <c r="BM757" s="460"/>
      <c r="BN757" s="216"/>
      <c r="BO757" s="216"/>
      <c r="BP757" s="1"/>
      <c r="BQ757" s="120">
        <f>IF($F$3="","",IF(N757=$F$3,COUNTIF(BQ$23:BQ756,"&gt;0")+1,0))</f>
        <v>0</v>
      </c>
      <c r="BR757" s="1"/>
      <c r="BS757" s="20" t="str">
        <f>IF($N757="","",IF(VLOOKUP(VLOOKUP($N757,IMPOSTAZIONI!$E$6:$I$13,5,FALSE),IMPOSTAZIONI!$B$25:$N$32,3,FALSE)=0,"",VLOOKUP(VLOOKUP($N757,IMPOSTAZIONI!$E$6:$I$13,5,FALSE),IMPOSTAZIONI!$B$25:$N$32,3,FALSE)))</f>
        <v/>
      </c>
      <c r="BT757" s="20" t="str">
        <f>IF($N757="","",IF(VLOOKUP(VLOOKUP($N757,IMPOSTAZIONI!$E$6:$I$13,5,FALSE),IMPOSTAZIONI!$B$25:$N$32,6,FALSE)=0,"",VLOOKUP(VLOOKUP($N757,IMPOSTAZIONI!$E$6:$I$13,5,FALSE),IMPOSTAZIONI!$B$25:$N$32,6,FALSE)))</f>
        <v/>
      </c>
      <c r="BU757" s="20" t="str">
        <f>IF($N757="","",IF(VLOOKUP(VLOOKUP($N757,IMPOSTAZIONI!$E$6:$I$13,5,FALSE),IMPOSTAZIONI!$B$25:$N$32,9,FALSE)=0,"",VLOOKUP(VLOOKUP($N757,IMPOSTAZIONI!$E$6:$I$13,5,FALSE),IMPOSTAZIONI!$B$25:$N$32,9,FALSE)))</f>
        <v/>
      </c>
      <c r="BV757" s="20" t="str">
        <f>IF($N757="","",IF(VLOOKUP(VLOOKUP($N757,IMPOSTAZIONI!$E$6:$I$13,5,FALSE),IMPOSTAZIONI!$B$25:$N$32,12,FALSE)=0,"",VLOOKUP(VLOOKUP($N757,IMPOSTAZIONI!$E$6:$I$13,5,FALSE),IMPOSTAZIONI!$B$25:$N$32,12,FALSE)))</f>
        <v/>
      </c>
      <c r="BW757" s="221" t="str">
        <f t="shared" si="218"/>
        <v/>
      </c>
      <c r="BX757" s="221" t="str">
        <f t="shared" si="225"/>
        <v/>
      </c>
      <c r="BY757" s="221">
        <f t="shared" si="226"/>
        <v>0</v>
      </c>
      <c r="BZ757" s="231">
        <f t="shared" si="227"/>
        <v>0</v>
      </c>
      <c r="CA757" s="246">
        <f t="shared" si="228"/>
        <v>0</v>
      </c>
      <c r="CB757" s="246">
        <f t="shared" si="219"/>
        <v>0</v>
      </c>
      <c r="CC757" s="246" t="str">
        <f t="shared" si="220"/>
        <v/>
      </c>
      <c r="CD757" s="246">
        <f t="shared" si="229"/>
        <v>5</v>
      </c>
      <c r="CE757" s="246">
        <f t="shared" si="221"/>
        <v>0</v>
      </c>
      <c r="CF757" s="276">
        <f t="shared" si="230"/>
        <v>0</v>
      </c>
      <c r="CG757" s="277">
        <f t="shared" si="230"/>
        <v>0</v>
      </c>
      <c r="CH757" s="277">
        <f t="shared" si="230"/>
        <v>0</v>
      </c>
      <c r="CI757" s="278">
        <f t="shared" si="230"/>
        <v>0</v>
      </c>
      <c r="CJ757" s="280">
        <f t="shared" si="222"/>
        <v>0</v>
      </c>
      <c r="CK757" s="232">
        <f t="shared" si="224"/>
        <v>0</v>
      </c>
      <c r="CL757" s="1"/>
    </row>
    <row r="758" spans="1:90" ht="18" customHeight="1">
      <c r="A758" s="1"/>
      <c r="B758" s="1"/>
      <c r="C758" s="216"/>
      <c r="D758" s="287" t="str">
        <f t="shared" si="216"/>
        <v/>
      </c>
      <c r="E758" s="449" t="str">
        <f t="shared" si="217"/>
        <v/>
      </c>
      <c r="F758" s="450"/>
      <c r="G758" s="451"/>
      <c r="H758" s="452"/>
      <c r="I758" s="453"/>
      <c r="J758" s="453"/>
      <c r="K758" s="453"/>
      <c r="L758" s="453"/>
      <c r="M758" s="454"/>
      <c r="N758" s="455"/>
      <c r="O758" s="456"/>
      <c r="P758" s="456"/>
      <c r="Q758" s="456"/>
      <c r="R758" s="456"/>
      <c r="S758" s="456"/>
      <c r="T758" s="456"/>
      <c r="U758" s="456"/>
      <c r="V758" s="456"/>
      <c r="W758" s="456"/>
      <c r="X758" s="456"/>
      <c r="Y758" s="456"/>
      <c r="Z758" s="456"/>
      <c r="AA758" s="456"/>
      <c r="AB758" s="456"/>
      <c r="AC758" s="456"/>
      <c r="AD758" s="456"/>
      <c r="AE758" s="457"/>
      <c r="AF758" s="455"/>
      <c r="AG758" s="456"/>
      <c r="AH758" s="456"/>
      <c r="AI758" s="456"/>
      <c r="AJ758" s="456"/>
      <c r="AK758" s="456"/>
      <c r="AL758" s="456"/>
      <c r="AM758" s="456"/>
      <c r="AN758" s="457"/>
      <c r="AO758" s="455"/>
      <c r="AP758" s="456"/>
      <c r="AQ758" s="456"/>
      <c r="AR758" s="456"/>
      <c r="AS758" s="456"/>
      <c r="AT758" s="456"/>
      <c r="AU758" s="456"/>
      <c r="AV758" s="456"/>
      <c r="AW758" s="456"/>
      <c r="AX758" s="456"/>
      <c r="AY758" s="456"/>
      <c r="AZ758" s="456"/>
      <c r="BA758" s="456"/>
      <c r="BB758" s="456"/>
      <c r="BC758" s="456"/>
      <c r="BD758" s="456"/>
      <c r="BE758" s="456"/>
      <c r="BF758" s="456"/>
      <c r="BG758" s="457"/>
      <c r="BH758" s="458"/>
      <c r="BI758" s="459"/>
      <c r="BJ758" s="459"/>
      <c r="BK758" s="459"/>
      <c r="BL758" s="459"/>
      <c r="BM758" s="460"/>
      <c r="BN758" s="216"/>
      <c r="BO758" s="216"/>
      <c r="BP758" s="1"/>
      <c r="BQ758" s="120">
        <f>IF($F$3="","",IF(N758=$F$3,COUNTIF(BQ$23:BQ757,"&gt;0")+1,0))</f>
        <v>0</v>
      </c>
      <c r="BR758" s="1"/>
      <c r="BS758" s="20" t="str">
        <f>IF($N758="","",IF(VLOOKUP(VLOOKUP($N758,IMPOSTAZIONI!$E$6:$I$13,5,FALSE),IMPOSTAZIONI!$B$25:$N$32,3,FALSE)=0,"",VLOOKUP(VLOOKUP($N758,IMPOSTAZIONI!$E$6:$I$13,5,FALSE),IMPOSTAZIONI!$B$25:$N$32,3,FALSE)))</f>
        <v/>
      </c>
      <c r="BT758" s="20" t="str">
        <f>IF($N758="","",IF(VLOOKUP(VLOOKUP($N758,IMPOSTAZIONI!$E$6:$I$13,5,FALSE),IMPOSTAZIONI!$B$25:$N$32,6,FALSE)=0,"",VLOOKUP(VLOOKUP($N758,IMPOSTAZIONI!$E$6:$I$13,5,FALSE),IMPOSTAZIONI!$B$25:$N$32,6,FALSE)))</f>
        <v/>
      </c>
      <c r="BU758" s="20" t="str">
        <f>IF($N758="","",IF(VLOOKUP(VLOOKUP($N758,IMPOSTAZIONI!$E$6:$I$13,5,FALSE),IMPOSTAZIONI!$B$25:$N$32,9,FALSE)=0,"",VLOOKUP(VLOOKUP($N758,IMPOSTAZIONI!$E$6:$I$13,5,FALSE),IMPOSTAZIONI!$B$25:$N$32,9,FALSE)))</f>
        <v/>
      </c>
      <c r="BV758" s="20" t="str">
        <f>IF($N758="","",IF(VLOOKUP(VLOOKUP($N758,IMPOSTAZIONI!$E$6:$I$13,5,FALSE),IMPOSTAZIONI!$B$25:$N$32,12,FALSE)=0,"",VLOOKUP(VLOOKUP($N758,IMPOSTAZIONI!$E$6:$I$13,5,FALSE),IMPOSTAZIONI!$B$25:$N$32,12,FALSE)))</f>
        <v/>
      </c>
      <c r="BW758" s="221" t="str">
        <f t="shared" si="218"/>
        <v/>
      </c>
      <c r="BX758" s="221" t="str">
        <f t="shared" si="225"/>
        <v/>
      </c>
      <c r="BY758" s="221">
        <f t="shared" si="226"/>
        <v>0</v>
      </c>
      <c r="BZ758" s="231">
        <f t="shared" si="227"/>
        <v>0</v>
      </c>
      <c r="CA758" s="246">
        <f t="shared" si="228"/>
        <v>0</v>
      </c>
      <c r="CB758" s="246">
        <f t="shared" si="219"/>
        <v>0</v>
      </c>
      <c r="CC758" s="246" t="str">
        <f t="shared" si="220"/>
        <v/>
      </c>
      <c r="CD758" s="246">
        <f t="shared" si="229"/>
        <v>5</v>
      </c>
      <c r="CE758" s="246">
        <f t="shared" si="221"/>
        <v>0</v>
      </c>
      <c r="CF758" s="276">
        <f t="shared" si="230"/>
        <v>0</v>
      </c>
      <c r="CG758" s="277">
        <f t="shared" si="230"/>
        <v>0</v>
      </c>
      <c r="CH758" s="277">
        <f t="shared" si="230"/>
        <v>0</v>
      </c>
      <c r="CI758" s="278">
        <f t="shared" si="230"/>
        <v>0</v>
      </c>
      <c r="CJ758" s="280">
        <f t="shared" si="222"/>
        <v>0</v>
      </c>
      <c r="CK758" s="232">
        <f t="shared" si="224"/>
        <v>0</v>
      </c>
      <c r="CL758" s="1"/>
    </row>
    <row r="759" spans="1:90" ht="18" customHeight="1">
      <c r="A759" s="1"/>
      <c r="B759" s="1"/>
      <c r="C759" s="216"/>
      <c r="D759" s="287" t="str">
        <f t="shared" si="216"/>
        <v/>
      </c>
      <c r="E759" s="449" t="str">
        <f t="shared" si="217"/>
        <v/>
      </c>
      <c r="F759" s="450"/>
      <c r="G759" s="451"/>
      <c r="H759" s="452"/>
      <c r="I759" s="453"/>
      <c r="J759" s="453"/>
      <c r="K759" s="453"/>
      <c r="L759" s="453"/>
      <c r="M759" s="454"/>
      <c r="N759" s="455"/>
      <c r="O759" s="456"/>
      <c r="P759" s="456"/>
      <c r="Q759" s="456"/>
      <c r="R759" s="456"/>
      <c r="S759" s="456"/>
      <c r="T759" s="456"/>
      <c r="U759" s="456"/>
      <c r="V759" s="456"/>
      <c r="W759" s="456"/>
      <c r="X759" s="456"/>
      <c r="Y759" s="456"/>
      <c r="Z759" s="456"/>
      <c r="AA759" s="456"/>
      <c r="AB759" s="456"/>
      <c r="AC759" s="456"/>
      <c r="AD759" s="456"/>
      <c r="AE759" s="457"/>
      <c r="AF759" s="455"/>
      <c r="AG759" s="456"/>
      <c r="AH759" s="456"/>
      <c r="AI759" s="456"/>
      <c r="AJ759" s="456"/>
      <c r="AK759" s="456"/>
      <c r="AL759" s="456"/>
      <c r="AM759" s="456"/>
      <c r="AN759" s="457"/>
      <c r="AO759" s="455"/>
      <c r="AP759" s="456"/>
      <c r="AQ759" s="456"/>
      <c r="AR759" s="456"/>
      <c r="AS759" s="456"/>
      <c r="AT759" s="456"/>
      <c r="AU759" s="456"/>
      <c r="AV759" s="456"/>
      <c r="AW759" s="456"/>
      <c r="AX759" s="456"/>
      <c r="AY759" s="456"/>
      <c r="AZ759" s="456"/>
      <c r="BA759" s="456"/>
      <c r="BB759" s="456"/>
      <c r="BC759" s="456"/>
      <c r="BD759" s="456"/>
      <c r="BE759" s="456"/>
      <c r="BF759" s="456"/>
      <c r="BG759" s="457"/>
      <c r="BH759" s="458"/>
      <c r="BI759" s="459"/>
      <c r="BJ759" s="459"/>
      <c r="BK759" s="459"/>
      <c r="BL759" s="459"/>
      <c r="BM759" s="460"/>
      <c r="BN759" s="216"/>
      <c r="BO759" s="216"/>
      <c r="BP759" s="1"/>
      <c r="BQ759" s="120">
        <f>IF($F$3="","",IF(N759=$F$3,COUNTIF(BQ$23:BQ758,"&gt;0")+1,0))</f>
        <v>0</v>
      </c>
      <c r="BR759" s="1"/>
      <c r="BS759" s="20" t="str">
        <f>IF($N759="","",IF(VLOOKUP(VLOOKUP($N759,IMPOSTAZIONI!$E$6:$I$13,5,FALSE),IMPOSTAZIONI!$B$25:$N$32,3,FALSE)=0,"",VLOOKUP(VLOOKUP($N759,IMPOSTAZIONI!$E$6:$I$13,5,FALSE),IMPOSTAZIONI!$B$25:$N$32,3,FALSE)))</f>
        <v/>
      </c>
      <c r="BT759" s="20" t="str">
        <f>IF($N759="","",IF(VLOOKUP(VLOOKUP($N759,IMPOSTAZIONI!$E$6:$I$13,5,FALSE),IMPOSTAZIONI!$B$25:$N$32,6,FALSE)=0,"",VLOOKUP(VLOOKUP($N759,IMPOSTAZIONI!$E$6:$I$13,5,FALSE),IMPOSTAZIONI!$B$25:$N$32,6,FALSE)))</f>
        <v/>
      </c>
      <c r="BU759" s="20" t="str">
        <f>IF($N759="","",IF(VLOOKUP(VLOOKUP($N759,IMPOSTAZIONI!$E$6:$I$13,5,FALSE),IMPOSTAZIONI!$B$25:$N$32,9,FALSE)=0,"",VLOOKUP(VLOOKUP($N759,IMPOSTAZIONI!$E$6:$I$13,5,FALSE),IMPOSTAZIONI!$B$25:$N$32,9,FALSE)))</f>
        <v/>
      </c>
      <c r="BV759" s="20" t="str">
        <f>IF($N759="","",IF(VLOOKUP(VLOOKUP($N759,IMPOSTAZIONI!$E$6:$I$13,5,FALSE),IMPOSTAZIONI!$B$25:$N$32,12,FALSE)=0,"",VLOOKUP(VLOOKUP($N759,IMPOSTAZIONI!$E$6:$I$13,5,FALSE),IMPOSTAZIONI!$B$25:$N$32,12,FALSE)))</f>
        <v/>
      </c>
      <c r="BW759" s="221" t="str">
        <f t="shared" si="218"/>
        <v/>
      </c>
      <c r="BX759" s="221" t="str">
        <f t="shared" si="225"/>
        <v/>
      </c>
      <c r="BY759" s="221">
        <f t="shared" si="226"/>
        <v>0</v>
      </c>
      <c r="BZ759" s="231">
        <f t="shared" si="227"/>
        <v>0</v>
      </c>
      <c r="CA759" s="246">
        <f t="shared" si="228"/>
        <v>0</v>
      </c>
      <c r="CB759" s="246">
        <f t="shared" si="219"/>
        <v>0</v>
      </c>
      <c r="CC759" s="246" t="str">
        <f t="shared" si="220"/>
        <v/>
      </c>
      <c r="CD759" s="246">
        <f t="shared" si="229"/>
        <v>5</v>
      </c>
      <c r="CE759" s="246">
        <f t="shared" si="221"/>
        <v>0</v>
      </c>
      <c r="CF759" s="276">
        <f t="shared" si="230"/>
        <v>0</v>
      </c>
      <c r="CG759" s="277">
        <f t="shared" si="230"/>
        <v>0</v>
      </c>
      <c r="CH759" s="277">
        <f t="shared" si="230"/>
        <v>0</v>
      </c>
      <c r="CI759" s="278">
        <f t="shared" si="230"/>
        <v>0</v>
      </c>
      <c r="CJ759" s="280">
        <f t="shared" si="222"/>
        <v>0</v>
      </c>
      <c r="CK759" s="232">
        <f t="shared" si="224"/>
        <v>0</v>
      </c>
      <c r="CL759" s="1"/>
    </row>
    <row r="760" spans="1:90" ht="18" customHeight="1">
      <c r="A760" s="1"/>
      <c r="B760" s="1"/>
      <c r="C760" s="216"/>
      <c r="D760" s="287" t="str">
        <f t="shared" si="216"/>
        <v/>
      </c>
      <c r="E760" s="449" t="str">
        <f t="shared" si="217"/>
        <v/>
      </c>
      <c r="F760" s="450"/>
      <c r="G760" s="451"/>
      <c r="H760" s="452"/>
      <c r="I760" s="453"/>
      <c r="J760" s="453"/>
      <c r="K760" s="453"/>
      <c r="L760" s="453"/>
      <c r="M760" s="454"/>
      <c r="N760" s="455"/>
      <c r="O760" s="456"/>
      <c r="P760" s="456"/>
      <c r="Q760" s="456"/>
      <c r="R760" s="456"/>
      <c r="S760" s="456"/>
      <c r="T760" s="456"/>
      <c r="U760" s="456"/>
      <c r="V760" s="456"/>
      <c r="W760" s="456"/>
      <c r="X760" s="456"/>
      <c r="Y760" s="456"/>
      <c r="Z760" s="456"/>
      <c r="AA760" s="456"/>
      <c r="AB760" s="456"/>
      <c r="AC760" s="456"/>
      <c r="AD760" s="456"/>
      <c r="AE760" s="457"/>
      <c r="AF760" s="455"/>
      <c r="AG760" s="456"/>
      <c r="AH760" s="456"/>
      <c r="AI760" s="456"/>
      <c r="AJ760" s="456"/>
      <c r="AK760" s="456"/>
      <c r="AL760" s="456"/>
      <c r="AM760" s="456"/>
      <c r="AN760" s="457"/>
      <c r="AO760" s="455"/>
      <c r="AP760" s="456"/>
      <c r="AQ760" s="456"/>
      <c r="AR760" s="456"/>
      <c r="AS760" s="456"/>
      <c r="AT760" s="456"/>
      <c r="AU760" s="456"/>
      <c r="AV760" s="456"/>
      <c r="AW760" s="456"/>
      <c r="AX760" s="456"/>
      <c r="AY760" s="456"/>
      <c r="AZ760" s="456"/>
      <c r="BA760" s="456"/>
      <c r="BB760" s="456"/>
      <c r="BC760" s="456"/>
      <c r="BD760" s="456"/>
      <c r="BE760" s="456"/>
      <c r="BF760" s="456"/>
      <c r="BG760" s="457"/>
      <c r="BH760" s="458"/>
      <c r="BI760" s="459"/>
      <c r="BJ760" s="459"/>
      <c r="BK760" s="459"/>
      <c r="BL760" s="459"/>
      <c r="BM760" s="460"/>
      <c r="BN760" s="216"/>
      <c r="BO760" s="216"/>
      <c r="BP760" s="1"/>
      <c r="BQ760" s="120">
        <f>IF($F$3="","",IF(N760=$F$3,COUNTIF(BQ$23:BQ759,"&gt;0")+1,0))</f>
        <v>0</v>
      </c>
      <c r="BR760" s="1"/>
      <c r="BS760" s="20" t="str">
        <f>IF($N760="","",IF(VLOOKUP(VLOOKUP($N760,IMPOSTAZIONI!$E$6:$I$13,5,FALSE),IMPOSTAZIONI!$B$25:$N$32,3,FALSE)=0,"",VLOOKUP(VLOOKUP($N760,IMPOSTAZIONI!$E$6:$I$13,5,FALSE),IMPOSTAZIONI!$B$25:$N$32,3,FALSE)))</f>
        <v/>
      </c>
      <c r="BT760" s="20" t="str">
        <f>IF($N760="","",IF(VLOOKUP(VLOOKUP($N760,IMPOSTAZIONI!$E$6:$I$13,5,FALSE),IMPOSTAZIONI!$B$25:$N$32,6,FALSE)=0,"",VLOOKUP(VLOOKUP($N760,IMPOSTAZIONI!$E$6:$I$13,5,FALSE),IMPOSTAZIONI!$B$25:$N$32,6,FALSE)))</f>
        <v/>
      </c>
      <c r="BU760" s="20" t="str">
        <f>IF($N760="","",IF(VLOOKUP(VLOOKUP($N760,IMPOSTAZIONI!$E$6:$I$13,5,FALSE),IMPOSTAZIONI!$B$25:$N$32,9,FALSE)=0,"",VLOOKUP(VLOOKUP($N760,IMPOSTAZIONI!$E$6:$I$13,5,FALSE),IMPOSTAZIONI!$B$25:$N$32,9,FALSE)))</f>
        <v/>
      </c>
      <c r="BV760" s="20" t="str">
        <f>IF($N760="","",IF(VLOOKUP(VLOOKUP($N760,IMPOSTAZIONI!$E$6:$I$13,5,FALSE),IMPOSTAZIONI!$B$25:$N$32,12,FALSE)=0,"",VLOOKUP(VLOOKUP($N760,IMPOSTAZIONI!$E$6:$I$13,5,FALSE),IMPOSTAZIONI!$B$25:$N$32,12,FALSE)))</f>
        <v/>
      </c>
      <c r="BW760" s="221" t="str">
        <f t="shared" si="218"/>
        <v/>
      </c>
      <c r="BX760" s="221" t="str">
        <f t="shared" si="225"/>
        <v/>
      </c>
      <c r="BY760" s="221">
        <f t="shared" si="226"/>
        <v>0</v>
      </c>
      <c r="BZ760" s="231">
        <f t="shared" si="227"/>
        <v>0</v>
      </c>
      <c r="CA760" s="246">
        <f t="shared" si="228"/>
        <v>0</v>
      </c>
      <c r="CB760" s="246">
        <f t="shared" si="219"/>
        <v>0</v>
      </c>
      <c r="CC760" s="246" t="str">
        <f t="shared" si="220"/>
        <v/>
      </c>
      <c r="CD760" s="246">
        <f t="shared" si="229"/>
        <v>5</v>
      </c>
      <c r="CE760" s="246">
        <f t="shared" si="221"/>
        <v>0</v>
      </c>
      <c r="CF760" s="276">
        <f t="shared" si="230"/>
        <v>0</v>
      </c>
      <c r="CG760" s="277">
        <f t="shared" si="230"/>
        <v>0</v>
      </c>
      <c r="CH760" s="277">
        <f t="shared" si="230"/>
        <v>0</v>
      </c>
      <c r="CI760" s="278">
        <f t="shared" si="230"/>
        <v>0</v>
      </c>
      <c r="CJ760" s="280">
        <f t="shared" si="222"/>
        <v>0</v>
      </c>
      <c r="CK760" s="232">
        <f t="shared" si="224"/>
        <v>0</v>
      </c>
      <c r="CL760" s="1"/>
    </row>
    <row r="761" spans="1:90" ht="18" customHeight="1">
      <c r="A761" s="1"/>
      <c r="B761" s="1"/>
      <c r="C761" s="216"/>
      <c r="D761" s="287" t="str">
        <f t="shared" si="216"/>
        <v/>
      </c>
      <c r="E761" s="449" t="str">
        <f t="shared" si="217"/>
        <v/>
      </c>
      <c r="F761" s="450"/>
      <c r="G761" s="451"/>
      <c r="H761" s="452"/>
      <c r="I761" s="453"/>
      <c r="J761" s="453"/>
      <c r="K761" s="453"/>
      <c r="L761" s="453"/>
      <c r="M761" s="454"/>
      <c r="N761" s="455"/>
      <c r="O761" s="456"/>
      <c r="P761" s="456"/>
      <c r="Q761" s="456"/>
      <c r="R761" s="456"/>
      <c r="S761" s="456"/>
      <c r="T761" s="456"/>
      <c r="U761" s="456"/>
      <c r="V761" s="456"/>
      <c r="W761" s="456"/>
      <c r="X761" s="456"/>
      <c r="Y761" s="456"/>
      <c r="Z761" s="456"/>
      <c r="AA761" s="456"/>
      <c r="AB761" s="456"/>
      <c r="AC761" s="456"/>
      <c r="AD761" s="456"/>
      <c r="AE761" s="457"/>
      <c r="AF761" s="455"/>
      <c r="AG761" s="456"/>
      <c r="AH761" s="456"/>
      <c r="AI761" s="456"/>
      <c r="AJ761" s="456"/>
      <c r="AK761" s="456"/>
      <c r="AL761" s="456"/>
      <c r="AM761" s="456"/>
      <c r="AN761" s="457"/>
      <c r="AO761" s="455"/>
      <c r="AP761" s="456"/>
      <c r="AQ761" s="456"/>
      <c r="AR761" s="456"/>
      <c r="AS761" s="456"/>
      <c r="AT761" s="456"/>
      <c r="AU761" s="456"/>
      <c r="AV761" s="456"/>
      <c r="AW761" s="456"/>
      <c r="AX761" s="456"/>
      <c r="AY761" s="456"/>
      <c r="AZ761" s="456"/>
      <c r="BA761" s="456"/>
      <c r="BB761" s="456"/>
      <c r="BC761" s="456"/>
      <c r="BD761" s="456"/>
      <c r="BE761" s="456"/>
      <c r="BF761" s="456"/>
      <c r="BG761" s="457"/>
      <c r="BH761" s="458"/>
      <c r="BI761" s="459"/>
      <c r="BJ761" s="459"/>
      <c r="BK761" s="459"/>
      <c r="BL761" s="459"/>
      <c r="BM761" s="460"/>
      <c r="BN761" s="216"/>
      <c r="BO761" s="216"/>
      <c r="BP761" s="1"/>
      <c r="BQ761" s="120">
        <f>IF($F$3="","",IF(N761=$F$3,COUNTIF(BQ$23:BQ760,"&gt;0")+1,0))</f>
        <v>0</v>
      </c>
      <c r="BR761" s="1"/>
      <c r="BS761" s="20" t="str">
        <f>IF($N761="","",IF(VLOOKUP(VLOOKUP($N761,IMPOSTAZIONI!$E$6:$I$13,5,FALSE),IMPOSTAZIONI!$B$25:$N$32,3,FALSE)=0,"",VLOOKUP(VLOOKUP($N761,IMPOSTAZIONI!$E$6:$I$13,5,FALSE),IMPOSTAZIONI!$B$25:$N$32,3,FALSE)))</f>
        <v/>
      </c>
      <c r="BT761" s="20" t="str">
        <f>IF($N761="","",IF(VLOOKUP(VLOOKUP($N761,IMPOSTAZIONI!$E$6:$I$13,5,FALSE),IMPOSTAZIONI!$B$25:$N$32,6,FALSE)=0,"",VLOOKUP(VLOOKUP($N761,IMPOSTAZIONI!$E$6:$I$13,5,FALSE),IMPOSTAZIONI!$B$25:$N$32,6,FALSE)))</f>
        <v/>
      </c>
      <c r="BU761" s="20" t="str">
        <f>IF($N761="","",IF(VLOOKUP(VLOOKUP($N761,IMPOSTAZIONI!$E$6:$I$13,5,FALSE),IMPOSTAZIONI!$B$25:$N$32,9,FALSE)=0,"",VLOOKUP(VLOOKUP($N761,IMPOSTAZIONI!$E$6:$I$13,5,FALSE),IMPOSTAZIONI!$B$25:$N$32,9,FALSE)))</f>
        <v/>
      </c>
      <c r="BV761" s="20" t="str">
        <f>IF($N761="","",IF(VLOOKUP(VLOOKUP($N761,IMPOSTAZIONI!$E$6:$I$13,5,FALSE),IMPOSTAZIONI!$B$25:$N$32,12,FALSE)=0,"",VLOOKUP(VLOOKUP($N761,IMPOSTAZIONI!$E$6:$I$13,5,FALSE),IMPOSTAZIONI!$B$25:$N$32,12,FALSE)))</f>
        <v/>
      </c>
      <c r="BW761" s="221" t="str">
        <f t="shared" si="218"/>
        <v/>
      </c>
      <c r="BX761" s="221" t="str">
        <f t="shared" si="225"/>
        <v/>
      </c>
      <c r="BY761" s="221">
        <f t="shared" si="226"/>
        <v>0</v>
      </c>
      <c r="BZ761" s="231">
        <f t="shared" si="227"/>
        <v>0</v>
      </c>
      <c r="CA761" s="246">
        <f t="shared" si="228"/>
        <v>0</v>
      </c>
      <c r="CB761" s="246">
        <f t="shared" si="219"/>
        <v>0</v>
      </c>
      <c r="CC761" s="246" t="str">
        <f t="shared" si="220"/>
        <v/>
      </c>
      <c r="CD761" s="246">
        <f t="shared" si="229"/>
        <v>5</v>
      </c>
      <c r="CE761" s="246">
        <f t="shared" si="221"/>
        <v>0</v>
      </c>
      <c r="CF761" s="276">
        <f t="shared" si="230"/>
        <v>0</v>
      </c>
      <c r="CG761" s="277">
        <f t="shared" si="230"/>
        <v>0</v>
      </c>
      <c r="CH761" s="277">
        <f t="shared" si="230"/>
        <v>0</v>
      </c>
      <c r="CI761" s="278">
        <f t="shared" si="230"/>
        <v>0</v>
      </c>
      <c r="CJ761" s="280">
        <f t="shared" si="222"/>
        <v>0</v>
      </c>
      <c r="CK761" s="232">
        <f t="shared" si="224"/>
        <v>0</v>
      </c>
      <c r="CL761" s="1"/>
    </row>
    <row r="762" spans="1:90" ht="18" customHeight="1">
      <c r="A762" s="1"/>
      <c r="B762" s="1"/>
      <c r="C762" s="216"/>
      <c r="D762" s="287" t="str">
        <f t="shared" si="216"/>
        <v/>
      </c>
      <c r="E762" s="449" t="str">
        <f t="shared" si="217"/>
        <v/>
      </c>
      <c r="F762" s="450"/>
      <c r="G762" s="451"/>
      <c r="H762" s="452"/>
      <c r="I762" s="453"/>
      <c r="J762" s="453"/>
      <c r="K762" s="453"/>
      <c r="L762" s="453"/>
      <c r="M762" s="454"/>
      <c r="N762" s="455"/>
      <c r="O762" s="456"/>
      <c r="P762" s="456"/>
      <c r="Q762" s="456"/>
      <c r="R762" s="456"/>
      <c r="S762" s="456"/>
      <c r="T762" s="456"/>
      <c r="U762" s="456"/>
      <c r="V762" s="456"/>
      <c r="W762" s="456"/>
      <c r="X762" s="456"/>
      <c r="Y762" s="456"/>
      <c r="Z762" s="456"/>
      <c r="AA762" s="456"/>
      <c r="AB762" s="456"/>
      <c r="AC762" s="456"/>
      <c r="AD762" s="456"/>
      <c r="AE762" s="457"/>
      <c r="AF762" s="455"/>
      <c r="AG762" s="456"/>
      <c r="AH762" s="456"/>
      <c r="AI762" s="456"/>
      <c r="AJ762" s="456"/>
      <c r="AK762" s="456"/>
      <c r="AL762" s="456"/>
      <c r="AM762" s="456"/>
      <c r="AN762" s="457"/>
      <c r="AO762" s="455"/>
      <c r="AP762" s="456"/>
      <c r="AQ762" s="456"/>
      <c r="AR762" s="456"/>
      <c r="AS762" s="456"/>
      <c r="AT762" s="456"/>
      <c r="AU762" s="456"/>
      <c r="AV762" s="456"/>
      <c r="AW762" s="456"/>
      <c r="AX762" s="456"/>
      <c r="AY762" s="456"/>
      <c r="AZ762" s="456"/>
      <c r="BA762" s="456"/>
      <c r="BB762" s="456"/>
      <c r="BC762" s="456"/>
      <c r="BD762" s="456"/>
      <c r="BE762" s="456"/>
      <c r="BF762" s="456"/>
      <c r="BG762" s="457"/>
      <c r="BH762" s="458"/>
      <c r="BI762" s="459"/>
      <c r="BJ762" s="459"/>
      <c r="BK762" s="459"/>
      <c r="BL762" s="459"/>
      <c r="BM762" s="460"/>
      <c r="BN762" s="216"/>
      <c r="BO762" s="216"/>
      <c r="BP762" s="1"/>
      <c r="BQ762" s="120">
        <f>IF($F$3="","",IF(N762=$F$3,COUNTIF(BQ$23:BQ761,"&gt;0")+1,0))</f>
        <v>0</v>
      </c>
      <c r="BR762" s="1"/>
      <c r="BS762" s="20" t="str">
        <f>IF($N762="","",IF(VLOOKUP(VLOOKUP($N762,IMPOSTAZIONI!$E$6:$I$13,5,FALSE),IMPOSTAZIONI!$B$25:$N$32,3,FALSE)=0,"",VLOOKUP(VLOOKUP($N762,IMPOSTAZIONI!$E$6:$I$13,5,FALSE),IMPOSTAZIONI!$B$25:$N$32,3,FALSE)))</f>
        <v/>
      </c>
      <c r="BT762" s="20" t="str">
        <f>IF($N762="","",IF(VLOOKUP(VLOOKUP($N762,IMPOSTAZIONI!$E$6:$I$13,5,FALSE),IMPOSTAZIONI!$B$25:$N$32,6,FALSE)=0,"",VLOOKUP(VLOOKUP($N762,IMPOSTAZIONI!$E$6:$I$13,5,FALSE),IMPOSTAZIONI!$B$25:$N$32,6,FALSE)))</f>
        <v/>
      </c>
      <c r="BU762" s="20" t="str">
        <f>IF($N762="","",IF(VLOOKUP(VLOOKUP($N762,IMPOSTAZIONI!$E$6:$I$13,5,FALSE),IMPOSTAZIONI!$B$25:$N$32,9,FALSE)=0,"",VLOOKUP(VLOOKUP($N762,IMPOSTAZIONI!$E$6:$I$13,5,FALSE),IMPOSTAZIONI!$B$25:$N$32,9,FALSE)))</f>
        <v/>
      </c>
      <c r="BV762" s="20" t="str">
        <f>IF($N762="","",IF(VLOOKUP(VLOOKUP($N762,IMPOSTAZIONI!$E$6:$I$13,5,FALSE),IMPOSTAZIONI!$B$25:$N$32,12,FALSE)=0,"",VLOOKUP(VLOOKUP($N762,IMPOSTAZIONI!$E$6:$I$13,5,FALSE),IMPOSTAZIONI!$B$25:$N$32,12,FALSE)))</f>
        <v/>
      </c>
      <c r="BW762" s="221" t="str">
        <f t="shared" si="218"/>
        <v/>
      </c>
      <c r="BX762" s="221" t="str">
        <f t="shared" si="225"/>
        <v/>
      </c>
      <c r="BY762" s="221">
        <f t="shared" si="226"/>
        <v>0</v>
      </c>
      <c r="BZ762" s="231">
        <f t="shared" si="227"/>
        <v>0</v>
      </c>
      <c r="CA762" s="246">
        <f t="shared" si="228"/>
        <v>0</v>
      </c>
      <c r="CB762" s="246">
        <f t="shared" si="219"/>
        <v>0</v>
      </c>
      <c r="CC762" s="246" t="str">
        <f t="shared" si="220"/>
        <v/>
      </c>
      <c r="CD762" s="246">
        <f t="shared" si="229"/>
        <v>5</v>
      </c>
      <c r="CE762" s="246">
        <f t="shared" si="221"/>
        <v>0</v>
      </c>
      <c r="CF762" s="276">
        <f t="shared" si="230"/>
        <v>0</v>
      </c>
      <c r="CG762" s="277">
        <f t="shared" si="230"/>
        <v>0</v>
      </c>
      <c r="CH762" s="277">
        <f t="shared" si="230"/>
        <v>0</v>
      </c>
      <c r="CI762" s="278">
        <f t="shared" si="230"/>
        <v>0</v>
      </c>
      <c r="CJ762" s="280">
        <f t="shared" si="222"/>
        <v>0</v>
      </c>
      <c r="CK762" s="232">
        <f t="shared" si="224"/>
        <v>0</v>
      </c>
      <c r="CL762" s="1"/>
    </row>
    <row r="763" spans="1:90" ht="18" customHeight="1">
      <c r="A763" s="1"/>
      <c r="B763" s="1"/>
      <c r="C763" s="216"/>
      <c r="D763" s="287" t="str">
        <f t="shared" si="216"/>
        <v/>
      </c>
      <c r="E763" s="449" t="str">
        <f t="shared" si="217"/>
        <v/>
      </c>
      <c r="F763" s="450"/>
      <c r="G763" s="451"/>
      <c r="H763" s="452"/>
      <c r="I763" s="453"/>
      <c r="J763" s="453"/>
      <c r="K763" s="453"/>
      <c r="L763" s="453"/>
      <c r="M763" s="454"/>
      <c r="N763" s="455"/>
      <c r="O763" s="456"/>
      <c r="P763" s="456"/>
      <c r="Q763" s="456"/>
      <c r="R763" s="456"/>
      <c r="S763" s="456"/>
      <c r="T763" s="456"/>
      <c r="U763" s="456"/>
      <c r="V763" s="456"/>
      <c r="W763" s="456"/>
      <c r="X763" s="456"/>
      <c r="Y763" s="456"/>
      <c r="Z763" s="456"/>
      <c r="AA763" s="456"/>
      <c r="AB763" s="456"/>
      <c r="AC763" s="456"/>
      <c r="AD763" s="456"/>
      <c r="AE763" s="457"/>
      <c r="AF763" s="455"/>
      <c r="AG763" s="456"/>
      <c r="AH763" s="456"/>
      <c r="AI763" s="456"/>
      <c r="AJ763" s="456"/>
      <c r="AK763" s="456"/>
      <c r="AL763" s="456"/>
      <c r="AM763" s="456"/>
      <c r="AN763" s="457"/>
      <c r="AO763" s="455"/>
      <c r="AP763" s="456"/>
      <c r="AQ763" s="456"/>
      <c r="AR763" s="456"/>
      <c r="AS763" s="456"/>
      <c r="AT763" s="456"/>
      <c r="AU763" s="456"/>
      <c r="AV763" s="456"/>
      <c r="AW763" s="456"/>
      <c r="AX763" s="456"/>
      <c r="AY763" s="456"/>
      <c r="AZ763" s="456"/>
      <c r="BA763" s="456"/>
      <c r="BB763" s="456"/>
      <c r="BC763" s="456"/>
      <c r="BD763" s="456"/>
      <c r="BE763" s="456"/>
      <c r="BF763" s="456"/>
      <c r="BG763" s="457"/>
      <c r="BH763" s="458"/>
      <c r="BI763" s="459"/>
      <c r="BJ763" s="459"/>
      <c r="BK763" s="459"/>
      <c r="BL763" s="459"/>
      <c r="BM763" s="460"/>
      <c r="BN763" s="216"/>
      <c r="BO763" s="216"/>
      <c r="BP763" s="1"/>
      <c r="BQ763" s="120">
        <f>IF($F$3="","",IF(N763=$F$3,COUNTIF(BQ$23:BQ762,"&gt;0")+1,0))</f>
        <v>0</v>
      </c>
      <c r="BR763" s="1"/>
      <c r="BS763" s="20" t="str">
        <f>IF($N763="","",IF(VLOOKUP(VLOOKUP($N763,IMPOSTAZIONI!$E$6:$I$13,5,FALSE),IMPOSTAZIONI!$B$25:$N$32,3,FALSE)=0,"",VLOOKUP(VLOOKUP($N763,IMPOSTAZIONI!$E$6:$I$13,5,FALSE),IMPOSTAZIONI!$B$25:$N$32,3,FALSE)))</f>
        <v/>
      </c>
      <c r="BT763" s="20" t="str">
        <f>IF($N763="","",IF(VLOOKUP(VLOOKUP($N763,IMPOSTAZIONI!$E$6:$I$13,5,FALSE),IMPOSTAZIONI!$B$25:$N$32,6,FALSE)=0,"",VLOOKUP(VLOOKUP($N763,IMPOSTAZIONI!$E$6:$I$13,5,FALSE),IMPOSTAZIONI!$B$25:$N$32,6,FALSE)))</f>
        <v/>
      </c>
      <c r="BU763" s="20" t="str">
        <f>IF($N763="","",IF(VLOOKUP(VLOOKUP($N763,IMPOSTAZIONI!$E$6:$I$13,5,FALSE),IMPOSTAZIONI!$B$25:$N$32,9,FALSE)=0,"",VLOOKUP(VLOOKUP($N763,IMPOSTAZIONI!$E$6:$I$13,5,FALSE),IMPOSTAZIONI!$B$25:$N$32,9,FALSE)))</f>
        <v/>
      </c>
      <c r="BV763" s="20" t="str">
        <f>IF($N763="","",IF(VLOOKUP(VLOOKUP($N763,IMPOSTAZIONI!$E$6:$I$13,5,FALSE),IMPOSTAZIONI!$B$25:$N$32,12,FALSE)=0,"",VLOOKUP(VLOOKUP($N763,IMPOSTAZIONI!$E$6:$I$13,5,FALSE),IMPOSTAZIONI!$B$25:$N$32,12,FALSE)))</f>
        <v/>
      </c>
      <c r="BW763" s="221" t="str">
        <f t="shared" si="218"/>
        <v/>
      </c>
      <c r="BX763" s="221" t="str">
        <f t="shared" si="225"/>
        <v/>
      </c>
      <c r="BY763" s="221">
        <f t="shared" si="226"/>
        <v>0</v>
      </c>
      <c r="BZ763" s="231">
        <f t="shared" si="227"/>
        <v>0</v>
      </c>
      <c r="CA763" s="246">
        <f t="shared" si="228"/>
        <v>0</v>
      </c>
      <c r="CB763" s="246">
        <f t="shared" si="219"/>
        <v>0</v>
      </c>
      <c r="CC763" s="246" t="str">
        <f t="shared" si="220"/>
        <v/>
      </c>
      <c r="CD763" s="246">
        <f t="shared" si="229"/>
        <v>5</v>
      </c>
      <c r="CE763" s="246">
        <f t="shared" si="221"/>
        <v>0</v>
      </c>
      <c r="CF763" s="276">
        <f t="shared" ref="CF763:CI782" si="231">COUNTIF($CE$23:$CE$3022,CONCATENATE($CD763,CF$21))</f>
        <v>0</v>
      </c>
      <c r="CG763" s="277">
        <f t="shared" si="231"/>
        <v>0</v>
      </c>
      <c r="CH763" s="277">
        <f t="shared" si="231"/>
        <v>0</v>
      </c>
      <c r="CI763" s="278">
        <f t="shared" si="231"/>
        <v>0</v>
      </c>
      <c r="CJ763" s="280">
        <f t="shared" si="222"/>
        <v>0</v>
      </c>
      <c r="CK763" s="232">
        <f t="shared" si="224"/>
        <v>0</v>
      </c>
      <c r="CL763" s="1"/>
    </row>
    <row r="764" spans="1:90" ht="18" customHeight="1">
      <c r="A764" s="1"/>
      <c r="B764" s="1"/>
      <c r="C764" s="216"/>
      <c r="D764" s="287" t="str">
        <f t="shared" si="216"/>
        <v/>
      </c>
      <c r="E764" s="449" t="str">
        <f t="shared" si="217"/>
        <v/>
      </c>
      <c r="F764" s="450"/>
      <c r="G764" s="451"/>
      <c r="H764" s="452"/>
      <c r="I764" s="453"/>
      <c r="J764" s="453"/>
      <c r="K764" s="453"/>
      <c r="L764" s="453"/>
      <c r="M764" s="454"/>
      <c r="N764" s="455"/>
      <c r="O764" s="456"/>
      <c r="P764" s="456"/>
      <c r="Q764" s="456"/>
      <c r="R764" s="456"/>
      <c r="S764" s="456"/>
      <c r="T764" s="456"/>
      <c r="U764" s="456"/>
      <c r="V764" s="456"/>
      <c r="W764" s="456"/>
      <c r="X764" s="456"/>
      <c r="Y764" s="456"/>
      <c r="Z764" s="456"/>
      <c r="AA764" s="456"/>
      <c r="AB764" s="456"/>
      <c r="AC764" s="456"/>
      <c r="AD764" s="456"/>
      <c r="AE764" s="457"/>
      <c r="AF764" s="455"/>
      <c r="AG764" s="456"/>
      <c r="AH764" s="456"/>
      <c r="AI764" s="456"/>
      <c r="AJ764" s="456"/>
      <c r="AK764" s="456"/>
      <c r="AL764" s="456"/>
      <c r="AM764" s="456"/>
      <c r="AN764" s="457"/>
      <c r="AO764" s="455"/>
      <c r="AP764" s="456"/>
      <c r="AQ764" s="456"/>
      <c r="AR764" s="456"/>
      <c r="AS764" s="456"/>
      <c r="AT764" s="456"/>
      <c r="AU764" s="456"/>
      <c r="AV764" s="456"/>
      <c r="AW764" s="456"/>
      <c r="AX764" s="456"/>
      <c r="AY764" s="456"/>
      <c r="AZ764" s="456"/>
      <c r="BA764" s="456"/>
      <c r="BB764" s="456"/>
      <c r="BC764" s="456"/>
      <c r="BD764" s="456"/>
      <c r="BE764" s="456"/>
      <c r="BF764" s="456"/>
      <c r="BG764" s="457"/>
      <c r="BH764" s="458"/>
      <c r="BI764" s="459"/>
      <c r="BJ764" s="459"/>
      <c r="BK764" s="459"/>
      <c r="BL764" s="459"/>
      <c r="BM764" s="460"/>
      <c r="BN764" s="216"/>
      <c r="BO764" s="216"/>
      <c r="BP764" s="1"/>
      <c r="BQ764" s="120">
        <f>IF($F$3="","",IF(N764=$F$3,COUNTIF(BQ$23:BQ763,"&gt;0")+1,0))</f>
        <v>0</v>
      </c>
      <c r="BR764" s="1"/>
      <c r="BS764" s="20" t="str">
        <f>IF($N764="","",IF(VLOOKUP(VLOOKUP($N764,IMPOSTAZIONI!$E$6:$I$13,5,FALSE),IMPOSTAZIONI!$B$25:$N$32,3,FALSE)=0,"",VLOOKUP(VLOOKUP($N764,IMPOSTAZIONI!$E$6:$I$13,5,FALSE),IMPOSTAZIONI!$B$25:$N$32,3,FALSE)))</f>
        <v/>
      </c>
      <c r="BT764" s="20" t="str">
        <f>IF($N764="","",IF(VLOOKUP(VLOOKUP($N764,IMPOSTAZIONI!$E$6:$I$13,5,FALSE),IMPOSTAZIONI!$B$25:$N$32,6,FALSE)=0,"",VLOOKUP(VLOOKUP($N764,IMPOSTAZIONI!$E$6:$I$13,5,FALSE),IMPOSTAZIONI!$B$25:$N$32,6,FALSE)))</f>
        <v/>
      </c>
      <c r="BU764" s="20" t="str">
        <f>IF($N764="","",IF(VLOOKUP(VLOOKUP($N764,IMPOSTAZIONI!$E$6:$I$13,5,FALSE),IMPOSTAZIONI!$B$25:$N$32,9,FALSE)=0,"",VLOOKUP(VLOOKUP($N764,IMPOSTAZIONI!$E$6:$I$13,5,FALSE),IMPOSTAZIONI!$B$25:$N$32,9,FALSE)))</f>
        <v/>
      </c>
      <c r="BV764" s="20" t="str">
        <f>IF($N764="","",IF(VLOOKUP(VLOOKUP($N764,IMPOSTAZIONI!$E$6:$I$13,5,FALSE),IMPOSTAZIONI!$B$25:$N$32,12,FALSE)=0,"",VLOOKUP(VLOOKUP($N764,IMPOSTAZIONI!$E$6:$I$13,5,FALSE),IMPOSTAZIONI!$B$25:$N$32,12,FALSE)))</f>
        <v/>
      </c>
      <c r="BW764" s="221" t="str">
        <f t="shared" si="218"/>
        <v/>
      </c>
      <c r="BX764" s="221" t="str">
        <f t="shared" si="225"/>
        <v/>
      </c>
      <c r="BY764" s="221">
        <f t="shared" si="226"/>
        <v>0</v>
      </c>
      <c r="BZ764" s="231">
        <f t="shared" si="227"/>
        <v>0</v>
      </c>
      <c r="CA764" s="246">
        <f t="shared" si="228"/>
        <v>0</v>
      </c>
      <c r="CB764" s="246">
        <f t="shared" si="219"/>
        <v>0</v>
      </c>
      <c r="CC764" s="246" t="str">
        <f t="shared" si="220"/>
        <v/>
      </c>
      <c r="CD764" s="246">
        <f t="shared" si="229"/>
        <v>5</v>
      </c>
      <c r="CE764" s="246">
        <f t="shared" si="221"/>
        <v>0</v>
      </c>
      <c r="CF764" s="276">
        <f t="shared" si="231"/>
        <v>0</v>
      </c>
      <c r="CG764" s="277">
        <f t="shared" si="231"/>
        <v>0</v>
      </c>
      <c r="CH764" s="277">
        <f t="shared" si="231"/>
        <v>0</v>
      </c>
      <c r="CI764" s="278">
        <f t="shared" si="231"/>
        <v>0</v>
      </c>
      <c r="CJ764" s="280">
        <f t="shared" si="222"/>
        <v>0</v>
      </c>
      <c r="CK764" s="232">
        <f t="shared" si="224"/>
        <v>0</v>
      </c>
      <c r="CL764" s="1"/>
    </row>
    <row r="765" spans="1:90" ht="18" customHeight="1">
      <c r="A765" s="1"/>
      <c r="B765" s="1"/>
      <c r="C765" s="216"/>
      <c r="D765" s="287" t="str">
        <f t="shared" si="216"/>
        <v/>
      </c>
      <c r="E765" s="449" t="str">
        <f t="shared" si="217"/>
        <v/>
      </c>
      <c r="F765" s="450"/>
      <c r="G765" s="451"/>
      <c r="H765" s="452"/>
      <c r="I765" s="453"/>
      <c r="J765" s="453"/>
      <c r="K765" s="453"/>
      <c r="L765" s="453"/>
      <c r="M765" s="454"/>
      <c r="N765" s="455"/>
      <c r="O765" s="456"/>
      <c r="P765" s="456"/>
      <c r="Q765" s="456"/>
      <c r="R765" s="456"/>
      <c r="S765" s="456"/>
      <c r="T765" s="456"/>
      <c r="U765" s="456"/>
      <c r="V765" s="456"/>
      <c r="W765" s="456"/>
      <c r="X765" s="456"/>
      <c r="Y765" s="456"/>
      <c r="Z765" s="456"/>
      <c r="AA765" s="456"/>
      <c r="AB765" s="456"/>
      <c r="AC765" s="456"/>
      <c r="AD765" s="456"/>
      <c r="AE765" s="457"/>
      <c r="AF765" s="455"/>
      <c r="AG765" s="456"/>
      <c r="AH765" s="456"/>
      <c r="AI765" s="456"/>
      <c r="AJ765" s="456"/>
      <c r="AK765" s="456"/>
      <c r="AL765" s="456"/>
      <c r="AM765" s="456"/>
      <c r="AN765" s="457"/>
      <c r="AO765" s="455"/>
      <c r="AP765" s="456"/>
      <c r="AQ765" s="456"/>
      <c r="AR765" s="456"/>
      <c r="AS765" s="456"/>
      <c r="AT765" s="456"/>
      <c r="AU765" s="456"/>
      <c r="AV765" s="456"/>
      <c r="AW765" s="456"/>
      <c r="AX765" s="456"/>
      <c r="AY765" s="456"/>
      <c r="AZ765" s="456"/>
      <c r="BA765" s="456"/>
      <c r="BB765" s="456"/>
      <c r="BC765" s="456"/>
      <c r="BD765" s="456"/>
      <c r="BE765" s="456"/>
      <c r="BF765" s="456"/>
      <c r="BG765" s="457"/>
      <c r="BH765" s="458"/>
      <c r="BI765" s="459"/>
      <c r="BJ765" s="459"/>
      <c r="BK765" s="459"/>
      <c r="BL765" s="459"/>
      <c r="BM765" s="460"/>
      <c r="BN765" s="216"/>
      <c r="BO765" s="216"/>
      <c r="BP765" s="1"/>
      <c r="BQ765" s="120">
        <f>IF($F$3="","",IF(N765=$F$3,COUNTIF(BQ$23:BQ764,"&gt;0")+1,0))</f>
        <v>0</v>
      </c>
      <c r="BR765" s="1"/>
      <c r="BS765" s="20" t="str">
        <f>IF($N765="","",IF(VLOOKUP(VLOOKUP($N765,IMPOSTAZIONI!$E$6:$I$13,5,FALSE),IMPOSTAZIONI!$B$25:$N$32,3,FALSE)=0,"",VLOOKUP(VLOOKUP($N765,IMPOSTAZIONI!$E$6:$I$13,5,FALSE),IMPOSTAZIONI!$B$25:$N$32,3,FALSE)))</f>
        <v/>
      </c>
      <c r="BT765" s="20" t="str">
        <f>IF($N765="","",IF(VLOOKUP(VLOOKUP($N765,IMPOSTAZIONI!$E$6:$I$13,5,FALSE),IMPOSTAZIONI!$B$25:$N$32,6,FALSE)=0,"",VLOOKUP(VLOOKUP($N765,IMPOSTAZIONI!$E$6:$I$13,5,FALSE),IMPOSTAZIONI!$B$25:$N$32,6,FALSE)))</f>
        <v/>
      </c>
      <c r="BU765" s="20" t="str">
        <f>IF($N765="","",IF(VLOOKUP(VLOOKUP($N765,IMPOSTAZIONI!$E$6:$I$13,5,FALSE),IMPOSTAZIONI!$B$25:$N$32,9,FALSE)=0,"",VLOOKUP(VLOOKUP($N765,IMPOSTAZIONI!$E$6:$I$13,5,FALSE),IMPOSTAZIONI!$B$25:$N$32,9,FALSE)))</f>
        <v/>
      </c>
      <c r="BV765" s="20" t="str">
        <f>IF($N765="","",IF(VLOOKUP(VLOOKUP($N765,IMPOSTAZIONI!$E$6:$I$13,5,FALSE),IMPOSTAZIONI!$B$25:$N$32,12,FALSE)=0,"",VLOOKUP(VLOOKUP($N765,IMPOSTAZIONI!$E$6:$I$13,5,FALSE),IMPOSTAZIONI!$B$25:$N$32,12,FALSE)))</f>
        <v/>
      </c>
      <c r="BW765" s="221" t="str">
        <f t="shared" si="218"/>
        <v/>
      </c>
      <c r="BX765" s="221" t="str">
        <f t="shared" si="225"/>
        <v/>
      </c>
      <c r="BY765" s="221">
        <f t="shared" si="226"/>
        <v>0</v>
      </c>
      <c r="BZ765" s="231">
        <f t="shared" si="227"/>
        <v>0</v>
      </c>
      <c r="CA765" s="246">
        <f t="shared" si="228"/>
        <v>0</v>
      </c>
      <c r="CB765" s="246">
        <f t="shared" si="219"/>
        <v>0</v>
      </c>
      <c r="CC765" s="246" t="str">
        <f t="shared" si="220"/>
        <v/>
      </c>
      <c r="CD765" s="246">
        <f t="shared" si="229"/>
        <v>5</v>
      </c>
      <c r="CE765" s="246">
        <f t="shared" si="221"/>
        <v>0</v>
      </c>
      <c r="CF765" s="276">
        <f t="shared" si="231"/>
        <v>0</v>
      </c>
      <c r="CG765" s="277">
        <f t="shared" si="231"/>
        <v>0</v>
      </c>
      <c r="CH765" s="277">
        <f t="shared" si="231"/>
        <v>0</v>
      </c>
      <c r="CI765" s="278">
        <f t="shared" si="231"/>
        <v>0</v>
      </c>
      <c r="CJ765" s="280">
        <f t="shared" si="222"/>
        <v>0</v>
      </c>
      <c r="CK765" s="232">
        <f t="shared" si="224"/>
        <v>0</v>
      </c>
      <c r="CL765" s="1"/>
    </row>
    <row r="766" spans="1:90" ht="18" customHeight="1">
      <c r="A766" s="1"/>
      <c r="B766" s="1"/>
      <c r="C766" s="216"/>
      <c r="D766" s="287" t="str">
        <f t="shared" si="216"/>
        <v/>
      </c>
      <c r="E766" s="449" t="str">
        <f t="shared" si="217"/>
        <v/>
      </c>
      <c r="F766" s="450"/>
      <c r="G766" s="451"/>
      <c r="H766" s="452"/>
      <c r="I766" s="453"/>
      <c r="J766" s="453"/>
      <c r="K766" s="453"/>
      <c r="L766" s="453"/>
      <c r="M766" s="454"/>
      <c r="N766" s="455"/>
      <c r="O766" s="456"/>
      <c r="P766" s="456"/>
      <c r="Q766" s="456"/>
      <c r="R766" s="456"/>
      <c r="S766" s="456"/>
      <c r="T766" s="456"/>
      <c r="U766" s="456"/>
      <c r="V766" s="456"/>
      <c r="W766" s="456"/>
      <c r="X766" s="456"/>
      <c r="Y766" s="456"/>
      <c r="Z766" s="456"/>
      <c r="AA766" s="456"/>
      <c r="AB766" s="456"/>
      <c r="AC766" s="456"/>
      <c r="AD766" s="456"/>
      <c r="AE766" s="457"/>
      <c r="AF766" s="455"/>
      <c r="AG766" s="456"/>
      <c r="AH766" s="456"/>
      <c r="AI766" s="456"/>
      <c r="AJ766" s="456"/>
      <c r="AK766" s="456"/>
      <c r="AL766" s="456"/>
      <c r="AM766" s="456"/>
      <c r="AN766" s="457"/>
      <c r="AO766" s="455"/>
      <c r="AP766" s="456"/>
      <c r="AQ766" s="456"/>
      <c r="AR766" s="456"/>
      <c r="AS766" s="456"/>
      <c r="AT766" s="456"/>
      <c r="AU766" s="456"/>
      <c r="AV766" s="456"/>
      <c r="AW766" s="456"/>
      <c r="AX766" s="456"/>
      <c r="AY766" s="456"/>
      <c r="AZ766" s="456"/>
      <c r="BA766" s="456"/>
      <c r="BB766" s="456"/>
      <c r="BC766" s="456"/>
      <c r="BD766" s="456"/>
      <c r="BE766" s="456"/>
      <c r="BF766" s="456"/>
      <c r="BG766" s="457"/>
      <c r="BH766" s="458"/>
      <c r="BI766" s="459"/>
      <c r="BJ766" s="459"/>
      <c r="BK766" s="459"/>
      <c r="BL766" s="459"/>
      <c r="BM766" s="460"/>
      <c r="BN766" s="216"/>
      <c r="BO766" s="216"/>
      <c r="BP766" s="1"/>
      <c r="BQ766" s="120">
        <f>IF($F$3="","",IF(N766=$F$3,COUNTIF(BQ$23:BQ765,"&gt;0")+1,0))</f>
        <v>0</v>
      </c>
      <c r="BR766" s="1"/>
      <c r="BS766" s="20" t="str">
        <f>IF($N766="","",IF(VLOOKUP(VLOOKUP($N766,IMPOSTAZIONI!$E$6:$I$13,5,FALSE),IMPOSTAZIONI!$B$25:$N$32,3,FALSE)=0,"",VLOOKUP(VLOOKUP($N766,IMPOSTAZIONI!$E$6:$I$13,5,FALSE),IMPOSTAZIONI!$B$25:$N$32,3,FALSE)))</f>
        <v/>
      </c>
      <c r="BT766" s="20" t="str">
        <f>IF($N766="","",IF(VLOOKUP(VLOOKUP($N766,IMPOSTAZIONI!$E$6:$I$13,5,FALSE),IMPOSTAZIONI!$B$25:$N$32,6,FALSE)=0,"",VLOOKUP(VLOOKUP($N766,IMPOSTAZIONI!$E$6:$I$13,5,FALSE),IMPOSTAZIONI!$B$25:$N$32,6,FALSE)))</f>
        <v/>
      </c>
      <c r="BU766" s="20" t="str">
        <f>IF($N766="","",IF(VLOOKUP(VLOOKUP($N766,IMPOSTAZIONI!$E$6:$I$13,5,FALSE),IMPOSTAZIONI!$B$25:$N$32,9,FALSE)=0,"",VLOOKUP(VLOOKUP($N766,IMPOSTAZIONI!$E$6:$I$13,5,FALSE),IMPOSTAZIONI!$B$25:$N$32,9,FALSE)))</f>
        <v/>
      </c>
      <c r="BV766" s="20" t="str">
        <f>IF($N766="","",IF(VLOOKUP(VLOOKUP($N766,IMPOSTAZIONI!$E$6:$I$13,5,FALSE),IMPOSTAZIONI!$B$25:$N$32,12,FALSE)=0,"",VLOOKUP(VLOOKUP($N766,IMPOSTAZIONI!$E$6:$I$13,5,FALSE),IMPOSTAZIONI!$B$25:$N$32,12,FALSE)))</f>
        <v/>
      </c>
      <c r="BW766" s="221" t="str">
        <f t="shared" si="218"/>
        <v/>
      </c>
      <c r="BX766" s="221" t="str">
        <f t="shared" si="225"/>
        <v/>
      </c>
      <c r="BY766" s="221">
        <f t="shared" si="226"/>
        <v>0</v>
      </c>
      <c r="BZ766" s="231">
        <f t="shared" si="227"/>
        <v>0</v>
      </c>
      <c r="CA766" s="246">
        <f t="shared" si="228"/>
        <v>0</v>
      </c>
      <c r="CB766" s="246">
        <f t="shared" si="219"/>
        <v>0</v>
      </c>
      <c r="CC766" s="246" t="str">
        <f t="shared" si="220"/>
        <v/>
      </c>
      <c r="CD766" s="246">
        <f t="shared" si="229"/>
        <v>5</v>
      </c>
      <c r="CE766" s="246">
        <f t="shared" si="221"/>
        <v>0</v>
      </c>
      <c r="CF766" s="276">
        <f t="shared" si="231"/>
        <v>0</v>
      </c>
      <c r="CG766" s="277">
        <f t="shared" si="231"/>
        <v>0</v>
      </c>
      <c r="CH766" s="277">
        <f t="shared" si="231"/>
        <v>0</v>
      </c>
      <c r="CI766" s="278">
        <f t="shared" si="231"/>
        <v>0</v>
      </c>
      <c r="CJ766" s="280">
        <f t="shared" si="222"/>
        <v>0</v>
      </c>
      <c r="CK766" s="232">
        <f t="shared" si="224"/>
        <v>0</v>
      </c>
      <c r="CL766" s="1"/>
    </row>
    <row r="767" spans="1:90" ht="18" customHeight="1">
      <c r="A767" s="1"/>
      <c r="B767" s="1"/>
      <c r="C767" s="216"/>
      <c r="D767" s="287" t="str">
        <f t="shared" si="216"/>
        <v/>
      </c>
      <c r="E767" s="449" t="str">
        <f t="shared" si="217"/>
        <v/>
      </c>
      <c r="F767" s="450"/>
      <c r="G767" s="451"/>
      <c r="H767" s="452"/>
      <c r="I767" s="453"/>
      <c r="J767" s="453"/>
      <c r="K767" s="453"/>
      <c r="L767" s="453"/>
      <c r="M767" s="454"/>
      <c r="N767" s="455"/>
      <c r="O767" s="456"/>
      <c r="P767" s="456"/>
      <c r="Q767" s="456"/>
      <c r="R767" s="456"/>
      <c r="S767" s="456"/>
      <c r="T767" s="456"/>
      <c r="U767" s="456"/>
      <c r="V767" s="456"/>
      <c r="W767" s="456"/>
      <c r="X767" s="456"/>
      <c r="Y767" s="456"/>
      <c r="Z767" s="456"/>
      <c r="AA767" s="456"/>
      <c r="AB767" s="456"/>
      <c r="AC767" s="456"/>
      <c r="AD767" s="456"/>
      <c r="AE767" s="457"/>
      <c r="AF767" s="455"/>
      <c r="AG767" s="456"/>
      <c r="AH767" s="456"/>
      <c r="AI767" s="456"/>
      <c r="AJ767" s="456"/>
      <c r="AK767" s="456"/>
      <c r="AL767" s="456"/>
      <c r="AM767" s="456"/>
      <c r="AN767" s="457"/>
      <c r="AO767" s="455"/>
      <c r="AP767" s="456"/>
      <c r="AQ767" s="456"/>
      <c r="AR767" s="456"/>
      <c r="AS767" s="456"/>
      <c r="AT767" s="456"/>
      <c r="AU767" s="456"/>
      <c r="AV767" s="456"/>
      <c r="AW767" s="456"/>
      <c r="AX767" s="456"/>
      <c r="AY767" s="456"/>
      <c r="AZ767" s="456"/>
      <c r="BA767" s="456"/>
      <c r="BB767" s="456"/>
      <c r="BC767" s="456"/>
      <c r="BD767" s="456"/>
      <c r="BE767" s="456"/>
      <c r="BF767" s="456"/>
      <c r="BG767" s="457"/>
      <c r="BH767" s="458"/>
      <c r="BI767" s="459"/>
      <c r="BJ767" s="459"/>
      <c r="BK767" s="459"/>
      <c r="BL767" s="459"/>
      <c r="BM767" s="460"/>
      <c r="BN767" s="216"/>
      <c r="BO767" s="216"/>
      <c r="BP767" s="1"/>
      <c r="BQ767" s="120">
        <f>IF($F$3="","",IF(N767=$F$3,COUNTIF(BQ$23:BQ766,"&gt;0")+1,0))</f>
        <v>0</v>
      </c>
      <c r="BR767" s="1"/>
      <c r="BS767" s="20" t="str">
        <f>IF($N767="","",IF(VLOOKUP(VLOOKUP($N767,IMPOSTAZIONI!$E$6:$I$13,5,FALSE),IMPOSTAZIONI!$B$25:$N$32,3,FALSE)=0,"",VLOOKUP(VLOOKUP($N767,IMPOSTAZIONI!$E$6:$I$13,5,FALSE),IMPOSTAZIONI!$B$25:$N$32,3,FALSE)))</f>
        <v/>
      </c>
      <c r="BT767" s="20" t="str">
        <f>IF($N767="","",IF(VLOOKUP(VLOOKUP($N767,IMPOSTAZIONI!$E$6:$I$13,5,FALSE),IMPOSTAZIONI!$B$25:$N$32,6,FALSE)=0,"",VLOOKUP(VLOOKUP($N767,IMPOSTAZIONI!$E$6:$I$13,5,FALSE),IMPOSTAZIONI!$B$25:$N$32,6,FALSE)))</f>
        <v/>
      </c>
      <c r="BU767" s="20" t="str">
        <f>IF($N767="","",IF(VLOOKUP(VLOOKUP($N767,IMPOSTAZIONI!$E$6:$I$13,5,FALSE),IMPOSTAZIONI!$B$25:$N$32,9,FALSE)=0,"",VLOOKUP(VLOOKUP($N767,IMPOSTAZIONI!$E$6:$I$13,5,FALSE),IMPOSTAZIONI!$B$25:$N$32,9,FALSE)))</f>
        <v/>
      </c>
      <c r="BV767" s="20" t="str">
        <f>IF($N767="","",IF(VLOOKUP(VLOOKUP($N767,IMPOSTAZIONI!$E$6:$I$13,5,FALSE),IMPOSTAZIONI!$B$25:$N$32,12,FALSE)=0,"",VLOOKUP(VLOOKUP($N767,IMPOSTAZIONI!$E$6:$I$13,5,FALSE),IMPOSTAZIONI!$B$25:$N$32,12,FALSE)))</f>
        <v/>
      </c>
      <c r="BW767" s="221" t="str">
        <f t="shared" si="218"/>
        <v/>
      </c>
      <c r="BX767" s="221" t="str">
        <f t="shared" si="225"/>
        <v/>
      </c>
      <c r="BY767" s="221">
        <f t="shared" si="226"/>
        <v>0</v>
      </c>
      <c r="BZ767" s="231">
        <f t="shared" si="227"/>
        <v>0</v>
      </c>
      <c r="CA767" s="246">
        <f t="shared" si="228"/>
        <v>0</v>
      </c>
      <c r="CB767" s="246">
        <f t="shared" si="219"/>
        <v>0</v>
      </c>
      <c r="CC767" s="246" t="str">
        <f t="shared" si="220"/>
        <v/>
      </c>
      <c r="CD767" s="246">
        <f t="shared" si="229"/>
        <v>5</v>
      </c>
      <c r="CE767" s="246">
        <f t="shared" si="221"/>
        <v>0</v>
      </c>
      <c r="CF767" s="276">
        <f t="shared" si="231"/>
        <v>0</v>
      </c>
      <c r="CG767" s="277">
        <f t="shared" si="231"/>
        <v>0</v>
      </c>
      <c r="CH767" s="277">
        <f t="shared" si="231"/>
        <v>0</v>
      </c>
      <c r="CI767" s="278">
        <f t="shared" si="231"/>
        <v>0</v>
      </c>
      <c r="CJ767" s="280">
        <f t="shared" si="222"/>
        <v>0</v>
      </c>
      <c r="CK767" s="232">
        <f t="shared" si="224"/>
        <v>0</v>
      </c>
      <c r="CL767" s="1"/>
    </row>
    <row r="768" spans="1:90" ht="18" customHeight="1">
      <c r="A768" s="1"/>
      <c r="B768" s="1"/>
      <c r="C768" s="216"/>
      <c r="D768" s="287" t="str">
        <f t="shared" si="216"/>
        <v/>
      </c>
      <c r="E768" s="449" t="str">
        <f t="shared" si="217"/>
        <v/>
      </c>
      <c r="F768" s="450"/>
      <c r="G768" s="451"/>
      <c r="H768" s="452"/>
      <c r="I768" s="453"/>
      <c r="J768" s="453"/>
      <c r="K768" s="453"/>
      <c r="L768" s="453"/>
      <c r="M768" s="454"/>
      <c r="N768" s="455"/>
      <c r="O768" s="456"/>
      <c r="P768" s="456"/>
      <c r="Q768" s="456"/>
      <c r="R768" s="456"/>
      <c r="S768" s="456"/>
      <c r="T768" s="456"/>
      <c r="U768" s="456"/>
      <c r="V768" s="456"/>
      <c r="W768" s="456"/>
      <c r="X768" s="456"/>
      <c r="Y768" s="456"/>
      <c r="Z768" s="456"/>
      <c r="AA768" s="456"/>
      <c r="AB768" s="456"/>
      <c r="AC768" s="456"/>
      <c r="AD768" s="456"/>
      <c r="AE768" s="457"/>
      <c r="AF768" s="455"/>
      <c r="AG768" s="456"/>
      <c r="AH768" s="456"/>
      <c r="AI768" s="456"/>
      <c r="AJ768" s="456"/>
      <c r="AK768" s="456"/>
      <c r="AL768" s="456"/>
      <c r="AM768" s="456"/>
      <c r="AN768" s="457"/>
      <c r="AO768" s="455"/>
      <c r="AP768" s="456"/>
      <c r="AQ768" s="456"/>
      <c r="AR768" s="456"/>
      <c r="AS768" s="456"/>
      <c r="AT768" s="456"/>
      <c r="AU768" s="456"/>
      <c r="AV768" s="456"/>
      <c r="AW768" s="456"/>
      <c r="AX768" s="456"/>
      <c r="AY768" s="456"/>
      <c r="AZ768" s="456"/>
      <c r="BA768" s="456"/>
      <c r="BB768" s="456"/>
      <c r="BC768" s="456"/>
      <c r="BD768" s="456"/>
      <c r="BE768" s="456"/>
      <c r="BF768" s="456"/>
      <c r="BG768" s="457"/>
      <c r="BH768" s="458"/>
      <c r="BI768" s="459"/>
      <c r="BJ768" s="459"/>
      <c r="BK768" s="459"/>
      <c r="BL768" s="459"/>
      <c r="BM768" s="460"/>
      <c r="BN768" s="216"/>
      <c r="BO768" s="216"/>
      <c r="BP768" s="1"/>
      <c r="BQ768" s="120">
        <f>IF($F$3="","",IF(N768=$F$3,COUNTIF(BQ$23:BQ767,"&gt;0")+1,0))</f>
        <v>0</v>
      </c>
      <c r="BR768" s="1"/>
      <c r="BS768" s="20" t="str">
        <f>IF($N768="","",IF(VLOOKUP(VLOOKUP($N768,IMPOSTAZIONI!$E$6:$I$13,5,FALSE),IMPOSTAZIONI!$B$25:$N$32,3,FALSE)=0,"",VLOOKUP(VLOOKUP($N768,IMPOSTAZIONI!$E$6:$I$13,5,FALSE),IMPOSTAZIONI!$B$25:$N$32,3,FALSE)))</f>
        <v/>
      </c>
      <c r="BT768" s="20" t="str">
        <f>IF($N768="","",IF(VLOOKUP(VLOOKUP($N768,IMPOSTAZIONI!$E$6:$I$13,5,FALSE),IMPOSTAZIONI!$B$25:$N$32,6,FALSE)=0,"",VLOOKUP(VLOOKUP($N768,IMPOSTAZIONI!$E$6:$I$13,5,FALSE),IMPOSTAZIONI!$B$25:$N$32,6,FALSE)))</f>
        <v/>
      </c>
      <c r="BU768" s="20" t="str">
        <f>IF($N768="","",IF(VLOOKUP(VLOOKUP($N768,IMPOSTAZIONI!$E$6:$I$13,5,FALSE),IMPOSTAZIONI!$B$25:$N$32,9,FALSE)=0,"",VLOOKUP(VLOOKUP($N768,IMPOSTAZIONI!$E$6:$I$13,5,FALSE),IMPOSTAZIONI!$B$25:$N$32,9,FALSE)))</f>
        <v/>
      </c>
      <c r="BV768" s="20" t="str">
        <f>IF($N768="","",IF(VLOOKUP(VLOOKUP($N768,IMPOSTAZIONI!$E$6:$I$13,5,FALSE),IMPOSTAZIONI!$B$25:$N$32,12,FALSE)=0,"",VLOOKUP(VLOOKUP($N768,IMPOSTAZIONI!$E$6:$I$13,5,FALSE),IMPOSTAZIONI!$B$25:$N$32,12,FALSE)))</f>
        <v/>
      </c>
      <c r="BW768" s="221" t="str">
        <f t="shared" si="218"/>
        <v/>
      </c>
      <c r="BX768" s="221" t="str">
        <f t="shared" si="225"/>
        <v/>
      </c>
      <c r="BY768" s="221">
        <f t="shared" si="226"/>
        <v>0</v>
      </c>
      <c r="BZ768" s="231">
        <f t="shared" si="227"/>
        <v>0</v>
      </c>
      <c r="CA768" s="246">
        <f t="shared" si="228"/>
        <v>0</v>
      </c>
      <c r="CB768" s="246">
        <f t="shared" si="219"/>
        <v>0</v>
      </c>
      <c r="CC768" s="246" t="str">
        <f t="shared" si="220"/>
        <v/>
      </c>
      <c r="CD768" s="246">
        <f t="shared" si="229"/>
        <v>5</v>
      </c>
      <c r="CE768" s="246">
        <f t="shared" si="221"/>
        <v>0</v>
      </c>
      <c r="CF768" s="276">
        <f t="shared" si="231"/>
        <v>0</v>
      </c>
      <c r="CG768" s="277">
        <f t="shared" si="231"/>
        <v>0</v>
      </c>
      <c r="CH768" s="277">
        <f t="shared" si="231"/>
        <v>0</v>
      </c>
      <c r="CI768" s="278">
        <f t="shared" si="231"/>
        <v>0</v>
      </c>
      <c r="CJ768" s="280">
        <f t="shared" si="222"/>
        <v>0</v>
      </c>
      <c r="CK768" s="232">
        <f t="shared" si="224"/>
        <v>0</v>
      </c>
      <c r="CL768" s="1"/>
    </row>
    <row r="769" spans="1:90" ht="18" customHeight="1">
      <c r="A769" s="1"/>
      <c r="B769" s="1"/>
      <c r="C769" s="216"/>
      <c r="D769" s="287" t="str">
        <f t="shared" si="216"/>
        <v/>
      </c>
      <c r="E769" s="449" t="str">
        <f t="shared" si="217"/>
        <v/>
      </c>
      <c r="F769" s="450"/>
      <c r="G769" s="451"/>
      <c r="H769" s="452"/>
      <c r="I769" s="453"/>
      <c r="J769" s="453"/>
      <c r="K769" s="453"/>
      <c r="L769" s="453"/>
      <c r="M769" s="454"/>
      <c r="N769" s="455"/>
      <c r="O769" s="456"/>
      <c r="P769" s="456"/>
      <c r="Q769" s="456"/>
      <c r="R769" s="456"/>
      <c r="S769" s="456"/>
      <c r="T769" s="456"/>
      <c r="U769" s="456"/>
      <c r="V769" s="456"/>
      <c r="W769" s="456"/>
      <c r="X769" s="456"/>
      <c r="Y769" s="456"/>
      <c r="Z769" s="456"/>
      <c r="AA769" s="456"/>
      <c r="AB769" s="456"/>
      <c r="AC769" s="456"/>
      <c r="AD769" s="456"/>
      <c r="AE769" s="457"/>
      <c r="AF769" s="455"/>
      <c r="AG769" s="456"/>
      <c r="AH769" s="456"/>
      <c r="AI769" s="456"/>
      <c r="AJ769" s="456"/>
      <c r="AK769" s="456"/>
      <c r="AL769" s="456"/>
      <c r="AM769" s="456"/>
      <c r="AN769" s="457"/>
      <c r="AO769" s="455"/>
      <c r="AP769" s="456"/>
      <c r="AQ769" s="456"/>
      <c r="AR769" s="456"/>
      <c r="AS769" s="456"/>
      <c r="AT769" s="456"/>
      <c r="AU769" s="456"/>
      <c r="AV769" s="456"/>
      <c r="AW769" s="456"/>
      <c r="AX769" s="456"/>
      <c r="AY769" s="456"/>
      <c r="AZ769" s="456"/>
      <c r="BA769" s="456"/>
      <c r="BB769" s="456"/>
      <c r="BC769" s="456"/>
      <c r="BD769" s="456"/>
      <c r="BE769" s="456"/>
      <c r="BF769" s="456"/>
      <c r="BG769" s="457"/>
      <c r="BH769" s="458"/>
      <c r="BI769" s="459"/>
      <c r="BJ769" s="459"/>
      <c r="BK769" s="459"/>
      <c r="BL769" s="459"/>
      <c r="BM769" s="460"/>
      <c r="BN769" s="216"/>
      <c r="BO769" s="216"/>
      <c r="BP769" s="1"/>
      <c r="BQ769" s="120">
        <f>IF($F$3="","",IF(N769=$F$3,COUNTIF(BQ$23:BQ768,"&gt;0")+1,0))</f>
        <v>0</v>
      </c>
      <c r="BR769" s="1"/>
      <c r="BS769" s="20" t="str">
        <f>IF($N769="","",IF(VLOOKUP(VLOOKUP($N769,IMPOSTAZIONI!$E$6:$I$13,5,FALSE),IMPOSTAZIONI!$B$25:$N$32,3,FALSE)=0,"",VLOOKUP(VLOOKUP($N769,IMPOSTAZIONI!$E$6:$I$13,5,FALSE),IMPOSTAZIONI!$B$25:$N$32,3,FALSE)))</f>
        <v/>
      </c>
      <c r="BT769" s="20" t="str">
        <f>IF($N769="","",IF(VLOOKUP(VLOOKUP($N769,IMPOSTAZIONI!$E$6:$I$13,5,FALSE),IMPOSTAZIONI!$B$25:$N$32,6,FALSE)=0,"",VLOOKUP(VLOOKUP($N769,IMPOSTAZIONI!$E$6:$I$13,5,FALSE),IMPOSTAZIONI!$B$25:$N$32,6,FALSE)))</f>
        <v/>
      </c>
      <c r="BU769" s="20" t="str">
        <f>IF($N769="","",IF(VLOOKUP(VLOOKUP($N769,IMPOSTAZIONI!$E$6:$I$13,5,FALSE),IMPOSTAZIONI!$B$25:$N$32,9,FALSE)=0,"",VLOOKUP(VLOOKUP($N769,IMPOSTAZIONI!$E$6:$I$13,5,FALSE),IMPOSTAZIONI!$B$25:$N$32,9,FALSE)))</f>
        <v/>
      </c>
      <c r="BV769" s="20" t="str">
        <f>IF($N769="","",IF(VLOOKUP(VLOOKUP($N769,IMPOSTAZIONI!$E$6:$I$13,5,FALSE),IMPOSTAZIONI!$B$25:$N$32,12,FALSE)=0,"",VLOOKUP(VLOOKUP($N769,IMPOSTAZIONI!$E$6:$I$13,5,FALSE),IMPOSTAZIONI!$B$25:$N$32,12,FALSE)))</f>
        <v/>
      </c>
      <c r="BW769" s="221" t="str">
        <f t="shared" si="218"/>
        <v/>
      </c>
      <c r="BX769" s="221" t="str">
        <f t="shared" si="225"/>
        <v/>
      </c>
      <c r="BY769" s="221">
        <f t="shared" si="226"/>
        <v>0</v>
      </c>
      <c r="BZ769" s="231">
        <f t="shared" si="227"/>
        <v>0</v>
      </c>
      <c r="CA769" s="246">
        <f t="shared" si="228"/>
        <v>0</v>
      </c>
      <c r="CB769" s="246">
        <f t="shared" si="219"/>
        <v>0</v>
      </c>
      <c r="CC769" s="246" t="str">
        <f t="shared" si="220"/>
        <v/>
      </c>
      <c r="CD769" s="246">
        <f t="shared" si="229"/>
        <v>5</v>
      </c>
      <c r="CE769" s="246">
        <f t="shared" si="221"/>
        <v>0</v>
      </c>
      <c r="CF769" s="276">
        <f t="shared" si="231"/>
        <v>0</v>
      </c>
      <c r="CG769" s="277">
        <f t="shared" si="231"/>
        <v>0</v>
      </c>
      <c r="CH769" s="277">
        <f t="shared" si="231"/>
        <v>0</v>
      </c>
      <c r="CI769" s="278">
        <f t="shared" si="231"/>
        <v>0</v>
      </c>
      <c r="CJ769" s="280">
        <f t="shared" si="222"/>
        <v>0</v>
      </c>
      <c r="CK769" s="232">
        <f t="shared" si="224"/>
        <v>0</v>
      </c>
      <c r="CL769" s="1"/>
    </row>
    <row r="770" spans="1:90" ht="18" customHeight="1">
      <c r="A770" s="1"/>
      <c r="B770" s="1"/>
      <c r="C770" s="216"/>
      <c r="D770" s="287" t="str">
        <f t="shared" si="216"/>
        <v/>
      </c>
      <c r="E770" s="449" t="str">
        <f t="shared" si="217"/>
        <v/>
      </c>
      <c r="F770" s="450"/>
      <c r="G770" s="451"/>
      <c r="H770" s="452"/>
      <c r="I770" s="453"/>
      <c r="J770" s="453"/>
      <c r="K770" s="453"/>
      <c r="L770" s="453"/>
      <c r="M770" s="454"/>
      <c r="N770" s="455"/>
      <c r="O770" s="456"/>
      <c r="P770" s="456"/>
      <c r="Q770" s="456"/>
      <c r="R770" s="456"/>
      <c r="S770" s="456"/>
      <c r="T770" s="456"/>
      <c r="U770" s="456"/>
      <c r="V770" s="456"/>
      <c r="W770" s="456"/>
      <c r="X770" s="456"/>
      <c r="Y770" s="456"/>
      <c r="Z770" s="456"/>
      <c r="AA770" s="456"/>
      <c r="AB770" s="456"/>
      <c r="AC770" s="456"/>
      <c r="AD770" s="456"/>
      <c r="AE770" s="457"/>
      <c r="AF770" s="455"/>
      <c r="AG770" s="456"/>
      <c r="AH770" s="456"/>
      <c r="AI770" s="456"/>
      <c r="AJ770" s="456"/>
      <c r="AK770" s="456"/>
      <c r="AL770" s="456"/>
      <c r="AM770" s="456"/>
      <c r="AN770" s="457"/>
      <c r="AO770" s="455"/>
      <c r="AP770" s="456"/>
      <c r="AQ770" s="456"/>
      <c r="AR770" s="456"/>
      <c r="AS770" s="456"/>
      <c r="AT770" s="456"/>
      <c r="AU770" s="456"/>
      <c r="AV770" s="456"/>
      <c r="AW770" s="456"/>
      <c r="AX770" s="456"/>
      <c r="AY770" s="456"/>
      <c r="AZ770" s="456"/>
      <c r="BA770" s="456"/>
      <c r="BB770" s="456"/>
      <c r="BC770" s="456"/>
      <c r="BD770" s="456"/>
      <c r="BE770" s="456"/>
      <c r="BF770" s="456"/>
      <c r="BG770" s="457"/>
      <c r="BH770" s="458"/>
      <c r="BI770" s="459"/>
      <c r="BJ770" s="459"/>
      <c r="BK770" s="459"/>
      <c r="BL770" s="459"/>
      <c r="BM770" s="460"/>
      <c r="BN770" s="216"/>
      <c r="BO770" s="216"/>
      <c r="BP770" s="1"/>
      <c r="BQ770" s="120">
        <f>IF($F$3="","",IF(N770=$F$3,COUNTIF(BQ$23:BQ769,"&gt;0")+1,0))</f>
        <v>0</v>
      </c>
      <c r="BR770" s="1"/>
      <c r="BS770" s="20" t="str">
        <f>IF($N770="","",IF(VLOOKUP(VLOOKUP($N770,IMPOSTAZIONI!$E$6:$I$13,5,FALSE),IMPOSTAZIONI!$B$25:$N$32,3,FALSE)=0,"",VLOOKUP(VLOOKUP($N770,IMPOSTAZIONI!$E$6:$I$13,5,FALSE),IMPOSTAZIONI!$B$25:$N$32,3,FALSE)))</f>
        <v/>
      </c>
      <c r="BT770" s="20" t="str">
        <f>IF($N770="","",IF(VLOOKUP(VLOOKUP($N770,IMPOSTAZIONI!$E$6:$I$13,5,FALSE),IMPOSTAZIONI!$B$25:$N$32,6,FALSE)=0,"",VLOOKUP(VLOOKUP($N770,IMPOSTAZIONI!$E$6:$I$13,5,FALSE),IMPOSTAZIONI!$B$25:$N$32,6,FALSE)))</f>
        <v/>
      </c>
      <c r="BU770" s="20" t="str">
        <f>IF($N770="","",IF(VLOOKUP(VLOOKUP($N770,IMPOSTAZIONI!$E$6:$I$13,5,FALSE),IMPOSTAZIONI!$B$25:$N$32,9,FALSE)=0,"",VLOOKUP(VLOOKUP($N770,IMPOSTAZIONI!$E$6:$I$13,5,FALSE),IMPOSTAZIONI!$B$25:$N$32,9,FALSE)))</f>
        <v/>
      </c>
      <c r="BV770" s="20" t="str">
        <f>IF($N770="","",IF(VLOOKUP(VLOOKUP($N770,IMPOSTAZIONI!$E$6:$I$13,5,FALSE),IMPOSTAZIONI!$B$25:$N$32,12,FALSE)=0,"",VLOOKUP(VLOOKUP($N770,IMPOSTAZIONI!$E$6:$I$13,5,FALSE),IMPOSTAZIONI!$B$25:$N$32,12,FALSE)))</f>
        <v/>
      </c>
      <c r="BW770" s="221" t="str">
        <f t="shared" si="218"/>
        <v/>
      </c>
      <c r="BX770" s="221" t="str">
        <f t="shared" si="225"/>
        <v/>
      </c>
      <c r="BY770" s="221">
        <f t="shared" si="226"/>
        <v>0</v>
      </c>
      <c r="BZ770" s="231">
        <f t="shared" si="227"/>
        <v>0</v>
      </c>
      <c r="CA770" s="246">
        <f t="shared" si="228"/>
        <v>0</v>
      </c>
      <c r="CB770" s="246">
        <f t="shared" si="219"/>
        <v>0</v>
      </c>
      <c r="CC770" s="246" t="str">
        <f t="shared" si="220"/>
        <v/>
      </c>
      <c r="CD770" s="246">
        <f t="shared" si="229"/>
        <v>5</v>
      </c>
      <c r="CE770" s="246">
        <f t="shared" si="221"/>
        <v>0</v>
      </c>
      <c r="CF770" s="276">
        <f t="shared" si="231"/>
        <v>0</v>
      </c>
      <c r="CG770" s="277">
        <f t="shared" si="231"/>
        <v>0</v>
      </c>
      <c r="CH770" s="277">
        <f t="shared" si="231"/>
        <v>0</v>
      </c>
      <c r="CI770" s="278">
        <f t="shared" si="231"/>
        <v>0</v>
      </c>
      <c r="CJ770" s="280">
        <f t="shared" si="222"/>
        <v>0</v>
      </c>
      <c r="CK770" s="232">
        <f t="shared" si="224"/>
        <v>0</v>
      </c>
      <c r="CL770" s="1"/>
    </row>
    <row r="771" spans="1:90" ht="18" customHeight="1">
      <c r="A771" s="1"/>
      <c r="B771" s="1"/>
      <c r="C771" s="216"/>
      <c r="D771" s="287" t="str">
        <f t="shared" si="216"/>
        <v/>
      </c>
      <c r="E771" s="449" t="str">
        <f t="shared" si="217"/>
        <v/>
      </c>
      <c r="F771" s="450"/>
      <c r="G771" s="451"/>
      <c r="H771" s="452"/>
      <c r="I771" s="453"/>
      <c r="J771" s="453"/>
      <c r="K771" s="453"/>
      <c r="L771" s="453"/>
      <c r="M771" s="454"/>
      <c r="N771" s="455"/>
      <c r="O771" s="456"/>
      <c r="P771" s="456"/>
      <c r="Q771" s="456"/>
      <c r="R771" s="456"/>
      <c r="S771" s="456"/>
      <c r="T771" s="456"/>
      <c r="U771" s="456"/>
      <c r="V771" s="456"/>
      <c r="W771" s="456"/>
      <c r="X771" s="456"/>
      <c r="Y771" s="456"/>
      <c r="Z771" s="456"/>
      <c r="AA771" s="456"/>
      <c r="AB771" s="456"/>
      <c r="AC771" s="456"/>
      <c r="AD771" s="456"/>
      <c r="AE771" s="457"/>
      <c r="AF771" s="455"/>
      <c r="AG771" s="456"/>
      <c r="AH771" s="456"/>
      <c r="AI771" s="456"/>
      <c r="AJ771" s="456"/>
      <c r="AK771" s="456"/>
      <c r="AL771" s="456"/>
      <c r="AM771" s="456"/>
      <c r="AN771" s="457"/>
      <c r="AO771" s="455"/>
      <c r="AP771" s="456"/>
      <c r="AQ771" s="456"/>
      <c r="AR771" s="456"/>
      <c r="AS771" s="456"/>
      <c r="AT771" s="456"/>
      <c r="AU771" s="456"/>
      <c r="AV771" s="456"/>
      <c r="AW771" s="456"/>
      <c r="AX771" s="456"/>
      <c r="AY771" s="456"/>
      <c r="AZ771" s="456"/>
      <c r="BA771" s="456"/>
      <c r="BB771" s="456"/>
      <c r="BC771" s="456"/>
      <c r="BD771" s="456"/>
      <c r="BE771" s="456"/>
      <c r="BF771" s="456"/>
      <c r="BG771" s="457"/>
      <c r="BH771" s="458"/>
      <c r="BI771" s="459"/>
      <c r="BJ771" s="459"/>
      <c r="BK771" s="459"/>
      <c r="BL771" s="459"/>
      <c r="BM771" s="460"/>
      <c r="BN771" s="216"/>
      <c r="BO771" s="216"/>
      <c r="BP771" s="1"/>
      <c r="BQ771" s="120">
        <f>IF($F$3="","",IF(N771=$F$3,COUNTIF(BQ$23:BQ770,"&gt;0")+1,0))</f>
        <v>0</v>
      </c>
      <c r="BR771" s="1"/>
      <c r="BS771" s="20" t="str">
        <f>IF($N771="","",IF(VLOOKUP(VLOOKUP($N771,IMPOSTAZIONI!$E$6:$I$13,5,FALSE),IMPOSTAZIONI!$B$25:$N$32,3,FALSE)=0,"",VLOOKUP(VLOOKUP($N771,IMPOSTAZIONI!$E$6:$I$13,5,FALSE),IMPOSTAZIONI!$B$25:$N$32,3,FALSE)))</f>
        <v/>
      </c>
      <c r="BT771" s="20" t="str">
        <f>IF($N771="","",IF(VLOOKUP(VLOOKUP($N771,IMPOSTAZIONI!$E$6:$I$13,5,FALSE),IMPOSTAZIONI!$B$25:$N$32,6,FALSE)=0,"",VLOOKUP(VLOOKUP($N771,IMPOSTAZIONI!$E$6:$I$13,5,FALSE),IMPOSTAZIONI!$B$25:$N$32,6,FALSE)))</f>
        <v/>
      </c>
      <c r="BU771" s="20" t="str">
        <f>IF($N771="","",IF(VLOOKUP(VLOOKUP($N771,IMPOSTAZIONI!$E$6:$I$13,5,FALSE),IMPOSTAZIONI!$B$25:$N$32,9,FALSE)=0,"",VLOOKUP(VLOOKUP($N771,IMPOSTAZIONI!$E$6:$I$13,5,FALSE),IMPOSTAZIONI!$B$25:$N$32,9,FALSE)))</f>
        <v/>
      </c>
      <c r="BV771" s="20" t="str">
        <f>IF($N771="","",IF(VLOOKUP(VLOOKUP($N771,IMPOSTAZIONI!$E$6:$I$13,5,FALSE),IMPOSTAZIONI!$B$25:$N$32,12,FALSE)=0,"",VLOOKUP(VLOOKUP($N771,IMPOSTAZIONI!$E$6:$I$13,5,FALSE),IMPOSTAZIONI!$B$25:$N$32,12,FALSE)))</f>
        <v/>
      </c>
      <c r="BW771" s="221" t="str">
        <f t="shared" si="218"/>
        <v/>
      </c>
      <c r="BX771" s="221" t="str">
        <f t="shared" si="225"/>
        <v/>
      </c>
      <c r="BY771" s="221">
        <f t="shared" si="226"/>
        <v>0</v>
      </c>
      <c r="BZ771" s="231">
        <f t="shared" si="227"/>
        <v>0</v>
      </c>
      <c r="CA771" s="246">
        <f t="shared" si="228"/>
        <v>0</v>
      </c>
      <c r="CB771" s="246">
        <f t="shared" si="219"/>
        <v>0</v>
      </c>
      <c r="CC771" s="246" t="str">
        <f t="shared" si="220"/>
        <v/>
      </c>
      <c r="CD771" s="246">
        <f t="shared" si="229"/>
        <v>5</v>
      </c>
      <c r="CE771" s="246">
        <f t="shared" si="221"/>
        <v>0</v>
      </c>
      <c r="CF771" s="276">
        <f t="shared" si="231"/>
        <v>0</v>
      </c>
      <c r="CG771" s="277">
        <f t="shared" si="231"/>
        <v>0</v>
      </c>
      <c r="CH771" s="277">
        <f t="shared" si="231"/>
        <v>0</v>
      </c>
      <c r="CI771" s="278">
        <f t="shared" si="231"/>
        <v>0</v>
      </c>
      <c r="CJ771" s="280">
        <f t="shared" si="222"/>
        <v>0</v>
      </c>
      <c r="CK771" s="232">
        <f t="shared" si="224"/>
        <v>0</v>
      </c>
      <c r="CL771" s="1"/>
    </row>
    <row r="772" spans="1:90" ht="18" customHeight="1">
      <c r="A772" s="1"/>
      <c r="B772" s="1"/>
      <c r="C772" s="216"/>
      <c r="D772" s="287" t="str">
        <f t="shared" si="216"/>
        <v/>
      </c>
      <c r="E772" s="449" t="str">
        <f t="shared" si="217"/>
        <v/>
      </c>
      <c r="F772" s="450"/>
      <c r="G772" s="451"/>
      <c r="H772" s="452"/>
      <c r="I772" s="453"/>
      <c r="J772" s="453"/>
      <c r="K772" s="453"/>
      <c r="L772" s="453"/>
      <c r="M772" s="454"/>
      <c r="N772" s="455"/>
      <c r="O772" s="456"/>
      <c r="P772" s="456"/>
      <c r="Q772" s="456"/>
      <c r="R772" s="456"/>
      <c r="S772" s="456"/>
      <c r="T772" s="456"/>
      <c r="U772" s="456"/>
      <c r="V772" s="456"/>
      <c r="W772" s="456"/>
      <c r="X772" s="456"/>
      <c r="Y772" s="456"/>
      <c r="Z772" s="456"/>
      <c r="AA772" s="456"/>
      <c r="AB772" s="456"/>
      <c r="AC772" s="456"/>
      <c r="AD772" s="456"/>
      <c r="AE772" s="457"/>
      <c r="AF772" s="455"/>
      <c r="AG772" s="456"/>
      <c r="AH772" s="456"/>
      <c r="AI772" s="456"/>
      <c r="AJ772" s="456"/>
      <c r="AK772" s="456"/>
      <c r="AL772" s="456"/>
      <c r="AM772" s="456"/>
      <c r="AN772" s="457"/>
      <c r="AO772" s="455"/>
      <c r="AP772" s="456"/>
      <c r="AQ772" s="456"/>
      <c r="AR772" s="456"/>
      <c r="AS772" s="456"/>
      <c r="AT772" s="456"/>
      <c r="AU772" s="456"/>
      <c r="AV772" s="456"/>
      <c r="AW772" s="456"/>
      <c r="AX772" s="456"/>
      <c r="AY772" s="456"/>
      <c r="AZ772" s="456"/>
      <c r="BA772" s="456"/>
      <c r="BB772" s="456"/>
      <c r="BC772" s="456"/>
      <c r="BD772" s="456"/>
      <c r="BE772" s="456"/>
      <c r="BF772" s="456"/>
      <c r="BG772" s="457"/>
      <c r="BH772" s="458"/>
      <c r="BI772" s="459"/>
      <c r="BJ772" s="459"/>
      <c r="BK772" s="459"/>
      <c r="BL772" s="459"/>
      <c r="BM772" s="460"/>
      <c r="BN772" s="216"/>
      <c r="BO772" s="216"/>
      <c r="BP772" s="1"/>
      <c r="BQ772" s="120">
        <f>IF($F$3="","",IF(N772=$F$3,COUNTIF(BQ$23:BQ771,"&gt;0")+1,0))</f>
        <v>0</v>
      </c>
      <c r="BR772" s="1"/>
      <c r="BS772" s="20" t="str">
        <f>IF($N772="","",IF(VLOOKUP(VLOOKUP($N772,IMPOSTAZIONI!$E$6:$I$13,5,FALSE),IMPOSTAZIONI!$B$25:$N$32,3,FALSE)=0,"",VLOOKUP(VLOOKUP($N772,IMPOSTAZIONI!$E$6:$I$13,5,FALSE),IMPOSTAZIONI!$B$25:$N$32,3,FALSE)))</f>
        <v/>
      </c>
      <c r="BT772" s="20" t="str">
        <f>IF($N772="","",IF(VLOOKUP(VLOOKUP($N772,IMPOSTAZIONI!$E$6:$I$13,5,FALSE),IMPOSTAZIONI!$B$25:$N$32,6,FALSE)=0,"",VLOOKUP(VLOOKUP($N772,IMPOSTAZIONI!$E$6:$I$13,5,FALSE),IMPOSTAZIONI!$B$25:$N$32,6,FALSE)))</f>
        <v/>
      </c>
      <c r="BU772" s="20" t="str">
        <f>IF($N772="","",IF(VLOOKUP(VLOOKUP($N772,IMPOSTAZIONI!$E$6:$I$13,5,FALSE),IMPOSTAZIONI!$B$25:$N$32,9,FALSE)=0,"",VLOOKUP(VLOOKUP($N772,IMPOSTAZIONI!$E$6:$I$13,5,FALSE),IMPOSTAZIONI!$B$25:$N$32,9,FALSE)))</f>
        <v/>
      </c>
      <c r="BV772" s="20" t="str">
        <f>IF($N772="","",IF(VLOOKUP(VLOOKUP($N772,IMPOSTAZIONI!$E$6:$I$13,5,FALSE),IMPOSTAZIONI!$B$25:$N$32,12,FALSE)=0,"",VLOOKUP(VLOOKUP($N772,IMPOSTAZIONI!$E$6:$I$13,5,FALSE),IMPOSTAZIONI!$B$25:$N$32,12,FALSE)))</f>
        <v/>
      </c>
      <c r="BW772" s="221" t="str">
        <f t="shared" si="218"/>
        <v/>
      </c>
      <c r="BX772" s="221" t="str">
        <f t="shared" si="225"/>
        <v/>
      </c>
      <c r="BY772" s="221">
        <f t="shared" si="226"/>
        <v>0</v>
      </c>
      <c r="BZ772" s="231">
        <f t="shared" si="227"/>
        <v>0</v>
      </c>
      <c r="CA772" s="246">
        <f t="shared" si="228"/>
        <v>0</v>
      </c>
      <c r="CB772" s="246">
        <f t="shared" si="219"/>
        <v>0</v>
      </c>
      <c r="CC772" s="246" t="str">
        <f t="shared" si="220"/>
        <v/>
      </c>
      <c r="CD772" s="246">
        <f t="shared" si="229"/>
        <v>5</v>
      </c>
      <c r="CE772" s="246">
        <f t="shared" si="221"/>
        <v>0</v>
      </c>
      <c r="CF772" s="276">
        <f t="shared" si="231"/>
        <v>0</v>
      </c>
      <c r="CG772" s="277">
        <f t="shared" si="231"/>
        <v>0</v>
      </c>
      <c r="CH772" s="277">
        <f t="shared" si="231"/>
        <v>0</v>
      </c>
      <c r="CI772" s="278">
        <f t="shared" si="231"/>
        <v>0</v>
      </c>
      <c r="CJ772" s="280">
        <f t="shared" si="222"/>
        <v>0</v>
      </c>
      <c r="CK772" s="232">
        <f t="shared" si="224"/>
        <v>0</v>
      </c>
      <c r="CL772" s="1"/>
    </row>
    <row r="773" spans="1:90" ht="18" customHeight="1">
      <c r="A773" s="1"/>
      <c r="B773" s="1"/>
      <c r="C773" s="216"/>
      <c r="D773" s="287" t="str">
        <f t="shared" si="216"/>
        <v/>
      </c>
      <c r="E773" s="449" t="str">
        <f t="shared" si="217"/>
        <v/>
      </c>
      <c r="F773" s="450"/>
      <c r="G773" s="451"/>
      <c r="H773" s="452"/>
      <c r="I773" s="453"/>
      <c r="J773" s="453"/>
      <c r="K773" s="453"/>
      <c r="L773" s="453"/>
      <c r="M773" s="454"/>
      <c r="N773" s="455"/>
      <c r="O773" s="456"/>
      <c r="P773" s="456"/>
      <c r="Q773" s="456"/>
      <c r="R773" s="456"/>
      <c r="S773" s="456"/>
      <c r="T773" s="456"/>
      <c r="U773" s="456"/>
      <c r="V773" s="456"/>
      <c r="W773" s="456"/>
      <c r="X773" s="456"/>
      <c r="Y773" s="456"/>
      <c r="Z773" s="456"/>
      <c r="AA773" s="456"/>
      <c r="AB773" s="456"/>
      <c r="AC773" s="456"/>
      <c r="AD773" s="456"/>
      <c r="AE773" s="457"/>
      <c r="AF773" s="455"/>
      <c r="AG773" s="456"/>
      <c r="AH773" s="456"/>
      <c r="AI773" s="456"/>
      <c r="AJ773" s="456"/>
      <c r="AK773" s="456"/>
      <c r="AL773" s="456"/>
      <c r="AM773" s="456"/>
      <c r="AN773" s="457"/>
      <c r="AO773" s="455"/>
      <c r="AP773" s="456"/>
      <c r="AQ773" s="456"/>
      <c r="AR773" s="456"/>
      <c r="AS773" s="456"/>
      <c r="AT773" s="456"/>
      <c r="AU773" s="456"/>
      <c r="AV773" s="456"/>
      <c r="AW773" s="456"/>
      <c r="AX773" s="456"/>
      <c r="AY773" s="456"/>
      <c r="AZ773" s="456"/>
      <c r="BA773" s="456"/>
      <c r="BB773" s="456"/>
      <c r="BC773" s="456"/>
      <c r="BD773" s="456"/>
      <c r="BE773" s="456"/>
      <c r="BF773" s="456"/>
      <c r="BG773" s="457"/>
      <c r="BH773" s="458"/>
      <c r="BI773" s="459"/>
      <c r="BJ773" s="459"/>
      <c r="BK773" s="459"/>
      <c r="BL773" s="459"/>
      <c r="BM773" s="460"/>
      <c r="BN773" s="216"/>
      <c r="BO773" s="216"/>
      <c r="BP773" s="1"/>
      <c r="BQ773" s="120">
        <f>IF($F$3="","",IF(N773=$F$3,COUNTIF(BQ$23:BQ772,"&gt;0")+1,0))</f>
        <v>0</v>
      </c>
      <c r="BR773" s="1"/>
      <c r="BS773" s="20" t="str">
        <f>IF($N773="","",IF(VLOOKUP(VLOOKUP($N773,IMPOSTAZIONI!$E$6:$I$13,5,FALSE),IMPOSTAZIONI!$B$25:$N$32,3,FALSE)=0,"",VLOOKUP(VLOOKUP($N773,IMPOSTAZIONI!$E$6:$I$13,5,FALSE),IMPOSTAZIONI!$B$25:$N$32,3,FALSE)))</f>
        <v/>
      </c>
      <c r="BT773" s="20" t="str">
        <f>IF($N773="","",IF(VLOOKUP(VLOOKUP($N773,IMPOSTAZIONI!$E$6:$I$13,5,FALSE),IMPOSTAZIONI!$B$25:$N$32,6,FALSE)=0,"",VLOOKUP(VLOOKUP($N773,IMPOSTAZIONI!$E$6:$I$13,5,FALSE),IMPOSTAZIONI!$B$25:$N$32,6,FALSE)))</f>
        <v/>
      </c>
      <c r="BU773" s="20" t="str">
        <f>IF($N773="","",IF(VLOOKUP(VLOOKUP($N773,IMPOSTAZIONI!$E$6:$I$13,5,FALSE),IMPOSTAZIONI!$B$25:$N$32,9,FALSE)=0,"",VLOOKUP(VLOOKUP($N773,IMPOSTAZIONI!$E$6:$I$13,5,FALSE),IMPOSTAZIONI!$B$25:$N$32,9,FALSE)))</f>
        <v/>
      </c>
      <c r="BV773" s="20" t="str">
        <f>IF($N773="","",IF(VLOOKUP(VLOOKUP($N773,IMPOSTAZIONI!$E$6:$I$13,5,FALSE),IMPOSTAZIONI!$B$25:$N$32,12,FALSE)=0,"",VLOOKUP(VLOOKUP($N773,IMPOSTAZIONI!$E$6:$I$13,5,FALSE),IMPOSTAZIONI!$B$25:$N$32,12,FALSE)))</f>
        <v/>
      </c>
      <c r="BW773" s="221" t="str">
        <f t="shared" si="218"/>
        <v/>
      </c>
      <c r="BX773" s="221" t="str">
        <f t="shared" si="225"/>
        <v/>
      </c>
      <c r="BY773" s="221">
        <f t="shared" si="226"/>
        <v>0</v>
      </c>
      <c r="BZ773" s="231">
        <f t="shared" si="227"/>
        <v>0</v>
      </c>
      <c r="CA773" s="246">
        <f t="shared" si="228"/>
        <v>0</v>
      </c>
      <c r="CB773" s="246">
        <f t="shared" si="219"/>
        <v>0</v>
      </c>
      <c r="CC773" s="246" t="str">
        <f t="shared" si="220"/>
        <v/>
      </c>
      <c r="CD773" s="246">
        <f t="shared" si="229"/>
        <v>5</v>
      </c>
      <c r="CE773" s="246">
        <f t="shared" si="221"/>
        <v>0</v>
      </c>
      <c r="CF773" s="276">
        <f t="shared" si="231"/>
        <v>0</v>
      </c>
      <c r="CG773" s="277">
        <f t="shared" si="231"/>
        <v>0</v>
      </c>
      <c r="CH773" s="277">
        <f t="shared" si="231"/>
        <v>0</v>
      </c>
      <c r="CI773" s="278">
        <f t="shared" si="231"/>
        <v>0</v>
      </c>
      <c r="CJ773" s="280">
        <f t="shared" si="222"/>
        <v>0</v>
      </c>
      <c r="CK773" s="232">
        <f t="shared" si="224"/>
        <v>0</v>
      </c>
      <c r="CL773" s="1"/>
    </row>
    <row r="774" spans="1:90" ht="18" customHeight="1">
      <c r="A774" s="1"/>
      <c r="B774" s="1"/>
      <c r="C774" s="216"/>
      <c r="D774" s="287" t="str">
        <f t="shared" si="216"/>
        <v/>
      </c>
      <c r="E774" s="449" t="str">
        <f t="shared" si="217"/>
        <v/>
      </c>
      <c r="F774" s="450"/>
      <c r="G774" s="451"/>
      <c r="H774" s="452"/>
      <c r="I774" s="453"/>
      <c r="J774" s="453"/>
      <c r="K774" s="453"/>
      <c r="L774" s="453"/>
      <c r="M774" s="454"/>
      <c r="N774" s="455"/>
      <c r="O774" s="456"/>
      <c r="P774" s="456"/>
      <c r="Q774" s="456"/>
      <c r="R774" s="456"/>
      <c r="S774" s="456"/>
      <c r="T774" s="456"/>
      <c r="U774" s="456"/>
      <c r="V774" s="456"/>
      <c r="W774" s="456"/>
      <c r="X774" s="456"/>
      <c r="Y774" s="456"/>
      <c r="Z774" s="456"/>
      <c r="AA774" s="456"/>
      <c r="AB774" s="456"/>
      <c r="AC774" s="456"/>
      <c r="AD774" s="456"/>
      <c r="AE774" s="457"/>
      <c r="AF774" s="455"/>
      <c r="AG774" s="456"/>
      <c r="AH774" s="456"/>
      <c r="AI774" s="456"/>
      <c r="AJ774" s="456"/>
      <c r="AK774" s="456"/>
      <c r="AL774" s="456"/>
      <c r="AM774" s="456"/>
      <c r="AN774" s="457"/>
      <c r="AO774" s="455"/>
      <c r="AP774" s="456"/>
      <c r="AQ774" s="456"/>
      <c r="AR774" s="456"/>
      <c r="AS774" s="456"/>
      <c r="AT774" s="456"/>
      <c r="AU774" s="456"/>
      <c r="AV774" s="456"/>
      <c r="AW774" s="456"/>
      <c r="AX774" s="456"/>
      <c r="AY774" s="456"/>
      <c r="AZ774" s="456"/>
      <c r="BA774" s="456"/>
      <c r="BB774" s="456"/>
      <c r="BC774" s="456"/>
      <c r="BD774" s="456"/>
      <c r="BE774" s="456"/>
      <c r="BF774" s="456"/>
      <c r="BG774" s="457"/>
      <c r="BH774" s="458"/>
      <c r="BI774" s="459"/>
      <c r="BJ774" s="459"/>
      <c r="BK774" s="459"/>
      <c r="BL774" s="459"/>
      <c r="BM774" s="460"/>
      <c r="BN774" s="216"/>
      <c r="BO774" s="216"/>
      <c r="BP774" s="1"/>
      <c r="BQ774" s="120">
        <f>IF($F$3="","",IF(N774=$F$3,COUNTIF(BQ$23:BQ773,"&gt;0")+1,0))</f>
        <v>0</v>
      </c>
      <c r="BR774" s="1"/>
      <c r="BS774" s="20" t="str">
        <f>IF($N774="","",IF(VLOOKUP(VLOOKUP($N774,IMPOSTAZIONI!$E$6:$I$13,5,FALSE),IMPOSTAZIONI!$B$25:$N$32,3,FALSE)=0,"",VLOOKUP(VLOOKUP($N774,IMPOSTAZIONI!$E$6:$I$13,5,FALSE),IMPOSTAZIONI!$B$25:$N$32,3,FALSE)))</f>
        <v/>
      </c>
      <c r="BT774" s="20" t="str">
        <f>IF($N774="","",IF(VLOOKUP(VLOOKUP($N774,IMPOSTAZIONI!$E$6:$I$13,5,FALSE),IMPOSTAZIONI!$B$25:$N$32,6,FALSE)=0,"",VLOOKUP(VLOOKUP($N774,IMPOSTAZIONI!$E$6:$I$13,5,FALSE),IMPOSTAZIONI!$B$25:$N$32,6,FALSE)))</f>
        <v/>
      </c>
      <c r="BU774" s="20" t="str">
        <f>IF($N774="","",IF(VLOOKUP(VLOOKUP($N774,IMPOSTAZIONI!$E$6:$I$13,5,FALSE),IMPOSTAZIONI!$B$25:$N$32,9,FALSE)=0,"",VLOOKUP(VLOOKUP($N774,IMPOSTAZIONI!$E$6:$I$13,5,FALSE),IMPOSTAZIONI!$B$25:$N$32,9,FALSE)))</f>
        <v/>
      </c>
      <c r="BV774" s="20" t="str">
        <f>IF($N774="","",IF(VLOOKUP(VLOOKUP($N774,IMPOSTAZIONI!$E$6:$I$13,5,FALSE),IMPOSTAZIONI!$B$25:$N$32,12,FALSE)=0,"",VLOOKUP(VLOOKUP($N774,IMPOSTAZIONI!$E$6:$I$13,5,FALSE),IMPOSTAZIONI!$B$25:$N$32,12,FALSE)))</f>
        <v/>
      </c>
      <c r="BW774" s="221" t="str">
        <f t="shared" si="218"/>
        <v/>
      </c>
      <c r="BX774" s="221" t="str">
        <f t="shared" si="225"/>
        <v/>
      </c>
      <c r="BY774" s="221">
        <f t="shared" si="226"/>
        <v>0</v>
      </c>
      <c r="BZ774" s="231">
        <f t="shared" si="227"/>
        <v>0</v>
      </c>
      <c r="CA774" s="246">
        <f t="shared" si="228"/>
        <v>0</v>
      </c>
      <c r="CB774" s="246">
        <f t="shared" si="219"/>
        <v>0</v>
      </c>
      <c r="CC774" s="246" t="str">
        <f t="shared" si="220"/>
        <v/>
      </c>
      <c r="CD774" s="246">
        <f t="shared" si="229"/>
        <v>5</v>
      </c>
      <c r="CE774" s="246">
        <f t="shared" si="221"/>
        <v>0</v>
      </c>
      <c r="CF774" s="276">
        <f t="shared" si="231"/>
        <v>0</v>
      </c>
      <c r="CG774" s="277">
        <f t="shared" si="231"/>
        <v>0</v>
      </c>
      <c r="CH774" s="277">
        <f t="shared" si="231"/>
        <v>0</v>
      </c>
      <c r="CI774" s="278">
        <f t="shared" si="231"/>
        <v>0</v>
      </c>
      <c r="CJ774" s="280">
        <f t="shared" si="222"/>
        <v>0</v>
      </c>
      <c r="CK774" s="232">
        <f t="shared" si="224"/>
        <v>0</v>
      </c>
      <c r="CL774" s="1"/>
    </row>
    <row r="775" spans="1:90" ht="18" customHeight="1">
      <c r="A775" s="1"/>
      <c r="B775" s="1"/>
      <c r="C775" s="216"/>
      <c r="D775" s="287" t="str">
        <f t="shared" si="216"/>
        <v/>
      </c>
      <c r="E775" s="449" t="str">
        <f t="shared" si="217"/>
        <v/>
      </c>
      <c r="F775" s="450"/>
      <c r="G775" s="451"/>
      <c r="H775" s="452"/>
      <c r="I775" s="453"/>
      <c r="J775" s="453"/>
      <c r="K775" s="453"/>
      <c r="L775" s="453"/>
      <c r="M775" s="454"/>
      <c r="N775" s="455"/>
      <c r="O775" s="456"/>
      <c r="P775" s="456"/>
      <c r="Q775" s="456"/>
      <c r="R775" s="456"/>
      <c r="S775" s="456"/>
      <c r="T775" s="456"/>
      <c r="U775" s="456"/>
      <c r="V775" s="456"/>
      <c r="W775" s="456"/>
      <c r="X775" s="456"/>
      <c r="Y775" s="456"/>
      <c r="Z775" s="456"/>
      <c r="AA775" s="456"/>
      <c r="AB775" s="456"/>
      <c r="AC775" s="456"/>
      <c r="AD775" s="456"/>
      <c r="AE775" s="457"/>
      <c r="AF775" s="455"/>
      <c r="AG775" s="456"/>
      <c r="AH775" s="456"/>
      <c r="AI775" s="456"/>
      <c r="AJ775" s="456"/>
      <c r="AK775" s="456"/>
      <c r="AL775" s="456"/>
      <c r="AM775" s="456"/>
      <c r="AN775" s="457"/>
      <c r="AO775" s="455"/>
      <c r="AP775" s="456"/>
      <c r="AQ775" s="456"/>
      <c r="AR775" s="456"/>
      <c r="AS775" s="456"/>
      <c r="AT775" s="456"/>
      <c r="AU775" s="456"/>
      <c r="AV775" s="456"/>
      <c r="AW775" s="456"/>
      <c r="AX775" s="456"/>
      <c r="AY775" s="456"/>
      <c r="AZ775" s="456"/>
      <c r="BA775" s="456"/>
      <c r="BB775" s="456"/>
      <c r="BC775" s="456"/>
      <c r="BD775" s="456"/>
      <c r="BE775" s="456"/>
      <c r="BF775" s="456"/>
      <c r="BG775" s="457"/>
      <c r="BH775" s="458"/>
      <c r="BI775" s="459"/>
      <c r="BJ775" s="459"/>
      <c r="BK775" s="459"/>
      <c r="BL775" s="459"/>
      <c r="BM775" s="460"/>
      <c r="BN775" s="216"/>
      <c r="BO775" s="216"/>
      <c r="BP775" s="1"/>
      <c r="BQ775" s="120">
        <f>IF($F$3="","",IF(N775=$F$3,COUNTIF(BQ$23:BQ774,"&gt;0")+1,0))</f>
        <v>0</v>
      </c>
      <c r="BR775" s="1"/>
      <c r="BS775" s="20" t="str">
        <f>IF($N775="","",IF(VLOOKUP(VLOOKUP($N775,IMPOSTAZIONI!$E$6:$I$13,5,FALSE),IMPOSTAZIONI!$B$25:$N$32,3,FALSE)=0,"",VLOOKUP(VLOOKUP($N775,IMPOSTAZIONI!$E$6:$I$13,5,FALSE),IMPOSTAZIONI!$B$25:$N$32,3,FALSE)))</f>
        <v/>
      </c>
      <c r="BT775" s="20" t="str">
        <f>IF($N775="","",IF(VLOOKUP(VLOOKUP($N775,IMPOSTAZIONI!$E$6:$I$13,5,FALSE),IMPOSTAZIONI!$B$25:$N$32,6,FALSE)=0,"",VLOOKUP(VLOOKUP($N775,IMPOSTAZIONI!$E$6:$I$13,5,FALSE),IMPOSTAZIONI!$B$25:$N$32,6,FALSE)))</f>
        <v/>
      </c>
      <c r="BU775" s="20" t="str">
        <f>IF($N775="","",IF(VLOOKUP(VLOOKUP($N775,IMPOSTAZIONI!$E$6:$I$13,5,FALSE),IMPOSTAZIONI!$B$25:$N$32,9,FALSE)=0,"",VLOOKUP(VLOOKUP($N775,IMPOSTAZIONI!$E$6:$I$13,5,FALSE),IMPOSTAZIONI!$B$25:$N$32,9,FALSE)))</f>
        <v/>
      </c>
      <c r="BV775" s="20" t="str">
        <f>IF($N775="","",IF(VLOOKUP(VLOOKUP($N775,IMPOSTAZIONI!$E$6:$I$13,5,FALSE),IMPOSTAZIONI!$B$25:$N$32,12,FALSE)=0,"",VLOOKUP(VLOOKUP($N775,IMPOSTAZIONI!$E$6:$I$13,5,FALSE),IMPOSTAZIONI!$B$25:$N$32,12,FALSE)))</f>
        <v/>
      </c>
      <c r="BW775" s="221" t="str">
        <f t="shared" si="218"/>
        <v/>
      </c>
      <c r="BX775" s="221" t="str">
        <f t="shared" si="225"/>
        <v/>
      </c>
      <c r="BY775" s="221">
        <f t="shared" si="226"/>
        <v>0</v>
      </c>
      <c r="BZ775" s="231">
        <f t="shared" si="227"/>
        <v>0</v>
      </c>
      <c r="CA775" s="246">
        <f t="shared" si="228"/>
        <v>0</v>
      </c>
      <c r="CB775" s="246">
        <f t="shared" si="219"/>
        <v>0</v>
      </c>
      <c r="CC775" s="246" t="str">
        <f t="shared" si="220"/>
        <v/>
      </c>
      <c r="CD775" s="246">
        <f t="shared" si="229"/>
        <v>5</v>
      </c>
      <c r="CE775" s="246">
        <f t="shared" si="221"/>
        <v>0</v>
      </c>
      <c r="CF775" s="276">
        <f t="shared" si="231"/>
        <v>0</v>
      </c>
      <c r="CG775" s="277">
        <f t="shared" si="231"/>
        <v>0</v>
      </c>
      <c r="CH775" s="277">
        <f t="shared" si="231"/>
        <v>0</v>
      </c>
      <c r="CI775" s="278">
        <f t="shared" si="231"/>
        <v>0</v>
      </c>
      <c r="CJ775" s="280">
        <f t="shared" si="222"/>
        <v>0</v>
      </c>
      <c r="CK775" s="232">
        <f t="shared" si="224"/>
        <v>0</v>
      </c>
      <c r="CL775" s="1"/>
    </row>
    <row r="776" spans="1:90" ht="18" customHeight="1">
      <c r="A776" s="1"/>
      <c r="B776" s="1"/>
      <c r="C776" s="216"/>
      <c r="D776" s="287" t="str">
        <f t="shared" si="216"/>
        <v/>
      </c>
      <c r="E776" s="449" t="str">
        <f t="shared" si="217"/>
        <v/>
      </c>
      <c r="F776" s="450"/>
      <c r="G776" s="451"/>
      <c r="H776" s="452"/>
      <c r="I776" s="453"/>
      <c r="J776" s="453"/>
      <c r="K776" s="453"/>
      <c r="L776" s="453"/>
      <c r="M776" s="454"/>
      <c r="N776" s="455"/>
      <c r="O776" s="456"/>
      <c r="P776" s="456"/>
      <c r="Q776" s="456"/>
      <c r="R776" s="456"/>
      <c r="S776" s="456"/>
      <c r="T776" s="456"/>
      <c r="U776" s="456"/>
      <c r="V776" s="456"/>
      <c r="W776" s="456"/>
      <c r="X776" s="456"/>
      <c r="Y776" s="456"/>
      <c r="Z776" s="456"/>
      <c r="AA776" s="456"/>
      <c r="AB776" s="456"/>
      <c r="AC776" s="456"/>
      <c r="AD776" s="456"/>
      <c r="AE776" s="457"/>
      <c r="AF776" s="455"/>
      <c r="AG776" s="456"/>
      <c r="AH776" s="456"/>
      <c r="AI776" s="456"/>
      <c r="AJ776" s="456"/>
      <c r="AK776" s="456"/>
      <c r="AL776" s="456"/>
      <c r="AM776" s="456"/>
      <c r="AN776" s="457"/>
      <c r="AO776" s="455"/>
      <c r="AP776" s="456"/>
      <c r="AQ776" s="456"/>
      <c r="AR776" s="456"/>
      <c r="AS776" s="456"/>
      <c r="AT776" s="456"/>
      <c r="AU776" s="456"/>
      <c r="AV776" s="456"/>
      <c r="AW776" s="456"/>
      <c r="AX776" s="456"/>
      <c r="AY776" s="456"/>
      <c r="AZ776" s="456"/>
      <c r="BA776" s="456"/>
      <c r="BB776" s="456"/>
      <c r="BC776" s="456"/>
      <c r="BD776" s="456"/>
      <c r="BE776" s="456"/>
      <c r="BF776" s="456"/>
      <c r="BG776" s="457"/>
      <c r="BH776" s="458"/>
      <c r="BI776" s="459"/>
      <c r="BJ776" s="459"/>
      <c r="BK776" s="459"/>
      <c r="BL776" s="459"/>
      <c r="BM776" s="460"/>
      <c r="BN776" s="216"/>
      <c r="BO776" s="216"/>
      <c r="BP776" s="1"/>
      <c r="BQ776" s="120">
        <f>IF($F$3="","",IF(N776=$F$3,COUNTIF(BQ$23:BQ775,"&gt;0")+1,0))</f>
        <v>0</v>
      </c>
      <c r="BR776" s="1"/>
      <c r="BS776" s="20" t="str">
        <f>IF($N776="","",IF(VLOOKUP(VLOOKUP($N776,IMPOSTAZIONI!$E$6:$I$13,5,FALSE),IMPOSTAZIONI!$B$25:$N$32,3,FALSE)=0,"",VLOOKUP(VLOOKUP($N776,IMPOSTAZIONI!$E$6:$I$13,5,FALSE),IMPOSTAZIONI!$B$25:$N$32,3,FALSE)))</f>
        <v/>
      </c>
      <c r="BT776" s="20" t="str">
        <f>IF($N776="","",IF(VLOOKUP(VLOOKUP($N776,IMPOSTAZIONI!$E$6:$I$13,5,FALSE),IMPOSTAZIONI!$B$25:$N$32,6,FALSE)=0,"",VLOOKUP(VLOOKUP($N776,IMPOSTAZIONI!$E$6:$I$13,5,FALSE),IMPOSTAZIONI!$B$25:$N$32,6,FALSE)))</f>
        <v/>
      </c>
      <c r="BU776" s="20" t="str">
        <f>IF($N776="","",IF(VLOOKUP(VLOOKUP($N776,IMPOSTAZIONI!$E$6:$I$13,5,FALSE),IMPOSTAZIONI!$B$25:$N$32,9,FALSE)=0,"",VLOOKUP(VLOOKUP($N776,IMPOSTAZIONI!$E$6:$I$13,5,FALSE),IMPOSTAZIONI!$B$25:$N$32,9,FALSE)))</f>
        <v/>
      </c>
      <c r="BV776" s="20" t="str">
        <f>IF($N776="","",IF(VLOOKUP(VLOOKUP($N776,IMPOSTAZIONI!$E$6:$I$13,5,FALSE),IMPOSTAZIONI!$B$25:$N$32,12,FALSE)=0,"",VLOOKUP(VLOOKUP($N776,IMPOSTAZIONI!$E$6:$I$13,5,FALSE),IMPOSTAZIONI!$B$25:$N$32,12,FALSE)))</f>
        <v/>
      </c>
      <c r="BW776" s="221" t="str">
        <f t="shared" si="218"/>
        <v/>
      </c>
      <c r="BX776" s="221" t="str">
        <f t="shared" si="225"/>
        <v/>
      </c>
      <c r="BY776" s="221">
        <f t="shared" si="226"/>
        <v>0</v>
      </c>
      <c r="BZ776" s="231">
        <f t="shared" si="227"/>
        <v>0</v>
      </c>
      <c r="CA776" s="246">
        <f t="shared" si="228"/>
        <v>0</v>
      </c>
      <c r="CB776" s="246">
        <f t="shared" si="219"/>
        <v>0</v>
      </c>
      <c r="CC776" s="246" t="str">
        <f t="shared" si="220"/>
        <v/>
      </c>
      <c r="CD776" s="246">
        <f t="shared" si="229"/>
        <v>5</v>
      </c>
      <c r="CE776" s="246">
        <f t="shared" si="221"/>
        <v>0</v>
      </c>
      <c r="CF776" s="276">
        <f t="shared" si="231"/>
        <v>0</v>
      </c>
      <c r="CG776" s="277">
        <f t="shared" si="231"/>
        <v>0</v>
      </c>
      <c r="CH776" s="277">
        <f t="shared" si="231"/>
        <v>0</v>
      </c>
      <c r="CI776" s="278">
        <f t="shared" si="231"/>
        <v>0</v>
      </c>
      <c r="CJ776" s="280">
        <f t="shared" si="222"/>
        <v>0</v>
      </c>
      <c r="CK776" s="232">
        <f t="shared" si="224"/>
        <v>0</v>
      </c>
      <c r="CL776" s="1"/>
    </row>
    <row r="777" spans="1:90" ht="18" customHeight="1">
      <c r="A777" s="1"/>
      <c r="B777" s="1"/>
      <c r="C777" s="216"/>
      <c r="D777" s="287" t="str">
        <f t="shared" si="216"/>
        <v/>
      </c>
      <c r="E777" s="449" t="str">
        <f t="shared" si="217"/>
        <v/>
      </c>
      <c r="F777" s="450"/>
      <c r="G777" s="451"/>
      <c r="H777" s="452"/>
      <c r="I777" s="453"/>
      <c r="J777" s="453"/>
      <c r="K777" s="453"/>
      <c r="L777" s="453"/>
      <c r="M777" s="454"/>
      <c r="N777" s="455"/>
      <c r="O777" s="456"/>
      <c r="P777" s="456"/>
      <c r="Q777" s="456"/>
      <c r="R777" s="456"/>
      <c r="S777" s="456"/>
      <c r="T777" s="456"/>
      <c r="U777" s="456"/>
      <c r="V777" s="456"/>
      <c r="W777" s="456"/>
      <c r="X777" s="456"/>
      <c r="Y777" s="456"/>
      <c r="Z777" s="456"/>
      <c r="AA777" s="456"/>
      <c r="AB777" s="456"/>
      <c r="AC777" s="456"/>
      <c r="AD777" s="456"/>
      <c r="AE777" s="457"/>
      <c r="AF777" s="455"/>
      <c r="AG777" s="456"/>
      <c r="AH777" s="456"/>
      <c r="AI777" s="456"/>
      <c r="AJ777" s="456"/>
      <c r="AK777" s="456"/>
      <c r="AL777" s="456"/>
      <c r="AM777" s="456"/>
      <c r="AN777" s="457"/>
      <c r="AO777" s="455"/>
      <c r="AP777" s="456"/>
      <c r="AQ777" s="456"/>
      <c r="AR777" s="456"/>
      <c r="AS777" s="456"/>
      <c r="AT777" s="456"/>
      <c r="AU777" s="456"/>
      <c r="AV777" s="456"/>
      <c r="AW777" s="456"/>
      <c r="AX777" s="456"/>
      <c r="AY777" s="456"/>
      <c r="AZ777" s="456"/>
      <c r="BA777" s="456"/>
      <c r="BB777" s="456"/>
      <c r="BC777" s="456"/>
      <c r="BD777" s="456"/>
      <c r="BE777" s="456"/>
      <c r="BF777" s="456"/>
      <c r="BG777" s="457"/>
      <c r="BH777" s="458"/>
      <c r="BI777" s="459"/>
      <c r="BJ777" s="459"/>
      <c r="BK777" s="459"/>
      <c r="BL777" s="459"/>
      <c r="BM777" s="460"/>
      <c r="BN777" s="216"/>
      <c r="BO777" s="216"/>
      <c r="BP777" s="1"/>
      <c r="BQ777" s="120">
        <f>IF($F$3="","",IF(N777=$F$3,COUNTIF(BQ$23:BQ776,"&gt;0")+1,0))</f>
        <v>0</v>
      </c>
      <c r="BR777" s="1"/>
      <c r="BS777" s="20" t="str">
        <f>IF($N777="","",IF(VLOOKUP(VLOOKUP($N777,IMPOSTAZIONI!$E$6:$I$13,5,FALSE),IMPOSTAZIONI!$B$25:$N$32,3,FALSE)=0,"",VLOOKUP(VLOOKUP($N777,IMPOSTAZIONI!$E$6:$I$13,5,FALSE),IMPOSTAZIONI!$B$25:$N$32,3,FALSE)))</f>
        <v/>
      </c>
      <c r="BT777" s="20" t="str">
        <f>IF($N777="","",IF(VLOOKUP(VLOOKUP($N777,IMPOSTAZIONI!$E$6:$I$13,5,FALSE),IMPOSTAZIONI!$B$25:$N$32,6,FALSE)=0,"",VLOOKUP(VLOOKUP($N777,IMPOSTAZIONI!$E$6:$I$13,5,FALSE),IMPOSTAZIONI!$B$25:$N$32,6,FALSE)))</f>
        <v/>
      </c>
      <c r="BU777" s="20" t="str">
        <f>IF($N777="","",IF(VLOOKUP(VLOOKUP($N777,IMPOSTAZIONI!$E$6:$I$13,5,FALSE),IMPOSTAZIONI!$B$25:$N$32,9,FALSE)=0,"",VLOOKUP(VLOOKUP($N777,IMPOSTAZIONI!$E$6:$I$13,5,FALSE),IMPOSTAZIONI!$B$25:$N$32,9,FALSE)))</f>
        <v/>
      </c>
      <c r="BV777" s="20" t="str">
        <f>IF($N777="","",IF(VLOOKUP(VLOOKUP($N777,IMPOSTAZIONI!$E$6:$I$13,5,FALSE),IMPOSTAZIONI!$B$25:$N$32,12,FALSE)=0,"",VLOOKUP(VLOOKUP($N777,IMPOSTAZIONI!$E$6:$I$13,5,FALSE),IMPOSTAZIONI!$B$25:$N$32,12,FALSE)))</f>
        <v/>
      </c>
      <c r="BW777" s="221" t="str">
        <f t="shared" si="218"/>
        <v/>
      </c>
      <c r="BX777" s="221" t="str">
        <f t="shared" si="225"/>
        <v/>
      </c>
      <c r="BY777" s="221">
        <f t="shared" si="226"/>
        <v>0</v>
      </c>
      <c r="BZ777" s="231">
        <f t="shared" si="227"/>
        <v>0</v>
      </c>
      <c r="CA777" s="246">
        <f t="shared" si="228"/>
        <v>0</v>
      </c>
      <c r="CB777" s="246">
        <f t="shared" si="219"/>
        <v>0</v>
      </c>
      <c r="CC777" s="246" t="str">
        <f t="shared" si="220"/>
        <v/>
      </c>
      <c r="CD777" s="246">
        <f t="shared" si="229"/>
        <v>5</v>
      </c>
      <c r="CE777" s="246">
        <f t="shared" si="221"/>
        <v>0</v>
      </c>
      <c r="CF777" s="276">
        <f t="shared" si="231"/>
        <v>0</v>
      </c>
      <c r="CG777" s="277">
        <f t="shared" si="231"/>
        <v>0</v>
      </c>
      <c r="CH777" s="277">
        <f t="shared" si="231"/>
        <v>0</v>
      </c>
      <c r="CI777" s="278">
        <f t="shared" si="231"/>
        <v>0</v>
      </c>
      <c r="CJ777" s="280">
        <f t="shared" si="222"/>
        <v>0</v>
      </c>
      <c r="CK777" s="232">
        <f t="shared" si="224"/>
        <v>0</v>
      </c>
      <c r="CL777" s="1"/>
    </row>
    <row r="778" spans="1:90" ht="18" customHeight="1">
      <c r="A778" s="1"/>
      <c r="B778" s="1"/>
      <c r="C778" s="216"/>
      <c r="D778" s="287" t="str">
        <f t="shared" si="216"/>
        <v/>
      </c>
      <c r="E778" s="449" t="str">
        <f t="shared" si="217"/>
        <v/>
      </c>
      <c r="F778" s="450"/>
      <c r="G778" s="451"/>
      <c r="H778" s="452"/>
      <c r="I778" s="453"/>
      <c r="J778" s="453"/>
      <c r="K778" s="453"/>
      <c r="L778" s="453"/>
      <c r="M778" s="454"/>
      <c r="N778" s="455"/>
      <c r="O778" s="456"/>
      <c r="P778" s="456"/>
      <c r="Q778" s="456"/>
      <c r="R778" s="456"/>
      <c r="S778" s="456"/>
      <c r="T778" s="456"/>
      <c r="U778" s="456"/>
      <c r="V778" s="456"/>
      <c r="W778" s="456"/>
      <c r="X778" s="456"/>
      <c r="Y778" s="456"/>
      <c r="Z778" s="456"/>
      <c r="AA778" s="456"/>
      <c r="AB778" s="456"/>
      <c r="AC778" s="456"/>
      <c r="AD778" s="456"/>
      <c r="AE778" s="457"/>
      <c r="AF778" s="455"/>
      <c r="AG778" s="456"/>
      <c r="AH778" s="456"/>
      <c r="AI778" s="456"/>
      <c r="AJ778" s="456"/>
      <c r="AK778" s="456"/>
      <c r="AL778" s="456"/>
      <c r="AM778" s="456"/>
      <c r="AN778" s="457"/>
      <c r="AO778" s="455"/>
      <c r="AP778" s="456"/>
      <c r="AQ778" s="456"/>
      <c r="AR778" s="456"/>
      <c r="AS778" s="456"/>
      <c r="AT778" s="456"/>
      <c r="AU778" s="456"/>
      <c r="AV778" s="456"/>
      <c r="AW778" s="456"/>
      <c r="AX778" s="456"/>
      <c r="AY778" s="456"/>
      <c r="AZ778" s="456"/>
      <c r="BA778" s="456"/>
      <c r="BB778" s="456"/>
      <c r="BC778" s="456"/>
      <c r="BD778" s="456"/>
      <c r="BE778" s="456"/>
      <c r="BF778" s="456"/>
      <c r="BG778" s="457"/>
      <c r="BH778" s="458"/>
      <c r="BI778" s="459"/>
      <c r="BJ778" s="459"/>
      <c r="BK778" s="459"/>
      <c r="BL778" s="459"/>
      <c r="BM778" s="460"/>
      <c r="BN778" s="216"/>
      <c r="BO778" s="216"/>
      <c r="BP778" s="1"/>
      <c r="BQ778" s="120">
        <f>IF($F$3="","",IF(N778=$F$3,COUNTIF(BQ$23:BQ777,"&gt;0")+1,0))</f>
        <v>0</v>
      </c>
      <c r="BR778" s="1"/>
      <c r="BS778" s="20" t="str">
        <f>IF($N778="","",IF(VLOOKUP(VLOOKUP($N778,IMPOSTAZIONI!$E$6:$I$13,5,FALSE),IMPOSTAZIONI!$B$25:$N$32,3,FALSE)=0,"",VLOOKUP(VLOOKUP($N778,IMPOSTAZIONI!$E$6:$I$13,5,FALSE),IMPOSTAZIONI!$B$25:$N$32,3,FALSE)))</f>
        <v/>
      </c>
      <c r="BT778" s="20" t="str">
        <f>IF($N778="","",IF(VLOOKUP(VLOOKUP($N778,IMPOSTAZIONI!$E$6:$I$13,5,FALSE),IMPOSTAZIONI!$B$25:$N$32,6,FALSE)=0,"",VLOOKUP(VLOOKUP($N778,IMPOSTAZIONI!$E$6:$I$13,5,FALSE),IMPOSTAZIONI!$B$25:$N$32,6,FALSE)))</f>
        <v/>
      </c>
      <c r="BU778" s="20" t="str">
        <f>IF($N778="","",IF(VLOOKUP(VLOOKUP($N778,IMPOSTAZIONI!$E$6:$I$13,5,FALSE),IMPOSTAZIONI!$B$25:$N$32,9,FALSE)=0,"",VLOOKUP(VLOOKUP($N778,IMPOSTAZIONI!$E$6:$I$13,5,FALSE),IMPOSTAZIONI!$B$25:$N$32,9,FALSE)))</f>
        <v/>
      </c>
      <c r="BV778" s="20" t="str">
        <f>IF($N778="","",IF(VLOOKUP(VLOOKUP($N778,IMPOSTAZIONI!$E$6:$I$13,5,FALSE),IMPOSTAZIONI!$B$25:$N$32,12,FALSE)=0,"",VLOOKUP(VLOOKUP($N778,IMPOSTAZIONI!$E$6:$I$13,5,FALSE),IMPOSTAZIONI!$B$25:$N$32,12,FALSE)))</f>
        <v/>
      </c>
      <c r="BW778" s="221" t="str">
        <f t="shared" si="218"/>
        <v/>
      </c>
      <c r="BX778" s="221" t="str">
        <f t="shared" si="225"/>
        <v/>
      </c>
      <c r="BY778" s="221">
        <f t="shared" si="226"/>
        <v>0</v>
      </c>
      <c r="BZ778" s="231">
        <f t="shared" si="227"/>
        <v>0</v>
      </c>
      <c r="CA778" s="246">
        <f t="shared" si="228"/>
        <v>0</v>
      </c>
      <c r="CB778" s="246">
        <f t="shared" si="219"/>
        <v>0</v>
      </c>
      <c r="CC778" s="246" t="str">
        <f t="shared" si="220"/>
        <v/>
      </c>
      <c r="CD778" s="246">
        <f t="shared" si="229"/>
        <v>5</v>
      </c>
      <c r="CE778" s="246">
        <f t="shared" si="221"/>
        <v>0</v>
      </c>
      <c r="CF778" s="276">
        <f t="shared" si="231"/>
        <v>0</v>
      </c>
      <c r="CG778" s="277">
        <f t="shared" si="231"/>
        <v>0</v>
      </c>
      <c r="CH778" s="277">
        <f t="shared" si="231"/>
        <v>0</v>
      </c>
      <c r="CI778" s="278">
        <f t="shared" si="231"/>
        <v>0</v>
      </c>
      <c r="CJ778" s="280">
        <f t="shared" si="222"/>
        <v>0</v>
      </c>
      <c r="CK778" s="232">
        <f t="shared" si="224"/>
        <v>0</v>
      </c>
      <c r="CL778" s="1"/>
    </row>
    <row r="779" spans="1:90" ht="18" customHeight="1">
      <c r="A779" s="1"/>
      <c r="B779" s="1"/>
      <c r="C779" s="216"/>
      <c r="D779" s="287" t="str">
        <f t="shared" ref="D779:D842" si="232">IF(BY779=1,"Errore",IF(BY779=2,"+ EVN nel gg.",""))</f>
        <v/>
      </c>
      <c r="E779" s="449" t="str">
        <f t="shared" ref="E779:E842" si="233">IF(BQ779=0,"",BQ779)</f>
        <v/>
      </c>
      <c r="F779" s="450"/>
      <c r="G779" s="451"/>
      <c r="H779" s="452"/>
      <c r="I779" s="453"/>
      <c r="J779" s="453"/>
      <c r="K779" s="453"/>
      <c r="L779" s="453"/>
      <c r="M779" s="454"/>
      <c r="N779" s="455"/>
      <c r="O779" s="456"/>
      <c r="P779" s="456"/>
      <c r="Q779" s="456"/>
      <c r="R779" s="456"/>
      <c r="S779" s="456"/>
      <c r="T779" s="456"/>
      <c r="U779" s="456"/>
      <c r="V779" s="456"/>
      <c r="W779" s="456"/>
      <c r="X779" s="456"/>
      <c r="Y779" s="456"/>
      <c r="Z779" s="456"/>
      <c r="AA779" s="456"/>
      <c r="AB779" s="456"/>
      <c r="AC779" s="456"/>
      <c r="AD779" s="456"/>
      <c r="AE779" s="457"/>
      <c r="AF779" s="455"/>
      <c r="AG779" s="456"/>
      <c r="AH779" s="456"/>
      <c r="AI779" s="456"/>
      <c r="AJ779" s="456"/>
      <c r="AK779" s="456"/>
      <c r="AL779" s="456"/>
      <c r="AM779" s="456"/>
      <c r="AN779" s="457"/>
      <c r="AO779" s="455"/>
      <c r="AP779" s="456"/>
      <c r="AQ779" s="456"/>
      <c r="AR779" s="456"/>
      <c r="AS779" s="456"/>
      <c r="AT779" s="456"/>
      <c r="AU779" s="456"/>
      <c r="AV779" s="456"/>
      <c r="AW779" s="456"/>
      <c r="AX779" s="456"/>
      <c r="AY779" s="456"/>
      <c r="AZ779" s="456"/>
      <c r="BA779" s="456"/>
      <c r="BB779" s="456"/>
      <c r="BC779" s="456"/>
      <c r="BD779" s="456"/>
      <c r="BE779" s="456"/>
      <c r="BF779" s="456"/>
      <c r="BG779" s="457"/>
      <c r="BH779" s="458"/>
      <c r="BI779" s="459"/>
      <c r="BJ779" s="459"/>
      <c r="BK779" s="459"/>
      <c r="BL779" s="459"/>
      <c r="BM779" s="460"/>
      <c r="BN779" s="216"/>
      <c r="BO779" s="216"/>
      <c r="BP779" s="1"/>
      <c r="BQ779" s="120">
        <f>IF($F$3="","",IF(N779=$F$3,COUNTIF(BQ$23:BQ778,"&gt;0")+1,0))</f>
        <v>0</v>
      </c>
      <c r="BR779" s="1"/>
      <c r="BS779" s="20" t="str">
        <f>IF($N779="","",IF(VLOOKUP(VLOOKUP($N779,IMPOSTAZIONI!$E$6:$I$13,5,FALSE),IMPOSTAZIONI!$B$25:$N$32,3,FALSE)=0,"",VLOOKUP(VLOOKUP($N779,IMPOSTAZIONI!$E$6:$I$13,5,FALSE),IMPOSTAZIONI!$B$25:$N$32,3,FALSE)))</f>
        <v/>
      </c>
      <c r="BT779" s="20" t="str">
        <f>IF($N779="","",IF(VLOOKUP(VLOOKUP($N779,IMPOSTAZIONI!$E$6:$I$13,5,FALSE),IMPOSTAZIONI!$B$25:$N$32,6,FALSE)=0,"",VLOOKUP(VLOOKUP($N779,IMPOSTAZIONI!$E$6:$I$13,5,FALSE),IMPOSTAZIONI!$B$25:$N$32,6,FALSE)))</f>
        <v/>
      </c>
      <c r="BU779" s="20" t="str">
        <f>IF($N779="","",IF(VLOOKUP(VLOOKUP($N779,IMPOSTAZIONI!$E$6:$I$13,5,FALSE),IMPOSTAZIONI!$B$25:$N$32,9,FALSE)=0,"",VLOOKUP(VLOOKUP($N779,IMPOSTAZIONI!$E$6:$I$13,5,FALSE),IMPOSTAZIONI!$B$25:$N$32,9,FALSE)))</f>
        <v/>
      </c>
      <c r="BV779" s="20" t="str">
        <f>IF($N779="","",IF(VLOOKUP(VLOOKUP($N779,IMPOSTAZIONI!$E$6:$I$13,5,FALSE),IMPOSTAZIONI!$B$25:$N$32,12,FALSE)=0,"",VLOOKUP(VLOOKUP($N779,IMPOSTAZIONI!$E$6:$I$13,5,FALSE),IMPOSTAZIONI!$B$25:$N$32,12,FALSE)))</f>
        <v/>
      </c>
      <c r="BW779" s="221" t="str">
        <f t="shared" ref="BW779:BW842" si="234">IF(AF779="","",HLOOKUP(AF779,BS779:BV779,1,FALSE))</f>
        <v/>
      </c>
      <c r="BX779" s="221" t="str">
        <f t="shared" si="225"/>
        <v/>
      </c>
      <c r="BY779" s="221">
        <f t="shared" si="226"/>
        <v>0</v>
      </c>
      <c r="BZ779" s="231">
        <f t="shared" si="227"/>
        <v>0</v>
      </c>
      <c r="CA779" s="246">
        <f t="shared" si="228"/>
        <v>0</v>
      </c>
      <c r="CB779" s="246">
        <f t="shared" ref="CB779:CB842" si="235">IF(BZ779=0,0,MONTH(BZ779))</f>
        <v>0</v>
      </c>
      <c r="CC779" s="246" t="str">
        <f t="shared" ref="CC779:CC842" si="236">IF(OR(BZ779=0,CA779=0),"",CONCATENATE(CB779,CA779))</f>
        <v/>
      </c>
      <c r="CD779" s="246">
        <f t="shared" si="229"/>
        <v>5</v>
      </c>
      <c r="CE779" s="246">
        <f t="shared" ref="CE779:CE842" si="237">IF(CA779&gt;0,CONCATENATE(CD779,CA779),0)</f>
        <v>0</v>
      </c>
      <c r="CF779" s="276">
        <f t="shared" si="231"/>
        <v>0</v>
      </c>
      <c r="CG779" s="277">
        <f t="shared" si="231"/>
        <v>0</v>
      </c>
      <c r="CH779" s="277">
        <f t="shared" si="231"/>
        <v>0</v>
      </c>
      <c r="CI779" s="278">
        <f t="shared" si="231"/>
        <v>0</v>
      </c>
      <c r="CJ779" s="280">
        <f t="shared" ref="CJ779:CJ842" si="238">COUNTIF(CF779:CI779,"&gt;0")</f>
        <v>0</v>
      </c>
      <c r="CK779" s="232">
        <f t="shared" si="224"/>
        <v>0</v>
      </c>
      <c r="CL779" s="1"/>
    </row>
    <row r="780" spans="1:90" ht="18" customHeight="1">
      <c r="A780" s="1"/>
      <c r="B780" s="1"/>
      <c r="C780" s="216"/>
      <c r="D780" s="287" t="str">
        <f t="shared" si="232"/>
        <v/>
      </c>
      <c r="E780" s="449" t="str">
        <f t="shared" si="233"/>
        <v/>
      </c>
      <c r="F780" s="450"/>
      <c r="G780" s="451"/>
      <c r="H780" s="452"/>
      <c r="I780" s="453"/>
      <c r="J780" s="453"/>
      <c r="K780" s="453"/>
      <c r="L780" s="453"/>
      <c r="M780" s="454"/>
      <c r="N780" s="455"/>
      <c r="O780" s="456"/>
      <c r="P780" s="456"/>
      <c r="Q780" s="456"/>
      <c r="R780" s="456"/>
      <c r="S780" s="456"/>
      <c r="T780" s="456"/>
      <c r="U780" s="456"/>
      <c r="V780" s="456"/>
      <c r="W780" s="456"/>
      <c r="X780" s="456"/>
      <c r="Y780" s="456"/>
      <c r="Z780" s="456"/>
      <c r="AA780" s="456"/>
      <c r="AB780" s="456"/>
      <c r="AC780" s="456"/>
      <c r="AD780" s="456"/>
      <c r="AE780" s="457"/>
      <c r="AF780" s="455"/>
      <c r="AG780" s="456"/>
      <c r="AH780" s="456"/>
      <c r="AI780" s="456"/>
      <c r="AJ780" s="456"/>
      <c r="AK780" s="456"/>
      <c r="AL780" s="456"/>
      <c r="AM780" s="456"/>
      <c r="AN780" s="457"/>
      <c r="AO780" s="455"/>
      <c r="AP780" s="456"/>
      <c r="AQ780" s="456"/>
      <c r="AR780" s="456"/>
      <c r="AS780" s="456"/>
      <c r="AT780" s="456"/>
      <c r="AU780" s="456"/>
      <c r="AV780" s="456"/>
      <c r="AW780" s="456"/>
      <c r="AX780" s="456"/>
      <c r="AY780" s="456"/>
      <c r="AZ780" s="456"/>
      <c r="BA780" s="456"/>
      <c r="BB780" s="456"/>
      <c r="BC780" s="456"/>
      <c r="BD780" s="456"/>
      <c r="BE780" s="456"/>
      <c r="BF780" s="456"/>
      <c r="BG780" s="457"/>
      <c r="BH780" s="458"/>
      <c r="BI780" s="459"/>
      <c r="BJ780" s="459"/>
      <c r="BK780" s="459"/>
      <c r="BL780" s="459"/>
      <c r="BM780" s="460"/>
      <c r="BN780" s="216"/>
      <c r="BO780" s="216"/>
      <c r="BP780" s="1"/>
      <c r="BQ780" s="120">
        <f>IF($F$3="","",IF(N780=$F$3,COUNTIF(BQ$23:BQ779,"&gt;0")+1,0))</f>
        <v>0</v>
      </c>
      <c r="BR780" s="1"/>
      <c r="BS780" s="20" t="str">
        <f>IF($N780="","",IF(VLOOKUP(VLOOKUP($N780,IMPOSTAZIONI!$E$6:$I$13,5,FALSE),IMPOSTAZIONI!$B$25:$N$32,3,FALSE)=0,"",VLOOKUP(VLOOKUP($N780,IMPOSTAZIONI!$E$6:$I$13,5,FALSE),IMPOSTAZIONI!$B$25:$N$32,3,FALSE)))</f>
        <v/>
      </c>
      <c r="BT780" s="20" t="str">
        <f>IF($N780="","",IF(VLOOKUP(VLOOKUP($N780,IMPOSTAZIONI!$E$6:$I$13,5,FALSE),IMPOSTAZIONI!$B$25:$N$32,6,FALSE)=0,"",VLOOKUP(VLOOKUP($N780,IMPOSTAZIONI!$E$6:$I$13,5,FALSE),IMPOSTAZIONI!$B$25:$N$32,6,FALSE)))</f>
        <v/>
      </c>
      <c r="BU780" s="20" t="str">
        <f>IF($N780="","",IF(VLOOKUP(VLOOKUP($N780,IMPOSTAZIONI!$E$6:$I$13,5,FALSE),IMPOSTAZIONI!$B$25:$N$32,9,FALSE)=0,"",VLOOKUP(VLOOKUP($N780,IMPOSTAZIONI!$E$6:$I$13,5,FALSE),IMPOSTAZIONI!$B$25:$N$32,9,FALSE)))</f>
        <v/>
      </c>
      <c r="BV780" s="20" t="str">
        <f>IF($N780="","",IF(VLOOKUP(VLOOKUP($N780,IMPOSTAZIONI!$E$6:$I$13,5,FALSE),IMPOSTAZIONI!$B$25:$N$32,12,FALSE)=0,"",VLOOKUP(VLOOKUP($N780,IMPOSTAZIONI!$E$6:$I$13,5,FALSE),IMPOSTAZIONI!$B$25:$N$32,12,FALSE)))</f>
        <v/>
      </c>
      <c r="BW780" s="221" t="str">
        <f t="shared" si="234"/>
        <v/>
      </c>
      <c r="BX780" s="221" t="str">
        <f t="shared" si="225"/>
        <v/>
      </c>
      <c r="BY780" s="221">
        <f t="shared" si="226"/>
        <v>0</v>
      </c>
      <c r="BZ780" s="231">
        <f t="shared" si="227"/>
        <v>0</v>
      </c>
      <c r="CA780" s="246">
        <f t="shared" si="228"/>
        <v>0</v>
      </c>
      <c r="CB780" s="246">
        <f t="shared" si="235"/>
        <v>0</v>
      </c>
      <c r="CC780" s="246" t="str">
        <f t="shared" si="236"/>
        <v/>
      </c>
      <c r="CD780" s="246">
        <f t="shared" si="229"/>
        <v>5</v>
      </c>
      <c r="CE780" s="246">
        <f t="shared" si="237"/>
        <v>0</v>
      </c>
      <c r="CF780" s="276">
        <f t="shared" si="231"/>
        <v>0</v>
      </c>
      <c r="CG780" s="277">
        <f t="shared" si="231"/>
        <v>0</v>
      </c>
      <c r="CH780" s="277">
        <f t="shared" si="231"/>
        <v>0</v>
      </c>
      <c r="CI780" s="278">
        <f t="shared" si="231"/>
        <v>0</v>
      </c>
      <c r="CJ780" s="280">
        <f t="shared" si="238"/>
        <v>0</v>
      </c>
      <c r="CK780" s="232">
        <f t="shared" si="224"/>
        <v>0</v>
      </c>
      <c r="CL780" s="1"/>
    </row>
    <row r="781" spans="1:90" ht="18" customHeight="1">
      <c r="A781" s="1"/>
      <c r="B781" s="1"/>
      <c r="C781" s="216"/>
      <c r="D781" s="287" t="str">
        <f t="shared" si="232"/>
        <v/>
      </c>
      <c r="E781" s="449" t="str">
        <f t="shared" si="233"/>
        <v/>
      </c>
      <c r="F781" s="450"/>
      <c r="G781" s="451"/>
      <c r="H781" s="452"/>
      <c r="I781" s="453"/>
      <c r="J781" s="453"/>
      <c r="K781" s="453"/>
      <c r="L781" s="453"/>
      <c r="M781" s="454"/>
      <c r="N781" s="455"/>
      <c r="O781" s="456"/>
      <c r="P781" s="456"/>
      <c r="Q781" s="456"/>
      <c r="R781" s="456"/>
      <c r="S781" s="456"/>
      <c r="T781" s="456"/>
      <c r="U781" s="456"/>
      <c r="V781" s="456"/>
      <c r="W781" s="456"/>
      <c r="X781" s="456"/>
      <c r="Y781" s="456"/>
      <c r="Z781" s="456"/>
      <c r="AA781" s="456"/>
      <c r="AB781" s="456"/>
      <c r="AC781" s="456"/>
      <c r="AD781" s="456"/>
      <c r="AE781" s="457"/>
      <c r="AF781" s="455"/>
      <c r="AG781" s="456"/>
      <c r="AH781" s="456"/>
      <c r="AI781" s="456"/>
      <c r="AJ781" s="456"/>
      <c r="AK781" s="456"/>
      <c r="AL781" s="456"/>
      <c r="AM781" s="456"/>
      <c r="AN781" s="457"/>
      <c r="AO781" s="455"/>
      <c r="AP781" s="456"/>
      <c r="AQ781" s="456"/>
      <c r="AR781" s="456"/>
      <c r="AS781" s="456"/>
      <c r="AT781" s="456"/>
      <c r="AU781" s="456"/>
      <c r="AV781" s="456"/>
      <c r="AW781" s="456"/>
      <c r="AX781" s="456"/>
      <c r="AY781" s="456"/>
      <c r="AZ781" s="456"/>
      <c r="BA781" s="456"/>
      <c r="BB781" s="456"/>
      <c r="BC781" s="456"/>
      <c r="BD781" s="456"/>
      <c r="BE781" s="456"/>
      <c r="BF781" s="456"/>
      <c r="BG781" s="457"/>
      <c r="BH781" s="458"/>
      <c r="BI781" s="459"/>
      <c r="BJ781" s="459"/>
      <c r="BK781" s="459"/>
      <c r="BL781" s="459"/>
      <c r="BM781" s="460"/>
      <c r="BN781" s="216"/>
      <c r="BO781" s="216"/>
      <c r="BP781" s="1"/>
      <c r="BQ781" s="120">
        <f>IF($F$3="","",IF(N781=$F$3,COUNTIF(BQ$23:BQ780,"&gt;0")+1,0))</f>
        <v>0</v>
      </c>
      <c r="BR781" s="1"/>
      <c r="BS781" s="20" t="str">
        <f>IF($N781="","",IF(VLOOKUP(VLOOKUP($N781,IMPOSTAZIONI!$E$6:$I$13,5,FALSE),IMPOSTAZIONI!$B$25:$N$32,3,FALSE)=0,"",VLOOKUP(VLOOKUP($N781,IMPOSTAZIONI!$E$6:$I$13,5,FALSE),IMPOSTAZIONI!$B$25:$N$32,3,FALSE)))</f>
        <v/>
      </c>
      <c r="BT781" s="20" t="str">
        <f>IF($N781="","",IF(VLOOKUP(VLOOKUP($N781,IMPOSTAZIONI!$E$6:$I$13,5,FALSE),IMPOSTAZIONI!$B$25:$N$32,6,FALSE)=0,"",VLOOKUP(VLOOKUP($N781,IMPOSTAZIONI!$E$6:$I$13,5,FALSE),IMPOSTAZIONI!$B$25:$N$32,6,FALSE)))</f>
        <v/>
      </c>
      <c r="BU781" s="20" t="str">
        <f>IF($N781="","",IF(VLOOKUP(VLOOKUP($N781,IMPOSTAZIONI!$E$6:$I$13,5,FALSE),IMPOSTAZIONI!$B$25:$N$32,9,FALSE)=0,"",VLOOKUP(VLOOKUP($N781,IMPOSTAZIONI!$E$6:$I$13,5,FALSE),IMPOSTAZIONI!$B$25:$N$32,9,FALSE)))</f>
        <v/>
      </c>
      <c r="BV781" s="20" t="str">
        <f>IF($N781="","",IF(VLOOKUP(VLOOKUP($N781,IMPOSTAZIONI!$E$6:$I$13,5,FALSE),IMPOSTAZIONI!$B$25:$N$32,12,FALSE)=0,"",VLOOKUP(VLOOKUP($N781,IMPOSTAZIONI!$E$6:$I$13,5,FALSE),IMPOSTAZIONI!$B$25:$N$32,12,FALSE)))</f>
        <v/>
      </c>
      <c r="BW781" s="221" t="str">
        <f t="shared" si="234"/>
        <v/>
      </c>
      <c r="BX781" s="221" t="str">
        <f t="shared" si="225"/>
        <v/>
      </c>
      <c r="BY781" s="221">
        <f t="shared" si="226"/>
        <v>0</v>
      </c>
      <c r="BZ781" s="231">
        <f t="shared" si="227"/>
        <v>0</v>
      </c>
      <c r="CA781" s="246">
        <f t="shared" si="228"/>
        <v>0</v>
      </c>
      <c r="CB781" s="246">
        <f t="shared" si="235"/>
        <v>0</v>
      </c>
      <c r="CC781" s="246" t="str">
        <f t="shared" si="236"/>
        <v/>
      </c>
      <c r="CD781" s="246">
        <f t="shared" si="229"/>
        <v>5</v>
      </c>
      <c r="CE781" s="246">
        <f t="shared" si="237"/>
        <v>0</v>
      </c>
      <c r="CF781" s="276">
        <f t="shared" si="231"/>
        <v>0</v>
      </c>
      <c r="CG781" s="277">
        <f t="shared" si="231"/>
        <v>0</v>
      </c>
      <c r="CH781" s="277">
        <f t="shared" si="231"/>
        <v>0</v>
      </c>
      <c r="CI781" s="278">
        <f t="shared" si="231"/>
        <v>0</v>
      </c>
      <c r="CJ781" s="280">
        <f t="shared" si="238"/>
        <v>0</v>
      </c>
      <c r="CK781" s="232">
        <f t="shared" si="224"/>
        <v>0</v>
      </c>
      <c r="CL781" s="1"/>
    </row>
    <row r="782" spans="1:90" ht="18" customHeight="1">
      <c r="A782" s="1"/>
      <c r="B782" s="1"/>
      <c r="C782" s="216"/>
      <c r="D782" s="287" t="str">
        <f t="shared" si="232"/>
        <v/>
      </c>
      <c r="E782" s="449" t="str">
        <f t="shared" si="233"/>
        <v/>
      </c>
      <c r="F782" s="450"/>
      <c r="G782" s="451"/>
      <c r="H782" s="452"/>
      <c r="I782" s="453"/>
      <c r="J782" s="453"/>
      <c r="K782" s="453"/>
      <c r="L782" s="453"/>
      <c r="M782" s="454"/>
      <c r="N782" s="455"/>
      <c r="O782" s="456"/>
      <c r="P782" s="456"/>
      <c r="Q782" s="456"/>
      <c r="R782" s="456"/>
      <c r="S782" s="456"/>
      <c r="T782" s="456"/>
      <c r="U782" s="456"/>
      <c r="V782" s="456"/>
      <c r="W782" s="456"/>
      <c r="X782" s="456"/>
      <c r="Y782" s="456"/>
      <c r="Z782" s="456"/>
      <c r="AA782" s="456"/>
      <c r="AB782" s="456"/>
      <c r="AC782" s="456"/>
      <c r="AD782" s="456"/>
      <c r="AE782" s="457"/>
      <c r="AF782" s="455"/>
      <c r="AG782" s="456"/>
      <c r="AH782" s="456"/>
      <c r="AI782" s="456"/>
      <c r="AJ782" s="456"/>
      <c r="AK782" s="456"/>
      <c r="AL782" s="456"/>
      <c r="AM782" s="456"/>
      <c r="AN782" s="457"/>
      <c r="AO782" s="455"/>
      <c r="AP782" s="456"/>
      <c r="AQ782" s="456"/>
      <c r="AR782" s="456"/>
      <c r="AS782" s="456"/>
      <c r="AT782" s="456"/>
      <c r="AU782" s="456"/>
      <c r="AV782" s="456"/>
      <c r="AW782" s="456"/>
      <c r="AX782" s="456"/>
      <c r="AY782" s="456"/>
      <c r="AZ782" s="456"/>
      <c r="BA782" s="456"/>
      <c r="BB782" s="456"/>
      <c r="BC782" s="456"/>
      <c r="BD782" s="456"/>
      <c r="BE782" s="456"/>
      <c r="BF782" s="456"/>
      <c r="BG782" s="457"/>
      <c r="BH782" s="458"/>
      <c r="BI782" s="459"/>
      <c r="BJ782" s="459"/>
      <c r="BK782" s="459"/>
      <c r="BL782" s="459"/>
      <c r="BM782" s="460"/>
      <c r="BN782" s="216"/>
      <c r="BO782" s="216"/>
      <c r="BP782" s="1"/>
      <c r="BQ782" s="120">
        <f>IF($F$3="","",IF(N782=$F$3,COUNTIF(BQ$23:BQ781,"&gt;0")+1,0))</f>
        <v>0</v>
      </c>
      <c r="BR782" s="1"/>
      <c r="BS782" s="20" t="str">
        <f>IF($N782="","",IF(VLOOKUP(VLOOKUP($N782,IMPOSTAZIONI!$E$6:$I$13,5,FALSE),IMPOSTAZIONI!$B$25:$N$32,3,FALSE)=0,"",VLOOKUP(VLOOKUP($N782,IMPOSTAZIONI!$E$6:$I$13,5,FALSE),IMPOSTAZIONI!$B$25:$N$32,3,FALSE)))</f>
        <v/>
      </c>
      <c r="BT782" s="20" t="str">
        <f>IF($N782="","",IF(VLOOKUP(VLOOKUP($N782,IMPOSTAZIONI!$E$6:$I$13,5,FALSE),IMPOSTAZIONI!$B$25:$N$32,6,FALSE)=0,"",VLOOKUP(VLOOKUP($N782,IMPOSTAZIONI!$E$6:$I$13,5,FALSE),IMPOSTAZIONI!$B$25:$N$32,6,FALSE)))</f>
        <v/>
      </c>
      <c r="BU782" s="20" t="str">
        <f>IF($N782="","",IF(VLOOKUP(VLOOKUP($N782,IMPOSTAZIONI!$E$6:$I$13,5,FALSE),IMPOSTAZIONI!$B$25:$N$32,9,FALSE)=0,"",VLOOKUP(VLOOKUP($N782,IMPOSTAZIONI!$E$6:$I$13,5,FALSE),IMPOSTAZIONI!$B$25:$N$32,9,FALSE)))</f>
        <v/>
      </c>
      <c r="BV782" s="20" t="str">
        <f>IF($N782="","",IF(VLOOKUP(VLOOKUP($N782,IMPOSTAZIONI!$E$6:$I$13,5,FALSE),IMPOSTAZIONI!$B$25:$N$32,12,FALSE)=0,"",VLOOKUP(VLOOKUP($N782,IMPOSTAZIONI!$E$6:$I$13,5,FALSE),IMPOSTAZIONI!$B$25:$N$32,12,FALSE)))</f>
        <v/>
      </c>
      <c r="BW782" s="221" t="str">
        <f t="shared" si="234"/>
        <v/>
      </c>
      <c r="BX782" s="221" t="str">
        <f t="shared" si="225"/>
        <v/>
      </c>
      <c r="BY782" s="221">
        <f t="shared" si="226"/>
        <v>0</v>
      </c>
      <c r="BZ782" s="231">
        <f t="shared" si="227"/>
        <v>0</v>
      </c>
      <c r="CA782" s="246">
        <f t="shared" si="228"/>
        <v>0</v>
      </c>
      <c r="CB782" s="246">
        <f t="shared" si="235"/>
        <v>0</v>
      </c>
      <c r="CC782" s="246" t="str">
        <f t="shared" si="236"/>
        <v/>
      </c>
      <c r="CD782" s="246">
        <f t="shared" si="229"/>
        <v>5</v>
      </c>
      <c r="CE782" s="246">
        <f t="shared" si="237"/>
        <v>0</v>
      </c>
      <c r="CF782" s="276">
        <f t="shared" si="231"/>
        <v>0</v>
      </c>
      <c r="CG782" s="277">
        <f t="shared" si="231"/>
        <v>0</v>
      </c>
      <c r="CH782" s="277">
        <f t="shared" si="231"/>
        <v>0</v>
      </c>
      <c r="CI782" s="278">
        <f t="shared" si="231"/>
        <v>0</v>
      </c>
      <c r="CJ782" s="280">
        <f t="shared" si="238"/>
        <v>0</v>
      </c>
      <c r="CK782" s="232">
        <f t="shared" si="224"/>
        <v>0</v>
      </c>
      <c r="CL782" s="1"/>
    </row>
    <row r="783" spans="1:90" ht="18" customHeight="1">
      <c r="A783" s="1"/>
      <c r="B783" s="1"/>
      <c r="C783" s="216"/>
      <c r="D783" s="287" t="str">
        <f t="shared" si="232"/>
        <v/>
      </c>
      <c r="E783" s="449" t="str">
        <f t="shared" si="233"/>
        <v/>
      </c>
      <c r="F783" s="450"/>
      <c r="G783" s="451"/>
      <c r="H783" s="452"/>
      <c r="I783" s="453"/>
      <c r="J783" s="453"/>
      <c r="K783" s="453"/>
      <c r="L783" s="453"/>
      <c r="M783" s="454"/>
      <c r="N783" s="455"/>
      <c r="O783" s="456"/>
      <c r="P783" s="456"/>
      <c r="Q783" s="456"/>
      <c r="R783" s="456"/>
      <c r="S783" s="456"/>
      <c r="T783" s="456"/>
      <c r="U783" s="456"/>
      <c r="V783" s="456"/>
      <c r="W783" s="456"/>
      <c r="X783" s="456"/>
      <c r="Y783" s="456"/>
      <c r="Z783" s="456"/>
      <c r="AA783" s="456"/>
      <c r="AB783" s="456"/>
      <c r="AC783" s="456"/>
      <c r="AD783" s="456"/>
      <c r="AE783" s="457"/>
      <c r="AF783" s="455"/>
      <c r="AG783" s="456"/>
      <c r="AH783" s="456"/>
      <c r="AI783" s="456"/>
      <c r="AJ783" s="456"/>
      <c r="AK783" s="456"/>
      <c r="AL783" s="456"/>
      <c r="AM783" s="456"/>
      <c r="AN783" s="457"/>
      <c r="AO783" s="455"/>
      <c r="AP783" s="456"/>
      <c r="AQ783" s="456"/>
      <c r="AR783" s="456"/>
      <c r="AS783" s="456"/>
      <c r="AT783" s="456"/>
      <c r="AU783" s="456"/>
      <c r="AV783" s="456"/>
      <c r="AW783" s="456"/>
      <c r="AX783" s="456"/>
      <c r="AY783" s="456"/>
      <c r="AZ783" s="456"/>
      <c r="BA783" s="456"/>
      <c r="BB783" s="456"/>
      <c r="BC783" s="456"/>
      <c r="BD783" s="456"/>
      <c r="BE783" s="456"/>
      <c r="BF783" s="456"/>
      <c r="BG783" s="457"/>
      <c r="BH783" s="458"/>
      <c r="BI783" s="459"/>
      <c r="BJ783" s="459"/>
      <c r="BK783" s="459"/>
      <c r="BL783" s="459"/>
      <c r="BM783" s="460"/>
      <c r="BN783" s="216"/>
      <c r="BO783" s="216"/>
      <c r="BP783" s="1"/>
      <c r="BQ783" s="120">
        <f>IF($F$3="","",IF(N783=$F$3,COUNTIF(BQ$23:BQ782,"&gt;0")+1,0))</f>
        <v>0</v>
      </c>
      <c r="BR783" s="1"/>
      <c r="BS783" s="20" t="str">
        <f>IF($N783="","",IF(VLOOKUP(VLOOKUP($N783,IMPOSTAZIONI!$E$6:$I$13,5,FALSE),IMPOSTAZIONI!$B$25:$N$32,3,FALSE)=0,"",VLOOKUP(VLOOKUP($N783,IMPOSTAZIONI!$E$6:$I$13,5,FALSE),IMPOSTAZIONI!$B$25:$N$32,3,FALSE)))</f>
        <v/>
      </c>
      <c r="BT783" s="20" t="str">
        <f>IF($N783="","",IF(VLOOKUP(VLOOKUP($N783,IMPOSTAZIONI!$E$6:$I$13,5,FALSE),IMPOSTAZIONI!$B$25:$N$32,6,FALSE)=0,"",VLOOKUP(VLOOKUP($N783,IMPOSTAZIONI!$E$6:$I$13,5,FALSE),IMPOSTAZIONI!$B$25:$N$32,6,FALSE)))</f>
        <v/>
      </c>
      <c r="BU783" s="20" t="str">
        <f>IF($N783="","",IF(VLOOKUP(VLOOKUP($N783,IMPOSTAZIONI!$E$6:$I$13,5,FALSE),IMPOSTAZIONI!$B$25:$N$32,9,FALSE)=0,"",VLOOKUP(VLOOKUP($N783,IMPOSTAZIONI!$E$6:$I$13,5,FALSE),IMPOSTAZIONI!$B$25:$N$32,9,FALSE)))</f>
        <v/>
      </c>
      <c r="BV783" s="20" t="str">
        <f>IF($N783="","",IF(VLOOKUP(VLOOKUP($N783,IMPOSTAZIONI!$E$6:$I$13,5,FALSE),IMPOSTAZIONI!$B$25:$N$32,12,FALSE)=0,"",VLOOKUP(VLOOKUP($N783,IMPOSTAZIONI!$E$6:$I$13,5,FALSE),IMPOSTAZIONI!$B$25:$N$32,12,FALSE)))</f>
        <v/>
      </c>
      <c r="BW783" s="221" t="str">
        <f t="shared" si="234"/>
        <v/>
      </c>
      <c r="BX783" s="221" t="str">
        <f t="shared" si="225"/>
        <v/>
      </c>
      <c r="BY783" s="221">
        <f t="shared" si="226"/>
        <v>0</v>
      </c>
      <c r="BZ783" s="231">
        <f t="shared" si="227"/>
        <v>0</v>
      </c>
      <c r="CA783" s="246">
        <f t="shared" si="228"/>
        <v>0</v>
      </c>
      <c r="CB783" s="246">
        <f t="shared" si="235"/>
        <v>0</v>
      </c>
      <c r="CC783" s="246" t="str">
        <f t="shared" si="236"/>
        <v/>
      </c>
      <c r="CD783" s="246">
        <f t="shared" si="229"/>
        <v>5</v>
      </c>
      <c r="CE783" s="246">
        <f t="shared" si="237"/>
        <v>0</v>
      </c>
      <c r="CF783" s="276">
        <f t="shared" ref="CF783:CI802" si="239">COUNTIF($CE$23:$CE$3022,CONCATENATE($CD783,CF$21))</f>
        <v>0</v>
      </c>
      <c r="CG783" s="277">
        <f t="shared" si="239"/>
        <v>0</v>
      </c>
      <c r="CH783" s="277">
        <f t="shared" si="239"/>
        <v>0</v>
      </c>
      <c r="CI783" s="278">
        <f t="shared" si="239"/>
        <v>0</v>
      </c>
      <c r="CJ783" s="280">
        <f t="shared" si="238"/>
        <v>0</v>
      </c>
      <c r="CK783" s="232">
        <f t="shared" si="224"/>
        <v>0</v>
      </c>
      <c r="CL783" s="1"/>
    </row>
    <row r="784" spans="1:90" ht="18" customHeight="1">
      <c r="A784" s="1"/>
      <c r="B784" s="1"/>
      <c r="C784" s="216"/>
      <c r="D784" s="287" t="str">
        <f t="shared" si="232"/>
        <v/>
      </c>
      <c r="E784" s="449" t="str">
        <f t="shared" si="233"/>
        <v/>
      </c>
      <c r="F784" s="450"/>
      <c r="G784" s="451"/>
      <c r="H784" s="452"/>
      <c r="I784" s="453"/>
      <c r="J784" s="453"/>
      <c r="K784" s="453"/>
      <c r="L784" s="453"/>
      <c r="M784" s="454"/>
      <c r="N784" s="455"/>
      <c r="O784" s="456"/>
      <c r="P784" s="456"/>
      <c r="Q784" s="456"/>
      <c r="R784" s="456"/>
      <c r="S784" s="456"/>
      <c r="T784" s="456"/>
      <c r="U784" s="456"/>
      <c r="V784" s="456"/>
      <c r="W784" s="456"/>
      <c r="X784" s="456"/>
      <c r="Y784" s="456"/>
      <c r="Z784" s="456"/>
      <c r="AA784" s="456"/>
      <c r="AB784" s="456"/>
      <c r="AC784" s="456"/>
      <c r="AD784" s="456"/>
      <c r="AE784" s="457"/>
      <c r="AF784" s="455"/>
      <c r="AG784" s="456"/>
      <c r="AH784" s="456"/>
      <c r="AI784" s="456"/>
      <c r="AJ784" s="456"/>
      <c r="AK784" s="456"/>
      <c r="AL784" s="456"/>
      <c r="AM784" s="456"/>
      <c r="AN784" s="457"/>
      <c r="AO784" s="455"/>
      <c r="AP784" s="456"/>
      <c r="AQ784" s="456"/>
      <c r="AR784" s="456"/>
      <c r="AS784" s="456"/>
      <c r="AT784" s="456"/>
      <c r="AU784" s="456"/>
      <c r="AV784" s="456"/>
      <c r="AW784" s="456"/>
      <c r="AX784" s="456"/>
      <c r="AY784" s="456"/>
      <c r="AZ784" s="456"/>
      <c r="BA784" s="456"/>
      <c r="BB784" s="456"/>
      <c r="BC784" s="456"/>
      <c r="BD784" s="456"/>
      <c r="BE784" s="456"/>
      <c r="BF784" s="456"/>
      <c r="BG784" s="457"/>
      <c r="BH784" s="458"/>
      <c r="BI784" s="459"/>
      <c r="BJ784" s="459"/>
      <c r="BK784" s="459"/>
      <c r="BL784" s="459"/>
      <c r="BM784" s="460"/>
      <c r="BN784" s="216"/>
      <c r="BO784" s="216"/>
      <c r="BP784" s="1"/>
      <c r="BQ784" s="120">
        <f>IF($F$3="","",IF(N784=$F$3,COUNTIF(BQ$23:BQ783,"&gt;0")+1,0))</f>
        <v>0</v>
      </c>
      <c r="BR784" s="1"/>
      <c r="BS784" s="20" t="str">
        <f>IF($N784="","",IF(VLOOKUP(VLOOKUP($N784,IMPOSTAZIONI!$E$6:$I$13,5,FALSE),IMPOSTAZIONI!$B$25:$N$32,3,FALSE)=0,"",VLOOKUP(VLOOKUP($N784,IMPOSTAZIONI!$E$6:$I$13,5,FALSE),IMPOSTAZIONI!$B$25:$N$32,3,FALSE)))</f>
        <v/>
      </c>
      <c r="BT784" s="20" t="str">
        <f>IF($N784="","",IF(VLOOKUP(VLOOKUP($N784,IMPOSTAZIONI!$E$6:$I$13,5,FALSE),IMPOSTAZIONI!$B$25:$N$32,6,FALSE)=0,"",VLOOKUP(VLOOKUP($N784,IMPOSTAZIONI!$E$6:$I$13,5,FALSE),IMPOSTAZIONI!$B$25:$N$32,6,FALSE)))</f>
        <v/>
      </c>
      <c r="BU784" s="20" t="str">
        <f>IF($N784="","",IF(VLOOKUP(VLOOKUP($N784,IMPOSTAZIONI!$E$6:$I$13,5,FALSE),IMPOSTAZIONI!$B$25:$N$32,9,FALSE)=0,"",VLOOKUP(VLOOKUP($N784,IMPOSTAZIONI!$E$6:$I$13,5,FALSE),IMPOSTAZIONI!$B$25:$N$32,9,FALSE)))</f>
        <v/>
      </c>
      <c r="BV784" s="20" t="str">
        <f>IF($N784="","",IF(VLOOKUP(VLOOKUP($N784,IMPOSTAZIONI!$E$6:$I$13,5,FALSE),IMPOSTAZIONI!$B$25:$N$32,12,FALSE)=0,"",VLOOKUP(VLOOKUP($N784,IMPOSTAZIONI!$E$6:$I$13,5,FALSE),IMPOSTAZIONI!$B$25:$N$32,12,FALSE)))</f>
        <v/>
      </c>
      <c r="BW784" s="221" t="str">
        <f t="shared" si="234"/>
        <v/>
      </c>
      <c r="BX784" s="221" t="str">
        <f t="shared" si="225"/>
        <v/>
      </c>
      <c r="BY784" s="221">
        <f t="shared" si="226"/>
        <v>0</v>
      </c>
      <c r="BZ784" s="231">
        <f t="shared" si="227"/>
        <v>0</v>
      </c>
      <c r="CA784" s="246">
        <f t="shared" si="228"/>
        <v>0</v>
      </c>
      <c r="CB784" s="246">
        <f t="shared" si="235"/>
        <v>0</v>
      </c>
      <c r="CC784" s="246" t="str">
        <f t="shared" si="236"/>
        <v/>
      </c>
      <c r="CD784" s="246">
        <f t="shared" si="229"/>
        <v>5</v>
      </c>
      <c r="CE784" s="246">
        <f t="shared" si="237"/>
        <v>0</v>
      </c>
      <c r="CF784" s="276">
        <f t="shared" si="239"/>
        <v>0</v>
      </c>
      <c r="CG784" s="277">
        <f t="shared" si="239"/>
        <v>0</v>
      </c>
      <c r="CH784" s="277">
        <f t="shared" si="239"/>
        <v>0</v>
      </c>
      <c r="CI784" s="278">
        <f t="shared" si="239"/>
        <v>0</v>
      </c>
      <c r="CJ784" s="280">
        <f t="shared" si="238"/>
        <v>0</v>
      </c>
      <c r="CK784" s="232">
        <f t="shared" si="224"/>
        <v>0</v>
      </c>
      <c r="CL784" s="1"/>
    </row>
    <row r="785" spans="1:90" ht="18" customHeight="1">
      <c r="A785" s="1"/>
      <c r="B785" s="1"/>
      <c r="C785" s="216"/>
      <c r="D785" s="287" t="str">
        <f t="shared" si="232"/>
        <v/>
      </c>
      <c r="E785" s="449" t="str">
        <f t="shared" si="233"/>
        <v/>
      </c>
      <c r="F785" s="450"/>
      <c r="G785" s="451"/>
      <c r="H785" s="452"/>
      <c r="I785" s="453"/>
      <c r="J785" s="453"/>
      <c r="K785" s="453"/>
      <c r="L785" s="453"/>
      <c r="M785" s="454"/>
      <c r="N785" s="455"/>
      <c r="O785" s="456"/>
      <c r="P785" s="456"/>
      <c r="Q785" s="456"/>
      <c r="R785" s="456"/>
      <c r="S785" s="456"/>
      <c r="T785" s="456"/>
      <c r="U785" s="456"/>
      <c r="V785" s="456"/>
      <c r="W785" s="456"/>
      <c r="X785" s="456"/>
      <c r="Y785" s="456"/>
      <c r="Z785" s="456"/>
      <c r="AA785" s="456"/>
      <c r="AB785" s="456"/>
      <c r="AC785" s="456"/>
      <c r="AD785" s="456"/>
      <c r="AE785" s="457"/>
      <c r="AF785" s="455"/>
      <c r="AG785" s="456"/>
      <c r="AH785" s="456"/>
      <c r="AI785" s="456"/>
      <c r="AJ785" s="456"/>
      <c r="AK785" s="456"/>
      <c r="AL785" s="456"/>
      <c r="AM785" s="456"/>
      <c r="AN785" s="457"/>
      <c r="AO785" s="455"/>
      <c r="AP785" s="456"/>
      <c r="AQ785" s="456"/>
      <c r="AR785" s="456"/>
      <c r="AS785" s="456"/>
      <c r="AT785" s="456"/>
      <c r="AU785" s="456"/>
      <c r="AV785" s="456"/>
      <c r="AW785" s="456"/>
      <c r="AX785" s="456"/>
      <c r="AY785" s="456"/>
      <c r="AZ785" s="456"/>
      <c r="BA785" s="456"/>
      <c r="BB785" s="456"/>
      <c r="BC785" s="456"/>
      <c r="BD785" s="456"/>
      <c r="BE785" s="456"/>
      <c r="BF785" s="456"/>
      <c r="BG785" s="457"/>
      <c r="BH785" s="458"/>
      <c r="BI785" s="459"/>
      <c r="BJ785" s="459"/>
      <c r="BK785" s="459"/>
      <c r="BL785" s="459"/>
      <c r="BM785" s="460"/>
      <c r="BN785" s="216"/>
      <c r="BO785" s="216"/>
      <c r="BP785" s="1"/>
      <c r="BQ785" s="120">
        <f>IF($F$3="","",IF(N785=$F$3,COUNTIF(BQ$23:BQ784,"&gt;0")+1,0))</f>
        <v>0</v>
      </c>
      <c r="BR785" s="1"/>
      <c r="BS785" s="20" t="str">
        <f>IF($N785="","",IF(VLOOKUP(VLOOKUP($N785,IMPOSTAZIONI!$E$6:$I$13,5,FALSE),IMPOSTAZIONI!$B$25:$N$32,3,FALSE)=0,"",VLOOKUP(VLOOKUP($N785,IMPOSTAZIONI!$E$6:$I$13,5,FALSE),IMPOSTAZIONI!$B$25:$N$32,3,FALSE)))</f>
        <v/>
      </c>
      <c r="BT785" s="20" t="str">
        <f>IF($N785="","",IF(VLOOKUP(VLOOKUP($N785,IMPOSTAZIONI!$E$6:$I$13,5,FALSE),IMPOSTAZIONI!$B$25:$N$32,6,FALSE)=0,"",VLOOKUP(VLOOKUP($N785,IMPOSTAZIONI!$E$6:$I$13,5,FALSE),IMPOSTAZIONI!$B$25:$N$32,6,FALSE)))</f>
        <v/>
      </c>
      <c r="BU785" s="20" t="str">
        <f>IF($N785="","",IF(VLOOKUP(VLOOKUP($N785,IMPOSTAZIONI!$E$6:$I$13,5,FALSE),IMPOSTAZIONI!$B$25:$N$32,9,FALSE)=0,"",VLOOKUP(VLOOKUP($N785,IMPOSTAZIONI!$E$6:$I$13,5,FALSE),IMPOSTAZIONI!$B$25:$N$32,9,FALSE)))</f>
        <v/>
      </c>
      <c r="BV785" s="20" t="str">
        <f>IF($N785="","",IF(VLOOKUP(VLOOKUP($N785,IMPOSTAZIONI!$E$6:$I$13,5,FALSE),IMPOSTAZIONI!$B$25:$N$32,12,FALSE)=0,"",VLOOKUP(VLOOKUP($N785,IMPOSTAZIONI!$E$6:$I$13,5,FALSE),IMPOSTAZIONI!$B$25:$N$32,12,FALSE)))</f>
        <v/>
      </c>
      <c r="BW785" s="221" t="str">
        <f t="shared" si="234"/>
        <v/>
      </c>
      <c r="BX785" s="221" t="str">
        <f t="shared" si="225"/>
        <v/>
      </c>
      <c r="BY785" s="221">
        <f t="shared" si="226"/>
        <v>0</v>
      </c>
      <c r="BZ785" s="231">
        <f t="shared" si="227"/>
        <v>0</v>
      </c>
      <c r="CA785" s="246">
        <f t="shared" si="228"/>
        <v>0</v>
      </c>
      <c r="CB785" s="246">
        <f t="shared" si="235"/>
        <v>0</v>
      </c>
      <c r="CC785" s="246" t="str">
        <f t="shared" si="236"/>
        <v/>
      </c>
      <c r="CD785" s="246">
        <f t="shared" si="229"/>
        <v>5</v>
      </c>
      <c r="CE785" s="246">
        <f t="shared" si="237"/>
        <v>0</v>
      </c>
      <c r="CF785" s="276">
        <f t="shared" si="239"/>
        <v>0</v>
      </c>
      <c r="CG785" s="277">
        <f t="shared" si="239"/>
        <v>0</v>
      </c>
      <c r="CH785" s="277">
        <f t="shared" si="239"/>
        <v>0</v>
      </c>
      <c r="CI785" s="278">
        <f t="shared" si="239"/>
        <v>0</v>
      </c>
      <c r="CJ785" s="280">
        <f t="shared" si="238"/>
        <v>0</v>
      </c>
      <c r="CK785" s="232">
        <f t="shared" si="224"/>
        <v>0</v>
      </c>
      <c r="CL785" s="1"/>
    </row>
    <row r="786" spans="1:90" ht="18" customHeight="1">
      <c r="A786" s="1"/>
      <c r="B786" s="1"/>
      <c r="C786" s="216"/>
      <c r="D786" s="287" t="str">
        <f t="shared" si="232"/>
        <v/>
      </c>
      <c r="E786" s="449" t="str">
        <f t="shared" si="233"/>
        <v/>
      </c>
      <c r="F786" s="450"/>
      <c r="G786" s="451"/>
      <c r="H786" s="452"/>
      <c r="I786" s="453"/>
      <c r="J786" s="453"/>
      <c r="K786" s="453"/>
      <c r="L786" s="453"/>
      <c r="M786" s="454"/>
      <c r="N786" s="455"/>
      <c r="O786" s="456"/>
      <c r="P786" s="456"/>
      <c r="Q786" s="456"/>
      <c r="R786" s="456"/>
      <c r="S786" s="456"/>
      <c r="T786" s="456"/>
      <c r="U786" s="456"/>
      <c r="V786" s="456"/>
      <c r="W786" s="456"/>
      <c r="X786" s="456"/>
      <c r="Y786" s="456"/>
      <c r="Z786" s="456"/>
      <c r="AA786" s="456"/>
      <c r="AB786" s="456"/>
      <c r="AC786" s="456"/>
      <c r="AD786" s="456"/>
      <c r="AE786" s="457"/>
      <c r="AF786" s="455"/>
      <c r="AG786" s="456"/>
      <c r="AH786" s="456"/>
      <c r="AI786" s="456"/>
      <c r="AJ786" s="456"/>
      <c r="AK786" s="456"/>
      <c r="AL786" s="456"/>
      <c r="AM786" s="456"/>
      <c r="AN786" s="457"/>
      <c r="AO786" s="455"/>
      <c r="AP786" s="456"/>
      <c r="AQ786" s="456"/>
      <c r="AR786" s="456"/>
      <c r="AS786" s="456"/>
      <c r="AT786" s="456"/>
      <c r="AU786" s="456"/>
      <c r="AV786" s="456"/>
      <c r="AW786" s="456"/>
      <c r="AX786" s="456"/>
      <c r="AY786" s="456"/>
      <c r="AZ786" s="456"/>
      <c r="BA786" s="456"/>
      <c r="BB786" s="456"/>
      <c r="BC786" s="456"/>
      <c r="BD786" s="456"/>
      <c r="BE786" s="456"/>
      <c r="BF786" s="456"/>
      <c r="BG786" s="457"/>
      <c r="BH786" s="458"/>
      <c r="BI786" s="459"/>
      <c r="BJ786" s="459"/>
      <c r="BK786" s="459"/>
      <c r="BL786" s="459"/>
      <c r="BM786" s="460"/>
      <c r="BN786" s="216"/>
      <c r="BO786" s="216"/>
      <c r="BP786" s="1"/>
      <c r="BQ786" s="120">
        <f>IF($F$3="","",IF(N786=$F$3,COUNTIF(BQ$23:BQ785,"&gt;0")+1,0))</f>
        <v>0</v>
      </c>
      <c r="BR786" s="1"/>
      <c r="BS786" s="20" t="str">
        <f>IF($N786="","",IF(VLOOKUP(VLOOKUP($N786,IMPOSTAZIONI!$E$6:$I$13,5,FALSE),IMPOSTAZIONI!$B$25:$N$32,3,FALSE)=0,"",VLOOKUP(VLOOKUP($N786,IMPOSTAZIONI!$E$6:$I$13,5,FALSE),IMPOSTAZIONI!$B$25:$N$32,3,FALSE)))</f>
        <v/>
      </c>
      <c r="BT786" s="20" t="str">
        <f>IF($N786="","",IF(VLOOKUP(VLOOKUP($N786,IMPOSTAZIONI!$E$6:$I$13,5,FALSE),IMPOSTAZIONI!$B$25:$N$32,6,FALSE)=0,"",VLOOKUP(VLOOKUP($N786,IMPOSTAZIONI!$E$6:$I$13,5,FALSE),IMPOSTAZIONI!$B$25:$N$32,6,FALSE)))</f>
        <v/>
      </c>
      <c r="BU786" s="20" t="str">
        <f>IF($N786="","",IF(VLOOKUP(VLOOKUP($N786,IMPOSTAZIONI!$E$6:$I$13,5,FALSE),IMPOSTAZIONI!$B$25:$N$32,9,FALSE)=0,"",VLOOKUP(VLOOKUP($N786,IMPOSTAZIONI!$E$6:$I$13,5,FALSE),IMPOSTAZIONI!$B$25:$N$32,9,FALSE)))</f>
        <v/>
      </c>
      <c r="BV786" s="20" t="str">
        <f>IF($N786="","",IF(VLOOKUP(VLOOKUP($N786,IMPOSTAZIONI!$E$6:$I$13,5,FALSE),IMPOSTAZIONI!$B$25:$N$32,12,FALSE)=0,"",VLOOKUP(VLOOKUP($N786,IMPOSTAZIONI!$E$6:$I$13,5,FALSE),IMPOSTAZIONI!$B$25:$N$32,12,FALSE)))</f>
        <v/>
      </c>
      <c r="BW786" s="221" t="str">
        <f t="shared" si="234"/>
        <v/>
      </c>
      <c r="BX786" s="221" t="str">
        <f t="shared" si="225"/>
        <v/>
      </c>
      <c r="BY786" s="221">
        <f t="shared" si="226"/>
        <v>0</v>
      </c>
      <c r="BZ786" s="231">
        <f t="shared" si="227"/>
        <v>0</v>
      </c>
      <c r="CA786" s="246">
        <f t="shared" si="228"/>
        <v>0</v>
      </c>
      <c r="CB786" s="246">
        <f t="shared" si="235"/>
        <v>0</v>
      </c>
      <c r="CC786" s="246" t="str">
        <f t="shared" si="236"/>
        <v/>
      </c>
      <c r="CD786" s="246">
        <f t="shared" si="229"/>
        <v>5</v>
      </c>
      <c r="CE786" s="246">
        <f t="shared" si="237"/>
        <v>0</v>
      </c>
      <c r="CF786" s="276">
        <f t="shared" si="239"/>
        <v>0</v>
      </c>
      <c r="CG786" s="277">
        <f t="shared" si="239"/>
        <v>0</v>
      </c>
      <c r="CH786" s="277">
        <f t="shared" si="239"/>
        <v>0</v>
      </c>
      <c r="CI786" s="278">
        <f t="shared" si="239"/>
        <v>0</v>
      </c>
      <c r="CJ786" s="280">
        <f t="shared" si="238"/>
        <v>0</v>
      </c>
      <c r="CK786" s="232">
        <f t="shared" si="224"/>
        <v>0</v>
      </c>
      <c r="CL786" s="1"/>
    </row>
    <row r="787" spans="1:90" ht="18" customHeight="1">
      <c r="A787" s="1"/>
      <c r="B787" s="1"/>
      <c r="C787" s="216"/>
      <c r="D787" s="287" t="str">
        <f t="shared" si="232"/>
        <v/>
      </c>
      <c r="E787" s="449" t="str">
        <f t="shared" si="233"/>
        <v/>
      </c>
      <c r="F787" s="450"/>
      <c r="G787" s="451"/>
      <c r="H787" s="452"/>
      <c r="I787" s="453"/>
      <c r="J787" s="453"/>
      <c r="K787" s="453"/>
      <c r="L787" s="453"/>
      <c r="M787" s="454"/>
      <c r="N787" s="455"/>
      <c r="O787" s="456"/>
      <c r="P787" s="456"/>
      <c r="Q787" s="456"/>
      <c r="R787" s="456"/>
      <c r="S787" s="456"/>
      <c r="T787" s="456"/>
      <c r="U787" s="456"/>
      <c r="V787" s="456"/>
      <c r="W787" s="456"/>
      <c r="X787" s="456"/>
      <c r="Y787" s="456"/>
      <c r="Z787" s="456"/>
      <c r="AA787" s="456"/>
      <c r="AB787" s="456"/>
      <c r="AC787" s="456"/>
      <c r="AD787" s="456"/>
      <c r="AE787" s="457"/>
      <c r="AF787" s="455"/>
      <c r="AG787" s="456"/>
      <c r="AH787" s="456"/>
      <c r="AI787" s="456"/>
      <c r="AJ787" s="456"/>
      <c r="AK787" s="456"/>
      <c r="AL787" s="456"/>
      <c r="AM787" s="456"/>
      <c r="AN787" s="457"/>
      <c r="AO787" s="455"/>
      <c r="AP787" s="456"/>
      <c r="AQ787" s="456"/>
      <c r="AR787" s="456"/>
      <c r="AS787" s="456"/>
      <c r="AT787" s="456"/>
      <c r="AU787" s="456"/>
      <c r="AV787" s="456"/>
      <c r="AW787" s="456"/>
      <c r="AX787" s="456"/>
      <c r="AY787" s="456"/>
      <c r="AZ787" s="456"/>
      <c r="BA787" s="456"/>
      <c r="BB787" s="456"/>
      <c r="BC787" s="456"/>
      <c r="BD787" s="456"/>
      <c r="BE787" s="456"/>
      <c r="BF787" s="456"/>
      <c r="BG787" s="457"/>
      <c r="BH787" s="458"/>
      <c r="BI787" s="459"/>
      <c r="BJ787" s="459"/>
      <c r="BK787" s="459"/>
      <c r="BL787" s="459"/>
      <c r="BM787" s="460"/>
      <c r="BN787" s="216"/>
      <c r="BO787" s="216"/>
      <c r="BP787" s="1"/>
      <c r="BQ787" s="120">
        <f>IF($F$3="","",IF(N787=$F$3,COUNTIF(BQ$23:BQ786,"&gt;0")+1,0))</f>
        <v>0</v>
      </c>
      <c r="BR787" s="1"/>
      <c r="BS787" s="20" t="str">
        <f>IF($N787="","",IF(VLOOKUP(VLOOKUP($N787,IMPOSTAZIONI!$E$6:$I$13,5,FALSE),IMPOSTAZIONI!$B$25:$N$32,3,FALSE)=0,"",VLOOKUP(VLOOKUP($N787,IMPOSTAZIONI!$E$6:$I$13,5,FALSE),IMPOSTAZIONI!$B$25:$N$32,3,FALSE)))</f>
        <v/>
      </c>
      <c r="BT787" s="20" t="str">
        <f>IF($N787="","",IF(VLOOKUP(VLOOKUP($N787,IMPOSTAZIONI!$E$6:$I$13,5,FALSE),IMPOSTAZIONI!$B$25:$N$32,6,FALSE)=0,"",VLOOKUP(VLOOKUP($N787,IMPOSTAZIONI!$E$6:$I$13,5,FALSE),IMPOSTAZIONI!$B$25:$N$32,6,FALSE)))</f>
        <v/>
      </c>
      <c r="BU787" s="20" t="str">
        <f>IF($N787="","",IF(VLOOKUP(VLOOKUP($N787,IMPOSTAZIONI!$E$6:$I$13,5,FALSE),IMPOSTAZIONI!$B$25:$N$32,9,FALSE)=0,"",VLOOKUP(VLOOKUP($N787,IMPOSTAZIONI!$E$6:$I$13,5,FALSE),IMPOSTAZIONI!$B$25:$N$32,9,FALSE)))</f>
        <v/>
      </c>
      <c r="BV787" s="20" t="str">
        <f>IF($N787="","",IF(VLOOKUP(VLOOKUP($N787,IMPOSTAZIONI!$E$6:$I$13,5,FALSE),IMPOSTAZIONI!$B$25:$N$32,12,FALSE)=0,"",VLOOKUP(VLOOKUP($N787,IMPOSTAZIONI!$E$6:$I$13,5,FALSE),IMPOSTAZIONI!$B$25:$N$32,12,FALSE)))</f>
        <v/>
      </c>
      <c r="BW787" s="221" t="str">
        <f t="shared" si="234"/>
        <v/>
      </c>
      <c r="BX787" s="221" t="str">
        <f t="shared" si="225"/>
        <v/>
      </c>
      <c r="BY787" s="221">
        <f t="shared" si="226"/>
        <v>0</v>
      </c>
      <c r="BZ787" s="231">
        <f t="shared" si="227"/>
        <v>0</v>
      </c>
      <c r="CA787" s="246">
        <f t="shared" si="228"/>
        <v>0</v>
      </c>
      <c r="CB787" s="246">
        <f t="shared" si="235"/>
        <v>0</v>
      </c>
      <c r="CC787" s="246" t="str">
        <f t="shared" si="236"/>
        <v/>
      </c>
      <c r="CD787" s="246">
        <f t="shared" si="229"/>
        <v>5</v>
      </c>
      <c r="CE787" s="246">
        <f t="shared" si="237"/>
        <v>0</v>
      </c>
      <c r="CF787" s="276">
        <f t="shared" si="239"/>
        <v>0</v>
      </c>
      <c r="CG787" s="277">
        <f t="shared" si="239"/>
        <v>0</v>
      </c>
      <c r="CH787" s="277">
        <f t="shared" si="239"/>
        <v>0</v>
      </c>
      <c r="CI787" s="278">
        <f t="shared" si="239"/>
        <v>0</v>
      </c>
      <c r="CJ787" s="280">
        <f t="shared" si="238"/>
        <v>0</v>
      </c>
      <c r="CK787" s="232">
        <f t="shared" si="224"/>
        <v>0</v>
      </c>
      <c r="CL787" s="1"/>
    </row>
    <row r="788" spans="1:90" ht="18" customHeight="1">
      <c r="A788" s="1"/>
      <c r="B788" s="1"/>
      <c r="C788" s="216"/>
      <c r="D788" s="287" t="str">
        <f t="shared" si="232"/>
        <v/>
      </c>
      <c r="E788" s="449" t="str">
        <f t="shared" si="233"/>
        <v/>
      </c>
      <c r="F788" s="450"/>
      <c r="G788" s="451"/>
      <c r="H788" s="452"/>
      <c r="I788" s="453"/>
      <c r="J788" s="453"/>
      <c r="K788" s="453"/>
      <c r="L788" s="453"/>
      <c r="M788" s="454"/>
      <c r="N788" s="455"/>
      <c r="O788" s="456"/>
      <c r="P788" s="456"/>
      <c r="Q788" s="456"/>
      <c r="R788" s="456"/>
      <c r="S788" s="456"/>
      <c r="T788" s="456"/>
      <c r="U788" s="456"/>
      <c r="V788" s="456"/>
      <c r="W788" s="456"/>
      <c r="X788" s="456"/>
      <c r="Y788" s="456"/>
      <c r="Z788" s="456"/>
      <c r="AA788" s="456"/>
      <c r="AB788" s="456"/>
      <c r="AC788" s="456"/>
      <c r="AD788" s="456"/>
      <c r="AE788" s="457"/>
      <c r="AF788" s="455"/>
      <c r="AG788" s="456"/>
      <c r="AH788" s="456"/>
      <c r="AI788" s="456"/>
      <c r="AJ788" s="456"/>
      <c r="AK788" s="456"/>
      <c r="AL788" s="456"/>
      <c r="AM788" s="456"/>
      <c r="AN788" s="457"/>
      <c r="AO788" s="455"/>
      <c r="AP788" s="456"/>
      <c r="AQ788" s="456"/>
      <c r="AR788" s="456"/>
      <c r="AS788" s="456"/>
      <c r="AT788" s="456"/>
      <c r="AU788" s="456"/>
      <c r="AV788" s="456"/>
      <c r="AW788" s="456"/>
      <c r="AX788" s="456"/>
      <c r="AY788" s="456"/>
      <c r="AZ788" s="456"/>
      <c r="BA788" s="456"/>
      <c r="BB788" s="456"/>
      <c r="BC788" s="456"/>
      <c r="BD788" s="456"/>
      <c r="BE788" s="456"/>
      <c r="BF788" s="456"/>
      <c r="BG788" s="457"/>
      <c r="BH788" s="458"/>
      <c r="BI788" s="459"/>
      <c r="BJ788" s="459"/>
      <c r="BK788" s="459"/>
      <c r="BL788" s="459"/>
      <c r="BM788" s="460"/>
      <c r="BN788" s="216"/>
      <c r="BO788" s="216"/>
      <c r="BP788" s="1"/>
      <c r="BQ788" s="120">
        <f>IF($F$3="","",IF(N788=$F$3,COUNTIF(BQ$23:BQ787,"&gt;0")+1,0))</f>
        <v>0</v>
      </c>
      <c r="BR788" s="1"/>
      <c r="BS788" s="20" t="str">
        <f>IF($N788="","",IF(VLOOKUP(VLOOKUP($N788,IMPOSTAZIONI!$E$6:$I$13,5,FALSE),IMPOSTAZIONI!$B$25:$N$32,3,FALSE)=0,"",VLOOKUP(VLOOKUP($N788,IMPOSTAZIONI!$E$6:$I$13,5,FALSE),IMPOSTAZIONI!$B$25:$N$32,3,FALSE)))</f>
        <v/>
      </c>
      <c r="BT788" s="20" t="str">
        <f>IF($N788="","",IF(VLOOKUP(VLOOKUP($N788,IMPOSTAZIONI!$E$6:$I$13,5,FALSE),IMPOSTAZIONI!$B$25:$N$32,6,FALSE)=0,"",VLOOKUP(VLOOKUP($N788,IMPOSTAZIONI!$E$6:$I$13,5,FALSE),IMPOSTAZIONI!$B$25:$N$32,6,FALSE)))</f>
        <v/>
      </c>
      <c r="BU788" s="20" t="str">
        <f>IF($N788="","",IF(VLOOKUP(VLOOKUP($N788,IMPOSTAZIONI!$E$6:$I$13,5,FALSE),IMPOSTAZIONI!$B$25:$N$32,9,FALSE)=0,"",VLOOKUP(VLOOKUP($N788,IMPOSTAZIONI!$E$6:$I$13,5,FALSE),IMPOSTAZIONI!$B$25:$N$32,9,FALSE)))</f>
        <v/>
      </c>
      <c r="BV788" s="20" t="str">
        <f>IF($N788="","",IF(VLOOKUP(VLOOKUP($N788,IMPOSTAZIONI!$E$6:$I$13,5,FALSE),IMPOSTAZIONI!$B$25:$N$32,12,FALSE)=0,"",VLOOKUP(VLOOKUP($N788,IMPOSTAZIONI!$E$6:$I$13,5,FALSE),IMPOSTAZIONI!$B$25:$N$32,12,FALSE)))</f>
        <v/>
      </c>
      <c r="BW788" s="221" t="str">
        <f t="shared" si="234"/>
        <v/>
      </c>
      <c r="BX788" s="221" t="str">
        <f t="shared" si="225"/>
        <v/>
      </c>
      <c r="BY788" s="221">
        <f t="shared" si="226"/>
        <v>0</v>
      </c>
      <c r="BZ788" s="231">
        <f t="shared" si="227"/>
        <v>0</v>
      </c>
      <c r="CA788" s="246">
        <f t="shared" si="228"/>
        <v>0</v>
      </c>
      <c r="CB788" s="246">
        <f t="shared" si="235"/>
        <v>0</v>
      </c>
      <c r="CC788" s="246" t="str">
        <f t="shared" si="236"/>
        <v/>
      </c>
      <c r="CD788" s="246">
        <f t="shared" si="229"/>
        <v>5</v>
      </c>
      <c r="CE788" s="246">
        <f t="shared" si="237"/>
        <v>0</v>
      </c>
      <c r="CF788" s="276">
        <f t="shared" si="239"/>
        <v>0</v>
      </c>
      <c r="CG788" s="277">
        <f t="shared" si="239"/>
        <v>0</v>
      </c>
      <c r="CH788" s="277">
        <f t="shared" si="239"/>
        <v>0</v>
      </c>
      <c r="CI788" s="278">
        <f t="shared" si="239"/>
        <v>0</v>
      </c>
      <c r="CJ788" s="280">
        <f t="shared" si="238"/>
        <v>0</v>
      </c>
      <c r="CK788" s="232">
        <f t="shared" si="224"/>
        <v>0</v>
      </c>
      <c r="CL788" s="1"/>
    </row>
    <row r="789" spans="1:90" ht="18" customHeight="1">
      <c r="A789" s="1"/>
      <c r="B789" s="1"/>
      <c r="C789" s="216"/>
      <c r="D789" s="287" t="str">
        <f t="shared" si="232"/>
        <v/>
      </c>
      <c r="E789" s="449" t="str">
        <f t="shared" si="233"/>
        <v/>
      </c>
      <c r="F789" s="450"/>
      <c r="G789" s="451"/>
      <c r="H789" s="452"/>
      <c r="I789" s="453"/>
      <c r="J789" s="453"/>
      <c r="K789" s="453"/>
      <c r="L789" s="453"/>
      <c r="M789" s="454"/>
      <c r="N789" s="455"/>
      <c r="O789" s="456"/>
      <c r="P789" s="456"/>
      <c r="Q789" s="456"/>
      <c r="R789" s="456"/>
      <c r="S789" s="456"/>
      <c r="T789" s="456"/>
      <c r="U789" s="456"/>
      <c r="V789" s="456"/>
      <c r="W789" s="456"/>
      <c r="X789" s="456"/>
      <c r="Y789" s="456"/>
      <c r="Z789" s="456"/>
      <c r="AA789" s="456"/>
      <c r="AB789" s="456"/>
      <c r="AC789" s="456"/>
      <c r="AD789" s="456"/>
      <c r="AE789" s="457"/>
      <c r="AF789" s="455"/>
      <c r="AG789" s="456"/>
      <c r="AH789" s="456"/>
      <c r="AI789" s="456"/>
      <c r="AJ789" s="456"/>
      <c r="AK789" s="456"/>
      <c r="AL789" s="456"/>
      <c r="AM789" s="456"/>
      <c r="AN789" s="457"/>
      <c r="AO789" s="455"/>
      <c r="AP789" s="456"/>
      <c r="AQ789" s="456"/>
      <c r="AR789" s="456"/>
      <c r="AS789" s="456"/>
      <c r="AT789" s="456"/>
      <c r="AU789" s="456"/>
      <c r="AV789" s="456"/>
      <c r="AW789" s="456"/>
      <c r="AX789" s="456"/>
      <c r="AY789" s="456"/>
      <c r="AZ789" s="456"/>
      <c r="BA789" s="456"/>
      <c r="BB789" s="456"/>
      <c r="BC789" s="456"/>
      <c r="BD789" s="456"/>
      <c r="BE789" s="456"/>
      <c r="BF789" s="456"/>
      <c r="BG789" s="457"/>
      <c r="BH789" s="458"/>
      <c r="BI789" s="459"/>
      <c r="BJ789" s="459"/>
      <c r="BK789" s="459"/>
      <c r="BL789" s="459"/>
      <c r="BM789" s="460"/>
      <c r="BN789" s="216"/>
      <c r="BO789" s="216"/>
      <c r="BP789" s="1"/>
      <c r="BQ789" s="120">
        <f>IF($F$3="","",IF(N789=$F$3,COUNTIF(BQ$23:BQ788,"&gt;0")+1,0))</f>
        <v>0</v>
      </c>
      <c r="BR789" s="1"/>
      <c r="BS789" s="20" t="str">
        <f>IF($N789="","",IF(VLOOKUP(VLOOKUP($N789,IMPOSTAZIONI!$E$6:$I$13,5,FALSE),IMPOSTAZIONI!$B$25:$N$32,3,FALSE)=0,"",VLOOKUP(VLOOKUP($N789,IMPOSTAZIONI!$E$6:$I$13,5,FALSE),IMPOSTAZIONI!$B$25:$N$32,3,FALSE)))</f>
        <v/>
      </c>
      <c r="BT789" s="20" t="str">
        <f>IF($N789="","",IF(VLOOKUP(VLOOKUP($N789,IMPOSTAZIONI!$E$6:$I$13,5,FALSE),IMPOSTAZIONI!$B$25:$N$32,6,FALSE)=0,"",VLOOKUP(VLOOKUP($N789,IMPOSTAZIONI!$E$6:$I$13,5,FALSE),IMPOSTAZIONI!$B$25:$N$32,6,FALSE)))</f>
        <v/>
      </c>
      <c r="BU789" s="20" t="str">
        <f>IF($N789="","",IF(VLOOKUP(VLOOKUP($N789,IMPOSTAZIONI!$E$6:$I$13,5,FALSE),IMPOSTAZIONI!$B$25:$N$32,9,FALSE)=0,"",VLOOKUP(VLOOKUP($N789,IMPOSTAZIONI!$E$6:$I$13,5,FALSE),IMPOSTAZIONI!$B$25:$N$32,9,FALSE)))</f>
        <v/>
      </c>
      <c r="BV789" s="20" t="str">
        <f>IF($N789="","",IF(VLOOKUP(VLOOKUP($N789,IMPOSTAZIONI!$E$6:$I$13,5,FALSE),IMPOSTAZIONI!$B$25:$N$32,12,FALSE)=0,"",VLOOKUP(VLOOKUP($N789,IMPOSTAZIONI!$E$6:$I$13,5,FALSE),IMPOSTAZIONI!$B$25:$N$32,12,FALSE)))</f>
        <v/>
      </c>
      <c r="BW789" s="221" t="str">
        <f t="shared" si="234"/>
        <v/>
      </c>
      <c r="BX789" s="221" t="str">
        <f t="shared" si="225"/>
        <v/>
      </c>
      <c r="BY789" s="221">
        <f t="shared" si="226"/>
        <v>0</v>
      </c>
      <c r="BZ789" s="231">
        <f t="shared" si="227"/>
        <v>0</v>
      </c>
      <c r="CA789" s="246">
        <f t="shared" si="228"/>
        <v>0</v>
      </c>
      <c r="CB789" s="246">
        <f t="shared" si="235"/>
        <v>0</v>
      </c>
      <c r="CC789" s="246" t="str">
        <f t="shared" si="236"/>
        <v/>
      </c>
      <c r="CD789" s="246">
        <f t="shared" si="229"/>
        <v>5</v>
      </c>
      <c r="CE789" s="246">
        <f t="shared" si="237"/>
        <v>0</v>
      </c>
      <c r="CF789" s="276">
        <f t="shared" si="239"/>
        <v>0</v>
      </c>
      <c r="CG789" s="277">
        <f t="shared" si="239"/>
        <v>0</v>
      </c>
      <c r="CH789" s="277">
        <f t="shared" si="239"/>
        <v>0</v>
      </c>
      <c r="CI789" s="278">
        <f t="shared" si="239"/>
        <v>0</v>
      </c>
      <c r="CJ789" s="280">
        <f t="shared" si="238"/>
        <v>0</v>
      </c>
      <c r="CK789" s="232">
        <f t="shared" si="224"/>
        <v>0</v>
      </c>
      <c r="CL789" s="1"/>
    </row>
    <row r="790" spans="1:90" ht="18" customHeight="1">
      <c r="A790" s="1"/>
      <c r="B790" s="1"/>
      <c r="C790" s="216"/>
      <c r="D790" s="287" t="str">
        <f t="shared" si="232"/>
        <v/>
      </c>
      <c r="E790" s="449" t="str">
        <f t="shared" si="233"/>
        <v/>
      </c>
      <c r="F790" s="450"/>
      <c r="G790" s="451"/>
      <c r="H790" s="452"/>
      <c r="I790" s="453"/>
      <c r="J790" s="453"/>
      <c r="K790" s="453"/>
      <c r="L790" s="453"/>
      <c r="M790" s="454"/>
      <c r="N790" s="455"/>
      <c r="O790" s="456"/>
      <c r="P790" s="456"/>
      <c r="Q790" s="456"/>
      <c r="R790" s="456"/>
      <c r="S790" s="456"/>
      <c r="T790" s="456"/>
      <c r="U790" s="456"/>
      <c r="V790" s="456"/>
      <c r="W790" s="456"/>
      <c r="X790" s="456"/>
      <c r="Y790" s="456"/>
      <c r="Z790" s="456"/>
      <c r="AA790" s="456"/>
      <c r="AB790" s="456"/>
      <c r="AC790" s="456"/>
      <c r="AD790" s="456"/>
      <c r="AE790" s="457"/>
      <c r="AF790" s="455"/>
      <c r="AG790" s="456"/>
      <c r="AH790" s="456"/>
      <c r="AI790" s="456"/>
      <c r="AJ790" s="456"/>
      <c r="AK790" s="456"/>
      <c r="AL790" s="456"/>
      <c r="AM790" s="456"/>
      <c r="AN790" s="457"/>
      <c r="AO790" s="455"/>
      <c r="AP790" s="456"/>
      <c r="AQ790" s="456"/>
      <c r="AR790" s="456"/>
      <c r="AS790" s="456"/>
      <c r="AT790" s="456"/>
      <c r="AU790" s="456"/>
      <c r="AV790" s="456"/>
      <c r="AW790" s="456"/>
      <c r="AX790" s="456"/>
      <c r="AY790" s="456"/>
      <c r="AZ790" s="456"/>
      <c r="BA790" s="456"/>
      <c r="BB790" s="456"/>
      <c r="BC790" s="456"/>
      <c r="BD790" s="456"/>
      <c r="BE790" s="456"/>
      <c r="BF790" s="456"/>
      <c r="BG790" s="457"/>
      <c r="BH790" s="458"/>
      <c r="BI790" s="459"/>
      <c r="BJ790" s="459"/>
      <c r="BK790" s="459"/>
      <c r="BL790" s="459"/>
      <c r="BM790" s="460"/>
      <c r="BN790" s="216"/>
      <c r="BO790" s="216"/>
      <c r="BP790" s="1"/>
      <c r="BQ790" s="120">
        <f>IF($F$3="","",IF(N790=$F$3,COUNTIF(BQ$23:BQ789,"&gt;0")+1,0))</f>
        <v>0</v>
      </c>
      <c r="BR790" s="1"/>
      <c r="BS790" s="20" t="str">
        <f>IF($N790="","",IF(VLOOKUP(VLOOKUP($N790,IMPOSTAZIONI!$E$6:$I$13,5,FALSE),IMPOSTAZIONI!$B$25:$N$32,3,FALSE)=0,"",VLOOKUP(VLOOKUP($N790,IMPOSTAZIONI!$E$6:$I$13,5,FALSE),IMPOSTAZIONI!$B$25:$N$32,3,FALSE)))</f>
        <v/>
      </c>
      <c r="BT790" s="20" t="str">
        <f>IF($N790="","",IF(VLOOKUP(VLOOKUP($N790,IMPOSTAZIONI!$E$6:$I$13,5,FALSE),IMPOSTAZIONI!$B$25:$N$32,6,FALSE)=0,"",VLOOKUP(VLOOKUP($N790,IMPOSTAZIONI!$E$6:$I$13,5,FALSE),IMPOSTAZIONI!$B$25:$N$32,6,FALSE)))</f>
        <v/>
      </c>
      <c r="BU790" s="20" t="str">
        <f>IF($N790="","",IF(VLOOKUP(VLOOKUP($N790,IMPOSTAZIONI!$E$6:$I$13,5,FALSE),IMPOSTAZIONI!$B$25:$N$32,9,FALSE)=0,"",VLOOKUP(VLOOKUP($N790,IMPOSTAZIONI!$E$6:$I$13,5,FALSE),IMPOSTAZIONI!$B$25:$N$32,9,FALSE)))</f>
        <v/>
      </c>
      <c r="BV790" s="20" t="str">
        <f>IF($N790="","",IF(VLOOKUP(VLOOKUP($N790,IMPOSTAZIONI!$E$6:$I$13,5,FALSE),IMPOSTAZIONI!$B$25:$N$32,12,FALSE)=0,"",VLOOKUP(VLOOKUP($N790,IMPOSTAZIONI!$E$6:$I$13,5,FALSE),IMPOSTAZIONI!$B$25:$N$32,12,FALSE)))</f>
        <v/>
      </c>
      <c r="BW790" s="221" t="str">
        <f t="shared" si="234"/>
        <v/>
      </c>
      <c r="BX790" s="221" t="str">
        <f t="shared" si="225"/>
        <v/>
      </c>
      <c r="BY790" s="221">
        <f t="shared" si="226"/>
        <v>0</v>
      </c>
      <c r="BZ790" s="231">
        <f t="shared" si="227"/>
        <v>0</v>
      </c>
      <c r="CA790" s="246">
        <f t="shared" si="228"/>
        <v>0</v>
      </c>
      <c r="CB790" s="246">
        <f t="shared" si="235"/>
        <v>0</v>
      </c>
      <c r="CC790" s="246" t="str">
        <f t="shared" si="236"/>
        <v/>
      </c>
      <c r="CD790" s="246">
        <f t="shared" si="229"/>
        <v>5</v>
      </c>
      <c r="CE790" s="246">
        <f t="shared" si="237"/>
        <v>0</v>
      </c>
      <c r="CF790" s="276">
        <f t="shared" si="239"/>
        <v>0</v>
      </c>
      <c r="CG790" s="277">
        <f t="shared" si="239"/>
        <v>0</v>
      </c>
      <c r="CH790" s="277">
        <f t="shared" si="239"/>
        <v>0</v>
      </c>
      <c r="CI790" s="278">
        <f t="shared" si="239"/>
        <v>0</v>
      </c>
      <c r="CJ790" s="280">
        <f t="shared" si="238"/>
        <v>0</v>
      </c>
      <c r="CK790" s="232">
        <f t="shared" ref="CK790:CK853" si="240">IF(CJ790&gt;1,1,0)</f>
        <v>0</v>
      </c>
      <c r="CL790" s="1"/>
    </row>
    <row r="791" spans="1:90" ht="18" customHeight="1">
      <c r="A791" s="1"/>
      <c r="B791" s="1"/>
      <c r="C791" s="216"/>
      <c r="D791" s="287" t="str">
        <f t="shared" si="232"/>
        <v/>
      </c>
      <c r="E791" s="449" t="str">
        <f t="shared" si="233"/>
        <v/>
      </c>
      <c r="F791" s="450"/>
      <c r="G791" s="451"/>
      <c r="H791" s="452"/>
      <c r="I791" s="453"/>
      <c r="J791" s="453"/>
      <c r="K791" s="453"/>
      <c r="L791" s="453"/>
      <c r="M791" s="454"/>
      <c r="N791" s="455"/>
      <c r="O791" s="456"/>
      <c r="P791" s="456"/>
      <c r="Q791" s="456"/>
      <c r="R791" s="456"/>
      <c r="S791" s="456"/>
      <c r="T791" s="456"/>
      <c r="U791" s="456"/>
      <c r="V791" s="456"/>
      <c r="W791" s="456"/>
      <c r="X791" s="456"/>
      <c r="Y791" s="456"/>
      <c r="Z791" s="456"/>
      <c r="AA791" s="456"/>
      <c r="AB791" s="456"/>
      <c r="AC791" s="456"/>
      <c r="AD791" s="456"/>
      <c r="AE791" s="457"/>
      <c r="AF791" s="455"/>
      <c r="AG791" s="456"/>
      <c r="AH791" s="456"/>
      <c r="AI791" s="456"/>
      <c r="AJ791" s="456"/>
      <c r="AK791" s="456"/>
      <c r="AL791" s="456"/>
      <c r="AM791" s="456"/>
      <c r="AN791" s="457"/>
      <c r="AO791" s="455"/>
      <c r="AP791" s="456"/>
      <c r="AQ791" s="456"/>
      <c r="AR791" s="456"/>
      <c r="AS791" s="456"/>
      <c r="AT791" s="456"/>
      <c r="AU791" s="456"/>
      <c r="AV791" s="456"/>
      <c r="AW791" s="456"/>
      <c r="AX791" s="456"/>
      <c r="AY791" s="456"/>
      <c r="AZ791" s="456"/>
      <c r="BA791" s="456"/>
      <c r="BB791" s="456"/>
      <c r="BC791" s="456"/>
      <c r="BD791" s="456"/>
      <c r="BE791" s="456"/>
      <c r="BF791" s="456"/>
      <c r="BG791" s="457"/>
      <c r="BH791" s="458"/>
      <c r="BI791" s="459"/>
      <c r="BJ791" s="459"/>
      <c r="BK791" s="459"/>
      <c r="BL791" s="459"/>
      <c r="BM791" s="460"/>
      <c r="BN791" s="216"/>
      <c r="BO791" s="216"/>
      <c r="BP791" s="1"/>
      <c r="BQ791" s="120">
        <f>IF($F$3="","",IF(N791=$F$3,COUNTIF(BQ$23:BQ790,"&gt;0")+1,0))</f>
        <v>0</v>
      </c>
      <c r="BR791" s="1"/>
      <c r="BS791" s="20" t="str">
        <f>IF($N791="","",IF(VLOOKUP(VLOOKUP($N791,IMPOSTAZIONI!$E$6:$I$13,5,FALSE),IMPOSTAZIONI!$B$25:$N$32,3,FALSE)=0,"",VLOOKUP(VLOOKUP($N791,IMPOSTAZIONI!$E$6:$I$13,5,FALSE),IMPOSTAZIONI!$B$25:$N$32,3,FALSE)))</f>
        <v/>
      </c>
      <c r="BT791" s="20" t="str">
        <f>IF($N791="","",IF(VLOOKUP(VLOOKUP($N791,IMPOSTAZIONI!$E$6:$I$13,5,FALSE),IMPOSTAZIONI!$B$25:$N$32,6,FALSE)=0,"",VLOOKUP(VLOOKUP($N791,IMPOSTAZIONI!$E$6:$I$13,5,FALSE),IMPOSTAZIONI!$B$25:$N$32,6,FALSE)))</f>
        <v/>
      </c>
      <c r="BU791" s="20" t="str">
        <f>IF($N791="","",IF(VLOOKUP(VLOOKUP($N791,IMPOSTAZIONI!$E$6:$I$13,5,FALSE),IMPOSTAZIONI!$B$25:$N$32,9,FALSE)=0,"",VLOOKUP(VLOOKUP($N791,IMPOSTAZIONI!$E$6:$I$13,5,FALSE),IMPOSTAZIONI!$B$25:$N$32,9,FALSE)))</f>
        <v/>
      </c>
      <c r="BV791" s="20" t="str">
        <f>IF($N791="","",IF(VLOOKUP(VLOOKUP($N791,IMPOSTAZIONI!$E$6:$I$13,5,FALSE),IMPOSTAZIONI!$B$25:$N$32,12,FALSE)=0,"",VLOOKUP(VLOOKUP($N791,IMPOSTAZIONI!$E$6:$I$13,5,FALSE),IMPOSTAZIONI!$B$25:$N$32,12,FALSE)))</f>
        <v/>
      </c>
      <c r="BW791" s="221" t="str">
        <f t="shared" si="234"/>
        <v/>
      </c>
      <c r="BX791" s="221" t="str">
        <f t="shared" ref="BX791:BX854" si="241">IF(N791="","",VLOOKUP(N791,$AY$3109:$BM$3116,1,FALSE))</f>
        <v/>
      </c>
      <c r="BY791" s="221">
        <f t="shared" ref="BY791:BY854" si="242">IF(OR(ISERROR(BW791),ISERROR(BX791),AND(H791&gt;0,H791&lt;AD$3140),AND(H791&gt;0,H791&gt;AD$3141)),1,IF(CK791=1,2,0))</f>
        <v>0</v>
      </c>
      <c r="BZ791" s="231">
        <f t="shared" ref="BZ791:BZ854" si="243">IF($F$3="",0,IF($F$3=N791,H791,0))</f>
        <v>0</v>
      </c>
      <c r="CA791" s="246">
        <f t="shared" ref="CA791:CA854" si="244">IF($BN$3&gt;$AY$3147,"",IF(BZ791=0,0,IF(AF791="",0,VLOOKUP(AF791,$AY$3118:$BL$3121,14,FALSE))))</f>
        <v>0</v>
      </c>
      <c r="CB791" s="246">
        <f t="shared" si="235"/>
        <v>0</v>
      </c>
      <c r="CC791" s="246" t="str">
        <f t="shared" si="236"/>
        <v/>
      </c>
      <c r="CD791" s="246">
        <f t="shared" ref="CD791:CD854" si="245">MATCH(BZ791,BZ$23:BZ$3022,0)</f>
        <v>5</v>
      </c>
      <c r="CE791" s="246">
        <f t="shared" si="237"/>
        <v>0</v>
      </c>
      <c r="CF791" s="276">
        <f t="shared" si="239"/>
        <v>0</v>
      </c>
      <c r="CG791" s="277">
        <f t="shared" si="239"/>
        <v>0</v>
      </c>
      <c r="CH791" s="277">
        <f t="shared" si="239"/>
        <v>0</v>
      </c>
      <c r="CI791" s="278">
        <f t="shared" si="239"/>
        <v>0</v>
      </c>
      <c r="CJ791" s="280">
        <f t="shared" si="238"/>
        <v>0</v>
      </c>
      <c r="CK791" s="232">
        <f t="shared" si="240"/>
        <v>0</v>
      </c>
      <c r="CL791" s="1"/>
    </row>
    <row r="792" spans="1:90" ht="18" customHeight="1">
      <c r="A792" s="1"/>
      <c r="B792" s="1"/>
      <c r="C792" s="216"/>
      <c r="D792" s="287" t="str">
        <f t="shared" si="232"/>
        <v/>
      </c>
      <c r="E792" s="449" t="str">
        <f t="shared" si="233"/>
        <v/>
      </c>
      <c r="F792" s="450"/>
      <c r="G792" s="451"/>
      <c r="H792" s="452"/>
      <c r="I792" s="453"/>
      <c r="J792" s="453"/>
      <c r="K792" s="453"/>
      <c r="L792" s="453"/>
      <c r="M792" s="454"/>
      <c r="N792" s="455"/>
      <c r="O792" s="456"/>
      <c r="P792" s="456"/>
      <c r="Q792" s="456"/>
      <c r="R792" s="456"/>
      <c r="S792" s="456"/>
      <c r="T792" s="456"/>
      <c r="U792" s="456"/>
      <c r="V792" s="456"/>
      <c r="W792" s="456"/>
      <c r="X792" s="456"/>
      <c r="Y792" s="456"/>
      <c r="Z792" s="456"/>
      <c r="AA792" s="456"/>
      <c r="AB792" s="456"/>
      <c r="AC792" s="456"/>
      <c r="AD792" s="456"/>
      <c r="AE792" s="457"/>
      <c r="AF792" s="455"/>
      <c r="AG792" s="456"/>
      <c r="AH792" s="456"/>
      <c r="AI792" s="456"/>
      <c r="AJ792" s="456"/>
      <c r="AK792" s="456"/>
      <c r="AL792" s="456"/>
      <c r="AM792" s="456"/>
      <c r="AN792" s="457"/>
      <c r="AO792" s="455"/>
      <c r="AP792" s="456"/>
      <c r="AQ792" s="456"/>
      <c r="AR792" s="456"/>
      <c r="AS792" s="456"/>
      <c r="AT792" s="456"/>
      <c r="AU792" s="456"/>
      <c r="AV792" s="456"/>
      <c r="AW792" s="456"/>
      <c r="AX792" s="456"/>
      <c r="AY792" s="456"/>
      <c r="AZ792" s="456"/>
      <c r="BA792" s="456"/>
      <c r="BB792" s="456"/>
      <c r="BC792" s="456"/>
      <c r="BD792" s="456"/>
      <c r="BE792" s="456"/>
      <c r="BF792" s="456"/>
      <c r="BG792" s="457"/>
      <c r="BH792" s="458"/>
      <c r="BI792" s="459"/>
      <c r="BJ792" s="459"/>
      <c r="BK792" s="459"/>
      <c r="BL792" s="459"/>
      <c r="BM792" s="460"/>
      <c r="BN792" s="216"/>
      <c r="BO792" s="216"/>
      <c r="BP792" s="1"/>
      <c r="BQ792" s="120">
        <f>IF($F$3="","",IF(N792=$F$3,COUNTIF(BQ$23:BQ791,"&gt;0")+1,0))</f>
        <v>0</v>
      </c>
      <c r="BR792" s="1"/>
      <c r="BS792" s="20" t="str">
        <f>IF($N792="","",IF(VLOOKUP(VLOOKUP($N792,IMPOSTAZIONI!$E$6:$I$13,5,FALSE),IMPOSTAZIONI!$B$25:$N$32,3,FALSE)=0,"",VLOOKUP(VLOOKUP($N792,IMPOSTAZIONI!$E$6:$I$13,5,FALSE),IMPOSTAZIONI!$B$25:$N$32,3,FALSE)))</f>
        <v/>
      </c>
      <c r="BT792" s="20" t="str">
        <f>IF($N792="","",IF(VLOOKUP(VLOOKUP($N792,IMPOSTAZIONI!$E$6:$I$13,5,FALSE),IMPOSTAZIONI!$B$25:$N$32,6,FALSE)=0,"",VLOOKUP(VLOOKUP($N792,IMPOSTAZIONI!$E$6:$I$13,5,FALSE),IMPOSTAZIONI!$B$25:$N$32,6,FALSE)))</f>
        <v/>
      </c>
      <c r="BU792" s="20" t="str">
        <f>IF($N792="","",IF(VLOOKUP(VLOOKUP($N792,IMPOSTAZIONI!$E$6:$I$13,5,FALSE),IMPOSTAZIONI!$B$25:$N$32,9,FALSE)=0,"",VLOOKUP(VLOOKUP($N792,IMPOSTAZIONI!$E$6:$I$13,5,FALSE),IMPOSTAZIONI!$B$25:$N$32,9,FALSE)))</f>
        <v/>
      </c>
      <c r="BV792" s="20" t="str">
        <f>IF($N792="","",IF(VLOOKUP(VLOOKUP($N792,IMPOSTAZIONI!$E$6:$I$13,5,FALSE),IMPOSTAZIONI!$B$25:$N$32,12,FALSE)=0,"",VLOOKUP(VLOOKUP($N792,IMPOSTAZIONI!$E$6:$I$13,5,FALSE),IMPOSTAZIONI!$B$25:$N$32,12,FALSE)))</f>
        <v/>
      </c>
      <c r="BW792" s="221" t="str">
        <f t="shared" si="234"/>
        <v/>
      </c>
      <c r="BX792" s="221" t="str">
        <f t="shared" si="241"/>
        <v/>
      </c>
      <c r="BY792" s="221">
        <f t="shared" si="242"/>
        <v>0</v>
      </c>
      <c r="BZ792" s="231">
        <f t="shared" si="243"/>
        <v>0</v>
      </c>
      <c r="CA792" s="246">
        <f t="shared" si="244"/>
        <v>0</v>
      </c>
      <c r="CB792" s="246">
        <f t="shared" si="235"/>
        <v>0</v>
      </c>
      <c r="CC792" s="246" t="str">
        <f t="shared" si="236"/>
        <v/>
      </c>
      <c r="CD792" s="246">
        <f t="shared" si="245"/>
        <v>5</v>
      </c>
      <c r="CE792" s="246">
        <f t="shared" si="237"/>
        <v>0</v>
      </c>
      <c r="CF792" s="276">
        <f t="shared" si="239"/>
        <v>0</v>
      </c>
      <c r="CG792" s="277">
        <f t="shared" si="239"/>
        <v>0</v>
      </c>
      <c r="CH792" s="277">
        <f t="shared" si="239"/>
        <v>0</v>
      </c>
      <c r="CI792" s="278">
        <f t="shared" si="239"/>
        <v>0</v>
      </c>
      <c r="CJ792" s="280">
        <f t="shared" si="238"/>
        <v>0</v>
      </c>
      <c r="CK792" s="232">
        <f t="shared" si="240"/>
        <v>0</v>
      </c>
      <c r="CL792" s="1"/>
    </row>
    <row r="793" spans="1:90" ht="18" customHeight="1">
      <c r="A793" s="1"/>
      <c r="B793" s="1"/>
      <c r="C793" s="216"/>
      <c r="D793" s="287" t="str">
        <f t="shared" si="232"/>
        <v/>
      </c>
      <c r="E793" s="449" t="str">
        <f t="shared" si="233"/>
        <v/>
      </c>
      <c r="F793" s="450"/>
      <c r="G793" s="451"/>
      <c r="H793" s="452"/>
      <c r="I793" s="453"/>
      <c r="J793" s="453"/>
      <c r="K793" s="453"/>
      <c r="L793" s="453"/>
      <c r="M793" s="454"/>
      <c r="N793" s="455"/>
      <c r="O793" s="456"/>
      <c r="P793" s="456"/>
      <c r="Q793" s="456"/>
      <c r="R793" s="456"/>
      <c r="S793" s="456"/>
      <c r="T793" s="456"/>
      <c r="U793" s="456"/>
      <c r="V793" s="456"/>
      <c r="W793" s="456"/>
      <c r="X793" s="456"/>
      <c r="Y793" s="456"/>
      <c r="Z793" s="456"/>
      <c r="AA793" s="456"/>
      <c r="AB793" s="456"/>
      <c r="AC793" s="456"/>
      <c r="AD793" s="456"/>
      <c r="AE793" s="457"/>
      <c r="AF793" s="455"/>
      <c r="AG793" s="456"/>
      <c r="AH793" s="456"/>
      <c r="AI793" s="456"/>
      <c r="AJ793" s="456"/>
      <c r="AK793" s="456"/>
      <c r="AL793" s="456"/>
      <c r="AM793" s="456"/>
      <c r="AN793" s="457"/>
      <c r="AO793" s="455"/>
      <c r="AP793" s="456"/>
      <c r="AQ793" s="456"/>
      <c r="AR793" s="456"/>
      <c r="AS793" s="456"/>
      <c r="AT793" s="456"/>
      <c r="AU793" s="456"/>
      <c r="AV793" s="456"/>
      <c r="AW793" s="456"/>
      <c r="AX793" s="456"/>
      <c r="AY793" s="456"/>
      <c r="AZ793" s="456"/>
      <c r="BA793" s="456"/>
      <c r="BB793" s="456"/>
      <c r="BC793" s="456"/>
      <c r="BD793" s="456"/>
      <c r="BE793" s="456"/>
      <c r="BF793" s="456"/>
      <c r="BG793" s="457"/>
      <c r="BH793" s="458"/>
      <c r="BI793" s="459"/>
      <c r="BJ793" s="459"/>
      <c r="BK793" s="459"/>
      <c r="BL793" s="459"/>
      <c r="BM793" s="460"/>
      <c r="BN793" s="216"/>
      <c r="BO793" s="216"/>
      <c r="BP793" s="1"/>
      <c r="BQ793" s="120">
        <f>IF($F$3="","",IF(N793=$F$3,COUNTIF(BQ$23:BQ792,"&gt;0")+1,0))</f>
        <v>0</v>
      </c>
      <c r="BR793" s="1"/>
      <c r="BS793" s="20" t="str">
        <f>IF($N793="","",IF(VLOOKUP(VLOOKUP($N793,IMPOSTAZIONI!$E$6:$I$13,5,FALSE),IMPOSTAZIONI!$B$25:$N$32,3,FALSE)=0,"",VLOOKUP(VLOOKUP($N793,IMPOSTAZIONI!$E$6:$I$13,5,FALSE),IMPOSTAZIONI!$B$25:$N$32,3,FALSE)))</f>
        <v/>
      </c>
      <c r="BT793" s="20" t="str">
        <f>IF($N793="","",IF(VLOOKUP(VLOOKUP($N793,IMPOSTAZIONI!$E$6:$I$13,5,FALSE),IMPOSTAZIONI!$B$25:$N$32,6,FALSE)=0,"",VLOOKUP(VLOOKUP($N793,IMPOSTAZIONI!$E$6:$I$13,5,FALSE),IMPOSTAZIONI!$B$25:$N$32,6,FALSE)))</f>
        <v/>
      </c>
      <c r="BU793" s="20" t="str">
        <f>IF($N793="","",IF(VLOOKUP(VLOOKUP($N793,IMPOSTAZIONI!$E$6:$I$13,5,FALSE),IMPOSTAZIONI!$B$25:$N$32,9,FALSE)=0,"",VLOOKUP(VLOOKUP($N793,IMPOSTAZIONI!$E$6:$I$13,5,FALSE),IMPOSTAZIONI!$B$25:$N$32,9,FALSE)))</f>
        <v/>
      </c>
      <c r="BV793" s="20" t="str">
        <f>IF($N793="","",IF(VLOOKUP(VLOOKUP($N793,IMPOSTAZIONI!$E$6:$I$13,5,FALSE),IMPOSTAZIONI!$B$25:$N$32,12,FALSE)=0,"",VLOOKUP(VLOOKUP($N793,IMPOSTAZIONI!$E$6:$I$13,5,FALSE),IMPOSTAZIONI!$B$25:$N$32,12,FALSE)))</f>
        <v/>
      </c>
      <c r="BW793" s="221" t="str">
        <f t="shared" si="234"/>
        <v/>
      </c>
      <c r="BX793" s="221" t="str">
        <f t="shared" si="241"/>
        <v/>
      </c>
      <c r="BY793" s="221">
        <f t="shared" si="242"/>
        <v>0</v>
      </c>
      <c r="BZ793" s="231">
        <f t="shared" si="243"/>
        <v>0</v>
      </c>
      <c r="CA793" s="246">
        <f t="shared" si="244"/>
        <v>0</v>
      </c>
      <c r="CB793" s="246">
        <f t="shared" si="235"/>
        <v>0</v>
      </c>
      <c r="CC793" s="246" t="str">
        <f t="shared" si="236"/>
        <v/>
      </c>
      <c r="CD793" s="246">
        <f t="shared" si="245"/>
        <v>5</v>
      </c>
      <c r="CE793" s="246">
        <f t="shared" si="237"/>
        <v>0</v>
      </c>
      <c r="CF793" s="276">
        <f t="shared" si="239"/>
        <v>0</v>
      </c>
      <c r="CG793" s="277">
        <f t="shared" si="239"/>
        <v>0</v>
      </c>
      <c r="CH793" s="277">
        <f t="shared" si="239"/>
        <v>0</v>
      </c>
      <c r="CI793" s="278">
        <f t="shared" si="239"/>
        <v>0</v>
      </c>
      <c r="CJ793" s="280">
        <f t="shared" si="238"/>
        <v>0</v>
      </c>
      <c r="CK793" s="232">
        <f t="shared" si="240"/>
        <v>0</v>
      </c>
      <c r="CL793" s="1"/>
    </row>
    <row r="794" spans="1:90" ht="18" customHeight="1">
      <c r="A794" s="1"/>
      <c r="B794" s="1"/>
      <c r="C794" s="216"/>
      <c r="D794" s="287" t="str">
        <f t="shared" si="232"/>
        <v/>
      </c>
      <c r="E794" s="449" t="str">
        <f t="shared" si="233"/>
        <v/>
      </c>
      <c r="F794" s="450"/>
      <c r="G794" s="451"/>
      <c r="H794" s="452"/>
      <c r="I794" s="453"/>
      <c r="J794" s="453"/>
      <c r="K794" s="453"/>
      <c r="L794" s="453"/>
      <c r="M794" s="454"/>
      <c r="N794" s="455"/>
      <c r="O794" s="456"/>
      <c r="P794" s="456"/>
      <c r="Q794" s="456"/>
      <c r="R794" s="456"/>
      <c r="S794" s="456"/>
      <c r="T794" s="456"/>
      <c r="U794" s="456"/>
      <c r="V794" s="456"/>
      <c r="W794" s="456"/>
      <c r="X794" s="456"/>
      <c r="Y794" s="456"/>
      <c r="Z794" s="456"/>
      <c r="AA794" s="456"/>
      <c r="AB794" s="456"/>
      <c r="AC794" s="456"/>
      <c r="AD794" s="456"/>
      <c r="AE794" s="457"/>
      <c r="AF794" s="455"/>
      <c r="AG794" s="456"/>
      <c r="AH794" s="456"/>
      <c r="AI794" s="456"/>
      <c r="AJ794" s="456"/>
      <c r="AK794" s="456"/>
      <c r="AL794" s="456"/>
      <c r="AM794" s="456"/>
      <c r="AN794" s="457"/>
      <c r="AO794" s="455"/>
      <c r="AP794" s="456"/>
      <c r="AQ794" s="456"/>
      <c r="AR794" s="456"/>
      <c r="AS794" s="456"/>
      <c r="AT794" s="456"/>
      <c r="AU794" s="456"/>
      <c r="AV794" s="456"/>
      <c r="AW794" s="456"/>
      <c r="AX794" s="456"/>
      <c r="AY794" s="456"/>
      <c r="AZ794" s="456"/>
      <c r="BA794" s="456"/>
      <c r="BB794" s="456"/>
      <c r="BC794" s="456"/>
      <c r="BD794" s="456"/>
      <c r="BE794" s="456"/>
      <c r="BF794" s="456"/>
      <c r="BG794" s="457"/>
      <c r="BH794" s="458"/>
      <c r="BI794" s="459"/>
      <c r="BJ794" s="459"/>
      <c r="BK794" s="459"/>
      <c r="BL794" s="459"/>
      <c r="BM794" s="460"/>
      <c r="BN794" s="216"/>
      <c r="BO794" s="216"/>
      <c r="BP794" s="1"/>
      <c r="BQ794" s="120">
        <f>IF($F$3="","",IF(N794=$F$3,COUNTIF(BQ$23:BQ793,"&gt;0")+1,0))</f>
        <v>0</v>
      </c>
      <c r="BR794" s="1"/>
      <c r="BS794" s="20" t="str">
        <f>IF($N794="","",IF(VLOOKUP(VLOOKUP($N794,IMPOSTAZIONI!$E$6:$I$13,5,FALSE),IMPOSTAZIONI!$B$25:$N$32,3,FALSE)=0,"",VLOOKUP(VLOOKUP($N794,IMPOSTAZIONI!$E$6:$I$13,5,FALSE),IMPOSTAZIONI!$B$25:$N$32,3,FALSE)))</f>
        <v/>
      </c>
      <c r="BT794" s="20" t="str">
        <f>IF($N794="","",IF(VLOOKUP(VLOOKUP($N794,IMPOSTAZIONI!$E$6:$I$13,5,FALSE),IMPOSTAZIONI!$B$25:$N$32,6,FALSE)=0,"",VLOOKUP(VLOOKUP($N794,IMPOSTAZIONI!$E$6:$I$13,5,FALSE),IMPOSTAZIONI!$B$25:$N$32,6,FALSE)))</f>
        <v/>
      </c>
      <c r="BU794" s="20" t="str">
        <f>IF($N794="","",IF(VLOOKUP(VLOOKUP($N794,IMPOSTAZIONI!$E$6:$I$13,5,FALSE),IMPOSTAZIONI!$B$25:$N$32,9,FALSE)=0,"",VLOOKUP(VLOOKUP($N794,IMPOSTAZIONI!$E$6:$I$13,5,FALSE),IMPOSTAZIONI!$B$25:$N$32,9,FALSE)))</f>
        <v/>
      </c>
      <c r="BV794" s="20" t="str">
        <f>IF($N794="","",IF(VLOOKUP(VLOOKUP($N794,IMPOSTAZIONI!$E$6:$I$13,5,FALSE),IMPOSTAZIONI!$B$25:$N$32,12,FALSE)=0,"",VLOOKUP(VLOOKUP($N794,IMPOSTAZIONI!$E$6:$I$13,5,FALSE),IMPOSTAZIONI!$B$25:$N$32,12,FALSE)))</f>
        <v/>
      </c>
      <c r="BW794" s="221" t="str">
        <f t="shared" si="234"/>
        <v/>
      </c>
      <c r="BX794" s="221" t="str">
        <f t="shared" si="241"/>
        <v/>
      </c>
      <c r="BY794" s="221">
        <f t="shared" si="242"/>
        <v>0</v>
      </c>
      <c r="BZ794" s="231">
        <f t="shared" si="243"/>
        <v>0</v>
      </c>
      <c r="CA794" s="246">
        <f t="shared" si="244"/>
        <v>0</v>
      </c>
      <c r="CB794" s="246">
        <f t="shared" si="235"/>
        <v>0</v>
      </c>
      <c r="CC794" s="246" t="str">
        <f t="shared" si="236"/>
        <v/>
      </c>
      <c r="CD794" s="246">
        <f t="shared" si="245"/>
        <v>5</v>
      </c>
      <c r="CE794" s="246">
        <f t="shared" si="237"/>
        <v>0</v>
      </c>
      <c r="CF794" s="276">
        <f t="shared" si="239"/>
        <v>0</v>
      </c>
      <c r="CG794" s="277">
        <f t="shared" si="239"/>
        <v>0</v>
      </c>
      <c r="CH794" s="277">
        <f t="shared" si="239"/>
        <v>0</v>
      </c>
      <c r="CI794" s="278">
        <f t="shared" si="239"/>
        <v>0</v>
      </c>
      <c r="CJ794" s="280">
        <f t="shared" si="238"/>
        <v>0</v>
      </c>
      <c r="CK794" s="232">
        <f t="shared" si="240"/>
        <v>0</v>
      </c>
      <c r="CL794" s="1"/>
    </row>
    <row r="795" spans="1:90" ht="18" customHeight="1">
      <c r="A795" s="1"/>
      <c r="B795" s="1"/>
      <c r="C795" s="216"/>
      <c r="D795" s="287" t="str">
        <f t="shared" si="232"/>
        <v/>
      </c>
      <c r="E795" s="449" t="str">
        <f t="shared" si="233"/>
        <v/>
      </c>
      <c r="F795" s="450"/>
      <c r="G795" s="451"/>
      <c r="H795" s="452"/>
      <c r="I795" s="453"/>
      <c r="J795" s="453"/>
      <c r="K795" s="453"/>
      <c r="L795" s="453"/>
      <c r="M795" s="454"/>
      <c r="N795" s="455"/>
      <c r="O795" s="456"/>
      <c r="P795" s="456"/>
      <c r="Q795" s="456"/>
      <c r="R795" s="456"/>
      <c r="S795" s="456"/>
      <c r="T795" s="456"/>
      <c r="U795" s="456"/>
      <c r="V795" s="456"/>
      <c r="W795" s="456"/>
      <c r="X795" s="456"/>
      <c r="Y795" s="456"/>
      <c r="Z795" s="456"/>
      <c r="AA795" s="456"/>
      <c r="AB795" s="456"/>
      <c r="AC795" s="456"/>
      <c r="AD795" s="456"/>
      <c r="AE795" s="457"/>
      <c r="AF795" s="455"/>
      <c r="AG795" s="456"/>
      <c r="AH795" s="456"/>
      <c r="AI795" s="456"/>
      <c r="AJ795" s="456"/>
      <c r="AK795" s="456"/>
      <c r="AL795" s="456"/>
      <c r="AM795" s="456"/>
      <c r="AN795" s="457"/>
      <c r="AO795" s="455"/>
      <c r="AP795" s="456"/>
      <c r="AQ795" s="456"/>
      <c r="AR795" s="456"/>
      <c r="AS795" s="456"/>
      <c r="AT795" s="456"/>
      <c r="AU795" s="456"/>
      <c r="AV795" s="456"/>
      <c r="AW795" s="456"/>
      <c r="AX795" s="456"/>
      <c r="AY795" s="456"/>
      <c r="AZ795" s="456"/>
      <c r="BA795" s="456"/>
      <c r="BB795" s="456"/>
      <c r="BC795" s="456"/>
      <c r="BD795" s="456"/>
      <c r="BE795" s="456"/>
      <c r="BF795" s="456"/>
      <c r="BG795" s="457"/>
      <c r="BH795" s="458"/>
      <c r="BI795" s="459"/>
      <c r="BJ795" s="459"/>
      <c r="BK795" s="459"/>
      <c r="BL795" s="459"/>
      <c r="BM795" s="460"/>
      <c r="BN795" s="216"/>
      <c r="BO795" s="216"/>
      <c r="BP795" s="1"/>
      <c r="BQ795" s="120">
        <f>IF($F$3="","",IF(N795=$F$3,COUNTIF(BQ$23:BQ794,"&gt;0")+1,0))</f>
        <v>0</v>
      </c>
      <c r="BR795" s="1"/>
      <c r="BS795" s="20" t="str">
        <f>IF($N795="","",IF(VLOOKUP(VLOOKUP($N795,IMPOSTAZIONI!$E$6:$I$13,5,FALSE),IMPOSTAZIONI!$B$25:$N$32,3,FALSE)=0,"",VLOOKUP(VLOOKUP($N795,IMPOSTAZIONI!$E$6:$I$13,5,FALSE),IMPOSTAZIONI!$B$25:$N$32,3,FALSE)))</f>
        <v/>
      </c>
      <c r="BT795" s="20" t="str">
        <f>IF($N795="","",IF(VLOOKUP(VLOOKUP($N795,IMPOSTAZIONI!$E$6:$I$13,5,FALSE),IMPOSTAZIONI!$B$25:$N$32,6,FALSE)=0,"",VLOOKUP(VLOOKUP($N795,IMPOSTAZIONI!$E$6:$I$13,5,FALSE),IMPOSTAZIONI!$B$25:$N$32,6,FALSE)))</f>
        <v/>
      </c>
      <c r="BU795" s="20" t="str">
        <f>IF($N795="","",IF(VLOOKUP(VLOOKUP($N795,IMPOSTAZIONI!$E$6:$I$13,5,FALSE),IMPOSTAZIONI!$B$25:$N$32,9,FALSE)=0,"",VLOOKUP(VLOOKUP($N795,IMPOSTAZIONI!$E$6:$I$13,5,FALSE),IMPOSTAZIONI!$B$25:$N$32,9,FALSE)))</f>
        <v/>
      </c>
      <c r="BV795" s="20" t="str">
        <f>IF($N795="","",IF(VLOOKUP(VLOOKUP($N795,IMPOSTAZIONI!$E$6:$I$13,5,FALSE),IMPOSTAZIONI!$B$25:$N$32,12,FALSE)=0,"",VLOOKUP(VLOOKUP($N795,IMPOSTAZIONI!$E$6:$I$13,5,FALSE),IMPOSTAZIONI!$B$25:$N$32,12,FALSE)))</f>
        <v/>
      </c>
      <c r="BW795" s="221" t="str">
        <f t="shared" si="234"/>
        <v/>
      </c>
      <c r="BX795" s="221" t="str">
        <f t="shared" si="241"/>
        <v/>
      </c>
      <c r="BY795" s="221">
        <f t="shared" si="242"/>
        <v>0</v>
      </c>
      <c r="BZ795" s="231">
        <f t="shared" si="243"/>
        <v>0</v>
      </c>
      <c r="CA795" s="246">
        <f t="shared" si="244"/>
        <v>0</v>
      </c>
      <c r="CB795" s="246">
        <f t="shared" si="235"/>
        <v>0</v>
      </c>
      <c r="CC795" s="246" t="str">
        <f t="shared" si="236"/>
        <v/>
      </c>
      <c r="CD795" s="246">
        <f t="shared" si="245"/>
        <v>5</v>
      </c>
      <c r="CE795" s="246">
        <f t="shared" si="237"/>
        <v>0</v>
      </c>
      <c r="CF795" s="276">
        <f t="shared" si="239"/>
        <v>0</v>
      </c>
      <c r="CG795" s="277">
        <f t="shared" si="239"/>
        <v>0</v>
      </c>
      <c r="CH795" s="277">
        <f t="shared" si="239"/>
        <v>0</v>
      </c>
      <c r="CI795" s="278">
        <f t="shared" si="239"/>
        <v>0</v>
      </c>
      <c r="CJ795" s="280">
        <f t="shared" si="238"/>
        <v>0</v>
      </c>
      <c r="CK795" s="232">
        <f t="shared" si="240"/>
        <v>0</v>
      </c>
      <c r="CL795" s="1"/>
    </row>
    <row r="796" spans="1:90" ht="18" customHeight="1">
      <c r="A796" s="1"/>
      <c r="B796" s="1"/>
      <c r="C796" s="216"/>
      <c r="D796" s="287" t="str">
        <f t="shared" si="232"/>
        <v/>
      </c>
      <c r="E796" s="449" t="str">
        <f t="shared" si="233"/>
        <v/>
      </c>
      <c r="F796" s="450"/>
      <c r="G796" s="451"/>
      <c r="H796" s="452"/>
      <c r="I796" s="453"/>
      <c r="J796" s="453"/>
      <c r="K796" s="453"/>
      <c r="L796" s="453"/>
      <c r="M796" s="454"/>
      <c r="N796" s="455"/>
      <c r="O796" s="456"/>
      <c r="P796" s="456"/>
      <c r="Q796" s="456"/>
      <c r="R796" s="456"/>
      <c r="S796" s="456"/>
      <c r="T796" s="456"/>
      <c r="U796" s="456"/>
      <c r="V796" s="456"/>
      <c r="W796" s="456"/>
      <c r="X796" s="456"/>
      <c r="Y796" s="456"/>
      <c r="Z796" s="456"/>
      <c r="AA796" s="456"/>
      <c r="AB796" s="456"/>
      <c r="AC796" s="456"/>
      <c r="AD796" s="456"/>
      <c r="AE796" s="457"/>
      <c r="AF796" s="455"/>
      <c r="AG796" s="456"/>
      <c r="AH796" s="456"/>
      <c r="AI796" s="456"/>
      <c r="AJ796" s="456"/>
      <c r="AK796" s="456"/>
      <c r="AL796" s="456"/>
      <c r="AM796" s="456"/>
      <c r="AN796" s="457"/>
      <c r="AO796" s="455"/>
      <c r="AP796" s="456"/>
      <c r="AQ796" s="456"/>
      <c r="AR796" s="456"/>
      <c r="AS796" s="456"/>
      <c r="AT796" s="456"/>
      <c r="AU796" s="456"/>
      <c r="AV796" s="456"/>
      <c r="AW796" s="456"/>
      <c r="AX796" s="456"/>
      <c r="AY796" s="456"/>
      <c r="AZ796" s="456"/>
      <c r="BA796" s="456"/>
      <c r="BB796" s="456"/>
      <c r="BC796" s="456"/>
      <c r="BD796" s="456"/>
      <c r="BE796" s="456"/>
      <c r="BF796" s="456"/>
      <c r="BG796" s="457"/>
      <c r="BH796" s="458"/>
      <c r="BI796" s="459"/>
      <c r="BJ796" s="459"/>
      <c r="BK796" s="459"/>
      <c r="BL796" s="459"/>
      <c r="BM796" s="460"/>
      <c r="BN796" s="216"/>
      <c r="BO796" s="216"/>
      <c r="BP796" s="1"/>
      <c r="BQ796" s="120">
        <f>IF($F$3="","",IF(N796=$F$3,COUNTIF(BQ$23:BQ795,"&gt;0")+1,0))</f>
        <v>0</v>
      </c>
      <c r="BR796" s="1"/>
      <c r="BS796" s="20" t="str">
        <f>IF($N796="","",IF(VLOOKUP(VLOOKUP($N796,IMPOSTAZIONI!$E$6:$I$13,5,FALSE),IMPOSTAZIONI!$B$25:$N$32,3,FALSE)=0,"",VLOOKUP(VLOOKUP($N796,IMPOSTAZIONI!$E$6:$I$13,5,FALSE),IMPOSTAZIONI!$B$25:$N$32,3,FALSE)))</f>
        <v/>
      </c>
      <c r="BT796" s="20" t="str">
        <f>IF($N796="","",IF(VLOOKUP(VLOOKUP($N796,IMPOSTAZIONI!$E$6:$I$13,5,FALSE),IMPOSTAZIONI!$B$25:$N$32,6,FALSE)=0,"",VLOOKUP(VLOOKUP($N796,IMPOSTAZIONI!$E$6:$I$13,5,FALSE),IMPOSTAZIONI!$B$25:$N$32,6,FALSE)))</f>
        <v/>
      </c>
      <c r="BU796" s="20" t="str">
        <f>IF($N796="","",IF(VLOOKUP(VLOOKUP($N796,IMPOSTAZIONI!$E$6:$I$13,5,FALSE),IMPOSTAZIONI!$B$25:$N$32,9,FALSE)=0,"",VLOOKUP(VLOOKUP($N796,IMPOSTAZIONI!$E$6:$I$13,5,FALSE),IMPOSTAZIONI!$B$25:$N$32,9,FALSE)))</f>
        <v/>
      </c>
      <c r="BV796" s="20" t="str">
        <f>IF($N796="","",IF(VLOOKUP(VLOOKUP($N796,IMPOSTAZIONI!$E$6:$I$13,5,FALSE),IMPOSTAZIONI!$B$25:$N$32,12,FALSE)=0,"",VLOOKUP(VLOOKUP($N796,IMPOSTAZIONI!$E$6:$I$13,5,FALSE),IMPOSTAZIONI!$B$25:$N$32,12,FALSE)))</f>
        <v/>
      </c>
      <c r="BW796" s="221" t="str">
        <f t="shared" si="234"/>
        <v/>
      </c>
      <c r="BX796" s="221" t="str">
        <f t="shared" si="241"/>
        <v/>
      </c>
      <c r="BY796" s="221">
        <f t="shared" si="242"/>
        <v>0</v>
      </c>
      <c r="BZ796" s="231">
        <f t="shared" si="243"/>
        <v>0</v>
      </c>
      <c r="CA796" s="246">
        <f t="shared" si="244"/>
        <v>0</v>
      </c>
      <c r="CB796" s="246">
        <f t="shared" si="235"/>
        <v>0</v>
      </c>
      <c r="CC796" s="246" t="str">
        <f t="shared" si="236"/>
        <v/>
      </c>
      <c r="CD796" s="246">
        <f t="shared" si="245"/>
        <v>5</v>
      </c>
      <c r="CE796" s="246">
        <f t="shared" si="237"/>
        <v>0</v>
      </c>
      <c r="CF796" s="276">
        <f t="shared" si="239"/>
        <v>0</v>
      </c>
      <c r="CG796" s="277">
        <f t="shared" si="239"/>
        <v>0</v>
      </c>
      <c r="CH796" s="277">
        <f t="shared" si="239"/>
        <v>0</v>
      </c>
      <c r="CI796" s="278">
        <f t="shared" si="239"/>
        <v>0</v>
      </c>
      <c r="CJ796" s="280">
        <f t="shared" si="238"/>
        <v>0</v>
      </c>
      <c r="CK796" s="232">
        <f t="shared" si="240"/>
        <v>0</v>
      </c>
      <c r="CL796" s="1"/>
    </row>
    <row r="797" spans="1:90" ht="18" customHeight="1">
      <c r="A797" s="1"/>
      <c r="B797" s="1"/>
      <c r="C797" s="216"/>
      <c r="D797" s="287" t="str">
        <f t="shared" si="232"/>
        <v/>
      </c>
      <c r="E797" s="449" t="str">
        <f t="shared" si="233"/>
        <v/>
      </c>
      <c r="F797" s="450"/>
      <c r="G797" s="451"/>
      <c r="H797" s="452"/>
      <c r="I797" s="453"/>
      <c r="J797" s="453"/>
      <c r="K797" s="453"/>
      <c r="L797" s="453"/>
      <c r="M797" s="454"/>
      <c r="N797" s="455"/>
      <c r="O797" s="456"/>
      <c r="P797" s="456"/>
      <c r="Q797" s="456"/>
      <c r="R797" s="456"/>
      <c r="S797" s="456"/>
      <c r="T797" s="456"/>
      <c r="U797" s="456"/>
      <c r="V797" s="456"/>
      <c r="W797" s="456"/>
      <c r="X797" s="456"/>
      <c r="Y797" s="456"/>
      <c r="Z797" s="456"/>
      <c r="AA797" s="456"/>
      <c r="AB797" s="456"/>
      <c r="AC797" s="456"/>
      <c r="AD797" s="456"/>
      <c r="AE797" s="457"/>
      <c r="AF797" s="455"/>
      <c r="AG797" s="456"/>
      <c r="AH797" s="456"/>
      <c r="AI797" s="456"/>
      <c r="AJ797" s="456"/>
      <c r="AK797" s="456"/>
      <c r="AL797" s="456"/>
      <c r="AM797" s="456"/>
      <c r="AN797" s="457"/>
      <c r="AO797" s="455"/>
      <c r="AP797" s="456"/>
      <c r="AQ797" s="456"/>
      <c r="AR797" s="456"/>
      <c r="AS797" s="456"/>
      <c r="AT797" s="456"/>
      <c r="AU797" s="456"/>
      <c r="AV797" s="456"/>
      <c r="AW797" s="456"/>
      <c r="AX797" s="456"/>
      <c r="AY797" s="456"/>
      <c r="AZ797" s="456"/>
      <c r="BA797" s="456"/>
      <c r="BB797" s="456"/>
      <c r="BC797" s="456"/>
      <c r="BD797" s="456"/>
      <c r="BE797" s="456"/>
      <c r="BF797" s="456"/>
      <c r="BG797" s="457"/>
      <c r="BH797" s="458"/>
      <c r="BI797" s="459"/>
      <c r="BJ797" s="459"/>
      <c r="BK797" s="459"/>
      <c r="BL797" s="459"/>
      <c r="BM797" s="460"/>
      <c r="BN797" s="216"/>
      <c r="BO797" s="216"/>
      <c r="BP797" s="1"/>
      <c r="BQ797" s="120">
        <f>IF($F$3="","",IF(N797=$F$3,COUNTIF(BQ$23:BQ796,"&gt;0")+1,0))</f>
        <v>0</v>
      </c>
      <c r="BR797" s="1"/>
      <c r="BS797" s="20" t="str">
        <f>IF($N797="","",IF(VLOOKUP(VLOOKUP($N797,IMPOSTAZIONI!$E$6:$I$13,5,FALSE),IMPOSTAZIONI!$B$25:$N$32,3,FALSE)=0,"",VLOOKUP(VLOOKUP($N797,IMPOSTAZIONI!$E$6:$I$13,5,FALSE),IMPOSTAZIONI!$B$25:$N$32,3,FALSE)))</f>
        <v/>
      </c>
      <c r="BT797" s="20" t="str">
        <f>IF($N797="","",IF(VLOOKUP(VLOOKUP($N797,IMPOSTAZIONI!$E$6:$I$13,5,FALSE),IMPOSTAZIONI!$B$25:$N$32,6,FALSE)=0,"",VLOOKUP(VLOOKUP($N797,IMPOSTAZIONI!$E$6:$I$13,5,FALSE),IMPOSTAZIONI!$B$25:$N$32,6,FALSE)))</f>
        <v/>
      </c>
      <c r="BU797" s="20" t="str">
        <f>IF($N797="","",IF(VLOOKUP(VLOOKUP($N797,IMPOSTAZIONI!$E$6:$I$13,5,FALSE),IMPOSTAZIONI!$B$25:$N$32,9,FALSE)=0,"",VLOOKUP(VLOOKUP($N797,IMPOSTAZIONI!$E$6:$I$13,5,FALSE),IMPOSTAZIONI!$B$25:$N$32,9,FALSE)))</f>
        <v/>
      </c>
      <c r="BV797" s="20" t="str">
        <f>IF($N797="","",IF(VLOOKUP(VLOOKUP($N797,IMPOSTAZIONI!$E$6:$I$13,5,FALSE),IMPOSTAZIONI!$B$25:$N$32,12,FALSE)=0,"",VLOOKUP(VLOOKUP($N797,IMPOSTAZIONI!$E$6:$I$13,5,FALSE),IMPOSTAZIONI!$B$25:$N$32,12,FALSE)))</f>
        <v/>
      </c>
      <c r="BW797" s="221" t="str">
        <f t="shared" si="234"/>
        <v/>
      </c>
      <c r="BX797" s="221" t="str">
        <f t="shared" si="241"/>
        <v/>
      </c>
      <c r="BY797" s="221">
        <f t="shared" si="242"/>
        <v>0</v>
      </c>
      <c r="BZ797" s="231">
        <f t="shared" si="243"/>
        <v>0</v>
      </c>
      <c r="CA797" s="246">
        <f t="shared" si="244"/>
        <v>0</v>
      </c>
      <c r="CB797" s="246">
        <f t="shared" si="235"/>
        <v>0</v>
      </c>
      <c r="CC797" s="246" t="str">
        <f t="shared" si="236"/>
        <v/>
      </c>
      <c r="CD797" s="246">
        <f t="shared" si="245"/>
        <v>5</v>
      </c>
      <c r="CE797" s="246">
        <f t="shared" si="237"/>
        <v>0</v>
      </c>
      <c r="CF797" s="276">
        <f t="shared" si="239"/>
        <v>0</v>
      </c>
      <c r="CG797" s="277">
        <f t="shared" si="239"/>
        <v>0</v>
      </c>
      <c r="CH797" s="277">
        <f t="shared" si="239"/>
        <v>0</v>
      </c>
      <c r="CI797" s="278">
        <f t="shared" si="239"/>
        <v>0</v>
      </c>
      <c r="CJ797" s="280">
        <f t="shared" si="238"/>
        <v>0</v>
      </c>
      <c r="CK797" s="232">
        <f t="shared" si="240"/>
        <v>0</v>
      </c>
      <c r="CL797" s="1"/>
    </row>
    <row r="798" spans="1:90" ht="18" customHeight="1">
      <c r="A798" s="1"/>
      <c r="B798" s="1"/>
      <c r="C798" s="216"/>
      <c r="D798" s="287" t="str">
        <f t="shared" si="232"/>
        <v/>
      </c>
      <c r="E798" s="449" t="str">
        <f t="shared" si="233"/>
        <v/>
      </c>
      <c r="F798" s="450"/>
      <c r="G798" s="451"/>
      <c r="H798" s="452"/>
      <c r="I798" s="453"/>
      <c r="J798" s="453"/>
      <c r="K798" s="453"/>
      <c r="L798" s="453"/>
      <c r="M798" s="454"/>
      <c r="N798" s="455"/>
      <c r="O798" s="456"/>
      <c r="P798" s="456"/>
      <c r="Q798" s="456"/>
      <c r="R798" s="456"/>
      <c r="S798" s="456"/>
      <c r="T798" s="456"/>
      <c r="U798" s="456"/>
      <c r="V798" s="456"/>
      <c r="W798" s="456"/>
      <c r="X798" s="456"/>
      <c r="Y798" s="456"/>
      <c r="Z798" s="456"/>
      <c r="AA798" s="456"/>
      <c r="AB798" s="456"/>
      <c r="AC798" s="456"/>
      <c r="AD798" s="456"/>
      <c r="AE798" s="457"/>
      <c r="AF798" s="455"/>
      <c r="AG798" s="456"/>
      <c r="AH798" s="456"/>
      <c r="AI798" s="456"/>
      <c r="AJ798" s="456"/>
      <c r="AK798" s="456"/>
      <c r="AL798" s="456"/>
      <c r="AM798" s="456"/>
      <c r="AN798" s="457"/>
      <c r="AO798" s="455"/>
      <c r="AP798" s="456"/>
      <c r="AQ798" s="456"/>
      <c r="AR798" s="456"/>
      <c r="AS798" s="456"/>
      <c r="AT798" s="456"/>
      <c r="AU798" s="456"/>
      <c r="AV798" s="456"/>
      <c r="AW798" s="456"/>
      <c r="AX798" s="456"/>
      <c r="AY798" s="456"/>
      <c r="AZ798" s="456"/>
      <c r="BA798" s="456"/>
      <c r="BB798" s="456"/>
      <c r="BC798" s="456"/>
      <c r="BD798" s="456"/>
      <c r="BE798" s="456"/>
      <c r="BF798" s="456"/>
      <c r="BG798" s="457"/>
      <c r="BH798" s="458"/>
      <c r="BI798" s="459"/>
      <c r="BJ798" s="459"/>
      <c r="BK798" s="459"/>
      <c r="BL798" s="459"/>
      <c r="BM798" s="460"/>
      <c r="BN798" s="216"/>
      <c r="BO798" s="216"/>
      <c r="BP798" s="1"/>
      <c r="BQ798" s="120">
        <f>IF($F$3="","",IF(N798=$F$3,COUNTIF(BQ$23:BQ797,"&gt;0")+1,0))</f>
        <v>0</v>
      </c>
      <c r="BR798" s="1"/>
      <c r="BS798" s="20" t="str">
        <f>IF($N798="","",IF(VLOOKUP(VLOOKUP($N798,IMPOSTAZIONI!$E$6:$I$13,5,FALSE),IMPOSTAZIONI!$B$25:$N$32,3,FALSE)=0,"",VLOOKUP(VLOOKUP($N798,IMPOSTAZIONI!$E$6:$I$13,5,FALSE),IMPOSTAZIONI!$B$25:$N$32,3,FALSE)))</f>
        <v/>
      </c>
      <c r="BT798" s="20" t="str">
        <f>IF($N798="","",IF(VLOOKUP(VLOOKUP($N798,IMPOSTAZIONI!$E$6:$I$13,5,FALSE),IMPOSTAZIONI!$B$25:$N$32,6,FALSE)=0,"",VLOOKUP(VLOOKUP($N798,IMPOSTAZIONI!$E$6:$I$13,5,FALSE),IMPOSTAZIONI!$B$25:$N$32,6,FALSE)))</f>
        <v/>
      </c>
      <c r="BU798" s="20" t="str">
        <f>IF($N798="","",IF(VLOOKUP(VLOOKUP($N798,IMPOSTAZIONI!$E$6:$I$13,5,FALSE),IMPOSTAZIONI!$B$25:$N$32,9,FALSE)=0,"",VLOOKUP(VLOOKUP($N798,IMPOSTAZIONI!$E$6:$I$13,5,FALSE),IMPOSTAZIONI!$B$25:$N$32,9,FALSE)))</f>
        <v/>
      </c>
      <c r="BV798" s="20" t="str">
        <f>IF($N798="","",IF(VLOOKUP(VLOOKUP($N798,IMPOSTAZIONI!$E$6:$I$13,5,FALSE),IMPOSTAZIONI!$B$25:$N$32,12,FALSE)=0,"",VLOOKUP(VLOOKUP($N798,IMPOSTAZIONI!$E$6:$I$13,5,FALSE),IMPOSTAZIONI!$B$25:$N$32,12,FALSE)))</f>
        <v/>
      </c>
      <c r="BW798" s="221" t="str">
        <f t="shared" si="234"/>
        <v/>
      </c>
      <c r="BX798" s="221" t="str">
        <f t="shared" si="241"/>
        <v/>
      </c>
      <c r="BY798" s="221">
        <f t="shared" si="242"/>
        <v>0</v>
      </c>
      <c r="BZ798" s="231">
        <f t="shared" si="243"/>
        <v>0</v>
      </c>
      <c r="CA798" s="246">
        <f t="shared" si="244"/>
        <v>0</v>
      </c>
      <c r="CB798" s="246">
        <f t="shared" si="235"/>
        <v>0</v>
      </c>
      <c r="CC798" s="246" t="str">
        <f t="shared" si="236"/>
        <v/>
      </c>
      <c r="CD798" s="246">
        <f t="shared" si="245"/>
        <v>5</v>
      </c>
      <c r="CE798" s="246">
        <f t="shared" si="237"/>
        <v>0</v>
      </c>
      <c r="CF798" s="276">
        <f t="shared" si="239"/>
        <v>0</v>
      </c>
      <c r="CG798" s="277">
        <f t="shared" si="239"/>
        <v>0</v>
      </c>
      <c r="CH798" s="277">
        <f t="shared" si="239"/>
        <v>0</v>
      </c>
      <c r="CI798" s="278">
        <f t="shared" si="239"/>
        <v>0</v>
      </c>
      <c r="CJ798" s="280">
        <f t="shared" si="238"/>
        <v>0</v>
      </c>
      <c r="CK798" s="232">
        <f t="shared" si="240"/>
        <v>0</v>
      </c>
      <c r="CL798" s="1"/>
    </row>
    <row r="799" spans="1:90" ht="18" customHeight="1">
      <c r="A799" s="1"/>
      <c r="B799" s="1"/>
      <c r="C799" s="216"/>
      <c r="D799" s="287" t="str">
        <f t="shared" si="232"/>
        <v/>
      </c>
      <c r="E799" s="449" t="str">
        <f t="shared" si="233"/>
        <v/>
      </c>
      <c r="F799" s="450"/>
      <c r="G799" s="451"/>
      <c r="H799" s="452"/>
      <c r="I799" s="453"/>
      <c r="J799" s="453"/>
      <c r="K799" s="453"/>
      <c r="L799" s="453"/>
      <c r="M799" s="454"/>
      <c r="N799" s="455"/>
      <c r="O799" s="456"/>
      <c r="P799" s="456"/>
      <c r="Q799" s="456"/>
      <c r="R799" s="456"/>
      <c r="S799" s="456"/>
      <c r="T799" s="456"/>
      <c r="U799" s="456"/>
      <c r="V799" s="456"/>
      <c r="W799" s="456"/>
      <c r="X799" s="456"/>
      <c r="Y799" s="456"/>
      <c r="Z799" s="456"/>
      <c r="AA799" s="456"/>
      <c r="AB799" s="456"/>
      <c r="AC799" s="456"/>
      <c r="AD799" s="456"/>
      <c r="AE799" s="457"/>
      <c r="AF799" s="455"/>
      <c r="AG799" s="456"/>
      <c r="AH799" s="456"/>
      <c r="AI799" s="456"/>
      <c r="AJ799" s="456"/>
      <c r="AK799" s="456"/>
      <c r="AL799" s="456"/>
      <c r="AM799" s="456"/>
      <c r="AN799" s="457"/>
      <c r="AO799" s="455"/>
      <c r="AP799" s="456"/>
      <c r="AQ799" s="456"/>
      <c r="AR799" s="456"/>
      <c r="AS799" s="456"/>
      <c r="AT799" s="456"/>
      <c r="AU799" s="456"/>
      <c r="AV799" s="456"/>
      <c r="AW799" s="456"/>
      <c r="AX799" s="456"/>
      <c r="AY799" s="456"/>
      <c r="AZ799" s="456"/>
      <c r="BA799" s="456"/>
      <c r="BB799" s="456"/>
      <c r="BC799" s="456"/>
      <c r="BD799" s="456"/>
      <c r="BE799" s="456"/>
      <c r="BF799" s="456"/>
      <c r="BG799" s="457"/>
      <c r="BH799" s="458"/>
      <c r="BI799" s="459"/>
      <c r="BJ799" s="459"/>
      <c r="BK799" s="459"/>
      <c r="BL799" s="459"/>
      <c r="BM799" s="460"/>
      <c r="BN799" s="216"/>
      <c r="BO799" s="216"/>
      <c r="BP799" s="1"/>
      <c r="BQ799" s="120">
        <f>IF($F$3="","",IF(N799=$F$3,COUNTIF(BQ$23:BQ798,"&gt;0")+1,0))</f>
        <v>0</v>
      </c>
      <c r="BR799" s="1"/>
      <c r="BS799" s="20" t="str">
        <f>IF($N799="","",IF(VLOOKUP(VLOOKUP($N799,IMPOSTAZIONI!$E$6:$I$13,5,FALSE),IMPOSTAZIONI!$B$25:$N$32,3,FALSE)=0,"",VLOOKUP(VLOOKUP($N799,IMPOSTAZIONI!$E$6:$I$13,5,FALSE),IMPOSTAZIONI!$B$25:$N$32,3,FALSE)))</f>
        <v/>
      </c>
      <c r="BT799" s="20" t="str">
        <f>IF($N799="","",IF(VLOOKUP(VLOOKUP($N799,IMPOSTAZIONI!$E$6:$I$13,5,FALSE),IMPOSTAZIONI!$B$25:$N$32,6,FALSE)=0,"",VLOOKUP(VLOOKUP($N799,IMPOSTAZIONI!$E$6:$I$13,5,FALSE),IMPOSTAZIONI!$B$25:$N$32,6,FALSE)))</f>
        <v/>
      </c>
      <c r="BU799" s="20" t="str">
        <f>IF($N799="","",IF(VLOOKUP(VLOOKUP($N799,IMPOSTAZIONI!$E$6:$I$13,5,FALSE),IMPOSTAZIONI!$B$25:$N$32,9,FALSE)=0,"",VLOOKUP(VLOOKUP($N799,IMPOSTAZIONI!$E$6:$I$13,5,FALSE),IMPOSTAZIONI!$B$25:$N$32,9,FALSE)))</f>
        <v/>
      </c>
      <c r="BV799" s="20" t="str">
        <f>IF($N799="","",IF(VLOOKUP(VLOOKUP($N799,IMPOSTAZIONI!$E$6:$I$13,5,FALSE),IMPOSTAZIONI!$B$25:$N$32,12,FALSE)=0,"",VLOOKUP(VLOOKUP($N799,IMPOSTAZIONI!$E$6:$I$13,5,FALSE),IMPOSTAZIONI!$B$25:$N$32,12,FALSE)))</f>
        <v/>
      </c>
      <c r="BW799" s="221" t="str">
        <f t="shared" si="234"/>
        <v/>
      </c>
      <c r="BX799" s="221" t="str">
        <f t="shared" si="241"/>
        <v/>
      </c>
      <c r="BY799" s="221">
        <f t="shared" si="242"/>
        <v>0</v>
      </c>
      <c r="BZ799" s="231">
        <f t="shared" si="243"/>
        <v>0</v>
      </c>
      <c r="CA799" s="246">
        <f t="shared" si="244"/>
        <v>0</v>
      </c>
      <c r="CB799" s="246">
        <f t="shared" si="235"/>
        <v>0</v>
      </c>
      <c r="CC799" s="246" t="str">
        <f t="shared" si="236"/>
        <v/>
      </c>
      <c r="CD799" s="246">
        <f t="shared" si="245"/>
        <v>5</v>
      </c>
      <c r="CE799" s="246">
        <f t="shared" si="237"/>
        <v>0</v>
      </c>
      <c r="CF799" s="276">
        <f t="shared" si="239"/>
        <v>0</v>
      </c>
      <c r="CG799" s="277">
        <f t="shared" si="239"/>
        <v>0</v>
      </c>
      <c r="CH799" s="277">
        <f t="shared" si="239"/>
        <v>0</v>
      </c>
      <c r="CI799" s="278">
        <f t="shared" si="239"/>
        <v>0</v>
      </c>
      <c r="CJ799" s="280">
        <f t="shared" si="238"/>
        <v>0</v>
      </c>
      <c r="CK799" s="232">
        <f t="shared" si="240"/>
        <v>0</v>
      </c>
      <c r="CL799" s="1"/>
    </row>
    <row r="800" spans="1:90" ht="18" customHeight="1">
      <c r="A800" s="1"/>
      <c r="B800" s="1"/>
      <c r="C800" s="216"/>
      <c r="D800" s="287" t="str">
        <f t="shared" si="232"/>
        <v/>
      </c>
      <c r="E800" s="449" t="str">
        <f t="shared" si="233"/>
        <v/>
      </c>
      <c r="F800" s="450"/>
      <c r="G800" s="451"/>
      <c r="H800" s="452"/>
      <c r="I800" s="453"/>
      <c r="J800" s="453"/>
      <c r="K800" s="453"/>
      <c r="L800" s="453"/>
      <c r="M800" s="454"/>
      <c r="N800" s="455"/>
      <c r="O800" s="456"/>
      <c r="P800" s="456"/>
      <c r="Q800" s="456"/>
      <c r="R800" s="456"/>
      <c r="S800" s="456"/>
      <c r="T800" s="456"/>
      <c r="U800" s="456"/>
      <c r="V800" s="456"/>
      <c r="W800" s="456"/>
      <c r="X800" s="456"/>
      <c r="Y800" s="456"/>
      <c r="Z800" s="456"/>
      <c r="AA800" s="456"/>
      <c r="AB800" s="456"/>
      <c r="AC800" s="456"/>
      <c r="AD800" s="456"/>
      <c r="AE800" s="457"/>
      <c r="AF800" s="455"/>
      <c r="AG800" s="456"/>
      <c r="AH800" s="456"/>
      <c r="AI800" s="456"/>
      <c r="AJ800" s="456"/>
      <c r="AK800" s="456"/>
      <c r="AL800" s="456"/>
      <c r="AM800" s="456"/>
      <c r="AN800" s="457"/>
      <c r="AO800" s="455"/>
      <c r="AP800" s="456"/>
      <c r="AQ800" s="456"/>
      <c r="AR800" s="456"/>
      <c r="AS800" s="456"/>
      <c r="AT800" s="456"/>
      <c r="AU800" s="456"/>
      <c r="AV800" s="456"/>
      <c r="AW800" s="456"/>
      <c r="AX800" s="456"/>
      <c r="AY800" s="456"/>
      <c r="AZ800" s="456"/>
      <c r="BA800" s="456"/>
      <c r="BB800" s="456"/>
      <c r="BC800" s="456"/>
      <c r="BD800" s="456"/>
      <c r="BE800" s="456"/>
      <c r="BF800" s="456"/>
      <c r="BG800" s="457"/>
      <c r="BH800" s="458"/>
      <c r="BI800" s="459"/>
      <c r="BJ800" s="459"/>
      <c r="BK800" s="459"/>
      <c r="BL800" s="459"/>
      <c r="BM800" s="460"/>
      <c r="BN800" s="216"/>
      <c r="BO800" s="216"/>
      <c r="BP800" s="1"/>
      <c r="BQ800" s="120">
        <f>IF($F$3="","",IF(N800=$F$3,COUNTIF(BQ$23:BQ799,"&gt;0")+1,0))</f>
        <v>0</v>
      </c>
      <c r="BR800" s="1"/>
      <c r="BS800" s="20" t="str">
        <f>IF($N800="","",IF(VLOOKUP(VLOOKUP($N800,IMPOSTAZIONI!$E$6:$I$13,5,FALSE),IMPOSTAZIONI!$B$25:$N$32,3,FALSE)=0,"",VLOOKUP(VLOOKUP($N800,IMPOSTAZIONI!$E$6:$I$13,5,FALSE),IMPOSTAZIONI!$B$25:$N$32,3,FALSE)))</f>
        <v/>
      </c>
      <c r="BT800" s="20" t="str">
        <f>IF($N800="","",IF(VLOOKUP(VLOOKUP($N800,IMPOSTAZIONI!$E$6:$I$13,5,FALSE),IMPOSTAZIONI!$B$25:$N$32,6,FALSE)=0,"",VLOOKUP(VLOOKUP($N800,IMPOSTAZIONI!$E$6:$I$13,5,FALSE),IMPOSTAZIONI!$B$25:$N$32,6,FALSE)))</f>
        <v/>
      </c>
      <c r="BU800" s="20" t="str">
        <f>IF($N800="","",IF(VLOOKUP(VLOOKUP($N800,IMPOSTAZIONI!$E$6:$I$13,5,FALSE),IMPOSTAZIONI!$B$25:$N$32,9,FALSE)=0,"",VLOOKUP(VLOOKUP($N800,IMPOSTAZIONI!$E$6:$I$13,5,FALSE),IMPOSTAZIONI!$B$25:$N$32,9,FALSE)))</f>
        <v/>
      </c>
      <c r="BV800" s="20" t="str">
        <f>IF($N800="","",IF(VLOOKUP(VLOOKUP($N800,IMPOSTAZIONI!$E$6:$I$13,5,FALSE),IMPOSTAZIONI!$B$25:$N$32,12,FALSE)=0,"",VLOOKUP(VLOOKUP($N800,IMPOSTAZIONI!$E$6:$I$13,5,FALSE),IMPOSTAZIONI!$B$25:$N$32,12,FALSE)))</f>
        <v/>
      </c>
      <c r="BW800" s="221" t="str">
        <f t="shared" si="234"/>
        <v/>
      </c>
      <c r="BX800" s="221" t="str">
        <f t="shared" si="241"/>
        <v/>
      </c>
      <c r="BY800" s="221">
        <f t="shared" si="242"/>
        <v>0</v>
      </c>
      <c r="BZ800" s="231">
        <f t="shared" si="243"/>
        <v>0</v>
      </c>
      <c r="CA800" s="246">
        <f t="shared" si="244"/>
        <v>0</v>
      </c>
      <c r="CB800" s="246">
        <f t="shared" si="235"/>
        <v>0</v>
      </c>
      <c r="CC800" s="246" t="str">
        <f t="shared" si="236"/>
        <v/>
      </c>
      <c r="CD800" s="246">
        <f t="shared" si="245"/>
        <v>5</v>
      </c>
      <c r="CE800" s="246">
        <f t="shared" si="237"/>
        <v>0</v>
      </c>
      <c r="CF800" s="276">
        <f t="shared" si="239"/>
        <v>0</v>
      </c>
      <c r="CG800" s="277">
        <f t="shared" si="239"/>
        <v>0</v>
      </c>
      <c r="CH800" s="277">
        <f t="shared" si="239"/>
        <v>0</v>
      </c>
      <c r="CI800" s="278">
        <f t="shared" si="239"/>
        <v>0</v>
      </c>
      <c r="CJ800" s="280">
        <f t="shared" si="238"/>
        <v>0</v>
      </c>
      <c r="CK800" s="232">
        <f t="shared" si="240"/>
        <v>0</v>
      </c>
      <c r="CL800" s="1"/>
    </row>
    <row r="801" spans="1:90" ht="18" customHeight="1">
      <c r="A801" s="1"/>
      <c r="B801" s="1"/>
      <c r="C801" s="216"/>
      <c r="D801" s="287" t="str">
        <f t="shared" si="232"/>
        <v/>
      </c>
      <c r="E801" s="449" t="str">
        <f t="shared" si="233"/>
        <v/>
      </c>
      <c r="F801" s="450"/>
      <c r="G801" s="451"/>
      <c r="H801" s="452"/>
      <c r="I801" s="453"/>
      <c r="J801" s="453"/>
      <c r="K801" s="453"/>
      <c r="L801" s="453"/>
      <c r="M801" s="454"/>
      <c r="N801" s="455"/>
      <c r="O801" s="456"/>
      <c r="P801" s="456"/>
      <c r="Q801" s="456"/>
      <c r="R801" s="456"/>
      <c r="S801" s="456"/>
      <c r="T801" s="456"/>
      <c r="U801" s="456"/>
      <c r="V801" s="456"/>
      <c r="W801" s="456"/>
      <c r="X801" s="456"/>
      <c r="Y801" s="456"/>
      <c r="Z801" s="456"/>
      <c r="AA801" s="456"/>
      <c r="AB801" s="456"/>
      <c r="AC801" s="456"/>
      <c r="AD801" s="456"/>
      <c r="AE801" s="457"/>
      <c r="AF801" s="455"/>
      <c r="AG801" s="456"/>
      <c r="AH801" s="456"/>
      <c r="AI801" s="456"/>
      <c r="AJ801" s="456"/>
      <c r="AK801" s="456"/>
      <c r="AL801" s="456"/>
      <c r="AM801" s="456"/>
      <c r="AN801" s="457"/>
      <c r="AO801" s="455"/>
      <c r="AP801" s="456"/>
      <c r="AQ801" s="456"/>
      <c r="AR801" s="456"/>
      <c r="AS801" s="456"/>
      <c r="AT801" s="456"/>
      <c r="AU801" s="456"/>
      <c r="AV801" s="456"/>
      <c r="AW801" s="456"/>
      <c r="AX801" s="456"/>
      <c r="AY801" s="456"/>
      <c r="AZ801" s="456"/>
      <c r="BA801" s="456"/>
      <c r="BB801" s="456"/>
      <c r="BC801" s="456"/>
      <c r="BD801" s="456"/>
      <c r="BE801" s="456"/>
      <c r="BF801" s="456"/>
      <c r="BG801" s="457"/>
      <c r="BH801" s="458"/>
      <c r="BI801" s="459"/>
      <c r="BJ801" s="459"/>
      <c r="BK801" s="459"/>
      <c r="BL801" s="459"/>
      <c r="BM801" s="460"/>
      <c r="BN801" s="216"/>
      <c r="BO801" s="216"/>
      <c r="BP801" s="1"/>
      <c r="BQ801" s="120">
        <f>IF($F$3="","",IF(N801=$F$3,COUNTIF(BQ$23:BQ800,"&gt;0")+1,0))</f>
        <v>0</v>
      </c>
      <c r="BR801" s="1"/>
      <c r="BS801" s="20" t="str">
        <f>IF($N801="","",IF(VLOOKUP(VLOOKUP($N801,IMPOSTAZIONI!$E$6:$I$13,5,FALSE),IMPOSTAZIONI!$B$25:$N$32,3,FALSE)=0,"",VLOOKUP(VLOOKUP($N801,IMPOSTAZIONI!$E$6:$I$13,5,FALSE),IMPOSTAZIONI!$B$25:$N$32,3,FALSE)))</f>
        <v/>
      </c>
      <c r="BT801" s="20" t="str">
        <f>IF($N801="","",IF(VLOOKUP(VLOOKUP($N801,IMPOSTAZIONI!$E$6:$I$13,5,FALSE),IMPOSTAZIONI!$B$25:$N$32,6,FALSE)=0,"",VLOOKUP(VLOOKUP($N801,IMPOSTAZIONI!$E$6:$I$13,5,FALSE),IMPOSTAZIONI!$B$25:$N$32,6,FALSE)))</f>
        <v/>
      </c>
      <c r="BU801" s="20" t="str">
        <f>IF($N801="","",IF(VLOOKUP(VLOOKUP($N801,IMPOSTAZIONI!$E$6:$I$13,5,FALSE),IMPOSTAZIONI!$B$25:$N$32,9,FALSE)=0,"",VLOOKUP(VLOOKUP($N801,IMPOSTAZIONI!$E$6:$I$13,5,FALSE),IMPOSTAZIONI!$B$25:$N$32,9,FALSE)))</f>
        <v/>
      </c>
      <c r="BV801" s="20" t="str">
        <f>IF($N801="","",IF(VLOOKUP(VLOOKUP($N801,IMPOSTAZIONI!$E$6:$I$13,5,FALSE),IMPOSTAZIONI!$B$25:$N$32,12,FALSE)=0,"",VLOOKUP(VLOOKUP($N801,IMPOSTAZIONI!$E$6:$I$13,5,FALSE),IMPOSTAZIONI!$B$25:$N$32,12,FALSE)))</f>
        <v/>
      </c>
      <c r="BW801" s="221" t="str">
        <f t="shared" si="234"/>
        <v/>
      </c>
      <c r="BX801" s="221" t="str">
        <f t="shared" si="241"/>
        <v/>
      </c>
      <c r="BY801" s="221">
        <f t="shared" si="242"/>
        <v>0</v>
      </c>
      <c r="BZ801" s="231">
        <f t="shared" si="243"/>
        <v>0</v>
      </c>
      <c r="CA801" s="246">
        <f t="shared" si="244"/>
        <v>0</v>
      </c>
      <c r="CB801" s="246">
        <f t="shared" si="235"/>
        <v>0</v>
      </c>
      <c r="CC801" s="246" t="str">
        <f t="shared" si="236"/>
        <v/>
      </c>
      <c r="CD801" s="246">
        <f t="shared" si="245"/>
        <v>5</v>
      </c>
      <c r="CE801" s="246">
        <f t="shared" si="237"/>
        <v>0</v>
      </c>
      <c r="CF801" s="276">
        <f t="shared" si="239"/>
        <v>0</v>
      </c>
      <c r="CG801" s="277">
        <f t="shared" si="239"/>
        <v>0</v>
      </c>
      <c r="CH801" s="277">
        <f t="shared" si="239"/>
        <v>0</v>
      </c>
      <c r="CI801" s="278">
        <f t="shared" si="239"/>
        <v>0</v>
      </c>
      <c r="CJ801" s="280">
        <f t="shared" si="238"/>
        <v>0</v>
      </c>
      <c r="CK801" s="232">
        <f t="shared" si="240"/>
        <v>0</v>
      </c>
      <c r="CL801" s="1"/>
    </row>
    <row r="802" spans="1:90" ht="18" customHeight="1">
      <c r="A802" s="1"/>
      <c r="B802" s="1"/>
      <c r="C802" s="216"/>
      <c r="D802" s="287" t="str">
        <f t="shared" si="232"/>
        <v/>
      </c>
      <c r="E802" s="449" t="str">
        <f t="shared" si="233"/>
        <v/>
      </c>
      <c r="F802" s="450"/>
      <c r="G802" s="451"/>
      <c r="H802" s="452"/>
      <c r="I802" s="453"/>
      <c r="J802" s="453"/>
      <c r="K802" s="453"/>
      <c r="L802" s="453"/>
      <c r="M802" s="454"/>
      <c r="N802" s="455"/>
      <c r="O802" s="456"/>
      <c r="P802" s="456"/>
      <c r="Q802" s="456"/>
      <c r="R802" s="456"/>
      <c r="S802" s="456"/>
      <c r="T802" s="456"/>
      <c r="U802" s="456"/>
      <c r="V802" s="456"/>
      <c r="W802" s="456"/>
      <c r="X802" s="456"/>
      <c r="Y802" s="456"/>
      <c r="Z802" s="456"/>
      <c r="AA802" s="456"/>
      <c r="AB802" s="456"/>
      <c r="AC802" s="456"/>
      <c r="AD802" s="456"/>
      <c r="AE802" s="457"/>
      <c r="AF802" s="455"/>
      <c r="AG802" s="456"/>
      <c r="AH802" s="456"/>
      <c r="AI802" s="456"/>
      <c r="AJ802" s="456"/>
      <c r="AK802" s="456"/>
      <c r="AL802" s="456"/>
      <c r="AM802" s="456"/>
      <c r="AN802" s="457"/>
      <c r="AO802" s="455"/>
      <c r="AP802" s="456"/>
      <c r="AQ802" s="456"/>
      <c r="AR802" s="456"/>
      <c r="AS802" s="456"/>
      <c r="AT802" s="456"/>
      <c r="AU802" s="456"/>
      <c r="AV802" s="456"/>
      <c r="AW802" s="456"/>
      <c r="AX802" s="456"/>
      <c r="AY802" s="456"/>
      <c r="AZ802" s="456"/>
      <c r="BA802" s="456"/>
      <c r="BB802" s="456"/>
      <c r="BC802" s="456"/>
      <c r="BD802" s="456"/>
      <c r="BE802" s="456"/>
      <c r="BF802" s="456"/>
      <c r="BG802" s="457"/>
      <c r="BH802" s="458"/>
      <c r="BI802" s="459"/>
      <c r="BJ802" s="459"/>
      <c r="BK802" s="459"/>
      <c r="BL802" s="459"/>
      <c r="BM802" s="460"/>
      <c r="BN802" s="216"/>
      <c r="BO802" s="216"/>
      <c r="BP802" s="1"/>
      <c r="BQ802" s="120">
        <f>IF($F$3="","",IF(N802=$F$3,COUNTIF(BQ$23:BQ801,"&gt;0")+1,0))</f>
        <v>0</v>
      </c>
      <c r="BR802" s="1"/>
      <c r="BS802" s="20" t="str">
        <f>IF($N802="","",IF(VLOOKUP(VLOOKUP($N802,IMPOSTAZIONI!$E$6:$I$13,5,FALSE),IMPOSTAZIONI!$B$25:$N$32,3,FALSE)=0,"",VLOOKUP(VLOOKUP($N802,IMPOSTAZIONI!$E$6:$I$13,5,FALSE),IMPOSTAZIONI!$B$25:$N$32,3,FALSE)))</f>
        <v/>
      </c>
      <c r="BT802" s="20" t="str">
        <f>IF($N802="","",IF(VLOOKUP(VLOOKUP($N802,IMPOSTAZIONI!$E$6:$I$13,5,FALSE),IMPOSTAZIONI!$B$25:$N$32,6,FALSE)=0,"",VLOOKUP(VLOOKUP($N802,IMPOSTAZIONI!$E$6:$I$13,5,FALSE),IMPOSTAZIONI!$B$25:$N$32,6,FALSE)))</f>
        <v/>
      </c>
      <c r="BU802" s="20" t="str">
        <f>IF($N802="","",IF(VLOOKUP(VLOOKUP($N802,IMPOSTAZIONI!$E$6:$I$13,5,FALSE),IMPOSTAZIONI!$B$25:$N$32,9,FALSE)=0,"",VLOOKUP(VLOOKUP($N802,IMPOSTAZIONI!$E$6:$I$13,5,FALSE),IMPOSTAZIONI!$B$25:$N$32,9,FALSE)))</f>
        <v/>
      </c>
      <c r="BV802" s="20" t="str">
        <f>IF($N802="","",IF(VLOOKUP(VLOOKUP($N802,IMPOSTAZIONI!$E$6:$I$13,5,FALSE),IMPOSTAZIONI!$B$25:$N$32,12,FALSE)=0,"",VLOOKUP(VLOOKUP($N802,IMPOSTAZIONI!$E$6:$I$13,5,FALSE),IMPOSTAZIONI!$B$25:$N$32,12,FALSE)))</f>
        <v/>
      </c>
      <c r="BW802" s="221" t="str">
        <f t="shared" si="234"/>
        <v/>
      </c>
      <c r="BX802" s="221" t="str">
        <f t="shared" si="241"/>
        <v/>
      </c>
      <c r="BY802" s="221">
        <f t="shared" si="242"/>
        <v>0</v>
      </c>
      <c r="BZ802" s="231">
        <f t="shared" si="243"/>
        <v>0</v>
      </c>
      <c r="CA802" s="246">
        <f t="shared" si="244"/>
        <v>0</v>
      </c>
      <c r="CB802" s="246">
        <f t="shared" si="235"/>
        <v>0</v>
      </c>
      <c r="CC802" s="246" t="str">
        <f t="shared" si="236"/>
        <v/>
      </c>
      <c r="CD802" s="246">
        <f t="shared" si="245"/>
        <v>5</v>
      </c>
      <c r="CE802" s="246">
        <f t="shared" si="237"/>
        <v>0</v>
      </c>
      <c r="CF802" s="276">
        <f t="shared" si="239"/>
        <v>0</v>
      </c>
      <c r="CG802" s="277">
        <f t="shared" si="239"/>
        <v>0</v>
      </c>
      <c r="CH802" s="277">
        <f t="shared" si="239"/>
        <v>0</v>
      </c>
      <c r="CI802" s="278">
        <f t="shared" si="239"/>
        <v>0</v>
      </c>
      <c r="CJ802" s="280">
        <f t="shared" si="238"/>
        <v>0</v>
      </c>
      <c r="CK802" s="232">
        <f t="shared" si="240"/>
        <v>0</v>
      </c>
      <c r="CL802" s="1"/>
    </row>
    <row r="803" spans="1:90" ht="18" customHeight="1">
      <c r="A803" s="1"/>
      <c r="B803" s="1"/>
      <c r="C803" s="216"/>
      <c r="D803" s="287" t="str">
        <f t="shared" si="232"/>
        <v/>
      </c>
      <c r="E803" s="449" t="str">
        <f t="shared" si="233"/>
        <v/>
      </c>
      <c r="F803" s="450"/>
      <c r="G803" s="451"/>
      <c r="H803" s="452"/>
      <c r="I803" s="453"/>
      <c r="J803" s="453"/>
      <c r="K803" s="453"/>
      <c r="L803" s="453"/>
      <c r="M803" s="454"/>
      <c r="N803" s="455"/>
      <c r="O803" s="456"/>
      <c r="P803" s="456"/>
      <c r="Q803" s="456"/>
      <c r="R803" s="456"/>
      <c r="S803" s="456"/>
      <c r="T803" s="456"/>
      <c r="U803" s="456"/>
      <c r="V803" s="456"/>
      <c r="W803" s="456"/>
      <c r="X803" s="456"/>
      <c r="Y803" s="456"/>
      <c r="Z803" s="456"/>
      <c r="AA803" s="456"/>
      <c r="AB803" s="456"/>
      <c r="AC803" s="456"/>
      <c r="AD803" s="456"/>
      <c r="AE803" s="457"/>
      <c r="AF803" s="455"/>
      <c r="AG803" s="456"/>
      <c r="AH803" s="456"/>
      <c r="AI803" s="456"/>
      <c r="AJ803" s="456"/>
      <c r="AK803" s="456"/>
      <c r="AL803" s="456"/>
      <c r="AM803" s="456"/>
      <c r="AN803" s="457"/>
      <c r="AO803" s="455"/>
      <c r="AP803" s="456"/>
      <c r="AQ803" s="456"/>
      <c r="AR803" s="456"/>
      <c r="AS803" s="456"/>
      <c r="AT803" s="456"/>
      <c r="AU803" s="456"/>
      <c r="AV803" s="456"/>
      <c r="AW803" s="456"/>
      <c r="AX803" s="456"/>
      <c r="AY803" s="456"/>
      <c r="AZ803" s="456"/>
      <c r="BA803" s="456"/>
      <c r="BB803" s="456"/>
      <c r="BC803" s="456"/>
      <c r="BD803" s="456"/>
      <c r="BE803" s="456"/>
      <c r="BF803" s="456"/>
      <c r="BG803" s="457"/>
      <c r="BH803" s="458"/>
      <c r="BI803" s="459"/>
      <c r="BJ803" s="459"/>
      <c r="BK803" s="459"/>
      <c r="BL803" s="459"/>
      <c r="BM803" s="460"/>
      <c r="BN803" s="216"/>
      <c r="BO803" s="216"/>
      <c r="BP803" s="1"/>
      <c r="BQ803" s="120">
        <f>IF($F$3="","",IF(N803=$F$3,COUNTIF(BQ$23:BQ802,"&gt;0")+1,0))</f>
        <v>0</v>
      </c>
      <c r="BR803" s="1"/>
      <c r="BS803" s="20" t="str">
        <f>IF($N803="","",IF(VLOOKUP(VLOOKUP($N803,IMPOSTAZIONI!$E$6:$I$13,5,FALSE),IMPOSTAZIONI!$B$25:$N$32,3,FALSE)=0,"",VLOOKUP(VLOOKUP($N803,IMPOSTAZIONI!$E$6:$I$13,5,FALSE),IMPOSTAZIONI!$B$25:$N$32,3,FALSE)))</f>
        <v/>
      </c>
      <c r="BT803" s="20" t="str">
        <f>IF($N803="","",IF(VLOOKUP(VLOOKUP($N803,IMPOSTAZIONI!$E$6:$I$13,5,FALSE),IMPOSTAZIONI!$B$25:$N$32,6,FALSE)=0,"",VLOOKUP(VLOOKUP($N803,IMPOSTAZIONI!$E$6:$I$13,5,FALSE),IMPOSTAZIONI!$B$25:$N$32,6,FALSE)))</f>
        <v/>
      </c>
      <c r="BU803" s="20" t="str">
        <f>IF($N803="","",IF(VLOOKUP(VLOOKUP($N803,IMPOSTAZIONI!$E$6:$I$13,5,FALSE),IMPOSTAZIONI!$B$25:$N$32,9,FALSE)=0,"",VLOOKUP(VLOOKUP($N803,IMPOSTAZIONI!$E$6:$I$13,5,FALSE),IMPOSTAZIONI!$B$25:$N$32,9,FALSE)))</f>
        <v/>
      </c>
      <c r="BV803" s="20" t="str">
        <f>IF($N803="","",IF(VLOOKUP(VLOOKUP($N803,IMPOSTAZIONI!$E$6:$I$13,5,FALSE),IMPOSTAZIONI!$B$25:$N$32,12,FALSE)=0,"",VLOOKUP(VLOOKUP($N803,IMPOSTAZIONI!$E$6:$I$13,5,FALSE),IMPOSTAZIONI!$B$25:$N$32,12,FALSE)))</f>
        <v/>
      </c>
      <c r="BW803" s="221" t="str">
        <f t="shared" si="234"/>
        <v/>
      </c>
      <c r="BX803" s="221" t="str">
        <f t="shared" si="241"/>
        <v/>
      </c>
      <c r="BY803" s="221">
        <f t="shared" si="242"/>
        <v>0</v>
      </c>
      <c r="BZ803" s="231">
        <f t="shared" si="243"/>
        <v>0</v>
      </c>
      <c r="CA803" s="246">
        <f t="shared" si="244"/>
        <v>0</v>
      </c>
      <c r="CB803" s="246">
        <f t="shared" si="235"/>
        <v>0</v>
      </c>
      <c r="CC803" s="246" t="str">
        <f t="shared" si="236"/>
        <v/>
      </c>
      <c r="CD803" s="246">
        <f t="shared" si="245"/>
        <v>5</v>
      </c>
      <c r="CE803" s="246">
        <f t="shared" si="237"/>
        <v>0</v>
      </c>
      <c r="CF803" s="276">
        <f t="shared" ref="CF803:CI822" si="246">COUNTIF($CE$23:$CE$3022,CONCATENATE($CD803,CF$21))</f>
        <v>0</v>
      </c>
      <c r="CG803" s="277">
        <f t="shared" si="246"/>
        <v>0</v>
      </c>
      <c r="CH803" s="277">
        <f t="shared" si="246"/>
        <v>0</v>
      </c>
      <c r="CI803" s="278">
        <f t="shared" si="246"/>
        <v>0</v>
      </c>
      <c r="CJ803" s="280">
        <f t="shared" si="238"/>
        <v>0</v>
      </c>
      <c r="CK803" s="232">
        <f t="shared" si="240"/>
        <v>0</v>
      </c>
      <c r="CL803" s="1"/>
    </row>
    <row r="804" spans="1:90" ht="18" customHeight="1">
      <c r="A804" s="1"/>
      <c r="B804" s="1"/>
      <c r="C804" s="216"/>
      <c r="D804" s="287" t="str">
        <f t="shared" si="232"/>
        <v/>
      </c>
      <c r="E804" s="449" t="str">
        <f t="shared" si="233"/>
        <v/>
      </c>
      <c r="F804" s="450"/>
      <c r="G804" s="451"/>
      <c r="H804" s="452"/>
      <c r="I804" s="453"/>
      <c r="J804" s="453"/>
      <c r="K804" s="453"/>
      <c r="L804" s="453"/>
      <c r="M804" s="454"/>
      <c r="N804" s="455"/>
      <c r="O804" s="456"/>
      <c r="P804" s="456"/>
      <c r="Q804" s="456"/>
      <c r="R804" s="456"/>
      <c r="S804" s="456"/>
      <c r="T804" s="456"/>
      <c r="U804" s="456"/>
      <c r="V804" s="456"/>
      <c r="W804" s="456"/>
      <c r="X804" s="456"/>
      <c r="Y804" s="456"/>
      <c r="Z804" s="456"/>
      <c r="AA804" s="456"/>
      <c r="AB804" s="456"/>
      <c r="AC804" s="456"/>
      <c r="AD804" s="456"/>
      <c r="AE804" s="457"/>
      <c r="AF804" s="455"/>
      <c r="AG804" s="456"/>
      <c r="AH804" s="456"/>
      <c r="AI804" s="456"/>
      <c r="AJ804" s="456"/>
      <c r="AK804" s="456"/>
      <c r="AL804" s="456"/>
      <c r="AM804" s="456"/>
      <c r="AN804" s="457"/>
      <c r="AO804" s="455"/>
      <c r="AP804" s="456"/>
      <c r="AQ804" s="456"/>
      <c r="AR804" s="456"/>
      <c r="AS804" s="456"/>
      <c r="AT804" s="456"/>
      <c r="AU804" s="456"/>
      <c r="AV804" s="456"/>
      <c r="AW804" s="456"/>
      <c r="AX804" s="456"/>
      <c r="AY804" s="456"/>
      <c r="AZ804" s="456"/>
      <c r="BA804" s="456"/>
      <c r="BB804" s="456"/>
      <c r="BC804" s="456"/>
      <c r="BD804" s="456"/>
      <c r="BE804" s="456"/>
      <c r="BF804" s="456"/>
      <c r="BG804" s="457"/>
      <c r="BH804" s="458"/>
      <c r="BI804" s="459"/>
      <c r="BJ804" s="459"/>
      <c r="BK804" s="459"/>
      <c r="BL804" s="459"/>
      <c r="BM804" s="460"/>
      <c r="BN804" s="216"/>
      <c r="BO804" s="216"/>
      <c r="BP804" s="1"/>
      <c r="BQ804" s="120">
        <f>IF($F$3="","",IF(N804=$F$3,COUNTIF(BQ$23:BQ803,"&gt;0")+1,0))</f>
        <v>0</v>
      </c>
      <c r="BR804" s="1"/>
      <c r="BS804" s="20" t="str">
        <f>IF($N804="","",IF(VLOOKUP(VLOOKUP($N804,IMPOSTAZIONI!$E$6:$I$13,5,FALSE),IMPOSTAZIONI!$B$25:$N$32,3,FALSE)=0,"",VLOOKUP(VLOOKUP($N804,IMPOSTAZIONI!$E$6:$I$13,5,FALSE),IMPOSTAZIONI!$B$25:$N$32,3,FALSE)))</f>
        <v/>
      </c>
      <c r="BT804" s="20" t="str">
        <f>IF($N804="","",IF(VLOOKUP(VLOOKUP($N804,IMPOSTAZIONI!$E$6:$I$13,5,FALSE),IMPOSTAZIONI!$B$25:$N$32,6,FALSE)=0,"",VLOOKUP(VLOOKUP($N804,IMPOSTAZIONI!$E$6:$I$13,5,FALSE),IMPOSTAZIONI!$B$25:$N$32,6,FALSE)))</f>
        <v/>
      </c>
      <c r="BU804" s="20" t="str">
        <f>IF($N804="","",IF(VLOOKUP(VLOOKUP($N804,IMPOSTAZIONI!$E$6:$I$13,5,FALSE),IMPOSTAZIONI!$B$25:$N$32,9,FALSE)=0,"",VLOOKUP(VLOOKUP($N804,IMPOSTAZIONI!$E$6:$I$13,5,FALSE),IMPOSTAZIONI!$B$25:$N$32,9,FALSE)))</f>
        <v/>
      </c>
      <c r="BV804" s="20" t="str">
        <f>IF($N804="","",IF(VLOOKUP(VLOOKUP($N804,IMPOSTAZIONI!$E$6:$I$13,5,FALSE),IMPOSTAZIONI!$B$25:$N$32,12,FALSE)=0,"",VLOOKUP(VLOOKUP($N804,IMPOSTAZIONI!$E$6:$I$13,5,FALSE),IMPOSTAZIONI!$B$25:$N$32,12,FALSE)))</f>
        <v/>
      </c>
      <c r="BW804" s="221" t="str">
        <f t="shared" si="234"/>
        <v/>
      </c>
      <c r="BX804" s="221" t="str">
        <f t="shared" si="241"/>
        <v/>
      </c>
      <c r="BY804" s="221">
        <f t="shared" si="242"/>
        <v>0</v>
      </c>
      <c r="BZ804" s="231">
        <f t="shared" si="243"/>
        <v>0</v>
      </c>
      <c r="CA804" s="246">
        <f t="shared" si="244"/>
        <v>0</v>
      </c>
      <c r="CB804" s="246">
        <f t="shared" si="235"/>
        <v>0</v>
      </c>
      <c r="CC804" s="246" t="str">
        <f t="shared" si="236"/>
        <v/>
      </c>
      <c r="CD804" s="246">
        <f t="shared" si="245"/>
        <v>5</v>
      </c>
      <c r="CE804" s="246">
        <f t="shared" si="237"/>
        <v>0</v>
      </c>
      <c r="CF804" s="276">
        <f t="shared" si="246"/>
        <v>0</v>
      </c>
      <c r="CG804" s="277">
        <f t="shared" si="246"/>
        <v>0</v>
      </c>
      <c r="CH804" s="277">
        <f t="shared" si="246"/>
        <v>0</v>
      </c>
      <c r="CI804" s="278">
        <f t="shared" si="246"/>
        <v>0</v>
      </c>
      <c r="CJ804" s="280">
        <f t="shared" si="238"/>
        <v>0</v>
      </c>
      <c r="CK804" s="232">
        <f t="shared" si="240"/>
        <v>0</v>
      </c>
      <c r="CL804" s="1"/>
    </row>
    <row r="805" spans="1:90" ht="18" customHeight="1">
      <c r="A805" s="1"/>
      <c r="B805" s="1"/>
      <c r="C805" s="216"/>
      <c r="D805" s="287" t="str">
        <f t="shared" si="232"/>
        <v/>
      </c>
      <c r="E805" s="449" t="str">
        <f t="shared" si="233"/>
        <v/>
      </c>
      <c r="F805" s="450"/>
      <c r="G805" s="451"/>
      <c r="H805" s="452"/>
      <c r="I805" s="453"/>
      <c r="J805" s="453"/>
      <c r="K805" s="453"/>
      <c r="L805" s="453"/>
      <c r="M805" s="454"/>
      <c r="N805" s="455"/>
      <c r="O805" s="456"/>
      <c r="P805" s="456"/>
      <c r="Q805" s="456"/>
      <c r="R805" s="456"/>
      <c r="S805" s="456"/>
      <c r="T805" s="456"/>
      <c r="U805" s="456"/>
      <c r="V805" s="456"/>
      <c r="W805" s="456"/>
      <c r="X805" s="456"/>
      <c r="Y805" s="456"/>
      <c r="Z805" s="456"/>
      <c r="AA805" s="456"/>
      <c r="AB805" s="456"/>
      <c r="AC805" s="456"/>
      <c r="AD805" s="456"/>
      <c r="AE805" s="457"/>
      <c r="AF805" s="455"/>
      <c r="AG805" s="456"/>
      <c r="AH805" s="456"/>
      <c r="AI805" s="456"/>
      <c r="AJ805" s="456"/>
      <c r="AK805" s="456"/>
      <c r="AL805" s="456"/>
      <c r="AM805" s="456"/>
      <c r="AN805" s="457"/>
      <c r="AO805" s="455"/>
      <c r="AP805" s="456"/>
      <c r="AQ805" s="456"/>
      <c r="AR805" s="456"/>
      <c r="AS805" s="456"/>
      <c r="AT805" s="456"/>
      <c r="AU805" s="456"/>
      <c r="AV805" s="456"/>
      <c r="AW805" s="456"/>
      <c r="AX805" s="456"/>
      <c r="AY805" s="456"/>
      <c r="AZ805" s="456"/>
      <c r="BA805" s="456"/>
      <c r="BB805" s="456"/>
      <c r="BC805" s="456"/>
      <c r="BD805" s="456"/>
      <c r="BE805" s="456"/>
      <c r="BF805" s="456"/>
      <c r="BG805" s="457"/>
      <c r="BH805" s="458"/>
      <c r="BI805" s="459"/>
      <c r="BJ805" s="459"/>
      <c r="BK805" s="459"/>
      <c r="BL805" s="459"/>
      <c r="BM805" s="460"/>
      <c r="BN805" s="216"/>
      <c r="BO805" s="216"/>
      <c r="BP805" s="1"/>
      <c r="BQ805" s="120">
        <f>IF($F$3="","",IF(N805=$F$3,COUNTIF(BQ$23:BQ804,"&gt;0")+1,0))</f>
        <v>0</v>
      </c>
      <c r="BR805" s="1"/>
      <c r="BS805" s="20" t="str">
        <f>IF($N805="","",IF(VLOOKUP(VLOOKUP($N805,IMPOSTAZIONI!$E$6:$I$13,5,FALSE),IMPOSTAZIONI!$B$25:$N$32,3,FALSE)=0,"",VLOOKUP(VLOOKUP($N805,IMPOSTAZIONI!$E$6:$I$13,5,FALSE),IMPOSTAZIONI!$B$25:$N$32,3,FALSE)))</f>
        <v/>
      </c>
      <c r="BT805" s="20" t="str">
        <f>IF($N805="","",IF(VLOOKUP(VLOOKUP($N805,IMPOSTAZIONI!$E$6:$I$13,5,FALSE),IMPOSTAZIONI!$B$25:$N$32,6,FALSE)=0,"",VLOOKUP(VLOOKUP($N805,IMPOSTAZIONI!$E$6:$I$13,5,FALSE),IMPOSTAZIONI!$B$25:$N$32,6,FALSE)))</f>
        <v/>
      </c>
      <c r="BU805" s="20" t="str">
        <f>IF($N805="","",IF(VLOOKUP(VLOOKUP($N805,IMPOSTAZIONI!$E$6:$I$13,5,FALSE),IMPOSTAZIONI!$B$25:$N$32,9,FALSE)=0,"",VLOOKUP(VLOOKUP($N805,IMPOSTAZIONI!$E$6:$I$13,5,FALSE),IMPOSTAZIONI!$B$25:$N$32,9,FALSE)))</f>
        <v/>
      </c>
      <c r="BV805" s="20" t="str">
        <f>IF($N805="","",IF(VLOOKUP(VLOOKUP($N805,IMPOSTAZIONI!$E$6:$I$13,5,FALSE),IMPOSTAZIONI!$B$25:$N$32,12,FALSE)=0,"",VLOOKUP(VLOOKUP($N805,IMPOSTAZIONI!$E$6:$I$13,5,FALSE),IMPOSTAZIONI!$B$25:$N$32,12,FALSE)))</f>
        <v/>
      </c>
      <c r="BW805" s="221" t="str">
        <f t="shared" si="234"/>
        <v/>
      </c>
      <c r="BX805" s="221" t="str">
        <f t="shared" si="241"/>
        <v/>
      </c>
      <c r="BY805" s="221">
        <f t="shared" si="242"/>
        <v>0</v>
      </c>
      <c r="BZ805" s="231">
        <f t="shared" si="243"/>
        <v>0</v>
      </c>
      <c r="CA805" s="246">
        <f t="shared" si="244"/>
        <v>0</v>
      </c>
      <c r="CB805" s="246">
        <f t="shared" si="235"/>
        <v>0</v>
      </c>
      <c r="CC805" s="246" t="str">
        <f t="shared" si="236"/>
        <v/>
      </c>
      <c r="CD805" s="246">
        <f t="shared" si="245"/>
        <v>5</v>
      </c>
      <c r="CE805" s="246">
        <f t="shared" si="237"/>
        <v>0</v>
      </c>
      <c r="CF805" s="276">
        <f t="shared" si="246"/>
        <v>0</v>
      </c>
      <c r="CG805" s="277">
        <f t="shared" si="246"/>
        <v>0</v>
      </c>
      <c r="CH805" s="277">
        <f t="shared" si="246"/>
        <v>0</v>
      </c>
      <c r="CI805" s="278">
        <f t="shared" si="246"/>
        <v>0</v>
      </c>
      <c r="CJ805" s="280">
        <f t="shared" si="238"/>
        <v>0</v>
      </c>
      <c r="CK805" s="232">
        <f t="shared" si="240"/>
        <v>0</v>
      </c>
      <c r="CL805" s="1"/>
    </row>
    <row r="806" spans="1:90" ht="18" customHeight="1">
      <c r="A806" s="1"/>
      <c r="B806" s="1"/>
      <c r="C806" s="216"/>
      <c r="D806" s="287" t="str">
        <f t="shared" si="232"/>
        <v/>
      </c>
      <c r="E806" s="449" t="str">
        <f t="shared" si="233"/>
        <v/>
      </c>
      <c r="F806" s="450"/>
      <c r="G806" s="451"/>
      <c r="H806" s="452"/>
      <c r="I806" s="453"/>
      <c r="J806" s="453"/>
      <c r="K806" s="453"/>
      <c r="L806" s="453"/>
      <c r="M806" s="454"/>
      <c r="N806" s="455"/>
      <c r="O806" s="456"/>
      <c r="P806" s="456"/>
      <c r="Q806" s="456"/>
      <c r="R806" s="456"/>
      <c r="S806" s="456"/>
      <c r="T806" s="456"/>
      <c r="U806" s="456"/>
      <c r="V806" s="456"/>
      <c r="W806" s="456"/>
      <c r="X806" s="456"/>
      <c r="Y806" s="456"/>
      <c r="Z806" s="456"/>
      <c r="AA806" s="456"/>
      <c r="AB806" s="456"/>
      <c r="AC806" s="456"/>
      <c r="AD806" s="456"/>
      <c r="AE806" s="457"/>
      <c r="AF806" s="455"/>
      <c r="AG806" s="456"/>
      <c r="AH806" s="456"/>
      <c r="AI806" s="456"/>
      <c r="AJ806" s="456"/>
      <c r="AK806" s="456"/>
      <c r="AL806" s="456"/>
      <c r="AM806" s="456"/>
      <c r="AN806" s="457"/>
      <c r="AO806" s="455"/>
      <c r="AP806" s="456"/>
      <c r="AQ806" s="456"/>
      <c r="AR806" s="456"/>
      <c r="AS806" s="456"/>
      <c r="AT806" s="456"/>
      <c r="AU806" s="456"/>
      <c r="AV806" s="456"/>
      <c r="AW806" s="456"/>
      <c r="AX806" s="456"/>
      <c r="AY806" s="456"/>
      <c r="AZ806" s="456"/>
      <c r="BA806" s="456"/>
      <c r="BB806" s="456"/>
      <c r="BC806" s="456"/>
      <c r="BD806" s="456"/>
      <c r="BE806" s="456"/>
      <c r="BF806" s="456"/>
      <c r="BG806" s="457"/>
      <c r="BH806" s="458"/>
      <c r="BI806" s="459"/>
      <c r="BJ806" s="459"/>
      <c r="BK806" s="459"/>
      <c r="BL806" s="459"/>
      <c r="BM806" s="460"/>
      <c r="BN806" s="216"/>
      <c r="BO806" s="216"/>
      <c r="BP806" s="1"/>
      <c r="BQ806" s="120">
        <f>IF($F$3="","",IF(N806=$F$3,COUNTIF(BQ$23:BQ805,"&gt;0")+1,0))</f>
        <v>0</v>
      </c>
      <c r="BR806" s="1"/>
      <c r="BS806" s="20" t="str">
        <f>IF($N806="","",IF(VLOOKUP(VLOOKUP($N806,IMPOSTAZIONI!$E$6:$I$13,5,FALSE),IMPOSTAZIONI!$B$25:$N$32,3,FALSE)=0,"",VLOOKUP(VLOOKUP($N806,IMPOSTAZIONI!$E$6:$I$13,5,FALSE),IMPOSTAZIONI!$B$25:$N$32,3,FALSE)))</f>
        <v/>
      </c>
      <c r="BT806" s="20" t="str">
        <f>IF($N806="","",IF(VLOOKUP(VLOOKUP($N806,IMPOSTAZIONI!$E$6:$I$13,5,FALSE),IMPOSTAZIONI!$B$25:$N$32,6,FALSE)=0,"",VLOOKUP(VLOOKUP($N806,IMPOSTAZIONI!$E$6:$I$13,5,FALSE),IMPOSTAZIONI!$B$25:$N$32,6,FALSE)))</f>
        <v/>
      </c>
      <c r="BU806" s="20" t="str">
        <f>IF($N806="","",IF(VLOOKUP(VLOOKUP($N806,IMPOSTAZIONI!$E$6:$I$13,5,FALSE),IMPOSTAZIONI!$B$25:$N$32,9,FALSE)=0,"",VLOOKUP(VLOOKUP($N806,IMPOSTAZIONI!$E$6:$I$13,5,FALSE),IMPOSTAZIONI!$B$25:$N$32,9,FALSE)))</f>
        <v/>
      </c>
      <c r="BV806" s="20" t="str">
        <f>IF($N806="","",IF(VLOOKUP(VLOOKUP($N806,IMPOSTAZIONI!$E$6:$I$13,5,FALSE),IMPOSTAZIONI!$B$25:$N$32,12,FALSE)=0,"",VLOOKUP(VLOOKUP($N806,IMPOSTAZIONI!$E$6:$I$13,5,FALSE),IMPOSTAZIONI!$B$25:$N$32,12,FALSE)))</f>
        <v/>
      </c>
      <c r="BW806" s="221" t="str">
        <f t="shared" si="234"/>
        <v/>
      </c>
      <c r="BX806" s="221" t="str">
        <f t="shared" si="241"/>
        <v/>
      </c>
      <c r="BY806" s="221">
        <f t="shared" si="242"/>
        <v>0</v>
      </c>
      <c r="BZ806" s="231">
        <f t="shared" si="243"/>
        <v>0</v>
      </c>
      <c r="CA806" s="246">
        <f t="shared" si="244"/>
        <v>0</v>
      </c>
      <c r="CB806" s="246">
        <f t="shared" si="235"/>
        <v>0</v>
      </c>
      <c r="CC806" s="246" t="str">
        <f t="shared" si="236"/>
        <v/>
      </c>
      <c r="CD806" s="246">
        <f t="shared" si="245"/>
        <v>5</v>
      </c>
      <c r="CE806" s="246">
        <f t="shared" si="237"/>
        <v>0</v>
      </c>
      <c r="CF806" s="276">
        <f t="shared" si="246"/>
        <v>0</v>
      </c>
      <c r="CG806" s="277">
        <f t="shared" si="246"/>
        <v>0</v>
      </c>
      <c r="CH806" s="277">
        <f t="shared" si="246"/>
        <v>0</v>
      </c>
      <c r="CI806" s="278">
        <f t="shared" si="246"/>
        <v>0</v>
      </c>
      <c r="CJ806" s="280">
        <f t="shared" si="238"/>
        <v>0</v>
      </c>
      <c r="CK806" s="232">
        <f t="shared" si="240"/>
        <v>0</v>
      </c>
      <c r="CL806" s="1"/>
    </row>
    <row r="807" spans="1:90" ht="18" customHeight="1">
      <c r="A807" s="1"/>
      <c r="B807" s="1"/>
      <c r="C807" s="216"/>
      <c r="D807" s="287" t="str">
        <f t="shared" si="232"/>
        <v/>
      </c>
      <c r="E807" s="449" t="str">
        <f t="shared" si="233"/>
        <v/>
      </c>
      <c r="F807" s="450"/>
      <c r="G807" s="451"/>
      <c r="H807" s="452"/>
      <c r="I807" s="453"/>
      <c r="J807" s="453"/>
      <c r="K807" s="453"/>
      <c r="L807" s="453"/>
      <c r="M807" s="454"/>
      <c r="N807" s="455"/>
      <c r="O807" s="456"/>
      <c r="P807" s="456"/>
      <c r="Q807" s="456"/>
      <c r="R807" s="456"/>
      <c r="S807" s="456"/>
      <c r="T807" s="456"/>
      <c r="U807" s="456"/>
      <c r="V807" s="456"/>
      <c r="W807" s="456"/>
      <c r="X807" s="456"/>
      <c r="Y807" s="456"/>
      <c r="Z807" s="456"/>
      <c r="AA807" s="456"/>
      <c r="AB807" s="456"/>
      <c r="AC807" s="456"/>
      <c r="AD807" s="456"/>
      <c r="AE807" s="457"/>
      <c r="AF807" s="455"/>
      <c r="AG807" s="456"/>
      <c r="AH807" s="456"/>
      <c r="AI807" s="456"/>
      <c r="AJ807" s="456"/>
      <c r="AK807" s="456"/>
      <c r="AL807" s="456"/>
      <c r="AM807" s="456"/>
      <c r="AN807" s="457"/>
      <c r="AO807" s="455"/>
      <c r="AP807" s="456"/>
      <c r="AQ807" s="456"/>
      <c r="AR807" s="456"/>
      <c r="AS807" s="456"/>
      <c r="AT807" s="456"/>
      <c r="AU807" s="456"/>
      <c r="AV807" s="456"/>
      <c r="AW807" s="456"/>
      <c r="AX807" s="456"/>
      <c r="AY807" s="456"/>
      <c r="AZ807" s="456"/>
      <c r="BA807" s="456"/>
      <c r="BB807" s="456"/>
      <c r="BC807" s="456"/>
      <c r="BD807" s="456"/>
      <c r="BE807" s="456"/>
      <c r="BF807" s="456"/>
      <c r="BG807" s="457"/>
      <c r="BH807" s="458"/>
      <c r="BI807" s="459"/>
      <c r="BJ807" s="459"/>
      <c r="BK807" s="459"/>
      <c r="BL807" s="459"/>
      <c r="BM807" s="460"/>
      <c r="BN807" s="216"/>
      <c r="BO807" s="216"/>
      <c r="BP807" s="1"/>
      <c r="BQ807" s="120">
        <f>IF($F$3="","",IF(N807=$F$3,COUNTIF(BQ$23:BQ806,"&gt;0")+1,0))</f>
        <v>0</v>
      </c>
      <c r="BR807" s="1"/>
      <c r="BS807" s="20" t="str">
        <f>IF($N807="","",IF(VLOOKUP(VLOOKUP($N807,IMPOSTAZIONI!$E$6:$I$13,5,FALSE),IMPOSTAZIONI!$B$25:$N$32,3,FALSE)=0,"",VLOOKUP(VLOOKUP($N807,IMPOSTAZIONI!$E$6:$I$13,5,FALSE),IMPOSTAZIONI!$B$25:$N$32,3,FALSE)))</f>
        <v/>
      </c>
      <c r="BT807" s="20" t="str">
        <f>IF($N807="","",IF(VLOOKUP(VLOOKUP($N807,IMPOSTAZIONI!$E$6:$I$13,5,FALSE),IMPOSTAZIONI!$B$25:$N$32,6,FALSE)=0,"",VLOOKUP(VLOOKUP($N807,IMPOSTAZIONI!$E$6:$I$13,5,FALSE),IMPOSTAZIONI!$B$25:$N$32,6,FALSE)))</f>
        <v/>
      </c>
      <c r="BU807" s="20" t="str">
        <f>IF($N807="","",IF(VLOOKUP(VLOOKUP($N807,IMPOSTAZIONI!$E$6:$I$13,5,FALSE),IMPOSTAZIONI!$B$25:$N$32,9,FALSE)=0,"",VLOOKUP(VLOOKUP($N807,IMPOSTAZIONI!$E$6:$I$13,5,FALSE),IMPOSTAZIONI!$B$25:$N$32,9,FALSE)))</f>
        <v/>
      </c>
      <c r="BV807" s="20" t="str">
        <f>IF($N807="","",IF(VLOOKUP(VLOOKUP($N807,IMPOSTAZIONI!$E$6:$I$13,5,FALSE),IMPOSTAZIONI!$B$25:$N$32,12,FALSE)=0,"",VLOOKUP(VLOOKUP($N807,IMPOSTAZIONI!$E$6:$I$13,5,FALSE),IMPOSTAZIONI!$B$25:$N$32,12,FALSE)))</f>
        <v/>
      </c>
      <c r="BW807" s="221" t="str">
        <f t="shared" si="234"/>
        <v/>
      </c>
      <c r="BX807" s="221" t="str">
        <f t="shared" si="241"/>
        <v/>
      </c>
      <c r="BY807" s="221">
        <f t="shared" si="242"/>
        <v>0</v>
      </c>
      <c r="BZ807" s="231">
        <f t="shared" si="243"/>
        <v>0</v>
      </c>
      <c r="CA807" s="246">
        <f t="shared" si="244"/>
        <v>0</v>
      </c>
      <c r="CB807" s="246">
        <f t="shared" si="235"/>
        <v>0</v>
      </c>
      <c r="CC807" s="246" t="str">
        <f t="shared" si="236"/>
        <v/>
      </c>
      <c r="CD807" s="246">
        <f t="shared" si="245"/>
        <v>5</v>
      </c>
      <c r="CE807" s="246">
        <f t="shared" si="237"/>
        <v>0</v>
      </c>
      <c r="CF807" s="276">
        <f t="shared" si="246"/>
        <v>0</v>
      </c>
      <c r="CG807" s="277">
        <f t="shared" si="246"/>
        <v>0</v>
      </c>
      <c r="CH807" s="277">
        <f t="shared" si="246"/>
        <v>0</v>
      </c>
      <c r="CI807" s="278">
        <f t="shared" si="246"/>
        <v>0</v>
      </c>
      <c r="CJ807" s="280">
        <f t="shared" si="238"/>
        <v>0</v>
      </c>
      <c r="CK807" s="232">
        <f t="shared" si="240"/>
        <v>0</v>
      </c>
      <c r="CL807" s="1"/>
    </row>
    <row r="808" spans="1:90" ht="18" customHeight="1">
      <c r="A808" s="1"/>
      <c r="B808" s="1"/>
      <c r="C808" s="216"/>
      <c r="D808" s="287" t="str">
        <f t="shared" si="232"/>
        <v/>
      </c>
      <c r="E808" s="449" t="str">
        <f t="shared" si="233"/>
        <v/>
      </c>
      <c r="F808" s="450"/>
      <c r="G808" s="451"/>
      <c r="H808" s="452"/>
      <c r="I808" s="453"/>
      <c r="J808" s="453"/>
      <c r="K808" s="453"/>
      <c r="L808" s="453"/>
      <c r="M808" s="454"/>
      <c r="N808" s="455"/>
      <c r="O808" s="456"/>
      <c r="P808" s="456"/>
      <c r="Q808" s="456"/>
      <c r="R808" s="456"/>
      <c r="S808" s="456"/>
      <c r="T808" s="456"/>
      <c r="U808" s="456"/>
      <c r="V808" s="456"/>
      <c r="W808" s="456"/>
      <c r="X808" s="456"/>
      <c r="Y808" s="456"/>
      <c r="Z808" s="456"/>
      <c r="AA808" s="456"/>
      <c r="AB808" s="456"/>
      <c r="AC808" s="456"/>
      <c r="AD808" s="456"/>
      <c r="AE808" s="457"/>
      <c r="AF808" s="455"/>
      <c r="AG808" s="456"/>
      <c r="AH808" s="456"/>
      <c r="AI808" s="456"/>
      <c r="AJ808" s="456"/>
      <c r="AK808" s="456"/>
      <c r="AL808" s="456"/>
      <c r="AM808" s="456"/>
      <c r="AN808" s="457"/>
      <c r="AO808" s="455"/>
      <c r="AP808" s="456"/>
      <c r="AQ808" s="456"/>
      <c r="AR808" s="456"/>
      <c r="AS808" s="456"/>
      <c r="AT808" s="456"/>
      <c r="AU808" s="456"/>
      <c r="AV808" s="456"/>
      <c r="AW808" s="456"/>
      <c r="AX808" s="456"/>
      <c r="AY808" s="456"/>
      <c r="AZ808" s="456"/>
      <c r="BA808" s="456"/>
      <c r="BB808" s="456"/>
      <c r="BC808" s="456"/>
      <c r="BD808" s="456"/>
      <c r="BE808" s="456"/>
      <c r="BF808" s="456"/>
      <c r="BG808" s="457"/>
      <c r="BH808" s="458"/>
      <c r="BI808" s="459"/>
      <c r="BJ808" s="459"/>
      <c r="BK808" s="459"/>
      <c r="BL808" s="459"/>
      <c r="BM808" s="460"/>
      <c r="BN808" s="216"/>
      <c r="BO808" s="216"/>
      <c r="BP808" s="1"/>
      <c r="BQ808" s="120">
        <f>IF($F$3="","",IF(N808=$F$3,COUNTIF(BQ$23:BQ807,"&gt;0")+1,0))</f>
        <v>0</v>
      </c>
      <c r="BR808" s="1"/>
      <c r="BS808" s="20" t="str">
        <f>IF($N808="","",IF(VLOOKUP(VLOOKUP($N808,IMPOSTAZIONI!$E$6:$I$13,5,FALSE),IMPOSTAZIONI!$B$25:$N$32,3,FALSE)=0,"",VLOOKUP(VLOOKUP($N808,IMPOSTAZIONI!$E$6:$I$13,5,FALSE),IMPOSTAZIONI!$B$25:$N$32,3,FALSE)))</f>
        <v/>
      </c>
      <c r="BT808" s="20" t="str">
        <f>IF($N808="","",IF(VLOOKUP(VLOOKUP($N808,IMPOSTAZIONI!$E$6:$I$13,5,FALSE),IMPOSTAZIONI!$B$25:$N$32,6,FALSE)=0,"",VLOOKUP(VLOOKUP($N808,IMPOSTAZIONI!$E$6:$I$13,5,FALSE),IMPOSTAZIONI!$B$25:$N$32,6,FALSE)))</f>
        <v/>
      </c>
      <c r="BU808" s="20" t="str">
        <f>IF($N808="","",IF(VLOOKUP(VLOOKUP($N808,IMPOSTAZIONI!$E$6:$I$13,5,FALSE),IMPOSTAZIONI!$B$25:$N$32,9,FALSE)=0,"",VLOOKUP(VLOOKUP($N808,IMPOSTAZIONI!$E$6:$I$13,5,FALSE),IMPOSTAZIONI!$B$25:$N$32,9,FALSE)))</f>
        <v/>
      </c>
      <c r="BV808" s="20" t="str">
        <f>IF($N808="","",IF(VLOOKUP(VLOOKUP($N808,IMPOSTAZIONI!$E$6:$I$13,5,FALSE),IMPOSTAZIONI!$B$25:$N$32,12,FALSE)=0,"",VLOOKUP(VLOOKUP($N808,IMPOSTAZIONI!$E$6:$I$13,5,FALSE),IMPOSTAZIONI!$B$25:$N$32,12,FALSE)))</f>
        <v/>
      </c>
      <c r="BW808" s="221" t="str">
        <f t="shared" si="234"/>
        <v/>
      </c>
      <c r="BX808" s="221" t="str">
        <f t="shared" si="241"/>
        <v/>
      </c>
      <c r="BY808" s="221">
        <f t="shared" si="242"/>
        <v>0</v>
      </c>
      <c r="BZ808" s="231">
        <f t="shared" si="243"/>
        <v>0</v>
      </c>
      <c r="CA808" s="246">
        <f t="shared" si="244"/>
        <v>0</v>
      </c>
      <c r="CB808" s="246">
        <f t="shared" si="235"/>
        <v>0</v>
      </c>
      <c r="CC808" s="246" t="str">
        <f t="shared" si="236"/>
        <v/>
      </c>
      <c r="CD808" s="246">
        <f t="shared" si="245"/>
        <v>5</v>
      </c>
      <c r="CE808" s="246">
        <f t="shared" si="237"/>
        <v>0</v>
      </c>
      <c r="CF808" s="276">
        <f t="shared" si="246"/>
        <v>0</v>
      </c>
      <c r="CG808" s="277">
        <f t="shared" si="246"/>
        <v>0</v>
      </c>
      <c r="CH808" s="277">
        <f t="shared" si="246"/>
        <v>0</v>
      </c>
      <c r="CI808" s="278">
        <f t="shared" si="246"/>
        <v>0</v>
      </c>
      <c r="CJ808" s="280">
        <f t="shared" si="238"/>
        <v>0</v>
      </c>
      <c r="CK808" s="232">
        <f t="shared" si="240"/>
        <v>0</v>
      </c>
      <c r="CL808" s="1"/>
    </row>
    <row r="809" spans="1:90" ht="18" customHeight="1">
      <c r="A809" s="1"/>
      <c r="B809" s="1"/>
      <c r="C809" s="216"/>
      <c r="D809" s="287" t="str">
        <f t="shared" si="232"/>
        <v/>
      </c>
      <c r="E809" s="449" t="str">
        <f t="shared" si="233"/>
        <v/>
      </c>
      <c r="F809" s="450"/>
      <c r="G809" s="451"/>
      <c r="H809" s="452"/>
      <c r="I809" s="453"/>
      <c r="J809" s="453"/>
      <c r="K809" s="453"/>
      <c r="L809" s="453"/>
      <c r="M809" s="454"/>
      <c r="N809" s="455"/>
      <c r="O809" s="456"/>
      <c r="P809" s="456"/>
      <c r="Q809" s="456"/>
      <c r="R809" s="456"/>
      <c r="S809" s="456"/>
      <c r="T809" s="456"/>
      <c r="U809" s="456"/>
      <c r="V809" s="456"/>
      <c r="W809" s="456"/>
      <c r="X809" s="456"/>
      <c r="Y809" s="456"/>
      <c r="Z809" s="456"/>
      <c r="AA809" s="456"/>
      <c r="AB809" s="456"/>
      <c r="AC809" s="456"/>
      <c r="AD809" s="456"/>
      <c r="AE809" s="457"/>
      <c r="AF809" s="455"/>
      <c r="AG809" s="456"/>
      <c r="AH809" s="456"/>
      <c r="AI809" s="456"/>
      <c r="AJ809" s="456"/>
      <c r="AK809" s="456"/>
      <c r="AL809" s="456"/>
      <c r="AM809" s="456"/>
      <c r="AN809" s="457"/>
      <c r="AO809" s="455"/>
      <c r="AP809" s="456"/>
      <c r="AQ809" s="456"/>
      <c r="AR809" s="456"/>
      <c r="AS809" s="456"/>
      <c r="AT809" s="456"/>
      <c r="AU809" s="456"/>
      <c r="AV809" s="456"/>
      <c r="AW809" s="456"/>
      <c r="AX809" s="456"/>
      <c r="AY809" s="456"/>
      <c r="AZ809" s="456"/>
      <c r="BA809" s="456"/>
      <c r="BB809" s="456"/>
      <c r="BC809" s="456"/>
      <c r="BD809" s="456"/>
      <c r="BE809" s="456"/>
      <c r="BF809" s="456"/>
      <c r="BG809" s="457"/>
      <c r="BH809" s="458"/>
      <c r="BI809" s="459"/>
      <c r="BJ809" s="459"/>
      <c r="BK809" s="459"/>
      <c r="BL809" s="459"/>
      <c r="BM809" s="460"/>
      <c r="BN809" s="216"/>
      <c r="BO809" s="216"/>
      <c r="BP809" s="1"/>
      <c r="BQ809" s="120">
        <f>IF($F$3="","",IF(N809=$F$3,COUNTIF(BQ$23:BQ808,"&gt;0")+1,0))</f>
        <v>0</v>
      </c>
      <c r="BR809" s="1"/>
      <c r="BS809" s="20" t="str">
        <f>IF($N809="","",IF(VLOOKUP(VLOOKUP($N809,IMPOSTAZIONI!$E$6:$I$13,5,FALSE),IMPOSTAZIONI!$B$25:$N$32,3,FALSE)=0,"",VLOOKUP(VLOOKUP($N809,IMPOSTAZIONI!$E$6:$I$13,5,FALSE),IMPOSTAZIONI!$B$25:$N$32,3,FALSE)))</f>
        <v/>
      </c>
      <c r="BT809" s="20" t="str">
        <f>IF($N809="","",IF(VLOOKUP(VLOOKUP($N809,IMPOSTAZIONI!$E$6:$I$13,5,FALSE),IMPOSTAZIONI!$B$25:$N$32,6,FALSE)=0,"",VLOOKUP(VLOOKUP($N809,IMPOSTAZIONI!$E$6:$I$13,5,FALSE),IMPOSTAZIONI!$B$25:$N$32,6,FALSE)))</f>
        <v/>
      </c>
      <c r="BU809" s="20" t="str">
        <f>IF($N809="","",IF(VLOOKUP(VLOOKUP($N809,IMPOSTAZIONI!$E$6:$I$13,5,FALSE),IMPOSTAZIONI!$B$25:$N$32,9,FALSE)=0,"",VLOOKUP(VLOOKUP($N809,IMPOSTAZIONI!$E$6:$I$13,5,FALSE),IMPOSTAZIONI!$B$25:$N$32,9,FALSE)))</f>
        <v/>
      </c>
      <c r="BV809" s="20" t="str">
        <f>IF($N809="","",IF(VLOOKUP(VLOOKUP($N809,IMPOSTAZIONI!$E$6:$I$13,5,FALSE),IMPOSTAZIONI!$B$25:$N$32,12,FALSE)=0,"",VLOOKUP(VLOOKUP($N809,IMPOSTAZIONI!$E$6:$I$13,5,FALSE),IMPOSTAZIONI!$B$25:$N$32,12,FALSE)))</f>
        <v/>
      </c>
      <c r="BW809" s="221" t="str">
        <f t="shared" si="234"/>
        <v/>
      </c>
      <c r="BX809" s="221" t="str">
        <f t="shared" si="241"/>
        <v/>
      </c>
      <c r="BY809" s="221">
        <f t="shared" si="242"/>
        <v>0</v>
      </c>
      <c r="BZ809" s="231">
        <f t="shared" si="243"/>
        <v>0</v>
      </c>
      <c r="CA809" s="246">
        <f t="shared" si="244"/>
        <v>0</v>
      </c>
      <c r="CB809" s="246">
        <f t="shared" si="235"/>
        <v>0</v>
      </c>
      <c r="CC809" s="246" t="str">
        <f t="shared" si="236"/>
        <v/>
      </c>
      <c r="CD809" s="246">
        <f t="shared" si="245"/>
        <v>5</v>
      </c>
      <c r="CE809" s="246">
        <f t="shared" si="237"/>
        <v>0</v>
      </c>
      <c r="CF809" s="276">
        <f t="shared" si="246"/>
        <v>0</v>
      </c>
      <c r="CG809" s="277">
        <f t="shared" si="246"/>
        <v>0</v>
      </c>
      <c r="CH809" s="277">
        <f t="shared" si="246"/>
        <v>0</v>
      </c>
      <c r="CI809" s="278">
        <f t="shared" si="246"/>
        <v>0</v>
      </c>
      <c r="CJ809" s="280">
        <f t="shared" si="238"/>
        <v>0</v>
      </c>
      <c r="CK809" s="232">
        <f t="shared" si="240"/>
        <v>0</v>
      </c>
      <c r="CL809" s="1"/>
    </row>
    <row r="810" spans="1:90" ht="18" customHeight="1">
      <c r="A810" s="1"/>
      <c r="B810" s="1"/>
      <c r="C810" s="216"/>
      <c r="D810" s="287" t="str">
        <f t="shared" si="232"/>
        <v/>
      </c>
      <c r="E810" s="449" t="str">
        <f t="shared" si="233"/>
        <v/>
      </c>
      <c r="F810" s="450"/>
      <c r="G810" s="451"/>
      <c r="H810" s="452"/>
      <c r="I810" s="453"/>
      <c r="J810" s="453"/>
      <c r="K810" s="453"/>
      <c r="L810" s="453"/>
      <c r="M810" s="454"/>
      <c r="N810" s="455"/>
      <c r="O810" s="456"/>
      <c r="P810" s="456"/>
      <c r="Q810" s="456"/>
      <c r="R810" s="456"/>
      <c r="S810" s="456"/>
      <c r="T810" s="456"/>
      <c r="U810" s="456"/>
      <c r="V810" s="456"/>
      <c r="W810" s="456"/>
      <c r="X810" s="456"/>
      <c r="Y810" s="456"/>
      <c r="Z810" s="456"/>
      <c r="AA810" s="456"/>
      <c r="AB810" s="456"/>
      <c r="AC810" s="456"/>
      <c r="AD810" s="456"/>
      <c r="AE810" s="457"/>
      <c r="AF810" s="455"/>
      <c r="AG810" s="456"/>
      <c r="AH810" s="456"/>
      <c r="AI810" s="456"/>
      <c r="AJ810" s="456"/>
      <c r="AK810" s="456"/>
      <c r="AL810" s="456"/>
      <c r="AM810" s="456"/>
      <c r="AN810" s="457"/>
      <c r="AO810" s="455"/>
      <c r="AP810" s="456"/>
      <c r="AQ810" s="456"/>
      <c r="AR810" s="456"/>
      <c r="AS810" s="456"/>
      <c r="AT810" s="456"/>
      <c r="AU810" s="456"/>
      <c r="AV810" s="456"/>
      <c r="AW810" s="456"/>
      <c r="AX810" s="456"/>
      <c r="AY810" s="456"/>
      <c r="AZ810" s="456"/>
      <c r="BA810" s="456"/>
      <c r="BB810" s="456"/>
      <c r="BC810" s="456"/>
      <c r="BD810" s="456"/>
      <c r="BE810" s="456"/>
      <c r="BF810" s="456"/>
      <c r="BG810" s="457"/>
      <c r="BH810" s="458"/>
      <c r="BI810" s="459"/>
      <c r="BJ810" s="459"/>
      <c r="BK810" s="459"/>
      <c r="BL810" s="459"/>
      <c r="BM810" s="460"/>
      <c r="BN810" s="216"/>
      <c r="BO810" s="216"/>
      <c r="BP810" s="1"/>
      <c r="BQ810" s="120">
        <f>IF($F$3="","",IF(N810=$F$3,COUNTIF(BQ$23:BQ809,"&gt;0")+1,0))</f>
        <v>0</v>
      </c>
      <c r="BR810" s="1"/>
      <c r="BS810" s="20" t="str">
        <f>IF($N810="","",IF(VLOOKUP(VLOOKUP($N810,IMPOSTAZIONI!$E$6:$I$13,5,FALSE),IMPOSTAZIONI!$B$25:$N$32,3,FALSE)=0,"",VLOOKUP(VLOOKUP($N810,IMPOSTAZIONI!$E$6:$I$13,5,FALSE),IMPOSTAZIONI!$B$25:$N$32,3,FALSE)))</f>
        <v/>
      </c>
      <c r="BT810" s="20" t="str">
        <f>IF($N810="","",IF(VLOOKUP(VLOOKUP($N810,IMPOSTAZIONI!$E$6:$I$13,5,FALSE),IMPOSTAZIONI!$B$25:$N$32,6,FALSE)=0,"",VLOOKUP(VLOOKUP($N810,IMPOSTAZIONI!$E$6:$I$13,5,FALSE),IMPOSTAZIONI!$B$25:$N$32,6,FALSE)))</f>
        <v/>
      </c>
      <c r="BU810" s="20" t="str">
        <f>IF($N810="","",IF(VLOOKUP(VLOOKUP($N810,IMPOSTAZIONI!$E$6:$I$13,5,FALSE),IMPOSTAZIONI!$B$25:$N$32,9,FALSE)=0,"",VLOOKUP(VLOOKUP($N810,IMPOSTAZIONI!$E$6:$I$13,5,FALSE),IMPOSTAZIONI!$B$25:$N$32,9,FALSE)))</f>
        <v/>
      </c>
      <c r="BV810" s="20" t="str">
        <f>IF($N810="","",IF(VLOOKUP(VLOOKUP($N810,IMPOSTAZIONI!$E$6:$I$13,5,FALSE),IMPOSTAZIONI!$B$25:$N$32,12,FALSE)=0,"",VLOOKUP(VLOOKUP($N810,IMPOSTAZIONI!$E$6:$I$13,5,FALSE),IMPOSTAZIONI!$B$25:$N$32,12,FALSE)))</f>
        <v/>
      </c>
      <c r="BW810" s="221" t="str">
        <f t="shared" si="234"/>
        <v/>
      </c>
      <c r="BX810" s="221" t="str">
        <f t="shared" si="241"/>
        <v/>
      </c>
      <c r="BY810" s="221">
        <f t="shared" si="242"/>
        <v>0</v>
      </c>
      <c r="BZ810" s="231">
        <f t="shared" si="243"/>
        <v>0</v>
      </c>
      <c r="CA810" s="246">
        <f t="shared" si="244"/>
        <v>0</v>
      </c>
      <c r="CB810" s="246">
        <f t="shared" si="235"/>
        <v>0</v>
      </c>
      <c r="CC810" s="246" t="str">
        <f t="shared" si="236"/>
        <v/>
      </c>
      <c r="CD810" s="246">
        <f t="shared" si="245"/>
        <v>5</v>
      </c>
      <c r="CE810" s="246">
        <f t="shared" si="237"/>
        <v>0</v>
      </c>
      <c r="CF810" s="276">
        <f t="shared" si="246"/>
        <v>0</v>
      </c>
      <c r="CG810" s="277">
        <f t="shared" si="246"/>
        <v>0</v>
      </c>
      <c r="CH810" s="277">
        <f t="shared" si="246"/>
        <v>0</v>
      </c>
      <c r="CI810" s="278">
        <f t="shared" si="246"/>
        <v>0</v>
      </c>
      <c r="CJ810" s="280">
        <f t="shared" si="238"/>
        <v>0</v>
      </c>
      <c r="CK810" s="232">
        <f t="shared" si="240"/>
        <v>0</v>
      </c>
      <c r="CL810" s="1"/>
    </row>
    <row r="811" spans="1:90" ht="18" customHeight="1">
      <c r="A811" s="1"/>
      <c r="B811" s="1"/>
      <c r="C811" s="216"/>
      <c r="D811" s="287" t="str">
        <f t="shared" si="232"/>
        <v/>
      </c>
      <c r="E811" s="449" t="str">
        <f t="shared" si="233"/>
        <v/>
      </c>
      <c r="F811" s="450"/>
      <c r="G811" s="451"/>
      <c r="H811" s="452"/>
      <c r="I811" s="453"/>
      <c r="J811" s="453"/>
      <c r="K811" s="453"/>
      <c r="L811" s="453"/>
      <c r="M811" s="454"/>
      <c r="N811" s="455"/>
      <c r="O811" s="456"/>
      <c r="P811" s="456"/>
      <c r="Q811" s="456"/>
      <c r="R811" s="456"/>
      <c r="S811" s="456"/>
      <c r="T811" s="456"/>
      <c r="U811" s="456"/>
      <c r="V811" s="456"/>
      <c r="W811" s="456"/>
      <c r="X811" s="456"/>
      <c r="Y811" s="456"/>
      <c r="Z811" s="456"/>
      <c r="AA811" s="456"/>
      <c r="AB811" s="456"/>
      <c r="AC811" s="456"/>
      <c r="AD811" s="456"/>
      <c r="AE811" s="457"/>
      <c r="AF811" s="455"/>
      <c r="AG811" s="456"/>
      <c r="AH811" s="456"/>
      <c r="AI811" s="456"/>
      <c r="AJ811" s="456"/>
      <c r="AK811" s="456"/>
      <c r="AL811" s="456"/>
      <c r="AM811" s="456"/>
      <c r="AN811" s="457"/>
      <c r="AO811" s="455"/>
      <c r="AP811" s="456"/>
      <c r="AQ811" s="456"/>
      <c r="AR811" s="456"/>
      <c r="AS811" s="456"/>
      <c r="AT811" s="456"/>
      <c r="AU811" s="456"/>
      <c r="AV811" s="456"/>
      <c r="AW811" s="456"/>
      <c r="AX811" s="456"/>
      <c r="AY811" s="456"/>
      <c r="AZ811" s="456"/>
      <c r="BA811" s="456"/>
      <c r="BB811" s="456"/>
      <c r="BC811" s="456"/>
      <c r="BD811" s="456"/>
      <c r="BE811" s="456"/>
      <c r="BF811" s="456"/>
      <c r="BG811" s="457"/>
      <c r="BH811" s="458"/>
      <c r="BI811" s="459"/>
      <c r="BJ811" s="459"/>
      <c r="BK811" s="459"/>
      <c r="BL811" s="459"/>
      <c r="BM811" s="460"/>
      <c r="BN811" s="216"/>
      <c r="BO811" s="216"/>
      <c r="BP811" s="1"/>
      <c r="BQ811" s="120">
        <f>IF($F$3="","",IF(N811=$F$3,COUNTIF(BQ$23:BQ810,"&gt;0")+1,0))</f>
        <v>0</v>
      </c>
      <c r="BR811" s="1"/>
      <c r="BS811" s="20" t="str">
        <f>IF($N811="","",IF(VLOOKUP(VLOOKUP($N811,IMPOSTAZIONI!$E$6:$I$13,5,FALSE),IMPOSTAZIONI!$B$25:$N$32,3,FALSE)=0,"",VLOOKUP(VLOOKUP($N811,IMPOSTAZIONI!$E$6:$I$13,5,FALSE),IMPOSTAZIONI!$B$25:$N$32,3,FALSE)))</f>
        <v/>
      </c>
      <c r="BT811" s="20" t="str">
        <f>IF($N811="","",IF(VLOOKUP(VLOOKUP($N811,IMPOSTAZIONI!$E$6:$I$13,5,FALSE),IMPOSTAZIONI!$B$25:$N$32,6,FALSE)=0,"",VLOOKUP(VLOOKUP($N811,IMPOSTAZIONI!$E$6:$I$13,5,FALSE),IMPOSTAZIONI!$B$25:$N$32,6,FALSE)))</f>
        <v/>
      </c>
      <c r="BU811" s="20" t="str">
        <f>IF($N811="","",IF(VLOOKUP(VLOOKUP($N811,IMPOSTAZIONI!$E$6:$I$13,5,FALSE),IMPOSTAZIONI!$B$25:$N$32,9,FALSE)=0,"",VLOOKUP(VLOOKUP($N811,IMPOSTAZIONI!$E$6:$I$13,5,FALSE),IMPOSTAZIONI!$B$25:$N$32,9,FALSE)))</f>
        <v/>
      </c>
      <c r="BV811" s="20" t="str">
        <f>IF($N811="","",IF(VLOOKUP(VLOOKUP($N811,IMPOSTAZIONI!$E$6:$I$13,5,FALSE),IMPOSTAZIONI!$B$25:$N$32,12,FALSE)=0,"",VLOOKUP(VLOOKUP($N811,IMPOSTAZIONI!$E$6:$I$13,5,FALSE),IMPOSTAZIONI!$B$25:$N$32,12,FALSE)))</f>
        <v/>
      </c>
      <c r="BW811" s="221" t="str">
        <f t="shared" si="234"/>
        <v/>
      </c>
      <c r="BX811" s="221" t="str">
        <f t="shared" si="241"/>
        <v/>
      </c>
      <c r="BY811" s="221">
        <f t="shared" si="242"/>
        <v>0</v>
      </c>
      <c r="BZ811" s="231">
        <f t="shared" si="243"/>
        <v>0</v>
      </c>
      <c r="CA811" s="246">
        <f t="shared" si="244"/>
        <v>0</v>
      </c>
      <c r="CB811" s="246">
        <f t="shared" si="235"/>
        <v>0</v>
      </c>
      <c r="CC811" s="246" t="str">
        <f t="shared" si="236"/>
        <v/>
      </c>
      <c r="CD811" s="246">
        <f t="shared" si="245"/>
        <v>5</v>
      </c>
      <c r="CE811" s="246">
        <f t="shared" si="237"/>
        <v>0</v>
      </c>
      <c r="CF811" s="276">
        <f t="shared" si="246"/>
        <v>0</v>
      </c>
      <c r="CG811" s="277">
        <f t="shared" si="246"/>
        <v>0</v>
      </c>
      <c r="CH811" s="277">
        <f t="shared" si="246"/>
        <v>0</v>
      </c>
      <c r="CI811" s="278">
        <f t="shared" si="246"/>
        <v>0</v>
      </c>
      <c r="CJ811" s="280">
        <f t="shared" si="238"/>
        <v>0</v>
      </c>
      <c r="CK811" s="232">
        <f t="shared" si="240"/>
        <v>0</v>
      </c>
      <c r="CL811" s="1"/>
    </row>
    <row r="812" spans="1:90" ht="18" customHeight="1">
      <c r="A812" s="1"/>
      <c r="B812" s="1"/>
      <c r="C812" s="216"/>
      <c r="D812" s="287" t="str">
        <f t="shared" si="232"/>
        <v/>
      </c>
      <c r="E812" s="449" t="str">
        <f t="shared" si="233"/>
        <v/>
      </c>
      <c r="F812" s="450"/>
      <c r="G812" s="451"/>
      <c r="H812" s="452"/>
      <c r="I812" s="453"/>
      <c r="J812" s="453"/>
      <c r="K812" s="453"/>
      <c r="L812" s="453"/>
      <c r="M812" s="454"/>
      <c r="N812" s="455"/>
      <c r="O812" s="456"/>
      <c r="P812" s="456"/>
      <c r="Q812" s="456"/>
      <c r="R812" s="456"/>
      <c r="S812" s="456"/>
      <c r="T812" s="456"/>
      <c r="U812" s="456"/>
      <c r="V812" s="456"/>
      <c r="W812" s="456"/>
      <c r="X812" s="456"/>
      <c r="Y812" s="456"/>
      <c r="Z812" s="456"/>
      <c r="AA812" s="456"/>
      <c r="AB812" s="456"/>
      <c r="AC812" s="456"/>
      <c r="AD812" s="456"/>
      <c r="AE812" s="457"/>
      <c r="AF812" s="455"/>
      <c r="AG812" s="456"/>
      <c r="AH812" s="456"/>
      <c r="AI812" s="456"/>
      <c r="AJ812" s="456"/>
      <c r="AK812" s="456"/>
      <c r="AL812" s="456"/>
      <c r="AM812" s="456"/>
      <c r="AN812" s="457"/>
      <c r="AO812" s="455"/>
      <c r="AP812" s="456"/>
      <c r="AQ812" s="456"/>
      <c r="AR812" s="456"/>
      <c r="AS812" s="456"/>
      <c r="AT812" s="456"/>
      <c r="AU812" s="456"/>
      <c r="AV812" s="456"/>
      <c r="AW812" s="456"/>
      <c r="AX812" s="456"/>
      <c r="AY812" s="456"/>
      <c r="AZ812" s="456"/>
      <c r="BA812" s="456"/>
      <c r="BB812" s="456"/>
      <c r="BC812" s="456"/>
      <c r="BD812" s="456"/>
      <c r="BE812" s="456"/>
      <c r="BF812" s="456"/>
      <c r="BG812" s="457"/>
      <c r="BH812" s="458"/>
      <c r="BI812" s="459"/>
      <c r="BJ812" s="459"/>
      <c r="BK812" s="459"/>
      <c r="BL812" s="459"/>
      <c r="BM812" s="460"/>
      <c r="BN812" s="216"/>
      <c r="BO812" s="216"/>
      <c r="BP812" s="1"/>
      <c r="BQ812" s="120">
        <f>IF($F$3="","",IF(N812=$F$3,COUNTIF(BQ$23:BQ811,"&gt;0")+1,0))</f>
        <v>0</v>
      </c>
      <c r="BR812" s="1"/>
      <c r="BS812" s="20" t="str">
        <f>IF($N812="","",IF(VLOOKUP(VLOOKUP($N812,IMPOSTAZIONI!$E$6:$I$13,5,FALSE),IMPOSTAZIONI!$B$25:$N$32,3,FALSE)=0,"",VLOOKUP(VLOOKUP($N812,IMPOSTAZIONI!$E$6:$I$13,5,FALSE),IMPOSTAZIONI!$B$25:$N$32,3,FALSE)))</f>
        <v/>
      </c>
      <c r="BT812" s="20" t="str">
        <f>IF($N812="","",IF(VLOOKUP(VLOOKUP($N812,IMPOSTAZIONI!$E$6:$I$13,5,FALSE),IMPOSTAZIONI!$B$25:$N$32,6,FALSE)=0,"",VLOOKUP(VLOOKUP($N812,IMPOSTAZIONI!$E$6:$I$13,5,FALSE),IMPOSTAZIONI!$B$25:$N$32,6,FALSE)))</f>
        <v/>
      </c>
      <c r="BU812" s="20" t="str">
        <f>IF($N812="","",IF(VLOOKUP(VLOOKUP($N812,IMPOSTAZIONI!$E$6:$I$13,5,FALSE),IMPOSTAZIONI!$B$25:$N$32,9,FALSE)=0,"",VLOOKUP(VLOOKUP($N812,IMPOSTAZIONI!$E$6:$I$13,5,FALSE),IMPOSTAZIONI!$B$25:$N$32,9,FALSE)))</f>
        <v/>
      </c>
      <c r="BV812" s="20" t="str">
        <f>IF($N812="","",IF(VLOOKUP(VLOOKUP($N812,IMPOSTAZIONI!$E$6:$I$13,5,FALSE),IMPOSTAZIONI!$B$25:$N$32,12,FALSE)=0,"",VLOOKUP(VLOOKUP($N812,IMPOSTAZIONI!$E$6:$I$13,5,FALSE),IMPOSTAZIONI!$B$25:$N$32,12,FALSE)))</f>
        <v/>
      </c>
      <c r="BW812" s="221" t="str">
        <f t="shared" si="234"/>
        <v/>
      </c>
      <c r="BX812" s="221" t="str">
        <f t="shared" si="241"/>
        <v/>
      </c>
      <c r="BY812" s="221">
        <f t="shared" si="242"/>
        <v>0</v>
      </c>
      <c r="BZ812" s="231">
        <f t="shared" si="243"/>
        <v>0</v>
      </c>
      <c r="CA812" s="246">
        <f t="shared" si="244"/>
        <v>0</v>
      </c>
      <c r="CB812" s="246">
        <f t="shared" si="235"/>
        <v>0</v>
      </c>
      <c r="CC812" s="246" t="str">
        <f t="shared" si="236"/>
        <v/>
      </c>
      <c r="CD812" s="246">
        <f t="shared" si="245"/>
        <v>5</v>
      </c>
      <c r="CE812" s="246">
        <f t="shared" si="237"/>
        <v>0</v>
      </c>
      <c r="CF812" s="276">
        <f t="shared" si="246"/>
        <v>0</v>
      </c>
      <c r="CG812" s="277">
        <f t="shared" si="246"/>
        <v>0</v>
      </c>
      <c r="CH812" s="277">
        <f t="shared" si="246"/>
        <v>0</v>
      </c>
      <c r="CI812" s="278">
        <f t="shared" si="246"/>
        <v>0</v>
      </c>
      <c r="CJ812" s="280">
        <f t="shared" si="238"/>
        <v>0</v>
      </c>
      <c r="CK812" s="232">
        <f t="shared" si="240"/>
        <v>0</v>
      </c>
      <c r="CL812" s="1"/>
    </row>
    <row r="813" spans="1:90" ht="18" customHeight="1">
      <c r="A813" s="1"/>
      <c r="B813" s="1"/>
      <c r="C813" s="216"/>
      <c r="D813" s="287" t="str">
        <f t="shared" si="232"/>
        <v/>
      </c>
      <c r="E813" s="449" t="str">
        <f t="shared" si="233"/>
        <v/>
      </c>
      <c r="F813" s="450"/>
      <c r="G813" s="451"/>
      <c r="H813" s="452"/>
      <c r="I813" s="453"/>
      <c r="J813" s="453"/>
      <c r="K813" s="453"/>
      <c r="L813" s="453"/>
      <c r="M813" s="454"/>
      <c r="N813" s="455"/>
      <c r="O813" s="456"/>
      <c r="P813" s="456"/>
      <c r="Q813" s="456"/>
      <c r="R813" s="456"/>
      <c r="S813" s="456"/>
      <c r="T813" s="456"/>
      <c r="U813" s="456"/>
      <c r="V813" s="456"/>
      <c r="W813" s="456"/>
      <c r="X813" s="456"/>
      <c r="Y813" s="456"/>
      <c r="Z813" s="456"/>
      <c r="AA813" s="456"/>
      <c r="AB813" s="456"/>
      <c r="AC813" s="456"/>
      <c r="AD813" s="456"/>
      <c r="AE813" s="457"/>
      <c r="AF813" s="455"/>
      <c r="AG813" s="456"/>
      <c r="AH813" s="456"/>
      <c r="AI813" s="456"/>
      <c r="AJ813" s="456"/>
      <c r="AK813" s="456"/>
      <c r="AL813" s="456"/>
      <c r="AM813" s="456"/>
      <c r="AN813" s="457"/>
      <c r="AO813" s="455"/>
      <c r="AP813" s="456"/>
      <c r="AQ813" s="456"/>
      <c r="AR813" s="456"/>
      <c r="AS813" s="456"/>
      <c r="AT813" s="456"/>
      <c r="AU813" s="456"/>
      <c r="AV813" s="456"/>
      <c r="AW813" s="456"/>
      <c r="AX813" s="456"/>
      <c r="AY813" s="456"/>
      <c r="AZ813" s="456"/>
      <c r="BA813" s="456"/>
      <c r="BB813" s="456"/>
      <c r="BC813" s="456"/>
      <c r="BD813" s="456"/>
      <c r="BE813" s="456"/>
      <c r="BF813" s="456"/>
      <c r="BG813" s="457"/>
      <c r="BH813" s="458"/>
      <c r="BI813" s="459"/>
      <c r="BJ813" s="459"/>
      <c r="BK813" s="459"/>
      <c r="BL813" s="459"/>
      <c r="BM813" s="460"/>
      <c r="BN813" s="216"/>
      <c r="BO813" s="216"/>
      <c r="BP813" s="1"/>
      <c r="BQ813" s="120">
        <f>IF($F$3="","",IF(N813=$F$3,COUNTIF(BQ$23:BQ812,"&gt;0")+1,0))</f>
        <v>0</v>
      </c>
      <c r="BR813" s="1"/>
      <c r="BS813" s="20" t="str">
        <f>IF($N813="","",IF(VLOOKUP(VLOOKUP($N813,IMPOSTAZIONI!$E$6:$I$13,5,FALSE),IMPOSTAZIONI!$B$25:$N$32,3,FALSE)=0,"",VLOOKUP(VLOOKUP($N813,IMPOSTAZIONI!$E$6:$I$13,5,FALSE),IMPOSTAZIONI!$B$25:$N$32,3,FALSE)))</f>
        <v/>
      </c>
      <c r="BT813" s="20" t="str">
        <f>IF($N813="","",IF(VLOOKUP(VLOOKUP($N813,IMPOSTAZIONI!$E$6:$I$13,5,FALSE),IMPOSTAZIONI!$B$25:$N$32,6,FALSE)=0,"",VLOOKUP(VLOOKUP($N813,IMPOSTAZIONI!$E$6:$I$13,5,FALSE),IMPOSTAZIONI!$B$25:$N$32,6,FALSE)))</f>
        <v/>
      </c>
      <c r="BU813" s="20" t="str">
        <f>IF($N813="","",IF(VLOOKUP(VLOOKUP($N813,IMPOSTAZIONI!$E$6:$I$13,5,FALSE),IMPOSTAZIONI!$B$25:$N$32,9,FALSE)=0,"",VLOOKUP(VLOOKUP($N813,IMPOSTAZIONI!$E$6:$I$13,5,FALSE),IMPOSTAZIONI!$B$25:$N$32,9,FALSE)))</f>
        <v/>
      </c>
      <c r="BV813" s="20" t="str">
        <f>IF($N813="","",IF(VLOOKUP(VLOOKUP($N813,IMPOSTAZIONI!$E$6:$I$13,5,FALSE),IMPOSTAZIONI!$B$25:$N$32,12,FALSE)=0,"",VLOOKUP(VLOOKUP($N813,IMPOSTAZIONI!$E$6:$I$13,5,FALSE),IMPOSTAZIONI!$B$25:$N$32,12,FALSE)))</f>
        <v/>
      </c>
      <c r="BW813" s="221" t="str">
        <f t="shared" si="234"/>
        <v/>
      </c>
      <c r="BX813" s="221" t="str">
        <f t="shared" si="241"/>
        <v/>
      </c>
      <c r="BY813" s="221">
        <f t="shared" si="242"/>
        <v>0</v>
      </c>
      <c r="BZ813" s="231">
        <f t="shared" si="243"/>
        <v>0</v>
      </c>
      <c r="CA813" s="246">
        <f t="shared" si="244"/>
        <v>0</v>
      </c>
      <c r="CB813" s="246">
        <f t="shared" si="235"/>
        <v>0</v>
      </c>
      <c r="CC813" s="246" t="str">
        <f t="shared" si="236"/>
        <v/>
      </c>
      <c r="CD813" s="246">
        <f t="shared" si="245"/>
        <v>5</v>
      </c>
      <c r="CE813" s="246">
        <f t="shared" si="237"/>
        <v>0</v>
      </c>
      <c r="CF813" s="276">
        <f t="shared" si="246"/>
        <v>0</v>
      </c>
      <c r="CG813" s="277">
        <f t="shared" si="246"/>
        <v>0</v>
      </c>
      <c r="CH813" s="277">
        <f t="shared" si="246"/>
        <v>0</v>
      </c>
      <c r="CI813" s="278">
        <f t="shared" si="246"/>
        <v>0</v>
      </c>
      <c r="CJ813" s="280">
        <f t="shared" si="238"/>
        <v>0</v>
      </c>
      <c r="CK813" s="232">
        <f t="shared" si="240"/>
        <v>0</v>
      </c>
      <c r="CL813" s="1"/>
    </row>
    <row r="814" spans="1:90" ht="18" customHeight="1">
      <c r="A814" s="1"/>
      <c r="B814" s="1"/>
      <c r="C814" s="216"/>
      <c r="D814" s="287" t="str">
        <f t="shared" si="232"/>
        <v/>
      </c>
      <c r="E814" s="449" t="str">
        <f t="shared" si="233"/>
        <v/>
      </c>
      <c r="F814" s="450"/>
      <c r="G814" s="451"/>
      <c r="H814" s="452"/>
      <c r="I814" s="453"/>
      <c r="J814" s="453"/>
      <c r="K814" s="453"/>
      <c r="L814" s="453"/>
      <c r="M814" s="454"/>
      <c r="N814" s="455"/>
      <c r="O814" s="456"/>
      <c r="P814" s="456"/>
      <c r="Q814" s="456"/>
      <c r="R814" s="456"/>
      <c r="S814" s="456"/>
      <c r="T814" s="456"/>
      <c r="U814" s="456"/>
      <c r="V814" s="456"/>
      <c r="W814" s="456"/>
      <c r="X814" s="456"/>
      <c r="Y814" s="456"/>
      <c r="Z814" s="456"/>
      <c r="AA814" s="456"/>
      <c r="AB814" s="456"/>
      <c r="AC814" s="456"/>
      <c r="AD814" s="456"/>
      <c r="AE814" s="457"/>
      <c r="AF814" s="455"/>
      <c r="AG814" s="456"/>
      <c r="AH814" s="456"/>
      <c r="AI814" s="456"/>
      <c r="AJ814" s="456"/>
      <c r="AK814" s="456"/>
      <c r="AL814" s="456"/>
      <c r="AM814" s="456"/>
      <c r="AN814" s="457"/>
      <c r="AO814" s="455"/>
      <c r="AP814" s="456"/>
      <c r="AQ814" s="456"/>
      <c r="AR814" s="456"/>
      <c r="AS814" s="456"/>
      <c r="AT814" s="456"/>
      <c r="AU814" s="456"/>
      <c r="AV814" s="456"/>
      <c r="AW814" s="456"/>
      <c r="AX814" s="456"/>
      <c r="AY814" s="456"/>
      <c r="AZ814" s="456"/>
      <c r="BA814" s="456"/>
      <c r="BB814" s="456"/>
      <c r="BC814" s="456"/>
      <c r="BD814" s="456"/>
      <c r="BE814" s="456"/>
      <c r="BF814" s="456"/>
      <c r="BG814" s="457"/>
      <c r="BH814" s="458"/>
      <c r="BI814" s="459"/>
      <c r="BJ814" s="459"/>
      <c r="BK814" s="459"/>
      <c r="BL814" s="459"/>
      <c r="BM814" s="460"/>
      <c r="BN814" s="216"/>
      <c r="BO814" s="216"/>
      <c r="BP814" s="1"/>
      <c r="BQ814" s="120">
        <f>IF($F$3="","",IF(N814=$F$3,COUNTIF(BQ$23:BQ813,"&gt;0")+1,0))</f>
        <v>0</v>
      </c>
      <c r="BR814" s="1"/>
      <c r="BS814" s="20" t="str">
        <f>IF($N814="","",IF(VLOOKUP(VLOOKUP($N814,IMPOSTAZIONI!$E$6:$I$13,5,FALSE),IMPOSTAZIONI!$B$25:$N$32,3,FALSE)=0,"",VLOOKUP(VLOOKUP($N814,IMPOSTAZIONI!$E$6:$I$13,5,FALSE),IMPOSTAZIONI!$B$25:$N$32,3,FALSE)))</f>
        <v/>
      </c>
      <c r="BT814" s="20" t="str">
        <f>IF($N814="","",IF(VLOOKUP(VLOOKUP($N814,IMPOSTAZIONI!$E$6:$I$13,5,FALSE),IMPOSTAZIONI!$B$25:$N$32,6,FALSE)=0,"",VLOOKUP(VLOOKUP($N814,IMPOSTAZIONI!$E$6:$I$13,5,FALSE),IMPOSTAZIONI!$B$25:$N$32,6,FALSE)))</f>
        <v/>
      </c>
      <c r="BU814" s="20" t="str">
        <f>IF($N814="","",IF(VLOOKUP(VLOOKUP($N814,IMPOSTAZIONI!$E$6:$I$13,5,FALSE),IMPOSTAZIONI!$B$25:$N$32,9,FALSE)=0,"",VLOOKUP(VLOOKUP($N814,IMPOSTAZIONI!$E$6:$I$13,5,FALSE),IMPOSTAZIONI!$B$25:$N$32,9,FALSE)))</f>
        <v/>
      </c>
      <c r="BV814" s="20" t="str">
        <f>IF($N814="","",IF(VLOOKUP(VLOOKUP($N814,IMPOSTAZIONI!$E$6:$I$13,5,FALSE),IMPOSTAZIONI!$B$25:$N$32,12,FALSE)=0,"",VLOOKUP(VLOOKUP($N814,IMPOSTAZIONI!$E$6:$I$13,5,FALSE),IMPOSTAZIONI!$B$25:$N$32,12,FALSE)))</f>
        <v/>
      </c>
      <c r="BW814" s="221" t="str">
        <f t="shared" si="234"/>
        <v/>
      </c>
      <c r="BX814" s="221" t="str">
        <f t="shared" si="241"/>
        <v/>
      </c>
      <c r="BY814" s="221">
        <f t="shared" si="242"/>
        <v>0</v>
      </c>
      <c r="BZ814" s="231">
        <f t="shared" si="243"/>
        <v>0</v>
      </c>
      <c r="CA814" s="246">
        <f t="shared" si="244"/>
        <v>0</v>
      </c>
      <c r="CB814" s="246">
        <f t="shared" si="235"/>
        <v>0</v>
      </c>
      <c r="CC814" s="246" t="str">
        <f t="shared" si="236"/>
        <v/>
      </c>
      <c r="CD814" s="246">
        <f t="shared" si="245"/>
        <v>5</v>
      </c>
      <c r="CE814" s="246">
        <f t="shared" si="237"/>
        <v>0</v>
      </c>
      <c r="CF814" s="276">
        <f t="shared" si="246"/>
        <v>0</v>
      </c>
      <c r="CG814" s="277">
        <f t="shared" si="246"/>
        <v>0</v>
      </c>
      <c r="CH814" s="277">
        <f t="shared" si="246"/>
        <v>0</v>
      </c>
      <c r="CI814" s="278">
        <f t="shared" si="246"/>
        <v>0</v>
      </c>
      <c r="CJ814" s="280">
        <f t="shared" si="238"/>
        <v>0</v>
      </c>
      <c r="CK814" s="232">
        <f t="shared" si="240"/>
        <v>0</v>
      </c>
      <c r="CL814" s="1"/>
    </row>
    <row r="815" spans="1:90" ht="18" customHeight="1">
      <c r="A815" s="1"/>
      <c r="B815" s="1"/>
      <c r="C815" s="216"/>
      <c r="D815" s="287" t="str">
        <f t="shared" si="232"/>
        <v/>
      </c>
      <c r="E815" s="449" t="str">
        <f t="shared" si="233"/>
        <v/>
      </c>
      <c r="F815" s="450"/>
      <c r="G815" s="451"/>
      <c r="H815" s="452"/>
      <c r="I815" s="453"/>
      <c r="J815" s="453"/>
      <c r="K815" s="453"/>
      <c r="L815" s="453"/>
      <c r="M815" s="454"/>
      <c r="N815" s="455"/>
      <c r="O815" s="456"/>
      <c r="P815" s="456"/>
      <c r="Q815" s="456"/>
      <c r="R815" s="456"/>
      <c r="S815" s="456"/>
      <c r="T815" s="456"/>
      <c r="U815" s="456"/>
      <c r="V815" s="456"/>
      <c r="W815" s="456"/>
      <c r="X815" s="456"/>
      <c r="Y815" s="456"/>
      <c r="Z815" s="456"/>
      <c r="AA815" s="456"/>
      <c r="AB815" s="456"/>
      <c r="AC815" s="456"/>
      <c r="AD815" s="456"/>
      <c r="AE815" s="457"/>
      <c r="AF815" s="455"/>
      <c r="AG815" s="456"/>
      <c r="AH815" s="456"/>
      <c r="AI815" s="456"/>
      <c r="AJ815" s="456"/>
      <c r="AK815" s="456"/>
      <c r="AL815" s="456"/>
      <c r="AM815" s="456"/>
      <c r="AN815" s="457"/>
      <c r="AO815" s="455"/>
      <c r="AP815" s="456"/>
      <c r="AQ815" s="456"/>
      <c r="AR815" s="456"/>
      <c r="AS815" s="456"/>
      <c r="AT815" s="456"/>
      <c r="AU815" s="456"/>
      <c r="AV815" s="456"/>
      <c r="AW815" s="456"/>
      <c r="AX815" s="456"/>
      <c r="AY815" s="456"/>
      <c r="AZ815" s="456"/>
      <c r="BA815" s="456"/>
      <c r="BB815" s="456"/>
      <c r="BC815" s="456"/>
      <c r="BD815" s="456"/>
      <c r="BE815" s="456"/>
      <c r="BF815" s="456"/>
      <c r="BG815" s="457"/>
      <c r="BH815" s="458"/>
      <c r="BI815" s="459"/>
      <c r="BJ815" s="459"/>
      <c r="BK815" s="459"/>
      <c r="BL815" s="459"/>
      <c r="BM815" s="460"/>
      <c r="BN815" s="216"/>
      <c r="BO815" s="216"/>
      <c r="BP815" s="1"/>
      <c r="BQ815" s="120">
        <f>IF($F$3="","",IF(N815=$F$3,COUNTIF(BQ$23:BQ814,"&gt;0")+1,0))</f>
        <v>0</v>
      </c>
      <c r="BR815" s="1"/>
      <c r="BS815" s="20" t="str">
        <f>IF($N815="","",IF(VLOOKUP(VLOOKUP($N815,IMPOSTAZIONI!$E$6:$I$13,5,FALSE),IMPOSTAZIONI!$B$25:$N$32,3,FALSE)=0,"",VLOOKUP(VLOOKUP($N815,IMPOSTAZIONI!$E$6:$I$13,5,FALSE),IMPOSTAZIONI!$B$25:$N$32,3,FALSE)))</f>
        <v/>
      </c>
      <c r="BT815" s="20" t="str">
        <f>IF($N815="","",IF(VLOOKUP(VLOOKUP($N815,IMPOSTAZIONI!$E$6:$I$13,5,FALSE),IMPOSTAZIONI!$B$25:$N$32,6,FALSE)=0,"",VLOOKUP(VLOOKUP($N815,IMPOSTAZIONI!$E$6:$I$13,5,FALSE),IMPOSTAZIONI!$B$25:$N$32,6,FALSE)))</f>
        <v/>
      </c>
      <c r="BU815" s="20" t="str">
        <f>IF($N815="","",IF(VLOOKUP(VLOOKUP($N815,IMPOSTAZIONI!$E$6:$I$13,5,FALSE),IMPOSTAZIONI!$B$25:$N$32,9,FALSE)=0,"",VLOOKUP(VLOOKUP($N815,IMPOSTAZIONI!$E$6:$I$13,5,FALSE),IMPOSTAZIONI!$B$25:$N$32,9,FALSE)))</f>
        <v/>
      </c>
      <c r="BV815" s="20" t="str">
        <f>IF($N815="","",IF(VLOOKUP(VLOOKUP($N815,IMPOSTAZIONI!$E$6:$I$13,5,FALSE),IMPOSTAZIONI!$B$25:$N$32,12,FALSE)=0,"",VLOOKUP(VLOOKUP($N815,IMPOSTAZIONI!$E$6:$I$13,5,FALSE),IMPOSTAZIONI!$B$25:$N$32,12,FALSE)))</f>
        <v/>
      </c>
      <c r="BW815" s="221" t="str">
        <f t="shared" si="234"/>
        <v/>
      </c>
      <c r="BX815" s="221" t="str">
        <f t="shared" si="241"/>
        <v/>
      </c>
      <c r="BY815" s="221">
        <f t="shared" si="242"/>
        <v>0</v>
      </c>
      <c r="BZ815" s="231">
        <f t="shared" si="243"/>
        <v>0</v>
      </c>
      <c r="CA815" s="246">
        <f t="shared" si="244"/>
        <v>0</v>
      </c>
      <c r="CB815" s="246">
        <f t="shared" si="235"/>
        <v>0</v>
      </c>
      <c r="CC815" s="246" t="str">
        <f t="shared" si="236"/>
        <v/>
      </c>
      <c r="CD815" s="246">
        <f t="shared" si="245"/>
        <v>5</v>
      </c>
      <c r="CE815" s="246">
        <f t="shared" si="237"/>
        <v>0</v>
      </c>
      <c r="CF815" s="276">
        <f t="shared" si="246"/>
        <v>0</v>
      </c>
      <c r="CG815" s="277">
        <f t="shared" si="246"/>
        <v>0</v>
      </c>
      <c r="CH815" s="277">
        <f t="shared" si="246"/>
        <v>0</v>
      </c>
      <c r="CI815" s="278">
        <f t="shared" si="246"/>
        <v>0</v>
      </c>
      <c r="CJ815" s="280">
        <f t="shared" si="238"/>
        <v>0</v>
      </c>
      <c r="CK815" s="232">
        <f t="shared" si="240"/>
        <v>0</v>
      </c>
      <c r="CL815" s="1"/>
    </row>
    <row r="816" spans="1:90" ht="18" customHeight="1">
      <c r="A816" s="1"/>
      <c r="B816" s="1"/>
      <c r="C816" s="216"/>
      <c r="D816" s="287" t="str">
        <f t="shared" si="232"/>
        <v/>
      </c>
      <c r="E816" s="449" t="str">
        <f t="shared" si="233"/>
        <v/>
      </c>
      <c r="F816" s="450"/>
      <c r="G816" s="451"/>
      <c r="H816" s="452"/>
      <c r="I816" s="453"/>
      <c r="J816" s="453"/>
      <c r="K816" s="453"/>
      <c r="L816" s="453"/>
      <c r="M816" s="454"/>
      <c r="N816" s="455"/>
      <c r="O816" s="456"/>
      <c r="P816" s="456"/>
      <c r="Q816" s="456"/>
      <c r="R816" s="456"/>
      <c r="S816" s="456"/>
      <c r="T816" s="456"/>
      <c r="U816" s="456"/>
      <c r="V816" s="456"/>
      <c r="W816" s="456"/>
      <c r="X816" s="456"/>
      <c r="Y816" s="456"/>
      <c r="Z816" s="456"/>
      <c r="AA816" s="456"/>
      <c r="AB816" s="456"/>
      <c r="AC816" s="456"/>
      <c r="AD816" s="456"/>
      <c r="AE816" s="457"/>
      <c r="AF816" s="455"/>
      <c r="AG816" s="456"/>
      <c r="AH816" s="456"/>
      <c r="AI816" s="456"/>
      <c r="AJ816" s="456"/>
      <c r="AK816" s="456"/>
      <c r="AL816" s="456"/>
      <c r="AM816" s="456"/>
      <c r="AN816" s="457"/>
      <c r="AO816" s="455"/>
      <c r="AP816" s="456"/>
      <c r="AQ816" s="456"/>
      <c r="AR816" s="456"/>
      <c r="AS816" s="456"/>
      <c r="AT816" s="456"/>
      <c r="AU816" s="456"/>
      <c r="AV816" s="456"/>
      <c r="AW816" s="456"/>
      <c r="AX816" s="456"/>
      <c r="AY816" s="456"/>
      <c r="AZ816" s="456"/>
      <c r="BA816" s="456"/>
      <c r="BB816" s="456"/>
      <c r="BC816" s="456"/>
      <c r="BD816" s="456"/>
      <c r="BE816" s="456"/>
      <c r="BF816" s="456"/>
      <c r="BG816" s="457"/>
      <c r="BH816" s="458"/>
      <c r="BI816" s="459"/>
      <c r="BJ816" s="459"/>
      <c r="BK816" s="459"/>
      <c r="BL816" s="459"/>
      <c r="BM816" s="460"/>
      <c r="BN816" s="216"/>
      <c r="BO816" s="216"/>
      <c r="BP816" s="1"/>
      <c r="BQ816" s="120">
        <f>IF($F$3="","",IF(N816=$F$3,COUNTIF(BQ$23:BQ815,"&gt;0")+1,0))</f>
        <v>0</v>
      </c>
      <c r="BR816" s="1"/>
      <c r="BS816" s="20" t="str">
        <f>IF($N816="","",IF(VLOOKUP(VLOOKUP($N816,IMPOSTAZIONI!$E$6:$I$13,5,FALSE),IMPOSTAZIONI!$B$25:$N$32,3,FALSE)=0,"",VLOOKUP(VLOOKUP($N816,IMPOSTAZIONI!$E$6:$I$13,5,FALSE),IMPOSTAZIONI!$B$25:$N$32,3,FALSE)))</f>
        <v/>
      </c>
      <c r="BT816" s="20" t="str">
        <f>IF($N816="","",IF(VLOOKUP(VLOOKUP($N816,IMPOSTAZIONI!$E$6:$I$13,5,FALSE),IMPOSTAZIONI!$B$25:$N$32,6,FALSE)=0,"",VLOOKUP(VLOOKUP($N816,IMPOSTAZIONI!$E$6:$I$13,5,FALSE),IMPOSTAZIONI!$B$25:$N$32,6,FALSE)))</f>
        <v/>
      </c>
      <c r="BU816" s="20" t="str">
        <f>IF($N816="","",IF(VLOOKUP(VLOOKUP($N816,IMPOSTAZIONI!$E$6:$I$13,5,FALSE),IMPOSTAZIONI!$B$25:$N$32,9,FALSE)=0,"",VLOOKUP(VLOOKUP($N816,IMPOSTAZIONI!$E$6:$I$13,5,FALSE),IMPOSTAZIONI!$B$25:$N$32,9,FALSE)))</f>
        <v/>
      </c>
      <c r="BV816" s="20" t="str">
        <f>IF($N816="","",IF(VLOOKUP(VLOOKUP($N816,IMPOSTAZIONI!$E$6:$I$13,5,FALSE),IMPOSTAZIONI!$B$25:$N$32,12,FALSE)=0,"",VLOOKUP(VLOOKUP($N816,IMPOSTAZIONI!$E$6:$I$13,5,FALSE),IMPOSTAZIONI!$B$25:$N$32,12,FALSE)))</f>
        <v/>
      </c>
      <c r="BW816" s="221" t="str">
        <f t="shared" si="234"/>
        <v/>
      </c>
      <c r="BX816" s="221" t="str">
        <f t="shared" si="241"/>
        <v/>
      </c>
      <c r="BY816" s="221">
        <f t="shared" si="242"/>
        <v>0</v>
      </c>
      <c r="BZ816" s="231">
        <f t="shared" si="243"/>
        <v>0</v>
      </c>
      <c r="CA816" s="246">
        <f t="shared" si="244"/>
        <v>0</v>
      </c>
      <c r="CB816" s="246">
        <f t="shared" si="235"/>
        <v>0</v>
      </c>
      <c r="CC816" s="246" t="str">
        <f t="shared" si="236"/>
        <v/>
      </c>
      <c r="CD816" s="246">
        <f t="shared" si="245"/>
        <v>5</v>
      </c>
      <c r="CE816" s="246">
        <f t="shared" si="237"/>
        <v>0</v>
      </c>
      <c r="CF816" s="276">
        <f t="shared" si="246"/>
        <v>0</v>
      </c>
      <c r="CG816" s="277">
        <f t="shared" si="246"/>
        <v>0</v>
      </c>
      <c r="CH816" s="277">
        <f t="shared" si="246"/>
        <v>0</v>
      </c>
      <c r="CI816" s="278">
        <f t="shared" si="246"/>
        <v>0</v>
      </c>
      <c r="CJ816" s="280">
        <f t="shared" si="238"/>
        <v>0</v>
      </c>
      <c r="CK816" s="232">
        <f t="shared" si="240"/>
        <v>0</v>
      </c>
      <c r="CL816" s="1"/>
    </row>
    <row r="817" spans="1:90" ht="18" customHeight="1">
      <c r="A817" s="1"/>
      <c r="B817" s="1"/>
      <c r="C817" s="216"/>
      <c r="D817" s="287" t="str">
        <f t="shared" si="232"/>
        <v/>
      </c>
      <c r="E817" s="449" t="str">
        <f t="shared" si="233"/>
        <v/>
      </c>
      <c r="F817" s="450"/>
      <c r="G817" s="451"/>
      <c r="H817" s="452"/>
      <c r="I817" s="453"/>
      <c r="J817" s="453"/>
      <c r="K817" s="453"/>
      <c r="L817" s="453"/>
      <c r="M817" s="454"/>
      <c r="N817" s="455"/>
      <c r="O817" s="456"/>
      <c r="P817" s="456"/>
      <c r="Q817" s="456"/>
      <c r="R817" s="456"/>
      <c r="S817" s="456"/>
      <c r="T817" s="456"/>
      <c r="U817" s="456"/>
      <c r="V817" s="456"/>
      <c r="W817" s="456"/>
      <c r="X817" s="456"/>
      <c r="Y817" s="456"/>
      <c r="Z817" s="456"/>
      <c r="AA817" s="456"/>
      <c r="AB817" s="456"/>
      <c r="AC817" s="456"/>
      <c r="AD817" s="456"/>
      <c r="AE817" s="457"/>
      <c r="AF817" s="455"/>
      <c r="AG817" s="456"/>
      <c r="AH817" s="456"/>
      <c r="AI817" s="456"/>
      <c r="AJ817" s="456"/>
      <c r="AK817" s="456"/>
      <c r="AL817" s="456"/>
      <c r="AM817" s="456"/>
      <c r="AN817" s="457"/>
      <c r="AO817" s="455"/>
      <c r="AP817" s="456"/>
      <c r="AQ817" s="456"/>
      <c r="AR817" s="456"/>
      <c r="AS817" s="456"/>
      <c r="AT817" s="456"/>
      <c r="AU817" s="456"/>
      <c r="AV817" s="456"/>
      <c r="AW817" s="456"/>
      <c r="AX817" s="456"/>
      <c r="AY817" s="456"/>
      <c r="AZ817" s="456"/>
      <c r="BA817" s="456"/>
      <c r="BB817" s="456"/>
      <c r="BC817" s="456"/>
      <c r="BD817" s="456"/>
      <c r="BE817" s="456"/>
      <c r="BF817" s="456"/>
      <c r="BG817" s="457"/>
      <c r="BH817" s="458"/>
      <c r="BI817" s="459"/>
      <c r="BJ817" s="459"/>
      <c r="BK817" s="459"/>
      <c r="BL817" s="459"/>
      <c r="BM817" s="460"/>
      <c r="BN817" s="216"/>
      <c r="BO817" s="216"/>
      <c r="BP817" s="1"/>
      <c r="BQ817" s="120">
        <f>IF($F$3="","",IF(N817=$F$3,COUNTIF(BQ$23:BQ816,"&gt;0")+1,0))</f>
        <v>0</v>
      </c>
      <c r="BR817" s="1"/>
      <c r="BS817" s="20" t="str">
        <f>IF($N817="","",IF(VLOOKUP(VLOOKUP($N817,IMPOSTAZIONI!$E$6:$I$13,5,FALSE),IMPOSTAZIONI!$B$25:$N$32,3,FALSE)=0,"",VLOOKUP(VLOOKUP($N817,IMPOSTAZIONI!$E$6:$I$13,5,FALSE),IMPOSTAZIONI!$B$25:$N$32,3,FALSE)))</f>
        <v/>
      </c>
      <c r="BT817" s="20" t="str">
        <f>IF($N817="","",IF(VLOOKUP(VLOOKUP($N817,IMPOSTAZIONI!$E$6:$I$13,5,FALSE),IMPOSTAZIONI!$B$25:$N$32,6,FALSE)=0,"",VLOOKUP(VLOOKUP($N817,IMPOSTAZIONI!$E$6:$I$13,5,FALSE),IMPOSTAZIONI!$B$25:$N$32,6,FALSE)))</f>
        <v/>
      </c>
      <c r="BU817" s="20" t="str">
        <f>IF($N817="","",IF(VLOOKUP(VLOOKUP($N817,IMPOSTAZIONI!$E$6:$I$13,5,FALSE),IMPOSTAZIONI!$B$25:$N$32,9,FALSE)=0,"",VLOOKUP(VLOOKUP($N817,IMPOSTAZIONI!$E$6:$I$13,5,FALSE),IMPOSTAZIONI!$B$25:$N$32,9,FALSE)))</f>
        <v/>
      </c>
      <c r="BV817" s="20" t="str">
        <f>IF($N817="","",IF(VLOOKUP(VLOOKUP($N817,IMPOSTAZIONI!$E$6:$I$13,5,FALSE),IMPOSTAZIONI!$B$25:$N$32,12,FALSE)=0,"",VLOOKUP(VLOOKUP($N817,IMPOSTAZIONI!$E$6:$I$13,5,FALSE),IMPOSTAZIONI!$B$25:$N$32,12,FALSE)))</f>
        <v/>
      </c>
      <c r="BW817" s="221" t="str">
        <f t="shared" si="234"/>
        <v/>
      </c>
      <c r="BX817" s="221" t="str">
        <f t="shared" si="241"/>
        <v/>
      </c>
      <c r="BY817" s="221">
        <f t="shared" si="242"/>
        <v>0</v>
      </c>
      <c r="BZ817" s="231">
        <f t="shared" si="243"/>
        <v>0</v>
      </c>
      <c r="CA817" s="246">
        <f t="shared" si="244"/>
        <v>0</v>
      </c>
      <c r="CB817" s="246">
        <f t="shared" si="235"/>
        <v>0</v>
      </c>
      <c r="CC817" s="246" t="str">
        <f t="shared" si="236"/>
        <v/>
      </c>
      <c r="CD817" s="246">
        <f t="shared" si="245"/>
        <v>5</v>
      </c>
      <c r="CE817" s="246">
        <f t="shared" si="237"/>
        <v>0</v>
      </c>
      <c r="CF817" s="276">
        <f t="shared" si="246"/>
        <v>0</v>
      </c>
      <c r="CG817" s="277">
        <f t="shared" si="246"/>
        <v>0</v>
      </c>
      <c r="CH817" s="277">
        <f t="shared" si="246"/>
        <v>0</v>
      </c>
      <c r="CI817" s="278">
        <f t="shared" si="246"/>
        <v>0</v>
      </c>
      <c r="CJ817" s="280">
        <f t="shared" si="238"/>
        <v>0</v>
      </c>
      <c r="CK817" s="232">
        <f t="shared" si="240"/>
        <v>0</v>
      </c>
      <c r="CL817" s="1"/>
    </row>
    <row r="818" spans="1:90" ht="18" customHeight="1">
      <c r="A818" s="1"/>
      <c r="B818" s="1"/>
      <c r="C818" s="216"/>
      <c r="D818" s="287" t="str">
        <f t="shared" si="232"/>
        <v/>
      </c>
      <c r="E818" s="449" t="str">
        <f t="shared" si="233"/>
        <v/>
      </c>
      <c r="F818" s="450"/>
      <c r="G818" s="451"/>
      <c r="H818" s="452"/>
      <c r="I818" s="453"/>
      <c r="J818" s="453"/>
      <c r="K818" s="453"/>
      <c r="L818" s="453"/>
      <c r="M818" s="454"/>
      <c r="N818" s="455"/>
      <c r="O818" s="456"/>
      <c r="P818" s="456"/>
      <c r="Q818" s="456"/>
      <c r="R818" s="456"/>
      <c r="S818" s="456"/>
      <c r="T818" s="456"/>
      <c r="U818" s="456"/>
      <c r="V818" s="456"/>
      <c r="W818" s="456"/>
      <c r="X818" s="456"/>
      <c r="Y818" s="456"/>
      <c r="Z818" s="456"/>
      <c r="AA818" s="456"/>
      <c r="AB818" s="456"/>
      <c r="AC818" s="456"/>
      <c r="AD818" s="456"/>
      <c r="AE818" s="457"/>
      <c r="AF818" s="455"/>
      <c r="AG818" s="456"/>
      <c r="AH818" s="456"/>
      <c r="AI818" s="456"/>
      <c r="AJ818" s="456"/>
      <c r="AK818" s="456"/>
      <c r="AL818" s="456"/>
      <c r="AM818" s="456"/>
      <c r="AN818" s="457"/>
      <c r="AO818" s="455"/>
      <c r="AP818" s="456"/>
      <c r="AQ818" s="456"/>
      <c r="AR818" s="456"/>
      <c r="AS818" s="456"/>
      <c r="AT818" s="456"/>
      <c r="AU818" s="456"/>
      <c r="AV818" s="456"/>
      <c r="AW818" s="456"/>
      <c r="AX818" s="456"/>
      <c r="AY818" s="456"/>
      <c r="AZ818" s="456"/>
      <c r="BA818" s="456"/>
      <c r="BB818" s="456"/>
      <c r="BC818" s="456"/>
      <c r="BD818" s="456"/>
      <c r="BE818" s="456"/>
      <c r="BF818" s="456"/>
      <c r="BG818" s="457"/>
      <c r="BH818" s="458"/>
      <c r="BI818" s="459"/>
      <c r="BJ818" s="459"/>
      <c r="BK818" s="459"/>
      <c r="BL818" s="459"/>
      <c r="BM818" s="460"/>
      <c r="BN818" s="216"/>
      <c r="BO818" s="216"/>
      <c r="BP818" s="1"/>
      <c r="BQ818" s="120">
        <f>IF($F$3="","",IF(N818=$F$3,COUNTIF(BQ$23:BQ817,"&gt;0")+1,0))</f>
        <v>0</v>
      </c>
      <c r="BR818" s="1"/>
      <c r="BS818" s="20" t="str">
        <f>IF($N818="","",IF(VLOOKUP(VLOOKUP($N818,IMPOSTAZIONI!$E$6:$I$13,5,FALSE),IMPOSTAZIONI!$B$25:$N$32,3,FALSE)=0,"",VLOOKUP(VLOOKUP($N818,IMPOSTAZIONI!$E$6:$I$13,5,FALSE),IMPOSTAZIONI!$B$25:$N$32,3,FALSE)))</f>
        <v/>
      </c>
      <c r="BT818" s="20" t="str">
        <f>IF($N818="","",IF(VLOOKUP(VLOOKUP($N818,IMPOSTAZIONI!$E$6:$I$13,5,FALSE),IMPOSTAZIONI!$B$25:$N$32,6,FALSE)=0,"",VLOOKUP(VLOOKUP($N818,IMPOSTAZIONI!$E$6:$I$13,5,FALSE),IMPOSTAZIONI!$B$25:$N$32,6,FALSE)))</f>
        <v/>
      </c>
      <c r="BU818" s="20" t="str">
        <f>IF($N818="","",IF(VLOOKUP(VLOOKUP($N818,IMPOSTAZIONI!$E$6:$I$13,5,FALSE),IMPOSTAZIONI!$B$25:$N$32,9,FALSE)=0,"",VLOOKUP(VLOOKUP($N818,IMPOSTAZIONI!$E$6:$I$13,5,FALSE),IMPOSTAZIONI!$B$25:$N$32,9,FALSE)))</f>
        <v/>
      </c>
      <c r="BV818" s="20" t="str">
        <f>IF($N818="","",IF(VLOOKUP(VLOOKUP($N818,IMPOSTAZIONI!$E$6:$I$13,5,FALSE),IMPOSTAZIONI!$B$25:$N$32,12,FALSE)=0,"",VLOOKUP(VLOOKUP($N818,IMPOSTAZIONI!$E$6:$I$13,5,FALSE),IMPOSTAZIONI!$B$25:$N$32,12,FALSE)))</f>
        <v/>
      </c>
      <c r="BW818" s="221" t="str">
        <f t="shared" si="234"/>
        <v/>
      </c>
      <c r="BX818" s="221" t="str">
        <f t="shared" si="241"/>
        <v/>
      </c>
      <c r="BY818" s="221">
        <f t="shared" si="242"/>
        <v>0</v>
      </c>
      <c r="BZ818" s="231">
        <f t="shared" si="243"/>
        <v>0</v>
      </c>
      <c r="CA818" s="246">
        <f t="shared" si="244"/>
        <v>0</v>
      </c>
      <c r="CB818" s="246">
        <f t="shared" si="235"/>
        <v>0</v>
      </c>
      <c r="CC818" s="246" t="str">
        <f t="shared" si="236"/>
        <v/>
      </c>
      <c r="CD818" s="246">
        <f t="shared" si="245"/>
        <v>5</v>
      </c>
      <c r="CE818" s="246">
        <f t="shared" si="237"/>
        <v>0</v>
      </c>
      <c r="CF818" s="276">
        <f t="shared" si="246"/>
        <v>0</v>
      </c>
      <c r="CG818" s="277">
        <f t="shared" si="246"/>
        <v>0</v>
      </c>
      <c r="CH818" s="277">
        <f t="shared" si="246"/>
        <v>0</v>
      </c>
      <c r="CI818" s="278">
        <f t="shared" si="246"/>
        <v>0</v>
      </c>
      <c r="CJ818" s="280">
        <f t="shared" si="238"/>
        <v>0</v>
      </c>
      <c r="CK818" s="232">
        <f t="shared" si="240"/>
        <v>0</v>
      </c>
      <c r="CL818" s="1"/>
    </row>
    <row r="819" spans="1:90" ht="18" customHeight="1">
      <c r="A819" s="1"/>
      <c r="B819" s="1"/>
      <c r="C819" s="216"/>
      <c r="D819" s="287" t="str">
        <f t="shared" si="232"/>
        <v/>
      </c>
      <c r="E819" s="449" t="str">
        <f t="shared" si="233"/>
        <v/>
      </c>
      <c r="F819" s="450"/>
      <c r="G819" s="451"/>
      <c r="H819" s="452"/>
      <c r="I819" s="453"/>
      <c r="J819" s="453"/>
      <c r="K819" s="453"/>
      <c r="L819" s="453"/>
      <c r="M819" s="454"/>
      <c r="N819" s="455"/>
      <c r="O819" s="456"/>
      <c r="P819" s="456"/>
      <c r="Q819" s="456"/>
      <c r="R819" s="456"/>
      <c r="S819" s="456"/>
      <c r="T819" s="456"/>
      <c r="U819" s="456"/>
      <c r="V819" s="456"/>
      <c r="W819" s="456"/>
      <c r="X819" s="456"/>
      <c r="Y819" s="456"/>
      <c r="Z819" s="456"/>
      <c r="AA819" s="456"/>
      <c r="AB819" s="456"/>
      <c r="AC819" s="456"/>
      <c r="AD819" s="456"/>
      <c r="AE819" s="457"/>
      <c r="AF819" s="455"/>
      <c r="AG819" s="456"/>
      <c r="AH819" s="456"/>
      <c r="AI819" s="456"/>
      <c r="AJ819" s="456"/>
      <c r="AK819" s="456"/>
      <c r="AL819" s="456"/>
      <c r="AM819" s="456"/>
      <c r="AN819" s="457"/>
      <c r="AO819" s="455"/>
      <c r="AP819" s="456"/>
      <c r="AQ819" s="456"/>
      <c r="AR819" s="456"/>
      <c r="AS819" s="456"/>
      <c r="AT819" s="456"/>
      <c r="AU819" s="456"/>
      <c r="AV819" s="456"/>
      <c r="AW819" s="456"/>
      <c r="AX819" s="456"/>
      <c r="AY819" s="456"/>
      <c r="AZ819" s="456"/>
      <c r="BA819" s="456"/>
      <c r="BB819" s="456"/>
      <c r="BC819" s="456"/>
      <c r="BD819" s="456"/>
      <c r="BE819" s="456"/>
      <c r="BF819" s="456"/>
      <c r="BG819" s="457"/>
      <c r="BH819" s="458"/>
      <c r="BI819" s="459"/>
      <c r="BJ819" s="459"/>
      <c r="BK819" s="459"/>
      <c r="BL819" s="459"/>
      <c r="BM819" s="460"/>
      <c r="BN819" s="216"/>
      <c r="BO819" s="216"/>
      <c r="BP819" s="1"/>
      <c r="BQ819" s="120">
        <f>IF($F$3="","",IF(N819=$F$3,COUNTIF(BQ$23:BQ818,"&gt;0")+1,0))</f>
        <v>0</v>
      </c>
      <c r="BR819" s="1"/>
      <c r="BS819" s="20" t="str">
        <f>IF($N819="","",IF(VLOOKUP(VLOOKUP($N819,IMPOSTAZIONI!$E$6:$I$13,5,FALSE),IMPOSTAZIONI!$B$25:$N$32,3,FALSE)=0,"",VLOOKUP(VLOOKUP($N819,IMPOSTAZIONI!$E$6:$I$13,5,FALSE),IMPOSTAZIONI!$B$25:$N$32,3,FALSE)))</f>
        <v/>
      </c>
      <c r="BT819" s="20" t="str">
        <f>IF($N819="","",IF(VLOOKUP(VLOOKUP($N819,IMPOSTAZIONI!$E$6:$I$13,5,FALSE),IMPOSTAZIONI!$B$25:$N$32,6,FALSE)=0,"",VLOOKUP(VLOOKUP($N819,IMPOSTAZIONI!$E$6:$I$13,5,FALSE),IMPOSTAZIONI!$B$25:$N$32,6,FALSE)))</f>
        <v/>
      </c>
      <c r="BU819" s="20" t="str">
        <f>IF($N819="","",IF(VLOOKUP(VLOOKUP($N819,IMPOSTAZIONI!$E$6:$I$13,5,FALSE),IMPOSTAZIONI!$B$25:$N$32,9,FALSE)=0,"",VLOOKUP(VLOOKUP($N819,IMPOSTAZIONI!$E$6:$I$13,5,FALSE),IMPOSTAZIONI!$B$25:$N$32,9,FALSE)))</f>
        <v/>
      </c>
      <c r="BV819" s="20" t="str">
        <f>IF($N819="","",IF(VLOOKUP(VLOOKUP($N819,IMPOSTAZIONI!$E$6:$I$13,5,FALSE),IMPOSTAZIONI!$B$25:$N$32,12,FALSE)=0,"",VLOOKUP(VLOOKUP($N819,IMPOSTAZIONI!$E$6:$I$13,5,FALSE),IMPOSTAZIONI!$B$25:$N$32,12,FALSE)))</f>
        <v/>
      </c>
      <c r="BW819" s="221" t="str">
        <f t="shared" si="234"/>
        <v/>
      </c>
      <c r="BX819" s="221" t="str">
        <f t="shared" si="241"/>
        <v/>
      </c>
      <c r="BY819" s="221">
        <f t="shared" si="242"/>
        <v>0</v>
      </c>
      <c r="BZ819" s="231">
        <f t="shared" si="243"/>
        <v>0</v>
      </c>
      <c r="CA819" s="246">
        <f t="shared" si="244"/>
        <v>0</v>
      </c>
      <c r="CB819" s="246">
        <f t="shared" si="235"/>
        <v>0</v>
      </c>
      <c r="CC819" s="246" t="str">
        <f t="shared" si="236"/>
        <v/>
      </c>
      <c r="CD819" s="246">
        <f t="shared" si="245"/>
        <v>5</v>
      </c>
      <c r="CE819" s="246">
        <f t="shared" si="237"/>
        <v>0</v>
      </c>
      <c r="CF819" s="276">
        <f t="shared" si="246"/>
        <v>0</v>
      </c>
      <c r="CG819" s="277">
        <f t="shared" si="246"/>
        <v>0</v>
      </c>
      <c r="CH819" s="277">
        <f t="shared" si="246"/>
        <v>0</v>
      </c>
      <c r="CI819" s="278">
        <f t="shared" si="246"/>
        <v>0</v>
      </c>
      <c r="CJ819" s="280">
        <f t="shared" si="238"/>
        <v>0</v>
      </c>
      <c r="CK819" s="232">
        <f t="shared" si="240"/>
        <v>0</v>
      </c>
      <c r="CL819" s="1"/>
    </row>
    <row r="820" spans="1:90" ht="18" customHeight="1">
      <c r="A820" s="1"/>
      <c r="B820" s="1"/>
      <c r="C820" s="216"/>
      <c r="D820" s="287" t="str">
        <f t="shared" si="232"/>
        <v/>
      </c>
      <c r="E820" s="449" t="str">
        <f t="shared" si="233"/>
        <v/>
      </c>
      <c r="F820" s="450"/>
      <c r="G820" s="451"/>
      <c r="H820" s="452"/>
      <c r="I820" s="453"/>
      <c r="J820" s="453"/>
      <c r="K820" s="453"/>
      <c r="L820" s="453"/>
      <c r="M820" s="454"/>
      <c r="N820" s="455"/>
      <c r="O820" s="456"/>
      <c r="P820" s="456"/>
      <c r="Q820" s="456"/>
      <c r="R820" s="456"/>
      <c r="S820" s="456"/>
      <c r="T820" s="456"/>
      <c r="U820" s="456"/>
      <c r="V820" s="456"/>
      <c r="W820" s="456"/>
      <c r="X820" s="456"/>
      <c r="Y820" s="456"/>
      <c r="Z820" s="456"/>
      <c r="AA820" s="456"/>
      <c r="AB820" s="456"/>
      <c r="AC820" s="456"/>
      <c r="AD820" s="456"/>
      <c r="AE820" s="457"/>
      <c r="AF820" s="455"/>
      <c r="AG820" s="456"/>
      <c r="AH820" s="456"/>
      <c r="AI820" s="456"/>
      <c r="AJ820" s="456"/>
      <c r="AK820" s="456"/>
      <c r="AL820" s="456"/>
      <c r="AM820" s="456"/>
      <c r="AN820" s="457"/>
      <c r="AO820" s="455"/>
      <c r="AP820" s="456"/>
      <c r="AQ820" s="456"/>
      <c r="AR820" s="456"/>
      <c r="AS820" s="456"/>
      <c r="AT820" s="456"/>
      <c r="AU820" s="456"/>
      <c r="AV820" s="456"/>
      <c r="AW820" s="456"/>
      <c r="AX820" s="456"/>
      <c r="AY820" s="456"/>
      <c r="AZ820" s="456"/>
      <c r="BA820" s="456"/>
      <c r="BB820" s="456"/>
      <c r="BC820" s="456"/>
      <c r="BD820" s="456"/>
      <c r="BE820" s="456"/>
      <c r="BF820" s="456"/>
      <c r="BG820" s="457"/>
      <c r="BH820" s="458"/>
      <c r="BI820" s="459"/>
      <c r="BJ820" s="459"/>
      <c r="BK820" s="459"/>
      <c r="BL820" s="459"/>
      <c r="BM820" s="460"/>
      <c r="BN820" s="216"/>
      <c r="BO820" s="216"/>
      <c r="BP820" s="1"/>
      <c r="BQ820" s="120">
        <f>IF($F$3="","",IF(N820=$F$3,COUNTIF(BQ$23:BQ819,"&gt;0")+1,0))</f>
        <v>0</v>
      </c>
      <c r="BR820" s="1"/>
      <c r="BS820" s="20" t="str">
        <f>IF($N820="","",IF(VLOOKUP(VLOOKUP($N820,IMPOSTAZIONI!$E$6:$I$13,5,FALSE),IMPOSTAZIONI!$B$25:$N$32,3,FALSE)=0,"",VLOOKUP(VLOOKUP($N820,IMPOSTAZIONI!$E$6:$I$13,5,FALSE),IMPOSTAZIONI!$B$25:$N$32,3,FALSE)))</f>
        <v/>
      </c>
      <c r="BT820" s="20" t="str">
        <f>IF($N820="","",IF(VLOOKUP(VLOOKUP($N820,IMPOSTAZIONI!$E$6:$I$13,5,FALSE),IMPOSTAZIONI!$B$25:$N$32,6,FALSE)=0,"",VLOOKUP(VLOOKUP($N820,IMPOSTAZIONI!$E$6:$I$13,5,FALSE),IMPOSTAZIONI!$B$25:$N$32,6,FALSE)))</f>
        <v/>
      </c>
      <c r="BU820" s="20" t="str">
        <f>IF($N820="","",IF(VLOOKUP(VLOOKUP($N820,IMPOSTAZIONI!$E$6:$I$13,5,FALSE),IMPOSTAZIONI!$B$25:$N$32,9,FALSE)=0,"",VLOOKUP(VLOOKUP($N820,IMPOSTAZIONI!$E$6:$I$13,5,FALSE),IMPOSTAZIONI!$B$25:$N$32,9,FALSE)))</f>
        <v/>
      </c>
      <c r="BV820" s="20" t="str">
        <f>IF($N820="","",IF(VLOOKUP(VLOOKUP($N820,IMPOSTAZIONI!$E$6:$I$13,5,FALSE),IMPOSTAZIONI!$B$25:$N$32,12,FALSE)=0,"",VLOOKUP(VLOOKUP($N820,IMPOSTAZIONI!$E$6:$I$13,5,FALSE),IMPOSTAZIONI!$B$25:$N$32,12,FALSE)))</f>
        <v/>
      </c>
      <c r="BW820" s="221" t="str">
        <f t="shared" si="234"/>
        <v/>
      </c>
      <c r="BX820" s="221" t="str">
        <f t="shared" si="241"/>
        <v/>
      </c>
      <c r="BY820" s="221">
        <f t="shared" si="242"/>
        <v>0</v>
      </c>
      <c r="BZ820" s="231">
        <f t="shared" si="243"/>
        <v>0</v>
      </c>
      <c r="CA820" s="246">
        <f t="shared" si="244"/>
        <v>0</v>
      </c>
      <c r="CB820" s="246">
        <f t="shared" si="235"/>
        <v>0</v>
      </c>
      <c r="CC820" s="246" t="str">
        <f t="shared" si="236"/>
        <v/>
      </c>
      <c r="CD820" s="246">
        <f t="shared" si="245"/>
        <v>5</v>
      </c>
      <c r="CE820" s="246">
        <f t="shared" si="237"/>
        <v>0</v>
      </c>
      <c r="CF820" s="276">
        <f t="shared" si="246"/>
        <v>0</v>
      </c>
      <c r="CG820" s="277">
        <f t="shared" si="246"/>
        <v>0</v>
      </c>
      <c r="CH820" s="277">
        <f t="shared" si="246"/>
        <v>0</v>
      </c>
      <c r="CI820" s="278">
        <f t="shared" si="246"/>
        <v>0</v>
      </c>
      <c r="CJ820" s="280">
        <f t="shared" si="238"/>
        <v>0</v>
      </c>
      <c r="CK820" s="232">
        <f t="shared" si="240"/>
        <v>0</v>
      </c>
      <c r="CL820" s="1"/>
    </row>
    <row r="821" spans="1:90" ht="18" customHeight="1">
      <c r="A821" s="1"/>
      <c r="B821" s="1"/>
      <c r="C821" s="216"/>
      <c r="D821" s="287" t="str">
        <f t="shared" si="232"/>
        <v/>
      </c>
      <c r="E821" s="449" t="str">
        <f t="shared" si="233"/>
        <v/>
      </c>
      <c r="F821" s="450"/>
      <c r="G821" s="451"/>
      <c r="H821" s="452"/>
      <c r="I821" s="453"/>
      <c r="J821" s="453"/>
      <c r="K821" s="453"/>
      <c r="L821" s="453"/>
      <c r="M821" s="454"/>
      <c r="N821" s="455"/>
      <c r="O821" s="456"/>
      <c r="P821" s="456"/>
      <c r="Q821" s="456"/>
      <c r="R821" s="456"/>
      <c r="S821" s="456"/>
      <c r="T821" s="456"/>
      <c r="U821" s="456"/>
      <c r="V821" s="456"/>
      <c r="W821" s="456"/>
      <c r="X821" s="456"/>
      <c r="Y821" s="456"/>
      <c r="Z821" s="456"/>
      <c r="AA821" s="456"/>
      <c r="AB821" s="456"/>
      <c r="AC821" s="456"/>
      <c r="AD821" s="456"/>
      <c r="AE821" s="457"/>
      <c r="AF821" s="455"/>
      <c r="AG821" s="456"/>
      <c r="AH821" s="456"/>
      <c r="AI821" s="456"/>
      <c r="AJ821" s="456"/>
      <c r="AK821" s="456"/>
      <c r="AL821" s="456"/>
      <c r="AM821" s="456"/>
      <c r="AN821" s="457"/>
      <c r="AO821" s="455"/>
      <c r="AP821" s="456"/>
      <c r="AQ821" s="456"/>
      <c r="AR821" s="456"/>
      <c r="AS821" s="456"/>
      <c r="AT821" s="456"/>
      <c r="AU821" s="456"/>
      <c r="AV821" s="456"/>
      <c r="AW821" s="456"/>
      <c r="AX821" s="456"/>
      <c r="AY821" s="456"/>
      <c r="AZ821" s="456"/>
      <c r="BA821" s="456"/>
      <c r="BB821" s="456"/>
      <c r="BC821" s="456"/>
      <c r="BD821" s="456"/>
      <c r="BE821" s="456"/>
      <c r="BF821" s="456"/>
      <c r="BG821" s="457"/>
      <c r="BH821" s="458"/>
      <c r="BI821" s="459"/>
      <c r="BJ821" s="459"/>
      <c r="BK821" s="459"/>
      <c r="BL821" s="459"/>
      <c r="BM821" s="460"/>
      <c r="BN821" s="216"/>
      <c r="BO821" s="216"/>
      <c r="BP821" s="1"/>
      <c r="BQ821" s="120">
        <f>IF($F$3="","",IF(N821=$F$3,COUNTIF(BQ$23:BQ820,"&gt;0")+1,0))</f>
        <v>0</v>
      </c>
      <c r="BR821" s="1"/>
      <c r="BS821" s="20" t="str">
        <f>IF($N821="","",IF(VLOOKUP(VLOOKUP($N821,IMPOSTAZIONI!$E$6:$I$13,5,FALSE),IMPOSTAZIONI!$B$25:$N$32,3,FALSE)=0,"",VLOOKUP(VLOOKUP($N821,IMPOSTAZIONI!$E$6:$I$13,5,FALSE),IMPOSTAZIONI!$B$25:$N$32,3,FALSE)))</f>
        <v/>
      </c>
      <c r="BT821" s="20" t="str">
        <f>IF($N821="","",IF(VLOOKUP(VLOOKUP($N821,IMPOSTAZIONI!$E$6:$I$13,5,FALSE),IMPOSTAZIONI!$B$25:$N$32,6,FALSE)=0,"",VLOOKUP(VLOOKUP($N821,IMPOSTAZIONI!$E$6:$I$13,5,FALSE),IMPOSTAZIONI!$B$25:$N$32,6,FALSE)))</f>
        <v/>
      </c>
      <c r="BU821" s="20" t="str">
        <f>IF($N821="","",IF(VLOOKUP(VLOOKUP($N821,IMPOSTAZIONI!$E$6:$I$13,5,FALSE),IMPOSTAZIONI!$B$25:$N$32,9,FALSE)=0,"",VLOOKUP(VLOOKUP($N821,IMPOSTAZIONI!$E$6:$I$13,5,FALSE),IMPOSTAZIONI!$B$25:$N$32,9,FALSE)))</f>
        <v/>
      </c>
      <c r="BV821" s="20" t="str">
        <f>IF($N821="","",IF(VLOOKUP(VLOOKUP($N821,IMPOSTAZIONI!$E$6:$I$13,5,FALSE),IMPOSTAZIONI!$B$25:$N$32,12,FALSE)=0,"",VLOOKUP(VLOOKUP($N821,IMPOSTAZIONI!$E$6:$I$13,5,FALSE),IMPOSTAZIONI!$B$25:$N$32,12,FALSE)))</f>
        <v/>
      </c>
      <c r="BW821" s="221" t="str">
        <f t="shared" si="234"/>
        <v/>
      </c>
      <c r="BX821" s="221" t="str">
        <f t="shared" si="241"/>
        <v/>
      </c>
      <c r="BY821" s="221">
        <f t="shared" si="242"/>
        <v>0</v>
      </c>
      <c r="BZ821" s="231">
        <f t="shared" si="243"/>
        <v>0</v>
      </c>
      <c r="CA821" s="246">
        <f t="shared" si="244"/>
        <v>0</v>
      </c>
      <c r="CB821" s="246">
        <f t="shared" si="235"/>
        <v>0</v>
      </c>
      <c r="CC821" s="246" t="str">
        <f t="shared" si="236"/>
        <v/>
      </c>
      <c r="CD821" s="246">
        <f t="shared" si="245"/>
        <v>5</v>
      </c>
      <c r="CE821" s="246">
        <f t="shared" si="237"/>
        <v>0</v>
      </c>
      <c r="CF821" s="276">
        <f t="shared" si="246"/>
        <v>0</v>
      </c>
      <c r="CG821" s="277">
        <f t="shared" si="246"/>
        <v>0</v>
      </c>
      <c r="CH821" s="277">
        <f t="shared" si="246"/>
        <v>0</v>
      </c>
      <c r="CI821" s="278">
        <f t="shared" si="246"/>
        <v>0</v>
      </c>
      <c r="CJ821" s="280">
        <f t="shared" si="238"/>
        <v>0</v>
      </c>
      <c r="CK821" s="232">
        <f t="shared" si="240"/>
        <v>0</v>
      </c>
      <c r="CL821" s="1"/>
    </row>
    <row r="822" spans="1:90" ht="18" customHeight="1">
      <c r="A822" s="1"/>
      <c r="B822" s="1"/>
      <c r="C822" s="216"/>
      <c r="D822" s="287" t="str">
        <f t="shared" si="232"/>
        <v/>
      </c>
      <c r="E822" s="449" t="str">
        <f t="shared" si="233"/>
        <v/>
      </c>
      <c r="F822" s="450"/>
      <c r="G822" s="451"/>
      <c r="H822" s="452"/>
      <c r="I822" s="453"/>
      <c r="J822" s="453"/>
      <c r="K822" s="453"/>
      <c r="L822" s="453"/>
      <c r="M822" s="454"/>
      <c r="N822" s="455"/>
      <c r="O822" s="456"/>
      <c r="P822" s="456"/>
      <c r="Q822" s="456"/>
      <c r="R822" s="456"/>
      <c r="S822" s="456"/>
      <c r="T822" s="456"/>
      <c r="U822" s="456"/>
      <c r="V822" s="456"/>
      <c r="W822" s="456"/>
      <c r="X822" s="456"/>
      <c r="Y822" s="456"/>
      <c r="Z822" s="456"/>
      <c r="AA822" s="456"/>
      <c r="AB822" s="456"/>
      <c r="AC822" s="456"/>
      <c r="AD822" s="456"/>
      <c r="AE822" s="457"/>
      <c r="AF822" s="455"/>
      <c r="AG822" s="456"/>
      <c r="AH822" s="456"/>
      <c r="AI822" s="456"/>
      <c r="AJ822" s="456"/>
      <c r="AK822" s="456"/>
      <c r="AL822" s="456"/>
      <c r="AM822" s="456"/>
      <c r="AN822" s="457"/>
      <c r="AO822" s="455"/>
      <c r="AP822" s="456"/>
      <c r="AQ822" s="456"/>
      <c r="AR822" s="456"/>
      <c r="AS822" s="456"/>
      <c r="AT822" s="456"/>
      <c r="AU822" s="456"/>
      <c r="AV822" s="456"/>
      <c r="AW822" s="456"/>
      <c r="AX822" s="456"/>
      <c r="AY822" s="456"/>
      <c r="AZ822" s="456"/>
      <c r="BA822" s="456"/>
      <c r="BB822" s="456"/>
      <c r="BC822" s="456"/>
      <c r="BD822" s="456"/>
      <c r="BE822" s="456"/>
      <c r="BF822" s="456"/>
      <c r="BG822" s="457"/>
      <c r="BH822" s="458"/>
      <c r="BI822" s="459"/>
      <c r="BJ822" s="459"/>
      <c r="BK822" s="459"/>
      <c r="BL822" s="459"/>
      <c r="BM822" s="460"/>
      <c r="BN822" s="216"/>
      <c r="BO822" s="216"/>
      <c r="BP822" s="1"/>
      <c r="BQ822" s="120">
        <f>IF($F$3="","",IF(N822=$F$3,COUNTIF(BQ$23:BQ821,"&gt;0")+1,0))</f>
        <v>0</v>
      </c>
      <c r="BR822" s="1"/>
      <c r="BS822" s="20" t="str">
        <f>IF($N822="","",IF(VLOOKUP(VLOOKUP($N822,IMPOSTAZIONI!$E$6:$I$13,5,FALSE),IMPOSTAZIONI!$B$25:$N$32,3,FALSE)=0,"",VLOOKUP(VLOOKUP($N822,IMPOSTAZIONI!$E$6:$I$13,5,FALSE),IMPOSTAZIONI!$B$25:$N$32,3,FALSE)))</f>
        <v/>
      </c>
      <c r="BT822" s="20" t="str">
        <f>IF($N822="","",IF(VLOOKUP(VLOOKUP($N822,IMPOSTAZIONI!$E$6:$I$13,5,FALSE),IMPOSTAZIONI!$B$25:$N$32,6,FALSE)=0,"",VLOOKUP(VLOOKUP($N822,IMPOSTAZIONI!$E$6:$I$13,5,FALSE),IMPOSTAZIONI!$B$25:$N$32,6,FALSE)))</f>
        <v/>
      </c>
      <c r="BU822" s="20" t="str">
        <f>IF($N822="","",IF(VLOOKUP(VLOOKUP($N822,IMPOSTAZIONI!$E$6:$I$13,5,FALSE),IMPOSTAZIONI!$B$25:$N$32,9,FALSE)=0,"",VLOOKUP(VLOOKUP($N822,IMPOSTAZIONI!$E$6:$I$13,5,FALSE),IMPOSTAZIONI!$B$25:$N$32,9,FALSE)))</f>
        <v/>
      </c>
      <c r="BV822" s="20" t="str">
        <f>IF($N822="","",IF(VLOOKUP(VLOOKUP($N822,IMPOSTAZIONI!$E$6:$I$13,5,FALSE),IMPOSTAZIONI!$B$25:$N$32,12,FALSE)=0,"",VLOOKUP(VLOOKUP($N822,IMPOSTAZIONI!$E$6:$I$13,5,FALSE),IMPOSTAZIONI!$B$25:$N$32,12,FALSE)))</f>
        <v/>
      </c>
      <c r="BW822" s="221" t="str">
        <f t="shared" si="234"/>
        <v/>
      </c>
      <c r="BX822" s="221" t="str">
        <f t="shared" si="241"/>
        <v/>
      </c>
      <c r="BY822" s="221">
        <f t="shared" si="242"/>
        <v>0</v>
      </c>
      <c r="BZ822" s="231">
        <f t="shared" si="243"/>
        <v>0</v>
      </c>
      <c r="CA822" s="246">
        <f t="shared" si="244"/>
        <v>0</v>
      </c>
      <c r="CB822" s="246">
        <f t="shared" si="235"/>
        <v>0</v>
      </c>
      <c r="CC822" s="246" t="str">
        <f t="shared" si="236"/>
        <v/>
      </c>
      <c r="CD822" s="246">
        <f t="shared" si="245"/>
        <v>5</v>
      </c>
      <c r="CE822" s="246">
        <f t="shared" si="237"/>
        <v>0</v>
      </c>
      <c r="CF822" s="276">
        <f t="shared" si="246"/>
        <v>0</v>
      </c>
      <c r="CG822" s="277">
        <f t="shared" si="246"/>
        <v>0</v>
      </c>
      <c r="CH822" s="277">
        <f t="shared" si="246"/>
        <v>0</v>
      </c>
      <c r="CI822" s="278">
        <f t="shared" si="246"/>
        <v>0</v>
      </c>
      <c r="CJ822" s="280">
        <f t="shared" si="238"/>
        <v>0</v>
      </c>
      <c r="CK822" s="232">
        <f t="shared" si="240"/>
        <v>0</v>
      </c>
      <c r="CL822" s="1"/>
    </row>
    <row r="823" spans="1:90" ht="18" customHeight="1">
      <c r="A823" s="1"/>
      <c r="B823" s="1"/>
      <c r="C823" s="216"/>
      <c r="D823" s="287" t="str">
        <f t="shared" si="232"/>
        <v/>
      </c>
      <c r="E823" s="449" t="str">
        <f t="shared" si="233"/>
        <v/>
      </c>
      <c r="F823" s="450"/>
      <c r="G823" s="451"/>
      <c r="H823" s="452"/>
      <c r="I823" s="453"/>
      <c r="J823" s="453"/>
      <c r="K823" s="453"/>
      <c r="L823" s="453"/>
      <c r="M823" s="454"/>
      <c r="N823" s="455"/>
      <c r="O823" s="456"/>
      <c r="P823" s="456"/>
      <c r="Q823" s="456"/>
      <c r="R823" s="456"/>
      <c r="S823" s="456"/>
      <c r="T823" s="456"/>
      <c r="U823" s="456"/>
      <c r="V823" s="456"/>
      <c r="W823" s="456"/>
      <c r="X823" s="456"/>
      <c r="Y823" s="456"/>
      <c r="Z823" s="456"/>
      <c r="AA823" s="456"/>
      <c r="AB823" s="456"/>
      <c r="AC823" s="456"/>
      <c r="AD823" s="456"/>
      <c r="AE823" s="457"/>
      <c r="AF823" s="455"/>
      <c r="AG823" s="456"/>
      <c r="AH823" s="456"/>
      <c r="AI823" s="456"/>
      <c r="AJ823" s="456"/>
      <c r="AK823" s="456"/>
      <c r="AL823" s="456"/>
      <c r="AM823" s="456"/>
      <c r="AN823" s="457"/>
      <c r="AO823" s="455"/>
      <c r="AP823" s="456"/>
      <c r="AQ823" s="456"/>
      <c r="AR823" s="456"/>
      <c r="AS823" s="456"/>
      <c r="AT823" s="456"/>
      <c r="AU823" s="456"/>
      <c r="AV823" s="456"/>
      <c r="AW823" s="456"/>
      <c r="AX823" s="456"/>
      <c r="AY823" s="456"/>
      <c r="AZ823" s="456"/>
      <c r="BA823" s="456"/>
      <c r="BB823" s="456"/>
      <c r="BC823" s="456"/>
      <c r="BD823" s="456"/>
      <c r="BE823" s="456"/>
      <c r="BF823" s="456"/>
      <c r="BG823" s="457"/>
      <c r="BH823" s="458"/>
      <c r="BI823" s="459"/>
      <c r="BJ823" s="459"/>
      <c r="BK823" s="459"/>
      <c r="BL823" s="459"/>
      <c r="BM823" s="460"/>
      <c r="BN823" s="216"/>
      <c r="BO823" s="216"/>
      <c r="BP823" s="1"/>
      <c r="BQ823" s="120">
        <f>IF($F$3="","",IF(N823=$F$3,COUNTIF(BQ$23:BQ822,"&gt;0")+1,0))</f>
        <v>0</v>
      </c>
      <c r="BR823" s="1"/>
      <c r="BS823" s="20" t="str">
        <f>IF($N823="","",IF(VLOOKUP(VLOOKUP($N823,IMPOSTAZIONI!$E$6:$I$13,5,FALSE),IMPOSTAZIONI!$B$25:$N$32,3,FALSE)=0,"",VLOOKUP(VLOOKUP($N823,IMPOSTAZIONI!$E$6:$I$13,5,FALSE),IMPOSTAZIONI!$B$25:$N$32,3,FALSE)))</f>
        <v/>
      </c>
      <c r="BT823" s="20" t="str">
        <f>IF($N823="","",IF(VLOOKUP(VLOOKUP($N823,IMPOSTAZIONI!$E$6:$I$13,5,FALSE),IMPOSTAZIONI!$B$25:$N$32,6,FALSE)=0,"",VLOOKUP(VLOOKUP($N823,IMPOSTAZIONI!$E$6:$I$13,5,FALSE),IMPOSTAZIONI!$B$25:$N$32,6,FALSE)))</f>
        <v/>
      </c>
      <c r="BU823" s="20" t="str">
        <f>IF($N823="","",IF(VLOOKUP(VLOOKUP($N823,IMPOSTAZIONI!$E$6:$I$13,5,FALSE),IMPOSTAZIONI!$B$25:$N$32,9,FALSE)=0,"",VLOOKUP(VLOOKUP($N823,IMPOSTAZIONI!$E$6:$I$13,5,FALSE),IMPOSTAZIONI!$B$25:$N$32,9,FALSE)))</f>
        <v/>
      </c>
      <c r="BV823" s="20" t="str">
        <f>IF($N823="","",IF(VLOOKUP(VLOOKUP($N823,IMPOSTAZIONI!$E$6:$I$13,5,FALSE),IMPOSTAZIONI!$B$25:$N$32,12,FALSE)=0,"",VLOOKUP(VLOOKUP($N823,IMPOSTAZIONI!$E$6:$I$13,5,FALSE),IMPOSTAZIONI!$B$25:$N$32,12,FALSE)))</f>
        <v/>
      </c>
      <c r="BW823" s="221" t="str">
        <f t="shared" si="234"/>
        <v/>
      </c>
      <c r="BX823" s="221" t="str">
        <f t="shared" si="241"/>
        <v/>
      </c>
      <c r="BY823" s="221">
        <f t="shared" si="242"/>
        <v>0</v>
      </c>
      <c r="BZ823" s="231">
        <f t="shared" si="243"/>
        <v>0</v>
      </c>
      <c r="CA823" s="246">
        <f t="shared" si="244"/>
        <v>0</v>
      </c>
      <c r="CB823" s="246">
        <f t="shared" si="235"/>
        <v>0</v>
      </c>
      <c r="CC823" s="246" t="str">
        <f t="shared" si="236"/>
        <v/>
      </c>
      <c r="CD823" s="246">
        <f t="shared" si="245"/>
        <v>5</v>
      </c>
      <c r="CE823" s="246">
        <f t="shared" si="237"/>
        <v>0</v>
      </c>
      <c r="CF823" s="276">
        <f t="shared" ref="CF823:CI842" si="247">COUNTIF($CE$23:$CE$3022,CONCATENATE($CD823,CF$21))</f>
        <v>0</v>
      </c>
      <c r="CG823" s="277">
        <f t="shared" si="247"/>
        <v>0</v>
      </c>
      <c r="CH823" s="277">
        <f t="shared" si="247"/>
        <v>0</v>
      </c>
      <c r="CI823" s="278">
        <f t="shared" si="247"/>
        <v>0</v>
      </c>
      <c r="CJ823" s="280">
        <f t="shared" si="238"/>
        <v>0</v>
      </c>
      <c r="CK823" s="232">
        <f t="shared" si="240"/>
        <v>0</v>
      </c>
      <c r="CL823" s="1"/>
    </row>
    <row r="824" spans="1:90" ht="18" customHeight="1">
      <c r="A824" s="1"/>
      <c r="B824" s="1"/>
      <c r="C824" s="216"/>
      <c r="D824" s="287" t="str">
        <f t="shared" si="232"/>
        <v/>
      </c>
      <c r="E824" s="449" t="str">
        <f t="shared" si="233"/>
        <v/>
      </c>
      <c r="F824" s="450"/>
      <c r="G824" s="451"/>
      <c r="H824" s="452"/>
      <c r="I824" s="453"/>
      <c r="J824" s="453"/>
      <c r="K824" s="453"/>
      <c r="L824" s="453"/>
      <c r="M824" s="454"/>
      <c r="N824" s="455"/>
      <c r="O824" s="456"/>
      <c r="P824" s="456"/>
      <c r="Q824" s="456"/>
      <c r="R824" s="456"/>
      <c r="S824" s="456"/>
      <c r="T824" s="456"/>
      <c r="U824" s="456"/>
      <c r="V824" s="456"/>
      <c r="W824" s="456"/>
      <c r="X824" s="456"/>
      <c r="Y824" s="456"/>
      <c r="Z824" s="456"/>
      <c r="AA824" s="456"/>
      <c r="AB824" s="456"/>
      <c r="AC824" s="456"/>
      <c r="AD824" s="456"/>
      <c r="AE824" s="457"/>
      <c r="AF824" s="455"/>
      <c r="AG824" s="456"/>
      <c r="AH824" s="456"/>
      <c r="AI824" s="456"/>
      <c r="AJ824" s="456"/>
      <c r="AK824" s="456"/>
      <c r="AL824" s="456"/>
      <c r="AM824" s="456"/>
      <c r="AN824" s="457"/>
      <c r="AO824" s="455"/>
      <c r="AP824" s="456"/>
      <c r="AQ824" s="456"/>
      <c r="AR824" s="456"/>
      <c r="AS824" s="456"/>
      <c r="AT824" s="456"/>
      <c r="AU824" s="456"/>
      <c r="AV824" s="456"/>
      <c r="AW824" s="456"/>
      <c r="AX824" s="456"/>
      <c r="AY824" s="456"/>
      <c r="AZ824" s="456"/>
      <c r="BA824" s="456"/>
      <c r="BB824" s="456"/>
      <c r="BC824" s="456"/>
      <c r="BD824" s="456"/>
      <c r="BE824" s="456"/>
      <c r="BF824" s="456"/>
      <c r="BG824" s="457"/>
      <c r="BH824" s="458"/>
      <c r="BI824" s="459"/>
      <c r="BJ824" s="459"/>
      <c r="BK824" s="459"/>
      <c r="BL824" s="459"/>
      <c r="BM824" s="460"/>
      <c r="BN824" s="216"/>
      <c r="BO824" s="216"/>
      <c r="BP824" s="1"/>
      <c r="BQ824" s="120">
        <f>IF($F$3="","",IF(N824=$F$3,COUNTIF(BQ$23:BQ823,"&gt;0")+1,0))</f>
        <v>0</v>
      </c>
      <c r="BR824" s="1"/>
      <c r="BS824" s="20" t="str">
        <f>IF($N824="","",IF(VLOOKUP(VLOOKUP($N824,IMPOSTAZIONI!$E$6:$I$13,5,FALSE),IMPOSTAZIONI!$B$25:$N$32,3,FALSE)=0,"",VLOOKUP(VLOOKUP($N824,IMPOSTAZIONI!$E$6:$I$13,5,FALSE),IMPOSTAZIONI!$B$25:$N$32,3,FALSE)))</f>
        <v/>
      </c>
      <c r="BT824" s="20" t="str">
        <f>IF($N824="","",IF(VLOOKUP(VLOOKUP($N824,IMPOSTAZIONI!$E$6:$I$13,5,FALSE),IMPOSTAZIONI!$B$25:$N$32,6,FALSE)=0,"",VLOOKUP(VLOOKUP($N824,IMPOSTAZIONI!$E$6:$I$13,5,FALSE),IMPOSTAZIONI!$B$25:$N$32,6,FALSE)))</f>
        <v/>
      </c>
      <c r="BU824" s="20" t="str">
        <f>IF($N824="","",IF(VLOOKUP(VLOOKUP($N824,IMPOSTAZIONI!$E$6:$I$13,5,FALSE),IMPOSTAZIONI!$B$25:$N$32,9,FALSE)=0,"",VLOOKUP(VLOOKUP($N824,IMPOSTAZIONI!$E$6:$I$13,5,FALSE),IMPOSTAZIONI!$B$25:$N$32,9,FALSE)))</f>
        <v/>
      </c>
      <c r="BV824" s="20" t="str">
        <f>IF($N824="","",IF(VLOOKUP(VLOOKUP($N824,IMPOSTAZIONI!$E$6:$I$13,5,FALSE),IMPOSTAZIONI!$B$25:$N$32,12,FALSE)=0,"",VLOOKUP(VLOOKUP($N824,IMPOSTAZIONI!$E$6:$I$13,5,FALSE),IMPOSTAZIONI!$B$25:$N$32,12,FALSE)))</f>
        <v/>
      </c>
      <c r="BW824" s="221" t="str">
        <f t="shared" si="234"/>
        <v/>
      </c>
      <c r="BX824" s="221" t="str">
        <f t="shared" si="241"/>
        <v/>
      </c>
      <c r="BY824" s="221">
        <f t="shared" si="242"/>
        <v>0</v>
      </c>
      <c r="BZ824" s="231">
        <f t="shared" si="243"/>
        <v>0</v>
      </c>
      <c r="CA824" s="246">
        <f t="shared" si="244"/>
        <v>0</v>
      </c>
      <c r="CB824" s="246">
        <f t="shared" si="235"/>
        <v>0</v>
      </c>
      <c r="CC824" s="246" t="str">
        <f t="shared" si="236"/>
        <v/>
      </c>
      <c r="CD824" s="246">
        <f t="shared" si="245"/>
        <v>5</v>
      </c>
      <c r="CE824" s="246">
        <f t="shared" si="237"/>
        <v>0</v>
      </c>
      <c r="CF824" s="276">
        <f t="shared" si="247"/>
        <v>0</v>
      </c>
      <c r="CG824" s="277">
        <f t="shared" si="247"/>
        <v>0</v>
      </c>
      <c r="CH824" s="277">
        <f t="shared" si="247"/>
        <v>0</v>
      </c>
      <c r="CI824" s="278">
        <f t="shared" si="247"/>
        <v>0</v>
      </c>
      <c r="CJ824" s="280">
        <f t="shared" si="238"/>
        <v>0</v>
      </c>
      <c r="CK824" s="232">
        <f t="shared" si="240"/>
        <v>0</v>
      </c>
      <c r="CL824" s="1"/>
    </row>
    <row r="825" spans="1:90" ht="18" customHeight="1">
      <c r="A825" s="1"/>
      <c r="B825" s="1"/>
      <c r="C825" s="216"/>
      <c r="D825" s="287" t="str">
        <f t="shared" si="232"/>
        <v/>
      </c>
      <c r="E825" s="449" t="str">
        <f t="shared" si="233"/>
        <v/>
      </c>
      <c r="F825" s="450"/>
      <c r="G825" s="451"/>
      <c r="H825" s="452"/>
      <c r="I825" s="453"/>
      <c r="J825" s="453"/>
      <c r="K825" s="453"/>
      <c r="L825" s="453"/>
      <c r="M825" s="454"/>
      <c r="N825" s="455"/>
      <c r="O825" s="456"/>
      <c r="P825" s="456"/>
      <c r="Q825" s="456"/>
      <c r="R825" s="456"/>
      <c r="S825" s="456"/>
      <c r="T825" s="456"/>
      <c r="U825" s="456"/>
      <c r="V825" s="456"/>
      <c r="W825" s="456"/>
      <c r="X825" s="456"/>
      <c r="Y825" s="456"/>
      <c r="Z825" s="456"/>
      <c r="AA825" s="456"/>
      <c r="AB825" s="456"/>
      <c r="AC825" s="456"/>
      <c r="AD825" s="456"/>
      <c r="AE825" s="457"/>
      <c r="AF825" s="455"/>
      <c r="AG825" s="456"/>
      <c r="AH825" s="456"/>
      <c r="AI825" s="456"/>
      <c r="AJ825" s="456"/>
      <c r="AK825" s="456"/>
      <c r="AL825" s="456"/>
      <c r="AM825" s="456"/>
      <c r="AN825" s="457"/>
      <c r="AO825" s="455"/>
      <c r="AP825" s="456"/>
      <c r="AQ825" s="456"/>
      <c r="AR825" s="456"/>
      <c r="AS825" s="456"/>
      <c r="AT825" s="456"/>
      <c r="AU825" s="456"/>
      <c r="AV825" s="456"/>
      <c r="AW825" s="456"/>
      <c r="AX825" s="456"/>
      <c r="AY825" s="456"/>
      <c r="AZ825" s="456"/>
      <c r="BA825" s="456"/>
      <c r="BB825" s="456"/>
      <c r="BC825" s="456"/>
      <c r="BD825" s="456"/>
      <c r="BE825" s="456"/>
      <c r="BF825" s="456"/>
      <c r="BG825" s="457"/>
      <c r="BH825" s="458"/>
      <c r="BI825" s="459"/>
      <c r="BJ825" s="459"/>
      <c r="BK825" s="459"/>
      <c r="BL825" s="459"/>
      <c r="BM825" s="460"/>
      <c r="BN825" s="216"/>
      <c r="BO825" s="216"/>
      <c r="BP825" s="1"/>
      <c r="BQ825" s="120">
        <f>IF($F$3="","",IF(N825=$F$3,COUNTIF(BQ$23:BQ824,"&gt;0")+1,0))</f>
        <v>0</v>
      </c>
      <c r="BR825" s="1"/>
      <c r="BS825" s="20" t="str">
        <f>IF($N825="","",IF(VLOOKUP(VLOOKUP($N825,IMPOSTAZIONI!$E$6:$I$13,5,FALSE),IMPOSTAZIONI!$B$25:$N$32,3,FALSE)=0,"",VLOOKUP(VLOOKUP($N825,IMPOSTAZIONI!$E$6:$I$13,5,FALSE),IMPOSTAZIONI!$B$25:$N$32,3,FALSE)))</f>
        <v/>
      </c>
      <c r="BT825" s="20" t="str">
        <f>IF($N825="","",IF(VLOOKUP(VLOOKUP($N825,IMPOSTAZIONI!$E$6:$I$13,5,FALSE),IMPOSTAZIONI!$B$25:$N$32,6,FALSE)=0,"",VLOOKUP(VLOOKUP($N825,IMPOSTAZIONI!$E$6:$I$13,5,FALSE),IMPOSTAZIONI!$B$25:$N$32,6,FALSE)))</f>
        <v/>
      </c>
      <c r="BU825" s="20" t="str">
        <f>IF($N825="","",IF(VLOOKUP(VLOOKUP($N825,IMPOSTAZIONI!$E$6:$I$13,5,FALSE),IMPOSTAZIONI!$B$25:$N$32,9,FALSE)=0,"",VLOOKUP(VLOOKUP($N825,IMPOSTAZIONI!$E$6:$I$13,5,FALSE),IMPOSTAZIONI!$B$25:$N$32,9,FALSE)))</f>
        <v/>
      </c>
      <c r="BV825" s="20" t="str">
        <f>IF($N825="","",IF(VLOOKUP(VLOOKUP($N825,IMPOSTAZIONI!$E$6:$I$13,5,FALSE),IMPOSTAZIONI!$B$25:$N$32,12,FALSE)=0,"",VLOOKUP(VLOOKUP($N825,IMPOSTAZIONI!$E$6:$I$13,5,FALSE),IMPOSTAZIONI!$B$25:$N$32,12,FALSE)))</f>
        <v/>
      </c>
      <c r="BW825" s="221" t="str">
        <f t="shared" si="234"/>
        <v/>
      </c>
      <c r="BX825" s="221" t="str">
        <f t="shared" si="241"/>
        <v/>
      </c>
      <c r="BY825" s="221">
        <f t="shared" si="242"/>
        <v>0</v>
      </c>
      <c r="BZ825" s="231">
        <f t="shared" si="243"/>
        <v>0</v>
      </c>
      <c r="CA825" s="246">
        <f t="shared" si="244"/>
        <v>0</v>
      </c>
      <c r="CB825" s="246">
        <f t="shared" si="235"/>
        <v>0</v>
      </c>
      <c r="CC825" s="246" t="str">
        <f t="shared" si="236"/>
        <v/>
      </c>
      <c r="CD825" s="246">
        <f t="shared" si="245"/>
        <v>5</v>
      </c>
      <c r="CE825" s="246">
        <f t="shared" si="237"/>
        <v>0</v>
      </c>
      <c r="CF825" s="276">
        <f t="shared" si="247"/>
        <v>0</v>
      </c>
      <c r="CG825" s="277">
        <f t="shared" si="247"/>
        <v>0</v>
      </c>
      <c r="CH825" s="277">
        <f t="shared" si="247"/>
        <v>0</v>
      </c>
      <c r="CI825" s="278">
        <f t="shared" si="247"/>
        <v>0</v>
      </c>
      <c r="CJ825" s="280">
        <f t="shared" si="238"/>
        <v>0</v>
      </c>
      <c r="CK825" s="232">
        <f t="shared" si="240"/>
        <v>0</v>
      </c>
      <c r="CL825" s="1"/>
    </row>
    <row r="826" spans="1:90" ht="18" customHeight="1">
      <c r="A826" s="1"/>
      <c r="B826" s="1"/>
      <c r="C826" s="216"/>
      <c r="D826" s="287" t="str">
        <f t="shared" si="232"/>
        <v/>
      </c>
      <c r="E826" s="449" t="str">
        <f t="shared" si="233"/>
        <v/>
      </c>
      <c r="F826" s="450"/>
      <c r="G826" s="451"/>
      <c r="H826" s="452"/>
      <c r="I826" s="453"/>
      <c r="J826" s="453"/>
      <c r="K826" s="453"/>
      <c r="L826" s="453"/>
      <c r="M826" s="454"/>
      <c r="N826" s="455"/>
      <c r="O826" s="456"/>
      <c r="P826" s="456"/>
      <c r="Q826" s="456"/>
      <c r="R826" s="456"/>
      <c r="S826" s="456"/>
      <c r="T826" s="456"/>
      <c r="U826" s="456"/>
      <c r="V826" s="456"/>
      <c r="W826" s="456"/>
      <c r="X826" s="456"/>
      <c r="Y826" s="456"/>
      <c r="Z826" s="456"/>
      <c r="AA826" s="456"/>
      <c r="AB826" s="456"/>
      <c r="AC826" s="456"/>
      <c r="AD826" s="456"/>
      <c r="AE826" s="457"/>
      <c r="AF826" s="455"/>
      <c r="AG826" s="456"/>
      <c r="AH826" s="456"/>
      <c r="AI826" s="456"/>
      <c r="AJ826" s="456"/>
      <c r="AK826" s="456"/>
      <c r="AL826" s="456"/>
      <c r="AM826" s="456"/>
      <c r="AN826" s="457"/>
      <c r="AO826" s="455"/>
      <c r="AP826" s="456"/>
      <c r="AQ826" s="456"/>
      <c r="AR826" s="456"/>
      <c r="AS826" s="456"/>
      <c r="AT826" s="456"/>
      <c r="AU826" s="456"/>
      <c r="AV826" s="456"/>
      <c r="AW826" s="456"/>
      <c r="AX826" s="456"/>
      <c r="AY826" s="456"/>
      <c r="AZ826" s="456"/>
      <c r="BA826" s="456"/>
      <c r="BB826" s="456"/>
      <c r="BC826" s="456"/>
      <c r="BD826" s="456"/>
      <c r="BE826" s="456"/>
      <c r="BF826" s="456"/>
      <c r="BG826" s="457"/>
      <c r="BH826" s="458"/>
      <c r="BI826" s="459"/>
      <c r="BJ826" s="459"/>
      <c r="BK826" s="459"/>
      <c r="BL826" s="459"/>
      <c r="BM826" s="460"/>
      <c r="BN826" s="216"/>
      <c r="BO826" s="216"/>
      <c r="BP826" s="1"/>
      <c r="BQ826" s="120">
        <f>IF($F$3="","",IF(N826=$F$3,COUNTIF(BQ$23:BQ825,"&gt;0")+1,0))</f>
        <v>0</v>
      </c>
      <c r="BR826" s="1"/>
      <c r="BS826" s="20" t="str">
        <f>IF($N826="","",IF(VLOOKUP(VLOOKUP($N826,IMPOSTAZIONI!$E$6:$I$13,5,FALSE),IMPOSTAZIONI!$B$25:$N$32,3,FALSE)=0,"",VLOOKUP(VLOOKUP($N826,IMPOSTAZIONI!$E$6:$I$13,5,FALSE),IMPOSTAZIONI!$B$25:$N$32,3,FALSE)))</f>
        <v/>
      </c>
      <c r="BT826" s="20" t="str">
        <f>IF($N826="","",IF(VLOOKUP(VLOOKUP($N826,IMPOSTAZIONI!$E$6:$I$13,5,FALSE),IMPOSTAZIONI!$B$25:$N$32,6,FALSE)=0,"",VLOOKUP(VLOOKUP($N826,IMPOSTAZIONI!$E$6:$I$13,5,FALSE),IMPOSTAZIONI!$B$25:$N$32,6,FALSE)))</f>
        <v/>
      </c>
      <c r="BU826" s="20" t="str">
        <f>IF($N826="","",IF(VLOOKUP(VLOOKUP($N826,IMPOSTAZIONI!$E$6:$I$13,5,FALSE),IMPOSTAZIONI!$B$25:$N$32,9,FALSE)=0,"",VLOOKUP(VLOOKUP($N826,IMPOSTAZIONI!$E$6:$I$13,5,FALSE),IMPOSTAZIONI!$B$25:$N$32,9,FALSE)))</f>
        <v/>
      </c>
      <c r="BV826" s="20" t="str">
        <f>IF($N826="","",IF(VLOOKUP(VLOOKUP($N826,IMPOSTAZIONI!$E$6:$I$13,5,FALSE),IMPOSTAZIONI!$B$25:$N$32,12,FALSE)=0,"",VLOOKUP(VLOOKUP($N826,IMPOSTAZIONI!$E$6:$I$13,5,FALSE),IMPOSTAZIONI!$B$25:$N$32,12,FALSE)))</f>
        <v/>
      </c>
      <c r="BW826" s="221" t="str">
        <f t="shared" si="234"/>
        <v/>
      </c>
      <c r="BX826" s="221" t="str">
        <f t="shared" si="241"/>
        <v/>
      </c>
      <c r="BY826" s="221">
        <f t="shared" si="242"/>
        <v>0</v>
      </c>
      <c r="BZ826" s="231">
        <f t="shared" si="243"/>
        <v>0</v>
      </c>
      <c r="CA826" s="246">
        <f t="shared" si="244"/>
        <v>0</v>
      </c>
      <c r="CB826" s="246">
        <f t="shared" si="235"/>
        <v>0</v>
      </c>
      <c r="CC826" s="246" t="str">
        <f t="shared" si="236"/>
        <v/>
      </c>
      <c r="CD826" s="246">
        <f t="shared" si="245"/>
        <v>5</v>
      </c>
      <c r="CE826" s="246">
        <f t="shared" si="237"/>
        <v>0</v>
      </c>
      <c r="CF826" s="276">
        <f t="shared" si="247"/>
        <v>0</v>
      </c>
      <c r="CG826" s="277">
        <f t="shared" si="247"/>
        <v>0</v>
      </c>
      <c r="CH826" s="277">
        <f t="shared" si="247"/>
        <v>0</v>
      </c>
      <c r="CI826" s="278">
        <f t="shared" si="247"/>
        <v>0</v>
      </c>
      <c r="CJ826" s="280">
        <f t="shared" si="238"/>
        <v>0</v>
      </c>
      <c r="CK826" s="232">
        <f t="shared" si="240"/>
        <v>0</v>
      </c>
      <c r="CL826" s="1"/>
    </row>
    <row r="827" spans="1:90" ht="18" customHeight="1">
      <c r="A827" s="1"/>
      <c r="B827" s="1"/>
      <c r="C827" s="216"/>
      <c r="D827" s="287" t="str">
        <f t="shared" si="232"/>
        <v/>
      </c>
      <c r="E827" s="449" t="str">
        <f t="shared" si="233"/>
        <v/>
      </c>
      <c r="F827" s="450"/>
      <c r="G827" s="451"/>
      <c r="H827" s="452"/>
      <c r="I827" s="453"/>
      <c r="J827" s="453"/>
      <c r="K827" s="453"/>
      <c r="L827" s="453"/>
      <c r="M827" s="454"/>
      <c r="N827" s="455"/>
      <c r="O827" s="456"/>
      <c r="P827" s="456"/>
      <c r="Q827" s="456"/>
      <c r="R827" s="456"/>
      <c r="S827" s="456"/>
      <c r="T827" s="456"/>
      <c r="U827" s="456"/>
      <c r="V827" s="456"/>
      <c r="W827" s="456"/>
      <c r="X827" s="456"/>
      <c r="Y827" s="456"/>
      <c r="Z827" s="456"/>
      <c r="AA827" s="456"/>
      <c r="AB827" s="456"/>
      <c r="AC827" s="456"/>
      <c r="AD827" s="456"/>
      <c r="AE827" s="457"/>
      <c r="AF827" s="455"/>
      <c r="AG827" s="456"/>
      <c r="AH827" s="456"/>
      <c r="AI827" s="456"/>
      <c r="AJ827" s="456"/>
      <c r="AK827" s="456"/>
      <c r="AL827" s="456"/>
      <c r="AM827" s="456"/>
      <c r="AN827" s="457"/>
      <c r="AO827" s="455"/>
      <c r="AP827" s="456"/>
      <c r="AQ827" s="456"/>
      <c r="AR827" s="456"/>
      <c r="AS827" s="456"/>
      <c r="AT827" s="456"/>
      <c r="AU827" s="456"/>
      <c r="AV827" s="456"/>
      <c r="AW827" s="456"/>
      <c r="AX827" s="456"/>
      <c r="AY827" s="456"/>
      <c r="AZ827" s="456"/>
      <c r="BA827" s="456"/>
      <c r="BB827" s="456"/>
      <c r="BC827" s="456"/>
      <c r="BD827" s="456"/>
      <c r="BE827" s="456"/>
      <c r="BF827" s="456"/>
      <c r="BG827" s="457"/>
      <c r="BH827" s="458"/>
      <c r="BI827" s="459"/>
      <c r="BJ827" s="459"/>
      <c r="BK827" s="459"/>
      <c r="BL827" s="459"/>
      <c r="BM827" s="460"/>
      <c r="BN827" s="216"/>
      <c r="BO827" s="216"/>
      <c r="BP827" s="1"/>
      <c r="BQ827" s="120">
        <f>IF($F$3="","",IF(N827=$F$3,COUNTIF(BQ$23:BQ826,"&gt;0")+1,0))</f>
        <v>0</v>
      </c>
      <c r="BR827" s="1"/>
      <c r="BS827" s="20" t="str">
        <f>IF($N827="","",IF(VLOOKUP(VLOOKUP($N827,IMPOSTAZIONI!$E$6:$I$13,5,FALSE),IMPOSTAZIONI!$B$25:$N$32,3,FALSE)=0,"",VLOOKUP(VLOOKUP($N827,IMPOSTAZIONI!$E$6:$I$13,5,FALSE),IMPOSTAZIONI!$B$25:$N$32,3,FALSE)))</f>
        <v/>
      </c>
      <c r="BT827" s="20" t="str">
        <f>IF($N827="","",IF(VLOOKUP(VLOOKUP($N827,IMPOSTAZIONI!$E$6:$I$13,5,FALSE),IMPOSTAZIONI!$B$25:$N$32,6,FALSE)=0,"",VLOOKUP(VLOOKUP($N827,IMPOSTAZIONI!$E$6:$I$13,5,FALSE),IMPOSTAZIONI!$B$25:$N$32,6,FALSE)))</f>
        <v/>
      </c>
      <c r="BU827" s="20" t="str">
        <f>IF($N827="","",IF(VLOOKUP(VLOOKUP($N827,IMPOSTAZIONI!$E$6:$I$13,5,FALSE),IMPOSTAZIONI!$B$25:$N$32,9,FALSE)=0,"",VLOOKUP(VLOOKUP($N827,IMPOSTAZIONI!$E$6:$I$13,5,FALSE),IMPOSTAZIONI!$B$25:$N$32,9,FALSE)))</f>
        <v/>
      </c>
      <c r="BV827" s="20" t="str">
        <f>IF($N827="","",IF(VLOOKUP(VLOOKUP($N827,IMPOSTAZIONI!$E$6:$I$13,5,FALSE),IMPOSTAZIONI!$B$25:$N$32,12,FALSE)=0,"",VLOOKUP(VLOOKUP($N827,IMPOSTAZIONI!$E$6:$I$13,5,FALSE),IMPOSTAZIONI!$B$25:$N$32,12,FALSE)))</f>
        <v/>
      </c>
      <c r="BW827" s="221" t="str">
        <f t="shared" si="234"/>
        <v/>
      </c>
      <c r="BX827" s="221" t="str">
        <f t="shared" si="241"/>
        <v/>
      </c>
      <c r="BY827" s="221">
        <f t="shared" si="242"/>
        <v>0</v>
      </c>
      <c r="BZ827" s="231">
        <f t="shared" si="243"/>
        <v>0</v>
      </c>
      <c r="CA827" s="246">
        <f t="shared" si="244"/>
        <v>0</v>
      </c>
      <c r="CB827" s="246">
        <f t="shared" si="235"/>
        <v>0</v>
      </c>
      <c r="CC827" s="246" t="str">
        <f t="shared" si="236"/>
        <v/>
      </c>
      <c r="CD827" s="246">
        <f t="shared" si="245"/>
        <v>5</v>
      </c>
      <c r="CE827" s="246">
        <f t="shared" si="237"/>
        <v>0</v>
      </c>
      <c r="CF827" s="276">
        <f t="shared" si="247"/>
        <v>0</v>
      </c>
      <c r="CG827" s="277">
        <f t="shared" si="247"/>
        <v>0</v>
      </c>
      <c r="CH827" s="277">
        <f t="shared" si="247"/>
        <v>0</v>
      </c>
      <c r="CI827" s="278">
        <f t="shared" si="247"/>
        <v>0</v>
      </c>
      <c r="CJ827" s="280">
        <f t="shared" si="238"/>
        <v>0</v>
      </c>
      <c r="CK827" s="232">
        <f t="shared" si="240"/>
        <v>0</v>
      </c>
      <c r="CL827" s="1"/>
    </row>
    <row r="828" spans="1:90" ht="18" customHeight="1">
      <c r="A828" s="1"/>
      <c r="B828" s="1"/>
      <c r="C828" s="216"/>
      <c r="D828" s="287" t="str">
        <f t="shared" si="232"/>
        <v/>
      </c>
      <c r="E828" s="449" t="str">
        <f t="shared" si="233"/>
        <v/>
      </c>
      <c r="F828" s="450"/>
      <c r="G828" s="451"/>
      <c r="H828" s="452"/>
      <c r="I828" s="453"/>
      <c r="J828" s="453"/>
      <c r="K828" s="453"/>
      <c r="L828" s="453"/>
      <c r="M828" s="454"/>
      <c r="N828" s="455"/>
      <c r="O828" s="456"/>
      <c r="P828" s="456"/>
      <c r="Q828" s="456"/>
      <c r="R828" s="456"/>
      <c r="S828" s="456"/>
      <c r="T828" s="456"/>
      <c r="U828" s="456"/>
      <c r="V828" s="456"/>
      <c r="W828" s="456"/>
      <c r="X828" s="456"/>
      <c r="Y828" s="456"/>
      <c r="Z828" s="456"/>
      <c r="AA828" s="456"/>
      <c r="AB828" s="456"/>
      <c r="AC828" s="456"/>
      <c r="AD828" s="456"/>
      <c r="AE828" s="457"/>
      <c r="AF828" s="455"/>
      <c r="AG828" s="456"/>
      <c r="AH828" s="456"/>
      <c r="AI828" s="456"/>
      <c r="AJ828" s="456"/>
      <c r="AK828" s="456"/>
      <c r="AL828" s="456"/>
      <c r="AM828" s="456"/>
      <c r="AN828" s="457"/>
      <c r="AO828" s="455"/>
      <c r="AP828" s="456"/>
      <c r="AQ828" s="456"/>
      <c r="AR828" s="456"/>
      <c r="AS828" s="456"/>
      <c r="AT828" s="456"/>
      <c r="AU828" s="456"/>
      <c r="AV828" s="456"/>
      <c r="AW828" s="456"/>
      <c r="AX828" s="456"/>
      <c r="AY828" s="456"/>
      <c r="AZ828" s="456"/>
      <c r="BA828" s="456"/>
      <c r="BB828" s="456"/>
      <c r="BC828" s="456"/>
      <c r="BD828" s="456"/>
      <c r="BE828" s="456"/>
      <c r="BF828" s="456"/>
      <c r="BG828" s="457"/>
      <c r="BH828" s="458"/>
      <c r="BI828" s="459"/>
      <c r="BJ828" s="459"/>
      <c r="BK828" s="459"/>
      <c r="BL828" s="459"/>
      <c r="BM828" s="460"/>
      <c r="BN828" s="216"/>
      <c r="BO828" s="216"/>
      <c r="BP828" s="1"/>
      <c r="BQ828" s="120">
        <f>IF($F$3="","",IF(N828=$F$3,COUNTIF(BQ$23:BQ827,"&gt;0")+1,0))</f>
        <v>0</v>
      </c>
      <c r="BR828" s="1"/>
      <c r="BS828" s="20" t="str">
        <f>IF($N828="","",IF(VLOOKUP(VLOOKUP($N828,IMPOSTAZIONI!$E$6:$I$13,5,FALSE),IMPOSTAZIONI!$B$25:$N$32,3,FALSE)=0,"",VLOOKUP(VLOOKUP($N828,IMPOSTAZIONI!$E$6:$I$13,5,FALSE),IMPOSTAZIONI!$B$25:$N$32,3,FALSE)))</f>
        <v/>
      </c>
      <c r="BT828" s="20" t="str">
        <f>IF($N828="","",IF(VLOOKUP(VLOOKUP($N828,IMPOSTAZIONI!$E$6:$I$13,5,FALSE),IMPOSTAZIONI!$B$25:$N$32,6,FALSE)=0,"",VLOOKUP(VLOOKUP($N828,IMPOSTAZIONI!$E$6:$I$13,5,FALSE),IMPOSTAZIONI!$B$25:$N$32,6,FALSE)))</f>
        <v/>
      </c>
      <c r="BU828" s="20" t="str">
        <f>IF($N828="","",IF(VLOOKUP(VLOOKUP($N828,IMPOSTAZIONI!$E$6:$I$13,5,FALSE),IMPOSTAZIONI!$B$25:$N$32,9,FALSE)=0,"",VLOOKUP(VLOOKUP($N828,IMPOSTAZIONI!$E$6:$I$13,5,FALSE),IMPOSTAZIONI!$B$25:$N$32,9,FALSE)))</f>
        <v/>
      </c>
      <c r="BV828" s="20" t="str">
        <f>IF($N828="","",IF(VLOOKUP(VLOOKUP($N828,IMPOSTAZIONI!$E$6:$I$13,5,FALSE),IMPOSTAZIONI!$B$25:$N$32,12,FALSE)=0,"",VLOOKUP(VLOOKUP($N828,IMPOSTAZIONI!$E$6:$I$13,5,FALSE),IMPOSTAZIONI!$B$25:$N$32,12,FALSE)))</f>
        <v/>
      </c>
      <c r="BW828" s="221" t="str">
        <f t="shared" si="234"/>
        <v/>
      </c>
      <c r="BX828" s="221" t="str">
        <f t="shared" si="241"/>
        <v/>
      </c>
      <c r="BY828" s="221">
        <f t="shared" si="242"/>
        <v>0</v>
      </c>
      <c r="BZ828" s="231">
        <f t="shared" si="243"/>
        <v>0</v>
      </c>
      <c r="CA828" s="246">
        <f t="shared" si="244"/>
        <v>0</v>
      </c>
      <c r="CB828" s="246">
        <f t="shared" si="235"/>
        <v>0</v>
      </c>
      <c r="CC828" s="246" t="str">
        <f t="shared" si="236"/>
        <v/>
      </c>
      <c r="CD828" s="246">
        <f t="shared" si="245"/>
        <v>5</v>
      </c>
      <c r="CE828" s="246">
        <f t="shared" si="237"/>
        <v>0</v>
      </c>
      <c r="CF828" s="276">
        <f t="shared" si="247"/>
        <v>0</v>
      </c>
      <c r="CG828" s="277">
        <f t="shared" si="247"/>
        <v>0</v>
      </c>
      <c r="CH828" s="277">
        <f t="shared" si="247"/>
        <v>0</v>
      </c>
      <c r="CI828" s="278">
        <f t="shared" si="247"/>
        <v>0</v>
      </c>
      <c r="CJ828" s="280">
        <f t="shared" si="238"/>
        <v>0</v>
      </c>
      <c r="CK828" s="232">
        <f t="shared" si="240"/>
        <v>0</v>
      </c>
      <c r="CL828" s="1"/>
    </row>
    <row r="829" spans="1:90" ht="18" customHeight="1">
      <c r="A829" s="1"/>
      <c r="B829" s="1"/>
      <c r="C829" s="216"/>
      <c r="D829" s="287" t="str">
        <f t="shared" si="232"/>
        <v/>
      </c>
      <c r="E829" s="449" t="str">
        <f t="shared" si="233"/>
        <v/>
      </c>
      <c r="F829" s="450"/>
      <c r="G829" s="451"/>
      <c r="H829" s="452"/>
      <c r="I829" s="453"/>
      <c r="J829" s="453"/>
      <c r="K829" s="453"/>
      <c r="L829" s="453"/>
      <c r="M829" s="454"/>
      <c r="N829" s="455"/>
      <c r="O829" s="456"/>
      <c r="P829" s="456"/>
      <c r="Q829" s="456"/>
      <c r="R829" s="456"/>
      <c r="S829" s="456"/>
      <c r="T829" s="456"/>
      <c r="U829" s="456"/>
      <c r="V829" s="456"/>
      <c r="W829" s="456"/>
      <c r="X829" s="456"/>
      <c r="Y829" s="456"/>
      <c r="Z829" s="456"/>
      <c r="AA829" s="456"/>
      <c r="AB829" s="456"/>
      <c r="AC829" s="456"/>
      <c r="AD829" s="456"/>
      <c r="AE829" s="457"/>
      <c r="AF829" s="455"/>
      <c r="AG829" s="456"/>
      <c r="AH829" s="456"/>
      <c r="AI829" s="456"/>
      <c r="AJ829" s="456"/>
      <c r="AK829" s="456"/>
      <c r="AL829" s="456"/>
      <c r="AM829" s="456"/>
      <c r="AN829" s="457"/>
      <c r="AO829" s="455"/>
      <c r="AP829" s="456"/>
      <c r="AQ829" s="456"/>
      <c r="AR829" s="456"/>
      <c r="AS829" s="456"/>
      <c r="AT829" s="456"/>
      <c r="AU829" s="456"/>
      <c r="AV829" s="456"/>
      <c r="AW829" s="456"/>
      <c r="AX829" s="456"/>
      <c r="AY829" s="456"/>
      <c r="AZ829" s="456"/>
      <c r="BA829" s="456"/>
      <c r="BB829" s="456"/>
      <c r="BC829" s="456"/>
      <c r="BD829" s="456"/>
      <c r="BE829" s="456"/>
      <c r="BF829" s="456"/>
      <c r="BG829" s="457"/>
      <c r="BH829" s="458"/>
      <c r="BI829" s="459"/>
      <c r="BJ829" s="459"/>
      <c r="BK829" s="459"/>
      <c r="BL829" s="459"/>
      <c r="BM829" s="460"/>
      <c r="BN829" s="216"/>
      <c r="BO829" s="216"/>
      <c r="BP829" s="1"/>
      <c r="BQ829" s="120">
        <f>IF($F$3="","",IF(N829=$F$3,COUNTIF(BQ$23:BQ828,"&gt;0")+1,0))</f>
        <v>0</v>
      </c>
      <c r="BR829" s="1"/>
      <c r="BS829" s="20" t="str">
        <f>IF($N829="","",IF(VLOOKUP(VLOOKUP($N829,IMPOSTAZIONI!$E$6:$I$13,5,FALSE),IMPOSTAZIONI!$B$25:$N$32,3,FALSE)=0,"",VLOOKUP(VLOOKUP($N829,IMPOSTAZIONI!$E$6:$I$13,5,FALSE),IMPOSTAZIONI!$B$25:$N$32,3,FALSE)))</f>
        <v/>
      </c>
      <c r="BT829" s="20" t="str">
        <f>IF($N829="","",IF(VLOOKUP(VLOOKUP($N829,IMPOSTAZIONI!$E$6:$I$13,5,FALSE),IMPOSTAZIONI!$B$25:$N$32,6,FALSE)=0,"",VLOOKUP(VLOOKUP($N829,IMPOSTAZIONI!$E$6:$I$13,5,FALSE),IMPOSTAZIONI!$B$25:$N$32,6,FALSE)))</f>
        <v/>
      </c>
      <c r="BU829" s="20" t="str">
        <f>IF($N829="","",IF(VLOOKUP(VLOOKUP($N829,IMPOSTAZIONI!$E$6:$I$13,5,FALSE),IMPOSTAZIONI!$B$25:$N$32,9,FALSE)=0,"",VLOOKUP(VLOOKUP($N829,IMPOSTAZIONI!$E$6:$I$13,5,FALSE),IMPOSTAZIONI!$B$25:$N$32,9,FALSE)))</f>
        <v/>
      </c>
      <c r="BV829" s="20" t="str">
        <f>IF($N829="","",IF(VLOOKUP(VLOOKUP($N829,IMPOSTAZIONI!$E$6:$I$13,5,FALSE),IMPOSTAZIONI!$B$25:$N$32,12,FALSE)=0,"",VLOOKUP(VLOOKUP($N829,IMPOSTAZIONI!$E$6:$I$13,5,FALSE),IMPOSTAZIONI!$B$25:$N$32,12,FALSE)))</f>
        <v/>
      </c>
      <c r="BW829" s="221" t="str">
        <f t="shared" si="234"/>
        <v/>
      </c>
      <c r="BX829" s="221" t="str">
        <f t="shared" si="241"/>
        <v/>
      </c>
      <c r="BY829" s="221">
        <f t="shared" si="242"/>
        <v>0</v>
      </c>
      <c r="BZ829" s="231">
        <f t="shared" si="243"/>
        <v>0</v>
      </c>
      <c r="CA829" s="246">
        <f t="shared" si="244"/>
        <v>0</v>
      </c>
      <c r="CB829" s="246">
        <f t="shared" si="235"/>
        <v>0</v>
      </c>
      <c r="CC829" s="246" t="str">
        <f t="shared" si="236"/>
        <v/>
      </c>
      <c r="CD829" s="246">
        <f t="shared" si="245"/>
        <v>5</v>
      </c>
      <c r="CE829" s="246">
        <f t="shared" si="237"/>
        <v>0</v>
      </c>
      <c r="CF829" s="276">
        <f t="shared" si="247"/>
        <v>0</v>
      </c>
      <c r="CG829" s="277">
        <f t="shared" si="247"/>
        <v>0</v>
      </c>
      <c r="CH829" s="277">
        <f t="shared" si="247"/>
        <v>0</v>
      </c>
      <c r="CI829" s="278">
        <f t="shared" si="247"/>
        <v>0</v>
      </c>
      <c r="CJ829" s="280">
        <f t="shared" si="238"/>
        <v>0</v>
      </c>
      <c r="CK829" s="232">
        <f t="shared" si="240"/>
        <v>0</v>
      </c>
      <c r="CL829" s="1"/>
    </row>
    <row r="830" spans="1:90" ht="18" customHeight="1">
      <c r="A830" s="1"/>
      <c r="B830" s="1"/>
      <c r="C830" s="216"/>
      <c r="D830" s="287" t="str">
        <f t="shared" si="232"/>
        <v/>
      </c>
      <c r="E830" s="449" t="str">
        <f t="shared" si="233"/>
        <v/>
      </c>
      <c r="F830" s="450"/>
      <c r="G830" s="451"/>
      <c r="H830" s="452"/>
      <c r="I830" s="453"/>
      <c r="J830" s="453"/>
      <c r="K830" s="453"/>
      <c r="L830" s="453"/>
      <c r="M830" s="454"/>
      <c r="N830" s="455"/>
      <c r="O830" s="456"/>
      <c r="P830" s="456"/>
      <c r="Q830" s="456"/>
      <c r="R830" s="456"/>
      <c r="S830" s="456"/>
      <c r="T830" s="456"/>
      <c r="U830" s="456"/>
      <c r="V830" s="456"/>
      <c r="W830" s="456"/>
      <c r="X830" s="456"/>
      <c r="Y830" s="456"/>
      <c r="Z830" s="456"/>
      <c r="AA830" s="456"/>
      <c r="AB830" s="456"/>
      <c r="AC830" s="456"/>
      <c r="AD830" s="456"/>
      <c r="AE830" s="457"/>
      <c r="AF830" s="455"/>
      <c r="AG830" s="456"/>
      <c r="AH830" s="456"/>
      <c r="AI830" s="456"/>
      <c r="AJ830" s="456"/>
      <c r="AK830" s="456"/>
      <c r="AL830" s="456"/>
      <c r="AM830" s="456"/>
      <c r="AN830" s="457"/>
      <c r="AO830" s="455"/>
      <c r="AP830" s="456"/>
      <c r="AQ830" s="456"/>
      <c r="AR830" s="456"/>
      <c r="AS830" s="456"/>
      <c r="AT830" s="456"/>
      <c r="AU830" s="456"/>
      <c r="AV830" s="456"/>
      <c r="AW830" s="456"/>
      <c r="AX830" s="456"/>
      <c r="AY830" s="456"/>
      <c r="AZ830" s="456"/>
      <c r="BA830" s="456"/>
      <c r="BB830" s="456"/>
      <c r="BC830" s="456"/>
      <c r="BD830" s="456"/>
      <c r="BE830" s="456"/>
      <c r="BF830" s="456"/>
      <c r="BG830" s="457"/>
      <c r="BH830" s="458"/>
      <c r="BI830" s="459"/>
      <c r="BJ830" s="459"/>
      <c r="BK830" s="459"/>
      <c r="BL830" s="459"/>
      <c r="BM830" s="460"/>
      <c r="BN830" s="216"/>
      <c r="BO830" s="216"/>
      <c r="BP830" s="1"/>
      <c r="BQ830" s="120">
        <f>IF($F$3="","",IF(N830=$F$3,COUNTIF(BQ$23:BQ829,"&gt;0")+1,0))</f>
        <v>0</v>
      </c>
      <c r="BR830" s="1"/>
      <c r="BS830" s="20" t="str">
        <f>IF($N830="","",IF(VLOOKUP(VLOOKUP($N830,IMPOSTAZIONI!$E$6:$I$13,5,FALSE),IMPOSTAZIONI!$B$25:$N$32,3,FALSE)=0,"",VLOOKUP(VLOOKUP($N830,IMPOSTAZIONI!$E$6:$I$13,5,FALSE),IMPOSTAZIONI!$B$25:$N$32,3,FALSE)))</f>
        <v/>
      </c>
      <c r="BT830" s="20" t="str">
        <f>IF($N830="","",IF(VLOOKUP(VLOOKUP($N830,IMPOSTAZIONI!$E$6:$I$13,5,FALSE),IMPOSTAZIONI!$B$25:$N$32,6,FALSE)=0,"",VLOOKUP(VLOOKUP($N830,IMPOSTAZIONI!$E$6:$I$13,5,FALSE),IMPOSTAZIONI!$B$25:$N$32,6,FALSE)))</f>
        <v/>
      </c>
      <c r="BU830" s="20" t="str">
        <f>IF($N830="","",IF(VLOOKUP(VLOOKUP($N830,IMPOSTAZIONI!$E$6:$I$13,5,FALSE),IMPOSTAZIONI!$B$25:$N$32,9,FALSE)=0,"",VLOOKUP(VLOOKUP($N830,IMPOSTAZIONI!$E$6:$I$13,5,FALSE),IMPOSTAZIONI!$B$25:$N$32,9,FALSE)))</f>
        <v/>
      </c>
      <c r="BV830" s="20" t="str">
        <f>IF($N830="","",IF(VLOOKUP(VLOOKUP($N830,IMPOSTAZIONI!$E$6:$I$13,5,FALSE),IMPOSTAZIONI!$B$25:$N$32,12,FALSE)=0,"",VLOOKUP(VLOOKUP($N830,IMPOSTAZIONI!$E$6:$I$13,5,FALSE),IMPOSTAZIONI!$B$25:$N$32,12,FALSE)))</f>
        <v/>
      </c>
      <c r="BW830" s="221" t="str">
        <f t="shared" si="234"/>
        <v/>
      </c>
      <c r="BX830" s="221" t="str">
        <f t="shared" si="241"/>
        <v/>
      </c>
      <c r="BY830" s="221">
        <f t="shared" si="242"/>
        <v>0</v>
      </c>
      <c r="BZ830" s="231">
        <f t="shared" si="243"/>
        <v>0</v>
      </c>
      <c r="CA830" s="246">
        <f t="shared" si="244"/>
        <v>0</v>
      </c>
      <c r="CB830" s="246">
        <f t="shared" si="235"/>
        <v>0</v>
      </c>
      <c r="CC830" s="246" t="str">
        <f t="shared" si="236"/>
        <v/>
      </c>
      <c r="CD830" s="246">
        <f t="shared" si="245"/>
        <v>5</v>
      </c>
      <c r="CE830" s="246">
        <f t="shared" si="237"/>
        <v>0</v>
      </c>
      <c r="CF830" s="276">
        <f t="shared" si="247"/>
        <v>0</v>
      </c>
      <c r="CG830" s="277">
        <f t="shared" si="247"/>
        <v>0</v>
      </c>
      <c r="CH830" s="277">
        <f t="shared" si="247"/>
        <v>0</v>
      </c>
      <c r="CI830" s="278">
        <f t="shared" si="247"/>
        <v>0</v>
      </c>
      <c r="CJ830" s="280">
        <f t="shared" si="238"/>
        <v>0</v>
      </c>
      <c r="CK830" s="232">
        <f t="shared" si="240"/>
        <v>0</v>
      </c>
      <c r="CL830" s="1"/>
    </row>
    <row r="831" spans="1:90" ht="18" customHeight="1">
      <c r="A831" s="1"/>
      <c r="B831" s="1"/>
      <c r="C831" s="216"/>
      <c r="D831" s="287" t="str">
        <f t="shared" si="232"/>
        <v/>
      </c>
      <c r="E831" s="449" t="str">
        <f t="shared" si="233"/>
        <v/>
      </c>
      <c r="F831" s="450"/>
      <c r="G831" s="451"/>
      <c r="H831" s="452"/>
      <c r="I831" s="453"/>
      <c r="J831" s="453"/>
      <c r="K831" s="453"/>
      <c r="L831" s="453"/>
      <c r="M831" s="454"/>
      <c r="N831" s="455"/>
      <c r="O831" s="456"/>
      <c r="P831" s="456"/>
      <c r="Q831" s="456"/>
      <c r="R831" s="456"/>
      <c r="S831" s="456"/>
      <c r="T831" s="456"/>
      <c r="U831" s="456"/>
      <c r="V831" s="456"/>
      <c r="W831" s="456"/>
      <c r="X831" s="456"/>
      <c r="Y831" s="456"/>
      <c r="Z831" s="456"/>
      <c r="AA831" s="456"/>
      <c r="AB831" s="456"/>
      <c r="AC831" s="456"/>
      <c r="AD831" s="456"/>
      <c r="AE831" s="457"/>
      <c r="AF831" s="455"/>
      <c r="AG831" s="456"/>
      <c r="AH831" s="456"/>
      <c r="AI831" s="456"/>
      <c r="AJ831" s="456"/>
      <c r="AK831" s="456"/>
      <c r="AL831" s="456"/>
      <c r="AM831" s="456"/>
      <c r="AN831" s="457"/>
      <c r="AO831" s="455"/>
      <c r="AP831" s="456"/>
      <c r="AQ831" s="456"/>
      <c r="AR831" s="456"/>
      <c r="AS831" s="456"/>
      <c r="AT831" s="456"/>
      <c r="AU831" s="456"/>
      <c r="AV831" s="456"/>
      <c r="AW831" s="456"/>
      <c r="AX831" s="456"/>
      <c r="AY831" s="456"/>
      <c r="AZ831" s="456"/>
      <c r="BA831" s="456"/>
      <c r="BB831" s="456"/>
      <c r="BC831" s="456"/>
      <c r="BD831" s="456"/>
      <c r="BE831" s="456"/>
      <c r="BF831" s="456"/>
      <c r="BG831" s="457"/>
      <c r="BH831" s="458"/>
      <c r="BI831" s="459"/>
      <c r="BJ831" s="459"/>
      <c r="BK831" s="459"/>
      <c r="BL831" s="459"/>
      <c r="BM831" s="460"/>
      <c r="BN831" s="216"/>
      <c r="BO831" s="216"/>
      <c r="BP831" s="1"/>
      <c r="BQ831" s="120">
        <f>IF($F$3="","",IF(N831=$F$3,COUNTIF(BQ$23:BQ830,"&gt;0")+1,0))</f>
        <v>0</v>
      </c>
      <c r="BR831" s="1"/>
      <c r="BS831" s="20" t="str">
        <f>IF($N831="","",IF(VLOOKUP(VLOOKUP($N831,IMPOSTAZIONI!$E$6:$I$13,5,FALSE),IMPOSTAZIONI!$B$25:$N$32,3,FALSE)=0,"",VLOOKUP(VLOOKUP($N831,IMPOSTAZIONI!$E$6:$I$13,5,FALSE),IMPOSTAZIONI!$B$25:$N$32,3,FALSE)))</f>
        <v/>
      </c>
      <c r="BT831" s="20" t="str">
        <f>IF($N831="","",IF(VLOOKUP(VLOOKUP($N831,IMPOSTAZIONI!$E$6:$I$13,5,FALSE),IMPOSTAZIONI!$B$25:$N$32,6,FALSE)=0,"",VLOOKUP(VLOOKUP($N831,IMPOSTAZIONI!$E$6:$I$13,5,FALSE),IMPOSTAZIONI!$B$25:$N$32,6,FALSE)))</f>
        <v/>
      </c>
      <c r="BU831" s="20" t="str">
        <f>IF($N831="","",IF(VLOOKUP(VLOOKUP($N831,IMPOSTAZIONI!$E$6:$I$13,5,FALSE),IMPOSTAZIONI!$B$25:$N$32,9,FALSE)=0,"",VLOOKUP(VLOOKUP($N831,IMPOSTAZIONI!$E$6:$I$13,5,FALSE),IMPOSTAZIONI!$B$25:$N$32,9,FALSE)))</f>
        <v/>
      </c>
      <c r="BV831" s="20" t="str">
        <f>IF($N831="","",IF(VLOOKUP(VLOOKUP($N831,IMPOSTAZIONI!$E$6:$I$13,5,FALSE),IMPOSTAZIONI!$B$25:$N$32,12,FALSE)=0,"",VLOOKUP(VLOOKUP($N831,IMPOSTAZIONI!$E$6:$I$13,5,FALSE),IMPOSTAZIONI!$B$25:$N$32,12,FALSE)))</f>
        <v/>
      </c>
      <c r="BW831" s="221" t="str">
        <f t="shared" si="234"/>
        <v/>
      </c>
      <c r="BX831" s="221" t="str">
        <f t="shared" si="241"/>
        <v/>
      </c>
      <c r="BY831" s="221">
        <f t="shared" si="242"/>
        <v>0</v>
      </c>
      <c r="BZ831" s="231">
        <f t="shared" si="243"/>
        <v>0</v>
      </c>
      <c r="CA831" s="246">
        <f t="shared" si="244"/>
        <v>0</v>
      </c>
      <c r="CB831" s="246">
        <f t="shared" si="235"/>
        <v>0</v>
      </c>
      <c r="CC831" s="246" t="str">
        <f t="shared" si="236"/>
        <v/>
      </c>
      <c r="CD831" s="246">
        <f t="shared" si="245"/>
        <v>5</v>
      </c>
      <c r="CE831" s="246">
        <f t="shared" si="237"/>
        <v>0</v>
      </c>
      <c r="CF831" s="276">
        <f t="shared" si="247"/>
        <v>0</v>
      </c>
      <c r="CG831" s="277">
        <f t="shared" si="247"/>
        <v>0</v>
      </c>
      <c r="CH831" s="277">
        <f t="shared" si="247"/>
        <v>0</v>
      </c>
      <c r="CI831" s="278">
        <f t="shared" si="247"/>
        <v>0</v>
      </c>
      <c r="CJ831" s="280">
        <f t="shared" si="238"/>
        <v>0</v>
      </c>
      <c r="CK831" s="232">
        <f t="shared" si="240"/>
        <v>0</v>
      </c>
      <c r="CL831" s="1"/>
    </row>
    <row r="832" spans="1:90" ht="18" customHeight="1">
      <c r="A832" s="1"/>
      <c r="B832" s="1"/>
      <c r="C832" s="216"/>
      <c r="D832" s="287" t="str">
        <f t="shared" si="232"/>
        <v/>
      </c>
      <c r="E832" s="449" t="str">
        <f t="shared" si="233"/>
        <v/>
      </c>
      <c r="F832" s="450"/>
      <c r="G832" s="451"/>
      <c r="H832" s="452"/>
      <c r="I832" s="453"/>
      <c r="J832" s="453"/>
      <c r="K832" s="453"/>
      <c r="L832" s="453"/>
      <c r="M832" s="454"/>
      <c r="N832" s="455"/>
      <c r="O832" s="456"/>
      <c r="P832" s="456"/>
      <c r="Q832" s="456"/>
      <c r="R832" s="456"/>
      <c r="S832" s="456"/>
      <c r="T832" s="456"/>
      <c r="U832" s="456"/>
      <c r="V832" s="456"/>
      <c r="W832" s="456"/>
      <c r="X832" s="456"/>
      <c r="Y832" s="456"/>
      <c r="Z832" s="456"/>
      <c r="AA832" s="456"/>
      <c r="AB832" s="456"/>
      <c r="AC832" s="456"/>
      <c r="AD832" s="456"/>
      <c r="AE832" s="457"/>
      <c r="AF832" s="455"/>
      <c r="AG832" s="456"/>
      <c r="AH832" s="456"/>
      <c r="AI832" s="456"/>
      <c r="AJ832" s="456"/>
      <c r="AK832" s="456"/>
      <c r="AL832" s="456"/>
      <c r="AM832" s="456"/>
      <c r="AN832" s="457"/>
      <c r="AO832" s="455"/>
      <c r="AP832" s="456"/>
      <c r="AQ832" s="456"/>
      <c r="AR832" s="456"/>
      <c r="AS832" s="456"/>
      <c r="AT832" s="456"/>
      <c r="AU832" s="456"/>
      <c r="AV832" s="456"/>
      <c r="AW832" s="456"/>
      <c r="AX832" s="456"/>
      <c r="AY832" s="456"/>
      <c r="AZ832" s="456"/>
      <c r="BA832" s="456"/>
      <c r="BB832" s="456"/>
      <c r="BC832" s="456"/>
      <c r="BD832" s="456"/>
      <c r="BE832" s="456"/>
      <c r="BF832" s="456"/>
      <c r="BG832" s="457"/>
      <c r="BH832" s="458"/>
      <c r="BI832" s="459"/>
      <c r="BJ832" s="459"/>
      <c r="BK832" s="459"/>
      <c r="BL832" s="459"/>
      <c r="BM832" s="460"/>
      <c r="BN832" s="216"/>
      <c r="BO832" s="216"/>
      <c r="BP832" s="1"/>
      <c r="BQ832" s="120">
        <f>IF($F$3="","",IF(N832=$F$3,COUNTIF(BQ$23:BQ831,"&gt;0")+1,0))</f>
        <v>0</v>
      </c>
      <c r="BR832" s="1"/>
      <c r="BS832" s="20" t="str">
        <f>IF($N832="","",IF(VLOOKUP(VLOOKUP($N832,IMPOSTAZIONI!$E$6:$I$13,5,FALSE),IMPOSTAZIONI!$B$25:$N$32,3,FALSE)=0,"",VLOOKUP(VLOOKUP($N832,IMPOSTAZIONI!$E$6:$I$13,5,FALSE),IMPOSTAZIONI!$B$25:$N$32,3,FALSE)))</f>
        <v/>
      </c>
      <c r="BT832" s="20" t="str">
        <f>IF($N832="","",IF(VLOOKUP(VLOOKUP($N832,IMPOSTAZIONI!$E$6:$I$13,5,FALSE),IMPOSTAZIONI!$B$25:$N$32,6,FALSE)=0,"",VLOOKUP(VLOOKUP($N832,IMPOSTAZIONI!$E$6:$I$13,5,FALSE),IMPOSTAZIONI!$B$25:$N$32,6,FALSE)))</f>
        <v/>
      </c>
      <c r="BU832" s="20" t="str">
        <f>IF($N832="","",IF(VLOOKUP(VLOOKUP($N832,IMPOSTAZIONI!$E$6:$I$13,5,FALSE),IMPOSTAZIONI!$B$25:$N$32,9,FALSE)=0,"",VLOOKUP(VLOOKUP($N832,IMPOSTAZIONI!$E$6:$I$13,5,FALSE),IMPOSTAZIONI!$B$25:$N$32,9,FALSE)))</f>
        <v/>
      </c>
      <c r="BV832" s="20" t="str">
        <f>IF($N832="","",IF(VLOOKUP(VLOOKUP($N832,IMPOSTAZIONI!$E$6:$I$13,5,FALSE),IMPOSTAZIONI!$B$25:$N$32,12,FALSE)=0,"",VLOOKUP(VLOOKUP($N832,IMPOSTAZIONI!$E$6:$I$13,5,FALSE),IMPOSTAZIONI!$B$25:$N$32,12,FALSE)))</f>
        <v/>
      </c>
      <c r="BW832" s="221" t="str">
        <f t="shared" si="234"/>
        <v/>
      </c>
      <c r="BX832" s="221" t="str">
        <f t="shared" si="241"/>
        <v/>
      </c>
      <c r="BY832" s="221">
        <f t="shared" si="242"/>
        <v>0</v>
      </c>
      <c r="BZ832" s="231">
        <f t="shared" si="243"/>
        <v>0</v>
      </c>
      <c r="CA832" s="246">
        <f t="shared" si="244"/>
        <v>0</v>
      </c>
      <c r="CB832" s="246">
        <f t="shared" si="235"/>
        <v>0</v>
      </c>
      <c r="CC832" s="246" t="str">
        <f t="shared" si="236"/>
        <v/>
      </c>
      <c r="CD832" s="246">
        <f t="shared" si="245"/>
        <v>5</v>
      </c>
      <c r="CE832" s="246">
        <f t="shared" si="237"/>
        <v>0</v>
      </c>
      <c r="CF832" s="276">
        <f t="shared" si="247"/>
        <v>0</v>
      </c>
      <c r="CG832" s="277">
        <f t="shared" si="247"/>
        <v>0</v>
      </c>
      <c r="CH832" s="277">
        <f t="shared" si="247"/>
        <v>0</v>
      </c>
      <c r="CI832" s="278">
        <f t="shared" si="247"/>
        <v>0</v>
      </c>
      <c r="CJ832" s="280">
        <f t="shared" si="238"/>
        <v>0</v>
      </c>
      <c r="CK832" s="232">
        <f t="shared" si="240"/>
        <v>0</v>
      </c>
      <c r="CL832" s="1"/>
    </row>
    <row r="833" spans="1:90" ht="18" customHeight="1">
      <c r="A833" s="1"/>
      <c r="B833" s="1"/>
      <c r="C833" s="216"/>
      <c r="D833" s="287" t="str">
        <f t="shared" si="232"/>
        <v/>
      </c>
      <c r="E833" s="449" t="str">
        <f t="shared" si="233"/>
        <v/>
      </c>
      <c r="F833" s="450"/>
      <c r="G833" s="451"/>
      <c r="H833" s="452"/>
      <c r="I833" s="453"/>
      <c r="J833" s="453"/>
      <c r="K833" s="453"/>
      <c r="L833" s="453"/>
      <c r="M833" s="454"/>
      <c r="N833" s="455"/>
      <c r="O833" s="456"/>
      <c r="P833" s="456"/>
      <c r="Q833" s="456"/>
      <c r="R833" s="456"/>
      <c r="S833" s="456"/>
      <c r="T833" s="456"/>
      <c r="U833" s="456"/>
      <c r="V833" s="456"/>
      <c r="W833" s="456"/>
      <c r="X833" s="456"/>
      <c r="Y833" s="456"/>
      <c r="Z833" s="456"/>
      <c r="AA833" s="456"/>
      <c r="AB833" s="456"/>
      <c r="AC833" s="456"/>
      <c r="AD833" s="456"/>
      <c r="AE833" s="457"/>
      <c r="AF833" s="455"/>
      <c r="AG833" s="456"/>
      <c r="AH833" s="456"/>
      <c r="AI833" s="456"/>
      <c r="AJ833" s="456"/>
      <c r="AK833" s="456"/>
      <c r="AL833" s="456"/>
      <c r="AM833" s="456"/>
      <c r="AN833" s="457"/>
      <c r="AO833" s="455"/>
      <c r="AP833" s="456"/>
      <c r="AQ833" s="456"/>
      <c r="AR833" s="456"/>
      <c r="AS833" s="456"/>
      <c r="AT833" s="456"/>
      <c r="AU833" s="456"/>
      <c r="AV833" s="456"/>
      <c r="AW833" s="456"/>
      <c r="AX833" s="456"/>
      <c r="AY833" s="456"/>
      <c r="AZ833" s="456"/>
      <c r="BA833" s="456"/>
      <c r="BB833" s="456"/>
      <c r="BC833" s="456"/>
      <c r="BD833" s="456"/>
      <c r="BE833" s="456"/>
      <c r="BF833" s="456"/>
      <c r="BG833" s="457"/>
      <c r="BH833" s="458"/>
      <c r="BI833" s="459"/>
      <c r="BJ833" s="459"/>
      <c r="BK833" s="459"/>
      <c r="BL833" s="459"/>
      <c r="BM833" s="460"/>
      <c r="BN833" s="216"/>
      <c r="BO833" s="216"/>
      <c r="BP833" s="1"/>
      <c r="BQ833" s="120">
        <f>IF($F$3="","",IF(N833=$F$3,COUNTIF(BQ$23:BQ832,"&gt;0")+1,0))</f>
        <v>0</v>
      </c>
      <c r="BR833" s="1"/>
      <c r="BS833" s="20" t="str">
        <f>IF($N833="","",IF(VLOOKUP(VLOOKUP($N833,IMPOSTAZIONI!$E$6:$I$13,5,FALSE),IMPOSTAZIONI!$B$25:$N$32,3,FALSE)=0,"",VLOOKUP(VLOOKUP($N833,IMPOSTAZIONI!$E$6:$I$13,5,FALSE),IMPOSTAZIONI!$B$25:$N$32,3,FALSE)))</f>
        <v/>
      </c>
      <c r="BT833" s="20" t="str">
        <f>IF($N833="","",IF(VLOOKUP(VLOOKUP($N833,IMPOSTAZIONI!$E$6:$I$13,5,FALSE),IMPOSTAZIONI!$B$25:$N$32,6,FALSE)=0,"",VLOOKUP(VLOOKUP($N833,IMPOSTAZIONI!$E$6:$I$13,5,FALSE),IMPOSTAZIONI!$B$25:$N$32,6,FALSE)))</f>
        <v/>
      </c>
      <c r="BU833" s="20" t="str">
        <f>IF($N833="","",IF(VLOOKUP(VLOOKUP($N833,IMPOSTAZIONI!$E$6:$I$13,5,FALSE),IMPOSTAZIONI!$B$25:$N$32,9,FALSE)=0,"",VLOOKUP(VLOOKUP($N833,IMPOSTAZIONI!$E$6:$I$13,5,FALSE),IMPOSTAZIONI!$B$25:$N$32,9,FALSE)))</f>
        <v/>
      </c>
      <c r="BV833" s="20" t="str">
        <f>IF($N833="","",IF(VLOOKUP(VLOOKUP($N833,IMPOSTAZIONI!$E$6:$I$13,5,FALSE),IMPOSTAZIONI!$B$25:$N$32,12,FALSE)=0,"",VLOOKUP(VLOOKUP($N833,IMPOSTAZIONI!$E$6:$I$13,5,FALSE),IMPOSTAZIONI!$B$25:$N$32,12,FALSE)))</f>
        <v/>
      </c>
      <c r="BW833" s="221" t="str">
        <f t="shared" si="234"/>
        <v/>
      </c>
      <c r="BX833" s="221" t="str">
        <f t="shared" si="241"/>
        <v/>
      </c>
      <c r="BY833" s="221">
        <f t="shared" si="242"/>
        <v>0</v>
      </c>
      <c r="BZ833" s="231">
        <f t="shared" si="243"/>
        <v>0</v>
      </c>
      <c r="CA833" s="246">
        <f t="shared" si="244"/>
        <v>0</v>
      </c>
      <c r="CB833" s="246">
        <f t="shared" si="235"/>
        <v>0</v>
      </c>
      <c r="CC833" s="246" t="str">
        <f t="shared" si="236"/>
        <v/>
      </c>
      <c r="CD833" s="246">
        <f t="shared" si="245"/>
        <v>5</v>
      </c>
      <c r="CE833" s="246">
        <f t="shared" si="237"/>
        <v>0</v>
      </c>
      <c r="CF833" s="276">
        <f t="shared" si="247"/>
        <v>0</v>
      </c>
      <c r="CG833" s="277">
        <f t="shared" si="247"/>
        <v>0</v>
      </c>
      <c r="CH833" s="277">
        <f t="shared" si="247"/>
        <v>0</v>
      </c>
      <c r="CI833" s="278">
        <f t="shared" si="247"/>
        <v>0</v>
      </c>
      <c r="CJ833" s="280">
        <f t="shared" si="238"/>
        <v>0</v>
      </c>
      <c r="CK833" s="232">
        <f t="shared" si="240"/>
        <v>0</v>
      </c>
      <c r="CL833" s="1"/>
    </row>
    <row r="834" spans="1:90" ht="18" customHeight="1">
      <c r="A834" s="1"/>
      <c r="B834" s="1"/>
      <c r="C834" s="216"/>
      <c r="D834" s="287" t="str">
        <f t="shared" si="232"/>
        <v/>
      </c>
      <c r="E834" s="449" t="str">
        <f t="shared" si="233"/>
        <v/>
      </c>
      <c r="F834" s="450"/>
      <c r="G834" s="451"/>
      <c r="H834" s="452"/>
      <c r="I834" s="453"/>
      <c r="J834" s="453"/>
      <c r="K834" s="453"/>
      <c r="L834" s="453"/>
      <c r="M834" s="454"/>
      <c r="N834" s="455"/>
      <c r="O834" s="456"/>
      <c r="P834" s="456"/>
      <c r="Q834" s="456"/>
      <c r="R834" s="456"/>
      <c r="S834" s="456"/>
      <c r="T834" s="456"/>
      <c r="U834" s="456"/>
      <c r="V834" s="456"/>
      <c r="W834" s="456"/>
      <c r="X834" s="456"/>
      <c r="Y834" s="456"/>
      <c r="Z834" s="456"/>
      <c r="AA834" s="456"/>
      <c r="AB834" s="456"/>
      <c r="AC834" s="456"/>
      <c r="AD834" s="456"/>
      <c r="AE834" s="457"/>
      <c r="AF834" s="455"/>
      <c r="AG834" s="456"/>
      <c r="AH834" s="456"/>
      <c r="AI834" s="456"/>
      <c r="AJ834" s="456"/>
      <c r="AK834" s="456"/>
      <c r="AL834" s="456"/>
      <c r="AM834" s="456"/>
      <c r="AN834" s="457"/>
      <c r="AO834" s="455"/>
      <c r="AP834" s="456"/>
      <c r="AQ834" s="456"/>
      <c r="AR834" s="456"/>
      <c r="AS834" s="456"/>
      <c r="AT834" s="456"/>
      <c r="AU834" s="456"/>
      <c r="AV834" s="456"/>
      <c r="AW834" s="456"/>
      <c r="AX834" s="456"/>
      <c r="AY834" s="456"/>
      <c r="AZ834" s="456"/>
      <c r="BA834" s="456"/>
      <c r="BB834" s="456"/>
      <c r="BC834" s="456"/>
      <c r="BD834" s="456"/>
      <c r="BE834" s="456"/>
      <c r="BF834" s="456"/>
      <c r="BG834" s="457"/>
      <c r="BH834" s="458"/>
      <c r="BI834" s="459"/>
      <c r="BJ834" s="459"/>
      <c r="BK834" s="459"/>
      <c r="BL834" s="459"/>
      <c r="BM834" s="460"/>
      <c r="BN834" s="216"/>
      <c r="BO834" s="216"/>
      <c r="BP834" s="1"/>
      <c r="BQ834" s="120">
        <f>IF($F$3="","",IF(N834=$F$3,COUNTIF(BQ$23:BQ833,"&gt;0")+1,0))</f>
        <v>0</v>
      </c>
      <c r="BR834" s="1"/>
      <c r="BS834" s="20" t="str">
        <f>IF($N834="","",IF(VLOOKUP(VLOOKUP($N834,IMPOSTAZIONI!$E$6:$I$13,5,FALSE),IMPOSTAZIONI!$B$25:$N$32,3,FALSE)=0,"",VLOOKUP(VLOOKUP($N834,IMPOSTAZIONI!$E$6:$I$13,5,FALSE),IMPOSTAZIONI!$B$25:$N$32,3,FALSE)))</f>
        <v/>
      </c>
      <c r="BT834" s="20" t="str">
        <f>IF($N834="","",IF(VLOOKUP(VLOOKUP($N834,IMPOSTAZIONI!$E$6:$I$13,5,FALSE),IMPOSTAZIONI!$B$25:$N$32,6,FALSE)=0,"",VLOOKUP(VLOOKUP($N834,IMPOSTAZIONI!$E$6:$I$13,5,FALSE),IMPOSTAZIONI!$B$25:$N$32,6,FALSE)))</f>
        <v/>
      </c>
      <c r="BU834" s="20" t="str">
        <f>IF($N834="","",IF(VLOOKUP(VLOOKUP($N834,IMPOSTAZIONI!$E$6:$I$13,5,FALSE),IMPOSTAZIONI!$B$25:$N$32,9,FALSE)=0,"",VLOOKUP(VLOOKUP($N834,IMPOSTAZIONI!$E$6:$I$13,5,FALSE),IMPOSTAZIONI!$B$25:$N$32,9,FALSE)))</f>
        <v/>
      </c>
      <c r="BV834" s="20" t="str">
        <f>IF($N834="","",IF(VLOOKUP(VLOOKUP($N834,IMPOSTAZIONI!$E$6:$I$13,5,FALSE),IMPOSTAZIONI!$B$25:$N$32,12,FALSE)=0,"",VLOOKUP(VLOOKUP($N834,IMPOSTAZIONI!$E$6:$I$13,5,FALSE),IMPOSTAZIONI!$B$25:$N$32,12,FALSE)))</f>
        <v/>
      </c>
      <c r="BW834" s="221" t="str">
        <f t="shared" si="234"/>
        <v/>
      </c>
      <c r="BX834" s="221" t="str">
        <f t="shared" si="241"/>
        <v/>
      </c>
      <c r="BY834" s="221">
        <f t="shared" si="242"/>
        <v>0</v>
      </c>
      <c r="BZ834" s="231">
        <f t="shared" si="243"/>
        <v>0</v>
      </c>
      <c r="CA834" s="246">
        <f t="shared" si="244"/>
        <v>0</v>
      </c>
      <c r="CB834" s="246">
        <f t="shared" si="235"/>
        <v>0</v>
      </c>
      <c r="CC834" s="246" t="str">
        <f t="shared" si="236"/>
        <v/>
      </c>
      <c r="CD834" s="246">
        <f t="shared" si="245"/>
        <v>5</v>
      </c>
      <c r="CE834" s="246">
        <f t="shared" si="237"/>
        <v>0</v>
      </c>
      <c r="CF834" s="276">
        <f t="shared" si="247"/>
        <v>0</v>
      </c>
      <c r="CG834" s="277">
        <f t="shared" si="247"/>
        <v>0</v>
      </c>
      <c r="CH834" s="277">
        <f t="shared" si="247"/>
        <v>0</v>
      </c>
      <c r="CI834" s="278">
        <f t="shared" si="247"/>
        <v>0</v>
      </c>
      <c r="CJ834" s="280">
        <f t="shared" si="238"/>
        <v>0</v>
      </c>
      <c r="CK834" s="232">
        <f t="shared" si="240"/>
        <v>0</v>
      </c>
      <c r="CL834" s="1"/>
    </row>
    <row r="835" spans="1:90" ht="18" customHeight="1">
      <c r="A835" s="1"/>
      <c r="B835" s="1"/>
      <c r="C835" s="216"/>
      <c r="D835" s="287" t="str">
        <f t="shared" si="232"/>
        <v/>
      </c>
      <c r="E835" s="449" t="str">
        <f t="shared" si="233"/>
        <v/>
      </c>
      <c r="F835" s="450"/>
      <c r="G835" s="451"/>
      <c r="H835" s="452"/>
      <c r="I835" s="453"/>
      <c r="J835" s="453"/>
      <c r="K835" s="453"/>
      <c r="L835" s="453"/>
      <c r="M835" s="454"/>
      <c r="N835" s="455"/>
      <c r="O835" s="456"/>
      <c r="P835" s="456"/>
      <c r="Q835" s="456"/>
      <c r="R835" s="456"/>
      <c r="S835" s="456"/>
      <c r="T835" s="456"/>
      <c r="U835" s="456"/>
      <c r="V835" s="456"/>
      <c r="W835" s="456"/>
      <c r="X835" s="456"/>
      <c r="Y835" s="456"/>
      <c r="Z835" s="456"/>
      <c r="AA835" s="456"/>
      <c r="AB835" s="456"/>
      <c r="AC835" s="456"/>
      <c r="AD835" s="456"/>
      <c r="AE835" s="457"/>
      <c r="AF835" s="455"/>
      <c r="AG835" s="456"/>
      <c r="AH835" s="456"/>
      <c r="AI835" s="456"/>
      <c r="AJ835" s="456"/>
      <c r="AK835" s="456"/>
      <c r="AL835" s="456"/>
      <c r="AM835" s="456"/>
      <c r="AN835" s="457"/>
      <c r="AO835" s="455"/>
      <c r="AP835" s="456"/>
      <c r="AQ835" s="456"/>
      <c r="AR835" s="456"/>
      <c r="AS835" s="456"/>
      <c r="AT835" s="456"/>
      <c r="AU835" s="456"/>
      <c r="AV835" s="456"/>
      <c r="AW835" s="456"/>
      <c r="AX835" s="456"/>
      <c r="AY835" s="456"/>
      <c r="AZ835" s="456"/>
      <c r="BA835" s="456"/>
      <c r="BB835" s="456"/>
      <c r="BC835" s="456"/>
      <c r="BD835" s="456"/>
      <c r="BE835" s="456"/>
      <c r="BF835" s="456"/>
      <c r="BG835" s="457"/>
      <c r="BH835" s="458"/>
      <c r="BI835" s="459"/>
      <c r="BJ835" s="459"/>
      <c r="BK835" s="459"/>
      <c r="BL835" s="459"/>
      <c r="BM835" s="460"/>
      <c r="BN835" s="216"/>
      <c r="BO835" s="216"/>
      <c r="BP835" s="1"/>
      <c r="BQ835" s="120">
        <f>IF($F$3="","",IF(N835=$F$3,COUNTIF(BQ$23:BQ834,"&gt;0")+1,0))</f>
        <v>0</v>
      </c>
      <c r="BR835" s="1"/>
      <c r="BS835" s="20" t="str">
        <f>IF($N835="","",IF(VLOOKUP(VLOOKUP($N835,IMPOSTAZIONI!$E$6:$I$13,5,FALSE),IMPOSTAZIONI!$B$25:$N$32,3,FALSE)=0,"",VLOOKUP(VLOOKUP($N835,IMPOSTAZIONI!$E$6:$I$13,5,FALSE),IMPOSTAZIONI!$B$25:$N$32,3,FALSE)))</f>
        <v/>
      </c>
      <c r="BT835" s="20" t="str">
        <f>IF($N835="","",IF(VLOOKUP(VLOOKUP($N835,IMPOSTAZIONI!$E$6:$I$13,5,FALSE),IMPOSTAZIONI!$B$25:$N$32,6,FALSE)=0,"",VLOOKUP(VLOOKUP($N835,IMPOSTAZIONI!$E$6:$I$13,5,FALSE),IMPOSTAZIONI!$B$25:$N$32,6,FALSE)))</f>
        <v/>
      </c>
      <c r="BU835" s="20" t="str">
        <f>IF($N835="","",IF(VLOOKUP(VLOOKUP($N835,IMPOSTAZIONI!$E$6:$I$13,5,FALSE),IMPOSTAZIONI!$B$25:$N$32,9,FALSE)=0,"",VLOOKUP(VLOOKUP($N835,IMPOSTAZIONI!$E$6:$I$13,5,FALSE),IMPOSTAZIONI!$B$25:$N$32,9,FALSE)))</f>
        <v/>
      </c>
      <c r="BV835" s="20" t="str">
        <f>IF($N835="","",IF(VLOOKUP(VLOOKUP($N835,IMPOSTAZIONI!$E$6:$I$13,5,FALSE),IMPOSTAZIONI!$B$25:$N$32,12,FALSE)=0,"",VLOOKUP(VLOOKUP($N835,IMPOSTAZIONI!$E$6:$I$13,5,FALSE),IMPOSTAZIONI!$B$25:$N$32,12,FALSE)))</f>
        <v/>
      </c>
      <c r="BW835" s="221" t="str">
        <f t="shared" si="234"/>
        <v/>
      </c>
      <c r="BX835" s="221" t="str">
        <f t="shared" si="241"/>
        <v/>
      </c>
      <c r="BY835" s="221">
        <f t="shared" si="242"/>
        <v>0</v>
      </c>
      <c r="BZ835" s="231">
        <f t="shared" si="243"/>
        <v>0</v>
      </c>
      <c r="CA835" s="246">
        <f t="shared" si="244"/>
        <v>0</v>
      </c>
      <c r="CB835" s="246">
        <f t="shared" si="235"/>
        <v>0</v>
      </c>
      <c r="CC835" s="246" t="str">
        <f t="shared" si="236"/>
        <v/>
      </c>
      <c r="CD835" s="246">
        <f t="shared" si="245"/>
        <v>5</v>
      </c>
      <c r="CE835" s="246">
        <f t="shared" si="237"/>
        <v>0</v>
      </c>
      <c r="CF835" s="276">
        <f t="shared" si="247"/>
        <v>0</v>
      </c>
      <c r="CG835" s="277">
        <f t="shared" si="247"/>
        <v>0</v>
      </c>
      <c r="CH835" s="277">
        <f t="shared" si="247"/>
        <v>0</v>
      </c>
      <c r="CI835" s="278">
        <f t="shared" si="247"/>
        <v>0</v>
      </c>
      <c r="CJ835" s="280">
        <f t="shared" si="238"/>
        <v>0</v>
      </c>
      <c r="CK835" s="232">
        <f t="shared" si="240"/>
        <v>0</v>
      </c>
      <c r="CL835" s="1"/>
    </row>
    <row r="836" spans="1:90" ht="18" customHeight="1">
      <c r="A836" s="1"/>
      <c r="B836" s="1"/>
      <c r="C836" s="216"/>
      <c r="D836" s="287" t="str">
        <f t="shared" si="232"/>
        <v/>
      </c>
      <c r="E836" s="449" t="str">
        <f t="shared" si="233"/>
        <v/>
      </c>
      <c r="F836" s="450"/>
      <c r="G836" s="451"/>
      <c r="H836" s="452"/>
      <c r="I836" s="453"/>
      <c r="J836" s="453"/>
      <c r="K836" s="453"/>
      <c r="L836" s="453"/>
      <c r="M836" s="454"/>
      <c r="N836" s="455"/>
      <c r="O836" s="456"/>
      <c r="P836" s="456"/>
      <c r="Q836" s="456"/>
      <c r="R836" s="456"/>
      <c r="S836" s="456"/>
      <c r="T836" s="456"/>
      <c r="U836" s="456"/>
      <c r="V836" s="456"/>
      <c r="W836" s="456"/>
      <c r="X836" s="456"/>
      <c r="Y836" s="456"/>
      <c r="Z836" s="456"/>
      <c r="AA836" s="456"/>
      <c r="AB836" s="456"/>
      <c r="AC836" s="456"/>
      <c r="AD836" s="456"/>
      <c r="AE836" s="457"/>
      <c r="AF836" s="455"/>
      <c r="AG836" s="456"/>
      <c r="AH836" s="456"/>
      <c r="AI836" s="456"/>
      <c r="AJ836" s="456"/>
      <c r="AK836" s="456"/>
      <c r="AL836" s="456"/>
      <c r="AM836" s="456"/>
      <c r="AN836" s="457"/>
      <c r="AO836" s="455"/>
      <c r="AP836" s="456"/>
      <c r="AQ836" s="456"/>
      <c r="AR836" s="456"/>
      <c r="AS836" s="456"/>
      <c r="AT836" s="456"/>
      <c r="AU836" s="456"/>
      <c r="AV836" s="456"/>
      <c r="AW836" s="456"/>
      <c r="AX836" s="456"/>
      <c r="AY836" s="456"/>
      <c r="AZ836" s="456"/>
      <c r="BA836" s="456"/>
      <c r="BB836" s="456"/>
      <c r="BC836" s="456"/>
      <c r="BD836" s="456"/>
      <c r="BE836" s="456"/>
      <c r="BF836" s="456"/>
      <c r="BG836" s="457"/>
      <c r="BH836" s="458"/>
      <c r="BI836" s="459"/>
      <c r="BJ836" s="459"/>
      <c r="BK836" s="459"/>
      <c r="BL836" s="459"/>
      <c r="BM836" s="460"/>
      <c r="BN836" s="216"/>
      <c r="BO836" s="216"/>
      <c r="BP836" s="1"/>
      <c r="BQ836" s="120">
        <f>IF($F$3="","",IF(N836=$F$3,COUNTIF(BQ$23:BQ835,"&gt;0")+1,0))</f>
        <v>0</v>
      </c>
      <c r="BR836" s="1"/>
      <c r="BS836" s="20" t="str">
        <f>IF($N836="","",IF(VLOOKUP(VLOOKUP($N836,IMPOSTAZIONI!$E$6:$I$13,5,FALSE),IMPOSTAZIONI!$B$25:$N$32,3,FALSE)=0,"",VLOOKUP(VLOOKUP($N836,IMPOSTAZIONI!$E$6:$I$13,5,FALSE),IMPOSTAZIONI!$B$25:$N$32,3,FALSE)))</f>
        <v/>
      </c>
      <c r="BT836" s="20" t="str">
        <f>IF($N836="","",IF(VLOOKUP(VLOOKUP($N836,IMPOSTAZIONI!$E$6:$I$13,5,FALSE),IMPOSTAZIONI!$B$25:$N$32,6,FALSE)=0,"",VLOOKUP(VLOOKUP($N836,IMPOSTAZIONI!$E$6:$I$13,5,FALSE),IMPOSTAZIONI!$B$25:$N$32,6,FALSE)))</f>
        <v/>
      </c>
      <c r="BU836" s="20" t="str">
        <f>IF($N836="","",IF(VLOOKUP(VLOOKUP($N836,IMPOSTAZIONI!$E$6:$I$13,5,FALSE),IMPOSTAZIONI!$B$25:$N$32,9,FALSE)=0,"",VLOOKUP(VLOOKUP($N836,IMPOSTAZIONI!$E$6:$I$13,5,FALSE),IMPOSTAZIONI!$B$25:$N$32,9,FALSE)))</f>
        <v/>
      </c>
      <c r="BV836" s="20" t="str">
        <f>IF($N836="","",IF(VLOOKUP(VLOOKUP($N836,IMPOSTAZIONI!$E$6:$I$13,5,FALSE),IMPOSTAZIONI!$B$25:$N$32,12,FALSE)=0,"",VLOOKUP(VLOOKUP($N836,IMPOSTAZIONI!$E$6:$I$13,5,FALSE),IMPOSTAZIONI!$B$25:$N$32,12,FALSE)))</f>
        <v/>
      </c>
      <c r="BW836" s="221" t="str">
        <f t="shared" si="234"/>
        <v/>
      </c>
      <c r="BX836" s="221" t="str">
        <f t="shared" si="241"/>
        <v/>
      </c>
      <c r="BY836" s="221">
        <f t="shared" si="242"/>
        <v>0</v>
      </c>
      <c r="BZ836" s="231">
        <f t="shared" si="243"/>
        <v>0</v>
      </c>
      <c r="CA836" s="246">
        <f t="shared" si="244"/>
        <v>0</v>
      </c>
      <c r="CB836" s="246">
        <f t="shared" si="235"/>
        <v>0</v>
      </c>
      <c r="CC836" s="246" t="str">
        <f t="shared" si="236"/>
        <v/>
      </c>
      <c r="CD836" s="246">
        <f t="shared" si="245"/>
        <v>5</v>
      </c>
      <c r="CE836" s="246">
        <f t="shared" si="237"/>
        <v>0</v>
      </c>
      <c r="CF836" s="276">
        <f t="shared" si="247"/>
        <v>0</v>
      </c>
      <c r="CG836" s="277">
        <f t="shared" si="247"/>
        <v>0</v>
      </c>
      <c r="CH836" s="277">
        <f t="shared" si="247"/>
        <v>0</v>
      </c>
      <c r="CI836" s="278">
        <f t="shared" si="247"/>
        <v>0</v>
      </c>
      <c r="CJ836" s="280">
        <f t="shared" si="238"/>
        <v>0</v>
      </c>
      <c r="CK836" s="232">
        <f t="shared" si="240"/>
        <v>0</v>
      </c>
      <c r="CL836" s="1"/>
    </row>
    <row r="837" spans="1:90" ht="18" customHeight="1">
      <c r="A837" s="1"/>
      <c r="B837" s="1"/>
      <c r="C837" s="216"/>
      <c r="D837" s="287" t="str">
        <f t="shared" si="232"/>
        <v/>
      </c>
      <c r="E837" s="449" t="str">
        <f t="shared" si="233"/>
        <v/>
      </c>
      <c r="F837" s="450"/>
      <c r="G837" s="451"/>
      <c r="H837" s="452"/>
      <c r="I837" s="453"/>
      <c r="J837" s="453"/>
      <c r="K837" s="453"/>
      <c r="L837" s="453"/>
      <c r="M837" s="454"/>
      <c r="N837" s="455"/>
      <c r="O837" s="456"/>
      <c r="P837" s="456"/>
      <c r="Q837" s="456"/>
      <c r="R837" s="456"/>
      <c r="S837" s="456"/>
      <c r="T837" s="456"/>
      <c r="U837" s="456"/>
      <c r="V837" s="456"/>
      <c r="W837" s="456"/>
      <c r="X837" s="456"/>
      <c r="Y837" s="456"/>
      <c r="Z837" s="456"/>
      <c r="AA837" s="456"/>
      <c r="AB837" s="456"/>
      <c r="AC837" s="456"/>
      <c r="AD837" s="456"/>
      <c r="AE837" s="457"/>
      <c r="AF837" s="455"/>
      <c r="AG837" s="456"/>
      <c r="AH837" s="456"/>
      <c r="AI837" s="456"/>
      <c r="AJ837" s="456"/>
      <c r="AK837" s="456"/>
      <c r="AL837" s="456"/>
      <c r="AM837" s="456"/>
      <c r="AN837" s="457"/>
      <c r="AO837" s="455"/>
      <c r="AP837" s="456"/>
      <c r="AQ837" s="456"/>
      <c r="AR837" s="456"/>
      <c r="AS837" s="456"/>
      <c r="AT837" s="456"/>
      <c r="AU837" s="456"/>
      <c r="AV837" s="456"/>
      <c r="AW837" s="456"/>
      <c r="AX837" s="456"/>
      <c r="AY837" s="456"/>
      <c r="AZ837" s="456"/>
      <c r="BA837" s="456"/>
      <c r="BB837" s="456"/>
      <c r="BC837" s="456"/>
      <c r="BD837" s="456"/>
      <c r="BE837" s="456"/>
      <c r="BF837" s="456"/>
      <c r="BG837" s="457"/>
      <c r="BH837" s="458"/>
      <c r="BI837" s="459"/>
      <c r="BJ837" s="459"/>
      <c r="BK837" s="459"/>
      <c r="BL837" s="459"/>
      <c r="BM837" s="460"/>
      <c r="BN837" s="216"/>
      <c r="BO837" s="216"/>
      <c r="BP837" s="1"/>
      <c r="BQ837" s="120">
        <f>IF($F$3="","",IF(N837=$F$3,COUNTIF(BQ$23:BQ836,"&gt;0")+1,0))</f>
        <v>0</v>
      </c>
      <c r="BR837" s="1"/>
      <c r="BS837" s="20" t="str">
        <f>IF($N837="","",IF(VLOOKUP(VLOOKUP($N837,IMPOSTAZIONI!$E$6:$I$13,5,FALSE),IMPOSTAZIONI!$B$25:$N$32,3,FALSE)=0,"",VLOOKUP(VLOOKUP($N837,IMPOSTAZIONI!$E$6:$I$13,5,FALSE),IMPOSTAZIONI!$B$25:$N$32,3,FALSE)))</f>
        <v/>
      </c>
      <c r="BT837" s="20" t="str">
        <f>IF($N837="","",IF(VLOOKUP(VLOOKUP($N837,IMPOSTAZIONI!$E$6:$I$13,5,FALSE),IMPOSTAZIONI!$B$25:$N$32,6,FALSE)=0,"",VLOOKUP(VLOOKUP($N837,IMPOSTAZIONI!$E$6:$I$13,5,FALSE),IMPOSTAZIONI!$B$25:$N$32,6,FALSE)))</f>
        <v/>
      </c>
      <c r="BU837" s="20" t="str">
        <f>IF($N837="","",IF(VLOOKUP(VLOOKUP($N837,IMPOSTAZIONI!$E$6:$I$13,5,FALSE),IMPOSTAZIONI!$B$25:$N$32,9,FALSE)=0,"",VLOOKUP(VLOOKUP($N837,IMPOSTAZIONI!$E$6:$I$13,5,FALSE),IMPOSTAZIONI!$B$25:$N$32,9,FALSE)))</f>
        <v/>
      </c>
      <c r="BV837" s="20" t="str">
        <f>IF($N837="","",IF(VLOOKUP(VLOOKUP($N837,IMPOSTAZIONI!$E$6:$I$13,5,FALSE),IMPOSTAZIONI!$B$25:$N$32,12,FALSE)=0,"",VLOOKUP(VLOOKUP($N837,IMPOSTAZIONI!$E$6:$I$13,5,FALSE),IMPOSTAZIONI!$B$25:$N$32,12,FALSE)))</f>
        <v/>
      </c>
      <c r="BW837" s="221" t="str">
        <f t="shared" si="234"/>
        <v/>
      </c>
      <c r="BX837" s="221" t="str">
        <f t="shared" si="241"/>
        <v/>
      </c>
      <c r="BY837" s="221">
        <f t="shared" si="242"/>
        <v>0</v>
      </c>
      <c r="BZ837" s="231">
        <f t="shared" si="243"/>
        <v>0</v>
      </c>
      <c r="CA837" s="246">
        <f t="shared" si="244"/>
        <v>0</v>
      </c>
      <c r="CB837" s="246">
        <f t="shared" si="235"/>
        <v>0</v>
      </c>
      <c r="CC837" s="246" t="str">
        <f t="shared" si="236"/>
        <v/>
      </c>
      <c r="CD837" s="246">
        <f t="shared" si="245"/>
        <v>5</v>
      </c>
      <c r="CE837" s="246">
        <f t="shared" si="237"/>
        <v>0</v>
      </c>
      <c r="CF837" s="276">
        <f t="shared" si="247"/>
        <v>0</v>
      </c>
      <c r="CG837" s="277">
        <f t="shared" si="247"/>
        <v>0</v>
      </c>
      <c r="CH837" s="277">
        <f t="shared" si="247"/>
        <v>0</v>
      </c>
      <c r="CI837" s="278">
        <f t="shared" si="247"/>
        <v>0</v>
      </c>
      <c r="CJ837" s="280">
        <f t="shared" si="238"/>
        <v>0</v>
      </c>
      <c r="CK837" s="232">
        <f t="shared" si="240"/>
        <v>0</v>
      </c>
      <c r="CL837" s="1"/>
    </row>
    <row r="838" spans="1:90" ht="18" customHeight="1">
      <c r="A838" s="1"/>
      <c r="B838" s="1"/>
      <c r="C838" s="216"/>
      <c r="D838" s="287" t="str">
        <f t="shared" si="232"/>
        <v/>
      </c>
      <c r="E838" s="449" t="str">
        <f t="shared" si="233"/>
        <v/>
      </c>
      <c r="F838" s="450"/>
      <c r="G838" s="451"/>
      <c r="H838" s="452"/>
      <c r="I838" s="453"/>
      <c r="J838" s="453"/>
      <c r="K838" s="453"/>
      <c r="L838" s="453"/>
      <c r="M838" s="454"/>
      <c r="N838" s="455"/>
      <c r="O838" s="456"/>
      <c r="P838" s="456"/>
      <c r="Q838" s="456"/>
      <c r="R838" s="456"/>
      <c r="S838" s="456"/>
      <c r="T838" s="456"/>
      <c r="U838" s="456"/>
      <c r="V838" s="456"/>
      <c r="W838" s="456"/>
      <c r="X838" s="456"/>
      <c r="Y838" s="456"/>
      <c r="Z838" s="456"/>
      <c r="AA838" s="456"/>
      <c r="AB838" s="456"/>
      <c r="AC838" s="456"/>
      <c r="AD838" s="456"/>
      <c r="AE838" s="457"/>
      <c r="AF838" s="455"/>
      <c r="AG838" s="456"/>
      <c r="AH838" s="456"/>
      <c r="AI838" s="456"/>
      <c r="AJ838" s="456"/>
      <c r="AK838" s="456"/>
      <c r="AL838" s="456"/>
      <c r="AM838" s="456"/>
      <c r="AN838" s="457"/>
      <c r="AO838" s="455"/>
      <c r="AP838" s="456"/>
      <c r="AQ838" s="456"/>
      <c r="AR838" s="456"/>
      <c r="AS838" s="456"/>
      <c r="AT838" s="456"/>
      <c r="AU838" s="456"/>
      <c r="AV838" s="456"/>
      <c r="AW838" s="456"/>
      <c r="AX838" s="456"/>
      <c r="AY838" s="456"/>
      <c r="AZ838" s="456"/>
      <c r="BA838" s="456"/>
      <c r="BB838" s="456"/>
      <c r="BC838" s="456"/>
      <c r="BD838" s="456"/>
      <c r="BE838" s="456"/>
      <c r="BF838" s="456"/>
      <c r="BG838" s="457"/>
      <c r="BH838" s="458"/>
      <c r="BI838" s="459"/>
      <c r="BJ838" s="459"/>
      <c r="BK838" s="459"/>
      <c r="BL838" s="459"/>
      <c r="BM838" s="460"/>
      <c r="BN838" s="216"/>
      <c r="BO838" s="216"/>
      <c r="BP838" s="1"/>
      <c r="BQ838" s="120">
        <f>IF($F$3="","",IF(N838=$F$3,COUNTIF(BQ$23:BQ837,"&gt;0")+1,0))</f>
        <v>0</v>
      </c>
      <c r="BR838" s="1"/>
      <c r="BS838" s="20" t="str">
        <f>IF($N838="","",IF(VLOOKUP(VLOOKUP($N838,IMPOSTAZIONI!$E$6:$I$13,5,FALSE),IMPOSTAZIONI!$B$25:$N$32,3,FALSE)=0,"",VLOOKUP(VLOOKUP($N838,IMPOSTAZIONI!$E$6:$I$13,5,FALSE),IMPOSTAZIONI!$B$25:$N$32,3,FALSE)))</f>
        <v/>
      </c>
      <c r="BT838" s="20" t="str">
        <f>IF($N838="","",IF(VLOOKUP(VLOOKUP($N838,IMPOSTAZIONI!$E$6:$I$13,5,FALSE),IMPOSTAZIONI!$B$25:$N$32,6,FALSE)=0,"",VLOOKUP(VLOOKUP($N838,IMPOSTAZIONI!$E$6:$I$13,5,FALSE),IMPOSTAZIONI!$B$25:$N$32,6,FALSE)))</f>
        <v/>
      </c>
      <c r="BU838" s="20" t="str">
        <f>IF($N838="","",IF(VLOOKUP(VLOOKUP($N838,IMPOSTAZIONI!$E$6:$I$13,5,FALSE),IMPOSTAZIONI!$B$25:$N$32,9,FALSE)=0,"",VLOOKUP(VLOOKUP($N838,IMPOSTAZIONI!$E$6:$I$13,5,FALSE),IMPOSTAZIONI!$B$25:$N$32,9,FALSE)))</f>
        <v/>
      </c>
      <c r="BV838" s="20" t="str">
        <f>IF($N838="","",IF(VLOOKUP(VLOOKUP($N838,IMPOSTAZIONI!$E$6:$I$13,5,FALSE),IMPOSTAZIONI!$B$25:$N$32,12,FALSE)=0,"",VLOOKUP(VLOOKUP($N838,IMPOSTAZIONI!$E$6:$I$13,5,FALSE),IMPOSTAZIONI!$B$25:$N$32,12,FALSE)))</f>
        <v/>
      </c>
      <c r="BW838" s="221" t="str">
        <f t="shared" si="234"/>
        <v/>
      </c>
      <c r="BX838" s="221" t="str">
        <f t="shared" si="241"/>
        <v/>
      </c>
      <c r="BY838" s="221">
        <f t="shared" si="242"/>
        <v>0</v>
      </c>
      <c r="BZ838" s="231">
        <f t="shared" si="243"/>
        <v>0</v>
      </c>
      <c r="CA838" s="246">
        <f t="shared" si="244"/>
        <v>0</v>
      </c>
      <c r="CB838" s="246">
        <f t="shared" si="235"/>
        <v>0</v>
      </c>
      <c r="CC838" s="246" t="str">
        <f t="shared" si="236"/>
        <v/>
      </c>
      <c r="CD838" s="246">
        <f t="shared" si="245"/>
        <v>5</v>
      </c>
      <c r="CE838" s="246">
        <f t="shared" si="237"/>
        <v>0</v>
      </c>
      <c r="CF838" s="276">
        <f t="shared" si="247"/>
        <v>0</v>
      </c>
      <c r="CG838" s="277">
        <f t="shared" si="247"/>
        <v>0</v>
      </c>
      <c r="CH838" s="277">
        <f t="shared" si="247"/>
        <v>0</v>
      </c>
      <c r="CI838" s="278">
        <f t="shared" si="247"/>
        <v>0</v>
      </c>
      <c r="CJ838" s="280">
        <f t="shared" si="238"/>
        <v>0</v>
      </c>
      <c r="CK838" s="232">
        <f t="shared" si="240"/>
        <v>0</v>
      </c>
      <c r="CL838" s="1"/>
    </row>
    <row r="839" spans="1:90" ht="18" customHeight="1">
      <c r="A839" s="1"/>
      <c r="B839" s="1"/>
      <c r="C839" s="216"/>
      <c r="D839" s="287" t="str">
        <f t="shared" si="232"/>
        <v/>
      </c>
      <c r="E839" s="449" t="str">
        <f t="shared" si="233"/>
        <v/>
      </c>
      <c r="F839" s="450"/>
      <c r="G839" s="451"/>
      <c r="H839" s="452"/>
      <c r="I839" s="453"/>
      <c r="J839" s="453"/>
      <c r="K839" s="453"/>
      <c r="L839" s="453"/>
      <c r="M839" s="454"/>
      <c r="N839" s="455"/>
      <c r="O839" s="456"/>
      <c r="P839" s="456"/>
      <c r="Q839" s="456"/>
      <c r="R839" s="456"/>
      <c r="S839" s="456"/>
      <c r="T839" s="456"/>
      <c r="U839" s="456"/>
      <c r="V839" s="456"/>
      <c r="W839" s="456"/>
      <c r="X839" s="456"/>
      <c r="Y839" s="456"/>
      <c r="Z839" s="456"/>
      <c r="AA839" s="456"/>
      <c r="AB839" s="456"/>
      <c r="AC839" s="456"/>
      <c r="AD839" s="456"/>
      <c r="AE839" s="457"/>
      <c r="AF839" s="455"/>
      <c r="AG839" s="456"/>
      <c r="AH839" s="456"/>
      <c r="AI839" s="456"/>
      <c r="AJ839" s="456"/>
      <c r="AK839" s="456"/>
      <c r="AL839" s="456"/>
      <c r="AM839" s="456"/>
      <c r="AN839" s="457"/>
      <c r="AO839" s="455"/>
      <c r="AP839" s="456"/>
      <c r="AQ839" s="456"/>
      <c r="AR839" s="456"/>
      <c r="AS839" s="456"/>
      <c r="AT839" s="456"/>
      <c r="AU839" s="456"/>
      <c r="AV839" s="456"/>
      <c r="AW839" s="456"/>
      <c r="AX839" s="456"/>
      <c r="AY839" s="456"/>
      <c r="AZ839" s="456"/>
      <c r="BA839" s="456"/>
      <c r="BB839" s="456"/>
      <c r="BC839" s="456"/>
      <c r="BD839" s="456"/>
      <c r="BE839" s="456"/>
      <c r="BF839" s="456"/>
      <c r="BG839" s="457"/>
      <c r="BH839" s="458"/>
      <c r="BI839" s="459"/>
      <c r="BJ839" s="459"/>
      <c r="BK839" s="459"/>
      <c r="BL839" s="459"/>
      <c r="BM839" s="460"/>
      <c r="BN839" s="216"/>
      <c r="BO839" s="216"/>
      <c r="BP839" s="1"/>
      <c r="BQ839" s="120">
        <f>IF($F$3="","",IF(N839=$F$3,COUNTIF(BQ$23:BQ838,"&gt;0")+1,0))</f>
        <v>0</v>
      </c>
      <c r="BR839" s="1"/>
      <c r="BS839" s="20" t="str">
        <f>IF($N839="","",IF(VLOOKUP(VLOOKUP($N839,IMPOSTAZIONI!$E$6:$I$13,5,FALSE),IMPOSTAZIONI!$B$25:$N$32,3,FALSE)=0,"",VLOOKUP(VLOOKUP($N839,IMPOSTAZIONI!$E$6:$I$13,5,FALSE),IMPOSTAZIONI!$B$25:$N$32,3,FALSE)))</f>
        <v/>
      </c>
      <c r="BT839" s="20" t="str">
        <f>IF($N839="","",IF(VLOOKUP(VLOOKUP($N839,IMPOSTAZIONI!$E$6:$I$13,5,FALSE),IMPOSTAZIONI!$B$25:$N$32,6,FALSE)=0,"",VLOOKUP(VLOOKUP($N839,IMPOSTAZIONI!$E$6:$I$13,5,FALSE),IMPOSTAZIONI!$B$25:$N$32,6,FALSE)))</f>
        <v/>
      </c>
      <c r="BU839" s="20" t="str">
        <f>IF($N839="","",IF(VLOOKUP(VLOOKUP($N839,IMPOSTAZIONI!$E$6:$I$13,5,FALSE),IMPOSTAZIONI!$B$25:$N$32,9,FALSE)=0,"",VLOOKUP(VLOOKUP($N839,IMPOSTAZIONI!$E$6:$I$13,5,FALSE),IMPOSTAZIONI!$B$25:$N$32,9,FALSE)))</f>
        <v/>
      </c>
      <c r="BV839" s="20" t="str">
        <f>IF($N839="","",IF(VLOOKUP(VLOOKUP($N839,IMPOSTAZIONI!$E$6:$I$13,5,FALSE),IMPOSTAZIONI!$B$25:$N$32,12,FALSE)=0,"",VLOOKUP(VLOOKUP($N839,IMPOSTAZIONI!$E$6:$I$13,5,FALSE),IMPOSTAZIONI!$B$25:$N$32,12,FALSE)))</f>
        <v/>
      </c>
      <c r="BW839" s="221" t="str">
        <f t="shared" si="234"/>
        <v/>
      </c>
      <c r="BX839" s="221" t="str">
        <f t="shared" si="241"/>
        <v/>
      </c>
      <c r="BY839" s="221">
        <f t="shared" si="242"/>
        <v>0</v>
      </c>
      <c r="BZ839" s="231">
        <f t="shared" si="243"/>
        <v>0</v>
      </c>
      <c r="CA839" s="246">
        <f t="shared" si="244"/>
        <v>0</v>
      </c>
      <c r="CB839" s="246">
        <f t="shared" si="235"/>
        <v>0</v>
      </c>
      <c r="CC839" s="246" t="str">
        <f t="shared" si="236"/>
        <v/>
      </c>
      <c r="CD839" s="246">
        <f t="shared" si="245"/>
        <v>5</v>
      </c>
      <c r="CE839" s="246">
        <f t="shared" si="237"/>
        <v>0</v>
      </c>
      <c r="CF839" s="276">
        <f t="shared" si="247"/>
        <v>0</v>
      </c>
      <c r="CG839" s="277">
        <f t="shared" si="247"/>
        <v>0</v>
      </c>
      <c r="CH839" s="277">
        <f t="shared" si="247"/>
        <v>0</v>
      </c>
      <c r="CI839" s="278">
        <f t="shared" si="247"/>
        <v>0</v>
      </c>
      <c r="CJ839" s="280">
        <f t="shared" si="238"/>
        <v>0</v>
      </c>
      <c r="CK839" s="232">
        <f t="shared" si="240"/>
        <v>0</v>
      </c>
      <c r="CL839" s="1"/>
    </row>
    <row r="840" spans="1:90" ht="18" customHeight="1">
      <c r="A840" s="1"/>
      <c r="B840" s="1"/>
      <c r="C840" s="216"/>
      <c r="D840" s="287" t="str">
        <f t="shared" si="232"/>
        <v/>
      </c>
      <c r="E840" s="449" t="str">
        <f t="shared" si="233"/>
        <v/>
      </c>
      <c r="F840" s="450"/>
      <c r="G840" s="451"/>
      <c r="H840" s="452"/>
      <c r="I840" s="453"/>
      <c r="J840" s="453"/>
      <c r="K840" s="453"/>
      <c r="L840" s="453"/>
      <c r="M840" s="454"/>
      <c r="N840" s="455"/>
      <c r="O840" s="456"/>
      <c r="P840" s="456"/>
      <c r="Q840" s="456"/>
      <c r="R840" s="456"/>
      <c r="S840" s="456"/>
      <c r="T840" s="456"/>
      <c r="U840" s="456"/>
      <c r="V840" s="456"/>
      <c r="W840" s="456"/>
      <c r="X840" s="456"/>
      <c r="Y840" s="456"/>
      <c r="Z840" s="456"/>
      <c r="AA840" s="456"/>
      <c r="AB840" s="456"/>
      <c r="AC840" s="456"/>
      <c r="AD840" s="456"/>
      <c r="AE840" s="457"/>
      <c r="AF840" s="455"/>
      <c r="AG840" s="456"/>
      <c r="AH840" s="456"/>
      <c r="AI840" s="456"/>
      <c r="AJ840" s="456"/>
      <c r="AK840" s="456"/>
      <c r="AL840" s="456"/>
      <c r="AM840" s="456"/>
      <c r="AN840" s="457"/>
      <c r="AO840" s="455"/>
      <c r="AP840" s="456"/>
      <c r="AQ840" s="456"/>
      <c r="AR840" s="456"/>
      <c r="AS840" s="456"/>
      <c r="AT840" s="456"/>
      <c r="AU840" s="456"/>
      <c r="AV840" s="456"/>
      <c r="AW840" s="456"/>
      <c r="AX840" s="456"/>
      <c r="AY840" s="456"/>
      <c r="AZ840" s="456"/>
      <c r="BA840" s="456"/>
      <c r="BB840" s="456"/>
      <c r="BC840" s="456"/>
      <c r="BD840" s="456"/>
      <c r="BE840" s="456"/>
      <c r="BF840" s="456"/>
      <c r="BG840" s="457"/>
      <c r="BH840" s="458"/>
      <c r="BI840" s="459"/>
      <c r="BJ840" s="459"/>
      <c r="BK840" s="459"/>
      <c r="BL840" s="459"/>
      <c r="BM840" s="460"/>
      <c r="BN840" s="216"/>
      <c r="BO840" s="216"/>
      <c r="BP840" s="1"/>
      <c r="BQ840" s="120">
        <f>IF($F$3="","",IF(N840=$F$3,COUNTIF(BQ$23:BQ839,"&gt;0")+1,0))</f>
        <v>0</v>
      </c>
      <c r="BR840" s="1"/>
      <c r="BS840" s="20" t="str">
        <f>IF($N840="","",IF(VLOOKUP(VLOOKUP($N840,IMPOSTAZIONI!$E$6:$I$13,5,FALSE),IMPOSTAZIONI!$B$25:$N$32,3,FALSE)=0,"",VLOOKUP(VLOOKUP($N840,IMPOSTAZIONI!$E$6:$I$13,5,FALSE),IMPOSTAZIONI!$B$25:$N$32,3,FALSE)))</f>
        <v/>
      </c>
      <c r="BT840" s="20" t="str">
        <f>IF($N840="","",IF(VLOOKUP(VLOOKUP($N840,IMPOSTAZIONI!$E$6:$I$13,5,FALSE),IMPOSTAZIONI!$B$25:$N$32,6,FALSE)=0,"",VLOOKUP(VLOOKUP($N840,IMPOSTAZIONI!$E$6:$I$13,5,FALSE),IMPOSTAZIONI!$B$25:$N$32,6,FALSE)))</f>
        <v/>
      </c>
      <c r="BU840" s="20" t="str">
        <f>IF($N840="","",IF(VLOOKUP(VLOOKUP($N840,IMPOSTAZIONI!$E$6:$I$13,5,FALSE),IMPOSTAZIONI!$B$25:$N$32,9,FALSE)=0,"",VLOOKUP(VLOOKUP($N840,IMPOSTAZIONI!$E$6:$I$13,5,FALSE),IMPOSTAZIONI!$B$25:$N$32,9,FALSE)))</f>
        <v/>
      </c>
      <c r="BV840" s="20" t="str">
        <f>IF($N840="","",IF(VLOOKUP(VLOOKUP($N840,IMPOSTAZIONI!$E$6:$I$13,5,FALSE),IMPOSTAZIONI!$B$25:$N$32,12,FALSE)=0,"",VLOOKUP(VLOOKUP($N840,IMPOSTAZIONI!$E$6:$I$13,5,FALSE),IMPOSTAZIONI!$B$25:$N$32,12,FALSE)))</f>
        <v/>
      </c>
      <c r="BW840" s="221" t="str">
        <f t="shared" si="234"/>
        <v/>
      </c>
      <c r="BX840" s="221" t="str">
        <f t="shared" si="241"/>
        <v/>
      </c>
      <c r="BY840" s="221">
        <f t="shared" si="242"/>
        <v>0</v>
      </c>
      <c r="BZ840" s="231">
        <f t="shared" si="243"/>
        <v>0</v>
      </c>
      <c r="CA840" s="246">
        <f t="shared" si="244"/>
        <v>0</v>
      </c>
      <c r="CB840" s="246">
        <f t="shared" si="235"/>
        <v>0</v>
      </c>
      <c r="CC840" s="246" t="str">
        <f t="shared" si="236"/>
        <v/>
      </c>
      <c r="CD840" s="246">
        <f t="shared" si="245"/>
        <v>5</v>
      </c>
      <c r="CE840" s="246">
        <f t="shared" si="237"/>
        <v>0</v>
      </c>
      <c r="CF840" s="276">
        <f t="shared" si="247"/>
        <v>0</v>
      </c>
      <c r="CG840" s="277">
        <f t="shared" si="247"/>
        <v>0</v>
      </c>
      <c r="CH840" s="277">
        <f t="shared" si="247"/>
        <v>0</v>
      </c>
      <c r="CI840" s="278">
        <f t="shared" si="247"/>
        <v>0</v>
      </c>
      <c r="CJ840" s="280">
        <f t="shared" si="238"/>
        <v>0</v>
      </c>
      <c r="CK840" s="232">
        <f t="shared" si="240"/>
        <v>0</v>
      </c>
      <c r="CL840" s="1"/>
    </row>
    <row r="841" spans="1:90" ht="18" customHeight="1">
      <c r="A841" s="1"/>
      <c r="B841" s="1"/>
      <c r="C841" s="216"/>
      <c r="D841" s="287" t="str">
        <f t="shared" si="232"/>
        <v/>
      </c>
      <c r="E841" s="449" t="str">
        <f t="shared" si="233"/>
        <v/>
      </c>
      <c r="F841" s="450"/>
      <c r="G841" s="451"/>
      <c r="H841" s="452"/>
      <c r="I841" s="453"/>
      <c r="J841" s="453"/>
      <c r="K841" s="453"/>
      <c r="L841" s="453"/>
      <c r="M841" s="454"/>
      <c r="N841" s="455"/>
      <c r="O841" s="456"/>
      <c r="P841" s="456"/>
      <c r="Q841" s="456"/>
      <c r="R841" s="456"/>
      <c r="S841" s="456"/>
      <c r="T841" s="456"/>
      <c r="U841" s="456"/>
      <c r="V841" s="456"/>
      <c r="W841" s="456"/>
      <c r="X841" s="456"/>
      <c r="Y841" s="456"/>
      <c r="Z841" s="456"/>
      <c r="AA841" s="456"/>
      <c r="AB841" s="456"/>
      <c r="AC841" s="456"/>
      <c r="AD841" s="456"/>
      <c r="AE841" s="457"/>
      <c r="AF841" s="455"/>
      <c r="AG841" s="456"/>
      <c r="AH841" s="456"/>
      <c r="AI841" s="456"/>
      <c r="AJ841" s="456"/>
      <c r="AK841" s="456"/>
      <c r="AL841" s="456"/>
      <c r="AM841" s="456"/>
      <c r="AN841" s="457"/>
      <c r="AO841" s="455"/>
      <c r="AP841" s="456"/>
      <c r="AQ841" s="456"/>
      <c r="AR841" s="456"/>
      <c r="AS841" s="456"/>
      <c r="AT841" s="456"/>
      <c r="AU841" s="456"/>
      <c r="AV841" s="456"/>
      <c r="AW841" s="456"/>
      <c r="AX841" s="456"/>
      <c r="AY841" s="456"/>
      <c r="AZ841" s="456"/>
      <c r="BA841" s="456"/>
      <c r="BB841" s="456"/>
      <c r="BC841" s="456"/>
      <c r="BD841" s="456"/>
      <c r="BE841" s="456"/>
      <c r="BF841" s="456"/>
      <c r="BG841" s="457"/>
      <c r="BH841" s="458"/>
      <c r="BI841" s="459"/>
      <c r="BJ841" s="459"/>
      <c r="BK841" s="459"/>
      <c r="BL841" s="459"/>
      <c r="BM841" s="460"/>
      <c r="BN841" s="216"/>
      <c r="BO841" s="216"/>
      <c r="BP841" s="1"/>
      <c r="BQ841" s="120">
        <f>IF($F$3="","",IF(N841=$F$3,COUNTIF(BQ$23:BQ840,"&gt;0")+1,0))</f>
        <v>0</v>
      </c>
      <c r="BR841" s="1"/>
      <c r="BS841" s="20" t="str">
        <f>IF($N841="","",IF(VLOOKUP(VLOOKUP($N841,IMPOSTAZIONI!$E$6:$I$13,5,FALSE),IMPOSTAZIONI!$B$25:$N$32,3,FALSE)=0,"",VLOOKUP(VLOOKUP($N841,IMPOSTAZIONI!$E$6:$I$13,5,FALSE),IMPOSTAZIONI!$B$25:$N$32,3,FALSE)))</f>
        <v/>
      </c>
      <c r="BT841" s="20" t="str">
        <f>IF($N841="","",IF(VLOOKUP(VLOOKUP($N841,IMPOSTAZIONI!$E$6:$I$13,5,FALSE),IMPOSTAZIONI!$B$25:$N$32,6,FALSE)=0,"",VLOOKUP(VLOOKUP($N841,IMPOSTAZIONI!$E$6:$I$13,5,FALSE),IMPOSTAZIONI!$B$25:$N$32,6,FALSE)))</f>
        <v/>
      </c>
      <c r="BU841" s="20" t="str">
        <f>IF($N841="","",IF(VLOOKUP(VLOOKUP($N841,IMPOSTAZIONI!$E$6:$I$13,5,FALSE),IMPOSTAZIONI!$B$25:$N$32,9,FALSE)=0,"",VLOOKUP(VLOOKUP($N841,IMPOSTAZIONI!$E$6:$I$13,5,FALSE),IMPOSTAZIONI!$B$25:$N$32,9,FALSE)))</f>
        <v/>
      </c>
      <c r="BV841" s="20" t="str">
        <f>IF($N841="","",IF(VLOOKUP(VLOOKUP($N841,IMPOSTAZIONI!$E$6:$I$13,5,FALSE),IMPOSTAZIONI!$B$25:$N$32,12,FALSE)=0,"",VLOOKUP(VLOOKUP($N841,IMPOSTAZIONI!$E$6:$I$13,5,FALSE),IMPOSTAZIONI!$B$25:$N$32,12,FALSE)))</f>
        <v/>
      </c>
      <c r="BW841" s="221" t="str">
        <f t="shared" si="234"/>
        <v/>
      </c>
      <c r="BX841" s="221" t="str">
        <f t="shared" si="241"/>
        <v/>
      </c>
      <c r="BY841" s="221">
        <f t="shared" si="242"/>
        <v>0</v>
      </c>
      <c r="BZ841" s="231">
        <f t="shared" si="243"/>
        <v>0</v>
      </c>
      <c r="CA841" s="246">
        <f t="shared" si="244"/>
        <v>0</v>
      </c>
      <c r="CB841" s="246">
        <f t="shared" si="235"/>
        <v>0</v>
      </c>
      <c r="CC841" s="246" t="str">
        <f t="shared" si="236"/>
        <v/>
      </c>
      <c r="CD841" s="246">
        <f t="shared" si="245"/>
        <v>5</v>
      </c>
      <c r="CE841" s="246">
        <f t="shared" si="237"/>
        <v>0</v>
      </c>
      <c r="CF841" s="276">
        <f t="shared" si="247"/>
        <v>0</v>
      </c>
      <c r="CG841" s="277">
        <f t="shared" si="247"/>
        <v>0</v>
      </c>
      <c r="CH841" s="277">
        <f t="shared" si="247"/>
        <v>0</v>
      </c>
      <c r="CI841" s="278">
        <f t="shared" si="247"/>
        <v>0</v>
      </c>
      <c r="CJ841" s="280">
        <f t="shared" si="238"/>
        <v>0</v>
      </c>
      <c r="CK841" s="232">
        <f t="shared" si="240"/>
        <v>0</v>
      </c>
      <c r="CL841" s="1"/>
    </row>
    <row r="842" spans="1:90" ht="18" customHeight="1">
      <c r="A842" s="1"/>
      <c r="B842" s="1"/>
      <c r="C842" s="216"/>
      <c r="D842" s="287" t="str">
        <f t="shared" si="232"/>
        <v/>
      </c>
      <c r="E842" s="449" t="str">
        <f t="shared" si="233"/>
        <v/>
      </c>
      <c r="F842" s="450"/>
      <c r="G842" s="451"/>
      <c r="H842" s="452"/>
      <c r="I842" s="453"/>
      <c r="J842" s="453"/>
      <c r="K842" s="453"/>
      <c r="L842" s="453"/>
      <c r="M842" s="454"/>
      <c r="N842" s="455"/>
      <c r="O842" s="456"/>
      <c r="P842" s="456"/>
      <c r="Q842" s="456"/>
      <c r="R842" s="456"/>
      <c r="S842" s="456"/>
      <c r="T842" s="456"/>
      <c r="U842" s="456"/>
      <c r="V842" s="456"/>
      <c r="W842" s="456"/>
      <c r="X842" s="456"/>
      <c r="Y842" s="456"/>
      <c r="Z842" s="456"/>
      <c r="AA842" s="456"/>
      <c r="AB842" s="456"/>
      <c r="AC842" s="456"/>
      <c r="AD842" s="456"/>
      <c r="AE842" s="457"/>
      <c r="AF842" s="455"/>
      <c r="AG842" s="456"/>
      <c r="AH842" s="456"/>
      <c r="AI842" s="456"/>
      <c r="AJ842" s="456"/>
      <c r="AK842" s="456"/>
      <c r="AL842" s="456"/>
      <c r="AM842" s="456"/>
      <c r="AN842" s="457"/>
      <c r="AO842" s="455"/>
      <c r="AP842" s="456"/>
      <c r="AQ842" s="456"/>
      <c r="AR842" s="456"/>
      <c r="AS842" s="456"/>
      <c r="AT842" s="456"/>
      <c r="AU842" s="456"/>
      <c r="AV842" s="456"/>
      <c r="AW842" s="456"/>
      <c r="AX842" s="456"/>
      <c r="AY842" s="456"/>
      <c r="AZ842" s="456"/>
      <c r="BA842" s="456"/>
      <c r="BB842" s="456"/>
      <c r="BC842" s="456"/>
      <c r="BD842" s="456"/>
      <c r="BE842" s="456"/>
      <c r="BF842" s="456"/>
      <c r="BG842" s="457"/>
      <c r="BH842" s="458"/>
      <c r="BI842" s="459"/>
      <c r="BJ842" s="459"/>
      <c r="BK842" s="459"/>
      <c r="BL842" s="459"/>
      <c r="BM842" s="460"/>
      <c r="BN842" s="216"/>
      <c r="BO842" s="216"/>
      <c r="BP842" s="1"/>
      <c r="BQ842" s="120">
        <f>IF($F$3="","",IF(N842=$F$3,COUNTIF(BQ$23:BQ841,"&gt;0")+1,0))</f>
        <v>0</v>
      </c>
      <c r="BR842" s="1"/>
      <c r="BS842" s="20" t="str">
        <f>IF($N842="","",IF(VLOOKUP(VLOOKUP($N842,IMPOSTAZIONI!$E$6:$I$13,5,FALSE),IMPOSTAZIONI!$B$25:$N$32,3,FALSE)=0,"",VLOOKUP(VLOOKUP($N842,IMPOSTAZIONI!$E$6:$I$13,5,FALSE),IMPOSTAZIONI!$B$25:$N$32,3,FALSE)))</f>
        <v/>
      </c>
      <c r="BT842" s="20" t="str">
        <f>IF($N842="","",IF(VLOOKUP(VLOOKUP($N842,IMPOSTAZIONI!$E$6:$I$13,5,FALSE),IMPOSTAZIONI!$B$25:$N$32,6,FALSE)=0,"",VLOOKUP(VLOOKUP($N842,IMPOSTAZIONI!$E$6:$I$13,5,FALSE),IMPOSTAZIONI!$B$25:$N$32,6,FALSE)))</f>
        <v/>
      </c>
      <c r="BU842" s="20" t="str">
        <f>IF($N842="","",IF(VLOOKUP(VLOOKUP($N842,IMPOSTAZIONI!$E$6:$I$13,5,FALSE),IMPOSTAZIONI!$B$25:$N$32,9,FALSE)=0,"",VLOOKUP(VLOOKUP($N842,IMPOSTAZIONI!$E$6:$I$13,5,FALSE),IMPOSTAZIONI!$B$25:$N$32,9,FALSE)))</f>
        <v/>
      </c>
      <c r="BV842" s="20" t="str">
        <f>IF($N842="","",IF(VLOOKUP(VLOOKUP($N842,IMPOSTAZIONI!$E$6:$I$13,5,FALSE),IMPOSTAZIONI!$B$25:$N$32,12,FALSE)=0,"",VLOOKUP(VLOOKUP($N842,IMPOSTAZIONI!$E$6:$I$13,5,FALSE),IMPOSTAZIONI!$B$25:$N$32,12,FALSE)))</f>
        <v/>
      </c>
      <c r="BW842" s="221" t="str">
        <f t="shared" si="234"/>
        <v/>
      </c>
      <c r="BX842" s="221" t="str">
        <f t="shared" si="241"/>
        <v/>
      </c>
      <c r="BY842" s="221">
        <f t="shared" si="242"/>
        <v>0</v>
      </c>
      <c r="BZ842" s="231">
        <f t="shared" si="243"/>
        <v>0</v>
      </c>
      <c r="CA842" s="246">
        <f t="shared" si="244"/>
        <v>0</v>
      </c>
      <c r="CB842" s="246">
        <f t="shared" si="235"/>
        <v>0</v>
      </c>
      <c r="CC842" s="246" t="str">
        <f t="shared" si="236"/>
        <v/>
      </c>
      <c r="CD842" s="246">
        <f t="shared" si="245"/>
        <v>5</v>
      </c>
      <c r="CE842" s="246">
        <f t="shared" si="237"/>
        <v>0</v>
      </c>
      <c r="CF842" s="276">
        <f t="shared" si="247"/>
        <v>0</v>
      </c>
      <c r="CG842" s="277">
        <f t="shared" si="247"/>
        <v>0</v>
      </c>
      <c r="CH842" s="277">
        <f t="shared" si="247"/>
        <v>0</v>
      </c>
      <c r="CI842" s="278">
        <f t="shared" si="247"/>
        <v>0</v>
      </c>
      <c r="CJ842" s="280">
        <f t="shared" si="238"/>
        <v>0</v>
      </c>
      <c r="CK842" s="232">
        <f t="shared" si="240"/>
        <v>0</v>
      </c>
      <c r="CL842" s="1"/>
    </row>
    <row r="843" spans="1:90" ht="18" customHeight="1">
      <c r="A843" s="1"/>
      <c r="B843" s="1"/>
      <c r="C843" s="216"/>
      <c r="D843" s="287" t="str">
        <f t="shared" ref="D843:D855" si="248">IF(BY843=1,"Errore",IF(BY843=2,"+ EVN nel gg.",""))</f>
        <v/>
      </c>
      <c r="E843" s="449" t="str">
        <f t="shared" ref="E843:E855" si="249">IF(BQ843=0,"",BQ843)</f>
        <v/>
      </c>
      <c r="F843" s="450"/>
      <c r="G843" s="451"/>
      <c r="H843" s="452"/>
      <c r="I843" s="453"/>
      <c r="J843" s="453"/>
      <c r="K843" s="453"/>
      <c r="L843" s="453"/>
      <c r="M843" s="454"/>
      <c r="N843" s="455"/>
      <c r="O843" s="456"/>
      <c r="P843" s="456"/>
      <c r="Q843" s="456"/>
      <c r="R843" s="456"/>
      <c r="S843" s="456"/>
      <c r="T843" s="456"/>
      <c r="U843" s="456"/>
      <c r="V843" s="456"/>
      <c r="W843" s="456"/>
      <c r="X843" s="456"/>
      <c r="Y843" s="456"/>
      <c r="Z843" s="456"/>
      <c r="AA843" s="456"/>
      <c r="AB843" s="456"/>
      <c r="AC843" s="456"/>
      <c r="AD843" s="456"/>
      <c r="AE843" s="457"/>
      <c r="AF843" s="455"/>
      <c r="AG843" s="456"/>
      <c r="AH843" s="456"/>
      <c r="AI843" s="456"/>
      <c r="AJ843" s="456"/>
      <c r="AK843" s="456"/>
      <c r="AL843" s="456"/>
      <c r="AM843" s="456"/>
      <c r="AN843" s="457"/>
      <c r="AO843" s="455"/>
      <c r="AP843" s="456"/>
      <c r="AQ843" s="456"/>
      <c r="AR843" s="456"/>
      <c r="AS843" s="456"/>
      <c r="AT843" s="456"/>
      <c r="AU843" s="456"/>
      <c r="AV843" s="456"/>
      <c r="AW843" s="456"/>
      <c r="AX843" s="456"/>
      <c r="AY843" s="456"/>
      <c r="AZ843" s="456"/>
      <c r="BA843" s="456"/>
      <c r="BB843" s="456"/>
      <c r="BC843" s="456"/>
      <c r="BD843" s="456"/>
      <c r="BE843" s="456"/>
      <c r="BF843" s="456"/>
      <c r="BG843" s="457"/>
      <c r="BH843" s="458"/>
      <c r="BI843" s="459"/>
      <c r="BJ843" s="459"/>
      <c r="BK843" s="459"/>
      <c r="BL843" s="459"/>
      <c r="BM843" s="460"/>
      <c r="BN843" s="216"/>
      <c r="BO843" s="216"/>
      <c r="BP843" s="1"/>
      <c r="BQ843" s="120">
        <f>IF($F$3="","",IF(N843=$F$3,COUNTIF(BQ$23:BQ842,"&gt;0")+1,0))</f>
        <v>0</v>
      </c>
      <c r="BR843" s="1"/>
      <c r="BS843" s="20" t="str">
        <f>IF($N843="","",IF(VLOOKUP(VLOOKUP($N843,IMPOSTAZIONI!$E$6:$I$13,5,FALSE),IMPOSTAZIONI!$B$25:$N$32,3,FALSE)=0,"",VLOOKUP(VLOOKUP($N843,IMPOSTAZIONI!$E$6:$I$13,5,FALSE),IMPOSTAZIONI!$B$25:$N$32,3,FALSE)))</f>
        <v/>
      </c>
      <c r="BT843" s="20" t="str">
        <f>IF($N843="","",IF(VLOOKUP(VLOOKUP($N843,IMPOSTAZIONI!$E$6:$I$13,5,FALSE),IMPOSTAZIONI!$B$25:$N$32,6,FALSE)=0,"",VLOOKUP(VLOOKUP($N843,IMPOSTAZIONI!$E$6:$I$13,5,FALSE),IMPOSTAZIONI!$B$25:$N$32,6,FALSE)))</f>
        <v/>
      </c>
      <c r="BU843" s="20" t="str">
        <f>IF($N843="","",IF(VLOOKUP(VLOOKUP($N843,IMPOSTAZIONI!$E$6:$I$13,5,FALSE),IMPOSTAZIONI!$B$25:$N$32,9,FALSE)=0,"",VLOOKUP(VLOOKUP($N843,IMPOSTAZIONI!$E$6:$I$13,5,FALSE),IMPOSTAZIONI!$B$25:$N$32,9,FALSE)))</f>
        <v/>
      </c>
      <c r="BV843" s="20" t="str">
        <f>IF($N843="","",IF(VLOOKUP(VLOOKUP($N843,IMPOSTAZIONI!$E$6:$I$13,5,FALSE),IMPOSTAZIONI!$B$25:$N$32,12,FALSE)=0,"",VLOOKUP(VLOOKUP($N843,IMPOSTAZIONI!$E$6:$I$13,5,FALSE),IMPOSTAZIONI!$B$25:$N$32,12,FALSE)))</f>
        <v/>
      </c>
      <c r="BW843" s="221" t="str">
        <f t="shared" ref="BW843:BW855" si="250">IF(AF843="","",HLOOKUP(AF843,BS843:BV843,1,FALSE))</f>
        <v/>
      </c>
      <c r="BX843" s="221" t="str">
        <f t="shared" si="241"/>
        <v/>
      </c>
      <c r="BY843" s="221">
        <f t="shared" si="242"/>
        <v>0</v>
      </c>
      <c r="BZ843" s="231">
        <f t="shared" si="243"/>
        <v>0</v>
      </c>
      <c r="CA843" s="246">
        <f t="shared" si="244"/>
        <v>0</v>
      </c>
      <c r="CB843" s="246">
        <f t="shared" ref="CB843:CB855" si="251">IF(BZ843=0,0,MONTH(BZ843))</f>
        <v>0</v>
      </c>
      <c r="CC843" s="246" t="str">
        <f t="shared" ref="CC843:CC855" si="252">IF(OR(BZ843=0,CA843=0),"",CONCATENATE(CB843,CA843))</f>
        <v/>
      </c>
      <c r="CD843" s="246">
        <f t="shared" si="245"/>
        <v>5</v>
      </c>
      <c r="CE843" s="246">
        <f t="shared" ref="CE843:CE855" si="253">IF(CA843&gt;0,CONCATENATE(CD843,CA843),0)</f>
        <v>0</v>
      </c>
      <c r="CF843" s="276">
        <f t="shared" ref="CF843:CI862" si="254">COUNTIF($CE$23:$CE$3022,CONCATENATE($CD843,CF$21))</f>
        <v>0</v>
      </c>
      <c r="CG843" s="277">
        <f t="shared" si="254"/>
        <v>0</v>
      </c>
      <c r="CH843" s="277">
        <f t="shared" si="254"/>
        <v>0</v>
      </c>
      <c r="CI843" s="278">
        <f t="shared" si="254"/>
        <v>0</v>
      </c>
      <c r="CJ843" s="280">
        <f t="shared" ref="CJ843:CJ855" si="255">COUNTIF(CF843:CI843,"&gt;0")</f>
        <v>0</v>
      </c>
      <c r="CK843" s="232">
        <f t="shared" si="240"/>
        <v>0</v>
      </c>
      <c r="CL843" s="1"/>
    </row>
    <row r="844" spans="1:90" ht="18" customHeight="1">
      <c r="A844" s="1"/>
      <c r="B844" s="1"/>
      <c r="C844" s="216"/>
      <c r="D844" s="287" t="str">
        <f t="shared" si="248"/>
        <v/>
      </c>
      <c r="E844" s="449" t="str">
        <f t="shared" si="249"/>
        <v/>
      </c>
      <c r="F844" s="450"/>
      <c r="G844" s="451"/>
      <c r="H844" s="452"/>
      <c r="I844" s="453"/>
      <c r="J844" s="453"/>
      <c r="K844" s="453"/>
      <c r="L844" s="453"/>
      <c r="M844" s="454"/>
      <c r="N844" s="455"/>
      <c r="O844" s="456"/>
      <c r="P844" s="456"/>
      <c r="Q844" s="456"/>
      <c r="R844" s="456"/>
      <c r="S844" s="456"/>
      <c r="T844" s="456"/>
      <c r="U844" s="456"/>
      <c r="V844" s="456"/>
      <c r="W844" s="456"/>
      <c r="X844" s="456"/>
      <c r="Y844" s="456"/>
      <c r="Z844" s="456"/>
      <c r="AA844" s="456"/>
      <c r="AB844" s="456"/>
      <c r="AC844" s="456"/>
      <c r="AD844" s="456"/>
      <c r="AE844" s="457"/>
      <c r="AF844" s="455"/>
      <c r="AG844" s="456"/>
      <c r="AH844" s="456"/>
      <c r="AI844" s="456"/>
      <c r="AJ844" s="456"/>
      <c r="AK844" s="456"/>
      <c r="AL844" s="456"/>
      <c r="AM844" s="456"/>
      <c r="AN844" s="457"/>
      <c r="AO844" s="455"/>
      <c r="AP844" s="456"/>
      <c r="AQ844" s="456"/>
      <c r="AR844" s="456"/>
      <c r="AS844" s="456"/>
      <c r="AT844" s="456"/>
      <c r="AU844" s="456"/>
      <c r="AV844" s="456"/>
      <c r="AW844" s="456"/>
      <c r="AX844" s="456"/>
      <c r="AY844" s="456"/>
      <c r="AZ844" s="456"/>
      <c r="BA844" s="456"/>
      <c r="BB844" s="456"/>
      <c r="BC844" s="456"/>
      <c r="BD844" s="456"/>
      <c r="BE844" s="456"/>
      <c r="BF844" s="456"/>
      <c r="BG844" s="457"/>
      <c r="BH844" s="458"/>
      <c r="BI844" s="459"/>
      <c r="BJ844" s="459"/>
      <c r="BK844" s="459"/>
      <c r="BL844" s="459"/>
      <c r="BM844" s="460"/>
      <c r="BN844" s="216"/>
      <c r="BO844" s="216"/>
      <c r="BP844" s="1"/>
      <c r="BQ844" s="120">
        <f>IF($F$3="","",IF(N844=$F$3,COUNTIF(BQ$23:BQ843,"&gt;0")+1,0))</f>
        <v>0</v>
      </c>
      <c r="BR844" s="1"/>
      <c r="BS844" s="20" t="str">
        <f>IF($N844="","",IF(VLOOKUP(VLOOKUP($N844,IMPOSTAZIONI!$E$6:$I$13,5,FALSE),IMPOSTAZIONI!$B$25:$N$32,3,FALSE)=0,"",VLOOKUP(VLOOKUP($N844,IMPOSTAZIONI!$E$6:$I$13,5,FALSE),IMPOSTAZIONI!$B$25:$N$32,3,FALSE)))</f>
        <v/>
      </c>
      <c r="BT844" s="20" t="str">
        <f>IF($N844="","",IF(VLOOKUP(VLOOKUP($N844,IMPOSTAZIONI!$E$6:$I$13,5,FALSE),IMPOSTAZIONI!$B$25:$N$32,6,FALSE)=0,"",VLOOKUP(VLOOKUP($N844,IMPOSTAZIONI!$E$6:$I$13,5,FALSE),IMPOSTAZIONI!$B$25:$N$32,6,FALSE)))</f>
        <v/>
      </c>
      <c r="BU844" s="20" t="str">
        <f>IF($N844="","",IF(VLOOKUP(VLOOKUP($N844,IMPOSTAZIONI!$E$6:$I$13,5,FALSE),IMPOSTAZIONI!$B$25:$N$32,9,FALSE)=0,"",VLOOKUP(VLOOKUP($N844,IMPOSTAZIONI!$E$6:$I$13,5,FALSE),IMPOSTAZIONI!$B$25:$N$32,9,FALSE)))</f>
        <v/>
      </c>
      <c r="BV844" s="20" t="str">
        <f>IF($N844="","",IF(VLOOKUP(VLOOKUP($N844,IMPOSTAZIONI!$E$6:$I$13,5,FALSE),IMPOSTAZIONI!$B$25:$N$32,12,FALSE)=0,"",VLOOKUP(VLOOKUP($N844,IMPOSTAZIONI!$E$6:$I$13,5,FALSE),IMPOSTAZIONI!$B$25:$N$32,12,FALSE)))</f>
        <v/>
      </c>
      <c r="BW844" s="221" t="str">
        <f t="shared" si="250"/>
        <v/>
      </c>
      <c r="BX844" s="221" t="str">
        <f t="shared" si="241"/>
        <v/>
      </c>
      <c r="BY844" s="221">
        <f t="shared" si="242"/>
        <v>0</v>
      </c>
      <c r="BZ844" s="231">
        <f t="shared" si="243"/>
        <v>0</v>
      </c>
      <c r="CA844" s="246">
        <f t="shared" si="244"/>
        <v>0</v>
      </c>
      <c r="CB844" s="246">
        <f t="shared" si="251"/>
        <v>0</v>
      </c>
      <c r="CC844" s="246" t="str">
        <f t="shared" si="252"/>
        <v/>
      </c>
      <c r="CD844" s="246">
        <f t="shared" si="245"/>
        <v>5</v>
      </c>
      <c r="CE844" s="246">
        <f t="shared" si="253"/>
        <v>0</v>
      </c>
      <c r="CF844" s="276">
        <f t="shared" si="254"/>
        <v>0</v>
      </c>
      <c r="CG844" s="277">
        <f t="shared" si="254"/>
        <v>0</v>
      </c>
      <c r="CH844" s="277">
        <f t="shared" si="254"/>
        <v>0</v>
      </c>
      <c r="CI844" s="278">
        <f t="shared" si="254"/>
        <v>0</v>
      </c>
      <c r="CJ844" s="280">
        <f t="shared" si="255"/>
        <v>0</v>
      </c>
      <c r="CK844" s="232">
        <f t="shared" si="240"/>
        <v>0</v>
      </c>
      <c r="CL844" s="1"/>
    </row>
    <row r="845" spans="1:90" ht="18" customHeight="1">
      <c r="A845" s="1"/>
      <c r="B845" s="1"/>
      <c r="C845" s="216"/>
      <c r="D845" s="287" t="str">
        <f t="shared" si="248"/>
        <v/>
      </c>
      <c r="E845" s="449" t="str">
        <f t="shared" si="249"/>
        <v/>
      </c>
      <c r="F845" s="450"/>
      <c r="G845" s="451"/>
      <c r="H845" s="452"/>
      <c r="I845" s="453"/>
      <c r="J845" s="453"/>
      <c r="K845" s="453"/>
      <c r="L845" s="453"/>
      <c r="M845" s="454"/>
      <c r="N845" s="455"/>
      <c r="O845" s="456"/>
      <c r="P845" s="456"/>
      <c r="Q845" s="456"/>
      <c r="R845" s="456"/>
      <c r="S845" s="456"/>
      <c r="T845" s="456"/>
      <c r="U845" s="456"/>
      <c r="V845" s="456"/>
      <c r="W845" s="456"/>
      <c r="X845" s="456"/>
      <c r="Y845" s="456"/>
      <c r="Z845" s="456"/>
      <c r="AA845" s="456"/>
      <c r="AB845" s="456"/>
      <c r="AC845" s="456"/>
      <c r="AD845" s="456"/>
      <c r="AE845" s="457"/>
      <c r="AF845" s="455"/>
      <c r="AG845" s="456"/>
      <c r="AH845" s="456"/>
      <c r="AI845" s="456"/>
      <c r="AJ845" s="456"/>
      <c r="AK845" s="456"/>
      <c r="AL845" s="456"/>
      <c r="AM845" s="456"/>
      <c r="AN845" s="457"/>
      <c r="AO845" s="455"/>
      <c r="AP845" s="456"/>
      <c r="AQ845" s="456"/>
      <c r="AR845" s="456"/>
      <c r="AS845" s="456"/>
      <c r="AT845" s="456"/>
      <c r="AU845" s="456"/>
      <c r="AV845" s="456"/>
      <c r="AW845" s="456"/>
      <c r="AX845" s="456"/>
      <c r="AY845" s="456"/>
      <c r="AZ845" s="456"/>
      <c r="BA845" s="456"/>
      <c r="BB845" s="456"/>
      <c r="BC845" s="456"/>
      <c r="BD845" s="456"/>
      <c r="BE845" s="456"/>
      <c r="BF845" s="456"/>
      <c r="BG845" s="457"/>
      <c r="BH845" s="458"/>
      <c r="BI845" s="459"/>
      <c r="BJ845" s="459"/>
      <c r="BK845" s="459"/>
      <c r="BL845" s="459"/>
      <c r="BM845" s="460"/>
      <c r="BN845" s="216"/>
      <c r="BO845" s="216"/>
      <c r="BP845" s="1"/>
      <c r="BQ845" s="120">
        <f>IF($F$3="","",IF(N845=$F$3,COUNTIF(BQ$23:BQ844,"&gt;0")+1,0))</f>
        <v>0</v>
      </c>
      <c r="BR845" s="1"/>
      <c r="BS845" s="20" t="str">
        <f>IF($N845="","",IF(VLOOKUP(VLOOKUP($N845,IMPOSTAZIONI!$E$6:$I$13,5,FALSE),IMPOSTAZIONI!$B$25:$N$32,3,FALSE)=0,"",VLOOKUP(VLOOKUP($N845,IMPOSTAZIONI!$E$6:$I$13,5,FALSE),IMPOSTAZIONI!$B$25:$N$32,3,FALSE)))</f>
        <v/>
      </c>
      <c r="BT845" s="20" t="str">
        <f>IF($N845="","",IF(VLOOKUP(VLOOKUP($N845,IMPOSTAZIONI!$E$6:$I$13,5,FALSE),IMPOSTAZIONI!$B$25:$N$32,6,FALSE)=0,"",VLOOKUP(VLOOKUP($N845,IMPOSTAZIONI!$E$6:$I$13,5,FALSE),IMPOSTAZIONI!$B$25:$N$32,6,FALSE)))</f>
        <v/>
      </c>
      <c r="BU845" s="20" t="str">
        <f>IF($N845="","",IF(VLOOKUP(VLOOKUP($N845,IMPOSTAZIONI!$E$6:$I$13,5,FALSE),IMPOSTAZIONI!$B$25:$N$32,9,FALSE)=0,"",VLOOKUP(VLOOKUP($N845,IMPOSTAZIONI!$E$6:$I$13,5,FALSE),IMPOSTAZIONI!$B$25:$N$32,9,FALSE)))</f>
        <v/>
      </c>
      <c r="BV845" s="20" t="str">
        <f>IF($N845="","",IF(VLOOKUP(VLOOKUP($N845,IMPOSTAZIONI!$E$6:$I$13,5,FALSE),IMPOSTAZIONI!$B$25:$N$32,12,FALSE)=0,"",VLOOKUP(VLOOKUP($N845,IMPOSTAZIONI!$E$6:$I$13,5,FALSE),IMPOSTAZIONI!$B$25:$N$32,12,FALSE)))</f>
        <v/>
      </c>
      <c r="BW845" s="221" t="str">
        <f t="shared" si="250"/>
        <v/>
      </c>
      <c r="BX845" s="221" t="str">
        <f t="shared" si="241"/>
        <v/>
      </c>
      <c r="BY845" s="221">
        <f t="shared" si="242"/>
        <v>0</v>
      </c>
      <c r="BZ845" s="231">
        <f t="shared" si="243"/>
        <v>0</v>
      </c>
      <c r="CA845" s="246">
        <f t="shared" si="244"/>
        <v>0</v>
      </c>
      <c r="CB845" s="246">
        <f t="shared" si="251"/>
        <v>0</v>
      </c>
      <c r="CC845" s="246" t="str">
        <f t="shared" si="252"/>
        <v/>
      </c>
      <c r="CD845" s="246">
        <f t="shared" si="245"/>
        <v>5</v>
      </c>
      <c r="CE845" s="246">
        <f t="shared" si="253"/>
        <v>0</v>
      </c>
      <c r="CF845" s="276">
        <f t="shared" si="254"/>
        <v>0</v>
      </c>
      <c r="CG845" s="277">
        <f t="shared" si="254"/>
        <v>0</v>
      </c>
      <c r="CH845" s="277">
        <f t="shared" si="254"/>
        <v>0</v>
      </c>
      <c r="CI845" s="278">
        <f t="shared" si="254"/>
        <v>0</v>
      </c>
      <c r="CJ845" s="280">
        <f t="shared" si="255"/>
        <v>0</v>
      </c>
      <c r="CK845" s="232">
        <f t="shared" si="240"/>
        <v>0</v>
      </c>
      <c r="CL845" s="1"/>
    </row>
    <row r="846" spans="1:90" ht="18" customHeight="1">
      <c r="A846" s="1"/>
      <c r="B846" s="1"/>
      <c r="C846" s="216"/>
      <c r="D846" s="287" t="str">
        <f t="shared" si="248"/>
        <v/>
      </c>
      <c r="E846" s="449" t="str">
        <f t="shared" si="249"/>
        <v/>
      </c>
      <c r="F846" s="450"/>
      <c r="G846" s="451"/>
      <c r="H846" s="452"/>
      <c r="I846" s="453"/>
      <c r="J846" s="453"/>
      <c r="K846" s="453"/>
      <c r="L846" s="453"/>
      <c r="M846" s="454"/>
      <c r="N846" s="455"/>
      <c r="O846" s="456"/>
      <c r="P846" s="456"/>
      <c r="Q846" s="456"/>
      <c r="R846" s="456"/>
      <c r="S846" s="456"/>
      <c r="T846" s="456"/>
      <c r="U846" s="456"/>
      <c r="V846" s="456"/>
      <c r="W846" s="456"/>
      <c r="X846" s="456"/>
      <c r="Y846" s="456"/>
      <c r="Z846" s="456"/>
      <c r="AA846" s="456"/>
      <c r="AB846" s="456"/>
      <c r="AC846" s="456"/>
      <c r="AD846" s="456"/>
      <c r="AE846" s="457"/>
      <c r="AF846" s="455"/>
      <c r="AG846" s="456"/>
      <c r="AH846" s="456"/>
      <c r="AI846" s="456"/>
      <c r="AJ846" s="456"/>
      <c r="AK846" s="456"/>
      <c r="AL846" s="456"/>
      <c r="AM846" s="456"/>
      <c r="AN846" s="457"/>
      <c r="AO846" s="455"/>
      <c r="AP846" s="456"/>
      <c r="AQ846" s="456"/>
      <c r="AR846" s="456"/>
      <c r="AS846" s="456"/>
      <c r="AT846" s="456"/>
      <c r="AU846" s="456"/>
      <c r="AV846" s="456"/>
      <c r="AW846" s="456"/>
      <c r="AX846" s="456"/>
      <c r="AY846" s="456"/>
      <c r="AZ846" s="456"/>
      <c r="BA846" s="456"/>
      <c r="BB846" s="456"/>
      <c r="BC846" s="456"/>
      <c r="BD846" s="456"/>
      <c r="BE846" s="456"/>
      <c r="BF846" s="456"/>
      <c r="BG846" s="457"/>
      <c r="BH846" s="458"/>
      <c r="BI846" s="459"/>
      <c r="BJ846" s="459"/>
      <c r="BK846" s="459"/>
      <c r="BL846" s="459"/>
      <c r="BM846" s="460"/>
      <c r="BN846" s="216"/>
      <c r="BO846" s="216"/>
      <c r="BP846" s="1"/>
      <c r="BQ846" s="120">
        <f>IF($F$3="","",IF(N846=$F$3,COUNTIF(BQ$23:BQ845,"&gt;0")+1,0))</f>
        <v>0</v>
      </c>
      <c r="BR846" s="1"/>
      <c r="BS846" s="20" t="str">
        <f>IF($N846="","",IF(VLOOKUP(VLOOKUP($N846,IMPOSTAZIONI!$E$6:$I$13,5,FALSE),IMPOSTAZIONI!$B$25:$N$32,3,FALSE)=0,"",VLOOKUP(VLOOKUP($N846,IMPOSTAZIONI!$E$6:$I$13,5,FALSE),IMPOSTAZIONI!$B$25:$N$32,3,FALSE)))</f>
        <v/>
      </c>
      <c r="BT846" s="20" t="str">
        <f>IF($N846="","",IF(VLOOKUP(VLOOKUP($N846,IMPOSTAZIONI!$E$6:$I$13,5,FALSE),IMPOSTAZIONI!$B$25:$N$32,6,FALSE)=0,"",VLOOKUP(VLOOKUP($N846,IMPOSTAZIONI!$E$6:$I$13,5,FALSE),IMPOSTAZIONI!$B$25:$N$32,6,FALSE)))</f>
        <v/>
      </c>
      <c r="BU846" s="20" t="str">
        <f>IF($N846="","",IF(VLOOKUP(VLOOKUP($N846,IMPOSTAZIONI!$E$6:$I$13,5,FALSE),IMPOSTAZIONI!$B$25:$N$32,9,FALSE)=0,"",VLOOKUP(VLOOKUP($N846,IMPOSTAZIONI!$E$6:$I$13,5,FALSE),IMPOSTAZIONI!$B$25:$N$32,9,FALSE)))</f>
        <v/>
      </c>
      <c r="BV846" s="20" t="str">
        <f>IF($N846="","",IF(VLOOKUP(VLOOKUP($N846,IMPOSTAZIONI!$E$6:$I$13,5,FALSE),IMPOSTAZIONI!$B$25:$N$32,12,FALSE)=0,"",VLOOKUP(VLOOKUP($N846,IMPOSTAZIONI!$E$6:$I$13,5,FALSE),IMPOSTAZIONI!$B$25:$N$32,12,FALSE)))</f>
        <v/>
      </c>
      <c r="BW846" s="221" t="str">
        <f t="shared" si="250"/>
        <v/>
      </c>
      <c r="BX846" s="221" t="str">
        <f t="shared" si="241"/>
        <v/>
      </c>
      <c r="BY846" s="221">
        <f t="shared" si="242"/>
        <v>0</v>
      </c>
      <c r="BZ846" s="231">
        <f t="shared" si="243"/>
        <v>0</v>
      </c>
      <c r="CA846" s="246">
        <f t="shared" si="244"/>
        <v>0</v>
      </c>
      <c r="CB846" s="246">
        <f t="shared" si="251"/>
        <v>0</v>
      </c>
      <c r="CC846" s="246" t="str">
        <f t="shared" si="252"/>
        <v/>
      </c>
      <c r="CD846" s="246">
        <f t="shared" si="245"/>
        <v>5</v>
      </c>
      <c r="CE846" s="246">
        <f t="shared" si="253"/>
        <v>0</v>
      </c>
      <c r="CF846" s="276">
        <f t="shared" si="254"/>
        <v>0</v>
      </c>
      <c r="CG846" s="277">
        <f t="shared" si="254"/>
        <v>0</v>
      </c>
      <c r="CH846" s="277">
        <f t="shared" si="254"/>
        <v>0</v>
      </c>
      <c r="CI846" s="278">
        <f t="shared" si="254"/>
        <v>0</v>
      </c>
      <c r="CJ846" s="280">
        <f t="shared" si="255"/>
        <v>0</v>
      </c>
      <c r="CK846" s="232">
        <f t="shared" si="240"/>
        <v>0</v>
      </c>
      <c r="CL846" s="1"/>
    </row>
    <row r="847" spans="1:90" ht="18" customHeight="1">
      <c r="A847" s="1"/>
      <c r="B847" s="1"/>
      <c r="C847" s="216"/>
      <c r="D847" s="287" t="str">
        <f t="shared" si="248"/>
        <v/>
      </c>
      <c r="E847" s="449" t="str">
        <f t="shared" si="249"/>
        <v/>
      </c>
      <c r="F847" s="450"/>
      <c r="G847" s="451"/>
      <c r="H847" s="452"/>
      <c r="I847" s="453"/>
      <c r="J847" s="453"/>
      <c r="K847" s="453"/>
      <c r="L847" s="453"/>
      <c r="M847" s="454"/>
      <c r="N847" s="455"/>
      <c r="O847" s="456"/>
      <c r="P847" s="456"/>
      <c r="Q847" s="456"/>
      <c r="R847" s="456"/>
      <c r="S847" s="456"/>
      <c r="T847" s="456"/>
      <c r="U847" s="456"/>
      <c r="V847" s="456"/>
      <c r="W847" s="456"/>
      <c r="X847" s="456"/>
      <c r="Y847" s="456"/>
      <c r="Z847" s="456"/>
      <c r="AA847" s="456"/>
      <c r="AB847" s="456"/>
      <c r="AC847" s="456"/>
      <c r="AD847" s="456"/>
      <c r="AE847" s="457"/>
      <c r="AF847" s="455"/>
      <c r="AG847" s="456"/>
      <c r="AH847" s="456"/>
      <c r="AI847" s="456"/>
      <c r="AJ847" s="456"/>
      <c r="AK847" s="456"/>
      <c r="AL847" s="456"/>
      <c r="AM847" s="456"/>
      <c r="AN847" s="457"/>
      <c r="AO847" s="455"/>
      <c r="AP847" s="456"/>
      <c r="AQ847" s="456"/>
      <c r="AR847" s="456"/>
      <c r="AS847" s="456"/>
      <c r="AT847" s="456"/>
      <c r="AU847" s="456"/>
      <c r="AV847" s="456"/>
      <c r="AW847" s="456"/>
      <c r="AX847" s="456"/>
      <c r="AY847" s="456"/>
      <c r="AZ847" s="456"/>
      <c r="BA847" s="456"/>
      <c r="BB847" s="456"/>
      <c r="BC847" s="456"/>
      <c r="BD847" s="456"/>
      <c r="BE847" s="456"/>
      <c r="BF847" s="456"/>
      <c r="BG847" s="457"/>
      <c r="BH847" s="458"/>
      <c r="BI847" s="459"/>
      <c r="BJ847" s="459"/>
      <c r="BK847" s="459"/>
      <c r="BL847" s="459"/>
      <c r="BM847" s="460"/>
      <c r="BN847" s="216"/>
      <c r="BO847" s="216"/>
      <c r="BP847" s="1"/>
      <c r="BQ847" s="120">
        <f>IF($F$3="","",IF(N847=$F$3,COUNTIF(BQ$23:BQ846,"&gt;0")+1,0))</f>
        <v>0</v>
      </c>
      <c r="BR847" s="1"/>
      <c r="BS847" s="20" t="str">
        <f>IF($N847="","",IF(VLOOKUP(VLOOKUP($N847,IMPOSTAZIONI!$E$6:$I$13,5,FALSE),IMPOSTAZIONI!$B$25:$N$32,3,FALSE)=0,"",VLOOKUP(VLOOKUP($N847,IMPOSTAZIONI!$E$6:$I$13,5,FALSE),IMPOSTAZIONI!$B$25:$N$32,3,FALSE)))</f>
        <v/>
      </c>
      <c r="BT847" s="20" t="str">
        <f>IF($N847="","",IF(VLOOKUP(VLOOKUP($N847,IMPOSTAZIONI!$E$6:$I$13,5,FALSE),IMPOSTAZIONI!$B$25:$N$32,6,FALSE)=0,"",VLOOKUP(VLOOKUP($N847,IMPOSTAZIONI!$E$6:$I$13,5,FALSE),IMPOSTAZIONI!$B$25:$N$32,6,FALSE)))</f>
        <v/>
      </c>
      <c r="BU847" s="20" t="str">
        <f>IF($N847="","",IF(VLOOKUP(VLOOKUP($N847,IMPOSTAZIONI!$E$6:$I$13,5,FALSE),IMPOSTAZIONI!$B$25:$N$32,9,FALSE)=0,"",VLOOKUP(VLOOKUP($N847,IMPOSTAZIONI!$E$6:$I$13,5,FALSE),IMPOSTAZIONI!$B$25:$N$32,9,FALSE)))</f>
        <v/>
      </c>
      <c r="BV847" s="20" t="str">
        <f>IF($N847="","",IF(VLOOKUP(VLOOKUP($N847,IMPOSTAZIONI!$E$6:$I$13,5,FALSE),IMPOSTAZIONI!$B$25:$N$32,12,FALSE)=0,"",VLOOKUP(VLOOKUP($N847,IMPOSTAZIONI!$E$6:$I$13,5,FALSE),IMPOSTAZIONI!$B$25:$N$32,12,FALSE)))</f>
        <v/>
      </c>
      <c r="BW847" s="221" t="str">
        <f t="shared" si="250"/>
        <v/>
      </c>
      <c r="BX847" s="221" t="str">
        <f t="shared" si="241"/>
        <v/>
      </c>
      <c r="BY847" s="221">
        <f t="shared" si="242"/>
        <v>0</v>
      </c>
      <c r="BZ847" s="231">
        <f t="shared" si="243"/>
        <v>0</v>
      </c>
      <c r="CA847" s="246">
        <f t="shared" si="244"/>
        <v>0</v>
      </c>
      <c r="CB847" s="246">
        <f t="shared" si="251"/>
        <v>0</v>
      </c>
      <c r="CC847" s="246" t="str">
        <f t="shared" si="252"/>
        <v/>
      </c>
      <c r="CD847" s="246">
        <f t="shared" si="245"/>
        <v>5</v>
      </c>
      <c r="CE847" s="246">
        <f t="shared" si="253"/>
        <v>0</v>
      </c>
      <c r="CF847" s="276">
        <f t="shared" si="254"/>
        <v>0</v>
      </c>
      <c r="CG847" s="277">
        <f t="shared" si="254"/>
        <v>0</v>
      </c>
      <c r="CH847" s="277">
        <f t="shared" si="254"/>
        <v>0</v>
      </c>
      <c r="CI847" s="278">
        <f t="shared" si="254"/>
        <v>0</v>
      </c>
      <c r="CJ847" s="280">
        <f t="shared" si="255"/>
        <v>0</v>
      </c>
      <c r="CK847" s="232">
        <f t="shared" si="240"/>
        <v>0</v>
      </c>
      <c r="CL847" s="1"/>
    </row>
    <row r="848" spans="1:90" ht="18" customHeight="1">
      <c r="A848" s="1"/>
      <c r="B848" s="1"/>
      <c r="C848" s="216"/>
      <c r="D848" s="287" t="str">
        <f t="shared" si="248"/>
        <v/>
      </c>
      <c r="E848" s="449" t="str">
        <f t="shared" si="249"/>
        <v/>
      </c>
      <c r="F848" s="450"/>
      <c r="G848" s="451"/>
      <c r="H848" s="452"/>
      <c r="I848" s="453"/>
      <c r="J848" s="453"/>
      <c r="K848" s="453"/>
      <c r="L848" s="453"/>
      <c r="M848" s="454"/>
      <c r="N848" s="455"/>
      <c r="O848" s="456"/>
      <c r="P848" s="456"/>
      <c r="Q848" s="456"/>
      <c r="R848" s="456"/>
      <c r="S848" s="456"/>
      <c r="T848" s="456"/>
      <c r="U848" s="456"/>
      <c r="V848" s="456"/>
      <c r="W848" s="456"/>
      <c r="X848" s="456"/>
      <c r="Y848" s="456"/>
      <c r="Z848" s="456"/>
      <c r="AA848" s="456"/>
      <c r="AB848" s="456"/>
      <c r="AC848" s="456"/>
      <c r="AD848" s="456"/>
      <c r="AE848" s="457"/>
      <c r="AF848" s="455"/>
      <c r="AG848" s="456"/>
      <c r="AH848" s="456"/>
      <c r="AI848" s="456"/>
      <c r="AJ848" s="456"/>
      <c r="AK848" s="456"/>
      <c r="AL848" s="456"/>
      <c r="AM848" s="456"/>
      <c r="AN848" s="457"/>
      <c r="AO848" s="455"/>
      <c r="AP848" s="456"/>
      <c r="AQ848" s="456"/>
      <c r="AR848" s="456"/>
      <c r="AS848" s="456"/>
      <c r="AT848" s="456"/>
      <c r="AU848" s="456"/>
      <c r="AV848" s="456"/>
      <c r="AW848" s="456"/>
      <c r="AX848" s="456"/>
      <c r="AY848" s="456"/>
      <c r="AZ848" s="456"/>
      <c r="BA848" s="456"/>
      <c r="BB848" s="456"/>
      <c r="BC848" s="456"/>
      <c r="BD848" s="456"/>
      <c r="BE848" s="456"/>
      <c r="BF848" s="456"/>
      <c r="BG848" s="457"/>
      <c r="BH848" s="458"/>
      <c r="BI848" s="459"/>
      <c r="BJ848" s="459"/>
      <c r="BK848" s="459"/>
      <c r="BL848" s="459"/>
      <c r="BM848" s="460"/>
      <c r="BN848" s="216"/>
      <c r="BO848" s="216"/>
      <c r="BP848" s="1"/>
      <c r="BQ848" s="120">
        <f>IF($F$3="","",IF(N848=$F$3,COUNTIF(BQ$23:BQ847,"&gt;0")+1,0))</f>
        <v>0</v>
      </c>
      <c r="BR848" s="1"/>
      <c r="BS848" s="20" t="str">
        <f>IF($N848="","",IF(VLOOKUP(VLOOKUP($N848,IMPOSTAZIONI!$E$6:$I$13,5,FALSE),IMPOSTAZIONI!$B$25:$N$32,3,FALSE)=0,"",VLOOKUP(VLOOKUP($N848,IMPOSTAZIONI!$E$6:$I$13,5,FALSE),IMPOSTAZIONI!$B$25:$N$32,3,FALSE)))</f>
        <v/>
      </c>
      <c r="BT848" s="20" t="str">
        <f>IF($N848="","",IF(VLOOKUP(VLOOKUP($N848,IMPOSTAZIONI!$E$6:$I$13,5,FALSE),IMPOSTAZIONI!$B$25:$N$32,6,FALSE)=0,"",VLOOKUP(VLOOKUP($N848,IMPOSTAZIONI!$E$6:$I$13,5,FALSE),IMPOSTAZIONI!$B$25:$N$32,6,FALSE)))</f>
        <v/>
      </c>
      <c r="BU848" s="20" t="str">
        <f>IF($N848="","",IF(VLOOKUP(VLOOKUP($N848,IMPOSTAZIONI!$E$6:$I$13,5,FALSE),IMPOSTAZIONI!$B$25:$N$32,9,FALSE)=0,"",VLOOKUP(VLOOKUP($N848,IMPOSTAZIONI!$E$6:$I$13,5,FALSE),IMPOSTAZIONI!$B$25:$N$32,9,FALSE)))</f>
        <v/>
      </c>
      <c r="BV848" s="20" t="str">
        <f>IF($N848="","",IF(VLOOKUP(VLOOKUP($N848,IMPOSTAZIONI!$E$6:$I$13,5,FALSE),IMPOSTAZIONI!$B$25:$N$32,12,FALSE)=0,"",VLOOKUP(VLOOKUP($N848,IMPOSTAZIONI!$E$6:$I$13,5,FALSE),IMPOSTAZIONI!$B$25:$N$32,12,FALSE)))</f>
        <v/>
      </c>
      <c r="BW848" s="221" t="str">
        <f t="shared" si="250"/>
        <v/>
      </c>
      <c r="BX848" s="221" t="str">
        <f t="shared" si="241"/>
        <v/>
      </c>
      <c r="BY848" s="221">
        <f t="shared" si="242"/>
        <v>0</v>
      </c>
      <c r="BZ848" s="231">
        <f t="shared" si="243"/>
        <v>0</v>
      </c>
      <c r="CA848" s="246">
        <f t="shared" si="244"/>
        <v>0</v>
      </c>
      <c r="CB848" s="246">
        <f t="shared" si="251"/>
        <v>0</v>
      </c>
      <c r="CC848" s="246" t="str">
        <f t="shared" si="252"/>
        <v/>
      </c>
      <c r="CD848" s="246">
        <f t="shared" si="245"/>
        <v>5</v>
      </c>
      <c r="CE848" s="246">
        <f t="shared" si="253"/>
        <v>0</v>
      </c>
      <c r="CF848" s="276">
        <f t="shared" si="254"/>
        <v>0</v>
      </c>
      <c r="CG848" s="277">
        <f t="shared" si="254"/>
        <v>0</v>
      </c>
      <c r="CH848" s="277">
        <f t="shared" si="254"/>
        <v>0</v>
      </c>
      <c r="CI848" s="278">
        <f t="shared" si="254"/>
        <v>0</v>
      </c>
      <c r="CJ848" s="280">
        <f t="shared" si="255"/>
        <v>0</v>
      </c>
      <c r="CK848" s="232">
        <f t="shared" si="240"/>
        <v>0</v>
      </c>
      <c r="CL848" s="1"/>
    </row>
    <row r="849" spans="1:90" ht="18" customHeight="1">
      <c r="A849" s="1"/>
      <c r="B849" s="1"/>
      <c r="C849" s="216"/>
      <c r="D849" s="287" t="str">
        <f t="shared" si="248"/>
        <v/>
      </c>
      <c r="E849" s="449" t="str">
        <f t="shared" si="249"/>
        <v/>
      </c>
      <c r="F849" s="450"/>
      <c r="G849" s="451"/>
      <c r="H849" s="452"/>
      <c r="I849" s="453"/>
      <c r="J849" s="453"/>
      <c r="K849" s="453"/>
      <c r="L849" s="453"/>
      <c r="M849" s="454"/>
      <c r="N849" s="455"/>
      <c r="O849" s="456"/>
      <c r="P849" s="456"/>
      <c r="Q849" s="456"/>
      <c r="R849" s="456"/>
      <c r="S849" s="456"/>
      <c r="T849" s="456"/>
      <c r="U849" s="456"/>
      <c r="V849" s="456"/>
      <c r="W849" s="456"/>
      <c r="X849" s="456"/>
      <c r="Y849" s="456"/>
      <c r="Z849" s="456"/>
      <c r="AA849" s="456"/>
      <c r="AB849" s="456"/>
      <c r="AC849" s="456"/>
      <c r="AD849" s="456"/>
      <c r="AE849" s="457"/>
      <c r="AF849" s="455"/>
      <c r="AG849" s="456"/>
      <c r="AH849" s="456"/>
      <c r="AI849" s="456"/>
      <c r="AJ849" s="456"/>
      <c r="AK849" s="456"/>
      <c r="AL849" s="456"/>
      <c r="AM849" s="456"/>
      <c r="AN849" s="457"/>
      <c r="AO849" s="455"/>
      <c r="AP849" s="456"/>
      <c r="AQ849" s="456"/>
      <c r="AR849" s="456"/>
      <c r="AS849" s="456"/>
      <c r="AT849" s="456"/>
      <c r="AU849" s="456"/>
      <c r="AV849" s="456"/>
      <c r="AW849" s="456"/>
      <c r="AX849" s="456"/>
      <c r="AY849" s="456"/>
      <c r="AZ849" s="456"/>
      <c r="BA849" s="456"/>
      <c r="BB849" s="456"/>
      <c r="BC849" s="456"/>
      <c r="BD849" s="456"/>
      <c r="BE849" s="456"/>
      <c r="BF849" s="456"/>
      <c r="BG849" s="457"/>
      <c r="BH849" s="458"/>
      <c r="BI849" s="459"/>
      <c r="BJ849" s="459"/>
      <c r="BK849" s="459"/>
      <c r="BL849" s="459"/>
      <c r="BM849" s="460"/>
      <c r="BN849" s="216"/>
      <c r="BO849" s="216"/>
      <c r="BP849" s="1"/>
      <c r="BQ849" s="120">
        <f>IF($F$3="","",IF(N849=$F$3,COUNTIF(BQ$23:BQ848,"&gt;0")+1,0))</f>
        <v>0</v>
      </c>
      <c r="BR849" s="1"/>
      <c r="BS849" s="20" t="str">
        <f>IF($N849="","",IF(VLOOKUP(VLOOKUP($N849,IMPOSTAZIONI!$E$6:$I$13,5,FALSE),IMPOSTAZIONI!$B$25:$N$32,3,FALSE)=0,"",VLOOKUP(VLOOKUP($N849,IMPOSTAZIONI!$E$6:$I$13,5,FALSE),IMPOSTAZIONI!$B$25:$N$32,3,FALSE)))</f>
        <v/>
      </c>
      <c r="BT849" s="20" t="str">
        <f>IF($N849="","",IF(VLOOKUP(VLOOKUP($N849,IMPOSTAZIONI!$E$6:$I$13,5,FALSE),IMPOSTAZIONI!$B$25:$N$32,6,FALSE)=0,"",VLOOKUP(VLOOKUP($N849,IMPOSTAZIONI!$E$6:$I$13,5,FALSE),IMPOSTAZIONI!$B$25:$N$32,6,FALSE)))</f>
        <v/>
      </c>
      <c r="BU849" s="20" t="str">
        <f>IF($N849="","",IF(VLOOKUP(VLOOKUP($N849,IMPOSTAZIONI!$E$6:$I$13,5,FALSE),IMPOSTAZIONI!$B$25:$N$32,9,FALSE)=0,"",VLOOKUP(VLOOKUP($N849,IMPOSTAZIONI!$E$6:$I$13,5,FALSE),IMPOSTAZIONI!$B$25:$N$32,9,FALSE)))</f>
        <v/>
      </c>
      <c r="BV849" s="20" t="str">
        <f>IF($N849="","",IF(VLOOKUP(VLOOKUP($N849,IMPOSTAZIONI!$E$6:$I$13,5,FALSE),IMPOSTAZIONI!$B$25:$N$32,12,FALSE)=0,"",VLOOKUP(VLOOKUP($N849,IMPOSTAZIONI!$E$6:$I$13,5,FALSE),IMPOSTAZIONI!$B$25:$N$32,12,FALSE)))</f>
        <v/>
      </c>
      <c r="BW849" s="221" t="str">
        <f t="shared" si="250"/>
        <v/>
      </c>
      <c r="BX849" s="221" t="str">
        <f t="shared" si="241"/>
        <v/>
      </c>
      <c r="BY849" s="221">
        <f t="shared" si="242"/>
        <v>0</v>
      </c>
      <c r="BZ849" s="231">
        <f t="shared" si="243"/>
        <v>0</v>
      </c>
      <c r="CA849" s="246">
        <f t="shared" si="244"/>
        <v>0</v>
      </c>
      <c r="CB849" s="246">
        <f t="shared" si="251"/>
        <v>0</v>
      </c>
      <c r="CC849" s="246" t="str">
        <f t="shared" si="252"/>
        <v/>
      </c>
      <c r="CD849" s="246">
        <f t="shared" si="245"/>
        <v>5</v>
      </c>
      <c r="CE849" s="246">
        <f t="shared" si="253"/>
        <v>0</v>
      </c>
      <c r="CF849" s="276">
        <f t="shared" si="254"/>
        <v>0</v>
      </c>
      <c r="CG849" s="277">
        <f t="shared" si="254"/>
        <v>0</v>
      </c>
      <c r="CH849" s="277">
        <f t="shared" si="254"/>
        <v>0</v>
      </c>
      <c r="CI849" s="278">
        <f t="shared" si="254"/>
        <v>0</v>
      </c>
      <c r="CJ849" s="280">
        <f t="shared" si="255"/>
        <v>0</v>
      </c>
      <c r="CK849" s="232">
        <f t="shared" si="240"/>
        <v>0</v>
      </c>
      <c r="CL849" s="1"/>
    </row>
    <row r="850" spans="1:90" ht="18" customHeight="1">
      <c r="A850" s="1"/>
      <c r="B850" s="1"/>
      <c r="C850" s="216"/>
      <c r="D850" s="287" t="str">
        <f t="shared" si="248"/>
        <v/>
      </c>
      <c r="E850" s="449" t="str">
        <f t="shared" si="249"/>
        <v/>
      </c>
      <c r="F850" s="450"/>
      <c r="G850" s="451"/>
      <c r="H850" s="452"/>
      <c r="I850" s="453"/>
      <c r="J850" s="453"/>
      <c r="K850" s="453"/>
      <c r="L850" s="453"/>
      <c r="M850" s="454"/>
      <c r="N850" s="455"/>
      <c r="O850" s="456"/>
      <c r="P850" s="456"/>
      <c r="Q850" s="456"/>
      <c r="R850" s="456"/>
      <c r="S850" s="456"/>
      <c r="T850" s="456"/>
      <c r="U850" s="456"/>
      <c r="V850" s="456"/>
      <c r="W850" s="456"/>
      <c r="X850" s="456"/>
      <c r="Y850" s="456"/>
      <c r="Z850" s="456"/>
      <c r="AA850" s="456"/>
      <c r="AB850" s="456"/>
      <c r="AC850" s="456"/>
      <c r="AD850" s="456"/>
      <c r="AE850" s="457"/>
      <c r="AF850" s="455"/>
      <c r="AG850" s="456"/>
      <c r="AH850" s="456"/>
      <c r="AI850" s="456"/>
      <c r="AJ850" s="456"/>
      <c r="AK850" s="456"/>
      <c r="AL850" s="456"/>
      <c r="AM850" s="456"/>
      <c r="AN850" s="457"/>
      <c r="AO850" s="455"/>
      <c r="AP850" s="456"/>
      <c r="AQ850" s="456"/>
      <c r="AR850" s="456"/>
      <c r="AS850" s="456"/>
      <c r="AT850" s="456"/>
      <c r="AU850" s="456"/>
      <c r="AV850" s="456"/>
      <c r="AW850" s="456"/>
      <c r="AX850" s="456"/>
      <c r="AY850" s="456"/>
      <c r="AZ850" s="456"/>
      <c r="BA850" s="456"/>
      <c r="BB850" s="456"/>
      <c r="BC850" s="456"/>
      <c r="BD850" s="456"/>
      <c r="BE850" s="456"/>
      <c r="BF850" s="456"/>
      <c r="BG850" s="457"/>
      <c r="BH850" s="458"/>
      <c r="BI850" s="459"/>
      <c r="BJ850" s="459"/>
      <c r="BK850" s="459"/>
      <c r="BL850" s="459"/>
      <c r="BM850" s="460"/>
      <c r="BN850" s="216"/>
      <c r="BO850" s="216"/>
      <c r="BP850" s="1"/>
      <c r="BQ850" s="120">
        <f>IF($F$3="","",IF(N850=$F$3,COUNTIF(BQ$23:BQ849,"&gt;0")+1,0))</f>
        <v>0</v>
      </c>
      <c r="BR850" s="1"/>
      <c r="BS850" s="20" t="str">
        <f>IF($N850="","",IF(VLOOKUP(VLOOKUP($N850,IMPOSTAZIONI!$E$6:$I$13,5,FALSE),IMPOSTAZIONI!$B$25:$N$32,3,FALSE)=0,"",VLOOKUP(VLOOKUP($N850,IMPOSTAZIONI!$E$6:$I$13,5,FALSE),IMPOSTAZIONI!$B$25:$N$32,3,FALSE)))</f>
        <v/>
      </c>
      <c r="BT850" s="20" t="str">
        <f>IF($N850="","",IF(VLOOKUP(VLOOKUP($N850,IMPOSTAZIONI!$E$6:$I$13,5,FALSE),IMPOSTAZIONI!$B$25:$N$32,6,FALSE)=0,"",VLOOKUP(VLOOKUP($N850,IMPOSTAZIONI!$E$6:$I$13,5,FALSE),IMPOSTAZIONI!$B$25:$N$32,6,FALSE)))</f>
        <v/>
      </c>
      <c r="BU850" s="20" t="str">
        <f>IF($N850="","",IF(VLOOKUP(VLOOKUP($N850,IMPOSTAZIONI!$E$6:$I$13,5,FALSE),IMPOSTAZIONI!$B$25:$N$32,9,FALSE)=0,"",VLOOKUP(VLOOKUP($N850,IMPOSTAZIONI!$E$6:$I$13,5,FALSE),IMPOSTAZIONI!$B$25:$N$32,9,FALSE)))</f>
        <v/>
      </c>
      <c r="BV850" s="20" t="str">
        <f>IF($N850="","",IF(VLOOKUP(VLOOKUP($N850,IMPOSTAZIONI!$E$6:$I$13,5,FALSE),IMPOSTAZIONI!$B$25:$N$32,12,FALSE)=0,"",VLOOKUP(VLOOKUP($N850,IMPOSTAZIONI!$E$6:$I$13,5,FALSE),IMPOSTAZIONI!$B$25:$N$32,12,FALSE)))</f>
        <v/>
      </c>
      <c r="BW850" s="221" t="str">
        <f t="shared" si="250"/>
        <v/>
      </c>
      <c r="BX850" s="221" t="str">
        <f t="shared" si="241"/>
        <v/>
      </c>
      <c r="BY850" s="221">
        <f t="shared" si="242"/>
        <v>0</v>
      </c>
      <c r="BZ850" s="231">
        <f t="shared" si="243"/>
        <v>0</v>
      </c>
      <c r="CA850" s="246">
        <f t="shared" si="244"/>
        <v>0</v>
      </c>
      <c r="CB850" s="246">
        <f t="shared" si="251"/>
        <v>0</v>
      </c>
      <c r="CC850" s="246" t="str">
        <f t="shared" si="252"/>
        <v/>
      </c>
      <c r="CD850" s="246">
        <f t="shared" si="245"/>
        <v>5</v>
      </c>
      <c r="CE850" s="246">
        <f t="shared" si="253"/>
        <v>0</v>
      </c>
      <c r="CF850" s="276">
        <f t="shared" si="254"/>
        <v>0</v>
      </c>
      <c r="CG850" s="277">
        <f t="shared" si="254"/>
        <v>0</v>
      </c>
      <c r="CH850" s="277">
        <f t="shared" si="254"/>
        <v>0</v>
      </c>
      <c r="CI850" s="278">
        <f t="shared" si="254"/>
        <v>0</v>
      </c>
      <c r="CJ850" s="280">
        <f t="shared" si="255"/>
        <v>0</v>
      </c>
      <c r="CK850" s="232">
        <f t="shared" si="240"/>
        <v>0</v>
      </c>
      <c r="CL850" s="1"/>
    </row>
    <row r="851" spans="1:90" ht="18" customHeight="1">
      <c r="A851" s="1"/>
      <c r="B851" s="1"/>
      <c r="C851" s="216"/>
      <c r="D851" s="287" t="str">
        <f t="shared" si="248"/>
        <v/>
      </c>
      <c r="E851" s="449" t="str">
        <f t="shared" si="249"/>
        <v/>
      </c>
      <c r="F851" s="450"/>
      <c r="G851" s="451"/>
      <c r="H851" s="452"/>
      <c r="I851" s="453"/>
      <c r="J851" s="453"/>
      <c r="K851" s="453"/>
      <c r="L851" s="453"/>
      <c r="M851" s="454"/>
      <c r="N851" s="455"/>
      <c r="O851" s="456"/>
      <c r="P851" s="456"/>
      <c r="Q851" s="456"/>
      <c r="R851" s="456"/>
      <c r="S851" s="456"/>
      <c r="T851" s="456"/>
      <c r="U851" s="456"/>
      <c r="V851" s="456"/>
      <c r="W851" s="456"/>
      <c r="X851" s="456"/>
      <c r="Y851" s="456"/>
      <c r="Z851" s="456"/>
      <c r="AA851" s="456"/>
      <c r="AB851" s="456"/>
      <c r="AC851" s="456"/>
      <c r="AD851" s="456"/>
      <c r="AE851" s="457"/>
      <c r="AF851" s="455"/>
      <c r="AG851" s="456"/>
      <c r="AH851" s="456"/>
      <c r="AI851" s="456"/>
      <c r="AJ851" s="456"/>
      <c r="AK851" s="456"/>
      <c r="AL851" s="456"/>
      <c r="AM851" s="456"/>
      <c r="AN851" s="457"/>
      <c r="AO851" s="455"/>
      <c r="AP851" s="456"/>
      <c r="AQ851" s="456"/>
      <c r="AR851" s="456"/>
      <c r="AS851" s="456"/>
      <c r="AT851" s="456"/>
      <c r="AU851" s="456"/>
      <c r="AV851" s="456"/>
      <c r="AW851" s="456"/>
      <c r="AX851" s="456"/>
      <c r="AY851" s="456"/>
      <c r="AZ851" s="456"/>
      <c r="BA851" s="456"/>
      <c r="BB851" s="456"/>
      <c r="BC851" s="456"/>
      <c r="BD851" s="456"/>
      <c r="BE851" s="456"/>
      <c r="BF851" s="456"/>
      <c r="BG851" s="457"/>
      <c r="BH851" s="458"/>
      <c r="BI851" s="459"/>
      <c r="BJ851" s="459"/>
      <c r="BK851" s="459"/>
      <c r="BL851" s="459"/>
      <c r="BM851" s="460"/>
      <c r="BN851" s="216"/>
      <c r="BO851" s="216"/>
      <c r="BP851" s="1"/>
      <c r="BQ851" s="120">
        <f>IF($F$3="","",IF(N851=$F$3,COUNTIF(BQ$23:BQ850,"&gt;0")+1,0))</f>
        <v>0</v>
      </c>
      <c r="BR851" s="1"/>
      <c r="BS851" s="20" t="str">
        <f>IF($N851="","",IF(VLOOKUP(VLOOKUP($N851,IMPOSTAZIONI!$E$6:$I$13,5,FALSE),IMPOSTAZIONI!$B$25:$N$32,3,FALSE)=0,"",VLOOKUP(VLOOKUP($N851,IMPOSTAZIONI!$E$6:$I$13,5,FALSE),IMPOSTAZIONI!$B$25:$N$32,3,FALSE)))</f>
        <v/>
      </c>
      <c r="BT851" s="20" t="str">
        <f>IF($N851="","",IF(VLOOKUP(VLOOKUP($N851,IMPOSTAZIONI!$E$6:$I$13,5,FALSE),IMPOSTAZIONI!$B$25:$N$32,6,FALSE)=0,"",VLOOKUP(VLOOKUP($N851,IMPOSTAZIONI!$E$6:$I$13,5,FALSE),IMPOSTAZIONI!$B$25:$N$32,6,FALSE)))</f>
        <v/>
      </c>
      <c r="BU851" s="20" t="str">
        <f>IF($N851="","",IF(VLOOKUP(VLOOKUP($N851,IMPOSTAZIONI!$E$6:$I$13,5,FALSE),IMPOSTAZIONI!$B$25:$N$32,9,FALSE)=0,"",VLOOKUP(VLOOKUP($N851,IMPOSTAZIONI!$E$6:$I$13,5,FALSE),IMPOSTAZIONI!$B$25:$N$32,9,FALSE)))</f>
        <v/>
      </c>
      <c r="BV851" s="20" t="str">
        <f>IF($N851="","",IF(VLOOKUP(VLOOKUP($N851,IMPOSTAZIONI!$E$6:$I$13,5,FALSE),IMPOSTAZIONI!$B$25:$N$32,12,FALSE)=0,"",VLOOKUP(VLOOKUP($N851,IMPOSTAZIONI!$E$6:$I$13,5,FALSE),IMPOSTAZIONI!$B$25:$N$32,12,FALSE)))</f>
        <v/>
      </c>
      <c r="BW851" s="221" t="str">
        <f t="shared" si="250"/>
        <v/>
      </c>
      <c r="BX851" s="221" t="str">
        <f t="shared" si="241"/>
        <v/>
      </c>
      <c r="BY851" s="221">
        <f t="shared" si="242"/>
        <v>0</v>
      </c>
      <c r="BZ851" s="231">
        <f t="shared" si="243"/>
        <v>0</v>
      </c>
      <c r="CA851" s="246">
        <f t="shared" si="244"/>
        <v>0</v>
      </c>
      <c r="CB851" s="246">
        <f t="shared" si="251"/>
        <v>0</v>
      </c>
      <c r="CC851" s="246" t="str">
        <f t="shared" si="252"/>
        <v/>
      </c>
      <c r="CD851" s="246">
        <f t="shared" si="245"/>
        <v>5</v>
      </c>
      <c r="CE851" s="246">
        <f t="shared" si="253"/>
        <v>0</v>
      </c>
      <c r="CF851" s="276">
        <f t="shared" si="254"/>
        <v>0</v>
      </c>
      <c r="CG851" s="277">
        <f t="shared" si="254"/>
        <v>0</v>
      </c>
      <c r="CH851" s="277">
        <f t="shared" si="254"/>
        <v>0</v>
      </c>
      <c r="CI851" s="278">
        <f t="shared" si="254"/>
        <v>0</v>
      </c>
      <c r="CJ851" s="280">
        <f t="shared" si="255"/>
        <v>0</v>
      </c>
      <c r="CK851" s="232">
        <f t="shared" si="240"/>
        <v>0</v>
      </c>
      <c r="CL851" s="1"/>
    </row>
    <row r="852" spans="1:90" ht="18" customHeight="1">
      <c r="A852" s="1"/>
      <c r="B852" s="1"/>
      <c r="C852" s="216"/>
      <c r="D852" s="287" t="str">
        <f t="shared" si="248"/>
        <v/>
      </c>
      <c r="E852" s="449" t="str">
        <f t="shared" si="249"/>
        <v/>
      </c>
      <c r="F852" s="450"/>
      <c r="G852" s="451"/>
      <c r="H852" s="452"/>
      <c r="I852" s="453"/>
      <c r="J852" s="453"/>
      <c r="K852" s="453"/>
      <c r="L852" s="453"/>
      <c r="M852" s="454"/>
      <c r="N852" s="455"/>
      <c r="O852" s="456"/>
      <c r="P852" s="456"/>
      <c r="Q852" s="456"/>
      <c r="R852" s="456"/>
      <c r="S852" s="456"/>
      <c r="T852" s="456"/>
      <c r="U852" s="456"/>
      <c r="V852" s="456"/>
      <c r="W852" s="456"/>
      <c r="X852" s="456"/>
      <c r="Y852" s="456"/>
      <c r="Z852" s="456"/>
      <c r="AA852" s="456"/>
      <c r="AB852" s="456"/>
      <c r="AC852" s="456"/>
      <c r="AD852" s="456"/>
      <c r="AE852" s="457"/>
      <c r="AF852" s="455"/>
      <c r="AG852" s="456"/>
      <c r="AH852" s="456"/>
      <c r="AI852" s="456"/>
      <c r="AJ852" s="456"/>
      <c r="AK852" s="456"/>
      <c r="AL852" s="456"/>
      <c r="AM852" s="456"/>
      <c r="AN852" s="457"/>
      <c r="AO852" s="455"/>
      <c r="AP852" s="456"/>
      <c r="AQ852" s="456"/>
      <c r="AR852" s="456"/>
      <c r="AS852" s="456"/>
      <c r="AT852" s="456"/>
      <c r="AU852" s="456"/>
      <c r="AV852" s="456"/>
      <c r="AW852" s="456"/>
      <c r="AX852" s="456"/>
      <c r="AY852" s="456"/>
      <c r="AZ852" s="456"/>
      <c r="BA852" s="456"/>
      <c r="BB852" s="456"/>
      <c r="BC852" s="456"/>
      <c r="BD852" s="456"/>
      <c r="BE852" s="456"/>
      <c r="BF852" s="456"/>
      <c r="BG852" s="457"/>
      <c r="BH852" s="458"/>
      <c r="BI852" s="459"/>
      <c r="BJ852" s="459"/>
      <c r="BK852" s="459"/>
      <c r="BL852" s="459"/>
      <c r="BM852" s="460"/>
      <c r="BN852" s="216"/>
      <c r="BO852" s="216"/>
      <c r="BP852" s="1"/>
      <c r="BQ852" s="120">
        <f>IF($F$3="","",IF(N852=$F$3,COUNTIF(BQ$23:BQ851,"&gt;0")+1,0))</f>
        <v>0</v>
      </c>
      <c r="BR852" s="1"/>
      <c r="BS852" s="20" t="str">
        <f>IF($N852="","",IF(VLOOKUP(VLOOKUP($N852,IMPOSTAZIONI!$E$6:$I$13,5,FALSE),IMPOSTAZIONI!$B$25:$N$32,3,FALSE)=0,"",VLOOKUP(VLOOKUP($N852,IMPOSTAZIONI!$E$6:$I$13,5,FALSE),IMPOSTAZIONI!$B$25:$N$32,3,FALSE)))</f>
        <v/>
      </c>
      <c r="BT852" s="20" t="str">
        <f>IF($N852="","",IF(VLOOKUP(VLOOKUP($N852,IMPOSTAZIONI!$E$6:$I$13,5,FALSE),IMPOSTAZIONI!$B$25:$N$32,6,FALSE)=0,"",VLOOKUP(VLOOKUP($N852,IMPOSTAZIONI!$E$6:$I$13,5,FALSE),IMPOSTAZIONI!$B$25:$N$32,6,FALSE)))</f>
        <v/>
      </c>
      <c r="BU852" s="20" t="str">
        <f>IF($N852="","",IF(VLOOKUP(VLOOKUP($N852,IMPOSTAZIONI!$E$6:$I$13,5,FALSE),IMPOSTAZIONI!$B$25:$N$32,9,FALSE)=0,"",VLOOKUP(VLOOKUP($N852,IMPOSTAZIONI!$E$6:$I$13,5,FALSE),IMPOSTAZIONI!$B$25:$N$32,9,FALSE)))</f>
        <v/>
      </c>
      <c r="BV852" s="20" t="str">
        <f>IF($N852="","",IF(VLOOKUP(VLOOKUP($N852,IMPOSTAZIONI!$E$6:$I$13,5,FALSE),IMPOSTAZIONI!$B$25:$N$32,12,FALSE)=0,"",VLOOKUP(VLOOKUP($N852,IMPOSTAZIONI!$E$6:$I$13,5,FALSE),IMPOSTAZIONI!$B$25:$N$32,12,FALSE)))</f>
        <v/>
      </c>
      <c r="BW852" s="221" t="str">
        <f t="shared" si="250"/>
        <v/>
      </c>
      <c r="BX852" s="221" t="str">
        <f t="shared" si="241"/>
        <v/>
      </c>
      <c r="BY852" s="221">
        <f t="shared" si="242"/>
        <v>0</v>
      </c>
      <c r="BZ852" s="231">
        <f t="shared" si="243"/>
        <v>0</v>
      </c>
      <c r="CA852" s="246">
        <f t="shared" si="244"/>
        <v>0</v>
      </c>
      <c r="CB852" s="246">
        <f t="shared" si="251"/>
        <v>0</v>
      </c>
      <c r="CC852" s="246" t="str">
        <f t="shared" si="252"/>
        <v/>
      </c>
      <c r="CD852" s="246">
        <f t="shared" si="245"/>
        <v>5</v>
      </c>
      <c r="CE852" s="246">
        <f t="shared" si="253"/>
        <v>0</v>
      </c>
      <c r="CF852" s="276">
        <f t="shared" si="254"/>
        <v>0</v>
      </c>
      <c r="CG852" s="277">
        <f t="shared" si="254"/>
        <v>0</v>
      </c>
      <c r="CH852" s="277">
        <f t="shared" si="254"/>
        <v>0</v>
      </c>
      <c r="CI852" s="278">
        <f t="shared" si="254"/>
        <v>0</v>
      </c>
      <c r="CJ852" s="280">
        <f t="shared" si="255"/>
        <v>0</v>
      </c>
      <c r="CK852" s="232">
        <f t="shared" si="240"/>
        <v>0</v>
      </c>
      <c r="CL852" s="1"/>
    </row>
    <row r="853" spans="1:90" ht="18" customHeight="1">
      <c r="A853" s="1"/>
      <c r="B853" s="1"/>
      <c r="C853" s="216"/>
      <c r="D853" s="287" t="str">
        <f t="shared" si="248"/>
        <v/>
      </c>
      <c r="E853" s="449" t="str">
        <f t="shared" si="249"/>
        <v/>
      </c>
      <c r="F853" s="450"/>
      <c r="G853" s="451"/>
      <c r="H853" s="452"/>
      <c r="I853" s="453"/>
      <c r="J853" s="453"/>
      <c r="K853" s="453"/>
      <c r="L853" s="453"/>
      <c r="M853" s="454"/>
      <c r="N853" s="455"/>
      <c r="O853" s="456"/>
      <c r="P853" s="456"/>
      <c r="Q853" s="456"/>
      <c r="R853" s="456"/>
      <c r="S853" s="456"/>
      <c r="T853" s="456"/>
      <c r="U853" s="456"/>
      <c r="V853" s="456"/>
      <c r="W853" s="456"/>
      <c r="X853" s="456"/>
      <c r="Y853" s="456"/>
      <c r="Z853" s="456"/>
      <c r="AA853" s="456"/>
      <c r="AB853" s="456"/>
      <c r="AC853" s="456"/>
      <c r="AD853" s="456"/>
      <c r="AE853" s="457"/>
      <c r="AF853" s="455"/>
      <c r="AG853" s="456"/>
      <c r="AH853" s="456"/>
      <c r="AI853" s="456"/>
      <c r="AJ853" s="456"/>
      <c r="AK853" s="456"/>
      <c r="AL853" s="456"/>
      <c r="AM853" s="456"/>
      <c r="AN853" s="457"/>
      <c r="AO853" s="455"/>
      <c r="AP853" s="456"/>
      <c r="AQ853" s="456"/>
      <c r="AR853" s="456"/>
      <c r="AS853" s="456"/>
      <c r="AT853" s="456"/>
      <c r="AU853" s="456"/>
      <c r="AV853" s="456"/>
      <c r="AW853" s="456"/>
      <c r="AX853" s="456"/>
      <c r="AY853" s="456"/>
      <c r="AZ853" s="456"/>
      <c r="BA853" s="456"/>
      <c r="BB853" s="456"/>
      <c r="BC853" s="456"/>
      <c r="BD853" s="456"/>
      <c r="BE853" s="456"/>
      <c r="BF853" s="456"/>
      <c r="BG853" s="457"/>
      <c r="BH853" s="458"/>
      <c r="BI853" s="459"/>
      <c r="BJ853" s="459"/>
      <c r="BK853" s="459"/>
      <c r="BL853" s="459"/>
      <c r="BM853" s="460"/>
      <c r="BN853" s="216"/>
      <c r="BO853" s="216"/>
      <c r="BP853" s="1"/>
      <c r="BQ853" s="120">
        <f>IF($F$3="","",IF(N853=$F$3,COUNTIF(BQ$23:BQ852,"&gt;0")+1,0))</f>
        <v>0</v>
      </c>
      <c r="BR853" s="1"/>
      <c r="BS853" s="20" t="str">
        <f>IF($N853="","",IF(VLOOKUP(VLOOKUP($N853,IMPOSTAZIONI!$E$6:$I$13,5,FALSE),IMPOSTAZIONI!$B$25:$N$32,3,FALSE)=0,"",VLOOKUP(VLOOKUP($N853,IMPOSTAZIONI!$E$6:$I$13,5,FALSE),IMPOSTAZIONI!$B$25:$N$32,3,FALSE)))</f>
        <v/>
      </c>
      <c r="BT853" s="20" t="str">
        <f>IF($N853="","",IF(VLOOKUP(VLOOKUP($N853,IMPOSTAZIONI!$E$6:$I$13,5,FALSE),IMPOSTAZIONI!$B$25:$N$32,6,FALSE)=0,"",VLOOKUP(VLOOKUP($N853,IMPOSTAZIONI!$E$6:$I$13,5,FALSE),IMPOSTAZIONI!$B$25:$N$32,6,FALSE)))</f>
        <v/>
      </c>
      <c r="BU853" s="20" t="str">
        <f>IF($N853="","",IF(VLOOKUP(VLOOKUP($N853,IMPOSTAZIONI!$E$6:$I$13,5,FALSE),IMPOSTAZIONI!$B$25:$N$32,9,FALSE)=0,"",VLOOKUP(VLOOKUP($N853,IMPOSTAZIONI!$E$6:$I$13,5,FALSE),IMPOSTAZIONI!$B$25:$N$32,9,FALSE)))</f>
        <v/>
      </c>
      <c r="BV853" s="20" t="str">
        <f>IF($N853="","",IF(VLOOKUP(VLOOKUP($N853,IMPOSTAZIONI!$E$6:$I$13,5,FALSE),IMPOSTAZIONI!$B$25:$N$32,12,FALSE)=0,"",VLOOKUP(VLOOKUP($N853,IMPOSTAZIONI!$E$6:$I$13,5,FALSE),IMPOSTAZIONI!$B$25:$N$32,12,FALSE)))</f>
        <v/>
      </c>
      <c r="BW853" s="221" t="str">
        <f t="shared" si="250"/>
        <v/>
      </c>
      <c r="BX853" s="221" t="str">
        <f t="shared" si="241"/>
        <v/>
      </c>
      <c r="BY853" s="221">
        <f t="shared" si="242"/>
        <v>0</v>
      </c>
      <c r="BZ853" s="231">
        <f t="shared" si="243"/>
        <v>0</v>
      </c>
      <c r="CA853" s="246">
        <f t="shared" si="244"/>
        <v>0</v>
      </c>
      <c r="CB853" s="246">
        <f t="shared" si="251"/>
        <v>0</v>
      </c>
      <c r="CC853" s="246" t="str">
        <f t="shared" si="252"/>
        <v/>
      </c>
      <c r="CD853" s="246">
        <f t="shared" si="245"/>
        <v>5</v>
      </c>
      <c r="CE853" s="246">
        <f t="shared" si="253"/>
        <v>0</v>
      </c>
      <c r="CF853" s="276">
        <f t="shared" si="254"/>
        <v>0</v>
      </c>
      <c r="CG853" s="277">
        <f t="shared" si="254"/>
        <v>0</v>
      </c>
      <c r="CH853" s="277">
        <f t="shared" si="254"/>
        <v>0</v>
      </c>
      <c r="CI853" s="278">
        <f t="shared" si="254"/>
        <v>0</v>
      </c>
      <c r="CJ853" s="280">
        <f t="shared" si="255"/>
        <v>0</v>
      </c>
      <c r="CK853" s="232">
        <f t="shared" si="240"/>
        <v>0</v>
      </c>
      <c r="CL853" s="1"/>
    </row>
    <row r="854" spans="1:90" ht="18" customHeight="1">
      <c r="A854" s="1"/>
      <c r="B854" s="1"/>
      <c r="C854" s="216"/>
      <c r="D854" s="287" t="str">
        <f t="shared" si="248"/>
        <v/>
      </c>
      <c r="E854" s="449" t="str">
        <f t="shared" si="249"/>
        <v/>
      </c>
      <c r="F854" s="450"/>
      <c r="G854" s="451"/>
      <c r="H854" s="452"/>
      <c r="I854" s="453"/>
      <c r="J854" s="453"/>
      <c r="K854" s="453"/>
      <c r="L854" s="453"/>
      <c r="M854" s="454"/>
      <c r="N854" s="455"/>
      <c r="O854" s="456"/>
      <c r="P854" s="456"/>
      <c r="Q854" s="456"/>
      <c r="R854" s="456"/>
      <c r="S854" s="456"/>
      <c r="T854" s="456"/>
      <c r="U854" s="456"/>
      <c r="V854" s="456"/>
      <c r="W854" s="456"/>
      <c r="X854" s="456"/>
      <c r="Y854" s="456"/>
      <c r="Z854" s="456"/>
      <c r="AA854" s="456"/>
      <c r="AB854" s="456"/>
      <c r="AC854" s="456"/>
      <c r="AD854" s="456"/>
      <c r="AE854" s="457"/>
      <c r="AF854" s="455"/>
      <c r="AG854" s="456"/>
      <c r="AH854" s="456"/>
      <c r="AI854" s="456"/>
      <c r="AJ854" s="456"/>
      <c r="AK854" s="456"/>
      <c r="AL854" s="456"/>
      <c r="AM854" s="456"/>
      <c r="AN854" s="457"/>
      <c r="AO854" s="455"/>
      <c r="AP854" s="456"/>
      <c r="AQ854" s="456"/>
      <c r="AR854" s="456"/>
      <c r="AS854" s="456"/>
      <c r="AT854" s="456"/>
      <c r="AU854" s="456"/>
      <c r="AV854" s="456"/>
      <c r="AW854" s="456"/>
      <c r="AX854" s="456"/>
      <c r="AY854" s="456"/>
      <c r="AZ854" s="456"/>
      <c r="BA854" s="456"/>
      <c r="BB854" s="456"/>
      <c r="BC854" s="456"/>
      <c r="BD854" s="456"/>
      <c r="BE854" s="456"/>
      <c r="BF854" s="456"/>
      <c r="BG854" s="457"/>
      <c r="BH854" s="458"/>
      <c r="BI854" s="459"/>
      <c r="BJ854" s="459"/>
      <c r="BK854" s="459"/>
      <c r="BL854" s="459"/>
      <c r="BM854" s="460"/>
      <c r="BN854" s="216"/>
      <c r="BO854" s="216"/>
      <c r="BP854" s="1"/>
      <c r="BQ854" s="120">
        <f>IF($F$3="","",IF(N854=$F$3,COUNTIF(BQ$23:BQ853,"&gt;0")+1,0))</f>
        <v>0</v>
      </c>
      <c r="BR854" s="1"/>
      <c r="BS854" s="20" t="str">
        <f>IF($N854="","",IF(VLOOKUP(VLOOKUP($N854,IMPOSTAZIONI!$E$6:$I$13,5,FALSE),IMPOSTAZIONI!$B$25:$N$32,3,FALSE)=0,"",VLOOKUP(VLOOKUP($N854,IMPOSTAZIONI!$E$6:$I$13,5,FALSE),IMPOSTAZIONI!$B$25:$N$32,3,FALSE)))</f>
        <v/>
      </c>
      <c r="BT854" s="20" t="str">
        <f>IF($N854="","",IF(VLOOKUP(VLOOKUP($N854,IMPOSTAZIONI!$E$6:$I$13,5,FALSE),IMPOSTAZIONI!$B$25:$N$32,6,FALSE)=0,"",VLOOKUP(VLOOKUP($N854,IMPOSTAZIONI!$E$6:$I$13,5,FALSE),IMPOSTAZIONI!$B$25:$N$32,6,FALSE)))</f>
        <v/>
      </c>
      <c r="BU854" s="20" t="str">
        <f>IF($N854="","",IF(VLOOKUP(VLOOKUP($N854,IMPOSTAZIONI!$E$6:$I$13,5,FALSE),IMPOSTAZIONI!$B$25:$N$32,9,FALSE)=0,"",VLOOKUP(VLOOKUP($N854,IMPOSTAZIONI!$E$6:$I$13,5,FALSE),IMPOSTAZIONI!$B$25:$N$32,9,FALSE)))</f>
        <v/>
      </c>
      <c r="BV854" s="20" t="str">
        <f>IF($N854="","",IF(VLOOKUP(VLOOKUP($N854,IMPOSTAZIONI!$E$6:$I$13,5,FALSE),IMPOSTAZIONI!$B$25:$N$32,12,FALSE)=0,"",VLOOKUP(VLOOKUP($N854,IMPOSTAZIONI!$E$6:$I$13,5,FALSE),IMPOSTAZIONI!$B$25:$N$32,12,FALSE)))</f>
        <v/>
      </c>
      <c r="BW854" s="221" t="str">
        <f t="shared" si="250"/>
        <v/>
      </c>
      <c r="BX854" s="221" t="str">
        <f t="shared" si="241"/>
        <v/>
      </c>
      <c r="BY854" s="221">
        <f t="shared" si="242"/>
        <v>0</v>
      </c>
      <c r="BZ854" s="231">
        <f t="shared" si="243"/>
        <v>0</v>
      </c>
      <c r="CA854" s="246">
        <f t="shared" si="244"/>
        <v>0</v>
      </c>
      <c r="CB854" s="246">
        <f t="shared" si="251"/>
        <v>0</v>
      </c>
      <c r="CC854" s="246" t="str">
        <f t="shared" si="252"/>
        <v/>
      </c>
      <c r="CD854" s="246">
        <f t="shared" si="245"/>
        <v>5</v>
      </c>
      <c r="CE854" s="246">
        <f t="shared" si="253"/>
        <v>0</v>
      </c>
      <c r="CF854" s="276">
        <f t="shared" si="254"/>
        <v>0</v>
      </c>
      <c r="CG854" s="277">
        <f t="shared" si="254"/>
        <v>0</v>
      </c>
      <c r="CH854" s="277">
        <f t="shared" si="254"/>
        <v>0</v>
      </c>
      <c r="CI854" s="278">
        <f t="shared" si="254"/>
        <v>0</v>
      </c>
      <c r="CJ854" s="280">
        <f t="shared" si="255"/>
        <v>0</v>
      </c>
      <c r="CK854" s="232">
        <f t="shared" ref="CK854:CK917" si="256">IF(CJ854&gt;1,1,0)</f>
        <v>0</v>
      </c>
      <c r="CL854" s="1"/>
    </row>
    <row r="855" spans="1:90" ht="18" customHeight="1">
      <c r="A855" s="1"/>
      <c r="B855" s="1"/>
      <c r="C855" s="216"/>
      <c r="D855" s="287" t="str">
        <f t="shared" si="248"/>
        <v/>
      </c>
      <c r="E855" s="449" t="str">
        <f t="shared" si="249"/>
        <v/>
      </c>
      <c r="F855" s="450"/>
      <c r="G855" s="451"/>
      <c r="H855" s="452"/>
      <c r="I855" s="453"/>
      <c r="J855" s="453"/>
      <c r="K855" s="453"/>
      <c r="L855" s="453"/>
      <c r="M855" s="454"/>
      <c r="N855" s="455"/>
      <c r="O855" s="456"/>
      <c r="P855" s="456"/>
      <c r="Q855" s="456"/>
      <c r="R855" s="456"/>
      <c r="S855" s="456"/>
      <c r="T855" s="456"/>
      <c r="U855" s="456"/>
      <c r="V855" s="456"/>
      <c r="W855" s="456"/>
      <c r="X855" s="456"/>
      <c r="Y855" s="456"/>
      <c r="Z855" s="456"/>
      <c r="AA855" s="456"/>
      <c r="AB855" s="456"/>
      <c r="AC855" s="456"/>
      <c r="AD855" s="456"/>
      <c r="AE855" s="457"/>
      <c r="AF855" s="455"/>
      <c r="AG855" s="456"/>
      <c r="AH855" s="456"/>
      <c r="AI855" s="456"/>
      <c r="AJ855" s="456"/>
      <c r="AK855" s="456"/>
      <c r="AL855" s="456"/>
      <c r="AM855" s="456"/>
      <c r="AN855" s="457"/>
      <c r="AO855" s="455"/>
      <c r="AP855" s="456"/>
      <c r="AQ855" s="456"/>
      <c r="AR855" s="456"/>
      <c r="AS855" s="456"/>
      <c r="AT855" s="456"/>
      <c r="AU855" s="456"/>
      <c r="AV855" s="456"/>
      <c r="AW855" s="456"/>
      <c r="AX855" s="456"/>
      <c r="AY855" s="456"/>
      <c r="AZ855" s="456"/>
      <c r="BA855" s="456"/>
      <c r="BB855" s="456"/>
      <c r="BC855" s="456"/>
      <c r="BD855" s="456"/>
      <c r="BE855" s="456"/>
      <c r="BF855" s="456"/>
      <c r="BG855" s="457"/>
      <c r="BH855" s="458"/>
      <c r="BI855" s="459"/>
      <c r="BJ855" s="459"/>
      <c r="BK855" s="459"/>
      <c r="BL855" s="459"/>
      <c r="BM855" s="460"/>
      <c r="BN855" s="216"/>
      <c r="BO855" s="216"/>
      <c r="BP855" s="1"/>
      <c r="BQ855" s="120">
        <f>IF($F$3="","",IF(N855=$F$3,COUNTIF(BQ$23:BQ854,"&gt;0")+1,0))</f>
        <v>0</v>
      </c>
      <c r="BR855" s="1"/>
      <c r="BS855" s="20" t="str">
        <f>IF($N855="","",IF(VLOOKUP(VLOOKUP($N855,IMPOSTAZIONI!$E$6:$I$13,5,FALSE),IMPOSTAZIONI!$B$25:$N$32,3,FALSE)=0,"",VLOOKUP(VLOOKUP($N855,IMPOSTAZIONI!$E$6:$I$13,5,FALSE),IMPOSTAZIONI!$B$25:$N$32,3,FALSE)))</f>
        <v/>
      </c>
      <c r="BT855" s="20" t="str">
        <f>IF($N855="","",IF(VLOOKUP(VLOOKUP($N855,IMPOSTAZIONI!$E$6:$I$13,5,FALSE),IMPOSTAZIONI!$B$25:$N$32,6,FALSE)=0,"",VLOOKUP(VLOOKUP($N855,IMPOSTAZIONI!$E$6:$I$13,5,FALSE),IMPOSTAZIONI!$B$25:$N$32,6,FALSE)))</f>
        <v/>
      </c>
      <c r="BU855" s="20" t="str">
        <f>IF($N855="","",IF(VLOOKUP(VLOOKUP($N855,IMPOSTAZIONI!$E$6:$I$13,5,FALSE),IMPOSTAZIONI!$B$25:$N$32,9,FALSE)=0,"",VLOOKUP(VLOOKUP($N855,IMPOSTAZIONI!$E$6:$I$13,5,FALSE),IMPOSTAZIONI!$B$25:$N$32,9,FALSE)))</f>
        <v/>
      </c>
      <c r="BV855" s="20" t="str">
        <f>IF($N855="","",IF(VLOOKUP(VLOOKUP($N855,IMPOSTAZIONI!$E$6:$I$13,5,FALSE),IMPOSTAZIONI!$B$25:$N$32,12,FALSE)=0,"",VLOOKUP(VLOOKUP($N855,IMPOSTAZIONI!$E$6:$I$13,5,FALSE),IMPOSTAZIONI!$B$25:$N$32,12,FALSE)))</f>
        <v/>
      </c>
      <c r="BW855" s="221" t="str">
        <f t="shared" si="250"/>
        <v/>
      </c>
      <c r="BX855" s="221" t="str">
        <f t="shared" ref="BX855:BX918" si="257">IF(N855="","",VLOOKUP(N855,$AY$3109:$BM$3116,1,FALSE))</f>
        <v/>
      </c>
      <c r="BY855" s="221">
        <f t="shared" ref="BY855:BY918" si="258">IF(OR(ISERROR(BW855),ISERROR(BX855),AND(H855&gt;0,H855&lt;AD$3140),AND(H855&gt;0,H855&gt;AD$3141)),1,IF(CK855=1,2,0))</f>
        <v>0</v>
      </c>
      <c r="BZ855" s="231">
        <f t="shared" ref="BZ855:BZ918" si="259">IF($F$3="",0,IF($F$3=N855,H855,0))</f>
        <v>0</v>
      </c>
      <c r="CA855" s="246">
        <f t="shared" ref="CA855:CA918" si="260">IF($BN$3&gt;$AY$3147,"",IF(BZ855=0,0,IF(AF855="",0,VLOOKUP(AF855,$AY$3118:$BL$3121,14,FALSE))))</f>
        <v>0</v>
      </c>
      <c r="CB855" s="246">
        <f t="shared" si="251"/>
        <v>0</v>
      </c>
      <c r="CC855" s="246" t="str">
        <f t="shared" si="252"/>
        <v/>
      </c>
      <c r="CD855" s="246">
        <f t="shared" ref="CD855:CD918" si="261">MATCH(BZ855,BZ$23:BZ$3022,0)</f>
        <v>5</v>
      </c>
      <c r="CE855" s="246">
        <f t="shared" si="253"/>
        <v>0</v>
      </c>
      <c r="CF855" s="276">
        <f t="shared" si="254"/>
        <v>0</v>
      </c>
      <c r="CG855" s="277">
        <f t="shared" si="254"/>
        <v>0</v>
      </c>
      <c r="CH855" s="277">
        <f t="shared" si="254"/>
        <v>0</v>
      </c>
      <c r="CI855" s="278">
        <f t="shared" si="254"/>
        <v>0</v>
      </c>
      <c r="CJ855" s="280">
        <f t="shared" si="255"/>
        <v>0</v>
      </c>
      <c r="CK855" s="232">
        <f t="shared" si="256"/>
        <v>0</v>
      </c>
      <c r="CL855" s="1"/>
    </row>
    <row r="856" spans="1:90" ht="18" customHeight="1">
      <c r="A856" s="1"/>
      <c r="B856" s="1"/>
      <c r="C856" s="216"/>
      <c r="D856" s="287" t="str">
        <f t="shared" ref="D856:D919" si="262">IF(BY856=1,"Errore",IF(BY856=2,"+ EVN nel gg.",""))</f>
        <v/>
      </c>
      <c r="E856" s="449" t="str">
        <f t="shared" ref="E856:E919" si="263">IF(BQ856=0,"",BQ856)</f>
        <v/>
      </c>
      <c r="F856" s="450"/>
      <c r="G856" s="451"/>
      <c r="H856" s="452"/>
      <c r="I856" s="453"/>
      <c r="J856" s="453"/>
      <c r="K856" s="453"/>
      <c r="L856" s="453"/>
      <c r="M856" s="454"/>
      <c r="N856" s="455"/>
      <c r="O856" s="456"/>
      <c r="P856" s="456"/>
      <c r="Q856" s="456"/>
      <c r="R856" s="456"/>
      <c r="S856" s="456"/>
      <c r="T856" s="456"/>
      <c r="U856" s="456"/>
      <c r="V856" s="456"/>
      <c r="W856" s="456"/>
      <c r="X856" s="456"/>
      <c r="Y856" s="456"/>
      <c r="Z856" s="456"/>
      <c r="AA856" s="456"/>
      <c r="AB856" s="456"/>
      <c r="AC856" s="456"/>
      <c r="AD856" s="456"/>
      <c r="AE856" s="457"/>
      <c r="AF856" s="455"/>
      <c r="AG856" s="456"/>
      <c r="AH856" s="456"/>
      <c r="AI856" s="456"/>
      <c r="AJ856" s="456"/>
      <c r="AK856" s="456"/>
      <c r="AL856" s="456"/>
      <c r="AM856" s="456"/>
      <c r="AN856" s="457"/>
      <c r="AO856" s="455"/>
      <c r="AP856" s="456"/>
      <c r="AQ856" s="456"/>
      <c r="AR856" s="456"/>
      <c r="AS856" s="456"/>
      <c r="AT856" s="456"/>
      <c r="AU856" s="456"/>
      <c r="AV856" s="456"/>
      <c r="AW856" s="456"/>
      <c r="AX856" s="456"/>
      <c r="AY856" s="456"/>
      <c r="AZ856" s="456"/>
      <c r="BA856" s="456"/>
      <c r="BB856" s="456"/>
      <c r="BC856" s="456"/>
      <c r="BD856" s="456"/>
      <c r="BE856" s="456"/>
      <c r="BF856" s="456"/>
      <c r="BG856" s="457"/>
      <c r="BH856" s="458"/>
      <c r="BI856" s="459"/>
      <c r="BJ856" s="459"/>
      <c r="BK856" s="459"/>
      <c r="BL856" s="459"/>
      <c r="BM856" s="460"/>
      <c r="BN856" s="216"/>
      <c r="BO856" s="216"/>
      <c r="BP856" s="1"/>
      <c r="BQ856" s="120">
        <f>IF($F$3="","",IF(N856=$F$3,COUNTIF(BQ$23:BQ855,"&gt;0")+1,0))</f>
        <v>0</v>
      </c>
      <c r="BR856" s="1"/>
      <c r="BS856" s="20" t="str">
        <f>IF($N856="","",IF(VLOOKUP(VLOOKUP($N856,IMPOSTAZIONI!$E$6:$I$13,5,FALSE),IMPOSTAZIONI!$B$25:$N$32,3,FALSE)=0,"",VLOOKUP(VLOOKUP($N856,IMPOSTAZIONI!$E$6:$I$13,5,FALSE),IMPOSTAZIONI!$B$25:$N$32,3,FALSE)))</f>
        <v/>
      </c>
      <c r="BT856" s="20" t="str">
        <f>IF($N856="","",IF(VLOOKUP(VLOOKUP($N856,IMPOSTAZIONI!$E$6:$I$13,5,FALSE),IMPOSTAZIONI!$B$25:$N$32,6,FALSE)=0,"",VLOOKUP(VLOOKUP($N856,IMPOSTAZIONI!$E$6:$I$13,5,FALSE),IMPOSTAZIONI!$B$25:$N$32,6,FALSE)))</f>
        <v/>
      </c>
      <c r="BU856" s="20" t="str">
        <f>IF($N856="","",IF(VLOOKUP(VLOOKUP($N856,IMPOSTAZIONI!$E$6:$I$13,5,FALSE),IMPOSTAZIONI!$B$25:$N$32,9,FALSE)=0,"",VLOOKUP(VLOOKUP($N856,IMPOSTAZIONI!$E$6:$I$13,5,FALSE),IMPOSTAZIONI!$B$25:$N$32,9,FALSE)))</f>
        <v/>
      </c>
      <c r="BV856" s="20" t="str">
        <f>IF($N856="","",IF(VLOOKUP(VLOOKUP($N856,IMPOSTAZIONI!$E$6:$I$13,5,FALSE),IMPOSTAZIONI!$B$25:$N$32,12,FALSE)=0,"",VLOOKUP(VLOOKUP($N856,IMPOSTAZIONI!$E$6:$I$13,5,FALSE),IMPOSTAZIONI!$B$25:$N$32,12,FALSE)))</f>
        <v/>
      </c>
      <c r="BW856" s="221" t="str">
        <f t="shared" ref="BW856:BW919" si="264">IF(AF856="","",HLOOKUP(AF856,BS856:BV856,1,FALSE))</f>
        <v/>
      </c>
      <c r="BX856" s="221" t="str">
        <f t="shared" si="257"/>
        <v/>
      </c>
      <c r="BY856" s="221">
        <f t="shared" si="258"/>
        <v>0</v>
      </c>
      <c r="BZ856" s="231">
        <f t="shared" si="259"/>
        <v>0</v>
      </c>
      <c r="CA856" s="246">
        <f t="shared" si="260"/>
        <v>0</v>
      </c>
      <c r="CB856" s="246">
        <f t="shared" ref="CB856:CB919" si="265">IF(BZ856=0,0,MONTH(BZ856))</f>
        <v>0</v>
      </c>
      <c r="CC856" s="246" t="str">
        <f t="shared" ref="CC856:CC919" si="266">IF(OR(BZ856=0,CA856=0),"",CONCATENATE(CB856,CA856))</f>
        <v/>
      </c>
      <c r="CD856" s="246">
        <f t="shared" si="261"/>
        <v>5</v>
      </c>
      <c r="CE856" s="246">
        <f t="shared" ref="CE856:CE919" si="267">IF(CA856&gt;0,CONCATENATE(CD856,CA856),0)</f>
        <v>0</v>
      </c>
      <c r="CF856" s="276">
        <f t="shared" si="254"/>
        <v>0</v>
      </c>
      <c r="CG856" s="277">
        <f t="shared" si="254"/>
        <v>0</v>
      </c>
      <c r="CH856" s="277">
        <f t="shared" si="254"/>
        <v>0</v>
      </c>
      <c r="CI856" s="278">
        <f t="shared" si="254"/>
        <v>0</v>
      </c>
      <c r="CJ856" s="280">
        <f t="shared" ref="CJ856:CJ919" si="268">COUNTIF(CF856:CI856,"&gt;0")</f>
        <v>0</v>
      </c>
      <c r="CK856" s="232">
        <f t="shared" si="256"/>
        <v>0</v>
      </c>
      <c r="CL856" s="1"/>
    </row>
    <row r="857" spans="1:90" ht="18" customHeight="1">
      <c r="A857" s="1"/>
      <c r="B857" s="1"/>
      <c r="C857" s="216"/>
      <c r="D857" s="287" t="str">
        <f t="shared" si="262"/>
        <v/>
      </c>
      <c r="E857" s="449" t="str">
        <f t="shared" si="263"/>
        <v/>
      </c>
      <c r="F857" s="450"/>
      <c r="G857" s="451"/>
      <c r="H857" s="452"/>
      <c r="I857" s="453"/>
      <c r="J857" s="453"/>
      <c r="K857" s="453"/>
      <c r="L857" s="453"/>
      <c r="M857" s="454"/>
      <c r="N857" s="455"/>
      <c r="O857" s="456"/>
      <c r="P857" s="456"/>
      <c r="Q857" s="456"/>
      <c r="R857" s="456"/>
      <c r="S857" s="456"/>
      <c r="T857" s="456"/>
      <c r="U857" s="456"/>
      <c r="V857" s="456"/>
      <c r="W857" s="456"/>
      <c r="X857" s="456"/>
      <c r="Y857" s="456"/>
      <c r="Z857" s="456"/>
      <c r="AA857" s="456"/>
      <c r="AB857" s="456"/>
      <c r="AC857" s="456"/>
      <c r="AD857" s="456"/>
      <c r="AE857" s="457"/>
      <c r="AF857" s="455"/>
      <c r="AG857" s="456"/>
      <c r="AH857" s="456"/>
      <c r="AI857" s="456"/>
      <c r="AJ857" s="456"/>
      <c r="AK857" s="456"/>
      <c r="AL857" s="456"/>
      <c r="AM857" s="456"/>
      <c r="AN857" s="457"/>
      <c r="AO857" s="455"/>
      <c r="AP857" s="456"/>
      <c r="AQ857" s="456"/>
      <c r="AR857" s="456"/>
      <c r="AS857" s="456"/>
      <c r="AT857" s="456"/>
      <c r="AU857" s="456"/>
      <c r="AV857" s="456"/>
      <c r="AW857" s="456"/>
      <c r="AX857" s="456"/>
      <c r="AY857" s="456"/>
      <c r="AZ857" s="456"/>
      <c r="BA857" s="456"/>
      <c r="BB857" s="456"/>
      <c r="BC857" s="456"/>
      <c r="BD857" s="456"/>
      <c r="BE857" s="456"/>
      <c r="BF857" s="456"/>
      <c r="BG857" s="457"/>
      <c r="BH857" s="458"/>
      <c r="BI857" s="459"/>
      <c r="BJ857" s="459"/>
      <c r="BK857" s="459"/>
      <c r="BL857" s="459"/>
      <c r="BM857" s="460"/>
      <c r="BN857" s="216"/>
      <c r="BO857" s="216"/>
      <c r="BP857" s="1"/>
      <c r="BQ857" s="120">
        <f>IF($F$3="","",IF(N857=$F$3,COUNTIF(BQ$23:BQ856,"&gt;0")+1,0))</f>
        <v>0</v>
      </c>
      <c r="BR857" s="1"/>
      <c r="BS857" s="20" t="str">
        <f>IF($N857="","",IF(VLOOKUP(VLOOKUP($N857,IMPOSTAZIONI!$E$6:$I$13,5,FALSE),IMPOSTAZIONI!$B$25:$N$32,3,FALSE)=0,"",VLOOKUP(VLOOKUP($N857,IMPOSTAZIONI!$E$6:$I$13,5,FALSE),IMPOSTAZIONI!$B$25:$N$32,3,FALSE)))</f>
        <v/>
      </c>
      <c r="BT857" s="20" t="str">
        <f>IF($N857="","",IF(VLOOKUP(VLOOKUP($N857,IMPOSTAZIONI!$E$6:$I$13,5,FALSE),IMPOSTAZIONI!$B$25:$N$32,6,FALSE)=0,"",VLOOKUP(VLOOKUP($N857,IMPOSTAZIONI!$E$6:$I$13,5,FALSE),IMPOSTAZIONI!$B$25:$N$32,6,FALSE)))</f>
        <v/>
      </c>
      <c r="BU857" s="20" t="str">
        <f>IF($N857="","",IF(VLOOKUP(VLOOKUP($N857,IMPOSTAZIONI!$E$6:$I$13,5,FALSE),IMPOSTAZIONI!$B$25:$N$32,9,FALSE)=0,"",VLOOKUP(VLOOKUP($N857,IMPOSTAZIONI!$E$6:$I$13,5,FALSE),IMPOSTAZIONI!$B$25:$N$32,9,FALSE)))</f>
        <v/>
      </c>
      <c r="BV857" s="20" t="str">
        <f>IF($N857="","",IF(VLOOKUP(VLOOKUP($N857,IMPOSTAZIONI!$E$6:$I$13,5,FALSE),IMPOSTAZIONI!$B$25:$N$32,12,FALSE)=0,"",VLOOKUP(VLOOKUP($N857,IMPOSTAZIONI!$E$6:$I$13,5,FALSE),IMPOSTAZIONI!$B$25:$N$32,12,FALSE)))</f>
        <v/>
      </c>
      <c r="BW857" s="221" t="str">
        <f t="shared" si="264"/>
        <v/>
      </c>
      <c r="BX857" s="221" t="str">
        <f t="shared" si="257"/>
        <v/>
      </c>
      <c r="BY857" s="221">
        <f t="shared" si="258"/>
        <v>0</v>
      </c>
      <c r="BZ857" s="231">
        <f t="shared" si="259"/>
        <v>0</v>
      </c>
      <c r="CA857" s="246">
        <f t="shared" si="260"/>
        <v>0</v>
      </c>
      <c r="CB857" s="246">
        <f t="shared" si="265"/>
        <v>0</v>
      </c>
      <c r="CC857" s="246" t="str">
        <f t="shared" si="266"/>
        <v/>
      </c>
      <c r="CD857" s="246">
        <f t="shared" si="261"/>
        <v>5</v>
      </c>
      <c r="CE857" s="246">
        <f t="shared" si="267"/>
        <v>0</v>
      </c>
      <c r="CF857" s="276">
        <f t="shared" si="254"/>
        <v>0</v>
      </c>
      <c r="CG857" s="277">
        <f t="shared" si="254"/>
        <v>0</v>
      </c>
      <c r="CH857" s="277">
        <f t="shared" si="254"/>
        <v>0</v>
      </c>
      <c r="CI857" s="278">
        <f t="shared" si="254"/>
        <v>0</v>
      </c>
      <c r="CJ857" s="280">
        <f t="shared" si="268"/>
        <v>0</v>
      </c>
      <c r="CK857" s="232">
        <f t="shared" si="256"/>
        <v>0</v>
      </c>
      <c r="CL857" s="1"/>
    </row>
    <row r="858" spans="1:90" ht="18" customHeight="1">
      <c r="A858" s="1"/>
      <c r="B858" s="1"/>
      <c r="C858" s="216"/>
      <c r="D858" s="287" t="str">
        <f t="shared" si="262"/>
        <v/>
      </c>
      <c r="E858" s="449" t="str">
        <f t="shared" si="263"/>
        <v/>
      </c>
      <c r="F858" s="450"/>
      <c r="G858" s="451"/>
      <c r="H858" s="452"/>
      <c r="I858" s="453"/>
      <c r="J858" s="453"/>
      <c r="K858" s="453"/>
      <c r="L858" s="453"/>
      <c r="M858" s="454"/>
      <c r="N858" s="455"/>
      <c r="O858" s="456"/>
      <c r="P858" s="456"/>
      <c r="Q858" s="456"/>
      <c r="R858" s="456"/>
      <c r="S858" s="456"/>
      <c r="T858" s="456"/>
      <c r="U858" s="456"/>
      <c r="V858" s="456"/>
      <c r="W858" s="456"/>
      <c r="X858" s="456"/>
      <c r="Y858" s="456"/>
      <c r="Z858" s="456"/>
      <c r="AA858" s="456"/>
      <c r="AB858" s="456"/>
      <c r="AC858" s="456"/>
      <c r="AD858" s="456"/>
      <c r="AE858" s="457"/>
      <c r="AF858" s="455"/>
      <c r="AG858" s="456"/>
      <c r="AH858" s="456"/>
      <c r="AI858" s="456"/>
      <c r="AJ858" s="456"/>
      <c r="AK858" s="456"/>
      <c r="AL858" s="456"/>
      <c r="AM858" s="456"/>
      <c r="AN858" s="457"/>
      <c r="AO858" s="455"/>
      <c r="AP858" s="456"/>
      <c r="AQ858" s="456"/>
      <c r="AR858" s="456"/>
      <c r="AS858" s="456"/>
      <c r="AT858" s="456"/>
      <c r="AU858" s="456"/>
      <c r="AV858" s="456"/>
      <c r="AW858" s="456"/>
      <c r="AX858" s="456"/>
      <c r="AY858" s="456"/>
      <c r="AZ858" s="456"/>
      <c r="BA858" s="456"/>
      <c r="BB858" s="456"/>
      <c r="BC858" s="456"/>
      <c r="BD858" s="456"/>
      <c r="BE858" s="456"/>
      <c r="BF858" s="456"/>
      <c r="BG858" s="457"/>
      <c r="BH858" s="458"/>
      <c r="BI858" s="459"/>
      <c r="BJ858" s="459"/>
      <c r="BK858" s="459"/>
      <c r="BL858" s="459"/>
      <c r="BM858" s="460"/>
      <c r="BN858" s="216"/>
      <c r="BO858" s="216"/>
      <c r="BP858" s="1"/>
      <c r="BQ858" s="120">
        <f>IF($F$3="","",IF(N858=$F$3,COUNTIF(BQ$23:BQ857,"&gt;0")+1,0))</f>
        <v>0</v>
      </c>
      <c r="BR858" s="1"/>
      <c r="BS858" s="20" t="str">
        <f>IF($N858="","",IF(VLOOKUP(VLOOKUP($N858,IMPOSTAZIONI!$E$6:$I$13,5,FALSE),IMPOSTAZIONI!$B$25:$N$32,3,FALSE)=0,"",VLOOKUP(VLOOKUP($N858,IMPOSTAZIONI!$E$6:$I$13,5,FALSE),IMPOSTAZIONI!$B$25:$N$32,3,FALSE)))</f>
        <v/>
      </c>
      <c r="BT858" s="20" t="str">
        <f>IF($N858="","",IF(VLOOKUP(VLOOKUP($N858,IMPOSTAZIONI!$E$6:$I$13,5,FALSE),IMPOSTAZIONI!$B$25:$N$32,6,FALSE)=0,"",VLOOKUP(VLOOKUP($N858,IMPOSTAZIONI!$E$6:$I$13,5,FALSE),IMPOSTAZIONI!$B$25:$N$32,6,FALSE)))</f>
        <v/>
      </c>
      <c r="BU858" s="20" t="str">
        <f>IF($N858="","",IF(VLOOKUP(VLOOKUP($N858,IMPOSTAZIONI!$E$6:$I$13,5,FALSE),IMPOSTAZIONI!$B$25:$N$32,9,FALSE)=0,"",VLOOKUP(VLOOKUP($N858,IMPOSTAZIONI!$E$6:$I$13,5,FALSE),IMPOSTAZIONI!$B$25:$N$32,9,FALSE)))</f>
        <v/>
      </c>
      <c r="BV858" s="20" t="str">
        <f>IF($N858="","",IF(VLOOKUP(VLOOKUP($N858,IMPOSTAZIONI!$E$6:$I$13,5,FALSE),IMPOSTAZIONI!$B$25:$N$32,12,FALSE)=0,"",VLOOKUP(VLOOKUP($N858,IMPOSTAZIONI!$E$6:$I$13,5,FALSE),IMPOSTAZIONI!$B$25:$N$32,12,FALSE)))</f>
        <v/>
      </c>
      <c r="BW858" s="221" t="str">
        <f t="shared" si="264"/>
        <v/>
      </c>
      <c r="BX858" s="221" t="str">
        <f t="shared" si="257"/>
        <v/>
      </c>
      <c r="BY858" s="221">
        <f t="shared" si="258"/>
        <v>0</v>
      </c>
      <c r="BZ858" s="231">
        <f t="shared" si="259"/>
        <v>0</v>
      </c>
      <c r="CA858" s="246">
        <f t="shared" si="260"/>
        <v>0</v>
      </c>
      <c r="CB858" s="246">
        <f t="shared" si="265"/>
        <v>0</v>
      </c>
      <c r="CC858" s="246" t="str">
        <f t="shared" si="266"/>
        <v/>
      </c>
      <c r="CD858" s="246">
        <f t="shared" si="261"/>
        <v>5</v>
      </c>
      <c r="CE858" s="246">
        <f t="shared" si="267"/>
        <v>0</v>
      </c>
      <c r="CF858" s="276">
        <f t="shared" si="254"/>
        <v>0</v>
      </c>
      <c r="CG858" s="277">
        <f t="shared" si="254"/>
        <v>0</v>
      </c>
      <c r="CH858" s="277">
        <f t="shared" si="254"/>
        <v>0</v>
      </c>
      <c r="CI858" s="278">
        <f t="shared" si="254"/>
        <v>0</v>
      </c>
      <c r="CJ858" s="280">
        <f t="shared" si="268"/>
        <v>0</v>
      </c>
      <c r="CK858" s="232">
        <f t="shared" si="256"/>
        <v>0</v>
      </c>
      <c r="CL858" s="1"/>
    </row>
    <row r="859" spans="1:90" ht="18" customHeight="1">
      <c r="A859" s="1"/>
      <c r="B859" s="1"/>
      <c r="C859" s="216"/>
      <c r="D859" s="287" t="str">
        <f t="shared" si="262"/>
        <v/>
      </c>
      <c r="E859" s="449" t="str">
        <f t="shared" si="263"/>
        <v/>
      </c>
      <c r="F859" s="450"/>
      <c r="G859" s="451"/>
      <c r="H859" s="452"/>
      <c r="I859" s="453"/>
      <c r="J859" s="453"/>
      <c r="K859" s="453"/>
      <c r="L859" s="453"/>
      <c r="M859" s="454"/>
      <c r="N859" s="455"/>
      <c r="O859" s="456"/>
      <c r="P859" s="456"/>
      <c r="Q859" s="456"/>
      <c r="R859" s="456"/>
      <c r="S859" s="456"/>
      <c r="T859" s="456"/>
      <c r="U859" s="456"/>
      <c r="V859" s="456"/>
      <c r="W859" s="456"/>
      <c r="X859" s="456"/>
      <c r="Y859" s="456"/>
      <c r="Z859" s="456"/>
      <c r="AA859" s="456"/>
      <c r="AB859" s="456"/>
      <c r="AC859" s="456"/>
      <c r="AD859" s="456"/>
      <c r="AE859" s="457"/>
      <c r="AF859" s="455"/>
      <c r="AG859" s="456"/>
      <c r="AH859" s="456"/>
      <c r="AI859" s="456"/>
      <c r="AJ859" s="456"/>
      <c r="AK859" s="456"/>
      <c r="AL859" s="456"/>
      <c r="AM859" s="456"/>
      <c r="AN859" s="457"/>
      <c r="AO859" s="455"/>
      <c r="AP859" s="456"/>
      <c r="AQ859" s="456"/>
      <c r="AR859" s="456"/>
      <c r="AS859" s="456"/>
      <c r="AT859" s="456"/>
      <c r="AU859" s="456"/>
      <c r="AV859" s="456"/>
      <c r="AW859" s="456"/>
      <c r="AX859" s="456"/>
      <c r="AY859" s="456"/>
      <c r="AZ859" s="456"/>
      <c r="BA859" s="456"/>
      <c r="BB859" s="456"/>
      <c r="BC859" s="456"/>
      <c r="BD859" s="456"/>
      <c r="BE859" s="456"/>
      <c r="BF859" s="456"/>
      <c r="BG859" s="457"/>
      <c r="BH859" s="458"/>
      <c r="BI859" s="459"/>
      <c r="BJ859" s="459"/>
      <c r="BK859" s="459"/>
      <c r="BL859" s="459"/>
      <c r="BM859" s="460"/>
      <c r="BN859" s="216"/>
      <c r="BO859" s="216"/>
      <c r="BP859" s="1"/>
      <c r="BQ859" s="120">
        <f>IF($F$3="","",IF(N859=$F$3,COUNTIF(BQ$23:BQ858,"&gt;0")+1,0))</f>
        <v>0</v>
      </c>
      <c r="BR859" s="1"/>
      <c r="BS859" s="20" t="str">
        <f>IF($N859="","",IF(VLOOKUP(VLOOKUP($N859,IMPOSTAZIONI!$E$6:$I$13,5,FALSE),IMPOSTAZIONI!$B$25:$N$32,3,FALSE)=0,"",VLOOKUP(VLOOKUP($N859,IMPOSTAZIONI!$E$6:$I$13,5,FALSE),IMPOSTAZIONI!$B$25:$N$32,3,FALSE)))</f>
        <v/>
      </c>
      <c r="BT859" s="20" t="str">
        <f>IF($N859="","",IF(VLOOKUP(VLOOKUP($N859,IMPOSTAZIONI!$E$6:$I$13,5,FALSE),IMPOSTAZIONI!$B$25:$N$32,6,FALSE)=0,"",VLOOKUP(VLOOKUP($N859,IMPOSTAZIONI!$E$6:$I$13,5,FALSE),IMPOSTAZIONI!$B$25:$N$32,6,FALSE)))</f>
        <v/>
      </c>
      <c r="BU859" s="20" t="str">
        <f>IF($N859="","",IF(VLOOKUP(VLOOKUP($N859,IMPOSTAZIONI!$E$6:$I$13,5,FALSE),IMPOSTAZIONI!$B$25:$N$32,9,FALSE)=0,"",VLOOKUP(VLOOKUP($N859,IMPOSTAZIONI!$E$6:$I$13,5,FALSE),IMPOSTAZIONI!$B$25:$N$32,9,FALSE)))</f>
        <v/>
      </c>
      <c r="BV859" s="20" t="str">
        <f>IF($N859="","",IF(VLOOKUP(VLOOKUP($N859,IMPOSTAZIONI!$E$6:$I$13,5,FALSE),IMPOSTAZIONI!$B$25:$N$32,12,FALSE)=0,"",VLOOKUP(VLOOKUP($N859,IMPOSTAZIONI!$E$6:$I$13,5,FALSE),IMPOSTAZIONI!$B$25:$N$32,12,FALSE)))</f>
        <v/>
      </c>
      <c r="BW859" s="221" t="str">
        <f t="shared" si="264"/>
        <v/>
      </c>
      <c r="BX859" s="221" t="str">
        <f t="shared" si="257"/>
        <v/>
      </c>
      <c r="BY859" s="221">
        <f t="shared" si="258"/>
        <v>0</v>
      </c>
      <c r="BZ859" s="231">
        <f t="shared" si="259"/>
        <v>0</v>
      </c>
      <c r="CA859" s="246">
        <f t="shared" si="260"/>
        <v>0</v>
      </c>
      <c r="CB859" s="246">
        <f t="shared" si="265"/>
        <v>0</v>
      </c>
      <c r="CC859" s="246" t="str">
        <f t="shared" si="266"/>
        <v/>
      </c>
      <c r="CD859" s="246">
        <f t="shared" si="261"/>
        <v>5</v>
      </c>
      <c r="CE859" s="246">
        <f t="shared" si="267"/>
        <v>0</v>
      </c>
      <c r="CF859" s="276">
        <f t="shared" si="254"/>
        <v>0</v>
      </c>
      <c r="CG859" s="277">
        <f t="shared" si="254"/>
        <v>0</v>
      </c>
      <c r="CH859" s="277">
        <f t="shared" si="254"/>
        <v>0</v>
      </c>
      <c r="CI859" s="278">
        <f t="shared" si="254"/>
        <v>0</v>
      </c>
      <c r="CJ859" s="280">
        <f t="shared" si="268"/>
        <v>0</v>
      </c>
      <c r="CK859" s="232">
        <f t="shared" si="256"/>
        <v>0</v>
      </c>
      <c r="CL859" s="1"/>
    </row>
    <row r="860" spans="1:90" ht="18" customHeight="1">
      <c r="A860" s="1"/>
      <c r="B860" s="1"/>
      <c r="C860" s="216"/>
      <c r="D860" s="287" t="str">
        <f t="shared" si="262"/>
        <v/>
      </c>
      <c r="E860" s="449" t="str">
        <f t="shared" si="263"/>
        <v/>
      </c>
      <c r="F860" s="450"/>
      <c r="G860" s="451"/>
      <c r="H860" s="452"/>
      <c r="I860" s="453"/>
      <c r="J860" s="453"/>
      <c r="K860" s="453"/>
      <c r="L860" s="453"/>
      <c r="M860" s="454"/>
      <c r="N860" s="455"/>
      <c r="O860" s="456"/>
      <c r="P860" s="456"/>
      <c r="Q860" s="456"/>
      <c r="R860" s="456"/>
      <c r="S860" s="456"/>
      <c r="T860" s="456"/>
      <c r="U860" s="456"/>
      <c r="V860" s="456"/>
      <c r="W860" s="456"/>
      <c r="X860" s="456"/>
      <c r="Y860" s="456"/>
      <c r="Z860" s="456"/>
      <c r="AA860" s="456"/>
      <c r="AB860" s="456"/>
      <c r="AC860" s="456"/>
      <c r="AD860" s="456"/>
      <c r="AE860" s="457"/>
      <c r="AF860" s="455"/>
      <c r="AG860" s="456"/>
      <c r="AH860" s="456"/>
      <c r="AI860" s="456"/>
      <c r="AJ860" s="456"/>
      <c r="AK860" s="456"/>
      <c r="AL860" s="456"/>
      <c r="AM860" s="456"/>
      <c r="AN860" s="457"/>
      <c r="AO860" s="455"/>
      <c r="AP860" s="456"/>
      <c r="AQ860" s="456"/>
      <c r="AR860" s="456"/>
      <c r="AS860" s="456"/>
      <c r="AT860" s="456"/>
      <c r="AU860" s="456"/>
      <c r="AV860" s="456"/>
      <c r="AW860" s="456"/>
      <c r="AX860" s="456"/>
      <c r="AY860" s="456"/>
      <c r="AZ860" s="456"/>
      <c r="BA860" s="456"/>
      <c r="BB860" s="456"/>
      <c r="BC860" s="456"/>
      <c r="BD860" s="456"/>
      <c r="BE860" s="456"/>
      <c r="BF860" s="456"/>
      <c r="BG860" s="457"/>
      <c r="BH860" s="458"/>
      <c r="BI860" s="459"/>
      <c r="BJ860" s="459"/>
      <c r="BK860" s="459"/>
      <c r="BL860" s="459"/>
      <c r="BM860" s="460"/>
      <c r="BN860" s="216"/>
      <c r="BO860" s="216"/>
      <c r="BP860" s="1"/>
      <c r="BQ860" s="120">
        <f>IF($F$3="","",IF(N860=$F$3,COUNTIF(BQ$23:BQ859,"&gt;0")+1,0))</f>
        <v>0</v>
      </c>
      <c r="BR860" s="1"/>
      <c r="BS860" s="20" t="str">
        <f>IF($N860="","",IF(VLOOKUP(VLOOKUP($N860,IMPOSTAZIONI!$E$6:$I$13,5,FALSE),IMPOSTAZIONI!$B$25:$N$32,3,FALSE)=0,"",VLOOKUP(VLOOKUP($N860,IMPOSTAZIONI!$E$6:$I$13,5,FALSE),IMPOSTAZIONI!$B$25:$N$32,3,FALSE)))</f>
        <v/>
      </c>
      <c r="BT860" s="20" t="str">
        <f>IF($N860="","",IF(VLOOKUP(VLOOKUP($N860,IMPOSTAZIONI!$E$6:$I$13,5,FALSE),IMPOSTAZIONI!$B$25:$N$32,6,FALSE)=0,"",VLOOKUP(VLOOKUP($N860,IMPOSTAZIONI!$E$6:$I$13,5,FALSE),IMPOSTAZIONI!$B$25:$N$32,6,FALSE)))</f>
        <v/>
      </c>
      <c r="BU860" s="20" t="str">
        <f>IF($N860="","",IF(VLOOKUP(VLOOKUP($N860,IMPOSTAZIONI!$E$6:$I$13,5,FALSE),IMPOSTAZIONI!$B$25:$N$32,9,FALSE)=0,"",VLOOKUP(VLOOKUP($N860,IMPOSTAZIONI!$E$6:$I$13,5,FALSE),IMPOSTAZIONI!$B$25:$N$32,9,FALSE)))</f>
        <v/>
      </c>
      <c r="BV860" s="20" t="str">
        <f>IF($N860="","",IF(VLOOKUP(VLOOKUP($N860,IMPOSTAZIONI!$E$6:$I$13,5,FALSE),IMPOSTAZIONI!$B$25:$N$32,12,FALSE)=0,"",VLOOKUP(VLOOKUP($N860,IMPOSTAZIONI!$E$6:$I$13,5,FALSE),IMPOSTAZIONI!$B$25:$N$32,12,FALSE)))</f>
        <v/>
      </c>
      <c r="BW860" s="221" t="str">
        <f t="shared" si="264"/>
        <v/>
      </c>
      <c r="BX860" s="221" t="str">
        <f t="shared" si="257"/>
        <v/>
      </c>
      <c r="BY860" s="221">
        <f t="shared" si="258"/>
        <v>0</v>
      </c>
      <c r="BZ860" s="231">
        <f t="shared" si="259"/>
        <v>0</v>
      </c>
      <c r="CA860" s="246">
        <f t="shared" si="260"/>
        <v>0</v>
      </c>
      <c r="CB860" s="246">
        <f t="shared" si="265"/>
        <v>0</v>
      </c>
      <c r="CC860" s="246" t="str">
        <f t="shared" si="266"/>
        <v/>
      </c>
      <c r="CD860" s="246">
        <f t="shared" si="261"/>
        <v>5</v>
      </c>
      <c r="CE860" s="246">
        <f t="shared" si="267"/>
        <v>0</v>
      </c>
      <c r="CF860" s="276">
        <f t="shared" si="254"/>
        <v>0</v>
      </c>
      <c r="CG860" s="277">
        <f t="shared" si="254"/>
        <v>0</v>
      </c>
      <c r="CH860" s="277">
        <f t="shared" si="254"/>
        <v>0</v>
      </c>
      <c r="CI860" s="278">
        <f t="shared" si="254"/>
        <v>0</v>
      </c>
      <c r="CJ860" s="280">
        <f t="shared" si="268"/>
        <v>0</v>
      </c>
      <c r="CK860" s="232">
        <f t="shared" si="256"/>
        <v>0</v>
      </c>
      <c r="CL860" s="1"/>
    </row>
    <row r="861" spans="1:90" ht="18" customHeight="1">
      <c r="A861" s="1"/>
      <c r="B861" s="1"/>
      <c r="C861" s="216"/>
      <c r="D861" s="287" t="str">
        <f t="shared" si="262"/>
        <v/>
      </c>
      <c r="E861" s="449" t="str">
        <f t="shared" si="263"/>
        <v/>
      </c>
      <c r="F861" s="450"/>
      <c r="G861" s="451"/>
      <c r="H861" s="452"/>
      <c r="I861" s="453"/>
      <c r="J861" s="453"/>
      <c r="K861" s="453"/>
      <c r="L861" s="453"/>
      <c r="M861" s="454"/>
      <c r="N861" s="455"/>
      <c r="O861" s="456"/>
      <c r="P861" s="456"/>
      <c r="Q861" s="456"/>
      <c r="R861" s="456"/>
      <c r="S861" s="456"/>
      <c r="T861" s="456"/>
      <c r="U861" s="456"/>
      <c r="V861" s="456"/>
      <c r="W861" s="456"/>
      <c r="X861" s="456"/>
      <c r="Y861" s="456"/>
      <c r="Z861" s="456"/>
      <c r="AA861" s="456"/>
      <c r="AB861" s="456"/>
      <c r="AC861" s="456"/>
      <c r="AD861" s="456"/>
      <c r="AE861" s="457"/>
      <c r="AF861" s="455"/>
      <c r="AG861" s="456"/>
      <c r="AH861" s="456"/>
      <c r="AI861" s="456"/>
      <c r="AJ861" s="456"/>
      <c r="AK861" s="456"/>
      <c r="AL861" s="456"/>
      <c r="AM861" s="456"/>
      <c r="AN861" s="457"/>
      <c r="AO861" s="455"/>
      <c r="AP861" s="456"/>
      <c r="AQ861" s="456"/>
      <c r="AR861" s="456"/>
      <c r="AS861" s="456"/>
      <c r="AT861" s="456"/>
      <c r="AU861" s="456"/>
      <c r="AV861" s="456"/>
      <c r="AW861" s="456"/>
      <c r="AX861" s="456"/>
      <c r="AY861" s="456"/>
      <c r="AZ861" s="456"/>
      <c r="BA861" s="456"/>
      <c r="BB861" s="456"/>
      <c r="BC861" s="456"/>
      <c r="BD861" s="456"/>
      <c r="BE861" s="456"/>
      <c r="BF861" s="456"/>
      <c r="BG861" s="457"/>
      <c r="BH861" s="458"/>
      <c r="BI861" s="459"/>
      <c r="BJ861" s="459"/>
      <c r="BK861" s="459"/>
      <c r="BL861" s="459"/>
      <c r="BM861" s="460"/>
      <c r="BN861" s="216"/>
      <c r="BO861" s="216"/>
      <c r="BP861" s="1"/>
      <c r="BQ861" s="120">
        <f>IF($F$3="","",IF(N861=$F$3,COUNTIF(BQ$23:BQ860,"&gt;0")+1,0))</f>
        <v>0</v>
      </c>
      <c r="BR861" s="1"/>
      <c r="BS861" s="20" t="str">
        <f>IF($N861="","",IF(VLOOKUP(VLOOKUP($N861,IMPOSTAZIONI!$E$6:$I$13,5,FALSE),IMPOSTAZIONI!$B$25:$N$32,3,FALSE)=0,"",VLOOKUP(VLOOKUP($N861,IMPOSTAZIONI!$E$6:$I$13,5,FALSE),IMPOSTAZIONI!$B$25:$N$32,3,FALSE)))</f>
        <v/>
      </c>
      <c r="BT861" s="20" t="str">
        <f>IF($N861="","",IF(VLOOKUP(VLOOKUP($N861,IMPOSTAZIONI!$E$6:$I$13,5,FALSE),IMPOSTAZIONI!$B$25:$N$32,6,FALSE)=0,"",VLOOKUP(VLOOKUP($N861,IMPOSTAZIONI!$E$6:$I$13,5,FALSE),IMPOSTAZIONI!$B$25:$N$32,6,FALSE)))</f>
        <v/>
      </c>
      <c r="BU861" s="20" t="str">
        <f>IF($N861="","",IF(VLOOKUP(VLOOKUP($N861,IMPOSTAZIONI!$E$6:$I$13,5,FALSE),IMPOSTAZIONI!$B$25:$N$32,9,FALSE)=0,"",VLOOKUP(VLOOKUP($N861,IMPOSTAZIONI!$E$6:$I$13,5,FALSE),IMPOSTAZIONI!$B$25:$N$32,9,FALSE)))</f>
        <v/>
      </c>
      <c r="BV861" s="20" t="str">
        <f>IF($N861="","",IF(VLOOKUP(VLOOKUP($N861,IMPOSTAZIONI!$E$6:$I$13,5,FALSE),IMPOSTAZIONI!$B$25:$N$32,12,FALSE)=0,"",VLOOKUP(VLOOKUP($N861,IMPOSTAZIONI!$E$6:$I$13,5,FALSE),IMPOSTAZIONI!$B$25:$N$32,12,FALSE)))</f>
        <v/>
      </c>
      <c r="BW861" s="221" t="str">
        <f t="shared" si="264"/>
        <v/>
      </c>
      <c r="BX861" s="221" t="str">
        <f t="shared" si="257"/>
        <v/>
      </c>
      <c r="BY861" s="221">
        <f t="shared" si="258"/>
        <v>0</v>
      </c>
      <c r="BZ861" s="231">
        <f t="shared" si="259"/>
        <v>0</v>
      </c>
      <c r="CA861" s="246">
        <f t="shared" si="260"/>
        <v>0</v>
      </c>
      <c r="CB861" s="246">
        <f t="shared" si="265"/>
        <v>0</v>
      </c>
      <c r="CC861" s="246" t="str">
        <f t="shared" si="266"/>
        <v/>
      </c>
      <c r="CD861" s="246">
        <f t="shared" si="261"/>
        <v>5</v>
      </c>
      <c r="CE861" s="246">
        <f t="shared" si="267"/>
        <v>0</v>
      </c>
      <c r="CF861" s="276">
        <f t="shared" si="254"/>
        <v>0</v>
      </c>
      <c r="CG861" s="277">
        <f t="shared" si="254"/>
        <v>0</v>
      </c>
      <c r="CH861" s="277">
        <f t="shared" si="254"/>
        <v>0</v>
      </c>
      <c r="CI861" s="278">
        <f t="shared" si="254"/>
        <v>0</v>
      </c>
      <c r="CJ861" s="280">
        <f t="shared" si="268"/>
        <v>0</v>
      </c>
      <c r="CK861" s="232">
        <f t="shared" si="256"/>
        <v>0</v>
      </c>
      <c r="CL861" s="1"/>
    </row>
    <row r="862" spans="1:90" ht="18" customHeight="1">
      <c r="A862" s="1"/>
      <c r="B862" s="1"/>
      <c r="C862" s="216"/>
      <c r="D862" s="287" t="str">
        <f t="shared" si="262"/>
        <v/>
      </c>
      <c r="E862" s="449" t="str">
        <f t="shared" si="263"/>
        <v/>
      </c>
      <c r="F862" s="450"/>
      <c r="G862" s="451"/>
      <c r="H862" s="452"/>
      <c r="I862" s="453"/>
      <c r="J862" s="453"/>
      <c r="K862" s="453"/>
      <c r="L862" s="453"/>
      <c r="M862" s="454"/>
      <c r="N862" s="455"/>
      <c r="O862" s="456"/>
      <c r="P862" s="456"/>
      <c r="Q862" s="456"/>
      <c r="R862" s="456"/>
      <c r="S862" s="456"/>
      <c r="T862" s="456"/>
      <c r="U862" s="456"/>
      <c r="V862" s="456"/>
      <c r="W862" s="456"/>
      <c r="X862" s="456"/>
      <c r="Y862" s="456"/>
      <c r="Z862" s="456"/>
      <c r="AA862" s="456"/>
      <c r="AB862" s="456"/>
      <c r="AC862" s="456"/>
      <c r="AD862" s="456"/>
      <c r="AE862" s="457"/>
      <c r="AF862" s="455"/>
      <c r="AG862" s="456"/>
      <c r="AH862" s="456"/>
      <c r="AI862" s="456"/>
      <c r="AJ862" s="456"/>
      <c r="AK862" s="456"/>
      <c r="AL862" s="456"/>
      <c r="AM862" s="456"/>
      <c r="AN862" s="457"/>
      <c r="AO862" s="455"/>
      <c r="AP862" s="456"/>
      <c r="AQ862" s="456"/>
      <c r="AR862" s="456"/>
      <c r="AS862" s="456"/>
      <c r="AT862" s="456"/>
      <c r="AU862" s="456"/>
      <c r="AV862" s="456"/>
      <c r="AW862" s="456"/>
      <c r="AX862" s="456"/>
      <c r="AY862" s="456"/>
      <c r="AZ862" s="456"/>
      <c r="BA862" s="456"/>
      <c r="BB862" s="456"/>
      <c r="BC862" s="456"/>
      <c r="BD862" s="456"/>
      <c r="BE862" s="456"/>
      <c r="BF862" s="456"/>
      <c r="BG862" s="457"/>
      <c r="BH862" s="458"/>
      <c r="BI862" s="459"/>
      <c r="BJ862" s="459"/>
      <c r="BK862" s="459"/>
      <c r="BL862" s="459"/>
      <c r="BM862" s="460"/>
      <c r="BN862" s="216"/>
      <c r="BO862" s="216"/>
      <c r="BP862" s="1"/>
      <c r="BQ862" s="120">
        <f>IF($F$3="","",IF(N862=$F$3,COUNTIF(BQ$23:BQ861,"&gt;0")+1,0))</f>
        <v>0</v>
      </c>
      <c r="BR862" s="1"/>
      <c r="BS862" s="20" t="str">
        <f>IF($N862="","",IF(VLOOKUP(VLOOKUP($N862,IMPOSTAZIONI!$E$6:$I$13,5,FALSE),IMPOSTAZIONI!$B$25:$N$32,3,FALSE)=0,"",VLOOKUP(VLOOKUP($N862,IMPOSTAZIONI!$E$6:$I$13,5,FALSE),IMPOSTAZIONI!$B$25:$N$32,3,FALSE)))</f>
        <v/>
      </c>
      <c r="BT862" s="20" t="str">
        <f>IF($N862="","",IF(VLOOKUP(VLOOKUP($N862,IMPOSTAZIONI!$E$6:$I$13,5,FALSE),IMPOSTAZIONI!$B$25:$N$32,6,FALSE)=0,"",VLOOKUP(VLOOKUP($N862,IMPOSTAZIONI!$E$6:$I$13,5,FALSE),IMPOSTAZIONI!$B$25:$N$32,6,FALSE)))</f>
        <v/>
      </c>
      <c r="BU862" s="20" t="str">
        <f>IF($N862="","",IF(VLOOKUP(VLOOKUP($N862,IMPOSTAZIONI!$E$6:$I$13,5,FALSE),IMPOSTAZIONI!$B$25:$N$32,9,FALSE)=0,"",VLOOKUP(VLOOKUP($N862,IMPOSTAZIONI!$E$6:$I$13,5,FALSE),IMPOSTAZIONI!$B$25:$N$32,9,FALSE)))</f>
        <v/>
      </c>
      <c r="BV862" s="20" t="str">
        <f>IF($N862="","",IF(VLOOKUP(VLOOKUP($N862,IMPOSTAZIONI!$E$6:$I$13,5,FALSE),IMPOSTAZIONI!$B$25:$N$32,12,FALSE)=0,"",VLOOKUP(VLOOKUP($N862,IMPOSTAZIONI!$E$6:$I$13,5,FALSE),IMPOSTAZIONI!$B$25:$N$32,12,FALSE)))</f>
        <v/>
      </c>
      <c r="BW862" s="221" t="str">
        <f t="shared" si="264"/>
        <v/>
      </c>
      <c r="BX862" s="221" t="str">
        <f t="shared" si="257"/>
        <v/>
      </c>
      <c r="BY862" s="221">
        <f t="shared" si="258"/>
        <v>0</v>
      </c>
      <c r="BZ862" s="231">
        <f t="shared" si="259"/>
        <v>0</v>
      </c>
      <c r="CA862" s="246">
        <f t="shared" si="260"/>
        <v>0</v>
      </c>
      <c r="CB862" s="246">
        <f t="shared" si="265"/>
        <v>0</v>
      </c>
      <c r="CC862" s="246" t="str">
        <f t="shared" si="266"/>
        <v/>
      </c>
      <c r="CD862" s="246">
        <f t="shared" si="261"/>
        <v>5</v>
      </c>
      <c r="CE862" s="246">
        <f t="shared" si="267"/>
        <v>0</v>
      </c>
      <c r="CF862" s="276">
        <f t="shared" si="254"/>
        <v>0</v>
      </c>
      <c r="CG862" s="277">
        <f t="shared" si="254"/>
        <v>0</v>
      </c>
      <c r="CH862" s="277">
        <f t="shared" si="254"/>
        <v>0</v>
      </c>
      <c r="CI862" s="278">
        <f t="shared" si="254"/>
        <v>0</v>
      </c>
      <c r="CJ862" s="280">
        <f t="shared" si="268"/>
        <v>0</v>
      </c>
      <c r="CK862" s="232">
        <f t="shared" si="256"/>
        <v>0</v>
      </c>
      <c r="CL862" s="1"/>
    </row>
    <row r="863" spans="1:90" ht="18" customHeight="1">
      <c r="A863" s="1"/>
      <c r="B863" s="1"/>
      <c r="C863" s="216"/>
      <c r="D863" s="287" t="str">
        <f t="shared" si="262"/>
        <v/>
      </c>
      <c r="E863" s="449" t="str">
        <f t="shared" si="263"/>
        <v/>
      </c>
      <c r="F863" s="450"/>
      <c r="G863" s="451"/>
      <c r="H863" s="452"/>
      <c r="I863" s="453"/>
      <c r="J863" s="453"/>
      <c r="K863" s="453"/>
      <c r="L863" s="453"/>
      <c r="M863" s="454"/>
      <c r="N863" s="455"/>
      <c r="O863" s="456"/>
      <c r="P863" s="456"/>
      <c r="Q863" s="456"/>
      <c r="R863" s="456"/>
      <c r="S863" s="456"/>
      <c r="T863" s="456"/>
      <c r="U863" s="456"/>
      <c r="V863" s="456"/>
      <c r="W863" s="456"/>
      <c r="X863" s="456"/>
      <c r="Y863" s="456"/>
      <c r="Z863" s="456"/>
      <c r="AA863" s="456"/>
      <c r="AB863" s="456"/>
      <c r="AC863" s="456"/>
      <c r="AD863" s="456"/>
      <c r="AE863" s="457"/>
      <c r="AF863" s="455"/>
      <c r="AG863" s="456"/>
      <c r="AH863" s="456"/>
      <c r="AI863" s="456"/>
      <c r="AJ863" s="456"/>
      <c r="AK863" s="456"/>
      <c r="AL863" s="456"/>
      <c r="AM863" s="456"/>
      <c r="AN863" s="457"/>
      <c r="AO863" s="455"/>
      <c r="AP863" s="456"/>
      <c r="AQ863" s="456"/>
      <c r="AR863" s="456"/>
      <c r="AS863" s="456"/>
      <c r="AT863" s="456"/>
      <c r="AU863" s="456"/>
      <c r="AV863" s="456"/>
      <c r="AW863" s="456"/>
      <c r="AX863" s="456"/>
      <c r="AY863" s="456"/>
      <c r="AZ863" s="456"/>
      <c r="BA863" s="456"/>
      <c r="BB863" s="456"/>
      <c r="BC863" s="456"/>
      <c r="BD863" s="456"/>
      <c r="BE863" s="456"/>
      <c r="BF863" s="456"/>
      <c r="BG863" s="457"/>
      <c r="BH863" s="458"/>
      <c r="BI863" s="459"/>
      <c r="BJ863" s="459"/>
      <c r="BK863" s="459"/>
      <c r="BL863" s="459"/>
      <c r="BM863" s="460"/>
      <c r="BN863" s="216"/>
      <c r="BO863" s="216"/>
      <c r="BP863" s="1"/>
      <c r="BQ863" s="120">
        <f>IF($F$3="","",IF(N863=$F$3,COUNTIF(BQ$23:BQ862,"&gt;0")+1,0))</f>
        <v>0</v>
      </c>
      <c r="BR863" s="1"/>
      <c r="BS863" s="20" t="str">
        <f>IF($N863="","",IF(VLOOKUP(VLOOKUP($N863,IMPOSTAZIONI!$E$6:$I$13,5,FALSE),IMPOSTAZIONI!$B$25:$N$32,3,FALSE)=0,"",VLOOKUP(VLOOKUP($N863,IMPOSTAZIONI!$E$6:$I$13,5,FALSE),IMPOSTAZIONI!$B$25:$N$32,3,FALSE)))</f>
        <v/>
      </c>
      <c r="BT863" s="20" t="str">
        <f>IF($N863="","",IF(VLOOKUP(VLOOKUP($N863,IMPOSTAZIONI!$E$6:$I$13,5,FALSE),IMPOSTAZIONI!$B$25:$N$32,6,FALSE)=0,"",VLOOKUP(VLOOKUP($N863,IMPOSTAZIONI!$E$6:$I$13,5,FALSE),IMPOSTAZIONI!$B$25:$N$32,6,FALSE)))</f>
        <v/>
      </c>
      <c r="BU863" s="20" t="str">
        <f>IF($N863="","",IF(VLOOKUP(VLOOKUP($N863,IMPOSTAZIONI!$E$6:$I$13,5,FALSE),IMPOSTAZIONI!$B$25:$N$32,9,FALSE)=0,"",VLOOKUP(VLOOKUP($N863,IMPOSTAZIONI!$E$6:$I$13,5,FALSE),IMPOSTAZIONI!$B$25:$N$32,9,FALSE)))</f>
        <v/>
      </c>
      <c r="BV863" s="20" t="str">
        <f>IF($N863="","",IF(VLOOKUP(VLOOKUP($N863,IMPOSTAZIONI!$E$6:$I$13,5,FALSE),IMPOSTAZIONI!$B$25:$N$32,12,FALSE)=0,"",VLOOKUP(VLOOKUP($N863,IMPOSTAZIONI!$E$6:$I$13,5,FALSE),IMPOSTAZIONI!$B$25:$N$32,12,FALSE)))</f>
        <v/>
      </c>
      <c r="BW863" s="221" t="str">
        <f t="shared" si="264"/>
        <v/>
      </c>
      <c r="BX863" s="221" t="str">
        <f t="shared" si="257"/>
        <v/>
      </c>
      <c r="BY863" s="221">
        <f t="shared" si="258"/>
        <v>0</v>
      </c>
      <c r="BZ863" s="231">
        <f t="shared" si="259"/>
        <v>0</v>
      </c>
      <c r="CA863" s="246">
        <f t="shared" si="260"/>
        <v>0</v>
      </c>
      <c r="CB863" s="246">
        <f t="shared" si="265"/>
        <v>0</v>
      </c>
      <c r="CC863" s="246" t="str">
        <f t="shared" si="266"/>
        <v/>
      </c>
      <c r="CD863" s="246">
        <f t="shared" si="261"/>
        <v>5</v>
      </c>
      <c r="CE863" s="246">
        <f t="shared" si="267"/>
        <v>0</v>
      </c>
      <c r="CF863" s="276">
        <f t="shared" ref="CF863:CI882" si="269">COUNTIF($CE$23:$CE$3022,CONCATENATE($CD863,CF$21))</f>
        <v>0</v>
      </c>
      <c r="CG863" s="277">
        <f t="shared" si="269"/>
        <v>0</v>
      </c>
      <c r="CH863" s="277">
        <f t="shared" si="269"/>
        <v>0</v>
      </c>
      <c r="CI863" s="278">
        <f t="shared" si="269"/>
        <v>0</v>
      </c>
      <c r="CJ863" s="280">
        <f t="shared" si="268"/>
        <v>0</v>
      </c>
      <c r="CK863" s="232">
        <f t="shared" si="256"/>
        <v>0</v>
      </c>
      <c r="CL863" s="1"/>
    </row>
    <row r="864" spans="1:90" ht="18" customHeight="1">
      <c r="A864" s="1"/>
      <c r="B864" s="1"/>
      <c r="C864" s="216"/>
      <c r="D864" s="287" t="str">
        <f t="shared" si="262"/>
        <v/>
      </c>
      <c r="E864" s="449" t="str">
        <f t="shared" si="263"/>
        <v/>
      </c>
      <c r="F864" s="450"/>
      <c r="G864" s="451"/>
      <c r="H864" s="452"/>
      <c r="I864" s="453"/>
      <c r="J864" s="453"/>
      <c r="K864" s="453"/>
      <c r="L864" s="453"/>
      <c r="M864" s="454"/>
      <c r="N864" s="455"/>
      <c r="O864" s="456"/>
      <c r="P864" s="456"/>
      <c r="Q864" s="456"/>
      <c r="R864" s="456"/>
      <c r="S864" s="456"/>
      <c r="T864" s="456"/>
      <c r="U864" s="456"/>
      <c r="V864" s="456"/>
      <c r="W864" s="456"/>
      <c r="X864" s="456"/>
      <c r="Y864" s="456"/>
      <c r="Z864" s="456"/>
      <c r="AA864" s="456"/>
      <c r="AB864" s="456"/>
      <c r="AC864" s="456"/>
      <c r="AD864" s="456"/>
      <c r="AE864" s="457"/>
      <c r="AF864" s="455"/>
      <c r="AG864" s="456"/>
      <c r="AH864" s="456"/>
      <c r="AI864" s="456"/>
      <c r="AJ864" s="456"/>
      <c r="AK864" s="456"/>
      <c r="AL864" s="456"/>
      <c r="AM864" s="456"/>
      <c r="AN864" s="457"/>
      <c r="AO864" s="455"/>
      <c r="AP864" s="456"/>
      <c r="AQ864" s="456"/>
      <c r="AR864" s="456"/>
      <c r="AS864" s="456"/>
      <c r="AT864" s="456"/>
      <c r="AU864" s="456"/>
      <c r="AV864" s="456"/>
      <c r="AW864" s="456"/>
      <c r="AX864" s="456"/>
      <c r="AY864" s="456"/>
      <c r="AZ864" s="456"/>
      <c r="BA864" s="456"/>
      <c r="BB864" s="456"/>
      <c r="BC864" s="456"/>
      <c r="BD864" s="456"/>
      <c r="BE864" s="456"/>
      <c r="BF864" s="456"/>
      <c r="BG864" s="457"/>
      <c r="BH864" s="458"/>
      <c r="BI864" s="459"/>
      <c r="BJ864" s="459"/>
      <c r="BK864" s="459"/>
      <c r="BL864" s="459"/>
      <c r="BM864" s="460"/>
      <c r="BN864" s="216"/>
      <c r="BO864" s="216"/>
      <c r="BP864" s="1"/>
      <c r="BQ864" s="120">
        <f>IF($F$3="","",IF(N864=$F$3,COUNTIF(BQ$23:BQ863,"&gt;0")+1,0))</f>
        <v>0</v>
      </c>
      <c r="BR864" s="1"/>
      <c r="BS864" s="20" t="str">
        <f>IF($N864="","",IF(VLOOKUP(VLOOKUP($N864,IMPOSTAZIONI!$E$6:$I$13,5,FALSE),IMPOSTAZIONI!$B$25:$N$32,3,FALSE)=0,"",VLOOKUP(VLOOKUP($N864,IMPOSTAZIONI!$E$6:$I$13,5,FALSE),IMPOSTAZIONI!$B$25:$N$32,3,FALSE)))</f>
        <v/>
      </c>
      <c r="BT864" s="20" t="str">
        <f>IF($N864="","",IF(VLOOKUP(VLOOKUP($N864,IMPOSTAZIONI!$E$6:$I$13,5,FALSE),IMPOSTAZIONI!$B$25:$N$32,6,FALSE)=0,"",VLOOKUP(VLOOKUP($N864,IMPOSTAZIONI!$E$6:$I$13,5,FALSE),IMPOSTAZIONI!$B$25:$N$32,6,FALSE)))</f>
        <v/>
      </c>
      <c r="BU864" s="20" t="str">
        <f>IF($N864="","",IF(VLOOKUP(VLOOKUP($N864,IMPOSTAZIONI!$E$6:$I$13,5,FALSE),IMPOSTAZIONI!$B$25:$N$32,9,FALSE)=0,"",VLOOKUP(VLOOKUP($N864,IMPOSTAZIONI!$E$6:$I$13,5,FALSE),IMPOSTAZIONI!$B$25:$N$32,9,FALSE)))</f>
        <v/>
      </c>
      <c r="BV864" s="20" t="str">
        <f>IF($N864="","",IF(VLOOKUP(VLOOKUP($N864,IMPOSTAZIONI!$E$6:$I$13,5,FALSE),IMPOSTAZIONI!$B$25:$N$32,12,FALSE)=0,"",VLOOKUP(VLOOKUP($N864,IMPOSTAZIONI!$E$6:$I$13,5,FALSE),IMPOSTAZIONI!$B$25:$N$32,12,FALSE)))</f>
        <v/>
      </c>
      <c r="BW864" s="221" t="str">
        <f t="shared" si="264"/>
        <v/>
      </c>
      <c r="BX864" s="221" t="str">
        <f t="shared" si="257"/>
        <v/>
      </c>
      <c r="BY864" s="221">
        <f t="shared" si="258"/>
        <v>0</v>
      </c>
      <c r="BZ864" s="231">
        <f t="shared" si="259"/>
        <v>0</v>
      </c>
      <c r="CA864" s="246">
        <f t="shared" si="260"/>
        <v>0</v>
      </c>
      <c r="CB864" s="246">
        <f t="shared" si="265"/>
        <v>0</v>
      </c>
      <c r="CC864" s="246" t="str">
        <f t="shared" si="266"/>
        <v/>
      </c>
      <c r="CD864" s="246">
        <f t="shared" si="261"/>
        <v>5</v>
      </c>
      <c r="CE864" s="246">
        <f t="shared" si="267"/>
        <v>0</v>
      </c>
      <c r="CF864" s="276">
        <f t="shared" si="269"/>
        <v>0</v>
      </c>
      <c r="CG864" s="277">
        <f t="shared" si="269"/>
        <v>0</v>
      </c>
      <c r="CH864" s="277">
        <f t="shared" si="269"/>
        <v>0</v>
      </c>
      <c r="CI864" s="278">
        <f t="shared" si="269"/>
        <v>0</v>
      </c>
      <c r="CJ864" s="280">
        <f t="shared" si="268"/>
        <v>0</v>
      </c>
      <c r="CK864" s="232">
        <f t="shared" si="256"/>
        <v>0</v>
      </c>
      <c r="CL864" s="1"/>
    </row>
    <row r="865" spans="1:90" ht="18" customHeight="1">
      <c r="A865" s="1"/>
      <c r="B865" s="1"/>
      <c r="C865" s="216"/>
      <c r="D865" s="287" t="str">
        <f t="shared" si="262"/>
        <v/>
      </c>
      <c r="E865" s="449" t="str">
        <f t="shared" si="263"/>
        <v/>
      </c>
      <c r="F865" s="450"/>
      <c r="G865" s="451"/>
      <c r="H865" s="452"/>
      <c r="I865" s="453"/>
      <c r="J865" s="453"/>
      <c r="K865" s="453"/>
      <c r="L865" s="453"/>
      <c r="M865" s="454"/>
      <c r="N865" s="455"/>
      <c r="O865" s="456"/>
      <c r="P865" s="456"/>
      <c r="Q865" s="456"/>
      <c r="R865" s="456"/>
      <c r="S865" s="456"/>
      <c r="T865" s="456"/>
      <c r="U865" s="456"/>
      <c r="V865" s="456"/>
      <c r="W865" s="456"/>
      <c r="X865" s="456"/>
      <c r="Y865" s="456"/>
      <c r="Z865" s="456"/>
      <c r="AA865" s="456"/>
      <c r="AB865" s="456"/>
      <c r="AC865" s="456"/>
      <c r="AD865" s="456"/>
      <c r="AE865" s="457"/>
      <c r="AF865" s="455"/>
      <c r="AG865" s="456"/>
      <c r="AH865" s="456"/>
      <c r="AI865" s="456"/>
      <c r="AJ865" s="456"/>
      <c r="AK865" s="456"/>
      <c r="AL865" s="456"/>
      <c r="AM865" s="456"/>
      <c r="AN865" s="457"/>
      <c r="AO865" s="455"/>
      <c r="AP865" s="456"/>
      <c r="AQ865" s="456"/>
      <c r="AR865" s="456"/>
      <c r="AS865" s="456"/>
      <c r="AT865" s="456"/>
      <c r="AU865" s="456"/>
      <c r="AV865" s="456"/>
      <c r="AW865" s="456"/>
      <c r="AX865" s="456"/>
      <c r="AY865" s="456"/>
      <c r="AZ865" s="456"/>
      <c r="BA865" s="456"/>
      <c r="BB865" s="456"/>
      <c r="BC865" s="456"/>
      <c r="BD865" s="456"/>
      <c r="BE865" s="456"/>
      <c r="BF865" s="456"/>
      <c r="BG865" s="457"/>
      <c r="BH865" s="458"/>
      <c r="BI865" s="459"/>
      <c r="BJ865" s="459"/>
      <c r="BK865" s="459"/>
      <c r="BL865" s="459"/>
      <c r="BM865" s="460"/>
      <c r="BN865" s="216"/>
      <c r="BO865" s="216"/>
      <c r="BP865" s="1"/>
      <c r="BQ865" s="120">
        <f>IF($F$3="","",IF(N865=$F$3,COUNTIF(BQ$23:BQ864,"&gt;0")+1,0))</f>
        <v>0</v>
      </c>
      <c r="BR865" s="1"/>
      <c r="BS865" s="20" t="str">
        <f>IF($N865="","",IF(VLOOKUP(VLOOKUP($N865,IMPOSTAZIONI!$E$6:$I$13,5,FALSE),IMPOSTAZIONI!$B$25:$N$32,3,FALSE)=0,"",VLOOKUP(VLOOKUP($N865,IMPOSTAZIONI!$E$6:$I$13,5,FALSE),IMPOSTAZIONI!$B$25:$N$32,3,FALSE)))</f>
        <v/>
      </c>
      <c r="BT865" s="20" t="str">
        <f>IF($N865="","",IF(VLOOKUP(VLOOKUP($N865,IMPOSTAZIONI!$E$6:$I$13,5,FALSE),IMPOSTAZIONI!$B$25:$N$32,6,FALSE)=0,"",VLOOKUP(VLOOKUP($N865,IMPOSTAZIONI!$E$6:$I$13,5,FALSE),IMPOSTAZIONI!$B$25:$N$32,6,FALSE)))</f>
        <v/>
      </c>
      <c r="BU865" s="20" t="str">
        <f>IF($N865="","",IF(VLOOKUP(VLOOKUP($N865,IMPOSTAZIONI!$E$6:$I$13,5,FALSE),IMPOSTAZIONI!$B$25:$N$32,9,FALSE)=0,"",VLOOKUP(VLOOKUP($N865,IMPOSTAZIONI!$E$6:$I$13,5,FALSE),IMPOSTAZIONI!$B$25:$N$32,9,FALSE)))</f>
        <v/>
      </c>
      <c r="BV865" s="20" t="str">
        <f>IF($N865="","",IF(VLOOKUP(VLOOKUP($N865,IMPOSTAZIONI!$E$6:$I$13,5,FALSE),IMPOSTAZIONI!$B$25:$N$32,12,FALSE)=0,"",VLOOKUP(VLOOKUP($N865,IMPOSTAZIONI!$E$6:$I$13,5,FALSE),IMPOSTAZIONI!$B$25:$N$32,12,FALSE)))</f>
        <v/>
      </c>
      <c r="BW865" s="221" t="str">
        <f t="shared" si="264"/>
        <v/>
      </c>
      <c r="BX865" s="221" t="str">
        <f t="shared" si="257"/>
        <v/>
      </c>
      <c r="BY865" s="221">
        <f t="shared" si="258"/>
        <v>0</v>
      </c>
      <c r="BZ865" s="231">
        <f t="shared" si="259"/>
        <v>0</v>
      </c>
      <c r="CA865" s="246">
        <f t="shared" si="260"/>
        <v>0</v>
      </c>
      <c r="CB865" s="246">
        <f t="shared" si="265"/>
        <v>0</v>
      </c>
      <c r="CC865" s="246" t="str">
        <f t="shared" si="266"/>
        <v/>
      </c>
      <c r="CD865" s="246">
        <f t="shared" si="261"/>
        <v>5</v>
      </c>
      <c r="CE865" s="246">
        <f t="shared" si="267"/>
        <v>0</v>
      </c>
      <c r="CF865" s="276">
        <f t="shared" si="269"/>
        <v>0</v>
      </c>
      <c r="CG865" s="277">
        <f t="shared" si="269"/>
        <v>0</v>
      </c>
      <c r="CH865" s="277">
        <f t="shared" si="269"/>
        <v>0</v>
      </c>
      <c r="CI865" s="278">
        <f t="shared" si="269"/>
        <v>0</v>
      </c>
      <c r="CJ865" s="280">
        <f t="shared" si="268"/>
        <v>0</v>
      </c>
      <c r="CK865" s="232">
        <f t="shared" si="256"/>
        <v>0</v>
      </c>
      <c r="CL865" s="1"/>
    </row>
    <row r="866" spans="1:90" ht="18" customHeight="1">
      <c r="A866" s="1"/>
      <c r="B866" s="1"/>
      <c r="C866" s="216"/>
      <c r="D866" s="287" t="str">
        <f t="shared" si="262"/>
        <v/>
      </c>
      <c r="E866" s="449" t="str">
        <f t="shared" si="263"/>
        <v/>
      </c>
      <c r="F866" s="450"/>
      <c r="G866" s="451"/>
      <c r="H866" s="452"/>
      <c r="I866" s="453"/>
      <c r="J866" s="453"/>
      <c r="K866" s="453"/>
      <c r="L866" s="453"/>
      <c r="M866" s="454"/>
      <c r="N866" s="455"/>
      <c r="O866" s="456"/>
      <c r="P866" s="456"/>
      <c r="Q866" s="456"/>
      <c r="R866" s="456"/>
      <c r="S866" s="456"/>
      <c r="T866" s="456"/>
      <c r="U866" s="456"/>
      <c r="V866" s="456"/>
      <c r="W866" s="456"/>
      <c r="X866" s="456"/>
      <c r="Y866" s="456"/>
      <c r="Z866" s="456"/>
      <c r="AA866" s="456"/>
      <c r="AB866" s="456"/>
      <c r="AC866" s="456"/>
      <c r="AD866" s="456"/>
      <c r="AE866" s="457"/>
      <c r="AF866" s="455"/>
      <c r="AG866" s="456"/>
      <c r="AH866" s="456"/>
      <c r="AI866" s="456"/>
      <c r="AJ866" s="456"/>
      <c r="AK866" s="456"/>
      <c r="AL866" s="456"/>
      <c r="AM866" s="456"/>
      <c r="AN866" s="457"/>
      <c r="AO866" s="455"/>
      <c r="AP866" s="456"/>
      <c r="AQ866" s="456"/>
      <c r="AR866" s="456"/>
      <c r="AS866" s="456"/>
      <c r="AT866" s="456"/>
      <c r="AU866" s="456"/>
      <c r="AV866" s="456"/>
      <c r="AW866" s="456"/>
      <c r="AX866" s="456"/>
      <c r="AY866" s="456"/>
      <c r="AZ866" s="456"/>
      <c r="BA866" s="456"/>
      <c r="BB866" s="456"/>
      <c r="BC866" s="456"/>
      <c r="BD866" s="456"/>
      <c r="BE866" s="456"/>
      <c r="BF866" s="456"/>
      <c r="BG866" s="457"/>
      <c r="BH866" s="458"/>
      <c r="BI866" s="459"/>
      <c r="BJ866" s="459"/>
      <c r="BK866" s="459"/>
      <c r="BL866" s="459"/>
      <c r="BM866" s="460"/>
      <c r="BN866" s="216"/>
      <c r="BO866" s="216"/>
      <c r="BP866" s="1"/>
      <c r="BQ866" s="120">
        <f>IF($F$3="","",IF(N866=$F$3,COUNTIF(BQ$23:BQ865,"&gt;0")+1,0))</f>
        <v>0</v>
      </c>
      <c r="BR866" s="1"/>
      <c r="BS866" s="20" t="str">
        <f>IF($N866="","",IF(VLOOKUP(VLOOKUP($N866,IMPOSTAZIONI!$E$6:$I$13,5,FALSE),IMPOSTAZIONI!$B$25:$N$32,3,FALSE)=0,"",VLOOKUP(VLOOKUP($N866,IMPOSTAZIONI!$E$6:$I$13,5,FALSE),IMPOSTAZIONI!$B$25:$N$32,3,FALSE)))</f>
        <v/>
      </c>
      <c r="BT866" s="20" t="str">
        <f>IF($N866="","",IF(VLOOKUP(VLOOKUP($N866,IMPOSTAZIONI!$E$6:$I$13,5,FALSE),IMPOSTAZIONI!$B$25:$N$32,6,FALSE)=0,"",VLOOKUP(VLOOKUP($N866,IMPOSTAZIONI!$E$6:$I$13,5,FALSE),IMPOSTAZIONI!$B$25:$N$32,6,FALSE)))</f>
        <v/>
      </c>
      <c r="BU866" s="20" t="str">
        <f>IF($N866="","",IF(VLOOKUP(VLOOKUP($N866,IMPOSTAZIONI!$E$6:$I$13,5,FALSE),IMPOSTAZIONI!$B$25:$N$32,9,FALSE)=0,"",VLOOKUP(VLOOKUP($N866,IMPOSTAZIONI!$E$6:$I$13,5,FALSE),IMPOSTAZIONI!$B$25:$N$32,9,FALSE)))</f>
        <v/>
      </c>
      <c r="BV866" s="20" t="str">
        <f>IF($N866="","",IF(VLOOKUP(VLOOKUP($N866,IMPOSTAZIONI!$E$6:$I$13,5,FALSE),IMPOSTAZIONI!$B$25:$N$32,12,FALSE)=0,"",VLOOKUP(VLOOKUP($N866,IMPOSTAZIONI!$E$6:$I$13,5,FALSE),IMPOSTAZIONI!$B$25:$N$32,12,FALSE)))</f>
        <v/>
      </c>
      <c r="BW866" s="221" t="str">
        <f t="shared" si="264"/>
        <v/>
      </c>
      <c r="BX866" s="221" t="str">
        <f t="shared" si="257"/>
        <v/>
      </c>
      <c r="BY866" s="221">
        <f t="shared" si="258"/>
        <v>0</v>
      </c>
      <c r="BZ866" s="231">
        <f t="shared" si="259"/>
        <v>0</v>
      </c>
      <c r="CA866" s="246">
        <f t="shared" si="260"/>
        <v>0</v>
      </c>
      <c r="CB866" s="246">
        <f t="shared" si="265"/>
        <v>0</v>
      </c>
      <c r="CC866" s="246" t="str">
        <f t="shared" si="266"/>
        <v/>
      </c>
      <c r="CD866" s="246">
        <f t="shared" si="261"/>
        <v>5</v>
      </c>
      <c r="CE866" s="246">
        <f t="shared" si="267"/>
        <v>0</v>
      </c>
      <c r="CF866" s="276">
        <f t="shared" si="269"/>
        <v>0</v>
      </c>
      <c r="CG866" s="277">
        <f t="shared" si="269"/>
        <v>0</v>
      </c>
      <c r="CH866" s="277">
        <f t="shared" si="269"/>
        <v>0</v>
      </c>
      <c r="CI866" s="278">
        <f t="shared" si="269"/>
        <v>0</v>
      </c>
      <c r="CJ866" s="280">
        <f t="shared" si="268"/>
        <v>0</v>
      </c>
      <c r="CK866" s="232">
        <f t="shared" si="256"/>
        <v>0</v>
      </c>
      <c r="CL866" s="1"/>
    </row>
    <row r="867" spans="1:90" ht="18" customHeight="1">
      <c r="A867" s="1"/>
      <c r="B867" s="1"/>
      <c r="C867" s="216"/>
      <c r="D867" s="287" t="str">
        <f t="shared" si="262"/>
        <v/>
      </c>
      <c r="E867" s="449" t="str">
        <f t="shared" si="263"/>
        <v/>
      </c>
      <c r="F867" s="450"/>
      <c r="G867" s="451"/>
      <c r="H867" s="452"/>
      <c r="I867" s="453"/>
      <c r="J867" s="453"/>
      <c r="K867" s="453"/>
      <c r="L867" s="453"/>
      <c r="M867" s="454"/>
      <c r="N867" s="455"/>
      <c r="O867" s="456"/>
      <c r="P867" s="456"/>
      <c r="Q867" s="456"/>
      <c r="R867" s="456"/>
      <c r="S867" s="456"/>
      <c r="T867" s="456"/>
      <c r="U867" s="456"/>
      <c r="V867" s="456"/>
      <c r="W867" s="456"/>
      <c r="X867" s="456"/>
      <c r="Y867" s="456"/>
      <c r="Z867" s="456"/>
      <c r="AA867" s="456"/>
      <c r="AB867" s="456"/>
      <c r="AC867" s="456"/>
      <c r="AD867" s="456"/>
      <c r="AE867" s="457"/>
      <c r="AF867" s="455"/>
      <c r="AG867" s="456"/>
      <c r="AH867" s="456"/>
      <c r="AI867" s="456"/>
      <c r="AJ867" s="456"/>
      <c r="AK867" s="456"/>
      <c r="AL867" s="456"/>
      <c r="AM867" s="456"/>
      <c r="AN867" s="457"/>
      <c r="AO867" s="455"/>
      <c r="AP867" s="456"/>
      <c r="AQ867" s="456"/>
      <c r="AR867" s="456"/>
      <c r="AS867" s="456"/>
      <c r="AT867" s="456"/>
      <c r="AU867" s="456"/>
      <c r="AV867" s="456"/>
      <c r="AW867" s="456"/>
      <c r="AX867" s="456"/>
      <c r="AY867" s="456"/>
      <c r="AZ867" s="456"/>
      <c r="BA867" s="456"/>
      <c r="BB867" s="456"/>
      <c r="BC867" s="456"/>
      <c r="BD867" s="456"/>
      <c r="BE867" s="456"/>
      <c r="BF867" s="456"/>
      <c r="BG867" s="457"/>
      <c r="BH867" s="458"/>
      <c r="BI867" s="459"/>
      <c r="BJ867" s="459"/>
      <c r="BK867" s="459"/>
      <c r="BL867" s="459"/>
      <c r="BM867" s="460"/>
      <c r="BN867" s="216"/>
      <c r="BO867" s="216"/>
      <c r="BP867" s="1"/>
      <c r="BQ867" s="120">
        <f>IF($F$3="","",IF(N867=$F$3,COUNTIF(BQ$23:BQ866,"&gt;0")+1,0))</f>
        <v>0</v>
      </c>
      <c r="BR867" s="1"/>
      <c r="BS867" s="20" t="str">
        <f>IF($N867="","",IF(VLOOKUP(VLOOKUP($N867,IMPOSTAZIONI!$E$6:$I$13,5,FALSE),IMPOSTAZIONI!$B$25:$N$32,3,FALSE)=0,"",VLOOKUP(VLOOKUP($N867,IMPOSTAZIONI!$E$6:$I$13,5,FALSE),IMPOSTAZIONI!$B$25:$N$32,3,FALSE)))</f>
        <v/>
      </c>
      <c r="BT867" s="20" t="str">
        <f>IF($N867="","",IF(VLOOKUP(VLOOKUP($N867,IMPOSTAZIONI!$E$6:$I$13,5,FALSE),IMPOSTAZIONI!$B$25:$N$32,6,FALSE)=0,"",VLOOKUP(VLOOKUP($N867,IMPOSTAZIONI!$E$6:$I$13,5,FALSE),IMPOSTAZIONI!$B$25:$N$32,6,FALSE)))</f>
        <v/>
      </c>
      <c r="BU867" s="20" t="str">
        <f>IF($N867="","",IF(VLOOKUP(VLOOKUP($N867,IMPOSTAZIONI!$E$6:$I$13,5,FALSE),IMPOSTAZIONI!$B$25:$N$32,9,FALSE)=0,"",VLOOKUP(VLOOKUP($N867,IMPOSTAZIONI!$E$6:$I$13,5,FALSE),IMPOSTAZIONI!$B$25:$N$32,9,FALSE)))</f>
        <v/>
      </c>
      <c r="BV867" s="20" t="str">
        <f>IF($N867="","",IF(VLOOKUP(VLOOKUP($N867,IMPOSTAZIONI!$E$6:$I$13,5,FALSE),IMPOSTAZIONI!$B$25:$N$32,12,FALSE)=0,"",VLOOKUP(VLOOKUP($N867,IMPOSTAZIONI!$E$6:$I$13,5,FALSE),IMPOSTAZIONI!$B$25:$N$32,12,FALSE)))</f>
        <v/>
      </c>
      <c r="BW867" s="221" t="str">
        <f t="shared" si="264"/>
        <v/>
      </c>
      <c r="BX867" s="221" t="str">
        <f t="shared" si="257"/>
        <v/>
      </c>
      <c r="BY867" s="221">
        <f t="shared" si="258"/>
        <v>0</v>
      </c>
      <c r="BZ867" s="231">
        <f t="shared" si="259"/>
        <v>0</v>
      </c>
      <c r="CA867" s="246">
        <f t="shared" si="260"/>
        <v>0</v>
      </c>
      <c r="CB867" s="246">
        <f t="shared" si="265"/>
        <v>0</v>
      </c>
      <c r="CC867" s="246" t="str">
        <f t="shared" si="266"/>
        <v/>
      </c>
      <c r="CD867" s="246">
        <f t="shared" si="261"/>
        <v>5</v>
      </c>
      <c r="CE867" s="246">
        <f t="shared" si="267"/>
        <v>0</v>
      </c>
      <c r="CF867" s="276">
        <f t="shared" si="269"/>
        <v>0</v>
      </c>
      <c r="CG867" s="277">
        <f t="shared" si="269"/>
        <v>0</v>
      </c>
      <c r="CH867" s="277">
        <f t="shared" si="269"/>
        <v>0</v>
      </c>
      <c r="CI867" s="278">
        <f t="shared" si="269"/>
        <v>0</v>
      </c>
      <c r="CJ867" s="280">
        <f t="shared" si="268"/>
        <v>0</v>
      </c>
      <c r="CK867" s="232">
        <f t="shared" si="256"/>
        <v>0</v>
      </c>
      <c r="CL867" s="1"/>
    </row>
    <row r="868" spans="1:90" ht="18" customHeight="1">
      <c r="A868" s="1"/>
      <c r="B868" s="1"/>
      <c r="C868" s="216"/>
      <c r="D868" s="287" t="str">
        <f t="shared" si="262"/>
        <v/>
      </c>
      <c r="E868" s="449" t="str">
        <f t="shared" si="263"/>
        <v/>
      </c>
      <c r="F868" s="450"/>
      <c r="G868" s="451"/>
      <c r="H868" s="452"/>
      <c r="I868" s="453"/>
      <c r="J868" s="453"/>
      <c r="K868" s="453"/>
      <c r="L868" s="453"/>
      <c r="M868" s="454"/>
      <c r="N868" s="455"/>
      <c r="O868" s="456"/>
      <c r="P868" s="456"/>
      <c r="Q868" s="456"/>
      <c r="R868" s="456"/>
      <c r="S868" s="456"/>
      <c r="T868" s="456"/>
      <c r="U868" s="456"/>
      <c r="V868" s="456"/>
      <c r="W868" s="456"/>
      <c r="X868" s="456"/>
      <c r="Y868" s="456"/>
      <c r="Z868" s="456"/>
      <c r="AA868" s="456"/>
      <c r="AB868" s="456"/>
      <c r="AC868" s="456"/>
      <c r="AD868" s="456"/>
      <c r="AE868" s="457"/>
      <c r="AF868" s="455"/>
      <c r="AG868" s="456"/>
      <c r="AH868" s="456"/>
      <c r="AI868" s="456"/>
      <c r="AJ868" s="456"/>
      <c r="AK868" s="456"/>
      <c r="AL868" s="456"/>
      <c r="AM868" s="456"/>
      <c r="AN868" s="457"/>
      <c r="AO868" s="455"/>
      <c r="AP868" s="456"/>
      <c r="AQ868" s="456"/>
      <c r="AR868" s="456"/>
      <c r="AS868" s="456"/>
      <c r="AT868" s="456"/>
      <c r="AU868" s="456"/>
      <c r="AV868" s="456"/>
      <c r="AW868" s="456"/>
      <c r="AX868" s="456"/>
      <c r="AY868" s="456"/>
      <c r="AZ868" s="456"/>
      <c r="BA868" s="456"/>
      <c r="BB868" s="456"/>
      <c r="BC868" s="456"/>
      <c r="BD868" s="456"/>
      <c r="BE868" s="456"/>
      <c r="BF868" s="456"/>
      <c r="BG868" s="457"/>
      <c r="BH868" s="458"/>
      <c r="BI868" s="459"/>
      <c r="BJ868" s="459"/>
      <c r="BK868" s="459"/>
      <c r="BL868" s="459"/>
      <c r="BM868" s="460"/>
      <c r="BN868" s="216"/>
      <c r="BO868" s="216"/>
      <c r="BP868" s="1"/>
      <c r="BQ868" s="120">
        <f>IF($F$3="","",IF(N868=$F$3,COUNTIF(BQ$23:BQ867,"&gt;0")+1,0))</f>
        <v>0</v>
      </c>
      <c r="BR868" s="1"/>
      <c r="BS868" s="20" t="str">
        <f>IF($N868="","",IF(VLOOKUP(VLOOKUP($N868,IMPOSTAZIONI!$E$6:$I$13,5,FALSE),IMPOSTAZIONI!$B$25:$N$32,3,FALSE)=0,"",VLOOKUP(VLOOKUP($N868,IMPOSTAZIONI!$E$6:$I$13,5,FALSE),IMPOSTAZIONI!$B$25:$N$32,3,FALSE)))</f>
        <v/>
      </c>
      <c r="BT868" s="20" t="str">
        <f>IF($N868="","",IF(VLOOKUP(VLOOKUP($N868,IMPOSTAZIONI!$E$6:$I$13,5,FALSE),IMPOSTAZIONI!$B$25:$N$32,6,FALSE)=0,"",VLOOKUP(VLOOKUP($N868,IMPOSTAZIONI!$E$6:$I$13,5,FALSE),IMPOSTAZIONI!$B$25:$N$32,6,FALSE)))</f>
        <v/>
      </c>
      <c r="BU868" s="20" t="str">
        <f>IF($N868="","",IF(VLOOKUP(VLOOKUP($N868,IMPOSTAZIONI!$E$6:$I$13,5,FALSE),IMPOSTAZIONI!$B$25:$N$32,9,FALSE)=0,"",VLOOKUP(VLOOKUP($N868,IMPOSTAZIONI!$E$6:$I$13,5,FALSE),IMPOSTAZIONI!$B$25:$N$32,9,FALSE)))</f>
        <v/>
      </c>
      <c r="BV868" s="20" t="str">
        <f>IF($N868="","",IF(VLOOKUP(VLOOKUP($N868,IMPOSTAZIONI!$E$6:$I$13,5,FALSE),IMPOSTAZIONI!$B$25:$N$32,12,FALSE)=0,"",VLOOKUP(VLOOKUP($N868,IMPOSTAZIONI!$E$6:$I$13,5,FALSE),IMPOSTAZIONI!$B$25:$N$32,12,FALSE)))</f>
        <v/>
      </c>
      <c r="BW868" s="221" t="str">
        <f t="shared" si="264"/>
        <v/>
      </c>
      <c r="BX868" s="221" t="str">
        <f t="shared" si="257"/>
        <v/>
      </c>
      <c r="BY868" s="221">
        <f t="shared" si="258"/>
        <v>0</v>
      </c>
      <c r="BZ868" s="231">
        <f t="shared" si="259"/>
        <v>0</v>
      </c>
      <c r="CA868" s="246">
        <f t="shared" si="260"/>
        <v>0</v>
      </c>
      <c r="CB868" s="246">
        <f t="shared" si="265"/>
        <v>0</v>
      </c>
      <c r="CC868" s="246" t="str">
        <f t="shared" si="266"/>
        <v/>
      </c>
      <c r="CD868" s="246">
        <f t="shared" si="261"/>
        <v>5</v>
      </c>
      <c r="CE868" s="246">
        <f t="shared" si="267"/>
        <v>0</v>
      </c>
      <c r="CF868" s="276">
        <f t="shared" si="269"/>
        <v>0</v>
      </c>
      <c r="CG868" s="277">
        <f t="shared" si="269"/>
        <v>0</v>
      </c>
      <c r="CH868" s="277">
        <f t="shared" si="269"/>
        <v>0</v>
      </c>
      <c r="CI868" s="278">
        <f t="shared" si="269"/>
        <v>0</v>
      </c>
      <c r="CJ868" s="280">
        <f t="shared" si="268"/>
        <v>0</v>
      </c>
      <c r="CK868" s="232">
        <f t="shared" si="256"/>
        <v>0</v>
      </c>
      <c r="CL868" s="1"/>
    </row>
    <row r="869" spans="1:90" ht="18" customHeight="1">
      <c r="A869" s="1"/>
      <c r="B869" s="1"/>
      <c r="C869" s="216"/>
      <c r="D869" s="287" t="str">
        <f t="shared" si="262"/>
        <v/>
      </c>
      <c r="E869" s="449" t="str">
        <f t="shared" si="263"/>
        <v/>
      </c>
      <c r="F869" s="450"/>
      <c r="G869" s="451"/>
      <c r="H869" s="452"/>
      <c r="I869" s="453"/>
      <c r="J869" s="453"/>
      <c r="K869" s="453"/>
      <c r="L869" s="453"/>
      <c r="M869" s="454"/>
      <c r="N869" s="455"/>
      <c r="O869" s="456"/>
      <c r="P869" s="456"/>
      <c r="Q869" s="456"/>
      <c r="R869" s="456"/>
      <c r="S869" s="456"/>
      <c r="T869" s="456"/>
      <c r="U869" s="456"/>
      <c r="V869" s="456"/>
      <c r="W869" s="456"/>
      <c r="X869" s="456"/>
      <c r="Y869" s="456"/>
      <c r="Z869" s="456"/>
      <c r="AA869" s="456"/>
      <c r="AB869" s="456"/>
      <c r="AC869" s="456"/>
      <c r="AD869" s="456"/>
      <c r="AE869" s="457"/>
      <c r="AF869" s="455"/>
      <c r="AG869" s="456"/>
      <c r="AH869" s="456"/>
      <c r="AI869" s="456"/>
      <c r="AJ869" s="456"/>
      <c r="AK869" s="456"/>
      <c r="AL869" s="456"/>
      <c r="AM869" s="456"/>
      <c r="AN869" s="457"/>
      <c r="AO869" s="455"/>
      <c r="AP869" s="456"/>
      <c r="AQ869" s="456"/>
      <c r="AR869" s="456"/>
      <c r="AS869" s="456"/>
      <c r="AT869" s="456"/>
      <c r="AU869" s="456"/>
      <c r="AV869" s="456"/>
      <c r="AW869" s="456"/>
      <c r="AX869" s="456"/>
      <c r="AY869" s="456"/>
      <c r="AZ869" s="456"/>
      <c r="BA869" s="456"/>
      <c r="BB869" s="456"/>
      <c r="BC869" s="456"/>
      <c r="BD869" s="456"/>
      <c r="BE869" s="456"/>
      <c r="BF869" s="456"/>
      <c r="BG869" s="457"/>
      <c r="BH869" s="458"/>
      <c r="BI869" s="459"/>
      <c r="BJ869" s="459"/>
      <c r="BK869" s="459"/>
      <c r="BL869" s="459"/>
      <c r="BM869" s="460"/>
      <c r="BN869" s="216"/>
      <c r="BO869" s="216"/>
      <c r="BP869" s="1"/>
      <c r="BQ869" s="120">
        <f>IF($F$3="","",IF(N869=$F$3,COUNTIF(BQ$23:BQ868,"&gt;0")+1,0))</f>
        <v>0</v>
      </c>
      <c r="BR869" s="1"/>
      <c r="BS869" s="20" t="str">
        <f>IF($N869="","",IF(VLOOKUP(VLOOKUP($N869,IMPOSTAZIONI!$E$6:$I$13,5,FALSE),IMPOSTAZIONI!$B$25:$N$32,3,FALSE)=0,"",VLOOKUP(VLOOKUP($N869,IMPOSTAZIONI!$E$6:$I$13,5,FALSE),IMPOSTAZIONI!$B$25:$N$32,3,FALSE)))</f>
        <v/>
      </c>
      <c r="BT869" s="20" t="str">
        <f>IF($N869="","",IF(VLOOKUP(VLOOKUP($N869,IMPOSTAZIONI!$E$6:$I$13,5,FALSE),IMPOSTAZIONI!$B$25:$N$32,6,FALSE)=0,"",VLOOKUP(VLOOKUP($N869,IMPOSTAZIONI!$E$6:$I$13,5,FALSE),IMPOSTAZIONI!$B$25:$N$32,6,FALSE)))</f>
        <v/>
      </c>
      <c r="BU869" s="20" t="str">
        <f>IF($N869="","",IF(VLOOKUP(VLOOKUP($N869,IMPOSTAZIONI!$E$6:$I$13,5,FALSE),IMPOSTAZIONI!$B$25:$N$32,9,FALSE)=0,"",VLOOKUP(VLOOKUP($N869,IMPOSTAZIONI!$E$6:$I$13,5,FALSE),IMPOSTAZIONI!$B$25:$N$32,9,FALSE)))</f>
        <v/>
      </c>
      <c r="BV869" s="20" t="str">
        <f>IF($N869="","",IF(VLOOKUP(VLOOKUP($N869,IMPOSTAZIONI!$E$6:$I$13,5,FALSE),IMPOSTAZIONI!$B$25:$N$32,12,FALSE)=0,"",VLOOKUP(VLOOKUP($N869,IMPOSTAZIONI!$E$6:$I$13,5,FALSE),IMPOSTAZIONI!$B$25:$N$32,12,FALSE)))</f>
        <v/>
      </c>
      <c r="BW869" s="221" t="str">
        <f t="shared" si="264"/>
        <v/>
      </c>
      <c r="BX869" s="221" t="str">
        <f t="shared" si="257"/>
        <v/>
      </c>
      <c r="BY869" s="221">
        <f t="shared" si="258"/>
        <v>0</v>
      </c>
      <c r="BZ869" s="231">
        <f t="shared" si="259"/>
        <v>0</v>
      </c>
      <c r="CA869" s="246">
        <f t="shared" si="260"/>
        <v>0</v>
      </c>
      <c r="CB869" s="246">
        <f t="shared" si="265"/>
        <v>0</v>
      </c>
      <c r="CC869" s="246" t="str">
        <f t="shared" si="266"/>
        <v/>
      </c>
      <c r="CD869" s="246">
        <f t="shared" si="261"/>
        <v>5</v>
      </c>
      <c r="CE869" s="246">
        <f t="shared" si="267"/>
        <v>0</v>
      </c>
      <c r="CF869" s="276">
        <f t="shared" si="269"/>
        <v>0</v>
      </c>
      <c r="CG869" s="277">
        <f t="shared" si="269"/>
        <v>0</v>
      </c>
      <c r="CH869" s="277">
        <f t="shared" si="269"/>
        <v>0</v>
      </c>
      <c r="CI869" s="278">
        <f t="shared" si="269"/>
        <v>0</v>
      </c>
      <c r="CJ869" s="280">
        <f t="shared" si="268"/>
        <v>0</v>
      </c>
      <c r="CK869" s="232">
        <f t="shared" si="256"/>
        <v>0</v>
      </c>
      <c r="CL869" s="1"/>
    </row>
    <row r="870" spans="1:90" ht="18" customHeight="1">
      <c r="A870" s="1"/>
      <c r="B870" s="1"/>
      <c r="C870" s="216"/>
      <c r="D870" s="287" t="str">
        <f t="shared" si="262"/>
        <v/>
      </c>
      <c r="E870" s="449" t="str">
        <f t="shared" si="263"/>
        <v/>
      </c>
      <c r="F870" s="450"/>
      <c r="G870" s="451"/>
      <c r="H870" s="452"/>
      <c r="I870" s="453"/>
      <c r="J870" s="453"/>
      <c r="K870" s="453"/>
      <c r="L870" s="453"/>
      <c r="M870" s="454"/>
      <c r="N870" s="455"/>
      <c r="O870" s="456"/>
      <c r="P870" s="456"/>
      <c r="Q870" s="456"/>
      <c r="R870" s="456"/>
      <c r="S870" s="456"/>
      <c r="T870" s="456"/>
      <c r="U870" s="456"/>
      <c r="V870" s="456"/>
      <c r="W870" s="456"/>
      <c r="X870" s="456"/>
      <c r="Y870" s="456"/>
      <c r="Z870" s="456"/>
      <c r="AA870" s="456"/>
      <c r="AB870" s="456"/>
      <c r="AC870" s="456"/>
      <c r="AD870" s="456"/>
      <c r="AE870" s="457"/>
      <c r="AF870" s="455"/>
      <c r="AG870" s="456"/>
      <c r="AH870" s="456"/>
      <c r="AI870" s="456"/>
      <c r="AJ870" s="456"/>
      <c r="AK870" s="456"/>
      <c r="AL870" s="456"/>
      <c r="AM870" s="456"/>
      <c r="AN870" s="457"/>
      <c r="AO870" s="455"/>
      <c r="AP870" s="456"/>
      <c r="AQ870" s="456"/>
      <c r="AR870" s="456"/>
      <c r="AS870" s="456"/>
      <c r="AT870" s="456"/>
      <c r="AU870" s="456"/>
      <c r="AV870" s="456"/>
      <c r="AW870" s="456"/>
      <c r="AX870" s="456"/>
      <c r="AY870" s="456"/>
      <c r="AZ870" s="456"/>
      <c r="BA870" s="456"/>
      <c r="BB870" s="456"/>
      <c r="BC870" s="456"/>
      <c r="BD870" s="456"/>
      <c r="BE870" s="456"/>
      <c r="BF870" s="456"/>
      <c r="BG870" s="457"/>
      <c r="BH870" s="458"/>
      <c r="BI870" s="459"/>
      <c r="BJ870" s="459"/>
      <c r="BK870" s="459"/>
      <c r="BL870" s="459"/>
      <c r="BM870" s="460"/>
      <c r="BN870" s="216"/>
      <c r="BO870" s="216"/>
      <c r="BP870" s="1"/>
      <c r="BQ870" s="120">
        <f>IF($F$3="","",IF(N870=$F$3,COUNTIF(BQ$23:BQ869,"&gt;0")+1,0))</f>
        <v>0</v>
      </c>
      <c r="BR870" s="1"/>
      <c r="BS870" s="20" t="str">
        <f>IF($N870="","",IF(VLOOKUP(VLOOKUP($N870,IMPOSTAZIONI!$E$6:$I$13,5,FALSE),IMPOSTAZIONI!$B$25:$N$32,3,FALSE)=0,"",VLOOKUP(VLOOKUP($N870,IMPOSTAZIONI!$E$6:$I$13,5,FALSE),IMPOSTAZIONI!$B$25:$N$32,3,FALSE)))</f>
        <v/>
      </c>
      <c r="BT870" s="20" t="str">
        <f>IF($N870="","",IF(VLOOKUP(VLOOKUP($N870,IMPOSTAZIONI!$E$6:$I$13,5,FALSE),IMPOSTAZIONI!$B$25:$N$32,6,FALSE)=0,"",VLOOKUP(VLOOKUP($N870,IMPOSTAZIONI!$E$6:$I$13,5,FALSE),IMPOSTAZIONI!$B$25:$N$32,6,FALSE)))</f>
        <v/>
      </c>
      <c r="BU870" s="20" t="str">
        <f>IF($N870="","",IF(VLOOKUP(VLOOKUP($N870,IMPOSTAZIONI!$E$6:$I$13,5,FALSE),IMPOSTAZIONI!$B$25:$N$32,9,FALSE)=0,"",VLOOKUP(VLOOKUP($N870,IMPOSTAZIONI!$E$6:$I$13,5,FALSE),IMPOSTAZIONI!$B$25:$N$32,9,FALSE)))</f>
        <v/>
      </c>
      <c r="BV870" s="20" t="str">
        <f>IF($N870="","",IF(VLOOKUP(VLOOKUP($N870,IMPOSTAZIONI!$E$6:$I$13,5,FALSE),IMPOSTAZIONI!$B$25:$N$32,12,FALSE)=0,"",VLOOKUP(VLOOKUP($N870,IMPOSTAZIONI!$E$6:$I$13,5,FALSE),IMPOSTAZIONI!$B$25:$N$32,12,FALSE)))</f>
        <v/>
      </c>
      <c r="BW870" s="221" t="str">
        <f t="shared" si="264"/>
        <v/>
      </c>
      <c r="BX870" s="221" t="str">
        <f t="shared" si="257"/>
        <v/>
      </c>
      <c r="BY870" s="221">
        <f t="shared" si="258"/>
        <v>0</v>
      </c>
      <c r="BZ870" s="231">
        <f t="shared" si="259"/>
        <v>0</v>
      </c>
      <c r="CA870" s="246">
        <f t="shared" si="260"/>
        <v>0</v>
      </c>
      <c r="CB870" s="246">
        <f t="shared" si="265"/>
        <v>0</v>
      </c>
      <c r="CC870" s="246" t="str">
        <f t="shared" si="266"/>
        <v/>
      </c>
      <c r="CD870" s="246">
        <f t="shared" si="261"/>
        <v>5</v>
      </c>
      <c r="CE870" s="246">
        <f t="shared" si="267"/>
        <v>0</v>
      </c>
      <c r="CF870" s="276">
        <f t="shared" si="269"/>
        <v>0</v>
      </c>
      <c r="CG870" s="277">
        <f t="shared" si="269"/>
        <v>0</v>
      </c>
      <c r="CH870" s="277">
        <f t="shared" si="269"/>
        <v>0</v>
      </c>
      <c r="CI870" s="278">
        <f t="shared" si="269"/>
        <v>0</v>
      </c>
      <c r="CJ870" s="280">
        <f t="shared" si="268"/>
        <v>0</v>
      </c>
      <c r="CK870" s="232">
        <f t="shared" si="256"/>
        <v>0</v>
      </c>
      <c r="CL870" s="1"/>
    </row>
    <row r="871" spans="1:90" ht="18" customHeight="1">
      <c r="A871" s="1"/>
      <c r="B871" s="1"/>
      <c r="C871" s="216"/>
      <c r="D871" s="287" t="str">
        <f t="shared" si="262"/>
        <v/>
      </c>
      <c r="E871" s="449" t="str">
        <f t="shared" si="263"/>
        <v/>
      </c>
      <c r="F871" s="450"/>
      <c r="G871" s="451"/>
      <c r="H871" s="452"/>
      <c r="I871" s="453"/>
      <c r="J871" s="453"/>
      <c r="K871" s="453"/>
      <c r="L871" s="453"/>
      <c r="M871" s="454"/>
      <c r="N871" s="455"/>
      <c r="O871" s="456"/>
      <c r="P871" s="456"/>
      <c r="Q871" s="456"/>
      <c r="R871" s="456"/>
      <c r="S871" s="456"/>
      <c r="T871" s="456"/>
      <c r="U871" s="456"/>
      <c r="V871" s="456"/>
      <c r="W871" s="456"/>
      <c r="X871" s="456"/>
      <c r="Y871" s="456"/>
      <c r="Z871" s="456"/>
      <c r="AA871" s="456"/>
      <c r="AB871" s="456"/>
      <c r="AC871" s="456"/>
      <c r="AD871" s="456"/>
      <c r="AE871" s="457"/>
      <c r="AF871" s="455"/>
      <c r="AG871" s="456"/>
      <c r="AH871" s="456"/>
      <c r="AI871" s="456"/>
      <c r="AJ871" s="456"/>
      <c r="AK871" s="456"/>
      <c r="AL871" s="456"/>
      <c r="AM871" s="456"/>
      <c r="AN871" s="457"/>
      <c r="AO871" s="455"/>
      <c r="AP871" s="456"/>
      <c r="AQ871" s="456"/>
      <c r="AR871" s="456"/>
      <c r="AS871" s="456"/>
      <c r="AT871" s="456"/>
      <c r="AU871" s="456"/>
      <c r="AV871" s="456"/>
      <c r="AW871" s="456"/>
      <c r="AX871" s="456"/>
      <c r="AY871" s="456"/>
      <c r="AZ871" s="456"/>
      <c r="BA871" s="456"/>
      <c r="BB871" s="456"/>
      <c r="BC871" s="456"/>
      <c r="BD871" s="456"/>
      <c r="BE871" s="456"/>
      <c r="BF871" s="456"/>
      <c r="BG871" s="457"/>
      <c r="BH871" s="458"/>
      <c r="BI871" s="459"/>
      <c r="BJ871" s="459"/>
      <c r="BK871" s="459"/>
      <c r="BL871" s="459"/>
      <c r="BM871" s="460"/>
      <c r="BN871" s="216"/>
      <c r="BO871" s="216"/>
      <c r="BP871" s="1"/>
      <c r="BQ871" s="120">
        <f>IF($F$3="","",IF(N871=$F$3,COUNTIF(BQ$23:BQ870,"&gt;0")+1,0))</f>
        <v>0</v>
      </c>
      <c r="BR871" s="1"/>
      <c r="BS871" s="20" t="str">
        <f>IF($N871="","",IF(VLOOKUP(VLOOKUP($N871,IMPOSTAZIONI!$E$6:$I$13,5,FALSE),IMPOSTAZIONI!$B$25:$N$32,3,FALSE)=0,"",VLOOKUP(VLOOKUP($N871,IMPOSTAZIONI!$E$6:$I$13,5,FALSE),IMPOSTAZIONI!$B$25:$N$32,3,FALSE)))</f>
        <v/>
      </c>
      <c r="BT871" s="20" t="str">
        <f>IF($N871="","",IF(VLOOKUP(VLOOKUP($N871,IMPOSTAZIONI!$E$6:$I$13,5,FALSE),IMPOSTAZIONI!$B$25:$N$32,6,FALSE)=0,"",VLOOKUP(VLOOKUP($N871,IMPOSTAZIONI!$E$6:$I$13,5,FALSE),IMPOSTAZIONI!$B$25:$N$32,6,FALSE)))</f>
        <v/>
      </c>
      <c r="BU871" s="20" t="str">
        <f>IF($N871="","",IF(VLOOKUP(VLOOKUP($N871,IMPOSTAZIONI!$E$6:$I$13,5,FALSE),IMPOSTAZIONI!$B$25:$N$32,9,FALSE)=0,"",VLOOKUP(VLOOKUP($N871,IMPOSTAZIONI!$E$6:$I$13,5,FALSE),IMPOSTAZIONI!$B$25:$N$32,9,FALSE)))</f>
        <v/>
      </c>
      <c r="BV871" s="20" t="str">
        <f>IF($N871="","",IF(VLOOKUP(VLOOKUP($N871,IMPOSTAZIONI!$E$6:$I$13,5,FALSE),IMPOSTAZIONI!$B$25:$N$32,12,FALSE)=0,"",VLOOKUP(VLOOKUP($N871,IMPOSTAZIONI!$E$6:$I$13,5,FALSE),IMPOSTAZIONI!$B$25:$N$32,12,FALSE)))</f>
        <v/>
      </c>
      <c r="BW871" s="221" t="str">
        <f t="shared" si="264"/>
        <v/>
      </c>
      <c r="BX871" s="221" t="str">
        <f t="shared" si="257"/>
        <v/>
      </c>
      <c r="BY871" s="221">
        <f t="shared" si="258"/>
        <v>0</v>
      </c>
      <c r="BZ871" s="231">
        <f t="shared" si="259"/>
        <v>0</v>
      </c>
      <c r="CA871" s="246">
        <f t="shared" si="260"/>
        <v>0</v>
      </c>
      <c r="CB871" s="246">
        <f t="shared" si="265"/>
        <v>0</v>
      </c>
      <c r="CC871" s="246" t="str">
        <f t="shared" si="266"/>
        <v/>
      </c>
      <c r="CD871" s="246">
        <f t="shared" si="261"/>
        <v>5</v>
      </c>
      <c r="CE871" s="246">
        <f t="shared" si="267"/>
        <v>0</v>
      </c>
      <c r="CF871" s="276">
        <f t="shared" si="269"/>
        <v>0</v>
      </c>
      <c r="CG871" s="277">
        <f t="shared" si="269"/>
        <v>0</v>
      </c>
      <c r="CH871" s="277">
        <f t="shared" si="269"/>
        <v>0</v>
      </c>
      <c r="CI871" s="278">
        <f t="shared" si="269"/>
        <v>0</v>
      </c>
      <c r="CJ871" s="280">
        <f t="shared" si="268"/>
        <v>0</v>
      </c>
      <c r="CK871" s="232">
        <f t="shared" si="256"/>
        <v>0</v>
      </c>
      <c r="CL871" s="1"/>
    </row>
    <row r="872" spans="1:90" ht="18" customHeight="1">
      <c r="A872" s="1"/>
      <c r="B872" s="1"/>
      <c r="C872" s="216"/>
      <c r="D872" s="287" t="str">
        <f t="shared" si="262"/>
        <v/>
      </c>
      <c r="E872" s="449" t="str">
        <f t="shared" si="263"/>
        <v/>
      </c>
      <c r="F872" s="450"/>
      <c r="G872" s="451"/>
      <c r="H872" s="452"/>
      <c r="I872" s="453"/>
      <c r="J872" s="453"/>
      <c r="K872" s="453"/>
      <c r="L872" s="453"/>
      <c r="M872" s="454"/>
      <c r="N872" s="455"/>
      <c r="O872" s="456"/>
      <c r="P872" s="456"/>
      <c r="Q872" s="456"/>
      <c r="R872" s="456"/>
      <c r="S872" s="456"/>
      <c r="T872" s="456"/>
      <c r="U872" s="456"/>
      <c r="V872" s="456"/>
      <c r="W872" s="456"/>
      <c r="X872" s="456"/>
      <c r="Y872" s="456"/>
      <c r="Z872" s="456"/>
      <c r="AA872" s="456"/>
      <c r="AB872" s="456"/>
      <c r="AC872" s="456"/>
      <c r="AD872" s="456"/>
      <c r="AE872" s="457"/>
      <c r="AF872" s="455"/>
      <c r="AG872" s="456"/>
      <c r="AH872" s="456"/>
      <c r="AI872" s="456"/>
      <c r="AJ872" s="456"/>
      <c r="AK872" s="456"/>
      <c r="AL872" s="456"/>
      <c r="AM872" s="456"/>
      <c r="AN872" s="457"/>
      <c r="AO872" s="455"/>
      <c r="AP872" s="456"/>
      <c r="AQ872" s="456"/>
      <c r="AR872" s="456"/>
      <c r="AS872" s="456"/>
      <c r="AT872" s="456"/>
      <c r="AU872" s="456"/>
      <c r="AV872" s="456"/>
      <c r="AW872" s="456"/>
      <c r="AX872" s="456"/>
      <c r="AY872" s="456"/>
      <c r="AZ872" s="456"/>
      <c r="BA872" s="456"/>
      <c r="BB872" s="456"/>
      <c r="BC872" s="456"/>
      <c r="BD872" s="456"/>
      <c r="BE872" s="456"/>
      <c r="BF872" s="456"/>
      <c r="BG872" s="457"/>
      <c r="BH872" s="458"/>
      <c r="BI872" s="459"/>
      <c r="BJ872" s="459"/>
      <c r="BK872" s="459"/>
      <c r="BL872" s="459"/>
      <c r="BM872" s="460"/>
      <c r="BN872" s="216"/>
      <c r="BO872" s="216"/>
      <c r="BP872" s="1"/>
      <c r="BQ872" s="120">
        <f>IF($F$3="","",IF(N872=$F$3,COUNTIF(BQ$23:BQ871,"&gt;0")+1,0))</f>
        <v>0</v>
      </c>
      <c r="BR872" s="1"/>
      <c r="BS872" s="20" t="str">
        <f>IF($N872="","",IF(VLOOKUP(VLOOKUP($N872,IMPOSTAZIONI!$E$6:$I$13,5,FALSE),IMPOSTAZIONI!$B$25:$N$32,3,FALSE)=0,"",VLOOKUP(VLOOKUP($N872,IMPOSTAZIONI!$E$6:$I$13,5,FALSE),IMPOSTAZIONI!$B$25:$N$32,3,FALSE)))</f>
        <v/>
      </c>
      <c r="BT872" s="20" t="str">
        <f>IF($N872="","",IF(VLOOKUP(VLOOKUP($N872,IMPOSTAZIONI!$E$6:$I$13,5,FALSE),IMPOSTAZIONI!$B$25:$N$32,6,FALSE)=0,"",VLOOKUP(VLOOKUP($N872,IMPOSTAZIONI!$E$6:$I$13,5,FALSE),IMPOSTAZIONI!$B$25:$N$32,6,FALSE)))</f>
        <v/>
      </c>
      <c r="BU872" s="20" t="str">
        <f>IF($N872="","",IF(VLOOKUP(VLOOKUP($N872,IMPOSTAZIONI!$E$6:$I$13,5,FALSE),IMPOSTAZIONI!$B$25:$N$32,9,FALSE)=0,"",VLOOKUP(VLOOKUP($N872,IMPOSTAZIONI!$E$6:$I$13,5,FALSE),IMPOSTAZIONI!$B$25:$N$32,9,FALSE)))</f>
        <v/>
      </c>
      <c r="BV872" s="20" t="str">
        <f>IF($N872="","",IF(VLOOKUP(VLOOKUP($N872,IMPOSTAZIONI!$E$6:$I$13,5,FALSE),IMPOSTAZIONI!$B$25:$N$32,12,FALSE)=0,"",VLOOKUP(VLOOKUP($N872,IMPOSTAZIONI!$E$6:$I$13,5,FALSE),IMPOSTAZIONI!$B$25:$N$32,12,FALSE)))</f>
        <v/>
      </c>
      <c r="BW872" s="221" t="str">
        <f t="shared" si="264"/>
        <v/>
      </c>
      <c r="BX872" s="221" t="str">
        <f t="shared" si="257"/>
        <v/>
      </c>
      <c r="BY872" s="221">
        <f t="shared" si="258"/>
        <v>0</v>
      </c>
      <c r="BZ872" s="231">
        <f t="shared" si="259"/>
        <v>0</v>
      </c>
      <c r="CA872" s="246">
        <f t="shared" si="260"/>
        <v>0</v>
      </c>
      <c r="CB872" s="246">
        <f t="shared" si="265"/>
        <v>0</v>
      </c>
      <c r="CC872" s="246" t="str">
        <f t="shared" si="266"/>
        <v/>
      </c>
      <c r="CD872" s="246">
        <f t="shared" si="261"/>
        <v>5</v>
      </c>
      <c r="CE872" s="246">
        <f t="shared" si="267"/>
        <v>0</v>
      </c>
      <c r="CF872" s="276">
        <f t="shared" si="269"/>
        <v>0</v>
      </c>
      <c r="CG872" s="277">
        <f t="shared" si="269"/>
        <v>0</v>
      </c>
      <c r="CH872" s="277">
        <f t="shared" si="269"/>
        <v>0</v>
      </c>
      <c r="CI872" s="278">
        <f t="shared" si="269"/>
        <v>0</v>
      </c>
      <c r="CJ872" s="280">
        <f t="shared" si="268"/>
        <v>0</v>
      </c>
      <c r="CK872" s="232">
        <f t="shared" si="256"/>
        <v>0</v>
      </c>
      <c r="CL872" s="1"/>
    </row>
    <row r="873" spans="1:90" ht="18" customHeight="1">
      <c r="A873" s="1"/>
      <c r="B873" s="1"/>
      <c r="C873" s="216"/>
      <c r="D873" s="287" t="str">
        <f t="shared" si="262"/>
        <v/>
      </c>
      <c r="E873" s="449" t="str">
        <f t="shared" si="263"/>
        <v/>
      </c>
      <c r="F873" s="450"/>
      <c r="G873" s="451"/>
      <c r="H873" s="452"/>
      <c r="I873" s="453"/>
      <c r="J873" s="453"/>
      <c r="K873" s="453"/>
      <c r="L873" s="453"/>
      <c r="M873" s="454"/>
      <c r="N873" s="455"/>
      <c r="O873" s="456"/>
      <c r="P873" s="456"/>
      <c r="Q873" s="456"/>
      <c r="R873" s="456"/>
      <c r="S873" s="456"/>
      <c r="T873" s="456"/>
      <c r="U873" s="456"/>
      <c r="V873" s="456"/>
      <c r="W873" s="456"/>
      <c r="X873" s="456"/>
      <c r="Y873" s="456"/>
      <c r="Z873" s="456"/>
      <c r="AA873" s="456"/>
      <c r="AB873" s="456"/>
      <c r="AC873" s="456"/>
      <c r="AD873" s="456"/>
      <c r="AE873" s="457"/>
      <c r="AF873" s="455"/>
      <c r="AG873" s="456"/>
      <c r="AH873" s="456"/>
      <c r="AI873" s="456"/>
      <c r="AJ873" s="456"/>
      <c r="AK873" s="456"/>
      <c r="AL873" s="456"/>
      <c r="AM873" s="456"/>
      <c r="AN873" s="457"/>
      <c r="AO873" s="455"/>
      <c r="AP873" s="456"/>
      <c r="AQ873" s="456"/>
      <c r="AR873" s="456"/>
      <c r="AS873" s="456"/>
      <c r="AT873" s="456"/>
      <c r="AU873" s="456"/>
      <c r="AV873" s="456"/>
      <c r="AW873" s="456"/>
      <c r="AX873" s="456"/>
      <c r="AY873" s="456"/>
      <c r="AZ873" s="456"/>
      <c r="BA873" s="456"/>
      <c r="BB873" s="456"/>
      <c r="BC873" s="456"/>
      <c r="BD873" s="456"/>
      <c r="BE873" s="456"/>
      <c r="BF873" s="456"/>
      <c r="BG873" s="457"/>
      <c r="BH873" s="458"/>
      <c r="BI873" s="459"/>
      <c r="BJ873" s="459"/>
      <c r="BK873" s="459"/>
      <c r="BL873" s="459"/>
      <c r="BM873" s="460"/>
      <c r="BN873" s="216"/>
      <c r="BO873" s="216"/>
      <c r="BP873" s="1"/>
      <c r="BQ873" s="120">
        <f>IF($F$3="","",IF(N873=$F$3,COUNTIF(BQ$23:BQ872,"&gt;0")+1,0))</f>
        <v>0</v>
      </c>
      <c r="BR873" s="1"/>
      <c r="BS873" s="20" t="str">
        <f>IF($N873="","",IF(VLOOKUP(VLOOKUP($N873,IMPOSTAZIONI!$E$6:$I$13,5,FALSE),IMPOSTAZIONI!$B$25:$N$32,3,FALSE)=0,"",VLOOKUP(VLOOKUP($N873,IMPOSTAZIONI!$E$6:$I$13,5,FALSE),IMPOSTAZIONI!$B$25:$N$32,3,FALSE)))</f>
        <v/>
      </c>
      <c r="BT873" s="20" t="str">
        <f>IF($N873="","",IF(VLOOKUP(VLOOKUP($N873,IMPOSTAZIONI!$E$6:$I$13,5,FALSE),IMPOSTAZIONI!$B$25:$N$32,6,FALSE)=0,"",VLOOKUP(VLOOKUP($N873,IMPOSTAZIONI!$E$6:$I$13,5,FALSE),IMPOSTAZIONI!$B$25:$N$32,6,FALSE)))</f>
        <v/>
      </c>
      <c r="BU873" s="20" t="str">
        <f>IF($N873="","",IF(VLOOKUP(VLOOKUP($N873,IMPOSTAZIONI!$E$6:$I$13,5,FALSE),IMPOSTAZIONI!$B$25:$N$32,9,FALSE)=0,"",VLOOKUP(VLOOKUP($N873,IMPOSTAZIONI!$E$6:$I$13,5,FALSE),IMPOSTAZIONI!$B$25:$N$32,9,FALSE)))</f>
        <v/>
      </c>
      <c r="BV873" s="20" t="str">
        <f>IF($N873="","",IF(VLOOKUP(VLOOKUP($N873,IMPOSTAZIONI!$E$6:$I$13,5,FALSE),IMPOSTAZIONI!$B$25:$N$32,12,FALSE)=0,"",VLOOKUP(VLOOKUP($N873,IMPOSTAZIONI!$E$6:$I$13,5,FALSE),IMPOSTAZIONI!$B$25:$N$32,12,FALSE)))</f>
        <v/>
      </c>
      <c r="BW873" s="221" t="str">
        <f t="shared" si="264"/>
        <v/>
      </c>
      <c r="BX873" s="221" t="str">
        <f t="shared" si="257"/>
        <v/>
      </c>
      <c r="BY873" s="221">
        <f t="shared" si="258"/>
        <v>0</v>
      </c>
      <c r="BZ873" s="231">
        <f t="shared" si="259"/>
        <v>0</v>
      </c>
      <c r="CA873" s="246">
        <f t="shared" si="260"/>
        <v>0</v>
      </c>
      <c r="CB873" s="246">
        <f t="shared" si="265"/>
        <v>0</v>
      </c>
      <c r="CC873" s="246" t="str">
        <f t="shared" si="266"/>
        <v/>
      </c>
      <c r="CD873" s="246">
        <f t="shared" si="261"/>
        <v>5</v>
      </c>
      <c r="CE873" s="246">
        <f t="shared" si="267"/>
        <v>0</v>
      </c>
      <c r="CF873" s="276">
        <f t="shared" si="269"/>
        <v>0</v>
      </c>
      <c r="CG873" s="277">
        <f t="shared" si="269"/>
        <v>0</v>
      </c>
      <c r="CH873" s="277">
        <f t="shared" si="269"/>
        <v>0</v>
      </c>
      <c r="CI873" s="278">
        <f t="shared" si="269"/>
        <v>0</v>
      </c>
      <c r="CJ873" s="280">
        <f t="shared" si="268"/>
        <v>0</v>
      </c>
      <c r="CK873" s="232">
        <f t="shared" si="256"/>
        <v>0</v>
      </c>
      <c r="CL873" s="1"/>
    </row>
    <row r="874" spans="1:90" ht="18" customHeight="1">
      <c r="A874" s="1"/>
      <c r="B874" s="1"/>
      <c r="C874" s="216"/>
      <c r="D874" s="287" t="str">
        <f t="shared" si="262"/>
        <v/>
      </c>
      <c r="E874" s="449" t="str">
        <f t="shared" si="263"/>
        <v/>
      </c>
      <c r="F874" s="450"/>
      <c r="G874" s="451"/>
      <c r="H874" s="452"/>
      <c r="I874" s="453"/>
      <c r="J874" s="453"/>
      <c r="K874" s="453"/>
      <c r="L874" s="453"/>
      <c r="M874" s="454"/>
      <c r="N874" s="455"/>
      <c r="O874" s="456"/>
      <c r="P874" s="456"/>
      <c r="Q874" s="456"/>
      <c r="R874" s="456"/>
      <c r="S874" s="456"/>
      <c r="T874" s="456"/>
      <c r="U874" s="456"/>
      <c r="V874" s="456"/>
      <c r="W874" s="456"/>
      <c r="X874" s="456"/>
      <c r="Y874" s="456"/>
      <c r="Z874" s="456"/>
      <c r="AA874" s="456"/>
      <c r="AB874" s="456"/>
      <c r="AC874" s="456"/>
      <c r="AD874" s="456"/>
      <c r="AE874" s="457"/>
      <c r="AF874" s="455"/>
      <c r="AG874" s="456"/>
      <c r="AH874" s="456"/>
      <c r="AI874" s="456"/>
      <c r="AJ874" s="456"/>
      <c r="AK874" s="456"/>
      <c r="AL874" s="456"/>
      <c r="AM874" s="456"/>
      <c r="AN874" s="457"/>
      <c r="AO874" s="455"/>
      <c r="AP874" s="456"/>
      <c r="AQ874" s="456"/>
      <c r="AR874" s="456"/>
      <c r="AS874" s="456"/>
      <c r="AT874" s="456"/>
      <c r="AU874" s="456"/>
      <c r="AV874" s="456"/>
      <c r="AW874" s="456"/>
      <c r="AX874" s="456"/>
      <c r="AY874" s="456"/>
      <c r="AZ874" s="456"/>
      <c r="BA874" s="456"/>
      <c r="BB874" s="456"/>
      <c r="BC874" s="456"/>
      <c r="BD874" s="456"/>
      <c r="BE874" s="456"/>
      <c r="BF874" s="456"/>
      <c r="BG874" s="457"/>
      <c r="BH874" s="458"/>
      <c r="BI874" s="459"/>
      <c r="BJ874" s="459"/>
      <c r="BK874" s="459"/>
      <c r="BL874" s="459"/>
      <c r="BM874" s="460"/>
      <c r="BN874" s="216"/>
      <c r="BO874" s="216"/>
      <c r="BP874" s="1"/>
      <c r="BQ874" s="120">
        <f>IF($F$3="","",IF(N874=$F$3,COUNTIF(BQ$23:BQ873,"&gt;0")+1,0))</f>
        <v>0</v>
      </c>
      <c r="BR874" s="1"/>
      <c r="BS874" s="20" t="str">
        <f>IF($N874="","",IF(VLOOKUP(VLOOKUP($N874,IMPOSTAZIONI!$E$6:$I$13,5,FALSE),IMPOSTAZIONI!$B$25:$N$32,3,FALSE)=0,"",VLOOKUP(VLOOKUP($N874,IMPOSTAZIONI!$E$6:$I$13,5,FALSE),IMPOSTAZIONI!$B$25:$N$32,3,FALSE)))</f>
        <v/>
      </c>
      <c r="BT874" s="20" t="str">
        <f>IF($N874="","",IF(VLOOKUP(VLOOKUP($N874,IMPOSTAZIONI!$E$6:$I$13,5,FALSE),IMPOSTAZIONI!$B$25:$N$32,6,FALSE)=0,"",VLOOKUP(VLOOKUP($N874,IMPOSTAZIONI!$E$6:$I$13,5,FALSE),IMPOSTAZIONI!$B$25:$N$32,6,FALSE)))</f>
        <v/>
      </c>
      <c r="BU874" s="20" t="str">
        <f>IF($N874="","",IF(VLOOKUP(VLOOKUP($N874,IMPOSTAZIONI!$E$6:$I$13,5,FALSE),IMPOSTAZIONI!$B$25:$N$32,9,FALSE)=0,"",VLOOKUP(VLOOKUP($N874,IMPOSTAZIONI!$E$6:$I$13,5,FALSE),IMPOSTAZIONI!$B$25:$N$32,9,FALSE)))</f>
        <v/>
      </c>
      <c r="BV874" s="20" t="str">
        <f>IF($N874="","",IF(VLOOKUP(VLOOKUP($N874,IMPOSTAZIONI!$E$6:$I$13,5,FALSE),IMPOSTAZIONI!$B$25:$N$32,12,FALSE)=0,"",VLOOKUP(VLOOKUP($N874,IMPOSTAZIONI!$E$6:$I$13,5,FALSE),IMPOSTAZIONI!$B$25:$N$32,12,FALSE)))</f>
        <v/>
      </c>
      <c r="BW874" s="221" t="str">
        <f t="shared" si="264"/>
        <v/>
      </c>
      <c r="BX874" s="221" t="str">
        <f t="shared" si="257"/>
        <v/>
      </c>
      <c r="BY874" s="221">
        <f t="shared" si="258"/>
        <v>0</v>
      </c>
      <c r="BZ874" s="231">
        <f t="shared" si="259"/>
        <v>0</v>
      </c>
      <c r="CA874" s="246">
        <f t="shared" si="260"/>
        <v>0</v>
      </c>
      <c r="CB874" s="246">
        <f t="shared" si="265"/>
        <v>0</v>
      </c>
      <c r="CC874" s="246" t="str">
        <f t="shared" si="266"/>
        <v/>
      </c>
      <c r="CD874" s="246">
        <f t="shared" si="261"/>
        <v>5</v>
      </c>
      <c r="CE874" s="246">
        <f t="shared" si="267"/>
        <v>0</v>
      </c>
      <c r="CF874" s="276">
        <f t="shared" si="269"/>
        <v>0</v>
      </c>
      <c r="CG874" s="277">
        <f t="shared" si="269"/>
        <v>0</v>
      </c>
      <c r="CH874" s="277">
        <f t="shared" si="269"/>
        <v>0</v>
      </c>
      <c r="CI874" s="278">
        <f t="shared" si="269"/>
        <v>0</v>
      </c>
      <c r="CJ874" s="280">
        <f t="shared" si="268"/>
        <v>0</v>
      </c>
      <c r="CK874" s="232">
        <f t="shared" si="256"/>
        <v>0</v>
      </c>
      <c r="CL874" s="1"/>
    </row>
    <row r="875" spans="1:90" ht="18" customHeight="1">
      <c r="A875" s="1"/>
      <c r="B875" s="1"/>
      <c r="C875" s="216"/>
      <c r="D875" s="287" t="str">
        <f t="shared" si="262"/>
        <v/>
      </c>
      <c r="E875" s="449" t="str">
        <f t="shared" si="263"/>
        <v/>
      </c>
      <c r="F875" s="450"/>
      <c r="G875" s="451"/>
      <c r="H875" s="452"/>
      <c r="I875" s="453"/>
      <c r="J875" s="453"/>
      <c r="K875" s="453"/>
      <c r="L875" s="453"/>
      <c r="M875" s="454"/>
      <c r="N875" s="455"/>
      <c r="O875" s="456"/>
      <c r="P875" s="456"/>
      <c r="Q875" s="456"/>
      <c r="R875" s="456"/>
      <c r="S875" s="456"/>
      <c r="T875" s="456"/>
      <c r="U875" s="456"/>
      <c r="V875" s="456"/>
      <c r="W875" s="456"/>
      <c r="X875" s="456"/>
      <c r="Y875" s="456"/>
      <c r="Z875" s="456"/>
      <c r="AA875" s="456"/>
      <c r="AB875" s="456"/>
      <c r="AC875" s="456"/>
      <c r="AD875" s="456"/>
      <c r="AE875" s="457"/>
      <c r="AF875" s="455"/>
      <c r="AG875" s="456"/>
      <c r="AH875" s="456"/>
      <c r="AI875" s="456"/>
      <c r="AJ875" s="456"/>
      <c r="AK875" s="456"/>
      <c r="AL875" s="456"/>
      <c r="AM875" s="456"/>
      <c r="AN875" s="457"/>
      <c r="AO875" s="455"/>
      <c r="AP875" s="456"/>
      <c r="AQ875" s="456"/>
      <c r="AR875" s="456"/>
      <c r="AS875" s="456"/>
      <c r="AT875" s="456"/>
      <c r="AU875" s="456"/>
      <c r="AV875" s="456"/>
      <c r="AW875" s="456"/>
      <c r="AX875" s="456"/>
      <c r="AY875" s="456"/>
      <c r="AZ875" s="456"/>
      <c r="BA875" s="456"/>
      <c r="BB875" s="456"/>
      <c r="BC875" s="456"/>
      <c r="BD875" s="456"/>
      <c r="BE875" s="456"/>
      <c r="BF875" s="456"/>
      <c r="BG875" s="457"/>
      <c r="BH875" s="458"/>
      <c r="BI875" s="459"/>
      <c r="BJ875" s="459"/>
      <c r="BK875" s="459"/>
      <c r="BL875" s="459"/>
      <c r="BM875" s="460"/>
      <c r="BN875" s="216"/>
      <c r="BO875" s="216"/>
      <c r="BP875" s="1"/>
      <c r="BQ875" s="120">
        <f>IF($F$3="","",IF(N875=$F$3,COUNTIF(BQ$23:BQ874,"&gt;0")+1,0))</f>
        <v>0</v>
      </c>
      <c r="BR875" s="1"/>
      <c r="BS875" s="20" t="str">
        <f>IF($N875="","",IF(VLOOKUP(VLOOKUP($N875,IMPOSTAZIONI!$E$6:$I$13,5,FALSE),IMPOSTAZIONI!$B$25:$N$32,3,FALSE)=0,"",VLOOKUP(VLOOKUP($N875,IMPOSTAZIONI!$E$6:$I$13,5,FALSE),IMPOSTAZIONI!$B$25:$N$32,3,FALSE)))</f>
        <v/>
      </c>
      <c r="BT875" s="20" t="str">
        <f>IF($N875="","",IF(VLOOKUP(VLOOKUP($N875,IMPOSTAZIONI!$E$6:$I$13,5,FALSE),IMPOSTAZIONI!$B$25:$N$32,6,FALSE)=0,"",VLOOKUP(VLOOKUP($N875,IMPOSTAZIONI!$E$6:$I$13,5,FALSE),IMPOSTAZIONI!$B$25:$N$32,6,FALSE)))</f>
        <v/>
      </c>
      <c r="BU875" s="20" t="str">
        <f>IF($N875="","",IF(VLOOKUP(VLOOKUP($N875,IMPOSTAZIONI!$E$6:$I$13,5,FALSE),IMPOSTAZIONI!$B$25:$N$32,9,FALSE)=0,"",VLOOKUP(VLOOKUP($N875,IMPOSTAZIONI!$E$6:$I$13,5,FALSE),IMPOSTAZIONI!$B$25:$N$32,9,FALSE)))</f>
        <v/>
      </c>
      <c r="BV875" s="20" t="str">
        <f>IF($N875="","",IF(VLOOKUP(VLOOKUP($N875,IMPOSTAZIONI!$E$6:$I$13,5,FALSE),IMPOSTAZIONI!$B$25:$N$32,12,FALSE)=0,"",VLOOKUP(VLOOKUP($N875,IMPOSTAZIONI!$E$6:$I$13,5,FALSE),IMPOSTAZIONI!$B$25:$N$32,12,FALSE)))</f>
        <v/>
      </c>
      <c r="BW875" s="221" t="str">
        <f t="shared" si="264"/>
        <v/>
      </c>
      <c r="BX875" s="221" t="str">
        <f t="shared" si="257"/>
        <v/>
      </c>
      <c r="BY875" s="221">
        <f t="shared" si="258"/>
        <v>0</v>
      </c>
      <c r="BZ875" s="231">
        <f t="shared" si="259"/>
        <v>0</v>
      </c>
      <c r="CA875" s="246">
        <f t="shared" si="260"/>
        <v>0</v>
      </c>
      <c r="CB875" s="246">
        <f t="shared" si="265"/>
        <v>0</v>
      </c>
      <c r="CC875" s="246" t="str">
        <f t="shared" si="266"/>
        <v/>
      </c>
      <c r="CD875" s="246">
        <f t="shared" si="261"/>
        <v>5</v>
      </c>
      <c r="CE875" s="246">
        <f t="shared" si="267"/>
        <v>0</v>
      </c>
      <c r="CF875" s="276">
        <f t="shared" si="269"/>
        <v>0</v>
      </c>
      <c r="CG875" s="277">
        <f t="shared" si="269"/>
        <v>0</v>
      </c>
      <c r="CH875" s="277">
        <f t="shared" si="269"/>
        <v>0</v>
      </c>
      <c r="CI875" s="278">
        <f t="shared" si="269"/>
        <v>0</v>
      </c>
      <c r="CJ875" s="280">
        <f t="shared" si="268"/>
        <v>0</v>
      </c>
      <c r="CK875" s="232">
        <f t="shared" si="256"/>
        <v>0</v>
      </c>
      <c r="CL875" s="1"/>
    </row>
    <row r="876" spans="1:90" ht="18" customHeight="1">
      <c r="A876" s="1"/>
      <c r="B876" s="1"/>
      <c r="C876" s="216"/>
      <c r="D876" s="287" t="str">
        <f t="shared" si="262"/>
        <v/>
      </c>
      <c r="E876" s="449" t="str">
        <f t="shared" si="263"/>
        <v/>
      </c>
      <c r="F876" s="450"/>
      <c r="G876" s="451"/>
      <c r="H876" s="452"/>
      <c r="I876" s="453"/>
      <c r="J876" s="453"/>
      <c r="K876" s="453"/>
      <c r="L876" s="453"/>
      <c r="M876" s="454"/>
      <c r="N876" s="455"/>
      <c r="O876" s="456"/>
      <c r="P876" s="456"/>
      <c r="Q876" s="456"/>
      <c r="R876" s="456"/>
      <c r="S876" s="456"/>
      <c r="T876" s="456"/>
      <c r="U876" s="456"/>
      <c r="V876" s="456"/>
      <c r="W876" s="456"/>
      <c r="X876" s="456"/>
      <c r="Y876" s="456"/>
      <c r="Z876" s="456"/>
      <c r="AA876" s="456"/>
      <c r="AB876" s="456"/>
      <c r="AC876" s="456"/>
      <c r="AD876" s="456"/>
      <c r="AE876" s="457"/>
      <c r="AF876" s="455"/>
      <c r="AG876" s="456"/>
      <c r="AH876" s="456"/>
      <c r="AI876" s="456"/>
      <c r="AJ876" s="456"/>
      <c r="AK876" s="456"/>
      <c r="AL876" s="456"/>
      <c r="AM876" s="456"/>
      <c r="AN876" s="457"/>
      <c r="AO876" s="455"/>
      <c r="AP876" s="456"/>
      <c r="AQ876" s="456"/>
      <c r="AR876" s="456"/>
      <c r="AS876" s="456"/>
      <c r="AT876" s="456"/>
      <c r="AU876" s="456"/>
      <c r="AV876" s="456"/>
      <c r="AW876" s="456"/>
      <c r="AX876" s="456"/>
      <c r="AY876" s="456"/>
      <c r="AZ876" s="456"/>
      <c r="BA876" s="456"/>
      <c r="BB876" s="456"/>
      <c r="BC876" s="456"/>
      <c r="BD876" s="456"/>
      <c r="BE876" s="456"/>
      <c r="BF876" s="456"/>
      <c r="BG876" s="457"/>
      <c r="BH876" s="458"/>
      <c r="BI876" s="459"/>
      <c r="BJ876" s="459"/>
      <c r="BK876" s="459"/>
      <c r="BL876" s="459"/>
      <c r="BM876" s="460"/>
      <c r="BN876" s="216"/>
      <c r="BO876" s="216"/>
      <c r="BP876" s="1"/>
      <c r="BQ876" s="120">
        <f>IF($F$3="","",IF(N876=$F$3,COUNTIF(BQ$23:BQ875,"&gt;0")+1,0))</f>
        <v>0</v>
      </c>
      <c r="BR876" s="1"/>
      <c r="BS876" s="20" t="str">
        <f>IF($N876="","",IF(VLOOKUP(VLOOKUP($N876,IMPOSTAZIONI!$E$6:$I$13,5,FALSE),IMPOSTAZIONI!$B$25:$N$32,3,FALSE)=0,"",VLOOKUP(VLOOKUP($N876,IMPOSTAZIONI!$E$6:$I$13,5,FALSE),IMPOSTAZIONI!$B$25:$N$32,3,FALSE)))</f>
        <v/>
      </c>
      <c r="BT876" s="20" t="str">
        <f>IF($N876="","",IF(VLOOKUP(VLOOKUP($N876,IMPOSTAZIONI!$E$6:$I$13,5,FALSE),IMPOSTAZIONI!$B$25:$N$32,6,FALSE)=0,"",VLOOKUP(VLOOKUP($N876,IMPOSTAZIONI!$E$6:$I$13,5,FALSE),IMPOSTAZIONI!$B$25:$N$32,6,FALSE)))</f>
        <v/>
      </c>
      <c r="BU876" s="20" t="str">
        <f>IF($N876="","",IF(VLOOKUP(VLOOKUP($N876,IMPOSTAZIONI!$E$6:$I$13,5,FALSE),IMPOSTAZIONI!$B$25:$N$32,9,FALSE)=0,"",VLOOKUP(VLOOKUP($N876,IMPOSTAZIONI!$E$6:$I$13,5,FALSE),IMPOSTAZIONI!$B$25:$N$32,9,FALSE)))</f>
        <v/>
      </c>
      <c r="BV876" s="20" t="str">
        <f>IF($N876="","",IF(VLOOKUP(VLOOKUP($N876,IMPOSTAZIONI!$E$6:$I$13,5,FALSE),IMPOSTAZIONI!$B$25:$N$32,12,FALSE)=0,"",VLOOKUP(VLOOKUP($N876,IMPOSTAZIONI!$E$6:$I$13,5,FALSE),IMPOSTAZIONI!$B$25:$N$32,12,FALSE)))</f>
        <v/>
      </c>
      <c r="BW876" s="221" t="str">
        <f t="shared" si="264"/>
        <v/>
      </c>
      <c r="BX876" s="221" t="str">
        <f t="shared" si="257"/>
        <v/>
      </c>
      <c r="BY876" s="221">
        <f t="shared" si="258"/>
        <v>0</v>
      </c>
      <c r="BZ876" s="231">
        <f t="shared" si="259"/>
        <v>0</v>
      </c>
      <c r="CA876" s="246">
        <f t="shared" si="260"/>
        <v>0</v>
      </c>
      <c r="CB876" s="246">
        <f t="shared" si="265"/>
        <v>0</v>
      </c>
      <c r="CC876" s="246" t="str">
        <f t="shared" si="266"/>
        <v/>
      </c>
      <c r="CD876" s="246">
        <f t="shared" si="261"/>
        <v>5</v>
      </c>
      <c r="CE876" s="246">
        <f t="shared" si="267"/>
        <v>0</v>
      </c>
      <c r="CF876" s="276">
        <f t="shared" si="269"/>
        <v>0</v>
      </c>
      <c r="CG876" s="277">
        <f t="shared" si="269"/>
        <v>0</v>
      </c>
      <c r="CH876" s="277">
        <f t="shared" si="269"/>
        <v>0</v>
      </c>
      <c r="CI876" s="278">
        <f t="shared" si="269"/>
        <v>0</v>
      </c>
      <c r="CJ876" s="280">
        <f t="shared" si="268"/>
        <v>0</v>
      </c>
      <c r="CK876" s="232">
        <f t="shared" si="256"/>
        <v>0</v>
      </c>
      <c r="CL876" s="1"/>
    </row>
    <row r="877" spans="1:90" ht="18" customHeight="1">
      <c r="A877" s="1"/>
      <c r="B877" s="1"/>
      <c r="C877" s="216"/>
      <c r="D877" s="287" t="str">
        <f t="shared" si="262"/>
        <v/>
      </c>
      <c r="E877" s="449" t="str">
        <f t="shared" si="263"/>
        <v/>
      </c>
      <c r="F877" s="450"/>
      <c r="G877" s="451"/>
      <c r="H877" s="452"/>
      <c r="I877" s="453"/>
      <c r="J877" s="453"/>
      <c r="K877" s="453"/>
      <c r="L877" s="453"/>
      <c r="M877" s="454"/>
      <c r="N877" s="455"/>
      <c r="O877" s="456"/>
      <c r="P877" s="456"/>
      <c r="Q877" s="456"/>
      <c r="R877" s="456"/>
      <c r="S877" s="456"/>
      <c r="T877" s="456"/>
      <c r="U877" s="456"/>
      <c r="V877" s="456"/>
      <c r="W877" s="456"/>
      <c r="X877" s="456"/>
      <c r="Y877" s="456"/>
      <c r="Z877" s="456"/>
      <c r="AA877" s="456"/>
      <c r="AB877" s="456"/>
      <c r="AC877" s="456"/>
      <c r="AD877" s="456"/>
      <c r="AE877" s="457"/>
      <c r="AF877" s="455"/>
      <c r="AG877" s="456"/>
      <c r="AH877" s="456"/>
      <c r="AI877" s="456"/>
      <c r="AJ877" s="456"/>
      <c r="AK877" s="456"/>
      <c r="AL877" s="456"/>
      <c r="AM877" s="456"/>
      <c r="AN877" s="457"/>
      <c r="AO877" s="455"/>
      <c r="AP877" s="456"/>
      <c r="AQ877" s="456"/>
      <c r="AR877" s="456"/>
      <c r="AS877" s="456"/>
      <c r="AT877" s="456"/>
      <c r="AU877" s="456"/>
      <c r="AV877" s="456"/>
      <c r="AW877" s="456"/>
      <c r="AX877" s="456"/>
      <c r="AY877" s="456"/>
      <c r="AZ877" s="456"/>
      <c r="BA877" s="456"/>
      <c r="BB877" s="456"/>
      <c r="BC877" s="456"/>
      <c r="BD877" s="456"/>
      <c r="BE877" s="456"/>
      <c r="BF877" s="456"/>
      <c r="BG877" s="457"/>
      <c r="BH877" s="458"/>
      <c r="BI877" s="459"/>
      <c r="BJ877" s="459"/>
      <c r="BK877" s="459"/>
      <c r="BL877" s="459"/>
      <c r="BM877" s="460"/>
      <c r="BN877" s="216"/>
      <c r="BO877" s="216"/>
      <c r="BP877" s="1"/>
      <c r="BQ877" s="120">
        <f>IF($F$3="","",IF(N877=$F$3,COUNTIF(BQ$23:BQ876,"&gt;0")+1,0))</f>
        <v>0</v>
      </c>
      <c r="BR877" s="1"/>
      <c r="BS877" s="20" t="str">
        <f>IF($N877="","",IF(VLOOKUP(VLOOKUP($N877,IMPOSTAZIONI!$E$6:$I$13,5,FALSE),IMPOSTAZIONI!$B$25:$N$32,3,FALSE)=0,"",VLOOKUP(VLOOKUP($N877,IMPOSTAZIONI!$E$6:$I$13,5,FALSE),IMPOSTAZIONI!$B$25:$N$32,3,FALSE)))</f>
        <v/>
      </c>
      <c r="BT877" s="20" t="str">
        <f>IF($N877="","",IF(VLOOKUP(VLOOKUP($N877,IMPOSTAZIONI!$E$6:$I$13,5,FALSE),IMPOSTAZIONI!$B$25:$N$32,6,FALSE)=0,"",VLOOKUP(VLOOKUP($N877,IMPOSTAZIONI!$E$6:$I$13,5,FALSE),IMPOSTAZIONI!$B$25:$N$32,6,FALSE)))</f>
        <v/>
      </c>
      <c r="BU877" s="20" t="str">
        <f>IF($N877="","",IF(VLOOKUP(VLOOKUP($N877,IMPOSTAZIONI!$E$6:$I$13,5,FALSE),IMPOSTAZIONI!$B$25:$N$32,9,FALSE)=0,"",VLOOKUP(VLOOKUP($N877,IMPOSTAZIONI!$E$6:$I$13,5,FALSE),IMPOSTAZIONI!$B$25:$N$32,9,FALSE)))</f>
        <v/>
      </c>
      <c r="BV877" s="20" t="str">
        <f>IF($N877="","",IF(VLOOKUP(VLOOKUP($N877,IMPOSTAZIONI!$E$6:$I$13,5,FALSE),IMPOSTAZIONI!$B$25:$N$32,12,FALSE)=0,"",VLOOKUP(VLOOKUP($N877,IMPOSTAZIONI!$E$6:$I$13,5,FALSE),IMPOSTAZIONI!$B$25:$N$32,12,FALSE)))</f>
        <v/>
      </c>
      <c r="BW877" s="221" t="str">
        <f t="shared" si="264"/>
        <v/>
      </c>
      <c r="BX877" s="221" t="str">
        <f t="shared" si="257"/>
        <v/>
      </c>
      <c r="BY877" s="221">
        <f t="shared" si="258"/>
        <v>0</v>
      </c>
      <c r="BZ877" s="231">
        <f t="shared" si="259"/>
        <v>0</v>
      </c>
      <c r="CA877" s="246">
        <f t="shared" si="260"/>
        <v>0</v>
      </c>
      <c r="CB877" s="246">
        <f t="shared" si="265"/>
        <v>0</v>
      </c>
      <c r="CC877" s="246" t="str">
        <f t="shared" si="266"/>
        <v/>
      </c>
      <c r="CD877" s="246">
        <f t="shared" si="261"/>
        <v>5</v>
      </c>
      <c r="CE877" s="246">
        <f t="shared" si="267"/>
        <v>0</v>
      </c>
      <c r="CF877" s="276">
        <f t="shared" si="269"/>
        <v>0</v>
      </c>
      <c r="CG877" s="277">
        <f t="shared" si="269"/>
        <v>0</v>
      </c>
      <c r="CH877" s="277">
        <f t="shared" si="269"/>
        <v>0</v>
      </c>
      <c r="CI877" s="278">
        <f t="shared" si="269"/>
        <v>0</v>
      </c>
      <c r="CJ877" s="280">
        <f t="shared" si="268"/>
        <v>0</v>
      </c>
      <c r="CK877" s="232">
        <f t="shared" si="256"/>
        <v>0</v>
      </c>
      <c r="CL877" s="1"/>
    </row>
    <row r="878" spans="1:90" ht="18" customHeight="1">
      <c r="A878" s="1"/>
      <c r="B878" s="1"/>
      <c r="C878" s="216"/>
      <c r="D878" s="287" t="str">
        <f t="shared" si="262"/>
        <v/>
      </c>
      <c r="E878" s="449" t="str">
        <f t="shared" si="263"/>
        <v/>
      </c>
      <c r="F878" s="450"/>
      <c r="G878" s="451"/>
      <c r="H878" s="452"/>
      <c r="I878" s="453"/>
      <c r="J878" s="453"/>
      <c r="K878" s="453"/>
      <c r="L878" s="453"/>
      <c r="M878" s="454"/>
      <c r="N878" s="455"/>
      <c r="O878" s="456"/>
      <c r="P878" s="456"/>
      <c r="Q878" s="456"/>
      <c r="R878" s="456"/>
      <c r="S878" s="456"/>
      <c r="T878" s="456"/>
      <c r="U878" s="456"/>
      <c r="V878" s="456"/>
      <c r="W878" s="456"/>
      <c r="X878" s="456"/>
      <c r="Y878" s="456"/>
      <c r="Z878" s="456"/>
      <c r="AA878" s="456"/>
      <c r="AB878" s="456"/>
      <c r="AC878" s="456"/>
      <c r="AD878" s="456"/>
      <c r="AE878" s="457"/>
      <c r="AF878" s="455"/>
      <c r="AG878" s="456"/>
      <c r="AH878" s="456"/>
      <c r="AI878" s="456"/>
      <c r="AJ878" s="456"/>
      <c r="AK878" s="456"/>
      <c r="AL878" s="456"/>
      <c r="AM878" s="456"/>
      <c r="AN878" s="457"/>
      <c r="AO878" s="455"/>
      <c r="AP878" s="456"/>
      <c r="AQ878" s="456"/>
      <c r="AR878" s="456"/>
      <c r="AS878" s="456"/>
      <c r="AT878" s="456"/>
      <c r="AU878" s="456"/>
      <c r="AV878" s="456"/>
      <c r="AW878" s="456"/>
      <c r="AX878" s="456"/>
      <c r="AY878" s="456"/>
      <c r="AZ878" s="456"/>
      <c r="BA878" s="456"/>
      <c r="BB878" s="456"/>
      <c r="BC878" s="456"/>
      <c r="BD878" s="456"/>
      <c r="BE878" s="456"/>
      <c r="BF878" s="456"/>
      <c r="BG878" s="457"/>
      <c r="BH878" s="458"/>
      <c r="BI878" s="459"/>
      <c r="BJ878" s="459"/>
      <c r="BK878" s="459"/>
      <c r="BL878" s="459"/>
      <c r="BM878" s="460"/>
      <c r="BN878" s="216"/>
      <c r="BO878" s="216"/>
      <c r="BP878" s="1"/>
      <c r="BQ878" s="120">
        <f>IF($F$3="","",IF(N878=$F$3,COUNTIF(BQ$23:BQ877,"&gt;0")+1,0))</f>
        <v>0</v>
      </c>
      <c r="BR878" s="1"/>
      <c r="BS878" s="20" t="str">
        <f>IF($N878="","",IF(VLOOKUP(VLOOKUP($N878,IMPOSTAZIONI!$E$6:$I$13,5,FALSE),IMPOSTAZIONI!$B$25:$N$32,3,FALSE)=0,"",VLOOKUP(VLOOKUP($N878,IMPOSTAZIONI!$E$6:$I$13,5,FALSE),IMPOSTAZIONI!$B$25:$N$32,3,FALSE)))</f>
        <v/>
      </c>
      <c r="BT878" s="20" t="str">
        <f>IF($N878="","",IF(VLOOKUP(VLOOKUP($N878,IMPOSTAZIONI!$E$6:$I$13,5,FALSE),IMPOSTAZIONI!$B$25:$N$32,6,FALSE)=0,"",VLOOKUP(VLOOKUP($N878,IMPOSTAZIONI!$E$6:$I$13,5,FALSE),IMPOSTAZIONI!$B$25:$N$32,6,FALSE)))</f>
        <v/>
      </c>
      <c r="BU878" s="20" t="str">
        <f>IF($N878="","",IF(VLOOKUP(VLOOKUP($N878,IMPOSTAZIONI!$E$6:$I$13,5,FALSE),IMPOSTAZIONI!$B$25:$N$32,9,FALSE)=0,"",VLOOKUP(VLOOKUP($N878,IMPOSTAZIONI!$E$6:$I$13,5,FALSE),IMPOSTAZIONI!$B$25:$N$32,9,FALSE)))</f>
        <v/>
      </c>
      <c r="BV878" s="20" t="str">
        <f>IF($N878="","",IF(VLOOKUP(VLOOKUP($N878,IMPOSTAZIONI!$E$6:$I$13,5,FALSE),IMPOSTAZIONI!$B$25:$N$32,12,FALSE)=0,"",VLOOKUP(VLOOKUP($N878,IMPOSTAZIONI!$E$6:$I$13,5,FALSE),IMPOSTAZIONI!$B$25:$N$32,12,FALSE)))</f>
        <v/>
      </c>
      <c r="BW878" s="221" t="str">
        <f t="shared" si="264"/>
        <v/>
      </c>
      <c r="BX878" s="221" t="str">
        <f t="shared" si="257"/>
        <v/>
      </c>
      <c r="BY878" s="221">
        <f t="shared" si="258"/>
        <v>0</v>
      </c>
      <c r="BZ878" s="231">
        <f t="shared" si="259"/>
        <v>0</v>
      </c>
      <c r="CA878" s="246">
        <f t="shared" si="260"/>
        <v>0</v>
      </c>
      <c r="CB878" s="246">
        <f t="shared" si="265"/>
        <v>0</v>
      </c>
      <c r="CC878" s="246" t="str">
        <f t="shared" si="266"/>
        <v/>
      </c>
      <c r="CD878" s="246">
        <f t="shared" si="261"/>
        <v>5</v>
      </c>
      <c r="CE878" s="246">
        <f t="shared" si="267"/>
        <v>0</v>
      </c>
      <c r="CF878" s="276">
        <f t="shared" si="269"/>
        <v>0</v>
      </c>
      <c r="CG878" s="277">
        <f t="shared" si="269"/>
        <v>0</v>
      </c>
      <c r="CH878" s="277">
        <f t="shared" si="269"/>
        <v>0</v>
      </c>
      <c r="CI878" s="278">
        <f t="shared" si="269"/>
        <v>0</v>
      </c>
      <c r="CJ878" s="280">
        <f t="shared" si="268"/>
        <v>0</v>
      </c>
      <c r="CK878" s="232">
        <f t="shared" si="256"/>
        <v>0</v>
      </c>
      <c r="CL878" s="1"/>
    </row>
    <row r="879" spans="1:90" ht="18" customHeight="1">
      <c r="A879" s="1"/>
      <c r="B879" s="1"/>
      <c r="C879" s="216"/>
      <c r="D879" s="287" t="str">
        <f t="shared" si="262"/>
        <v/>
      </c>
      <c r="E879" s="449" t="str">
        <f t="shared" si="263"/>
        <v/>
      </c>
      <c r="F879" s="450"/>
      <c r="G879" s="451"/>
      <c r="H879" s="452"/>
      <c r="I879" s="453"/>
      <c r="J879" s="453"/>
      <c r="K879" s="453"/>
      <c r="L879" s="453"/>
      <c r="M879" s="454"/>
      <c r="N879" s="455"/>
      <c r="O879" s="456"/>
      <c r="P879" s="456"/>
      <c r="Q879" s="456"/>
      <c r="R879" s="456"/>
      <c r="S879" s="456"/>
      <c r="T879" s="456"/>
      <c r="U879" s="456"/>
      <c r="V879" s="456"/>
      <c r="W879" s="456"/>
      <c r="X879" s="456"/>
      <c r="Y879" s="456"/>
      <c r="Z879" s="456"/>
      <c r="AA879" s="456"/>
      <c r="AB879" s="456"/>
      <c r="AC879" s="456"/>
      <c r="AD879" s="456"/>
      <c r="AE879" s="457"/>
      <c r="AF879" s="455"/>
      <c r="AG879" s="456"/>
      <c r="AH879" s="456"/>
      <c r="AI879" s="456"/>
      <c r="AJ879" s="456"/>
      <c r="AK879" s="456"/>
      <c r="AL879" s="456"/>
      <c r="AM879" s="456"/>
      <c r="AN879" s="457"/>
      <c r="AO879" s="455"/>
      <c r="AP879" s="456"/>
      <c r="AQ879" s="456"/>
      <c r="AR879" s="456"/>
      <c r="AS879" s="456"/>
      <c r="AT879" s="456"/>
      <c r="AU879" s="456"/>
      <c r="AV879" s="456"/>
      <c r="AW879" s="456"/>
      <c r="AX879" s="456"/>
      <c r="AY879" s="456"/>
      <c r="AZ879" s="456"/>
      <c r="BA879" s="456"/>
      <c r="BB879" s="456"/>
      <c r="BC879" s="456"/>
      <c r="BD879" s="456"/>
      <c r="BE879" s="456"/>
      <c r="BF879" s="456"/>
      <c r="BG879" s="457"/>
      <c r="BH879" s="458"/>
      <c r="BI879" s="459"/>
      <c r="BJ879" s="459"/>
      <c r="BK879" s="459"/>
      <c r="BL879" s="459"/>
      <c r="BM879" s="460"/>
      <c r="BN879" s="216"/>
      <c r="BO879" s="216"/>
      <c r="BP879" s="1"/>
      <c r="BQ879" s="120">
        <f>IF($F$3="","",IF(N879=$F$3,COUNTIF(BQ$23:BQ878,"&gt;0")+1,0))</f>
        <v>0</v>
      </c>
      <c r="BR879" s="1"/>
      <c r="BS879" s="20" t="str">
        <f>IF($N879="","",IF(VLOOKUP(VLOOKUP($N879,IMPOSTAZIONI!$E$6:$I$13,5,FALSE),IMPOSTAZIONI!$B$25:$N$32,3,FALSE)=0,"",VLOOKUP(VLOOKUP($N879,IMPOSTAZIONI!$E$6:$I$13,5,FALSE),IMPOSTAZIONI!$B$25:$N$32,3,FALSE)))</f>
        <v/>
      </c>
      <c r="BT879" s="20" t="str">
        <f>IF($N879="","",IF(VLOOKUP(VLOOKUP($N879,IMPOSTAZIONI!$E$6:$I$13,5,FALSE),IMPOSTAZIONI!$B$25:$N$32,6,FALSE)=0,"",VLOOKUP(VLOOKUP($N879,IMPOSTAZIONI!$E$6:$I$13,5,FALSE),IMPOSTAZIONI!$B$25:$N$32,6,FALSE)))</f>
        <v/>
      </c>
      <c r="BU879" s="20" t="str">
        <f>IF($N879="","",IF(VLOOKUP(VLOOKUP($N879,IMPOSTAZIONI!$E$6:$I$13,5,FALSE),IMPOSTAZIONI!$B$25:$N$32,9,FALSE)=0,"",VLOOKUP(VLOOKUP($N879,IMPOSTAZIONI!$E$6:$I$13,5,FALSE),IMPOSTAZIONI!$B$25:$N$32,9,FALSE)))</f>
        <v/>
      </c>
      <c r="BV879" s="20" t="str">
        <f>IF($N879="","",IF(VLOOKUP(VLOOKUP($N879,IMPOSTAZIONI!$E$6:$I$13,5,FALSE),IMPOSTAZIONI!$B$25:$N$32,12,FALSE)=0,"",VLOOKUP(VLOOKUP($N879,IMPOSTAZIONI!$E$6:$I$13,5,FALSE),IMPOSTAZIONI!$B$25:$N$32,12,FALSE)))</f>
        <v/>
      </c>
      <c r="BW879" s="221" t="str">
        <f t="shared" si="264"/>
        <v/>
      </c>
      <c r="BX879" s="221" t="str">
        <f t="shared" si="257"/>
        <v/>
      </c>
      <c r="BY879" s="221">
        <f t="shared" si="258"/>
        <v>0</v>
      </c>
      <c r="BZ879" s="231">
        <f t="shared" si="259"/>
        <v>0</v>
      </c>
      <c r="CA879" s="246">
        <f t="shared" si="260"/>
        <v>0</v>
      </c>
      <c r="CB879" s="246">
        <f t="shared" si="265"/>
        <v>0</v>
      </c>
      <c r="CC879" s="246" t="str">
        <f t="shared" si="266"/>
        <v/>
      </c>
      <c r="CD879" s="246">
        <f t="shared" si="261"/>
        <v>5</v>
      </c>
      <c r="CE879" s="246">
        <f t="shared" si="267"/>
        <v>0</v>
      </c>
      <c r="CF879" s="276">
        <f t="shared" si="269"/>
        <v>0</v>
      </c>
      <c r="CG879" s="277">
        <f t="shared" si="269"/>
        <v>0</v>
      </c>
      <c r="CH879" s="277">
        <f t="shared" si="269"/>
        <v>0</v>
      </c>
      <c r="CI879" s="278">
        <f t="shared" si="269"/>
        <v>0</v>
      </c>
      <c r="CJ879" s="280">
        <f t="shared" si="268"/>
        <v>0</v>
      </c>
      <c r="CK879" s="232">
        <f t="shared" si="256"/>
        <v>0</v>
      </c>
      <c r="CL879" s="1"/>
    </row>
    <row r="880" spans="1:90" ht="18" customHeight="1">
      <c r="A880" s="1"/>
      <c r="B880" s="1"/>
      <c r="C880" s="216"/>
      <c r="D880" s="287" t="str">
        <f t="shared" si="262"/>
        <v/>
      </c>
      <c r="E880" s="449" t="str">
        <f t="shared" si="263"/>
        <v/>
      </c>
      <c r="F880" s="450"/>
      <c r="G880" s="451"/>
      <c r="H880" s="452"/>
      <c r="I880" s="453"/>
      <c r="J880" s="453"/>
      <c r="K880" s="453"/>
      <c r="L880" s="453"/>
      <c r="M880" s="454"/>
      <c r="N880" s="455"/>
      <c r="O880" s="456"/>
      <c r="P880" s="456"/>
      <c r="Q880" s="456"/>
      <c r="R880" s="456"/>
      <c r="S880" s="456"/>
      <c r="T880" s="456"/>
      <c r="U880" s="456"/>
      <c r="V880" s="456"/>
      <c r="W880" s="456"/>
      <c r="X880" s="456"/>
      <c r="Y880" s="456"/>
      <c r="Z880" s="456"/>
      <c r="AA880" s="456"/>
      <c r="AB880" s="456"/>
      <c r="AC880" s="456"/>
      <c r="AD880" s="456"/>
      <c r="AE880" s="457"/>
      <c r="AF880" s="455"/>
      <c r="AG880" s="456"/>
      <c r="AH880" s="456"/>
      <c r="AI880" s="456"/>
      <c r="AJ880" s="456"/>
      <c r="AK880" s="456"/>
      <c r="AL880" s="456"/>
      <c r="AM880" s="456"/>
      <c r="AN880" s="457"/>
      <c r="AO880" s="455"/>
      <c r="AP880" s="456"/>
      <c r="AQ880" s="456"/>
      <c r="AR880" s="456"/>
      <c r="AS880" s="456"/>
      <c r="AT880" s="456"/>
      <c r="AU880" s="456"/>
      <c r="AV880" s="456"/>
      <c r="AW880" s="456"/>
      <c r="AX880" s="456"/>
      <c r="AY880" s="456"/>
      <c r="AZ880" s="456"/>
      <c r="BA880" s="456"/>
      <c r="BB880" s="456"/>
      <c r="BC880" s="456"/>
      <c r="BD880" s="456"/>
      <c r="BE880" s="456"/>
      <c r="BF880" s="456"/>
      <c r="BG880" s="457"/>
      <c r="BH880" s="458"/>
      <c r="BI880" s="459"/>
      <c r="BJ880" s="459"/>
      <c r="BK880" s="459"/>
      <c r="BL880" s="459"/>
      <c r="BM880" s="460"/>
      <c r="BN880" s="216"/>
      <c r="BO880" s="216"/>
      <c r="BP880" s="1"/>
      <c r="BQ880" s="120">
        <f>IF($F$3="","",IF(N880=$F$3,COUNTIF(BQ$23:BQ879,"&gt;0")+1,0))</f>
        <v>0</v>
      </c>
      <c r="BR880" s="1"/>
      <c r="BS880" s="20" t="str">
        <f>IF($N880="","",IF(VLOOKUP(VLOOKUP($N880,IMPOSTAZIONI!$E$6:$I$13,5,FALSE),IMPOSTAZIONI!$B$25:$N$32,3,FALSE)=0,"",VLOOKUP(VLOOKUP($N880,IMPOSTAZIONI!$E$6:$I$13,5,FALSE),IMPOSTAZIONI!$B$25:$N$32,3,FALSE)))</f>
        <v/>
      </c>
      <c r="BT880" s="20" t="str">
        <f>IF($N880="","",IF(VLOOKUP(VLOOKUP($N880,IMPOSTAZIONI!$E$6:$I$13,5,FALSE),IMPOSTAZIONI!$B$25:$N$32,6,FALSE)=0,"",VLOOKUP(VLOOKUP($N880,IMPOSTAZIONI!$E$6:$I$13,5,FALSE),IMPOSTAZIONI!$B$25:$N$32,6,FALSE)))</f>
        <v/>
      </c>
      <c r="BU880" s="20" t="str">
        <f>IF($N880="","",IF(VLOOKUP(VLOOKUP($N880,IMPOSTAZIONI!$E$6:$I$13,5,FALSE),IMPOSTAZIONI!$B$25:$N$32,9,FALSE)=0,"",VLOOKUP(VLOOKUP($N880,IMPOSTAZIONI!$E$6:$I$13,5,FALSE),IMPOSTAZIONI!$B$25:$N$32,9,FALSE)))</f>
        <v/>
      </c>
      <c r="BV880" s="20" t="str">
        <f>IF($N880="","",IF(VLOOKUP(VLOOKUP($N880,IMPOSTAZIONI!$E$6:$I$13,5,FALSE),IMPOSTAZIONI!$B$25:$N$32,12,FALSE)=0,"",VLOOKUP(VLOOKUP($N880,IMPOSTAZIONI!$E$6:$I$13,5,FALSE),IMPOSTAZIONI!$B$25:$N$32,12,FALSE)))</f>
        <v/>
      </c>
      <c r="BW880" s="221" t="str">
        <f t="shared" si="264"/>
        <v/>
      </c>
      <c r="BX880" s="221" t="str">
        <f t="shared" si="257"/>
        <v/>
      </c>
      <c r="BY880" s="221">
        <f t="shared" si="258"/>
        <v>0</v>
      </c>
      <c r="BZ880" s="231">
        <f t="shared" si="259"/>
        <v>0</v>
      </c>
      <c r="CA880" s="246">
        <f t="shared" si="260"/>
        <v>0</v>
      </c>
      <c r="CB880" s="246">
        <f t="shared" si="265"/>
        <v>0</v>
      </c>
      <c r="CC880" s="246" t="str">
        <f t="shared" si="266"/>
        <v/>
      </c>
      <c r="CD880" s="246">
        <f t="shared" si="261"/>
        <v>5</v>
      </c>
      <c r="CE880" s="246">
        <f t="shared" si="267"/>
        <v>0</v>
      </c>
      <c r="CF880" s="276">
        <f t="shared" si="269"/>
        <v>0</v>
      </c>
      <c r="CG880" s="277">
        <f t="shared" si="269"/>
        <v>0</v>
      </c>
      <c r="CH880" s="277">
        <f t="shared" si="269"/>
        <v>0</v>
      </c>
      <c r="CI880" s="278">
        <f t="shared" si="269"/>
        <v>0</v>
      </c>
      <c r="CJ880" s="280">
        <f t="shared" si="268"/>
        <v>0</v>
      </c>
      <c r="CK880" s="232">
        <f t="shared" si="256"/>
        <v>0</v>
      </c>
      <c r="CL880" s="1"/>
    </row>
    <row r="881" spans="1:90" ht="18" customHeight="1">
      <c r="A881" s="1"/>
      <c r="B881" s="1"/>
      <c r="C881" s="216"/>
      <c r="D881" s="287" t="str">
        <f t="shared" si="262"/>
        <v/>
      </c>
      <c r="E881" s="449" t="str">
        <f t="shared" si="263"/>
        <v/>
      </c>
      <c r="F881" s="450"/>
      <c r="G881" s="451"/>
      <c r="H881" s="452"/>
      <c r="I881" s="453"/>
      <c r="J881" s="453"/>
      <c r="K881" s="453"/>
      <c r="L881" s="453"/>
      <c r="M881" s="454"/>
      <c r="N881" s="455"/>
      <c r="O881" s="456"/>
      <c r="P881" s="456"/>
      <c r="Q881" s="456"/>
      <c r="R881" s="456"/>
      <c r="S881" s="456"/>
      <c r="T881" s="456"/>
      <c r="U881" s="456"/>
      <c r="V881" s="456"/>
      <c r="W881" s="456"/>
      <c r="X881" s="456"/>
      <c r="Y881" s="456"/>
      <c r="Z881" s="456"/>
      <c r="AA881" s="456"/>
      <c r="AB881" s="456"/>
      <c r="AC881" s="456"/>
      <c r="AD881" s="456"/>
      <c r="AE881" s="457"/>
      <c r="AF881" s="455"/>
      <c r="AG881" s="456"/>
      <c r="AH881" s="456"/>
      <c r="AI881" s="456"/>
      <c r="AJ881" s="456"/>
      <c r="AK881" s="456"/>
      <c r="AL881" s="456"/>
      <c r="AM881" s="456"/>
      <c r="AN881" s="457"/>
      <c r="AO881" s="455"/>
      <c r="AP881" s="456"/>
      <c r="AQ881" s="456"/>
      <c r="AR881" s="456"/>
      <c r="AS881" s="456"/>
      <c r="AT881" s="456"/>
      <c r="AU881" s="456"/>
      <c r="AV881" s="456"/>
      <c r="AW881" s="456"/>
      <c r="AX881" s="456"/>
      <c r="AY881" s="456"/>
      <c r="AZ881" s="456"/>
      <c r="BA881" s="456"/>
      <c r="BB881" s="456"/>
      <c r="BC881" s="456"/>
      <c r="BD881" s="456"/>
      <c r="BE881" s="456"/>
      <c r="BF881" s="456"/>
      <c r="BG881" s="457"/>
      <c r="BH881" s="458"/>
      <c r="BI881" s="459"/>
      <c r="BJ881" s="459"/>
      <c r="BK881" s="459"/>
      <c r="BL881" s="459"/>
      <c r="BM881" s="460"/>
      <c r="BN881" s="216"/>
      <c r="BO881" s="216"/>
      <c r="BP881" s="1"/>
      <c r="BQ881" s="120">
        <f>IF($F$3="","",IF(N881=$F$3,COUNTIF(BQ$23:BQ880,"&gt;0")+1,0))</f>
        <v>0</v>
      </c>
      <c r="BR881" s="1"/>
      <c r="BS881" s="20" t="str">
        <f>IF($N881="","",IF(VLOOKUP(VLOOKUP($N881,IMPOSTAZIONI!$E$6:$I$13,5,FALSE),IMPOSTAZIONI!$B$25:$N$32,3,FALSE)=0,"",VLOOKUP(VLOOKUP($N881,IMPOSTAZIONI!$E$6:$I$13,5,FALSE),IMPOSTAZIONI!$B$25:$N$32,3,FALSE)))</f>
        <v/>
      </c>
      <c r="BT881" s="20" t="str">
        <f>IF($N881="","",IF(VLOOKUP(VLOOKUP($N881,IMPOSTAZIONI!$E$6:$I$13,5,FALSE),IMPOSTAZIONI!$B$25:$N$32,6,FALSE)=0,"",VLOOKUP(VLOOKUP($N881,IMPOSTAZIONI!$E$6:$I$13,5,FALSE),IMPOSTAZIONI!$B$25:$N$32,6,FALSE)))</f>
        <v/>
      </c>
      <c r="BU881" s="20" t="str">
        <f>IF($N881="","",IF(VLOOKUP(VLOOKUP($N881,IMPOSTAZIONI!$E$6:$I$13,5,FALSE),IMPOSTAZIONI!$B$25:$N$32,9,FALSE)=0,"",VLOOKUP(VLOOKUP($N881,IMPOSTAZIONI!$E$6:$I$13,5,FALSE),IMPOSTAZIONI!$B$25:$N$32,9,FALSE)))</f>
        <v/>
      </c>
      <c r="BV881" s="20" t="str">
        <f>IF($N881="","",IF(VLOOKUP(VLOOKUP($N881,IMPOSTAZIONI!$E$6:$I$13,5,FALSE),IMPOSTAZIONI!$B$25:$N$32,12,FALSE)=0,"",VLOOKUP(VLOOKUP($N881,IMPOSTAZIONI!$E$6:$I$13,5,FALSE),IMPOSTAZIONI!$B$25:$N$32,12,FALSE)))</f>
        <v/>
      </c>
      <c r="BW881" s="221" t="str">
        <f t="shared" si="264"/>
        <v/>
      </c>
      <c r="BX881" s="221" t="str">
        <f t="shared" si="257"/>
        <v/>
      </c>
      <c r="BY881" s="221">
        <f t="shared" si="258"/>
        <v>0</v>
      </c>
      <c r="BZ881" s="231">
        <f t="shared" si="259"/>
        <v>0</v>
      </c>
      <c r="CA881" s="246">
        <f t="shared" si="260"/>
        <v>0</v>
      </c>
      <c r="CB881" s="246">
        <f t="shared" si="265"/>
        <v>0</v>
      </c>
      <c r="CC881" s="246" t="str">
        <f t="shared" si="266"/>
        <v/>
      </c>
      <c r="CD881" s="246">
        <f t="shared" si="261"/>
        <v>5</v>
      </c>
      <c r="CE881" s="246">
        <f t="shared" si="267"/>
        <v>0</v>
      </c>
      <c r="CF881" s="276">
        <f t="shared" si="269"/>
        <v>0</v>
      </c>
      <c r="CG881" s="277">
        <f t="shared" si="269"/>
        <v>0</v>
      </c>
      <c r="CH881" s="277">
        <f t="shared" si="269"/>
        <v>0</v>
      </c>
      <c r="CI881" s="278">
        <f t="shared" si="269"/>
        <v>0</v>
      </c>
      <c r="CJ881" s="280">
        <f t="shared" si="268"/>
        <v>0</v>
      </c>
      <c r="CK881" s="232">
        <f t="shared" si="256"/>
        <v>0</v>
      </c>
      <c r="CL881" s="1"/>
    </row>
    <row r="882" spans="1:90" ht="18" customHeight="1">
      <c r="A882" s="1"/>
      <c r="B882" s="1"/>
      <c r="C882" s="216"/>
      <c r="D882" s="287" t="str">
        <f t="shared" si="262"/>
        <v/>
      </c>
      <c r="E882" s="449" t="str">
        <f t="shared" si="263"/>
        <v/>
      </c>
      <c r="F882" s="450"/>
      <c r="G882" s="451"/>
      <c r="H882" s="452"/>
      <c r="I882" s="453"/>
      <c r="J882" s="453"/>
      <c r="K882" s="453"/>
      <c r="L882" s="453"/>
      <c r="M882" s="454"/>
      <c r="N882" s="455"/>
      <c r="O882" s="456"/>
      <c r="P882" s="456"/>
      <c r="Q882" s="456"/>
      <c r="R882" s="456"/>
      <c r="S882" s="456"/>
      <c r="T882" s="456"/>
      <c r="U882" s="456"/>
      <c r="V882" s="456"/>
      <c r="W882" s="456"/>
      <c r="X882" s="456"/>
      <c r="Y882" s="456"/>
      <c r="Z882" s="456"/>
      <c r="AA882" s="456"/>
      <c r="AB882" s="456"/>
      <c r="AC882" s="456"/>
      <c r="AD882" s="456"/>
      <c r="AE882" s="457"/>
      <c r="AF882" s="455"/>
      <c r="AG882" s="456"/>
      <c r="AH882" s="456"/>
      <c r="AI882" s="456"/>
      <c r="AJ882" s="456"/>
      <c r="AK882" s="456"/>
      <c r="AL882" s="456"/>
      <c r="AM882" s="456"/>
      <c r="AN882" s="457"/>
      <c r="AO882" s="455"/>
      <c r="AP882" s="456"/>
      <c r="AQ882" s="456"/>
      <c r="AR882" s="456"/>
      <c r="AS882" s="456"/>
      <c r="AT882" s="456"/>
      <c r="AU882" s="456"/>
      <c r="AV882" s="456"/>
      <c r="AW882" s="456"/>
      <c r="AX882" s="456"/>
      <c r="AY882" s="456"/>
      <c r="AZ882" s="456"/>
      <c r="BA882" s="456"/>
      <c r="BB882" s="456"/>
      <c r="BC882" s="456"/>
      <c r="BD882" s="456"/>
      <c r="BE882" s="456"/>
      <c r="BF882" s="456"/>
      <c r="BG882" s="457"/>
      <c r="BH882" s="458"/>
      <c r="BI882" s="459"/>
      <c r="BJ882" s="459"/>
      <c r="BK882" s="459"/>
      <c r="BL882" s="459"/>
      <c r="BM882" s="460"/>
      <c r="BN882" s="216"/>
      <c r="BO882" s="216"/>
      <c r="BP882" s="1"/>
      <c r="BQ882" s="120">
        <f>IF($F$3="","",IF(N882=$F$3,COUNTIF(BQ$23:BQ881,"&gt;0")+1,0))</f>
        <v>0</v>
      </c>
      <c r="BR882" s="1"/>
      <c r="BS882" s="20" t="str">
        <f>IF($N882="","",IF(VLOOKUP(VLOOKUP($N882,IMPOSTAZIONI!$E$6:$I$13,5,FALSE),IMPOSTAZIONI!$B$25:$N$32,3,FALSE)=0,"",VLOOKUP(VLOOKUP($N882,IMPOSTAZIONI!$E$6:$I$13,5,FALSE),IMPOSTAZIONI!$B$25:$N$32,3,FALSE)))</f>
        <v/>
      </c>
      <c r="BT882" s="20" t="str">
        <f>IF($N882="","",IF(VLOOKUP(VLOOKUP($N882,IMPOSTAZIONI!$E$6:$I$13,5,FALSE),IMPOSTAZIONI!$B$25:$N$32,6,FALSE)=0,"",VLOOKUP(VLOOKUP($N882,IMPOSTAZIONI!$E$6:$I$13,5,FALSE),IMPOSTAZIONI!$B$25:$N$32,6,FALSE)))</f>
        <v/>
      </c>
      <c r="BU882" s="20" t="str">
        <f>IF($N882="","",IF(VLOOKUP(VLOOKUP($N882,IMPOSTAZIONI!$E$6:$I$13,5,FALSE),IMPOSTAZIONI!$B$25:$N$32,9,FALSE)=0,"",VLOOKUP(VLOOKUP($N882,IMPOSTAZIONI!$E$6:$I$13,5,FALSE),IMPOSTAZIONI!$B$25:$N$32,9,FALSE)))</f>
        <v/>
      </c>
      <c r="BV882" s="20" t="str">
        <f>IF($N882="","",IF(VLOOKUP(VLOOKUP($N882,IMPOSTAZIONI!$E$6:$I$13,5,FALSE),IMPOSTAZIONI!$B$25:$N$32,12,FALSE)=0,"",VLOOKUP(VLOOKUP($N882,IMPOSTAZIONI!$E$6:$I$13,5,FALSE),IMPOSTAZIONI!$B$25:$N$32,12,FALSE)))</f>
        <v/>
      </c>
      <c r="BW882" s="221" t="str">
        <f t="shared" si="264"/>
        <v/>
      </c>
      <c r="BX882" s="221" t="str">
        <f t="shared" si="257"/>
        <v/>
      </c>
      <c r="BY882" s="221">
        <f t="shared" si="258"/>
        <v>0</v>
      </c>
      <c r="BZ882" s="231">
        <f t="shared" si="259"/>
        <v>0</v>
      </c>
      <c r="CA882" s="246">
        <f t="shared" si="260"/>
        <v>0</v>
      </c>
      <c r="CB882" s="246">
        <f t="shared" si="265"/>
        <v>0</v>
      </c>
      <c r="CC882" s="246" t="str">
        <f t="shared" si="266"/>
        <v/>
      </c>
      <c r="CD882" s="246">
        <f t="shared" si="261"/>
        <v>5</v>
      </c>
      <c r="CE882" s="246">
        <f t="shared" si="267"/>
        <v>0</v>
      </c>
      <c r="CF882" s="276">
        <f t="shared" si="269"/>
        <v>0</v>
      </c>
      <c r="CG882" s="277">
        <f t="shared" si="269"/>
        <v>0</v>
      </c>
      <c r="CH882" s="277">
        <f t="shared" si="269"/>
        <v>0</v>
      </c>
      <c r="CI882" s="278">
        <f t="shared" si="269"/>
        <v>0</v>
      </c>
      <c r="CJ882" s="280">
        <f t="shared" si="268"/>
        <v>0</v>
      </c>
      <c r="CK882" s="232">
        <f t="shared" si="256"/>
        <v>0</v>
      </c>
      <c r="CL882" s="1"/>
    </row>
    <row r="883" spans="1:90" ht="18" customHeight="1">
      <c r="A883" s="1"/>
      <c r="B883" s="1"/>
      <c r="C883" s="216"/>
      <c r="D883" s="287" t="str">
        <f t="shared" si="262"/>
        <v/>
      </c>
      <c r="E883" s="449" t="str">
        <f t="shared" si="263"/>
        <v/>
      </c>
      <c r="F883" s="450"/>
      <c r="G883" s="451"/>
      <c r="H883" s="452"/>
      <c r="I883" s="453"/>
      <c r="J883" s="453"/>
      <c r="K883" s="453"/>
      <c r="L883" s="453"/>
      <c r="M883" s="454"/>
      <c r="N883" s="455"/>
      <c r="O883" s="456"/>
      <c r="P883" s="456"/>
      <c r="Q883" s="456"/>
      <c r="R883" s="456"/>
      <c r="S883" s="456"/>
      <c r="T883" s="456"/>
      <c r="U883" s="456"/>
      <c r="V883" s="456"/>
      <c r="W883" s="456"/>
      <c r="X883" s="456"/>
      <c r="Y883" s="456"/>
      <c r="Z883" s="456"/>
      <c r="AA883" s="456"/>
      <c r="AB883" s="456"/>
      <c r="AC883" s="456"/>
      <c r="AD883" s="456"/>
      <c r="AE883" s="457"/>
      <c r="AF883" s="455"/>
      <c r="AG883" s="456"/>
      <c r="AH883" s="456"/>
      <c r="AI883" s="456"/>
      <c r="AJ883" s="456"/>
      <c r="AK883" s="456"/>
      <c r="AL883" s="456"/>
      <c r="AM883" s="456"/>
      <c r="AN883" s="457"/>
      <c r="AO883" s="455"/>
      <c r="AP883" s="456"/>
      <c r="AQ883" s="456"/>
      <c r="AR883" s="456"/>
      <c r="AS883" s="456"/>
      <c r="AT883" s="456"/>
      <c r="AU883" s="456"/>
      <c r="AV883" s="456"/>
      <c r="AW883" s="456"/>
      <c r="AX883" s="456"/>
      <c r="AY883" s="456"/>
      <c r="AZ883" s="456"/>
      <c r="BA883" s="456"/>
      <c r="BB883" s="456"/>
      <c r="BC883" s="456"/>
      <c r="BD883" s="456"/>
      <c r="BE883" s="456"/>
      <c r="BF883" s="456"/>
      <c r="BG883" s="457"/>
      <c r="BH883" s="458"/>
      <c r="BI883" s="459"/>
      <c r="BJ883" s="459"/>
      <c r="BK883" s="459"/>
      <c r="BL883" s="459"/>
      <c r="BM883" s="460"/>
      <c r="BN883" s="216"/>
      <c r="BO883" s="216"/>
      <c r="BP883" s="1"/>
      <c r="BQ883" s="120">
        <f>IF($F$3="","",IF(N883=$F$3,COUNTIF(BQ$23:BQ882,"&gt;0")+1,0))</f>
        <v>0</v>
      </c>
      <c r="BR883" s="1"/>
      <c r="BS883" s="20" t="str">
        <f>IF($N883="","",IF(VLOOKUP(VLOOKUP($N883,IMPOSTAZIONI!$E$6:$I$13,5,FALSE),IMPOSTAZIONI!$B$25:$N$32,3,FALSE)=0,"",VLOOKUP(VLOOKUP($N883,IMPOSTAZIONI!$E$6:$I$13,5,FALSE),IMPOSTAZIONI!$B$25:$N$32,3,FALSE)))</f>
        <v/>
      </c>
      <c r="BT883" s="20" t="str">
        <f>IF($N883="","",IF(VLOOKUP(VLOOKUP($N883,IMPOSTAZIONI!$E$6:$I$13,5,FALSE),IMPOSTAZIONI!$B$25:$N$32,6,FALSE)=0,"",VLOOKUP(VLOOKUP($N883,IMPOSTAZIONI!$E$6:$I$13,5,FALSE),IMPOSTAZIONI!$B$25:$N$32,6,FALSE)))</f>
        <v/>
      </c>
      <c r="BU883" s="20" t="str">
        <f>IF($N883="","",IF(VLOOKUP(VLOOKUP($N883,IMPOSTAZIONI!$E$6:$I$13,5,FALSE),IMPOSTAZIONI!$B$25:$N$32,9,FALSE)=0,"",VLOOKUP(VLOOKUP($N883,IMPOSTAZIONI!$E$6:$I$13,5,FALSE),IMPOSTAZIONI!$B$25:$N$32,9,FALSE)))</f>
        <v/>
      </c>
      <c r="BV883" s="20" t="str">
        <f>IF($N883="","",IF(VLOOKUP(VLOOKUP($N883,IMPOSTAZIONI!$E$6:$I$13,5,FALSE),IMPOSTAZIONI!$B$25:$N$32,12,FALSE)=0,"",VLOOKUP(VLOOKUP($N883,IMPOSTAZIONI!$E$6:$I$13,5,FALSE),IMPOSTAZIONI!$B$25:$N$32,12,FALSE)))</f>
        <v/>
      </c>
      <c r="BW883" s="221" t="str">
        <f t="shared" si="264"/>
        <v/>
      </c>
      <c r="BX883" s="221" t="str">
        <f t="shared" si="257"/>
        <v/>
      </c>
      <c r="BY883" s="221">
        <f t="shared" si="258"/>
        <v>0</v>
      </c>
      <c r="BZ883" s="231">
        <f t="shared" si="259"/>
        <v>0</v>
      </c>
      <c r="CA883" s="246">
        <f t="shared" si="260"/>
        <v>0</v>
      </c>
      <c r="CB883" s="246">
        <f t="shared" si="265"/>
        <v>0</v>
      </c>
      <c r="CC883" s="246" t="str">
        <f t="shared" si="266"/>
        <v/>
      </c>
      <c r="CD883" s="246">
        <f t="shared" si="261"/>
        <v>5</v>
      </c>
      <c r="CE883" s="246">
        <f t="shared" si="267"/>
        <v>0</v>
      </c>
      <c r="CF883" s="276">
        <f t="shared" ref="CF883:CI902" si="270">COUNTIF($CE$23:$CE$3022,CONCATENATE($CD883,CF$21))</f>
        <v>0</v>
      </c>
      <c r="CG883" s="277">
        <f t="shared" si="270"/>
        <v>0</v>
      </c>
      <c r="CH883" s="277">
        <f t="shared" si="270"/>
        <v>0</v>
      </c>
      <c r="CI883" s="278">
        <f t="shared" si="270"/>
        <v>0</v>
      </c>
      <c r="CJ883" s="280">
        <f t="shared" si="268"/>
        <v>0</v>
      </c>
      <c r="CK883" s="232">
        <f t="shared" si="256"/>
        <v>0</v>
      </c>
      <c r="CL883" s="1"/>
    </row>
    <row r="884" spans="1:90" ht="18" customHeight="1">
      <c r="A884" s="1"/>
      <c r="B884" s="1"/>
      <c r="C884" s="216"/>
      <c r="D884" s="287" t="str">
        <f t="shared" si="262"/>
        <v/>
      </c>
      <c r="E884" s="449" t="str">
        <f t="shared" si="263"/>
        <v/>
      </c>
      <c r="F884" s="450"/>
      <c r="G884" s="451"/>
      <c r="H884" s="452"/>
      <c r="I884" s="453"/>
      <c r="J884" s="453"/>
      <c r="K884" s="453"/>
      <c r="L884" s="453"/>
      <c r="M884" s="454"/>
      <c r="N884" s="455"/>
      <c r="O884" s="456"/>
      <c r="P884" s="456"/>
      <c r="Q884" s="456"/>
      <c r="R884" s="456"/>
      <c r="S884" s="456"/>
      <c r="T884" s="456"/>
      <c r="U884" s="456"/>
      <c r="V884" s="456"/>
      <c r="W884" s="456"/>
      <c r="X884" s="456"/>
      <c r="Y884" s="456"/>
      <c r="Z884" s="456"/>
      <c r="AA884" s="456"/>
      <c r="AB884" s="456"/>
      <c r="AC884" s="456"/>
      <c r="AD884" s="456"/>
      <c r="AE884" s="457"/>
      <c r="AF884" s="455"/>
      <c r="AG884" s="456"/>
      <c r="AH884" s="456"/>
      <c r="AI884" s="456"/>
      <c r="AJ884" s="456"/>
      <c r="AK884" s="456"/>
      <c r="AL884" s="456"/>
      <c r="AM884" s="456"/>
      <c r="AN884" s="457"/>
      <c r="AO884" s="455"/>
      <c r="AP884" s="456"/>
      <c r="AQ884" s="456"/>
      <c r="AR884" s="456"/>
      <c r="AS884" s="456"/>
      <c r="AT884" s="456"/>
      <c r="AU884" s="456"/>
      <c r="AV884" s="456"/>
      <c r="AW884" s="456"/>
      <c r="AX884" s="456"/>
      <c r="AY884" s="456"/>
      <c r="AZ884" s="456"/>
      <c r="BA884" s="456"/>
      <c r="BB884" s="456"/>
      <c r="BC884" s="456"/>
      <c r="BD884" s="456"/>
      <c r="BE884" s="456"/>
      <c r="BF884" s="456"/>
      <c r="BG884" s="457"/>
      <c r="BH884" s="458"/>
      <c r="BI884" s="459"/>
      <c r="BJ884" s="459"/>
      <c r="BK884" s="459"/>
      <c r="BL884" s="459"/>
      <c r="BM884" s="460"/>
      <c r="BN884" s="216"/>
      <c r="BO884" s="216"/>
      <c r="BP884" s="1"/>
      <c r="BQ884" s="120">
        <f>IF($F$3="","",IF(N884=$F$3,COUNTIF(BQ$23:BQ883,"&gt;0")+1,0))</f>
        <v>0</v>
      </c>
      <c r="BR884" s="1"/>
      <c r="BS884" s="20" t="str">
        <f>IF($N884="","",IF(VLOOKUP(VLOOKUP($N884,IMPOSTAZIONI!$E$6:$I$13,5,FALSE),IMPOSTAZIONI!$B$25:$N$32,3,FALSE)=0,"",VLOOKUP(VLOOKUP($N884,IMPOSTAZIONI!$E$6:$I$13,5,FALSE),IMPOSTAZIONI!$B$25:$N$32,3,FALSE)))</f>
        <v/>
      </c>
      <c r="BT884" s="20" t="str">
        <f>IF($N884="","",IF(VLOOKUP(VLOOKUP($N884,IMPOSTAZIONI!$E$6:$I$13,5,FALSE),IMPOSTAZIONI!$B$25:$N$32,6,FALSE)=0,"",VLOOKUP(VLOOKUP($N884,IMPOSTAZIONI!$E$6:$I$13,5,FALSE),IMPOSTAZIONI!$B$25:$N$32,6,FALSE)))</f>
        <v/>
      </c>
      <c r="BU884" s="20" t="str">
        <f>IF($N884="","",IF(VLOOKUP(VLOOKUP($N884,IMPOSTAZIONI!$E$6:$I$13,5,FALSE),IMPOSTAZIONI!$B$25:$N$32,9,FALSE)=0,"",VLOOKUP(VLOOKUP($N884,IMPOSTAZIONI!$E$6:$I$13,5,FALSE),IMPOSTAZIONI!$B$25:$N$32,9,FALSE)))</f>
        <v/>
      </c>
      <c r="BV884" s="20" t="str">
        <f>IF($N884="","",IF(VLOOKUP(VLOOKUP($N884,IMPOSTAZIONI!$E$6:$I$13,5,FALSE),IMPOSTAZIONI!$B$25:$N$32,12,FALSE)=0,"",VLOOKUP(VLOOKUP($N884,IMPOSTAZIONI!$E$6:$I$13,5,FALSE),IMPOSTAZIONI!$B$25:$N$32,12,FALSE)))</f>
        <v/>
      </c>
      <c r="BW884" s="221" t="str">
        <f t="shared" si="264"/>
        <v/>
      </c>
      <c r="BX884" s="221" t="str">
        <f t="shared" si="257"/>
        <v/>
      </c>
      <c r="BY884" s="221">
        <f t="shared" si="258"/>
        <v>0</v>
      </c>
      <c r="BZ884" s="231">
        <f t="shared" si="259"/>
        <v>0</v>
      </c>
      <c r="CA884" s="246">
        <f t="shared" si="260"/>
        <v>0</v>
      </c>
      <c r="CB884" s="246">
        <f t="shared" si="265"/>
        <v>0</v>
      </c>
      <c r="CC884" s="246" t="str">
        <f t="shared" si="266"/>
        <v/>
      </c>
      <c r="CD884" s="246">
        <f t="shared" si="261"/>
        <v>5</v>
      </c>
      <c r="CE884" s="246">
        <f t="shared" si="267"/>
        <v>0</v>
      </c>
      <c r="CF884" s="276">
        <f t="shared" si="270"/>
        <v>0</v>
      </c>
      <c r="CG884" s="277">
        <f t="shared" si="270"/>
        <v>0</v>
      </c>
      <c r="CH884" s="277">
        <f t="shared" si="270"/>
        <v>0</v>
      </c>
      <c r="CI884" s="278">
        <f t="shared" si="270"/>
        <v>0</v>
      </c>
      <c r="CJ884" s="280">
        <f t="shared" si="268"/>
        <v>0</v>
      </c>
      <c r="CK884" s="232">
        <f t="shared" si="256"/>
        <v>0</v>
      </c>
      <c r="CL884" s="1"/>
    </row>
    <row r="885" spans="1:90" ht="18" customHeight="1">
      <c r="A885" s="1"/>
      <c r="B885" s="1"/>
      <c r="C885" s="216"/>
      <c r="D885" s="287" t="str">
        <f t="shared" si="262"/>
        <v/>
      </c>
      <c r="E885" s="449" t="str">
        <f t="shared" si="263"/>
        <v/>
      </c>
      <c r="F885" s="450"/>
      <c r="G885" s="451"/>
      <c r="H885" s="452"/>
      <c r="I885" s="453"/>
      <c r="J885" s="453"/>
      <c r="K885" s="453"/>
      <c r="L885" s="453"/>
      <c r="M885" s="454"/>
      <c r="N885" s="455"/>
      <c r="O885" s="456"/>
      <c r="P885" s="456"/>
      <c r="Q885" s="456"/>
      <c r="R885" s="456"/>
      <c r="S885" s="456"/>
      <c r="T885" s="456"/>
      <c r="U885" s="456"/>
      <c r="V885" s="456"/>
      <c r="W885" s="456"/>
      <c r="X885" s="456"/>
      <c r="Y885" s="456"/>
      <c r="Z885" s="456"/>
      <c r="AA885" s="456"/>
      <c r="AB885" s="456"/>
      <c r="AC885" s="456"/>
      <c r="AD885" s="456"/>
      <c r="AE885" s="457"/>
      <c r="AF885" s="455"/>
      <c r="AG885" s="456"/>
      <c r="AH885" s="456"/>
      <c r="AI885" s="456"/>
      <c r="AJ885" s="456"/>
      <c r="AK885" s="456"/>
      <c r="AL885" s="456"/>
      <c r="AM885" s="456"/>
      <c r="AN885" s="457"/>
      <c r="AO885" s="455"/>
      <c r="AP885" s="456"/>
      <c r="AQ885" s="456"/>
      <c r="AR885" s="456"/>
      <c r="AS885" s="456"/>
      <c r="AT885" s="456"/>
      <c r="AU885" s="456"/>
      <c r="AV885" s="456"/>
      <c r="AW885" s="456"/>
      <c r="AX885" s="456"/>
      <c r="AY885" s="456"/>
      <c r="AZ885" s="456"/>
      <c r="BA885" s="456"/>
      <c r="BB885" s="456"/>
      <c r="BC885" s="456"/>
      <c r="BD885" s="456"/>
      <c r="BE885" s="456"/>
      <c r="BF885" s="456"/>
      <c r="BG885" s="457"/>
      <c r="BH885" s="458"/>
      <c r="BI885" s="459"/>
      <c r="BJ885" s="459"/>
      <c r="BK885" s="459"/>
      <c r="BL885" s="459"/>
      <c r="BM885" s="460"/>
      <c r="BN885" s="216"/>
      <c r="BO885" s="216"/>
      <c r="BP885" s="1"/>
      <c r="BQ885" s="120">
        <f>IF($F$3="","",IF(N885=$F$3,COUNTIF(BQ$23:BQ884,"&gt;0")+1,0))</f>
        <v>0</v>
      </c>
      <c r="BR885" s="1"/>
      <c r="BS885" s="20" t="str">
        <f>IF($N885="","",IF(VLOOKUP(VLOOKUP($N885,IMPOSTAZIONI!$E$6:$I$13,5,FALSE),IMPOSTAZIONI!$B$25:$N$32,3,FALSE)=0,"",VLOOKUP(VLOOKUP($N885,IMPOSTAZIONI!$E$6:$I$13,5,FALSE),IMPOSTAZIONI!$B$25:$N$32,3,FALSE)))</f>
        <v/>
      </c>
      <c r="BT885" s="20" t="str">
        <f>IF($N885="","",IF(VLOOKUP(VLOOKUP($N885,IMPOSTAZIONI!$E$6:$I$13,5,FALSE),IMPOSTAZIONI!$B$25:$N$32,6,FALSE)=0,"",VLOOKUP(VLOOKUP($N885,IMPOSTAZIONI!$E$6:$I$13,5,FALSE),IMPOSTAZIONI!$B$25:$N$32,6,FALSE)))</f>
        <v/>
      </c>
      <c r="BU885" s="20" t="str">
        <f>IF($N885="","",IF(VLOOKUP(VLOOKUP($N885,IMPOSTAZIONI!$E$6:$I$13,5,FALSE),IMPOSTAZIONI!$B$25:$N$32,9,FALSE)=0,"",VLOOKUP(VLOOKUP($N885,IMPOSTAZIONI!$E$6:$I$13,5,FALSE),IMPOSTAZIONI!$B$25:$N$32,9,FALSE)))</f>
        <v/>
      </c>
      <c r="BV885" s="20" t="str">
        <f>IF($N885="","",IF(VLOOKUP(VLOOKUP($N885,IMPOSTAZIONI!$E$6:$I$13,5,FALSE),IMPOSTAZIONI!$B$25:$N$32,12,FALSE)=0,"",VLOOKUP(VLOOKUP($N885,IMPOSTAZIONI!$E$6:$I$13,5,FALSE),IMPOSTAZIONI!$B$25:$N$32,12,FALSE)))</f>
        <v/>
      </c>
      <c r="BW885" s="221" t="str">
        <f t="shared" si="264"/>
        <v/>
      </c>
      <c r="BX885" s="221" t="str">
        <f t="shared" si="257"/>
        <v/>
      </c>
      <c r="BY885" s="221">
        <f t="shared" si="258"/>
        <v>0</v>
      </c>
      <c r="BZ885" s="231">
        <f t="shared" si="259"/>
        <v>0</v>
      </c>
      <c r="CA885" s="246">
        <f t="shared" si="260"/>
        <v>0</v>
      </c>
      <c r="CB885" s="246">
        <f t="shared" si="265"/>
        <v>0</v>
      </c>
      <c r="CC885" s="246" t="str">
        <f t="shared" si="266"/>
        <v/>
      </c>
      <c r="CD885" s="246">
        <f t="shared" si="261"/>
        <v>5</v>
      </c>
      <c r="CE885" s="246">
        <f t="shared" si="267"/>
        <v>0</v>
      </c>
      <c r="CF885" s="276">
        <f t="shared" si="270"/>
        <v>0</v>
      </c>
      <c r="CG885" s="277">
        <f t="shared" si="270"/>
        <v>0</v>
      </c>
      <c r="CH885" s="277">
        <f t="shared" si="270"/>
        <v>0</v>
      </c>
      <c r="CI885" s="278">
        <f t="shared" si="270"/>
        <v>0</v>
      </c>
      <c r="CJ885" s="280">
        <f t="shared" si="268"/>
        <v>0</v>
      </c>
      <c r="CK885" s="232">
        <f t="shared" si="256"/>
        <v>0</v>
      </c>
      <c r="CL885" s="1"/>
    </row>
    <row r="886" spans="1:90" ht="18" customHeight="1">
      <c r="A886" s="1"/>
      <c r="B886" s="1"/>
      <c r="C886" s="216"/>
      <c r="D886" s="287" t="str">
        <f t="shared" si="262"/>
        <v/>
      </c>
      <c r="E886" s="449" t="str">
        <f t="shared" si="263"/>
        <v/>
      </c>
      <c r="F886" s="450"/>
      <c r="G886" s="451"/>
      <c r="H886" s="452"/>
      <c r="I886" s="453"/>
      <c r="J886" s="453"/>
      <c r="K886" s="453"/>
      <c r="L886" s="453"/>
      <c r="M886" s="454"/>
      <c r="N886" s="455"/>
      <c r="O886" s="456"/>
      <c r="P886" s="456"/>
      <c r="Q886" s="456"/>
      <c r="R886" s="456"/>
      <c r="S886" s="456"/>
      <c r="T886" s="456"/>
      <c r="U886" s="456"/>
      <c r="V886" s="456"/>
      <c r="W886" s="456"/>
      <c r="X886" s="456"/>
      <c r="Y886" s="456"/>
      <c r="Z886" s="456"/>
      <c r="AA886" s="456"/>
      <c r="AB886" s="456"/>
      <c r="AC886" s="456"/>
      <c r="AD886" s="456"/>
      <c r="AE886" s="457"/>
      <c r="AF886" s="455"/>
      <c r="AG886" s="456"/>
      <c r="AH886" s="456"/>
      <c r="AI886" s="456"/>
      <c r="AJ886" s="456"/>
      <c r="AK886" s="456"/>
      <c r="AL886" s="456"/>
      <c r="AM886" s="456"/>
      <c r="AN886" s="457"/>
      <c r="AO886" s="455"/>
      <c r="AP886" s="456"/>
      <c r="AQ886" s="456"/>
      <c r="AR886" s="456"/>
      <c r="AS886" s="456"/>
      <c r="AT886" s="456"/>
      <c r="AU886" s="456"/>
      <c r="AV886" s="456"/>
      <c r="AW886" s="456"/>
      <c r="AX886" s="456"/>
      <c r="AY886" s="456"/>
      <c r="AZ886" s="456"/>
      <c r="BA886" s="456"/>
      <c r="BB886" s="456"/>
      <c r="BC886" s="456"/>
      <c r="BD886" s="456"/>
      <c r="BE886" s="456"/>
      <c r="BF886" s="456"/>
      <c r="BG886" s="457"/>
      <c r="BH886" s="458"/>
      <c r="BI886" s="459"/>
      <c r="BJ886" s="459"/>
      <c r="BK886" s="459"/>
      <c r="BL886" s="459"/>
      <c r="BM886" s="460"/>
      <c r="BN886" s="216"/>
      <c r="BO886" s="216"/>
      <c r="BP886" s="1"/>
      <c r="BQ886" s="120">
        <f>IF($F$3="","",IF(N886=$F$3,COUNTIF(BQ$23:BQ885,"&gt;0")+1,0))</f>
        <v>0</v>
      </c>
      <c r="BR886" s="1"/>
      <c r="BS886" s="20" t="str">
        <f>IF($N886="","",IF(VLOOKUP(VLOOKUP($N886,IMPOSTAZIONI!$E$6:$I$13,5,FALSE),IMPOSTAZIONI!$B$25:$N$32,3,FALSE)=0,"",VLOOKUP(VLOOKUP($N886,IMPOSTAZIONI!$E$6:$I$13,5,FALSE),IMPOSTAZIONI!$B$25:$N$32,3,FALSE)))</f>
        <v/>
      </c>
      <c r="BT886" s="20" t="str">
        <f>IF($N886="","",IF(VLOOKUP(VLOOKUP($N886,IMPOSTAZIONI!$E$6:$I$13,5,FALSE),IMPOSTAZIONI!$B$25:$N$32,6,FALSE)=0,"",VLOOKUP(VLOOKUP($N886,IMPOSTAZIONI!$E$6:$I$13,5,FALSE),IMPOSTAZIONI!$B$25:$N$32,6,FALSE)))</f>
        <v/>
      </c>
      <c r="BU886" s="20" t="str">
        <f>IF($N886="","",IF(VLOOKUP(VLOOKUP($N886,IMPOSTAZIONI!$E$6:$I$13,5,FALSE),IMPOSTAZIONI!$B$25:$N$32,9,FALSE)=0,"",VLOOKUP(VLOOKUP($N886,IMPOSTAZIONI!$E$6:$I$13,5,FALSE),IMPOSTAZIONI!$B$25:$N$32,9,FALSE)))</f>
        <v/>
      </c>
      <c r="BV886" s="20" t="str">
        <f>IF($N886="","",IF(VLOOKUP(VLOOKUP($N886,IMPOSTAZIONI!$E$6:$I$13,5,FALSE),IMPOSTAZIONI!$B$25:$N$32,12,FALSE)=0,"",VLOOKUP(VLOOKUP($N886,IMPOSTAZIONI!$E$6:$I$13,5,FALSE),IMPOSTAZIONI!$B$25:$N$32,12,FALSE)))</f>
        <v/>
      </c>
      <c r="BW886" s="221" t="str">
        <f t="shared" si="264"/>
        <v/>
      </c>
      <c r="BX886" s="221" t="str">
        <f t="shared" si="257"/>
        <v/>
      </c>
      <c r="BY886" s="221">
        <f t="shared" si="258"/>
        <v>0</v>
      </c>
      <c r="BZ886" s="231">
        <f t="shared" si="259"/>
        <v>0</v>
      </c>
      <c r="CA886" s="246">
        <f t="shared" si="260"/>
        <v>0</v>
      </c>
      <c r="CB886" s="246">
        <f t="shared" si="265"/>
        <v>0</v>
      </c>
      <c r="CC886" s="246" t="str">
        <f t="shared" si="266"/>
        <v/>
      </c>
      <c r="CD886" s="246">
        <f t="shared" si="261"/>
        <v>5</v>
      </c>
      <c r="CE886" s="246">
        <f t="shared" si="267"/>
        <v>0</v>
      </c>
      <c r="CF886" s="276">
        <f t="shared" si="270"/>
        <v>0</v>
      </c>
      <c r="CG886" s="277">
        <f t="shared" si="270"/>
        <v>0</v>
      </c>
      <c r="CH886" s="277">
        <f t="shared" si="270"/>
        <v>0</v>
      </c>
      <c r="CI886" s="278">
        <f t="shared" si="270"/>
        <v>0</v>
      </c>
      <c r="CJ886" s="280">
        <f t="shared" si="268"/>
        <v>0</v>
      </c>
      <c r="CK886" s="232">
        <f t="shared" si="256"/>
        <v>0</v>
      </c>
      <c r="CL886" s="1"/>
    </row>
    <row r="887" spans="1:90" ht="18" customHeight="1">
      <c r="A887" s="1"/>
      <c r="B887" s="1"/>
      <c r="C887" s="216"/>
      <c r="D887" s="287" t="str">
        <f t="shared" si="262"/>
        <v/>
      </c>
      <c r="E887" s="449" t="str">
        <f t="shared" si="263"/>
        <v/>
      </c>
      <c r="F887" s="450"/>
      <c r="G887" s="451"/>
      <c r="H887" s="452"/>
      <c r="I887" s="453"/>
      <c r="J887" s="453"/>
      <c r="K887" s="453"/>
      <c r="L887" s="453"/>
      <c r="M887" s="454"/>
      <c r="N887" s="455"/>
      <c r="O887" s="456"/>
      <c r="P887" s="456"/>
      <c r="Q887" s="456"/>
      <c r="R887" s="456"/>
      <c r="S887" s="456"/>
      <c r="T887" s="456"/>
      <c r="U887" s="456"/>
      <c r="V887" s="456"/>
      <c r="W887" s="456"/>
      <c r="X887" s="456"/>
      <c r="Y887" s="456"/>
      <c r="Z887" s="456"/>
      <c r="AA887" s="456"/>
      <c r="AB887" s="456"/>
      <c r="AC887" s="456"/>
      <c r="AD887" s="456"/>
      <c r="AE887" s="457"/>
      <c r="AF887" s="455"/>
      <c r="AG887" s="456"/>
      <c r="AH887" s="456"/>
      <c r="AI887" s="456"/>
      <c r="AJ887" s="456"/>
      <c r="AK887" s="456"/>
      <c r="AL887" s="456"/>
      <c r="AM887" s="456"/>
      <c r="AN887" s="457"/>
      <c r="AO887" s="455"/>
      <c r="AP887" s="456"/>
      <c r="AQ887" s="456"/>
      <c r="AR887" s="456"/>
      <c r="AS887" s="456"/>
      <c r="AT887" s="456"/>
      <c r="AU887" s="456"/>
      <c r="AV887" s="456"/>
      <c r="AW887" s="456"/>
      <c r="AX887" s="456"/>
      <c r="AY887" s="456"/>
      <c r="AZ887" s="456"/>
      <c r="BA887" s="456"/>
      <c r="BB887" s="456"/>
      <c r="BC887" s="456"/>
      <c r="BD887" s="456"/>
      <c r="BE887" s="456"/>
      <c r="BF887" s="456"/>
      <c r="BG887" s="457"/>
      <c r="BH887" s="458"/>
      <c r="BI887" s="459"/>
      <c r="BJ887" s="459"/>
      <c r="BK887" s="459"/>
      <c r="BL887" s="459"/>
      <c r="BM887" s="460"/>
      <c r="BN887" s="216"/>
      <c r="BO887" s="216"/>
      <c r="BP887" s="1"/>
      <c r="BQ887" s="120">
        <f>IF($F$3="","",IF(N887=$F$3,COUNTIF(BQ$23:BQ886,"&gt;0")+1,0))</f>
        <v>0</v>
      </c>
      <c r="BR887" s="1"/>
      <c r="BS887" s="20" t="str">
        <f>IF($N887="","",IF(VLOOKUP(VLOOKUP($N887,IMPOSTAZIONI!$E$6:$I$13,5,FALSE),IMPOSTAZIONI!$B$25:$N$32,3,FALSE)=0,"",VLOOKUP(VLOOKUP($N887,IMPOSTAZIONI!$E$6:$I$13,5,FALSE),IMPOSTAZIONI!$B$25:$N$32,3,FALSE)))</f>
        <v/>
      </c>
      <c r="BT887" s="20" t="str">
        <f>IF($N887="","",IF(VLOOKUP(VLOOKUP($N887,IMPOSTAZIONI!$E$6:$I$13,5,FALSE),IMPOSTAZIONI!$B$25:$N$32,6,FALSE)=0,"",VLOOKUP(VLOOKUP($N887,IMPOSTAZIONI!$E$6:$I$13,5,FALSE),IMPOSTAZIONI!$B$25:$N$32,6,FALSE)))</f>
        <v/>
      </c>
      <c r="BU887" s="20" t="str">
        <f>IF($N887="","",IF(VLOOKUP(VLOOKUP($N887,IMPOSTAZIONI!$E$6:$I$13,5,FALSE),IMPOSTAZIONI!$B$25:$N$32,9,FALSE)=0,"",VLOOKUP(VLOOKUP($N887,IMPOSTAZIONI!$E$6:$I$13,5,FALSE),IMPOSTAZIONI!$B$25:$N$32,9,FALSE)))</f>
        <v/>
      </c>
      <c r="BV887" s="20" t="str">
        <f>IF($N887="","",IF(VLOOKUP(VLOOKUP($N887,IMPOSTAZIONI!$E$6:$I$13,5,FALSE),IMPOSTAZIONI!$B$25:$N$32,12,FALSE)=0,"",VLOOKUP(VLOOKUP($N887,IMPOSTAZIONI!$E$6:$I$13,5,FALSE),IMPOSTAZIONI!$B$25:$N$32,12,FALSE)))</f>
        <v/>
      </c>
      <c r="BW887" s="221" t="str">
        <f t="shared" si="264"/>
        <v/>
      </c>
      <c r="BX887" s="221" t="str">
        <f t="shared" si="257"/>
        <v/>
      </c>
      <c r="BY887" s="221">
        <f t="shared" si="258"/>
        <v>0</v>
      </c>
      <c r="BZ887" s="231">
        <f t="shared" si="259"/>
        <v>0</v>
      </c>
      <c r="CA887" s="246">
        <f t="shared" si="260"/>
        <v>0</v>
      </c>
      <c r="CB887" s="246">
        <f t="shared" si="265"/>
        <v>0</v>
      </c>
      <c r="CC887" s="246" t="str">
        <f t="shared" si="266"/>
        <v/>
      </c>
      <c r="CD887" s="246">
        <f t="shared" si="261"/>
        <v>5</v>
      </c>
      <c r="CE887" s="246">
        <f t="shared" si="267"/>
        <v>0</v>
      </c>
      <c r="CF887" s="276">
        <f t="shared" si="270"/>
        <v>0</v>
      </c>
      <c r="CG887" s="277">
        <f t="shared" si="270"/>
        <v>0</v>
      </c>
      <c r="CH887" s="277">
        <f t="shared" si="270"/>
        <v>0</v>
      </c>
      <c r="CI887" s="278">
        <f t="shared" si="270"/>
        <v>0</v>
      </c>
      <c r="CJ887" s="280">
        <f t="shared" si="268"/>
        <v>0</v>
      </c>
      <c r="CK887" s="232">
        <f t="shared" si="256"/>
        <v>0</v>
      </c>
      <c r="CL887" s="1"/>
    </row>
    <row r="888" spans="1:90" ht="18" customHeight="1">
      <c r="A888" s="1"/>
      <c r="B888" s="1"/>
      <c r="C888" s="216"/>
      <c r="D888" s="287" t="str">
        <f t="shared" si="262"/>
        <v/>
      </c>
      <c r="E888" s="449" t="str">
        <f t="shared" si="263"/>
        <v/>
      </c>
      <c r="F888" s="450"/>
      <c r="G888" s="451"/>
      <c r="H888" s="452"/>
      <c r="I888" s="453"/>
      <c r="J888" s="453"/>
      <c r="K888" s="453"/>
      <c r="L888" s="453"/>
      <c r="M888" s="454"/>
      <c r="N888" s="455"/>
      <c r="O888" s="456"/>
      <c r="P888" s="456"/>
      <c r="Q888" s="456"/>
      <c r="R888" s="456"/>
      <c r="S888" s="456"/>
      <c r="T888" s="456"/>
      <c r="U888" s="456"/>
      <c r="V888" s="456"/>
      <c r="W888" s="456"/>
      <c r="X888" s="456"/>
      <c r="Y888" s="456"/>
      <c r="Z888" s="456"/>
      <c r="AA888" s="456"/>
      <c r="AB888" s="456"/>
      <c r="AC888" s="456"/>
      <c r="AD888" s="456"/>
      <c r="AE888" s="457"/>
      <c r="AF888" s="455"/>
      <c r="AG888" s="456"/>
      <c r="AH888" s="456"/>
      <c r="AI888" s="456"/>
      <c r="AJ888" s="456"/>
      <c r="AK888" s="456"/>
      <c r="AL888" s="456"/>
      <c r="AM888" s="456"/>
      <c r="AN888" s="457"/>
      <c r="AO888" s="455"/>
      <c r="AP888" s="456"/>
      <c r="AQ888" s="456"/>
      <c r="AR888" s="456"/>
      <c r="AS888" s="456"/>
      <c r="AT888" s="456"/>
      <c r="AU888" s="456"/>
      <c r="AV888" s="456"/>
      <c r="AW888" s="456"/>
      <c r="AX888" s="456"/>
      <c r="AY888" s="456"/>
      <c r="AZ888" s="456"/>
      <c r="BA888" s="456"/>
      <c r="BB888" s="456"/>
      <c r="BC888" s="456"/>
      <c r="BD888" s="456"/>
      <c r="BE888" s="456"/>
      <c r="BF888" s="456"/>
      <c r="BG888" s="457"/>
      <c r="BH888" s="458"/>
      <c r="BI888" s="459"/>
      <c r="BJ888" s="459"/>
      <c r="BK888" s="459"/>
      <c r="BL888" s="459"/>
      <c r="BM888" s="460"/>
      <c r="BN888" s="216"/>
      <c r="BO888" s="216"/>
      <c r="BP888" s="1"/>
      <c r="BQ888" s="120">
        <f>IF($F$3="","",IF(N888=$F$3,COUNTIF(BQ$23:BQ887,"&gt;0")+1,0))</f>
        <v>0</v>
      </c>
      <c r="BR888" s="1"/>
      <c r="BS888" s="20" t="str">
        <f>IF($N888="","",IF(VLOOKUP(VLOOKUP($N888,IMPOSTAZIONI!$E$6:$I$13,5,FALSE),IMPOSTAZIONI!$B$25:$N$32,3,FALSE)=0,"",VLOOKUP(VLOOKUP($N888,IMPOSTAZIONI!$E$6:$I$13,5,FALSE),IMPOSTAZIONI!$B$25:$N$32,3,FALSE)))</f>
        <v/>
      </c>
      <c r="BT888" s="20" t="str">
        <f>IF($N888="","",IF(VLOOKUP(VLOOKUP($N888,IMPOSTAZIONI!$E$6:$I$13,5,FALSE),IMPOSTAZIONI!$B$25:$N$32,6,FALSE)=0,"",VLOOKUP(VLOOKUP($N888,IMPOSTAZIONI!$E$6:$I$13,5,FALSE),IMPOSTAZIONI!$B$25:$N$32,6,FALSE)))</f>
        <v/>
      </c>
      <c r="BU888" s="20" t="str">
        <f>IF($N888="","",IF(VLOOKUP(VLOOKUP($N888,IMPOSTAZIONI!$E$6:$I$13,5,FALSE),IMPOSTAZIONI!$B$25:$N$32,9,FALSE)=0,"",VLOOKUP(VLOOKUP($N888,IMPOSTAZIONI!$E$6:$I$13,5,FALSE),IMPOSTAZIONI!$B$25:$N$32,9,FALSE)))</f>
        <v/>
      </c>
      <c r="BV888" s="20" t="str">
        <f>IF($N888="","",IF(VLOOKUP(VLOOKUP($N888,IMPOSTAZIONI!$E$6:$I$13,5,FALSE),IMPOSTAZIONI!$B$25:$N$32,12,FALSE)=0,"",VLOOKUP(VLOOKUP($N888,IMPOSTAZIONI!$E$6:$I$13,5,FALSE),IMPOSTAZIONI!$B$25:$N$32,12,FALSE)))</f>
        <v/>
      </c>
      <c r="BW888" s="221" t="str">
        <f t="shared" si="264"/>
        <v/>
      </c>
      <c r="BX888" s="221" t="str">
        <f t="shared" si="257"/>
        <v/>
      </c>
      <c r="BY888" s="221">
        <f t="shared" si="258"/>
        <v>0</v>
      </c>
      <c r="BZ888" s="231">
        <f t="shared" si="259"/>
        <v>0</v>
      </c>
      <c r="CA888" s="246">
        <f t="shared" si="260"/>
        <v>0</v>
      </c>
      <c r="CB888" s="246">
        <f t="shared" si="265"/>
        <v>0</v>
      </c>
      <c r="CC888" s="246" t="str">
        <f t="shared" si="266"/>
        <v/>
      </c>
      <c r="CD888" s="246">
        <f t="shared" si="261"/>
        <v>5</v>
      </c>
      <c r="CE888" s="246">
        <f t="shared" si="267"/>
        <v>0</v>
      </c>
      <c r="CF888" s="276">
        <f t="shared" si="270"/>
        <v>0</v>
      </c>
      <c r="CG888" s="277">
        <f t="shared" si="270"/>
        <v>0</v>
      </c>
      <c r="CH888" s="277">
        <f t="shared" si="270"/>
        <v>0</v>
      </c>
      <c r="CI888" s="278">
        <f t="shared" si="270"/>
        <v>0</v>
      </c>
      <c r="CJ888" s="280">
        <f t="shared" si="268"/>
        <v>0</v>
      </c>
      <c r="CK888" s="232">
        <f t="shared" si="256"/>
        <v>0</v>
      </c>
      <c r="CL888" s="1"/>
    </row>
    <row r="889" spans="1:90" ht="18" customHeight="1">
      <c r="A889" s="1"/>
      <c r="B889" s="1"/>
      <c r="C889" s="216"/>
      <c r="D889" s="287" t="str">
        <f t="shared" si="262"/>
        <v/>
      </c>
      <c r="E889" s="449" t="str">
        <f t="shared" si="263"/>
        <v/>
      </c>
      <c r="F889" s="450"/>
      <c r="G889" s="451"/>
      <c r="H889" s="452"/>
      <c r="I889" s="453"/>
      <c r="J889" s="453"/>
      <c r="K889" s="453"/>
      <c r="L889" s="453"/>
      <c r="M889" s="454"/>
      <c r="N889" s="455"/>
      <c r="O889" s="456"/>
      <c r="P889" s="456"/>
      <c r="Q889" s="456"/>
      <c r="R889" s="456"/>
      <c r="S889" s="456"/>
      <c r="T889" s="456"/>
      <c r="U889" s="456"/>
      <c r="V889" s="456"/>
      <c r="W889" s="456"/>
      <c r="X889" s="456"/>
      <c r="Y889" s="456"/>
      <c r="Z889" s="456"/>
      <c r="AA889" s="456"/>
      <c r="AB889" s="456"/>
      <c r="AC889" s="456"/>
      <c r="AD889" s="456"/>
      <c r="AE889" s="457"/>
      <c r="AF889" s="455"/>
      <c r="AG889" s="456"/>
      <c r="AH889" s="456"/>
      <c r="AI889" s="456"/>
      <c r="AJ889" s="456"/>
      <c r="AK889" s="456"/>
      <c r="AL889" s="456"/>
      <c r="AM889" s="456"/>
      <c r="AN889" s="457"/>
      <c r="AO889" s="455"/>
      <c r="AP889" s="456"/>
      <c r="AQ889" s="456"/>
      <c r="AR889" s="456"/>
      <c r="AS889" s="456"/>
      <c r="AT889" s="456"/>
      <c r="AU889" s="456"/>
      <c r="AV889" s="456"/>
      <c r="AW889" s="456"/>
      <c r="AX889" s="456"/>
      <c r="AY889" s="456"/>
      <c r="AZ889" s="456"/>
      <c r="BA889" s="456"/>
      <c r="BB889" s="456"/>
      <c r="BC889" s="456"/>
      <c r="BD889" s="456"/>
      <c r="BE889" s="456"/>
      <c r="BF889" s="456"/>
      <c r="BG889" s="457"/>
      <c r="BH889" s="458"/>
      <c r="BI889" s="459"/>
      <c r="BJ889" s="459"/>
      <c r="BK889" s="459"/>
      <c r="BL889" s="459"/>
      <c r="BM889" s="460"/>
      <c r="BN889" s="216"/>
      <c r="BO889" s="216"/>
      <c r="BP889" s="1"/>
      <c r="BQ889" s="120">
        <f>IF($F$3="","",IF(N889=$F$3,COUNTIF(BQ$23:BQ888,"&gt;0")+1,0))</f>
        <v>0</v>
      </c>
      <c r="BR889" s="1"/>
      <c r="BS889" s="20" t="str">
        <f>IF($N889="","",IF(VLOOKUP(VLOOKUP($N889,IMPOSTAZIONI!$E$6:$I$13,5,FALSE),IMPOSTAZIONI!$B$25:$N$32,3,FALSE)=0,"",VLOOKUP(VLOOKUP($N889,IMPOSTAZIONI!$E$6:$I$13,5,FALSE),IMPOSTAZIONI!$B$25:$N$32,3,FALSE)))</f>
        <v/>
      </c>
      <c r="BT889" s="20" t="str">
        <f>IF($N889="","",IF(VLOOKUP(VLOOKUP($N889,IMPOSTAZIONI!$E$6:$I$13,5,FALSE),IMPOSTAZIONI!$B$25:$N$32,6,FALSE)=0,"",VLOOKUP(VLOOKUP($N889,IMPOSTAZIONI!$E$6:$I$13,5,FALSE),IMPOSTAZIONI!$B$25:$N$32,6,FALSE)))</f>
        <v/>
      </c>
      <c r="BU889" s="20" t="str">
        <f>IF($N889="","",IF(VLOOKUP(VLOOKUP($N889,IMPOSTAZIONI!$E$6:$I$13,5,FALSE),IMPOSTAZIONI!$B$25:$N$32,9,FALSE)=0,"",VLOOKUP(VLOOKUP($N889,IMPOSTAZIONI!$E$6:$I$13,5,FALSE),IMPOSTAZIONI!$B$25:$N$32,9,FALSE)))</f>
        <v/>
      </c>
      <c r="BV889" s="20" t="str">
        <f>IF($N889="","",IF(VLOOKUP(VLOOKUP($N889,IMPOSTAZIONI!$E$6:$I$13,5,FALSE),IMPOSTAZIONI!$B$25:$N$32,12,FALSE)=0,"",VLOOKUP(VLOOKUP($N889,IMPOSTAZIONI!$E$6:$I$13,5,FALSE),IMPOSTAZIONI!$B$25:$N$32,12,FALSE)))</f>
        <v/>
      </c>
      <c r="BW889" s="221" t="str">
        <f t="shared" si="264"/>
        <v/>
      </c>
      <c r="BX889" s="221" t="str">
        <f t="shared" si="257"/>
        <v/>
      </c>
      <c r="BY889" s="221">
        <f t="shared" si="258"/>
        <v>0</v>
      </c>
      <c r="BZ889" s="231">
        <f t="shared" si="259"/>
        <v>0</v>
      </c>
      <c r="CA889" s="246">
        <f t="shared" si="260"/>
        <v>0</v>
      </c>
      <c r="CB889" s="246">
        <f t="shared" si="265"/>
        <v>0</v>
      </c>
      <c r="CC889" s="246" t="str">
        <f t="shared" si="266"/>
        <v/>
      </c>
      <c r="CD889" s="246">
        <f t="shared" si="261"/>
        <v>5</v>
      </c>
      <c r="CE889" s="246">
        <f t="shared" si="267"/>
        <v>0</v>
      </c>
      <c r="CF889" s="276">
        <f t="shared" si="270"/>
        <v>0</v>
      </c>
      <c r="CG889" s="277">
        <f t="shared" si="270"/>
        <v>0</v>
      </c>
      <c r="CH889" s="277">
        <f t="shared" si="270"/>
        <v>0</v>
      </c>
      <c r="CI889" s="278">
        <f t="shared" si="270"/>
        <v>0</v>
      </c>
      <c r="CJ889" s="280">
        <f t="shared" si="268"/>
        <v>0</v>
      </c>
      <c r="CK889" s="232">
        <f t="shared" si="256"/>
        <v>0</v>
      </c>
      <c r="CL889" s="1"/>
    </row>
    <row r="890" spans="1:90" ht="18" customHeight="1">
      <c r="A890" s="1"/>
      <c r="B890" s="1"/>
      <c r="C890" s="216"/>
      <c r="D890" s="287" t="str">
        <f t="shared" si="262"/>
        <v/>
      </c>
      <c r="E890" s="449" t="str">
        <f t="shared" si="263"/>
        <v/>
      </c>
      <c r="F890" s="450"/>
      <c r="G890" s="451"/>
      <c r="H890" s="452"/>
      <c r="I890" s="453"/>
      <c r="J890" s="453"/>
      <c r="K890" s="453"/>
      <c r="L890" s="453"/>
      <c r="M890" s="454"/>
      <c r="N890" s="455"/>
      <c r="O890" s="456"/>
      <c r="P890" s="456"/>
      <c r="Q890" s="456"/>
      <c r="R890" s="456"/>
      <c r="S890" s="456"/>
      <c r="T890" s="456"/>
      <c r="U890" s="456"/>
      <c r="V890" s="456"/>
      <c r="W890" s="456"/>
      <c r="X890" s="456"/>
      <c r="Y890" s="456"/>
      <c r="Z890" s="456"/>
      <c r="AA890" s="456"/>
      <c r="AB890" s="456"/>
      <c r="AC890" s="456"/>
      <c r="AD890" s="456"/>
      <c r="AE890" s="457"/>
      <c r="AF890" s="455"/>
      <c r="AG890" s="456"/>
      <c r="AH890" s="456"/>
      <c r="AI890" s="456"/>
      <c r="AJ890" s="456"/>
      <c r="AK890" s="456"/>
      <c r="AL890" s="456"/>
      <c r="AM890" s="456"/>
      <c r="AN890" s="457"/>
      <c r="AO890" s="455"/>
      <c r="AP890" s="456"/>
      <c r="AQ890" s="456"/>
      <c r="AR890" s="456"/>
      <c r="AS890" s="456"/>
      <c r="AT890" s="456"/>
      <c r="AU890" s="456"/>
      <c r="AV890" s="456"/>
      <c r="AW890" s="456"/>
      <c r="AX890" s="456"/>
      <c r="AY890" s="456"/>
      <c r="AZ890" s="456"/>
      <c r="BA890" s="456"/>
      <c r="BB890" s="456"/>
      <c r="BC890" s="456"/>
      <c r="BD890" s="456"/>
      <c r="BE890" s="456"/>
      <c r="BF890" s="456"/>
      <c r="BG890" s="457"/>
      <c r="BH890" s="458"/>
      <c r="BI890" s="459"/>
      <c r="BJ890" s="459"/>
      <c r="BK890" s="459"/>
      <c r="BL890" s="459"/>
      <c r="BM890" s="460"/>
      <c r="BN890" s="216"/>
      <c r="BO890" s="216"/>
      <c r="BP890" s="1"/>
      <c r="BQ890" s="120">
        <f>IF($F$3="","",IF(N890=$F$3,COUNTIF(BQ$23:BQ889,"&gt;0")+1,0))</f>
        <v>0</v>
      </c>
      <c r="BR890" s="1"/>
      <c r="BS890" s="20" t="str">
        <f>IF($N890="","",IF(VLOOKUP(VLOOKUP($N890,IMPOSTAZIONI!$E$6:$I$13,5,FALSE),IMPOSTAZIONI!$B$25:$N$32,3,FALSE)=0,"",VLOOKUP(VLOOKUP($N890,IMPOSTAZIONI!$E$6:$I$13,5,FALSE),IMPOSTAZIONI!$B$25:$N$32,3,FALSE)))</f>
        <v/>
      </c>
      <c r="BT890" s="20" t="str">
        <f>IF($N890="","",IF(VLOOKUP(VLOOKUP($N890,IMPOSTAZIONI!$E$6:$I$13,5,FALSE),IMPOSTAZIONI!$B$25:$N$32,6,FALSE)=0,"",VLOOKUP(VLOOKUP($N890,IMPOSTAZIONI!$E$6:$I$13,5,FALSE),IMPOSTAZIONI!$B$25:$N$32,6,FALSE)))</f>
        <v/>
      </c>
      <c r="BU890" s="20" t="str">
        <f>IF($N890="","",IF(VLOOKUP(VLOOKUP($N890,IMPOSTAZIONI!$E$6:$I$13,5,FALSE),IMPOSTAZIONI!$B$25:$N$32,9,FALSE)=0,"",VLOOKUP(VLOOKUP($N890,IMPOSTAZIONI!$E$6:$I$13,5,FALSE),IMPOSTAZIONI!$B$25:$N$32,9,FALSE)))</f>
        <v/>
      </c>
      <c r="BV890" s="20" t="str">
        <f>IF($N890="","",IF(VLOOKUP(VLOOKUP($N890,IMPOSTAZIONI!$E$6:$I$13,5,FALSE),IMPOSTAZIONI!$B$25:$N$32,12,FALSE)=0,"",VLOOKUP(VLOOKUP($N890,IMPOSTAZIONI!$E$6:$I$13,5,FALSE),IMPOSTAZIONI!$B$25:$N$32,12,FALSE)))</f>
        <v/>
      </c>
      <c r="BW890" s="221" t="str">
        <f t="shared" si="264"/>
        <v/>
      </c>
      <c r="BX890" s="221" t="str">
        <f t="shared" si="257"/>
        <v/>
      </c>
      <c r="BY890" s="221">
        <f t="shared" si="258"/>
        <v>0</v>
      </c>
      <c r="BZ890" s="231">
        <f t="shared" si="259"/>
        <v>0</v>
      </c>
      <c r="CA890" s="246">
        <f t="shared" si="260"/>
        <v>0</v>
      </c>
      <c r="CB890" s="246">
        <f t="shared" si="265"/>
        <v>0</v>
      </c>
      <c r="CC890" s="246" t="str">
        <f t="shared" si="266"/>
        <v/>
      </c>
      <c r="CD890" s="246">
        <f t="shared" si="261"/>
        <v>5</v>
      </c>
      <c r="CE890" s="246">
        <f t="shared" si="267"/>
        <v>0</v>
      </c>
      <c r="CF890" s="276">
        <f t="shared" si="270"/>
        <v>0</v>
      </c>
      <c r="CG890" s="277">
        <f t="shared" si="270"/>
        <v>0</v>
      </c>
      <c r="CH890" s="277">
        <f t="shared" si="270"/>
        <v>0</v>
      </c>
      <c r="CI890" s="278">
        <f t="shared" si="270"/>
        <v>0</v>
      </c>
      <c r="CJ890" s="280">
        <f t="shared" si="268"/>
        <v>0</v>
      </c>
      <c r="CK890" s="232">
        <f t="shared" si="256"/>
        <v>0</v>
      </c>
      <c r="CL890" s="1"/>
    </row>
    <row r="891" spans="1:90" ht="18" customHeight="1">
      <c r="A891" s="1"/>
      <c r="B891" s="1"/>
      <c r="C891" s="216"/>
      <c r="D891" s="287" t="str">
        <f t="shared" si="262"/>
        <v/>
      </c>
      <c r="E891" s="449" t="str">
        <f t="shared" si="263"/>
        <v/>
      </c>
      <c r="F891" s="450"/>
      <c r="G891" s="451"/>
      <c r="H891" s="452"/>
      <c r="I891" s="453"/>
      <c r="J891" s="453"/>
      <c r="K891" s="453"/>
      <c r="L891" s="453"/>
      <c r="M891" s="454"/>
      <c r="N891" s="455"/>
      <c r="O891" s="456"/>
      <c r="P891" s="456"/>
      <c r="Q891" s="456"/>
      <c r="R891" s="456"/>
      <c r="S891" s="456"/>
      <c r="T891" s="456"/>
      <c r="U891" s="456"/>
      <c r="V891" s="456"/>
      <c r="W891" s="456"/>
      <c r="X891" s="456"/>
      <c r="Y891" s="456"/>
      <c r="Z891" s="456"/>
      <c r="AA891" s="456"/>
      <c r="AB891" s="456"/>
      <c r="AC891" s="456"/>
      <c r="AD891" s="456"/>
      <c r="AE891" s="457"/>
      <c r="AF891" s="455"/>
      <c r="AG891" s="456"/>
      <c r="AH891" s="456"/>
      <c r="AI891" s="456"/>
      <c r="AJ891" s="456"/>
      <c r="AK891" s="456"/>
      <c r="AL891" s="456"/>
      <c r="AM891" s="456"/>
      <c r="AN891" s="457"/>
      <c r="AO891" s="455"/>
      <c r="AP891" s="456"/>
      <c r="AQ891" s="456"/>
      <c r="AR891" s="456"/>
      <c r="AS891" s="456"/>
      <c r="AT891" s="456"/>
      <c r="AU891" s="456"/>
      <c r="AV891" s="456"/>
      <c r="AW891" s="456"/>
      <c r="AX891" s="456"/>
      <c r="AY891" s="456"/>
      <c r="AZ891" s="456"/>
      <c r="BA891" s="456"/>
      <c r="BB891" s="456"/>
      <c r="BC891" s="456"/>
      <c r="BD891" s="456"/>
      <c r="BE891" s="456"/>
      <c r="BF891" s="456"/>
      <c r="BG891" s="457"/>
      <c r="BH891" s="458"/>
      <c r="BI891" s="459"/>
      <c r="BJ891" s="459"/>
      <c r="BK891" s="459"/>
      <c r="BL891" s="459"/>
      <c r="BM891" s="460"/>
      <c r="BN891" s="216"/>
      <c r="BO891" s="216"/>
      <c r="BP891" s="1"/>
      <c r="BQ891" s="120">
        <f>IF($F$3="","",IF(N891=$F$3,COUNTIF(BQ$23:BQ890,"&gt;0")+1,0))</f>
        <v>0</v>
      </c>
      <c r="BR891" s="1"/>
      <c r="BS891" s="20" t="str">
        <f>IF($N891="","",IF(VLOOKUP(VLOOKUP($N891,IMPOSTAZIONI!$E$6:$I$13,5,FALSE),IMPOSTAZIONI!$B$25:$N$32,3,FALSE)=0,"",VLOOKUP(VLOOKUP($N891,IMPOSTAZIONI!$E$6:$I$13,5,FALSE),IMPOSTAZIONI!$B$25:$N$32,3,FALSE)))</f>
        <v/>
      </c>
      <c r="BT891" s="20" t="str">
        <f>IF($N891="","",IF(VLOOKUP(VLOOKUP($N891,IMPOSTAZIONI!$E$6:$I$13,5,FALSE),IMPOSTAZIONI!$B$25:$N$32,6,FALSE)=0,"",VLOOKUP(VLOOKUP($N891,IMPOSTAZIONI!$E$6:$I$13,5,FALSE),IMPOSTAZIONI!$B$25:$N$32,6,FALSE)))</f>
        <v/>
      </c>
      <c r="BU891" s="20" t="str">
        <f>IF($N891="","",IF(VLOOKUP(VLOOKUP($N891,IMPOSTAZIONI!$E$6:$I$13,5,FALSE),IMPOSTAZIONI!$B$25:$N$32,9,FALSE)=0,"",VLOOKUP(VLOOKUP($N891,IMPOSTAZIONI!$E$6:$I$13,5,FALSE),IMPOSTAZIONI!$B$25:$N$32,9,FALSE)))</f>
        <v/>
      </c>
      <c r="BV891" s="20" t="str">
        <f>IF($N891="","",IF(VLOOKUP(VLOOKUP($N891,IMPOSTAZIONI!$E$6:$I$13,5,FALSE),IMPOSTAZIONI!$B$25:$N$32,12,FALSE)=0,"",VLOOKUP(VLOOKUP($N891,IMPOSTAZIONI!$E$6:$I$13,5,FALSE),IMPOSTAZIONI!$B$25:$N$32,12,FALSE)))</f>
        <v/>
      </c>
      <c r="BW891" s="221" t="str">
        <f t="shared" si="264"/>
        <v/>
      </c>
      <c r="BX891" s="221" t="str">
        <f t="shared" si="257"/>
        <v/>
      </c>
      <c r="BY891" s="221">
        <f t="shared" si="258"/>
        <v>0</v>
      </c>
      <c r="BZ891" s="231">
        <f t="shared" si="259"/>
        <v>0</v>
      </c>
      <c r="CA891" s="246">
        <f t="shared" si="260"/>
        <v>0</v>
      </c>
      <c r="CB891" s="246">
        <f t="shared" si="265"/>
        <v>0</v>
      </c>
      <c r="CC891" s="246" t="str">
        <f t="shared" si="266"/>
        <v/>
      </c>
      <c r="CD891" s="246">
        <f t="shared" si="261"/>
        <v>5</v>
      </c>
      <c r="CE891" s="246">
        <f t="shared" si="267"/>
        <v>0</v>
      </c>
      <c r="CF891" s="276">
        <f t="shared" si="270"/>
        <v>0</v>
      </c>
      <c r="CG891" s="277">
        <f t="shared" si="270"/>
        <v>0</v>
      </c>
      <c r="CH891" s="277">
        <f t="shared" si="270"/>
        <v>0</v>
      </c>
      <c r="CI891" s="278">
        <f t="shared" si="270"/>
        <v>0</v>
      </c>
      <c r="CJ891" s="280">
        <f t="shared" si="268"/>
        <v>0</v>
      </c>
      <c r="CK891" s="232">
        <f t="shared" si="256"/>
        <v>0</v>
      </c>
      <c r="CL891" s="1"/>
    </row>
    <row r="892" spans="1:90" ht="18" customHeight="1">
      <c r="A892" s="1"/>
      <c r="B892" s="1"/>
      <c r="C892" s="216"/>
      <c r="D892" s="287" t="str">
        <f t="shared" si="262"/>
        <v/>
      </c>
      <c r="E892" s="449" t="str">
        <f t="shared" si="263"/>
        <v/>
      </c>
      <c r="F892" s="450"/>
      <c r="G892" s="451"/>
      <c r="H892" s="452"/>
      <c r="I892" s="453"/>
      <c r="J892" s="453"/>
      <c r="K892" s="453"/>
      <c r="L892" s="453"/>
      <c r="M892" s="454"/>
      <c r="N892" s="455"/>
      <c r="O892" s="456"/>
      <c r="P892" s="456"/>
      <c r="Q892" s="456"/>
      <c r="R892" s="456"/>
      <c r="S892" s="456"/>
      <c r="T892" s="456"/>
      <c r="U892" s="456"/>
      <c r="V892" s="456"/>
      <c r="W892" s="456"/>
      <c r="X892" s="456"/>
      <c r="Y892" s="456"/>
      <c r="Z892" s="456"/>
      <c r="AA892" s="456"/>
      <c r="AB892" s="456"/>
      <c r="AC892" s="456"/>
      <c r="AD892" s="456"/>
      <c r="AE892" s="457"/>
      <c r="AF892" s="455"/>
      <c r="AG892" s="456"/>
      <c r="AH892" s="456"/>
      <c r="AI892" s="456"/>
      <c r="AJ892" s="456"/>
      <c r="AK892" s="456"/>
      <c r="AL892" s="456"/>
      <c r="AM892" s="456"/>
      <c r="AN892" s="457"/>
      <c r="AO892" s="455"/>
      <c r="AP892" s="456"/>
      <c r="AQ892" s="456"/>
      <c r="AR892" s="456"/>
      <c r="AS892" s="456"/>
      <c r="AT892" s="456"/>
      <c r="AU892" s="456"/>
      <c r="AV892" s="456"/>
      <c r="AW892" s="456"/>
      <c r="AX892" s="456"/>
      <c r="AY892" s="456"/>
      <c r="AZ892" s="456"/>
      <c r="BA892" s="456"/>
      <c r="BB892" s="456"/>
      <c r="BC892" s="456"/>
      <c r="BD892" s="456"/>
      <c r="BE892" s="456"/>
      <c r="BF892" s="456"/>
      <c r="BG892" s="457"/>
      <c r="BH892" s="458"/>
      <c r="BI892" s="459"/>
      <c r="BJ892" s="459"/>
      <c r="BK892" s="459"/>
      <c r="BL892" s="459"/>
      <c r="BM892" s="460"/>
      <c r="BN892" s="216"/>
      <c r="BO892" s="216"/>
      <c r="BP892" s="1"/>
      <c r="BQ892" s="120">
        <f>IF($F$3="","",IF(N892=$F$3,COUNTIF(BQ$23:BQ891,"&gt;0")+1,0))</f>
        <v>0</v>
      </c>
      <c r="BR892" s="1"/>
      <c r="BS892" s="20" t="str">
        <f>IF($N892="","",IF(VLOOKUP(VLOOKUP($N892,IMPOSTAZIONI!$E$6:$I$13,5,FALSE),IMPOSTAZIONI!$B$25:$N$32,3,FALSE)=0,"",VLOOKUP(VLOOKUP($N892,IMPOSTAZIONI!$E$6:$I$13,5,FALSE),IMPOSTAZIONI!$B$25:$N$32,3,FALSE)))</f>
        <v/>
      </c>
      <c r="BT892" s="20" t="str">
        <f>IF($N892="","",IF(VLOOKUP(VLOOKUP($N892,IMPOSTAZIONI!$E$6:$I$13,5,FALSE),IMPOSTAZIONI!$B$25:$N$32,6,FALSE)=0,"",VLOOKUP(VLOOKUP($N892,IMPOSTAZIONI!$E$6:$I$13,5,FALSE),IMPOSTAZIONI!$B$25:$N$32,6,FALSE)))</f>
        <v/>
      </c>
      <c r="BU892" s="20" t="str">
        <f>IF($N892="","",IF(VLOOKUP(VLOOKUP($N892,IMPOSTAZIONI!$E$6:$I$13,5,FALSE),IMPOSTAZIONI!$B$25:$N$32,9,FALSE)=0,"",VLOOKUP(VLOOKUP($N892,IMPOSTAZIONI!$E$6:$I$13,5,FALSE),IMPOSTAZIONI!$B$25:$N$32,9,FALSE)))</f>
        <v/>
      </c>
      <c r="BV892" s="20" t="str">
        <f>IF($N892="","",IF(VLOOKUP(VLOOKUP($N892,IMPOSTAZIONI!$E$6:$I$13,5,FALSE),IMPOSTAZIONI!$B$25:$N$32,12,FALSE)=0,"",VLOOKUP(VLOOKUP($N892,IMPOSTAZIONI!$E$6:$I$13,5,FALSE),IMPOSTAZIONI!$B$25:$N$32,12,FALSE)))</f>
        <v/>
      </c>
      <c r="BW892" s="221" t="str">
        <f t="shared" si="264"/>
        <v/>
      </c>
      <c r="BX892" s="221" t="str">
        <f t="shared" si="257"/>
        <v/>
      </c>
      <c r="BY892" s="221">
        <f t="shared" si="258"/>
        <v>0</v>
      </c>
      <c r="BZ892" s="231">
        <f t="shared" si="259"/>
        <v>0</v>
      </c>
      <c r="CA892" s="246">
        <f t="shared" si="260"/>
        <v>0</v>
      </c>
      <c r="CB892" s="246">
        <f t="shared" si="265"/>
        <v>0</v>
      </c>
      <c r="CC892" s="246" t="str">
        <f t="shared" si="266"/>
        <v/>
      </c>
      <c r="CD892" s="246">
        <f t="shared" si="261"/>
        <v>5</v>
      </c>
      <c r="CE892" s="246">
        <f t="shared" si="267"/>
        <v>0</v>
      </c>
      <c r="CF892" s="276">
        <f t="shared" si="270"/>
        <v>0</v>
      </c>
      <c r="CG892" s="277">
        <f t="shared" si="270"/>
        <v>0</v>
      </c>
      <c r="CH892" s="277">
        <f t="shared" si="270"/>
        <v>0</v>
      </c>
      <c r="CI892" s="278">
        <f t="shared" si="270"/>
        <v>0</v>
      </c>
      <c r="CJ892" s="280">
        <f t="shared" si="268"/>
        <v>0</v>
      </c>
      <c r="CK892" s="232">
        <f t="shared" si="256"/>
        <v>0</v>
      </c>
      <c r="CL892" s="1"/>
    </row>
    <row r="893" spans="1:90" ht="18" customHeight="1">
      <c r="A893" s="1"/>
      <c r="B893" s="1"/>
      <c r="C893" s="216"/>
      <c r="D893" s="287" t="str">
        <f t="shared" si="262"/>
        <v/>
      </c>
      <c r="E893" s="449" t="str">
        <f t="shared" si="263"/>
        <v/>
      </c>
      <c r="F893" s="450"/>
      <c r="G893" s="451"/>
      <c r="H893" s="452"/>
      <c r="I893" s="453"/>
      <c r="J893" s="453"/>
      <c r="K893" s="453"/>
      <c r="L893" s="453"/>
      <c r="M893" s="454"/>
      <c r="N893" s="455"/>
      <c r="O893" s="456"/>
      <c r="P893" s="456"/>
      <c r="Q893" s="456"/>
      <c r="R893" s="456"/>
      <c r="S893" s="456"/>
      <c r="T893" s="456"/>
      <c r="U893" s="456"/>
      <c r="V893" s="456"/>
      <c r="W893" s="456"/>
      <c r="X893" s="456"/>
      <c r="Y893" s="456"/>
      <c r="Z893" s="456"/>
      <c r="AA893" s="456"/>
      <c r="AB893" s="456"/>
      <c r="AC893" s="456"/>
      <c r="AD893" s="456"/>
      <c r="AE893" s="457"/>
      <c r="AF893" s="455"/>
      <c r="AG893" s="456"/>
      <c r="AH893" s="456"/>
      <c r="AI893" s="456"/>
      <c r="AJ893" s="456"/>
      <c r="AK893" s="456"/>
      <c r="AL893" s="456"/>
      <c r="AM893" s="456"/>
      <c r="AN893" s="457"/>
      <c r="AO893" s="455"/>
      <c r="AP893" s="456"/>
      <c r="AQ893" s="456"/>
      <c r="AR893" s="456"/>
      <c r="AS893" s="456"/>
      <c r="AT893" s="456"/>
      <c r="AU893" s="456"/>
      <c r="AV893" s="456"/>
      <c r="AW893" s="456"/>
      <c r="AX893" s="456"/>
      <c r="AY893" s="456"/>
      <c r="AZ893" s="456"/>
      <c r="BA893" s="456"/>
      <c r="BB893" s="456"/>
      <c r="BC893" s="456"/>
      <c r="BD893" s="456"/>
      <c r="BE893" s="456"/>
      <c r="BF893" s="456"/>
      <c r="BG893" s="457"/>
      <c r="BH893" s="458"/>
      <c r="BI893" s="459"/>
      <c r="BJ893" s="459"/>
      <c r="BK893" s="459"/>
      <c r="BL893" s="459"/>
      <c r="BM893" s="460"/>
      <c r="BN893" s="216"/>
      <c r="BO893" s="216"/>
      <c r="BP893" s="1"/>
      <c r="BQ893" s="120">
        <f>IF($F$3="","",IF(N893=$F$3,COUNTIF(BQ$23:BQ892,"&gt;0")+1,0))</f>
        <v>0</v>
      </c>
      <c r="BR893" s="1"/>
      <c r="BS893" s="20" t="str">
        <f>IF($N893="","",IF(VLOOKUP(VLOOKUP($N893,IMPOSTAZIONI!$E$6:$I$13,5,FALSE),IMPOSTAZIONI!$B$25:$N$32,3,FALSE)=0,"",VLOOKUP(VLOOKUP($N893,IMPOSTAZIONI!$E$6:$I$13,5,FALSE),IMPOSTAZIONI!$B$25:$N$32,3,FALSE)))</f>
        <v/>
      </c>
      <c r="BT893" s="20" t="str">
        <f>IF($N893="","",IF(VLOOKUP(VLOOKUP($N893,IMPOSTAZIONI!$E$6:$I$13,5,FALSE),IMPOSTAZIONI!$B$25:$N$32,6,FALSE)=0,"",VLOOKUP(VLOOKUP($N893,IMPOSTAZIONI!$E$6:$I$13,5,FALSE),IMPOSTAZIONI!$B$25:$N$32,6,FALSE)))</f>
        <v/>
      </c>
      <c r="BU893" s="20" t="str">
        <f>IF($N893="","",IF(VLOOKUP(VLOOKUP($N893,IMPOSTAZIONI!$E$6:$I$13,5,FALSE),IMPOSTAZIONI!$B$25:$N$32,9,FALSE)=0,"",VLOOKUP(VLOOKUP($N893,IMPOSTAZIONI!$E$6:$I$13,5,FALSE),IMPOSTAZIONI!$B$25:$N$32,9,FALSE)))</f>
        <v/>
      </c>
      <c r="BV893" s="20" t="str">
        <f>IF($N893="","",IF(VLOOKUP(VLOOKUP($N893,IMPOSTAZIONI!$E$6:$I$13,5,FALSE),IMPOSTAZIONI!$B$25:$N$32,12,FALSE)=0,"",VLOOKUP(VLOOKUP($N893,IMPOSTAZIONI!$E$6:$I$13,5,FALSE),IMPOSTAZIONI!$B$25:$N$32,12,FALSE)))</f>
        <v/>
      </c>
      <c r="BW893" s="221" t="str">
        <f t="shared" si="264"/>
        <v/>
      </c>
      <c r="BX893" s="221" t="str">
        <f t="shared" si="257"/>
        <v/>
      </c>
      <c r="BY893" s="221">
        <f t="shared" si="258"/>
        <v>0</v>
      </c>
      <c r="BZ893" s="231">
        <f t="shared" si="259"/>
        <v>0</v>
      </c>
      <c r="CA893" s="246">
        <f t="shared" si="260"/>
        <v>0</v>
      </c>
      <c r="CB893" s="246">
        <f t="shared" si="265"/>
        <v>0</v>
      </c>
      <c r="CC893" s="246" t="str">
        <f t="shared" si="266"/>
        <v/>
      </c>
      <c r="CD893" s="246">
        <f t="shared" si="261"/>
        <v>5</v>
      </c>
      <c r="CE893" s="246">
        <f t="shared" si="267"/>
        <v>0</v>
      </c>
      <c r="CF893" s="276">
        <f t="shared" si="270"/>
        <v>0</v>
      </c>
      <c r="CG893" s="277">
        <f t="shared" si="270"/>
        <v>0</v>
      </c>
      <c r="CH893" s="277">
        <f t="shared" si="270"/>
        <v>0</v>
      </c>
      <c r="CI893" s="278">
        <f t="shared" si="270"/>
        <v>0</v>
      </c>
      <c r="CJ893" s="280">
        <f t="shared" si="268"/>
        <v>0</v>
      </c>
      <c r="CK893" s="232">
        <f t="shared" si="256"/>
        <v>0</v>
      </c>
      <c r="CL893" s="1"/>
    </row>
    <row r="894" spans="1:90" ht="18" customHeight="1">
      <c r="A894" s="1"/>
      <c r="B894" s="1"/>
      <c r="C894" s="216"/>
      <c r="D894" s="287" t="str">
        <f t="shared" si="262"/>
        <v/>
      </c>
      <c r="E894" s="449" t="str">
        <f t="shared" si="263"/>
        <v/>
      </c>
      <c r="F894" s="450"/>
      <c r="G894" s="451"/>
      <c r="H894" s="452"/>
      <c r="I894" s="453"/>
      <c r="J894" s="453"/>
      <c r="K894" s="453"/>
      <c r="L894" s="453"/>
      <c r="M894" s="454"/>
      <c r="N894" s="455"/>
      <c r="O894" s="456"/>
      <c r="P894" s="456"/>
      <c r="Q894" s="456"/>
      <c r="R894" s="456"/>
      <c r="S894" s="456"/>
      <c r="T894" s="456"/>
      <c r="U894" s="456"/>
      <c r="V894" s="456"/>
      <c r="W894" s="456"/>
      <c r="X894" s="456"/>
      <c r="Y894" s="456"/>
      <c r="Z894" s="456"/>
      <c r="AA894" s="456"/>
      <c r="AB894" s="456"/>
      <c r="AC894" s="456"/>
      <c r="AD894" s="456"/>
      <c r="AE894" s="457"/>
      <c r="AF894" s="455"/>
      <c r="AG894" s="456"/>
      <c r="AH894" s="456"/>
      <c r="AI894" s="456"/>
      <c r="AJ894" s="456"/>
      <c r="AK894" s="456"/>
      <c r="AL894" s="456"/>
      <c r="AM894" s="456"/>
      <c r="AN894" s="457"/>
      <c r="AO894" s="455"/>
      <c r="AP894" s="456"/>
      <c r="AQ894" s="456"/>
      <c r="AR894" s="456"/>
      <c r="AS894" s="456"/>
      <c r="AT894" s="456"/>
      <c r="AU894" s="456"/>
      <c r="AV894" s="456"/>
      <c r="AW894" s="456"/>
      <c r="AX894" s="456"/>
      <c r="AY894" s="456"/>
      <c r="AZ894" s="456"/>
      <c r="BA894" s="456"/>
      <c r="BB894" s="456"/>
      <c r="BC894" s="456"/>
      <c r="BD894" s="456"/>
      <c r="BE894" s="456"/>
      <c r="BF894" s="456"/>
      <c r="BG894" s="457"/>
      <c r="BH894" s="458"/>
      <c r="BI894" s="459"/>
      <c r="BJ894" s="459"/>
      <c r="BK894" s="459"/>
      <c r="BL894" s="459"/>
      <c r="BM894" s="460"/>
      <c r="BN894" s="216"/>
      <c r="BO894" s="216"/>
      <c r="BP894" s="1"/>
      <c r="BQ894" s="120">
        <f>IF($F$3="","",IF(N894=$F$3,COUNTIF(BQ$23:BQ893,"&gt;0")+1,0))</f>
        <v>0</v>
      </c>
      <c r="BR894" s="1"/>
      <c r="BS894" s="20" t="str">
        <f>IF($N894="","",IF(VLOOKUP(VLOOKUP($N894,IMPOSTAZIONI!$E$6:$I$13,5,FALSE),IMPOSTAZIONI!$B$25:$N$32,3,FALSE)=0,"",VLOOKUP(VLOOKUP($N894,IMPOSTAZIONI!$E$6:$I$13,5,FALSE),IMPOSTAZIONI!$B$25:$N$32,3,FALSE)))</f>
        <v/>
      </c>
      <c r="BT894" s="20" t="str">
        <f>IF($N894="","",IF(VLOOKUP(VLOOKUP($N894,IMPOSTAZIONI!$E$6:$I$13,5,FALSE),IMPOSTAZIONI!$B$25:$N$32,6,FALSE)=0,"",VLOOKUP(VLOOKUP($N894,IMPOSTAZIONI!$E$6:$I$13,5,FALSE),IMPOSTAZIONI!$B$25:$N$32,6,FALSE)))</f>
        <v/>
      </c>
      <c r="BU894" s="20" t="str">
        <f>IF($N894="","",IF(VLOOKUP(VLOOKUP($N894,IMPOSTAZIONI!$E$6:$I$13,5,FALSE),IMPOSTAZIONI!$B$25:$N$32,9,FALSE)=0,"",VLOOKUP(VLOOKUP($N894,IMPOSTAZIONI!$E$6:$I$13,5,FALSE),IMPOSTAZIONI!$B$25:$N$32,9,FALSE)))</f>
        <v/>
      </c>
      <c r="BV894" s="20" t="str">
        <f>IF($N894="","",IF(VLOOKUP(VLOOKUP($N894,IMPOSTAZIONI!$E$6:$I$13,5,FALSE),IMPOSTAZIONI!$B$25:$N$32,12,FALSE)=0,"",VLOOKUP(VLOOKUP($N894,IMPOSTAZIONI!$E$6:$I$13,5,FALSE),IMPOSTAZIONI!$B$25:$N$32,12,FALSE)))</f>
        <v/>
      </c>
      <c r="BW894" s="221" t="str">
        <f t="shared" si="264"/>
        <v/>
      </c>
      <c r="BX894" s="221" t="str">
        <f t="shared" si="257"/>
        <v/>
      </c>
      <c r="BY894" s="221">
        <f t="shared" si="258"/>
        <v>0</v>
      </c>
      <c r="BZ894" s="231">
        <f t="shared" si="259"/>
        <v>0</v>
      </c>
      <c r="CA894" s="246">
        <f t="shared" si="260"/>
        <v>0</v>
      </c>
      <c r="CB894" s="246">
        <f t="shared" si="265"/>
        <v>0</v>
      </c>
      <c r="CC894" s="246" t="str">
        <f t="shared" si="266"/>
        <v/>
      </c>
      <c r="CD894" s="246">
        <f t="shared" si="261"/>
        <v>5</v>
      </c>
      <c r="CE894" s="246">
        <f t="shared" si="267"/>
        <v>0</v>
      </c>
      <c r="CF894" s="276">
        <f t="shared" si="270"/>
        <v>0</v>
      </c>
      <c r="CG894" s="277">
        <f t="shared" si="270"/>
        <v>0</v>
      </c>
      <c r="CH894" s="277">
        <f t="shared" si="270"/>
        <v>0</v>
      </c>
      <c r="CI894" s="278">
        <f t="shared" si="270"/>
        <v>0</v>
      </c>
      <c r="CJ894" s="280">
        <f t="shared" si="268"/>
        <v>0</v>
      </c>
      <c r="CK894" s="232">
        <f t="shared" si="256"/>
        <v>0</v>
      </c>
      <c r="CL894" s="1"/>
    </row>
    <row r="895" spans="1:90" ht="18" customHeight="1">
      <c r="A895" s="1"/>
      <c r="B895" s="1"/>
      <c r="C895" s="216"/>
      <c r="D895" s="287" t="str">
        <f t="shared" si="262"/>
        <v/>
      </c>
      <c r="E895" s="449" t="str">
        <f t="shared" si="263"/>
        <v/>
      </c>
      <c r="F895" s="450"/>
      <c r="G895" s="451"/>
      <c r="H895" s="452"/>
      <c r="I895" s="453"/>
      <c r="J895" s="453"/>
      <c r="K895" s="453"/>
      <c r="L895" s="453"/>
      <c r="M895" s="454"/>
      <c r="N895" s="455"/>
      <c r="O895" s="456"/>
      <c r="P895" s="456"/>
      <c r="Q895" s="456"/>
      <c r="R895" s="456"/>
      <c r="S895" s="456"/>
      <c r="T895" s="456"/>
      <c r="U895" s="456"/>
      <c r="V895" s="456"/>
      <c r="W895" s="456"/>
      <c r="X895" s="456"/>
      <c r="Y895" s="456"/>
      <c r="Z895" s="456"/>
      <c r="AA895" s="456"/>
      <c r="AB895" s="456"/>
      <c r="AC895" s="456"/>
      <c r="AD895" s="456"/>
      <c r="AE895" s="457"/>
      <c r="AF895" s="455"/>
      <c r="AG895" s="456"/>
      <c r="AH895" s="456"/>
      <c r="AI895" s="456"/>
      <c r="AJ895" s="456"/>
      <c r="AK895" s="456"/>
      <c r="AL895" s="456"/>
      <c r="AM895" s="456"/>
      <c r="AN895" s="457"/>
      <c r="AO895" s="455"/>
      <c r="AP895" s="456"/>
      <c r="AQ895" s="456"/>
      <c r="AR895" s="456"/>
      <c r="AS895" s="456"/>
      <c r="AT895" s="456"/>
      <c r="AU895" s="456"/>
      <c r="AV895" s="456"/>
      <c r="AW895" s="456"/>
      <c r="AX895" s="456"/>
      <c r="AY895" s="456"/>
      <c r="AZ895" s="456"/>
      <c r="BA895" s="456"/>
      <c r="BB895" s="456"/>
      <c r="BC895" s="456"/>
      <c r="BD895" s="456"/>
      <c r="BE895" s="456"/>
      <c r="BF895" s="456"/>
      <c r="BG895" s="457"/>
      <c r="BH895" s="458"/>
      <c r="BI895" s="459"/>
      <c r="BJ895" s="459"/>
      <c r="BK895" s="459"/>
      <c r="BL895" s="459"/>
      <c r="BM895" s="460"/>
      <c r="BN895" s="216"/>
      <c r="BO895" s="216"/>
      <c r="BP895" s="1"/>
      <c r="BQ895" s="120">
        <f>IF($F$3="","",IF(N895=$F$3,COUNTIF(BQ$23:BQ894,"&gt;0")+1,0))</f>
        <v>0</v>
      </c>
      <c r="BR895" s="1"/>
      <c r="BS895" s="20" t="str">
        <f>IF($N895="","",IF(VLOOKUP(VLOOKUP($N895,IMPOSTAZIONI!$E$6:$I$13,5,FALSE),IMPOSTAZIONI!$B$25:$N$32,3,FALSE)=0,"",VLOOKUP(VLOOKUP($N895,IMPOSTAZIONI!$E$6:$I$13,5,FALSE),IMPOSTAZIONI!$B$25:$N$32,3,FALSE)))</f>
        <v/>
      </c>
      <c r="BT895" s="20" t="str">
        <f>IF($N895="","",IF(VLOOKUP(VLOOKUP($N895,IMPOSTAZIONI!$E$6:$I$13,5,FALSE),IMPOSTAZIONI!$B$25:$N$32,6,FALSE)=0,"",VLOOKUP(VLOOKUP($N895,IMPOSTAZIONI!$E$6:$I$13,5,FALSE),IMPOSTAZIONI!$B$25:$N$32,6,FALSE)))</f>
        <v/>
      </c>
      <c r="BU895" s="20" t="str">
        <f>IF($N895="","",IF(VLOOKUP(VLOOKUP($N895,IMPOSTAZIONI!$E$6:$I$13,5,FALSE),IMPOSTAZIONI!$B$25:$N$32,9,FALSE)=0,"",VLOOKUP(VLOOKUP($N895,IMPOSTAZIONI!$E$6:$I$13,5,FALSE),IMPOSTAZIONI!$B$25:$N$32,9,FALSE)))</f>
        <v/>
      </c>
      <c r="BV895" s="20" t="str">
        <f>IF($N895="","",IF(VLOOKUP(VLOOKUP($N895,IMPOSTAZIONI!$E$6:$I$13,5,FALSE),IMPOSTAZIONI!$B$25:$N$32,12,FALSE)=0,"",VLOOKUP(VLOOKUP($N895,IMPOSTAZIONI!$E$6:$I$13,5,FALSE),IMPOSTAZIONI!$B$25:$N$32,12,FALSE)))</f>
        <v/>
      </c>
      <c r="BW895" s="221" t="str">
        <f t="shared" si="264"/>
        <v/>
      </c>
      <c r="BX895" s="221" t="str">
        <f t="shared" si="257"/>
        <v/>
      </c>
      <c r="BY895" s="221">
        <f t="shared" si="258"/>
        <v>0</v>
      </c>
      <c r="BZ895" s="231">
        <f t="shared" si="259"/>
        <v>0</v>
      </c>
      <c r="CA895" s="246">
        <f t="shared" si="260"/>
        <v>0</v>
      </c>
      <c r="CB895" s="246">
        <f t="shared" si="265"/>
        <v>0</v>
      </c>
      <c r="CC895" s="246" t="str">
        <f t="shared" si="266"/>
        <v/>
      </c>
      <c r="CD895" s="246">
        <f t="shared" si="261"/>
        <v>5</v>
      </c>
      <c r="CE895" s="246">
        <f t="shared" si="267"/>
        <v>0</v>
      </c>
      <c r="CF895" s="276">
        <f t="shared" si="270"/>
        <v>0</v>
      </c>
      <c r="CG895" s="277">
        <f t="shared" si="270"/>
        <v>0</v>
      </c>
      <c r="CH895" s="277">
        <f t="shared" si="270"/>
        <v>0</v>
      </c>
      <c r="CI895" s="278">
        <f t="shared" si="270"/>
        <v>0</v>
      </c>
      <c r="CJ895" s="280">
        <f t="shared" si="268"/>
        <v>0</v>
      </c>
      <c r="CK895" s="232">
        <f t="shared" si="256"/>
        <v>0</v>
      </c>
      <c r="CL895" s="1"/>
    </row>
    <row r="896" spans="1:90" ht="18" customHeight="1">
      <c r="A896" s="1"/>
      <c r="B896" s="1"/>
      <c r="C896" s="216"/>
      <c r="D896" s="287" t="str">
        <f t="shared" si="262"/>
        <v/>
      </c>
      <c r="E896" s="449" t="str">
        <f t="shared" si="263"/>
        <v/>
      </c>
      <c r="F896" s="450"/>
      <c r="G896" s="451"/>
      <c r="H896" s="452"/>
      <c r="I896" s="453"/>
      <c r="J896" s="453"/>
      <c r="K896" s="453"/>
      <c r="L896" s="453"/>
      <c r="M896" s="454"/>
      <c r="N896" s="455"/>
      <c r="O896" s="456"/>
      <c r="P896" s="456"/>
      <c r="Q896" s="456"/>
      <c r="R896" s="456"/>
      <c r="S896" s="456"/>
      <c r="T896" s="456"/>
      <c r="U896" s="456"/>
      <c r="V896" s="456"/>
      <c r="W896" s="456"/>
      <c r="X896" s="456"/>
      <c r="Y896" s="456"/>
      <c r="Z896" s="456"/>
      <c r="AA896" s="456"/>
      <c r="AB896" s="456"/>
      <c r="AC896" s="456"/>
      <c r="AD896" s="456"/>
      <c r="AE896" s="457"/>
      <c r="AF896" s="455"/>
      <c r="AG896" s="456"/>
      <c r="AH896" s="456"/>
      <c r="AI896" s="456"/>
      <c r="AJ896" s="456"/>
      <c r="AK896" s="456"/>
      <c r="AL896" s="456"/>
      <c r="AM896" s="456"/>
      <c r="AN896" s="457"/>
      <c r="AO896" s="455"/>
      <c r="AP896" s="456"/>
      <c r="AQ896" s="456"/>
      <c r="AR896" s="456"/>
      <c r="AS896" s="456"/>
      <c r="AT896" s="456"/>
      <c r="AU896" s="456"/>
      <c r="AV896" s="456"/>
      <c r="AW896" s="456"/>
      <c r="AX896" s="456"/>
      <c r="AY896" s="456"/>
      <c r="AZ896" s="456"/>
      <c r="BA896" s="456"/>
      <c r="BB896" s="456"/>
      <c r="BC896" s="456"/>
      <c r="BD896" s="456"/>
      <c r="BE896" s="456"/>
      <c r="BF896" s="456"/>
      <c r="BG896" s="457"/>
      <c r="BH896" s="458"/>
      <c r="BI896" s="459"/>
      <c r="BJ896" s="459"/>
      <c r="BK896" s="459"/>
      <c r="BL896" s="459"/>
      <c r="BM896" s="460"/>
      <c r="BN896" s="216"/>
      <c r="BO896" s="216"/>
      <c r="BP896" s="1"/>
      <c r="BQ896" s="120">
        <f>IF($F$3="","",IF(N896=$F$3,COUNTIF(BQ$23:BQ895,"&gt;0")+1,0))</f>
        <v>0</v>
      </c>
      <c r="BR896" s="1"/>
      <c r="BS896" s="20" t="str">
        <f>IF($N896="","",IF(VLOOKUP(VLOOKUP($N896,IMPOSTAZIONI!$E$6:$I$13,5,FALSE),IMPOSTAZIONI!$B$25:$N$32,3,FALSE)=0,"",VLOOKUP(VLOOKUP($N896,IMPOSTAZIONI!$E$6:$I$13,5,FALSE),IMPOSTAZIONI!$B$25:$N$32,3,FALSE)))</f>
        <v/>
      </c>
      <c r="BT896" s="20" t="str">
        <f>IF($N896="","",IF(VLOOKUP(VLOOKUP($N896,IMPOSTAZIONI!$E$6:$I$13,5,FALSE),IMPOSTAZIONI!$B$25:$N$32,6,FALSE)=0,"",VLOOKUP(VLOOKUP($N896,IMPOSTAZIONI!$E$6:$I$13,5,FALSE),IMPOSTAZIONI!$B$25:$N$32,6,FALSE)))</f>
        <v/>
      </c>
      <c r="BU896" s="20" t="str">
        <f>IF($N896="","",IF(VLOOKUP(VLOOKUP($N896,IMPOSTAZIONI!$E$6:$I$13,5,FALSE),IMPOSTAZIONI!$B$25:$N$32,9,FALSE)=0,"",VLOOKUP(VLOOKUP($N896,IMPOSTAZIONI!$E$6:$I$13,5,FALSE),IMPOSTAZIONI!$B$25:$N$32,9,FALSE)))</f>
        <v/>
      </c>
      <c r="BV896" s="20" t="str">
        <f>IF($N896="","",IF(VLOOKUP(VLOOKUP($N896,IMPOSTAZIONI!$E$6:$I$13,5,FALSE),IMPOSTAZIONI!$B$25:$N$32,12,FALSE)=0,"",VLOOKUP(VLOOKUP($N896,IMPOSTAZIONI!$E$6:$I$13,5,FALSE),IMPOSTAZIONI!$B$25:$N$32,12,FALSE)))</f>
        <v/>
      </c>
      <c r="BW896" s="221" t="str">
        <f t="shared" si="264"/>
        <v/>
      </c>
      <c r="BX896" s="221" t="str">
        <f t="shared" si="257"/>
        <v/>
      </c>
      <c r="BY896" s="221">
        <f t="shared" si="258"/>
        <v>0</v>
      </c>
      <c r="BZ896" s="231">
        <f t="shared" si="259"/>
        <v>0</v>
      </c>
      <c r="CA896" s="246">
        <f t="shared" si="260"/>
        <v>0</v>
      </c>
      <c r="CB896" s="246">
        <f t="shared" si="265"/>
        <v>0</v>
      </c>
      <c r="CC896" s="246" t="str">
        <f t="shared" si="266"/>
        <v/>
      </c>
      <c r="CD896" s="246">
        <f t="shared" si="261"/>
        <v>5</v>
      </c>
      <c r="CE896" s="246">
        <f t="shared" si="267"/>
        <v>0</v>
      </c>
      <c r="CF896" s="276">
        <f t="shared" si="270"/>
        <v>0</v>
      </c>
      <c r="CG896" s="277">
        <f t="shared" si="270"/>
        <v>0</v>
      </c>
      <c r="CH896" s="277">
        <f t="shared" si="270"/>
        <v>0</v>
      </c>
      <c r="CI896" s="278">
        <f t="shared" si="270"/>
        <v>0</v>
      </c>
      <c r="CJ896" s="280">
        <f t="shared" si="268"/>
        <v>0</v>
      </c>
      <c r="CK896" s="232">
        <f t="shared" si="256"/>
        <v>0</v>
      </c>
      <c r="CL896" s="1"/>
    </row>
    <row r="897" spans="1:90" ht="18" customHeight="1">
      <c r="A897" s="1"/>
      <c r="B897" s="1"/>
      <c r="C897" s="216"/>
      <c r="D897" s="287" t="str">
        <f t="shared" si="262"/>
        <v/>
      </c>
      <c r="E897" s="449" t="str">
        <f t="shared" si="263"/>
        <v/>
      </c>
      <c r="F897" s="450"/>
      <c r="G897" s="451"/>
      <c r="H897" s="452"/>
      <c r="I897" s="453"/>
      <c r="J897" s="453"/>
      <c r="K897" s="453"/>
      <c r="L897" s="453"/>
      <c r="M897" s="454"/>
      <c r="N897" s="455"/>
      <c r="O897" s="456"/>
      <c r="P897" s="456"/>
      <c r="Q897" s="456"/>
      <c r="R897" s="456"/>
      <c r="S897" s="456"/>
      <c r="T897" s="456"/>
      <c r="U897" s="456"/>
      <c r="V897" s="456"/>
      <c r="W897" s="456"/>
      <c r="X897" s="456"/>
      <c r="Y897" s="456"/>
      <c r="Z897" s="456"/>
      <c r="AA897" s="456"/>
      <c r="AB897" s="456"/>
      <c r="AC897" s="456"/>
      <c r="AD897" s="456"/>
      <c r="AE897" s="457"/>
      <c r="AF897" s="455"/>
      <c r="AG897" s="456"/>
      <c r="AH897" s="456"/>
      <c r="AI897" s="456"/>
      <c r="AJ897" s="456"/>
      <c r="AK897" s="456"/>
      <c r="AL897" s="456"/>
      <c r="AM897" s="456"/>
      <c r="AN897" s="457"/>
      <c r="AO897" s="455"/>
      <c r="AP897" s="456"/>
      <c r="AQ897" s="456"/>
      <c r="AR897" s="456"/>
      <c r="AS897" s="456"/>
      <c r="AT897" s="456"/>
      <c r="AU897" s="456"/>
      <c r="AV897" s="456"/>
      <c r="AW897" s="456"/>
      <c r="AX897" s="456"/>
      <c r="AY897" s="456"/>
      <c r="AZ897" s="456"/>
      <c r="BA897" s="456"/>
      <c r="BB897" s="456"/>
      <c r="BC897" s="456"/>
      <c r="BD897" s="456"/>
      <c r="BE897" s="456"/>
      <c r="BF897" s="456"/>
      <c r="BG897" s="457"/>
      <c r="BH897" s="458"/>
      <c r="BI897" s="459"/>
      <c r="BJ897" s="459"/>
      <c r="BK897" s="459"/>
      <c r="BL897" s="459"/>
      <c r="BM897" s="460"/>
      <c r="BN897" s="216"/>
      <c r="BO897" s="216"/>
      <c r="BP897" s="1"/>
      <c r="BQ897" s="120">
        <f>IF($F$3="","",IF(N897=$F$3,COUNTIF(BQ$23:BQ896,"&gt;0")+1,0))</f>
        <v>0</v>
      </c>
      <c r="BR897" s="1"/>
      <c r="BS897" s="20" t="str">
        <f>IF($N897="","",IF(VLOOKUP(VLOOKUP($N897,IMPOSTAZIONI!$E$6:$I$13,5,FALSE),IMPOSTAZIONI!$B$25:$N$32,3,FALSE)=0,"",VLOOKUP(VLOOKUP($N897,IMPOSTAZIONI!$E$6:$I$13,5,FALSE),IMPOSTAZIONI!$B$25:$N$32,3,FALSE)))</f>
        <v/>
      </c>
      <c r="BT897" s="20" t="str">
        <f>IF($N897="","",IF(VLOOKUP(VLOOKUP($N897,IMPOSTAZIONI!$E$6:$I$13,5,FALSE),IMPOSTAZIONI!$B$25:$N$32,6,FALSE)=0,"",VLOOKUP(VLOOKUP($N897,IMPOSTAZIONI!$E$6:$I$13,5,FALSE),IMPOSTAZIONI!$B$25:$N$32,6,FALSE)))</f>
        <v/>
      </c>
      <c r="BU897" s="20" t="str">
        <f>IF($N897="","",IF(VLOOKUP(VLOOKUP($N897,IMPOSTAZIONI!$E$6:$I$13,5,FALSE),IMPOSTAZIONI!$B$25:$N$32,9,FALSE)=0,"",VLOOKUP(VLOOKUP($N897,IMPOSTAZIONI!$E$6:$I$13,5,FALSE),IMPOSTAZIONI!$B$25:$N$32,9,FALSE)))</f>
        <v/>
      </c>
      <c r="BV897" s="20" t="str">
        <f>IF($N897="","",IF(VLOOKUP(VLOOKUP($N897,IMPOSTAZIONI!$E$6:$I$13,5,FALSE),IMPOSTAZIONI!$B$25:$N$32,12,FALSE)=0,"",VLOOKUP(VLOOKUP($N897,IMPOSTAZIONI!$E$6:$I$13,5,FALSE),IMPOSTAZIONI!$B$25:$N$32,12,FALSE)))</f>
        <v/>
      </c>
      <c r="BW897" s="221" t="str">
        <f t="shared" si="264"/>
        <v/>
      </c>
      <c r="BX897" s="221" t="str">
        <f t="shared" si="257"/>
        <v/>
      </c>
      <c r="BY897" s="221">
        <f t="shared" si="258"/>
        <v>0</v>
      </c>
      <c r="BZ897" s="231">
        <f t="shared" si="259"/>
        <v>0</v>
      </c>
      <c r="CA897" s="246">
        <f t="shared" si="260"/>
        <v>0</v>
      </c>
      <c r="CB897" s="246">
        <f t="shared" si="265"/>
        <v>0</v>
      </c>
      <c r="CC897" s="246" t="str">
        <f t="shared" si="266"/>
        <v/>
      </c>
      <c r="CD897" s="246">
        <f t="shared" si="261"/>
        <v>5</v>
      </c>
      <c r="CE897" s="246">
        <f t="shared" si="267"/>
        <v>0</v>
      </c>
      <c r="CF897" s="276">
        <f t="shared" si="270"/>
        <v>0</v>
      </c>
      <c r="CG897" s="277">
        <f t="shared" si="270"/>
        <v>0</v>
      </c>
      <c r="CH897" s="277">
        <f t="shared" si="270"/>
        <v>0</v>
      </c>
      <c r="CI897" s="278">
        <f t="shared" si="270"/>
        <v>0</v>
      </c>
      <c r="CJ897" s="280">
        <f t="shared" si="268"/>
        <v>0</v>
      </c>
      <c r="CK897" s="232">
        <f t="shared" si="256"/>
        <v>0</v>
      </c>
      <c r="CL897" s="1"/>
    </row>
    <row r="898" spans="1:90" ht="18" customHeight="1">
      <c r="A898" s="1"/>
      <c r="B898" s="1"/>
      <c r="C898" s="216"/>
      <c r="D898" s="287" t="str">
        <f t="shared" si="262"/>
        <v/>
      </c>
      <c r="E898" s="449" t="str">
        <f t="shared" si="263"/>
        <v/>
      </c>
      <c r="F898" s="450"/>
      <c r="G898" s="451"/>
      <c r="H898" s="452"/>
      <c r="I898" s="453"/>
      <c r="J898" s="453"/>
      <c r="K898" s="453"/>
      <c r="L898" s="453"/>
      <c r="M898" s="454"/>
      <c r="N898" s="455"/>
      <c r="O898" s="456"/>
      <c r="P898" s="456"/>
      <c r="Q898" s="456"/>
      <c r="R898" s="456"/>
      <c r="S898" s="456"/>
      <c r="T898" s="456"/>
      <c r="U898" s="456"/>
      <c r="V898" s="456"/>
      <c r="W898" s="456"/>
      <c r="X898" s="456"/>
      <c r="Y898" s="456"/>
      <c r="Z898" s="456"/>
      <c r="AA898" s="456"/>
      <c r="AB898" s="456"/>
      <c r="AC898" s="456"/>
      <c r="AD898" s="456"/>
      <c r="AE898" s="457"/>
      <c r="AF898" s="455"/>
      <c r="AG898" s="456"/>
      <c r="AH898" s="456"/>
      <c r="AI898" s="456"/>
      <c r="AJ898" s="456"/>
      <c r="AK898" s="456"/>
      <c r="AL898" s="456"/>
      <c r="AM898" s="456"/>
      <c r="AN898" s="457"/>
      <c r="AO898" s="455"/>
      <c r="AP898" s="456"/>
      <c r="AQ898" s="456"/>
      <c r="AR898" s="456"/>
      <c r="AS898" s="456"/>
      <c r="AT898" s="456"/>
      <c r="AU898" s="456"/>
      <c r="AV898" s="456"/>
      <c r="AW898" s="456"/>
      <c r="AX898" s="456"/>
      <c r="AY898" s="456"/>
      <c r="AZ898" s="456"/>
      <c r="BA898" s="456"/>
      <c r="BB898" s="456"/>
      <c r="BC898" s="456"/>
      <c r="BD898" s="456"/>
      <c r="BE898" s="456"/>
      <c r="BF898" s="456"/>
      <c r="BG898" s="457"/>
      <c r="BH898" s="458"/>
      <c r="BI898" s="459"/>
      <c r="BJ898" s="459"/>
      <c r="BK898" s="459"/>
      <c r="BL898" s="459"/>
      <c r="BM898" s="460"/>
      <c r="BN898" s="216"/>
      <c r="BO898" s="216"/>
      <c r="BP898" s="1"/>
      <c r="BQ898" s="120">
        <f>IF($F$3="","",IF(N898=$F$3,COUNTIF(BQ$23:BQ897,"&gt;0")+1,0))</f>
        <v>0</v>
      </c>
      <c r="BR898" s="1"/>
      <c r="BS898" s="20" t="str">
        <f>IF($N898="","",IF(VLOOKUP(VLOOKUP($N898,IMPOSTAZIONI!$E$6:$I$13,5,FALSE),IMPOSTAZIONI!$B$25:$N$32,3,FALSE)=0,"",VLOOKUP(VLOOKUP($N898,IMPOSTAZIONI!$E$6:$I$13,5,FALSE),IMPOSTAZIONI!$B$25:$N$32,3,FALSE)))</f>
        <v/>
      </c>
      <c r="BT898" s="20" t="str">
        <f>IF($N898="","",IF(VLOOKUP(VLOOKUP($N898,IMPOSTAZIONI!$E$6:$I$13,5,FALSE),IMPOSTAZIONI!$B$25:$N$32,6,FALSE)=0,"",VLOOKUP(VLOOKUP($N898,IMPOSTAZIONI!$E$6:$I$13,5,FALSE),IMPOSTAZIONI!$B$25:$N$32,6,FALSE)))</f>
        <v/>
      </c>
      <c r="BU898" s="20" t="str">
        <f>IF($N898="","",IF(VLOOKUP(VLOOKUP($N898,IMPOSTAZIONI!$E$6:$I$13,5,FALSE),IMPOSTAZIONI!$B$25:$N$32,9,FALSE)=0,"",VLOOKUP(VLOOKUP($N898,IMPOSTAZIONI!$E$6:$I$13,5,FALSE),IMPOSTAZIONI!$B$25:$N$32,9,FALSE)))</f>
        <v/>
      </c>
      <c r="BV898" s="20" t="str">
        <f>IF($N898="","",IF(VLOOKUP(VLOOKUP($N898,IMPOSTAZIONI!$E$6:$I$13,5,FALSE),IMPOSTAZIONI!$B$25:$N$32,12,FALSE)=0,"",VLOOKUP(VLOOKUP($N898,IMPOSTAZIONI!$E$6:$I$13,5,FALSE),IMPOSTAZIONI!$B$25:$N$32,12,FALSE)))</f>
        <v/>
      </c>
      <c r="BW898" s="221" t="str">
        <f t="shared" si="264"/>
        <v/>
      </c>
      <c r="BX898" s="221" t="str">
        <f t="shared" si="257"/>
        <v/>
      </c>
      <c r="BY898" s="221">
        <f t="shared" si="258"/>
        <v>0</v>
      </c>
      <c r="BZ898" s="231">
        <f t="shared" si="259"/>
        <v>0</v>
      </c>
      <c r="CA898" s="246">
        <f t="shared" si="260"/>
        <v>0</v>
      </c>
      <c r="CB898" s="246">
        <f t="shared" si="265"/>
        <v>0</v>
      </c>
      <c r="CC898" s="246" t="str">
        <f t="shared" si="266"/>
        <v/>
      </c>
      <c r="CD898" s="246">
        <f t="shared" si="261"/>
        <v>5</v>
      </c>
      <c r="CE898" s="246">
        <f t="shared" si="267"/>
        <v>0</v>
      </c>
      <c r="CF898" s="276">
        <f t="shared" si="270"/>
        <v>0</v>
      </c>
      <c r="CG898" s="277">
        <f t="shared" si="270"/>
        <v>0</v>
      </c>
      <c r="CH898" s="277">
        <f t="shared" si="270"/>
        <v>0</v>
      </c>
      <c r="CI898" s="278">
        <f t="shared" si="270"/>
        <v>0</v>
      </c>
      <c r="CJ898" s="280">
        <f t="shared" si="268"/>
        <v>0</v>
      </c>
      <c r="CK898" s="232">
        <f t="shared" si="256"/>
        <v>0</v>
      </c>
      <c r="CL898" s="1"/>
    </row>
    <row r="899" spans="1:90" ht="18" customHeight="1">
      <c r="A899" s="1"/>
      <c r="B899" s="1"/>
      <c r="C899" s="216"/>
      <c r="D899" s="287" t="str">
        <f t="shared" si="262"/>
        <v/>
      </c>
      <c r="E899" s="449" t="str">
        <f t="shared" si="263"/>
        <v/>
      </c>
      <c r="F899" s="450"/>
      <c r="G899" s="451"/>
      <c r="H899" s="452"/>
      <c r="I899" s="453"/>
      <c r="J899" s="453"/>
      <c r="K899" s="453"/>
      <c r="L899" s="453"/>
      <c r="M899" s="454"/>
      <c r="N899" s="455"/>
      <c r="O899" s="456"/>
      <c r="P899" s="456"/>
      <c r="Q899" s="456"/>
      <c r="R899" s="456"/>
      <c r="S899" s="456"/>
      <c r="T899" s="456"/>
      <c r="U899" s="456"/>
      <c r="V899" s="456"/>
      <c r="W899" s="456"/>
      <c r="X899" s="456"/>
      <c r="Y899" s="456"/>
      <c r="Z899" s="456"/>
      <c r="AA899" s="456"/>
      <c r="AB899" s="456"/>
      <c r="AC899" s="456"/>
      <c r="AD899" s="456"/>
      <c r="AE899" s="457"/>
      <c r="AF899" s="455"/>
      <c r="AG899" s="456"/>
      <c r="AH899" s="456"/>
      <c r="AI899" s="456"/>
      <c r="AJ899" s="456"/>
      <c r="AK899" s="456"/>
      <c r="AL899" s="456"/>
      <c r="AM899" s="456"/>
      <c r="AN899" s="457"/>
      <c r="AO899" s="455"/>
      <c r="AP899" s="456"/>
      <c r="AQ899" s="456"/>
      <c r="AR899" s="456"/>
      <c r="AS899" s="456"/>
      <c r="AT899" s="456"/>
      <c r="AU899" s="456"/>
      <c r="AV899" s="456"/>
      <c r="AW899" s="456"/>
      <c r="AX899" s="456"/>
      <c r="AY899" s="456"/>
      <c r="AZ899" s="456"/>
      <c r="BA899" s="456"/>
      <c r="BB899" s="456"/>
      <c r="BC899" s="456"/>
      <c r="BD899" s="456"/>
      <c r="BE899" s="456"/>
      <c r="BF899" s="456"/>
      <c r="BG899" s="457"/>
      <c r="BH899" s="458"/>
      <c r="BI899" s="459"/>
      <c r="BJ899" s="459"/>
      <c r="BK899" s="459"/>
      <c r="BL899" s="459"/>
      <c r="BM899" s="460"/>
      <c r="BN899" s="216"/>
      <c r="BO899" s="216"/>
      <c r="BP899" s="1"/>
      <c r="BQ899" s="120">
        <f>IF($F$3="","",IF(N899=$F$3,COUNTIF(BQ$23:BQ898,"&gt;0")+1,0))</f>
        <v>0</v>
      </c>
      <c r="BR899" s="1"/>
      <c r="BS899" s="20" t="str">
        <f>IF($N899="","",IF(VLOOKUP(VLOOKUP($N899,IMPOSTAZIONI!$E$6:$I$13,5,FALSE),IMPOSTAZIONI!$B$25:$N$32,3,FALSE)=0,"",VLOOKUP(VLOOKUP($N899,IMPOSTAZIONI!$E$6:$I$13,5,FALSE),IMPOSTAZIONI!$B$25:$N$32,3,FALSE)))</f>
        <v/>
      </c>
      <c r="BT899" s="20" t="str">
        <f>IF($N899="","",IF(VLOOKUP(VLOOKUP($N899,IMPOSTAZIONI!$E$6:$I$13,5,FALSE),IMPOSTAZIONI!$B$25:$N$32,6,FALSE)=0,"",VLOOKUP(VLOOKUP($N899,IMPOSTAZIONI!$E$6:$I$13,5,FALSE),IMPOSTAZIONI!$B$25:$N$32,6,FALSE)))</f>
        <v/>
      </c>
      <c r="BU899" s="20" t="str">
        <f>IF($N899="","",IF(VLOOKUP(VLOOKUP($N899,IMPOSTAZIONI!$E$6:$I$13,5,FALSE),IMPOSTAZIONI!$B$25:$N$32,9,FALSE)=0,"",VLOOKUP(VLOOKUP($N899,IMPOSTAZIONI!$E$6:$I$13,5,FALSE),IMPOSTAZIONI!$B$25:$N$32,9,FALSE)))</f>
        <v/>
      </c>
      <c r="BV899" s="20" t="str">
        <f>IF($N899="","",IF(VLOOKUP(VLOOKUP($N899,IMPOSTAZIONI!$E$6:$I$13,5,FALSE),IMPOSTAZIONI!$B$25:$N$32,12,FALSE)=0,"",VLOOKUP(VLOOKUP($N899,IMPOSTAZIONI!$E$6:$I$13,5,FALSE),IMPOSTAZIONI!$B$25:$N$32,12,FALSE)))</f>
        <v/>
      </c>
      <c r="BW899" s="221" t="str">
        <f t="shared" si="264"/>
        <v/>
      </c>
      <c r="BX899" s="221" t="str">
        <f t="shared" si="257"/>
        <v/>
      </c>
      <c r="BY899" s="221">
        <f t="shared" si="258"/>
        <v>0</v>
      </c>
      <c r="BZ899" s="231">
        <f t="shared" si="259"/>
        <v>0</v>
      </c>
      <c r="CA899" s="246">
        <f t="shared" si="260"/>
        <v>0</v>
      </c>
      <c r="CB899" s="246">
        <f t="shared" si="265"/>
        <v>0</v>
      </c>
      <c r="CC899" s="246" t="str">
        <f t="shared" si="266"/>
        <v/>
      </c>
      <c r="CD899" s="246">
        <f t="shared" si="261"/>
        <v>5</v>
      </c>
      <c r="CE899" s="246">
        <f t="shared" si="267"/>
        <v>0</v>
      </c>
      <c r="CF899" s="276">
        <f t="shared" si="270"/>
        <v>0</v>
      </c>
      <c r="CG899" s="277">
        <f t="shared" si="270"/>
        <v>0</v>
      </c>
      <c r="CH899" s="277">
        <f t="shared" si="270"/>
        <v>0</v>
      </c>
      <c r="CI899" s="278">
        <f t="shared" si="270"/>
        <v>0</v>
      </c>
      <c r="CJ899" s="280">
        <f t="shared" si="268"/>
        <v>0</v>
      </c>
      <c r="CK899" s="232">
        <f t="shared" si="256"/>
        <v>0</v>
      </c>
      <c r="CL899" s="1"/>
    </row>
    <row r="900" spans="1:90" ht="18" customHeight="1">
      <c r="A900" s="1"/>
      <c r="B900" s="1"/>
      <c r="C900" s="216"/>
      <c r="D900" s="287" t="str">
        <f t="shared" si="262"/>
        <v/>
      </c>
      <c r="E900" s="449" t="str">
        <f t="shared" si="263"/>
        <v/>
      </c>
      <c r="F900" s="450"/>
      <c r="G900" s="451"/>
      <c r="H900" s="452"/>
      <c r="I900" s="453"/>
      <c r="J900" s="453"/>
      <c r="K900" s="453"/>
      <c r="L900" s="453"/>
      <c r="M900" s="454"/>
      <c r="N900" s="455"/>
      <c r="O900" s="456"/>
      <c r="P900" s="456"/>
      <c r="Q900" s="456"/>
      <c r="R900" s="456"/>
      <c r="S900" s="456"/>
      <c r="T900" s="456"/>
      <c r="U900" s="456"/>
      <c r="V900" s="456"/>
      <c r="W900" s="456"/>
      <c r="X900" s="456"/>
      <c r="Y900" s="456"/>
      <c r="Z900" s="456"/>
      <c r="AA900" s="456"/>
      <c r="AB900" s="456"/>
      <c r="AC900" s="456"/>
      <c r="AD900" s="456"/>
      <c r="AE900" s="457"/>
      <c r="AF900" s="455"/>
      <c r="AG900" s="456"/>
      <c r="AH900" s="456"/>
      <c r="AI900" s="456"/>
      <c r="AJ900" s="456"/>
      <c r="AK900" s="456"/>
      <c r="AL900" s="456"/>
      <c r="AM900" s="456"/>
      <c r="AN900" s="457"/>
      <c r="AO900" s="455"/>
      <c r="AP900" s="456"/>
      <c r="AQ900" s="456"/>
      <c r="AR900" s="456"/>
      <c r="AS900" s="456"/>
      <c r="AT900" s="456"/>
      <c r="AU900" s="456"/>
      <c r="AV900" s="456"/>
      <c r="AW900" s="456"/>
      <c r="AX900" s="456"/>
      <c r="AY900" s="456"/>
      <c r="AZ900" s="456"/>
      <c r="BA900" s="456"/>
      <c r="BB900" s="456"/>
      <c r="BC900" s="456"/>
      <c r="BD900" s="456"/>
      <c r="BE900" s="456"/>
      <c r="BF900" s="456"/>
      <c r="BG900" s="457"/>
      <c r="BH900" s="458"/>
      <c r="BI900" s="459"/>
      <c r="BJ900" s="459"/>
      <c r="BK900" s="459"/>
      <c r="BL900" s="459"/>
      <c r="BM900" s="460"/>
      <c r="BN900" s="216"/>
      <c r="BO900" s="216"/>
      <c r="BP900" s="1"/>
      <c r="BQ900" s="120">
        <f>IF($F$3="","",IF(N900=$F$3,COUNTIF(BQ$23:BQ899,"&gt;0")+1,0))</f>
        <v>0</v>
      </c>
      <c r="BR900" s="1"/>
      <c r="BS900" s="20" t="str">
        <f>IF($N900="","",IF(VLOOKUP(VLOOKUP($N900,IMPOSTAZIONI!$E$6:$I$13,5,FALSE),IMPOSTAZIONI!$B$25:$N$32,3,FALSE)=0,"",VLOOKUP(VLOOKUP($N900,IMPOSTAZIONI!$E$6:$I$13,5,FALSE),IMPOSTAZIONI!$B$25:$N$32,3,FALSE)))</f>
        <v/>
      </c>
      <c r="BT900" s="20" t="str">
        <f>IF($N900="","",IF(VLOOKUP(VLOOKUP($N900,IMPOSTAZIONI!$E$6:$I$13,5,FALSE),IMPOSTAZIONI!$B$25:$N$32,6,FALSE)=0,"",VLOOKUP(VLOOKUP($N900,IMPOSTAZIONI!$E$6:$I$13,5,FALSE),IMPOSTAZIONI!$B$25:$N$32,6,FALSE)))</f>
        <v/>
      </c>
      <c r="BU900" s="20" t="str">
        <f>IF($N900="","",IF(VLOOKUP(VLOOKUP($N900,IMPOSTAZIONI!$E$6:$I$13,5,FALSE),IMPOSTAZIONI!$B$25:$N$32,9,FALSE)=0,"",VLOOKUP(VLOOKUP($N900,IMPOSTAZIONI!$E$6:$I$13,5,FALSE),IMPOSTAZIONI!$B$25:$N$32,9,FALSE)))</f>
        <v/>
      </c>
      <c r="BV900" s="20" t="str">
        <f>IF($N900="","",IF(VLOOKUP(VLOOKUP($N900,IMPOSTAZIONI!$E$6:$I$13,5,FALSE),IMPOSTAZIONI!$B$25:$N$32,12,FALSE)=0,"",VLOOKUP(VLOOKUP($N900,IMPOSTAZIONI!$E$6:$I$13,5,FALSE),IMPOSTAZIONI!$B$25:$N$32,12,FALSE)))</f>
        <v/>
      </c>
      <c r="BW900" s="221" t="str">
        <f t="shared" si="264"/>
        <v/>
      </c>
      <c r="BX900" s="221" t="str">
        <f t="shared" si="257"/>
        <v/>
      </c>
      <c r="BY900" s="221">
        <f t="shared" si="258"/>
        <v>0</v>
      </c>
      <c r="BZ900" s="231">
        <f t="shared" si="259"/>
        <v>0</v>
      </c>
      <c r="CA900" s="246">
        <f t="shared" si="260"/>
        <v>0</v>
      </c>
      <c r="CB900" s="246">
        <f t="shared" si="265"/>
        <v>0</v>
      </c>
      <c r="CC900" s="246" t="str">
        <f t="shared" si="266"/>
        <v/>
      </c>
      <c r="CD900" s="246">
        <f t="shared" si="261"/>
        <v>5</v>
      </c>
      <c r="CE900" s="246">
        <f t="shared" si="267"/>
        <v>0</v>
      </c>
      <c r="CF900" s="276">
        <f t="shared" si="270"/>
        <v>0</v>
      </c>
      <c r="CG900" s="277">
        <f t="shared" si="270"/>
        <v>0</v>
      </c>
      <c r="CH900" s="277">
        <f t="shared" si="270"/>
        <v>0</v>
      </c>
      <c r="CI900" s="278">
        <f t="shared" si="270"/>
        <v>0</v>
      </c>
      <c r="CJ900" s="280">
        <f t="shared" si="268"/>
        <v>0</v>
      </c>
      <c r="CK900" s="232">
        <f t="shared" si="256"/>
        <v>0</v>
      </c>
      <c r="CL900" s="1"/>
    </row>
    <row r="901" spans="1:90" ht="18" customHeight="1">
      <c r="A901" s="1"/>
      <c r="B901" s="1"/>
      <c r="C901" s="216"/>
      <c r="D901" s="287" t="str">
        <f t="shared" si="262"/>
        <v/>
      </c>
      <c r="E901" s="449" t="str">
        <f t="shared" si="263"/>
        <v/>
      </c>
      <c r="F901" s="450"/>
      <c r="G901" s="451"/>
      <c r="H901" s="452"/>
      <c r="I901" s="453"/>
      <c r="J901" s="453"/>
      <c r="K901" s="453"/>
      <c r="L901" s="453"/>
      <c r="M901" s="454"/>
      <c r="N901" s="455"/>
      <c r="O901" s="456"/>
      <c r="P901" s="456"/>
      <c r="Q901" s="456"/>
      <c r="R901" s="456"/>
      <c r="S901" s="456"/>
      <c r="T901" s="456"/>
      <c r="U901" s="456"/>
      <c r="V901" s="456"/>
      <c r="W901" s="456"/>
      <c r="X901" s="456"/>
      <c r="Y901" s="456"/>
      <c r="Z901" s="456"/>
      <c r="AA901" s="456"/>
      <c r="AB901" s="456"/>
      <c r="AC901" s="456"/>
      <c r="AD901" s="456"/>
      <c r="AE901" s="457"/>
      <c r="AF901" s="455"/>
      <c r="AG901" s="456"/>
      <c r="AH901" s="456"/>
      <c r="AI901" s="456"/>
      <c r="AJ901" s="456"/>
      <c r="AK901" s="456"/>
      <c r="AL901" s="456"/>
      <c r="AM901" s="456"/>
      <c r="AN901" s="457"/>
      <c r="AO901" s="455"/>
      <c r="AP901" s="456"/>
      <c r="AQ901" s="456"/>
      <c r="AR901" s="456"/>
      <c r="AS901" s="456"/>
      <c r="AT901" s="456"/>
      <c r="AU901" s="456"/>
      <c r="AV901" s="456"/>
      <c r="AW901" s="456"/>
      <c r="AX901" s="456"/>
      <c r="AY901" s="456"/>
      <c r="AZ901" s="456"/>
      <c r="BA901" s="456"/>
      <c r="BB901" s="456"/>
      <c r="BC901" s="456"/>
      <c r="BD901" s="456"/>
      <c r="BE901" s="456"/>
      <c r="BF901" s="456"/>
      <c r="BG901" s="457"/>
      <c r="BH901" s="458"/>
      <c r="BI901" s="459"/>
      <c r="BJ901" s="459"/>
      <c r="BK901" s="459"/>
      <c r="BL901" s="459"/>
      <c r="BM901" s="460"/>
      <c r="BN901" s="216"/>
      <c r="BO901" s="216"/>
      <c r="BP901" s="1"/>
      <c r="BQ901" s="120">
        <f>IF($F$3="","",IF(N901=$F$3,COUNTIF(BQ$23:BQ900,"&gt;0")+1,0))</f>
        <v>0</v>
      </c>
      <c r="BR901" s="1"/>
      <c r="BS901" s="20" t="str">
        <f>IF($N901="","",IF(VLOOKUP(VLOOKUP($N901,IMPOSTAZIONI!$E$6:$I$13,5,FALSE),IMPOSTAZIONI!$B$25:$N$32,3,FALSE)=0,"",VLOOKUP(VLOOKUP($N901,IMPOSTAZIONI!$E$6:$I$13,5,FALSE),IMPOSTAZIONI!$B$25:$N$32,3,FALSE)))</f>
        <v/>
      </c>
      <c r="BT901" s="20" t="str">
        <f>IF($N901="","",IF(VLOOKUP(VLOOKUP($N901,IMPOSTAZIONI!$E$6:$I$13,5,FALSE),IMPOSTAZIONI!$B$25:$N$32,6,FALSE)=0,"",VLOOKUP(VLOOKUP($N901,IMPOSTAZIONI!$E$6:$I$13,5,FALSE),IMPOSTAZIONI!$B$25:$N$32,6,FALSE)))</f>
        <v/>
      </c>
      <c r="BU901" s="20" t="str">
        <f>IF($N901="","",IF(VLOOKUP(VLOOKUP($N901,IMPOSTAZIONI!$E$6:$I$13,5,FALSE),IMPOSTAZIONI!$B$25:$N$32,9,FALSE)=0,"",VLOOKUP(VLOOKUP($N901,IMPOSTAZIONI!$E$6:$I$13,5,FALSE),IMPOSTAZIONI!$B$25:$N$32,9,FALSE)))</f>
        <v/>
      </c>
      <c r="BV901" s="20" t="str">
        <f>IF($N901="","",IF(VLOOKUP(VLOOKUP($N901,IMPOSTAZIONI!$E$6:$I$13,5,FALSE),IMPOSTAZIONI!$B$25:$N$32,12,FALSE)=0,"",VLOOKUP(VLOOKUP($N901,IMPOSTAZIONI!$E$6:$I$13,5,FALSE),IMPOSTAZIONI!$B$25:$N$32,12,FALSE)))</f>
        <v/>
      </c>
      <c r="BW901" s="221" t="str">
        <f t="shared" si="264"/>
        <v/>
      </c>
      <c r="BX901" s="221" t="str">
        <f t="shared" si="257"/>
        <v/>
      </c>
      <c r="BY901" s="221">
        <f t="shared" si="258"/>
        <v>0</v>
      </c>
      <c r="BZ901" s="231">
        <f t="shared" si="259"/>
        <v>0</v>
      </c>
      <c r="CA901" s="246">
        <f t="shared" si="260"/>
        <v>0</v>
      </c>
      <c r="CB901" s="246">
        <f t="shared" si="265"/>
        <v>0</v>
      </c>
      <c r="CC901" s="246" t="str">
        <f t="shared" si="266"/>
        <v/>
      </c>
      <c r="CD901" s="246">
        <f t="shared" si="261"/>
        <v>5</v>
      </c>
      <c r="CE901" s="246">
        <f t="shared" si="267"/>
        <v>0</v>
      </c>
      <c r="CF901" s="276">
        <f t="shared" si="270"/>
        <v>0</v>
      </c>
      <c r="CG901" s="277">
        <f t="shared" si="270"/>
        <v>0</v>
      </c>
      <c r="CH901" s="277">
        <f t="shared" si="270"/>
        <v>0</v>
      </c>
      <c r="CI901" s="278">
        <f t="shared" si="270"/>
        <v>0</v>
      </c>
      <c r="CJ901" s="280">
        <f t="shared" si="268"/>
        <v>0</v>
      </c>
      <c r="CK901" s="232">
        <f t="shared" si="256"/>
        <v>0</v>
      </c>
      <c r="CL901" s="1"/>
    </row>
    <row r="902" spans="1:90" ht="18" customHeight="1">
      <c r="A902" s="1"/>
      <c r="B902" s="1"/>
      <c r="C902" s="216"/>
      <c r="D902" s="287" t="str">
        <f t="shared" si="262"/>
        <v/>
      </c>
      <c r="E902" s="449" t="str">
        <f t="shared" si="263"/>
        <v/>
      </c>
      <c r="F902" s="450"/>
      <c r="G902" s="451"/>
      <c r="H902" s="452"/>
      <c r="I902" s="453"/>
      <c r="J902" s="453"/>
      <c r="K902" s="453"/>
      <c r="L902" s="453"/>
      <c r="M902" s="454"/>
      <c r="N902" s="455"/>
      <c r="O902" s="456"/>
      <c r="P902" s="456"/>
      <c r="Q902" s="456"/>
      <c r="R902" s="456"/>
      <c r="S902" s="456"/>
      <c r="T902" s="456"/>
      <c r="U902" s="456"/>
      <c r="V902" s="456"/>
      <c r="W902" s="456"/>
      <c r="X902" s="456"/>
      <c r="Y902" s="456"/>
      <c r="Z902" s="456"/>
      <c r="AA902" s="456"/>
      <c r="AB902" s="456"/>
      <c r="AC902" s="456"/>
      <c r="AD902" s="456"/>
      <c r="AE902" s="457"/>
      <c r="AF902" s="455"/>
      <c r="AG902" s="456"/>
      <c r="AH902" s="456"/>
      <c r="AI902" s="456"/>
      <c r="AJ902" s="456"/>
      <c r="AK902" s="456"/>
      <c r="AL902" s="456"/>
      <c r="AM902" s="456"/>
      <c r="AN902" s="457"/>
      <c r="AO902" s="455"/>
      <c r="AP902" s="456"/>
      <c r="AQ902" s="456"/>
      <c r="AR902" s="456"/>
      <c r="AS902" s="456"/>
      <c r="AT902" s="456"/>
      <c r="AU902" s="456"/>
      <c r="AV902" s="456"/>
      <c r="AW902" s="456"/>
      <c r="AX902" s="456"/>
      <c r="AY902" s="456"/>
      <c r="AZ902" s="456"/>
      <c r="BA902" s="456"/>
      <c r="BB902" s="456"/>
      <c r="BC902" s="456"/>
      <c r="BD902" s="456"/>
      <c r="BE902" s="456"/>
      <c r="BF902" s="456"/>
      <c r="BG902" s="457"/>
      <c r="BH902" s="458"/>
      <c r="BI902" s="459"/>
      <c r="BJ902" s="459"/>
      <c r="BK902" s="459"/>
      <c r="BL902" s="459"/>
      <c r="BM902" s="460"/>
      <c r="BN902" s="216"/>
      <c r="BO902" s="216"/>
      <c r="BP902" s="1"/>
      <c r="BQ902" s="120">
        <f>IF($F$3="","",IF(N902=$F$3,COUNTIF(BQ$23:BQ901,"&gt;0")+1,0))</f>
        <v>0</v>
      </c>
      <c r="BR902" s="1"/>
      <c r="BS902" s="20" t="str">
        <f>IF($N902="","",IF(VLOOKUP(VLOOKUP($N902,IMPOSTAZIONI!$E$6:$I$13,5,FALSE),IMPOSTAZIONI!$B$25:$N$32,3,FALSE)=0,"",VLOOKUP(VLOOKUP($N902,IMPOSTAZIONI!$E$6:$I$13,5,FALSE),IMPOSTAZIONI!$B$25:$N$32,3,FALSE)))</f>
        <v/>
      </c>
      <c r="BT902" s="20" t="str">
        <f>IF($N902="","",IF(VLOOKUP(VLOOKUP($N902,IMPOSTAZIONI!$E$6:$I$13,5,FALSE),IMPOSTAZIONI!$B$25:$N$32,6,FALSE)=0,"",VLOOKUP(VLOOKUP($N902,IMPOSTAZIONI!$E$6:$I$13,5,FALSE),IMPOSTAZIONI!$B$25:$N$32,6,FALSE)))</f>
        <v/>
      </c>
      <c r="BU902" s="20" t="str">
        <f>IF($N902="","",IF(VLOOKUP(VLOOKUP($N902,IMPOSTAZIONI!$E$6:$I$13,5,FALSE),IMPOSTAZIONI!$B$25:$N$32,9,FALSE)=0,"",VLOOKUP(VLOOKUP($N902,IMPOSTAZIONI!$E$6:$I$13,5,FALSE),IMPOSTAZIONI!$B$25:$N$32,9,FALSE)))</f>
        <v/>
      </c>
      <c r="BV902" s="20" t="str">
        <f>IF($N902="","",IF(VLOOKUP(VLOOKUP($N902,IMPOSTAZIONI!$E$6:$I$13,5,FALSE),IMPOSTAZIONI!$B$25:$N$32,12,FALSE)=0,"",VLOOKUP(VLOOKUP($N902,IMPOSTAZIONI!$E$6:$I$13,5,FALSE),IMPOSTAZIONI!$B$25:$N$32,12,FALSE)))</f>
        <v/>
      </c>
      <c r="BW902" s="221" t="str">
        <f t="shared" si="264"/>
        <v/>
      </c>
      <c r="BX902" s="221" t="str">
        <f t="shared" si="257"/>
        <v/>
      </c>
      <c r="BY902" s="221">
        <f t="shared" si="258"/>
        <v>0</v>
      </c>
      <c r="BZ902" s="231">
        <f t="shared" si="259"/>
        <v>0</v>
      </c>
      <c r="CA902" s="246">
        <f t="shared" si="260"/>
        <v>0</v>
      </c>
      <c r="CB902" s="246">
        <f t="shared" si="265"/>
        <v>0</v>
      </c>
      <c r="CC902" s="246" t="str">
        <f t="shared" si="266"/>
        <v/>
      </c>
      <c r="CD902" s="246">
        <f t="shared" si="261"/>
        <v>5</v>
      </c>
      <c r="CE902" s="246">
        <f t="shared" si="267"/>
        <v>0</v>
      </c>
      <c r="CF902" s="276">
        <f t="shared" si="270"/>
        <v>0</v>
      </c>
      <c r="CG902" s="277">
        <f t="shared" si="270"/>
        <v>0</v>
      </c>
      <c r="CH902" s="277">
        <f t="shared" si="270"/>
        <v>0</v>
      </c>
      <c r="CI902" s="278">
        <f t="shared" si="270"/>
        <v>0</v>
      </c>
      <c r="CJ902" s="280">
        <f t="shared" si="268"/>
        <v>0</v>
      </c>
      <c r="CK902" s="232">
        <f t="shared" si="256"/>
        <v>0</v>
      </c>
      <c r="CL902" s="1"/>
    </row>
    <row r="903" spans="1:90" ht="18" customHeight="1">
      <c r="A903" s="1"/>
      <c r="B903" s="1"/>
      <c r="C903" s="216"/>
      <c r="D903" s="287" t="str">
        <f t="shared" si="262"/>
        <v/>
      </c>
      <c r="E903" s="449" t="str">
        <f t="shared" si="263"/>
        <v/>
      </c>
      <c r="F903" s="450"/>
      <c r="G903" s="451"/>
      <c r="H903" s="452"/>
      <c r="I903" s="453"/>
      <c r="J903" s="453"/>
      <c r="K903" s="453"/>
      <c r="L903" s="453"/>
      <c r="M903" s="454"/>
      <c r="N903" s="455"/>
      <c r="O903" s="456"/>
      <c r="P903" s="456"/>
      <c r="Q903" s="456"/>
      <c r="R903" s="456"/>
      <c r="S903" s="456"/>
      <c r="T903" s="456"/>
      <c r="U903" s="456"/>
      <c r="V903" s="456"/>
      <c r="W903" s="456"/>
      <c r="X903" s="456"/>
      <c r="Y903" s="456"/>
      <c r="Z903" s="456"/>
      <c r="AA903" s="456"/>
      <c r="AB903" s="456"/>
      <c r="AC903" s="456"/>
      <c r="AD903" s="456"/>
      <c r="AE903" s="457"/>
      <c r="AF903" s="455"/>
      <c r="AG903" s="456"/>
      <c r="AH903" s="456"/>
      <c r="AI903" s="456"/>
      <c r="AJ903" s="456"/>
      <c r="AK903" s="456"/>
      <c r="AL903" s="456"/>
      <c r="AM903" s="456"/>
      <c r="AN903" s="457"/>
      <c r="AO903" s="455"/>
      <c r="AP903" s="456"/>
      <c r="AQ903" s="456"/>
      <c r="AR903" s="456"/>
      <c r="AS903" s="456"/>
      <c r="AT903" s="456"/>
      <c r="AU903" s="456"/>
      <c r="AV903" s="456"/>
      <c r="AW903" s="456"/>
      <c r="AX903" s="456"/>
      <c r="AY903" s="456"/>
      <c r="AZ903" s="456"/>
      <c r="BA903" s="456"/>
      <c r="BB903" s="456"/>
      <c r="BC903" s="456"/>
      <c r="BD903" s="456"/>
      <c r="BE903" s="456"/>
      <c r="BF903" s="456"/>
      <c r="BG903" s="457"/>
      <c r="BH903" s="458"/>
      <c r="BI903" s="459"/>
      <c r="BJ903" s="459"/>
      <c r="BK903" s="459"/>
      <c r="BL903" s="459"/>
      <c r="BM903" s="460"/>
      <c r="BN903" s="216"/>
      <c r="BO903" s="216"/>
      <c r="BP903" s="1"/>
      <c r="BQ903" s="120">
        <f>IF($F$3="","",IF(N903=$F$3,COUNTIF(BQ$23:BQ902,"&gt;0")+1,0))</f>
        <v>0</v>
      </c>
      <c r="BR903" s="1"/>
      <c r="BS903" s="20" t="str">
        <f>IF($N903="","",IF(VLOOKUP(VLOOKUP($N903,IMPOSTAZIONI!$E$6:$I$13,5,FALSE),IMPOSTAZIONI!$B$25:$N$32,3,FALSE)=0,"",VLOOKUP(VLOOKUP($N903,IMPOSTAZIONI!$E$6:$I$13,5,FALSE),IMPOSTAZIONI!$B$25:$N$32,3,FALSE)))</f>
        <v/>
      </c>
      <c r="BT903" s="20" t="str">
        <f>IF($N903="","",IF(VLOOKUP(VLOOKUP($N903,IMPOSTAZIONI!$E$6:$I$13,5,FALSE),IMPOSTAZIONI!$B$25:$N$32,6,FALSE)=0,"",VLOOKUP(VLOOKUP($N903,IMPOSTAZIONI!$E$6:$I$13,5,FALSE),IMPOSTAZIONI!$B$25:$N$32,6,FALSE)))</f>
        <v/>
      </c>
      <c r="BU903" s="20" t="str">
        <f>IF($N903="","",IF(VLOOKUP(VLOOKUP($N903,IMPOSTAZIONI!$E$6:$I$13,5,FALSE),IMPOSTAZIONI!$B$25:$N$32,9,FALSE)=0,"",VLOOKUP(VLOOKUP($N903,IMPOSTAZIONI!$E$6:$I$13,5,FALSE),IMPOSTAZIONI!$B$25:$N$32,9,FALSE)))</f>
        <v/>
      </c>
      <c r="BV903" s="20" t="str">
        <f>IF($N903="","",IF(VLOOKUP(VLOOKUP($N903,IMPOSTAZIONI!$E$6:$I$13,5,FALSE),IMPOSTAZIONI!$B$25:$N$32,12,FALSE)=0,"",VLOOKUP(VLOOKUP($N903,IMPOSTAZIONI!$E$6:$I$13,5,FALSE),IMPOSTAZIONI!$B$25:$N$32,12,FALSE)))</f>
        <v/>
      </c>
      <c r="BW903" s="221" t="str">
        <f t="shared" si="264"/>
        <v/>
      </c>
      <c r="BX903" s="221" t="str">
        <f t="shared" si="257"/>
        <v/>
      </c>
      <c r="BY903" s="221">
        <f t="shared" si="258"/>
        <v>0</v>
      </c>
      <c r="BZ903" s="231">
        <f t="shared" si="259"/>
        <v>0</v>
      </c>
      <c r="CA903" s="246">
        <f t="shared" si="260"/>
        <v>0</v>
      </c>
      <c r="CB903" s="246">
        <f t="shared" si="265"/>
        <v>0</v>
      </c>
      <c r="CC903" s="246" t="str">
        <f t="shared" si="266"/>
        <v/>
      </c>
      <c r="CD903" s="246">
        <f t="shared" si="261"/>
        <v>5</v>
      </c>
      <c r="CE903" s="246">
        <f t="shared" si="267"/>
        <v>0</v>
      </c>
      <c r="CF903" s="276">
        <f t="shared" ref="CF903:CI922" si="271">COUNTIF($CE$23:$CE$3022,CONCATENATE($CD903,CF$21))</f>
        <v>0</v>
      </c>
      <c r="CG903" s="277">
        <f t="shared" si="271"/>
        <v>0</v>
      </c>
      <c r="CH903" s="277">
        <f t="shared" si="271"/>
        <v>0</v>
      </c>
      <c r="CI903" s="278">
        <f t="shared" si="271"/>
        <v>0</v>
      </c>
      <c r="CJ903" s="280">
        <f t="shared" si="268"/>
        <v>0</v>
      </c>
      <c r="CK903" s="232">
        <f t="shared" si="256"/>
        <v>0</v>
      </c>
      <c r="CL903" s="1"/>
    </row>
    <row r="904" spans="1:90" ht="18" customHeight="1">
      <c r="A904" s="1"/>
      <c r="B904" s="1"/>
      <c r="C904" s="216"/>
      <c r="D904" s="287" t="str">
        <f t="shared" si="262"/>
        <v/>
      </c>
      <c r="E904" s="449" t="str">
        <f t="shared" si="263"/>
        <v/>
      </c>
      <c r="F904" s="450"/>
      <c r="G904" s="451"/>
      <c r="H904" s="452"/>
      <c r="I904" s="453"/>
      <c r="J904" s="453"/>
      <c r="K904" s="453"/>
      <c r="L904" s="453"/>
      <c r="M904" s="454"/>
      <c r="N904" s="455"/>
      <c r="O904" s="456"/>
      <c r="P904" s="456"/>
      <c r="Q904" s="456"/>
      <c r="R904" s="456"/>
      <c r="S904" s="456"/>
      <c r="T904" s="456"/>
      <c r="U904" s="456"/>
      <c r="V904" s="456"/>
      <c r="W904" s="456"/>
      <c r="X904" s="456"/>
      <c r="Y904" s="456"/>
      <c r="Z904" s="456"/>
      <c r="AA904" s="456"/>
      <c r="AB904" s="456"/>
      <c r="AC904" s="456"/>
      <c r="AD904" s="456"/>
      <c r="AE904" s="457"/>
      <c r="AF904" s="455"/>
      <c r="AG904" s="456"/>
      <c r="AH904" s="456"/>
      <c r="AI904" s="456"/>
      <c r="AJ904" s="456"/>
      <c r="AK904" s="456"/>
      <c r="AL904" s="456"/>
      <c r="AM904" s="456"/>
      <c r="AN904" s="457"/>
      <c r="AO904" s="455"/>
      <c r="AP904" s="456"/>
      <c r="AQ904" s="456"/>
      <c r="AR904" s="456"/>
      <c r="AS904" s="456"/>
      <c r="AT904" s="456"/>
      <c r="AU904" s="456"/>
      <c r="AV904" s="456"/>
      <c r="AW904" s="456"/>
      <c r="AX904" s="456"/>
      <c r="AY904" s="456"/>
      <c r="AZ904" s="456"/>
      <c r="BA904" s="456"/>
      <c r="BB904" s="456"/>
      <c r="BC904" s="456"/>
      <c r="BD904" s="456"/>
      <c r="BE904" s="456"/>
      <c r="BF904" s="456"/>
      <c r="BG904" s="457"/>
      <c r="BH904" s="458"/>
      <c r="BI904" s="459"/>
      <c r="BJ904" s="459"/>
      <c r="BK904" s="459"/>
      <c r="BL904" s="459"/>
      <c r="BM904" s="460"/>
      <c r="BN904" s="216"/>
      <c r="BO904" s="216"/>
      <c r="BP904" s="1"/>
      <c r="BQ904" s="120">
        <f>IF($F$3="","",IF(N904=$F$3,COUNTIF(BQ$23:BQ903,"&gt;0")+1,0))</f>
        <v>0</v>
      </c>
      <c r="BR904" s="1"/>
      <c r="BS904" s="20" t="str">
        <f>IF($N904="","",IF(VLOOKUP(VLOOKUP($N904,IMPOSTAZIONI!$E$6:$I$13,5,FALSE),IMPOSTAZIONI!$B$25:$N$32,3,FALSE)=0,"",VLOOKUP(VLOOKUP($N904,IMPOSTAZIONI!$E$6:$I$13,5,FALSE),IMPOSTAZIONI!$B$25:$N$32,3,FALSE)))</f>
        <v/>
      </c>
      <c r="BT904" s="20" t="str">
        <f>IF($N904="","",IF(VLOOKUP(VLOOKUP($N904,IMPOSTAZIONI!$E$6:$I$13,5,FALSE),IMPOSTAZIONI!$B$25:$N$32,6,FALSE)=0,"",VLOOKUP(VLOOKUP($N904,IMPOSTAZIONI!$E$6:$I$13,5,FALSE),IMPOSTAZIONI!$B$25:$N$32,6,FALSE)))</f>
        <v/>
      </c>
      <c r="BU904" s="20" t="str">
        <f>IF($N904="","",IF(VLOOKUP(VLOOKUP($N904,IMPOSTAZIONI!$E$6:$I$13,5,FALSE),IMPOSTAZIONI!$B$25:$N$32,9,FALSE)=0,"",VLOOKUP(VLOOKUP($N904,IMPOSTAZIONI!$E$6:$I$13,5,FALSE),IMPOSTAZIONI!$B$25:$N$32,9,FALSE)))</f>
        <v/>
      </c>
      <c r="BV904" s="20" t="str">
        <f>IF($N904="","",IF(VLOOKUP(VLOOKUP($N904,IMPOSTAZIONI!$E$6:$I$13,5,FALSE),IMPOSTAZIONI!$B$25:$N$32,12,FALSE)=0,"",VLOOKUP(VLOOKUP($N904,IMPOSTAZIONI!$E$6:$I$13,5,FALSE),IMPOSTAZIONI!$B$25:$N$32,12,FALSE)))</f>
        <v/>
      </c>
      <c r="BW904" s="221" t="str">
        <f t="shared" si="264"/>
        <v/>
      </c>
      <c r="BX904" s="221" t="str">
        <f t="shared" si="257"/>
        <v/>
      </c>
      <c r="BY904" s="221">
        <f t="shared" si="258"/>
        <v>0</v>
      </c>
      <c r="BZ904" s="231">
        <f t="shared" si="259"/>
        <v>0</v>
      </c>
      <c r="CA904" s="246">
        <f t="shared" si="260"/>
        <v>0</v>
      </c>
      <c r="CB904" s="246">
        <f t="shared" si="265"/>
        <v>0</v>
      </c>
      <c r="CC904" s="246" t="str">
        <f t="shared" si="266"/>
        <v/>
      </c>
      <c r="CD904" s="246">
        <f t="shared" si="261"/>
        <v>5</v>
      </c>
      <c r="CE904" s="246">
        <f t="shared" si="267"/>
        <v>0</v>
      </c>
      <c r="CF904" s="276">
        <f t="shared" si="271"/>
        <v>0</v>
      </c>
      <c r="CG904" s="277">
        <f t="shared" si="271"/>
        <v>0</v>
      </c>
      <c r="CH904" s="277">
        <f t="shared" si="271"/>
        <v>0</v>
      </c>
      <c r="CI904" s="278">
        <f t="shared" si="271"/>
        <v>0</v>
      </c>
      <c r="CJ904" s="280">
        <f t="shared" si="268"/>
        <v>0</v>
      </c>
      <c r="CK904" s="232">
        <f t="shared" si="256"/>
        <v>0</v>
      </c>
      <c r="CL904" s="1"/>
    </row>
    <row r="905" spans="1:90" ht="18" customHeight="1">
      <c r="A905" s="1"/>
      <c r="B905" s="1"/>
      <c r="C905" s="216"/>
      <c r="D905" s="287" t="str">
        <f t="shared" si="262"/>
        <v/>
      </c>
      <c r="E905" s="449" t="str">
        <f t="shared" si="263"/>
        <v/>
      </c>
      <c r="F905" s="450"/>
      <c r="G905" s="451"/>
      <c r="H905" s="452"/>
      <c r="I905" s="453"/>
      <c r="J905" s="453"/>
      <c r="K905" s="453"/>
      <c r="L905" s="453"/>
      <c r="M905" s="454"/>
      <c r="N905" s="455"/>
      <c r="O905" s="456"/>
      <c r="P905" s="456"/>
      <c r="Q905" s="456"/>
      <c r="R905" s="456"/>
      <c r="S905" s="456"/>
      <c r="T905" s="456"/>
      <c r="U905" s="456"/>
      <c r="V905" s="456"/>
      <c r="W905" s="456"/>
      <c r="X905" s="456"/>
      <c r="Y905" s="456"/>
      <c r="Z905" s="456"/>
      <c r="AA905" s="456"/>
      <c r="AB905" s="456"/>
      <c r="AC905" s="456"/>
      <c r="AD905" s="456"/>
      <c r="AE905" s="457"/>
      <c r="AF905" s="455"/>
      <c r="AG905" s="456"/>
      <c r="AH905" s="456"/>
      <c r="AI905" s="456"/>
      <c r="AJ905" s="456"/>
      <c r="AK905" s="456"/>
      <c r="AL905" s="456"/>
      <c r="AM905" s="456"/>
      <c r="AN905" s="457"/>
      <c r="AO905" s="455"/>
      <c r="AP905" s="456"/>
      <c r="AQ905" s="456"/>
      <c r="AR905" s="456"/>
      <c r="AS905" s="456"/>
      <c r="AT905" s="456"/>
      <c r="AU905" s="456"/>
      <c r="AV905" s="456"/>
      <c r="AW905" s="456"/>
      <c r="AX905" s="456"/>
      <c r="AY905" s="456"/>
      <c r="AZ905" s="456"/>
      <c r="BA905" s="456"/>
      <c r="BB905" s="456"/>
      <c r="BC905" s="456"/>
      <c r="BD905" s="456"/>
      <c r="BE905" s="456"/>
      <c r="BF905" s="456"/>
      <c r="BG905" s="457"/>
      <c r="BH905" s="458"/>
      <c r="BI905" s="459"/>
      <c r="BJ905" s="459"/>
      <c r="BK905" s="459"/>
      <c r="BL905" s="459"/>
      <c r="BM905" s="460"/>
      <c r="BN905" s="216"/>
      <c r="BO905" s="216"/>
      <c r="BP905" s="1"/>
      <c r="BQ905" s="120">
        <f>IF($F$3="","",IF(N905=$F$3,COUNTIF(BQ$23:BQ904,"&gt;0")+1,0))</f>
        <v>0</v>
      </c>
      <c r="BR905" s="1"/>
      <c r="BS905" s="20" t="str">
        <f>IF($N905="","",IF(VLOOKUP(VLOOKUP($N905,IMPOSTAZIONI!$E$6:$I$13,5,FALSE),IMPOSTAZIONI!$B$25:$N$32,3,FALSE)=0,"",VLOOKUP(VLOOKUP($N905,IMPOSTAZIONI!$E$6:$I$13,5,FALSE),IMPOSTAZIONI!$B$25:$N$32,3,FALSE)))</f>
        <v/>
      </c>
      <c r="BT905" s="20" t="str">
        <f>IF($N905="","",IF(VLOOKUP(VLOOKUP($N905,IMPOSTAZIONI!$E$6:$I$13,5,FALSE),IMPOSTAZIONI!$B$25:$N$32,6,FALSE)=0,"",VLOOKUP(VLOOKUP($N905,IMPOSTAZIONI!$E$6:$I$13,5,FALSE),IMPOSTAZIONI!$B$25:$N$32,6,FALSE)))</f>
        <v/>
      </c>
      <c r="BU905" s="20" t="str">
        <f>IF($N905="","",IF(VLOOKUP(VLOOKUP($N905,IMPOSTAZIONI!$E$6:$I$13,5,FALSE),IMPOSTAZIONI!$B$25:$N$32,9,FALSE)=0,"",VLOOKUP(VLOOKUP($N905,IMPOSTAZIONI!$E$6:$I$13,5,FALSE),IMPOSTAZIONI!$B$25:$N$32,9,FALSE)))</f>
        <v/>
      </c>
      <c r="BV905" s="20" t="str">
        <f>IF($N905="","",IF(VLOOKUP(VLOOKUP($N905,IMPOSTAZIONI!$E$6:$I$13,5,FALSE),IMPOSTAZIONI!$B$25:$N$32,12,FALSE)=0,"",VLOOKUP(VLOOKUP($N905,IMPOSTAZIONI!$E$6:$I$13,5,FALSE),IMPOSTAZIONI!$B$25:$N$32,12,FALSE)))</f>
        <v/>
      </c>
      <c r="BW905" s="221" t="str">
        <f t="shared" si="264"/>
        <v/>
      </c>
      <c r="BX905" s="221" t="str">
        <f t="shared" si="257"/>
        <v/>
      </c>
      <c r="BY905" s="221">
        <f t="shared" si="258"/>
        <v>0</v>
      </c>
      <c r="BZ905" s="231">
        <f t="shared" si="259"/>
        <v>0</v>
      </c>
      <c r="CA905" s="246">
        <f t="shared" si="260"/>
        <v>0</v>
      </c>
      <c r="CB905" s="246">
        <f t="shared" si="265"/>
        <v>0</v>
      </c>
      <c r="CC905" s="246" t="str">
        <f t="shared" si="266"/>
        <v/>
      </c>
      <c r="CD905" s="246">
        <f t="shared" si="261"/>
        <v>5</v>
      </c>
      <c r="CE905" s="246">
        <f t="shared" si="267"/>
        <v>0</v>
      </c>
      <c r="CF905" s="276">
        <f t="shared" si="271"/>
        <v>0</v>
      </c>
      <c r="CG905" s="277">
        <f t="shared" si="271"/>
        <v>0</v>
      </c>
      <c r="CH905" s="277">
        <f t="shared" si="271"/>
        <v>0</v>
      </c>
      <c r="CI905" s="278">
        <f t="shared" si="271"/>
        <v>0</v>
      </c>
      <c r="CJ905" s="280">
        <f t="shared" si="268"/>
        <v>0</v>
      </c>
      <c r="CK905" s="232">
        <f t="shared" si="256"/>
        <v>0</v>
      </c>
      <c r="CL905" s="1"/>
    </row>
    <row r="906" spans="1:90" ht="18" customHeight="1">
      <c r="A906" s="1"/>
      <c r="B906" s="1"/>
      <c r="C906" s="216"/>
      <c r="D906" s="287" t="str">
        <f t="shared" si="262"/>
        <v/>
      </c>
      <c r="E906" s="449" t="str">
        <f t="shared" si="263"/>
        <v/>
      </c>
      <c r="F906" s="450"/>
      <c r="G906" s="451"/>
      <c r="H906" s="452"/>
      <c r="I906" s="453"/>
      <c r="J906" s="453"/>
      <c r="K906" s="453"/>
      <c r="L906" s="453"/>
      <c r="M906" s="454"/>
      <c r="N906" s="455"/>
      <c r="O906" s="456"/>
      <c r="P906" s="456"/>
      <c r="Q906" s="456"/>
      <c r="R906" s="456"/>
      <c r="S906" s="456"/>
      <c r="T906" s="456"/>
      <c r="U906" s="456"/>
      <c r="V906" s="456"/>
      <c r="W906" s="456"/>
      <c r="X906" s="456"/>
      <c r="Y906" s="456"/>
      <c r="Z906" s="456"/>
      <c r="AA906" s="456"/>
      <c r="AB906" s="456"/>
      <c r="AC906" s="456"/>
      <c r="AD906" s="456"/>
      <c r="AE906" s="457"/>
      <c r="AF906" s="455"/>
      <c r="AG906" s="456"/>
      <c r="AH906" s="456"/>
      <c r="AI906" s="456"/>
      <c r="AJ906" s="456"/>
      <c r="AK906" s="456"/>
      <c r="AL906" s="456"/>
      <c r="AM906" s="456"/>
      <c r="AN906" s="457"/>
      <c r="AO906" s="455"/>
      <c r="AP906" s="456"/>
      <c r="AQ906" s="456"/>
      <c r="AR906" s="456"/>
      <c r="AS906" s="456"/>
      <c r="AT906" s="456"/>
      <c r="AU906" s="456"/>
      <c r="AV906" s="456"/>
      <c r="AW906" s="456"/>
      <c r="AX906" s="456"/>
      <c r="AY906" s="456"/>
      <c r="AZ906" s="456"/>
      <c r="BA906" s="456"/>
      <c r="BB906" s="456"/>
      <c r="BC906" s="456"/>
      <c r="BD906" s="456"/>
      <c r="BE906" s="456"/>
      <c r="BF906" s="456"/>
      <c r="BG906" s="457"/>
      <c r="BH906" s="458"/>
      <c r="BI906" s="459"/>
      <c r="BJ906" s="459"/>
      <c r="BK906" s="459"/>
      <c r="BL906" s="459"/>
      <c r="BM906" s="460"/>
      <c r="BN906" s="216"/>
      <c r="BO906" s="216"/>
      <c r="BP906" s="1"/>
      <c r="BQ906" s="120">
        <f>IF($F$3="","",IF(N906=$F$3,COUNTIF(BQ$23:BQ905,"&gt;0")+1,0))</f>
        <v>0</v>
      </c>
      <c r="BR906" s="1"/>
      <c r="BS906" s="20" t="str">
        <f>IF($N906="","",IF(VLOOKUP(VLOOKUP($N906,IMPOSTAZIONI!$E$6:$I$13,5,FALSE),IMPOSTAZIONI!$B$25:$N$32,3,FALSE)=0,"",VLOOKUP(VLOOKUP($N906,IMPOSTAZIONI!$E$6:$I$13,5,FALSE),IMPOSTAZIONI!$B$25:$N$32,3,FALSE)))</f>
        <v/>
      </c>
      <c r="BT906" s="20" t="str">
        <f>IF($N906="","",IF(VLOOKUP(VLOOKUP($N906,IMPOSTAZIONI!$E$6:$I$13,5,FALSE),IMPOSTAZIONI!$B$25:$N$32,6,FALSE)=0,"",VLOOKUP(VLOOKUP($N906,IMPOSTAZIONI!$E$6:$I$13,5,FALSE),IMPOSTAZIONI!$B$25:$N$32,6,FALSE)))</f>
        <v/>
      </c>
      <c r="BU906" s="20" t="str">
        <f>IF($N906="","",IF(VLOOKUP(VLOOKUP($N906,IMPOSTAZIONI!$E$6:$I$13,5,FALSE),IMPOSTAZIONI!$B$25:$N$32,9,FALSE)=0,"",VLOOKUP(VLOOKUP($N906,IMPOSTAZIONI!$E$6:$I$13,5,FALSE),IMPOSTAZIONI!$B$25:$N$32,9,FALSE)))</f>
        <v/>
      </c>
      <c r="BV906" s="20" t="str">
        <f>IF($N906="","",IF(VLOOKUP(VLOOKUP($N906,IMPOSTAZIONI!$E$6:$I$13,5,FALSE),IMPOSTAZIONI!$B$25:$N$32,12,FALSE)=0,"",VLOOKUP(VLOOKUP($N906,IMPOSTAZIONI!$E$6:$I$13,5,FALSE),IMPOSTAZIONI!$B$25:$N$32,12,FALSE)))</f>
        <v/>
      </c>
      <c r="BW906" s="221" t="str">
        <f t="shared" si="264"/>
        <v/>
      </c>
      <c r="BX906" s="221" t="str">
        <f t="shared" si="257"/>
        <v/>
      </c>
      <c r="BY906" s="221">
        <f t="shared" si="258"/>
        <v>0</v>
      </c>
      <c r="BZ906" s="231">
        <f t="shared" si="259"/>
        <v>0</v>
      </c>
      <c r="CA906" s="246">
        <f t="shared" si="260"/>
        <v>0</v>
      </c>
      <c r="CB906" s="246">
        <f t="shared" si="265"/>
        <v>0</v>
      </c>
      <c r="CC906" s="246" t="str">
        <f t="shared" si="266"/>
        <v/>
      </c>
      <c r="CD906" s="246">
        <f t="shared" si="261"/>
        <v>5</v>
      </c>
      <c r="CE906" s="246">
        <f t="shared" si="267"/>
        <v>0</v>
      </c>
      <c r="CF906" s="276">
        <f t="shared" si="271"/>
        <v>0</v>
      </c>
      <c r="CG906" s="277">
        <f t="shared" si="271"/>
        <v>0</v>
      </c>
      <c r="CH906" s="277">
        <f t="shared" si="271"/>
        <v>0</v>
      </c>
      <c r="CI906" s="278">
        <f t="shared" si="271"/>
        <v>0</v>
      </c>
      <c r="CJ906" s="280">
        <f t="shared" si="268"/>
        <v>0</v>
      </c>
      <c r="CK906" s="232">
        <f t="shared" si="256"/>
        <v>0</v>
      </c>
      <c r="CL906" s="1"/>
    </row>
    <row r="907" spans="1:90" ht="18" customHeight="1">
      <c r="A907" s="1"/>
      <c r="B907" s="1"/>
      <c r="C907" s="216"/>
      <c r="D907" s="287" t="str">
        <f t="shared" si="262"/>
        <v/>
      </c>
      <c r="E907" s="449" t="str">
        <f t="shared" si="263"/>
        <v/>
      </c>
      <c r="F907" s="450"/>
      <c r="G907" s="451"/>
      <c r="H907" s="452"/>
      <c r="I907" s="453"/>
      <c r="J907" s="453"/>
      <c r="K907" s="453"/>
      <c r="L907" s="453"/>
      <c r="M907" s="454"/>
      <c r="N907" s="455"/>
      <c r="O907" s="456"/>
      <c r="P907" s="456"/>
      <c r="Q907" s="456"/>
      <c r="R907" s="456"/>
      <c r="S907" s="456"/>
      <c r="T907" s="456"/>
      <c r="U907" s="456"/>
      <c r="V907" s="456"/>
      <c r="W907" s="456"/>
      <c r="X907" s="456"/>
      <c r="Y907" s="456"/>
      <c r="Z907" s="456"/>
      <c r="AA907" s="456"/>
      <c r="AB907" s="456"/>
      <c r="AC907" s="456"/>
      <c r="AD907" s="456"/>
      <c r="AE907" s="457"/>
      <c r="AF907" s="455"/>
      <c r="AG907" s="456"/>
      <c r="AH907" s="456"/>
      <c r="AI907" s="456"/>
      <c r="AJ907" s="456"/>
      <c r="AK907" s="456"/>
      <c r="AL907" s="456"/>
      <c r="AM907" s="456"/>
      <c r="AN907" s="457"/>
      <c r="AO907" s="455"/>
      <c r="AP907" s="456"/>
      <c r="AQ907" s="456"/>
      <c r="AR907" s="456"/>
      <c r="AS907" s="456"/>
      <c r="AT907" s="456"/>
      <c r="AU907" s="456"/>
      <c r="AV907" s="456"/>
      <c r="AW907" s="456"/>
      <c r="AX907" s="456"/>
      <c r="AY907" s="456"/>
      <c r="AZ907" s="456"/>
      <c r="BA907" s="456"/>
      <c r="BB907" s="456"/>
      <c r="BC907" s="456"/>
      <c r="BD907" s="456"/>
      <c r="BE907" s="456"/>
      <c r="BF907" s="456"/>
      <c r="BG907" s="457"/>
      <c r="BH907" s="458"/>
      <c r="BI907" s="459"/>
      <c r="BJ907" s="459"/>
      <c r="BK907" s="459"/>
      <c r="BL907" s="459"/>
      <c r="BM907" s="460"/>
      <c r="BN907" s="216"/>
      <c r="BO907" s="216"/>
      <c r="BP907" s="1"/>
      <c r="BQ907" s="120">
        <f>IF($F$3="","",IF(N907=$F$3,COUNTIF(BQ$23:BQ906,"&gt;0")+1,0))</f>
        <v>0</v>
      </c>
      <c r="BR907" s="1"/>
      <c r="BS907" s="20" t="str">
        <f>IF($N907="","",IF(VLOOKUP(VLOOKUP($N907,IMPOSTAZIONI!$E$6:$I$13,5,FALSE),IMPOSTAZIONI!$B$25:$N$32,3,FALSE)=0,"",VLOOKUP(VLOOKUP($N907,IMPOSTAZIONI!$E$6:$I$13,5,FALSE),IMPOSTAZIONI!$B$25:$N$32,3,FALSE)))</f>
        <v/>
      </c>
      <c r="BT907" s="20" t="str">
        <f>IF($N907="","",IF(VLOOKUP(VLOOKUP($N907,IMPOSTAZIONI!$E$6:$I$13,5,FALSE),IMPOSTAZIONI!$B$25:$N$32,6,FALSE)=0,"",VLOOKUP(VLOOKUP($N907,IMPOSTAZIONI!$E$6:$I$13,5,FALSE),IMPOSTAZIONI!$B$25:$N$32,6,FALSE)))</f>
        <v/>
      </c>
      <c r="BU907" s="20" t="str">
        <f>IF($N907="","",IF(VLOOKUP(VLOOKUP($N907,IMPOSTAZIONI!$E$6:$I$13,5,FALSE),IMPOSTAZIONI!$B$25:$N$32,9,FALSE)=0,"",VLOOKUP(VLOOKUP($N907,IMPOSTAZIONI!$E$6:$I$13,5,FALSE),IMPOSTAZIONI!$B$25:$N$32,9,FALSE)))</f>
        <v/>
      </c>
      <c r="BV907" s="20" t="str">
        <f>IF($N907="","",IF(VLOOKUP(VLOOKUP($N907,IMPOSTAZIONI!$E$6:$I$13,5,FALSE),IMPOSTAZIONI!$B$25:$N$32,12,FALSE)=0,"",VLOOKUP(VLOOKUP($N907,IMPOSTAZIONI!$E$6:$I$13,5,FALSE),IMPOSTAZIONI!$B$25:$N$32,12,FALSE)))</f>
        <v/>
      </c>
      <c r="BW907" s="221" t="str">
        <f t="shared" si="264"/>
        <v/>
      </c>
      <c r="BX907" s="221" t="str">
        <f t="shared" si="257"/>
        <v/>
      </c>
      <c r="BY907" s="221">
        <f t="shared" si="258"/>
        <v>0</v>
      </c>
      <c r="BZ907" s="231">
        <f t="shared" si="259"/>
        <v>0</v>
      </c>
      <c r="CA907" s="246">
        <f t="shared" si="260"/>
        <v>0</v>
      </c>
      <c r="CB907" s="246">
        <f t="shared" si="265"/>
        <v>0</v>
      </c>
      <c r="CC907" s="246" t="str">
        <f t="shared" si="266"/>
        <v/>
      </c>
      <c r="CD907" s="246">
        <f t="shared" si="261"/>
        <v>5</v>
      </c>
      <c r="CE907" s="246">
        <f t="shared" si="267"/>
        <v>0</v>
      </c>
      <c r="CF907" s="276">
        <f t="shared" si="271"/>
        <v>0</v>
      </c>
      <c r="CG907" s="277">
        <f t="shared" si="271"/>
        <v>0</v>
      </c>
      <c r="CH907" s="277">
        <f t="shared" si="271"/>
        <v>0</v>
      </c>
      <c r="CI907" s="278">
        <f t="shared" si="271"/>
        <v>0</v>
      </c>
      <c r="CJ907" s="280">
        <f t="shared" si="268"/>
        <v>0</v>
      </c>
      <c r="CK907" s="232">
        <f t="shared" si="256"/>
        <v>0</v>
      </c>
      <c r="CL907" s="1"/>
    </row>
    <row r="908" spans="1:90" ht="18" customHeight="1">
      <c r="A908" s="1"/>
      <c r="B908" s="1"/>
      <c r="C908" s="216"/>
      <c r="D908" s="287" t="str">
        <f t="shared" si="262"/>
        <v/>
      </c>
      <c r="E908" s="449" t="str">
        <f t="shared" si="263"/>
        <v/>
      </c>
      <c r="F908" s="450"/>
      <c r="G908" s="451"/>
      <c r="H908" s="452"/>
      <c r="I908" s="453"/>
      <c r="J908" s="453"/>
      <c r="K908" s="453"/>
      <c r="L908" s="453"/>
      <c r="M908" s="454"/>
      <c r="N908" s="455"/>
      <c r="O908" s="456"/>
      <c r="P908" s="456"/>
      <c r="Q908" s="456"/>
      <c r="R908" s="456"/>
      <c r="S908" s="456"/>
      <c r="T908" s="456"/>
      <c r="U908" s="456"/>
      <c r="V908" s="456"/>
      <c r="W908" s="456"/>
      <c r="X908" s="456"/>
      <c r="Y908" s="456"/>
      <c r="Z908" s="456"/>
      <c r="AA908" s="456"/>
      <c r="AB908" s="456"/>
      <c r="AC908" s="456"/>
      <c r="AD908" s="456"/>
      <c r="AE908" s="457"/>
      <c r="AF908" s="455"/>
      <c r="AG908" s="456"/>
      <c r="AH908" s="456"/>
      <c r="AI908" s="456"/>
      <c r="AJ908" s="456"/>
      <c r="AK908" s="456"/>
      <c r="AL908" s="456"/>
      <c r="AM908" s="456"/>
      <c r="AN908" s="457"/>
      <c r="AO908" s="455"/>
      <c r="AP908" s="456"/>
      <c r="AQ908" s="456"/>
      <c r="AR908" s="456"/>
      <c r="AS908" s="456"/>
      <c r="AT908" s="456"/>
      <c r="AU908" s="456"/>
      <c r="AV908" s="456"/>
      <c r="AW908" s="456"/>
      <c r="AX908" s="456"/>
      <c r="AY908" s="456"/>
      <c r="AZ908" s="456"/>
      <c r="BA908" s="456"/>
      <c r="BB908" s="456"/>
      <c r="BC908" s="456"/>
      <c r="BD908" s="456"/>
      <c r="BE908" s="456"/>
      <c r="BF908" s="456"/>
      <c r="BG908" s="457"/>
      <c r="BH908" s="458"/>
      <c r="BI908" s="459"/>
      <c r="BJ908" s="459"/>
      <c r="BK908" s="459"/>
      <c r="BL908" s="459"/>
      <c r="BM908" s="460"/>
      <c r="BN908" s="216"/>
      <c r="BO908" s="216"/>
      <c r="BP908" s="1"/>
      <c r="BQ908" s="120">
        <f>IF($F$3="","",IF(N908=$F$3,COUNTIF(BQ$23:BQ907,"&gt;0")+1,0))</f>
        <v>0</v>
      </c>
      <c r="BR908" s="1"/>
      <c r="BS908" s="20" t="str">
        <f>IF($N908="","",IF(VLOOKUP(VLOOKUP($N908,IMPOSTAZIONI!$E$6:$I$13,5,FALSE),IMPOSTAZIONI!$B$25:$N$32,3,FALSE)=0,"",VLOOKUP(VLOOKUP($N908,IMPOSTAZIONI!$E$6:$I$13,5,FALSE),IMPOSTAZIONI!$B$25:$N$32,3,FALSE)))</f>
        <v/>
      </c>
      <c r="BT908" s="20" t="str">
        <f>IF($N908="","",IF(VLOOKUP(VLOOKUP($N908,IMPOSTAZIONI!$E$6:$I$13,5,FALSE),IMPOSTAZIONI!$B$25:$N$32,6,FALSE)=0,"",VLOOKUP(VLOOKUP($N908,IMPOSTAZIONI!$E$6:$I$13,5,FALSE),IMPOSTAZIONI!$B$25:$N$32,6,FALSE)))</f>
        <v/>
      </c>
      <c r="BU908" s="20" t="str">
        <f>IF($N908="","",IF(VLOOKUP(VLOOKUP($N908,IMPOSTAZIONI!$E$6:$I$13,5,FALSE),IMPOSTAZIONI!$B$25:$N$32,9,FALSE)=0,"",VLOOKUP(VLOOKUP($N908,IMPOSTAZIONI!$E$6:$I$13,5,FALSE),IMPOSTAZIONI!$B$25:$N$32,9,FALSE)))</f>
        <v/>
      </c>
      <c r="BV908" s="20" t="str">
        <f>IF($N908="","",IF(VLOOKUP(VLOOKUP($N908,IMPOSTAZIONI!$E$6:$I$13,5,FALSE),IMPOSTAZIONI!$B$25:$N$32,12,FALSE)=0,"",VLOOKUP(VLOOKUP($N908,IMPOSTAZIONI!$E$6:$I$13,5,FALSE),IMPOSTAZIONI!$B$25:$N$32,12,FALSE)))</f>
        <v/>
      </c>
      <c r="BW908" s="221" t="str">
        <f t="shared" si="264"/>
        <v/>
      </c>
      <c r="BX908" s="221" t="str">
        <f t="shared" si="257"/>
        <v/>
      </c>
      <c r="BY908" s="221">
        <f t="shared" si="258"/>
        <v>0</v>
      </c>
      <c r="BZ908" s="231">
        <f t="shared" si="259"/>
        <v>0</v>
      </c>
      <c r="CA908" s="246">
        <f t="shared" si="260"/>
        <v>0</v>
      </c>
      <c r="CB908" s="246">
        <f t="shared" si="265"/>
        <v>0</v>
      </c>
      <c r="CC908" s="246" t="str">
        <f t="shared" si="266"/>
        <v/>
      </c>
      <c r="CD908" s="246">
        <f t="shared" si="261"/>
        <v>5</v>
      </c>
      <c r="CE908" s="246">
        <f t="shared" si="267"/>
        <v>0</v>
      </c>
      <c r="CF908" s="276">
        <f t="shared" si="271"/>
        <v>0</v>
      </c>
      <c r="CG908" s="277">
        <f t="shared" si="271"/>
        <v>0</v>
      </c>
      <c r="CH908" s="277">
        <f t="shared" si="271"/>
        <v>0</v>
      </c>
      <c r="CI908" s="278">
        <f t="shared" si="271"/>
        <v>0</v>
      </c>
      <c r="CJ908" s="280">
        <f t="shared" si="268"/>
        <v>0</v>
      </c>
      <c r="CK908" s="232">
        <f t="shared" si="256"/>
        <v>0</v>
      </c>
      <c r="CL908" s="1"/>
    </row>
    <row r="909" spans="1:90" ht="18" customHeight="1">
      <c r="A909" s="1"/>
      <c r="B909" s="1"/>
      <c r="C909" s="216"/>
      <c r="D909" s="287" t="str">
        <f t="shared" si="262"/>
        <v/>
      </c>
      <c r="E909" s="449" t="str">
        <f t="shared" si="263"/>
        <v/>
      </c>
      <c r="F909" s="450"/>
      <c r="G909" s="451"/>
      <c r="H909" s="452"/>
      <c r="I909" s="453"/>
      <c r="J909" s="453"/>
      <c r="K909" s="453"/>
      <c r="L909" s="453"/>
      <c r="M909" s="454"/>
      <c r="N909" s="455"/>
      <c r="O909" s="456"/>
      <c r="P909" s="456"/>
      <c r="Q909" s="456"/>
      <c r="R909" s="456"/>
      <c r="S909" s="456"/>
      <c r="T909" s="456"/>
      <c r="U909" s="456"/>
      <c r="V909" s="456"/>
      <c r="W909" s="456"/>
      <c r="X909" s="456"/>
      <c r="Y909" s="456"/>
      <c r="Z909" s="456"/>
      <c r="AA909" s="456"/>
      <c r="AB909" s="456"/>
      <c r="AC909" s="456"/>
      <c r="AD909" s="456"/>
      <c r="AE909" s="457"/>
      <c r="AF909" s="455"/>
      <c r="AG909" s="456"/>
      <c r="AH909" s="456"/>
      <c r="AI909" s="456"/>
      <c r="AJ909" s="456"/>
      <c r="AK909" s="456"/>
      <c r="AL909" s="456"/>
      <c r="AM909" s="456"/>
      <c r="AN909" s="457"/>
      <c r="AO909" s="455"/>
      <c r="AP909" s="456"/>
      <c r="AQ909" s="456"/>
      <c r="AR909" s="456"/>
      <c r="AS909" s="456"/>
      <c r="AT909" s="456"/>
      <c r="AU909" s="456"/>
      <c r="AV909" s="456"/>
      <c r="AW909" s="456"/>
      <c r="AX909" s="456"/>
      <c r="AY909" s="456"/>
      <c r="AZ909" s="456"/>
      <c r="BA909" s="456"/>
      <c r="BB909" s="456"/>
      <c r="BC909" s="456"/>
      <c r="BD909" s="456"/>
      <c r="BE909" s="456"/>
      <c r="BF909" s="456"/>
      <c r="BG909" s="457"/>
      <c r="BH909" s="458"/>
      <c r="BI909" s="459"/>
      <c r="BJ909" s="459"/>
      <c r="BK909" s="459"/>
      <c r="BL909" s="459"/>
      <c r="BM909" s="460"/>
      <c r="BN909" s="216"/>
      <c r="BO909" s="216"/>
      <c r="BP909" s="1"/>
      <c r="BQ909" s="120">
        <f>IF($F$3="","",IF(N909=$F$3,COUNTIF(BQ$23:BQ908,"&gt;0")+1,0))</f>
        <v>0</v>
      </c>
      <c r="BR909" s="1"/>
      <c r="BS909" s="20" t="str">
        <f>IF($N909="","",IF(VLOOKUP(VLOOKUP($N909,IMPOSTAZIONI!$E$6:$I$13,5,FALSE),IMPOSTAZIONI!$B$25:$N$32,3,FALSE)=0,"",VLOOKUP(VLOOKUP($N909,IMPOSTAZIONI!$E$6:$I$13,5,FALSE),IMPOSTAZIONI!$B$25:$N$32,3,FALSE)))</f>
        <v/>
      </c>
      <c r="BT909" s="20" t="str">
        <f>IF($N909="","",IF(VLOOKUP(VLOOKUP($N909,IMPOSTAZIONI!$E$6:$I$13,5,FALSE),IMPOSTAZIONI!$B$25:$N$32,6,FALSE)=0,"",VLOOKUP(VLOOKUP($N909,IMPOSTAZIONI!$E$6:$I$13,5,FALSE),IMPOSTAZIONI!$B$25:$N$32,6,FALSE)))</f>
        <v/>
      </c>
      <c r="BU909" s="20" t="str">
        <f>IF($N909="","",IF(VLOOKUP(VLOOKUP($N909,IMPOSTAZIONI!$E$6:$I$13,5,FALSE),IMPOSTAZIONI!$B$25:$N$32,9,FALSE)=0,"",VLOOKUP(VLOOKUP($N909,IMPOSTAZIONI!$E$6:$I$13,5,FALSE),IMPOSTAZIONI!$B$25:$N$32,9,FALSE)))</f>
        <v/>
      </c>
      <c r="BV909" s="20" t="str">
        <f>IF($N909="","",IF(VLOOKUP(VLOOKUP($N909,IMPOSTAZIONI!$E$6:$I$13,5,FALSE),IMPOSTAZIONI!$B$25:$N$32,12,FALSE)=0,"",VLOOKUP(VLOOKUP($N909,IMPOSTAZIONI!$E$6:$I$13,5,FALSE),IMPOSTAZIONI!$B$25:$N$32,12,FALSE)))</f>
        <v/>
      </c>
      <c r="BW909" s="221" t="str">
        <f t="shared" si="264"/>
        <v/>
      </c>
      <c r="BX909" s="221" t="str">
        <f t="shared" si="257"/>
        <v/>
      </c>
      <c r="BY909" s="221">
        <f t="shared" si="258"/>
        <v>0</v>
      </c>
      <c r="BZ909" s="231">
        <f t="shared" si="259"/>
        <v>0</v>
      </c>
      <c r="CA909" s="246">
        <f t="shared" si="260"/>
        <v>0</v>
      </c>
      <c r="CB909" s="246">
        <f t="shared" si="265"/>
        <v>0</v>
      </c>
      <c r="CC909" s="246" t="str">
        <f t="shared" si="266"/>
        <v/>
      </c>
      <c r="CD909" s="246">
        <f t="shared" si="261"/>
        <v>5</v>
      </c>
      <c r="CE909" s="246">
        <f t="shared" si="267"/>
        <v>0</v>
      </c>
      <c r="CF909" s="276">
        <f t="shared" si="271"/>
        <v>0</v>
      </c>
      <c r="CG909" s="277">
        <f t="shared" si="271"/>
        <v>0</v>
      </c>
      <c r="CH909" s="277">
        <f t="shared" si="271"/>
        <v>0</v>
      </c>
      <c r="CI909" s="278">
        <f t="shared" si="271"/>
        <v>0</v>
      </c>
      <c r="CJ909" s="280">
        <f t="shared" si="268"/>
        <v>0</v>
      </c>
      <c r="CK909" s="232">
        <f t="shared" si="256"/>
        <v>0</v>
      </c>
      <c r="CL909" s="1"/>
    </row>
    <row r="910" spans="1:90" ht="18" customHeight="1">
      <c r="A910" s="1"/>
      <c r="B910" s="1"/>
      <c r="C910" s="216"/>
      <c r="D910" s="287" t="str">
        <f t="shared" si="262"/>
        <v/>
      </c>
      <c r="E910" s="449" t="str">
        <f t="shared" si="263"/>
        <v/>
      </c>
      <c r="F910" s="450"/>
      <c r="G910" s="451"/>
      <c r="H910" s="452"/>
      <c r="I910" s="453"/>
      <c r="J910" s="453"/>
      <c r="K910" s="453"/>
      <c r="L910" s="453"/>
      <c r="M910" s="454"/>
      <c r="N910" s="455"/>
      <c r="O910" s="456"/>
      <c r="P910" s="456"/>
      <c r="Q910" s="456"/>
      <c r="R910" s="456"/>
      <c r="S910" s="456"/>
      <c r="T910" s="456"/>
      <c r="U910" s="456"/>
      <c r="V910" s="456"/>
      <c r="W910" s="456"/>
      <c r="X910" s="456"/>
      <c r="Y910" s="456"/>
      <c r="Z910" s="456"/>
      <c r="AA910" s="456"/>
      <c r="AB910" s="456"/>
      <c r="AC910" s="456"/>
      <c r="AD910" s="456"/>
      <c r="AE910" s="457"/>
      <c r="AF910" s="455"/>
      <c r="AG910" s="456"/>
      <c r="AH910" s="456"/>
      <c r="AI910" s="456"/>
      <c r="AJ910" s="456"/>
      <c r="AK910" s="456"/>
      <c r="AL910" s="456"/>
      <c r="AM910" s="456"/>
      <c r="AN910" s="457"/>
      <c r="AO910" s="455"/>
      <c r="AP910" s="456"/>
      <c r="AQ910" s="456"/>
      <c r="AR910" s="456"/>
      <c r="AS910" s="456"/>
      <c r="AT910" s="456"/>
      <c r="AU910" s="456"/>
      <c r="AV910" s="456"/>
      <c r="AW910" s="456"/>
      <c r="AX910" s="456"/>
      <c r="AY910" s="456"/>
      <c r="AZ910" s="456"/>
      <c r="BA910" s="456"/>
      <c r="BB910" s="456"/>
      <c r="BC910" s="456"/>
      <c r="BD910" s="456"/>
      <c r="BE910" s="456"/>
      <c r="BF910" s="456"/>
      <c r="BG910" s="457"/>
      <c r="BH910" s="458"/>
      <c r="BI910" s="459"/>
      <c r="BJ910" s="459"/>
      <c r="BK910" s="459"/>
      <c r="BL910" s="459"/>
      <c r="BM910" s="460"/>
      <c r="BN910" s="216"/>
      <c r="BO910" s="216"/>
      <c r="BP910" s="1"/>
      <c r="BQ910" s="120">
        <f>IF($F$3="","",IF(N910=$F$3,COUNTIF(BQ$23:BQ909,"&gt;0")+1,0))</f>
        <v>0</v>
      </c>
      <c r="BR910" s="1"/>
      <c r="BS910" s="20" t="str">
        <f>IF($N910="","",IF(VLOOKUP(VLOOKUP($N910,IMPOSTAZIONI!$E$6:$I$13,5,FALSE),IMPOSTAZIONI!$B$25:$N$32,3,FALSE)=0,"",VLOOKUP(VLOOKUP($N910,IMPOSTAZIONI!$E$6:$I$13,5,FALSE),IMPOSTAZIONI!$B$25:$N$32,3,FALSE)))</f>
        <v/>
      </c>
      <c r="BT910" s="20" t="str">
        <f>IF($N910="","",IF(VLOOKUP(VLOOKUP($N910,IMPOSTAZIONI!$E$6:$I$13,5,FALSE),IMPOSTAZIONI!$B$25:$N$32,6,FALSE)=0,"",VLOOKUP(VLOOKUP($N910,IMPOSTAZIONI!$E$6:$I$13,5,FALSE),IMPOSTAZIONI!$B$25:$N$32,6,FALSE)))</f>
        <v/>
      </c>
      <c r="BU910" s="20" t="str">
        <f>IF($N910="","",IF(VLOOKUP(VLOOKUP($N910,IMPOSTAZIONI!$E$6:$I$13,5,FALSE),IMPOSTAZIONI!$B$25:$N$32,9,FALSE)=0,"",VLOOKUP(VLOOKUP($N910,IMPOSTAZIONI!$E$6:$I$13,5,FALSE),IMPOSTAZIONI!$B$25:$N$32,9,FALSE)))</f>
        <v/>
      </c>
      <c r="BV910" s="20" t="str">
        <f>IF($N910="","",IF(VLOOKUP(VLOOKUP($N910,IMPOSTAZIONI!$E$6:$I$13,5,FALSE),IMPOSTAZIONI!$B$25:$N$32,12,FALSE)=0,"",VLOOKUP(VLOOKUP($N910,IMPOSTAZIONI!$E$6:$I$13,5,FALSE),IMPOSTAZIONI!$B$25:$N$32,12,FALSE)))</f>
        <v/>
      </c>
      <c r="BW910" s="221" t="str">
        <f t="shared" si="264"/>
        <v/>
      </c>
      <c r="BX910" s="221" t="str">
        <f t="shared" si="257"/>
        <v/>
      </c>
      <c r="BY910" s="221">
        <f t="shared" si="258"/>
        <v>0</v>
      </c>
      <c r="BZ910" s="231">
        <f t="shared" si="259"/>
        <v>0</v>
      </c>
      <c r="CA910" s="246">
        <f t="shared" si="260"/>
        <v>0</v>
      </c>
      <c r="CB910" s="246">
        <f t="shared" si="265"/>
        <v>0</v>
      </c>
      <c r="CC910" s="246" t="str">
        <f t="shared" si="266"/>
        <v/>
      </c>
      <c r="CD910" s="246">
        <f t="shared" si="261"/>
        <v>5</v>
      </c>
      <c r="CE910" s="246">
        <f t="shared" si="267"/>
        <v>0</v>
      </c>
      <c r="CF910" s="276">
        <f t="shared" si="271"/>
        <v>0</v>
      </c>
      <c r="CG910" s="277">
        <f t="shared" si="271"/>
        <v>0</v>
      </c>
      <c r="CH910" s="277">
        <f t="shared" si="271"/>
        <v>0</v>
      </c>
      <c r="CI910" s="278">
        <f t="shared" si="271"/>
        <v>0</v>
      </c>
      <c r="CJ910" s="280">
        <f t="shared" si="268"/>
        <v>0</v>
      </c>
      <c r="CK910" s="232">
        <f t="shared" si="256"/>
        <v>0</v>
      </c>
      <c r="CL910" s="1"/>
    </row>
    <row r="911" spans="1:90" ht="18" customHeight="1">
      <c r="A911" s="1"/>
      <c r="B911" s="1"/>
      <c r="C911" s="216"/>
      <c r="D911" s="287" t="str">
        <f t="shared" si="262"/>
        <v/>
      </c>
      <c r="E911" s="449" t="str">
        <f t="shared" si="263"/>
        <v/>
      </c>
      <c r="F911" s="450"/>
      <c r="G911" s="451"/>
      <c r="H911" s="452"/>
      <c r="I911" s="453"/>
      <c r="J911" s="453"/>
      <c r="K911" s="453"/>
      <c r="L911" s="453"/>
      <c r="M911" s="454"/>
      <c r="N911" s="455"/>
      <c r="O911" s="456"/>
      <c r="P911" s="456"/>
      <c r="Q911" s="456"/>
      <c r="R911" s="456"/>
      <c r="S911" s="456"/>
      <c r="T911" s="456"/>
      <c r="U911" s="456"/>
      <c r="V911" s="456"/>
      <c r="W911" s="456"/>
      <c r="X911" s="456"/>
      <c r="Y911" s="456"/>
      <c r="Z911" s="456"/>
      <c r="AA911" s="456"/>
      <c r="AB911" s="456"/>
      <c r="AC911" s="456"/>
      <c r="AD911" s="456"/>
      <c r="AE911" s="457"/>
      <c r="AF911" s="455"/>
      <c r="AG911" s="456"/>
      <c r="AH911" s="456"/>
      <c r="AI911" s="456"/>
      <c r="AJ911" s="456"/>
      <c r="AK911" s="456"/>
      <c r="AL911" s="456"/>
      <c r="AM911" s="456"/>
      <c r="AN911" s="457"/>
      <c r="AO911" s="455"/>
      <c r="AP911" s="456"/>
      <c r="AQ911" s="456"/>
      <c r="AR911" s="456"/>
      <c r="AS911" s="456"/>
      <c r="AT911" s="456"/>
      <c r="AU911" s="456"/>
      <c r="AV911" s="456"/>
      <c r="AW911" s="456"/>
      <c r="AX911" s="456"/>
      <c r="AY911" s="456"/>
      <c r="AZ911" s="456"/>
      <c r="BA911" s="456"/>
      <c r="BB911" s="456"/>
      <c r="BC911" s="456"/>
      <c r="BD911" s="456"/>
      <c r="BE911" s="456"/>
      <c r="BF911" s="456"/>
      <c r="BG911" s="457"/>
      <c r="BH911" s="458"/>
      <c r="BI911" s="459"/>
      <c r="BJ911" s="459"/>
      <c r="BK911" s="459"/>
      <c r="BL911" s="459"/>
      <c r="BM911" s="460"/>
      <c r="BN911" s="216"/>
      <c r="BO911" s="216"/>
      <c r="BP911" s="1"/>
      <c r="BQ911" s="120">
        <f>IF($F$3="","",IF(N911=$F$3,COUNTIF(BQ$23:BQ910,"&gt;0")+1,0))</f>
        <v>0</v>
      </c>
      <c r="BR911" s="1"/>
      <c r="BS911" s="20" t="str">
        <f>IF($N911="","",IF(VLOOKUP(VLOOKUP($N911,IMPOSTAZIONI!$E$6:$I$13,5,FALSE),IMPOSTAZIONI!$B$25:$N$32,3,FALSE)=0,"",VLOOKUP(VLOOKUP($N911,IMPOSTAZIONI!$E$6:$I$13,5,FALSE),IMPOSTAZIONI!$B$25:$N$32,3,FALSE)))</f>
        <v/>
      </c>
      <c r="BT911" s="20" t="str">
        <f>IF($N911="","",IF(VLOOKUP(VLOOKUP($N911,IMPOSTAZIONI!$E$6:$I$13,5,FALSE),IMPOSTAZIONI!$B$25:$N$32,6,FALSE)=0,"",VLOOKUP(VLOOKUP($N911,IMPOSTAZIONI!$E$6:$I$13,5,FALSE),IMPOSTAZIONI!$B$25:$N$32,6,FALSE)))</f>
        <v/>
      </c>
      <c r="BU911" s="20" t="str">
        <f>IF($N911="","",IF(VLOOKUP(VLOOKUP($N911,IMPOSTAZIONI!$E$6:$I$13,5,FALSE),IMPOSTAZIONI!$B$25:$N$32,9,FALSE)=0,"",VLOOKUP(VLOOKUP($N911,IMPOSTAZIONI!$E$6:$I$13,5,FALSE),IMPOSTAZIONI!$B$25:$N$32,9,FALSE)))</f>
        <v/>
      </c>
      <c r="BV911" s="20" t="str">
        <f>IF($N911="","",IF(VLOOKUP(VLOOKUP($N911,IMPOSTAZIONI!$E$6:$I$13,5,FALSE),IMPOSTAZIONI!$B$25:$N$32,12,FALSE)=0,"",VLOOKUP(VLOOKUP($N911,IMPOSTAZIONI!$E$6:$I$13,5,FALSE),IMPOSTAZIONI!$B$25:$N$32,12,FALSE)))</f>
        <v/>
      </c>
      <c r="BW911" s="221" t="str">
        <f t="shared" si="264"/>
        <v/>
      </c>
      <c r="BX911" s="221" t="str">
        <f t="shared" si="257"/>
        <v/>
      </c>
      <c r="BY911" s="221">
        <f t="shared" si="258"/>
        <v>0</v>
      </c>
      <c r="BZ911" s="231">
        <f t="shared" si="259"/>
        <v>0</v>
      </c>
      <c r="CA911" s="246">
        <f t="shared" si="260"/>
        <v>0</v>
      </c>
      <c r="CB911" s="246">
        <f t="shared" si="265"/>
        <v>0</v>
      </c>
      <c r="CC911" s="246" t="str">
        <f t="shared" si="266"/>
        <v/>
      </c>
      <c r="CD911" s="246">
        <f t="shared" si="261"/>
        <v>5</v>
      </c>
      <c r="CE911" s="246">
        <f t="shared" si="267"/>
        <v>0</v>
      </c>
      <c r="CF911" s="276">
        <f t="shared" si="271"/>
        <v>0</v>
      </c>
      <c r="CG911" s="277">
        <f t="shared" si="271"/>
        <v>0</v>
      </c>
      <c r="CH911" s="277">
        <f t="shared" si="271"/>
        <v>0</v>
      </c>
      <c r="CI911" s="278">
        <f t="shared" si="271"/>
        <v>0</v>
      </c>
      <c r="CJ911" s="280">
        <f t="shared" si="268"/>
        <v>0</v>
      </c>
      <c r="CK911" s="232">
        <f t="shared" si="256"/>
        <v>0</v>
      </c>
      <c r="CL911" s="1"/>
    </row>
    <row r="912" spans="1:90" ht="18" customHeight="1">
      <c r="A912" s="1"/>
      <c r="B912" s="1"/>
      <c r="C912" s="216"/>
      <c r="D912" s="287" t="str">
        <f t="shared" si="262"/>
        <v/>
      </c>
      <c r="E912" s="449" t="str">
        <f t="shared" si="263"/>
        <v/>
      </c>
      <c r="F912" s="450"/>
      <c r="G912" s="451"/>
      <c r="H912" s="452"/>
      <c r="I912" s="453"/>
      <c r="J912" s="453"/>
      <c r="K912" s="453"/>
      <c r="L912" s="453"/>
      <c r="M912" s="454"/>
      <c r="N912" s="455"/>
      <c r="O912" s="456"/>
      <c r="P912" s="456"/>
      <c r="Q912" s="456"/>
      <c r="R912" s="456"/>
      <c r="S912" s="456"/>
      <c r="T912" s="456"/>
      <c r="U912" s="456"/>
      <c r="V912" s="456"/>
      <c r="W912" s="456"/>
      <c r="X912" s="456"/>
      <c r="Y912" s="456"/>
      <c r="Z912" s="456"/>
      <c r="AA912" s="456"/>
      <c r="AB912" s="456"/>
      <c r="AC912" s="456"/>
      <c r="AD912" s="456"/>
      <c r="AE912" s="457"/>
      <c r="AF912" s="455"/>
      <c r="AG912" s="456"/>
      <c r="AH912" s="456"/>
      <c r="AI912" s="456"/>
      <c r="AJ912" s="456"/>
      <c r="AK912" s="456"/>
      <c r="AL912" s="456"/>
      <c r="AM912" s="456"/>
      <c r="AN912" s="457"/>
      <c r="AO912" s="455"/>
      <c r="AP912" s="456"/>
      <c r="AQ912" s="456"/>
      <c r="AR912" s="456"/>
      <c r="AS912" s="456"/>
      <c r="AT912" s="456"/>
      <c r="AU912" s="456"/>
      <c r="AV912" s="456"/>
      <c r="AW912" s="456"/>
      <c r="AX912" s="456"/>
      <c r="AY912" s="456"/>
      <c r="AZ912" s="456"/>
      <c r="BA912" s="456"/>
      <c r="BB912" s="456"/>
      <c r="BC912" s="456"/>
      <c r="BD912" s="456"/>
      <c r="BE912" s="456"/>
      <c r="BF912" s="456"/>
      <c r="BG912" s="457"/>
      <c r="BH912" s="458"/>
      <c r="BI912" s="459"/>
      <c r="BJ912" s="459"/>
      <c r="BK912" s="459"/>
      <c r="BL912" s="459"/>
      <c r="BM912" s="460"/>
      <c r="BN912" s="216"/>
      <c r="BO912" s="216"/>
      <c r="BP912" s="1"/>
      <c r="BQ912" s="120">
        <f>IF($F$3="","",IF(N912=$F$3,COUNTIF(BQ$23:BQ911,"&gt;0")+1,0))</f>
        <v>0</v>
      </c>
      <c r="BR912" s="1"/>
      <c r="BS912" s="20" t="str">
        <f>IF($N912="","",IF(VLOOKUP(VLOOKUP($N912,IMPOSTAZIONI!$E$6:$I$13,5,FALSE),IMPOSTAZIONI!$B$25:$N$32,3,FALSE)=0,"",VLOOKUP(VLOOKUP($N912,IMPOSTAZIONI!$E$6:$I$13,5,FALSE),IMPOSTAZIONI!$B$25:$N$32,3,FALSE)))</f>
        <v/>
      </c>
      <c r="BT912" s="20" t="str">
        <f>IF($N912="","",IF(VLOOKUP(VLOOKUP($N912,IMPOSTAZIONI!$E$6:$I$13,5,FALSE),IMPOSTAZIONI!$B$25:$N$32,6,FALSE)=0,"",VLOOKUP(VLOOKUP($N912,IMPOSTAZIONI!$E$6:$I$13,5,FALSE),IMPOSTAZIONI!$B$25:$N$32,6,FALSE)))</f>
        <v/>
      </c>
      <c r="BU912" s="20" t="str">
        <f>IF($N912="","",IF(VLOOKUP(VLOOKUP($N912,IMPOSTAZIONI!$E$6:$I$13,5,FALSE),IMPOSTAZIONI!$B$25:$N$32,9,FALSE)=0,"",VLOOKUP(VLOOKUP($N912,IMPOSTAZIONI!$E$6:$I$13,5,FALSE),IMPOSTAZIONI!$B$25:$N$32,9,FALSE)))</f>
        <v/>
      </c>
      <c r="BV912" s="20" t="str">
        <f>IF($N912="","",IF(VLOOKUP(VLOOKUP($N912,IMPOSTAZIONI!$E$6:$I$13,5,FALSE),IMPOSTAZIONI!$B$25:$N$32,12,FALSE)=0,"",VLOOKUP(VLOOKUP($N912,IMPOSTAZIONI!$E$6:$I$13,5,FALSE),IMPOSTAZIONI!$B$25:$N$32,12,FALSE)))</f>
        <v/>
      </c>
      <c r="BW912" s="221" t="str">
        <f t="shared" si="264"/>
        <v/>
      </c>
      <c r="BX912" s="221" t="str">
        <f t="shared" si="257"/>
        <v/>
      </c>
      <c r="BY912" s="221">
        <f t="shared" si="258"/>
        <v>0</v>
      </c>
      <c r="BZ912" s="231">
        <f t="shared" si="259"/>
        <v>0</v>
      </c>
      <c r="CA912" s="246">
        <f t="shared" si="260"/>
        <v>0</v>
      </c>
      <c r="CB912" s="246">
        <f t="shared" si="265"/>
        <v>0</v>
      </c>
      <c r="CC912" s="246" t="str">
        <f t="shared" si="266"/>
        <v/>
      </c>
      <c r="CD912" s="246">
        <f t="shared" si="261"/>
        <v>5</v>
      </c>
      <c r="CE912" s="246">
        <f t="shared" si="267"/>
        <v>0</v>
      </c>
      <c r="CF912" s="276">
        <f t="shared" si="271"/>
        <v>0</v>
      </c>
      <c r="CG912" s="277">
        <f t="shared" si="271"/>
        <v>0</v>
      </c>
      <c r="CH912" s="277">
        <f t="shared" si="271"/>
        <v>0</v>
      </c>
      <c r="CI912" s="278">
        <f t="shared" si="271"/>
        <v>0</v>
      </c>
      <c r="CJ912" s="280">
        <f t="shared" si="268"/>
        <v>0</v>
      </c>
      <c r="CK912" s="232">
        <f t="shared" si="256"/>
        <v>0</v>
      </c>
      <c r="CL912" s="1"/>
    </row>
    <row r="913" spans="1:90" ht="18" customHeight="1">
      <c r="A913" s="1"/>
      <c r="B913" s="1"/>
      <c r="C913" s="216"/>
      <c r="D913" s="287" t="str">
        <f t="shared" si="262"/>
        <v/>
      </c>
      <c r="E913" s="449" t="str">
        <f t="shared" si="263"/>
        <v/>
      </c>
      <c r="F913" s="450"/>
      <c r="G913" s="451"/>
      <c r="H913" s="452"/>
      <c r="I913" s="453"/>
      <c r="J913" s="453"/>
      <c r="K913" s="453"/>
      <c r="L913" s="453"/>
      <c r="M913" s="454"/>
      <c r="N913" s="455"/>
      <c r="O913" s="456"/>
      <c r="P913" s="456"/>
      <c r="Q913" s="456"/>
      <c r="R913" s="456"/>
      <c r="S913" s="456"/>
      <c r="T913" s="456"/>
      <c r="U913" s="456"/>
      <c r="V913" s="456"/>
      <c r="W913" s="456"/>
      <c r="X913" s="456"/>
      <c r="Y913" s="456"/>
      <c r="Z913" s="456"/>
      <c r="AA913" s="456"/>
      <c r="AB913" s="456"/>
      <c r="AC913" s="456"/>
      <c r="AD913" s="456"/>
      <c r="AE913" s="457"/>
      <c r="AF913" s="455"/>
      <c r="AG913" s="456"/>
      <c r="AH913" s="456"/>
      <c r="AI913" s="456"/>
      <c r="AJ913" s="456"/>
      <c r="AK913" s="456"/>
      <c r="AL913" s="456"/>
      <c r="AM913" s="456"/>
      <c r="AN913" s="457"/>
      <c r="AO913" s="455"/>
      <c r="AP913" s="456"/>
      <c r="AQ913" s="456"/>
      <c r="AR913" s="456"/>
      <c r="AS913" s="456"/>
      <c r="AT913" s="456"/>
      <c r="AU913" s="456"/>
      <c r="AV913" s="456"/>
      <c r="AW913" s="456"/>
      <c r="AX913" s="456"/>
      <c r="AY913" s="456"/>
      <c r="AZ913" s="456"/>
      <c r="BA913" s="456"/>
      <c r="BB913" s="456"/>
      <c r="BC913" s="456"/>
      <c r="BD913" s="456"/>
      <c r="BE913" s="456"/>
      <c r="BF913" s="456"/>
      <c r="BG913" s="457"/>
      <c r="BH913" s="458"/>
      <c r="BI913" s="459"/>
      <c r="BJ913" s="459"/>
      <c r="BK913" s="459"/>
      <c r="BL913" s="459"/>
      <c r="BM913" s="460"/>
      <c r="BN913" s="216"/>
      <c r="BO913" s="216"/>
      <c r="BP913" s="1"/>
      <c r="BQ913" s="120">
        <f>IF($F$3="","",IF(N913=$F$3,COUNTIF(BQ$23:BQ912,"&gt;0")+1,0))</f>
        <v>0</v>
      </c>
      <c r="BR913" s="1"/>
      <c r="BS913" s="20" t="str">
        <f>IF($N913="","",IF(VLOOKUP(VLOOKUP($N913,IMPOSTAZIONI!$E$6:$I$13,5,FALSE),IMPOSTAZIONI!$B$25:$N$32,3,FALSE)=0,"",VLOOKUP(VLOOKUP($N913,IMPOSTAZIONI!$E$6:$I$13,5,FALSE),IMPOSTAZIONI!$B$25:$N$32,3,FALSE)))</f>
        <v/>
      </c>
      <c r="BT913" s="20" t="str">
        <f>IF($N913="","",IF(VLOOKUP(VLOOKUP($N913,IMPOSTAZIONI!$E$6:$I$13,5,FALSE),IMPOSTAZIONI!$B$25:$N$32,6,FALSE)=0,"",VLOOKUP(VLOOKUP($N913,IMPOSTAZIONI!$E$6:$I$13,5,FALSE),IMPOSTAZIONI!$B$25:$N$32,6,FALSE)))</f>
        <v/>
      </c>
      <c r="BU913" s="20" t="str">
        <f>IF($N913="","",IF(VLOOKUP(VLOOKUP($N913,IMPOSTAZIONI!$E$6:$I$13,5,FALSE),IMPOSTAZIONI!$B$25:$N$32,9,FALSE)=0,"",VLOOKUP(VLOOKUP($N913,IMPOSTAZIONI!$E$6:$I$13,5,FALSE),IMPOSTAZIONI!$B$25:$N$32,9,FALSE)))</f>
        <v/>
      </c>
      <c r="BV913" s="20" t="str">
        <f>IF($N913="","",IF(VLOOKUP(VLOOKUP($N913,IMPOSTAZIONI!$E$6:$I$13,5,FALSE),IMPOSTAZIONI!$B$25:$N$32,12,FALSE)=0,"",VLOOKUP(VLOOKUP($N913,IMPOSTAZIONI!$E$6:$I$13,5,FALSE),IMPOSTAZIONI!$B$25:$N$32,12,FALSE)))</f>
        <v/>
      </c>
      <c r="BW913" s="221" t="str">
        <f t="shared" si="264"/>
        <v/>
      </c>
      <c r="BX913" s="221" t="str">
        <f t="shared" si="257"/>
        <v/>
      </c>
      <c r="BY913" s="221">
        <f t="shared" si="258"/>
        <v>0</v>
      </c>
      <c r="BZ913" s="231">
        <f t="shared" si="259"/>
        <v>0</v>
      </c>
      <c r="CA913" s="246">
        <f t="shared" si="260"/>
        <v>0</v>
      </c>
      <c r="CB913" s="246">
        <f t="shared" si="265"/>
        <v>0</v>
      </c>
      <c r="CC913" s="246" t="str">
        <f t="shared" si="266"/>
        <v/>
      </c>
      <c r="CD913" s="246">
        <f t="shared" si="261"/>
        <v>5</v>
      </c>
      <c r="CE913" s="246">
        <f t="shared" si="267"/>
        <v>0</v>
      </c>
      <c r="CF913" s="276">
        <f t="shared" si="271"/>
        <v>0</v>
      </c>
      <c r="CG913" s="277">
        <f t="shared" si="271"/>
        <v>0</v>
      </c>
      <c r="CH913" s="277">
        <f t="shared" si="271"/>
        <v>0</v>
      </c>
      <c r="CI913" s="278">
        <f t="shared" si="271"/>
        <v>0</v>
      </c>
      <c r="CJ913" s="280">
        <f t="shared" si="268"/>
        <v>0</v>
      </c>
      <c r="CK913" s="232">
        <f t="shared" si="256"/>
        <v>0</v>
      </c>
      <c r="CL913" s="1"/>
    </row>
    <row r="914" spans="1:90" ht="18" customHeight="1">
      <c r="A914" s="1"/>
      <c r="B914" s="1"/>
      <c r="C914" s="216"/>
      <c r="D914" s="287" t="str">
        <f t="shared" si="262"/>
        <v/>
      </c>
      <c r="E914" s="449" t="str">
        <f t="shared" si="263"/>
        <v/>
      </c>
      <c r="F914" s="450"/>
      <c r="G914" s="451"/>
      <c r="H914" s="452"/>
      <c r="I914" s="453"/>
      <c r="J914" s="453"/>
      <c r="K914" s="453"/>
      <c r="L914" s="453"/>
      <c r="M914" s="454"/>
      <c r="N914" s="455"/>
      <c r="O914" s="456"/>
      <c r="P914" s="456"/>
      <c r="Q914" s="456"/>
      <c r="R914" s="456"/>
      <c r="S914" s="456"/>
      <c r="T914" s="456"/>
      <c r="U914" s="456"/>
      <c r="V914" s="456"/>
      <c r="W914" s="456"/>
      <c r="X914" s="456"/>
      <c r="Y914" s="456"/>
      <c r="Z914" s="456"/>
      <c r="AA914" s="456"/>
      <c r="AB914" s="456"/>
      <c r="AC914" s="456"/>
      <c r="AD914" s="456"/>
      <c r="AE914" s="457"/>
      <c r="AF914" s="455"/>
      <c r="AG914" s="456"/>
      <c r="AH914" s="456"/>
      <c r="AI914" s="456"/>
      <c r="AJ914" s="456"/>
      <c r="AK914" s="456"/>
      <c r="AL914" s="456"/>
      <c r="AM914" s="456"/>
      <c r="AN914" s="457"/>
      <c r="AO914" s="455"/>
      <c r="AP914" s="456"/>
      <c r="AQ914" s="456"/>
      <c r="AR914" s="456"/>
      <c r="AS914" s="456"/>
      <c r="AT914" s="456"/>
      <c r="AU914" s="456"/>
      <c r="AV914" s="456"/>
      <c r="AW914" s="456"/>
      <c r="AX914" s="456"/>
      <c r="AY914" s="456"/>
      <c r="AZ914" s="456"/>
      <c r="BA914" s="456"/>
      <c r="BB914" s="456"/>
      <c r="BC914" s="456"/>
      <c r="BD914" s="456"/>
      <c r="BE914" s="456"/>
      <c r="BF914" s="456"/>
      <c r="BG914" s="457"/>
      <c r="BH914" s="458"/>
      <c r="BI914" s="459"/>
      <c r="BJ914" s="459"/>
      <c r="BK914" s="459"/>
      <c r="BL914" s="459"/>
      <c r="BM914" s="460"/>
      <c r="BN914" s="216"/>
      <c r="BO914" s="216"/>
      <c r="BP914" s="1"/>
      <c r="BQ914" s="120">
        <f>IF($F$3="","",IF(N914=$F$3,COUNTIF(BQ$23:BQ913,"&gt;0")+1,0))</f>
        <v>0</v>
      </c>
      <c r="BR914" s="1"/>
      <c r="BS914" s="20" t="str">
        <f>IF($N914="","",IF(VLOOKUP(VLOOKUP($N914,IMPOSTAZIONI!$E$6:$I$13,5,FALSE),IMPOSTAZIONI!$B$25:$N$32,3,FALSE)=0,"",VLOOKUP(VLOOKUP($N914,IMPOSTAZIONI!$E$6:$I$13,5,FALSE),IMPOSTAZIONI!$B$25:$N$32,3,FALSE)))</f>
        <v/>
      </c>
      <c r="BT914" s="20" t="str">
        <f>IF($N914="","",IF(VLOOKUP(VLOOKUP($N914,IMPOSTAZIONI!$E$6:$I$13,5,FALSE),IMPOSTAZIONI!$B$25:$N$32,6,FALSE)=0,"",VLOOKUP(VLOOKUP($N914,IMPOSTAZIONI!$E$6:$I$13,5,FALSE),IMPOSTAZIONI!$B$25:$N$32,6,FALSE)))</f>
        <v/>
      </c>
      <c r="BU914" s="20" t="str">
        <f>IF($N914="","",IF(VLOOKUP(VLOOKUP($N914,IMPOSTAZIONI!$E$6:$I$13,5,FALSE),IMPOSTAZIONI!$B$25:$N$32,9,FALSE)=0,"",VLOOKUP(VLOOKUP($N914,IMPOSTAZIONI!$E$6:$I$13,5,FALSE),IMPOSTAZIONI!$B$25:$N$32,9,FALSE)))</f>
        <v/>
      </c>
      <c r="BV914" s="20" t="str">
        <f>IF($N914="","",IF(VLOOKUP(VLOOKUP($N914,IMPOSTAZIONI!$E$6:$I$13,5,FALSE),IMPOSTAZIONI!$B$25:$N$32,12,FALSE)=0,"",VLOOKUP(VLOOKUP($N914,IMPOSTAZIONI!$E$6:$I$13,5,FALSE),IMPOSTAZIONI!$B$25:$N$32,12,FALSE)))</f>
        <v/>
      </c>
      <c r="BW914" s="221" t="str">
        <f t="shared" si="264"/>
        <v/>
      </c>
      <c r="BX914" s="221" t="str">
        <f t="shared" si="257"/>
        <v/>
      </c>
      <c r="BY914" s="221">
        <f t="shared" si="258"/>
        <v>0</v>
      </c>
      <c r="BZ914" s="231">
        <f t="shared" si="259"/>
        <v>0</v>
      </c>
      <c r="CA914" s="246">
        <f t="shared" si="260"/>
        <v>0</v>
      </c>
      <c r="CB914" s="246">
        <f t="shared" si="265"/>
        <v>0</v>
      </c>
      <c r="CC914" s="246" t="str">
        <f t="shared" si="266"/>
        <v/>
      </c>
      <c r="CD914" s="246">
        <f t="shared" si="261"/>
        <v>5</v>
      </c>
      <c r="CE914" s="246">
        <f t="shared" si="267"/>
        <v>0</v>
      </c>
      <c r="CF914" s="276">
        <f t="shared" si="271"/>
        <v>0</v>
      </c>
      <c r="CG914" s="277">
        <f t="shared" si="271"/>
        <v>0</v>
      </c>
      <c r="CH914" s="277">
        <f t="shared" si="271"/>
        <v>0</v>
      </c>
      <c r="CI914" s="278">
        <f t="shared" si="271"/>
        <v>0</v>
      </c>
      <c r="CJ914" s="280">
        <f t="shared" si="268"/>
        <v>0</v>
      </c>
      <c r="CK914" s="232">
        <f t="shared" si="256"/>
        <v>0</v>
      </c>
      <c r="CL914" s="1"/>
    </row>
    <row r="915" spans="1:90" ht="18" customHeight="1">
      <c r="A915" s="1"/>
      <c r="B915" s="1"/>
      <c r="C915" s="216"/>
      <c r="D915" s="287" t="str">
        <f t="shared" si="262"/>
        <v/>
      </c>
      <c r="E915" s="449" t="str">
        <f t="shared" si="263"/>
        <v/>
      </c>
      <c r="F915" s="450"/>
      <c r="G915" s="451"/>
      <c r="H915" s="452"/>
      <c r="I915" s="453"/>
      <c r="J915" s="453"/>
      <c r="K915" s="453"/>
      <c r="L915" s="453"/>
      <c r="M915" s="454"/>
      <c r="N915" s="455"/>
      <c r="O915" s="456"/>
      <c r="P915" s="456"/>
      <c r="Q915" s="456"/>
      <c r="R915" s="456"/>
      <c r="S915" s="456"/>
      <c r="T915" s="456"/>
      <c r="U915" s="456"/>
      <c r="V915" s="456"/>
      <c r="W915" s="456"/>
      <c r="X915" s="456"/>
      <c r="Y915" s="456"/>
      <c r="Z915" s="456"/>
      <c r="AA915" s="456"/>
      <c r="AB915" s="456"/>
      <c r="AC915" s="456"/>
      <c r="AD915" s="456"/>
      <c r="AE915" s="457"/>
      <c r="AF915" s="455"/>
      <c r="AG915" s="456"/>
      <c r="AH915" s="456"/>
      <c r="AI915" s="456"/>
      <c r="AJ915" s="456"/>
      <c r="AK915" s="456"/>
      <c r="AL915" s="456"/>
      <c r="AM915" s="456"/>
      <c r="AN915" s="457"/>
      <c r="AO915" s="455"/>
      <c r="AP915" s="456"/>
      <c r="AQ915" s="456"/>
      <c r="AR915" s="456"/>
      <c r="AS915" s="456"/>
      <c r="AT915" s="456"/>
      <c r="AU915" s="456"/>
      <c r="AV915" s="456"/>
      <c r="AW915" s="456"/>
      <c r="AX915" s="456"/>
      <c r="AY915" s="456"/>
      <c r="AZ915" s="456"/>
      <c r="BA915" s="456"/>
      <c r="BB915" s="456"/>
      <c r="BC915" s="456"/>
      <c r="BD915" s="456"/>
      <c r="BE915" s="456"/>
      <c r="BF915" s="456"/>
      <c r="BG915" s="457"/>
      <c r="BH915" s="458"/>
      <c r="BI915" s="459"/>
      <c r="BJ915" s="459"/>
      <c r="BK915" s="459"/>
      <c r="BL915" s="459"/>
      <c r="BM915" s="460"/>
      <c r="BN915" s="216"/>
      <c r="BO915" s="216"/>
      <c r="BP915" s="1"/>
      <c r="BQ915" s="120">
        <f>IF($F$3="","",IF(N915=$F$3,COUNTIF(BQ$23:BQ914,"&gt;0")+1,0))</f>
        <v>0</v>
      </c>
      <c r="BR915" s="1"/>
      <c r="BS915" s="20" t="str">
        <f>IF($N915="","",IF(VLOOKUP(VLOOKUP($N915,IMPOSTAZIONI!$E$6:$I$13,5,FALSE),IMPOSTAZIONI!$B$25:$N$32,3,FALSE)=0,"",VLOOKUP(VLOOKUP($N915,IMPOSTAZIONI!$E$6:$I$13,5,FALSE),IMPOSTAZIONI!$B$25:$N$32,3,FALSE)))</f>
        <v/>
      </c>
      <c r="BT915" s="20" t="str">
        <f>IF($N915="","",IF(VLOOKUP(VLOOKUP($N915,IMPOSTAZIONI!$E$6:$I$13,5,FALSE),IMPOSTAZIONI!$B$25:$N$32,6,FALSE)=0,"",VLOOKUP(VLOOKUP($N915,IMPOSTAZIONI!$E$6:$I$13,5,FALSE),IMPOSTAZIONI!$B$25:$N$32,6,FALSE)))</f>
        <v/>
      </c>
      <c r="BU915" s="20" t="str">
        <f>IF($N915="","",IF(VLOOKUP(VLOOKUP($N915,IMPOSTAZIONI!$E$6:$I$13,5,FALSE),IMPOSTAZIONI!$B$25:$N$32,9,FALSE)=0,"",VLOOKUP(VLOOKUP($N915,IMPOSTAZIONI!$E$6:$I$13,5,FALSE),IMPOSTAZIONI!$B$25:$N$32,9,FALSE)))</f>
        <v/>
      </c>
      <c r="BV915" s="20" t="str">
        <f>IF($N915="","",IF(VLOOKUP(VLOOKUP($N915,IMPOSTAZIONI!$E$6:$I$13,5,FALSE),IMPOSTAZIONI!$B$25:$N$32,12,FALSE)=0,"",VLOOKUP(VLOOKUP($N915,IMPOSTAZIONI!$E$6:$I$13,5,FALSE),IMPOSTAZIONI!$B$25:$N$32,12,FALSE)))</f>
        <v/>
      </c>
      <c r="BW915" s="221" t="str">
        <f t="shared" si="264"/>
        <v/>
      </c>
      <c r="BX915" s="221" t="str">
        <f t="shared" si="257"/>
        <v/>
      </c>
      <c r="BY915" s="221">
        <f t="shared" si="258"/>
        <v>0</v>
      </c>
      <c r="BZ915" s="231">
        <f t="shared" si="259"/>
        <v>0</v>
      </c>
      <c r="CA915" s="246">
        <f t="shared" si="260"/>
        <v>0</v>
      </c>
      <c r="CB915" s="246">
        <f t="shared" si="265"/>
        <v>0</v>
      </c>
      <c r="CC915" s="246" t="str">
        <f t="shared" si="266"/>
        <v/>
      </c>
      <c r="CD915" s="246">
        <f t="shared" si="261"/>
        <v>5</v>
      </c>
      <c r="CE915" s="246">
        <f t="shared" si="267"/>
        <v>0</v>
      </c>
      <c r="CF915" s="276">
        <f t="shared" si="271"/>
        <v>0</v>
      </c>
      <c r="CG915" s="277">
        <f t="shared" si="271"/>
        <v>0</v>
      </c>
      <c r="CH915" s="277">
        <f t="shared" si="271"/>
        <v>0</v>
      </c>
      <c r="CI915" s="278">
        <f t="shared" si="271"/>
        <v>0</v>
      </c>
      <c r="CJ915" s="280">
        <f t="shared" si="268"/>
        <v>0</v>
      </c>
      <c r="CK915" s="232">
        <f t="shared" si="256"/>
        <v>0</v>
      </c>
      <c r="CL915" s="1"/>
    </row>
    <row r="916" spans="1:90" ht="18" customHeight="1">
      <c r="A916" s="1"/>
      <c r="B916" s="1"/>
      <c r="C916" s="216"/>
      <c r="D916" s="287" t="str">
        <f t="shared" si="262"/>
        <v/>
      </c>
      <c r="E916" s="449" t="str">
        <f t="shared" si="263"/>
        <v/>
      </c>
      <c r="F916" s="450"/>
      <c r="G916" s="451"/>
      <c r="H916" s="452"/>
      <c r="I916" s="453"/>
      <c r="J916" s="453"/>
      <c r="K916" s="453"/>
      <c r="L916" s="453"/>
      <c r="M916" s="454"/>
      <c r="N916" s="455"/>
      <c r="O916" s="456"/>
      <c r="P916" s="456"/>
      <c r="Q916" s="456"/>
      <c r="R916" s="456"/>
      <c r="S916" s="456"/>
      <c r="T916" s="456"/>
      <c r="U916" s="456"/>
      <c r="V916" s="456"/>
      <c r="W916" s="456"/>
      <c r="X916" s="456"/>
      <c r="Y916" s="456"/>
      <c r="Z916" s="456"/>
      <c r="AA916" s="456"/>
      <c r="AB916" s="456"/>
      <c r="AC916" s="456"/>
      <c r="AD916" s="456"/>
      <c r="AE916" s="457"/>
      <c r="AF916" s="455"/>
      <c r="AG916" s="456"/>
      <c r="AH916" s="456"/>
      <c r="AI916" s="456"/>
      <c r="AJ916" s="456"/>
      <c r="AK916" s="456"/>
      <c r="AL916" s="456"/>
      <c r="AM916" s="456"/>
      <c r="AN916" s="457"/>
      <c r="AO916" s="455"/>
      <c r="AP916" s="456"/>
      <c r="AQ916" s="456"/>
      <c r="AR916" s="456"/>
      <c r="AS916" s="456"/>
      <c r="AT916" s="456"/>
      <c r="AU916" s="456"/>
      <c r="AV916" s="456"/>
      <c r="AW916" s="456"/>
      <c r="AX916" s="456"/>
      <c r="AY916" s="456"/>
      <c r="AZ916" s="456"/>
      <c r="BA916" s="456"/>
      <c r="BB916" s="456"/>
      <c r="BC916" s="456"/>
      <c r="BD916" s="456"/>
      <c r="BE916" s="456"/>
      <c r="BF916" s="456"/>
      <c r="BG916" s="457"/>
      <c r="BH916" s="458"/>
      <c r="BI916" s="459"/>
      <c r="BJ916" s="459"/>
      <c r="BK916" s="459"/>
      <c r="BL916" s="459"/>
      <c r="BM916" s="460"/>
      <c r="BN916" s="216"/>
      <c r="BO916" s="216"/>
      <c r="BP916" s="1"/>
      <c r="BQ916" s="120">
        <f>IF($F$3="","",IF(N916=$F$3,COUNTIF(BQ$23:BQ915,"&gt;0")+1,0))</f>
        <v>0</v>
      </c>
      <c r="BR916" s="1"/>
      <c r="BS916" s="20" t="str">
        <f>IF($N916="","",IF(VLOOKUP(VLOOKUP($N916,IMPOSTAZIONI!$E$6:$I$13,5,FALSE),IMPOSTAZIONI!$B$25:$N$32,3,FALSE)=0,"",VLOOKUP(VLOOKUP($N916,IMPOSTAZIONI!$E$6:$I$13,5,FALSE),IMPOSTAZIONI!$B$25:$N$32,3,FALSE)))</f>
        <v/>
      </c>
      <c r="BT916" s="20" t="str">
        <f>IF($N916="","",IF(VLOOKUP(VLOOKUP($N916,IMPOSTAZIONI!$E$6:$I$13,5,FALSE),IMPOSTAZIONI!$B$25:$N$32,6,FALSE)=0,"",VLOOKUP(VLOOKUP($N916,IMPOSTAZIONI!$E$6:$I$13,5,FALSE),IMPOSTAZIONI!$B$25:$N$32,6,FALSE)))</f>
        <v/>
      </c>
      <c r="BU916" s="20" t="str">
        <f>IF($N916="","",IF(VLOOKUP(VLOOKUP($N916,IMPOSTAZIONI!$E$6:$I$13,5,FALSE),IMPOSTAZIONI!$B$25:$N$32,9,FALSE)=0,"",VLOOKUP(VLOOKUP($N916,IMPOSTAZIONI!$E$6:$I$13,5,FALSE),IMPOSTAZIONI!$B$25:$N$32,9,FALSE)))</f>
        <v/>
      </c>
      <c r="BV916" s="20" t="str">
        <f>IF($N916="","",IF(VLOOKUP(VLOOKUP($N916,IMPOSTAZIONI!$E$6:$I$13,5,FALSE),IMPOSTAZIONI!$B$25:$N$32,12,FALSE)=0,"",VLOOKUP(VLOOKUP($N916,IMPOSTAZIONI!$E$6:$I$13,5,FALSE),IMPOSTAZIONI!$B$25:$N$32,12,FALSE)))</f>
        <v/>
      </c>
      <c r="BW916" s="221" t="str">
        <f t="shared" si="264"/>
        <v/>
      </c>
      <c r="BX916" s="221" t="str">
        <f t="shared" si="257"/>
        <v/>
      </c>
      <c r="BY916" s="221">
        <f t="shared" si="258"/>
        <v>0</v>
      </c>
      <c r="BZ916" s="231">
        <f t="shared" si="259"/>
        <v>0</v>
      </c>
      <c r="CA916" s="246">
        <f t="shared" si="260"/>
        <v>0</v>
      </c>
      <c r="CB916" s="246">
        <f t="shared" si="265"/>
        <v>0</v>
      </c>
      <c r="CC916" s="246" t="str">
        <f t="shared" si="266"/>
        <v/>
      </c>
      <c r="CD916" s="246">
        <f t="shared" si="261"/>
        <v>5</v>
      </c>
      <c r="CE916" s="246">
        <f t="shared" si="267"/>
        <v>0</v>
      </c>
      <c r="CF916" s="276">
        <f t="shared" si="271"/>
        <v>0</v>
      </c>
      <c r="CG916" s="277">
        <f t="shared" si="271"/>
        <v>0</v>
      </c>
      <c r="CH916" s="277">
        <f t="shared" si="271"/>
        <v>0</v>
      </c>
      <c r="CI916" s="278">
        <f t="shared" si="271"/>
        <v>0</v>
      </c>
      <c r="CJ916" s="280">
        <f t="shared" si="268"/>
        <v>0</v>
      </c>
      <c r="CK916" s="232">
        <f t="shared" si="256"/>
        <v>0</v>
      </c>
      <c r="CL916" s="1"/>
    </row>
    <row r="917" spans="1:90" ht="18" customHeight="1">
      <c r="A917" s="1"/>
      <c r="B917" s="1"/>
      <c r="C917" s="216"/>
      <c r="D917" s="287" t="str">
        <f t="shared" si="262"/>
        <v/>
      </c>
      <c r="E917" s="449" t="str">
        <f t="shared" si="263"/>
        <v/>
      </c>
      <c r="F917" s="450"/>
      <c r="G917" s="451"/>
      <c r="H917" s="452"/>
      <c r="I917" s="453"/>
      <c r="J917" s="453"/>
      <c r="K917" s="453"/>
      <c r="L917" s="453"/>
      <c r="M917" s="454"/>
      <c r="N917" s="455"/>
      <c r="O917" s="456"/>
      <c r="P917" s="456"/>
      <c r="Q917" s="456"/>
      <c r="R917" s="456"/>
      <c r="S917" s="456"/>
      <c r="T917" s="456"/>
      <c r="U917" s="456"/>
      <c r="V917" s="456"/>
      <c r="W917" s="456"/>
      <c r="X917" s="456"/>
      <c r="Y917" s="456"/>
      <c r="Z917" s="456"/>
      <c r="AA917" s="456"/>
      <c r="AB917" s="456"/>
      <c r="AC917" s="456"/>
      <c r="AD917" s="456"/>
      <c r="AE917" s="457"/>
      <c r="AF917" s="455"/>
      <c r="AG917" s="456"/>
      <c r="AH917" s="456"/>
      <c r="AI917" s="456"/>
      <c r="AJ917" s="456"/>
      <c r="AK917" s="456"/>
      <c r="AL917" s="456"/>
      <c r="AM917" s="456"/>
      <c r="AN917" s="457"/>
      <c r="AO917" s="455"/>
      <c r="AP917" s="456"/>
      <c r="AQ917" s="456"/>
      <c r="AR917" s="456"/>
      <c r="AS917" s="456"/>
      <c r="AT917" s="456"/>
      <c r="AU917" s="456"/>
      <c r="AV917" s="456"/>
      <c r="AW917" s="456"/>
      <c r="AX917" s="456"/>
      <c r="AY917" s="456"/>
      <c r="AZ917" s="456"/>
      <c r="BA917" s="456"/>
      <c r="BB917" s="456"/>
      <c r="BC917" s="456"/>
      <c r="BD917" s="456"/>
      <c r="BE917" s="456"/>
      <c r="BF917" s="456"/>
      <c r="BG917" s="457"/>
      <c r="BH917" s="458"/>
      <c r="BI917" s="459"/>
      <c r="BJ917" s="459"/>
      <c r="BK917" s="459"/>
      <c r="BL917" s="459"/>
      <c r="BM917" s="460"/>
      <c r="BN917" s="216"/>
      <c r="BO917" s="216"/>
      <c r="BP917" s="1"/>
      <c r="BQ917" s="120">
        <f>IF($F$3="","",IF(N917=$F$3,COUNTIF(BQ$23:BQ916,"&gt;0")+1,0))</f>
        <v>0</v>
      </c>
      <c r="BR917" s="1"/>
      <c r="BS917" s="20" t="str">
        <f>IF($N917="","",IF(VLOOKUP(VLOOKUP($N917,IMPOSTAZIONI!$E$6:$I$13,5,FALSE),IMPOSTAZIONI!$B$25:$N$32,3,FALSE)=0,"",VLOOKUP(VLOOKUP($N917,IMPOSTAZIONI!$E$6:$I$13,5,FALSE),IMPOSTAZIONI!$B$25:$N$32,3,FALSE)))</f>
        <v/>
      </c>
      <c r="BT917" s="20" t="str">
        <f>IF($N917="","",IF(VLOOKUP(VLOOKUP($N917,IMPOSTAZIONI!$E$6:$I$13,5,FALSE),IMPOSTAZIONI!$B$25:$N$32,6,FALSE)=0,"",VLOOKUP(VLOOKUP($N917,IMPOSTAZIONI!$E$6:$I$13,5,FALSE),IMPOSTAZIONI!$B$25:$N$32,6,FALSE)))</f>
        <v/>
      </c>
      <c r="BU917" s="20" t="str">
        <f>IF($N917="","",IF(VLOOKUP(VLOOKUP($N917,IMPOSTAZIONI!$E$6:$I$13,5,FALSE),IMPOSTAZIONI!$B$25:$N$32,9,FALSE)=0,"",VLOOKUP(VLOOKUP($N917,IMPOSTAZIONI!$E$6:$I$13,5,FALSE),IMPOSTAZIONI!$B$25:$N$32,9,FALSE)))</f>
        <v/>
      </c>
      <c r="BV917" s="20" t="str">
        <f>IF($N917="","",IF(VLOOKUP(VLOOKUP($N917,IMPOSTAZIONI!$E$6:$I$13,5,FALSE),IMPOSTAZIONI!$B$25:$N$32,12,FALSE)=0,"",VLOOKUP(VLOOKUP($N917,IMPOSTAZIONI!$E$6:$I$13,5,FALSE),IMPOSTAZIONI!$B$25:$N$32,12,FALSE)))</f>
        <v/>
      </c>
      <c r="BW917" s="221" t="str">
        <f t="shared" si="264"/>
        <v/>
      </c>
      <c r="BX917" s="221" t="str">
        <f t="shared" si="257"/>
        <v/>
      </c>
      <c r="BY917" s="221">
        <f t="shared" si="258"/>
        <v>0</v>
      </c>
      <c r="BZ917" s="231">
        <f t="shared" si="259"/>
        <v>0</v>
      </c>
      <c r="CA917" s="246">
        <f t="shared" si="260"/>
        <v>0</v>
      </c>
      <c r="CB917" s="246">
        <f t="shared" si="265"/>
        <v>0</v>
      </c>
      <c r="CC917" s="246" t="str">
        <f t="shared" si="266"/>
        <v/>
      </c>
      <c r="CD917" s="246">
        <f t="shared" si="261"/>
        <v>5</v>
      </c>
      <c r="CE917" s="246">
        <f t="shared" si="267"/>
        <v>0</v>
      </c>
      <c r="CF917" s="276">
        <f t="shared" si="271"/>
        <v>0</v>
      </c>
      <c r="CG917" s="277">
        <f t="shared" si="271"/>
        <v>0</v>
      </c>
      <c r="CH917" s="277">
        <f t="shared" si="271"/>
        <v>0</v>
      </c>
      <c r="CI917" s="278">
        <f t="shared" si="271"/>
        <v>0</v>
      </c>
      <c r="CJ917" s="280">
        <f t="shared" si="268"/>
        <v>0</v>
      </c>
      <c r="CK917" s="232">
        <f t="shared" si="256"/>
        <v>0</v>
      </c>
      <c r="CL917" s="1"/>
    </row>
    <row r="918" spans="1:90" ht="18" customHeight="1">
      <c r="A918" s="1"/>
      <c r="B918" s="1"/>
      <c r="C918" s="216"/>
      <c r="D918" s="287" t="str">
        <f t="shared" si="262"/>
        <v/>
      </c>
      <c r="E918" s="449" t="str">
        <f t="shared" si="263"/>
        <v/>
      </c>
      <c r="F918" s="450"/>
      <c r="G918" s="451"/>
      <c r="H918" s="452"/>
      <c r="I918" s="453"/>
      <c r="J918" s="453"/>
      <c r="K918" s="453"/>
      <c r="L918" s="453"/>
      <c r="M918" s="454"/>
      <c r="N918" s="455"/>
      <c r="O918" s="456"/>
      <c r="P918" s="456"/>
      <c r="Q918" s="456"/>
      <c r="R918" s="456"/>
      <c r="S918" s="456"/>
      <c r="T918" s="456"/>
      <c r="U918" s="456"/>
      <c r="V918" s="456"/>
      <c r="W918" s="456"/>
      <c r="X918" s="456"/>
      <c r="Y918" s="456"/>
      <c r="Z918" s="456"/>
      <c r="AA918" s="456"/>
      <c r="AB918" s="456"/>
      <c r="AC918" s="456"/>
      <c r="AD918" s="456"/>
      <c r="AE918" s="457"/>
      <c r="AF918" s="455"/>
      <c r="AG918" s="456"/>
      <c r="AH918" s="456"/>
      <c r="AI918" s="456"/>
      <c r="AJ918" s="456"/>
      <c r="AK918" s="456"/>
      <c r="AL918" s="456"/>
      <c r="AM918" s="456"/>
      <c r="AN918" s="457"/>
      <c r="AO918" s="455"/>
      <c r="AP918" s="456"/>
      <c r="AQ918" s="456"/>
      <c r="AR918" s="456"/>
      <c r="AS918" s="456"/>
      <c r="AT918" s="456"/>
      <c r="AU918" s="456"/>
      <c r="AV918" s="456"/>
      <c r="AW918" s="456"/>
      <c r="AX918" s="456"/>
      <c r="AY918" s="456"/>
      <c r="AZ918" s="456"/>
      <c r="BA918" s="456"/>
      <c r="BB918" s="456"/>
      <c r="BC918" s="456"/>
      <c r="BD918" s="456"/>
      <c r="BE918" s="456"/>
      <c r="BF918" s="456"/>
      <c r="BG918" s="457"/>
      <c r="BH918" s="458"/>
      <c r="BI918" s="459"/>
      <c r="BJ918" s="459"/>
      <c r="BK918" s="459"/>
      <c r="BL918" s="459"/>
      <c r="BM918" s="460"/>
      <c r="BN918" s="216"/>
      <c r="BO918" s="216"/>
      <c r="BP918" s="1"/>
      <c r="BQ918" s="120">
        <f>IF($F$3="","",IF(N918=$F$3,COUNTIF(BQ$23:BQ917,"&gt;0")+1,0))</f>
        <v>0</v>
      </c>
      <c r="BR918" s="1"/>
      <c r="BS918" s="20" t="str">
        <f>IF($N918="","",IF(VLOOKUP(VLOOKUP($N918,IMPOSTAZIONI!$E$6:$I$13,5,FALSE),IMPOSTAZIONI!$B$25:$N$32,3,FALSE)=0,"",VLOOKUP(VLOOKUP($N918,IMPOSTAZIONI!$E$6:$I$13,5,FALSE),IMPOSTAZIONI!$B$25:$N$32,3,FALSE)))</f>
        <v/>
      </c>
      <c r="BT918" s="20" t="str">
        <f>IF($N918="","",IF(VLOOKUP(VLOOKUP($N918,IMPOSTAZIONI!$E$6:$I$13,5,FALSE),IMPOSTAZIONI!$B$25:$N$32,6,FALSE)=0,"",VLOOKUP(VLOOKUP($N918,IMPOSTAZIONI!$E$6:$I$13,5,FALSE),IMPOSTAZIONI!$B$25:$N$32,6,FALSE)))</f>
        <v/>
      </c>
      <c r="BU918" s="20" t="str">
        <f>IF($N918="","",IF(VLOOKUP(VLOOKUP($N918,IMPOSTAZIONI!$E$6:$I$13,5,FALSE),IMPOSTAZIONI!$B$25:$N$32,9,FALSE)=0,"",VLOOKUP(VLOOKUP($N918,IMPOSTAZIONI!$E$6:$I$13,5,FALSE),IMPOSTAZIONI!$B$25:$N$32,9,FALSE)))</f>
        <v/>
      </c>
      <c r="BV918" s="20" t="str">
        <f>IF($N918="","",IF(VLOOKUP(VLOOKUP($N918,IMPOSTAZIONI!$E$6:$I$13,5,FALSE),IMPOSTAZIONI!$B$25:$N$32,12,FALSE)=0,"",VLOOKUP(VLOOKUP($N918,IMPOSTAZIONI!$E$6:$I$13,5,FALSE),IMPOSTAZIONI!$B$25:$N$32,12,FALSE)))</f>
        <v/>
      </c>
      <c r="BW918" s="221" t="str">
        <f t="shared" si="264"/>
        <v/>
      </c>
      <c r="BX918" s="221" t="str">
        <f t="shared" si="257"/>
        <v/>
      </c>
      <c r="BY918" s="221">
        <f t="shared" si="258"/>
        <v>0</v>
      </c>
      <c r="BZ918" s="231">
        <f t="shared" si="259"/>
        <v>0</v>
      </c>
      <c r="CA918" s="246">
        <f t="shared" si="260"/>
        <v>0</v>
      </c>
      <c r="CB918" s="246">
        <f t="shared" si="265"/>
        <v>0</v>
      </c>
      <c r="CC918" s="246" t="str">
        <f t="shared" si="266"/>
        <v/>
      </c>
      <c r="CD918" s="246">
        <f t="shared" si="261"/>
        <v>5</v>
      </c>
      <c r="CE918" s="246">
        <f t="shared" si="267"/>
        <v>0</v>
      </c>
      <c r="CF918" s="276">
        <f t="shared" si="271"/>
        <v>0</v>
      </c>
      <c r="CG918" s="277">
        <f t="shared" si="271"/>
        <v>0</v>
      </c>
      <c r="CH918" s="277">
        <f t="shared" si="271"/>
        <v>0</v>
      </c>
      <c r="CI918" s="278">
        <f t="shared" si="271"/>
        <v>0</v>
      </c>
      <c r="CJ918" s="280">
        <f t="shared" si="268"/>
        <v>0</v>
      </c>
      <c r="CK918" s="232">
        <f t="shared" ref="CK918:CK981" si="272">IF(CJ918&gt;1,1,0)</f>
        <v>0</v>
      </c>
      <c r="CL918" s="1"/>
    </row>
    <row r="919" spans="1:90" ht="18" customHeight="1">
      <c r="A919" s="1"/>
      <c r="B919" s="1"/>
      <c r="C919" s="216"/>
      <c r="D919" s="287" t="str">
        <f t="shared" si="262"/>
        <v/>
      </c>
      <c r="E919" s="449" t="str">
        <f t="shared" si="263"/>
        <v/>
      </c>
      <c r="F919" s="450"/>
      <c r="G919" s="451"/>
      <c r="H919" s="452"/>
      <c r="I919" s="453"/>
      <c r="J919" s="453"/>
      <c r="K919" s="453"/>
      <c r="L919" s="453"/>
      <c r="M919" s="454"/>
      <c r="N919" s="455"/>
      <c r="O919" s="456"/>
      <c r="P919" s="456"/>
      <c r="Q919" s="456"/>
      <c r="R919" s="456"/>
      <c r="S919" s="456"/>
      <c r="T919" s="456"/>
      <c r="U919" s="456"/>
      <c r="V919" s="456"/>
      <c r="W919" s="456"/>
      <c r="X919" s="456"/>
      <c r="Y919" s="456"/>
      <c r="Z919" s="456"/>
      <c r="AA919" s="456"/>
      <c r="AB919" s="456"/>
      <c r="AC919" s="456"/>
      <c r="AD919" s="456"/>
      <c r="AE919" s="457"/>
      <c r="AF919" s="455"/>
      <c r="AG919" s="456"/>
      <c r="AH919" s="456"/>
      <c r="AI919" s="456"/>
      <c r="AJ919" s="456"/>
      <c r="AK919" s="456"/>
      <c r="AL919" s="456"/>
      <c r="AM919" s="456"/>
      <c r="AN919" s="457"/>
      <c r="AO919" s="455"/>
      <c r="AP919" s="456"/>
      <c r="AQ919" s="456"/>
      <c r="AR919" s="456"/>
      <c r="AS919" s="456"/>
      <c r="AT919" s="456"/>
      <c r="AU919" s="456"/>
      <c r="AV919" s="456"/>
      <c r="AW919" s="456"/>
      <c r="AX919" s="456"/>
      <c r="AY919" s="456"/>
      <c r="AZ919" s="456"/>
      <c r="BA919" s="456"/>
      <c r="BB919" s="456"/>
      <c r="BC919" s="456"/>
      <c r="BD919" s="456"/>
      <c r="BE919" s="456"/>
      <c r="BF919" s="456"/>
      <c r="BG919" s="457"/>
      <c r="BH919" s="458"/>
      <c r="BI919" s="459"/>
      <c r="BJ919" s="459"/>
      <c r="BK919" s="459"/>
      <c r="BL919" s="459"/>
      <c r="BM919" s="460"/>
      <c r="BN919" s="216"/>
      <c r="BO919" s="216"/>
      <c r="BP919" s="1"/>
      <c r="BQ919" s="120">
        <f>IF($F$3="","",IF(N919=$F$3,COUNTIF(BQ$23:BQ918,"&gt;0")+1,0))</f>
        <v>0</v>
      </c>
      <c r="BR919" s="1"/>
      <c r="BS919" s="20" t="str">
        <f>IF($N919="","",IF(VLOOKUP(VLOOKUP($N919,IMPOSTAZIONI!$E$6:$I$13,5,FALSE),IMPOSTAZIONI!$B$25:$N$32,3,FALSE)=0,"",VLOOKUP(VLOOKUP($N919,IMPOSTAZIONI!$E$6:$I$13,5,FALSE),IMPOSTAZIONI!$B$25:$N$32,3,FALSE)))</f>
        <v/>
      </c>
      <c r="BT919" s="20" t="str">
        <f>IF($N919="","",IF(VLOOKUP(VLOOKUP($N919,IMPOSTAZIONI!$E$6:$I$13,5,FALSE),IMPOSTAZIONI!$B$25:$N$32,6,FALSE)=0,"",VLOOKUP(VLOOKUP($N919,IMPOSTAZIONI!$E$6:$I$13,5,FALSE),IMPOSTAZIONI!$B$25:$N$32,6,FALSE)))</f>
        <v/>
      </c>
      <c r="BU919" s="20" t="str">
        <f>IF($N919="","",IF(VLOOKUP(VLOOKUP($N919,IMPOSTAZIONI!$E$6:$I$13,5,FALSE),IMPOSTAZIONI!$B$25:$N$32,9,FALSE)=0,"",VLOOKUP(VLOOKUP($N919,IMPOSTAZIONI!$E$6:$I$13,5,FALSE),IMPOSTAZIONI!$B$25:$N$32,9,FALSE)))</f>
        <v/>
      </c>
      <c r="BV919" s="20" t="str">
        <f>IF($N919="","",IF(VLOOKUP(VLOOKUP($N919,IMPOSTAZIONI!$E$6:$I$13,5,FALSE),IMPOSTAZIONI!$B$25:$N$32,12,FALSE)=0,"",VLOOKUP(VLOOKUP($N919,IMPOSTAZIONI!$E$6:$I$13,5,FALSE),IMPOSTAZIONI!$B$25:$N$32,12,FALSE)))</f>
        <v/>
      </c>
      <c r="BW919" s="221" t="str">
        <f t="shared" si="264"/>
        <v/>
      </c>
      <c r="BX919" s="221" t="str">
        <f t="shared" ref="BX919:BX982" si="273">IF(N919="","",VLOOKUP(N919,$AY$3109:$BM$3116,1,FALSE))</f>
        <v/>
      </c>
      <c r="BY919" s="221">
        <f t="shared" ref="BY919:BY982" si="274">IF(OR(ISERROR(BW919),ISERROR(BX919),AND(H919&gt;0,H919&lt;AD$3140),AND(H919&gt;0,H919&gt;AD$3141)),1,IF(CK919=1,2,0))</f>
        <v>0</v>
      </c>
      <c r="BZ919" s="231">
        <f t="shared" ref="BZ919:BZ982" si="275">IF($F$3="",0,IF($F$3=N919,H919,0))</f>
        <v>0</v>
      </c>
      <c r="CA919" s="246">
        <f t="shared" ref="CA919:CA982" si="276">IF($BN$3&gt;$AY$3147,"",IF(BZ919=0,0,IF(AF919="",0,VLOOKUP(AF919,$AY$3118:$BL$3121,14,FALSE))))</f>
        <v>0</v>
      </c>
      <c r="CB919" s="246">
        <f t="shared" si="265"/>
        <v>0</v>
      </c>
      <c r="CC919" s="246" t="str">
        <f t="shared" si="266"/>
        <v/>
      </c>
      <c r="CD919" s="246">
        <f t="shared" ref="CD919:CD982" si="277">MATCH(BZ919,BZ$23:BZ$3022,0)</f>
        <v>5</v>
      </c>
      <c r="CE919" s="246">
        <f t="shared" si="267"/>
        <v>0</v>
      </c>
      <c r="CF919" s="276">
        <f t="shared" si="271"/>
        <v>0</v>
      </c>
      <c r="CG919" s="277">
        <f t="shared" si="271"/>
        <v>0</v>
      </c>
      <c r="CH919" s="277">
        <f t="shared" si="271"/>
        <v>0</v>
      </c>
      <c r="CI919" s="278">
        <f t="shared" si="271"/>
        <v>0</v>
      </c>
      <c r="CJ919" s="280">
        <f t="shared" si="268"/>
        <v>0</v>
      </c>
      <c r="CK919" s="232">
        <f t="shared" si="272"/>
        <v>0</v>
      </c>
      <c r="CL919" s="1"/>
    </row>
    <row r="920" spans="1:90" ht="18" customHeight="1">
      <c r="A920" s="1"/>
      <c r="B920" s="1"/>
      <c r="C920" s="216"/>
      <c r="D920" s="287" t="str">
        <f t="shared" ref="D920:D983" si="278">IF(BY920=1,"Errore",IF(BY920=2,"+ EVN nel gg.",""))</f>
        <v/>
      </c>
      <c r="E920" s="449" t="str">
        <f t="shared" ref="E920:E983" si="279">IF(BQ920=0,"",BQ920)</f>
        <v/>
      </c>
      <c r="F920" s="450"/>
      <c r="G920" s="451"/>
      <c r="H920" s="452"/>
      <c r="I920" s="453"/>
      <c r="J920" s="453"/>
      <c r="K920" s="453"/>
      <c r="L920" s="453"/>
      <c r="M920" s="454"/>
      <c r="N920" s="455"/>
      <c r="O920" s="456"/>
      <c r="P920" s="456"/>
      <c r="Q920" s="456"/>
      <c r="R920" s="456"/>
      <c r="S920" s="456"/>
      <c r="T920" s="456"/>
      <c r="U920" s="456"/>
      <c r="V920" s="456"/>
      <c r="W920" s="456"/>
      <c r="X920" s="456"/>
      <c r="Y920" s="456"/>
      <c r="Z920" s="456"/>
      <c r="AA920" s="456"/>
      <c r="AB920" s="456"/>
      <c r="AC920" s="456"/>
      <c r="AD920" s="456"/>
      <c r="AE920" s="457"/>
      <c r="AF920" s="455"/>
      <c r="AG920" s="456"/>
      <c r="AH920" s="456"/>
      <c r="AI920" s="456"/>
      <c r="AJ920" s="456"/>
      <c r="AK920" s="456"/>
      <c r="AL920" s="456"/>
      <c r="AM920" s="456"/>
      <c r="AN920" s="457"/>
      <c r="AO920" s="455"/>
      <c r="AP920" s="456"/>
      <c r="AQ920" s="456"/>
      <c r="AR920" s="456"/>
      <c r="AS920" s="456"/>
      <c r="AT920" s="456"/>
      <c r="AU920" s="456"/>
      <c r="AV920" s="456"/>
      <c r="AW920" s="456"/>
      <c r="AX920" s="456"/>
      <c r="AY920" s="456"/>
      <c r="AZ920" s="456"/>
      <c r="BA920" s="456"/>
      <c r="BB920" s="456"/>
      <c r="BC920" s="456"/>
      <c r="BD920" s="456"/>
      <c r="BE920" s="456"/>
      <c r="BF920" s="456"/>
      <c r="BG920" s="457"/>
      <c r="BH920" s="458"/>
      <c r="BI920" s="459"/>
      <c r="BJ920" s="459"/>
      <c r="BK920" s="459"/>
      <c r="BL920" s="459"/>
      <c r="BM920" s="460"/>
      <c r="BN920" s="216"/>
      <c r="BO920" s="216"/>
      <c r="BP920" s="1"/>
      <c r="BQ920" s="120">
        <f>IF($F$3="","",IF(N920=$F$3,COUNTIF(BQ$23:BQ919,"&gt;0")+1,0))</f>
        <v>0</v>
      </c>
      <c r="BR920" s="1"/>
      <c r="BS920" s="20" t="str">
        <f>IF($N920="","",IF(VLOOKUP(VLOOKUP($N920,IMPOSTAZIONI!$E$6:$I$13,5,FALSE),IMPOSTAZIONI!$B$25:$N$32,3,FALSE)=0,"",VLOOKUP(VLOOKUP($N920,IMPOSTAZIONI!$E$6:$I$13,5,FALSE),IMPOSTAZIONI!$B$25:$N$32,3,FALSE)))</f>
        <v/>
      </c>
      <c r="BT920" s="20" t="str">
        <f>IF($N920="","",IF(VLOOKUP(VLOOKUP($N920,IMPOSTAZIONI!$E$6:$I$13,5,FALSE),IMPOSTAZIONI!$B$25:$N$32,6,FALSE)=0,"",VLOOKUP(VLOOKUP($N920,IMPOSTAZIONI!$E$6:$I$13,5,FALSE),IMPOSTAZIONI!$B$25:$N$32,6,FALSE)))</f>
        <v/>
      </c>
      <c r="BU920" s="20" t="str">
        <f>IF($N920="","",IF(VLOOKUP(VLOOKUP($N920,IMPOSTAZIONI!$E$6:$I$13,5,FALSE),IMPOSTAZIONI!$B$25:$N$32,9,FALSE)=0,"",VLOOKUP(VLOOKUP($N920,IMPOSTAZIONI!$E$6:$I$13,5,FALSE),IMPOSTAZIONI!$B$25:$N$32,9,FALSE)))</f>
        <v/>
      </c>
      <c r="BV920" s="20" t="str">
        <f>IF($N920="","",IF(VLOOKUP(VLOOKUP($N920,IMPOSTAZIONI!$E$6:$I$13,5,FALSE),IMPOSTAZIONI!$B$25:$N$32,12,FALSE)=0,"",VLOOKUP(VLOOKUP($N920,IMPOSTAZIONI!$E$6:$I$13,5,FALSE),IMPOSTAZIONI!$B$25:$N$32,12,FALSE)))</f>
        <v/>
      </c>
      <c r="BW920" s="221" t="str">
        <f t="shared" ref="BW920:BW983" si="280">IF(AF920="","",HLOOKUP(AF920,BS920:BV920,1,FALSE))</f>
        <v/>
      </c>
      <c r="BX920" s="221" t="str">
        <f t="shared" si="273"/>
        <v/>
      </c>
      <c r="BY920" s="221">
        <f t="shared" si="274"/>
        <v>0</v>
      </c>
      <c r="BZ920" s="231">
        <f t="shared" si="275"/>
        <v>0</v>
      </c>
      <c r="CA920" s="246">
        <f t="shared" si="276"/>
        <v>0</v>
      </c>
      <c r="CB920" s="246">
        <f t="shared" ref="CB920:CB983" si="281">IF(BZ920=0,0,MONTH(BZ920))</f>
        <v>0</v>
      </c>
      <c r="CC920" s="246" t="str">
        <f t="shared" ref="CC920:CC983" si="282">IF(OR(BZ920=0,CA920=0),"",CONCATENATE(CB920,CA920))</f>
        <v/>
      </c>
      <c r="CD920" s="246">
        <f t="shared" si="277"/>
        <v>5</v>
      </c>
      <c r="CE920" s="246">
        <f t="shared" ref="CE920:CE983" si="283">IF(CA920&gt;0,CONCATENATE(CD920,CA920),0)</f>
        <v>0</v>
      </c>
      <c r="CF920" s="276">
        <f t="shared" si="271"/>
        <v>0</v>
      </c>
      <c r="CG920" s="277">
        <f t="shared" si="271"/>
        <v>0</v>
      </c>
      <c r="CH920" s="277">
        <f t="shared" si="271"/>
        <v>0</v>
      </c>
      <c r="CI920" s="278">
        <f t="shared" si="271"/>
        <v>0</v>
      </c>
      <c r="CJ920" s="280">
        <f t="shared" ref="CJ920:CJ983" si="284">COUNTIF(CF920:CI920,"&gt;0")</f>
        <v>0</v>
      </c>
      <c r="CK920" s="232">
        <f t="shared" si="272"/>
        <v>0</v>
      </c>
      <c r="CL920" s="1"/>
    </row>
    <row r="921" spans="1:90" ht="18" customHeight="1">
      <c r="A921" s="1"/>
      <c r="B921" s="1"/>
      <c r="C921" s="216"/>
      <c r="D921" s="287" t="str">
        <f t="shared" si="278"/>
        <v/>
      </c>
      <c r="E921" s="449" t="str">
        <f t="shared" si="279"/>
        <v/>
      </c>
      <c r="F921" s="450"/>
      <c r="G921" s="451"/>
      <c r="H921" s="452"/>
      <c r="I921" s="453"/>
      <c r="J921" s="453"/>
      <c r="K921" s="453"/>
      <c r="L921" s="453"/>
      <c r="M921" s="454"/>
      <c r="N921" s="455"/>
      <c r="O921" s="456"/>
      <c r="P921" s="456"/>
      <c r="Q921" s="456"/>
      <c r="R921" s="456"/>
      <c r="S921" s="456"/>
      <c r="T921" s="456"/>
      <c r="U921" s="456"/>
      <c r="V921" s="456"/>
      <c r="W921" s="456"/>
      <c r="X921" s="456"/>
      <c r="Y921" s="456"/>
      <c r="Z921" s="456"/>
      <c r="AA921" s="456"/>
      <c r="AB921" s="456"/>
      <c r="AC921" s="456"/>
      <c r="AD921" s="456"/>
      <c r="AE921" s="457"/>
      <c r="AF921" s="455"/>
      <c r="AG921" s="456"/>
      <c r="AH921" s="456"/>
      <c r="AI921" s="456"/>
      <c r="AJ921" s="456"/>
      <c r="AK921" s="456"/>
      <c r="AL921" s="456"/>
      <c r="AM921" s="456"/>
      <c r="AN921" s="457"/>
      <c r="AO921" s="455"/>
      <c r="AP921" s="456"/>
      <c r="AQ921" s="456"/>
      <c r="AR921" s="456"/>
      <c r="AS921" s="456"/>
      <c r="AT921" s="456"/>
      <c r="AU921" s="456"/>
      <c r="AV921" s="456"/>
      <c r="AW921" s="456"/>
      <c r="AX921" s="456"/>
      <c r="AY921" s="456"/>
      <c r="AZ921" s="456"/>
      <c r="BA921" s="456"/>
      <c r="BB921" s="456"/>
      <c r="BC921" s="456"/>
      <c r="BD921" s="456"/>
      <c r="BE921" s="456"/>
      <c r="BF921" s="456"/>
      <c r="BG921" s="457"/>
      <c r="BH921" s="458"/>
      <c r="BI921" s="459"/>
      <c r="BJ921" s="459"/>
      <c r="BK921" s="459"/>
      <c r="BL921" s="459"/>
      <c r="BM921" s="460"/>
      <c r="BN921" s="216"/>
      <c r="BO921" s="216"/>
      <c r="BP921" s="1"/>
      <c r="BQ921" s="120">
        <f>IF($F$3="","",IF(N921=$F$3,COUNTIF(BQ$23:BQ920,"&gt;0")+1,0))</f>
        <v>0</v>
      </c>
      <c r="BR921" s="1"/>
      <c r="BS921" s="20" t="str">
        <f>IF($N921="","",IF(VLOOKUP(VLOOKUP($N921,IMPOSTAZIONI!$E$6:$I$13,5,FALSE),IMPOSTAZIONI!$B$25:$N$32,3,FALSE)=0,"",VLOOKUP(VLOOKUP($N921,IMPOSTAZIONI!$E$6:$I$13,5,FALSE),IMPOSTAZIONI!$B$25:$N$32,3,FALSE)))</f>
        <v/>
      </c>
      <c r="BT921" s="20" t="str">
        <f>IF($N921="","",IF(VLOOKUP(VLOOKUP($N921,IMPOSTAZIONI!$E$6:$I$13,5,FALSE),IMPOSTAZIONI!$B$25:$N$32,6,FALSE)=0,"",VLOOKUP(VLOOKUP($N921,IMPOSTAZIONI!$E$6:$I$13,5,FALSE),IMPOSTAZIONI!$B$25:$N$32,6,FALSE)))</f>
        <v/>
      </c>
      <c r="BU921" s="20" t="str">
        <f>IF($N921="","",IF(VLOOKUP(VLOOKUP($N921,IMPOSTAZIONI!$E$6:$I$13,5,FALSE),IMPOSTAZIONI!$B$25:$N$32,9,FALSE)=0,"",VLOOKUP(VLOOKUP($N921,IMPOSTAZIONI!$E$6:$I$13,5,FALSE),IMPOSTAZIONI!$B$25:$N$32,9,FALSE)))</f>
        <v/>
      </c>
      <c r="BV921" s="20" t="str">
        <f>IF($N921="","",IF(VLOOKUP(VLOOKUP($N921,IMPOSTAZIONI!$E$6:$I$13,5,FALSE),IMPOSTAZIONI!$B$25:$N$32,12,FALSE)=0,"",VLOOKUP(VLOOKUP($N921,IMPOSTAZIONI!$E$6:$I$13,5,FALSE),IMPOSTAZIONI!$B$25:$N$32,12,FALSE)))</f>
        <v/>
      </c>
      <c r="BW921" s="221" t="str">
        <f t="shared" si="280"/>
        <v/>
      </c>
      <c r="BX921" s="221" t="str">
        <f t="shared" si="273"/>
        <v/>
      </c>
      <c r="BY921" s="221">
        <f t="shared" si="274"/>
        <v>0</v>
      </c>
      <c r="BZ921" s="231">
        <f t="shared" si="275"/>
        <v>0</v>
      </c>
      <c r="CA921" s="246">
        <f t="shared" si="276"/>
        <v>0</v>
      </c>
      <c r="CB921" s="246">
        <f t="shared" si="281"/>
        <v>0</v>
      </c>
      <c r="CC921" s="246" t="str">
        <f t="shared" si="282"/>
        <v/>
      </c>
      <c r="CD921" s="246">
        <f t="shared" si="277"/>
        <v>5</v>
      </c>
      <c r="CE921" s="246">
        <f t="shared" si="283"/>
        <v>0</v>
      </c>
      <c r="CF921" s="276">
        <f t="shared" si="271"/>
        <v>0</v>
      </c>
      <c r="CG921" s="277">
        <f t="shared" si="271"/>
        <v>0</v>
      </c>
      <c r="CH921" s="277">
        <f t="shared" si="271"/>
        <v>0</v>
      </c>
      <c r="CI921" s="278">
        <f t="shared" si="271"/>
        <v>0</v>
      </c>
      <c r="CJ921" s="280">
        <f t="shared" si="284"/>
        <v>0</v>
      </c>
      <c r="CK921" s="232">
        <f t="shared" si="272"/>
        <v>0</v>
      </c>
      <c r="CL921" s="1"/>
    </row>
    <row r="922" spans="1:90" ht="18" customHeight="1">
      <c r="A922" s="1"/>
      <c r="B922" s="1"/>
      <c r="C922" s="216"/>
      <c r="D922" s="287" t="str">
        <f t="shared" si="278"/>
        <v/>
      </c>
      <c r="E922" s="449" t="str">
        <f t="shared" si="279"/>
        <v/>
      </c>
      <c r="F922" s="450"/>
      <c r="G922" s="451"/>
      <c r="H922" s="452"/>
      <c r="I922" s="453"/>
      <c r="J922" s="453"/>
      <c r="K922" s="453"/>
      <c r="L922" s="453"/>
      <c r="M922" s="454"/>
      <c r="N922" s="455"/>
      <c r="O922" s="456"/>
      <c r="P922" s="456"/>
      <c r="Q922" s="456"/>
      <c r="R922" s="456"/>
      <c r="S922" s="456"/>
      <c r="T922" s="456"/>
      <c r="U922" s="456"/>
      <c r="V922" s="456"/>
      <c r="W922" s="456"/>
      <c r="X922" s="456"/>
      <c r="Y922" s="456"/>
      <c r="Z922" s="456"/>
      <c r="AA922" s="456"/>
      <c r="AB922" s="456"/>
      <c r="AC922" s="456"/>
      <c r="AD922" s="456"/>
      <c r="AE922" s="457"/>
      <c r="AF922" s="455"/>
      <c r="AG922" s="456"/>
      <c r="AH922" s="456"/>
      <c r="AI922" s="456"/>
      <c r="AJ922" s="456"/>
      <c r="AK922" s="456"/>
      <c r="AL922" s="456"/>
      <c r="AM922" s="456"/>
      <c r="AN922" s="457"/>
      <c r="AO922" s="455"/>
      <c r="AP922" s="456"/>
      <c r="AQ922" s="456"/>
      <c r="AR922" s="456"/>
      <c r="AS922" s="456"/>
      <c r="AT922" s="456"/>
      <c r="AU922" s="456"/>
      <c r="AV922" s="456"/>
      <c r="AW922" s="456"/>
      <c r="AX922" s="456"/>
      <c r="AY922" s="456"/>
      <c r="AZ922" s="456"/>
      <c r="BA922" s="456"/>
      <c r="BB922" s="456"/>
      <c r="BC922" s="456"/>
      <c r="BD922" s="456"/>
      <c r="BE922" s="456"/>
      <c r="BF922" s="456"/>
      <c r="BG922" s="457"/>
      <c r="BH922" s="458"/>
      <c r="BI922" s="459"/>
      <c r="BJ922" s="459"/>
      <c r="BK922" s="459"/>
      <c r="BL922" s="459"/>
      <c r="BM922" s="460"/>
      <c r="BN922" s="216"/>
      <c r="BO922" s="216"/>
      <c r="BP922" s="1"/>
      <c r="BQ922" s="120">
        <f>IF($F$3="","",IF(N922=$F$3,COUNTIF(BQ$23:BQ921,"&gt;0")+1,0))</f>
        <v>0</v>
      </c>
      <c r="BR922" s="1"/>
      <c r="BS922" s="20" t="str">
        <f>IF($N922="","",IF(VLOOKUP(VLOOKUP($N922,IMPOSTAZIONI!$E$6:$I$13,5,FALSE),IMPOSTAZIONI!$B$25:$N$32,3,FALSE)=0,"",VLOOKUP(VLOOKUP($N922,IMPOSTAZIONI!$E$6:$I$13,5,FALSE),IMPOSTAZIONI!$B$25:$N$32,3,FALSE)))</f>
        <v/>
      </c>
      <c r="BT922" s="20" t="str">
        <f>IF($N922="","",IF(VLOOKUP(VLOOKUP($N922,IMPOSTAZIONI!$E$6:$I$13,5,FALSE),IMPOSTAZIONI!$B$25:$N$32,6,FALSE)=0,"",VLOOKUP(VLOOKUP($N922,IMPOSTAZIONI!$E$6:$I$13,5,FALSE),IMPOSTAZIONI!$B$25:$N$32,6,FALSE)))</f>
        <v/>
      </c>
      <c r="BU922" s="20" t="str">
        <f>IF($N922="","",IF(VLOOKUP(VLOOKUP($N922,IMPOSTAZIONI!$E$6:$I$13,5,FALSE),IMPOSTAZIONI!$B$25:$N$32,9,FALSE)=0,"",VLOOKUP(VLOOKUP($N922,IMPOSTAZIONI!$E$6:$I$13,5,FALSE),IMPOSTAZIONI!$B$25:$N$32,9,FALSE)))</f>
        <v/>
      </c>
      <c r="BV922" s="20" t="str">
        <f>IF($N922="","",IF(VLOOKUP(VLOOKUP($N922,IMPOSTAZIONI!$E$6:$I$13,5,FALSE),IMPOSTAZIONI!$B$25:$N$32,12,FALSE)=0,"",VLOOKUP(VLOOKUP($N922,IMPOSTAZIONI!$E$6:$I$13,5,FALSE),IMPOSTAZIONI!$B$25:$N$32,12,FALSE)))</f>
        <v/>
      </c>
      <c r="BW922" s="221" t="str">
        <f t="shared" si="280"/>
        <v/>
      </c>
      <c r="BX922" s="221" t="str">
        <f t="shared" si="273"/>
        <v/>
      </c>
      <c r="BY922" s="221">
        <f t="shared" si="274"/>
        <v>0</v>
      </c>
      <c r="BZ922" s="231">
        <f t="shared" si="275"/>
        <v>0</v>
      </c>
      <c r="CA922" s="246">
        <f t="shared" si="276"/>
        <v>0</v>
      </c>
      <c r="CB922" s="246">
        <f t="shared" si="281"/>
        <v>0</v>
      </c>
      <c r="CC922" s="246" t="str">
        <f t="shared" si="282"/>
        <v/>
      </c>
      <c r="CD922" s="246">
        <f t="shared" si="277"/>
        <v>5</v>
      </c>
      <c r="CE922" s="246">
        <f t="shared" si="283"/>
        <v>0</v>
      </c>
      <c r="CF922" s="276">
        <f t="shared" si="271"/>
        <v>0</v>
      </c>
      <c r="CG922" s="277">
        <f t="shared" si="271"/>
        <v>0</v>
      </c>
      <c r="CH922" s="277">
        <f t="shared" si="271"/>
        <v>0</v>
      </c>
      <c r="CI922" s="278">
        <f t="shared" si="271"/>
        <v>0</v>
      </c>
      <c r="CJ922" s="280">
        <f t="shared" si="284"/>
        <v>0</v>
      </c>
      <c r="CK922" s="232">
        <f t="shared" si="272"/>
        <v>0</v>
      </c>
      <c r="CL922" s="1"/>
    </row>
    <row r="923" spans="1:90" ht="18" customHeight="1">
      <c r="A923" s="1"/>
      <c r="B923" s="1"/>
      <c r="C923" s="216"/>
      <c r="D923" s="287" t="str">
        <f t="shared" si="278"/>
        <v/>
      </c>
      <c r="E923" s="449" t="str">
        <f t="shared" si="279"/>
        <v/>
      </c>
      <c r="F923" s="450"/>
      <c r="G923" s="451"/>
      <c r="H923" s="452"/>
      <c r="I923" s="453"/>
      <c r="J923" s="453"/>
      <c r="K923" s="453"/>
      <c r="L923" s="453"/>
      <c r="M923" s="454"/>
      <c r="N923" s="455"/>
      <c r="O923" s="456"/>
      <c r="P923" s="456"/>
      <c r="Q923" s="456"/>
      <c r="R923" s="456"/>
      <c r="S923" s="456"/>
      <c r="T923" s="456"/>
      <c r="U923" s="456"/>
      <c r="V923" s="456"/>
      <c r="W923" s="456"/>
      <c r="X923" s="456"/>
      <c r="Y923" s="456"/>
      <c r="Z923" s="456"/>
      <c r="AA923" s="456"/>
      <c r="AB923" s="456"/>
      <c r="AC923" s="456"/>
      <c r="AD923" s="456"/>
      <c r="AE923" s="457"/>
      <c r="AF923" s="455"/>
      <c r="AG923" s="456"/>
      <c r="AH923" s="456"/>
      <c r="AI923" s="456"/>
      <c r="AJ923" s="456"/>
      <c r="AK923" s="456"/>
      <c r="AL923" s="456"/>
      <c r="AM923" s="456"/>
      <c r="AN923" s="457"/>
      <c r="AO923" s="455"/>
      <c r="AP923" s="456"/>
      <c r="AQ923" s="456"/>
      <c r="AR923" s="456"/>
      <c r="AS923" s="456"/>
      <c r="AT923" s="456"/>
      <c r="AU923" s="456"/>
      <c r="AV923" s="456"/>
      <c r="AW923" s="456"/>
      <c r="AX923" s="456"/>
      <c r="AY923" s="456"/>
      <c r="AZ923" s="456"/>
      <c r="BA923" s="456"/>
      <c r="BB923" s="456"/>
      <c r="BC923" s="456"/>
      <c r="BD923" s="456"/>
      <c r="BE923" s="456"/>
      <c r="BF923" s="456"/>
      <c r="BG923" s="457"/>
      <c r="BH923" s="458"/>
      <c r="BI923" s="459"/>
      <c r="BJ923" s="459"/>
      <c r="BK923" s="459"/>
      <c r="BL923" s="459"/>
      <c r="BM923" s="460"/>
      <c r="BN923" s="216"/>
      <c r="BO923" s="216"/>
      <c r="BP923" s="1"/>
      <c r="BQ923" s="120">
        <f>IF($F$3="","",IF(N923=$F$3,COUNTIF(BQ$23:BQ922,"&gt;0")+1,0))</f>
        <v>0</v>
      </c>
      <c r="BR923" s="1"/>
      <c r="BS923" s="20" t="str">
        <f>IF($N923="","",IF(VLOOKUP(VLOOKUP($N923,IMPOSTAZIONI!$E$6:$I$13,5,FALSE),IMPOSTAZIONI!$B$25:$N$32,3,FALSE)=0,"",VLOOKUP(VLOOKUP($N923,IMPOSTAZIONI!$E$6:$I$13,5,FALSE),IMPOSTAZIONI!$B$25:$N$32,3,FALSE)))</f>
        <v/>
      </c>
      <c r="BT923" s="20" t="str">
        <f>IF($N923="","",IF(VLOOKUP(VLOOKUP($N923,IMPOSTAZIONI!$E$6:$I$13,5,FALSE),IMPOSTAZIONI!$B$25:$N$32,6,FALSE)=0,"",VLOOKUP(VLOOKUP($N923,IMPOSTAZIONI!$E$6:$I$13,5,FALSE),IMPOSTAZIONI!$B$25:$N$32,6,FALSE)))</f>
        <v/>
      </c>
      <c r="BU923" s="20" t="str">
        <f>IF($N923="","",IF(VLOOKUP(VLOOKUP($N923,IMPOSTAZIONI!$E$6:$I$13,5,FALSE),IMPOSTAZIONI!$B$25:$N$32,9,FALSE)=0,"",VLOOKUP(VLOOKUP($N923,IMPOSTAZIONI!$E$6:$I$13,5,FALSE),IMPOSTAZIONI!$B$25:$N$32,9,FALSE)))</f>
        <v/>
      </c>
      <c r="BV923" s="20" t="str">
        <f>IF($N923="","",IF(VLOOKUP(VLOOKUP($N923,IMPOSTAZIONI!$E$6:$I$13,5,FALSE),IMPOSTAZIONI!$B$25:$N$32,12,FALSE)=0,"",VLOOKUP(VLOOKUP($N923,IMPOSTAZIONI!$E$6:$I$13,5,FALSE),IMPOSTAZIONI!$B$25:$N$32,12,FALSE)))</f>
        <v/>
      </c>
      <c r="BW923" s="221" t="str">
        <f t="shared" si="280"/>
        <v/>
      </c>
      <c r="BX923" s="221" t="str">
        <f t="shared" si="273"/>
        <v/>
      </c>
      <c r="BY923" s="221">
        <f t="shared" si="274"/>
        <v>0</v>
      </c>
      <c r="BZ923" s="231">
        <f t="shared" si="275"/>
        <v>0</v>
      </c>
      <c r="CA923" s="246">
        <f t="shared" si="276"/>
        <v>0</v>
      </c>
      <c r="CB923" s="246">
        <f t="shared" si="281"/>
        <v>0</v>
      </c>
      <c r="CC923" s="246" t="str">
        <f t="shared" si="282"/>
        <v/>
      </c>
      <c r="CD923" s="246">
        <f t="shared" si="277"/>
        <v>5</v>
      </c>
      <c r="CE923" s="246">
        <f t="shared" si="283"/>
        <v>0</v>
      </c>
      <c r="CF923" s="276">
        <f t="shared" ref="CF923:CI942" si="285">COUNTIF($CE$23:$CE$3022,CONCATENATE($CD923,CF$21))</f>
        <v>0</v>
      </c>
      <c r="CG923" s="277">
        <f t="shared" si="285"/>
        <v>0</v>
      </c>
      <c r="CH923" s="277">
        <f t="shared" si="285"/>
        <v>0</v>
      </c>
      <c r="CI923" s="278">
        <f t="shared" si="285"/>
        <v>0</v>
      </c>
      <c r="CJ923" s="280">
        <f t="shared" si="284"/>
        <v>0</v>
      </c>
      <c r="CK923" s="232">
        <f t="shared" si="272"/>
        <v>0</v>
      </c>
      <c r="CL923" s="1"/>
    </row>
    <row r="924" spans="1:90" ht="18" customHeight="1">
      <c r="A924" s="1"/>
      <c r="B924" s="1"/>
      <c r="C924" s="216"/>
      <c r="D924" s="287" t="str">
        <f t="shared" si="278"/>
        <v/>
      </c>
      <c r="E924" s="449" t="str">
        <f t="shared" si="279"/>
        <v/>
      </c>
      <c r="F924" s="450"/>
      <c r="G924" s="451"/>
      <c r="H924" s="452"/>
      <c r="I924" s="453"/>
      <c r="J924" s="453"/>
      <c r="K924" s="453"/>
      <c r="L924" s="453"/>
      <c r="M924" s="454"/>
      <c r="N924" s="455"/>
      <c r="O924" s="456"/>
      <c r="P924" s="456"/>
      <c r="Q924" s="456"/>
      <c r="R924" s="456"/>
      <c r="S924" s="456"/>
      <c r="T924" s="456"/>
      <c r="U924" s="456"/>
      <c r="V924" s="456"/>
      <c r="W924" s="456"/>
      <c r="X924" s="456"/>
      <c r="Y924" s="456"/>
      <c r="Z924" s="456"/>
      <c r="AA924" s="456"/>
      <c r="AB924" s="456"/>
      <c r="AC924" s="456"/>
      <c r="AD924" s="456"/>
      <c r="AE924" s="457"/>
      <c r="AF924" s="455"/>
      <c r="AG924" s="456"/>
      <c r="AH924" s="456"/>
      <c r="AI924" s="456"/>
      <c r="AJ924" s="456"/>
      <c r="AK924" s="456"/>
      <c r="AL924" s="456"/>
      <c r="AM924" s="456"/>
      <c r="AN924" s="457"/>
      <c r="AO924" s="455"/>
      <c r="AP924" s="456"/>
      <c r="AQ924" s="456"/>
      <c r="AR924" s="456"/>
      <c r="AS924" s="456"/>
      <c r="AT924" s="456"/>
      <c r="AU924" s="456"/>
      <c r="AV924" s="456"/>
      <c r="AW924" s="456"/>
      <c r="AX924" s="456"/>
      <c r="AY924" s="456"/>
      <c r="AZ924" s="456"/>
      <c r="BA924" s="456"/>
      <c r="BB924" s="456"/>
      <c r="BC924" s="456"/>
      <c r="BD924" s="456"/>
      <c r="BE924" s="456"/>
      <c r="BF924" s="456"/>
      <c r="BG924" s="457"/>
      <c r="BH924" s="458"/>
      <c r="BI924" s="459"/>
      <c r="BJ924" s="459"/>
      <c r="BK924" s="459"/>
      <c r="BL924" s="459"/>
      <c r="BM924" s="460"/>
      <c r="BN924" s="216"/>
      <c r="BO924" s="216"/>
      <c r="BP924" s="1"/>
      <c r="BQ924" s="120">
        <f>IF($F$3="","",IF(N924=$F$3,COUNTIF(BQ$23:BQ923,"&gt;0")+1,0))</f>
        <v>0</v>
      </c>
      <c r="BR924" s="1"/>
      <c r="BS924" s="20" t="str">
        <f>IF($N924="","",IF(VLOOKUP(VLOOKUP($N924,IMPOSTAZIONI!$E$6:$I$13,5,FALSE),IMPOSTAZIONI!$B$25:$N$32,3,FALSE)=0,"",VLOOKUP(VLOOKUP($N924,IMPOSTAZIONI!$E$6:$I$13,5,FALSE),IMPOSTAZIONI!$B$25:$N$32,3,FALSE)))</f>
        <v/>
      </c>
      <c r="BT924" s="20" t="str">
        <f>IF($N924="","",IF(VLOOKUP(VLOOKUP($N924,IMPOSTAZIONI!$E$6:$I$13,5,FALSE),IMPOSTAZIONI!$B$25:$N$32,6,FALSE)=0,"",VLOOKUP(VLOOKUP($N924,IMPOSTAZIONI!$E$6:$I$13,5,FALSE),IMPOSTAZIONI!$B$25:$N$32,6,FALSE)))</f>
        <v/>
      </c>
      <c r="BU924" s="20" t="str">
        <f>IF($N924="","",IF(VLOOKUP(VLOOKUP($N924,IMPOSTAZIONI!$E$6:$I$13,5,FALSE),IMPOSTAZIONI!$B$25:$N$32,9,FALSE)=0,"",VLOOKUP(VLOOKUP($N924,IMPOSTAZIONI!$E$6:$I$13,5,FALSE),IMPOSTAZIONI!$B$25:$N$32,9,FALSE)))</f>
        <v/>
      </c>
      <c r="BV924" s="20" t="str">
        <f>IF($N924="","",IF(VLOOKUP(VLOOKUP($N924,IMPOSTAZIONI!$E$6:$I$13,5,FALSE),IMPOSTAZIONI!$B$25:$N$32,12,FALSE)=0,"",VLOOKUP(VLOOKUP($N924,IMPOSTAZIONI!$E$6:$I$13,5,FALSE),IMPOSTAZIONI!$B$25:$N$32,12,FALSE)))</f>
        <v/>
      </c>
      <c r="BW924" s="221" t="str">
        <f t="shared" si="280"/>
        <v/>
      </c>
      <c r="BX924" s="221" t="str">
        <f t="shared" si="273"/>
        <v/>
      </c>
      <c r="BY924" s="221">
        <f t="shared" si="274"/>
        <v>0</v>
      </c>
      <c r="BZ924" s="231">
        <f t="shared" si="275"/>
        <v>0</v>
      </c>
      <c r="CA924" s="246">
        <f t="shared" si="276"/>
        <v>0</v>
      </c>
      <c r="CB924" s="246">
        <f t="shared" si="281"/>
        <v>0</v>
      </c>
      <c r="CC924" s="246" t="str">
        <f t="shared" si="282"/>
        <v/>
      </c>
      <c r="CD924" s="246">
        <f t="shared" si="277"/>
        <v>5</v>
      </c>
      <c r="CE924" s="246">
        <f t="shared" si="283"/>
        <v>0</v>
      </c>
      <c r="CF924" s="276">
        <f t="shared" si="285"/>
        <v>0</v>
      </c>
      <c r="CG924" s="277">
        <f t="shared" si="285"/>
        <v>0</v>
      </c>
      <c r="CH924" s="277">
        <f t="shared" si="285"/>
        <v>0</v>
      </c>
      <c r="CI924" s="278">
        <f t="shared" si="285"/>
        <v>0</v>
      </c>
      <c r="CJ924" s="280">
        <f t="shared" si="284"/>
        <v>0</v>
      </c>
      <c r="CK924" s="232">
        <f t="shared" si="272"/>
        <v>0</v>
      </c>
      <c r="CL924" s="1"/>
    </row>
    <row r="925" spans="1:90" ht="18" customHeight="1">
      <c r="A925" s="1"/>
      <c r="B925" s="1"/>
      <c r="C925" s="216"/>
      <c r="D925" s="287" t="str">
        <f t="shared" si="278"/>
        <v/>
      </c>
      <c r="E925" s="449" t="str">
        <f t="shared" si="279"/>
        <v/>
      </c>
      <c r="F925" s="450"/>
      <c r="G925" s="451"/>
      <c r="H925" s="452"/>
      <c r="I925" s="453"/>
      <c r="J925" s="453"/>
      <c r="K925" s="453"/>
      <c r="L925" s="453"/>
      <c r="M925" s="454"/>
      <c r="N925" s="455"/>
      <c r="O925" s="456"/>
      <c r="P925" s="456"/>
      <c r="Q925" s="456"/>
      <c r="R925" s="456"/>
      <c r="S925" s="456"/>
      <c r="T925" s="456"/>
      <c r="U925" s="456"/>
      <c r="V925" s="456"/>
      <c r="W925" s="456"/>
      <c r="X925" s="456"/>
      <c r="Y925" s="456"/>
      <c r="Z925" s="456"/>
      <c r="AA925" s="456"/>
      <c r="AB925" s="456"/>
      <c r="AC925" s="456"/>
      <c r="AD925" s="456"/>
      <c r="AE925" s="457"/>
      <c r="AF925" s="455"/>
      <c r="AG925" s="456"/>
      <c r="AH925" s="456"/>
      <c r="AI925" s="456"/>
      <c r="AJ925" s="456"/>
      <c r="AK925" s="456"/>
      <c r="AL925" s="456"/>
      <c r="AM925" s="456"/>
      <c r="AN925" s="457"/>
      <c r="AO925" s="455"/>
      <c r="AP925" s="456"/>
      <c r="AQ925" s="456"/>
      <c r="AR925" s="456"/>
      <c r="AS925" s="456"/>
      <c r="AT925" s="456"/>
      <c r="AU925" s="456"/>
      <c r="AV925" s="456"/>
      <c r="AW925" s="456"/>
      <c r="AX925" s="456"/>
      <c r="AY925" s="456"/>
      <c r="AZ925" s="456"/>
      <c r="BA925" s="456"/>
      <c r="BB925" s="456"/>
      <c r="BC925" s="456"/>
      <c r="BD925" s="456"/>
      <c r="BE925" s="456"/>
      <c r="BF925" s="456"/>
      <c r="BG925" s="457"/>
      <c r="BH925" s="458"/>
      <c r="BI925" s="459"/>
      <c r="BJ925" s="459"/>
      <c r="BK925" s="459"/>
      <c r="BL925" s="459"/>
      <c r="BM925" s="460"/>
      <c r="BN925" s="216"/>
      <c r="BO925" s="216"/>
      <c r="BP925" s="1"/>
      <c r="BQ925" s="120">
        <f>IF($F$3="","",IF(N925=$F$3,COUNTIF(BQ$23:BQ924,"&gt;0")+1,0))</f>
        <v>0</v>
      </c>
      <c r="BR925" s="1"/>
      <c r="BS925" s="20" t="str">
        <f>IF($N925="","",IF(VLOOKUP(VLOOKUP($N925,IMPOSTAZIONI!$E$6:$I$13,5,FALSE),IMPOSTAZIONI!$B$25:$N$32,3,FALSE)=0,"",VLOOKUP(VLOOKUP($N925,IMPOSTAZIONI!$E$6:$I$13,5,FALSE),IMPOSTAZIONI!$B$25:$N$32,3,FALSE)))</f>
        <v/>
      </c>
      <c r="BT925" s="20" t="str">
        <f>IF($N925="","",IF(VLOOKUP(VLOOKUP($N925,IMPOSTAZIONI!$E$6:$I$13,5,FALSE),IMPOSTAZIONI!$B$25:$N$32,6,FALSE)=0,"",VLOOKUP(VLOOKUP($N925,IMPOSTAZIONI!$E$6:$I$13,5,FALSE),IMPOSTAZIONI!$B$25:$N$32,6,FALSE)))</f>
        <v/>
      </c>
      <c r="BU925" s="20" t="str">
        <f>IF($N925="","",IF(VLOOKUP(VLOOKUP($N925,IMPOSTAZIONI!$E$6:$I$13,5,FALSE),IMPOSTAZIONI!$B$25:$N$32,9,FALSE)=0,"",VLOOKUP(VLOOKUP($N925,IMPOSTAZIONI!$E$6:$I$13,5,FALSE),IMPOSTAZIONI!$B$25:$N$32,9,FALSE)))</f>
        <v/>
      </c>
      <c r="BV925" s="20" t="str">
        <f>IF($N925="","",IF(VLOOKUP(VLOOKUP($N925,IMPOSTAZIONI!$E$6:$I$13,5,FALSE),IMPOSTAZIONI!$B$25:$N$32,12,FALSE)=0,"",VLOOKUP(VLOOKUP($N925,IMPOSTAZIONI!$E$6:$I$13,5,FALSE),IMPOSTAZIONI!$B$25:$N$32,12,FALSE)))</f>
        <v/>
      </c>
      <c r="BW925" s="221" t="str">
        <f t="shared" si="280"/>
        <v/>
      </c>
      <c r="BX925" s="221" t="str">
        <f t="shared" si="273"/>
        <v/>
      </c>
      <c r="BY925" s="221">
        <f t="shared" si="274"/>
        <v>0</v>
      </c>
      <c r="BZ925" s="231">
        <f t="shared" si="275"/>
        <v>0</v>
      </c>
      <c r="CA925" s="246">
        <f t="shared" si="276"/>
        <v>0</v>
      </c>
      <c r="CB925" s="246">
        <f t="shared" si="281"/>
        <v>0</v>
      </c>
      <c r="CC925" s="246" t="str">
        <f t="shared" si="282"/>
        <v/>
      </c>
      <c r="CD925" s="246">
        <f t="shared" si="277"/>
        <v>5</v>
      </c>
      <c r="CE925" s="246">
        <f t="shared" si="283"/>
        <v>0</v>
      </c>
      <c r="CF925" s="276">
        <f t="shared" si="285"/>
        <v>0</v>
      </c>
      <c r="CG925" s="277">
        <f t="shared" si="285"/>
        <v>0</v>
      </c>
      <c r="CH925" s="277">
        <f t="shared" si="285"/>
        <v>0</v>
      </c>
      <c r="CI925" s="278">
        <f t="shared" si="285"/>
        <v>0</v>
      </c>
      <c r="CJ925" s="280">
        <f t="shared" si="284"/>
        <v>0</v>
      </c>
      <c r="CK925" s="232">
        <f t="shared" si="272"/>
        <v>0</v>
      </c>
      <c r="CL925" s="1"/>
    </row>
    <row r="926" spans="1:90" ht="18" customHeight="1">
      <c r="A926" s="1"/>
      <c r="B926" s="1"/>
      <c r="C926" s="216"/>
      <c r="D926" s="287" t="str">
        <f t="shared" si="278"/>
        <v/>
      </c>
      <c r="E926" s="449" t="str">
        <f t="shared" si="279"/>
        <v/>
      </c>
      <c r="F926" s="450"/>
      <c r="G926" s="451"/>
      <c r="H926" s="452"/>
      <c r="I926" s="453"/>
      <c r="J926" s="453"/>
      <c r="K926" s="453"/>
      <c r="L926" s="453"/>
      <c r="M926" s="454"/>
      <c r="N926" s="455"/>
      <c r="O926" s="456"/>
      <c r="P926" s="456"/>
      <c r="Q926" s="456"/>
      <c r="R926" s="456"/>
      <c r="S926" s="456"/>
      <c r="T926" s="456"/>
      <c r="U926" s="456"/>
      <c r="V926" s="456"/>
      <c r="W926" s="456"/>
      <c r="X926" s="456"/>
      <c r="Y926" s="456"/>
      <c r="Z926" s="456"/>
      <c r="AA926" s="456"/>
      <c r="AB926" s="456"/>
      <c r="AC926" s="456"/>
      <c r="AD926" s="456"/>
      <c r="AE926" s="457"/>
      <c r="AF926" s="455"/>
      <c r="AG926" s="456"/>
      <c r="AH926" s="456"/>
      <c r="AI926" s="456"/>
      <c r="AJ926" s="456"/>
      <c r="AK926" s="456"/>
      <c r="AL926" s="456"/>
      <c r="AM926" s="456"/>
      <c r="AN926" s="457"/>
      <c r="AO926" s="455"/>
      <c r="AP926" s="456"/>
      <c r="AQ926" s="456"/>
      <c r="AR926" s="456"/>
      <c r="AS926" s="456"/>
      <c r="AT926" s="456"/>
      <c r="AU926" s="456"/>
      <c r="AV926" s="456"/>
      <c r="AW926" s="456"/>
      <c r="AX926" s="456"/>
      <c r="AY926" s="456"/>
      <c r="AZ926" s="456"/>
      <c r="BA926" s="456"/>
      <c r="BB926" s="456"/>
      <c r="BC926" s="456"/>
      <c r="BD926" s="456"/>
      <c r="BE926" s="456"/>
      <c r="BF926" s="456"/>
      <c r="BG926" s="457"/>
      <c r="BH926" s="458"/>
      <c r="BI926" s="459"/>
      <c r="BJ926" s="459"/>
      <c r="BK926" s="459"/>
      <c r="BL926" s="459"/>
      <c r="BM926" s="460"/>
      <c r="BN926" s="216"/>
      <c r="BO926" s="216"/>
      <c r="BP926" s="1"/>
      <c r="BQ926" s="120">
        <f>IF($F$3="","",IF(N926=$F$3,COUNTIF(BQ$23:BQ925,"&gt;0")+1,0))</f>
        <v>0</v>
      </c>
      <c r="BR926" s="1"/>
      <c r="BS926" s="20" t="str">
        <f>IF($N926="","",IF(VLOOKUP(VLOOKUP($N926,IMPOSTAZIONI!$E$6:$I$13,5,FALSE),IMPOSTAZIONI!$B$25:$N$32,3,FALSE)=0,"",VLOOKUP(VLOOKUP($N926,IMPOSTAZIONI!$E$6:$I$13,5,FALSE),IMPOSTAZIONI!$B$25:$N$32,3,FALSE)))</f>
        <v/>
      </c>
      <c r="BT926" s="20" t="str">
        <f>IF($N926="","",IF(VLOOKUP(VLOOKUP($N926,IMPOSTAZIONI!$E$6:$I$13,5,FALSE),IMPOSTAZIONI!$B$25:$N$32,6,FALSE)=0,"",VLOOKUP(VLOOKUP($N926,IMPOSTAZIONI!$E$6:$I$13,5,FALSE),IMPOSTAZIONI!$B$25:$N$32,6,FALSE)))</f>
        <v/>
      </c>
      <c r="BU926" s="20" t="str">
        <f>IF($N926="","",IF(VLOOKUP(VLOOKUP($N926,IMPOSTAZIONI!$E$6:$I$13,5,FALSE),IMPOSTAZIONI!$B$25:$N$32,9,FALSE)=0,"",VLOOKUP(VLOOKUP($N926,IMPOSTAZIONI!$E$6:$I$13,5,FALSE),IMPOSTAZIONI!$B$25:$N$32,9,FALSE)))</f>
        <v/>
      </c>
      <c r="BV926" s="20" t="str">
        <f>IF($N926="","",IF(VLOOKUP(VLOOKUP($N926,IMPOSTAZIONI!$E$6:$I$13,5,FALSE),IMPOSTAZIONI!$B$25:$N$32,12,FALSE)=0,"",VLOOKUP(VLOOKUP($N926,IMPOSTAZIONI!$E$6:$I$13,5,FALSE),IMPOSTAZIONI!$B$25:$N$32,12,FALSE)))</f>
        <v/>
      </c>
      <c r="BW926" s="221" t="str">
        <f t="shared" si="280"/>
        <v/>
      </c>
      <c r="BX926" s="221" t="str">
        <f t="shared" si="273"/>
        <v/>
      </c>
      <c r="BY926" s="221">
        <f t="shared" si="274"/>
        <v>0</v>
      </c>
      <c r="BZ926" s="231">
        <f t="shared" si="275"/>
        <v>0</v>
      </c>
      <c r="CA926" s="246">
        <f t="shared" si="276"/>
        <v>0</v>
      </c>
      <c r="CB926" s="246">
        <f t="shared" si="281"/>
        <v>0</v>
      </c>
      <c r="CC926" s="246" t="str">
        <f t="shared" si="282"/>
        <v/>
      </c>
      <c r="CD926" s="246">
        <f t="shared" si="277"/>
        <v>5</v>
      </c>
      <c r="CE926" s="246">
        <f t="shared" si="283"/>
        <v>0</v>
      </c>
      <c r="CF926" s="276">
        <f t="shared" si="285"/>
        <v>0</v>
      </c>
      <c r="CG926" s="277">
        <f t="shared" si="285"/>
        <v>0</v>
      </c>
      <c r="CH926" s="277">
        <f t="shared" si="285"/>
        <v>0</v>
      </c>
      <c r="CI926" s="278">
        <f t="shared" si="285"/>
        <v>0</v>
      </c>
      <c r="CJ926" s="280">
        <f t="shared" si="284"/>
        <v>0</v>
      </c>
      <c r="CK926" s="232">
        <f t="shared" si="272"/>
        <v>0</v>
      </c>
      <c r="CL926" s="1"/>
    </row>
    <row r="927" spans="1:90" ht="18" customHeight="1">
      <c r="A927" s="1"/>
      <c r="B927" s="1"/>
      <c r="C927" s="216"/>
      <c r="D927" s="287" t="str">
        <f t="shared" si="278"/>
        <v/>
      </c>
      <c r="E927" s="449" t="str">
        <f t="shared" si="279"/>
        <v/>
      </c>
      <c r="F927" s="450"/>
      <c r="G927" s="451"/>
      <c r="H927" s="452"/>
      <c r="I927" s="453"/>
      <c r="J927" s="453"/>
      <c r="K927" s="453"/>
      <c r="L927" s="453"/>
      <c r="M927" s="454"/>
      <c r="N927" s="455"/>
      <c r="O927" s="456"/>
      <c r="P927" s="456"/>
      <c r="Q927" s="456"/>
      <c r="R927" s="456"/>
      <c r="S927" s="456"/>
      <c r="T927" s="456"/>
      <c r="U927" s="456"/>
      <c r="V927" s="456"/>
      <c r="W927" s="456"/>
      <c r="X927" s="456"/>
      <c r="Y927" s="456"/>
      <c r="Z927" s="456"/>
      <c r="AA927" s="456"/>
      <c r="AB927" s="456"/>
      <c r="AC927" s="456"/>
      <c r="AD927" s="456"/>
      <c r="AE927" s="457"/>
      <c r="AF927" s="455"/>
      <c r="AG927" s="456"/>
      <c r="AH927" s="456"/>
      <c r="AI927" s="456"/>
      <c r="AJ927" s="456"/>
      <c r="AK927" s="456"/>
      <c r="AL927" s="456"/>
      <c r="AM927" s="456"/>
      <c r="AN927" s="457"/>
      <c r="AO927" s="455"/>
      <c r="AP927" s="456"/>
      <c r="AQ927" s="456"/>
      <c r="AR927" s="456"/>
      <c r="AS927" s="456"/>
      <c r="AT927" s="456"/>
      <c r="AU927" s="456"/>
      <c r="AV927" s="456"/>
      <c r="AW927" s="456"/>
      <c r="AX927" s="456"/>
      <c r="AY927" s="456"/>
      <c r="AZ927" s="456"/>
      <c r="BA927" s="456"/>
      <c r="BB927" s="456"/>
      <c r="BC927" s="456"/>
      <c r="BD927" s="456"/>
      <c r="BE927" s="456"/>
      <c r="BF927" s="456"/>
      <c r="BG927" s="457"/>
      <c r="BH927" s="458"/>
      <c r="BI927" s="459"/>
      <c r="BJ927" s="459"/>
      <c r="BK927" s="459"/>
      <c r="BL927" s="459"/>
      <c r="BM927" s="460"/>
      <c r="BN927" s="216"/>
      <c r="BO927" s="216"/>
      <c r="BP927" s="1"/>
      <c r="BQ927" s="120">
        <f>IF($F$3="","",IF(N927=$F$3,COUNTIF(BQ$23:BQ926,"&gt;0")+1,0))</f>
        <v>0</v>
      </c>
      <c r="BR927" s="1"/>
      <c r="BS927" s="20" t="str">
        <f>IF($N927="","",IF(VLOOKUP(VLOOKUP($N927,IMPOSTAZIONI!$E$6:$I$13,5,FALSE),IMPOSTAZIONI!$B$25:$N$32,3,FALSE)=0,"",VLOOKUP(VLOOKUP($N927,IMPOSTAZIONI!$E$6:$I$13,5,FALSE),IMPOSTAZIONI!$B$25:$N$32,3,FALSE)))</f>
        <v/>
      </c>
      <c r="BT927" s="20" t="str">
        <f>IF($N927="","",IF(VLOOKUP(VLOOKUP($N927,IMPOSTAZIONI!$E$6:$I$13,5,FALSE),IMPOSTAZIONI!$B$25:$N$32,6,FALSE)=0,"",VLOOKUP(VLOOKUP($N927,IMPOSTAZIONI!$E$6:$I$13,5,FALSE),IMPOSTAZIONI!$B$25:$N$32,6,FALSE)))</f>
        <v/>
      </c>
      <c r="BU927" s="20" t="str">
        <f>IF($N927="","",IF(VLOOKUP(VLOOKUP($N927,IMPOSTAZIONI!$E$6:$I$13,5,FALSE),IMPOSTAZIONI!$B$25:$N$32,9,FALSE)=0,"",VLOOKUP(VLOOKUP($N927,IMPOSTAZIONI!$E$6:$I$13,5,FALSE),IMPOSTAZIONI!$B$25:$N$32,9,FALSE)))</f>
        <v/>
      </c>
      <c r="BV927" s="20" t="str">
        <f>IF($N927="","",IF(VLOOKUP(VLOOKUP($N927,IMPOSTAZIONI!$E$6:$I$13,5,FALSE),IMPOSTAZIONI!$B$25:$N$32,12,FALSE)=0,"",VLOOKUP(VLOOKUP($N927,IMPOSTAZIONI!$E$6:$I$13,5,FALSE),IMPOSTAZIONI!$B$25:$N$32,12,FALSE)))</f>
        <v/>
      </c>
      <c r="BW927" s="221" t="str">
        <f t="shared" si="280"/>
        <v/>
      </c>
      <c r="BX927" s="221" t="str">
        <f t="shared" si="273"/>
        <v/>
      </c>
      <c r="BY927" s="221">
        <f t="shared" si="274"/>
        <v>0</v>
      </c>
      <c r="BZ927" s="231">
        <f t="shared" si="275"/>
        <v>0</v>
      </c>
      <c r="CA927" s="246">
        <f t="shared" si="276"/>
        <v>0</v>
      </c>
      <c r="CB927" s="246">
        <f t="shared" si="281"/>
        <v>0</v>
      </c>
      <c r="CC927" s="246" t="str">
        <f t="shared" si="282"/>
        <v/>
      </c>
      <c r="CD927" s="246">
        <f t="shared" si="277"/>
        <v>5</v>
      </c>
      <c r="CE927" s="246">
        <f t="shared" si="283"/>
        <v>0</v>
      </c>
      <c r="CF927" s="276">
        <f t="shared" si="285"/>
        <v>0</v>
      </c>
      <c r="CG927" s="277">
        <f t="shared" si="285"/>
        <v>0</v>
      </c>
      <c r="CH927" s="277">
        <f t="shared" si="285"/>
        <v>0</v>
      </c>
      <c r="CI927" s="278">
        <f t="shared" si="285"/>
        <v>0</v>
      </c>
      <c r="CJ927" s="280">
        <f t="shared" si="284"/>
        <v>0</v>
      </c>
      <c r="CK927" s="232">
        <f t="shared" si="272"/>
        <v>0</v>
      </c>
      <c r="CL927" s="1"/>
    </row>
    <row r="928" spans="1:90" ht="18" customHeight="1">
      <c r="A928" s="1"/>
      <c r="B928" s="1"/>
      <c r="C928" s="216"/>
      <c r="D928" s="287" t="str">
        <f t="shared" si="278"/>
        <v/>
      </c>
      <c r="E928" s="449" t="str">
        <f t="shared" si="279"/>
        <v/>
      </c>
      <c r="F928" s="450"/>
      <c r="G928" s="451"/>
      <c r="H928" s="452"/>
      <c r="I928" s="453"/>
      <c r="J928" s="453"/>
      <c r="K928" s="453"/>
      <c r="L928" s="453"/>
      <c r="M928" s="454"/>
      <c r="N928" s="455"/>
      <c r="O928" s="456"/>
      <c r="P928" s="456"/>
      <c r="Q928" s="456"/>
      <c r="R928" s="456"/>
      <c r="S928" s="456"/>
      <c r="T928" s="456"/>
      <c r="U928" s="456"/>
      <c r="V928" s="456"/>
      <c r="W928" s="456"/>
      <c r="X928" s="456"/>
      <c r="Y928" s="456"/>
      <c r="Z928" s="456"/>
      <c r="AA928" s="456"/>
      <c r="AB928" s="456"/>
      <c r="AC928" s="456"/>
      <c r="AD928" s="456"/>
      <c r="AE928" s="457"/>
      <c r="AF928" s="455"/>
      <c r="AG928" s="456"/>
      <c r="AH928" s="456"/>
      <c r="AI928" s="456"/>
      <c r="AJ928" s="456"/>
      <c r="AK928" s="456"/>
      <c r="AL928" s="456"/>
      <c r="AM928" s="456"/>
      <c r="AN928" s="457"/>
      <c r="AO928" s="455"/>
      <c r="AP928" s="456"/>
      <c r="AQ928" s="456"/>
      <c r="AR928" s="456"/>
      <c r="AS928" s="456"/>
      <c r="AT928" s="456"/>
      <c r="AU928" s="456"/>
      <c r="AV928" s="456"/>
      <c r="AW928" s="456"/>
      <c r="AX928" s="456"/>
      <c r="AY928" s="456"/>
      <c r="AZ928" s="456"/>
      <c r="BA928" s="456"/>
      <c r="BB928" s="456"/>
      <c r="BC928" s="456"/>
      <c r="BD928" s="456"/>
      <c r="BE928" s="456"/>
      <c r="BF928" s="456"/>
      <c r="BG928" s="457"/>
      <c r="BH928" s="458"/>
      <c r="BI928" s="459"/>
      <c r="BJ928" s="459"/>
      <c r="BK928" s="459"/>
      <c r="BL928" s="459"/>
      <c r="BM928" s="460"/>
      <c r="BN928" s="216"/>
      <c r="BO928" s="216"/>
      <c r="BP928" s="1"/>
      <c r="BQ928" s="120">
        <f>IF($F$3="","",IF(N928=$F$3,COUNTIF(BQ$23:BQ927,"&gt;0")+1,0))</f>
        <v>0</v>
      </c>
      <c r="BR928" s="1"/>
      <c r="BS928" s="20" t="str">
        <f>IF($N928="","",IF(VLOOKUP(VLOOKUP($N928,IMPOSTAZIONI!$E$6:$I$13,5,FALSE),IMPOSTAZIONI!$B$25:$N$32,3,FALSE)=0,"",VLOOKUP(VLOOKUP($N928,IMPOSTAZIONI!$E$6:$I$13,5,FALSE),IMPOSTAZIONI!$B$25:$N$32,3,FALSE)))</f>
        <v/>
      </c>
      <c r="BT928" s="20" t="str">
        <f>IF($N928="","",IF(VLOOKUP(VLOOKUP($N928,IMPOSTAZIONI!$E$6:$I$13,5,FALSE),IMPOSTAZIONI!$B$25:$N$32,6,FALSE)=0,"",VLOOKUP(VLOOKUP($N928,IMPOSTAZIONI!$E$6:$I$13,5,FALSE),IMPOSTAZIONI!$B$25:$N$32,6,FALSE)))</f>
        <v/>
      </c>
      <c r="BU928" s="20" t="str">
        <f>IF($N928="","",IF(VLOOKUP(VLOOKUP($N928,IMPOSTAZIONI!$E$6:$I$13,5,FALSE),IMPOSTAZIONI!$B$25:$N$32,9,FALSE)=0,"",VLOOKUP(VLOOKUP($N928,IMPOSTAZIONI!$E$6:$I$13,5,FALSE),IMPOSTAZIONI!$B$25:$N$32,9,FALSE)))</f>
        <v/>
      </c>
      <c r="BV928" s="20" t="str">
        <f>IF($N928="","",IF(VLOOKUP(VLOOKUP($N928,IMPOSTAZIONI!$E$6:$I$13,5,FALSE),IMPOSTAZIONI!$B$25:$N$32,12,FALSE)=0,"",VLOOKUP(VLOOKUP($N928,IMPOSTAZIONI!$E$6:$I$13,5,FALSE),IMPOSTAZIONI!$B$25:$N$32,12,FALSE)))</f>
        <v/>
      </c>
      <c r="BW928" s="221" t="str">
        <f t="shared" si="280"/>
        <v/>
      </c>
      <c r="BX928" s="221" t="str">
        <f t="shared" si="273"/>
        <v/>
      </c>
      <c r="BY928" s="221">
        <f t="shared" si="274"/>
        <v>0</v>
      </c>
      <c r="BZ928" s="231">
        <f t="shared" si="275"/>
        <v>0</v>
      </c>
      <c r="CA928" s="246">
        <f t="shared" si="276"/>
        <v>0</v>
      </c>
      <c r="CB928" s="246">
        <f t="shared" si="281"/>
        <v>0</v>
      </c>
      <c r="CC928" s="246" t="str">
        <f t="shared" si="282"/>
        <v/>
      </c>
      <c r="CD928" s="246">
        <f t="shared" si="277"/>
        <v>5</v>
      </c>
      <c r="CE928" s="246">
        <f t="shared" si="283"/>
        <v>0</v>
      </c>
      <c r="CF928" s="276">
        <f t="shared" si="285"/>
        <v>0</v>
      </c>
      <c r="CG928" s="277">
        <f t="shared" si="285"/>
        <v>0</v>
      </c>
      <c r="CH928" s="277">
        <f t="shared" si="285"/>
        <v>0</v>
      </c>
      <c r="CI928" s="278">
        <f t="shared" si="285"/>
        <v>0</v>
      </c>
      <c r="CJ928" s="280">
        <f t="shared" si="284"/>
        <v>0</v>
      </c>
      <c r="CK928" s="232">
        <f t="shared" si="272"/>
        <v>0</v>
      </c>
      <c r="CL928" s="1"/>
    </row>
    <row r="929" spans="1:90" ht="18" customHeight="1">
      <c r="A929" s="1"/>
      <c r="B929" s="1"/>
      <c r="C929" s="216"/>
      <c r="D929" s="287" t="str">
        <f t="shared" si="278"/>
        <v/>
      </c>
      <c r="E929" s="449" t="str">
        <f t="shared" si="279"/>
        <v/>
      </c>
      <c r="F929" s="450"/>
      <c r="G929" s="451"/>
      <c r="H929" s="452"/>
      <c r="I929" s="453"/>
      <c r="J929" s="453"/>
      <c r="K929" s="453"/>
      <c r="L929" s="453"/>
      <c r="M929" s="454"/>
      <c r="N929" s="455"/>
      <c r="O929" s="456"/>
      <c r="P929" s="456"/>
      <c r="Q929" s="456"/>
      <c r="R929" s="456"/>
      <c r="S929" s="456"/>
      <c r="T929" s="456"/>
      <c r="U929" s="456"/>
      <c r="V929" s="456"/>
      <c r="W929" s="456"/>
      <c r="X929" s="456"/>
      <c r="Y929" s="456"/>
      <c r="Z929" s="456"/>
      <c r="AA929" s="456"/>
      <c r="AB929" s="456"/>
      <c r="AC929" s="456"/>
      <c r="AD929" s="456"/>
      <c r="AE929" s="457"/>
      <c r="AF929" s="455"/>
      <c r="AG929" s="456"/>
      <c r="AH929" s="456"/>
      <c r="AI929" s="456"/>
      <c r="AJ929" s="456"/>
      <c r="AK929" s="456"/>
      <c r="AL929" s="456"/>
      <c r="AM929" s="456"/>
      <c r="AN929" s="457"/>
      <c r="AO929" s="455"/>
      <c r="AP929" s="456"/>
      <c r="AQ929" s="456"/>
      <c r="AR929" s="456"/>
      <c r="AS929" s="456"/>
      <c r="AT929" s="456"/>
      <c r="AU929" s="456"/>
      <c r="AV929" s="456"/>
      <c r="AW929" s="456"/>
      <c r="AX929" s="456"/>
      <c r="AY929" s="456"/>
      <c r="AZ929" s="456"/>
      <c r="BA929" s="456"/>
      <c r="BB929" s="456"/>
      <c r="BC929" s="456"/>
      <c r="BD929" s="456"/>
      <c r="BE929" s="456"/>
      <c r="BF929" s="456"/>
      <c r="BG929" s="457"/>
      <c r="BH929" s="458"/>
      <c r="BI929" s="459"/>
      <c r="BJ929" s="459"/>
      <c r="BK929" s="459"/>
      <c r="BL929" s="459"/>
      <c r="BM929" s="460"/>
      <c r="BN929" s="216"/>
      <c r="BO929" s="216"/>
      <c r="BP929" s="1"/>
      <c r="BQ929" s="120">
        <f>IF($F$3="","",IF(N929=$F$3,COUNTIF(BQ$23:BQ928,"&gt;0")+1,0))</f>
        <v>0</v>
      </c>
      <c r="BR929" s="1"/>
      <c r="BS929" s="20" t="str">
        <f>IF($N929="","",IF(VLOOKUP(VLOOKUP($N929,IMPOSTAZIONI!$E$6:$I$13,5,FALSE),IMPOSTAZIONI!$B$25:$N$32,3,FALSE)=0,"",VLOOKUP(VLOOKUP($N929,IMPOSTAZIONI!$E$6:$I$13,5,FALSE),IMPOSTAZIONI!$B$25:$N$32,3,FALSE)))</f>
        <v/>
      </c>
      <c r="BT929" s="20" t="str">
        <f>IF($N929="","",IF(VLOOKUP(VLOOKUP($N929,IMPOSTAZIONI!$E$6:$I$13,5,FALSE),IMPOSTAZIONI!$B$25:$N$32,6,FALSE)=0,"",VLOOKUP(VLOOKUP($N929,IMPOSTAZIONI!$E$6:$I$13,5,FALSE),IMPOSTAZIONI!$B$25:$N$32,6,FALSE)))</f>
        <v/>
      </c>
      <c r="BU929" s="20" t="str">
        <f>IF($N929="","",IF(VLOOKUP(VLOOKUP($N929,IMPOSTAZIONI!$E$6:$I$13,5,FALSE),IMPOSTAZIONI!$B$25:$N$32,9,FALSE)=0,"",VLOOKUP(VLOOKUP($N929,IMPOSTAZIONI!$E$6:$I$13,5,FALSE),IMPOSTAZIONI!$B$25:$N$32,9,FALSE)))</f>
        <v/>
      </c>
      <c r="BV929" s="20" t="str">
        <f>IF($N929="","",IF(VLOOKUP(VLOOKUP($N929,IMPOSTAZIONI!$E$6:$I$13,5,FALSE),IMPOSTAZIONI!$B$25:$N$32,12,FALSE)=0,"",VLOOKUP(VLOOKUP($N929,IMPOSTAZIONI!$E$6:$I$13,5,FALSE),IMPOSTAZIONI!$B$25:$N$32,12,FALSE)))</f>
        <v/>
      </c>
      <c r="BW929" s="221" t="str">
        <f t="shared" si="280"/>
        <v/>
      </c>
      <c r="BX929" s="221" t="str">
        <f t="shared" si="273"/>
        <v/>
      </c>
      <c r="BY929" s="221">
        <f t="shared" si="274"/>
        <v>0</v>
      </c>
      <c r="BZ929" s="231">
        <f t="shared" si="275"/>
        <v>0</v>
      </c>
      <c r="CA929" s="246">
        <f t="shared" si="276"/>
        <v>0</v>
      </c>
      <c r="CB929" s="246">
        <f t="shared" si="281"/>
        <v>0</v>
      </c>
      <c r="CC929" s="246" t="str">
        <f t="shared" si="282"/>
        <v/>
      </c>
      <c r="CD929" s="246">
        <f t="shared" si="277"/>
        <v>5</v>
      </c>
      <c r="CE929" s="246">
        <f t="shared" si="283"/>
        <v>0</v>
      </c>
      <c r="CF929" s="276">
        <f t="shared" si="285"/>
        <v>0</v>
      </c>
      <c r="CG929" s="277">
        <f t="shared" si="285"/>
        <v>0</v>
      </c>
      <c r="CH929" s="277">
        <f t="shared" si="285"/>
        <v>0</v>
      </c>
      <c r="CI929" s="278">
        <f t="shared" si="285"/>
        <v>0</v>
      </c>
      <c r="CJ929" s="280">
        <f t="shared" si="284"/>
        <v>0</v>
      </c>
      <c r="CK929" s="232">
        <f t="shared" si="272"/>
        <v>0</v>
      </c>
      <c r="CL929" s="1"/>
    </row>
    <row r="930" spans="1:90" ht="18" customHeight="1">
      <c r="A930" s="1"/>
      <c r="B930" s="1"/>
      <c r="C930" s="216"/>
      <c r="D930" s="287" t="str">
        <f t="shared" si="278"/>
        <v/>
      </c>
      <c r="E930" s="449" t="str">
        <f t="shared" si="279"/>
        <v/>
      </c>
      <c r="F930" s="450"/>
      <c r="G930" s="451"/>
      <c r="H930" s="452"/>
      <c r="I930" s="453"/>
      <c r="J930" s="453"/>
      <c r="K930" s="453"/>
      <c r="L930" s="453"/>
      <c r="M930" s="454"/>
      <c r="N930" s="455"/>
      <c r="O930" s="456"/>
      <c r="P930" s="456"/>
      <c r="Q930" s="456"/>
      <c r="R930" s="456"/>
      <c r="S930" s="456"/>
      <c r="T930" s="456"/>
      <c r="U930" s="456"/>
      <c r="V930" s="456"/>
      <c r="W930" s="456"/>
      <c r="X930" s="456"/>
      <c r="Y930" s="456"/>
      <c r="Z930" s="456"/>
      <c r="AA930" s="456"/>
      <c r="AB930" s="456"/>
      <c r="AC930" s="456"/>
      <c r="AD930" s="456"/>
      <c r="AE930" s="457"/>
      <c r="AF930" s="455"/>
      <c r="AG930" s="456"/>
      <c r="AH930" s="456"/>
      <c r="AI930" s="456"/>
      <c r="AJ930" s="456"/>
      <c r="AK930" s="456"/>
      <c r="AL930" s="456"/>
      <c r="AM930" s="456"/>
      <c r="AN930" s="457"/>
      <c r="AO930" s="455"/>
      <c r="AP930" s="456"/>
      <c r="AQ930" s="456"/>
      <c r="AR930" s="456"/>
      <c r="AS930" s="456"/>
      <c r="AT930" s="456"/>
      <c r="AU930" s="456"/>
      <c r="AV930" s="456"/>
      <c r="AW930" s="456"/>
      <c r="AX930" s="456"/>
      <c r="AY930" s="456"/>
      <c r="AZ930" s="456"/>
      <c r="BA930" s="456"/>
      <c r="BB930" s="456"/>
      <c r="BC930" s="456"/>
      <c r="BD930" s="456"/>
      <c r="BE930" s="456"/>
      <c r="BF930" s="456"/>
      <c r="BG930" s="457"/>
      <c r="BH930" s="458"/>
      <c r="BI930" s="459"/>
      <c r="BJ930" s="459"/>
      <c r="BK930" s="459"/>
      <c r="BL930" s="459"/>
      <c r="BM930" s="460"/>
      <c r="BN930" s="216"/>
      <c r="BO930" s="216"/>
      <c r="BP930" s="1"/>
      <c r="BQ930" s="120">
        <f>IF($F$3="","",IF(N930=$F$3,COUNTIF(BQ$23:BQ929,"&gt;0")+1,0))</f>
        <v>0</v>
      </c>
      <c r="BR930" s="1"/>
      <c r="BS930" s="20" t="str">
        <f>IF($N930="","",IF(VLOOKUP(VLOOKUP($N930,IMPOSTAZIONI!$E$6:$I$13,5,FALSE),IMPOSTAZIONI!$B$25:$N$32,3,FALSE)=0,"",VLOOKUP(VLOOKUP($N930,IMPOSTAZIONI!$E$6:$I$13,5,FALSE),IMPOSTAZIONI!$B$25:$N$32,3,FALSE)))</f>
        <v/>
      </c>
      <c r="BT930" s="20" t="str">
        <f>IF($N930="","",IF(VLOOKUP(VLOOKUP($N930,IMPOSTAZIONI!$E$6:$I$13,5,FALSE),IMPOSTAZIONI!$B$25:$N$32,6,FALSE)=0,"",VLOOKUP(VLOOKUP($N930,IMPOSTAZIONI!$E$6:$I$13,5,FALSE),IMPOSTAZIONI!$B$25:$N$32,6,FALSE)))</f>
        <v/>
      </c>
      <c r="BU930" s="20" t="str">
        <f>IF($N930="","",IF(VLOOKUP(VLOOKUP($N930,IMPOSTAZIONI!$E$6:$I$13,5,FALSE),IMPOSTAZIONI!$B$25:$N$32,9,FALSE)=0,"",VLOOKUP(VLOOKUP($N930,IMPOSTAZIONI!$E$6:$I$13,5,FALSE),IMPOSTAZIONI!$B$25:$N$32,9,FALSE)))</f>
        <v/>
      </c>
      <c r="BV930" s="20" t="str">
        <f>IF($N930="","",IF(VLOOKUP(VLOOKUP($N930,IMPOSTAZIONI!$E$6:$I$13,5,FALSE),IMPOSTAZIONI!$B$25:$N$32,12,FALSE)=0,"",VLOOKUP(VLOOKUP($N930,IMPOSTAZIONI!$E$6:$I$13,5,FALSE),IMPOSTAZIONI!$B$25:$N$32,12,FALSE)))</f>
        <v/>
      </c>
      <c r="BW930" s="221" t="str">
        <f t="shared" si="280"/>
        <v/>
      </c>
      <c r="BX930" s="221" t="str">
        <f t="shared" si="273"/>
        <v/>
      </c>
      <c r="BY930" s="221">
        <f t="shared" si="274"/>
        <v>0</v>
      </c>
      <c r="BZ930" s="231">
        <f t="shared" si="275"/>
        <v>0</v>
      </c>
      <c r="CA930" s="246">
        <f t="shared" si="276"/>
        <v>0</v>
      </c>
      <c r="CB930" s="246">
        <f t="shared" si="281"/>
        <v>0</v>
      </c>
      <c r="CC930" s="246" t="str">
        <f t="shared" si="282"/>
        <v/>
      </c>
      <c r="CD930" s="246">
        <f t="shared" si="277"/>
        <v>5</v>
      </c>
      <c r="CE930" s="246">
        <f t="shared" si="283"/>
        <v>0</v>
      </c>
      <c r="CF930" s="276">
        <f t="shared" si="285"/>
        <v>0</v>
      </c>
      <c r="CG930" s="277">
        <f t="shared" si="285"/>
        <v>0</v>
      </c>
      <c r="CH930" s="277">
        <f t="shared" si="285"/>
        <v>0</v>
      </c>
      <c r="CI930" s="278">
        <f t="shared" si="285"/>
        <v>0</v>
      </c>
      <c r="CJ930" s="280">
        <f t="shared" si="284"/>
        <v>0</v>
      </c>
      <c r="CK930" s="232">
        <f t="shared" si="272"/>
        <v>0</v>
      </c>
      <c r="CL930" s="1"/>
    </row>
    <row r="931" spans="1:90" ht="18" customHeight="1">
      <c r="A931" s="1"/>
      <c r="B931" s="1"/>
      <c r="C931" s="216"/>
      <c r="D931" s="287" t="str">
        <f t="shared" si="278"/>
        <v/>
      </c>
      <c r="E931" s="449" t="str">
        <f t="shared" si="279"/>
        <v/>
      </c>
      <c r="F931" s="450"/>
      <c r="G931" s="451"/>
      <c r="H931" s="452"/>
      <c r="I931" s="453"/>
      <c r="J931" s="453"/>
      <c r="K931" s="453"/>
      <c r="L931" s="453"/>
      <c r="M931" s="454"/>
      <c r="N931" s="455"/>
      <c r="O931" s="456"/>
      <c r="P931" s="456"/>
      <c r="Q931" s="456"/>
      <c r="R931" s="456"/>
      <c r="S931" s="456"/>
      <c r="T931" s="456"/>
      <c r="U931" s="456"/>
      <c r="V931" s="456"/>
      <c r="W931" s="456"/>
      <c r="X931" s="456"/>
      <c r="Y931" s="456"/>
      <c r="Z931" s="456"/>
      <c r="AA931" s="456"/>
      <c r="AB931" s="456"/>
      <c r="AC931" s="456"/>
      <c r="AD931" s="456"/>
      <c r="AE931" s="457"/>
      <c r="AF931" s="455"/>
      <c r="AG931" s="456"/>
      <c r="AH931" s="456"/>
      <c r="AI931" s="456"/>
      <c r="AJ931" s="456"/>
      <c r="AK931" s="456"/>
      <c r="AL931" s="456"/>
      <c r="AM931" s="456"/>
      <c r="AN931" s="457"/>
      <c r="AO931" s="455"/>
      <c r="AP931" s="456"/>
      <c r="AQ931" s="456"/>
      <c r="AR931" s="456"/>
      <c r="AS931" s="456"/>
      <c r="AT931" s="456"/>
      <c r="AU931" s="456"/>
      <c r="AV931" s="456"/>
      <c r="AW931" s="456"/>
      <c r="AX931" s="456"/>
      <c r="AY931" s="456"/>
      <c r="AZ931" s="456"/>
      <c r="BA931" s="456"/>
      <c r="BB931" s="456"/>
      <c r="BC931" s="456"/>
      <c r="BD931" s="456"/>
      <c r="BE931" s="456"/>
      <c r="BF931" s="456"/>
      <c r="BG931" s="457"/>
      <c r="BH931" s="458"/>
      <c r="BI931" s="459"/>
      <c r="BJ931" s="459"/>
      <c r="BK931" s="459"/>
      <c r="BL931" s="459"/>
      <c r="BM931" s="460"/>
      <c r="BN931" s="216"/>
      <c r="BO931" s="216"/>
      <c r="BP931" s="1"/>
      <c r="BQ931" s="120">
        <f>IF($F$3="","",IF(N931=$F$3,COUNTIF(BQ$23:BQ930,"&gt;0")+1,0))</f>
        <v>0</v>
      </c>
      <c r="BR931" s="1"/>
      <c r="BS931" s="20" t="str">
        <f>IF($N931="","",IF(VLOOKUP(VLOOKUP($N931,IMPOSTAZIONI!$E$6:$I$13,5,FALSE),IMPOSTAZIONI!$B$25:$N$32,3,FALSE)=0,"",VLOOKUP(VLOOKUP($N931,IMPOSTAZIONI!$E$6:$I$13,5,FALSE),IMPOSTAZIONI!$B$25:$N$32,3,FALSE)))</f>
        <v/>
      </c>
      <c r="BT931" s="20" t="str">
        <f>IF($N931="","",IF(VLOOKUP(VLOOKUP($N931,IMPOSTAZIONI!$E$6:$I$13,5,FALSE),IMPOSTAZIONI!$B$25:$N$32,6,FALSE)=0,"",VLOOKUP(VLOOKUP($N931,IMPOSTAZIONI!$E$6:$I$13,5,FALSE),IMPOSTAZIONI!$B$25:$N$32,6,FALSE)))</f>
        <v/>
      </c>
      <c r="BU931" s="20" t="str">
        <f>IF($N931="","",IF(VLOOKUP(VLOOKUP($N931,IMPOSTAZIONI!$E$6:$I$13,5,FALSE),IMPOSTAZIONI!$B$25:$N$32,9,FALSE)=0,"",VLOOKUP(VLOOKUP($N931,IMPOSTAZIONI!$E$6:$I$13,5,FALSE),IMPOSTAZIONI!$B$25:$N$32,9,FALSE)))</f>
        <v/>
      </c>
      <c r="BV931" s="20" t="str">
        <f>IF($N931="","",IF(VLOOKUP(VLOOKUP($N931,IMPOSTAZIONI!$E$6:$I$13,5,FALSE),IMPOSTAZIONI!$B$25:$N$32,12,FALSE)=0,"",VLOOKUP(VLOOKUP($N931,IMPOSTAZIONI!$E$6:$I$13,5,FALSE),IMPOSTAZIONI!$B$25:$N$32,12,FALSE)))</f>
        <v/>
      </c>
      <c r="BW931" s="221" t="str">
        <f t="shared" si="280"/>
        <v/>
      </c>
      <c r="BX931" s="221" t="str">
        <f t="shared" si="273"/>
        <v/>
      </c>
      <c r="BY931" s="221">
        <f t="shared" si="274"/>
        <v>0</v>
      </c>
      <c r="BZ931" s="231">
        <f t="shared" si="275"/>
        <v>0</v>
      </c>
      <c r="CA931" s="246">
        <f t="shared" si="276"/>
        <v>0</v>
      </c>
      <c r="CB931" s="246">
        <f t="shared" si="281"/>
        <v>0</v>
      </c>
      <c r="CC931" s="246" t="str">
        <f t="shared" si="282"/>
        <v/>
      </c>
      <c r="CD931" s="246">
        <f t="shared" si="277"/>
        <v>5</v>
      </c>
      <c r="CE931" s="246">
        <f t="shared" si="283"/>
        <v>0</v>
      </c>
      <c r="CF931" s="276">
        <f t="shared" si="285"/>
        <v>0</v>
      </c>
      <c r="CG931" s="277">
        <f t="shared" si="285"/>
        <v>0</v>
      </c>
      <c r="CH931" s="277">
        <f t="shared" si="285"/>
        <v>0</v>
      </c>
      <c r="CI931" s="278">
        <f t="shared" si="285"/>
        <v>0</v>
      </c>
      <c r="CJ931" s="280">
        <f t="shared" si="284"/>
        <v>0</v>
      </c>
      <c r="CK931" s="232">
        <f t="shared" si="272"/>
        <v>0</v>
      </c>
      <c r="CL931" s="1"/>
    </row>
    <row r="932" spans="1:90" ht="18" customHeight="1">
      <c r="A932" s="1"/>
      <c r="B932" s="1"/>
      <c r="C932" s="216"/>
      <c r="D932" s="287" t="str">
        <f t="shared" si="278"/>
        <v/>
      </c>
      <c r="E932" s="449" t="str">
        <f t="shared" si="279"/>
        <v/>
      </c>
      <c r="F932" s="450"/>
      <c r="G932" s="451"/>
      <c r="H932" s="452"/>
      <c r="I932" s="453"/>
      <c r="J932" s="453"/>
      <c r="K932" s="453"/>
      <c r="L932" s="453"/>
      <c r="M932" s="454"/>
      <c r="N932" s="455"/>
      <c r="O932" s="456"/>
      <c r="P932" s="456"/>
      <c r="Q932" s="456"/>
      <c r="R932" s="456"/>
      <c r="S932" s="456"/>
      <c r="T932" s="456"/>
      <c r="U932" s="456"/>
      <c r="V932" s="456"/>
      <c r="W932" s="456"/>
      <c r="X932" s="456"/>
      <c r="Y932" s="456"/>
      <c r="Z932" s="456"/>
      <c r="AA932" s="456"/>
      <c r="AB932" s="456"/>
      <c r="AC932" s="456"/>
      <c r="AD932" s="456"/>
      <c r="AE932" s="457"/>
      <c r="AF932" s="455"/>
      <c r="AG932" s="456"/>
      <c r="AH932" s="456"/>
      <c r="AI932" s="456"/>
      <c r="AJ932" s="456"/>
      <c r="AK932" s="456"/>
      <c r="AL932" s="456"/>
      <c r="AM932" s="456"/>
      <c r="AN932" s="457"/>
      <c r="AO932" s="455"/>
      <c r="AP932" s="456"/>
      <c r="AQ932" s="456"/>
      <c r="AR932" s="456"/>
      <c r="AS932" s="456"/>
      <c r="AT932" s="456"/>
      <c r="AU932" s="456"/>
      <c r="AV932" s="456"/>
      <c r="AW932" s="456"/>
      <c r="AX932" s="456"/>
      <c r="AY932" s="456"/>
      <c r="AZ932" s="456"/>
      <c r="BA932" s="456"/>
      <c r="BB932" s="456"/>
      <c r="BC932" s="456"/>
      <c r="BD932" s="456"/>
      <c r="BE932" s="456"/>
      <c r="BF932" s="456"/>
      <c r="BG932" s="457"/>
      <c r="BH932" s="458"/>
      <c r="BI932" s="459"/>
      <c r="BJ932" s="459"/>
      <c r="BK932" s="459"/>
      <c r="BL932" s="459"/>
      <c r="BM932" s="460"/>
      <c r="BN932" s="216"/>
      <c r="BO932" s="216"/>
      <c r="BP932" s="1"/>
      <c r="BQ932" s="120">
        <f>IF($F$3="","",IF(N932=$F$3,COUNTIF(BQ$23:BQ931,"&gt;0")+1,0))</f>
        <v>0</v>
      </c>
      <c r="BR932" s="1"/>
      <c r="BS932" s="20" t="str">
        <f>IF($N932="","",IF(VLOOKUP(VLOOKUP($N932,IMPOSTAZIONI!$E$6:$I$13,5,FALSE),IMPOSTAZIONI!$B$25:$N$32,3,FALSE)=0,"",VLOOKUP(VLOOKUP($N932,IMPOSTAZIONI!$E$6:$I$13,5,FALSE),IMPOSTAZIONI!$B$25:$N$32,3,FALSE)))</f>
        <v/>
      </c>
      <c r="BT932" s="20" t="str">
        <f>IF($N932="","",IF(VLOOKUP(VLOOKUP($N932,IMPOSTAZIONI!$E$6:$I$13,5,FALSE),IMPOSTAZIONI!$B$25:$N$32,6,FALSE)=0,"",VLOOKUP(VLOOKUP($N932,IMPOSTAZIONI!$E$6:$I$13,5,FALSE),IMPOSTAZIONI!$B$25:$N$32,6,FALSE)))</f>
        <v/>
      </c>
      <c r="BU932" s="20" t="str">
        <f>IF($N932="","",IF(VLOOKUP(VLOOKUP($N932,IMPOSTAZIONI!$E$6:$I$13,5,FALSE),IMPOSTAZIONI!$B$25:$N$32,9,FALSE)=0,"",VLOOKUP(VLOOKUP($N932,IMPOSTAZIONI!$E$6:$I$13,5,FALSE),IMPOSTAZIONI!$B$25:$N$32,9,FALSE)))</f>
        <v/>
      </c>
      <c r="BV932" s="20" t="str">
        <f>IF($N932="","",IF(VLOOKUP(VLOOKUP($N932,IMPOSTAZIONI!$E$6:$I$13,5,FALSE),IMPOSTAZIONI!$B$25:$N$32,12,FALSE)=0,"",VLOOKUP(VLOOKUP($N932,IMPOSTAZIONI!$E$6:$I$13,5,FALSE),IMPOSTAZIONI!$B$25:$N$32,12,FALSE)))</f>
        <v/>
      </c>
      <c r="BW932" s="221" t="str">
        <f t="shared" si="280"/>
        <v/>
      </c>
      <c r="BX932" s="221" t="str">
        <f t="shared" si="273"/>
        <v/>
      </c>
      <c r="BY932" s="221">
        <f t="shared" si="274"/>
        <v>0</v>
      </c>
      <c r="BZ932" s="231">
        <f t="shared" si="275"/>
        <v>0</v>
      </c>
      <c r="CA932" s="246">
        <f t="shared" si="276"/>
        <v>0</v>
      </c>
      <c r="CB932" s="246">
        <f t="shared" si="281"/>
        <v>0</v>
      </c>
      <c r="CC932" s="246" t="str">
        <f t="shared" si="282"/>
        <v/>
      </c>
      <c r="CD932" s="246">
        <f t="shared" si="277"/>
        <v>5</v>
      </c>
      <c r="CE932" s="246">
        <f t="shared" si="283"/>
        <v>0</v>
      </c>
      <c r="CF932" s="276">
        <f t="shared" si="285"/>
        <v>0</v>
      </c>
      <c r="CG932" s="277">
        <f t="shared" si="285"/>
        <v>0</v>
      </c>
      <c r="CH932" s="277">
        <f t="shared" si="285"/>
        <v>0</v>
      </c>
      <c r="CI932" s="278">
        <f t="shared" si="285"/>
        <v>0</v>
      </c>
      <c r="CJ932" s="280">
        <f t="shared" si="284"/>
        <v>0</v>
      </c>
      <c r="CK932" s="232">
        <f t="shared" si="272"/>
        <v>0</v>
      </c>
      <c r="CL932" s="1"/>
    </row>
    <row r="933" spans="1:90" ht="18" customHeight="1">
      <c r="A933" s="1"/>
      <c r="B933" s="1"/>
      <c r="C933" s="216"/>
      <c r="D933" s="287" t="str">
        <f t="shared" si="278"/>
        <v/>
      </c>
      <c r="E933" s="449" t="str">
        <f t="shared" si="279"/>
        <v/>
      </c>
      <c r="F933" s="450"/>
      <c r="G933" s="451"/>
      <c r="H933" s="452"/>
      <c r="I933" s="453"/>
      <c r="J933" s="453"/>
      <c r="K933" s="453"/>
      <c r="L933" s="453"/>
      <c r="M933" s="454"/>
      <c r="N933" s="455"/>
      <c r="O933" s="456"/>
      <c r="P933" s="456"/>
      <c r="Q933" s="456"/>
      <c r="R933" s="456"/>
      <c r="S933" s="456"/>
      <c r="T933" s="456"/>
      <c r="U933" s="456"/>
      <c r="V933" s="456"/>
      <c r="W933" s="456"/>
      <c r="X933" s="456"/>
      <c r="Y933" s="456"/>
      <c r="Z933" s="456"/>
      <c r="AA933" s="456"/>
      <c r="AB933" s="456"/>
      <c r="AC933" s="456"/>
      <c r="AD933" s="456"/>
      <c r="AE933" s="457"/>
      <c r="AF933" s="455"/>
      <c r="AG933" s="456"/>
      <c r="AH933" s="456"/>
      <c r="AI933" s="456"/>
      <c r="AJ933" s="456"/>
      <c r="AK933" s="456"/>
      <c r="AL933" s="456"/>
      <c r="AM933" s="456"/>
      <c r="AN933" s="457"/>
      <c r="AO933" s="455"/>
      <c r="AP933" s="456"/>
      <c r="AQ933" s="456"/>
      <c r="AR933" s="456"/>
      <c r="AS933" s="456"/>
      <c r="AT933" s="456"/>
      <c r="AU933" s="456"/>
      <c r="AV933" s="456"/>
      <c r="AW933" s="456"/>
      <c r="AX933" s="456"/>
      <c r="AY933" s="456"/>
      <c r="AZ933" s="456"/>
      <c r="BA933" s="456"/>
      <c r="BB933" s="456"/>
      <c r="BC933" s="456"/>
      <c r="BD933" s="456"/>
      <c r="BE933" s="456"/>
      <c r="BF933" s="456"/>
      <c r="BG933" s="457"/>
      <c r="BH933" s="458"/>
      <c r="BI933" s="459"/>
      <c r="BJ933" s="459"/>
      <c r="BK933" s="459"/>
      <c r="BL933" s="459"/>
      <c r="BM933" s="460"/>
      <c r="BN933" s="216"/>
      <c r="BO933" s="216"/>
      <c r="BP933" s="1"/>
      <c r="BQ933" s="120">
        <f>IF($F$3="","",IF(N933=$F$3,COUNTIF(BQ$23:BQ932,"&gt;0")+1,0))</f>
        <v>0</v>
      </c>
      <c r="BR933" s="1"/>
      <c r="BS933" s="20" t="str">
        <f>IF($N933="","",IF(VLOOKUP(VLOOKUP($N933,IMPOSTAZIONI!$E$6:$I$13,5,FALSE),IMPOSTAZIONI!$B$25:$N$32,3,FALSE)=0,"",VLOOKUP(VLOOKUP($N933,IMPOSTAZIONI!$E$6:$I$13,5,FALSE),IMPOSTAZIONI!$B$25:$N$32,3,FALSE)))</f>
        <v/>
      </c>
      <c r="BT933" s="20" t="str">
        <f>IF($N933="","",IF(VLOOKUP(VLOOKUP($N933,IMPOSTAZIONI!$E$6:$I$13,5,FALSE),IMPOSTAZIONI!$B$25:$N$32,6,FALSE)=0,"",VLOOKUP(VLOOKUP($N933,IMPOSTAZIONI!$E$6:$I$13,5,FALSE),IMPOSTAZIONI!$B$25:$N$32,6,FALSE)))</f>
        <v/>
      </c>
      <c r="BU933" s="20" t="str">
        <f>IF($N933="","",IF(VLOOKUP(VLOOKUP($N933,IMPOSTAZIONI!$E$6:$I$13,5,FALSE),IMPOSTAZIONI!$B$25:$N$32,9,FALSE)=0,"",VLOOKUP(VLOOKUP($N933,IMPOSTAZIONI!$E$6:$I$13,5,FALSE),IMPOSTAZIONI!$B$25:$N$32,9,FALSE)))</f>
        <v/>
      </c>
      <c r="BV933" s="20" t="str">
        <f>IF($N933="","",IF(VLOOKUP(VLOOKUP($N933,IMPOSTAZIONI!$E$6:$I$13,5,FALSE),IMPOSTAZIONI!$B$25:$N$32,12,FALSE)=0,"",VLOOKUP(VLOOKUP($N933,IMPOSTAZIONI!$E$6:$I$13,5,FALSE),IMPOSTAZIONI!$B$25:$N$32,12,FALSE)))</f>
        <v/>
      </c>
      <c r="BW933" s="221" t="str">
        <f t="shared" si="280"/>
        <v/>
      </c>
      <c r="BX933" s="221" t="str">
        <f t="shared" si="273"/>
        <v/>
      </c>
      <c r="BY933" s="221">
        <f t="shared" si="274"/>
        <v>0</v>
      </c>
      <c r="BZ933" s="231">
        <f t="shared" si="275"/>
        <v>0</v>
      </c>
      <c r="CA933" s="246">
        <f t="shared" si="276"/>
        <v>0</v>
      </c>
      <c r="CB933" s="246">
        <f t="shared" si="281"/>
        <v>0</v>
      </c>
      <c r="CC933" s="246" t="str">
        <f t="shared" si="282"/>
        <v/>
      </c>
      <c r="CD933" s="246">
        <f t="shared" si="277"/>
        <v>5</v>
      </c>
      <c r="CE933" s="246">
        <f t="shared" si="283"/>
        <v>0</v>
      </c>
      <c r="CF933" s="276">
        <f t="shared" si="285"/>
        <v>0</v>
      </c>
      <c r="CG933" s="277">
        <f t="shared" si="285"/>
        <v>0</v>
      </c>
      <c r="CH933" s="277">
        <f t="shared" si="285"/>
        <v>0</v>
      </c>
      <c r="CI933" s="278">
        <f t="shared" si="285"/>
        <v>0</v>
      </c>
      <c r="CJ933" s="280">
        <f t="shared" si="284"/>
        <v>0</v>
      </c>
      <c r="CK933" s="232">
        <f t="shared" si="272"/>
        <v>0</v>
      </c>
      <c r="CL933" s="1"/>
    </row>
    <row r="934" spans="1:90" ht="18" customHeight="1">
      <c r="A934" s="1"/>
      <c r="B934" s="1"/>
      <c r="C934" s="216"/>
      <c r="D934" s="287" t="str">
        <f t="shared" si="278"/>
        <v/>
      </c>
      <c r="E934" s="449" t="str">
        <f t="shared" si="279"/>
        <v/>
      </c>
      <c r="F934" s="450"/>
      <c r="G934" s="451"/>
      <c r="H934" s="452"/>
      <c r="I934" s="453"/>
      <c r="J934" s="453"/>
      <c r="K934" s="453"/>
      <c r="L934" s="453"/>
      <c r="M934" s="454"/>
      <c r="N934" s="455"/>
      <c r="O934" s="456"/>
      <c r="P934" s="456"/>
      <c r="Q934" s="456"/>
      <c r="R934" s="456"/>
      <c r="S934" s="456"/>
      <c r="T934" s="456"/>
      <c r="U934" s="456"/>
      <c r="V934" s="456"/>
      <c r="W934" s="456"/>
      <c r="X934" s="456"/>
      <c r="Y934" s="456"/>
      <c r="Z934" s="456"/>
      <c r="AA934" s="456"/>
      <c r="AB934" s="456"/>
      <c r="AC934" s="456"/>
      <c r="AD934" s="456"/>
      <c r="AE934" s="457"/>
      <c r="AF934" s="455"/>
      <c r="AG934" s="456"/>
      <c r="AH934" s="456"/>
      <c r="AI934" s="456"/>
      <c r="AJ934" s="456"/>
      <c r="AK934" s="456"/>
      <c r="AL934" s="456"/>
      <c r="AM934" s="456"/>
      <c r="AN934" s="457"/>
      <c r="AO934" s="455"/>
      <c r="AP934" s="456"/>
      <c r="AQ934" s="456"/>
      <c r="AR934" s="456"/>
      <c r="AS934" s="456"/>
      <c r="AT934" s="456"/>
      <c r="AU934" s="456"/>
      <c r="AV934" s="456"/>
      <c r="AW934" s="456"/>
      <c r="AX934" s="456"/>
      <c r="AY934" s="456"/>
      <c r="AZ934" s="456"/>
      <c r="BA934" s="456"/>
      <c r="BB934" s="456"/>
      <c r="BC934" s="456"/>
      <c r="BD934" s="456"/>
      <c r="BE934" s="456"/>
      <c r="BF934" s="456"/>
      <c r="BG934" s="457"/>
      <c r="BH934" s="458"/>
      <c r="BI934" s="459"/>
      <c r="BJ934" s="459"/>
      <c r="BK934" s="459"/>
      <c r="BL934" s="459"/>
      <c r="BM934" s="460"/>
      <c r="BN934" s="216"/>
      <c r="BO934" s="216"/>
      <c r="BP934" s="1"/>
      <c r="BQ934" s="120">
        <f>IF($F$3="","",IF(N934=$F$3,COUNTIF(BQ$23:BQ933,"&gt;0")+1,0))</f>
        <v>0</v>
      </c>
      <c r="BR934" s="1"/>
      <c r="BS934" s="20" t="str">
        <f>IF($N934="","",IF(VLOOKUP(VLOOKUP($N934,IMPOSTAZIONI!$E$6:$I$13,5,FALSE),IMPOSTAZIONI!$B$25:$N$32,3,FALSE)=0,"",VLOOKUP(VLOOKUP($N934,IMPOSTAZIONI!$E$6:$I$13,5,FALSE),IMPOSTAZIONI!$B$25:$N$32,3,FALSE)))</f>
        <v/>
      </c>
      <c r="BT934" s="20" t="str">
        <f>IF($N934="","",IF(VLOOKUP(VLOOKUP($N934,IMPOSTAZIONI!$E$6:$I$13,5,FALSE),IMPOSTAZIONI!$B$25:$N$32,6,FALSE)=0,"",VLOOKUP(VLOOKUP($N934,IMPOSTAZIONI!$E$6:$I$13,5,FALSE),IMPOSTAZIONI!$B$25:$N$32,6,FALSE)))</f>
        <v/>
      </c>
      <c r="BU934" s="20" t="str">
        <f>IF($N934="","",IF(VLOOKUP(VLOOKUP($N934,IMPOSTAZIONI!$E$6:$I$13,5,FALSE),IMPOSTAZIONI!$B$25:$N$32,9,FALSE)=0,"",VLOOKUP(VLOOKUP($N934,IMPOSTAZIONI!$E$6:$I$13,5,FALSE),IMPOSTAZIONI!$B$25:$N$32,9,FALSE)))</f>
        <v/>
      </c>
      <c r="BV934" s="20" t="str">
        <f>IF($N934="","",IF(VLOOKUP(VLOOKUP($N934,IMPOSTAZIONI!$E$6:$I$13,5,FALSE),IMPOSTAZIONI!$B$25:$N$32,12,FALSE)=0,"",VLOOKUP(VLOOKUP($N934,IMPOSTAZIONI!$E$6:$I$13,5,FALSE),IMPOSTAZIONI!$B$25:$N$32,12,FALSE)))</f>
        <v/>
      </c>
      <c r="BW934" s="221" t="str">
        <f t="shared" si="280"/>
        <v/>
      </c>
      <c r="BX934" s="221" t="str">
        <f t="shared" si="273"/>
        <v/>
      </c>
      <c r="BY934" s="221">
        <f t="shared" si="274"/>
        <v>0</v>
      </c>
      <c r="BZ934" s="231">
        <f t="shared" si="275"/>
        <v>0</v>
      </c>
      <c r="CA934" s="246">
        <f t="shared" si="276"/>
        <v>0</v>
      </c>
      <c r="CB934" s="246">
        <f t="shared" si="281"/>
        <v>0</v>
      </c>
      <c r="CC934" s="246" t="str">
        <f t="shared" si="282"/>
        <v/>
      </c>
      <c r="CD934" s="246">
        <f t="shared" si="277"/>
        <v>5</v>
      </c>
      <c r="CE934" s="246">
        <f t="shared" si="283"/>
        <v>0</v>
      </c>
      <c r="CF934" s="276">
        <f t="shared" si="285"/>
        <v>0</v>
      </c>
      <c r="CG934" s="277">
        <f t="shared" si="285"/>
        <v>0</v>
      </c>
      <c r="CH934" s="277">
        <f t="shared" si="285"/>
        <v>0</v>
      </c>
      <c r="CI934" s="278">
        <f t="shared" si="285"/>
        <v>0</v>
      </c>
      <c r="CJ934" s="280">
        <f t="shared" si="284"/>
        <v>0</v>
      </c>
      <c r="CK934" s="232">
        <f t="shared" si="272"/>
        <v>0</v>
      </c>
      <c r="CL934" s="1"/>
    </row>
    <row r="935" spans="1:90" ht="18" customHeight="1">
      <c r="A935" s="1"/>
      <c r="B935" s="1"/>
      <c r="C935" s="216"/>
      <c r="D935" s="287" t="str">
        <f t="shared" si="278"/>
        <v/>
      </c>
      <c r="E935" s="449" t="str">
        <f t="shared" si="279"/>
        <v/>
      </c>
      <c r="F935" s="450"/>
      <c r="G935" s="451"/>
      <c r="H935" s="452"/>
      <c r="I935" s="453"/>
      <c r="J935" s="453"/>
      <c r="K935" s="453"/>
      <c r="L935" s="453"/>
      <c r="M935" s="454"/>
      <c r="N935" s="455"/>
      <c r="O935" s="456"/>
      <c r="P935" s="456"/>
      <c r="Q935" s="456"/>
      <c r="R935" s="456"/>
      <c r="S935" s="456"/>
      <c r="T935" s="456"/>
      <c r="U935" s="456"/>
      <c r="V935" s="456"/>
      <c r="W935" s="456"/>
      <c r="X935" s="456"/>
      <c r="Y935" s="456"/>
      <c r="Z935" s="456"/>
      <c r="AA935" s="456"/>
      <c r="AB935" s="456"/>
      <c r="AC935" s="456"/>
      <c r="AD935" s="456"/>
      <c r="AE935" s="457"/>
      <c r="AF935" s="455"/>
      <c r="AG935" s="456"/>
      <c r="AH935" s="456"/>
      <c r="AI935" s="456"/>
      <c r="AJ935" s="456"/>
      <c r="AK935" s="456"/>
      <c r="AL935" s="456"/>
      <c r="AM935" s="456"/>
      <c r="AN935" s="457"/>
      <c r="AO935" s="455"/>
      <c r="AP935" s="456"/>
      <c r="AQ935" s="456"/>
      <c r="AR935" s="456"/>
      <c r="AS935" s="456"/>
      <c r="AT935" s="456"/>
      <c r="AU935" s="456"/>
      <c r="AV935" s="456"/>
      <c r="AW935" s="456"/>
      <c r="AX935" s="456"/>
      <c r="AY935" s="456"/>
      <c r="AZ935" s="456"/>
      <c r="BA935" s="456"/>
      <c r="BB935" s="456"/>
      <c r="BC935" s="456"/>
      <c r="BD935" s="456"/>
      <c r="BE935" s="456"/>
      <c r="BF935" s="456"/>
      <c r="BG935" s="457"/>
      <c r="BH935" s="458"/>
      <c r="BI935" s="459"/>
      <c r="BJ935" s="459"/>
      <c r="BK935" s="459"/>
      <c r="BL935" s="459"/>
      <c r="BM935" s="460"/>
      <c r="BN935" s="216"/>
      <c r="BO935" s="216"/>
      <c r="BP935" s="1"/>
      <c r="BQ935" s="120">
        <f>IF($F$3="","",IF(N935=$F$3,COUNTIF(BQ$23:BQ934,"&gt;0")+1,0))</f>
        <v>0</v>
      </c>
      <c r="BR935" s="1"/>
      <c r="BS935" s="20" t="str">
        <f>IF($N935="","",IF(VLOOKUP(VLOOKUP($N935,IMPOSTAZIONI!$E$6:$I$13,5,FALSE),IMPOSTAZIONI!$B$25:$N$32,3,FALSE)=0,"",VLOOKUP(VLOOKUP($N935,IMPOSTAZIONI!$E$6:$I$13,5,FALSE),IMPOSTAZIONI!$B$25:$N$32,3,FALSE)))</f>
        <v/>
      </c>
      <c r="BT935" s="20" t="str">
        <f>IF($N935="","",IF(VLOOKUP(VLOOKUP($N935,IMPOSTAZIONI!$E$6:$I$13,5,FALSE),IMPOSTAZIONI!$B$25:$N$32,6,FALSE)=0,"",VLOOKUP(VLOOKUP($N935,IMPOSTAZIONI!$E$6:$I$13,5,FALSE),IMPOSTAZIONI!$B$25:$N$32,6,FALSE)))</f>
        <v/>
      </c>
      <c r="BU935" s="20" t="str">
        <f>IF($N935="","",IF(VLOOKUP(VLOOKUP($N935,IMPOSTAZIONI!$E$6:$I$13,5,FALSE),IMPOSTAZIONI!$B$25:$N$32,9,FALSE)=0,"",VLOOKUP(VLOOKUP($N935,IMPOSTAZIONI!$E$6:$I$13,5,FALSE),IMPOSTAZIONI!$B$25:$N$32,9,FALSE)))</f>
        <v/>
      </c>
      <c r="BV935" s="20" t="str">
        <f>IF($N935="","",IF(VLOOKUP(VLOOKUP($N935,IMPOSTAZIONI!$E$6:$I$13,5,FALSE),IMPOSTAZIONI!$B$25:$N$32,12,FALSE)=0,"",VLOOKUP(VLOOKUP($N935,IMPOSTAZIONI!$E$6:$I$13,5,FALSE),IMPOSTAZIONI!$B$25:$N$32,12,FALSE)))</f>
        <v/>
      </c>
      <c r="BW935" s="221" t="str">
        <f t="shared" si="280"/>
        <v/>
      </c>
      <c r="BX935" s="221" t="str">
        <f t="shared" si="273"/>
        <v/>
      </c>
      <c r="BY935" s="221">
        <f t="shared" si="274"/>
        <v>0</v>
      </c>
      <c r="BZ935" s="231">
        <f t="shared" si="275"/>
        <v>0</v>
      </c>
      <c r="CA935" s="246">
        <f t="shared" si="276"/>
        <v>0</v>
      </c>
      <c r="CB935" s="246">
        <f t="shared" si="281"/>
        <v>0</v>
      </c>
      <c r="CC935" s="246" t="str">
        <f t="shared" si="282"/>
        <v/>
      </c>
      <c r="CD935" s="246">
        <f t="shared" si="277"/>
        <v>5</v>
      </c>
      <c r="CE935" s="246">
        <f t="shared" si="283"/>
        <v>0</v>
      </c>
      <c r="CF935" s="276">
        <f t="shared" si="285"/>
        <v>0</v>
      </c>
      <c r="CG935" s="277">
        <f t="shared" si="285"/>
        <v>0</v>
      </c>
      <c r="CH935" s="277">
        <f t="shared" si="285"/>
        <v>0</v>
      </c>
      <c r="CI935" s="278">
        <f t="shared" si="285"/>
        <v>0</v>
      </c>
      <c r="CJ935" s="280">
        <f t="shared" si="284"/>
        <v>0</v>
      </c>
      <c r="CK935" s="232">
        <f t="shared" si="272"/>
        <v>0</v>
      </c>
      <c r="CL935" s="1"/>
    </row>
    <row r="936" spans="1:90" ht="18" customHeight="1">
      <c r="A936" s="1"/>
      <c r="B936" s="1"/>
      <c r="C936" s="216"/>
      <c r="D936" s="287" t="str">
        <f t="shared" si="278"/>
        <v/>
      </c>
      <c r="E936" s="449" t="str">
        <f t="shared" si="279"/>
        <v/>
      </c>
      <c r="F936" s="450"/>
      <c r="G936" s="451"/>
      <c r="H936" s="452"/>
      <c r="I936" s="453"/>
      <c r="J936" s="453"/>
      <c r="K936" s="453"/>
      <c r="L936" s="453"/>
      <c r="M936" s="454"/>
      <c r="N936" s="455"/>
      <c r="O936" s="456"/>
      <c r="P936" s="456"/>
      <c r="Q936" s="456"/>
      <c r="R936" s="456"/>
      <c r="S936" s="456"/>
      <c r="T936" s="456"/>
      <c r="U936" s="456"/>
      <c r="V936" s="456"/>
      <c r="W936" s="456"/>
      <c r="X936" s="456"/>
      <c r="Y936" s="456"/>
      <c r="Z936" s="456"/>
      <c r="AA936" s="456"/>
      <c r="AB936" s="456"/>
      <c r="AC936" s="456"/>
      <c r="AD936" s="456"/>
      <c r="AE936" s="457"/>
      <c r="AF936" s="455"/>
      <c r="AG936" s="456"/>
      <c r="AH936" s="456"/>
      <c r="AI936" s="456"/>
      <c r="AJ936" s="456"/>
      <c r="AK936" s="456"/>
      <c r="AL936" s="456"/>
      <c r="AM936" s="456"/>
      <c r="AN936" s="457"/>
      <c r="AO936" s="455"/>
      <c r="AP936" s="456"/>
      <c r="AQ936" s="456"/>
      <c r="AR936" s="456"/>
      <c r="AS936" s="456"/>
      <c r="AT936" s="456"/>
      <c r="AU936" s="456"/>
      <c r="AV936" s="456"/>
      <c r="AW936" s="456"/>
      <c r="AX936" s="456"/>
      <c r="AY936" s="456"/>
      <c r="AZ936" s="456"/>
      <c r="BA936" s="456"/>
      <c r="BB936" s="456"/>
      <c r="BC936" s="456"/>
      <c r="BD936" s="456"/>
      <c r="BE936" s="456"/>
      <c r="BF936" s="456"/>
      <c r="BG936" s="457"/>
      <c r="BH936" s="458"/>
      <c r="BI936" s="459"/>
      <c r="BJ936" s="459"/>
      <c r="BK936" s="459"/>
      <c r="BL936" s="459"/>
      <c r="BM936" s="460"/>
      <c r="BN936" s="216"/>
      <c r="BO936" s="216"/>
      <c r="BP936" s="1"/>
      <c r="BQ936" s="120">
        <f>IF($F$3="","",IF(N936=$F$3,COUNTIF(BQ$23:BQ935,"&gt;0")+1,0))</f>
        <v>0</v>
      </c>
      <c r="BR936" s="1"/>
      <c r="BS936" s="20" t="str">
        <f>IF($N936="","",IF(VLOOKUP(VLOOKUP($N936,IMPOSTAZIONI!$E$6:$I$13,5,FALSE),IMPOSTAZIONI!$B$25:$N$32,3,FALSE)=0,"",VLOOKUP(VLOOKUP($N936,IMPOSTAZIONI!$E$6:$I$13,5,FALSE),IMPOSTAZIONI!$B$25:$N$32,3,FALSE)))</f>
        <v/>
      </c>
      <c r="BT936" s="20" t="str">
        <f>IF($N936="","",IF(VLOOKUP(VLOOKUP($N936,IMPOSTAZIONI!$E$6:$I$13,5,FALSE),IMPOSTAZIONI!$B$25:$N$32,6,FALSE)=0,"",VLOOKUP(VLOOKUP($N936,IMPOSTAZIONI!$E$6:$I$13,5,FALSE),IMPOSTAZIONI!$B$25:$N$32,6,FALSE)))</f>
        <v/>
      </c>
      <c r="BU936" s="20" t="str">
        <f>IF($N936="","",IF(VLOOKUP(VLOOKUP($N936,IMPOSTAZIONI!$E$6:$I$13,5,FALSE),IMPOSTAZIONI!$B$25:$N$32,9,FALSE)=0,"",VLOOKUP(VLOOKUP($N936,IMPOSTAZIONI!$E$6:$I$13,5,FALSE),IMPOSTAZIONI!$B$25:$N$32,9,FALSE)))</f>
        <v/>
      </c>
      <c r="BV936" s="20" t="str">
        <f>IF($N936="","",IF(VLOOKUP(VLOOKUP($N936,IMPOSTAZIONI!$E$6:$I$13,5,FALSE),IMPOSTAZIONI!$B$25:$N$32,12,FALSE)=0,"",VLOOKUP(VLOOKUP($N936,IMPOSTAZIONI!$E$6:$I$13,5,FALSE),IMPOSTAZIONI!$B$25:$N$32,12,FALSE)))</f>
        <v/>
      </c>
      <c r="BW936" s="221" t="str">
        <f t="shared" si="280"/>
        <v/>
      </c>
      <c r="BX936" s="221" t="str">
        <f t="shared" si="273"/>
        <v/>
      </c>
      <c r="BY936" s="221">
        <f t="shared" si="274"/>
        <v>0</v>
      </c>
      <c r="BZ936" s="231">
        <f t="shared" si="275"/>
        <v>0</v>
      </c>
      <c r="CA936" s="246">
        <f t="shared" si="276"/>
        <v>0</v>
      </c>
      <c r="CB936" s="246">
        <f t="shared" si="281"/>
        <v>0</v>
      </c>
      <c r="CC936" s="246" t="str">
        <f t="shared" si="282"/>
        <v/>
      </c>
      <c r="CD936" s="246">
        <f t="shared" si="277"/>
        <v>5</v>
      </c>
      <c r="CE936" s="246">
        <f t="shared" si="283"/>
        <v>0</v>
      </c>
      <c r="CF936" s="276">
        <f t="shared" si="285"/>
        <v>0</v>
      </c>
      <c r="CG936" s="277">
        <f t="shared" si="285"/>
        <v>0</v>
      </c>
      <c r="CH936" s="277">
        <f t="shared" si="285"/>
        <v>0</v>
      </c>
      <c r="CI936" s="278">
        <f t="shared" si="285"/>
        <v>0</v>
      </c>
      <c r="CJ936" s="280">
        <f t="shared" si="284"/>
        <v>0</v>
      </c>
      <c r="CK936" s="232">
        <f t="shared" si="272"/>
        <v>0</v>
      </c>
      <c r="CL936" s="1"/>
    </row>
    <row r="937" spans="1:90" ht="18" customHeight="1">
      <c r="A937" s="1"/>
      <c r="B937" s="1"/>
      <c r="C937" s="216"/>
      <c r="D937" s="287" t="str">
        <f t="shared" si="278"/>
        <v/>
      </c>
      <c r="E937" s="449" t="str">
        <f t="shared" si="279"/>
        <v/>
      </c>
      <c r="F937" s="450"/>
      <c r="G937" s="451"/>
      <c r="H937" s="452"/>
      <c r="I937" s="453"/>
      <c r="J937" s="453"/>
      <c r="K937" s="453"/>
      <c r="L937" s="453"/>
      <c r="M937" s="454"/>
      <c r="N937" s="455"/>
      <c r="O937" s="456"/>
      <c r="P937" s="456"/>
      <c r="Q937" s="456"/>
      <c r="R937" s="456"/>
      <c r="S937" s="456"/>
      <c r="T937" s="456"/>
      <c r="U937" s="456"/>
      <c r="V937" s="456"/>
      <c r="W937" s="456"/>
      <c r="X937" s="456"/>
      <c r="Y937" s="456"/>
      <c r="Z937" s="456"/>
      <c r="AA937" s="456"/>
      <c r="AB937" s="456"/>
      <c r="AC937" s="456"/>
      <c r="AD937" s="456"/>
      <c r="AE937" s="457"/>
      <c r="AF937" s="455"/>
      <c r="AG937" s="456"/>
      <c r="AH937" s="456"/>
      <c r="AI937" s="456"/>
      <c r="AJ937" s="456"/>
      <c r="AK937" s="456"/>
      <c r="AL937" s="456"/>
      <c r="AM937" s="456"/>
      <c r="AN937" s="457"/>
      <c r="AO937" s="455"/>
      <c r="AP937" s="456"/>
      <c r="AQ937" s="456"/>
      <c r="AR937" s="456"/>
      <c r="AS937" s="456"/>
      <c r="AT937" s="456"/>
      <c r="AU937" s="456"/>
      <c r="AV937" s="456"/>
      <c r="AW937" s="456"/>
      <c r="AX937" s="456"/>
      <c r="AY937" s="456"/>
      <c r="AZ937" s="456"/>
      <c r="BA937" s="456"/>
      <c r="BB937" s="456"/>
      <c r="BC937" s="456"/>
      <c r="BD937" s="456"/>
      <c r="BE937" s="456"/>
      <c r="BF937" s="456"/>
      <c r="BG937" s="457"/>
      <c r="BH937" s="458"/>
      <c r="BI937" s="459"/>
      <c r="BJ937" s="459"/>
      <c r="BK937" s="459"/>
      <c r="BL937" s="459"/>
      <c r="BM937" s="460"/>
      <c r="BN937" s="216"/>
      <c r="BO937" s="216"/>
      <c r="BP937" s="1"/>
      <c r="BQ937" s="120">
        <f>IF($F$3="","",IF(N937=$F$3,COUNTIF(BQ$23:BQ936,"&gt;0")+1,0))</f>
        <v>0</v>
      </c>
      <c r="BR937" s="1"/>
      <c r="BS937" s="20" t="str">
        <f>IF($N937="","",IF(VLOOKUP(VLOOKUP($N937,IMPOSTAZIONI!$E$6:$I$13,5,FALSE),IMPOSTAZIONI!$B$25:$N$32,3,FALSE)=0,"",VLOOKUP(VLOOKUP($N937,IMPOSTAZIONI!$E$6:$I$13,5,FALSE),IMPOSTAZIONI!$B$25:$N$32,3,FALSE)))</f>
        <v/>
      </c>
      <c r="BT937" s="20" t="str">
        <f>IF($N937="","",IF(VLOOKUP(VLOOKUP($N937,IMPOSTAZIONI!$E$6:$I$13,5,FALSE),IMPOSTAZIONI!$B$25:$N$32,6,FALSE)=0,"",VLOOKUP(VLOOKUP($N937,IMPOSTAZIONI!$E$6:$I$13,5,FALSE),IMPOSTAZIONI!$B$25:$N$32,6,FALSE)))</f>
        <v/>
      </c>
      <c r="BU937" s="20" t="str">
        <f>IF($N937="","",IF(VLOOKUP(VLOOKUP($N937,IMPOSTAZIONI!$E$6:$I$13,5,FALSE),IMPOSTAZIONI!$B$25:$N$32,9,FALSE)=0,"",VLOOKUP(VLOOKUP($N937,IMPOSTAZIONI!$E$6:$I$13,5,FALSE),IMPOSTAZIONI!$B$25:$N$32,9,FALSE)))</f>
        <v/>
      </c>
      <c r="BV937" s="20" t="str">
        <f>IF($N937="","",IF(VLOOKUP(VLOOKUP($N937,IMPOSTAZIONI!$E$6:$I$13,5,FALSE),IMPOSTAZIONI!$B$25:$N$32,12,FALSE)=0,"",VLOOKUP(VLOOKUP($N937,IMPOSTAZIONI!$E$6:$I$13,5,FALSE),IMPOSTAZIONI!$B$25:$N$32,12,FALSE)))</f>
        <v/>
      </c>
      <c r="BW937" s="221" t="str">
        <f t="shared" si="280"/>
        <v/>
      </c>
      <c r="BX937" s="221" t="str">
        <f t="shared" si="273"/>
        <v/>
      </c>
      <c r="BY937" s="221">
        <f t="shared" si="274"/>
        <v>0</v>
      </c>
      <c r="BZ937" s="231">
        <f t="shared" si="275"/>
        <v>0</v>
      </c>
      <c r="CA937" s="246">
        <f t="shared" si="276"/>
        <v>0</v>
      </c>
      <c r="CB937" s="246">
        <f t="shared" si="281"/>
        <v>0</v>
      </c>
      <c r="CC937" s="246" t="str">
        <f t="shared" si="282"/>
        <v/>
      </c>
      <c r="CD937" s="246">
        <f t="shared" si="277"/>
        <v>5</v>
      </c>
      <c r="CE937" s="246">
        <f t="shared" si="283"/>
        <v>0</v>
      </c>
      <c r="CF937" s="276">
        <f t="shared" si="285"/>
        <v>0</v>
      </c>
      <c r="CG937" s="277">
        <f t="shared" si="285"/>
        <v>0</v>
      </c>
      <c r="CH937" s="277">
        <f t="shared" si="285"/>
        <v>0</v>
      </c>
      <c r="CI937" s="278">
        <f t="shared" si="285"/>
        <v>0</v>
      </c>
      <c r="CJ937" s="280">
        <f t="shared" si="284"/>
        <v>0</v>
      </c>
      <c r="CK937" s="232">
        <f t="shared" si="272"/>
        <v>0</v>
      </c>
      <c r="CL937" s="1"/>
    </row>
    <row r="938" spans="1:90" ht="18" customHeight="1">
      <c r="A938" s="1"/>
      <c r="B938" s="1"/>
      <c r="C938" s="216"/>
      <c r="D938" s="287" t="str">
        <f t="shared" si="278"/>
        <v/>
      </c>
      <c r="E938" s="449" t="str">
        <f t="shared" si="279"/>
        <v/>
      </c>
      <c r="F938" s="450"/>
      <c r="G938" s="451"/>
      <c r="H938" s="452"/>
      <c r="I938" s="453"/>
      <c r="J938" s="453"/>
      <c r="K938" s="453"/>
      <c r="L938" s="453"/>
      <c r="M938" s="454"/>
      <c r="N938" s="455"/>
      <c r="O938" s="456"/>
      <c r="P938" s="456"/>
      <c r="Q938" s="456"/>
      <c r="R938" s="456"/>
      <c r="S938" s="456"/>
      <c r="T938" s="456"/>
      <c r="U938" s="456"/>
      <c r="V938" s="456"/>
      <c r="W938" s="456"/>
      <c r="X938" s="456"/>
      <c r="Y938" s="456"/>
      <c r="Z938" s="456"/>
      <c r="AA938" s="456"/>
      <c r="AB938" s="456"/>
      <c r="AC938" s="456"/>
      <c r="AD938" s="456"/>
      <c r="AE938" s="457"/>
      <c r="AF938" s="455"/>
      <c r="AG938" s="456"/>
      <c r="AH938" s="456"/>
      <c r="AI938" s="456"/>
      <c r="AJ938" s="456"/>
      <c r="AK938" s="456"/>
      <c r="AL938" s="456"/>
      <c r="AM938" s="456"/>
      <c r="AN938" s="457"/>
      <c r="AO938" s="455"/>
      <c r="AP938" s="456"/>
      <c r="AQ938" s="456"/>
      <c r="AR938" s="456"/>
      <c r="AS938" s="456"/>
      <c r="AT938" s="456"/>
      <c r="AU938" s="456"/>
      <c r="AV938" s="456"/>
      <c r="AW938" s="456"/>
      <c r="AX938" s="456"/>
      <c r="AY938" s="456"/>
      <c r="AZ938" s="456"/>
      <c r="BA938" s="456"/>
      <c r="BB938" s="456"/>
      <c r="BC938" s="456"/>
      <c r="BD938" s="456"/>
      <c r="BE938" s="456"/>
      <c r="BF938" s="456"/>
      <c r="BG938" s="457"/>
      <c r="BH938" s="458"/>
      <c r="BI938" s="459"/>
      <c r="BJ938" s="459"/>
      <c r="BK938" s="459"/>
      <c r="BL938" s="459"/>
      <c r="BM938" s="460"/>
      <c r="BN938" s="216"/>
      <c r="BO938" s="216"/>
      <c r="BP938" s="1"/>
      <c r="BQ938" s="120">
        <f>IF($F$3="","",IF(N938=$F$3,COUNTIF(BQ$23:BQ937,"&gt;0")+1,0))</f>
        <v>0</v>
      </c>
      <c r="BR938" s="1"/>
      <c r="BS938" s="20" t="str">
        <f>IF($N938="","",IF(VLOOKUP(VLOOKUP($N938,IMPOSTAZIONI!$E$6:$I$13,5,FALSE),IMPOSTAZIONI!$B$25:$N$32,3,FALSE)=0,"",VLOOKUP(VLOOKUP($N938,IMPOSTAZIONI!$E$6:$I$13,5,FALSE),IMPOSTAZIONI!$B$25:$N$32,3,FALSE)))</f>
        <v/>
      </c>
      <c r="BT938" s="20" t="str">
        <f>IF($N938="","",IF(VLOOKUP(VLOOKUP($N938,IMPOSTAZIONI!$E$6:$I$13,5,FALSE),IMPOSTAZIONI!$B$25:$N$32,6,FALSE)=0,"",VLOOKUP(VLOOKUP($N938,IMPOSTAZIONI!$E$6:$I$13,5,FALSE),IMPOSTAZIONI!$B$25:$N$32,6,FALSE)))</f>
        <v/>
      </c>
      <c r="BU938" s="20" t="str">
        <f>IF($N938="","",IF(VLOOKUP(VLOOKUP($N938,IMPOSTAZIONI!$E$6:$I$13,5,FALSE),IMPOSTAZIONI!$B$25:$N$32,9,FALSE)=0,"",VLOOKUP(VLOOKUP($N938,IMPOSTAZIONI!$E$6:$I$13,5,FALSE),IMPOSTAZIONI!$B$25:$N$32,9,FALSE)))</f>
        <v/>
      </c>
      <c r="BV938" s="20" t="str">
        <f>IF($N938="","",IF(VLOOKUP(VLOOKUP($N938,IMPOSTAZIONI!$E$6:$I$13,5,FALSE),IMPOSTAZIONI!$B$25:$N$32,12,FALSE)=0,"",VLOOKUP(VLOOKUP($N938,IMPOSTAZIONI!$E$6:$I$13,5,FALSE),IMPOSTAZIONI!$B$25:$N$32,12,FALSE)))</f>
        <v/>
      </c>
      <c r="BW938" s="221" t="str">
        <f t="shared" si="280"/>
        <v/>
      </c>
      <c r="BX938" s="221" t="str">
        <f t="shared" si="273"/>
        <v/>
      </c>
      <c r="BY938" s="221">
        <f t="shared" si="274"/>
        <v>0</v>
      </c>
      <c r="BZ938" s="231">
        <f t="shared" si="275"/>
        <v>0</v>
      </c>
      <c r="CA938" s="246">
        <f t="shared" si="276"/>
        <v>0</v>
      </c>
      <c r="CB938" s="246">
        <f t="shared" si="281"/>
        <v>0</v>
      </c>
      <c r="CC938" s="246" t="str">
        <f t="shared" si="282"/>
        <v/>
      </c>
      <c r="CD938" s="246">
        <f t="shared" si="277"/>
        <v>5</v>
      </c>
      <c r="CE938" s="246">
        <f t="shared" si="283"/>
        <v>0</v>
      </c>
      <c r="CF938" s="276">
        <f t="shared" si="285"/>
        <v>0</v>
      </c>
      <c r="CG938" s="277">
        <f t="shared" si="285"/>
        <v>0</v>
      </c>
      <c r="CH938" s="277">
        <f t="shared" si="285"/>
        <v>0</v>
      </c>
      <c r="CI938" s="278">
        <f t="shared" si="285"/>
        <v>0</v>
      </c>
      <c r="CJ938" s="280">
        <f t="shared" si="284"/>
        <v>0</v>
      </c>
      <c r="CK938" s="232">
        <f t="shared" si="272"/>
        <v>0</v>
      </c>
      <c r="CL938" s="1"/>
    </row>
    <row r="939" spans="1:90" ht="18" customHeight="1">
      <c r="A939" s="1"/>
      <c r="B939" s="1"/>
      <c r="C939" s="216"/>
      <c r="D939" s="287" t="str">
        <f t="shared" si="278"/>
        <v/>
      </c>
      <c r="E939" s="449" t="str">
        <f t="shared" si="279"/>
        <v/>
      </c>
      <c r="F939" s="450"/>
      <c r="G939" s="451"/>
      <c r="H939" s="452"/>
      <c r="I939" s="453"/>
      <c r="J939" s="453"/>
      <c r="K939" s="453"/>
      <c r="L939" s="453"/>
      <c r="M939" s="454"/>
      <c r="N939" s="455"/>
      <c r="O939" s="456"/>
      <c r="P939" s="456"/>
      <c r="Q939" s="456"/>
      <c r="R939" s="456"/>
      <c r="S939" s="456"/>
      <c r="T939" s="456"/>
      <c r="U939" s="456"/>
      <c r="V939" s="456"/>
      <c r="W939" s="456"/>
      <c r="X939" s="456"/>
      <c r="Y939" s="456"/>
      <c r="Z939" s="456"/>
      <c r="AA939" s="456"/>
      <c r="AB939" s="456"/>
      <c r="AC939" s="456"/>
      <c r="AD939" s="456"/>
      <c r="AE939" s="457"/>
      <c r="AF939" s="455"/>
      <c r="AG939" s="456"/>
      <c r="AH939" s="456"/>
      <c r="AI939" s="456"/>
      <c r="AJ939" s="456"/>
      <c r="AK939" s="456"/>
      <c r="AL939" s="456"/>
      <c r="AM939" s="456"/>
      <c r="AN939" s="457"/>
      <c r="AO939" s="455"/>
      <c r="AP939" s="456"/>
      <c r="AQ939" s="456"/>
      <c r="AR939" s="456"/>
      <c r="AS939" s="456"/>
      <c r="AT939" s="456"/>
      <c r="AU939" s="456"/>
      <c r="AV939" s="456"/>
      <c r="AW939" s="456"/>
      <c r="AX939" s="456"/>
      <c r="AY939" s="456"/>
      <c r="AZ939" s="456"/>
      <c r="BA939" s="456"/>
      <c r="BB939" s="456"/>
      <c r="BC939" s="456"/>
      <c r="BD939" s="456"/>
      <c r="BE939" s="456"/>
      <c r="BF939" s="456"/>
      <c r="BG939" s="457"/>
      <c r="BH939" s="458"/>
      <c r="BI939" s="459"/>
      <c r="BJ939" s="459"/>
      <c r="BK939" s="459"/>
      <c r="BL939" s="459"/>
      <c r="BM939" s="460"/>
      <c r="BN939" s="216"/>
      <c r="BO939" s="216"/>
      <c r="BP939" s="1"/>
      <c r="BQ939" s="120">
        <f>IF($F$3="","",IF(N939=$F$3,COUNTIF(BQ$23:BQ938,"&gt;0")+1,0))</f>
        <v>0</v>
      </c>
      <c r="BR939" s="1"/>
      <c r="BS939" s="20" t="str">
        <f>IF($N939="","",IF(VLOOKUP(VLOOKUP($N939,IMPOSTAZIONI!$E$6:$I$13,5,FALSE),IMPOSTAZIONI!$B$25:$N$32,3,FALSE)=0,"",VLOOKUP(VLOOKUP($N939,IMPOSTAZIONI!$E$6:$I$13,5,FALSE),IMPOSTAZIONI!$B$25:$N$32,3,FALSE)))</f>
        <v/>
      </c>
      <c r="BT939" s="20" t="str">
        <f>IF($N939="","",IF(VLOOKUP(VLOOKUP($N939,IMPOSTAZIONI!$E$6:$I$13,5,FALSE),IMPOSTAZIONI!$B$25:$N$32,6,FALSE)=0,"",VLOOKUP(VLOOKUP($N939,IMPOSTAZIONI!$E$6:$I$13,5,FALSE),IMPOSTAZIONI!$B$25:$N$32,6,FALSE)))</f>
        <v/>
      </c>
      <c r="BU939" s="20" t="str">
        <f>IF($N939="","",IF(VLOOKUP(VLOOKUP($N939,IMPOSTAZIONI!$E$6:$I$13,5,FALSE),IMPOSTAZIONI!$B$25:$N$32,9,FALSE)=0,"",VLOOKUP(VLOOKUP($N939,IMPOSTAZIONI!$E$6:$I$13,5,FALSE),IMPOSTAZIONI!$B$25:$N$32,9,FALSE)))</f>
        <v/>
      </c>
      <c r="BV939" s="20" t="str">
        <f>IF($N939="","",IF(VLOOKUP(VLOOKUP($N939,IMPOSTAZIONI!$E$6:$I$13,5,FALSE),IMPOSTAZIONI!$B$25:$N$32,12,FALSE)=0,"",VLOOKUP(VLOOKUP($N939,IMPOSTAZIONI!$E$6:$I$13,5,FALSE),IMPOSTAZIONI!$B$25:$N$32,12,FALSE)))</f>
        <v/>
      </c>
      <c r="BW939" s="221" t="str">
        <f t="shared" si="280"/>
        <v/>
      </c>
      <c r="BX939" s="221" t="str">
        <f t="shared" si="273"/>
        <v/>
      </c>
      <c r="BY939" s="221">
        <f t="shared" si="274"/>
        <v>0</v>
      </c>
      <c r="BZ939" s="231">
        <f t="shared" si="275"/>
        <v>0</v>
      </c>
      <c r="CA939" s="246">
        <f t="shared" si="276"/>
        <v>0</v>
      </c>
      <c r="CB939" s="246">
        <f t="shared" si="281"/>
        <v>0</v>
      </c>
      <c r="CC939" s="246" t="str">
        <f t="shared" si="282"/>
        <v/>
      </c>
      <c r="CD939" s="246">
        <f t="shared" si="277"/>
        <v>5</v>
      </c>
      <c r="CE939" s="246">
        <f t="shared" si="283"/>
        <v>0</v>
      </c>
      <c r="CF939" s="276">
        <f t="shared" si="285"/>
        <v>0</v>
      </c>
      <c r="CG939" s="277">
        <f t="shared" si="285"/>
        <v>0</v>
      </c>
      <c r="CH939" s="277">
        <f t="shared" si="285"/>
        <v>0</v>
      </c>
      <c r="CI939" s="278">
        <f t="shared" si="285"/>
        <v>0</v>
      </c>
      <c r="CJ939" s="280">
        <f t="shared" si="284"/>
        <v>0</v>
      </c>
      <c r="CK939" s="232">
        <f t="shared" si="272"/>
        <v>0</v>
      </c>
      <c r="CL939" s="1"/>
    </row>
    <row r="940" spans="1:90" ht="18" customHeight="1">
      <c r="A940" s="1"/>
      <c r="B940" s="1"/>
      <c r="C940" s="216"/>
      <c r="D940" s="287" t="str">
        <f t="shared" si="278"/>
        <v/>
      </c>
      <c r="E940" s="449" t="str">
        <f t="shared" si="279"/>
        <v/>
      </c>
      <c r="F940" s="450"/>
      <c r="G940" s="451"/>
      <c r="H940" s="452"/>
      <c r="I940" s="453"/>
      <c r="J940" s="453"/>
      <c r="K940" s="453"/>
      <c r="L940" s="453"/>
      <c r="M940" s="454"/>
      <c r="N940" s="455"/>
      <c r="O940" s="456"/>
      <c r="P940" s="456"/>
      <c r="Q940" s="456"/>
      <c r="R940" s="456"/>
      <c r="S940" s="456"/>
      <c r="T940" s="456"/>
      <c r="U940" s="456"/>
      <c r="V940" s="456"/>
      <c r="W940" s="456"/>
      <c r="X940" s="456"/>
      <c r="Y940" s="456"/>
      <c r="Z940" s="456"/>
      <c r="AA940" s="456"/>
      <c r="AB940" s="456"/>
      <c r="AC940" s="456"/>
      <c r="AD940" s="456"/>
      <c r="AE940" s="457"/>
      <c r="AF940" s="455"/>
      <c r="AG940" s="456"/>
      <c r="AH940" s="456"/>
      <c r="AI940" s="456"/>
      <c r="AJ940" s="456"/>
      <c r="AK940" s="456"/>
      <c r="AL940" s="456"/>
      <c r="AM940" s="456"/>
      <c r="AN940" s="457"/>
      <c r="AO940" s="455"/>
      <c r="AP940" s="456"/>
      <c r="AQ940" s="456"/>
      <c r="AR940" s="456"/>
      <c r="AS940" s="456"/>
      <c r="AT940" s="456"/>
      <c r="AU940" s="456"/>
      <c r="AV940" s="456"/>
      <c r="AW940" s="456"/>
      <c r="AX940" s="456"/>
      <c r="AY940" s="456"/>
      <c r="AZ940" s="456"/>
      <c r="BA940" s="456"/>
      <c r="BB940" s="456"/>
      <c r="BC940" s="456"/>
      <c r="BD940" s="456"/>
      <c r="BE940" s="456"/>
      <c r="BF940" s="456"/>
      <c r="BG940" s="457"/>
      <c r="BH940" s="458"/>
      <c r="BI940" s="459"/>
      <c r="BJ940" s="459"/>
      <c r="BK940" s="459"/>
      <c r="BL940" s="459"/>
      <c r="BM940" s="460"/>
      <c r="BN940" s="216"/>
      <c r="BO940" s="216"/>
      <c r="BP940" s="1"/>
      <c r="BQ940" s="120">
        <f>IF($F$3="","",IF(N940=$F$3,COUNTIF(BQ$23:BQ939,"&gt;0")+1,0))</f>
        <v>0</v>
      </c>
      <c r="BR940" s="1"/>
      <c r="BS940" s="20" t="str">
        <f>IF($N940="","",IF(VLOOKUP(VLOOKUP($N940,IMPOSTAZIONI!$E$6:$I$13,5,FALSE),IMPOSTAZIONI!$B$25:$N$32,3,FALSE)=0,"",VLOOKUP(VLOOKUP($N940,IMPOSTAZIONI!$E$6:$I$13,5,FALSE),IMPOSTAZIONI!$B$25:$N$32,3,FALSE)))</f>
        <v/>
      </c>
      <c r="BT940" s="20" t="str">
        <f>IF($N940="","",IF(VLOOKUP(VLOOKUP($N940,IMPOSTAZIONI!$E$6:$I$13,5,FALSE),IMPOSTAZIONI!$B$25:$N$32,6,FALSE)=0,"",VLOOKUP(VLOOKUP($N940,IMPOSTAZIONI!$E$6:$I$13,5,FALSE),IMPOSTAZIONI!$B$25:$N$32,6,FALSE)))</f>
        <v/>
      </c>
      <c r="BU940" s="20" t="str">
        <f>IF($N940="","",IF(VLOOKUP(VLOOKUP($N940,IMPOSTAZIONI!$E$6:$I$13,5,FALSE),IMPOSTAZIONI!$B$25:$N$32,9,FALSE)=0,"",VLOOKUP(VLOOKUP($N940,IMPOSTAZIONI!$E$6:$I$13,5,FALSE),IMPOSTAZIONI!$B$25:$N$32,9,FALSE)))</f>
        <v/>
      </c>
      <c r="BV940" s="20" t="str">
        <f>IF($N940="","",IF(VLOOKUP(VLOOKUP($N940,IMPOSTAZIONI!$E$6:$I$13,5,FALSE),IMPOSTAZIONI!$B$25:$N$32,12,FALSE)=0,"",VLOOKUP(VLOOKUP($N940,IMPOSTAZIONI!$E$6:$I$13,5,FALSE),IMPOSTAZIONI!$B$25:$N$32,12,FALSE)))</f>
        <v/>
      </c>
      <c r="BW940" s="221" t="str">
        <f t="shared" si="280"/>
        <v/>
      </c>
      <c r="BX940" s="221" t="str">
        <f t="shared" si="273"/>
        <v/>
      </c>
      <c r="BY940" s="221">
        <f t="shared" si="274"/>
        <v>0</v>
      </c>
      <c r="BZ940" s="231">
        <f t="shared" si="275"/>
        <v>0</v>
      </c>
      <c r="CA940" s="246">
        <f t="shared" si="276"/>
        <v>0</v>
      </c>
      <c r="CB940" s="246">
        <f t="shared" si="281"/>
        <v>0</v>
      </c>
      <c r="CC940" s="246" t="str">
        <f t="shared" si="282"/>
        <v/>
      </c>
      <c r="CD940" s="246">
        <f t="shared" si="277"/>
        <v>5</v>
      </c>
      <c r="CE940" s="246">
        <f t="shared" si="283"/>
        <v>0</v>
      </c>
      <c r="CF940" s="276">
        <f t="shared" si="285"/>
        <v>0</v>
      </c>
      <c r="CG940" s="277">
        <f t="shared" si="285"/>
        <v>0</v>
      </c>
      <c r="CH940" s="277">
        <f t="shared" si="285"/>
        <v>0</v>
      </c>
      <c r="CI940" s="278">
        <f t="shared" si="285"/>
        <v>0</v>
      </c>
      <c r="CJ940" s="280">
        <f t="shared" si="284"/>
        <v>0</v>
      </c>
      <c r="CK940" s="232">
        <f t="shared" si="272"/>
        <v>0</v>
      </c>
      <c r="CL940" s="1"/>
    </row>
    <row r="941" spans="1:90" ht="18" customHeight="1">
      <c r="A941" s="1"/>
      <c r="B941" s="1"/>
      <c r="C941" s="216"/>
      <c r="D941" s="287" t="str">
        <f t="shared" si="278"/>
        <v/>
      </c>
      <c r="E941" s="449" t="str">
        <f t="shared" si="279"/>
        <v/>
      </c>
      <c r="F941" s="450"/>
      <c r="G941" s="451"/>
      <c r="H941" s="452"/>
      <c r="I941" s="453"/>
      <c r="J941" s="453"/>
      <c r="K941" s="453"/>
      <c r="L941" s="453"/>
      <c r="M941" s="454"/>
      <c r="N941" s="455"/>
      <c r="O941" s="456"/>
      <c r="P941" s="456"/>
      <c r="Q941" s="456"/>
      <c r="R941" s="456"/>
      <c r="S941" s="456"/>
      <c r="T941" s="456"/>
      <c r="U941" s="456"/>
      <c r="V941" s="456"/>
      <c r="W941" s="456"/>
      <c r="X941" s="456"/>
      <c r="Y941" s="456"/>
      <c r="Z941" s="456"/>
      <c r="AA941" s="456"/>
      <c r="AB941" s="456"/>
      <c r="AC941" s="456"/>
      <c r="AD941" s="456"/>
      <c r="AE941" s="457"/>
      <c r="AF941" s="455"/>
      <c r="AG941" s="456"/>
      <c r="AH941" s="456"/>
      <c r="AI941" s="456"/>
      <c r="AJ941" s="456"/>
      <c r="AK941" s="456"/>
      <c r="AL941" s="456"/>
      <c r="AM941" s="456"/>
      <c r="AN941" s="457"/>
      <c r="AO941" s="455"/>
      <c r="AP941" s="456"/>
      <c r="AQ941" s="456"/>
      <c r="AR941" s="456"/>
      <c r="AS941" s="456"/>
      <c r="AT941" s="456"/>
      <c r="AU941" s="456"/>
      <c r="AV941" s="456"/>
      <c r="AW941" s="456"/>
      <c r="AX941" s="456"/>
      <c r="AY941" s="456"/>
      <c r="AZ941" s="456"/>
      <c r="BA941" s="456"/>
      <c r="BB941" s="456"/>
      <c r="BC941" s="456"/>
      <c r="BD941" s="456"/>
      <c r="BE941" s="456"/>
      <c r="BF941" s="456"/>
      <c r="BG941" s="457"/>
      <c r="BH941" s="458"/>
      <c r="BI941" s="459"/>
      <c r="BJ941" s="459"/>
      <c r="BK941" s="459"/>
      <c r="BL941" s="459"/>
      <c r="BM941" s="460"/>
      <c r="BN941" s="216"/>
      <c r="BO941" s="216"/>
      <c r="BP941" s="1"/>
      <c r="BQ941" s="120">
        <f>IF($F$3="","",IF(N941=$F$3,COUNTIF(BQ$23:BQ940,"&gt;0")+1,0))</f>
        <v>0</v>
      </c>
      <c r="BR941" s="1"/>
      <c r="BS941" s="20" t="str">
        <f>IF($N941="","",IF(VLOOKUP(VLOOKUP($N941,IMPOSTAZIONI!$E$6:$I$13,5,FALSE),IMPOSTAZIONI!$B$25:$N$32,3,FALSE)=0,"",VLOOKUP(VLOOKUP($N941,IMPOSTAZIONI!$E$6:$I$13,5,FALSE),IMPOSTAZIONI!$B$25:$N$32,3,FALSE)))</f>
        <v/>
      </c>
      <c r="BT941" s="20" t="str">
        <f>IF($N941="","",IF(VLOOKUP(VLOOKUP($N941,IMPOSTAZIONI!$E$6:$I$13,5,FALSE),IMPOSTAZIONI!$B$25:$N$32,6,FALSE)=0,"",VLOOKUP(VLOOKUP($N941,IMPOSTAZIONI!$E$6:$I$13,5,FALSE),IMPOSTAZIONI!$B$25:$N$32,6,FALSE)))</f>
        <v/>
      </c>
      <c r="BU941" s="20" t="str">
        <f>IF($N941="","",IF(VLOOKUP(VLOOKUP($N941,IMPOSTAZIONI!$E$6:$I$13,5,FALSE),IMPOSTAZIONI!$B$25:$N$32,9,FALSE)=0,"",VLOOKUP(VLOOKUP($N941,IMPOSTAZIONI!$E$6:$I$13,5,FALSE),IMPOSTAZIONI!$B$25:$N$32,9,FALSE)))</f>
        <v/>
      </c>
      <c r="BV941" s="20" t="str">
        <f>IF($N941="","",IF(VLOOKUP(VLOOKUP($N941,IMPOSTAZIONI!$E$6:$I$13,5,FALSE),IMPOSTAZIONI!$B$25:$N$32,12,FALSE)=0,"",VLOOKUP(VLOOKUP($N941,IMPOSTAZIONI!$E$6:$I$13,5,FALSE),IMPOSTAZIONI!$B$25:$N$32,12,FALSE)))</f>
        <v/>
      </c>
      <c r="BW941" s="221" t="str">
        <f t="shared" si="280"/>
        <v/>
      </c>
      <c r="BX941" s="221" t="str">
        <f t="shared" si="273"/>
        <v/>
      </c>
      <c r="BY941" s="221">
        <f t="shared" si="274"/>
        <v>0</v>
      </c>
      <c r="BZ941" s="231">
        <f t="shared" si="275"/>
        <v>0</v>
      </c>
      <c r="CA941" s="246">
        <f t="shared" si="276"/>
        <v>0</v>
      </c>
      <c r="CB941" s="246">
        <f t="shared" si="281"/>
        <v>0</v>
      </c>
      <c r="CC941" s="246" t="str">
        <f t="shared" si="282"/>
        <v/>
      </c>
      <c r="CD941" s="246">
        <f t="shared" si="277"/>
        <v>5</v>
      </c>
      <c r="CE941" s="246">
        <f t="shared" si="283"/>
        <v>0</v>
      </c>
      <c r="CF941" s="276">
        <f t="shared" si="285"/>
        <v>0</v>
      </c>
      <c r="CG941" s="277">
        <f t="shared" si="285"/>
        <v>0</v>
      </c>
      <c r="CH941" s="277">
        <f t="shared" si="285"/>
        <v>0</v>
      </c>
      <c r="CI941" s="278">
        <f t="shared" si="285"/>
        <v>0</v>
      </c>
      <c r="CJ941" s="280">
        <f t="shared" si="284"/>
        <v>0</v>
      </c>
      <c r="CK941" s="232">
        <f t="shared" si="272"/>
        <v>0</v>
      </c>
      <c r="CL941" s="1"/>
    </row>
    <row r="942" spans="1:90" ht="18" customHeight="1">
      <c r="A942" s="1"/>
      <c r="B942" s="1"/>
      <c r="C942" s="216"/>
      <c r="D942" s="287" t="str">
        <f t="shared" si="278"/>
        <v/>
      </c>
      <c r="E942" s="449" t="str">
        <f t="shared" si="279"/>
        <v/>
      </c>
      <c r="F942" s="450"/>
      <c r="G942" s="451"/>
      <c r="H942" s="452"/>
      <c r="I942" s="453"/>
      <c r="J942" s="453"/>
      <c r="K942" s="453"/>
      <c r="L942" s="453"/>
      <c r="M942" s="454"/>
      <c r="N942" s="455"/>
      <c r="O942" s="456"/>
      <c r="P942" s="456"/>
      <c r="Q942" s="456"/>
      <c r="R942" s="456"/>
      <c r="S942" s="456"/>
      <c r="T942" s="456"/>
      <c r="U942" s="456"/>
      <c r="V942" s="456"/>
      <c r="W942" s="456"/>
      <c r="X942" s="456"/>
      <c r="Y942" s="456"/>
      <c r="Z942" s="456"/>
      <c r="AA942" s="456"/>
      <c r="AB942" s="456"/>
      <c r="AC942" s="456"/>
      <c r="AD942" s="456"/>
      <c r="AE942" s="457"/>
      <c r="AF942" s="455"/>
      <c r="AG942" s="456"/>
      <c r="AH942" s="456"/>
      <c r="AI942" s="456"/>
      <c r="AJ942" s="456"/>
      <c r="AK942" s="456"/>
      <c r="AL942" s="456"/>
      <c r="AM942" s="456"/>
      <c r="AN942" s="457"/>
      <c r="AO942" s="455"/>
      <c r="AP942" s="456"/>
      <c r="AQ942" s="456"/>
      <c r="AR942" s="456"/>
      <c r="AS942" s="456"/>
      <c r="AT942" s="456"/>
      <c r="AU942" s="456"/>
      <c r="AV942" s="456"/>
      <c r="AW942" s="456"/>
      <c r="AX942" s="456"/>
      <c r="AY942" s="456"/>
      <c r="AZ942" s="456"/>
      <c r="BA942" s="456"/>
      <c r="BB942" s="456"/>
      <c r="BC942" s="456"/>
      <c r="BD942" s="456"/>
      <c r="BE942" s="456"/>
      <c r="BF942" s="456"/>
      <c r="BG942" s="457"/>
      <c r="BH942" s="458"/>
      <c r="BI942" s="459"/>
      <c r="BJ942" s="459"/>
      <c r="BK942" s="459"/>
      <c r="BL942" s="459"/>
      <c r="BM942" s="460"/>
      <c r="BN942" s="216"/>
      <c r="BO942" s="216"/>
      <c r="BP942" s="1"/>
      <c r="BQ942" s="120">
        <f>IF($F$3="","",IF(N942=$F$3,COUNTIF(BQ$23:BQ941,"&gt;0")+1,0))</f>
        <v>0</v>
      </c>
      <c r="BR942" s="1"/>
      <c r="BS942" s="20" t="str">
        <f>IF($N942="","",IF(VLOOKUP(VLOOKUP($N942,IMPOSTAZIONI!$E$6:$I$13,5,FALSE),IMPOSTAZIONI!$B$25:$N$32,3,FALSE)=0,"",VLOOKUP(VLOOKUP($N942,IMPOSTAZIONI!$E$6:$I$13,5,FALSE),IMPOSTAZIONI!$B$25:$N$32,3,FALSE)))</f>
        <v/>
      </c>
      <c r="BT942" s="20" t="str">
        <f>IF($N942="","",IF(VLOOKUP(VLOOKUP($N942,IMPOSTAZIONI!$E$6:$I$13,5,FALSE),IMPOSTAZIONI!$B$25:$N$32,6,FALSE)=0,"",VLOOKUP(VLOOKUP($N942,IMPOSTAZIONI!$E$6:$I$13,5,FALSE),IMPOSTAZIONI!$B$25:$N$32,6,FALSE)))</f>
        <v/>
      </c>
      <c r="BU942" s="20" t="str">
        <f>IF($N942="","",IF(VLOOKUP(VLOOKUP($N942,IMPOSTAZIONI!$E$6:$I$13,5,FALSE),IMPOSTAZIONI!$B$25:$N$32,9,FALSE)=0,"",VLOOKUP(VLOOKUP($N942,IMPOSTAZIONI!$E$6:$I$13,5,FALSE),IMPOSTAZIONI!$B$25:$N$32,9,FALSE)))</f>
        <v/>
      </c>
      <c r="BV942" s="20" t="str">
        <f>IF($N942="","",IF(VLOOKUP(VLOOKUP($N942,IMPOSTAZIONI!$E$6:$I$13,5,FALSE),IMPOSTAZIONI!$B$25:$N$32,12,FALSE)=0,"",VLOOKUP(VLOOKUP($N942,IMPOSTAZIONI!$E$6:$I$13,5,FALSE),IMPOSTAZIONI!$B$25:$N$32,12,FALSE)))</f>
        <v/>
      </c>
      <c r="BW942" s="221" t="str">
        <f t="shared" si="280"/>
        <v/>
      </c>
      <c r="BX942" s="221" t="str">
        <f t="shared" si="273"/>
        <v/>
      </c>
      <c r="BY942" s="221">
        <f t="shared" si="274"/>
        <v>0</v>
      </c>
      <c r="BZ942" s="231">
        <f t="shared" si="275"/>
        <v>0</v>
      </c>
      <c r="CA942" s="246">
        <f t="shared" si="276"/>
        <v>0</v>
      </c>
      <c r="CB942" s="246">
        <f t="shared" si="281"/>
        <v>0</v>
      </c>
      <c r="CC942" s="246" t="str">
        <f t="shared" si="282"/>
        <v/>
      </c>
      <c r="CD942" s="246">
        <f t="shared" si="277"/>
        <v>5</v>
      </c>
      <c r="CE942" s="246">
        <f t="shared" si="283"/>
        <v>0</v>
      </c>
      <c r="CF942" s="276">
        <f t="shared" si="285"/>
        <v>0</v>
      </c>
      <c r="CG942" s="277">
        <f t="shared" si="285"/>
        <v>0</v>
      </c>
      <c r="CH942" s="277">
        <f t="shared" si="285"/>
        <v>0</v>
      </c>
      <c r="CI942" s="278">
        <f t="shared" si="285"/>
        <v>0</v>
      </c>
      <c r="CJ942" s="280">
        <f t="shared" si="284"/>
        <v>0</v>
      </c>
      <c r="CK942" s="232">
        <f t="shared" si="272"/>
        <v>0</v>
      </c>
      <c r="CL942" s="1"/>
    </row>
    <row r="943" spans="1:90" ht="18" customHeight="1">
      <c r="A943" s="1"/>
      <c r="B943" s="1"/>
      <c r="C943" s="216"/>
      <c r="D943" s="287" t="str">
        <f t="shared" si="278"/>
        <v/>
      </c>
      <c r="E943" s="449" t="str">
        <f t="shared" si="279"/>
        <v/>
      </c>
      <c r="F943" s="450"/>
      <c r="G943" s="451"/>
      <c r="H943" s="452"/>
      <c r="I943" s="453"/>
      <c r="J943" s="453"/>
      <c r="K943" s="453"/>
      <c r="L943" s="453"/>
      <c r="M943" s="454"/>
      <c r="N943" s="455"/>
      <c r="O943" s="456"/>
      <c r="P943" s="456"/>
      <c r="Q943" s="456"/>
      <c r="R943" s="456"/>
      <c r="S943" s="456"/>
      <c r="T943" s="456"/>
      <c r="U943" s="456"/>
      <c r="V943" s="456"/>
      <c r="W943" s="456"/>
      <c r="X943" s="456"/>
      <c r="Y943" s="456"/>
      <c r="Z943" s="456"/>
      <c r="AA943" s="456"/>
      <c r="AB943" s="456"/>
      <c r="AC943" s="456"/>
      <c r="AD943" s="456"/>
      <c r="AE943" s="457"/>
      <c r="AF943" s="455"/>
      <c r="AG943" s="456"/>
      <c r="AH943" s="456"/>
      <c r="AI943" s="456"/>
      <c r="AJ943" s="456"/>
      <c r="AK943" s="456"/>
      <c r="AL943" s="456"/>
      <c r="AM943" s="456"/>
      <c r="AN943" s="457"/>
      <c r="AO943" s="455"/>
      <c r="AP943" s="456"/>
      <c r="AQ943" s="456"/>
      <c r="AR943" s="456"/>
      <c r="AS943" s="456"/>
      <c r="AT943" s="456"/>
      <c r="AU943" s="456"/>
      <c r="AV943" s="456"/>
      <c r="AW943" s="456"/>
      <c r="AX943" s="456"/>
      <c r="AY943" s="456"/>
      <c r="AZ943" s="456"/>
      <c r="BA943" s="456"/>
      <c r="BB943" s="456"/>
      <c r="BC943" s="456"/>
      <c r="BD943" s="456"/>
      <c r="BE943" s="456"/>
      <c r="BF943" s="456"/>
      <c r="BG943" s="457"/>
      <c r="BH943" s="458"/>
      <c r="BI943" s="459"/>
      <c r="BJ943" s="459"/>
      <c r="BK943" s="459"/>
      <c r="BL943" s="459"/>
      <c r="BM943" s="460"/>
      <c r="BN943" s="216"/>
      <c r="BO943" s="216"/>
      <c r="BP943" s="1"/>
      <c r="BQ943" s="120">
        <f>IF($F$3="","",IF(N943=$F$3,COUNTIF(BQ$23:BQ942,"&gt;0")+1,0))</f>
        <v>0</v>
      </c>
      <c r="BR943" s="1"/>
      <c r="BS943" s="20" t="str">
        <f>IF($N943="","",IF(VLOOKUP(VLOOKUP($N943,IMPOSTAZIONI!$E$6:$I$13,5,FALSE),IMPOSTAZIONI!$B$25:$N$32,3,FALSE)=0,"",VLOOKUP(VLOOKUP($N943,IMPOSTAZIONI!$E$6:$I$13,5,FALSE),IMPOSTAZIONI!$B$25:$N$32,3,FALSE)))</f>
        <v/>
      </c>
      <c r="BT943" s="20" t="str">
        <f>IF($N943="","",IF(VLOOKUP(VLOOKUP($N943,IMPOSTAZIONI!$E$6:$I$13,5,FALSE),IMPOSTAZIONI!$B$25:$N$32,6,FALSE)=0,"",VLOOKUP(VLOOKUP($N943,IMPOSTAZIONI!$E$6:$I$13,5,FALSE),IMPOSTAZIONI!$B$25:$N$32,6,FALSE)))</f>
        <v/>
      </c>
      <c r="BU943" s="20" t="str">
        <f>IF($N943="","",IF(VLOOKUP(VLOOKUP($N943,IMPOSTAZIONI!$E$6:$I$13,5,FALSE),IMPOSTAZIONI!$B$25:$N$32,9,FALSE)=0,"",VLOOKUP(VLOOKUP($N943,IMPOSTAZIONI!$E$6:$I$13,5,FALSE),IMPOSTAZIONI!$B$25:$N$32,9,FALSE)))</f>
        <v/>
      </c>
      <c r="BV943" s="20" t="str">
        <f>IF($N943="","",IF(VLOOKUP(VLOOKUP($N943,IMPOSTAZIONI!$E$6:$I$13,5,FALSE),IMPOSTAZIONI!$B$25:$N$32,12,FALSE)=0,"",VLOOKUP(VLOOKUP($N943,IMPOSTAZIONI!$E$6:$I$13,5,FALSE),IMPOSTAZIONI!$B$25:$N$32,12,FALSE)))</f>
        <v/>
      </c>
      <c r="BW943" s="221" t="str">
        <f t="shared" si="280"/>
        <v/>
      </c>
      <c r="BX943" s="221" t="str">
        <f t="shared" si="273"/>
        <v/>
      </c>
      <c r="BY943" s="221">
        <f t="shared" si="274"/>
        <v>0</v>
      </c>
      <c r="BZ943" s="231">
        <f t="shared" si="275"/>
        <v>0</v>
      </c>
      <c r="CA943" s="246">
        <f t="shared" si="276"/>
        <v>0</v>
      </c>
      <c r="CB943" s="246">
        <f t="shared" si="281"/>
        <v>0</v>
      </c>
      <c r="CC943" s="246" t="str">
        <f t="shared" si="282"/>
        <v/>
      </c>
      <c r="CD943" s="246">
        <f t="shared" si="277"/>
        <v>5</v>
      </c>
      <c r="CE943" s="246">
        <f t="shared" si="283"/>
        <v>0</v>
      </c>
      <c r="CF943" s="276">
        <f t="shared" ref="CF943:CI962" si="286">COUNTIF($CE$23:$CE$3022,CONCATENATE($CD943,CF$21))</f>
        <v>0</v>
      </c>
      <c r="CG943" s="277">
        <f t="shared" si="286"/>
        <v>0</v>
      </c>
      <c r="CH943" s="277">
        <f t="shared" si="286"/>
        <v>0</v>
      </c>
      <c r="CI943" s="278">
        <f t="shared" si="286"/>
        <v>0</v>
      </c>
      <c r="CJ943" s="280">
        <f t="shared" si="284"/>
        <v>0</v>
      </c>
      <c r="CK943" s="232">
        <f t="shared" si="272"/>
        <v>0</v>
      </c>
      <c r="CL943" s="1"/>
    </row>
    <row r="944" spans="1:90" ht="18" customHeight="1">
      <c r="A944" s="1"/>
      <c r="B944" s="1"/>
      <c r="C944" s="216"/>
      <c r="D944" s="287" t="str">
        <f t="shared" si="278"/>
        <v/>
      </c>
      <c r="E944" s="449" t="str">
        <f t="shared" si="279"/>
        <v/>
      </c>
      <c r="F944" s="450"/>
      <c r="G944" s="451"/>
      <c r="H944" s="452"/>
      <c r="I944" s="453"/>
      <c r="J944" s="453"/>
      <c r="K944" s="453"/>
      <c r="L944" s="453"/>
      <c r="M944" s="454"/>
      <c r="N944" s="455"/>
      <c r="O944" s="456"/>
      <c r="P944" s="456"/>
      <c r="Q944" s="456"/>
      <c r="R944" s="456"/>
      <c r="S944" s="456"/>
      <c r="T944" s="456"/>
      <c r="U944" s="456"/>
      <c r="V944" s="456"/>
      <c r="W944" s="456"/>
      <c r="X944" s="456"/>
      <c r="Y944" s="456"/>
      <c r="Z944" s="456"/>
      <c r="AA944" s="456"/>
      <c r="AB944" s="456"/>
      <c r="AC944" s="456"/>
      <c r="AD944" s="456"/>
      <c r="AE944" s="457"/>
      <c r="AF944" s="455"/>
      <c r="AG944" s="456"/>
      <c r="AH944" s="456"/>
      <c r="AI944" s="456"/>
      <c r="AJ944" s="456"/>
      <c r="AK944" s="456"/>
      <c r="AL944" s="456"/>
      <c r="AM944" s="456"/>
      <c r="AN944" s="457"/>
      <c r="AO944" s="455"/>
      <c r="AP944" s="456"/>
      <c r="AQ944" s="456"/>
      <c r="AR944" s="456"/>
      <c r="AS944" s="456"/>
      <c r="AT944" s="456"/>
      <c r="AU944" s="456"/>
      <c r="AV944" s="456"/>
      <c r="AW944" s="456"/>
      <c r="AX944" s="456"/>
      <c r="AY944" s="456"/>
      <c r="AZ944" s="456"/>
      <c r="BA944" s="456"/>
      <c r="BB944" s="456"/>
      <c r="BC944" s="456"/>
      <c r="BD944" s="456"/>
      <c r="BE944" s="456"/>
      <c r="BF944" s="456"/>
      <c r="BG944" s="457"/>
      <c r="BH944" s="458"/>
      <c r="BI944" s="459"/>
      <c r="BJ944" s="459"/>
      <c r="BK944" s="459"/>
      <c r="BL944" s="459"/>
      <c r="BM944" s="460"/>
      <c r="BN944" s="216"/>
      <c r="BO944" s="216"/>
      <c r="BP944" s="1"/>
      <c r="BQ944" s="120">
        <f>IF($F$3="","",IF(N944=$F$3,COUNTIF(BQ$23:BQ943,"&gt;0")+1,0))</f>
        <v>0</v>
      </c>
      <c r="BR944" s="1"/>
      <c r="BS944" s="20" t="str">
        <f>IF($N944="","",IF(VLOOKUP(VLOOKUP($N944,IMPOSTAZIONI!$E$6:$I$13,5,FALSE),IMPOSTAZIONI!$B$25:$N$32,3,FALSE)=0,"",VLOOKUP(VLOOKUP($N944,IMPOSTAZIONI!$E$6:$I$13,5,FALSE),IMPOSTAZIONI!$B$25:$N$32,3,FALSE)))</f>
        <v/>
      </c>
      <c r="BT944" s="20" t="str">
        <f>IF($N944="","",IF(VLOOKUP(VLOOKUP($N944,IMPOSTAZIONI!$E$6:$I$13,5,FALSE),IMPOSTAZIONI!$B$25:$N$32,6,FALSE)=0,"",VLOOKUP(VLOOKUP($N944,IMPOSTAZIONI!$E$6:$I$13,5,FALSE),IMPOSTAZIONI!$B$25:$N$32,6,FALSE)))</f>
        <v/>
      </c>
      <c r="BU944" s="20" t="str">
        <f>IF($N944="","",IF(VLOOKUP(VLOOKUP($N944,IMPOSTAZIONI!$E$6:$I$13,5,FALSE),IMPOSTAZIONI!$B$25:$N$32,9,FALSE)=0,"",VLOOKUP(VLOOKUP($N944,IMPOSTAZIONI!$E$6:$I$13,5,FALSE),IMPOSTAZIONI!$B$25:$N$32,9,FALSE)))</f>
        <v/>
      </c>
      <c r="BV944" s="20" t="str">
        <f>IF($N944="","",IF(VLOOKUP(VLOOKUP($N944,IMPOSTAZIONI!$E$6:$I$13,5,FALSE),IMPOSTAZIONI!$B$25:$N$32,12,FALSE)=0,"",VLOOKUP(VLOOKUP($N944,IMPOSTAZIONI!$E$6:$I$13,5,FALSE),IMPOSTAZIONI!$B$25:$N$32,12,FALSE)))</f>
        <v/>
      </c>
      <c r="BW944" s="221" t="str">
        <f t="shared" si="280"/>
        <v/>
      </c>
      <c r="BX944" s="221" t="str">
        <f t="shared" si="273"/>
        <v/>
      </c>
      <c r="BY944" s="221">
        <f t="shared" si="274"/>
        <v>0</v>
      </c>
      <c r="BZ944" s="231">
        <f t="shared" si="275"/>
        <v>0</v>
      </c>
      <c r="CA944" s="246">
        <f t="shared" si="276"/>
        <v>0</v>
      </c>
      <c r="CB944" s="246">
        <f t="shared" si="281"/>
        <v>0</v>
      </c>
      <c r="CC944" s="246" t="str">
        <f t="shared" si="282"/>
        <v/>
      </c>
      <c r="CD944" s="246">
        <f t="shared" si="277"/>
        <v>5</v>
      </c>
      <c r="CE944" s="246">
        <f t="shared" si="283"/>
        <v>0</v>
      </c>
      <c r="CF944" s="276">
        <f t="shared" si="286"/>
        <v>0</v>
      </c>
      <c r="CG944" s="277">
        <f t="shared" si="286"/>
        <v>0</v>
      </c>
      <c r="CH944" s="277">
        <f t="shared" si="286"/>
        <v>0</v>
      </c>
      <c r="CI944" s="278">
        <f t="shared" si="286"/>
        <v>0</v>
      </c>
      <c r="CJ944" s="280">
        <f t="shared" si="284"/>
        <v>0</v>
      </c>
      <c r="CK944" s="232">
        <f t="shared" si="272"/>
        <v>0</v>
      </c>
      <c r="CL944" s="1"/>
    </row>
    <row r="945" spans="1:90" ht="18" customHeight="1">
      <c r="A945" s="1"/>
      <c r="B945" s="1"/>
      <c r="C945" s="216"/>
      <c r="D945" s="287" t="str">
        <f t="shared" si="278"/>
        <v/>
      </c>
      <c r="E945" s="449" t="str">
        <f t="shared" si="279"/>
        <v/>
      </c>
      <c r="F945" s="450"/>
      <c r="G945" s="451"/>
      <c r="H945" s="452"/>
      <c r="I945" s="453"/>
      <c r="J945" s="453"/>
      <c r="K945" s="453"/>
      <c r="L945" s="453"/>
      <c r="M945" s="454"/>
      <c r="N945" s="455"/>
      <c r="O945" s="456"/>
      <c r="P945" s="456"/>
      <c r="Q945" s="456"/>
      <c r="R945" s="456"/>
      <c r="S945" s="456"/>
      <c r="T945" s="456"/>
      <c r="U945" s="456"/>
      <c r="V945" s="456"/>
      <c r="W945" s="456"/>
      <c r="X945" s="456"/>
      <c r="Y945" s="456"/>
      <c r="Z945" s="456"/>
      <c r="AA945" s="456"/>
      <c r="AB945" s="456"/>
      <c r="AC945" s="456"/>
      <c r="AD945" s="456"/>
      <c r="AE945" s="457"/>
      <c r="AF945" s="455"/>
      <c r="AG945" s="456"/>
      <c r="AH945" s="456"/>
      <c r="AI945" s="456"/>
      <c r="AJ945" s="456"/>
      <c r="AK945" s="456"/>
      <c r="AL945" s="456"/>
      <c r="AM945" s="456"/>
      <c r="AN945" s="457"/>
      <c r="AO945" s="455"/>
      <c r="AP945" s="456"/>
      <c r="AQ945" s="456"/>
      <c r="AR945" s="456"/>
      <c r="AS945" s="456"/>
      <c r="AT945" s="456"/>
      <c r="AU945" s="456"/>
      <c r="AV945" s="456"/>
      <c r="AW945" s="456"/>
      <c r="AX945" s="456"/>
      <c r="AY945" s="456"/>
      <c r="AZ945" s="456"/>
      <c r="BA945" s="456"/>
      <c r="BB945" s="456"/>
      <c r="BC945" s="456"/>
      <c r="BD945" s="456"/>
      <c r="BE945" s="456"/>
      <c r="BF945" s="456"/>
      <c r="BG945" s="457"/>
      <c r="BH945" s="458"/>
      <c r="BI945" s="459"/>
      <c r="BJ945" s="459"/>
      <c r="BK945" s="459"/>
      <c r="BL945" s="459"/>
      <c r="BM945" s="460"/>
      <c r="BN945" s="216"/>
      <c r="BO945" s="216"/>
      <c r="BP945" s="1"/>
      <c r="BQ945" s="120">
        <f>IF($F$3="","",IF(N945=$F$3,COUNTIF(BQ$23:BQ944,"&gt;0")+1,0))</f>
        <v>0</v>
      </c>
      <c r="BR945" s="1"/>
      <c r="BS945" s="20" t="str">
        <f>IF($N945="","",IF(VLOOKUP(VLOOKUP($N945,IMPOSTAZIONI!$E$6:$I$13,5,FALSE),IMPOSTAZIONI!$B$25:$N$32,3,FALSE)=0,"",VLOOKUP(VLOOKUP($N945,IMPOSTAZIONI!$E$6:$I$13,5,FALSE),IMPOSTAZIONI!$B$25:$N$32,3,FALSE)))</f>
        <v/>
      </c>
      <c r="BT945" s="20" t="str">
        <f>IF($N945="","",IF(VLOOKUP(VLOOKUP($N945,IMPOSTAZIONI!$E$6:$I$13,5,FALSE),IMPOSTAZIONI!$B$25:$N$32,6,FALSE)=0,"",VLOOKUP(VLOOKUP($N945,IMPOSTAZIONI!$E$6:$I$13,5,FALSE),IMPOSTAZIONI!$B$25:$N$32,6,FALSE)))</f>
        <v/>
      </c>
      <c r="BU945" s="20" t="str">
        <f>IF($N945="","",IF(VLOOKUP(VLOOKUP($N945,IMPOSTAZIONI!$E$6:$I$13,5,FALSE),IMPOSTAZIONI!$B$25:$N$32,9,FALSE)=0,"",VLOOKUP(VLOOKUP($N945,IMPOSTAZIONI!$E$6:$I$13,5,FALSE),IMPOSTAZIONI!$B$25:$N$32,9,FALSE)))</f>
        <v/>
      </c>
      <c r="BV945" s="20" t="str">
        <f>IF($N945="","",IF(VLOOKUP(VLOOKUP($N945,IMPOSTAZIONI!$E$6:$I$13,5,FALSE),IMPOSTAZIONI!$B$25:$N$32,12,FALSE)=0,"",VLOOKUP(VLOOKUP($N945,IMPOSTAZIONI!$E$6:$I$13,5,FALSE),IMPOSTAZIONI!$B$25:$N$32,12,FALSE)))</f>
        <v/>
      </c>
      <c r="BW945" s="221" t="str">
        <f t="shared" si="280"/>
        <v/>
      </c>
      <c r="BX945" s="221" t="str">
        <f t="shared" si="273"/>
        <v/>
      </c>
      <c r="BY945" s="221">
        <f t="shared" si="274"/>
        <v>0</v>
      </c>
      <c r="BZ945" s="231">
        <f t="shared" si="275"/>
        <v>0</v>
      </c>
      <c r="CA945" s="246">
        <f t="shared" si="276"/>
        <v>0</v>
      </c>
      <c r="CB945" s="246">
        <f t="shared" si="281"/>
        <v>0</v>
      </c>
      <c r="CC945" s="246" t="str">
        <f t="shared" si="282"/>
        <v/>
      </c>
      <c r="CD945" s="246">
        <f t="shared" si="277"/>
        <v>5</v>
      </c>
      <c r="CE945" s="246">
        <f t="shared" si="283"/>
        <v>0</v>
      </c>
      <c r="CF945" s="276">
        <f t="shared" si="286"/>
        <v>0</v>
      </c>
      <c r="CG945" s="277">
        <f t="shared" si="286"/>
        <v>0</v>
      </c>
      <c r="CH945" s="277">
        <f t="shared" si="286"/>
        <v>0</v>
      </c>
      <c r="CI945" s="278">
        <f t="shared" si="286"/>
        <v>0</v>
      </c>
      <c r="CJ945" s="280">
        <f t="shared" si="284"/>
        <v>0</v>
      </c>
      <c r="CK945" s="232">
        <f t="shared" si="272"/>
        <v>0</v>
      </c>
      <c r="CL945" s="1"/>
    </row>
    <row r="946" spans="1:90" ht="18" customHeight="1">
      <c r="A946" s="1"/>
      <c r="B946" s="1"/>
      <c r="C946" s="216"/>
      <c r="D946" s="287" t="str">
        <f t="shared" si="278"/>
        <v/>
      </c>
      <c r="E946" s="449" t="str">
        <f t="shared" si="279"/>
        <v/>
      </c>
      <c r="F946" s="450"/>
      <c r="G946" s="451"/>
      <c r="H946" s="452"/>
      <c r="I946" s="453"/>
      <c r="J946" s="453"/>
      <c r="K946" s="453"/>
      <c r="L946" s="453"/>
      <c r="M946" s="454"/>
      <c r="N946" s="455"/>
      <c r="O946" s="456"/>
      <c r="P946" s="456"/>
      <c r="Q946" s="456"/>
      <c r="R946" s="456"/>
      <c r="S946" s="456"/>
      <c r="T946" s="456"/>
      <c r="U946" s="456"/>
      <c r="V946" s="456"/>
      <c r="W946" s="456"/>
      <c r="X946" s="456"/>
      <c r="Y946" s="456"/>
      <c r="Z946" s="456"/>
      <c r="AA946" s="456"/>
      <c r="AB946" s="456"/>
      <c r="AC946" s="456"/>
      <c r="AD946" s="456"/>
      <c r="AE946" s="457"/>
      <c r="AF946" s="455"/>
      <c r="AG946" s="456"/>
      <c r="AH946" s="456"/>
      <c r="AI946" s="456"/>
      <c r="AJ946" s="456"/>
      <c r="AK946" s="456"/>
      <c r="AL946" s="456"/>
      <c r="AM946" s="456"/>
      <c r="AN946" s="457"/>
      <c r="AO946" s="455"/>
      <c r="AP946" s="456"/>
      <c r="AQ946" s="456"/>
      <c r="AR946" s="456"/>
      <c r="AS946" s="456"/>
      <c r="AT946" s="456"/>
      <c r="AU946" s="456"/>
      <c r="AV946" s="456"/>
      <c r="AW946" s="456"/>
      <c r="AX946" s="456"/>
      <c r="AY946" s="456"/>
      <c r="AZ946" s="456"/>
      <c r="BA946" s="456"/>
      <c r="BB946" s="456"/>
      <c r="BC946" s="456"/>
      <c r="BD946" s="456"/>
      <c r="BE946" s="456"/>
      <c r="BF946" s="456"/>
      <c r="BG946" s="457"/>
      <c r="BH946" s="458"/>
      <c r="BI946" s="459"/>
      <c r="BJ946" s="459"/>
      <c r="BK946" s="459"/>
      <c r="BL946" s="459"/>
      <c r="BM946" s="460"/>
      <c r="BN946" s="216"/>
      <c r="BO946" s="216"/>
      <c r="BP946" s="1"/>
      <c r="BQ946" s="120">
        <f>IF($F$3="","",IF(N946=$F$3,COUNTIF(BQ$23:BQ945,"&gt;0")+1,0))</f>
        <v>0</v>
      </c>
      <c r="BR946" s="1"/>
      <c r="BS946" s="20" t="str">
        <f>IF($N946="","",IF(VLOOKUP(VLOOKUP($N946,IMPOSTAZIONI!$E$6:$I$13,5,FALSE),IMPOSTAZIONI!$B$25:$N$32,3,FALSE)=0,"",VLOOKUP(VLOOKUP($N946,IMPOSTAZIONI!$E$6:$I$13,5,FALSE),IMPOSTAZIONI!$B$25:$N$32,3,FALSE)))</f>
        <v/>
      </c>
      <c r="BT946" s="20" t="str">
        <f>IF($N946="","",IF(VLOOKUP(VLOOKUP($N946,IMPOSTAZIONI!$E$6:$I$13,5,FALSE),IMPOSTAZIONI!$B$25:$N$32,6,FALSE)=0,"",VLOOKUP(VLOOKUP($N946,IMPOSTAZIONI!$E$6:$I$13,5,FALSE),IMPOSTAZIONI!$B$25:$N$32,6,FALSE)))</f>
        <v/>
      </c>
      <c r="BU946" s="20" t="str">
        <f>IF($N946="","",IF(VLOOKUP(VLOOKUP($N946,IMPOSTAZIONI!$E$6:$I$13,5,FALSE),IMPOSTAZIONI!$B$25:$N$32,9,FALSE)=0,"",VLOOKUP(VLOOKUP($N946,IMPOSTAZIONI!$E$6:$I$13,5,FALSE),IMPOSTAZIONI!$B$25:$N$32,9,FALSE)))</f>
        <v/>
      </c>
      <c r="BV946" s="20" t="str">
        <f>IF($N946="","",IF(VLOOKUP(VLOOKUP($N946,IMPOSTAZIONI!$E$6:$I$13,5,FALSE),IMPOSTAZIONI!$B$25:$N$32,12,FALSE)=0,"",VLOOKUP(VLOOKUP($N946,IMPOSTAZIONI!$E$6:$I$13,5,FALSE),IMPOSTAZIONI!$B$25:$N$32,12,FALSE)))</f>
        <v/>
      </c>
      <c r="BW946" s="221" t="str">
        <f t="shared" si="280"/>
        <v/>
      </c>
      <c r="BX946" s="221" t="str">
        <f t="shared" si="273"/>
        <v/>
      </c>
      <c r="BY946" s="221">
        <f t="shared" si="274"/>
        <v>0</v>
      </c>
      <c r="BZ946" s="231">
        <f t="shared" si="275"/>
        <v>0</v>
      </c>
      <c r="CA946" s="246">
        <f t="shared" si="276"/>
        <v>0</v>
      </c>
      <c r="CB946" s="246">
        <f t="shared" si="281"/>
        <v>0</v>
      </c>
      <c r="CC946" s="246" t="str">
        <f t="shared" si="282"/>
        <v/>
      </c>
      <c r="CD946" s="246">
        <f t="shared" si="277"/>
        <v>5</v>
      </c>
      <c r="CE946" s="246">
        <f t="shared" si="283"/>
        <v>0</v>
      </c>
      <c r="CF946" s="276">
        <f t="shared" si="286"/>
        <v>0</v>
      </c>
      <c r="CG946" s="277">
        <f t="shared" si="286"/>
        <v>0</v>
      </c>
      <c r="CH946" s="277">
        <f t="shared" si="286"/>
        <v>0</v>
      </c>
      <c r="CI946" s="278">
        <f t="shared" si="286"/>
        <v>0</v>
      </c>
      <c r="CJ946" s="280">
        <f t="shared" si="284"/>
        <v>0</v>
      </c>
      <c r="CK946" s="232">
        <f t="shared" si="272"/>
        <v>0</v>
      </c>
      <c r="CL946" s="1"/>
    </row>
    <row r="947" spans="1:90" ht="18" customHeight="1">
      <c r="A947" s="1"/>
      <c r="B947" s="1"/>
      <c r="C947" s="216"/>
      <c r="D947" s="287" t="str">
        <f t="shared" si="278"/>
        <v/>
      </c>
      <c r="E947" s="449" t="str">
        <f t="shared" si="279"/>
        <v/>
      </c>
      <c r="F947" s="450"/>
      <c r="G947" s="451"/>
      <c r="H947" s="452"/>
      <c r="I947" s="453"/>
      <c r="J947" s="453"/>
      <c r="K947" s="453"/>
      <c r="L947" s="453"/>
      <c r="M947" s="454"/>
      <c r="N947" s="455"/>
      <c r="O947" s="456"/>
      <c r="P947" s="456"/>
      <c r="Q947" s="456"/>
      <c r="R947" s="456"/>
      <c r="S947" s="456"/>
      <c r="T947" s="456"/>
      <c r="U947" s="456"/>
      <c r="V947" s="456"/>
      <c r="W947" s="456"/>
      <c r="X947" s="456"/>
      <c r="Y947" s="456"/>
      <c r="Z947" s="456"/>
      <c r="AA947" s="456"/>
      <c r="AB947" s="456"/>
      <c r="AC947" s="456"/>
      <c r="AD947" s="456"/>
      <c r="AE947" s="457"/>
      <c r="AF947" s="455"/>
      <c r="AG947" s="456"/>
      <c r="AH947" s="456"/>
      <c r="AI947" s="456"/>
      <c r="AJ947" s="456"/>
      <c r="AK947" s="456"/>
      <c r="AL947" s="456"/>
      <c r="AM947" s="456"/>
      <c r="AN947" s="457"/>
      <c r="AO947" s="455"/>
      <c r="AP947" s="456"/>
      <c r="AQ947" s="456"/>
      <c r="AR947" s="456"/>
      <c r="AS947" s="456"/>
      <c r="AT947" s="456"/>
      <c r="AU947" s="456"/>
      <c r="AV947" s="456"/>
      <c r="AW947" s="456"/>
      <c r="AX947" s="456"/>
      <c r="AY947" s="456"/>
      <c r="AZ947" s="456"/>
      <c r="BA947" s="456"/>
      <c r="BB947" s="456"/>
      <c r="BC947" s="456"/>
      <c r="BD947" s="456"/>
      <c r="BE947" s="456"/>
      <c r="BF947" s="456"/>
      <c r="BG947" s="457"/>
      <c r="BH947" s="458"/>
      <c r="BI947" s="459"/>
      <c r="BJ947" s="459"/>
      <c r="BK947" s="459"/>
      <c r="BL947" s="459"/>
      <c r="BM947" s="460"/>
      <c r="BN947" s="216"/>
      <c r="BO947" s="216"/>
      <c r="BP947" s="1"/>
      <c r="BQ947" s="120">
        <f>IF($F$3="","",IF(N947=$F$3,COUNTIF(BQ$23:BQ946,"&gt;0")+1,0))</f>
        <v>0</v>
      </c>
      <c r="BR947" s="1"/>
      <c r="BS947" s="20" t="str">
        <f>IF($N947="","",IF(VLOOKUP(VLOOKUP($N947,IMPOSTAZIONI!$E$6:$I$13,5,FALSE),IMPOSTAZIONI!$B$25:$N$32,3,FALSE)=0,"",VLOOKUP(VLOOKUP($N947,IMPOSTAZIONI!$E$6:$I$13,5,FALSE),IMPOSTAZIONI!$B$25:$N$32,3,FALSE)))</f>
        <v/>
      </c>
      <c r="BT947" s="20" t="str">
        <f>IF($N947="","",IF(VLOOKUP(VLOOKUP($N947,IMPOSTAZIONI!$E$6:$I$13,5,FALSE),IMPOSTAZIONI!$B$25:$N$32,6,FALSE)=0,"",VLOOKUP(VLOOKUP($N947,IMPOSTAZIONI!$E$6:$I$13,5,FALSE),IMPOSTAZIONI!$B$25:$N$32,6,FALSE)))</f>
        <v/>
      </c>
      <c r="BU947" s="20" t="str">
        <f>IF($N947="","",IF(VLOOKUP(VLOOKUP($N947,IMPOSTAZIONI!$E$6:$I$13,5,FALSE),IMPOSTAZIONI!$B$25:$N$32,9,FALSE)=0,"",VLOOKUP(VLOOKUP($N947,IMPOSTAZIONI!$E$6:$I$13,5,FALSE),IMPOSTAZIONI!$B$25:$N$32,9,FALSE)))</f>
        <v/>
      </c>
      <c r="BV947" s="20" t="str">
        <f>IF($N947="","",IF(VLOOKUP(VLOOKUP($N947,IMPOSTAZIONI!$E$6:$I$13,5,FALSE),IMPOSTAZIONI!$B$25:$N$32,12,FALSE)=0,"",VLOOKUP(VLOOKUP($N947,IMPOSTAZIONI!$E$6:$I$13,5,FALSE),IMPOSTAZIONI!$B$25:$N$32,12,FALSE)))</f>
        <v/>
      </c>
      <c r="BW947" s="221" t="str">
        <f t="shared" si="280"/>
        <v/>
      </c>
      <c r="BX947" s="221" t="str">
        <f t="shared" si="273"/>
        <v/>
      </c>
      <c r="BY947" s="221">
        <f t="shared" si="274"/>
        <v>0</v>
      </c>
      <c r="BZ947" s="231">
        <f t="shared" si="275"/>
        <v>0</v>
      </c>
      <c r="CA947" s="246">
        <f t="shared" si="276"/>
        <v>0</v>
      </c>
      <c r="CB947" s="246">
        <f t="shared" si="281"/>
        <v>0</v>
      </c>
      <c r="CC947" s="246" t="str">
        <f t="shared" si="282"/>
        <v/>
      </c>
      <c r="CD947" s="246">
        <f t="shared" si="277"/>
        <v>5</v>
      </c>
      <c r="CE947" s="246">
        <f t="shared" si="283"/>
        <v>0</v>
      </c>
      <c r="CF947" s="276">
        <f t="shared" si="286"/>
        <v>0</v>
      </c>
      <c r="CG947" s="277">
        <f t="shared" si="286"/>
        <v>0</v>
      </c>
      <c r="CH947" s="277">
        <f t="shared" si="286"/>
        <v>0</v>
      </c>
      <c r="CI947" s="278">
        <f t="shared" si="286"/>
        <v>0</v>
      </c>
      <c r="CJ947" s="280">
        <f t="shared" si="284"/>
        <v>0</v>
      </c>
      <c r="CK947" s="232">
        <f t="shared" si="272"/>
        <v>0</v>
      </c>
      <c r="CL947" s="1"/>
    </row>
    <row r="948" spans="1:90" ht="18" customHeight="1">
      <c r="A948" s="1"/>
      <c r="B948" s="1"/>
      <c r="C948" s="216"/>
      <c r="D948" s="287" t="str">
        <f t="shared" si="278"/>
        <v/>
      </c>
      <c r="E948" s="449" t="str">
        <f t="shared" si="279"/>
        <v/>
      </c>
      <c r="F948" s="450"/>
      <c r="G948" s="451"/>
      <c r="H948" s="452"/>
      <c r="I948" s="453"/>
      <c r="J948" s="453"/>
      <c r="K948" s="453"/>
      <c r="L948" s="453"/>
      <c r="M948" s="454"/>
      <c r="N948" s="455"/>
      <c r="O948" s="456"/>
      <c r="P948" s="456"/>
      <c r="Q948" s="456"/>
      <c r="R948" s="456"/>
      <c r="S948" s="456"/>
      <c r="T948" s="456"/>
      <c r="U948" s="456"/>
      <c r="V948" s="456"/>
      <c r="W948" s="456"/>
      <c r="X948" s="456"/>
      <c r="Y948" s="456"/>
      <c r="Z948" s="456"/>
      <c r="AA948" s="456"/>
      <c r="AB948" s="456"/>
      <c r="AC948" s="456"/>
      <c r="AD948" s="456"/>
      <c r="AE948" s="457"/>
      <c r="AF948" s="455"/>
      <c r="AG948" s="456"/>
      <c r="AH948" s="456"/>
      <c r="AI948" s="456"/>
      <c r="AJ948" s="456"/>
      <c r="AK948" s="456"/>
      <c r="AL948" s="456"/>
      <c r="AM948" s="456"/>
      <c r="AN948" s="457"/>
      <c r="AO948" s="455"/>
      <c r="AP948" s="456"/>
      <c r="AQ948" s="456"/>
      <c r="AR948" s="456"/>
      <c r="AS948" s="456"/>
      <c r="AT948" s="456"/>
      <c r="AU948" s="456"/>
      <c r="AV948" s="456"/>
      <c r="AW948" s="456"/>
      <c r="AX948" s="456"/>
      <c r="AY948" s="456"/>
      <c r="AZ948" s="456"/>
      <c r="BA948" s="456"/>
      <c r="BB948" s="456"/>
      <c r="BC948" s="456"/>
      <c r="BD948" s="456"/>
      <c r="BE948" s="456"/>
      <c r="BF948" s="456"/>
      <c r="BG948" s="457"/>
      <c r="BH948" s="458"/>
      <c r="BI948" s="459"/>
      <c r="BJ948" s="459"/>
      <c r="BK948" s="459"/>
      <c r="BL948" s="459"/>
      <c r="BM948" s="460"/>
      <c r="BN948" s="216"/>
      <c r="BO948" s="216"/>
      <c r="BP948" s="1"/>
      <c r="BQ948" s="120">
        <f>IF($F$3="","",IF(N948=$F$3,COUNTIF(BQ$23:BQ947,"&gt;0")+1,0))</f>
        <v>0</v>
      </c>
      <c r="BR948" s="1"/>
      <c r="BS948" s="20" t="str">
        <f>IF($N948="","",IF(VLOOKUP(VLOOKUP($N948,IMPOSTAZIONI!$E$6:$I$13,5,FALSE),IMPOSTAZIONI!$B$25:$N$32,3,FALSE)=0,"",VLOOKUP(VLOOKUP($N948,IMPOSTAZIONI!$E$6:$I$13,5,FALSE),IMPOSTAZIONI!$B$25:$N$32,3,FALSE)))</f>
        <v/>
      </c>
      <c r="BT948" s="20" t="str">
        <f>IF($N948="","",IF(VLOOKUP(VLOOKUP($N948,IMPOSTAZIONI!$E$6:$I$13,5,FALSE),IMPOSTAZIONI!$B$25:$N$32,6,FALSE)=0,"",VLOOKUP(VLOOKUP($N948,IMPOSTAZIONI!$E$6:$I$13,5,FALSE),IMPOSTAZIONI!$B$25:$N$32,6,FALSE)))</f>
        <v/>
      </c>
      <c r="BU948" s="20" t="str">
        <f>IF($N948="","",IF(VLOOKUP(VLOOKUP($N948,IMPOSTAZIONI!$E$6:$I$13,5,FALSE),IMPOSTAZIONI!$B$25:$N$32,9,FALSE)=0,"",VLOOKUP(VLOOKUP($N948,IMPOSTAZIONI!$E$6:$I$13,5,FALSE),IMPOSTAZIONI!$B$25:$N$32,9,FALSE)))</f>
        <v/>
      </c>
      <c r="BV948" s="20" t="str">
        <f>IF($N948="","",IF(VLOOKUP(VLOOKUP($N948,IMPOSTAZIONI!$E$6:$I$13,5,FALSE),IMPOSTAZIONI!$B$25:$N$32,12,FALSE)=0,"",VLOOKUP(VLOOKUP($N948,IMPOSTAZIONI!$E$6:$I$13,5,FALSE),IMPOSTAZIONI!$B$25:$N$32,12,FALSE)))</f>
        <v/>
      </c>
      <c r="BW948" s="221" t="str">
        <f t="shared" si="280"/>
        <v/>
      </c>
      <c r="BX948" s="221" t="str">
        <f t="shared" si="273"/>
        <v/>
      </c>
      <c r="BY948" s="221">
        <f t="shared" si="274"/>
        <v>0</v>
      </c>
      <c r="BZ948" s="231">
        <f t="shared" si="275"/>
        <v>0</v>
      </c>
      <c r="CA948" s="246">
        <f t="shared" si="276"/>
        <v>0</v>
      </c>
      <c r="CB948" s="246">
        <f t="shared" si="281"/>
        <v>0</v>
      </c>
      <c r="CC948" s="246" t="str">
        <f t="shared" si="282"/>
        <v/>
      </c>
      <c r="CD948" s="246">
        <f t="shared" si="277"/>
        <v>5</v>
      </c>
      <c r="CE948" s="246">
        <f t="shared" si="283"/>
        <v>0</v>
      </c>
      <c r="CF948" s="276">
        <f t="shared" si="286"/>
        <v>0</v>
      </c>
      <c r="CG948" s="277">
        <f t="shared" si="286"/>
        <v>0</v>
      </c>
      <c r="CH948" s="277">
        <f t="shared" si="286"/>
        <v>0</v>
      </c>
      <c r="CI948" s="278">
        <f t="shared" si="286"/>
        <v>0</v>
      </c>
      <c r="CJ948" s="280">
        <f t="shared" si="284"/>
        <v>0</v>
      </c>
      <c r="CK948" s="232">
        <f t="shared" si="272"/>
        <v>0</v>
      </c>
      <c r="CL948" s="1"/>
    </row>
    <row r="949" spans="1:90" ht="18" customHeight="1">
      <c r="A949" s="1"/>
      <c r="B949" s="1"/>
      <c r="C949" s="216"/>
      <c r="D949" s="287" t="str">
        <f t="shared" si="278"/>
        <v/>
      </c>
      <c r="E949" s="449" t="str">
        <f t="shared" si="279"/>
        <v/>
      </c>
      <c r="F949" s="450"/>
      <c r="G949" s="451"/>
      <c r="H949" s="452"/>
      <c r="I949" s="453"/>
      <c r="J949" s="453"/>
      <c r="K949" s="453"/>
      <c r="L949" s="453"/>
      <c r="M949" s="454"/>
      <c r="N949" s="455"/>
      <c r="O949" s="456"/>
      <c r="P949" s="456"/>
      <c r="Q949" s="456"/>
      <c r="R949" s="456"/>
      <c r="S949" s="456"/>
      <c r="T949" s="456"/>
      <c r="U949" s="456"/>
      <c r="V949" s="456"/>
      <c r="W949" s="456"/>
      <c r="X949" s="456"/>
      <c r="Y949" s="456"/>
      <c r="Z949" s="456"/>
      <c r="AA949" s="456"/>
      <c r="AB949" s="456"/>
      <c r="AC949" s="456"/>
      <c r="AD949" s="456"/>
      <c r="AE949" s="457"/>
      <c r="AF949" s="455"/>
      <c r="AG949" s="456"/>
      <c r="AH949" s="456"/>
      <c r="AI949" s="456"/>
      <c r="AJ949" s="456"/>
      <c r="AK949" s="456"/>
      <c r="AL949" s="456"/>
      <c r="AM949" s="456"/>
      <c r="AN949" s="457"/>
      <c r="AO949" s="455"/>
      <c r="AP949" s="456"/>
      <c r="AQ949" s="456"/>
      <c r="AR949" s="456"/>
      <c r="AS949" s="456"/>
      <c r="AT949" s="456"/>
      <c r="AU949" s="456"/>
      <c r="AV949" s="456"/>
      <c r="AW949" s="456"/>
      <c r="AX949" s="456"/>
      <c r="AY949" s="456"/>
      <c r="AZ949" s="456"/>
      <c r="BA949" s="456"/>
      <c r="BB949" s="456"/>
      <c r="BC949" s="456"/>
      <c r="BD949" s="456"/>
      <c r="BE949" s="456"/>
      <c r="BF949" s="456"/>
      <c r="BG949" s="457"/>
      <c r="BH949" s="458"/>
      <c r="BI949" s="459"/>
      <c r="BJ949" s="459"/>
      <c r="BK949" s="459"/>
      <c r="BL949" s="459"/>
      <c r="BM949" s="460"/>
      <c r="BN949" s="216"/>
      <c r="BO949" s="216"/>
      <c r="BP949" s="1"/>
      <c r="BQ949" s="120">
        <f>IF($F$3="","",IF(N949=$F$3,COUNTIF(BQ$23:BQ948,"&gt;0")+1,0))</f>
        <v>0</v>
      </c>
      <c r="BR949" s="1"/>
      <c r="BS949" s="20" t="str">
        <f>IF($N949="","",IF(VLOOKUP(VLOOKUP($N949,IMPOSTAZIONI!$E$6:$I$13,5,FALSE),IMPOSTAZIONI!$B$25:$N$32,3,FALSE)=0,"",VLOOKUP(VLOOKUP($N949,IMPOSTAZIONI!$E$6:$I$13,5,FALSE),IMPOSTAZIONI!$B$25:$N$32,3,FALSE)))</f>
        <v/>
      </c>
      <c r="BT949" s="20" t="str">
        <f>IF($N949="","",IF(VLOOKUP(VLOOKUP($N949,IMPOSTAZIONI!$E$6:$I$13,5,FALSE),IMPOSTAZIONI!$B$25:$N$32,6,FALSE)=0,"",VLOOKUP(VLOOKUP($N949,IMPOSTAZIONI!$E$6:$I$13,5,FALSE),IMPOSTAZIONI!$B$25:$N$32,6,FALSE)))</f>
        <v/>
      </c>
      <c r="BU949" s="20" t="str">
        <f>IF($N949="","",IF(VLOOKUP(VLOOKUP($N949,IMPOSTAZIONI!$E$6:$I$13,5,FALSE),IMPOSTAZIONI!$B$25:$N$32,9,FALSE)=0,"",VLOOKUP(VLOOKUP($N949,IMPOSTAZIONI!$E$6:$I$13,5,FALSE),IMPOSTAZIONI!$B$25:$N$32,9,FALSE)))</f>
        <v/>
      </c>
      <c r="BV949" s="20" t="str">
        <f>IF($N949="","",IF(VLOOKUP(VLOOKUP($N949,IMPOSTAZIONI!$E$6:$I$13,5,FALSE),IMPOSTAZIONI!$B$25:$N$32,12,FALSE)=0,"",VLOOKUP(VLOOKUP($N949,IMPOSTAZIONI!$E$6:$I$13,5,FALSE),IMPOSTAZIONI!$B$25:$N$32,12,FALSE)))</f>
        <v/>
      </c>
      <c r="BW949" s="221" t="str">
        <f t="shared" si="280"/>
        <v/>
      </c>
      <c r="BX949" s="221" t="str">
        <f t="shared" si="273"/>
        <v/>
      </c>
      <c r="BY949" s="221">
        <f t="shared" si="274"/>
        <v>0</v>
      </c>
      <c r="BZ949" s="231">
        <f t="shared" si="275"/>
        <v>0</v>
      </c>
      <c r="CA949" s="246">
        <f t="shared" si="276"/>
        <v>0</v>
      </c>
      <c r="CB949" s="246">
        <f t="shared" si="281"/>
        <v>0</v>
      </c>
      <c r="CC949" s="246" t="str">
        <f t="shared" si="282"/>
        <v/>
      </c>
      <c r="CD949" s="246">
        <f t="shared" si="277"/>
        <v>5</v>
      </c>
      <c r="CE949" s="246">
        <f t="shared" si="283"/>
        <v>0</v>
      </c>
      <c r="CF949" s="276">
        <f t="shared" si="286"/>
        <v>0</v>
      </c>
      <c r="CG949" s="277">
        <f t="shared" si="286"/>
        <v>0</v>
      </c>
      <c r="CH949" s="277">
        <f t="shared" si="286"/>
        <v>0</v>
      </c>
      <c r="CI949" s="278">
        <f t="shared" si="286"/>
        <v>0</v>
      </c>
      <c r="CJ949" s="280">
        <f t="shared" si="284"/>
        <v>0</v>
      </c>
      <c r="CK949" s="232">
        <f t="shared" si="272"/>
        <v>0</v>
      </c>
      <c r="CL949" s="1"/>
    </row>
    <row r="950" spans="1:90" ht="18" customHeight="1">
      <c r="A950" s="1"/>
      <c r="B950" s="1"/>
      <c r="C950" s="216"/>
      <c r="D950" s="287" t="str">
        <f t="shared" si="278"/>
        <v/>
      </c>
      <c r="E950" s="449" t="str">
        <f t="shared" si="279"/>
        <v/>
      </c>
      <c r="F950" s="450"/>
      <c r="G950" s="451"/>
      <c r="H950" s="452"/>
      <c r="I950" s="453"/>
      <c r="J950" s="453"/>
      <c r="K950" s="453"/>
      <c r="L950" s="453"/>
      <c r="M950" s="454"/>
      <c r="N950" s="455"/>
      <c r="O950" s="456"/>
      <c r="P950" s="456"/>
      <c r="Q950" s="456"/>
      <c r="R950" s="456"/>
      <c r="S950" s="456"/>
      <c r="T950" s="456"/>
      <c r="U950" s="456"/>
      <c r="V950" s="456"/>
      <c r="W950" s="456"/>
      <c r="X950" s="456"/>
      <c r="Y950" s="456"/>
      <c r="Z950" s="456"/>
      <c r="AA950" s="456"/>
      <c r="AB950" s="456"/>
      <c r="AC950" s="456"/>
      <c r="AD950" s="456"/>
      <c r="AE950" s="457"/>
      <c r="AF950" s="455"/>
      <c r="AG950" s="456"/>
      <c r="AH950" s="456"/>
      <c r="AI950" s="456"/>
      <c r="AJ950" s="456"/>
      <c r="AK950" s="456"/>
      <c r="AL950" s="456"/>
      <c r="AM950" s="456"/>
      <c r="AN950" s="457"/>
      <c r="AO950" s="455"/>
      <c r="AP950" s="456"/>
      <c r="AQ950" s="456"/>
      <c r="AR950" s="456"/>
      <c r="AS950" s="456"/>
      <c r="AT950" s="456"/>
      <c r="AU950" s="456"/>
      <c r="AV950" s="456"/>
      <c r="AW950" s="456"/>
      <c r="AX950" s="456"/>
      <c r="AY950" s="456"/>
      <c r="AZ950" s="456"/>
      <c r="BA950" s="456"/>
      <c r="BB950" s="456"/>
      <c r="BC950" s="456"/>
      <c r="BD950" s="456"/>
      <c r="BE950" s="456"/>
      <c r="BF950" s="456"/>
      <c r="BG950" s="457"/>
      <c r="BH950" s="458"/>
      <c r="BI950" s="459"/>
      <c r="BJ950" s="459"/>
      <c r="BK950" s="459"/>
      <c r="BL950" s="459"/>
      <c r="BM950" s="460"/>
      <c r="BN950" s="216"/>
      <c r="BO950" s="216"/>
      <c r="BP950" s="1"/>
      <c r="BQ950" s="120">
        <f>IF($F$3="","",IF(N950=$F$3,COUNTIF(BQ$23:BQ949,"&gt;0")+1,0))</f>
        <v>0</v>
      </c>
      <c r="BR950" s="1"/>
      <c r="BS950" s="20" t="str">
        <f>IF($N950="","",IF(VLOOKUP(VLOOKUP($N950,IMPOSTAZIONI!$E$6:$I$13,5,FALSE),IMPOSTAZIONI!$B$25:$N$32,3,FALSE)=0,"",VLOOKUP(VLOOKUP($N950,IMPOSTAZIONI!$E$6:$I$13,5,FALSE),IMPOSTAZIONI!$B$25:$N$32,3,FALSE)))</f>
        <v/>
      </c>
      <c r="BT950" s="20" t="str">
        <f>IF($N950="","",IF(VLOOKUP(VLOOKUP($N950,IMPOSTAZIONI!$E$6:$I$13,5,FALSE),IMPOSTAZIONI!$B$25:$N$32,6,FALSE)=0,"",VLOOKUP(VLOOKUP($N950,IMPOSTAZIONI!$E$6:$I$13,5,FALSE),IMPOSTAZIONI!$B$25:$N$32,6,FALSE)))</f>
        <v/>
      </c>
      <c r="BU950" s="20" t="str">
        <f>IF($N950="","",IF(VLOOKUP(VLOOKUP($N950,IMPOSTAZIONI!$E$6:$I$13,5,FALSE),IMPOSTAZIONI!$B$25:$N$32,9,FALSE)=0,"",VLOOKUP(VLOOKUP($N950,IMPOSTAZIONI!$E$6:$I$13,5,FALSE),IMPOSTAZIONI!$B$25:$N$32,9,FALSE)))</f>
        <v/>
      </c>
      <c r="BV950" s="20" t="str">
        <f>IF($N950="","",IF(VLOOKUP(VLOOKUP($N950,IMPOSTAZIONI!$E$6:$I$13,5,FALSE),IMPOSTAZIONI!$B$25:$N$32,12,FALSE)=0,"",VLOOKUP(VLOOKUP($N950,IMPOSTAZIONI!$E$6:$I$13,5,FALSE),IMPOSTAZIONI!$B$25:$N$32,12,FALSE)))</f>
        <v/>
      </c>
      <c r="BW950" s="221" t="str">
        <f t="shared" si="280"/>
        <v/>
      </c>
      <c r="BX950" s="221" t="str">
        <f t="shared" si="273"/>
        <v/>
      </c>
      <c r="BY950" s="221">
        <f t="shared" si="274"/>
        <v>0</v>
      </c>
      <c r="BZ950" s="231">
        <f t="shared" si="275"/>
        <v>0</v>
      </c>
      <c r="CA950" s="246">
        <f t="shared" si="276"/>
        <v>0</v>
      </c>
      <c r="CB950" s="246">
        <f t="shared" si="281"/>
        <v>0</v>
      </c>
      <c r="CC950" s="246" t="str">
        <f t="shared" si="282"/>
        <v/>
      </c>
      <c r="CD950" s="246">
        <f t="shared" si="277"/>
        <v>5</v>
      </c>
      <c r="CE950" s="246">
        <f t="shared" si="283"/>
        <v>0</v>
      </c>
      <c r="CF950" s="276">
        <f t="shared" si="286"/>
        <v>0</v>
      </c>
      <c r="CG950" s="277">
        <f t="shared" si="286"/>
        <v>0</v>
      </c>
      <c r="CH950" s="277">
        <f t="shared" si="286"/>
        <v>0</v>
      </c>
      <c r="CI950" s="278">
        <f t="shared" si="286"/>
        <v>0</v>
      </c>
      <c r="CJ950" s="280">
        <f t="shared" si="284"/>
        <v>0</v>
      </c>
      <c r="CK950" s="232">
        <f t="shared" si="272"/>
        <v>0</v>
      </c>
      <c r="CL950" s="1"/>
    </row>
    <row r="951" spans="1:90" ht="18" customHeight="1">
      <c r="A951" s="1"/>
      <c r="B951" s="1"/>
      <c r="C951" s="216"/>
      <c r="D951" s="287" t="str">
        <f t="shared" si="278"/>
        <v/>
      </c>
      <c r="E951" s="449" t="str">
        <f t="shared" si="279"/>
        <v/>
      </c>
      <c r="F951" s="450"/>
      <c r="G951" s="451"/>
      <c r="H951" s="452"/>
      <c r="I951" s="453"/>
      <c r="J951" s="453"/>
      <c r="K951" s="453"/>
      <c r="L951" s="453"/>
      <c r="M951" s="454"/>
      <c r="N951" s="455"/>
      <c r="O951" s="456"/>
      <c r="P951" s="456"/>
      <c r="Q951" s="456"/>
      <c r="R951" s="456"/>
      <c r="S951" s="456"/>
      <c r="T951" s="456"/>
      <c r="U951" s="456"/>
      <c r="V951" s="456"/>
      <c r="W951" s="456"/>
      <c r="X951" s="456"/>
      <c r="Y951" s="456"/>
      <c r="Z951" s="456"/>
      <c r="AA951" s="456"/>
      <c r="AB951" s="456"/>
      <c r="AC951" s="456"/>
      <c r="AD951" s="456"/>
      <c r="AE951" s="457"/>
      <c r="AF951" s="455"/>
      <c r="AG951" s="456"/>
      <c r="AH951" s="456"/>
      <c r="AI951" s="456"/>
      <c r="AJ951" s="456"/>
      <c r="AK951" s="456"/>
      <c r="AL951" s="456"/>
      <c r="AM951" s="456"/>
      <c r="AN951" s="457"/>
      <c r="AO951" s="455"/>
      <c r="AP951" s="456"/>
      <c r="AQ951" s="456"/>
      <c r="AR951" s="456"/>
      <c r="AS951" s="456"/>
      <c r="AT951" s="456"/>
      <c r="AU951" s="456"/>
      <c r="AV951" s="456"/>
      <c r="AW951" s="456"/>
      <c r="AX951" s="456"/>
      <c r="AY951" s="456"/>
      <c r="AZ951" s="456"/>
      <c r="BA951" s="456"/>
      <c r="BB951" s="456"/>
      <c r="BC951" s="456"/>
      <c r="BD951" s="456"/>
      <c r="BE951" s="456"/>
      <c r="BF951" s="456"/>
      <c r="BG951" s="457"/>
      <c r="BH951" s="458"/>
      <c r="BI951" s="459"/>
      <c r="BJ951" s="459"/>
      <c r="BK951" s="459"/>
      <c r="BL951" s="459"/>
      <c r="BM951" s="460"/>
      <c r="BN951" s="216"/>
      <c r="BO951" s="216"/>
      <c r="BP951" s="1"/>
      <c r="BQ951" s="120">
        <f>IF($F$3="","",IF(N951=$F$3,COUNTIF(BQ$23:BQ950,"&gt;0")+1,0))</f>
        <v>0</v>
      </c>
      <c r="BR951" s="1"/>
      <c r="BS951" s="20" t="str">
        <f>IF($N951="","",IF(VLOOKUP(VLOOKUP($N951,IMPOSTAZIONI!$E$6:$I$13,5,FALSE),IMPOSTAZIONI!$B$25:$N$32,3,FALSE)=0,"",VLOOKUP(VLOOKUP($N951,IMPOSTAZIONI!$E$6:$I$13,5,FALSE),IMPOSTAZIONI!$B$25:$N$32,3,FALSE)))</f>
        <v/>
      </c>
      <c r="BT951" s="20" t="str">
        <f>IF($N951="","",IF(VLOOKUP(VLOOKUP($N951,IMPOSTAZIONI!$E$6:$I$13,5,FALSE),IMPOSTAZIONI!$B$25:$N$32,6,FALSE)=0,"",VLOOKUP(VLOOKUP($N951,IMPOSTAZIONI!$E$6:$I$13,5,FALSE),IMPOSTAZIONI!$B$25:$N$32,6,FALSE)))</f>
        <v/>
      </c>
      <c r="BU951" s="20" t="str">
        <f>IF($N951="","",IF(VLOOKUP(VLOOKUP($N951,IMPOSTAZIONI!$E$6:$I$13,5,FALSE),IMPOSTAZIONI!$B$25:$N$32,9,FALSE)=0,"",VLOOKUP(VLOOKUP($N951,IMPOSTAZIONI!$E$6:$I$13,5,FALSE),IMPOSTAZIONI!$B$25:$N$32,9,FALSE)))</f>
        <v/>
      </c>
      <c r="BV951" s="20" t="str">
        <f>IF($N951="","",IF(VLOOKUP(VLOOKUP($N951,IMPOSTAZIONI!$E$6:$I$13,5,FALSE),IMPOSTAZIONI!$B$25:$N$32,12,FALSE)=0,"",VLOOKUP(VLOOKUP($N951,IMPOSTAZIONI!$E$6:$I$13,5,FALSE),IMPOSTAZIONI!$B$25:$N$32,12,FALSE)))</f>
        <v/>
      </c>
      <c r="BW951" s="221" t="str">
        <f t="shared" si="280"/>
        <v/>
      </c>
      <c r="BX951" s="221" t="str">
        <f t="shared" si="273"/>
        <v/>
      </c>
      <c r="BY951" s="221">
        <f t="shared" si="274"/>
        <v>0</v>
      </c>
      <c r="BZ951" s="231">
        <f t="shared" si="275"/>
        <v>0</v>
      </c>
      <c r="CA951" s="246">
        <f t="shared" si="276"/>
        <v>0</v>
      </c>
      <c r="CB951" s="246">
        <f t="shared" si="281"/>
        <v>0</v>
      </c>
      <c r="CC951" s="246" t="str">
        <f t="shared" si="282"/>
        <v/>
      </c>
      <c r="CD951" s="246">
        <f t="shared" si="277"/>
        <v>5</v>
      </c>
      <c r="CE951" s="246">
        <f t="shared" si="283"/>
        <v>0</v>
      </c>
      <c r="CF951" s="276">
        <f t="shared" si="286"/>
        <v>0</v>
      </c>
      <c r="CG951" s="277">
        <f t="shared" si="286"/>
        <v>0</v>
      </c>
      <c r="CH951" s="277">
        <f t="shared" si="286"/>
        <v>0</v>
      </c>
      <c r="CI951" s="278">
        <f t="shared" si="286"/>
        <v>0</v>
      </c>
      <c r="CJ951" s="280">
        <f t="shared" si="284"/>
        <v>0</v>
      </c>
      <c r="CK951" s="232">
        <f t="shared" si="272"/>
        <v>0</v>
      </c>
      <c r="CL951" s="1"/>
    </row>
    <row r="952" spans="1:90" ht="18" customHeight="1">
      <c r="A952" s="1"/>
      <c r="B952" s="1"/>
      <c r="C952" s="216"/>
      <c r="D952" s="287" t="str">
        <f t="shared" si="278"/>
        <v/>
      </c>
      <c r="E952" s="449" t="str">
        <f t="shared" si="279"/>
        <v/>
      </c>
      <c r="F952" s="450"/>
      <c r="G952" s="451"/>
      <c r="H952" s="452"/>
      <c r="I952" s="453"/>
      <c r="J952" s="453"/>
      <c r="K952" s="453"/>
      <c r="L952" s="453"/>
      <c r="M952" s="454"/>
      <c r="N952" s="455"/>
      <c r="O952" s="456"/>
      <c r="P952" s="456"/>
      <c r="Q952" s="456"/>
      <c r="R952" s="456"/>
      <c r="S952" s="456"/>
      <c r="T952" s="456"/>
      <c r="U952" s="456"/>
      <c r="V952" s="456"/>
      <c r="W952" s="456"/>
      <c r="X952" s="456"/>
      <c r="Y952" s="456"/>
      <c r="Z952" s="456"/>
      <c r="AA952" s="456"/>
      <c r="AB952" s="456"/>
      <c r="AC952" s="456"/>
      <c r="AD952" s="456"/>
      <c r="AE952" s="457"/>
      <c r="AF952" s="455"/>
      <c r="AG952" s="456"/>
      <c r="AH952" s="456"/>
      <c r="AI952" s="456"/>
      <c r="AJ952" s="456"/>
      <c r="AK952" s="456"/>
      <c r="AL952" s="456"/>
      <c r="AM952" s="456"/>
      <c r="AN952" s="457"/>
      <c r="AO952" s="455"/>
      <c r="AP952" s="456"/>
      <c r="AQ952" s="456"/>
      <c r="AR952" s="456"/>
      <c r="AS952" s="456"/>
      <c r="AT952" s="456"/>
      <c r="AU952" s="456"/>
      <c r="AV952" s="456"/>
      <c r="AW952" s="456"/>
      <c r="AX952" s="456"/>
      <c r="AY952" s="456"/>
      <c r="AZ952" s="456"/>
      <c r="BA952" s="456"/>
      <c r="BB952" s="456"/>
      <c r="BC952" s="456"/>
      <c r="BD952" s="456"/>
      <c r="BE952" s="456"/>
      <c r="BF952" s="456"/>
      <c r="BG952" s="457"/>
      <c r="BH952" s="458"/>
      <c r="BI952" s="459"/>
      <c r="BJ952" s="459"/>
      <c r="BK952" s="459"/>
      <c r="BL952" s="459"/>
      <c r="BM952" s="460"/>
      <c r="BN952" s="216"/>
      <c r="BO952" s="216"/>
      <c r="BP952" s="1"/>
      <c r="BQ952" s="120">
        <f>IF($F$3="","",IF(N952=$F$3,COUNTIF(BQ$23:BQ951,"&gt;0")+1,0))</f>
        <v>0</v>
      </c>
      <c r="BR952" s="1"/>
      <c r="BS952" s="20" t="str">
        <f>IF($N952="","",IF(VLOOKUP(VLOOKUP($N952,IMPOSTAZIONI!$E$6:$I$13,5,FALSE),IMPOSTAZIONI!$B$25:$N$32,3,FALSE)=0,"",VLOOKUP(VLOOKUP($N952,IMPOSTAZIONI!$E$6:$I$13,5,FALSE),IMPOSTAZIONI!$B$25:$N$32,3,FALSE)))</f>
        <v/>
      </c>
      <c r="BT952" s="20" t="str">
        <f>IF($N952="","",IF(VLOOKUP(VLOOKUP($N952,IMPOSTAZIONI!$E$6:$I$13,5,FALSE),IMPOSTAZIONI!$B$25:$N$32,6,FALSE)=0,"",VLOOKUP(VLOOKUP($N952,IMPOSTAZIONI!$E$6:$I$13,5,FALSE),IMPOSTAZIONI!$B$25:$N$32,6,FALSE)))</f>
        <v/>
      </c>
      <c r="BU952" s="20" t="str">
        <f>IF($N952="","",IF(VLOOKUP(VLOOKUP($N952,IMPOSTAZIONI!$E$6:$I$13,5,FALSE),IMPOSTAZIONI!$B$25:$N$32,9,FALSE)=0,"",VLOOKUP(VLOOKUP($N952,IMPOSTAZIONI!$E$6:$I$13,5,FALSE),IMPOSTAZIONI!$B$25:$N$32,9,FALSE)))</f>
        <v/>
      </c>
      <c r="BV952" s="20" t="str">
        <f>IF($N952="","",IF(VLOOKUP(VLOOKUP($N952,IMPOSTAZIONI!$E$6:$I$13,5,FALSE),IMPOSTAZIONI!$B$25:$N$32,12,FALSE)=0,"",VLOOKUP(VLOOKUP($N952,IMPOSTAZIONI!$E$6:$I$13,5,FALSE),IMPOSTAZIONI!$B$25:$N$32,12,FALSE)))</f>
        <v/>
      </c>
      <c r="BW952" s="221" t="str">
        <f t="shared" si="280"/>
        <v/>
      </c>
      <c r="BX952" s="221" t="str">
        <f t="shared" si="273"/>
        <v/>
      </c>
      <c r="BY952" s="221">
        <f t="shared" si="274"/>
        <v>0</v>
      </c>
      <c r="BZ952" s="231">
        <f t="shared" si="275"/>
        <v>0</v>
      </c>
      <c r="CA952" s="246">
        <f t="shared" si="276"/>
        <v>0</v>
      </c>
      <c r="CB952" s="246">
        <f t="shared" si="281"/>
        <v>0</v>
      </c>
      <c r="CC952" s="246" t="str">
        <f t="shared" si="282"/>
        <v/>
      </c>
      <c r="CD952" s="246">
        <f t="shared" si="277"/>
        <v>5</v>
      </c>
      <c r="CE952" s="246">
        <f t="shared" si="283"/>
        <v>0</v>
      </c>
      <c r="CF952" s="276">
        <f t="shared" si="286"/>
        <v>0</v>
      </c>
      <c r="CG952" s="277">
        <f t="shared" si="286"/>
        <v>0</v>
      </c>
      <c r="CH952" s="277">
        <f t="shared" si="286"/>
        <v>0</v>
      </c>
      <c r="CI952" s="278">
        <f t="shared" si="286"/>
        <v>0</v>
      </c>
      <c r="CJ952" s="280">
        <f t="shared" si="284"/>
        <v>0</v>
      </c>
      <c r="CK952" s="232">
        <f t="shared" si="272"/>
        <v>0</v>
      </c>
      <c r="CL952" s="1"/>
    </row>
    <row r="953" spans="1:90" ht="18" customHeight="1">
      <c r="A953" s="1"/>
      <c r="B953" s="1"/>
      <c r="C953" s="216"/>
      <c r="D953" s="287" t="str">
        <f t="shared" si="278"/>
        <v/>
      </c>
      <c r="E953" s="449" t="str">
        <f t="shared" si="279"/>
        <v/>
      </c>
      <c r="F953" s="450"/>
      <c r="G953" s="451"/>
      <c r="H953" s="452"/>
      <c r="I953" s="453"/>
      <c r="J953" s="453"/>
      <c r="K953" s="453"/>
      <c r="L953" s="453"/>
      <c r="M953" s="454"/>
      <c r="N953" s="455"/>
      <c r="O953" s="456"/>
      <c r="P953" s="456"/>
      <c r="Q953" s="456"/>
      <c r="R953" s="456"/>
      <c r="S953" s="456"/>
      <c r="T953" s="456"/>
      <c r="U953" s="456"/>
      <c r="V953" s="456"/>
      <c r="W953" s="456"/>
      <c r="X953" s="456"/>
      <c r="Y953" s="456"/>
      <c r="Z953" s="456"/>
      <c r="AA953" s="456"/>
      <c r="AB953" s="456"/>
      <c r="AC953" s="456"/>
      <c r="AD953" s="456"/>
      <c r="AE953" s="457"/>
      <c r="AF953" s="455"/>
      <c r="AG953" s="456"/>
      <c r="AH953" s="456"/>
      <c r="AI953" s="456"/>
      <c r="AJ953" s="456"/>
      <c r="AK953" s="456"/>
      <c r="AL953" s="456"/>
      <c r="AM953" s="456"/>
      <c r="AN953" s="457"/>
      <c r="AO953" s="455"/>
      <c r="AP953" s="456"/>
      <c r="AQ953" s="456"/>
      <c r="AR953" s="456"/>
      <c r="AS953" s="456"/>
      <c r="AT953" s="456"/>
      <c r="AU953" s="456"/>
      <c r="AV953" s="456"/>
      <c r="AW953" s="456"/>
      <c r="AX953" s="456"/>
      <c r="AY953" s="456"/>
      <c r="AZ953" s="456"/>
      <c r="BA953" s="456"/>
      <c r="BB953" s="456"/>
      <c r="BC953" s="456"/>
      <c r="BD953" s="456"/>
      <c r="BE953" s="456"/>
      <c r="BF953" s="456"/>
      <c r="BG953" s="457"/>
      <c r="BH953" s="458"/>
      <c r="BI953" s="459"/>
      <c r="BJ953" s="459"/>
      <c r="BK953" s="459"/>
      <c r="BL953" s="459"/>
      <c r="BM953" s="460"/>
      <c r="BN953" s="216"/>
      <c r="BO953" s="216"/>
      <c r="BP953" s="1"/>
      <c r="BQ953" s="120">
        <f>IF($F$3="","",IF(N953=$F$3,COUNTIF(BQ$23:BQ952,"&gt;0")+1,0))</f>
        <v>0</v>
      </c>
      <c r="BR953" s="1"/>
      <c r="BS953" s="20" t="str">
        <f>IF($N953="","",IF(VLOOKUP(VLOOKUP($N953,IMPOSTAZIONI!$E$6:$I$13,5,FALSE),IMPOSTAZIONI!$B$25:$N$32,3,FALSE)=0,"",VLOOKUP(VLOOKUP($N953,IMPOSTAZIONI!$E$6:$I$13,5,FALSE),IMPOSTAZIONI!$B$25:$N$32,3,FALSE)))</f>
        <v/>
      </c>
      <c r="BT953" s="20" t="str">
        <f>IF($N953="","",IF(VLOOKUP(VLOOKUP($N953,IMPOSTAZIONI!$E$6:$I$13,5,FALSE),IMPOSTAZIONI!$B$25:$N$32,6,FALSE)=0,"",VLOOKUP(VLOOKUP($N953,IMPOSTAZIONI!$E$6:$I$13,5,FALSE),IMPOSTAZIONI!$B$25:$N$32,6,FALSE)))</f>
        <v/>
      </c>
      <c r="BU953" s="20" t="str">
        <f>IF($N953="","",IF(VLOOKUP(VLOOKUP($N953,IMPOSTAZIONI!$E$6:$I$13,5,FALSE),IMPOSTAZIONI!$B$25:$N$32,9,FALSE)=0,"",VLOOKUP(VLOOKUP($N953,IMPOSTAZIONI!$E$6:$I$13,5,FALSE),IMPOSTAZIONI!$B$25:$N$32,9,FALSE)))</f>
        <v/>
      </c>
      <c r="BV953" s="20" t="str">
        <f>IF($N953="","",IF(VLOOKUP(VLOOKUP($N953,IMPOSTAZIONI!$E$6:$I$13,5,FALSE),IMPOSTAZIONI!$B$25:$N$32,12,FALSE)=0,"",VLOOKUP(VLOOKUP($N953,IMPOSTAZIONI!$E$6:$I$13,5,FALSE),IMPOSTAZIONI!$B$25:$N$32,12,FALSE)))</f>
        <v/>
      </c>
      <c r="BW953" s="221" t="str">
        <f t="shared" si="280"/>
        <v/>
      </c>
      <c r="BX953" s="221" t="str">
        <f t="shared" si="273"/>
        <v/>
      </c>
      <c r="BY953" s="221">
        <f t="shared" si="274"/>
        <v>0</v>
      </c>
      <c r="BZ953" s="231">
        <f t="shared" si="275"/>
        <v>0</v>
      </c>
      <c r="CA953" s="246">
        <f t="shared" si="276"/>
        <v>0</v>
      </c>
      <c r="CB953" s="246">
        <f t="shared" si="281"/>
        <v>0</v>
      </c>
      <c r="CC953" s="246" t="str">
        <f t="shared" si="282"/>
        <v/>
      </c>
      <c r="CD953" s="246">
        <f t="shared" si="277"/>
        <v>5</v>
      </c>
      <c r="CE953" s="246">
        <f t="shared" si="283"/>
        <v>0</v>
      </c>
      <c r="CF953" s="276">
        <f t="shared" si="286"/>
        <v>0</v>
      </c>
      <c r="CG953" s="277">
        <f t="shared" si="286"/>
        <v>0</v>
      </c>
      <c r="CH953" s="277">
        <f t="shared" si="286"/>
        <v>0</v>
      </c>
      <c r="CI953" s="278">
        <f t="shared" si="286"/>
        <v>0</v>
      </c>
      <c r="CJ953" s="280">
        <f t="shared" si="284"/>
        <v>0</v>
      </c>
      <c r="CK953" s="232">
        <f t="shared" si="272"/>
        <v>0</v>
      </c>
      <c r="CL953" s="1"/>
    </row>
    <row r="954" spans="1:90" ht="18" customHeight="1">
      <c r="A954" s="1"/>
      <c r="B954" s="1"/>
      <c r="C954" s="216"/>
      <c r="D954" s="287" t="str">
        <f t="shared" si="278"/>
        <v/>
      </c>
      <c r="E954" s="449" t="str">
        <f t="shared" si="279"/>
        <v/>
      </c>
      <c r="F954" s="450"/>
      <c r="G954" s="451"/>
      <c r="H954" s="452"/>
      <c r="I954" s="453"/>
      <c r="J954" s="453"/>
      <c r="K954" s="453"/>
      <c r="L954" s="453"/>
      <c r="M954" s="454"/>
      <c r="N954" s="455"/>
      <c r="O954" s="456"/>
      <c r="P954" s="456"/>
      <c r="Q954" s="456"/>
      <c r="R954" s="456"/>
      <c r="S954" s="456"/>
      <c r="T954" s="456"/>
      <c r="U954" s="456"/>
      <c r="V954" s="456"/>
      <c r="W954" s="456"/>
      <c r="X954" s="456"/>
      <c r="Y954" s="456"/>
      <c r="Z954" s="456"/>
      <c r="AA954" s="456"/>
      <c r="AB954" s="456"/>
      <c r="AC954" s="456"/>
      <c r="AD954" s="456"/>
      <c r="AE954" s="457"/>
      <c r="AF954" s="455"/>
      <c r="AG954" s="456"/>
      <c r="AH954" s="456"/>
      <c r="AI954" s="456"/>
      <c r="AJ954" s="456"/>
      <c r="AK954" s="456"/>
      <c r="AL954" s="456"/>
      <c r="AM954" s="456"/>
      <c r="AN954" s="457"/>
      <c r="AO954" s="455"/>
      <c r="AP954" s="456"/>
      <c r="AQ954" s="456"/>
      <c r="AR954" s="456"/>
      <c r="AS954" s="456"/>
      <c r="AT954" s="456"/>
      <c r="AU954" s="456"/>
      <c r="AV954" s="456"/>
      <c r="AW954" s="456"/>
      <c r="AX954" s="456"/>
      <c r="AY954" s="456"/>
      <c r="AZ954" s="456"/>
      <c r="BA954" s="456"/>
      <c r="BB954" s="456"/>
      <c r="BC954" s="456"/>
      <c r="BD954" s="456"/>
      <c r="BE954" s="456"/>
      <c r="BF954" s="456"/>
      <c r="BG954" s="457"/>
      <c r="BH954" s="458"/>
      <c r="BI954" s="459"/>
      <c r="BJ954" s="459"/>
      <c r="BK954" s="459"/>
      <c r="BL954" s="459"/>
      <c r="BM954" s="460"/>
      <c r="BN954" s="216"/>
      <c r="BO954" s="216"/>
      <c r="BP954" s="1"/>
      <c r="BQ954" s="120">
        <f>IF($F$3="","",IF(N954=$F$3,COUNTIF(BQ$23:BQ953,"&gt;0")+1,0))</f>
        <v>0</v>
      </c>
      <c r="BR954" s="1"/>
      <c r="BS954" s="20" t="str">
        <f>IF($N954="","",IF(VLOOKUP(VLOOKUP($N954,IMPOSTAZIONI!$E$6:$I$13,5,FALSE),IMPOSTAZIONI!$B$25:$N$32,3,FALSE)=0,"",VLOOKUP(VLOOKUP($N954,IMPOSTAZIONI!$E$6:$I$13,5,FALSE),IMPOSTAZIONI!$B$25:$N$32,3,FALSE)))</f>
        <v/>
      </c>
      <c r="BT954" s="20" t="str">
        <f>IF($N954="","",IF(VLOOKUP(VLOOKUP($N954,IMPOSTAZIONI!$E$6:$I$13,5,FALSE),IMPOSTAZIONI!$B$25:$N$32,6,FALSE)=0,"",VLOOKUP(VLOOKUP($N954,IMPOSTAZIONI!$E$6:$I$13,5,FALSE),IMPOSTAZIONI!$B$25:$N$32,6,FALSE)))</f>
        <v/>
      </c>
      <c r="BU954" s="20" t="str">
        <f>IF($N954="","",IF(VLOOKUP(VLOOKUP($N954,IMPOSTAZIONI!$E$6:$I$13,5,FALSE),IMPOSTAZIONI!$B$25:$N$32,9,FALSE)=0,"",VLOOKUP(VLOOKUP($N954,IMPOSTAZIONI!$E$6:$I$13,5,FALSE),IMPOSTAZIONI!$B$25:$N$32,9,FALSE)))</f>
        <v/>
      </c>
      <c r="BV954" s="20" t="str">
        <f>IF($N954="","",IF(VLOOKUP(VLOOKUP($N954,IMPOSTAZIONI!$E$6:$I$13,5,FALSE),IMPOSTAZIONI!$B$25:$N$32,12,FALSE)=0,"",VLOOKUP(VLOOKUP($N954,IMPOSTAZIONI!$E$6:$I$13,5,FALSE),IMPOSTAZIONI!$B$25:$N$32,12,FALSE)))</f>
        <v/>
      </c>
      <c r="BW954" s="221" t="str">
        <f t="shared" si="280"/>
        <v/>
      </c>
      <c r="BX954" s="221" t="str">
        <f t="shared" si="273"/>
        <v/>
      </c>
      <c r="BY954" s="221">
        <f t="shared" si="274"/>
        <v>0</v>
      </c>
      <c r="BZ954" s="231">
        <f t="shared" si="275"/>
        <v>0</v>
      </c>
      <c r="CA954" s="246">
        <f t="shared" si="276"/>
        <v>0</v>
      </c>
      <c r="CB954" s="246">
        <f t="shared" si="281"/>
        <v>0</v>
      </c>
      <c r="CC954" s="246" t="str">
        <f t="shared" si="282"/>
        <v/>
      </c>
      <c r="CD954" s="246">
        <f t="shared" si="277"/>
        <v>5</v>
      </c>
      <c r="CE954" s="246">
        <f t="shared" si="283"/>
        <v>0</v>
      </c>
      <c r="CF954" s="276">
        <f t="shared" si="286"/>
        <v>0</v>
      </c>
      <c r="CG954" s="277">
        <f t="shared" si="286"/>
        <v>0</v>
      </c>
      <c r="CH954" s="277">
        <f t="shared" si="286"/>
        <v>0</v>
      </c>
      <c r="CI954" s="278">
        <f t="shared" si="286"/>
        <v>0</v>
      </c>
      <c r="CJ954" s="280">
        <f t="shared" si="284"/>
        <v>0</v>
      </c>
      <c r="CK954" s="232">
        <f t="shared" si="272"/>
        <v>0</v>
      </c>
      <c r="CL954" s="1"/>
    </row>
    <row r="955" spans="1:90" ht="18" customHeight="1">
      <c r="A955" s="1"/>
      <c r="B955" s="1"/>
      <c r="C955" s="216"/>
      <c r="D955" s="287" t="str">
        <f t="shared" si="278"/>
        <v/>
      </c>
      <c r="E955" s="449" t="str">
        <f t="shared" si="279"/>
        <v/>
      </c>
      <c r="F955" s="450"/>
      <c r="G955" s="451"/>
      <c r="H955" s="452"/>
      <c r="I955" s="453"/>
      <c r="J955" s="453"/>
      <c r="K955" s="453"/>
      <c r="L955" s="453"/>
      <c r="M955" s="454"/>
      <c r="N955" s="455"/>
      <c r="O955" s="456"/>
      <c r="P955" s="456"/>
      <c r="Q955" s="456"/>
      <c r="R955" s="456"/>
      <c r="S955" s="456"/>
      <c r="T955" s="456"/>
      <c r="U955" s="456"/>
      <c r="V955" s="456"/>
      <c r="W955" s="456"/>
      <c r="X955" s="456"/>
      <c r="Y955" s="456"/>
      <c r="Z955" s="456"/>
      <c r="AA955" s="456"/>
      <c r="AB955" s="456"/>
      <c r="AC955" s="456"/>
      <c r="AD955" s="456"/>
      <c r="AE955" s="457"/>
      <c r="AF955" s="455"/>
      <c r="AG955" s="456"/>
      <c r="AH955" s="456"/>
      <c r="AI955" s="456"/>
      <c r="AJ955" s="456"/>
      <c r="AK955" s="456"/>
      <c r="AL955" s="456"/>
      <c r="AM955" s="456"/>
      <c r="AN955" s="457"/>
      <c r="AO955" s="455"/>
      <c r="AP955" s="456"/>
      <c r="AQ955" s="456"/>
      <c r="AR955" s="456"/>
      <c r="AS955" s="456"/>
      <c r="AT955" s="456"/>
      <c r="AU955" s="456"/>
      <c r="AV955" s="456"/>
      <c r="AW955" s="456"/>
      <c r="AX955" s="456"/>
      <c r="AY955" s="456"/>
      <c r="AZ955" s="456"/>
      <c r="BA955" s="456"/>
      <c r="BB955" s="456"/>
      <c r="BC955" s="456"/>
      <c r="BD955" s="456"/>
      <c r="BE955" s="456"/>
      <c r="BF955" s="456"/>
      <c r="BG955" s="457"/>
      <c r="BH955" s="458"/>
      <c r="BI955" s="459"/>
      <c r="BJ955" s="459"/>
      <c r="BK955" s="459"/>
      <c r="BL955" s="459"/>
      <c r="BM955" s="460"/>
      <c r="BN955" s="216"/>
      <c r="BO955" s="216"/>
      <c r="BP955" s="1"/>
      <c r="BQ955" s="120">
        <f>IF($F$3="","",IF(N955=$F$3,COUNTIF(BQ$23:BQ954,"&gt;0")+1,0))</f>
        <v>0</v>
      </c>
      <c r="BR955" s="1"/>
      <c r="BS955" s="20" t="str">
        <f>IF($N955="","",IF(VLOOKUP(VLOOKUP($N955,IMPOSTAZIONI!$E$6:$I$13,5,FALSE),IMPOSTAZIONI!$B$25:$N$32,3,FALSE)=0,"",VLOOKUP(VLOOKUP($N955,IMPOSTAZIONI!$E$6:$I$13,5,FALSE),IMPOSTAZIONI!$B$25:$N$32,3,FALSE)))</f>
        <v/>
      </c>
      <c r="BT955" s="20" t="str">
        <f>IF($N955="","",IF(VLOOKUP(VLOOKUP($N955,IMPOSTAZIONI!$E$6:$I$13,5,FALSE),IMPOSTAZIONI!$B$25:$N$32,6,FALSE)=0,"",VLOOKUP(VLOOKUP($N955,IMPOSTAZIONI!$E$6:$I$13,5,FALSE),IMPOSTAZIONI!$B$25:$N$32,6,FALSE)))</f>
        <v/>
      </c>
      <c r="BU955" s="20" t="str">
        <f>IF($N955="","",IF(VLOOKUP(VLOOKUP($N955,IMPOSTAZIONI!$E$6:$I$13,5,FALSE),IMPOSTAZIONI!$B$25:$N$32,9,FALSE)=0,"",VLOOKUP(VLOOKUP($N955,IMPOSTAZIONI!$E$6:$I$13,5,FALSE),IMPOSTAZIONI!$B$25:$N$32,9,FALSE)))</f>
        <v/>
      </c>
      <c r="BV955" s="20" t="str">
        <f>IF($N955="","",IF(VLOOKUP(VLOOKUP($N955,IMPOSTAZIONI!$E$6:$I$13,5,FALSE),IMPOSTAZIONI!$B$25:$N$32,12,FALSE)=0,"",VLOOKUP(VLOOKUP($N955,IMPOSTAZIONI!$E$6:$I$13,5,FALSE),IMPOSTAZIONI!$B$25:$N$32,12,FALSE)))</f>
        <v/>
      </c>
      <c r="BW955" s="221" t="str">
        <f t="shared" si="280"/>
        <v/>
      </c>
      <c r="BX955" s="221" t="str">
        <f t="shared" si="273"/>
        <v/>
      </c>
      <c r="BY955" s="221">
        <f t="shared" si="274"/>
        <v>0</v>
      </c>
      <c r="BZ955" s="231">
        <f t="shared" si="275"/>
        <v>0</v>
      </c>
      <c r="CA955" s="246">
        <f t="shared" si="276"/>
        <v>0</v>
      </c>
      <c r="CB955" s="246">
        <f t="shared" si="281"/>
        <v>0</v>
      </c>
      <c r="CC955" s="246" t="str">
        <f t="shared" si="282"/>
        <v/>
      </c>
      <c r="CD955" s="246">
        <f t="shared" si="277"/>
        <v>5</v>
      </c>
      <c r="CE955" s="246">
        <f t="shared" si="283"/>
        <v>0</v>
      </c>
      <c r="CF955" s="276">
        <f t="shared" si="286"/>
        <v>0</v>
      </c>
      <c r="CG955" s="277">
        <f t="shared" si="286"/>
        <v>0</v>
      </c>
      <c r="CH955" s="277">
        <f t="shared" si="286"/>
        <v>0</v>
      </c>
      <c r="CI955" s="278">
        <f t="shared" si="286"/>
        <v>0</v>
      </c>
      <c r="CJ955" s="280">
        <f t="shared" si="284"/>
        <v>0</v>
      </c>
      <c r="CK955" s="232">
        <f t="shared" si="272"/>
        <v>0</v>
      </c>
      <c r="CL955" s="1"/>
    </row>
    <row r="956" spans="1:90" ht="18" customHeight="1">
      <c r="A956" s="1"/>
      <c r="B956" s="1"/>
      <c r="C956" s="216"/>
      <c r="D956" s="287" t="str">
        <f t="shared" si="278"/>
        <v/>
      </c>
      <c r="E956" s="449" t="str">
        <f t="shared" si="279"/>
        <v/>
      </c>
      <c r="F956" s="450"/>
      <c r="G956" s="451"/>
      <c r="H956" s="452"/>
      <c r="I956" s="453"/>
      <c r="J956" s="453"/>
      <c r="K956" s="453"/>
      <c r="L956" s="453"/>
      <c r="M956" s="454"/>
      <c r="N956" s="455"/>
      <c r="O956" s="456"/>
      <c r="P956" s="456"/>
      <c r="Q956" s="456"/>
      <c r="R956" s="456"/>
      <c r="S956" s="456"/>
      <c r="T956" s="456"/>
      <c r="U956" s="456"/>
      <c r="V956" s="456"/>
      <c r="W956" s="456"/>
      <c r="X956" s="456"/>
      <c r="Y956" s="456"/>
      <c r="Z956" s="456"/>
      <c r="AA956" s="456"/>
      <c r="AB956" s="456"/>
      <c r="AC956" s="456"/>
      <c r="AD956" s="456"/>
      <c r="AE956" s="457"/>
      <c r="AF956" s="455"/>
      <c r="AG956" s="456"/>
      <c r="AH956" s="456"/>
      <c r="AI956" s="456"/>
      <c r="AJ956" s="456"/>
      <c r="AK956" s="456"/>
      <c r="AL956" s="456"/>
      <c r="AM956" s="456"/>
      <c r="AN956" s="457"/>
      <c r="AO956" s="455"/>
      <c r="AP956" s="456"/>
      <c r="AQ956" s="456"/>
      <c r="AR956" s="456"/>
      <c r="AS956" s="456"/>
      <c r="AT956" s="456"/>
      <c r="AU956" s="456"/>
      <c r="AV956" s="456"/>
      <c r="AW956" s="456"/>
      <c r="AX956" s="456"/>
      <c r="AY956" s="456"/>
      <c r="AZ956" s="456"/>
      <c r="BA956" s="456"/>
      <c r="BB956" s="456"/>
      <c r="BC956" s="456"/>
      <c r="BD956" s="456"/>
      <c r="BE956" s="456"/>
      <c r="BF956" s="456"/>
      <c r="BG956" s="457"/>
      <c r="BH956" s="458"/>
      <c r="BI956" s="459"/>
      <c r="BJ956" s="459"/>
      <c r="BK956" s="459"/>
      <c r="BL956" s="459"/>
      <c r="BM956" s="460"/>
      <c r="BN956" s="216"/>
      <c r="BO956" s="216"/>
      <c r="BP956" s="1"/>
      <c r="BQ956" s="120">
        <f>IF($F$3="","",IF(N956=$F$3,COUNTIF(BQ$23:BQ955,"&gt;0")+1,0))</f>
        <v>0</v>
      </c>
      <c r="BR956" s="1"/>
      <c r="BS956" s="20" t="str">
        <f>IF($N956="","",IF(VLOOKUP(VLOOKUP($N956,IMPOSTAZIONI!$E$6:$I$13,5,FALSE),IMPOSTAZIONI!$B$25:$N$32,3,FALSE)=0,"",VLOOKUP(VLOOKUP($N956,IMPOSTAZIONI!$E$6:$I$13,5,FALSE),IMPOSTAZIONI!$B$25:$N$32,3,FALSE)))</f>
        <v/>
      </c>
      <c r="BT956" s="20" t="str">
        <f>IF($N956="","",IF(VLOOKUP(VLOOKUP($N956,IMPOSTAZIONI!$E$6:$I$13,5,FALSE),IMPOSTAZIONI!$B$25:$N$32,6,FALSE)=0,"",VLOOKUP(VLOOKUP($N956,IMPOSTAZIONI!$E$6:$I$13,5,FALSE),IMPOSTAZIONI!$B$25:$N$32,6,FALSE)))</f>
        <v/>
      </c>
      <c r="BU956" s="20" t="str">
        <f>IF($N956="","",IF(VLOOKUP(VLOOKUP($N956,IMPOSTAZIONI!$E$6:$I$13,5,FALSE),IMPOSTAZIONI!$B$25:$N$32,9,FALSE)=0,"",VLOOKUP(VLOOKUP($N956,IMPOSTAZIONI!$E$6:$I$13,5,FALSE),IMPOSTAZIONI!$B$25:$N$32,9,FALSE)))</f>
        <v/>
      </c>
      <c r="BV956" s="20" t="str">
        <f>IF($N956="","",IF(VLOOKUP(VLOOKUP($N956,IMPOSTAZIONI!$E$6:$I$13,5,FALSE),IMPOSTAZIONI!$B$25:$N$32,12,FALSE)=0,"",VLOOKUP(VLOOKUP($N956,IMPOSTAZIONI!$E$6:$I$13,5,FALSE),IMPOSTAZIONI!$B$25:$N$32,12,FALSE)))</f>
        <v/>
      </c>
      <c r="BW956" s="221" t="str">
        <f t="shared" si="280"/>
        <v/>
      </c>
      <c r="BX956" s="221" t="str">
        <f t="shared" si="273"/>
        <v/>
      </c>
      <c r="BY956" s="221">
        <f t="shared" si="274"/>
        <v>0</v>
      </c>
      <c r="BZ956" s="231">
        <f t="shared" si="275"/>
        <v>0</v>
      </c>
      <c r="CA956" s="246">
        <f t="shared" si="276"/>
        <v>0</v>
      </c>
      <c r="CB956" s="246">
        <f t="shared" si="281"/>
        <v>0</v>
      </c>
      <c r="CC956" s="246" t="str">
        <f t="shared" si="282"/>
        <v/>
      </c>
      <c r="CD956" s="246">
        <f t="shared" si="277"/>
        <v>5</v>
      </c>
      <c r="CE956" s="246">
        <f t="shared" si="283"/>
        <v>0</v>
      </c>
      <c r="CF956" s="276">
        <f t="shared" si="286"/>
        <v>0</v>
      </c>
      <c r="CG956" s="277">
        <f t="shared" si="286"/>
        <v>0</v>
      </c>
      <c r="CH956" s="277">
        <f t="shared" si="286"/>
        <v>0</v>
      </c>
      <c r="CI956" s="278">
        <f t="shared" si="286"/>
        <v>0</v>
      </c>
      <c r="CJ956" s="280">
        <f t="shared" si="284"/>
        <v>0</v>
      </c>
      <c r="CK956" s="232">
        <f t="shared" si="272"/>
        <v>0</v>
      </c>
      <c r="CL956" s="1"/>
    </row>
    <row r="957" spans="1:90" ht="18" customHeight="1">
      <c r="A957" s="1"/>
      <c r="B957" s="1"/>
      <c r="C957" s="216"/>
      <c r="D957" s="287" t="str">
        <f t="shared" si="278"/>
        <v/>
      </c>
      <c r="E957" s="449" t="str">
        <f t="shared" si="279"/>
        <v/>
      </c>
      <c r="F957" s="450"/>
      <c r="G957" s="451"/>
      <c r="H957" s="452"/>
      <c r="I957" s="453"/>
      <c r="J957" s="453"/>
      <c r="K957" s="453"/>
      <c r="L957" s="453"/>
      <c r="M957" s="454"/>
      <c r="N957" s="455"/>
      <c r="O957" s="456"/>
      <c r="P957" s="456"/>
      <c r="Q957" s="456"/>
      <c r="R957" s="456"/>
      <c r="S957" s="456"/>
      <c r="T957" s="456"/>
      <c r="U957" s="456"/>
      <c r="V957" s="456"/>
      <c r="W957" s="456"/>
      <c r="X957" s="456"/>
      <c r="Y957" s="456"/>
      <c r="Z957" s="456"/>
      <c r="AA957" s="456"/>
      <c r="AB957" s="456"/>
      <c r="AC957" s="456"/>
      <c r="AD957" s="456"/>
      <c r="AE957" s="457"/>
      <c r="AF957" s="455"/>
      <c r="AG957" s="456"/>
      <c r="AH957" s="456"/>
      <c r="AI957" s="456"/>
      <c r="AJ957" s="456"/>
      <c r="AK957" s="456"/>
      <c r="AL957" s="456"/>
      <c r="AM957" s="456"/>
      <c r="AN957" s="457"/>
      <c r="AO957" s="455"/>
      <c r="AP957" s="456"/>
      <c r="AQ957" s="456"/>
      <c r="AR957" s="456"/>
      <c r="AS957" s="456"/>
      <c r="AT957" s="456"/>
      <c r="AU957" s="456"/>
      <c r="AV957" s="456"/>
      <c r="AW957" s="456"/>
      <c r="AX957" s="456"/>
      <c r="AY957" s="456"/>
      <c r="AZ957" s="456"/>
      <c r="BA957" s="456"/>
      <c r="BB957" s="456"/>
      <c r="BC957" s="456"/>
      <c r="BD957" s="456"/>
      <c r="BE957" s="456"/>
      <c r="BF957" s="456"/>
      <c r="BG957" s="457"/>
      <c r="BH957" s="458"/>
      <c r="BI957" s="459"/>
      <c r="BJ957" s="459"/>
      <c r="BK957" s="459"/>
      <c r="BL957" s="459"/>
      <c r="BM957" s="460"/>
      <c r="BN957" s="216"/>
      <c r="BO957" s="216"/>
      <c r="BP957" s="1"/>
      <c r="BQ957" s="120">
        <f>IF($F$3="","",IF(N957=$F$3,COUNTIF(BQ$23:BQ956,"&gt;0")+1,0))</f>
        <v>0</v>
      </c>
      <c r="BR957" s="1"/>
      <c r="BS957" s="20" t="str">
        <f>IF($N957="","",IF(VLOOKUP(VLOOKUP($N957,IMPOSTAZIONI!$E$6:$I$13,5,FALSE),IMPOSTAZIONI!$B$25:$N$32,3,FALSE)=0,"",VLOOKUP(VLOOKUP($N957,IMPOSTAZIONI!$E$6:$I$13,5,FALSE),IMPOSTAZIONI!$B$25:$N$32,3,FALSE)))</f>
        <v/>
      </c>
      <c r="BT957" s="20" t="str">
        <f>IF($N957="","",IF(VLOOKUP(VLOOKUP($N957,IMPOSTAZIONI!$E$6:$I$13,5,FALSE),IMPOSTAZIONI!$B$25:$N$32,6,FALSE)=0,"",VLOOKUP(VLOOKUP($N957,IMPOSTAZIONI!$E$6:$I$13,5,FALSE),IMPOSTAZIONI!$B$25:$N$32,6,FALSE)))</f>
        <v/>
      </c>
      <c r="BU957" s="20" t="str">
        <f>IF($N957="","",IF(VLOOKUP(VLOOKUP($N957,IMPOSTAZIONI!$E$6:$I$13,5,FALSE),IMPOSTAZIONI!$B$25:$N$32,9,FALSE)=0,"",VLOOKUP(VLOOKUP($N957,IMPOSTAZIONI!$E$6:$I$13,5,FALSE),IMPOSTAZIONI!$B$25:$N$32,9,FALSE)))</f>
        <v/>
      </c>
      <c r="BV957" s="20" t="str">
        <f>IF($N957="","",IF(VLOOKUP(VLOOKUP($N957,IMPOSTAZIONI!$E$6:$I$13,5,FALSE),IMPOSTAZIONI!$B$25:$N$32,12,FALSE)=0,"",VLOOKUP(VLOOKUP($N957,IMPOSTAZIONI!$E$6:$I$13,5,FALSE),IMPOSTAZIONI!$B$25:$N$32,12,FALSE)))</f>
        <v/>
      </c>
      <c r="BW957" s="221" t="str">
        <f t="shared" si="280"/>
        <v/>
      </c>
      <c r="BX957" s="221" t="str">
        <f t="shared" si="273"/>
        <v/>
      </c>
      <c r="BY957" s="221">
        <f t="shared" si="274"/>
        <v>0</v>
      </c>
      <c r="BZ957" s="231">
        <f t="shared" si="275"/>
        <v>0</v>
      </c>
      <c r="CA957" s="246">
        <f t="shared" si="276"/>
        <v>0</v>
      </c>
      <c r="CB957" s="246">
        <f t="shared" si="281"/>
        <v>0</v>
      </c>
      <c r="CC957" s="246" t="str">
        <f t="shared" si="282"/>
        <v/>
      </c>
      <c r="CD957" s="246">
        <f t="shared" si="277"/>
        <v>5</v>
      </c>
      <c r="CE957" s="246">
        <f t="shared" si="283"/>
        <v>0</v>
      </c>
      <c r="CF957" s="276">
        <f t="shared" si="286"/>
        <v>0</v>
      </c>
      <c r="CG957" s="277">
        <f t="shared" si="286"/>
        <v>0</v>
      </c>
      <c r="CH957" s="277">
        <f t="shared" si="286"/>
        <v>0</v>
      </c>
      <c r="CI957" s="278">
        <f t="shared" si="286"/>
        <v>0</v>
      </c>
      <c r="CJ957" s="280">
        <f t="shared" si="284"/>
        <v>0</v>
      </c>
      <c r="CK957" s="232">
        <f t="shared" si="272"/>
        <v>0</v>
      </c>
      <c r="CL957" s="1"/>
    </row>
    <row r="958" spans="1:90" ht="18" customHeight="1">
      <c r="A958" s="1"/>
      <c r="B958" s="1"/>
      <c r="C958" s="216"/>
      <c r="D958" s="287" t="str">
        <f t="shared" si="278"/>
        <v/>
      </c>
      <c r="E958" s="449" t="str">
        <f t="shared" si="279"/>
        <v/>
      </c>
      <c r="F958" s="450"/>
      <c r="G958" s="451"/>
      <c r="H958" s="452"/>
      <c r="I958" s="453"/>
      <c r="J958" s="453"/>
      <c r="K958" s="453"/>
      <c r="L958" s="453"/>
      <c r="M958" s="454"/>
      <c r="N958" s="455"/>
      <c r="O958" s="456"/>
      <c r="P958" s="456"/>
      <c r="Q958" s="456"/>
      <c r="R958" s="456"/>
      <c r="S958" s="456"/>
      <c r="T958" s="456"/>
      <c r="U958" s="456"/>
      <c r="V958" s="456"/>
      <c r="W958" s="456"/>
      <c r="X958" s="456"/>
      <c r="Y958" s="456"/>
      <c r="Z958" s="456"/>
      <c r="AA958" s="456"/>
      <c r="AB958" s="456"/>
      <c r="AC958" s="456"/>
      <c r="AD958" s="456"/>
      <c r="AE958" s="457"/>
      <c r="AF958" s="455"/>
      <c r="AG958" s="456"/>
      <c r="AH958" s="456"/>
      <c r="AI958" s="456"/>
      <c r="AJ958" s="456"/>
      <c r="AK958" s="456"/>
      <c r="AL958" s="456"/>
      <c r="AM958" s="456"/>
      <c r="AN958" s="457"/>
      <c r="AO958" s="455"/>
      <c r="AP958" s="456"/>
      <c r="AQ958" s="456"/>
      <c r="AR958" s="456"/>
      <c r="AS958" s="456"/>
      <c r="AT958" s="456"/>
      <c r="AU958" s="456"/>
      <c r="AV958" s="456"/>
      <c r="AW958" s="456"/>
      <c r="AX958" s="456"/>
      <c r="AY958" s="456"/>
      <c r="AZ958" s="456"/>
      <c r="BA958" s="456"/>
      <c r="BB958" s="456"/>
      <c r="BC958" s="456"/>
      <c r="BD958" s="456"/>
      <c r="BE958" s="456"/>
      <c r="BF958" s="456"/>
      <c r="BG958" s="457"/>
      <c r="BH958" s="458"/>
      <c r="BI958" s="459"/>
      <c r="BJ958" s="459"/>
      <c r="BK958" s="459"/>
      <c r="BL958" s="459"/>
      <c r="BM958" s="460"/>
      <c r="BN958" s="216"/>
      <c r="BO958" s="216"/>
      <c r="BP958" s="1"/>
      <c r="BQ958" s="120">
        <f>IF($F$3="","",IF(N958=$F$3,COUNTIF(BQ$23:BQ957,"&gt;0")+1,0))</f>
        <v>0</v>
      </c>
      <c r="BR958" s="1"/>
      <c r="BS958" s="20" t="str">
        <f>IF($N958="","",IF(VLOOKUP(VLOOKUP($N958,IMPOSTAZIONI!$E$6:$I$13,5,FALSE),IMPOSTAZIONI!$B$25:$N$32,3,FALSE)=0,"",VLOOKUP(VLOOKUP($N958,IMPOSTAZIONI!$E$6:$I$13,5,FALSE),IMPOSTAZIONI!$B$25:$N$32,3,FALSE)))</f>
        <v/>
      </c>
      <c r="BT958" s="20" t="str">
        <f>IF($N958="","",IF(VLOOKUP(VLOOKUP($N958,IMPOSTAZIONI!$E$6:$I$13,5,FALSE),IMPOSTAZIONI!$B$25:$N$32,6,FALSE)=0,"",VLOOKUP(VLOOKUP($N958,IMPOSTAZIONI!$E$6:$I$13,5,FALSE),IMPOSTAZIONI!$B$25:$N$32,6,FALSE)))</f>
        <v/>
      </c>
      <c r="BU958" s="20" t="str">
        <f>IF($N958="","",IF(VLOOKUP(VLOOKUP($N958,IMPOSTAZIONI!$E$6:$I$13,5,FALSE),IMPOSTAZIONI!$B$25:$N$32,9,FALSE)=0,"",VLOOKUP(VLOOKUP($N958,IMPOSTAZIONI!$E$6:$I$13,5,FALSE),IMPOSTAZIONI!$B$25:$N$32,9,FALSE)))</f>
        <v/>
      </c>
      <c r="BV958" s="20" t="str">
        <f>IF($N958="","",IF(VLOOKUP(VLOOKUP($N958,IMPOSTAZIONI!$E$6:$I$13,5,FALSE),IMPOSTAZIONI!$B$25:$N$32,12,FALSE)=0,"",VLOOKUP(VLOOKUP($N958,IMPOSTAZIONI!$E$6:$I$13,5,FALSE),IMPOSTAZIONI!$B$25:$N$32,12,FALSE)))</f>
        <v/>
      </c>
      <c r="BW958" s="221" t="str">
        <f t="shared" si="280"/>
        <v/>
      </c>
      <c r="BX958" s="221" t="str">
        <f t="shared" si="273"/>
        <v/>
      </c>
      <c r="BY958" s="221">
        <f t="shared" si="274"/>
        <v>0</v>
      </c>
      <c r="BZ958" s="231">
        <f t="shared" si="275"/>
        <v>0</v>
      </c>
      <c r="CA958" s="246">
        <f t="shared" si="276"/>
        <v>0</v>
      </c>
      <c r="CB958" s="246">
        <f t="shared" si="281"/>
        <v>0</v>
      </c>
      <c r="CC958" s="246" t="str">
        <f t="shared" si="282"/>
        <v/>
      </c>
      <c r="CD958" s="246">
        <f t="shared" si="277"/>
        <v>5</v>
      </c>
      <c r="CE958" s="246">
        <f t="shared" si="283"/>
        <v>0</v>
      </c>
      <c r="CF958" s="276">
        <f t="shared" si="286"/>
        <v>0</v>
      </c>
      <c r="CG958" s="277">
        <f t="shared" si="286"/>
        <v>0</v>
      </c>
      <c r="CH958" s="277">
        <f t="shared" si="286"/>
        <v>0</v>
      </c>
      <c r="CI958" s="278">
        <f t="shared" si="286"/>
        <v>0</v>
      </c>
      <c r="CJ958" s="280">
        <f t="shared" si="284"/>
        <v>0</v>
      </c>
      <c r="CK958" s="232">
        <f t="shared" si="272"/>
        <v>0</v>
      </c>
      <c r="CL958" s="1"/>
    </row>
    <row r="959" spans="1:90" ht="18" customHeight="1">
      <c r="A959" s="1"/>
      <c r="B959" s="1"/>
      <c r="C959" s="216"/>
      <c r="D959" s="287" t="str">
        <f t="shared" si="278"/>
        <v/>
      </c>
      <c r="E959" s="449" t="str">
        <f t="shared" si="279"/>
        <v/>
      </c>
      <c r="F959" s="450"/>
      <c r="G959" s="451"/>
      <c r="H959" s="452"/>
      <c r="I959" s="453"/>
      <c r="J959" s="453"/>
      <c r="K959" s="453"/>
      <c r="L959" s="453"/>
      <c r="M959" s="454"/>
      <c r="N959" s="455"/>
      <c r="O959" s="456"/>
      <c r="P959" s="456"/>
      <c r="Q959" s="456"/>
      <c r="R959" s="456"/>
      <c r="S959" s="456"/>
      <c r="T959" s="456"/>
      <c r="U959" s="456"/>
      <c r="V959" s="456"/>
      <c r="W959" s="456"/>
      <c r="X959" s="456"/>
      <c r="Y959" s="456"/>
      <c r="Z959" s="456"/>
      <c r="AA959" s="456"/>
      <c r="AB959" s="456"/>
      <c r="AC959" s="456"/>
      <c r="AD959" s="456"/>
      <c r="AE959" s="457"/>
      <c r="AF959" s="455"/>
      <c r="AG959" s="456"/>
      <c r="AH959" s="456"/>
      <c r="AI959" s="456"/>
      <c r="AJ959" s="456"/>
      <c r="AK959" s="456"/>
      <c r="AL959" s="456"/>
      <c r="AM959" s="456"/>
      <c r="AN959" s="457"/>
      <c r="AO959" s="455"/>
      <c r="AP959" s="456"/>
      <c r="AQ959" s="456"/>
      <c r="AR959" s="456"/>
      <c r="AS959" s="456"/>
      <c r="AT959" s="456"/>
      <c r="AU959" s="456"/>
      <c r="AV959" s="456"/>
      <c r="AW959" s="456"/>
      <c r="AX959" s="456"/>
      <c r="AY959" s="456"/>
      <c r="AZ959" s="456"/>
      <c r="BA959" s="456"/>
      <c r="BB959" s="456"/>
      <c r="BC959" s="456"/>
      <c r="BD959" s="456"/>
      <c r="BE959" s="456"/>
      <c r="BF959" s="456"/>
      <c r="BG959" s="457"/>
      <c r="BH959" s="458"/>
      <c r="BI959" s="459"/>
      <c r="BJ959" s="459"/>
      <c r="BK959" s="459"/>
      <c r="BL959" s="459"/>
      <c r="BM959" s="460"/>
      <c r="BN959" s="216"/>
      <c r="BO959" s="216"/>
      <c r="BP959" s="1"/>
      <c r="BQ959" s="120">
        <f>IF($F$3="","",IF(N959=$F$3,COUNTIF(BQ$23:BQ958,"&gt;0")+1,0))</f>
        <v>0</v>
      </c>
      <c r="BR959" s="1"/>
      <c r="BS959" s="20" t="str">
        <f>IF($N959="","",IF(VLOOKUP(VLOOKUP($N959,IMPOSTAZIONI!$E$6:$I$13,5,FALSE),IMPOSTAZIONI!$B$25:$N$32,3,FALSE)=0,"",VLOOKUP(VLOOKUP($N959,IMPOSTAZIONI!$E$6:$I$13,5,FALSE),IMPOSTAZIONI!$B$25:$N$32,3,FALSE)))</f>
        <v/>
      </c>
      <c r="BT959" s="20" t="str">
        <f>IF($N959="","",IF(VLOOKUP(VLOOKUP($N959,IMPOSTAZIONI!$E$6:$I$13,5,FALSE),IMPOSTAZIONI!$B$25:$N$32,6,FALSE)=0,"",VLOOKUP(VLOOKUP($N959,IMPOSTAZIONI!$E$6:$I$13,5,FALSE),IMPOSTAZIONI!$B$25:$N$32,6,FALSE)))</f>
        <v/>
      </c>
      <c r="BU959" s="20" t="str">
        <f>IF($N959="","",IF(VLOOKUP(VLOOKUP($N959,IMPOSTAZIONI!$E$6:$I$13,5,FALSE),IMPOSTAZIONI!$B$25:$N$32,9,FALSE)=0,"",VLOOKUP(VLOOKUP($N959,IMPOSTAZIONI!$E$6:$I$13,5,FALSE),IMPOSTAZIONI!$B$25:$N$32,9,FALSE)))</f>
        <v/>
      </c>
      <c r="BV959" s="20" t="str">
        <f>IF($N959="","",IF(VLOOKUP(VLOOKUP($N959,IMPOSTAZIONI!$E$6:$I$13,5,FALSE),IMPOSTAZIONI!$B$25:$N$32,12,FALSE)=0,"",VLOOKUP(VLOOKUP($N959,IMPOSTAZIONI!$E$6:$I$13,5,FALSE),IMPOSTAZIONI!$B$25:$N$32,12,FALSE)))</f>
        <v/>
      </c>
      <c r="BW959" s="221" t="str">
        <f t="shared" si="280"/>
        <v/>
      </c>
      <c r="BX959" s="221" t="str">
        <f t="shared" si="273"/>
        <v/>
      </c>
      <c r="BY959" s="221">
        <f t="shared" si="274"/>
        <v>0</v>
      </c>
      <c r="BZ959" s="231">
        <f t="shared" si="275"/>
        <v>0</v>
      </c>
      <c r="CA959" s="246">
        <f t="shared" si="276"/>
        <v>0</v>
      </c>
      <c r="CB959" s="246">
        <f t="shared" si="281"/>
        <v>0</v>
      </c>
      <c r="CC959" s="246" t="str">
        <f t="shared" si="282"/>
        <v/>
      </c>
      <c r="CD959" s="246">
        <f t="shared" si="277"/>
        <v>5</v>
      </c>
      <c r="CE959" s="246">
        <f t="shared" si="283"/>
        <v>0</v>
      </c>
      <c r="CF959" s="276">
        <f t="shared" si="286"/>
        <v>0</v>
      </c>
      <c r="CG959" s="277">
        <f t="shared" si="286"/>
        <v>0</v>
      </c>
      <c r="CH959" s="277">
        <f t="shared" si="286"/>
        <v>0</v>
      </c>
      <c r="CI959" s="278">
        <f t="shared" si="286"/>
        <v>0</v>
      </c>
      <c r="CJ959" s="280">
        <f t="shared" si="284"/>
        <v>0</v>
      </c>
      <c r="CK959" s="232">
        <f t="shared" si="272"/>
        <v>0</v>
      </c>
      <c r="CL959" s="1"/>
    </row>
    <row r="960" spans="1:90" ht="18" customHeight="1">
      <c r="A960" s="1"/>
      <c r="B960" s="1"/>
      <c r="C960" s="216"/>
      <c r="D960" s="287" t="str">
        <f t="shared" si="278"/>
        <v/>
      </c>
      <c r="E960" s="449" t="str">
        <f t="shared" si="279"/>
        <v/>
      </c>
      <c r="F960" s="450"/>
      <c r="G960" s="451"/>
      <c r="H960" s="452"/>
      <c r="I960" s="453"/>
      <c r="J960" s="453"/>
      <c r="K960" s="453"/>
      <c r="L960" s="453"/>
      <c r="M960" s="454"/>
      <c r="N960" s="455"/>
      <c r="O960" s="456"/>
      <c r="P960" s="456"/>
      <c r="Q960" s="456"/>
      <c r="R960" s="456"/>
      <c r="S960" s="456"/>
      <c r="T960" s="456"/>
      <c r="U960" s="456"/>
      <c r="V960" s="456"/>
      <c r="W960" s="456"/>
      <c r="X960" s="456"/>
      <c r="Y960" s="456"/>
      <c r="Z960" s="456"/>
      <c r="AA960" s="456"/>
      <c r="AB960" s="456"/>
      <c r="AC960" s="456"/>
      <c r="AD960" s="456"/>
      <c r="AE960" s="457"/>
      <c r="AF960" s="455"/>
      <c r="AG960" s="456"/>
      <c r="AH960" s="456"/>
      <c r="AI960" s="456"/>
      <c r="AJ960" s="456"/>
      <c r="AK960" s="456"/>
      <c r="AL960" s="456"/>
      <c r="AM960" s="456"/>
      <c r="AN960" s="457"/>
      <c r="AO960" s="455"/>
      <c r="AP960" s="456"/>
      <c r="AQ960" s="456"/>
      <c r="AR960" s="456"/>
      <c r="AS960" s="456"/>
      <c r="AT960" s="456"/>
      <c r="AU960" s="456"/>
      <c r="AV960" s="456"/>
      <c r="AW960" s="456"/>
      <c r="AX960" s="456"/>
      <c r="AY960" s="456"/>
      <c r="AZ960" s="456"/>
      <c r="BA960" s="456"/>
      <c r="BB960" s="456"/>
      <c r="BC960" s="456"/>
      <c r="BD960" s="456"/>
      <c r="BE960" s="456"/>
      <c r="BF960" s="456"/>
      <c r="BG960" s="457"/>
      <c r="BH960" s="458"/>
      <c r="BI960" s="459"/>
      <c r="BJ960" s="459"/>
      <c r="BK960" s="459"/>
      <c r="BL960" s="459"/>
      <c r="BM960" s="460"/>
      <c r="BN960" s="216"/>
      <c r="BO960" s="216"/>
      <c r="BP960" s="1"/>
      <c r="BQ960" s="120">
        <f>IF($F$3="","",IF(N960=$F$3,COUNTIF(BQ$23:BQ959,"&gt;0")+1,0))</f>
        <v>0</v>
      </c>
      <c r="BR960" s="1"/>
      <c r="BS960" s="20" t="str">
        <f>IF($N960="","",IF(VLOOKUP(VLOOKUP($N960,IMPOSTAZIONI!$E$6:$I$13,5,FALSE),IMPOSTAZIONI!$B$25:$N$32,3,FALSE)=0,"",VLOOKUP(VLOOKUP($N960,IMPOSTAZIONI!$E$6:$I$13,5,FALSE),IMPOSTAZIONI!$B$25:$N$32,3,FALSE)))</f>
        <v/>
      </c>
      <c r="BT960" s="20" t="str">
        <f>IF($N960="","",IF(VLOOKUP(VLOOKUP($N960,IMPOSTAZIONI!$E$6:$I$13,5,FALSE),IMPOSTAZIONI!$B$25:$N$32,6,FALSE)=0,"",VLOOKUP(VLOOKUP($N960,IMPOSTAZIONI!$E$6:$I$13,5,FALSE),IMPOSTAZIONI!$B$25:$N$32,6,FALSE)))</f>
        <v/>
      </c>
      <c r="BU960" s="20" t="str">
        <f>IF($N960="","",IF(VLOOKUP(VLOOKUP($N960,IMPOSTAZIONI!$E$6:$I$13,5,FALSE),IMPOSTAZIONI!$B$25:$N$32,9,FALSE)=0,"",VLOOKUP(VLOOKUP($N960,IMPOSTAZIONI!$E$6:$I$13,5,FALSE),IMPOSTAZIONI!$B$25:$N$32,9,FALSE)))</f>
        <v/>
      </c>
      <c r="BV960" s="20" t="str">
        <f>IF($N960="","",IF(VLOOKUP(VLOOKUP($N960,IMPOSTAZIONI!$E$6:$I$13,5,FALSE),IMPOSTAZIONI!$B$25:$N$32,12,FALSE)=0,"",VLOOKUP(VLOOKUP($N960,IMPOSTAZIONI!$E$6:$I$13,5,FALSE),IMPOSTAZIONI!$B$25:$N$32,12,FALSE)))</f>
        <v/>
      </c>
      <c r="BW960" s="221" t="str">
        <f t="shared" si="280"/>
        <v/>
      </c>
      <c r="BX960" s="221" t="str">
        <f t="shared" si="273"/>
        <v/>
      </c>
      <c r="BY960" s="221">
        <f t="shared" si="274"/>
        <v>0</v>
      </c>
      <c r="BZ960" s="231">
        <f t="shared" si="275"/>
        <v>0</v>
      </c>
      <c r="CA960" s="246">
        <f t="shared" si="276"/>
        <v>0</v>
      </c>
      <c r="CB960" s="246">
        <f t="shared" si="281"/>
        <v>0</v>
      </c>
      <c r="CC960" s="246" t="str">
        <f t="shared" si="282"/>
        <v/>
      </c>
      <c r="CD960" s="246">
        <f t="shared" si="277"/>
        <v>5</v>
      </c>
      <c r="CE960" s="246">
        <f t="shared" si="283"/>
        <v>0</v>
      </c>
      <c r="CF960" s="276">
        <f t="shared" si="286"/>
        <v>0</v>
      </c>
      <c r="CG960" s="277">
        <f t="shared" si="286"/>
        <v>0</v>
      </c>
      <c r="CH960" s="277">
        <f t="shared" si="286"/>
        <v>0</v>
      </c>
      <c r="CI960" s="278">
        <f t="shared" si="286"/>
        <v>0</v>
      </c>
      <c r="CJ960" s="280">
        <f t="shared" si="284"/>
        <v>0</v>
      </c>
      <c r="CK960" s="232">
        <f t="shared" si="272"/>
        <v>0</v>
      </c>
      <c r="CL960" s="1"/>
    </row>
    <row r="961" spans="1:90" ht="18" customHeight="1">
      <c r="A961" s="1"/>
      <c r="B961" s="1"/>
      <c r="C961" s="216"/>
      <c r="D961" s="287" t="str">
        <f t="shared" si="278"/>
        <v/>
      </c>
      <c r="E961" s="449" t="str">
        <f t="shared" si="279"/>
        <v/>
      </c>
      <c r="F961" s="450"/>
      <c r="G961" s="451"/>
      <c r="H961" s="452"/>
      <c r="I961" s="453"/>
      <c r="J961" s="453"/>
      <c r="K961" s="453"/>
      <c r="L961" s="453"/>
      <c r="M961" s="454"/>
      <c r="N961" s="455"/>
      <c r="O961" s="456"/>
      <c r="P961" s="456"/>
      <c r="Q961" s="456"/>
      <c r="R961" s="456"/>
      <c r="S961" s="456"/>
      <c r="T961" s="456"/>
      <c r="U961" s="456"/>
      <c r="V961" s="456"/>
      <c r="W961" s="456"/>
      <c r="X961" s="456"/>
      <c r="Y961" s="456"/>
      <c r="Z961" s="456"/>
      <c r="AA961" s="456"/>
      <c r="AB961" s="456"/>
      <c r="AC961" s="456"/>
      <c r="AD961" s="456"/>
      <c r="AE961" s="457"/>
      <c r="AF961" s="455"/>
      <c r="AG961" s="456"/>
      <c r="AH961" s="456"/>
      <c r="AI961" s="456"/>
      <c r="AJ961" s="456"/>
      <c r="AK961" s="456"/>
      <c r="AL961" s="456"/>
      <c r="AM961" s="456"/>
      <c r="AN961" s="457"/>
      <c r="AO961" s="455"/>
      <c r="AP961" s="456"/>
      <c r="AQ961" s="456"/>
      <c r="AR961" s="456"/>
      <c r="AS961" s="456"/>
      <c r="AT961" s="456"/>
      <c r="AU961" s="456"/>
      <c r="AV961" s="456"/>
      <c r="AW961" s="456"/>
      <c r="AX961" s="456"/>
      <c r="AY961" s="456"/>
      <c r="AZ961" s="456"/>
      <c r="BA961" s="456"/>
      <c r="BB961" s="456"/>
      <c r="BC961" s="456"/>
      <c r="BD961" s="456"/>
      <c r="BE961" s="456"/>
      <c r="BF961" s="456"/>
      <c r="BG961" s="457"/>
      <c r="BH961" s="458"/>
      <c r="BI961" s="459"/>
      <c r="BJ961" s="459"/>
      <c r="BK961" s="459"/>
      <c r="BL961" s="459"/>
      <c r="BM961" s="460"/>
      <c r="BN961" s="216"/>
      <c r="BO961" s="216"/>
      <c r="BP961" s="1"/>
      <c r="BQ961" s="120">
        <f>IF($F$3="","",IF(N961=$F$3,COUNTIF(BQ$23:BQ960,"&gt;0")+1,0))</f>
        <v>0</v>
      </c>
      <c r="BR961" s="1"/>
      <c r="BS961" s="20" t="str">
        <f>IF($N961="","",IF(VLOOKUP(VLOOKUP($N961,IMPOSTAZIONI!$E$6:$I$13,5,FALSE),IMPOSTAZIONI!$B$25:$N$32,3,FALSE)=0,"",VLOOKUP(VLOOKUP($N961,IMPOSTAZIONI!$E$6:$I$13,5,FALSE),IMPOSTAZIONI!$B$25:$N$32,3,FALSE)))</f>
        <v/>
      </c>
      <c r="BT961" s="20" t="str">
        <f>IF($N961="","",IF(VLOOKUP(VLOOKUP($N961,IMPOSTAZIONI!$E$6:$I$13,5,FALSE),IMPOSTAZIONI!$B$25:$N$32,6,FALSE)=0,"",VLOOKUP(VLOOKUP($N961,IMPOSTAZIONI!$E$6:$I$13,5,FALSE),IMPOSTAZIONI!$B$25:$N$32,6,FALSE)))</f>
        <v/>
      </c>
      <c r="BU961" s="20" t="str">
        <f>IF($N961="","",IF(VLOOKUP(VLOOKUP($N961,IMPOSTAZIONI!$E$6:$I$13,5,FALSE),IMPOSTAZIONI!$B$25:$N$32,9,FALSE)=0,"",VLOOKUP(VLOOKUP($N961,IMPOSTAZIONI!$E$6:$I$13,5,FALSE),IMPOSTAZIONI!$B$25:$N$32,9,FALSE)))</f>
        <v/>
      </c>
      <c r="BV961" s="20" t="str">
        <f>IF($N961="","",IF(VLOOKUP(VLOOKUP($N961,IMPOSTAZIONI!$E$6:$I$13,5,FALSE),IMPOSTAZIONI!$B$25:$N$32,12,FALSE)=0,"",VLOOKUP(VLOOKUP($N961,IMPOSTAZIONI!$E$6:$I$13,5,FALSE),IMPOSTAZIONI!$B$25:$N$32,12,FALSE)))</f>
        <v/>
      </c>
      <c r="BW961" s="221" t="str">
        <f t="shared" si="280"/>
        <v/>
      </c>
      <c r="BX961" s="221" t="str">
        <f t="shared" si="273"/>
        <v/>
      </c>
      <c r="BY961" s="221">
        <f t="shared" si="274"/>
        <v>0</v>
      </c>
      <c r="BZ961" s="231">
        <f t="shared" si="275"/>
        <v>0</v>
      </c>
      <c r="CA961" s="246">
        <f t="shared" si="276"/>
        <v>0</v>
      </c>
      <c r="CB961" s="246">
        <f t="shared" si="281"/>
        <v>0</v>
      </c>
      <c r="CC961" s="246" t="str">
        <f t="shared" si="282"/>
        <v/>
      </c>
      <c r="CD961" s="246">
        <f t="shared" si="277"/>
        <v>5</v>
      </c>
      <c r="CE961" s="246">
        <f t="shared" si="283"/>
        <v>0</v>
      </c>
      <c r="CF961" s="276">
        <f t="shared" si="286"/>
        <v>0</v>
      </c>
      <c r="CG961" s="277">
        <f t="shared" si="286"/>
        <v>0</v>
      </c>
      <c r="CH961" s="277">
        <f t="shared" si="286"/>
        <v>0</v>
      </c>
      <c r="CI961" s="278">
        <f t="shared" si="286"/>
        <v>0</v>
      </c>
      <c r="CJ961" s="280">
        <f t="shared" si="284"/>
        <v>0</v>
      </c>
      <c r="CK961" s="232">
        <f t="shared" si="272"/>
        <v>0</v>
      </c>
      <c r="CL961" s="1"/>
    </row>
    <row r="962" spans="1:90" ht="18" customHeight="1">
      <c r="A962" s="1"/>
      <c r="B962" s="1"/>
      <c r="C962" s="216"/>
      <c r="D962" s="287" t="str">
        <f t="shared" si="278"/>
        <v/>
      </c>
      <c r="E962" s="449" t="str">
        <f t="shared" si="279"/>
        <v/>
      </c>
      <c r="F962" s="450"/>
      <c r="G962" s="451"/>
      <c r="H962" s="452"/>
      <c r="I962" s="453"/>
      <c r="J962" s="453"/>
      <c r="K962" s="453"/>
      <c r="L962" s="453"/>
      <c r="M962" s="454"/>
      <c r="N962" s="455"/>
      <c r="O962" s="456"/>
      <c r="P962" s="456"/>
      <c r="Q962" s="456"/>
      <c r="R962" s="456"/>
      <c r="S962" s="456"/>
      <c r="T962" s="456"/>
      <c r="U962" s="456"/>
      <c r="V962" s="456"/>
      <c r="W962" s="456"/>
      <c r="X962" s="456"/>
      <c r="Y962" s="456"/>
      <c r="Z962" s="456"/>
      <c r="AA962" s="456"/>
      <c r="AB962" s="456"/>
      <c r="AC962" s="456"/>
      <c r="AD962" s="456"/>
      <c r="AE962" s="457"/>
      <c r="AF962" s="455"/>
      <c r="AG962" s="456"/>
      <c r="AH962" s="456"/>
      <c r="AI962" s="456"/>
      <c r="AJ962" s="456"/>
      <c r="AK962" s="456"/>
      <c r="AL962" s="456"/>
      <c r="AM962" s="456"/>
      <c r="AN962" s="457"/>
      <c r="AO962" s="455"/>
      <c r="AP962" s="456"/>
      <c r="AQ962" s="456"/>
      <c r="AR962" s="456"/>
      <c r="AS962" s="456"/>
      <c r="AT962" s="456"/>
      <c r="AU962" s="456"/>
      <c r="AV962" s="456"/>
      <c r="AW962" s="456"/>
      <c r="AX962" s="456"/>
      <c r="AY962" s="456"/>
      <c r="AZ962" s="456"/>
      <c r="BA962" s="456"/>
      <c r="BB962" s="456"/>
      <c r="BC962" s="456"/>
      <c r="BD962" s="456"/>
      <c r="BE962" s="456"/>
      <c r="BF962" s="456"/>
      <c r="BG962" s="457"/>
      <c r="BH962" s="458"/>
      <c r="BI962" s="459"/>
      <c r="BJ962" s="459"/>
      <c r="BK962" s="459"/>
      <c r="BL962" s="459"/>
      <c r="BM962" s="460"/>
      <c r="BN962" s="216"/>
      <c r="BO962" s="216"/>
      <c r="BP962" s="1"/>
      <c r="BQ962" s="120">
        <f>IF($F$3="","",IF(N962=$F$3,COUNTIF(BQ$23:BQ961,"&gt;0")+1,0))</f>
        <v>0</v>
      </c>
      <c r="BR962" s="1"/>
      <c r="BS962" s="20" t="str">
        <f>IF($N962="","",IF(VLOOKUP(VLOOKUP($N962,IMPOSTAZIONI!$E$6:$I$13,5,FALSE),IMPOSTAZIONI!$B$25:$N$32,3,FALSE)=0,"",VLOOKUP(VLOOKUP($N962,IMPOSTAZIONI!$E$6:$I$13,5,FALSE),IMPOSTAZIONI!$B$25:$N$32,3,FALSE)))</f>
        <v/>
      </c>
      <c r="BT962" s="20" t="str">
        <f>IF($N962="","",IF(VLOOKUP(VLOOKUP($N962,IMPOSTAZIONI!$E$6:$I$13,5,FALSE),IMPOSTAZIONI!$B$25:$N$32,6,FALSE)=0,"",VLOOKUP(VLOOKUP($N962,IMPOSTAZIONI!$E$6:$I$13,5,FALSE),IMPOSTAZIONI!$B$25:$N$32,6,FALSE)))</f>
        <v/>
      </c>
      <c r="BU962" s="20" t="str">
        <f>IF($N962="","",IF(VLOOKUP(VLOOKUP($N962,IMPOSTAZIONI!$E$6:$I$13,5,FALSE),IMPOSTAZIONI!$B$25:$N$32,9,FALSE)=0,"",VLOOKUP(VLOOKUP($N962,IMPOSTAZIONI!$E$6:$I$13,5,FALSE),IMPOSTAZIONI!$B$25:$N$32,9,FALSE)))</f>
        <v/>
      </c>
      <c r="BV962" s="20" t="str">
        <f>IF($N962="","",IF(VLOOKUP(VLOOKUP($N962,IMPOSTAZIONI!$E$6:$I$13,5,FALSE),IMPOSTAZIONI!$B$25:$N$32,12,FALSE)=0,"",VLOOKUP(VLOOKUP($N962,IMPOSTAZIONI!$E$6:$I$13,5,FALSE),IMPOSTAZIONI!$B$25:$N$32,12,FALSE)))</f>
        <v/>
      </c>
      <c r="BW962" s="221" t="str">
        <f t="shared" si="280"/>
        <v/>
      </c>
      <c r="BX962" s="221" t="str">
        <f t="shared" si="273"/>
        <v/>
      </c>
      <c r="BY962" s="221">
        <f t="shared" si="274"/>
        <v>0</v>
      </c>
      <c r="BZ962" s="231">
        <f t="shared" si="275"/>
        <v>0</v>
      </c>
      <c r="CA962" s="246">
        <f t="shared" si="276"/>
        <v>0</v>
      </c>
      <c r="CB962" s="246">
        <f t="shared" si="281"/>
        <v>0</v>
      </c>
      <c r="CC962" s="246" t="str">
        <f t="shared" si="282"/>
        <v/>
      </c>
      <c r="CD962" s="246">
        <f t="shared" si="277"/>
        <v>5</v>
      </c>
      <c r="CE962" s="246">
        <f t="shared" si="283"/>
        <v>0</v>
      </c>
      <c r="CF962" s="276">
        <f t="shared" si="286"/>
        <v>0</v>
      </c>
      <c r="CG962" s="277">
        <f t="shared" si="286"/>
        <v>0</v>
      </c>
      <c r="CH962" s="277">
        <f t="shared" si="286"/>
        <v>0</v>
      </c>
      <c r="CI962" s="278">
        <f t="shared" si="286"/>
        <v>0</v>
      </c>
      <c r="CJ962" s="280">
        <f t="shared" si="284"/>
        <v>0</v>
      </c>
      <c r="CK962" s="232">
        <f t="shared" si="272"/>
        <v>0</v>
      </c>
      <c r="CL962" s="1"/>
    </row>
    <row r="963" spans="1:90" ht="18" customHeight="1">
      <c r="A963" s="1"/>
      <c r="B963" s="1"/>
      <c r="C963" s="216"/>
      <c r="D963" s="287" t="str">
        <f t="shared" si="278"/>
        <v/>
      </c>
      <c r="E963" s="449" t="str">
        <f t="shared" si="279"/>
        <v/>
      </c>
      <c r="F963" s="450"/>
      <c r="G963" s="451"/>
      <c r="H963" s="452"/>
      <c r="I963" s="453"/>
      <c r="J963" s="453"/>
      <c r="K963" s="453"/>
      <c r="L963" s="453"/>
      <c r="M963" s="454"/>
      <c r="N963" s="455"/>
      <c r="O963" s="456"/>
      <c r="P963" s="456"/>
      <c r="Q963" s="456"/>
      <c r="R963" s="456"/>
      <c r="S963" s="456"/>
      <c r="T963" s="456"/>
      <c r="U963" s="456"/>
      <c r="V963" s="456"/>
      <c r="W963" s="456"/>
      <c r="X963" s="456"/>
      <c r="Y963" s="456"/>
      <c r="Z963" s="456"/>
      <c r="AA963" s="456"/>
      <c r="AB963" s="456"/>
      <c r="AC963" s="456"/>
      <c r="AD963" s="456"/>
      <c r="AE963" s="457"/>
      <c r="AF963" s="455"/>
      <c r="AG963" s="456"/>
      <c r="AH963" s="456"/>
      <c r="AI963" s="456"/>
      <c r="AJ963" s="456"/>
      <c r="AK963" s="456"/>
      <c r="AL963" s="456"/>
      <c r="AM963" s="456"/>
      <c r="AN963" s="457"/>
      <c r="AO963" s="455"/>
      <c r="AP963" s="456"/>
      <c r="AQ963" s="456"/>
      <c r="AR963" s="456"/>
      <c r="AS963" s="456"/>
      <c r="AT963" s="456"/>
      <c r="AU963" s="456"/>
      <c r="AV963" s="456"/>
      <c r="AW963" s="456"/>
      <c r="AX963" s="456"/>
      <c r="AY963" s="456"/>
      <c r="AZ963" s="456"/>
      <c r="BA963" s="456"/>
      <c r="BB963" s="456"/>
      <c r="BC963" s="456"/>
      <c r="BD963" s="456"/>
      <c r="BE963" s="456"/>
      <c r="BF963" s="456"/>
      <c r="BG963" s="457"/>
      <c r="BH963" s="458"/>
      <c r="BI963" s="459"/>
      <c r="BJ963" s="459"/>
      <c r="BK963" s="459"/>
      <c r="BL963" s="459"/>
      <c r="BM963" s="460"/>
      <c r="BN963" s="216"/>
      <c r="BO963" s="216"/>
      <c r="BP963" s="1"/>
      <c r="BQ963" s="120">
        <f>IF($F$3="","",IF(N963=$F$3,COUNTIF(BQ$23:BQ962,"&gt;0")+1,0))</f>
        <v>0</v>
      </c>
      <c r="BR963" s="1"/>
      <c r="BS963" s="20" t="str">
        <f>IF($N963="","",IF(VLOOKUP(VLOOKUP($N963,IMPOSTAZIONI!$E$6:$I$13,5,FALSE),IMPOSTAZIONI!$B$25:$N$32,3,FALSE)=0,"",VLOOKUP(VLOOKUP($N963,IMPOSTAZIONI!$E$6:$I$13,5,FALSE),IMPOSTAZIONI!$B$25:$N$32,3,FALSE)))</f>
        <v/>
      </c>
      <c r="BT963" s="20" t="str">
        <f>IF($N963="","",IF(VLOOKUP(VLOOKUP($N963,IMPOSTAZIONI!$E$6:$I$13,5,FALSE),IMPOSTAZIONI!$B$25:$N$32,6,FALSE)=0,"",VLOOKUP(VLOOKUP($N963,IMPOSTAZIONI!$E$6:$I$13,5,FALSE),IMPOSTAZIONI!$B$25:$N$32,6,FALSE)))</f>
        <v/>
      </c>
      <c r="BU963" s="20" t="str">
        <f>IF($N963="","",IF(VLOOKUP(VLOOKUP($N963,IMPOSTAZIONI!$E$6:$I$13,5,FALSE),IMPOSTAZIONI!$B$25:$N$32,9,FALSE)=0,"",VLOOKUP(VLOOKUP($N963,IMPOSTAZIONI!$E$6:$I$13,5,FALSE),IMPOSTAZIONI!$B$25:$N$32,9,FALSE)))</f>
        <v/>
      </c>
      <c r="BV963" s="20" t="str">
        <f>IF($N963="","",IF(VLOOKUP(VLOOKUP($N963,IMPOSTAZIONI!$E$6:$I$13,5,FALSE),IMPOSTAZIONI!$B$25:$N$32,12,FALSE)=0,"",VLOOKUP(VLOOKUP($N963,IMPOSTAZIONI!$E$6:$I$13,5,FALSE),IMPOSTAZIONI!$B$25:$N$32,12,FALSE)))</f>
        <v/>
      </c>
      <c r="BW963" s="221" t="str">
        <f t="shared" si="280"/>
        <v/>
      </c>
      <c r="BX963" s="221" t="str">
        <f t="shared" si="273"/>
        <v/>
      </c>
      <c r="BY963" s="221">
        <f t="shared" si="274"/>
        <v>0</v>
      </c>
      <c r="BZ963" s="231">
        <f t="shared" si="275"/>
        <v>0</v>
      </c>
      <c r="CA963" s="246">
        <f t="shared" si="276"/>
        <v>0</v>
      </c>
      <c r="CB963" s="246">
        <f t="shared" si="281"/>
        <v>0</v>
      </c>
      <c r="CC963" s="246" t="str">
        <f t="shared" si="282"/>
        <v/>
      </c>
      <c r="CD963" s="246">
        <f t="shared" si="277"/>
        <v>5</v>
      </c>
      <c r="CE963" s="246">
        <f t="shared" si="283"/>
        <v>0</v>
      </c>
      <c r="CF963" s="276">
        <f t="shared" ref="CF963:CI982" si="287">COUNTIF($CE$23:$CE$3022,CONCATENATE($CD963,CF$21))</f>
        <v>0</v>
      </c>
      <c r="CG963" s="277">
        <f t="shared" si="287"/>
        <v>0</v>
      </c>
      <c r="CH963" s="277">
        <f t="shared" si="287"/>
        <v>0</v>
      </c>
      <c r="CI963" s="278">
        <f t="shared" si="287"/>
        <v>0</v>
      </c>
      <c r="CJ963" s="280">
        <f t="shared" si="284"/>
        <v>0</v>
      </c>
      <c r="CK963" s="232">
        <f t="shared" si="272"/>
        <v>0</v>
      </c>
      <c r="CL963" s="1"/>
    </row>
    <row r="964" spans="1:90" ht="18" customHeight="1">
      <c r="A964" s="1"/>
      <c r="B964" s="1"/>
      <c r="C964" s="216"/>
      <c r="D964" s="287" t="str">
        <f t="shared" si="278"/>
        <v/>
      </c>
      <c r="E964" s="449" t="str">
        <f t="shared" si="279"/>
        <v/>
      </c>
      <c r="F964" s="450"/>
      <c r="G964" s="451"/>
      <c r="H964" s="452"/>
      <c r="I964" s="453"/>
      <c r="J964" s="453"/>
      <c r="K964" s="453"/>
      <c r="L964" s="453"/>
      <c r="M964" s="454"/>
      <c r="N964" s="455"/>
      <c r="O964" s="456"/>
      <c r="P964" s="456"/>
      <c r="Q964" s="456"/>
      <c r="R964" s="456"/>
      <c r="S964" s="456"/>
      <c r="T964" s="456"/>
      <c r="U964" s="456"/>
      <c r="V964" s="456"/>
      <c r="W964" s="456"/>
      <c r="X964" s="456"/>
      <c r="Y964" s="456"/>
      <c r="Z964" s="456"/>
      <c r="AA964" s="456"/>
      <c r="AB964" s="456"/>
      <c r="AC964" s="456"/>
      <c r="AD964" s="456"/>
      <c r="AE964" s="457"/>
      <c r="AF964" s="455"/>
      <c r="AG964" s="456"/>
      <c r="AH964" s="456"/>
      <c r="AI964" s="456"/>
      <c r="AJ964" s="456"/>
      <c r="AK964" s="456"/>
      <c r="AL964" s="456"/>
      <c r="AM964" s="456"/>
      <c r="AN964" s="457"/>
      <c r="AO964" s="455"/>
      <c r="AP964" s="456"/>
      <c r="AQ964" s="456"/>
      <c r="AR964" s="456"/>
      <c r="AS964" s="456"/>
      <c r="AT964" s="456"/>
      <c r="AU964" s="456"/>
      <c r="AV964" s="456"/>
      <c r="AW964" s="456"/>
      <c r="AX964" s="456"/>
      <c r="AY964" s="456"/>
      <c r="AZ964" s="456"/>
      <c r="BA964" s="456"/>
      <c r="BB964" s="456"/>
      <c r="BC964" s="456"/>
      <c r="BD964" s="456"/>
      <c r="BE964" s="456"/>
      <c r="BF964" s="456"/>
      <c r="BG964" s="457"/>
      <c r="BH964" s="458"/>
      <c r="BI964" s="459"/>
      <c r="BJ964" s="459"/>
      <c r="BK964" s="459"/>
      <c r="BL964" s="459"/>
      <c r="BM964" s="460"/>
      <c r="BN964" s="216"/>
      <c r="BO964" s="216"/>
      <c r="BP964" s="1"/>
      <c r="BQ964" s="120">
        <f>IF($F$3="","",IF(N964=$F$3,COUNTIF(BQ$23:BQ963,"&gt;0")+1,0))</f>
        <v>0</v>
      </c>
      <c r="BR964" s="1"/>
      <c r="BS964" s="20" t="str">
        <f>IF($N964="","",IF(VLOOKUP(VLOOKUP($N964,IMPOSTAZIONI!$E$6:$I$13,5,FALSE),IMPOSTAZIONI!$B$25:$N$32,3,FALSE)=0,"",VLOOKUP(VLOOKUP($N964,IMPOSTAZIONI!$E$6:$I$13,5,FALSE),IMPOSTAZIONI!$B$25:$N$32,3,FALSE)))</f>
        <v/>
      </c>
      <c r="BT964" s="20" t="str">
        <f>IF($N964="","",IF(VLOOKUP(VLOOKUP($N964,IMPOSTAZIONI!$E$6:$I$13,5,FALSE),IMPOSTAZIONI!$B$25:$N$32,6,FALSE)=0,"",VLOOKUP(VLOOKUP($N964,IMPOSTAZIONI!$E$6:$I$13,5,FALSE),IMPOSTAZIONI!$B$25:$N$32,6,FALSE)))</f>
        <v/>
      </c>
      <c r="BU964" s="20" t="str">
        <f>IF($N964="","",IF(VLOOKUP(VLOOKUP($N964,IMPOSTAZIONI!$E$6:$I$13,5,FALSE),IMPOSTAZIONI!$B$25:$N$32,9,FALSE)=0,"",VLOOKUP(VLOOKUP($N964,IMPOSTAZIONI!$E$6:$I$13,5,FALSE),IMPOSTAZIONI!$B$25:$N$32,9,FALSE)))</f>
        <v/>
      </c>
      <c r="BV964" s="20" t="str">
        <f>IF($N964="","",IF(VLOOKUP(VLOOKUP($N964,IMPOSTAZIONI!$E$6:$I$13,5,FALSE),IMPOSTAZIONI!$B$25:$N$32,12,FALSE)=0,"",VLOOKUP(VLOOKUP($N964,IMPOSTAZIONI!$E$6:$I$13,5,FALSE),IMPOSTAZIONI!$B$25:$N$32,12,FALSE)))</f>
        <v/>
      </c>
      <c r="BW964" s="221" t="str">
        <f t="shared" si="280"/>
        <v/>
      </c>
      <c r="BX964" s="221" t="str">
        <f t="shared" si="273"/>
        <v/>
      </c>
      <c r="BY964" s="221">
        <f t="shared" si="274"/>
        <v>0</v>
      </c>
      <c r="BZ964" s="231">
        <f t="shared" si="275"/>
        <v>0</v>
      </c>
      <c r="CA964" s="246">
        <f t="shared" si="276"/>
        <v>0</v>
      </c>
      <c r="CB964" s="246">
        <f t="shared" si="281"/>
        <v>0</v>
      </c>
      <c r="CC964" s="246" t="str">
        <f t="shared" si="282"/>
        <v/>
      </c>
      <c r="CD964" s="246">
        <f t="shared" si="277"/>
        <v>5</v>
      </c>
      <c r="CE964" s="246">
        <f t="shared" si="283"/>
        <v>0</v>
      </c>
      <c r="CF964" s="276">
        <f t="shared" si="287"/>
        <v>0</v>
      </c>
      <c r="CG964" s="277">
        <f t="shared" si="287"/>
        <v>0</v>
      </c>
      <c r="CH964" s="277">
        <f t="shared" si="287"/>
        <v>0</v>
      </c>
      <c r="CI964" s="278">
        <f t="shared" si="287"/>
        <v>0</v>
      </c>
      <c r="CJ964" s="280">
        <f t="shared" si="284"/>
        <v>0</v>
      </c>
      <c r="CK964" s="232">
        <f t="shared" si="272"/>
        <v>0</v>
      </c>
      <c r="CL964" s="1"/>
    </row>
    <row r="965" spans="1:90" ht="18" customHeight="1">
      <c r="A965" s="1"/>
      <c r="B965" s="1"/>
      <c r="C965" s="216"/>
      <c r="D965" s="287" t="str">
        <f t="shared" si="278"/>
        <v/>
      </c>
      <c r="E965" s="449" t="str">
        <f t="shared" si="279"/>
        <v/>
      </c>
      <c r="F965" s="450"/>
      <c r="G965" s="451"/>
      <c r="H965" s="452"/>
      <c r="I965" s="453"/>
      <c r="J965" s="453"/>
      <c r="K965" s="453"/>
      <c r="L965" s="453"/>
      <c r="M965" s="454"/>
      <c r="N965" s="455"/>
      <c r="O965" s="456"/>
      <c r="P965" s="456"/>
      <c r="Q965" s="456"/>
      <c r="R965" s="456"/>
      <c r="S965" s="456"/>
      <c r="T965" s="456"/>
      <c r="U965" s="456"/>
      <c r="V965" s="456"/>
      <c r="W965" s="456"/>
      <c r="X965" s="456"/>
      <c r="Y965" s="456"/>
      <c r="Z965" s="456"/>
      <c r="AA965" s="456"/>
      <c r="AB965" s="456"/>
      <c r="AC965" s="456"/>
      <c r="AD965" s="456"/>
      <c r="AE965" s="457"/>
      <c r="AF965" s="455"/>
      <c r="AG965" s="456"/>
      <c r="AH965" s="456"/>
      <c r="AI965" s="456"/>
      <c r="AJ965" s="456"/>
      <c r="AK965" s="456"/>
      <c r="AL965" s="456"/>
      <c r="AM965" s="456"/>
      <c r="AN965" s="457"/>
      <c r="AO965" s="455"/>
      <c r="AP965" s="456"/>
      <c r="AQ965" s="456"/>
      <c r="AR965" s="456"/>
      <c r="AS965" s="456"/>
      <c r="AT965" s="456"/>
      <c r="AU965" s="456"/>
      <c r="AV965" s="456"/>
      <c r="AW965" s="456"/>
      <c r="AX965" s="456"/>
      <c r="AY965" s="456"/>
      <c r="AZ965" s="456"/>
      <c r="BA965" s="456"/>
      <c r="BB965" s="456"/>
      <c r="BC965" s="456"/>
      <c r="BD965" s="456"/>
      <c r="BE965" s="456"/>
      <c r="BF965" s="456"/>
      <c r="BG965" s="457"/>
      <c r="BH965" s="458"/>
      <c r="BI965" s="459"/>
      <c r="BJ965" s="459"/>
      <c r="BK965" s="459"/>
      <c r="BL965" s="459"/>
      <c r="BM965" s="460"/>
      <c r="BN965" s="216"/>
      <c r="BO965" s="216"/>
      <c r="BP965" s="1"/>
      <c r="BQ965" s="120">
        <f>IF($F$3="","",IF(N965=$F$3,COUNTIF(BQ$23:BQ964,"&gt;0")+1,0))</f>
        <v>0</v>
      </c>
      <c r="BR965" s="1"/>
      <c r="BS965" s="20" t="str">
        <f>IF($N965="","",IF(VLOOKUP(VLOOKUP($N965,IMPOSTAZIONI!$E$6:$I$13,5,FALSE),IMPOSTAZIONI!$B$25:$N$32,3,FALSE)=0,"",VLOOKUP(VLOOKUP($N965,IMPOSTAZIONI!$E$6:$I$13,5,FALSE),IMPOSTAZIONI!$B$25:$N$32,3,FALSE)))</f>
        <v/>
      </c>
      <c r="BT965" s="20" t="str">
        <f>IF($N965="","",IF(VLOOKUP(VLOOKUP($N965,IMPOSTAZIONI!$E$6:$I$13,5,FALSE),IMPOSTAZIONI!$B$25:$N$32,6,FALSE)=0,"",VLOOKUP(VLOOKUP($N965,IMPOSTAZIONI!$E$6:$I$13,5,FALSE),IMPOSTAZIONI!$B$25:$N$32,6,FALSE)))</f>
        <v/>
      </c>
      <c r="BU965" s="20" t="str">
        <f>IF($N965="","",IF(VLOOKUP(VLOOKUP($N965,IMPOSTAZIONI!$E$6:$I$13,5,FALSE),IMPOSTAZIONI!$B$25:$N$32,9,FALSE)=0,"",VLOOKUP(VLOOKUP($N965,IMPOSTAZIONI!$E$6:$I$13,5,FALSE),IMPOSTAZIONI!$B$25:$N$32,9,FALSE)))</f>
        <v/>
      </c>
      <c r="BV965" s="20" t="str">
        <f>IF($N965="","",IF(VLOOKUP(VLOOKUP($N965,IMPOSTAZIONI!$E$6:$I$13,5,FALSE),IMPOSTAZIONI!$B$25:$N$32,12,FALSE)=0,"",VLOOKUP(VLOOKUP($N965,IMPOSTAZIONI!$E$6:$I$13,5,FALSE),IMPOSTAZIONI!$B$25:$N$32,12,FALSE)))</f>
        <v/>
      </c>
      <c r="BW965" s="221" t="str">
        <f t="shared" si="280"/>
        <v/>
      </c>
      <c r="BX965" s="221" t="str">
        <f t="shared" si="273"/>
        <v/>
      </c>
      <c r="BY965" s="221">
        <f t="shared" si="274"/>
        <v>0</v>
      </c>
      <c r="BZ965" s="231">
        <f t="shared" si="275"/>
        <v>0</v>
      </c>
      <c r="CA965" s="246">
        <f t="shared" si="276"/>
        <v>0</v>
      </c>
      <c r="CB965" s="246">
        <f t="shared" si="281"/>
        <v>0</v>
      </c>
      <c r="CC965" s="246" t="str">
        <f t="shared" si="282"/>
        <v/>
      </c>
      <c r="CD965" s="246">
        <f t="shared" si="277"/>
        <v>5</v>
      </c>
      <c r="CE965" s="246">
        <f t="shared" si="283"/>
        <v>0</v>
      </c>
      <c r="CF965" s="276">
        <f t="shared" si="287"/>
        <v>0</v>
      </c>
      <c r="CG965" s="277">
        <f t="shared" si="287"/>
        <v>0</v>
      </c>
      <c r="CH965" s="277">
        <f t="shared" si="287"/>
        <v>0</v>
      </c>
      <c r="CI965" s="278">
        <f t="shared" si="287"/>
        <v>0</v>
      </c>
      <c r="CJ965" s="280">
        <f t="shared" si="284"/>
        <v>0</v>
      </c>
      <c r="CK965" s="232">
        <f t="shared" si="272"/>
        <v>0</v>
      </c>
      <c r="CL965" s="1"/>
    </row>
    <row r="966" spans="1:90" ht="18" customHeight="1">
      <c r="A966" s="1"/>
      <c r="B966" s="1"/>
      <c r="C966" s="216"/>
      <c r="D966" s="287" t="str">
        <f t="shared" si="278"/>
        <v/>
      </c>
      <c r="E966" s="449" t="str">
        <f t="shared" si="279"/>
        <v/>
      </c>
      <c r="F966" s="450"/>
      <c r="G966" s="451"/>
      <c r="H966" s="452"/>
      <c r="I966" s="453"/>
      <c r="J966" s="453"/>
      <c r="K966" s="453"/>
      <c r="L966" s="453"/>
      <c r="M966" s="454"/>
      <c r="N966" s="455"/>
      <c r="O966" s="456"/>
      <c r="P966" s="456"/>
      <c r="Q966" s="456"/>
      <c r="R966" s="456"/>
      <c r="S966" s="456"/>
      <c r="T966" s="456"/>
      <c r="U966" s="456"/>
      <c r="V966" s="456"/>
      <c r="W966" s="456"/>
      <c r="X966" s="456"/>
      <c r="Y966" s="456"/>
      <c r="Z966" s="456"/>
      <c r="AA966" s="456"/>
      <c r="AB966" s="456"/>
      <c r="AC966" s="456"/>
      <c r="AD966" s="456"/>
      <c r="AE966" s="457"/>
      <c r="AF966" s="455"/>
      <c r="AG966" s="456"/>
      <c r="AH966" s="456"/>
      <c r="AI966" s="456"/>
      <c r="AJ966" s="456"/>
      <c r="AK966" s="456"/>
      <c r="AL966" s="456"/>
      <c r="AM966" s="456"/>
      <c r="AN966" s="457"/>
      <c r="AO966" s="455"/>
      <c r="AP966" s="456"/>
      <c r="AQ966" s="456"/>
      <c r="AR966" s="456"/>
      <c r="AS966" s="456"/>
      <c r="AT966" s="456"/>
      <c r="AU966" s="456"/>
      <c r="AV966" s="456"/>
      <c r="AW966" s="456"/>
      <c r="AX966" s="456"/>
      <c r="AY966" s="456"/>
      <c r="AZ966" s="456"/>
      <c r="BA966" s="456"/>
      <c r="BB966" s="456"/>
      <c r="BC966" s="456"/>
      <c r="BD966" s="456"/>
      <c r="BE966" s="456"/>
      <c r="BF966" s="456"/>
      <c r="BG966" s="457"/>
      <c r="BH966" s="458"/>
      <c r="BI966" s="459"/>
      <c r="BJ966" s="459"/>
      <c r="BK966" s="459"/>
      <c r="BL966" s="459"/>
      <c r="BM966" s="460"/>
      <c r="BN966" s="216"/>
      <c r="BO966" s="216"/>
      <c r="BP966" s="1"/>
      <c r="BQ966" s="120">
        <f>IF($F$3="","",IF(N966=$F$3,COUNTIF(BQ$23:BQ965,"&gt;0")+1,0))</f>
        <v>0</v>
      </c>
      <c r="BR966" s="1"/>
      <c r="BS966" s="20" t="str">
        <f>IF($N966="","",IF(VLOOKUP(VLOOKUP($N966,IMPOSTAZIONI!$E$6:$I$13,5,FALSE),IMPOSTAZIONI!$B$25:$N$32,3,FALSE)=0,"",VLOOKUP(VLOOKUP($N966,IMPOSTAZIONI!$E$6:$I$13,5,FALSE),IMPOSTAZIONI!$B$25:$N$32,3,FALSE)))</f>
        <v/>
      </c>
      <c r="BT966" s="20" t="str">
        <f>IF($N966="","",IF(VLOOKUP(VLOOKUP($N966,IMPOSTAZIONI!$E$6:$I$13,5,FALSE),IMPOSTAZIONI!$B$25:$N$32,6,FALSE)=0,"",VLOOKUP(VLOOKUP($N966,IMPOSTAZIONI!$E$6:$I$13,5,FALSE),IMPOSTAZIONI!$B$25:$N$32,6,FALSE)))</f>
        <v/>
      </c>
      <c r="BU966" s="20" t="str">
        <f>IF($N966="","",IF(VLOOKUP(VLOOKUP($N966,IMPOSTAZIONI!$E$6:$I$13,5,FALSE),IMPOSTAZIONI!$B$25:$N$32,9,FALSE)=0,"",VLOOKUP(VLOOKUP($N966,IMPOSTAZIONI!$E$6:$I$13,5,FALSE),IMPOSTAZIONI!$B$25:$N$32,9,FALSE)))</f>
        <v/>
      </c>
      <c r="BV966" s="20" t="str">
        <f>IF($N966="","",IF(VLOOKUP(VLOOKUP($N966,IMPOSTAZIONI!$E$6:$I$13,5,FALSE),IMPOSTAZIONI!$B$25:$N$32,12,FALSE)=0,"",VLOOKUP(VLOOKUP($N966,IMPOSTAZIONI!$E$6:$I$13,5,FALSE),IMPOSTAZIONI!$B$25:$N$32,12,FALSE)))</f>
        <v/>
      </c>
      <c r="BW966" s="221" t="str">
        <f t="shared" si="280"/>
        <v/>
      </c>
      <c r="BX966" s="221" t="str">
        <f t="shared" si="273"/>
        <v/>
      </c>
      <c r="BY966" s="221">
        <f t="shared" si="274"/>
        <v>0</v>
      </c>
      <c r="BZ966" s="231">
        <f t="shared" si="275"/>
        <v>0</v>
      </c>
      <c r="CA966" s="246">
        <f t="shared" si="276"/>
        <v>0</v>
      </c>
      <c r="CB966" s="246">
        <f t="shared" si="281"/>
        <v>0</v>
      </c>
      <c r="CC966" s="246" t="str">
        <f t="shared" si="282"/>
        <v/>
      </c>
      <c r="CD966" s="246">
        <f t="shared" si="277"/>
        <v>5</v>
      </c>
      <c r="CE966" s="246">
        <f t="shared" si="283"/>
        <v>0</v>
      </c>
      <c r="CF966" s="276">
        <f t="shared" si="287"/>
        <v>0</v>
      </c>
      <c r="CG966" s="277">
        <f t="shared" si="287"/>
        <v>0</v>
      </c>
      <c r="CH966" s="277">
        <f t="shared" si="287"/>
        <v>0</v>
      </c>
      <c r="CI966" s="278">
        <f t="shared" si="287"/>
        <v>0</v>
      </c>
      <c r="CJ966" s="280">
        <f t="shared" si="284"/>
        <v>0</v>
      </c>
      <c r="CK966" s="232">
        <f t="shared" si="272"/>
        <v>0</v>
      </c>
      <c r="CL966" s="1"/>
    </row>
    <row r="967" spans="1:90" ht="18" customHeight="1">
      <c r="A967" s="1"/>
      <c r="B967" s="1"/>
      <c r="C967" s="216"/>
      <c r="D967" s="287" t="str">
        <f t="shared" si="278"/>
        <v/>
      </c>
      <c r="E967" s="449" t="str">
        <f t="shared" si="279"/>
        <v/>
      </c>
      <c r="F967" s="450"/>
      <c r="G967" s="451"/>
      <c r="H967" s="452"/>
      <c r="I967" s="453"/>
      <c r="J967" s="453"/>
      <c r="K967" s="453"/>
      <c r="L967" s="453"/>
      <c r="M967" s="454"/>
      <c r="N967" s="455"/>
      <c r="O967" s="456"/>
      <c r="P967" s="456"/>
      <c r="Q967" s="456"/>
      <c r="R967" s="456"/>
      <c r="S967" s="456"/>
      <c r="T967" s="456"/>
      <c r="U967" s="456"/>
      <c r="V967" s="456"/>
      <c r="W967" s="456"/>
      <c r="X967" s="456"/>
      <c r="Y967" s="456"/>
      <c r="Z967" s="456"/>
      <c r="AA967" s="456"/>
      <c r="AB967" s="456"/>
      <c r="AC967" s="456"/>
      <c r="AD967" s="456"/>
      <c r="AE967" s="457"/>
      <c r="AF967" s="455"/>
      <c r="AG967" s="456"/>
      <c r="AH967" s="456"/>
      <c r="AI967" s="456"/>
      <c r="AJ967" s="456"/>
      <c r="AK967" s="456"/>
      <c r="AL967" s="456"/>
      <c r="AM967" s="456"/>
      <c r="AN967" s="457"/>
      <c r="AO967" s="455"/>
      <c r="AP967" s="456"/>
      <c r="AQ967" s="456"/>
      <c r="AR967" s="456"/>
      <c r="AS967" s="456"/>
      <c r="AT967" s="456"/>
      <c r="AU967" s="456"/>
      <c r="AV967" s="456"/>
      <c r="AW967" s="456"/>
      <c r="AX967" s="456"/>
      <c r="AY967" s="456"/>
      <c r="AZ967" s="456"/>
      <c r="BA967" s="456"/>
      <c r="BB967" s="456"/>
      <c r="BC967" s="456"/>
      <c r="BD967" s="456"/>
      <c r="BE967" s="456"/>
      <c r="BF967" s="456"/>
      <c r="BG967" s="457"/>
      <c r="BH967" s="458"/>
      <c r="BI967" s="459"/>
      <c r="BJ967" s="459"/>
      <c r="BK967" s="459"/>
      <c r="BL967" s="459"/>
      <c r="BM967" s="460"/>
      <c r="BN967" s="216"/>
      <c r="BO967" s="216"/>
      <c r="BP967" s="1"/>
      <c r="BQ967" s="120">
        <f>IF($F$3="","",IF(N967=$F$3,COUNTIF(BQ$23:BQ966,"&gt;0")+1,0))</f>
        <v>0</v>
      </c>
      <c r="BR967" s="1"/>
      <c r="BS967" s="20" t="str">
        <f>IF($N967="","",IF(VLOOKUP(VLOOKUP($N967,IMPOSTAZIONI!$E$6:$I$13,5,FALSE),IMPOSTAZIONI!$B$25:$N$32,3,FALSE)=0,"",VLOOKUP(VLOOKUP($N967,IMPOSTAZIONI!$E$6:$I$13,5,FALSE),IMPOSTAZIONI!$B$25:$N$32,3,FALSE)))</f>
        <v/>
      </c>
      <c r="BT967" s="20" t="str">
        <f>IF($N967="","",IF(VLOOKUP(VLOOKUP($N967,IMPOSTAZIONI!$E$6:$I$13,5,FALSE),IMPOSTAZIONI!$B$25:$N$32,6,FALSE)=0,"",VLOOKUP(VLOOKUP($N967,IMPOSTAZIONI!$E$6:$I$13,5,FALSE),IMPOSTAZIONI!$B$25:$N$32,6,FALSE)))</f>
        <v/>
      </c>
      <c r="BU967" s="20" t="str">
        <f>IF($N967="","",IF(VLOOKUP(VLOOKUP($N967,IMPOSTAZIONI!$E$6:$I$13,5,FALSE),IMPOSTAZIONI!$B$25:$N$32,9,FALSE)=0,"",VLOOKUP(VLOOKUP($N967,IMPOSTAZIONI!$E$6:$I$13,5,FALSE),IMPOSTAZIONI!$B$25:$N$32,9,FALSE)))</f>
        <v/>
      </c>
      <c r="BV967" s="20" t="str">
        <f>IF($N967="","",IF(VLOOKUP(VLOOKUP($N967,IMPOSTAZIONI!$E$6:$I$13,5,FALSE),IMPOSTAZIONI!$B$25:$N$32,12,FALSE)=0,"",VLOOKUP(VLOOKUP($N967,IMPOSTAZIONI!$E$6:$I$13,5,FALSE),IMPOSTAZIONI!$B$25:$N$32,12,FALSE)))</f>
        <v/>
      </c>
      <c r="BW967" s="221" t="str">
        <f t="shared" si="280"/>
        <v/>
      </c>
      <c r="BX967" s="221" t="str">
        <f t="shared" si="273"/>
        <v/>
      </c>
      <c r="BY967" s="221">
        <f t="shared" si="274"/>
        <v>0</v>
      </c>
      <c r="BZ967" s="231">
        <f t="shared" si="275"/>
        <v>0</v>
      </c>
      <c r="CA967" s="246">
        <f t="shared" si="276"/>
        <v>0</v>
      </c>
      <c r="CB967" s="246">
        <f t="shared" si="281"/>
        <v>0</v>
      </c>
      <c r="CC967" s="246" t="str">
        <f t="shared" si="282"/>
        <v/>
      </c>
      <c r="CD967" s="246">
        <f t="shared" si="277"/>
        <v>5</v>
      </c>
      <c r="CE967" s="246">
        <f t="shared" si="283"/>
        <v>0</v>
      </c>
      <c r="CF967" s="276">
        <f t="shared" si="287"/>
        <v>0</v>
      </c>
      <c r="CG967" s="277">
        <f t="shared" si="287"/>
        <v>0</v>
      </c>
      <c r="CH967" s="277">
        <f t="shared" si="287"/>
        <v>0</v>
      </c>
      <c r="CI967" s="278">
        <f t="shared" si="287"/>
        <v>0</v>
      </c>
      <c r="CJ967" s="280">
        <f t="shared" si="284"/>
        <v>0</v>
      </c>
      <c r="CK967" s="232">
        <f t="shared" si="272"/>
        <v>0</v>
      </c>
      <c r="CL967" s="1"/>
    </row>
    <row r="968" spans="1:90" ht="18" customHeight="1">
      <c r="A968" s="1"/>
      <c r="B968" s="1"/>
      <c r="C968" s="216"/>
      <c r="D968" s="287" t="str">
        <f t="shared" si="278"/>
        <v/>
      </c>
      <c r="E968" s="449" t="str">
        <f t="shared" si="279"/>
        <v/>
      </c>
      <c r="F968" s="450"/>
      <c r="G968" s="451"/>
      <c r="H968" s="452"/>
      <c r="I968" s="453"/>
      <c r="J968" s="453"/>
      <c r="K968" s="453"/>
      <c r="L968" s="453"/>
      <c r="M968" s="454"/>
      <c r="N968" s="455"/>
      <c r="O968" s="456"/>
      <c r="P968" s="456"/>
      <c r="Q968" s="456"/>
      <c r="R968" s="456"/>
      <c r="S968" s="456"/>
      <c r="T968" s="456"/>
      <c r="U968" s="456"/>
      <c r="V968" s="456"/>
      <c r="W968" s="456"/>
      <c r="X968" s="456"/>
      <c r="Y968" s="456"/>
      <c r="Z968" s="456"/>
      <c r="AA968" s="456"/>
      <c r="AB968" s="456"/>
      <c r="AC968" s="456"/>
      <c r="AD968" s="456"/>
      <c r="AE968" s="457"/>
      <c r="AF968" s="455"/>
      <c r="AG968" s="456"/>
      <c r="AH968" s="456"/>
      <c r="AI968" s="456"/>
      <c r="AJ968" s="456"/>
      <c r="AK968" s="456"/>
      <c r="AL968" s="456"/>
      <c r="AM968" s="456"/>
      <c r="AN968" s="457"/>
      <c r="AO968" s="455"/>
      <c r="AP968" s="456"/>
      <c r="AQ968" s="456"/>
      <c r="AR968" s="456"/>
      <c r="AS968" s="456"/>
      <c r="AT968" s="456"/>
      <c r="AU968" s="456"/>
      <c r="AV968" s="456"/>
      <c r="AW968" s="456"/>
      <c r="AX968" s="456"/>
      <c r="AY968" s="456"/>
      <c r="AZ968" s="456"/>
      <c r="BA968" s="456"/>
      <c r="BB968" s="456"/>
      <c r="BC968" s="456"/>
      <c r="BD968" s="456"/>
      <c r="BE968" s="456"/>
      <c r="BF968" s="456"/>
      <c r="BG968" s="457"/>
      <c r="BH968" s="458"/>
      <c r="BI968" s="459"/>
      <c r="BJ968" s="459"/>
      <c r="BK968" s="459"/>
      <c r="BL968" s="459"/>
      <c r="BM968" s="460"/>
      <c r="BN968" s="216"/>
      <c r="BO968" s="216"/>
      <c r="BP968" s="1"/>
      <c r="BQ968" s="120">
        <f>IF($F$3="","",IF(N968=$F$3,COUNTIF(BQ$23:BQ967,"&gt;0")+1,0))</f>
        <v>0</v>
      </c>
      <c r="BR968" s="1"/>
      <c r="BS968" s="20" t="str">
        <f>IF($N968="","",IF(VLOOKUP(VLOOKUP($N968,IMPOSTAZIONI!$E$6:$I$13,5,FALSE),IMPOSTAZIONI!$B$25:$N$32,3,FALSE)=0,"",VLOOKUP(VLOOKUP($N968,IMPOSTAZIONI!$E$6:$I$13,5,FALSE),IMPOSTAZIONI!$B$25:$N$32,3,FALSE)))</f>
        <v/>
      </c>
      <c r="BT968" s="20" t="str">
        <f>IF($N968="","",IF(VLOOKUP(VLOOKUP($N968,IMPOSTAZIONI!$E$6:$I$13,5,FALSE),IMPOSTAZIONI!$B$25:$N$32,6,FALSE)=0,"",VLOOKUP(VLOOKUP($N968,IMPOSTAZIONI!$E$6:$I$13,5,FALSE),IMPOSTAZIONI!$B$25:$N$32,6,FALSE)))</f>
        <v/>
      </c>
      <c r="BU968" s="20" t="str">
        <f>IF($N968="","",IF(VLOOKUP(VLOOKUP($N968,IMPOSTAZIONI!$E$6:$I$13,5,FALSE),IMPOSTAZIONI!$B$25:$N$32,9,FALSE)=0,"",VLOOKUP(VLOOKUP($N968,IMPOSTAZIONI!$E$6:$I$13,5,FALSE),IMPOSTAZIONI!$B$25:$N$32,9,FALSE)))</f>
        <v/>
      </c>
      <c r="BV968" s="20" t="str">
        <f>IF($N968="","",IF(VLOOKUP(VLOOKUP($N968,IMPOSTAZIONI!$E$6:$I$13,5,FALSE),IMPOSTAZIONI!$B$25:$N$32,12,FALSE)=0,"",VLOOKUP(VLOOKUP($N968,IMPOSTAZIONI!$E$6:$I$13,5,FALSE),IMPOSTAZIONI!$B$25:$N$32,12,FALSE)))</f>
        <v/>
      </c>
      <c r="BW968" s="221" t="str">
        <f t="shared" si="280"/>
        <v/>
      </c>
      <c r="BX968" s="221" t="str">
        <f t="shared" si="273"/>
        <v/>
      </c>
      <c r="BY968" s="221">
        <f t="shared" si="274"/>
        <v>0</v>
      </c>
      <c r="BZ968" s="231">
        <f t="shared" si="275"/>
        <v>0</v>
      </c>
      <c r="CA968" s="246">
        <f t="shared" si="276"/>
        <v>0</v>
      </c>
      <c r="CB968" s="246">
        <f t="shared" si="281"/>
        <v>0</v>
      </c>
      <c r="CC968" s="246" t="str">
        <f t="shared" si="282"/>
        <v/>
      </c>
      <c r="CD968" s="246">
        <f t="shared" si="277"/>
        <v>5</v>
      </c>
      <c r="CE968" s="246">
        <f t="shared" si="283"/>
        <v>0</v>
      </c>
      <c r="CF968" s="276">
        <f t="shared" si="287"/>
        <v>0</v>
      </c>
      <c r="CG968" s="277">
        <f t="shared" si="287"/>
        <v>0</v>
      </c>
      <c r="CH968" s="277">
        <f t="shared" si="287"/>
        <v>0</v>
      </c>
      <c r="CI968" s="278">
        <f t="shared" si="287"/>
        <v>0</v>
      </c>
      <c r="CJ968" s="280">
        <f t="shared" si="284"/>
        <v>0</v>
      </c>
      <c r="CK968" s="232">
        <f t="shared" si="272"/>
        <v>0</v>
      </c>
      <c r="CL968" s="1"/>
    </row>
    <row r="969" spans="1:90" ht="18" customHeight="1">
      <c r="A969" s="1"/>
      <c r="B969" s="1"/>
      <c r="C969" s="216"/>
      <c r="D969" s="287" t="str">
        <f t="shared" si="278"/>
        <v/>
      </c>
      <c r="E969" s="449" t="str">
        <f t="shared" si="279"/>
        <v/>
      </c>
      <c r="F969" s="450"/>
      <c r="G969" s="451"/>
      <c r="H969" s="452"/>
      <c r="I969" s="453"/>
      <c r="J969" s="453"/>
      <c r="K969" s="453"/>
      <c r="L969" s="453"/>
      <c r="M969" s="454"/>
      <c r="N969" s="455"/>
      <c r="O969" s="456"/>
      <c r="P969" s="456"/>
      <c r="Q969" s="456"/>
      <c r="R969" s="456"/>
      <c r="S969" s="456"/>
      <c r="T969" s="456"/>
      <c r="U969" s="456"/>
      <c r="V969" s="456"/>
      <c r="W969" s="456"/>
      <c r="X969" s="456"/>
      <c r="Y969" s="456"/>
      <c r="Z969" s="456"/>
      <c r="AA969" s="456"/>
      <c r="AB969" s="456"/>
      <c r="AC969" s="456"/>
      <c r="AD969" s="456"/>
      <c r="AE969" s="457"/>
      <c r="AF969" s="455"/>
      <c r="AG969" s="456"/>
      <c r="AH969" s="456"/>
      <c r="AI969" s="456"/>
      <c r="AJ969" s="456"/>
      <c r="AK969" s="456"/>
      <c r="AL969" s="456"/>
      <c r="AM969" s="456"/>
      <c r="AN969" s="457"/>
      <c r="AO969" s="455"/>
      <c r="AP969" s="456"/>
      <c r="AQ969" s="456"/>
      <c r="AR969" s="456"/>
      <c r="AS969" s="456"/>
      <c r="AT969" s="456"/>
      <c r="AU969" s="456"/>
      <c r="AV969" s="456"/>
      <c r="AW969" s="456"/>
      <c r="AX969" s="456"/>
      <c r="AY969" s="456"/>
      <c r="AZ969" s="456"/>
      <c r="BA969" s="456"/>
      <c r="BB969" s="456"/>
      <c r="BC969" s="456"/>
      <c r="BD969" s="456"/>
      <c r="BE969" s="456"/>
      <c r="BF969" s="456"/>
      <c r="BG969" s="457"/>
      <c r="BH969" s="458"/>
      <c r="BI969" s="459"/>
      <c r="BJ969" s="459"/>
      <c r="BK969" s="459"/>
      <c r="BL969" s="459"/>
      <c r="BM969" s="460"/>
      <c r="BN969" s="216"/>
      <c r="BO969" s="216"/>
      <c r="BP969" s="1"/>
      <c r="BQ969" s="120">
        <f>IF($F$3="","",IF(N969=$F$3,COUNTIF(BQ$23:BQ968,"&gt;0")+1,0))</f>
        <v>0</v>
      </c>
      <c r="BR969" s="1"/>
      <c r="BS969" s="20" t="str">
        <f>IF($N969="","",IF(VLOOKUP(VLOOKUP($N969,IMPOSTAZIONI!$E$6:$I$13,5,FALSE),IMPOSTAZIONI!$B$25:$N$32,3,FALSE)=0,"",VLOOKUP(VLOOKUP($N969,IMPOSTAZIONI!$E$6:$I$13,5,FALSE),IMPOSTAZIONI!$B$25:$N$32,3,FALSE)))</f>
        <v/>
      </c>
      <c r="BT969" s="20" t="str">
        <f>IF($N969="","",IF(VLOOKUP(VLOOKUP($N969,IMPOSTAZIONI!$E$6:$I$13,5,FALSE),IMPOSTAZIONI!$B$25:$N$32,6,FALSE)=0,"",VLOOKUP(VLOOKUP($N969,IMPOSTAZIONI!$E$6:$I$13,5,FALSE),IMPOSTAZIONI!$B$25:$N$32,6,FALSE)))</f>
        <v/>
      </c>
      <c r="BU969" s="20" t="str">
        <f>IF($N969="","",IF(VLOOKUP(VLOOKUP($N969,IMPOSTAZIONI!$E$6:$I$13,5,FALSE),IMPOSTAZIONI!$B$25:$N$32,9,FALSE)=0,"",VLOOKUP(VLOOKUP($N969,IMPOSTAZIONI!$E$6:$I$13,5,FALSE),IMPOSTAZIONI!$B$25:$N$32,9,FALSE)))</f>
        <v/>
      </c>
      <c r="BV969" s="20" t="str">
        <f>IF($N969="","",IF(VLOOKUP(VLOOKUP($N969,IMPOSTAZIONI!$E$6:$I$13,5,FALSE),IMPOSTAZIONI!$B$25:$N$32,12,FALSE)=0,"",VLOOKUP(VLOOKUP($N969,IMPOSTAZIONI!$E$6:$I$13,5,FALSE),IMPOSTAZIONI!$B$25:$N$32,12,FALSE)))</f>
        <v/>
      </c>
      <c r="BW969" s="221" t="str">
        <f t="shared" si="280"/>
        <v/>
      </c>
      <c r="BX969" s="221" t="str">
        <f t="shared" si="273"/>
        <v/>
      </c>
      <c r="BY969" s="221">
        <f t="shared" si="274"/>
        <v>0</v>
      </c>
      <c r="BZ969" s="231">
        <f t="shared" si="275"/>
        <v>0</v>
      </c>
      <c r="CA969" s="246">
        <f t="shared" si="276"/>
        <v>0</v>
      </c>
      <c r="CB969" s="246">
        <f t="shared" si="281"/>
        <v>0</v>
      </c>
      <c r="CC969" s="246" t="str">
        <f t="shared" si="282"/>
        <v/>
      </c>
      <c r="CD969" s="246">
        <f t="shared" si="277"/>
        <v>5</v>
      </c>
      <c r="CE969" s="246">
        <f t="shared" si="283"/>
        <v>0</v>
      </c>
      <c r="CF969" s="276">
        <f t="shared" si="287"/>
        <v>0</v>
      </c>
      <c r="CG969" s="277">
        <f t="shared" si="287"/>
        <v>0</v>
      </c>
      <c r="CH969" s="277">
        <f t="shared" si="287"/>
        <v>0</v>
      </c>
      <c r="CI969" s="278">
        <f t="shared" si="287"/>
        <v>0</v>
      </c>
      <c r="CJ969" s="280">
        <f t="shared" si="284"/>
        <v>0</v>
      </c>
      <c r="CK969" s="232">
        <f t="shared" si="272"/>
        <v>0</v>
      </c>
      <c r="CL969" s="1"/>
    </row>
    <row r="970" spans="1:90" ht="18" customHeight="1">
      <c r="A970" s="1"/>
      <c r="B970" s="1"/>
      <c r="C970" s="216"/>
      <c r="D970" s="287" t="str">
        <f t="shared" si="278"/>
        <v/>
      </c>
      <c r="E970" s="449" t="str">
        <f t="shared" si="279"/>
        <v/>
      </c>
      <c r="F970" s="450"/>
      <c r="G970" s="451"/>
      <c r="H970" s="452"/>
      <c r="I970" s="453"/>
      <c r="J970" s="453"/>
      <c r="K970" s="453"/>
      <c r="L970" s="453"/>
      <c r="M970" s="454"/>
      <c r="N970" s="455"/>
      <c r="O970" s="456"/>
      <c r="P970" s="456"/>
      <c r="Q970" s="456"/>
      <c r="R970" s="456"/>
      <c r="S970" s="456"/>
      <c r="T970" s="456"/>
      <c r="U970" s="456"/>
      <c r="V970" s="456"/>
      <c r="W970" s="456"/>
      <c r="X970" s="456"/>
      <c r="Y970" s="456"/>
      <c r="Z970" s="456"/>
      <c r="AA970" s="456"/>
      <c r="AB970" s="456"/>
      <c r="AC970" s="456"/>
      <c r="AD970" s="456"/>
      <c r="AE970" s="457"/>
      <c r="AF970" s="455"/>
      <c r="AG970" s="456"/>
      <c r="AH970" s="456"/>
      <c r="AI970" s="456"/>
      <c r="AJ970" s="456"/>
      <c r="AK970" s="456"/>
      <c r="AL970" s="456"/>
      <c r="AM970" s="456"/>
      <c r="AN970" s="457"/>
      <c r="AO970" s="455"/>
      <c r="AP970" s="456"/>
      <c r="AQ970" s="456"/>
      <c r="AR970" s="456"/>
      <c r="AS970" s="456"/>
      <c r="AT970" s="456"/>
      <c r="AU970" s="456"/>
      <c r="AV970" s="456"/>
      <c r="AW970" s="456"/>
      <c r="AX970" s="456"/>
      <c r="AY970" s="456"/>
      <c r="AZ970" s="456"/>
      <c r="BA970" s="456"/>
      <c r="BB970" s="456"/>
      <c r="BC970" s="456"/>
      <c r="BD970" s="456"/>
      <c r="BE970" s="456"/>
      <c r="BF970" s="456"/>
      <c r="BG970" s="457"/>
      <c r="BH970" s="458"/>
      <c r="BI970" s="459"/>
      <c r="BJ970" s="459"/>
      <c r="BK970" s="459"/>
      <c r="BL970" s="459"/>
      <c r="BM970" s="460"/>
      <c r="BN970" s="216"/>
      <c r="BO970" s="216"/>
      <c r="BP970" s="1"/>
      <c r="BQ970" s="120">
        <f>IF($F$3="","",IF(N970=$F$3,COUNTIF(BQ$23:BQ969,"&gt;0")+1,0))</f>
        <v>0</v>
      </c>
      <c r="BR970" s="1"/>
      <c r="BS970" s="20" t="str">
        <f>IF($N970="","",IF(VLOOKUP(VLOOKUP($N970,IMPOSTAZIONI!$E$6:$I$13,5,FALSE),IMPOSTAZIONI!$B$25:$N$32,3,FALSE)=0,"",VLOOKUP(VLOOKUP($N970,IMPOSTAZIONI!$E$6:$I$13,5,FALSE),IMPOSTAZIONI!$B$25:$N$32,3,FALSE)))</f>
        <v/>
      </c>
      <c r="BT970" s="20" t="str">
        <f>IF($N970="","",IF(VLOOKUP(VLOOKUP($N970,IMPOSTAZIONI!$E$6:$I$13,5,FALSE),IMPOSTAZIONI!$B$25:$N$32,6,FALSE)=0,"",VLOOKUP(VLOOKUP($N970,IMPOSTAZIONI!$E$6:$I$13,5,FALSE),IMPOSTAZIONI!$B$25:$N$32,6,FALSE)))</f>
        <v/>
      </c>
      <c r="BU970" s="20" t="str">
        <f>IF($N970="","",IF(VLOOKUP(VLOOKUP($N970,IMPOSTAZIONI!$E$6:$I$13,5,FALSE),IMPOSTAZIONI!$B$25:$N$32,9,FALSE)=0,"",VLOOKUP(VLOOKUP($N970,IMPOSTAZIONI!$E$6:$I$13,5,FALSE),IMPOSTAZIONI!$B$25:$N$32,9,FALSE)))</f>
        <v/>
      </c>
      <c r="BV970" s="20" t="str">
        <f>IF($N970="","",IF(VLOOKUP(VLOOKUP($N970,IMPOSTAZIONI!$E$6:$I$13,5,FALSE),IMPOSTAZIONI!$B$25:$N$32,12,FALSE)=0,"",VLOOKUP(VLOOKUP($N970,IMPOSTAZIONI!$E$6:$I$13,5,FALSE),IMPOSTAZIONI!$B$25:$N$32,12,FALSE)))</f>
        <v/>
      </c>
      <c r="BW970" s="221" t="str">
        <f t="shared" si="280"/>
        <v/>
      </c>
      <c r="BX970" s="221" t="str">
        <f t="shared" si="273"/>
        <v/>
      </c>
      <c r="BY970" s="221">
        <f t="shared" si="274"/>
        <v>0</v>
      </c>
      <c r="BZ970" s="231">
        <f t="shared" si="275"/>
        <v>0</v>
      </c>
      <c r="CA970" s="246">
        <f t="shared" si="276"/>
        <v>0</v>
      </c>
      <c r="CB970" s="246">
        <f t="shared" si="281"/>
        <v>0</v>
      </c>
      <c r="CC970" s="246" t="str">
        <f t="shared" si="282"/>
        <v/>
      </c>
      <c r="CD970" s="246">
        <f t="shared" si="277"/>
        <v>5</v>
      </c>
      <c r="CE970" s="246">
        <f t="shared" si="283"/>
        <v>0</v>
      </c>
      <c r="CF970" s="276">
        <f t="shared" si="287"/>
        <v>0</v>
      </c>
      <c r="CG970" s="277">
        <f t="shared" si="287"/>
        <v>0</v>
      </c>
      <c r="CH970" s="277">
        <f t="shared" si="287"/>
        <v>0</v>
      </c>
      <c r="CI970" s="278">
        <f t="shared" si="287"/>
        <v>0</v>
      </c>
      <c r="CJ970" s="280">
        <f t="shared" si="284"/>
        <v>0</v>
      </c>
      <c r="CK970" s="232">
        <f t="shared" si="272"/>
        <v>0</v>
      </c>
      <c r="CL970" s="1"/>
    </row>
    <row r="971" spans="1:90" ht="18" customHeight="1">
      <c r="A971" s="1"/>
      <c r="B971" s="1"/>
      <c r="C971" s="216"/>
      <c r="D971" s="287" t="str">
        <f t="shared" si="278"/>
        <v/>
      </c>
      <c r="E971" s="449" t="str">
        <f t="shared" si="279"/>
        <v/>
      </c>
      <c r="F971" s="450"/>
      <c r="G971" s="451"/>
      <c r="H971" s="452"/>
      <c r="I971" s="453"/>
      <c r="J971" s="453"/>
      <c r="K971" s="453"/>
      <c r="L971" s="453"/>
      <c r="M971" s="454"/>
      <c r="N971" s="455"/>
      <c r="O971" s="456"/>
      <c r="P971" s="456"/>
      <c r="Q971" s="456"/>
      <c r="R971" s="456"/>
      <c r="S971" s="456"/>
      <c r="T971" s="456"/>
      <c r="U971" s="456"/>
      <c r="V971" s="456"/>
      <c r="W971" s="456"/>
      <c r="X971" s="456"/>
      <c r="Y971" s="456"/>
      <c r="Z971" s="456"/>
      <c r="AA971" s="456"/>
      <c r="AB971" s="456"/>
      <c r="AC971" s="456"/>
      <c r="AD971" s="456"/>
      <c r="AE971" s="457"/>
      <c r="AF971" s="455"/>
      <c r="AG971" s="456"/>
      <c r="AH971" s="456"/>
      <c r="AI971" s="456"/>
      <c r="AJ971" s="456"/>
      <c r="AK971" s="456"/>
      <c r="AL971" s="456"/>
      <c r="AM971" s="456"/>
      <c r="AN971" s="457"/>
      <c r="AO971" s="455"/>
      <c r="AP971" s="456"/>
      <c r="AQ971" s="456"/>
      <c r="AR971" s="456"/>
      <c r="AS971" s="456"/>
      <c r="AT971" s="456"/>
      <c r="AU971" s="456"/>
      <c r="AV971" s="456"/>
      <c r="AW971" s="456"/>
      <c r="AX971" s="456"/>
      <c r="AY971" s="456"/>
      <c r="AZ971" s="456"/>
      <c r="BA971" s="456"/>
      <c r="BB971" s="456"/>
      <c r="BC971" s="456"/>
      <c r="BD971" s="456"/>
      <c r="BE971" s="456"/>
      <c r="BF971" s="456"/>
      <c r="BG971" s="457"/>
      <c r="BH971" s="458"/>
      <c r="BI971" s="459"/>
      <c r="BJ971" s="459"/>
      <c r="BK971" s="459"/>
      <c r="BL971" s="459"/>
      <c r="BM971" s="460"/>
      <c r="BN971" s="216"/>
      <c r="BO971" s="216"/>
      <c r="BP971" s="1"/>
      <c r="BQ971" s="120">
        <f>IF($F$3="","",IF(N971=$F$3,COUNTIF(BQ$23:BQ970,"&gt;0")+1,0))</f>
        <v>0</v>
      </c>
      <c r="BR971" s="1"/>
      <c r="BS971" s="20" t="str">
        <f>IF($N971="","",IF(VLOOKUP(VLOOKUP($N971,IMPOSTAZIONI!$E$6:$I$13,5,FALSE),IMPOSTAZIONI!$B$25:$N$32,3,FALSE)=0,"",VLOOKUP(VLOOKUP($N971,IMPOSTAZIONI!$E$6:$I$13,5,FALSE),IMPOSTAZIONI!$B$25:$N$32,3,FALSE)))</f>
        <v/>
      </c>
      <c r="BT971" s="20" t="str">
        <f>IF($N971="","",IF(VLOOKUP(VLOOKUP($N971,IMPOSTAZIONI!$E$6:$I$13,5,FALSE),IMPOSTAZIONI!$B$25:$N$32,6,FALSE)=0,"",VLOOKUP(VLOOKUP($N971,IMPOSTAZIONI!$E$6:$I$13,5,FALSE),IMPOSTAZIONI!$B$25:$N$32,6,FALSE)))</f>
        <v/>
      </c>
      <c r="BU971" s="20" t="str">
        <f>IF($N971="","",IF(VLOOKUP(VLOOKUP($N971,IMPOSTAZIONI!$E$6:$I$13,5,FALSE),IMPOSTAZIONI!$B$25:$N$32,9,FALSE)=0,"",VLOOKUP(VLOOKUP($N971,IMPOSTAZIONI!$E$6:$I$13,5,FALSE),IMPOSTAZIONI!$B$25:$N$32,9,FALSE)))</f>
        <v/>
      </c>
      <c r="BV971" s="20" t="str">
        <f>IF($N971="","",IF(VLOOKUP(VLOOKUP($N971,IMPOSTAZIONI!$E$6:$I$13,5,FALSE),IMPOSTAZIONI!$B$25:$N$32,12,FALSE)=0,"",VLOOKUP(VLOOKUP($N971,IMPOSTAZIONI!$E$6:$I$13,5,FALSE),IMPOSTAZIONI!$B$25:$N$32,12,FALSE)))</f>
        <v/>
      </c>
      <c r="BW971" s="221" t="str">
        <f t="shared" si="280"/>
        <v/>
      </c>
      <c r="BX971" s="221" t="str">
        <f t="shared" si="273"/>
        <v/>
      </c>
      <c r="BY971" s="221">
        <f t="shared" si="274"/>
        <v>0</v>
      </c>
      <c r="BZ971" s="231">
        <f t="shared" si="275"/>
        <v>0</v>
      </c>
      <c r="CA971" s="246">
        <f t="shared" si="276"/>
        <v>0</v>
      </c>
      <c r="CB971" s="246">
        <f t="shared" si="281"/>
        <v>0</v>
      </c>
      <c r="CC971" s="246" t="str">
        <f t="shared" si="282"/>
        <v/>
      </c>
      <c r="CD971" s="246">
        <f t="shared" si="277"/>
        <v>5</v>
      </c>
      <c r="CE971" s="246">
        <f t="shared" si="283"/>
        <v>0</v>
      </c>
      <c r="CF971" s="276">
        <f t="shared" si="287"/>
        <v>0</v>
      </c>
      <c r="CG971" s="277">
        <f t="shared" si="287"/>
        <v>0</v>
      </c>
      <c r="CH971" s="277">
        <f t="shared" si="287"/>
        <v>0</v>
      </c>
      <c r="CI971" s="278">
        <f t="shared" si="287"/>
        <v>0</v>
      </c>
      <c r="CJ971" s="280">
        <f t="shared" si="284"/>
        <v>0</v>
      </c>
      <c r="CK971" s="232">
        <f t="shared" si="272"/>
        <v>0</v>
      </c>
      <c r="CL971" s="1"/>
    </row>
    <row r="972" spans="1:90" ht="18" customHeight="1">
      <c r="A972" s="1"/>
      <c r="B972" s="1"/>
      <c r="C972" s="216"/>
      <c r="D972" s="287" t="str">
        <f t="shared" si="278"/>
        <v/>
      </c>
      <c r="E972" s="449" t="str">
        <f t="shared" si="279"/>
        <v/>
      </c>
      <c r="F972" s="450"/>
      <c r="G972" s="451"/>
      <c r="H972" s="452"/>
      <c r="I972" s="453"/>
      <c r="J972" s="453"/>
      <c r="K972" s="453"/>
      <c r="L972" s="453"/>
      <c r="M972" s="454"/>
      <c r="N972" s="455"/>
      <c r="O972" s="456"/>
      <c r="P972" s="456"/>
      <c r="Q972" s="456"/>
      <c r="R972" s="456"/>
      <c r="S972" s="456"/>
      <c r="T972" s="456"/>
      <c r="U972" s="456"/>
      <c r="V972" s="456"/>
      <c r="W972" s="456"/>
      <c r="X972" s="456"/>
      <c r="Y972" s="456"/>
      <c r="Z972" s="456"/>
      <c r="AA972" s="456"/>
      <c r="AB972" s="456"/>
      <c r="AC972" s="456"/>
      <c r="AD972" s="456"/>
      <c r="AE972" s="457"/>
      <c r="AF972" s="455"/>
      <c r="AG972" s="456"/>
      <c r="AH972" s="456"/>
      <c r="AI972" s="456"/>
      <c r="AJ972" s="456"/>
      <c r="AK972" s="456"/>
      <c r="AL972" s="456"/>
      <c r="AM972" s="456"/>
      <c r="AN972" s="457"/>
      <c r="AO972" s="455"/>
      <c r="AP972" s="456"/>
      <c r="AQ972" s="456"/>
      <c r="AR972" s="456"/>
      <c r="AS972" s="456"/>
      <c r="AT972" s="456"/>
      <c r="AU972" s="456"/>
      <c r="AV972" s="456"/>
      <c r="AW972" s="456"/>
      <c r="AX972" s="456"/>
      <c r="AY972" s="456"/>
      <c r="AZ972" s="456"/>
      <c r="BA972" s="456"/>
      <c r="BB972" s="456"/>
      <c r="BC972" s="456"/>
      <c r="BD972" s="456"/>
      <c r="BE972" s="456"/>
      <c r="BF972" s="456"/>
      <c r="BG972" s="457"/>
      <c r="BH972" s="458"/>
      <c r="BI972" s="459"/>
      <c r="BJ972" s="459"/>
      <c r="BK972" s="459"/>
      <c r="BL972" s="459"/>
      <c r="BM972" s="460"/>
      <c r="BN972" s="216"/>
      <c r="BO972" s="216"/>
      <c r="BP972" s="1"/>
      <c r="BQ972" s="120">
        <f>IF($F$3="","",IF(N972=$F$3,COUNTIF(BQ$23:BQ971,"&gt;0")+1,0))</f>
        <v>0</v>
      </c>
      <c r="BR972" s="1"/>
      <c r="BS972" s="20" t="str">
        <f>IF($N972="","",IF(VLOOKUP(VLOOKUP($N972,IMPOSTAZIONI!$E$6:$I$13,5,FALSE),IMPOSTAZIONI!$B$25:$N$32,3,FALSE)=0,"",VLOOKUP(VLOOKUP($N972,IMPOSTAZIONI!$E$6:$I$13,5,FALSE),IMPOSTAZIONI!$B$25:$N$32,3,FALSE)))</f>
        <v/>
      </c>
      <c r="BT972" s="20" t="str">
        <f>IF($N972="","",IF(VLOOKUP(VLOOKUP($N972,IMPOSTAZIONI!$E$6:$I$13,5,FALSE),IMPOSTAZIONI!$B$25:$N$32,6,FALSE)=0,"",VLOOKUP(VLOOKUP($N972,IMPOSTAZIONI!$E$6:$I$13,5,FALSE),IMPOSTAZIONI!$B$25:$N$32,6,FALSE)))</f>
        <v/>
      </c>
      <c r="BU972" s="20" t="str">
        <f>IF($N972="","",IF(VLOOKUP(VLOOKUP($N972,IMPOSTAZIONI!$E$6:$I$13,5,FALSE),IMPOSTAZIONI!$B$25:$N$32,9,FALSE)=0,"",VLOOKUP(VLOOKUP($N972,IMPOSTAZIONI!$E$6:$I$13,5,FALSE),IMPOSTAZIONI!$B$25:$N$32,9,FALSE)))</f>
        <v/>
      </c>
      <c r="BV972" s="20" t="str">
        <f>IF($N972="","",IF(VLOOKUP(VLOOKUP($N972,IMPOSTAZIONI!$E$6:$I$13,5,FALSE),IMPOSTAZIONI!$B$25:$N$32,12,FALSE)=0,"",VLOOKUP(VLOOKUP($N972,IMPOSTAZIONI!$E$6:$I$13,5,FALSE),IMPOSTAZIONI!$B$25:$N$32,12,FALSE)))</f>
        <v/>
      </c>
      <c r="BW972" s="221" t="str">
        <f t="shared" si="280"/>
        <v/>
      </c>
      <c r="BX972" s="221" t="str">
        <f t="shared" si="273"/>
        <v/>
      </c>
      <c r="BY972" s="221">
        <f t="shared" si="274"/>
        <v>0</v>
      </c>
      <c r="BZ972" s="231">
        <f t="shared" si="275"/>
        <v>0</v>
      </c>
      <c r="CA972" s="246">
        <f t="shared" si="276"/>
        <v>0</v>
      </c>
      <c r="CB972" s="246">
        <f t="shared" si="281"/>
        <v>0</v>
      </c>
      <c r="CC972" s="246" t="str">
        <f t="shared" si="282"/>
        <v/>
      </c>
      <c r="CD972" s="246">
        <f t="shared" si="277"/>
        <v>5</v>
      </c>
      <c r="CE972" s="246">
        <f t="shared" si="283"/>
        <v>0</v>
      </c>
      <c r="CF972" s="276">
        <f t="shared" si="287"/>
        <v>0</v>
      </c>
      <c r="CG972" s="277">
        <f t="shared" si="287"/>
        <v>0</v>
      </c>
      <c r="CH972" s="277">
        <f t="shared" si="287"/>
        <v>0</v>
      </c>
      <c r="CI972" s="278">
        <f t="shared" si="287"/>
        <v>0</v>
      </c>
      <c r="CJ972" s="280">
        <f t="shared" si="284"/>
        <v>0</v>
      </c>
      <c r="CK972" s="232">
        <f t="shared" si="272"/>
        <v>0</v>
      </c>
      <c r="CL972" s="1"/>
    </row>
    <row r="973" spans="1:90" ht="18" customHeight="1">
      <c r="A973" s="1"/>
      <c r="B973" s="1"/>
      <c r="C973" s="216"/>
      <c r="D973" s="287" t="str">
        <f t="shared" si="278"/>
        <v/>
      </c>
      <c r="E973" s="449" t="str">
        <f t="shared" si="279"/>
        <v/>
      </c>
      <c r="F973" s="450"/>
      <c r="G973" s="451"/>
      <c r="H973" s="452"/>
      <c r="I973" s="453"/>
      <c r="J973" s="453"/>
      <c r="K973" s="453"/>
      <c r="L973" s="453"/>
      <c r="M973" s="454"/>
      <c r="N973" s="455"/>
      <c r="O973" s="456"/>
      <c r="P973" s="456"/>
      <c r="Q973" s="456"/>
      <c r="R973" s="456"/>
      <c r="S973" s="456"/>
      <c r="T973" s="456"/>
      <c r="U973" s="456"/>
      <c r="V973" s="456"/>
      <c r="W973" s="456"/>
      <c r="X973" s="456"/>
      <c r="Y973" s="456"/>
      <c r="Z973" s="456"/>
      <c r="AA973" s="456"/>
      <c r="AB973" s="456"/>
      <c r="AC973" s="456"/>
      <c r="AD973" s="456"/>
      <c r="AE973" s="457"/>
      <c r="AF973" s="455"/>
      <c r="AG973" s="456"/>
      <c r="AH973" s="456"/>
      <c r="AI973" s="456"/>
      <c r="AJ973" s="456"/>
      <c r="AK973" s="456"/>
      <c r="AL973" s="456"/>
      <c r="AM973" s="456"/>
      <c r="AN973" s="457"/>
      <c r="AO973" s="455"/>
      <c r="AP973" s="456"/>
      <c r="AQ973" s="456"/>
      <c r="AR973" s="456"/>
      <c r="AS973" s="456"/>
      <c r="AT973" s="456"/>
      <c r="AU973" s="456"/>
      <c r="AV973" s="456"/>
      <c r="AW973" s="456"/>
      <c r="AX973" s="456"/>
      <c r="AY973" s="456"/>
      <c r="AZ973" s="456"/>
      <c r="BA973" s="456"/>
      <c r="BB973" s="456"/>
      <c r="BC973" s="456"/>
      <c r="BD973" s="456"/>
      <c r="BE973" s="456"/>
      <c r="BF973" s="456"/>
      <c r="BG973" s="457"/>
      <c r="BH973" s="458"/>
      <c r="BI973" s="459"/>
      <c r="BJ973" s="459"/>
      <c r="BK973" s="459"/>
      <c r="BL973" s="459"/>
      <c r="BM973" s="460"/>
      <c r="BN973" s="216"/>
      <c r="BO973" s="216"/>
      <c r="BP973" s="1"/>
      <c r="BQ973" s="120">
        <f>IF($F$3="","",IF(N973=$F$3,COUNTIF(BQ$23:BQ972,"&gt;0")+1,0))</f>
        <v>0</v>
      </c>
      <c r="BR973" s="1"/>
      <c r="BS973" s="20" t="str">
        <f>IF($N973="","",IF(VLOOKUP(VLOOKUP($N973,IMPOSTAZIONI!$E$6:$I$13,5,FALSE),IMPOSTAZIONI!$B$25:$N$32,3,FALSE)=0,"",VLOOKUP(VLOOKUP($N973,IMPOSTAZIONI!$E$6:$I$13,5,FALSE),IMPOSTAZIONI!$B$25:$N$32,3,FALSE)))</f>
        <v/>
      </c>
      <c r="BT973" s="20" t="str">
        <f>IF($N973="","",IF(VLOOKUP(VLOOKUP($N973,IMPOSTAZIONI!$E$6:$I$13,5,FALSE),IMPOSTAZIONI!$B$25:$N$32,6,FALSE)=0,"",VLOOKUP(VLOOKUP($N973,IMPOSTAZIONI!$E$6:$I$13,5,FALSE),IMPOSTAZIONI!$B$25:$N$32,6,FALSE)))</f>
        <v/>
      </c>
      <c r="BU973" s="20" t="str">
        <f>IF($N973="","",IF(VLOOKUP(VLOOKUP($N973,IMPOSTAZIONI!$E$6:$I$13,5,FALSE),IMPOSTAZIONI!$B$25:$N$32,9,FALSE)=0,"",VLOOKUP(VLOOKUP($N973,IMPOSTAZIONI!$E$6:$I$13,5,FALSE),IMPOSTAZIONI!$B$25:$N$32,9,FALSE)))</f>
        <v/>
      </c>
      <c r="BV973" s="20" t="str">
        <f>IF($N973="","",IF(VLOOKUP(VLOOKUP($N973,IMPOSTAZIONI!$E$6:$I$13,5,FALSE),IMPOSTAZIONI!$B$25:$N$32,12,FALSE)=0,"",VLOOKUP(VLOOKUP($N973,IMPOSTAZIONI!$E$6:$I$13,5,FALSE),IMPOSTAZIONI!$B$25:$N$32,12,FALSE)))</f>
        <v/>
      </c>
      <c r="BW973" s="221" t="str">
        <f t="shared" si="280"/>
        <v/>
      </c>
      <c r="BX973" s="221" t="str">
        <f t="shared" si="273"/>
        <v/>
      </c>
      <c r="BY973" s="221">
        <f t="shared" si="274"/>
        <v>0</v>
      </c>
      <c r="BZ973" s="231">
        <f t="shared" si="275"/>
        <v>0</v>
      </c>
      <c r="CA973" s="246">
        <f t="shared" si="276"/>
        <v>0</v>
      </c>
      <c r="CB973" s="246">
        <f t="shared" si="281"/>
        <v>0</v>
      </c>
      <c r="CC973" s="246" t="str">
        <f t="shared" si="282"/>
        <v/>
      </c>
      <c r="CD973" s="246">
        <f t="shared" si="277"/>
        <v>5</v>
      </c>
      <c r="CE973" s="246">
        <f t="shared" si="283"/>
        <v>0</v>
      </c>
      <c r="CF973" s="276">
        <f t="shared" si="287"/>
        <v>0</v>
      </c>
      <c r="CG973" s="277">
        <f t="shared" si="287"/>
        <v>0</v>
      </c>
      <c r="CH973" s="277">
        <f t="shared" si="287"/>
        <v>0</v>
      </c>
      <c r="CI973" s="278">
        <f t="shared" si="287"/>
        <v>0</v>
      </c>
      <c r="CJ973" s="280">
        <f t="shared" si="284"/>
        <v>0</v>
      </c>
      <c r="CK973" s="232">
        <f t="shared" si="272"/>
        <v>0</v>
      </c>
      <c r="CL973" s="1"/>
    </row>
    <row r="974" spans="1:90" ht="18" customHeight="1">
      <c r="A974" s="1"/>
      <c r="B974" s="1"/>
      <c r="C974" s="216"/>
      <c r="D974" s="287" t="str">
        <f t="shared" si="278"/>
        <v/>
      </c>
      <c r="E974" s="449" t="str">
        <f t="shared" si="279"/>
        <v/>
      </c>
      <c r="F974" s="450"/>
      <c r="G974" s="451"/>
      <c r="H974" s="452"/>
      <c r="I974" s="453"/>
      <c r="J974" s="453"/>
      <c r="K974" s="453"/>
      <c r="L974" s="453"/>
      <c r="M974" s="454"/>
      <c r="N974" s="455"/>
      <c r="O974" s="456"/>
      <c r="P974" s="456"/>
      <c r="Q974" s="456"/>
      <c r="R974" s="456"/>
      <c r="S974" s="456"/>
      <c r="T974" s="456"/>
      <c r="U974" s="456"/>
      <c r="V974" s="456"/>
      <c r="W974" s="456"/>
      <c r="X974" s="456"/>
      <c r="Y974" s="456"/>
      <c r="Z974" s="456"/>
      <c r="AA974" s="456"/>
      <c r="AB974" s="456"/>
      <c r="AC974" s="456"/>
      <c r="AD974" s="456"/>
      <c r="AE974" s="457"/>
      <c r="AF974" s="455"/>
      <c r="AG974" s="456"/>
      <c r="AH974" s="456"/>
      <c r="AI974" s="456"/>
      <c r="AJ974" s="456"/>
      <c r="AK974" s="456"/>
      <c r="AL974" s="456"/>
      <c r="AM974" s="456"/>
      <c r="AN974" s="457"/>
      <c r="AO974" s="455"/>
      <c r="AP974" s="456"/>
      <c r="AQ974" s="456"/>
      <c r="AR974" s="456"/>
      <c r="AS974" s="456"/>
      <c r="AT974" s="456"/>
      <c r="AU974" s="456"/>
      <c r="AV974" s="456"/>
      <c r="AW974" s="456"/>
      <c r="AX974" s="456"/>
      <c r="AY974" s="456"/>
      <c r="AZ974" s="456"/>
      <c r="BA974" s="456"/>
      <c r="BB974" s="456"/>
      <c r="BC974" s="456"/>
      <c r="BD974" s="456"/>
      <c r="BE974" s="456"/>
      <c r="BF974" s="456"/>
      <c r="BG974" s="457"/>
      <c r="BH974" s="458"/>
      <c r="BI974" s="459"/>
      <c r="BJ974" s="459"/>
      <c r="BK974" s="459"/>
      <c r="BL974" s="459"/>
      <c r="BM974" s="460"/>
      <c r="BN974" s="216"/>
      <c r="BO974" s="216"/>
      <c r="BP974" s="1"/>
      <c r="BQ974" s="120">
        <f>IF($F$3="","",IF(N974=$F$3,COUNTIF(BQ$23:BQ973,"&gt;0")+1,0))</f>
        <v>0</v>
      </c>
      <c r="BR974" s="1"/>
      <c r="BS974" s="20" t="str">
        <f>IF($N974="","",IF(VLOOKUP(VLOOKUP($N974,IMPOSTAZIONI!$E$6:$I$13,5,FALSE),IMPOSTAZIONI!$B$25:$N$32,3,FALSE)=0,"",VLOOKUP(VLOOKUP($N974,IMPOSTAZIONI!$E$6:$I$13,5,FALSE),IMPOSTAZIONI!$B$25:$N$32,3,FALSE)))</f>
        <v/>
      </c>
      <c r="BT974" s="20" t="str">
        <f>IF($N974="","",IF(VLOOKUP(VLOOKUP($N974,IMPOSTAZIONI!$E$6:$I$13,5,FALSE),IMPOSTAZIONI!$B$25:$N$32,6,FALSE)=0,"",VLOOKUP(VLOOKUP($N974,IMPOSTAZIONI!$E$6:$I$13,5,FALSE),IMPOSTAZIONI!$B$25:$N$32,6,FALSE)))</f>
        <v/>
      </c>
      <c r="BU974" s="20" t="str">
        <f>IF($N974="","",IF(VLOOKUP(VLOOKUP($N974,IMPOSTAZIONI!$E$6:$I$13,5,FALSE),IMPOSTAZIONI!$B$25:$N$32,9,FALSE)=0,"",VLOOKUP(VLOOKUP($N974,IMPOSTAZIONI!$E$6:$I$13,5,FALSE),IMPOSTAZIONI!$B$25:$N$32,9,FALSE)))</f>
        <v/>
      </c>
      <c r="BV974" s="20" t="str">
        <f>IF($N974="","",IF(VLOOKUP(VLOOKUP($N974,IMPOSTAZIONI!$E$6:$I$13,5,FALSE),IMPOSTAZIONI!$B$25:$N$32,12,FALSE)=0,"",VLOOKUP(VLOOKUP($N974,IMPOSTAZIONI!$E$6:$I$13,5,FALSE),IMPOSTAZIONI!$B$25:$N$32,12,FALSE)))</f>
        <v/>
      </c>
      <c r="BW974" s="221" t="str">
        <f t="shared" si="280"/>
        <v/>
      </c>
      <c r="BX974" s="221" t="str">
        <f t="shared" si="273"/>
        <v/>
      </c>
      <c r="BY974" s="221">
        <f t="shared" si="274"/>
        <v>0</v>
      </c>
      <c r="BZ974" s="231">
        <f t="shared" si="275"/>
        <v>0</v>
      </c>
      <c r="CA974" s="246">
        <f t="shared" si="276"/>
        <v>0</v>
      </c>
      <c r="CB974" s="246">
        <f t="shared" si="281"/>
        <v>0</v>
      </c>
      <c r="CC974" s="246" t="str">
        <f t="shared" si="282"/>
        <v/>
      </c>
      <c r="CD974" s="246">
        <f t="shared" si="277"/>
        <v>5</v>
      </c>
      <c r="CE974" s="246">
        <f t="shared" si="283"/>
        <v>0</v>
      </c>
      <c r="CF974" s="276">
        <f t="shared" si="287"/>
        <v>0</v>
      </c>
      <c r="CG974" s="277">
        <f t="shared" si="287"/>
        <v>0</v>
      </c>
      <c r="CH974" s="277">
        <f t="shared" si="287"/>
        <v>0</v>
      </c>
      <c r="CI974" s="278">
        <f t="shared" si="287"/>
        <v>0</v>
      </c>
      <c r="CJ974" s="280">
        <f t="shared" si="284"/>
        <v>0</v>
      </c>
      <c r="CK974" s="232">
        <f t="shared" si="272"/>
        <v>0</v>
      </c>
      <c r="CL974" s="1"/>
    </row>
    <row r="975" spans="1:90" ht="18" customHeight="1">
      <c r="A975" s="1"/>
      <c r="B975" s="1"/>
      <c r="C975" s="216"/>
      <c r="D975" s="287" t="str">
        <f t="shared" si="278"/>
        <v/>
      </c>
      <c r="E975" s="449" t="str">
        <f t="shared" si="279"/>
        <v/>
      </c>
      <c r="F975" s="450"/>
      <c r="G975" s="451"/>
      <c r="H975" s="452"/>
      <c r="I975" s="453"/>
      <c r="J975" s="453"/>
      <c r="K975" s="453"/>
      <c r="L975" s="453"/>
      <c r="M975" s="454"/>
      <c r="N975" s="455"/>
      <c r="O975" s="456"/>
      <c r="P975" s="456"/>
      <c r="Q975" s="456"/>
      <c r="R975" s="456"/>
      <c r="S975" s="456"/>
      <c r="T975" s="456"/>
      <c r="U975" s="456"/>
      <c r="V975" s="456"/>
      <c r="W975" s="456"/>
      <c r="X975" s="456"/>
      <c r="Y975" s="456"/>
      <c r="Z975" s="456"/>
      <c r="AA975" s="456"/>
      <c r="AB975" s="456"/>
      <c r="AC975" s="456"/>
      <c r="AD975" s="456"/>
      <c r="AE975" s="457"/>
      <c r="AF975" s="455"/>
      <c r="AG975" s="456"/>
      <c r="AH975" s="456"/>
      <c r="AI975" s="456"/>
      <c r="AJ975" s="456"/>
      <c r="AK975" s="456"/>
      <c r="AL975" s="456"/>
      <c r="AM975" s="456"/>
      <c r="AN975" s="457"/>
      <c r="AO975" s="455"/>
      <c r="AP975" s="456"/>
      <c r="AQ975" s="456"/>
      <c r="AR975" s="456"/>
      <c r="AS975" s="456"/>
      <c r="AT975" s="456"/>
      <c r="AU975" s="456"/>
      <c r="AV975" s="456"/>
      <c r="AW975" s="456"/>
      <c r="AX975" s="456"/>
      <c r="AY975" s="456"/>
      <c r="AZ975" s="456"/>
      <c r="BA975" s="456"/>
      <c r="BB975" s="456"/>
      <c r="BC975" s="456"/>
      <c r="BD975" s="456"/>
      <c r="BE975" s="456"/>
      <c r="BF975" s="456"/>
      <c r="BG975" s="457"/>
      <c r="BH975" s="458"/>
      <c r="BI975" s="459"/>
      <c r="BJ975" s="459"/>
      <c r="BK975" s="459"/>
      <c r="BL975" s="459"/>
      <c r="BM975" s="460"/>
      <c r="BN975" s="216"/>
      <c r="BO975" s="216"/>
      <c r="BP975" s="1"/>
      <c r="BQ975" s="120">
        <f>IF($F$3="","",IF(N975=$F$3,COUNTIF(BQ$23:BQ974,"&gt;0")+1,0))</f>
        <v>0</v>
      </c>
      <c r="BR975" s="1"/>
      <c r="BS975" s="20" t="str">
        <f>IF($N975="","",IF(VLOOKUP(VLOOKUP($N975,IMPOSTAZIONI!$E$6:$I$13,5,FALSE),IMPOSTAZIONI!$B$25:$N$32,3,FALSE)=0,"",VLOOKUP(VLOOKUP($N975,IMPOSTAZIONI!$E$6:$I$13,5,FALSE),IMPOSTAZIONI!$B$25:$N$32,3,FALSE)))</f>
        <v/>
      </c>
      <c r="BT975" s="20" t="str">
        <f>IF($N975="","",IF(VLOOKUP(VLOOKUP($N975,IMPOSTAZIONI!$E$6:$I$13,5,FALSE),IMPOSTAZIONI!$B$25:$N$32,6,FALSE)=0,"",VLOOKUP(VLOOKUP($N975,IMPOSTAZIONI!$E$6:$I$13,5,FALSE),IMPOSTAZIONI!$B$25:$N$32,6,FALSE)))</f>
        <v/>
      </c>
      <c r="BU975" s="20" t="str">
        <f>IF($N975="","",IF(VLOOKUP(VLOOKUP($N975,IMPOSTAZIONI!$E$6:$I$13,5,FALSE),IMPOSTAZIONI!$B$25:$N$32,9,FALSE)=0,"",VLOOKUP(VLOOKUP($N975,IMPOSTAZIONI!$E$6:$I$13,5,FALSE),IMPOSTAZIONI!$B$25:$N$32,9,FALSE)))</f>
        <v/>
      </c>
      <c r="BV975" s="20" t="str">
        <f>IF($N975="","",IF(VLOOKUP(VLOOKUP($N975,IMPOSTAZIONI!$E$6:$I$13,5,FALSE),IMPOSTAZIONI!$B$25:$N$32,12,FALSE)=0,"",VLOOKUP(VLOOKUP($N975,IMPOSTAZIONI!$E$6:$I$13,5,FALSE),IMPOSTAZIONI!$B$25:$N$32,12,FALSE)))</f>
        <v/>
      </c>
      <c r="BW975" s="221" t="str">
        <f t="shared" si="280"/>
        <v/>
      </c>
      <c r="BX975" s="221" t="str">
        <f t="shared" si="273"/>
        <v/>
      </c>
      <c r="BY975" s="221">
        <f t="shared" si="274"/>
        <v>0</v>
      </c>
      <c r="BZ975" s="231">
        <f t="shared" si="275"/>
        <v>0</v>
      </c>
      <c r="CA975" s="246">
        <f t="shared" si="276"/>
        <v>0</v>
      </c>
      <c r="CB975" s="246">
        <f t="shared" si="281"/>
        <v>0</v>
      </c>
      <c r="CC975" s="246" t="str">
        <f t="shared" si="282"/>
        <v/>
      </c>
      <c r="CD975" s="246">
        <f t="shared" si="277"/>
        <v>5</v>
      </c>
      <c r="CE975" s="246">
        <f t="shared" si="283"/>
        <v>0</v>
      </c>
      <c r="CF975" s="276">
        <f t="shared" si="287"/>
        <v>0</v>
      </c>
      <c r="CG975" s="277">
        <f t="shared" si="287"/>
        <v>0</v>
      </c>
      <c r="CH975" s="277">
        <f t="shared" si="287"/>
        <v>0</v>
      </c>
      <c r="CI975" s="278">
        <f t="shared" si="287"/>
        <v>0</v>
      </c>
      <c r="CJ975" s="280">
        <f t="shared" si="284"/>
        <v>0</v>
      </c>
      <c r="CK975" s="232">
        <f t="shared" si="272"/>
        <v>0</v>
      </c>
      <c r="CL975" s="1"/>
    </row>
    <row r="976" spans="1:90" ht="18" customHeight="1">
      <c r="A976" s="1"/>
      <c r="B976" s="1"/>
      <c r="C976" s="216"/>
      <c r="D976" s="287" t="str">
        <f t="shared" si="278"/>
        <v/>
      </c>
      <c r="E976" s="449" t="str">
        <f t="shared" si="279"/>
        <v/>
      </c>
      <c r="F976" s="450"/>
      <c r="G976" s="451"/>
      <c r="H976" s="452"/>
      <c r="I976" s="453"/>
      <c r="J976" s="453"/>
      <c r="K976" s="453"/>
      <c r="L976" s="453"/>
      <c r="M976" s="454"/>
      <c r="N976" s="455"/>
      <c r="O976" s="456"/>
      <c r="P976" s="456"/>
      <c r="Q976" s="456"/>
      <c r="R976" s="456"/>
      <c r="S976" s="456"/>
      <c r="T976" s="456"/>
      <c r="U976" s="456"/>
      <c r="V976" s="456"/>
      <c r="W976" s="456"/>
      <c r="X976" s="456"/>
      <c r="Y976" s="456"/>
      <c r="Z976" s="456"/>
      <c r="AA976" s="456"/>
      <c r="AB976" s="456"/>
      <c r="AC976" s="456"/>
      <c r="AD976" s="456"/>
      <c r="AE976" s="457"/>
      <c r="AF976" s="455"/>
      <c r="AG976" s="456"/>
      <c r="AH976" s="456"/>
      <c r="AI976" s="456"/>
      <c r="AJ976" s="456"/>
      <c r="AK976" s="456"/>
      <c r="AL976" s="456"/>
      <c r="AM976" s="456"/>
      <c r="AN976" s="457"/>
      <c r="AO976" s="455"/>
      <c r="AP976" s="456"/>
      <c r="AQ976" s="456"/>
      <c r="AR976" s="456"/>
      <c r="AS976" s="456"/>
      <c r="AT976" s="456"/>
      <c r="AU976" s="456"/>
      <c r="AV976" s="456"/>
      <c r="AW976" s="456"/>
      <c r="AX976" s="456"/>
      <c r="AY976" s="456"/>
      <c r="AZ976" s="456"/>
      <c r="BA976" s="456"/>
      <c r="BB976" s="456"/>
      <c r="BC976" s="456"/>
      <c r="BD976" s="456"/>
      <c r="BE976" s="456"/>
      <c r="BF976" s="456"/>
      <c r="BG976" s="457"/>
      <c r="BH976" s="458"/>
      <c r="BI976" s="459"/>
      <c r="BJ976" s="459"/>
      <c r="BK976" s="459"/>
      <c r="BL976" s="459"/>
      <c r="BM976" s="460"/>
      <c r="BN976" s="216"/>
      <c r="BO976" s="216"/>
      <c r="BP976" s="1"/>
      <c r="BQ976" s="120">
        <f>IF($F$3="","",IF(N976=$F$3,COUNTIF(BQ$23:BQ975,"&gt;0")+1,0))</f>
        <v>0</v>
      </c>
      <c r="BR976" s="1"/>
      <c r="BS976" s="20" t="str">
        <f>IF($N976="","",IF(VLOOKUP(VLOOKUP($N976,IMPOSTAZIONI!$E$6:$I$13,5,FALSE),IMPOSTAZIONI!$B$25:$N$32,3,FALSE)=0,"",VLOOKUP(VLOOKUP($N976,IMPOSTAZIONI!$E$6:$I$13,5,FALSE),IMPOSTAZIONI!$B$25:$N$32,3,FALSE)))</f>
        <v/>
      </c>
      <c r="BT976" s="20" t="str">
        <f>IF($N976="","",IF(VLOOKUP(VLOOKUP($N976,IMPOSTAZIONI!$E$6:$I$13,5,FALSE),IMPOSTAZIONI!$B$25:$N$32,6,FALSE)=0,"",VLOOKUP(VLOOKUP($N976,IMPOSTAZIONI!$E$6:$I$13,5,FALSE),IMPOSTAZIONI!$B$25:$N$32,6,FALSE)))</f>
        <v/>
      </c>
      <c r="BU976" s="20" t="str">
        <f>IF($N976="","",IF(VLOOKUP(VLOOKUP($N976,IMPOSTAZIONI!$E$6:$I$13,5,FALSE),IMPOSTAZIONI!$B$25:$N$32,9,FALSE)=0,"",VLOOKUP(VLOOKUP($N976,IMPOSTAZIONI!$E$6:$I$13,5,FALSE),IMPOSTAZIONI!$B$25:$N$32,9,FALSE)))</f>
        <v/>
      </c>
      <c r="BV976" s="20" t="str">
        <f>IF($N976="","",IF(VLOOKUP(VLOOKUP($N976,IMPOSTAZIONI!$E$6:$I$13,5,FALSE),IMPOSTAZIONI!$B$25:$N$32,12,FALSE)=0,"",VLOOKUP(VLOOKUP($N976,IMPOSTAZIONI!$E$6:$I$13,5,FALSE),IMPOSTAZIONI!$B$25:$N$32,12,FALSE)))</f>
        <v/>
      </c>
      <c r="BW976" s="221" t="str">
        <f t="shared" si="280"/>
        <v/>
      </c>
      <c r="BX976" s="221" t="str">
        <f t="shared" si="273"/>
        <v/>
      </c>
      <c r="BY976" s="221">
        <f t="shared" si="274"/>
        <v>0</v>
      </c>
      <c r="BZ976" s="231">
        <f t="shared" si="275"/>
        <v>0</v>
      </c>
      <c r="CA976" s="246">
        <f t="shared" si="276"/>
        <v>0</v>
      </c>
      <c r="CB976" s="246">
        <f t="shared" si="281"/>
        <v>0</v>
      </c>
      <c r="CC976" s="246" t="str">
        <f t="shared" si="282"/>
        <v/>
      </c>
      <c r="CD976" s="246">
        <f t="shared" si="277"/>
        <v>5</v>
      </c>
      <c r="CE976" s="246">
        <f t="shared" si="283"/>
        <v>0</v>
      </c>
      <c r="CF976" s="276">
        <f t="shared" si="287"/>
        <v>0</v>
      </c>
      <c r="CG976" s="277">
        <f t="shared" si="287"/>
        <v>0</v>
      </c>
      <c r="CH976" s="277">
        <f t="shared" si="287"/>
        <v>0</v>
      </c>
      <c r="CI976" s="278">
        <f t="shared" si="287"/>
        <v>0</v>
      </c>
      <c r="CJ976" s="280">
        <f t="shared" si="284"/>
        <v>0</v>
      </c>
      <c r="CK976" s="232">
        <f t="shared" si="272"/>
        <v>0</v>
      </c>
      <c r="CL976" s="1"/>
    </row>
    <row r="977" spans="1:90" ht="18" customHeight="1">
      <c r="A977" s="1"/>
      <c r="B977" s="1"/>
      <c r="C977" s="216"/>
      <c r="D977" s="287" t="str">
        <f t="shared" si="278"/>
        <v/>
      </c>
      <c r="E977" s="449" t="str">
        <f t="shared" si="279"/>
        <v/>
      </c>
      <c r="F977" s="450"/>
      <c r="G977" s="451"/>
      <c r="H977" s="452"/>
      <c r="I977" s="453"/>
      <c r="J977" s="453"/>
      <c r="K977" s="453"/>
      <c r="L977" s="453"/>
      <c r="M977" s="454"/>
      <c r="N977" s="455"/>
      <c r="O977" s="456"/>
      <c r="P977" s="456"/>
      <c r="Q977" s="456"/>
      <c r="R977" s="456"/>
      <c r="S977" s="456"/>
      <c r="T977" s="456"/>
      <c r="U977" s="456"/>
      <c r="V977" s="456"/>
      <c r="W977" s="456"/>
      <c r="X977" s="456"/>
      <c r="Y977" s="456"/>
      <c r="Z977" s="456"/>
      <c r="AA977" s="456"/>
      <c r="AB977" s="456"/>
      <c r="AC977" s="456"/>
      <c r="AD977" s="456"/>
      <c r="AE977" s="457"/>
      <c r="AF977" s="455"/>
      <c r="AG977" s="456"/>
      <c r="AH977" s="456"/>
      <c r="AI977" s="456"/>
      <c r="AJ977" s="456"/>
      <c r="AK977" s="456"/>
      <c r="AL977" s="456"/>
      <c r="AM977" s="456"/>
      <c r="AN977" s="457"/>
      <c r="AO977" s="455"/>
      <c r="AP977" s="456"/>
      <c r="AQ977" s="456"/>
      <c r="AR977" s="456"/>
      <c r="AS977" s="456"/>
      <c r="AT977" s="456"/>
      <c r="AU977" s="456"/>
      <c r="AV977" s="456"/>
      <c r="AW977" s="456"/>
      <c r="AX977" s="456"/>
      <c r="AY977" s="456"/>
      <c r="AZ977" s="456"/>
      <c r="BA977" s="456"/>
      <c r="BB977" s="456"/>
      <c r="BC977" s="456"/>
      <c r="BD977" s="456"/>
      <c r="BE977" s="456"/>
      <c r="BF977" s="456"/>
      <c r="BG977" s="457"/>
      <c r="BH977" s="458"/>
      <c r="BI977" s="459"/>
      <c r="BJ977" s="459"/>
      <c r="BK977" s="459"/>
      <c r="BL977" s="459"/>
      <c r="BM977" s="460"/>
      <c r="BN977" s="216"/>
      <c r="BO977" s="216"/>
      <c r="BP977" s="1"/>
      <c r="BQ977" s="120">
        <f>IF($F$3="","",IF(N977=$F$3,COUNTIF(BQ$23:BQ976,"&gt;0")+1,0))</f>
        <v>0</v>
      </c>
      <c r="BR977" s="1"/>
      <c r="BS977" s="20" t="str">
        <f>IF($N977="","",IF(VLOOKUP(VLOOKUP($N977,IMPOSTAZIONI!$E$6:$I$13,5,FALSE),IMPOSTAZIONI!$B$25:$N$32,3,FALSE)=0,"",VLOOKUP(VLOOKUP($N977,IMPOSTAZIONI!$E$6:$I$13,5,FALSE),IMPOSTAZIONI!$B$25:$N$32,3,FALSE)))</f>
        <v/>
      </c>
      <c r="BT977" s="20" t="str">
        <f>IF($N977="","",IF(VLOOKUP(VLOOKUP($N977,IMPOSTAZIONI!$E$6:$I$13,5,FALSE),IMPOSTAZIONI!$B$25:$N$32,6,FALSE)=0,"",VLOOKUP(VLOOKUP($N977,IMPOSTAZIONI!$E$6:$I$13,5,FALSE),IMPOSTAZIONI!$B$25:$N$32,6,FALSE)))</f>
        <v/>
      </c>
      <c r="BU977" s="20" t="str">
        <f>IF($N977="","",IF(VLOOKUP(VLOOKUP($N977,IMPOSTAZIONI!$E$6:$I$13,5,FALSE),IMPOSTAZIONI!$B$25:$N$32,9,FALSE)=0,"",VLOOKUP(VLOOKUP($N977,IMPOSTAZIONI!$E$6:$I$13,5,FALSE),IMPOSTAZIONI!$B$25:$N$32,9,FALSE)))</f>
        <v/>
      </c>
      <c r="BV977" s="20" t="str">
        <f>IF($N977="","",IF(VLOOKUP(VLOOKUP($N977,IMPOSTAZIONI!$E$6:$I$13,5,FALSE),IMPOSTAZIONI!$B$25:$N$32,12,FALSE)=0,"",VLOOKUP(VLOOKUP($N977,IMPOSTAZIONI!$E$6:$I$13,5,FALSE),IMPOSTAZIONI!$B$25:$N$32,12,FALSE)))</f>
        <v/>
      </c>
      <c r="BW977" s="221" t="str">
        <f t="shared" si="280"/>
        <v/>
      </c>
      <c r="BX977" s="221" t="str">
        <f t="shared" si="273"/>
        <v/>
      </c>
      <c r="BY977" s="221">
        <f t="shared" si="274"/>
        <v>0</v>
      </c>
      <c r="BZ977" s="231">
        <f t="shared" si="275"/>
        <v>0</v>
      </c>
      <c r="CA977" s="246">
        <f t="shared" si="276"/>
        <v>0</v>
      </c>
      <c r="CB977" s="246">
        <f t="shared" si="281"/>
        <v>0</v>
      </c>
      <c r="CC977" s="246" t="str">
        <f t="shared" si="282"/>
        <v/>
      </c>
      <c r="CD977" s="246">
        <f t="shared" si="277"/>
        <v>5</v>
      </c>
      <c r="CE977" s="246">
        <f t="shared" si="283"/>
        <v>0</v>
      </c>
      <c r="CF977" s="276">
        <f t="shared" si="287"/>
        <v>0</v>
      </c>
      <c r="CG977" s="277">
        <f t="shared" si="287"/>
        <v>0</v>
      </c>
      <c r="CH977" s="277">
        <f t="shared" si="287"/>
        <v>0</v>
      </c>
      <c r="CI977" s="278">
        <f t="shared" si="287"/>
        <v>0</v>
      </c>
      <c r="CJ977" s="280">
        <f t="shared" si="284"/>
        <v>0</v>
      </c>
      <c r="CK977" s="232">
        <f t="shared" si="272"/>
        <v>0</v>
      </c>
      <c r="CL977" s="1"/>
    </row>
    <row r="978" spans="1:90" ht="18" customHeight="1">
      <c r="A978" s="1"/>
      <c r="B978" s="1"/>
      <c r="C978" s="216"/>
      <c r="D978" s="287" t="str">
        <f t="shared" si="278"/>
        <v/>
      </c>
      <c r="E978" s="449" t="str">
        <f t="shared" si="279"/>
        <v/>
      </c>
      <c r="F978" s="450"/>
      <c r="G978" s="451"/>
      <c r="H978" s="452"/>
      <c r="I978" s="453"/>
      <c r="J978" s="453"/>
      <c r="K978" s="453"/>
      <c r="L978" s="453"/>
      <c r="M978" s="454"/>
      <c r="N978" s="455"/>
      <c r="O978" s="456"/>
      <c r="P978" s="456"/>
      <c r="Q978" s="456"/>
      <c r="R978" s="456"/>
      <c r="S978" s="456"/>
      <c r="T978" s="456"/>
      <c r="U978" s="456"/>
      <c r="V978" s="456"/>
      <c r="W978" s="456"/>
      <c r="X978" s="456"/>
      <c r="Y978" s="456"/>
      <c r="Z978" s="456"/>
      <c r="AA978" s="456"/>
      <c r="AB978" s="456"/>
      <c r="AC978" s="456"/>
      <c r="AD978" s="456"/>
      <c r="AE978" s="457"/>
      <c r="AF978" s="455"/>
      <c r="AG978" s="456"/>
      <c r="AH978" s="456"/>
      <c r="AI978" s="456"/>
      <c r="AJ978" s="456"/>
      <c r="AK978" s="456"/>
      <c r="AL978" s="456"/>
      <c r="AM978" s="456"/>
      <c r="AN978" s="457"/>
      <c r="AO978" s="455"/>
      <c r="AP978" s="456"/>
      <c r="AQ978" s="456"/>
      <c r="AR978" s="456"/>
      <c r="AS978" s="456"/>
      <c r="AT978" s="456"/>
      <c r="AU978" s="456"/>
      <c r="AV978" s="456"/>
      <c r="AW978" s="456"/>
      <c r="AX978" s="456"/>
      <c r="AY978" s="456"/>
      <c r="AZ978" s="456"/>
      <c r="BA978" s="456"/>
      <c r="BB978" s="456"/>
      <c r="BC978" s="456"/>
      <c r="BD978" s="456"/>
      <c r="BE978" s="456"/>
      <c r="BF978" s="456"/>
      <c r="BG978" s="457"/>
      <c r="BH978" s="458"/>
      <c r="BI978" s="459"/>
      <c r="BJ978" s="459"/>
      <c r="BK978" s="459"/>
      <c r="BL978" s="459"/>
      <c r="BM978" s="460"/>
      <c r="BN978" s="216"/>
      <c r="BO978" s="216"/>
      <c r="BP978" s="1"/>
      <c r="BQ978" s="120">
        <f>IF($F$3="","",IF(N978=$F$3,COUNTIF(BQ$23:BQ977,"&gt;0")+1,0))</f>
        <v>0</v>
      </c>
      <c r="BR978" s="1"/>
      <c r="BS978" s="20" t="str">
        <f>IF($N978="","",IF(VLOOKUP(VLOOKUP($N978,IMPOSTAZIONI!$E$6:$I$13,5,FALSE),IMPOSTAZIONI!$B$25:$N$32,3,FALSE)=0,"",VLOOKUP(VLOOKUP($N978,IMPOSTAZIONI!$E$6:$I$13,5,FALSE),IMPOSTAZIONI!$B$25:$N$32,3,FALSE)))</f>
        <v/>
      </c>
      <c r="BT978" s="20" t="str">
        <f>IF($N978="","",IF(VLOOKUP(VLOOKUP($N978,IMPOSTAZIONI!$E$6:$I$13,5,FALSE),IMPOSTAZIONI!$B$25:$N$32,6,FALSE)=0,"",VLOOKUP(VLOOKUP($N978,IMPOSTAZIONI!$E$6:$I$13,5,FALSE),IMPOSTAZIONI!$B$25:$N$32,6,FALSE)))</f>
        <v/>
      </c>
      <c r="BU978" s="20" t="str">
        <f>IF($N978="","",IF(VLOOKUP(VLOOKUP($N978,IMPOSTAZIONI!$E$6:$I$13,5,FALSE),IMPOSTAZIONI!$B$25:$N$32,9,FALSE)=0,"",VLOOKUP(VLOOKUP($N978,IMPOSTAZIONI!$E$6:$I$13,5,FALSE),IMPOSTAZIONI!$B$25:$N$32,9,FALSE)))</f>
        <v/>
      </c>
      <c r="BV978" s="20" t="str">
        <f>IF($N978="","",IF(VLOOKUP(VLOOKUP($N978,IMPOSTAZIONI!$E$6:$I$13,5,FALSE),IMPOSTAZIONI!$B$25:$N$32,12,FALSE)=0,"",VLOOKUP(VLOOKUP($N978,IMPOSTAZIONI!$E$6:$I$13,5,FALSE),IMPOSTAZIONI!$B$25:$N$32,12,FALSE)))</f>
        <v/>
      </c>
      <c r="BW978" s="221" t="str">
        <f t="shared" si="280"/>
        <v/>
      </c>
      <c r="BX978" s="221" t="str">
        <f t="shared" si="273"/>
        <v/>
      </c>
      <c r="BY978" s="221">
        <f t="shared" si="274"/>
        <v>0</v>
      </c>
      <c r="BZ978" s="231">
        <f t="shared" si="275"/>
        <v>0</v>
      </c>
      <c r="CA978" s="246">
        <f t="shared" si="276"/>
        <v>0</v>
      </c>
      <c r="CB978" s="246">
        <f t="shared" si="281"/>
        <v>0</v>
      </c>
      <c r="CC978" s="246" t="str">
        <f t="shared" si="282"/>
        <v/>
      </c>
      <c r="CD978" s="246">
        <f t="shared" si="277"/>
        <v>5</v>
      </c>
      <c r="CE978" s="246">
        <f t="shared" si="283"/>
        <v>0</v>
      </c>
      <c r="CF978" s="276">
        <f t="shared" si="287"/>
        <v>0</v>
      </c>
      <c r="CG978" s="277">
        <f t="shared" si="287"/>
        <v>0</v>
      </c>
      <c r="CH978" s="277">
        <f t="shared" si="287"/>
        <v>0</v>
      </c>
      <c r="CI978" s="278">
        <f t="shared" si="287"/>
        <v>0</v>
      </c>
      <c r="CJ978" s="280">
        <f t="shared" si="284"/>
        <v>0</v>
      </c>
      <c r="CK978" s="232">
        <f t="shared" si="272"/>
        <v>0</v>
      </c>
      <c r="CL978" s="1"/>
    </row>
    <row r="979" spans="1:90" ht="18" customHeight="1">
      <c r="A979" s="1"/>
      <c r="B979" s="1"/>
      <c r="C979" s="216"/>
      <c r="D979" s="287" t="str">
        <f t="shared" si="278"/>
        <v/>
      </c>
      <c r="E979" s="449" t="str">
        <f t="shared" si="279"/>
        <v/>
      </c>
      <c r="F979" s="450"/>
      <c r="G979" s="451"/>
      <c r="H979" s="452"/>
      <c r="I979" s="453"/>
      <c r="J979" s="453"/>
      <c r="K979" s="453"/>
      <c r="L979" s="453"/>
      <c r="M979" s="454"/>
      <c r="N979" s="455"/>
      <c r="O979" s="456"/>
      <c r="P979" s="456"/>
      <c r="Q979" s="456"/>
      <c r="R979" s="456"/>
      <c r="S979" s="456"/>
      <c r="T979" s="456"/>
      <c r="U979" s="456"/>
      <c r="V979" s="456"/>
      <c r="W979" s="456"/>
      <c r="X979" s="456"/>
      <c r="Y979" s="456"/>
      <c r="Z979" s="456"/>
      <c r="AA979" s="456"/>
      <c r="AB979" s="456"/>
      <c r="AC979" s="456"/>
      <c r="AD979" s="456"/>
      <c r="AE979" s="457"/>
      <c r="AF979" s="455"/>
      <c r="AG979" s="456"/>
      <c r="AH979" s="456"/>
      <c r="AI979" s="456"/>
      <c r="AJ979" s="456"/>
      <c r="AK979" s="456"/>
      <c r="AL979" s="456"/>
      <c r="AM979" s="456"/>
      <c r="AN979" s="457"/>
      <c r="AO979" s="455"/>
      <c r="AP979" s="456"/>
      <c r="AQ979" s="456"/>
      <c r="AR979" s="456"/>
      <c r="AS979" s="456"/>
      <c r="AT979" s="456"/>
      <c r="AU979" s="456"/>
      <c r="AV979" s="456"/>
      <c r="AW979" s="456"/>
      <c r="AX979" s="456"/>
      <c r="AY979" s="456"/>
      <c r="AZ979" s="456"/>
      <c r="BA979" s="456"/>
      <c r="BB979" s="456"/>
      <c r="BC979" s="456"/>
      <c r="BD979" s="456"/>
      <c r="BE979" s="456"/>
      <c r="BF979" s="456"/>
      <c r="BG979" s="457"/>
      <c r="BH979" s="458"/>
      <c r="BI979" s="459"/>
      <c r="BJ979" s="459"/>
      <c r="BK979" s="459"/>
      <c r="BL979" s="459"/>
      <c r="BM979" s="460"/>
      <c r="BN979" s="216"/>
      <c r="BO979" s="216"/>
      <c r="BP979" s="1"/>
      <c r="BQ979" s="120">
        <f>IF($F$3="","",IF(N979=$F$3,COUNTIF(BQ$23:BQ978,"&gt;0")+1,0))</f>
        <v>0</v>
      </c>
      <c r="BR979" s="1"/>
      <c r="BS979" s="20" t="str">
        <f>IF($N979="","",IF(VLOOKUP(VLOOKUP($N979,IMPOSTAZIONI!$E$6:$I$13,5,FALSE),IMPOSTAZIONI!$B$25:$N$32,3,FALSE)=0,"",VLOOKUP(VLOOKUP($N979,IMPOSTAZIONI!$E$6:$I$13,5,FALSE),IMPOSTAZIONI!$B$25:$N$32,3,FALSE)))</f>
        <v/>
      </c>
      <c r="BT979" s="20" t="str">
        <f>IF($N979="","",IF(VLOOKUP(VLOOKUP($N979,IMPOSTAZIONI!$E$6:$I$13,5,FALSE),IMPOSTAZIONI!$B$25:$N$32,6,FALSE)=0,"",VLOOKUP(VLOOKUP($N979,IMPOSTAZIONI!$E$6:$I$13,5,FALSE),IMPOSTAZIONI!$B$25:$N$32,6,FALSE)))</f>
        <v/>
      </c>
      <c r="BU979" s="20" t="str">
        <f>IF($N979="","",IF(VLOOKUP(VLOOKUP($N979,IMPOSTAZIONI!$E$6:$I$13,5,FALSE),IMPOSTAZIONI!$B$25:$N$32,9,FALSE)=0,"",VLOOKUP(VLOOKUP($N979,IMPOSTAZIONI!$E$6:$I$13,5,FALSE),IMPOSTAZIONI!$B$25:$N$32,9,FALSE)))</f>
        <v/>
      </c>
      <c r="BV979" s="20" t="str">
        <f>IF($N979="","",IF(VLOOKUP(VLOOKUP($N979,IMPOSTAZIONI!$E$6:$I$13,5,FALSE),IMPOSTAZIONI!$B$25:$N$32,12,FALSE)=0,"",VLOOKUP(VLOOKUP($N979,IMPOSTAZIONI!$E$6:$I$13,5,FALSE),IMPOSTAZIONI!$B$25:$N$32,12,FALSE)))</f>
        <v/>
      </c>
      <c r="BW979" s="221" t="str">
        <f t="shared" si="280"/>
        <v/>
      </c>
      <c r="BX979" s="221" t="str">
        <f t="shared" si="273"/>
        <v/>
      </c>
      <c r="BY979" s="221">
        <f t="shared" si="274"/>
        <v>0</v>
      </c>
      <c r="BZ979" s="231">
        <f t="shared" si="275"/>
        <v>0</v>
      </c>
      <c r="CA979" s="246">
        <f t="shared" si="276"/>
        <v>0</v>
      </c>
      <c r="CB979" s="246">
        <f t="shared" si="281"/>
        <v>0</v>
      </c>
      <c r="CC979" s="246" t="str">
        <f t="shared" si="282"/>
        <v/>
      </c>
      <c r="CD979" s="246">
        <f t="shared" si="277"/>
        <v>5</v>
      </c>
      <c r="CE979" s="246">
        <f t="shared" si="283"/>
        <v>0</v>
      </c>
      <c r="CF979" s="276">
        <f t="shared" si="287"/>
        <v>0</v>
      </c>
      <c r="CG979" s="277">
        <f t="shared" si="287"/>
        <v>0</v>
      </c>
      <c r="CH979" s="277">
        <f t="shared" si="287"/>
        <v>0</v>
      </c>
      <c r="CI979" s="278">
        <f t="shared" si="287"/>
        <v>0</v>
      </c>
      <c r="CJ979" s="280">
        <f t="shared" si="284"/>
        <v>0</v>
      </c>
      <c r="CK979" s="232">
        <f t="shared" si="272"/>
        <v>0</v>
      </c>
      <c r="CL979" s="1"/>
    </row>
    <row r="980" spans="1:90" ht="18" customHeight="1">
      <c r="A980" s="1"/>
      <c r="B980" s="1"/>
      <c r="C980" s="216"/>
      <c r="D980" s="287" t="str">
        <f t="shared" si="278"/>
        <v/>
      </c>
      <c r="E980" s="449" t="str">
        <f t="shared" si="279"/>
        <v/>
      </c>
      <c r="F980" s="450"/>
      <c r="G980" s="451"/>
      <c r="H980" s="452"/>
      <c r="I980" s="453"/>
      <c r="J980" s="453"/>
      <c r="K980" s="453"/>
      <c r="L980" s="453"/>
      <c r="M980" s="454"/>
      <c r="N980" s="455"/>
      <c r="O980" s="456"/>
      <c r="P980" s="456"/>
      <c r="Q980" s="456"/>
      <c r="R980" s="456"/>
      <c r="S980" s="456"/>
      <c r="T980" s="456"/>
      <c r="U980" s="456"/>
      <c r="V980" s="456"/>
      <c r="W980" s="456"/>
      <c r="X980" s="456"/>
      <c r="Y980" s="456"/>
      <c r="Z980" s="456"/>
      <c r="AA980" s="456"/>
      <c r="AB980" s="456"/>
      <c r="AC980" s="456"/>
      <c r="AD980" s="456"/>
      <c r="AE980" s="457"/>
      <c r="AF980" s="455"/>
      <c r="AG980" s="456"/>
      <c r="AH980" s="456"/>
      <c r="AI980" s="456"/>
      <c r="AJ980" s="456"/>
      <c r="AK980" s="456"/>
      <c r="AL980" s="456"/>
      <c r="AM980" s="456"/>
      <c r="AN980" s="457"/>
      <c r="AO980" s="455"/>
      <c r="AP980" s="456"/>
      <c r="AQ980" s="456"/>
      <c r="AR980" s="456"/>
      <c r="AS980" s="456"/>
      <c r="AT980" s="456"/>
      <c r="AU980" s="456"/>
      <c r="AV980" s="456"/>
      <c r="AW980" s="456"/>
      <c r="AX980" s="456"/>
      <c r="AY980" s="456"/>
      <c r="AZ980" s="456"/>
      <c r="BA980" s="456"/>
      <c r="BB980" s="456"/>
      <c r="BC980" s="456"/>
      <c r="BD980" s="456"/>
      <c r="BE980" s="456"/>
      <c r="BF980" s="456"/>
      <c r="BG980" s="457"/>
      <c r="BH980" s="458"/>
      <c r="BI980" s="459"/>
      <c r="BJ980" s="459"/>
      <c r="BK980" s="459"/>
      <c r="BL980" s="459"/>
      <c r="BM980" s="460"/>
      <c r="BN980" s="216"/>
      <c r="BO980" s="216"/>
      <c r="BP980" s="1"/>
      <c r="BQ980" s="120">
        <f>IF($F$3="","",IF(N980=$F$3,COUNTIF(BQ$23:BQ979,"&gt;0")+1,0))</f>
        <v>0</v>
      </c>
      <c r="BR980" s="1"/>
      <c r="BS980" s="20" t="str">
        <f>IF($N980="","",IF(VLOOKUP(VLOOKUP($N980,IMPOSTAZIONI!$E$6:$I$13,5,FALSE),IMPOSTAZIONI!$B$25:$N$32,3,FALSE)=0,"",VLOOKUP(VLOOKUP($N980,IMPOSTAZIONI!$E$6:$I$13,5,FALSE),IMPOSTAZIONI!$B$25:$N$32,3,FALSE)))</f>
        <v/>
      </c>
      <c r="BT980" s="20" t="str">
        <f>IF($N980="","",IF(VLOOKUP(VLOOKUP($N980,IMPOSTAZIONI!$E$6:$I$13,5,FALSE),IMPOSTAZIONI!$B$25:$N$32,6,FALSE)=0,"",VLOOKUP(VLOOKUP($N980,IMPOSTAZIONI!$E$6:$I$13,5,FALSE),IMPOSTAZIONI!$B$25:$N$32,6,FALSE)))</f>
        <v/>
      </c>
      <c r="BU980" s="20" t="str">
        <f>IF($N980="","",IF(VLOOKUP(VLOOKUP($N980,IMPOSTAZIONI!$E$6:$I$13,5,FALSE),IMPOSTAZIONI!$B$25:$N$32,9,FALSE)=0,"",VLOOKUP(VLOOKUP($N980,IMPOSTAZIONI!$E$6:$I$13,5,FALSE),IMPOSTAZIONI!$B$25:$N$32,9,FALSE)))</f>
        <v/>
      </c>
      <c r="BV980" s="20" t="str">
        <f>IF($N980="","",IF(VLOOKUP(VLOOKUP($N980,IMPOSTAZIONI!$E$6:$I$13,5,FALSE),IMPOSTAZIONI!$B$25:$N$32,12,FALSE)=0,"",VLOOKUP(VLOOKUP($N980,IMPOSTAZIONI!$E$6:$I$13,5,FALSE),IMPOSTAZIONI!$B$25:$N$32,12,FALSE)))</f>
        <v/>
      </c>
      <c r="BW980" s="221" t="str">
        <f t="shared" si="280"/>
        <v/>
      </c>
      <c r="BX980" s="221" t="str">
        <f t="shared" si="273"/>
        <v/>
      </c>
      <c r="BY980" s="221">
        <f t="shared" si="274"/>
        <v>0</v>
      </c>
      <c r="BZ980" s="231">
        <f t="shared" si="275"/>
        <v>0</v>
      </c>
      <c r="CA980" s="246">
        <f t="shared" si="276"/>
        <v>0</v>
      </c>
      <c r="CB980" s="246">
        <f t="shared" si="281"/>
        <v>0</v>
      </c>
      <c r="CC980" s="246" t="str">
        <f t="shared" si="282"/>
        <v/>
      </c>
      <c r="CD980" s="246">
        <f t="shared" si="277"/>
        <v>5</v>
      </c>
      <c r="CE980" s="246">
        <f t="shared" si="283"/>
        <v>0</v>
      </c>
      <c r="CF980" s="276">
        <f t="shared" si="287"/>
        <v>0</v>
      </c>
      <c r="CG980" s="277">
        <f t="shared" si="287"/>
        <v>0</v>
      </c>
      <c r="CH980" s="277">
        <f t="shared" si="287"/>
        <v>0</v>
      </c>
      <c r="CI980" s="278">
        <f t="shared" si="287"/>
        <v>0</v>
      </c>
      <c r="CJ980" s="280">
        <f t="shared" si="284"/>
        <v>0</v>
      </c>
      <c r="CK980" s="232">
        <f t="shared" si="272"/>
        <v>0</v>
      </c>
      <c r="CL980" s="1"/>
    </row>
    <row r="981" spans="1:90" ht="18" customHeight="1">
      <c r="A981" s="1"/>
      <c r="B981" s="1"/>
      <c r="C981" s="216"/>
      <c r="D981" s="287" t="str">
        <f t="shared" si="278"/>
        <v/>
      </c>
      <c r="E981" s="449" t="str">
        <f t="shared" si="279"/>
        <v/>
      </c>
      <c r="F981" s="450"/>
      <c r="G981" s="451"/>
      <c r="H981" s="452"/>
      <c r="I981" s="453"/>
      <c r="J981" s="453"/>
      <c r="K981" s="453"/>
      <c r="L981" s="453"/>
      <c r="M981" s="454"/>
      <c r="N981" s="455"/>
      <c r="O981" s="456"/>
      <c r="P981" s="456"/>
      <c r="Q981" s="456"/>
      <c r="R981" s="456"/>
      <c r="S981" s="456"/>
      <c r="T981" s="456"/>
      <c r="U981" s="456"/>
      <c r="V981" s="456"/>
      <c r="W981" s="456"/>
      <c r="X981" s="456"/>
      <c r="Y981" s="456"/>
      <c r="Z981" s="456"/>
      <c r="AA981" s="456"/>
      <c r="AB981" s="456"/>
      <c r="AC981" s="456"/>
      <c r="AD981" s="456"/>
      <c r="AE981" s="457"/>
      <c r="AF981" s="455"/>
      <c r="AG981" s="456"/>
      <c r="AH981" s="456"/>
      <c r="AI981" s="456"/>
      <c r="AJ981" s="456"/>
      <c r="AK981" s="456"/>
      <c r="AL981" s="456"/>
      <c r="AM981" s="456"/>
      <c r="AN981" s="457"/>
      <c r="AO981" s="455"/>
      <c r="AP981" s="456"/>
      <c r="AQ981" s="456"/>
      <c r="AR981" s="456"/>
      <c r="AS981" s="456"/>
      <c r="AT981" s="456"/>
      <c r="AU981" s="456"/>
      <c r="AV981" s="456"/>
      <c r="AW981" s="456"/>
      <c r="AX981" s="456"/>
      <c r="AY981" s="456"/>
      <c r="AZ981" s="456"/>
      <c r="BA981" s="456"/>
      <c r="BB981" s="456"/>
      <c r="BC981" s="456"/>
      <c r="BD981" s="456"/>
      <c r="BE981" s="456"/>
      <c r="BF981" s="456"/>
      <c r="BG981" s="457"/>
      <c r="BH981" s="458"/>
      <c r="BI981" s="459"/>
      <c r="BJ981" s="459"/>
      <c r="BK981" s="459"/>
      <c r="BL981" s="459"/>
      <c r="BM981" s="460"/>
      <c r="BN981" s="216"/>
      <c r="BO981" s="216"/>
      <c r="BP981" s="1"/>
      <c r="BQ981" s="120">
        <f>IF($F$3="","",IF(N981=$F$3,COUNTIF(BQ$23:BQ980,"&gt;0")+1,0))</f>
        <v>0</v>
      </c>
      <c r="BR981" s="1"/>
      <c r="BS981" s="20" t="str">
        <f>IF($N981="","",IF(VLOOKUP(VLOOKUP($N981,IMPOSTAZIONI!$E$6:$I$13,5,FALSE),IMPOSTAZIONI!$B$25:$N$32,3,FALSE)=0,"",VLOOKUP(VLOOKUP($N981,IMPOSTAZIONI!$E$6:$I$13,5,FALSE),IMPOSTAZIONI!$B$25:$N$32,3,FALSE)))</f>
        <v/>
      </c>
      <c r="BT981" s="20" t="str">
        <f>IF($N981="","",IF(VLOOKUP(VLOOKUP($N981,IMPOSTAZIONI!$E$6:$I$13,5,FALSE),IMPOSTAZIONI!$B$25:$N$32,6,FALSE)=0,"",VLOOKUP(VLOOKUP($N981,IMPOSTAZIONI!$E$6:$I$13,5,FALSE),IMPOSTAZIONI!$B$25:$N$32,6,FALSE)))</f>
        <v/>
      </c>
      <c r="BU981" s="20" t="str">
        <f>IF($N981="","",IF(VLOOKUP(VLOOKUP($N981,IMPOSTAZIONI!$E$6:$I$13,5,FALSE),IMPOSTAZIONI!$B$25:$N$32,9,FALSE)=0,"",VLOOKUP(VLOOKUP($N981,IMPOSTAZIONI!$E$6:$I$13,5,FALSE),IMPOSTAZIONI!$B$25:$N$32,9,FALSE)))</f>
        <v/>
      </c>
      <c r="BV981" s="20" t="str">
        <f>IF($N981="","",IF(VLOOKUP(VLOOKUP($N981,IMPOSTAZIONI!$E$6:$I$13,5,FALSE),IMPOSTAZIONI!$B$25:$N$32,12,FALSE)=0,"",VLOOKUP(VLOOKUP($N981,IMPOSTAZIONI!$E$6:$I$13,5,FALSE),IMPOSTAZIONI!$B$25:$N$32,12,FALSE)))</f>
        <v/>
      </c>
      <c r="BW981" s="221" t="str">
        <f t="shared" si="280"/>
        <v/>
      </c>
      <c r="BX981" s="221" t="str">
        <f t="shared" si="273"/>
        <v/>
      </c>
      <c r="BY981" s="221">
        <f t="shared" si="274"/>
        <v>0</v>
      </c>
      <c r="BZ981" s="231">
        <f t="shared" si="275"/>
        <v>0</v>
      </c>
      <c r="CA981" s="246">
        <f t="shared" si="276"/>
        <v>0</v>
      </c>
      <c r="CB981" s="246">
        <f t="shared" si="281"/>
        <v>0</v>
      </c>
      <c r="CC981" s="246" t="str">
        <f t="shared" si="282"/>
        <v/>
      </c>
      <c r="CD981" s="246">
        <f t="shared" si="277"/>
        <v>5</v>
      </c>
      <c r="CE981" s="246">
        <f t="shared" si="283"/>
        <v>0</v>
      </c>
      <c r="CF981" s="276">
        <f t="shared" si="287"/>
        <v>0</v>
      </c>
      <c r="CG981" s="277">
        <f t="shared" si="287"/>
        <v>0</v>
      </c>
      <c r="CH981" s="277">
        <f t="shared" si="287"/>
        <v>0</v>
      </c>
      <c r="CI981" s="278">
        <f t="shared" si="287"/>
        <v>0</v>
      </c>
      <c r="CJ981" s="280">
        <f t="shared" si="284"/>
        <v>0</v>
      </c>
      <c r="CK981" s="232">
        <f t="shared" si="272"/>
        <v>0</v>
      </c>
      <c r="CL981" s="1"/>
    </row>
    <row r="982" spans="1:90" ht="18" customHeight="1">
      <c r="A982" s="1"/>
      <c r="B982" s="1"/>
      <c r="C982" s="216"/>
      <c r="D982" s="287" t="str">
        <f t="shared" si="278"/>
        <v/>
      </c>
      <c r="E982" s="449" t="str">
        <f t="shared" si="279"/>
        <v/>
      </c>
      <c r="F982" s="450"/>
      <c r="G982" s="451"/>
      <c r="H982" s="452"/>
      <c r="I982" s="453"/>
      <c r="J982" s="453"/>
      <c r="K982" s="453"/>
      <c r="L982" s="453"/>
      <c r="M982" s="454"/>
      <c r="N982" s="455"/>
      <c r="O982" s="456"/>
      <c r="P982" s="456"/>
      <c r="Q982" s="456"/>
      <c r="R982" s="456"/>
      <c r="S982" s="456"/>
      <c r="T982" s="456"/>
      <c r="U982" s="456"/>
      <c r="V982" s="456"/>
      <c r="W982" s="456"/>
      <c r="X982" s="456"/>
      <c r="Y982" s="456"/>
      <c r="Z982" s="456"/>
      <c r="AA982" s="456"/>
      <c r="AB982" s="456"/>
      <c r="AC982" s="456"/>
      <c r="AD982" s="456"/>
      <c r="AE982" s="457"/>
      <c r="AF982" s="455"/>
      <c r="AG982" s="456"/>
      <c r="AH982" s="456"/>
      <c r="AI982" s="456"/>
      <c r="AJ982" s="456"/>
      <c r="AK982" s="456"/>
      <c r="AL982" s="456"/>
      <c r="AM982" s="456"/>
      <c r="AN982" s="457"/>
      <c r="AO982" s="455"/>
      <c r="AP982" s="456"/>
      <c r="AQ982" s="456"/>
      <c r="AR982" s="456"/>
      <c r="AS982" s="456"/>
      <c r="AT982" s="456"/>
      <c r="AU982" s="456"/>
      <c r="AV982" s="456"/>
      <c r="AW982" s="456"/>
      <c r="AX982" s="456"/>
      <c r="AY982" s="456"/>
      <c r="AZ982" s="456"/>
      <c r="BA982" s="456"/>
      <c r="BB982" s="456"/>
      <c r="BC982" s="456"/>
      <c r="BD982" s="456"/>
      <c r="BE982" s="456"/>
      <c r="BF982" s="456"/>
      <c r="BG982" s="457"/>
      <c r="BH982" s="458"/>
      <c r="BI982" s="459"/>
      <c r="BJ982" s="459"/>
      <c r="BK982" s="459"/>
      <c r="BL982" s="459"/>
      <c r="BM982" s="460"/>
      <c r="BN982" s="216"/>
      <c r="BO982" s="216"/>
      <c r="BP982" s="1"/>
      <c r="BQ982" s="120">
        <f>IF($F$3="","",IF(N982=$F$3,COUNTIF(BQ$23:BQ981,"&gt;0")+1,0))</f>
        <v>0</v>
      </c>
      <c r="BR982" s="1"/>
      <c r="BS982" s="20" t="str">
        <f>IF($N982="","",IF(VLOOKUP(VLOOKUP($N982,IMPOSTAZIONI!$E$6:$I$13,5,FALSE),IMPOSTAZIONI!$B$25:$N$32,3,FALSE)=0,"",VLOOKUP(VLOOKUP($N982,IMPOSTAZIONI!$E$6:$I$13,5,FALSE),IMPOSTAZIONI!$B$25:$N$32,3,FALSE)))</f>
        <v/>
      </c>
      <c r="BT982" s="20" t="str">
        <f>IF($N982="","",IF(VLOOKUP(VLOOKUP($N982,IMPOSTAZIONI!$E$6:$I$13,5,FALSE),IMPOSTAZIONI!$B$25:$N$32,6,FALSE)=0,"",VLOOKUP(VLOOKUP($N982,IMPOSTAZIONI!$E$6:$I$13,5,FALSE),IMPOSTAZIONI!$B$25:$N$32,6,FALSE)))</f>
        <v/>
      </c>
      <c r="BU982" s="20" t="str">
        <f>IF($N982="","",IF(VLOOKUP(VLOOKUP($N982,IMPOSTAZIONI!$E$6:$I$13,5,FALSE),IMPOSTAZIONI!$B$25:$N$32,9,FALSE)=0,"",VLOOKUP(VLOOKUP($N982,IMPOSTAZIONI!$E$6:$I$13,5,FALSE),IMPOSTAZIONI!$B$25:$N$32,9,FALSE)))</f>
        <v/>
      </c>
      <c r="BV982" s="20" t="str">
        <f>IF($N982="","",IF(VLOOKUP(VLOOKUP($N982,IMPOSTAZIONI!$E$6:$I$13,5,FALSE),IMPOSTAZIONI!$B$25:$N$32,12,FALSE)=0,"",VLOOKUP(VLOOKUP($N982,IMPOSTAZIONI!$E$6:$I$13,5,FALSE),IMPOSTAZIONI!$B$25:$N$32,12,FALSE)))</f>
        <v/>
      </c>
      <c r="BW982" s="221" t="str">
        <f t="shared" si="280"/>
        <v/>
      </c>
      <c r="BX982" s="221" t="str">
        <f t="shared" si="273"/>
        <v/>
      </c>
      <c r="BY982" s="221">
        <f t="shared" si="274"/>
        <v>0</v>
      </c>
      <c r="BZ982" s="231">
        <f t="shared" si="275"/>
        <v>0</v>
      </c>
      <c r="CA982" s="246">
        <f t="shared" si="276"/>
        <v>0</v>
      </c>
      <c r="CB982" s="246">
        <f t="shared" si="281"/>
        <v>0</v>
      </c>
      <c r="CC982" s="246" t="str">
        <f t="shared" si="282"/>
        <v/>
      </c>
      <c r="CD982" s="246">
        <f t="shared" si="277"/>
        <v>5</v>
      </c>
      <c r="CE982" s="246">
        <f t="shared" si="283"/>
        <v>0</v>
      </c>
      <c r="CF982" s="276">
        <f t="shared" si="287"/>
        <v>0</v>
      </c>
      <c r="CG982" s="277">
        <f t="shared" si="287"/>
        <v>0</v>
      </c>
      <c r="CH982" s="277">
        <f t="shared" si="287"/>
        <v>0</v>
      </c>
      <c r="CI982" s="278">
        <f t="shared" si="287"/>
        <v>0</v>
      </c>
      <c r="CJ982" s="280">
        <f t="shared" si="284"/>
        <v>0</v>
      </c>
      <c r="CK982" s="232">
        <f t="shared" ref="CK982:CK1021" si="288">IF(CJ982&gt;1,1,0)</f>
        <v>0</v>
      </c>
      <c r="CL982" s="1"/>
    </row>
    <row r="983" spans="1:90" ht="18" customHeight="1">
      <c r="A983" s="1"/>
      <c r="B983" s="1"/>
      <c r="C983" s="216"/>
      <c r="D983" s="287" t="str">
        <f t="shared" si="278"/>
        <v/>
      </c>
      <c r="E983" s="449" t="str">
        <f t="shared" si="279"/>
        <v/>
      </c>
      <c r="F983" s="450"/>
      <c r="G983" s="451"/>
      <c r="H983" s="452"/>
      <c r="I983" s="453"/>
      <c r="J983" s="453"/>
      <c r="K983" s="453"/>
      <c r="L983" s="453"/>
      <c r="M983" s="454"/>
      <c r="N983" s="455"/>
      <c r="O983" s="456"/>
      <c r="P983" s="456"/>
      <c r="Q983" s="456"/>
      <c r="R983" s="456"/>
      <c r="S983" s="456"/>
      <c r="T983" s="456"/>
      <c r="U983" s="456"/>
      <c r="V983" s="456"/>
      <c r="W983" s="456"/>
      <c r="X983" s="456"/>
      <c r="Y983" s="456"/>
      <c r="Z983" s="456"/>
      <c r="AA983" s="456"/>
      <c r="AB983" s="456"/>
      <c r="AC983" s="456"/>
      <c r="AD983" s="456"/>
      <c r="AE983" s="457"/>
      <c r="AF983" s="455"/>
      <c r="AG983" s="456"/>
      <c r="AH983" s="456"/>
      <c r="AI983" s="456"/>
      <c r="AJ983" s="456"/>
      <c r="AK983" s="456"/>
      <c r="AL983" s="456"/>
      <c r="AM983" s="456"/>
      <c r="AN983" s="457"/>
      <c r="AO983" s="455"/>
      <c r="AP983" s="456"/>
      <c r="AQ983" s="456"/>
      <c r="AR983" s="456"/>
      <c r="AS983" s="456"/>
      <c r="AT983" s="456"/>
      <c r="AU983" s="456"/>
      <c r="AV983" s="456"/>
      <c r="AW983" s="456"/>
      <c r="AX983" s="456"/>
      <c r="AY983" s="456"/>
      <c r="AZ983" s="456"/>
      <c r="BA983" s="456"/>
      <c r="BB983" s="456"/>
      <c r="BC983" s="456"/>
      <c r="BD983" s="456"/>
      <c r="BE983" s="456"/>
      <c r="BF983" s="456"/>
      <c r="BG983" s="457"/>
      <c r="BH983" s="458"/>
      <c r="BI983" s="459"/>
      <c r="BJ983" s="459"/>
      <c r="BK983" s="459"/>
      <c r="BL983" s="459"/>
      <c r="BM983" s="460"/>
      <c r="BN983" s="216"/>
      <c r="BO983" s="216"/>
      <c r="BP983" s="1"/>
      <c r="BQ983" s="120">
        <f>IF($F$3="","",IF(N983=$F$3,COUNTIF(BQ$23:BQ982,"&gt;0")+1,0))</f>
        <v>0</v>
      </c>
      <c r="BR983" s="1"/>
      <c r="BS983" s="20" t="str">
        <f>IF($N983="","",IF(VLOOKUP(VLOOKUP($N983,IMPOSTAZIONI!$E$6:$I$13,5,FALSE),IMPOSTAZIONI!$B$25:$N$32,3,FALSE)=0,"",VLOOKUP(VLOOKUP($N983,IMPOSTAZIONI!$E$6:$I$13,5,FALSE),IMPOSTAZIONI!$B$25:$N$32,3,FALSE)))</f>
        <v/>
      </c>
      <c r="BT983" s="20" t="str">
        <f>IF($N983="","",IF(VLOOKUP(VLOOKUP($N983,IMPOSTAZIONI!$E$6:$I$13,5,FALSE),IMPOSTAZIONI!$B$25:$N$32,6,FALSE)=0,"",VLOOKUP(VLOOKUP($N983,IMPOSTAZIONI!$E$6:$I$13,5,FALSE),IMPOSTAZIONI!$B$25:$N$32,6,FALSE)))</f>
        <v/>
      </c>
      <c r="BU983" s="20" t="str">
        <f>IF($N983="","",IF(VLOOKUP(VLOOKUP($N983,IMPOSTAZIONI!$E$6:$I$13,5,FALSE),IMPOSTAZIONI!$B$25:$N$32,9,FALSE)=0,"",VLOOKUP(VLOOKUP($N983,IMPOSTAZIONI!$E$6:$I$13,5,FALSE),IMPOSTAZIONI!$B$25:$N$32,9,FALSE)))</f>
        <v/>
      </c>
      <c r="BV983" s="20" t="str">
        <f>IF($N983="","",IF(VLOOKUP(VLOOKUP($N983,IMPOSTAZIONI!$E$6:$I$13,5,FALSE),IMPOSTAZIONI!$B$25:$N$32,12,FALSE)=0,"",VLOOKUP(VLOOKUP($N983,IMPOSTAZIONI!$E$6:$I$13,5,FALSE),IMPOSTAZIONI!$B$25:$N$32,12,FALSE)))</f>
        <v/>
      </c>
      <c r="BW983" s="221" t="str">
        <f t="shared" si="280"/>
        <v/>
      </c>
      <c r="BX983" s="221" t="str">
        <f t="shared" ref="BX983:BX1021" si="289">IF(N983="","",VLOOKUP(N983,$AY$3109:$BM$3116,1,FALSE))</f>
        <v/>
      </c>
      <c r="BY983" s="221">
        <f t="shared" ref="BY983:BY1021" si="290">IF(OR(ISERROR(BW983),ISERROR(BX983),AND(H983&gt;0,H983&lt;AD$3140),AND(H983&gt;0,H983&gt;AD$3141)),1,IF(CK983=1,2,0))</f>
        <v>0</v>
      </c>
      <c r="BZ983" s="231">
        <f t="shared" ref="BZ983:BZ1021" si="291">IF($F$3="",0,IF($F$3=N983,H983,0))</f>
        <v>0</v>
      </c>
      <c r="CA983" s="246">
        <f t="shared" ref="CA983:CA1021" si="292">IF($BN$3&gt;$AY$3147,"",IF(BZ983=0,0,IF(AF983="",0,VLOOKUP(AF983,$AY$3118:$BL$3121,14,FALSE))))</f>
        <v>0</v>
      </c>
      <c r="CB983" s="246">
        <f t="shared" si="281"/>
        <v>0</v>
      </c>
      <c r="CC983" s="246" t="str">
        <f t="shared" si="282"/>
        <v/>
      </c>
      <c r="CD983" s="246">
        <f t="shared" ref="CD983:CD1021" si="293">MATCH(BZ983,BZ$23:BZ$3022,0)</f>
        <v>5</v>
      </c>
      <c r="CE983" s="246">
        <f t="shared" si="283"/>
        <v>0</v>
      </c>
      <c r="CF983" s="276">
        <f t="shared" ref="CF983:CI1002" si="294">COUNTIF($CE$23:$CE$3022,CONCATENATE($CD983,CF$21))</f>
        <v>0</v>
      </c>
      <c r="CG983" s="277">
        <f t="shared" si="294"/>
        <v>0</v>
      </c>
      <c r="CH983" s="277">
        <f t="shared" si="294"/>
        <v>0</v>
      </c>
      <c r="CI983" s="278">
        <f t="shared" si="294"/>
        <v>0</v>
      </c>
      <c r="CJ983" s="280">
        <f t="shared" si="284"/>
        <v>0</v>
      </c>
      <c r="CK983" s="232">
        <f t="shared" si="288"/>
        <v>0</v>
      </c>
      <c r="CL983" s="1"/>
    </row>
    <row r="984" spans="1:90" ht="18" customHeight="1">
      <c r="A984" s="1"/>
      <c r="B984" s="1"/>
      <c r="C984" s="216"/>
      <c r="D984" s="287" t="str">
        <f t="shared" ref="D984:D1010" si="295">IF(BY984=1,"Errore",IF(BY984=2,"+ EVN nel gg.",""))</f>
        <v/>
      </c>
      <c r="E984" s="449" t="str">
        <f t="shared" ref="E984:E1010" si="296">IF(BQ984=0,"",BQ984)</f>
        <v/>
      </c>
      <c r="F984" s="450"/>
      <c r="G984" s="451"/>
      <c r="H984" s="452"/>
      <c r="I984" s="453"/>
      <c r="J984" s="453"/>
      <c r="K984" s="453"/>
      <c r="L984" s="453"/>
      <c r="M984" s="454"/>
      <c r="N984" s="455"/>
      <c r="O984" s="456"/>
      <c r="P984" s="456"/>
      <c r="Q984" s="456"/>
      <c r="R984" s="456"/>
      <c r="S984" s="456"/>
      <c r="T984" s="456"/>
      <c r="U984" s="456"/>
      <c r="V984" s="456"/>
      <c r="W984" s="456"/>
      <c r="X984" s="456"/>
      <c r="Y984" s="456"/>
      <c r="Z984" s="456"/>
      <c r="AA984" s="456"/>
      <c r="AB984" s="456"/>
      <c r="AC984" s="456"/>
      <c r="AD984" s="456"/>
      <c r="AE984" s="457"/>
      <c r="AF984" s="455"/>
      <c r="AG984" s="456"/>
      <c r="AH984" s="456"/>
      <c r="AI984" s="456"/>
      <c r="AJ984" s="456"/>
      <c r="AK984" s="456"/>
      <c r="AL984" s="456"/>
      <c r="AM984" s="456"/>
      <c r="AN984" s="457"/>
      <c r="AO984" s="455"/>
      <c r="AP984" s="456"/>
      <c r="AQ984" s="456"/>
      <c r="AR984" s="456"/>
      <c r="AS984" s="456"/>
      <c r="AT984" s="456"/>
      <c r="AU984" s="456"/>
      <c r="AV984" s="456"/>
      <c r="AW984" s="456"/>
      <c r="AX984" s="456"/>
      <c r="AY984" s="456"/>
      <c r="AZ984" s="456"/>
      <c r="BA984" s="456"/>
      <c r="BB984" s="456"/>
      <c r="BC984" s="456"/>
      <c r="BD984" s="456"/>
      <c r="BE984" s="456"/>
      <c r="BF984" s="456"/>
      <c r="BG984" s="457"/>
      <c r="BH984" s="458"/>
      <c r="BI984" s="459"/>
      <c r="BJ984" s="459"/>
      <c r="BK984" s="459"/>
      <c r="BL984" s="459"/>
      <c r="BM984" s="460"/>
      <c r="BN984" s="216"/>
      <c r="BO984" s="216"/>
      <c r="BP984" s="1"/>
      <c r="BQ984" s="120">
        <f>IF($F$3="","",IF(N984=$F$3,COUNTIF(BQ$23:BQ983,"&gt;0")+1,0))</f>
        <v>0</v>
      </c>
      <c r="BR984" s="1"/>
      <c r="BS984" s="20" t="str">
        <f>IF($N984="","",IF(VLOOKUP(VLOOKUP($N984,IMPOSTAZIONI!$E$6:$I$13,5,FALSE),IMPOSTAZIONI!$B$25:$N$32,3,FALSE)=0,"",VLOOKUP(VLOOKUP($N984,IMPOSTAZIONI!$E$6:$I$13,5,FALSE),IMPOSTAZIONI!$B$25:$N$32,3,FALSE)))</f>
        <v/>
      </c>
      <c r="BT984" s="20" t="str">
        <f>IF($N984="","",IF(VLOOKUP(VLOOKUP($N984,IMPOSTAZIONI!$E$6:$I$13,5,FALSE),IMPOSTAZIONI!$B$25:$N$32,6,FALSE)=0,"",VLOOKUP(VLOOKUP($N984,IMPOSTAZIONI!$E$6:$I$13,5,FALSE),IMPOSTAZIONI!$B$25:$N$32,6,FALSE)))</f>
        <v/>
      </c>
      <c r="BU984" s="20" t="str">
        <f>IF($N984="","",IF(VLOOKUP(VLOOKUP($N984,IMPOSTAZIONI!$E$6:$I$13,5,FALSE),IMPOSTAZIONI!$B$25:$N$32,9,FALSE)=0,"",VLOOKUP(VLOOKUP($N984,IMPOSTAZIONI!$E$6:$I$13,5,FALSE),IMPOSTAZIONI!$B$25:$N$32,9,FALSE)))</f>
        <v/>
      </c>
      <c r="BV984" s="20" t="str">
        <f>IF($N984="","",IF(VLOOKUP(VLOOKUP($N984,IMPOSTAZIONI!$E$6:$I$13,5,FALSE),IMPOSTAZIONI!$B$25:$N$32,12,FALSE)=0,"",VLOOKUP(VLOOKUP($N984,IMPOSTAZIONI!$E$6:$I$13,5,FALSE),IMPOSTAZIONI!$B$25:$N$32,12,FALSE)))</f>
        <v/>
      </c>
      <c r="BW984" s="221" t="str">
        <f t="shared" ref="BW984:BW1010" si="297">IF(AF984="","",HLOOKUP(AF984,BS984:BV984,1,FALSE))</f>
        <v/>
      </c>
      <c r="BX984" s="221" t="str">
        <f t="shared" si="289"/>
        <v/>
      </c>
      <c r="BY984" s="221">
        <f t="shared" si="290"/>
        <v>0</v>
      </c>
      <c r="BZ984" s="231">
        <f t="shared" si="291"/>
        <v>0</v>
      </c>
      <c r="CA984" s="246">
        <f t="shared" si="292"/>
        <v>0</v>
      </c>
      <c r="CB984" s="246">
        <f t="shared" ref="CB984:CB1010" si="298">IF(BZ984=0,0,MONTH(BZ984))</f>
        <v>0</v>
      </c>
      <c r="CC984" s="246" t="str">
        <f t="shared" ref="CC984:CC1010" si="299">IF(OR(BZ984=0,CA984=0),"",CONCATENATE(CB984,CA984))</f>
        <v/>
      </c>
      <c r="CD984" s="246">
        <f t="shared" si="293"/>
        <v>5</v>
      </c>
      <c r="CE984" s="246">
        <f t="shared" ref="CE984:CE1010" si="300">IF(CA984&gt;0,CONCATENATE(CD984,CA984),0)</f>
        <v>0</v>
      </c>
      <c r="CF984" s="276">
        <f t="shared" si="294"/>
        <v>0</v>
      </c>
      <c r="CG984" s="277">
        <f t="shared" si="294"/>
        <v>0</v>
      </c>
      <c r="CH984" s="277">
        <f t="shared" si="294"/>
        <v>0</v>
      </c>
      <c r="CI984" s="278">
        <f t="shared" si="294"/>
        <v>0</v>
      </c>
      <c r="CJ984" s="280">
        <f t="shared" ref="CJ984:CJ1010" si="301">COUNTIF(CF984:CI984,"&gt;0")</f>
        <v>0</v>
      </c>
      <c r="CK984" s="232">
        <f t="shared" si="288"/>
        <v>0</v>
      </c>
      <c r="CL984" s="1"/>
    </row>
    <row r="985" spans="1:90" ht="18" customHeight="1">
      <c r="A985" s="1"/>
      <c r="B985" s="1"/>
      <c r="C985" s="216"/>
      <c r="D985" s="287" t="str">
        <f t="shared" si="295"/>
        <v/>
      </c>
      <c r="E985" s="449" t="str">
        <f t="shared" si="296"/>
        <v/>
      </c>
      <c r="F985" s="450"/>
      <c r="G985" s="451"/>
      <c r="H985" s="452"/>
      <c r="I985" s="453"/>
      <c r="J985" s="453"/>
      <c r="K985" s="453"/>
      <c r="L985" s="453"/>
      <c r="M985" s="454"/>
      <c r="N985" s="455"/>
      <c r="O985" s="456"/>
      <c r="P985" s="456"/>
      <c r="Q985" s="456"/>
      <c r="R985" s="456"/>
      <c r="S985" s="456"/>
      <c r="T985" s="456"/>
      <c r="U985" s="456"/>
      <c r="V985" s="456"/>
      <c r="W985" s="456"/>
      <c r="X985" s="456"/>
      <c r="Y985" s="456"/>
      <c r="Z985" s="456"/>
      <c r="AA985" s="456"/>
      <c r="AB985" s="456"/>
      <c r="AC985" s="456"/>
      <c r="AD985" s="456"/>
      <c r="AE985" s="457"/>
      <c r="AF985" s="455"/>
      <c r="AG985" s="456"/>
      <c r="AH985" s="456"/>
      <c r="AI985" s="456"/>
      <c r="AJ985" s="456"/>
      <c r="AK985" s="456"/>
      <c r="AL985" s="456"/>
      <c r="AM985" s="456"/>
      <c r="AN985" s="457"/>
      <c r="AO985" s="455"/>
      <c r="AP985" s="456"/>
      <c r="AQ985" s="456"/>
      <c r="AR985" s="456"/>
      <c r="AS985" s="456"/>
      <c r="AT985" s="456"/>
      <c r="AU985" s="456"/>
      <c r="AV985" s="456"/>
      <c r="AW985" s="456"/>
      <c r="AX985" s="456"/>
      <c r="AY985" s="456"/>
      <c r="AZ985" s="456"/>
      <c r="BA985" s="456"/>
      <c r="BB985" s="456"/>
      <c r="BC985" s="456"/>
      <c r="BD985" s="456"/>
      <c r="BE985" s="456"/>
      <c r="BF985" s="456"/>
      <c r="BG985" s="457"/>
      <c r="BH985" s="458"/>
      <c r="BI985" s="459"/>
      <c r="BJ985" s="459"/>
      <c r="BK985" s="459"/>
      <c r="BL985" s="459"/>
      <c r="BM985" s="460"/>
      <c r="BN985" s="216"/>
      <c r="BO985" s="216"/>
      <c r="BP985" s="1"/>
      <c r="BQ985" s="120">
        <f>IF($F$3="","",IF(N985=$F$3,COUNTIF(BQ$23:BQ984,"&gt;0")+1,0))</f>
        <v>0</v>
      </c>
      <c r="BR985" s="1"/>
      <c r="BS985" s="20" t="str">
        <f>IF($N985="","",IF(VLOOKUP(VLOOKUP($N985,IMPOSTAZIONI!$E$6:$I$13,5,FALSE),IMPOSTAZIONI!$B$25:$N$32,3,FALSE)=0,"",VLOOKUP(VLOOKUP($N985,IMPOSTAZIONI!$E$6:$I$13,5,FALSE),IMPOSTAZIONI!$B$25:$N$32,3,FALSE)))</f>
        <v/>
      </c>
      <c r="BT985" s="20" t="str">
        <f>IF($N985="","",IF(VLOOKUP(VLOOKUP($N985,IMPOSTAZIONI!$E$6:$I$13,5,FALSE),IMPOSTAZIONI!$B$25:$N$32,6,FALSE)=0,"",VLOOKUP(VLOOKUP($N985,IMPOSTAZIONI!$E$6:$I$13,5,FALSE),IMPOSTAZIONI!$B$25:$N$32,6,FALSE)))</f>
        <v/>
      </c>
      <c r="BU985" s="20" t="str">
        <f>IF($N985="","",IF(VLOOKUP(VLOOKUP($N985,IMPOSTAZIONI!$E$6:$I$13,5,FALSE),IMPOSTAZIONI!$B$25:$N$32,9,FALSE)=0,"",VLOOKUP(VLOOKUP($N985,IMPOSTAZIONI!$E$6:$I$13,5,FALSE),IMPOSTAZIONI!$B$25:$N$32,9,FALSE)))</f>
        <v/>
      </c>
      <c r="BV985" s="20" t="str">
        <f>IF($N985="","",IF(VLOOKUP(VLOOKUP($N985,IMPOSTAZIONI!$E$6:$I$13,5,FALSE),IMPOSTAZIONI!$B$25:$N$32,12,FALSE)=0,"",VLOOKUP(VLOOKUP($N985,IMPOSTAZIONI!$E$6:$I$13,5,FALSE),IMPOSTAZIONI!$B$25:$N$32,12,FALSE)))</f>
        <v/>
      </c>
      <c r="BW985" s="221" t="str">
        <f t="shared" si="297"/>
        <v/>
      </c>
      <c r="BX985" s="221" t="str">
        <f t="shared" si="289"/>
        <v/>
      </c>
      <c r="BY985" s="221">
        <f t="shared" si="290"/>
        <v>0</v>
      </c>
      <c r="BZ985" s="231">
        <f t="shared" si="291"/>
        <v>0</v>
      </c>
      <c r="CA985" s="246">
        <f t="shared" si="292"/>
        <v>0</v>
      </c>
      <c r="CB985" s="246">
        <f t="shared" si="298"/>
        <v>0</v>
      </c>
      <c r="CC985" s="246" t="str">
        <f t="shared" si="299"/>
        <v/>
      </c>
      <c r="CD985" s="246">
        <f t="shared" si="293"/>
        <v>5</v>
      </c>
      <c r="CE985" s="246">
        <f t="shared" si="300"/>
        <v>0</v>
      </c>
      <c r="CF985" s="276">
        <f t="shared" si="294"/>
        <v>0</v>
      </c>
      <c r="CG985" s="277">
        <f t="shared" si="294"/>
        <v>0</v>
      </c>
      <c r="CH985" s="277">
        <f t="shared" si="294"/>
        <v>0</v>
      </c>
      <c r="CI985" s="278">
        <f t="shared" si="294"/>
        <v>0</v>
      </c>
      <c r="CJ985" s="280">
        <f t="shared" si="301"/>
        <v>0</v>
      </c>
      <c r="CK985" s="232">
        <f t="shared" si="288"/>
        <v>0</v>
      </c>
      <c r="CL985" s="1"/>
    </row>
    <row r="986" spans="1:90" ht="18" customHeight="1">
      <c r="A986" s="1"/>
      <c r="B986" s="1"/>
      <c r="C986" s="216"/>
      <c r="D986" s="287" t="str">
        <f t="shared" si="295"/>
        <v/>
      </c>
      <c r="E986" s="449" t="str">
        <f t="shared" si="296"/>
        <v/>
      </c>
      <c r="F986" s="450"/>
      <c r="G986" s="451"/>
      <c r="H986" s="452"/>
      <c r="I986" s="453"/>
      <c r="J986" s="453"/>
      <c r="K986" s="453"/>
      <c r="L986" s="453"/>
      <c r="M986" s="454"/>
      <c r="N986" s="455"/>
      <c r="O986" s="456"/>
      <c r="P986" s="456"/>
      <c r="Q986" s="456"/>
      <c r="R986" s="456"/>
      <c r="S986" s="456"/>
      <c r="T986" s="456"/>
      <c r="U986" s="456"/>
      <c r="V986" s="456"/>
      <c r="W986" s="456"/>
      <c r="X986" s="456"/>
      <c r="Y986" s="456"/>
      <c r="Z986" s="456"/>
      <c r="AA986" s="456"/>
      <c r="AB986" s="456"/>
      <c r="AC986" s="456"/>
      <c r="AD986" s="456"/>
      <c r="AE986" s="457"/>
      <c r="AF986" s="455"/>
      <c r="AG986" s="456"/>
      <c r="AH986" s="456"/>
      <c r="AI986" s="456"/>
      <c r="AJ986" s="456"/>
      <c r="AK986" s="456"/>
      <c r="AL986" s="456"/>
      <c r="AM986" s="456"/>
      <c r="AN986" s="457"/>
      <c r="AO986" s="455"/>
      <c r="AP986" s="456"/>
      <c r="AQ986" s="456"/>
      <c r="AR986" s="456"/>
      <c r="AS986" s="456"/>
      <c r="AT986" s="456"/>
      <c r="AU986" s="456"/>
      <c r="AV986" s="456"/>
      <c r="AW986" s="456"/>
      <c r="AX986" s="456"/>
      <c r="AY986" s="456"/>
      <c r="AZ986" s="456"/>
      <c r="BA986" s="456"/>
      <c r="BB986" s="456"/>
      <c r="BC986" s="456"/>
      <c r="BD986" s="456"/>
      <c r="BE986" s="456"/>
      <c r="BF986" s="456"/>
      <c r="BG986" s="457"/>
      <c r="BH986" s="458"/>
      <c r="BI986" s="459"/>
      <c r="BJ986" s="459"/>
      <c r="BK986" s="459"/>
      <c r="BL986" s="459"/>
      <c r="BM986" s="460"/>
      <c r="BN986" s="216"/>
      <c r="BO986" s="216"/>
      <c r="BP986" s="1"/>
      <c r="BQ986" s="120">
        <f>IF($F$3="","",IF(N986=$F$3,COUNTIF(BQ$23:BQ985,"&gt;0")+1,0))</f>
        <v>0</v>
      </c>
      <c r="BR986" s="1"/>
      <c r="BS986" s="20" t="str">
        <f>IF($N986="","",IF(VLOOKUP(VLOOKUP($N986,IMPOSTAZIONI!$E$6:$I$13,5,FALSE),IMPOSTAZIONI!$B$25:$N$32,3,FALSE)=0,"",VLOOKUP(VLOOKUP($N986,IMPOSTAZIONI!$E$6:$I$13,5,FALSE),IMPOSTAZIONI!$B$25:$N$32,3,FALSE)))</f>
        <v/>
      </c>
      <c r="BT986" s="20" t="str">
        <f>IF($N986="","",IF(VLOOKUP(VLOOKUP($N986,IMPOSTAZIONI!$E$6:$I$13,5,FALSE),IMPOSTAZIONI!$B$25:$N$32,6,FALSE)=0,"",VLOOKUP(VLOOKUP($N986,IMPOSTAZIONI!$E$6:$I$13,5,FALSE),IMPOSTAZIONI!$B$25:$N$32,6,FALSE)))</f>
        <v/>
      </c>
      <c r="BU986" s="20" t="str">
        <f>IF($N986="","",IF(VLOOKUP(VLOOKUP($N986,IMPOSTAZIONI!$E$6:$I$13,5,FALSE),IMPOSTAZIONI!$B$25:$N$32,9,FALSE)=0,"",VLOOKUP(VLOOKUP($N986,IMPOSTAZIONI!$E$6:$I$13,5,FALSE),IMPOSTAZIONI!$B$25:$N$32,9,FALSE)))</f>
        <v/>
      </c>
      <c r="BV986" s="20" t="str">
        <f>IF($N986="","",IF(VLOOKUP(VLOOKUP($N986,IMPOSTAZIONI!$E$6:$I$13,5,FALSE),IMPOSTAZIONI!$B$25:$N$32,12,FALSE)=0,"",VLOOKUP(VLOOKUP($N986,IMPOSTAZIONI!$E$6:$I$13,5,FALSE),IMPOSTAZIONI!$B$25:$N$32,12,FALSE)))</f>
        <v/>
      </c>
      <c r="BW986" s="221" t="str">
        <f t="shared" si="297"/>
        <v/>
      </c>
      <c r="BX986" s="221" t="str">
        <f t="shared" si="289"/>
        <v/>
      </c>
      <c r="BY986" s="221">
        <f t="shared" si="290"/>
        <v>0</v>
      </c>
      <c r="BZ986" s="231">
        <f t="shared" si="291"/>
        <v>0</v>
      </c>
      <c r="CA986" s="246">
        <f t="shared" si="292"/>
        <v>0</v>
      </c>
      <c r="CB986" s="246">
        <f t="shared" si="298"/>
        <v>0</v>
      </c>
      <c r="CC986" s="246" t="str">
        <f t="shared" si="299"/>
        <v/>
      </c>
      <c r="CD986" s="246">
        <f t="shared" si="293"/>
        <v>5</v>
      </c>
      <c r="CE986" s="246">
        <f t="shared" si="300"/>
        <v>0</v>
      </c>
      <c r="CF986" s="276">
        <f t="shared" si="294"/>
        <v>0</v>
      </c>
      <c r="CG986" s="277">
        <f t="shared" si="294"/>
        <v>0</v>
      </c>
      <c r="CH986" s="277">
        <f t="shared" si="294"/>
        <v>0</v>
      </c>
      <c r="CI986" s="278">
        <f t="shared" si="294"/>
        <v>0</v>
      </c>
      <c r="CJ986" s="280">
        <f t="shared" si="301"/>
        <v>0</v>
      </c>
      <c r="CK986" s="232">
        <f t="shared" si="288"/>
        <v>0</v>
      </c>
      <c r="CL986" s="1"/>
    </row>
    <row r="987" spans="1:90" ht="18" customHeight="1">
      <c r="A987" s="1"/>
      <c r="B987" s="1"/>
      <c r="C987" s="216"/>
      <c r="D987" s="287" t="str">
        <f t="shared" si="295"/>
        <v/>
      </c>
      <c r="E987" s="449" t="str">
        <f t="shared" si="296"/>
        <v/>
      </c>
      <c r="F987" s="450"/>
      <c r="G987" s="451"/>
      <c r="H987" s="452"/>
      <c r="I987" s="453"/>
      <c r="J987" s="453"/>
      <c r="K987" s="453"/>
      <c r="L987" s="453"/>
      <c r="M987" s="454"/>
      <c r="N987" s="455"/>
      <c r="O987" s="456"/>
      <c r="P987" s="456"/>
      <c r="Q987" s="456"/>
      <c r="R987" s="456"/>
      <c r="S987" s="456"/>
      <c r="T987" s="456"/>
      <c r="U987" s="456"/>
      <c r="V987" s="456"/>
      <c r="W987" s="456"/>
      <c r="X987" s="456"/>
      <c r="Y987" s="456"/>
      <c r="Z987" s="456"/>
      <c r="AA987" s="456"/>
      <c r="AB987" s="456"/>
      <c r="AC987" s="456"/>
      <c r="AD987" s="456"/>
      <c r="AE987" s="457"/>
      <c r="AF987" s="455"/>
      <c r="AG987" s="456"/>
      <c r="AH987" s="456"/>
      <c r="AI987" s="456"/>
      <c r="AJ987" s="456"/>
      <c r="AK987" s="456"/>
      <c r="AL987" s="456"/>
      <c r="AM987" s="456"/>
      <c r="AN987" s="457"/>
      <c r="AO987" s="455"/>
      <c r="AP987" s="456"/>
      <c r="AQ987" s="456"/>
      <c r="AR987" s="456"/>
      <c r="AS987" s="456"/>
      <c r="AT987" s="456"/>
      <c r="AU987" s="456"/>
      <c r="AV987" s="456"/>
      <c r="AW987" s="456"/>
      <c r="AX987" s="456"/>
      <c r="AY987" s="456"/>
      <c r="AZ987" s="456"/>
      <c r="BA987" s="456"/>
      <c r="BB987" s="456"/>
      <c r="BC987" s="456"/>
      <c r="BD987" s="456"/>
      <c r="BE987" s="456"/>
      <c r="BF987" s="456"/>
      <c r="BG987" s="457"/>
      <c r="BH987" s="458"/>
      <c r="BI987" s="459"/>
      <c r="BJ987" s="459"/>
      <c r="BK987" s="459"/>
      <c r="BL987" s="459"/>
      <c r="BM987" s="460"/>
      <c r="BN987" s="216"/>
      <c r="BO987" s="216"/>
      <c r="BP987" s="1"/>
      <c r="BQ987" s="120">
        <f>IF($F$3="","",IF(N987=$F$3,COUNTIF(BQ$23:BQ986,"&gt;0")+1,0))</f>
        <v>0</v>
      </c>
      <c r="BR987" s="1"/>
      <c r="BS987" s="20" t="str">
        <f>IF($N987="","",IF(VLOOKUP(VLOOKUP($N987,IMPOSTAZIONI!$E$6:$I$13,5,FALSE),IMPOSTAZIONI!$B$25:$N$32,3,FALSE)=0,"",VLOOKUP(VLOOKUP($N987,IMPOSTAZIONI!$E$6:$I$13,5,FALSE),IMPOSTAZIONI!$B$25:$N$32,3,FALSE)))</f>
        <v/>
      </c>
      <c r="BT987" s="20" t="str">
        <f>IF($N987="","",IF(VLOOKUP(VLOOKUP($N987,IMPOSTAZIONI!$E$6:$I$13,5,FALSE),IMPOSTAZIONI!$B$25:$N$32,6,FALSE)=0,"",VLOOKUP(VLOOKUP($N987,IMPOSTAZIONI!$E$6:$I$13,5,FALSE),IMPOSTAZIONI!$B$25:$N$32,6,FALSE)))</f>
        <v/>
      </c>
      <c r="BU987" s="20" t="str">
        <f>IF($N987="","",IF(VLOOKUP(VLOOKUP($N987,IMPOSTAZIONI!$E$6:$I$13,5,FALSE),IMPOSTAZIONI!$B$25:$N$32,9,FALSE)=0,"",VLOOKUP(VLOOKUP($N987,IMPOSTAZIONI!$E$6:$I$13,5,FALSE),IMPOSTAZIONI!$B$25:$N$32,9,FALSE)))</f>
        <v/>
      </c>
      <c r="BV987" s="20" t="str">
        <f>IF($N987="","",IF(VLOOKUP(VLOOKUP($N987,IMPOSTAZIONI!$E$6:$I$13,5,FALSE),IMPOSTAZIONI!$B$25:$N$32,12,FALSE)=0,"",VLOOKUP(VLOOKUP($N987,IMPOSTAZIONI!$E$6:$I$13,5,FALSE),IMPOSTAZIONI!$B$25:$N$32,12,FALSE)))</f>
        <v/>
      </c>
      <c r="BW987" s="221" t="str">
        <f t="shared" si="297"/>
        <v/>
      </c>
      <c r="BX987" s="221" t="str">
        <f t="shared" si="289"/>
        <v/>
      </c>
      <c r="BY987" s="221">
        <f t="shared" si="290"/>
        <v>0</v>
      </c>
      <c r="BZ987" s="231">
        <f t="shared" si="291"/>
        <v>0</v>
      </c>
      <c r="CA987" s="246">
        <f t="shared" si="292"/>
        <v>0</v>
      </c>
      <c r="CB987" s="246">
        <f t="shared" si="298"/>
        <v>0</v>
      </c>
      <c r="CC987" s="246" t="str">
        <f t="shared" si="299"/>
        <v/>
      </c>
      <c r="CD987" s="246">
        <f t="shared" si="293"/>
        <v>5</v>
      </c>
      <c r="CE987" s="246">
        <f t="shared" si="300"/>
        <v>0</v>
      </c>
      <c r="CF987" s="276">
        <f t="shared" si="294"/>
        <v>0</v>
      </c>
      <c r="CG987" s="277">
        <f t="shared" si="294"/>
        <v>0</v>
      </c>
      <c r="CH987" s="277">
        <f t="shared" si="294"/>
        <v>0</v>
      </c>
      <c r="CI987" s="278">
        <f t="shared" si="294"/>
        <v>0</v>
      </c>
      <c r="CJ987" s="280">
        <f t="shared" si="301"/>
        <v>0</v>
      </c>
      <c r="CK987" s="232">
        <f t="shared" si="288"/>
        <v>0</v>
      </c>
      <c r="CL987" s="1"/>
    </row>
    <row r="988" spans="1:90" ht="18" customHeight="1">
      <c r="A988" s="1"/>
      <c r="B988" s="1"/>
      <c r="C988" s="216"/>
      <c r="D988" s="287" t="str">
        <f t="shared" si="295"/>
        <v/>
      </c>
      <c r="E988" s="449" t="str">
        <f t="shared" si="296"/>
        <v/>
      </c>
      <c r="F988" s="450"/>
      <c r="G988" s="451"/>
      <c r="H988" s="452"/>
      <c r="I988" s="453"/>
      <c r="J988" s="453"/>
      <c r="K988" s="453"/>
      <c r="L988" s="453"/>
      <c r="M988" s="454"/>
      <c r="N988" s="455"/>
      <c r="O988" s="456"/>
      <c r="P988" s="456"/>
      <c r="Q988" s="456"/>
      <c r="R988" s="456"/>
      <c r="S988" s="456"/>
      <c r="T988" s="456"/>
      <c r="U988" s="456"/>
      <c r="V988" s="456"/>
      <c r="W988" s="456"/>
      <c r="X988" s="456"/>
      <c r="Y988" s="456"/>
      <c r="Z988" s="456"/>
      <c r="AA988" s="456"/>
      <c r="AB988" s="456"/>
      <c r="AC988" s="456"/>
      <c r="AD988" s="456"/>
      <c r="AE988" s="457"/>
      <c r="AF988" s="455"/>
      <c r="AG988" s="456"/>
      <c r="AH988" s="456"/>
      <c r="AI988" s="456"/>
      <c r="AJ988" s="456"/>
      <c r="AK988" s="456"/>
      <c r="AL988" s="456"/>
      <c r="AM988" s="456"/>
      <c r="AN988" s="457"/>
      <c r="AO988" s="455"/>
      <c r="AP988" s="456"/>
      <c r="AQ988" s="456"/>
      <c r="AR988" s="456"/>
      <c r="AS988" s="456"/>
      <c r="AT988" s="456"/>
      <c r="AU988" s="456"/>
      <c r="AV988" s="456"/>
      <c r="AW988" s="456"/>
      <c r="AX988" s="456"/>
      <c r="AY988" s="456"/>
      <c r="AZ988" s="456"/>
      <c r="BA988" s="456"/>
      <c r="BB988" s="456"/>
      <c r="BC988" s="456"/>
      <c r="BD988" s="456"/>
      <c r="BE988" s="456"/>
      <c r="BF988" s="456"/>
      <c r="BG988" s="457"/>
      <c r="BH988" s="458"/>
      <c r="BI988" s="459"/>
      <c r="BJ988" s="459"/>
      <c r="BK988" s="459"/>
      <c r="BL988" s="459"/>
      <c r="BM988" s="460"/>
      <c r="BN988" s="216"/>
      <c r="BO988" s="216"/>
      <c r="BP988" s="1"/>
      <c r="BQ988" s="120">
        <f>IF($F$3="","",IF(N988=$F$3,COUNTIF(BQ$23:BQ987,"&gt;0")+1,0))</f>
        <v>0</v>
      </c>
      <c r="BR988" s="1"/>
      <c r="BS988" s="20" t="str">
        <f>IF($N988="","",IF(VLOOKUP(VLOOKUP($N988,IMPOSTAZIONI!$E$6:$I$13,5,FALSE),IMPOSTAZIONI!$B$25:$N$32,3,FALSE)=0,"",VLOOKUP(VLOOKUP($N988,IMPOSTAZIONI!$E$6:$I$13,5,FALSE),IMPOSTAZIONI!$B$25:$N$32,3,FALSE)))</f>
        <v/>
      </c>
      <c r="BT988" s="20" t="str">
        <f>IF($N988="","",IF(VLOOKUP(VLOOKUP($N988,IMPOSTAZIONI!$E$6:$I$13,5,FALSE),IMPOSTAZIONI!$B$25:$N$32,6,FALSE)=0,"",VLOOKUP(VLOOKUP($N988,IMPOSTAZIONI!$E$6:$I$13,5,FALSE),IMPOSTAZIONI!$B$25:$N$32,6,FALSE)))</f>
        <v/>
      </c>
      <c r="BU988" s="20" t="str">
        <f>IF($N988="","",IF(VLOOKUP(VLOOKUP($N988,IMPOSTAZIONI!$E$6:$I$13,5,FALSE),IMPOSTAZIONI!$B$25:$N$32,9,FALSE)=0,"",VLOOKUP(VLOOKUP($N988,IMPOSTAZIONI!$E$6:$I$13,5,FALSE),IMPOSTAZIONI!$B$25:$N$32,9,FALSE)))</f>
        <v/>
      </c>
      <c r="BV988" s="20" t="str">
        <f>IF($N988="","",IF(VLOOKUP(VLOOKUP($N988,IMPOSTAZIONI!$E$6:$I$13,5,FALSE),IMPOSTAZIONI!$B$25:$N$32,12,FALSE)=0,"",VLOOKUP(VLOOKUP($N988,IMPOSTAZIONI!$E$6:$I$13,5,FALSE),IMPOSTAZIONI!$B$25:$N$32,12,FALSE)))</f>
        <v/>
      </c>
      <c r="BW988" s="221" t="str">
        <f t="shared" si="297"/>
        <v/>
      </c>
      <c r="BX988" s="221" t="str">
        <f t="shared" si="289"/>
        <v/>
      </c>
      <c r="BY988" s="221">
        <f t="shared" si="290"/>
        <v>0</v>
      </c>
      <c r="BZ988" s="231">
        <f t="shared" si="291"/>
        <v>0</v>
      </c>
      <c r="CA988" s="246">
        <f t="shared" si="292"/>
        <v>0</v>
      </c>
      <c r="CB988" s="246">
        <f t="shared" si="298"/>
        <v>0</v>
      </c>
      <c r="CC988" s="246" t="str">
        <f t="shared" si="299"/>
        <v/>
      </c>
      <c r="CD988" s="246">
        <f t="shared" si="293"/>
        <v>5</v>
      </c>
      <c r="CE988" s="246">
        <f t="shared" si="300"/>
        <v>0</v>
      </c>
      <c r="CF988" s="276">
        <f t="shared" si="294"/>
        <v>0</v>
      </c>
      <c r="CG988" s="277">
        <f t="shared" si="294"/>
        <v>0</v>
      </c>
      <c r="CH988" s="277">
        <f t="shared" si="294"/>
        <v>0</v>
      </c>
      <c r="CI988" s="278">
        <f t="shared" si="294"/>
        <v>0</v>
      </c>
      <c r="CJ988" s="280">
        <f t="shared" si="301"/>
        <v>0</v>
      </c>
      <c r="CK988" s="232">
        <f t="shared" si="288"/>
        <v>0</v>
      </c>
      <c r="CL988" s="1"/>
    </row>
    <row r="989" spans="1:90" ht="18" customHeight="1">
      <c r="A989" s="1"/>
      <c r="B989" s="1"/>
      <c r="C989" s="216"/>
      <c r="D989" s="287" t="str">
        <f t="shared" si="295"/>
        <v/>
      </c>
      <c r="E989" s="449" t="str">
        <f t="shared" si="296"/>
        <v/>
      </c>
      <c r="F989" s="450"/>
      <c r="G989" s="451"/>
      <c r="H989" s="452"/>
      <c r="I989" s="453"/>
      <c r="J989" s="453"/>
      <c r="K989" s="453"/>
      <c r="L989" s="453"/>
      <c r="M989" s="454"/>
      <c r="N989" s="455"/>
      <c r="O989" s="456"/>
      <c r="P989" s="456"/>
      <c r="Q989" s="456"/>
      <c r="R989" s="456"/>
      <c r="S989" s="456"/>
      <c r="T989" s="456"/>
      <c r="U989" s="456"/>
      <c r="V989" s="456"/>
      <c r="W989" s="456"/>
      <c r="X989" s="456"/>
      <c r="Y989" s="456"/>
      <c r="Z989" s="456"/>
      <c r="AA989" s="456"/>
      <c r="AB989" s="456"/>
      <c r="AC989" s="456"/>
      <c r="AD989" s="456"/>
      <c r="AE989" s="457"/>
      <c r="AF989" s="455"/>
      <c r="AG989" s="456"/>
      <c r="AH989" s="456"/>
      <c r="AI989" s="456"/>
      <c r="AJ989" s="456"/>
      <c r="AK989" s="456"/>
      <c r="AL989" s="456"/>
      <c r="AM989" s="456"/>
      <c r="AN989" s="457"/>
      <c r="AO989" s="455"/>
      <c r="AP989" s="456"/>
      <c r="AQ989" s="456"/>
      <c r="AR989" s="456"/>
      <c r="AS989" s="456"/>
      <c r="AT989" s="456"/>
      <c r="AU989" s="456"/>
      <c r="AV989" s="456"/>
      <c r="AW989" s="456"/>
      <c r="AX989" s="456"/>
      <c r="AY989" s="456"/>
      <c r="AZ989" s="456"/>
      <c r="BA989" s="456"/>
      <c r="BB989" s="456"/>
      <c r="BC989" s="456"/>
      <c r="BD989" s="456"/>
      <c r="BE989" s="456"/>
      <c r="BF989" s="456"/>
      <c r="BG989" s="457"/>
      <c r="BH989" s="458"/>
      <c r="BI989" s="459"/>
      <c r="BJ989" s="459"/>
      <c r="BK989" s="459"/>
      <c r="BL989" s="459"/>
      <c r="BM989" s="460"/>
      <c r="BN989" s="216"/>
      <c r="BO989" s="216"/>
      <c r="BP989" s="1"/>
      <c r="BQ989" s="120">
        <f>IF($F$3="","",IF(N989=$F$3,COUNTIF(BQ$23:BQ988,"&gt;0")+1,0))</f>
        <v>0</v>
      </c>
      <c r="BR989" s="1"/>
      <c r="BS989" s="20" t="str">
        <f>IF($N989="","",IF(VLOOKUP(VLOOKUP($N989,IMPOSTAZIONI!$E$6:$I$13,5,FALSE),IMPOSTAZIONI!$B$25:$N$32,3,FALSE)=0,"",VLOOKUP(VLOOKUP($N989,IMPOSTAZIONI!$E$6:$I$13,5,FALSE),IMPOSTAZIONI!$B$25:$N$32,3,FALSE)))</f>
        <v/>
      </c>
      <c r="BT989" s="20" t="str">
        <f>IF($N989="","",IF(VLOOKUP(VLOOKUP($N989,IMPOSTAZIONI!$E$6:$I$13,5,FALSE),IMPOSTAZIONI!$B$25:$N$32,6,FALSE)=0,"",VLOOKUP(VLOOKUP($N989,IMPOSTAZIONI!$E$6:$I$13,5,FALSE),IMPOSTAZIONI!$B$25:$N$32,6,FALSE)))</f>
        <v/>
      </c>
      <c r="BU989" s="20" t="str">
        <f>IF($N989="","",IF(VLOOKUP(VLOOKUP($N989,IMPOSTAZIONI!$E$6:$I$13,5,FALSE),IMPOSTAZIONI!$B$25:$N$32,9,FALSE)=0,"",VLOOKUP(VLOOKUP($N989,IMPOSTAZIONI!$E$6:$I$13,5,FALSE),IMPOSTAZIONI!$B$25:$N$32,9,FALSE)))</f>
        <v/>
      </c>
      <c r="BV989" s="20" t="str">
        <f>IF($N989="","",IF(VLOOKUP(VLOOKUP($N989,IMPOSTAZIONI!$E$6:$I$13,5,FALSE),IMPOSTAZIONI!$B$25:$N$32,12,FALSE)=0,"",VLOOKUP(VLOOKUP($N989,IMPOSTAZIONI!$E$6:$I$13,5,FALSE),IMPOSTAZIONI!$B$25:$N$32,12,FALSE)))</f>
        <v/>
      </c>
      <c r="BW989" s="221" t="str">
        <f t="shared" si="297"/>
        <v/>
      </c>
      <c r="BX989" s="221" t="str">
        <f t="shared" si="289"/>
        <v/>
      </c>
      <c r="BY989" s="221">
        <f t="shared" si="290"/>
        <v>0</v>
      </c>
      <c r="BZ989" s="231">
        <f t="shared" si="291"/>
        <v>0</v>
      </c>
      <c r="CA989" s="246">
        <f t="shared" si="292"/>
        <v>0</v>
      </c>
      <c r="CB989" s="246">
        <f t="shared" si="298"/>
        <v>0</v>
      </c>
      <c r="CC989" s="246" t="str">
        <f t="shared" si="299"/>
        <v/>
      </c>
      <c r="CD989" s="246">
        <f t="shared" si="293"/>
        <v>5</v>
      </c>
      <c r="CE989" s="246">
        <f t="shared" si="300"/>
        <v>0</v>
      </c>
      <c r="CF989" s="276">
        <f t="shared" si="294"/>
        <v>0</v>
      </c>
      <c r="CG989" s="277">
        <f t="shared" si="294"/>
        <v>0</v>
      </c>
      <c r="CH989" s="277">
        <f t="shared" si="294"/>
        <v>0</v>
      </c>
      <c r="CI989" s="278">
        <f t="shared" si="294"/>
        <v>0</v>
      </c>
      <c r="CJ989" s="280">
        <f t="shared" si="301"/>
        <v>0</v>
      </c>
      <c r="CK989" s="232">
        <f t="shared" si="288"/>
        <v>0</v>
      </c>
      <c r="CL989" s="1"/>
    </row>
    <row r="990" spans="1:90" ht="18" customHeight="1">
      <c r="A990" s="1"/>
      <c r="B990" s="1"/>
      <c r="C990" s="216"/>
      <c r="D990" s="287" t="str">
        <f t="shared" si="295"/>
        <v/>
      </c>
      <c r="E990" s="449" t="str">
        <f t="shared" si="296"/>
        <v/>
      </c>
      <c r="F990" s="450"/>
      <c r="G990" s="451"/>
      <c r="H990" s="452"/>
      <c r="I990" s="453"/>
      <c r="J990" s="453"/>
      <c r="K990" s="453"/>
      <c r="L990" s="453"/>
      <c r="M990" s="454"/>
      <c r="N990" s="455"/>
      <c r="O990" s="456"/>
      <c r="P990" s="456"/>
      <c r="Q990" s="456"/>
      <c r="R990" s="456"/>
      <c r="S990" s="456"/>
      <c r="T990" s="456"/>
      <c r="U990" s="456"/>
      <c r="V990" s="456"/>
      <c r="W990" s="456"/>
      <c r="X990" s="456"/>
      <c r="Y990" s="456"/>
      <c r="Z990" s="456"/>
      <c r="AA990" s="456"/>
      <c r="AB990" s="456"/>
      <c r="AC990" s="456"/>
      <c r="AD990" s="456"/>
      <c r="AE990" s="457"/>
      <c r="AF990" s="455"/>
      <c r="AG990" s="456"/>
      <c r="AH990" s="456"/>
      <c r="AI990" s="456"/>
      <c r="AJ990" s="456"/>
      <c r="AK990" s="456"/>
      <c r="AL990" s="456"/>
      <c r="AM990" s="456"/>
      <c r="AN990" s="457"/>
      <c r="AO990" s="455"/>
      <c r="AP990" s="456"/>
      <c r="AQ990" s="456"/>
      <c r="AR990" s="456"/>
      <c r="AS990" s="456"/>
      <c r="AT990" s="456"/>
      <c r="AU990" s="456"/>
      <c r="AV990" s="456"/>
      <c r="AW990" s="456"/>
      <c r="AX990" s="456"/>
      <c r="AY990" s="456"/>
      <c r="AZ990" s="456"/>
      <c r="BA990" s="456"/>
      <c r="BB990" s="456"/>
      <c r="BC990" s="456"/>
      <c r="BD990" s="456"/>
      <c r="BE990" s="456"/>
      <c r="BF990" s="456"/>
      <c r="BG990" s="457"/>
      <c r="BH990" s="458"/>
      <c r="BI990" s="459"/>
      <c r="BJ990" s="459"/>
      <c r="BK990" s="459"/>
      <c r="BL990" s="459"/>
      <c r="BM990" s="460"/>
      <c r="BN990" s="216"/>
      <c r="BO990" s="216"/>
      <c r="BP990" s="1"/>
      <c r="BQ990" s="120">
        <f>IF($F$3="","",IF(N990=$F$3,COUNTIF(BQ$23:BQ989,"&gt;0")+1,0))</f>
        <v>0</v>
      </c>
      <c r="BR990" s="1"/>
      <c r="BS990" s="20" t="str">
        <f>IF($N990="","",IF(VLOOKUP(VLOOKUP($N990,IMPOSTAZIONI!$E$6:$I$13,5,FALSE),IMPOSTAZIONI!$B$25:$N$32,3,FALSE)=0,"",VLOOKUP(VLOOKUP($N990,IMPOSTAZIONI!$E$6:$I$13,5,FALSE),IMPOSTAZIONI!$B$25:$N$32,3,FALSE)))</f>
        <v/>
      </c>
      <c r="BT990" s="20" t="str">
        <f>IF($N990="","",IF(VLOOKUP(VLOOKUP($N990,IMPOSTAZIONI!$E$6:$I$13,5,FALSE),IMPOSTAZIONI!$B$25:$N$32,6,FALSE)=0,"",VLOOKUP(VLOOKUP($N990,IMPOSTAZIONI!$E$6:$I$13,5,FALSE),IMPOSTAZIONI!$B$25:$N$32,6,FALSE)))</f>
        <v/>
      </c>
      <c r="BU990" s="20" t="str">
        <f>IF($N990="","",IF(VLOOKUP(VLOOKUP($N990,IMPOSTAZIONI!$E$6:$I$13,5,FALSE),IMPOSTAZIONI!$B$25:$N$32,9,FALSE)=0,"",VLOOKUP(VLOOKUP($N990,IMPOSTAZIONI!$E$6:$I$13,5,FALSE),IMPOSTAZIONI!$B$25:$N$32,9,FALSE)))</f>
        <v/>
      </c>
      <c r="BV990" s="20" t="str">
        <f>IF($N990="","",IF(VLOOKUP(VLOOKUP($N990,IMPOSTAZIONI!$E$6:$I$13,5,FALSE),IMPOSTAZIONI!$B$25:$N$32,12,FALSE)=0,"",VLOOKUP(VLOOKUP($N990,IMPOSTAZIONI!$E$6:$I$13,5,FALSE),IMPOSTAZIONI!$B$25:$N$32,12,FALSE)))</f>
        <v/>
      </c>
      <c r="BW990" s="221" t="str">
        <f t="shared" si="297"/>
        <v/>
      </c>
      <c r="BX990" s="221" t="str">
        <f t="shared" si="289"/>
        <v/>
      </c>
      <c r="BY990" s="221">
        <f t="shared" si="290"/>
        <v>0</v>
      </c>
      <c r="BZ990" s="231">
        <f t="shared" si="291"/>
        <v>0</v>
      </c>
      <c r="CA990" s="246">
        <f t="shared" si="292"/>
        <v>0</v>
      </c>
      <c r="CB990" s="246">
        <f t="shared" si="298"/>
        <v>0</v>
      </c>
      <c r="CC990" s="246" t="str">
        <f t="shared" si="299"/>
        <v/>
      </c>
      <c r="CD990" s="246">
        <f t="shared" si="293"/>
        <v>5</v>
      </c>
      <c r="CE990" s="246">
        <f t="shared" si="300"/>
        <v>0</v>
      </c>
      <c r="CF990" s="276">
        <f t="shared" si="294"/>
        <v>0</v>
      </c>
      <c r="CG990" s="277">
        <f t="shared" si="294"/>
        <v>0</v>
      </c>
      <c r="CH990" s="277">
        <f t="shared" si="294"/>
        <v>0</v>
      </c>
      <c r="CI990" s="278">
        <f t="shared" si="294"/>
        <v>0</v>
      </c>
      <c r="CJ990" s="280">
        <f t="shared" si="301"/>
        <v>0</v>
      </c>
      <c r="CK990" s="232">
        <f t="shared" si="288"/>
        <v>0</v>
      </c>
      <c r="CL990" s="1"/>
    </row>
    <row r="991" spans="1:90" ht="18" customHeight="1">
      <c r="A991" s="1"/>
      <c r="B991" s="1"/>
      <c r="C991" s="216"/>
      <c r="D991" s="287" t="str">
        <f t="shared" si="295"/>
        <v/>
      </c>
      <c r="E991" s="449" t="str">
        <f t="shared" si="296"/>
        <v/>
      </c>
      <c r="F991" s="450"/>
      <c r="G991" s="451"/>
      <c r="H991" s="452"/>
      <c r="I991" s="453"/>
      <c r="J991" s="453"/>
      <c r="K991" s="453"/>
      <c r="L991" s="453"/>
      <c r="M991" s="454"/>
      <c r="N991" s="455"/>
      <c r="O991" s="456"/>
      <c r="P991" s="456"/>
      <c r="Q991" s="456"/>
      <c r="R991" s="456"/>
      <c r="S991" s="456"/>
      <c r="T991" s="456"/>
      <c r="U991" s="456"/>
      <c r="V991" s="456"/>
      <c r="W991" s="456"/>
      <c r="X991" s="456"/>
      <c r="Y991" s="456"/>
      <c r="Z991" s="456"/>
      <c r="AA991" s="456"/>
      <c r="AB991" s="456"/>
      <c r="AC991" s="456"/>
      <c r="AD991" s="456"/>
      <c r="AE991" s="457"/>
      <c r="AF991" s="455"/>
      <c r="AG991" s="456"/>
      <c r="AH991" s="456"/>
      <c r="AI991" s="456"/>
      <c r="AJ991" s="456"/>
      <c r="AK991" s="456"/>
      <c r="AL991" s="456"/>
      <c r="AM991" s="456"/>
      <c r="AN991" s="457"/>
      <c r="AO991" s="455"/>
      <c r="AP991" s="456"/>
      <c r="AQ991" s="456"/>
      <c r="AR991" s="456"/>
      <c r="AS991" s="456"/>
      <c r="AT991" s="456"/>
      <c r="AU991" s="456"/>
      <c r="AV991" s="456"/>
      <c r="AW991" s="456"/>
      <c r="AX991" s="456"/>
      <c r="AY991" s="456"/>
      <c r="AZ991" s="456"/>
      <c r="BA991" s="456"/>
      <c r="BB991" s="456"/>
      <c r="BC991" s="456"/>
      <c r="BD991" s="456"/>
      <c r="BE991" s="456"/>
      <c r="BF991" s="456"/>
      <c r="BG991" s="457"/>
      <c r="BH991" s="458"/>
      <c r="BI991" s="459"/>
      <c r="BJ991" s="459"/>
      <c r="BK991" s="459"/>
      <c r="BL991" s="459"/>
      <c r="BM991" s="460"/>
      <c r="BN991" s="216"/>
      <c r="BO991" s="216"/>
      <c r="BP991" s="1"/>
      <c r="BQ991" s="120">
        <f>IF($F$3="","",IF(N991=$F$3,COUNTIF(BQ$23:BQ990,"&gt;0")+1,0))</f>
        <v>0</v>
      </c>
      <c r="BR991" s="1"/>
      <c r="BS991" s="20" t="str">
        <f>IF($N991="","",IF(VLOOKUP(VLOOKUP($N991,IMPOSTAZIONI!$E$6:$I$13,5,FALSE),IMPOSTAZIONI!$B$25:$N$32,3,FALSE)=0,"",VLOOKUP(VLOOKUP($N991,IMPOSTAZIONI!$E$6:$I$13,5,FALSE),IMPOSTAZIONI!$B$25:$N$32,3,FALSE)))</f>
        <v/>
      </c>
      <c r="BT991" s="20" t="str">
        <f>IF($N991="","",IF(VLOOKUP(VLOOKUP($N991,IMPOSTAZIONI!$E$6:$I$13,5,FALSE),IMPOSTAZIONI!$B$25:$N$32,6,FALSE)=0,"",VLOOKUP(VLOOKUP($N991,IMPOSTAZIONI!$E$6:$I$13,5,FALSE),IMPOSTAZIONI!$B$25:$N$32,6,FALSE)))</f>
        <v/>
      </c>
      <c r="BU991" s="20" t="str">
        <f>IF($N991="","",IF(VLOOKUP(VLOOKUP($N991,IMPOSTAZIONI!$E$6:$I$13,5,FALSE),IMPOSTAZIONI!$B$25:$N$32,9,FALSE)=0,"",VLOOKUP(VLOOKUP($N991,IMPOSTAZIONI!$E$6:$I$13,5,FALSE),IMPOSTAZIONI!$B$25:$N$32,9,FALSE)))</f>
        <v/>
      </c>
      <c r="BV991" s="20" t="str">
        <f>IF($N991="","",IF(VLOOKUP(VLOOKUP($N991,IMPOSTAZIONI!$E$6:$I$13,5,FALSE),IMPOSTAZIONI!$B$25:$N$32,12,FALSE)=0,"",VLOOKUP(VLOOKUP($N991,IMPOSTAZIONI!$E$6:$I$13,5,FALSE),IMPOSTAZIONI!$B$25:$N$32,12,FALSE)))</f>
        <v/>
      </c>
      <c r="BW991" s="221" t="str">
        <f t="shared" si="297"/>
        <v/>
      </c>
      <c r="BX991" s="221" t="str">
        <f t="shared" si="289"/>
        <v/>
      </c>
      <c r="BY991" s="221">
        <f t="shared" si="290"/>
        <v>0</v>
      </c>
      <c r="BZ991" s="231">
        <f t="shared" si="291"/>
        <v>0</v>
      </c>
      <c r="CA991" s="246">
        <f t="shared" si="292"/>
        <v>0</v>
      </c>
      <c r="CB991" s="246">
        <f t="shared" si="298"/>
        <v>0</v>
      </c>
      <c r="CC991" s="246" t="str">
        <f t="shared" si="299"/>
        <v/>
      </c>
      <c r="CD991" s="246">
        <f t="shared" si="293"/>
        <v>5</v>
      </c>
      <c r="CE991" s="246">
        <f t="shared" si="300"/>
        <v>0</v>
      </c>
      <c r="CF991" s="276">
        <f t="shared" si="294"/>
        <v>0</v>
      </c>
      <c r="CG991" s="277">
        <f t="shared" si="294"/>
        <v>0</v>
      </c>
      <c r="CH991" s="277">
        <f t="shared" si="294"/>
        <v>0</v>
      </c>
      <c r="CI991" s="278">
        <f t="shared" si="294"/>
        <v>0</v>
      </c>
      <c r="CJ991" s="280">
        <f t="shared" si="301"/>
        <v>0</v>
      </c>
      <c r="CK991" s="232">
        <f t="shared" si="288"/>
        <v>0</v>
      </c>
      <c r="CL991" s="1"/>
    </row>
    <row r="992" spans="1:90" ht="18" customHeight="1">
      <c r="A992" s="1"/>
      <c r="B992" s="1"/>
      <c r="C992" s="216"/>
      <c r="D992" s="287" t="str">
        <f t="shared" si="295"/>
        <v/>
      </c>
      <c r="E992" s="449" t="str">
        <f t="shared" si="296"/>
        <v/>
      </c>
      <c r="F992" s="450"/>
      <c r="G992" s="451"/>
      <c r="H992" s="452"/>
      <c r="I992" s="453"/>
      <c r="J992" s="453"/>
      <c r="K992" s="453"/>
      <c r="L992" s="453"/>
      <c r="M992" s="454"/>
      <c r="N992" s="455"/>
      <c r="O992" s="456"/>
      <c r="P992" s="456"/>
      <c r="Q992" s="456"/>
      <c r="R992" s="456"/>
      <c r="S992" s="456"/>
      <c r="T992" s="456"/>
      <c r="U992" s="456"/>
      <c r="V992" s="456"/>
      <c r="W992" s="456"/>
      <c r="X992" s="456"/>
      <c r="Y992" s="456"/>
      <c r="Z992" s="456"/>
      <c r="AA992" s="456"/>
      <c r="AB992" s="456"/>
      <c r="AC992" s="456"/>
      <c r="AD992" s="456"/>
      <c r="AE992" s="457"/>
      <c r="AF992" s="455"/>
      <c r="AG992" s="456"/>
      <c r="AH992" s="456"/>
      <c r="AI992" s="456"/>
      <c r="AJ992" s="456"/>
      <c r="AK992" s="456"/>
      <c r="AL992" s="456"/>
      <c r="AM992" s="456"/>
      <c r="AN992" s="457"/>
      <c r="AO992" s="455"/>
      <c r="AP992" s="456"/>
      <c r="AQ992" s="456"/>
      <c r="AR992" s="456"/>
      <c r="AS992" s="456"/>
      <c r="AT992" s="456"/>
      <c r="AU992" s="456"/>
      <c r="AV992" s="456"/>
      <c r="AW992" s="456"/>
      <c r="AX992" s="456"/>
      <c r="AY992" s="456"/>
      <c r="AZ992" s="456"/>
      <c r="BA992" s="456"/>
      <c r="BB992" s="456"/>
      <c r="BC992" s="456"/>
      <c r="BD992" s="456"/>
      <c r="BE992" s="456"/>
      <c r="BF992" s="456"/>
      <c r="BG992" s="457"/>
      <c r="BH992" s="458"/>
      <c r="BI992" s="459"/>
      <c r="BJ992" s="459"/>
      <c r="BK992" s="459"/>
      <c r="BL992" s="459"/>
      <c r="BM992" s="460"/>
      <c r="BN992" s="216"/>
      <c r="BO992" s="216"/>
      <c r="BP992" s="1"/>
      <c r="BQ992" s="120">
        <f>IF($F$3="","",IF(N992=$F$3,COUNTIF(BQ$23:BQ991,"&gt;0")+1,0))</f>
        <v>0</v>
      </c>
      <c r="BR992" s="1"/>
      <c r="BS992" s="20" t="str">
        <f>IF($N992="","",IF(VLOOKUP(VLOOKUP($N992,IMPOSTAZIONI!$E$6:$I$13,5,FALSE),IMPOSTAZIONI!$B$25:$N$32,3,FALSE)=0,"",VLOOKUP(VLOOKUP($N992,IMPOSTAZIONI!$E$6:$I$13,5,FALSE),IMPOSTAZIONI!$B$25:$N$32,3,FALSE)))</f>
        <v/>
      </c>
      <c r="BT992" s="20" t="str">
        <f>IF($N992="","",IF(VLOOKUP(VLOOKUP($N992,IMPOSTAZIONI!$E$6:$I$13,5,FALSE),IMPOSTAZIONI!$B$25:$N$32,6,FALSE)=0,"",VLOOKUP(VLOOKUP($N992,IMPOSTAZIONI!$E$6:$I$13,5,FALSE),IMPOSTAZIONI!$B$25:$N$32,6,FALSE)))</f>
        <v/>
      </c>
      <c r="BU992" s="20" t="str">
        <f>IF($N992="","",IF(VLOOKUP(VLOOKUP($N992,IMPOSTAZIONI!$E$6:$I$13,5,FALSE),IMPOSTAZIONI!$B$25:$N$32,9,FALSE)=0,"",VLOOKUP(VLOOKUP($N992,IMPOSTAZIONI!$E$6:$I$13,5,FALSE),IMPOSTAZIONI!$B$25:$N$32,9,FALSE)))</f>
        <v/>
      </c>
      <c r="BV992" s="20" t="str">
        <f>IF($N992="","",IF(VLOOKUP(VLOOKUP($N992,IMPOSTAZIONI!$E$6:$I$13,5,FALSE),IMPOSTAZIONI!$B$25:$N$32,12,FALSE)=0,"",VLOOKUP(VLOOKUP($N992,IMPOSTAZIONI!$E$6:$I$13,5,FALSE),IMPOSTAZIONI!$B$25:$N$32,12,FALSE)))</f>
        <v/>
      </c>
      <c r="BW992" s="221" t="str">
        <f t="shared" si="297"/>
        <v/>
      </c>
      <c r="BX992" s="221" t="str">
        <f t="shared" si="289"/>
        <v/>
      </c>
      <c r="BY992" s="221">
        <f t="shared" si="290"/>
        <v>0</v>
      </c>
      <c r="BZ992" s="231">
        <f t="shared" si="291"/>
        <v>0</v>
      </c>
      <c r="CA992" s="246">
        <f t="shared" si="292"/>
        <v>0</v>
      </c>
      <c r="CB992" s="246">
        <f t="shared" si="298"/>
        <v>0</v>
      </c>
      <c r="CC992" s="246" t="str">
        <f t="shared" si="299"/>
        <v/>
      </c>
      <c r="CD992" s="246">
        <f t="shared" si="293"/>
        <v>5</v>
      </c>
      <c r="CE992" s="246">
        <f t="shared" si="300"/>
        <v>0</v>
      </c>
      <c r="CF992" s="276">
        <f t="shared" si="294"/>
        <v>0</v>
      </c>
      <c r="CG992" s="277">
        <f t="shared" si="294"/>
        <v>0</v>
      </c>
      <c r="CH992" s="277">
        <f t="shared" si="294"/>
        <v>0</v>
      </c>
      <c r="CI992" s="278">
        <f t="shared" si="294"/>
        <v>0</v>
      </c>
      <c r="CJ992" s="280">
        <f t="shared" si="301"/>
        <v>0</v>
      </c>
      <c r="CK992" s="232">
        <f t="shared" si="288"/>
        <v>0</v>
      </c>
      <c r="CL992" s="1"/>
    </row>
    <row r="993" spans="1:90" ht="18" customHeight="1">
      <c r="A993" s="1"/>
      <c r="B993" s="1"/>
      <c r="C993" s="216"/>
      <c r="D993" s="287" t="str">
        <f t="shared" si="295"/>
        <v/>
      </c>
      <c r="E993" s="449" t="str">
        <f t="shared" si="296"/>
        <v/>
      </c>
      <c r="F993" s="450"/>
      <c r="G993" s="451"/>
      <c r="H993" s="452"/>
      <c r="I993" s="453"/>
      <c r="J993" s="453"/>
      <c r="K993" s="453"/>
      <c r="L993" s="453"/>
      <c r="M993" s="454"/>
      <c r="N993" s="455"/>
      <c r="O993" s="456"/>
      <c r="P993" s="456"/>
      <c r="Q993" s="456"/>
      <c r="R993" s="456"/>
      <c r="S993" s="456"/>
      <c r="T993" s="456"/>
      <c r="U993" s="456"/>
      <c r="V993" s="456"/>
      <c r="W993" s="456"/>
      <c r="X993" s="456"/>
      <c r="Y993" s="456"/>
      <c r="Z993" s="456"/>
      <c r="AA993" s="456"/>
      <c r="AB993" s="456"/>
      <c r="AC993" s="456"/>
      <c r="AD993" s="456"/>
      <c r="AE993" s="457"/>
      <c r="AF993" s="455"/>
      <c r="AG993" s="456"/>
      <c r="AH993" s="456"/>
      <c r="AI993" s="456"/>
      <c r="AJ993" s="456"/>
      <c r="AK993" s="456"/>
      <c r="AL993" s="456"/>
      <c r="AM993" s="456"/>
      <c r="AN993" s="457"/>
      <c r="AO993" s="455"/>
      <c r="AP993" s="456"/>
      <c r="AQ993" s="456"/>
      <c r="AR993" s="456"/>
      <c r="AS993" s="456"/>
      <c r="AT993" s="456"/>
      <c r="AU993" s="456"/>
      <c r="AV993" s="456"/>
      <c r="AW993" s="456"/>
      <c r="AX993" s="456"/>
      <c r="AY993" s="456"/>
      <c r="AZ993" s="456"/>
      <c r="BA993" s="456"/>
      <c r="BB993" s="456"/>
      <c r="BC993" s="456"/>
      <c r="BD993" s="456"/>
      <c r="BE993" s="456"/>
      <c r="BF993" s="456"/>
      <c r="BG993" s="457"/>
      <c r="BH993" s="458"/>
      <c r="BI993" s="459"/>
      <c r="BJ993" s="459"/>
      <c r="BK993" s="459"/>
      <c r="BL993" s="459"/>
      <c r="BM993" s="460"/>
      <c r="BN993" s="216"/>
      <c r="BO993" s="216"/>
      <c r="BP993" s="1"/>
      <c r="BQ993" s="120">
        <f>IF($F$3="","",IF(N993=$F$3,COUNTIF(BQ$23:BQ992,"&gt;0")+1,0))</f>
        <v>0</v>
      </c>
      <c r="BR993" s="1"/>
      <c r="BS993" s="20" t="str">
        <f>IF($N993="","",IF(VLOOKUP(VLOOKUP($N993,IMPOSTAZIONI!$E$6:$I$13,5,FALSE),IMPOSTAZIONI!$B$25:$N$32,3,FALSE)=0,"",VLOOKUP(VLOOKUP($N993,IMPOSTAZIONI!$E$6:$I$13,5,FALSE),IMPOSTAZIONI!$B$25:$N$32,3,FALSE)))</f>
        <v/>
      </c>
      <c r="BT993" s="20" t="str">
        <f>IF($N993="","",IF(VLOOKUP(VLOOKUP($N993,IMPOSTAZIONI!$E$6:$I$13,5,FALSE),IMPOSTAZIONI!$B$25:$N$32,6,FALSE)=0,"",VLOOKUP(VLOOKUP($N993,IMPOSTAZIONI!$E$6:$I$13,5,FALSE),IMPOSTAZIONI!$B$25:$N$32,6,FALSE)))</f>
        <v/>
      </c>
      <c r="BU993" s="20" t="str">
        <f>IF($N993="","",IF(VLOOKUP(VLOOKUP($N993,IMPOSTAZIONI!$E$6:$I$13,5,FALSE),IMPOSTAZIONI!$B$25:$N$32,9,FALSE)=0,"",VLOOKUP(VLOOKUP($N993,IMPOSTAZIONI!$E$6:$I$13,5,FALSE),IMPOSTAZIONI!$B$25:$N$32,9,FALSE)))</f>
        <v/>
      </c>
      <c r="BV993" s="20" t="str">
        <f>IF($N993="","",IF(VLOOKUP(VLOOKUP($N993,IMPOSTAZIONI!$E$6:$I$13,5,FALSE),IMPOSTAZIONI!$B$25:$N$32,12,FALSE)=0,"",VLOOKUP(VLOOKUP($N993,IMPOSTAZIONI!$E$6:$I$13,5,FALSE),IMPOSTAZIONI!$B$25:$N$32,12,FALSE)))</f>
        <v/>
      </c>
      <c r="BW993" s="221" t="str">
        <f t="shared" si="297"/>
        <v/>
      </c>
      <c r="BX993" s="221" t="str">
        <f t="shared" si="289"/>
        <v/>
      </c>
      <c r="BY993" s="221">
        <f t="shared" si="290"/>
        <v>0</v>
      </c>
      <c r="BZ993" s="231">
        <f t="shared" si="291"/>
        <v>0</v>
      </c>
      <c r="CA993" s="246">
        <f t="shared" si="292"/>
        <v>0</v>
      </c>
      <c r="CB993" s="246">
        <f t="shared" si="298"/>
        <v>0</v>
      </c>
      <c r="CC993" s="246" t="str">
        <f t="shared" si="299"/>
        <v/>
      </c>
      <c r="CD993" s="246">
        <f t="shared" si="293"/>
        <v>5</v>
      </c>
      <c r="CE993" s="246">
        <f t="shared" si="300"/>
        <v>0</v>
      </c>
      <c r="CF993" s="276">
        <f t="shared" si="294"/>
        <v>0</v>
      </c>
      <c r="CG993" s="277">
        <f t="shared" si="294"/>
        <v>0</v>
      </c>
      <c r="CH993" s="277">
        <f t="shared" si="294"/>
        <v>0</v>
      </c>
      <c r="CI993" s="278">
        <f t="shared" si="294"/>
        <v>0</v>
      </c>
      <c r="CJ993" s="280">
        <f t="shared" si="301"/>
        <v>0</v>
      </c>
      <c r="CK993" s="232">
        <f t="shared" si="288"/>
        <v>0</v>
      </c>
      <c r="CL993" s="1"/>
    </row>
    <row r="994" spans="1:90" ht="18" customHeight="1">
      <c r="A994" s="1"/>
      <c r="B994" s="1"/>
      <c r="C994" s="216"/>
      <c r="D994" s="287" t="str">
        <f t="shared" si="295"/>
        <v/>
      </c>
      <c r="E994" s="449" t="str">
        <f t="shared" si="296"/>
        <v/>
      </c>
      <c r="F994" s="450"/>
      <c r="G994" s="451"/>
      <c r="H994" s="452"/>
      <c r="I994" s="453"/>
      <c r="J994" s="453"/>
      <c r="K994" s="453"/>
      <c r="L994" s="453"/>
      <c r="M994" s="454"/>
      <c r="N994" s="455"/>
      <c r="O994" s="456"/>
      <c r="P994" s="456"/>
      <c r="Q994" s="456"/>
      <c r="R994" s="456"/>
      <c r="S994" s="456"/>
      <c r="T994" s="456"/>
      <c r="U994" s="456"/>
      <c r="V994" s="456"/>
      <c r="W994" s="456"/>
      <c r="X994" s="456"/>
      <c r="Y994" s="456"/>
      <c r="Z994" s="456"/>
      <c r="AA994" s="456"/>
      <c r="AB994" s="456"/>
      <c r="AC994" s="456"/>
      <c r="AD994" s="456"/>
      <c r="AE994" s="457"/>
      <c r="AF994" s="455"/>
      <c r="AG994" s="456"/>
      <c r="AH994" s="456"/>
      <c r="AI994" s="456"/>
      <c r="AJ994" s="456"/>
      <c r="AK994" s="456"/>
      <c r="AL994" s="456"/>
      <c r="AM994" s="456"/>
      <c r="AN994" s="457"/>
      <c r="AO994" s="455"/>
      <c r="AP994" s="456"/>
      <c r="AQ994" s="456"/>
      <c r="AR994" s="456"/>
      <c r="AS994" s="456"/>
      <c r="AT994" s="456"/>
      <c r="AU994" s="456"/>
      <c r="AV994" s="456"/>
      <c r="AW994" s="456"/>
      <c r="AX994" s="456"/>
      <c r="AY994" s="456"/>
      <c r="AZ994" s="456"/>
      <c r="BA994" s="456"/>
      <c r="BB994" s="456"/>
      <c r="BC994" s="456"/>
      <c r="BD994" s="456"/>
      <c r="BE994" s="456"/>
      <c r="BF994" s="456"/>
      <c r="BG994" s="457"/>
      <c r="BH994" s="458"/>
      <c r="BI994" s="459"/>
      <c r="BJ994" s="459"/>
      <c r="BK994" s="459"/>
      <c r="BL994" s="459"/>
      <c r="BM994" s="460"/>
      <c r="BN994" s="216"/>
      <c r="BO994" s="216"/>
      <c r="BP994" s="1"/>
      <c r="BQ994" s="120">
        <f>IF($F$3="","",IF(N994=$F$3,COUNTIF(BQ$23:BQ993,"&gt;0")+1,0))</f>
        <v>0</v>
      </c>
      <c r="BR994" s="1"/>
      <c r="BS994" s="20" t="str">
        <f>IF($N994="","",IF(VLOOKUP(VLOOKUP($N994,IMPOSTAZIONI!$E$6:$I$13,5,FALSE),IMPOSTAZIONI!$B$25:$N$32,3,FALSE)=0,"",VLOOKUP(VLOOKUP($N994,IMPOSTAZIONI!$E$6:$I$13,5,FALSE),IMPOSTAZIONI!$B$25:$N$32,3,FALSE)))</f>
        <v/>
      </c>
      <c r="BT994" s="20" t="str">
        <f>IF($N994="","",IF(VLOOKUP(VLOOKUP($N994,IMPOSTAZIONI!$E$6:$I$13,5,FALSE),IMPOSTAZIONI!$B$25:$N$32,6,FALSE)=0,"",VLOOKUP(VLOOKUP($N994,IMPOSTAZIONI!$E$6:$I$13,5,FALSE),IMPOSTAZIONI!$B$25:$N$32,6,FALSE)))</f>
        <v/>
      </c>
      <c r="BU994" s="20" t="str">
        <f>IF($N994="","",IF(VLOOKUP(VLOOKUP($N994,IMPOSTAZIONI!$E$6:$I$13,5,FALSE),IMPOSTAZIONI!$B$25:$N$32,9,FALSE)=0,"",VLOOKUP(VLOOKUP($N994,IMPOSTAZIONI!$E$6:$I$13,5,FALSE),IMPOSTAZIONI!$B$25:$N$32,9,FALSE)))</f>
        <v/>
      </c>
      <c r="BV994" s="20" t="str">
        <f>IF($N994="","",IF(VLOOKUP(VLOOKUP($N994,IMPOSTAZIONI!$E$6:$I$13,5,FALSE),IMPOSTAZIONI!$B$25:$N$32,12,FALSE)=0,"",VLOOKUP(VLOOKUP($N994,IMPOSTAZIONI!$E$6:$I$13,5,FALSE),IMPOSTAZIONI!$B$25:$N$32,12,FALSE)))</f>
        <v/>
      </c>
      <c r="BW994" s="221" t="str">
        <f t="shared" si="297"/>
        <v/>
      </c>
      <c r="BX994" s="221" t="str">
        <f t="shared" si="289"/>
        <v/>
      </c>
      <c r="BY994" s="221">
        <f t="shared" si="290"/>
        <v>0</v>
      </c>
      <c r="BZ994" s="231">
        <f t="shared" si="291"/>
        <v>0</v>
      </c>
      <c r="CA994" s="246">
        <f t="shared" si="292"/>
        <v>0</v>
      </c>
      <c r="CB994" s="246">
        <f t="shared" si="298"/>
        <v>0</v>
      </c>
      <c r="CC994" s="246" t="str">
        <f t="shared" si="299"/>
        <v/>
      </c>
      <c r="CD994" s="246">
        <f t="shared" si="293"/>
        <v>5</v>
      </c>
      <c r="CE994" s="246">
        <f t="shared" si="300"/>
        <v>0</v>
      </c>
      <c r="CF994" s="276">
        <f t="shared" si="294"/>
        <v>0</v>
      </c>
      <c r="CG994" s="277">
        <f t="shared" si="294"/>
        <v>0</v>
      </c>
      <c r="CH994" s="277">
        <f t="shared" si="294"/>
        <v>0</v>
      </c>
      <c r="CI994" s="278">
        <f t="shared" si="294"/>
        <v>0</v>
      </c>
      <c r="CJ994" s="280">
        <f t="shared" si="301"/>
        <v>0</v>
      </c>
      <c r="CK994" s="232">
        <f t="shared" si="288"/>
        <v>0</v>
      </c>
      <c r="CL994" s="1"/>
    </row>
    <row r="995" spans="1:90" ht="18" customHeight="1">
      <c r="A995" s="1"/>
      <c r="B995" s="1"/>
      <c r="C995" s="216"/>
      <c r="D995" s="287" t="str">
        <f t="shared" si="295"/>
        <v/>
      </c>
      <c r="E995" s="449" t="str">
        <f t="shared" si="296"/>
        <v/>
      </c>
      <c r="F995" s="450"/>
      <c r="G995" s="451"/>
      <c r="H995" s="452"/>
      <c r="I995" s="453"/>
      <c r="J995" s="453"/>
      <c r="K995" s="453"/>
      <c r="L995" s="453"/>
      <c r="M995" s="454"/>
      <c r="N995" s="455"/>
      <c r="O995" s="456"/>
      <c r="P995" s="456"/>
      <c r="Q995" s="456"/>
      <c r="R995" s="456"/>
      <c r="S995" s="456"/>
      <c r="T995" s="456"/>
      <c r="U995" s="456"/>
      <c r="V995" s="456"/>
      <c r="W995" s="456"/>
      <c r="X995" s="456"/>
      <c r="Y995" s="456"/>
      <c r="Z995" s="456"/>
      <c r="AA995" s="456"/>
      <c r="AB995" s="456"/>
      <c r="AC995" s="456"/>
      <c r="AD995" s="456"/>
      <c r="AE995" s="457"/>
      <c r="AF995" s="455"/>
      <c r="AG995" s="456"/>
      <c r="AH995" s="456"/>
      <c r="AI995" s="456"/>
      <c r="AJ995" s="456"/>
      <c r="AK995" s="456"/>
      <c r="AL995" s="456"/>
      <c r="AM995" s="456"/>
      <c r="AN995" s="457"/>
      <c r="AO995" s="455"/>
      <c r="AP995" s="456"/>
      <c r="AQ995" s="456"/>
      <c r="AR995" s="456"/>
      <c r="AS995" s="456"/>
      <c r="AT995" s="456"/>
      <c r="AU995" s="456"/>
      <c r="AV995" s="456"/>
      <c r="AW995" s="456"/>
      <c r="AX995" s="456"/>
      <c r="AY995" s="456"/>
      <c r="AZ995" s="456"/>
      <c r="BA995" s="456"/>
      <c r="BB995" s="456"/>
      <c r="BC995" s="456"/>
      <c r="BD995" s="456"/>
      <c r="BE995" s="456"/>
      <c r="BF995" s="456"/>
      <c r="BG995" s="457"/>
      <c r="BH995" s="458"/>
      <c r="BI995" s="459"/>
      <c r="BJ995" s="459"/>
      <c r="BK995" s="459"/>
      <c r="BL995" s="459"/>
      <c r="BM995" s="460"/>
      <c r="BN995" s="216"/>
      <c r="BO995" s="216"/>
      <c r="BP995" s="1"/>
      <c r="BQ995" s="120">
        <f>IF($F$3="","",IF(N995=$F$3,COUNTIF(BQ$23:BQ994,"&gt;0")+1,0))</f>
        <v>0</v>
      </c>
      <c r="BR995" s="1"/>
      <c r="BS995" s="20" t="str">
        <f>IF($N995="","",IF(VLOOKUP(VLOOKUP($N995,IMPOSTAZIONI!$E$6:$I$13,5,FALSE),IMPOSTAZIONI!$B$25:$N$32,3,FALSE)=0,"",VLOOKUP(VLOOKUP($N995,IMPOSTAZIONI!$E$6:$I$13,5,FALSE),IMPOSTAZIONI!$B$25:$N$32,3,FALSE)))</f>
        <v/>
      </c>
      <c r="BT995" s="20" t="str">
        <f>IF($N995="","",IF(VLOOKUP(VLOOKUP($N995,IMPOSTAZIONI!$E$6:$I$13,5,FALSE),IMPOSTAZIONI!$B$25:$N$32,6,FALSE)=0,"",VLOOKUP(VLOOKUP($N995,IMPOSTAZIONI!$E$6:$I$13,5,FALSE),IMPOSTAZIONI!$B$25:$N$32,6,FALSE)))</f>
        <v/>
      </c>
      <c r="BU995" s="20" t="str">
        <f>IF($N995="","",IF(VLOOKUP(VLOOKUP($N995,IMPOSTAZIONI!$E$6:$I$13,5,FALSE),IMPOSTAZIONI!$B$25:$N$32,9,FALSE)=0,"",VLOOKUP(VLOOKUP($N995,IMPOSTAZIONI!$E$6:$I$13,5,FALSE),IMPOSTAZIONI!$B$25:$N$32,9,FALSE)))</f>
        <v/>
      </c>
      <c r="BV995" s="20" t="str">
        <f>IF($N995="","",IF(VLOOKUP(VLOOKUP($N995,IMPOSTAZIONI!$E$6:$I$13,5,FALSE),IMPOSTAZIONI!$B$25:$N$32,12,FALSE)=0,"",VLOOKUP(VLOOKUP($N995,IMPOSTAZIONI!$E$6:$I$13,5,FALSE),IMPOSTAZIONI!$B$25:$N$32,12,FALSE)))</f>
        <v/>
      </c>
      <c r="BW995" s="221" t="str">
        <f t="shared" si="297"/>
        <v/>
      </c>
      <c r="BX995" s="221" t="str">
        <f t="shared" si="289"/>
        <v/>
      </c>
      <c r="BY995" s="221">
        <f t="shared" si="290"/>
        <v>0</v>
      </c>
      <c r="BZ995" s="231">
        <f t="shared" si="291"/>
        <v>0</v>
      </c>
      <c r="CA995" s="246">
        <f t="shared" si="292"/>
        <v>0</v>
      </c>
      <c r="CB995" s="246">
        <f t="shared" si="298"/>
        <v>0</v>
      </c>
      <c r="CC995" s="246" t="str">
        <f t="shared" si="299"/>
        <v/>
      </c>
      <c r="CD995" s="246">
        <f t="shared" si="293"/>
        <v>5</v>
      </c>
      <c r="CE995" s="246">
        <f t="shared" si="300"/>
        <v>0</v>
      </c>
      <c r="CF995" s="276">
        <f t="shared" si="294"/>
        <v>0</v>
      </c>
      <c r="CG995" s="277">
        <f t="shared" si="294"/>
        <v>0</v>
      </c>
      <c r="CH995" s="277">
        <f t="shared" si="294"/>
        <v>0</v>
      </c>
      <c r="CI995" s="278">
        <f t="shared" si="294"/>
        <v>0</v>
      </c>
      <c r="CJ995" s="280">
        <f t="shared" si="301"/>
        <v>0</v>
      </c>
      <c r="CK995" s="232">
        <f t="shared" si="288"/>
        <v>0</v>
      </c>
      <c r="CL995" s="1"/>
    </row>
    <row r="996" spans="1:90" ht="18" customHeight="1">
      <c r="A996" s="1"/>
      <c r="B996" s="1"/>
      <c r="C996" s="216"/>
      <c r="D996" s="287" t="str">
        <f t="shared" si="295"/>
        <v/>
      </c>
      <c r="E996" s="449" t="str">
        <f t="shared" si="296"/>
        <v/>
      </c>
      <c r="F996" s="450"/>
      <c r="G996" s="451"/>
      <c r="H996" s="452"/>
      <c r="I996" s="453"/>
      <c r="J996" s="453"/>
      <c r="K996" s="453"/>
      <c r="L996" s="453"/>
      <c r="M996" s="454"/>
      <c r="N996" s="455"/>
      <c r="O996" s="456"/>
      <c r="P996" s="456"/>
      <c r="Q996" s="456"/>
      <c r="R996" s="456"/>
      <c r="S996" s="456"/>
      <c r="T996" s="456"/>
      <c r="U996" s="456"/>
      <c r="V996" s="456"/>
      <c r="W996" s="456"/>
      <c r="X996" s="456"/>
      <c r="Y996" s="456"/>
      <c r="Z996" s="456"/>
      <c r="AA996" s="456"/>
      <c r="AB996" s="456"/>
      <c r="AC996" s="456"/>
      <c r="AD996" s="456"/>
      <c r="AE996" s="457"/>
      <c r="AF996" s="455"/>
      <c r="AG996" s="456"/>
      <c r="AH996" s="456"/>
      <c r="AI996" s="456"/>
      <c r="AJ996" s="456"/>
      <c r="AK996" s="456"/>
      <c r="AL996" s="456"/>
      <c r="AM996" s="456"/>
      <c r="AN996" s="457"/>
      <c r="AO996" s="455"/>
      <c r="AP996" s="456"/>
      <c r="AQ996" s="456"/>
      <c r="AR996" s="456"/>
      <c r="AS996" s="456"/>
      <c r="AT996" s="456"/>
      <c r="AU996" s="456"/>
      <c r="AV996" s="456"/>
      <c r="AW996" s="456"/>
      <c r="AX996" s="456"/>
      <c r="AY996" s="456"/>
      <c r="AZ996" s="456"/>
      <c r="BA996" s="456"/>
      <c r="BB996" s="456"/>
      <c r="BC996" s="456"/>
      <c r="BD996" s="456"/>
      <c r="BE996" s="456"/>
      <c r="BF996" s="456"/>
      <c r="BG996" s="457"/>
      <c r="BH996" s="458"/>
      <c r="BI996" s="459"/>
      <c r="BJ996" s="459"/>
      <c r="BK996" s="459"/>
      <c r="BL996" s="459"/>
      <c r="BM996" s="460"/>
      <c r="BN996" s="216"/>
      <c r="BO996" s="216"/>
      <c r="BP996" s="1"/>
      <c r="BQ996" s="120">
        <f>IF($F$3="","",IF(N996=$F$3,COUNTIF(BQ$23:BQ995,"&gt;0")+1,0))</f>
        <v>0</v>
      </c>
      <c r="BR996" s="1"/>
      <c r="BS996" s="20" t="str">
        <f>IF($N996="","",IF(VLOOKUP(VLOOKUP($N996,IMPOSTAZIONI!$E$6:$I$13,5,FALSE),IMPOSTAZIONI!$B$25:$N$32,3,FALSE)=0,"",VLOOKUP(VLOOKUP($N996,IMPOSTAZIONI!$E$6:$I$13,5,FALSE),IMPOSTAZIONI!$B$25:$N$32,3,FALSE)))</f>
        <v/>
      </c>
      <c r="BT996" s="20" t="str">
        <f>IF($N996="","",IF(VLOOKUP(VLOOKUP($N996,IMPOSTAZIONI!$E$6:$I$13,5,FALSE),IMPOSTAZIONI!$B$25:$N$32,6,FALSE)=0,"",VLOOKUP(VLOOKUP($N996,IMPOSTAZIONI!$E$6:$I$13,5,FALSE),IMPOSTAZIONI!$B$25:$N$32,6,FALSE)))</f>
        <v/>
      </c>
      <c r="BU996" s="20" t="str">
        <f>IF($N996="","",IF(VLOOKUP(VLOOKUP($N996,IMPOSTAZIONI!$E$6:$I$13,5,FALSE),IMPOSTAZIONI!$B$25:$N$32,9,FALSE)=0,"",VLOOKUP(VLOOKUP($N996,IMPOSTAZIONI!$E$6:$I$13,5,FALSE),IMPOSTAZIONI!$B$25:$N$32,9,FALSE)))</f>
        <v/>
      </c>
      <c r="BV996" s="20" t="str">
        <f>IF($N996="","",IF(VLOOKUP(VLOOKUP($N996,IMPOSTAZIONI!$E$6:$I$13,5,FALSE),IMPOSTAZIONI!$B$25:$N$32,12,FALSE)=0,"",VLOOKUP(VLOOKUP($N996,IMPOSTAZIONI!$E$6:$I$13,5,FALSE),IMPOSTAZIONI!$B$25:$N$32,12,FALSE)))</f>
        <v/>
      </c>
      <c r="BW996" s="221" t="str">
        <f t="shared" si="297"/>
        <v/>
      </c>
      <c r="BX996" s="221" t="str">
        <f t="shared" si="289"/>
        <v/>
      </c>
      <c r="BY996" s="221">
        <f t="shared" si="290"/>
        <v>0</v>
      </c>
      <c r="BZ996" s="231">
        <f t="shared" si="291"/>
        <v>0</v>
      </c>
      <c r="CA996" s="246">
        <f t="shared" si="292"/>
        <v>0</v>
      </c>
      <c r="CB996" s="246">
        <f t="shared" si="298"/>
        <v>0</v>
      </c>
      <c r="CC996" s="246" t="str">
        <f t="shared" si="299"/>
        <v/>
      </c>
      <c r="CD996" s="246">
        <f t="shared" si="293"/>
        <v>5</v>
      </c>
      <c r="CE996" s="246">
        <f t="shared" si="300"/>
        <v>0</v>
      </c>
      <c r="CF996" s="276">
        <f t="shared" si="294"/>
        <v>0</v>
      </c>
      <c r="CG996" s="277">
        <f t="shared" si="294"/>
        <v>0</v>
      </c>
      <c r="CH996" s="277">
        <f t="shared" si="294"/>
        <v>0</v>
      </c>
      <c r="CI996" s="278">
        <f t="shared" si="294"/>
        <v>0</v>
      </c>
      <c r="CJ996" s="280">
        <f t="shared" si="301"/>
        <v>0</v>
      </c>
      <c r="CK996" s="232">
        <f t="shared" si="288"/>
        <v>0</v>
      </c>
      <c r="CL996" s="1"/>
    </row>
    <row r="997" spans="1:90" ht="18" customHeight="1">
      <c r="A997" s="1"/>
      <c r="B997" s="1"/>
      <c r="C997" s="216"/>
      <c r="D997" s="287" t="str">
        <f t="shared" si="295"/>
        <v/>
      </c>
      <c r="E997" s="449" t="str">
        <f t="shared" si="296"/>
        <v/>
      </c>
      <c r="F997" s="450"/>
      <c r="G997" s="451"/>
      <c r="H997" s="452"/>
      <c r="I997" s="453"/>
      <c r="J997" s="453"/>
      <c r="K997" s="453"/>
      <c r="L997" s="453"/>
      <c r="M997" s="454"/>
      <c r="N997" s="455"/>
      <c r="O997" s="456"/>
      <c r="P997" s="456"/>
      <c r="Q997" s="456"/>
      <c r="R997" s="456"/>
      <c r="S997" s="456"/>
      <c r="T997" s="456"/>
      <c r="U997" s="456"/>
      <c r="V997" s="456"/>
      <c r="W997" s="456"/>
      <c r="X997" s="456"/>
      <c r="Y997" s="456"/>
      <c r="Z997" s="456"/>
      <c r="AA997" s="456"/>
      <c r="AB997" s="456"/>
      <c r="AC997" s="456"/>
      <c r="AD997" s="456"/>
      <c r="AE997" s="457"/>
      <c r="AF997" s="455"/>
      <c r="AG997" s="456"/>
      <c r="AH997" s="456"/>
      <c r="AI997" s="456"/>
      <c r="AJ997" s="456"/>
      <c r="AK997" s="456"/>
      <c r="AL997" s="456"/>
      <c r="AM997" s="456"/>
      <c r="AN997" s="457"/>
      <c r="AO997" s="455"/>
      <c r="AP997" s="456"/>
      <c r="AQ997" s="456"/>
      <c r="AR997" s="456"/>
      <c r="AS997" s="456"/>
      <c r="AT997" s="456"/>
      <c r="AU997" s="456"/>
      <c r="AV997" s="456"/>
      <c r="AW997" s="456"/>
      <c r="AX997" s="456"/>
      <c r="AY997" s="456"/>
      <c r="AZ997" s="456"/>
      <c r="BA997" s="456"/>
      <c r="BB997" s="456"/>
      <c r="BC997" s="456"/>
      <c r="BD997" s="456"/>
      <c r="BE997" s="456"/>
      <c r="BF997" s="456"/>
      <c r="BG997" s="457"/>
      <c r="BH997" s="458"/>
      <c r="BI997" s="459"/>
      <c r="BJ997" s="459"/>
      <c r="BK997" s="459"/>
      <c r="BL997" s="459"/>
      <c r="BM997" s="460"/>
      <c r="BN997" s="216"/>
      <c r="BO997" s="216"/>
      <c r="BP997" s="1"/>
      <c r="BQ997" s="120">
        <f>IF($F$3="","",IF(N997=$F$3,COUNTIF(BQ$23:BQ996,"&gt;0")+1,0))</f>
        <v>0</v>
      </c>
      <c r="BR997" s="1"/>
      <c r="BS997" s="20" t="str">
        <f>IF($N997="","",IF(VLOOKUP(VLOOKUP($N997,IMPOSTAZIONI!$E$6:$I$13,5,FALSE),IMPOSTAZIONI!$B$25:$N$32,3,FALSE)=0,"",VLOOKUP(VLOOKUP($N997,IMPOSTAZIONI!$E$6:$I$13,5,FALSE),IMPOSTAZIONI!$B$25:$N$32,3,FALSE)))</f>
        <v/>
      </c>
      <c r="BT997" s="20" t="str">
        <f>IF($N997="","",IF(VLOOKUP(VLOOKUP($N997,IMPOSTAZIONI!$E$6:$I$13,5,FALSE),IMPOSTAZIONI!$B$25:$N$32,6,FALSE)=0,"",VLOOKUP(VLOOKUP($N997,IMPOSTAZIONI!$E$6:$I$13,5,FALSE),IMPOSTAZIONI!$B$25:$N$32,6,FALSE)))</f>
        <v/>
      </c>
      <c r="BU997" s="20" t="str">
        <f>IF($N997="","",IF(VLOOKUP(VLOOKUP($N997,IMPOSTAZIONI!$E$6:$I$13,5,FALSE),IMPOSTAZIONI!$B$25:$N$32,9,FALSE)=0,"",VLOOKUP(VLOOKUP($N997,IMPOSTAZIONI!$E$6:$I$13,5,FALSE),IMPOSTAZIONI!$B$25:$N$32,9,FALSE)))</f>
        <v/>
      </c>
      <c r="BV997" s="20" t="str">
        <f>IF($N997="","",IF(VLOOKUP(VLOOKUP($N997,IMPOSTAZIONI!$E$6:$I$13,5,FALSE),IMPOSTAZIONI!$B$25:$N$32,12,FALSE)=0,"",VLOOKUP(VLOOKUP($N997,IMPOSTAZIONI!$E$6:$I$13,5,FALSE),IMPOSTAZIONI!$B$25:$N$32,12,FALSE)))</f>
        <v/>
      </c>
      <c r="BW997" s="221" t="str">
        <f t="shared" si="297"/>
        <v/>
      </c>
      <c r="BX997" s="221" t="str">
        <f t="shared" si="289"/>
        <v/>
      </c>
      <c r="BY997" s="221">
        <f t="shared" si="290"/>
        <v>0</v>
      </c>
      <c r="BZ997" s="231">
        <f t="shared" si="291"/>
        <v>0</v>
      </c>
      <c r="CA997" s="246">
        <f t="shared" si="292"/>
        <v>0</v>
      </c>
      <c r="CB997" s="246">
        <f t="shared" si="298"/>
        <v>0</v>
      </c>
      <c r="CC997" s="246" t="str">
        <f t="shared" si="299"/>
        <v/>
      </c>
      <c r="CD997" s="246">
        <f t="shared" si="293"/>
        <v>5</v>
      </c>
      <c r="CE997" s="246">
        <f t="shared" si="300"/>
        <v>0</v>
      </c>
      <c r="CF997" s="276">
        <f t="shared" si="294"/>
        <v>0</v>
      </c>
      <c r="CG997" s="277">
        <f t="shared" si="294"/>
        <v>0</v>
      </c>
      <c r="CH997" s="277">
        <f t="shared" si="294"/>
        <v>0</v>
      </c>
      <c r="CI997" s="278">
        <f t="shared" si="294"/>
        <v>0</v>
      </c>
      <c r="CJ997" s="280">
        <f t="shared" si="301"/>
        <v>0</v>
      </c>
      <c r="CK997" s="232">
        <f t="shared" si="288"/>
        <v>0</v>
      </c>
      <c r="CL997" s="1"/>
    </row>
    <row r="998" spans="1:90" ht="18" customHeight="1">
      <c r="A998" s="1"/>
      <c r="B998" s="1"/>
      <c r="C998" s="216"/>
      <c r="D998" s="287" t="str">
        <f t="shared" si="295"/>
        <v/>
      </c>
      <c r="E998" s="449" t="str">
        <f t="shared" si="296"/>
        <v/>
      </c>
      <c r="F998" s="450"/>
      <c r="G998" s="451"/>
      <c r="H998" s="452"/>
      <c r="I998" s="453"/>
      <c r="J998" s="453"/>
      <c r="K998" s="453"/>
      <c r="L998" s="453"/>
      <c r="M998" s="454"/>
      <c r="N998" s="455"/>
      <c r="O998" s="456"/>
      <c r="P998" s="456"/>
      <c r="Q998" s="456"/>
      <c r="R998" s="456"/>
      <c r="S998" s="456"/>
      <c r="T998" s="456"/>
      <c r="U998" s="456"/>
      <c r="V998" s="456"/>
      <c r="W998" s="456"/>
      <c r="X998" s="456"/>
      <c r="Y998" s="456"/>
      <c r="Z998" s="456"/>
      <c r="AA998" s="456"/>
      <c r="AB998" s="456"/>
      <c r="AC998" s="456"/>
      <c r="AD998" s="456"/>
      <c r="AE998" s="457"/>
      <c r="AF998" s="455"/>
      <c r="AG998" s="456"/>
      <c r="AH998" s="456"/>
      <c r="AI998" s="456"/>
      <c r="AJ998" s="456"/>
      <c r="AK998" s="456"/>
      <c r="AL998" s="456"/>
      <c r="AM998" s="456"/>
      <c r="AN998" s="457"/>
      <c r="AO998" s="455"/>
      <c r="AP998" s="456"/>
      <c r="AQ998" s="456"/>
      <c r="AR998" s="456"/>
      <c r="AS998" s="456"/>
      <c r="AT998" s="456"/>
      <c r="AU998" s="456"/>
      <c r="AV998" s="456"/>
      <c r="AW998" s="456"/>
      <c r="AX998" s="456"/>
      <c r="AY998" s="456"/>
      <c r="AZ998" s="456"/>
      <c r="BA998" s="456"/>
      <c r="BB998" s="456"/>
      <c r="BC998" s="456"/>
      <c r="BD998" s="456"/>
      <c r="BE998" s="456"/>
      <c r="BF998" s="456"/>
      <c r="BG998" s="457"/>
      <c r="BH998" s="458"/>
      <c r="BI998" s="459"/>
      <c r="BJ998" s="459"/>
      <c r="BK998" s="459"/>
      <c r="BL998" s="459"/>
      <c r="BM998" s="460"/>
      <c r="BN998" s="216"/>
      <c r="BO998" s="216"/>
      <c r="BP998" s="1"/>
      <c r="BQ998" s="120">
        <f>IF($F$3="","",IF(N998=$F$3,COUNTIF(BQ$23:BQ997,"&gt;0")+1,0))</f>
        <v>0</v>
      </c>
      <c r="BR998" s="1"/>
      <c r="BS998" s="20" t="str">
        <f>IF($N998="","",IF(VLOOKUP(VLOOKUP($N998,IMPOSTAZIONI!$E$6:$I$13,5,FALSE),IMPOSTAZIONI!$B$25:$N$32,3,FALSE)=0,"",VLOOKUP(VLOOKUP($N998,IMPOSTAZIONI!$E$6:$I$13,5,FALSE),IMPOSTAZIONI!$B$25:$N$32,3,FALSE)))</f>
        <v/>
      </c>
      <c r="BT998" s="20" t="str">
        <f>IF($N998="","",IF(VLOOKUP(VLOOKUP($N998,IMPOSTAZIONI!$E$6:$I$13,5,FALSE),IMPOSTAZIONI!$B$25:$N$32,6,FALSE)=0,"",VLOOKUP(VLOOKUP($N998,IMPOSTAZIONI!$E$6:$I$13,5,FALSE),IMPOSTAZIONI!$B$25:$N$32,6,FALSE)))</f>
        <v/>
      </c>
      <c r="BU998" s="20" t="str">
        <f>IF($N998="","",IF(VLOOKUP(VLOOKUP($N998,IMPOSTAZIONI!$E$6:$I$13,5,FALSE),IMPOSTAZIONI!$B$25:$N$32,9,FALSE)=0,"",VLOOKUP(VLOOKUP($N998,IMPOSTAZIONI!$E$6:$I$13,5,FALSE),IMPOSTAZIONI!$B$25:$N$32,9,FALSE)))</f>
        <v/>
      </c>
      <c r="BV998" s="20" t="str">
        <f>IF($N998="","",IF(VLOOKUP(VLOOKUP($N998,IMPOSTAZIONI!$E$6:$I$13,5,FALSE),IMPOSTAZIONI!$B$25:$N$32,12,FALSE)=0,"",VLOOKUP(VLOOKUP($N998,IMPOSTAZIONI!$E$6:$I$13,5,FALSE),IMPOSTAZIONI!$B$25:$N$32,12,FALSE)))</f>
        <v/>
      </c>
      <c r="BW998" s="221" t="str">
        <f t="shared" si="297"/>
        <v/>
      </c>
      <c r="BX998" s="221" t="str">
        <f t="shared" si="289"/>
        <v/>
      </c>
      <c r="BY998" s="221">
        <f t="shared" si="290"/>
        <v>0</v>
      </c>
      <c r="BZ998" s="231">
        <f t="shared" si="291"/>
        <v>0</v>
      </c>
      <c r="CA998" s="246">
        <f t="shared" si="292"/>
        <v>0</v>
      </c>
      <c r="CB998" s="246">
        <f t="shared" si="298"/>
        <v>0</v>
      </c>
      <c r="CC998" s="246" t="str">
        <f t="shared" si="299"/>
        <v/>
      </c>
      <c r="CD998" s="246">
        <f t="shared" si="293"/>
        <v>5</v>
      </c>
      <c r="CE998" s="246">
        <f t="shared" si="300"/>
        <v>0</v>
      </c>
      <c r="CF998" s="276">
        <f t="shared" si="294"/>
        <v>0</v>
      </c>
      <c r="CG998" s="277">
        <f t="shared" si="294"/>
        <v>0</v>
      </c>
      <c r="CH998" s="277">
        <f t="shared" si="294"/>
        <v>0</v>
      </c>
      <c r="CI998" s="278">
        <f t="shared" si="294"/>
        <v>0</v>
      </c>
      <c r="CJ998" s="280">
        <f t="shared" si="301"/>
        <v>0</v>
      </c>
      <c r="CK998" s="232">
        <f t="shared" si="288"/>
        <v>0</v>
      </c>
      <c r="CL998" s="1"/>
    </row>
    <row r="999" spans="1:90" ht="18" customHeight="1">
      <c r="A999" s="1"/>
      <c r="B999" s="1"/>
      <c r="C999" s="216"/>
      <c r="D999" s="287" t="str">
        <f t="shared" si="295"/>
        <v/>
      </c>
      <c r="E999" s="449" t="str">
        <f t="shared" si="296"/>
        <v/>
      </c>
      <c r="F999" s="450"/>
      <c r="G999" s="451"/>
      <c r="H999" s="452"/>
      <c r="I999" s="453"/>
      <c r="J999" s="453"/>
      <c r="K999" s="453"/>
      <c r="L999" s="453"/>
      <c r="M999" s="454"/>
      <c r="N999" s="455"/>
      <c r="O999" s="456"/>
      <c r="P999" s="456"/>
      <c r="Q999" s="456"/>
      <c r="R999" s="456"/>
      <c r="S999" s="456"/>
      <c r="T999" s="456"/>
      <c r="U999" s="456"/>
      <c r="V999" s="456"/>
      <c r="W999" s="456"/>
      <c r="X999" s="456"/>
      <c r="Y999" s="456"/>
      <c r="Z999" s="456"/>
      <c r="AA999" s="456"/>
      <c r="AB999" s="456"/>
      <c r="AC999" s="456"/>
      <c r="AD999" s="456"/>
      <c r="AE999" s="457"/>
      <c r="AF999" s="455"/>
      <c r="AG999" s="456"/>
      <c r="AH999" s="456"/>
      <c r="AI999" s="456"/>
      <c r="AJ999" s="456"/>
      <c r="AK999" s="456"/>
      <c r="AL999" s="456"/>
      <c r="AM999" s="456"/>
      <c r="AN999" s="457"/>
      <c r="AO999" s="455"/>
      <c r="AP999" s="456"/>
      <c r="AQ999" s="456"/>
      <c r="AR999" s="456"/>
      <c r="AS999" s="456"/>
      <c r="AT999" s="456"/>
      <c r="AU999" s="456"/>
      <c r="AV999" s="456"/>
      <c r="AW999" s="456"/>
      <c r="AX999" s="456"/>
      <c r="AY999" s="456"/>
      <c r="AZ999" s="456"/>
      <c r="BA999" s="456"/>
      <c r="BB999" s="456"/>
      <c r="BC999" s="456"/>
      <c r="BD999" s="456"/>
      <c r="BE999" s="456"/>
      <c r="BF999" s="456"/>
      <c r="BG999" s="457"/>
      <c r="BH999" s="458"/>
      <c r="BI999" s="459"/>
      <c r="BJ999" s="459"/>
      <c r="BK999" s="459"/>
      <c r="BL999" s="459"/>
      <c r="BM999" s="460"/>
      <c r="BN999" s="216"/>
      <c r="BO999" s="216"/>
      <c r="BP999" s="1"/>
      <c r="BQ999" s="120">
        <f>IF($F$3="","",IF(N999=$F$3,COUNTIF(BQ$23:BQ998,"&gt;0")+1,0))</f>
        <v>0</v>
      </c>
      <c r="BR999" s="1"/>
      <c r="BS999" s="20" t="str">
        <f>IF($N999="","",IF(VLOOKUP(VLOOKUP($N999,IMPOSTAZIONI!$E$6:$I$13,5,FALSE),IMPOSTAZIONI!$B$25:$N$32,3,FALSE)=0,"",VLOOKUP(VLOOKUP($N999,IMPOSTAZIONI!$E$6:$I$13,5,FALSE),IMPOSTAZIONI!$B$25:$N$32,3,FALSE)))</f>
        <v/>
      </c>
      <c r="BT999" s="20" t="str">
        <f>IF($N999="","",IF(VLOOKUP(VLOOKUP($N999,IMPOSTAZIONI!$E$6:$I$13,5,FALSE),IMPOSTAZIONI!$B$25:$N$32,6,FALSE)=0,"",VLOOKUP(VLOOKUP($N999,IMPOSTAZIONI!$E$6:$I$13,5,FALSE),IMPOSTAZIONI!$B$25:$N$32,6,FALSE)))</f>
        <v/>
      </c>
      <c r="BU999" s="20" t="str">
        <f>IF($N999="","",IF(VLOOKUP(VLOOKUP($N999,IMPOSTAZIONI!$E$6:$I$13,5,FALSE),IMPOSTAZIONI!$B$25:$N$32,9,FALSE)=0,"",VLOOKUP(VLOOKUP($N999,IMPOSTAZIONI!$E$6:$I$13,5,FALSE),IMPOSTAZIONI!$B$25:$N$32,9,FALSE)))</f>
        <v/>
      </c>
      <c r="BV999" s="20" t="str">
        <f>IF($N999="","",IF(VLOOKUP(VLOOKUP($N999,IMPOSTAZIONI!$E$6:$I$13,5,FALSE),IMPOSTAZIONI!$B$25:$N$32,12,FALSE)=0,"",VLOOKUP(VLOOKUP($N999,IMPOSTAZIONI!$E$6:$I$13,5,FALSE),IMPOSTAZIONI!$B$25:$N$32,12,FALSE)))</f>
        <v/>
      </c>
      <c r="BW999" s="221" t="str">
        <f t="shared" si="297"/>
        <v/>
      </c>
      <c r="BX999" s="221" t="str">
        <f t="shared" si="289"/>
        <v/>
      </c>
      <c r="BY999" s="221">
        <f t="shared" si="290"/>
        <v>0</v>
      </c>
      <c r="BZ999" s="231">
        <f t="shared" si="291"/>
        <v>0</v>
      </c>
      <c r="CA999" s="246">
        <f t="shared" si="292"/>
        <v>0</v>
      </c>
      <c r="CB999" s="246">
        <f t="shared" si="298"/>
        <v>0</v>
      </c>
      <c r="CC999" s="246" t="str">
        <f t="shared" si="299"/>
        <v/>
      </c>
      <c r="CD999" s="246">
        <f t="shared" si="293"/>
        <v>5</v>
      </c>
      <c r="CE999" s="246">
        <f t="shared" si="300"/>
        <v>0</v>
      </c>
      <c r="CF999" s="276">
        <f t="shared" si="294"/>
        <v>0</v>
      </c>
      <c r="CG999" s="277">
        <f t="shared" si="294"/>
        <v>0</v>
      </c>
      <c r="CH999" s="277">
        <f t="shared" si="294"/>
        <v>0</v>
      </c>
      <c r="CI999" s="278">
        <f t="shared" si="294"/>
        <v>0</v>
      </c>
      <c r="CJ999" s="280">
        <f t="shared" si="301"/>
        <v>0</v>
      </c>
      <c r="CK999" s="232">
        <f t="shared" si="288"/>
        <v>0</v>
      </c>
      <c r="CL999" s="1"/>
    </row>
    <row r="1000" spans="1:90" ht="18" customHeight="1">
      <c r="A1000" s="1"/>
      <c r="B1000" s="1"/>
      <c r="C1000" s="216"/>
      <c r="D1000" s="287" t="str">
        <f t="shared" si="295"/>
        <v/>
      </c>
      <c r="E1000" s="449" t="str">
        <f t="shared" si="296"/>
        <v/>
      </c>
      <c r="F1000" s="450"/>
      <c r="G1000" s="451"/>
      <c r="H1000" s="452"/>
      <c r="I1000" s="453"/>
      <c r="J1000" s="453"/>
      <c r="K1000" s="453"/>
      <c r="L1000" s="453"/>
      <c r="M1000" s="454"/>
      <c r="N1000" s="455"/>
      <c r="O1000" s="456"/>
      <c r="P1000" s="456"/>
      <c r="Q1000" s="456"/>
      <c r="R1000" s="456"/>
      <c r="S1000" s="456"/>
      <c r="T1000" s="456"/>
      <c r="U1000" s="456"/>
      <c r="V1000" s="456"/>
      <c r="W1000" s="456"/>
      <c r="X1000" s="456"/>
      <c r="Y1000" s="456"/>
      <c r="Z1000" s="456"/>
      <c r="AA1000" s="456"/>
      <c r="AB1000" s="456"/>
      <c r="AC1000" s="456"/>
      <c r="AD1000" s="456"/>
      <c r="AE1000" s="457"/>
      <c r="AF1000" s="455"/>
      <c r="AG1000" s="456"/>
      <c r="AH1000" s="456"/>
      <c r="AI1000" s="456"/>
      <c r="AJ1000" s="456"/>
      <c r="AK1000" s="456"/>
      <c r="AL1000" s="456"/>
      <c r="AM1000" s="456"/>
      <c r="AN1000" s="457"/>
      <c r="AO1000" s="455"/>
      <c r="AP1000" s="456"/>
      <c r="AQ1000" s="456"/>
      <c r="AR1000" s="456"/>
      <c r="AS1000" s="456"/>
      <c r="AT1000" s="456"/>
      <c r="AU1000" s="456"/>
      <c r="AV1000" s="456"/>
      <c r="AW1000" s="456"/>
      <c r="AX1000" s="456"/>
      <c r="AY1000" s="456"/>
      <c r="AZ1000" s="456"/>
      <c r="BA1000" s="456"/>
      <c r="BB1000" s="456"/>
      <c r="BC1000" s="456"/>
      <c r="BD1000" s="456"/>
      <c r="BE1000" s="456"/>
      <c r="BF1000" s="456"/>
      <c r="BG1000" s="457"/>
      <c r="BH1000" s="458"/>
      <c r="BI1000" s="459"/>
      <c r="BJ1000" s="459"/>
      <c r="BK1000" s="459"/>
      <c r="BL1000" s="459"/>
      <c r="BM1000" s="460"/>
      <c r="BN1000" s="216"/>
      <c r="BO1000" s="216"/>
      <c r="BP1000" s="1"/>
      <c r="BQ1000" s="120">
        <f>IF($F$3="","",IF(N1000=$F$3,COUNTIF(BQ$23:BQ999,"&gt;0")+1,0))</f>
        <v>0</v>
      </c>
      <c r="BR1000" s="1"/>
      <c r="BS1000" s="20" t="str">
        <f>IF($N1000="","",IF(VLOOKUP(VLOOKUP($N1000,IMPOSTAZIONI!$E$6:$I$13,5,FALSE),IMPOSTAZIONI!$B$25:$N$32,3,FALSE)=0,"",VLOOKUP(VLOOKUP($N1000,IMPOSTAZIONI!$E$6:$I$13,5,FALSE),IMPOSTAZIONI!$B$25:$N$32,3,FALSE)))</f>
        <v/>
      </c>
      <c r="BT1000" s="20" t="str">
        <f>IF($N1000="","",IF(VLOOKUP(VLOOKUP($N1000,IMPOSTAZIONI!$E$6:$I$13,5,FALSE),IMPOSTAZIONI!$B$25:$N$32,6,FALSE)=0,"",VLOOKUP(VLOOKUP($N1000,IMPOSTAZIONI!$E$6:$I$13,5,FALSE),IMPOSTAZIONI!$B$25:$N$32,6,FALSE)))</f>
        <v/>
      </c>
      <c r="BU1000" s="20" t="str">
        <f>IF($N1000="","",IF(VLOOKUP(VLOOKUP($N1000,IMPOSTAZIONI!$E$6:$I$13,5,FALSE),IMPOSTAZIONI!$B$25:$N$32,9,FALSE)=0,"",VLOOKUP(VLOOKUP($N1000,IMPOSTAZIONI!$E$6:$I$13,5,FALSE),IMPOSTAZIONI!$B$25:$N$32,9,FALSE)))</f>
        <v/>
      </c>
      <c r="BV1000" s="20" t="str">
        <f>IF($N1000="","",IF(VLOOKUP(VLOOKUP($N1000,IMPOSTAZIONI!$E$6:$I$13,5,FALSE),IMPOSTAZIONI!$B$25:$N$32,12,FALSE)=0,"",VLOOKUP(VLOOKUP($N1000,IMPOSTAZIONI!$E$6:$I$13,5,FALSE),IMPOSTAZIONI!$B$25:$N$32,12,FALSE)))</f>
        <v/>
      </c>
      <c r="BW1000" s="221" t="str">
        <f t="shared" si="297"/>
        <v/>
      </c>
      <c r="BX1000" s="221" t="str">
        <f t="shared" si="289"/>
        <v/>
      </c>
      <c r="BY1000" s="221">
        <f t="shared" si="290"/>
        <v>0</v>
      </c>
      <c r="BZ1000" s="231">
        <f t="shared" si="291"/>
        <v>0</v>
      </c>
      <c r="CA1000" s="246">
        <f t="shared" si="292"/>
        <v>0</v>
      </c>
      <c r="CB1000" s="246">
        <f t="shared" si="298"/>
        <v>0</v>
      </c>
      <c r="CC1000" s="246" t="str">
        <f t="shared" si="299"/>
        <v/>
      </c>
      <c r="CD1000" s="246">
        <f t="shared" si="293"/>
        <v>5</v>
      </c>
      <c r="CE1000" s="246">
        <f t="shared" si="300"/>
        <v>0</v>
      </c>
      <c r="CF1000" s="276">
        <f t="shared" si="294"/>
        <v>0</v>
      </c>
      <c r="CG1000" s="277">
        <f t="shared" si="294"/>
        <v>0</v>
      </c>
      <c r="CH1000" s="277">
        <f t="shared" si="294"/>
        <v>0</v>
      </c>
      <c r="CI1000" s="278">
        <f t="shared" si="294"/>
        <v>0</v>
      </c>
      <c r="CJ1000" s="280">
        <f t="shared" si="301"/>
        <v>0</v>
      </c>
      <c r="CK1000" s="232">
        <f t="shared" si="288"/>
        <v>0</v>
      </c>
      <c r="CL1000" s="1"/>
    </row>
    <row r="1001" spans="1:90" ht="18" customHeight="1">
      <c r="A1001" s="1"/>
      <c r="B1001" s="1"/>
      <c r="C1001" s="216"/>
      <c r="D1001" s="287" t="str">
        <f t="shared" si="295"/>
        <v/>
      </c>
      <c r="E1001" s="449" t="str">
        <f t="shared" si="296"/>
        <v/>
      </c>
      <c r="F1001" s="450"/>
      <c r="G1001" s="451"/>
      <c r="H1001" s="452"/>
      <c r="I1001" s="453"/>
      <c r="J1001" s="453"/>
      <c r="K1001" s="453"/>
      <c r="L1001" s="453"/>
      <c r="M1001" s="454"/>
      <c r="N1001" s="455"/>
      <c r="O1001" s="456"/>
      <c r="P1001" s="456"/>
      <c r="Q1001" s="456"/>
      <c r="R1001" s="456"/>
      <c r="S1001" s="456"/>
      <c r="T1001" s="456"/>
      <c r="U1001" s="456"/>
      <c r="V1001" s="456"/>
      <c r="W1001" s="456"/>
      <c r="X1001" s="456"/>
      <c r="Y1001" s="456"/>
      <c r="Z1001" s="456"/>
      <c r="AA1001" s="456"/>
      <c r="AB1001" s="456"/>
      <c r="AC1001" s="456"/>
      <c r="AD1001" s="456"/>
      <c r="AE1001" s="457"/>
      <c r="AF1001" s="455"/>
      <c r="AG1001" s="456"/>
      <c r="AH1001" s="456"/>
      <c r="AI1001" s="456"/>
      <c r="AJ1001" s="456"/>
      <c r="AK1001" s="456"/>
      <c r="AL1001" s="456"/>
      <c r="AM1001" s="456"/>
      <c r="AN1001" s="457"/>
      <c r="AO1001" s="455"/>
      <c r="AP1001" s="456"/>
      <c r="AQ1001" s="456"/>
      <c r="AR1001" s="456"/>
      <c r="AS1001" s="456"/>
      <c r="AT1001" s="456"/>
      <c r="AU1001" s="456"/>
      <c r="AV1001" s="456"/>
      <c r="AW1001" s="456"/>
      <c r="AX1001" s="456"/>
      <c r="AY1001" s="456"/>
      <c r="AZ1001" s="456"/>
      <c r="BA1001" s="456"/>
      <c r="BB1001" s="456"/>
      <c r="BC1001" s="456"/>
      <c r="BD1001" s="456"/>
      <c r="BE1001" s="456"/>
      <c r="BF1001" s="456"/>
      <c r="BG1001" s="457"/>
      <c r="BH1001" s="458"/>
      <c r="BI1001" s="459"/>
      <c r="BJ1001" s="459"/>
      <c r="BK1001" s="459"/>
      <c r="BL1001" s="459"/>
      <c r="BM1001" s="460"/>
      <c r="BN1001" s="216"/>
      <c r="BO1001" s="216"/>
      <c r="BP1001" s="1"/>
      <c r="BQ1001" s="120">
        <f>IF($F$3="","",IF(N1001=$F$3,COUNTIF(BQ$23:BQ1000,"&gt;0")+1,0))</f>
        <v>0</v>
      </c>
      <c r="BR1001" s="1"/>
      <c r="BS1001" s="20" t="str">
        <f>IF($N1001="","",IF(VLOOKUP(VLOOKUP($N1001,IMPOSTAZIONI!$E$6:$I$13,5,FALSE),IMPOSTAZIONI!$B$25:$N$32,3,FALSE)=0,"",VLOOKUP(VLOOKUP($N1001,IMPOSTAZIONI!$E$6:$I$13,5,FALSE),IMPOSTAZIONI!$B$25:$N$32,3,FALSE)))</f>
        <v/>
      </c>
      <c r="BT1001" s="20" t="str">
        <f>IF($N1001="","",IF(VLOOKUP(VLOOKUP($N1001,IMPOSTAZIONI!$E$6:$I$13,5,FALSE),IMPOSTAZIONI!$B$25:$N$32,6,FALSE)=0,"",VLOOKUP(VLOOKUP($N1001,IMPOSTAZIONI!$E$6:$I$13,5,FALSE),IMPOSTAZIONI!$B$25:$N$32,6,FALSE)))</f>
        <v/>
      </c>
      <c r="BU1001" s="20" t="str">
        <f>IF($N1001="","",IF(VLOOKUP(VLOOKUP($N1001,IMPOSTAZIONI!$E$6:$I$13,5,FALSE),IMPOSTAZIONI!$B$25:$N$32,9,FALSE)=0,"",VLOOKUP(VLOOKUP($N1001,IMPOSTAZIONI!$E$6:$I$13,5,FALSE),IMPOSTAZIONI!$B$25:$N$32,9,FALSE)))</f>
        <v/>
      </c>
      <c r="BV1001" s="20" t="str">
        <f>IF($N1001="","",IF(VLOOKUP(VLOOKUP($N1001,IMPOSTAZIONI!$E$6:$I$13,5,FALSE),IMPOSTAZIONI!$B$25:$N$32,12,FALSE)=0,"",VLOOKUP(VLOOKUP($N1001,IMPOSTAZIONI!$E$6:$I$13,5,FALSE),IMPOSTAZIONI!$B$25:$N$32,12,FALSE)))</f>
        <v/>
      </c>
      <c r="BW1001" s="221" t="str">
        <f t="shared" si="297"/>
        <v/>
      </c>
      <c r="BX1001" s="221" t="str">
        <f t="shared" si="289"/>
        <v/>
      </c>
      <c r="BY1001" s="221">
        <f t="shared" si="290"/>
        <v>0</v>
      </c>
      <c r="BZ1001" s="231">
        <f t="shared" si="291"/>
        <v>0</v>
      </c>
      <c r="CA1001" s="246">
        <f t="shared" si="292"/>
        <v>0</v>
      </c>
      <c r="CB1001" s="246">
        <f t="shared" si="298"/>
        <v>0</v>
      </c>
      <c r="CC1001" s="246" t="str">
        <f t="shared" si="299"/>
        <v/>
      </c>
      <c r="CD1001" s="246">
        <f t="shared" si="293"/>
        <v>5</v>
      </c>
      <c r="CE1001" s="246">
        <f t="shared" si="300"/>
        <v>0</v>
      </c>
      <c r="CF1001" s="276">
        <f t="shared" si="294"/>
        <v>0</v>
      </c>
      <c r="CG1001" s="277">
        <f t="shared" si="294"/>
        <v>0</v>
      </c>
      <c r="CH1001" s="277">
        <f t="shared" si="294"/>
        <v>0</v>
      </c>
      <c r="CI1001" s="278">
        <f t="shared" si="294"/>
        <v>0</v>
      </c>
      <c r="CJ1001" s="280">
        <f t="shared" si="301"/>
        <v>0</v>
      </c>
      <c r="CK1001" s="232">
        <f t="shared" si="288"/>
        <v>0</v>
      </c>
      <c r="CL1001" s="1"/>
    </row>
    <row r="1002" spans="1:90" ht="18" customHeight="1">
      <c r="A1002" s="1"/>
      <c r="B1002" s="1"/>
      <c r="C1002" s="216"/>
      <c r="D1002" s="287" t="str">
        <f t="shared" si="295"/>
        <v/>
      </c>
      <c r="E1002" s="449" t="str">
        <f t="shared" si="296"/>
        <v/>
      </c>
      <c r="F1002" s="450"/>
      <c r="G1002" s="451"/>
      <c r="H1002" s="452"/>
      <c r="I1002" s="453"/>
      <c r="J1002" s="453"/>
      <c r="K1002" s="453"/>
      <c r="L1002" s="453"/>
      <c r="M1002" s="454"/>
      <c r="N1002" s="455"/>
      <c r="O1002" s="456"/>
      <c r="P1002" s="456"/>
      <c r="Q1002" s="456"/>
      <c r="R1002" s="456"/>
      <c r="S1002" s="456"/>
      <c r="T1002" s="456"/>
      <c r="U1002" s="456"/>
      <c r="V1002" s="456"/>
      <c r="W1002" s="456"/>
      <c r="X1002" s="456"/>
      <c r="Y1002" s="456"/>
      <c r="Z1002" s="456"/>
      <c r="AA1002" s="456"/>
      <c r="AB1002" s="456"/>
      <c r="AC1002" s="456"/>
      <c r="AD1002" s="456"/>
      <c r="AE1002" s="457"/>
      <c r="AF1002" s="455"/>
      <c r="AG1002" s="456"/>
      <c r="AH1002" s="456"/>
      <c r="AI1002" s="456"/>
      <c r="AJ1002" s="456"/>
      <c r="AK1002" s="456"/>
      <c r="AL1002" s="456"/>
      <c r="AM1002" s="456"/>
      <c r="AN1002" s="457"/>
      <c r="AO1002" s="455"/>
      <c r="AP1002" s="456"/>
      <c r="AQ1002" s="456"/>
      <c r="AR1002" s="456"/>
      <c r="AS1002" s="456"/>
      <c r="AT1002" s="456"/>
      <c r="AU1002" s="456"/>
      <c r="AV1002" s="456"/>
      <c r="AW1002" s="456"/>
      <c r="AX1002" s="456"/>
      <c r="AY1002" s="456"/>
      <c r="AZ1002" s="456"/>
      <c r="BA1002" s="456"/>
      <c r="BB1002" s="456"/>
      <c r="BC1002" s="456"/>
      <c r="BD1002" s="456"/>
      <c r="BE1002" s="456"/>
      <c r="BF1002" s="456"/>
      <c r="BG1002" s="457"/>
      <c r="BH1002" s="458"/>
      <c r="BI1002" s="459"/>
      <c r="BJ1002" s="459"/>
      <c r="BK1002" s="459"/>
      <c r="BL1002" s="459"/>
      <c r="BM1002" s="460"/>
      <c r="BN1002" s="216"/>
      <c r="BO1002" s="216"/>
      <c r="BP1002" s="1"/>
      <c r="BQ1002" s="120">
        <f>IF($F$3="","",IF(N1002=$F$3,COUNTIF(BQ$23:BQ1001,"&gt;0")+1,0))</f>
        <v>0</v>
      </c>
      <c r="BR1002" s="1"/>
      <c r="BS1002" s="20" t="str">
        <f>IF($N1002="","",IF(VLOOKUP(VLOOKUP($N1002,IMPOSTAZIONI!$E$6:$I$13,5,FALSE),IMPOSTAZIONI!$B$25:$N$32,3,FALSE)=0,"",VLOOKUP(VLOOKUP($N1002,IMPOSTAZIONI!$E$6:$I$13,5,FALSE),IMPOSTAZIONI!$B$25:$N$32,3,FALSE)))</f>
        <v/>
      </c>
      <c r="BT1002" s="20" t="str">
        <f>IF($N1002="","",IF(VLOOKUP(VLOOKUP($N1002,IMPOSTAZIONI!$E$6:$I$13,5,FALSE),IMPOSTAZIONI!$B$25:$N$32,6,FALSE)=0,"",VLOOKUP(VLOOKUP($N1002,IMPOSTAZIONI!$E$6:$I$13,5,FALSE),IMPOSTAZIONI!$B$25:$N$32,6,FALSE)))</f>
        <v/>
      </c>
      <c r="BU1002" s="20" t="str">
        <f>IF($N1002="","",IF(VLOOKUP(VLOOKUP($N1002,IMPOSTAZIONI!$E$6:$I$13,5,FALSE),IMPOSTAZIONI!$B$25:$N$32,9,FALSE)=0,"",VLOOKUP(VLOOKUP($N1002,IMPOSTAZIONI!$E$6:$I$13,5,FALSE),IMPOSTAZIONI!$B$25:$N$32,9,FALSE)))</f>
        <v/>
      </c>
      <c r="BV1002" s="20" t="str">
        <f>IF($N1002="","",IF(VLOOKUP(VLOOKUP($N1002,IMPOSTAZIONI!$E$6:$I$13,5,FALSE),IMPOSTAZIONI!$B$25:$N$32,12,FALSE)=0,"",VLOOKUP(VLOOKUP($N1002,IMPOSTAZIONI!$E$6:$I$13,5,FALSE),IMPOSTAZIONI!$B$25:$N$32,12,FALSE)))</f>
        <v/>
      </c>
      <c r="BW1002" s="221" t="str">
        <f t="shared" si="297"/>
        <v/>
      </c>
      <c r="BX1002" s="221" t="str">
        <f t="shared" si="289"/>
        <v/>
      </c>
      <c r="BY1002" s="221">
        <f t="shared" si="290"/>
        <v>0</v>
      </c>
      <c r="BZ1002" s="231">
        <f t="shared" si="291"/>
        <v>0</v>
      </c>
      <c r="CA1002" s="246">
        <f t="shared" si="292"/>
        <v>0</v>
      </c>
      <c r="CB1002" s="246">
        <f t="shared" si="298"/>
        <v>0</v>
      </c>
      <c r="CC1002" s="246" t="str">
        <f t="shared" si="299"/>
        <v/>
      </c>
      <c r="CD1002" s="246">
        <f t="shared" si="293"/>
        <v>5</v>
      </c>
      <c r="CE1002" s="246">
        <f t="shared" si="300"/>
        <v>0</v>
      </c>
      <c r="CF1002" s="276">
        <f t="shared" si="294"/>
        <v>0</v>
      </c>
      <c r="CG1002" s="277">
        <f t="shared" si="294"/>
        <v>0</v>
      </c>
      <c r="CH1002" s="277">
        <f t="shared" si="294"/>
        <v>0</v>
      </c>
      <c r="CI1002" s="278">
        <f t="shared" si="294"/>
        <v>0</v>
      </c>
      <c r="CJ1002" s="280">
        <f t="shared" si="301"/>
        <v>0</v>
      </c>
      <c r="CK1002" s="232">
        <f t="shared" si="288"/>
        <v>0</v>
      </c>
      <c r="CL1002" s="1"/>
    </row>
    <row r="1003" spans="1:90" ht="18" customHeight="1">
      <c r="A1003" s="1"/>
      <c r="B1003" s="1"/>
      <c r="C1003" s="216"/>
      <c r="D1003" s="287" t="str">
        <f t="shared" si="295"/>
        <v/>
      </c>
      <c r="E1003" s="449" t="str">
        <f t="shared" si="296"/>
        <v/>
      </c>
      <c r="F1003" s="450"/>
      <c r="G1003" s="451"/>
      <c r="H1003" s="452"/>
      <c r="I1003" s="453"/>
      <c r="J1003" s="453"/>
      <c r="K1003" s="453"/>
      <c r="L1003" s="453"/>
      <c r="M1003" s="454"/>
      <c r="N1003" s="455"/>
      <c r="O1003" s="456"/>
      <c r="P1003" s="456"/>
      <c r="Q1003" s="456"/>
      <c r="R1003" s="456"/>
      <c r="S1003" s="456"/>
      <c r="T1003" s="456"/>
      <c r="U1003" s="456"/>
      <c r="V1003" s="456"/>
      <c r="W1003" s="456"/>
      <c r="X1003" s="456"/>
      <c r="Y1003" s="456"/>
      <c r="Z1003" s="456"/>
      <c r="AA1003" s="456"/>
      <c r="AB1003" s="456"/>
      <c r="AC1003" s="456"/>
      <c r="AD1003" s="456"/>
      <c r="AE1003" s="457"/>
      <c r="AF1003" s="455"/>
      <c r="AG1003" s="456"/>
      <c r="AH1003" s="456"/>
      <c r="AI1003" s="456"/>
      <c r="AJ1003" s="456"/>
      <c r="AK1003" s="456"/>
      <c r="AL1003" s="456"/>
      <c r="AM1003" s="456"/>
      <c r="AN1003" s="457"/>
      <c r="AO1003" s="455"/>
      <c r="AP1003" s="456"/>
      <c r="AQ1003" s="456"/>
      <c r="AR1003" s="456"/>
      <c r="AS1003" s="456"/>
      <c r="AT1003" s="456"/>
      <c r="AU1003" s="456"/>
      <c r="AV1003" s="456"/>
      <c r="AW1003" s="456"/>
      <c r="AX1003" s="456"/>
      <c r="AY1003" s="456"/>
      <c r="AZ1003" s="456"/>
      <c r="BA1003" s="456"/>
      <c r="BB1003" s="456"/>
      <c r="BC1003" s="456"/>
      <c r="BD1003" s="456"/>
      <c r="BE1003" s="456"/>
      <c r="BF1003" s="456"/>
      <c r="BG1003" s="457"/>
      <c r="BH1003" s="458"/>
      <c r="BI1003" s="459"/>
      <c r="BJ1003" s="459"/>
      <c r="BK1003" s="459"/>
      <c r="BL1003" s="459"/>
      <c r="BM1003" s="460"/>
      <c r="BN1003" s="216"/>
      <c r="BO1003" s="216"/>
      <c r="BP1003" s="1"/>
      <c r="BQ1003" s="120">
        <f>IF($F$3="","",IF(N1003=$F$3,COUNTIF(BQ$23:BQ1002,"&gt;0")+1,0))</f>
        <v>0</v>
      </c>
      <c r="BR1003" s="1"/>
      <c r="BS1003" s="20" t="str">
        <f>IF($N1003="","",IF(VLOOKUP(VLOOKUP($N1003,IMPOSTAZIONI!$E$6:$I$13,5,FALSE),IMPOSTAZIONI!$B$25:$N$32,3,FALSE)=0,"",VLOOKUP(VLOOKUP($N1003,IMPOSTAZIONI!$E$6:$I$13,5,FALSE),IMPOSTAZIONI!$B$25:$N$32,3,FALSE)))</f>
        <v/>
      </c>
      <c r="BT1003" s="20" t="str">
        <f>IF($N1003="","",IF(VLOOKUP(VLOOKUP($N1003,IMPOSTAZIONI!$E$6:$I$13,5,FALSE),IMPOSTAZIONI!$B$25:$N$32,6,FALSE)=0,"",VLOOKUP(VLOOKUP($N1003,IMPOSTAZIONI!$E$6:$I$13,5,FALSE),IMPOSTAZIONI!$B$25:$N$32,6,FALSE)))</f>
        <v/>
      </c>
      <c r="BU1003" s="20" t="str">
        <f>IF($N1003="","",IF(VLOOKUP(VLOOKUP($N1003,IMPOSTAZIONI!$E$6:$I$13,5,FALSE),IMPOSTAZIONI!$B$25:$N$32,9,FALSE)=0,"",VLOOKUP(VLOOKUP($N1003,IMPOSTAZIONI!$E$6:$I$13,5,FALSE),IMPOSTAZIONI!$B$25:$N$32,9,FALSE)))</f>
        <v/>
      </c>
      <c r="BV1003" s="20" t="str">
        <f>IF($N1003="","",IF(VLOOKUP(VLOOKUP($N1003,IMPOSTAZIONI!$E$6:$I$13,5,FALSE),IMPOSTAZIONI!$B$25:$N$32,12,FALSE)=0,"",VLOOKUP(VLOOKUP($N1003,IMPOSTAZIONI!$E$6:$I$13,5,FALSE),IMPOSTAZIONI!$B$25:$N$32,12,FALSE)))</f>
        <v/>
      </c>
      <c r="BW1003" s="221" t="str">
        <f t="shared" si="297"/>
        <v/>
      </c>
      <c r="BX1003" s="221" t="str">
        <f t="shared" si="289"/>
        <v/>
      </c>
      <c r="BY1003" s="221">
        <f t="shared" si="290"/>
        <v>0</v>
      </c>
      <c r="BZ1003" s="231">
        <f t="shared" si="291"/>
        <v>0</v>
      </c>
      <c r="CA1003" s="246">
        <f t="shared" si="292"/>
        <v>0</v>
      </c>
      <c r="CB1003" s="246">
        <f t="shared" si="298"/>
        <v>0</v>
      </c>
      <c r="CC1003" s="246" t="str">
        <f t="shared" si="299"/>
        <v/>
      </c>
      <c r="CD1003" s="246">
        <f t="shared" si="293"/>
        <v>5</v>
      </c>
      <c r="CE1003" s="246">
        <f t="shared" si="300"/>
        <v>0</v>
      </c>
      <c r="CF1003" s="276">
        <f t="shared" ref="CF1003:CI1021" si="302">COUNTIF($CE$23:$CE$3022,CONCATENATE($CD1003,CF$21))</f>
        <v>0</v>
      </c>
      <c r="CG1003" s="277">
        <f t="shared" si="302"/>
        <v>0</v>
      </c>
      <c r="CH1003" s="277">
        <f t="shared" si="302"/>
        <v>0</v>
      </c>
      <c r="CI1003" s="278">
        <f t="shared" si="302"/>
        <v>0</v>
      </c>
      <c r="CJ1003" s="280">
        <f t="shared" si="301"/>
        <v>0</v>
      </c>
      <c r="CK1003" s="232">
        <f t="shared" si="288"/>
        <v>0</v>
      </c>
      <c r="CL1003" s="1"/>
    </row>
    <row r="1004" spans="1:90" ht="18" customHeight="1">
      <c r="A1004" s="1"/>
      <c r="B1004" s="1"/>
      <c r="C1004" s="216"/>
      <c r="D1004" s="287" t="str">
        <f t="shared" si="295"/>
        <v/>
      </c>
      <c r="E1004" s="449" t="str">
        <f t="shared" si="296"/>
        <v/>
      </c>
      <c r="F1004" s="450"/>
      <c r="G1004" s="451"/>
      <c r="H1004" s="452"/>
      <c r="I1004" s="453"/>
      <c r="J1004" s="453"/>
      <c r="K1004" s="453"/>
      <c r="L1004" s="453"/>
      <c r="M1004" s="454"/>
      <c r="N1004" s="455"/>
      <c r="O1004" s="456"/>
      <c r="P1004" s="456"/>
      <c r="Q1004" s="456"/>
      <c r="R1004" s="456"/>
      <c r="S1004" s="456"/>
      <c r="T1004" s="456"/>
      <c r="U1004" s="456"/>
      <c r="V1004" s="456"/>
      <c r="W1004" s="456"/>
      <c r="X1004" s="456"/>
      <c r="Y1004" s="456"/>
      <c r="Z1004" s="456"/>
      <c r="AA1004" s="456"/>
      <c r="AB1004" s="456"/>
      <c r="AC1004" s="456"/>
      <c r="AD1004" s="456"/>
      <c r="AE1004" s="457"/>
      <c r="AF1004" s="455"/>
      <c r="AG1004" s="456"/>
      <c r="AH1004" s="456"/>
      <c r="AI1004" s="456"/>
      <c r="AJ1004" s="456"/>
      <c r="AK1004" s="456"/>
      <c r="AL1004" s="456"/>
      <c r="AM1004" s="456"/>
      <c r="AN1004" s="457"/>
      <c r="AO1004" s="455"/>
      <c r="AP1004" s="456"/>
      <c r="AQ1004" s="456"/>
      <c r="AR1004" s="456"/>
      <c r="AS1004" s="456"/>
      <c r="AT1004" s="456"/>
      <c r="AU1004" s="456"/>
      <c r="AV1004" s="456"/>
      <c r="AW1004" s="456"/>
      <c r="AX1004" s="456"/>
      <c r="AY1004" s="456"/>
      <c r="AZ1004" s="456"/>
      <c r="BA1004" s="456"/>
      <c r="BB1004" s="456"/>
      <c r="BC1004" s="456"/>
      <c r="BD1004" s="456"/>
      <c r="BE1004" s="456"/>
      <c r="BF1004" s="456"/>
      <c r="BG1004" s="457"/>
      <c r="BH1004" s="458"/>
      <c r="BI1004" s="459"/>
      <c r="BJ1004" s="459"/>
      <c r="BK1004" s="459"/>
      <c r="BL1004" s="459"/>
      <c r="BM1004" s="460"/>
      <c r="BN1004" s="216"/>
      <c r="BO1004" s="216"/>
      <c r="BP1004" s="1"/>
      <c r="BQ1004" s="120">
        <f>IF($F$3="","",IF(N1004=$F$3,COUNTIF(BQ$23:BQ1003,"&gt;0")+1,0))</f>
        <v>0</v>
      </c>
      <c r="BR1004" s="1"/>
      <c r="BS1004" s="20" t="str">
        <f>IF($N1004="","",IF(VLOOKUP(VLOOKUP($N1004,IMPOSTAZIONI!$E$6:$I$13,5,FALSE),IMPOSTAZIONI!$B$25:$N$32,3,FALSE)=0,"",VLOOKUP(VLOOKUP($N1004,IMPOSTAZIONI!$E$6:$I$13,5,FALSE),IMPOSTAZIONI!$B$25:$N$32,3,FALSE)))</f>
        <v/>
      </c>
      <c r="BT1004" s="20" t="str">
        <f>IF($N1004="","",IF(VLOOKUP(VLOOKUP($N1004,IMPOSTAZIONI!$E$6:$I$13,5,FALSE),IMPOSTAZIONI!$B$25:$N$32,6,FALSE)=0,"",VLOOKUP(VLOOKUP($N1004,IMPOSTAZIONI!$E$6:$I$13,5,FALSE),IMPOSTAZIONI!$B$25:$N$32,6,FALSE)))</f>
        <v/>
      </c>
      <c r="BU1004" s="20" t="str">
        <f>IF($N1004="","",IF(VLOOKUP(VLOOKUP($N1004,IMPOSTAZIONI!$E$6:$I$13,5,FALSE),IMPOSTAZIONI!$B$25:$N$32,9,FALSE)=0,"",VLOOKUP(VLOOKUP($N1004,IMPOSTAZIONI!$E$6:$I$13,5,FALSE),IMPOSTAZIONI!$B$25:$N$32,9,FALSE)))</f>
        <v/>
      </c>
      <c r="BV1004" s="20" t="str">
        <f>IF($N1004="","",IF(VLOOKUP(VLOOKUP($N1004,IMPOSTAZIONI!$E$6:$I$13,5,FALSE),IMPOSTAZIONI!$B$25:$N$32,12,FALSE)=0,"",VLOOKUP(VLOOKUP($N1004,IMPOSTAZIONI!$E$6:$I$13,5,FALSE),IMPOSTAZIONI!$B$25:$N$32,12,FALSE)))</f>
        <v/>
      </c>
      <c r="BW1004" s="221" t="str">
        <f t="shared" si="297"/>
        <v/>
      </c>
      <c r="BX1004" s="221" t="str">
        <f t="shared" si="289"/>
        <v/>
      </c>
      <c r="BY1004" s="221">
        <f t="shared" si="290"/>
        <v>0</v>
      </c>
      <c r="BZ1004" s="231">
        <f t="shared" si="291"/>
        <v>0</v>
      </c>
      <c r="CA1004" s="246">
        <f t="shared" si="292"/>
        <v>0</v>
      </c>
      <c r="CB1004" s="246">
        <f t="shared" si="298"/>
        <v>0</v>
      </c>
      <c r="CC1004" s="246" t="str">
        <f t="shared" si="299"/>
        <v/>
      </c>
      <c r="CD1004" s="246">
        <f t="shared" si="293"/>
        <v>5</v>
      </c>
      <c r="CE1004" s="246">
        <f t="shared" si="300"/>
        <v>0</v>
      </c>
      <c r="CF1004" s="276">
        <f t="shared" si="302"/>
        <v>0</v>
      </c>
      <c r="CG1004" s="277">
        <f t="shared" si="302"/>
        <v>0</v>
      </c>
      <c r="CH1004" s="277">
        <f t="shared" si="302"/>
        <v>0</v>
      </c>
      <c r="CI1004" s="278">
        <f t="shared" si="302"/>
        <v>0</v>
      </c>
      <c r="CJ1004" s="280">
        <f t="shared" si="301"/>
        <v>0</v>
      </c>
      <c r="CK1004" s="232">
        <f t="shared" si="288"/>
        <v>0</v>
      </c>
      <c r="CL1004" s="1"/>
    </row>
    <row r="1005" spans="1:90" ht="18" customHeight="1">
      <c r="A1005" s="1"/>
      <c r="B1005" s="1"/>
      <c r="C1005" s="216"/>
      <c r="D1005" s="287" t="str">
        <f t="shared" si="295"/>
        <v/>
      </c>
      <c r="E1005" s="449" t="str">
        <f t="shared" si="296"/>
        <v/>
      </c>
      <c r="F1005" s="450"/>
      <c r="G1005" s="451"/>
      <c r="H1005" s="452"/>
      <c r="I1005" s="453"/>
      <c r="J1005" s="453"/>
      <c r="K1005" s="453"/>
      <c r="L1005" s="453"/>
      <c r="M1005" s="454"/>
      <c r="N1005" s="455"/>
      <c r="O1005" s="456"/>
      <c r="P1005" s="456"/>
      <c r="Q1005" s="456"/>
      <c r="R1005" s="456"/>
      <c r="S1005" s="456"/>
      <c r="T1005" s="456"/>
      <c r="U1005" s="456"/>
      <c r="V1005" s="456"/>
      <c r="W1005" s="456"/>
      <c r="X1005" s="456"/>
      <c r="Y1005" s="456"/>
      <c r="Z1005" s="456"/>
      <c r="AA1005" s="456"/>
      <c r="AB1005" s="456"/>
      <c r="AC1005" s="456"/>
      <c r="AD1005" s="456"/>
      <c r="AE1005" s="457"/>
      <c r="AF1005" s="455"/>
      <c r="AG1005" s="456"/>
      <c r="AH1005" s="456"/>
      <c r="AI1005" s="456"/>
      <c r="AJ1005" s="456"/>
      <c r="AK1005" s="456"/>
      <c r="AL1005" s="456"/>
      <c r="AM1005" s="456"/>
      <c r="AN1005" s="457"/>
      <c r="AO1005" s="455"/>
      <c r="AP1005" s="456"/>
      <c r="AQ1005" s="456"/>
      <c r="AR1005" s="456"/>
      <c r="AS1005" s="456"/>
      <c r="AT1005" s="456"/>
      <c r="AU1005" s="456"/>
      <c r="AV1005" s="456"/>
      <c r="AW1005" s="456"/>
      <c r="AX1005" s="456"/>
      <c r="AY1005" s="456"/>
      <c r="AZ1005" s="456"/>
      <c r="BA1005" s="456"/>
      <c r="BB1005" s="456"/>
      <c r="BC1005" s="456"/>
      <c r="BD1005" s="456"/>
      <c r="BE1005" s="456"/>
      <c r="BF1005" s="456"/>
      <c r="BG1005" s="457"/>
      <c r="BH1005" s="458"/>
      <c r="BI1005" s="459"/>
      <c r="BJ1005" s="459"/>
      <c r="BK1005" s="459"/>
      <c r="BL1005" s="459"/>
      <c r="BM1005" s="460"/>
      <c r="BN1005" s="216"/>
      <c r="BO1005" s="216"/>
      <c r="BP1005" s="1"/>
      <c r="BQ1005" s="120">
        <f>IF($F$3="","",IF(N1005=$F$3,COUNTIF(BQ$23:BQ1004,"&gt;0")+1,0))</f>
        <v>0</v>
      </c>
      <c r="BR1005" s="1"/>
      <c r="BS1005" s="20" t="str">
        <f>IF($N1005="","",IF(VLOOKUP(VLOOKUP($N1005,IMPOSTAZIONI!$E$6:$I$13,5,FALSE),IMPOSTAZIONI!$B$25:$N$32,3,FALSE)=0,"",VLOOKUP(VLOOKUP($N1005,IMPOSTAZIONI!$E$6:$I$13,5,FALSE),IMPOSTAZIONI!$B$25:$N$32,3,FALSE)))</f>
        <v/>
      </c>
      <c r="BT1005" s="20" t="str">
        <f>IF($N1005="","",IF(VLOOKUP(VLOOKUP($N1005,IMPOSTAZIONI!$E$6:$I$13,5,FALSE),IMPOSTAZIONI!$B$25:$N$32,6,FALSE)=0,"",VLOOKUP(VLOOKUP($N1005,IMPOSTAZIONI!$E$6:$I$13,5,FALSE),IMPOSTAZIONI!$B$25:$N$32,6,FALSE)))</f>
        <v/>
      </c>
      <c r="BU1005" s="20" t="str">
        <f>IF($N1005="","",IF(VLOOKUP(VLOOKUP($N1005,IMPOSTAZIONI!$E$6:$I$13,5,FALSE),IMPOSTAZIONI!$B$25:$N$32,9,FALSE)=0,"",VLOOKUP(VLOOKUP($N1005,IMPOSTAZIONI!$E$6:$I$13,5,FALSE),IMPOSTAZIONI!$B$25:$N$32,9,FALSE)))</f>
        <v/>
      </c>
      <c r="BV1005" s="20" t="str">
        <f>IF($N1005="","",IF(VLOOKUP(VLOOKUP($N1005,IMPOSTAZIONI!$E$6:$I$13,5,FALSE),IMPOSTAZIONI!$B$25:$N$32,12,FALSE)=0,"",VLOOKUP(VLOOKUP($N1005,IMPOSTAZIONI!$E$6:$I$13,5,FALSE),IMPOSTAZIONI!$B$25:$N$32,12,FALSE)))</f>
        <v/>
      </c>
      <c r="BW1005" s="221" t="str">
        <f t="shared" si="297"/>
        <v/>
      </c>
      <c r="BX1005" s="221" t="str">
        <f t="shared" si="289"/>
        <v/>
      </c>
      <c r="BY1005" s="221">
        <f t="shared" si="290"/>
        <v>0</v>
      </c>
      <c r="BZ1005" s="231">
        <f t="shared" si="291"/>
        <v>0</v>
      </c>
      <c r="CA1005" s="246">
        <f t="shared" si="292"/>
        <v>0</v>
      </c>
      <c r="CB1005" s="246">
        <f t="shared" si="298"/>
        <v>0</v>
      </c>
      <c r="CC1005" s="246" t="str">
        <f t="shared" si="299"/>
        <v/>
      </c>
      <c r="CD1005" s="246">
        <f t="shared" si="293"/>
        <v>5</v>
      </c>
      <c r="CE1005" s="246">
        <f t="shared" si="300"/>
        <v>0</v>
      </c>
      <c r="CF1005" s="276">
        <f t="shared" si="302"/>
        <v>0</v>
      </c>
      <c r="CG1005" s="277">
        <f t="shared" si="302"/>
        <v>0</v>
      </c>
      <c r="CH1005" s="277">
        <f t="shared" si="302"/>
        <v>0</v>
      </c>
      <c r="CI1005" s="278">
        <f t="shared" si="302"/>
        <v>0</v>
      </c>
      <c r="CJ1005" s="280">
        <f t="shared" si="301"/>
        <v>0</v>
      </c>
      <c r="CK1005" s="232">
        <f t="shared" si="288"/>
        <v>0</v>
      </c>
      <c r="CL1005" s="1"/>
    </row>
    <row r="1006" spans="1:90" ht="18" customHeight="1">
      <c r="A1006" s="1"/>
      <c r="B1006" s="1"/>
      <c r="C1006" s="216"/>
      <c r="D1006" s="287" t="str">
        <f t="shared" si="295"/>
        <v/>
      </c>
      <c r="E1006" s="449" t="str">
        <f t="shared" si="296"/>
        <v/>
      </c>
      <c r="F1006" s="450"/>
      <c r="G1006" s="451"/>
      <c r="H1006" s="452"/>
      <c r="I1006" s="453"/>
      <c r="J1006" s="453"/>
      <c r="K1006" s="453"/>
      <c r="L1006" s="453"/>
      <c r="M1006" s="454"/>
      <c r="N1006" s="455"/>
      <c r="O1006" s="456"/>
      <c r="P1006" s="456"/>
      <c r="Q1006" s="456"/>
      <c r="R1006" s="456"/>
      <c r="S1006" s="456"/>
      <c r="T1006" s="456"/>
      <c r="U1006" s="456"/>
      <c r="V1006" s="456"/>
      <c r="W1006" s="456"/>
      <c r="X1006" s="456"/>
      <c r="Y1006" s="456"/>
      <c r="Z1006" s="456"/>
      <c r="AA1006" s="456"/>
      <c r="AB1006" s="456"/>
      <c r="AC1006" s="456"/>
      <c r="AD1006" s="456"/>
      <c r="AE1006" s="457"/>
      <c r="AF1006" s="455"/>
      <c r="AG1006" s="456"/>
      <c r="AH1006" s="456"/>
      <c r="AI1006" s="456"/>
      <c r="AJ1006" s="456"/>
      <c r="AK1006" s="456"/>
      <c r="AL1006" s="456"/>
      <c r="AM1006" s="456"/>
      <c r="AN1006" s="457"/>
      <c r="AO1006" s="455"/>
      <c r="AP1006" s="456"/>
      <c r="AQ1006" s="456"/>
      <c r="AR1006" s="456"/>
      <c r="AS1006" s="456"/>
      <c r="AT1006" s="456"/>
      <c r="AU1006" s="456"/>
      <c r="AV1006" s="456"/>
      <c r="AW1006" s="456"/>
      <c r="AX1006" s="456"/>
      <c r="AY1006" s="456"/>
      <c r="AZ1006" s="456"/>
      <c r="BA1006" s="456"/>
      <c r="BB1006" s="456"/>
      <c r="BC1006" s="456"/>
      <c r="BD1006" s="456"/>
      <c r="BE1006" s="456"/>
      <c r="BF1006" s="456"/>
      <c r="BG1006" s="457"/>
      <c r="BH1006" s="458"/>
      <c r="BI1006" s="459"/>
      <c r="BJ1006" s="459"/>
      <c r="BK1006" s="459"/>
      <c r="BL1006" s="459"/>
      <c r="BM1006" s="460"/>
      <c r="BN1006" s="216"/>
      <c r="BO1006" s="216"/>
      <c r="BP1006" s="1"/>
      <c r="BQ1006" s="120">
        <f>IF($F$3="","",IF(N1006=$F$3,COUNTIF(BQ$23:BQ1005,"&gt;0")+1,0))</f>
        <v>0</v>
      </c>
      <c r="BR1006" s="1"/>
      <c r="BS1006" s="20" t="str">
        <f>IF($N1006="","",IF(VLOOKUP(VLOOKUP($N1006,IMPOSTAZIONI!$E$6:$I$13,5,FALSE),IMPOSTAZIONI!$B$25:$N$32,3,FALSE)=0,"",VLOOKUP(VLOOKUP($N1006,IMPOSTAZIONI!$E$6:$I$13,5,FALSE),IMPOSTAZIONI!$B$25:$N$32,3,FALSE)))</f>
        <v/>
      </c>
      <c r="BT1006" s="20" t="str">
        <f>IF($N1006="","",IF(VLOOKUP(VLOOKUP($N1006,IMPOSTAZIONI!$E$6:$I$13,5,FALSE),IMPOSTAZIONI!$B$25:$N$32,6,FALSE)=0,"",VLOOKUP(VLOOKUP($N1006,IMPOSTAZIONI!$E$6:$I$13,5,FALSE),IMPOSTAZIONI!$B$25:$N$32,6,FALSE)))</f>
        <v/>
      </c>
      <c r="BU1006" s="20" t="str">
        <f>IF($N1006="","",IF(VLOOKUP(VLOOKUP($N1006,IMPOSTAZIONI!$E$6:$I$13,5,FALSE),IMPOSTAZIONI!$B$25:$N$32,9,FALSE)=0,"",VLOOKUP(VLOOKUP($N1006,IMPOSTAZIONI!$E$6:$I$13,5,FALSE),IMPOSTAZIONI!$B$25:$N$32,9,FALSE)))</f>
        <v/>
      </c>
      <c r="BV1006" s="20" t="str">
        <f>IF($N1006="","",IF(VLOOKUP(VLOOKUP($N1006,IMPOSTAZIONI!$E$6:$I$13,5,FALSE),IMPOSTAZIONI!$B$25:$N$32,12,FALSE)=0,"",VLOOKUP(VLOOKUP($N1006,IMPOSTAZIONI!$E$6:$I$13,5,FALSE),IMPOSTAZIONI!$B$25:$N$32,12,FALSE)))</f>
        <v/>
      </c>
      <c r="BW1006" s="221" t="str">
        <f t="shared" si="297"/>
        <v/>
      </c>
      <c r="BX1006" s="221" t="str">
        <f t="shared" si="289"/>
        <v/>
      </c>
      <c r="BY1006" s="221">
        <f t="shared" si="290"/>
        <v>0</v>
      </c>
      <c r="BZ1006" s="231">
        <f t="shared" si="291"/>
        <v>0</v>
      </c>
      <c r="CA1006" s="246">
        <f t="shared" si="292"/>
        <v>0</v>
      </c>
      <c r="CB1006" s="246">
        <f t="shared" si="298"/>
        <v>0</v>
      </c>
      <c r="CC1006" s="246" t="str">
        <f t="shared" si="299"/>
        <v/>
      </c>
      <c r="CD1006" s="246">
        <f t="shared" si="293"/>
        <v>5</v>
      </c>
      <c r="CE1006" s="246">
        <f t="shared" si="300"/>
        <v>0</v>
      </c>
      <c r="CF1006" s="276">
        <f t="shared" si="302"/>
        <v>0</v>
      </c>
      <c r="CG1006" s="277">
        <f t="shared" si="302"/>
        <v>0</v>
      </c>
      <c r="CH1006" s="277">
        <f t="shared" si="302"/>
        <v>0</v>
      </c>
      <c r="CI1006" s="278">
        <f t="shared" si="302"/>
        <v>0</v>
      </c>
      <c r="CJ1006" s="280">
        <f t="shared" si="301"/>
        <v>0</v>
      </c>
      <c r="CK1006" s="232">
        <f t="shared" si="288"/>
        <v>0</v>
      </c>
      <c r="CL1006" s="1"/>
    </row>
    <row r="1007" spans="1:90" ht="18" customHeight="1">
      <c r="A1007" s="1"/>
      <c r="B1007" s="1"/>
      <c r="C1007" s="216"/>
      <c r="D1007" s="287" t="str">
        <f t="shared" si="295"/>
        <v/>
      </c>
      <c r="E1007" s="449" t="str">
        <f t="shared" si="296"/>
        <v/>
      </c>
      <c r="F1007" s="450"/>
      <c r="G1007" s="451"/>
      <c r="H1007" s="452"/>
      <c r="I1007" s="453"/>
      <c r="J1007" s="453"/>
      <c r="K1007" s="453"/>
      <c r="L1007" s="453"/>
      <c r="M1007" s="454"/>
      <c r="N1007" s="455"/>
      <c r="O1007" s="456"/>
      <c r="P1007" s="456"/>
      <c r="Q1007" s="456"/>
      <c r="R1007" s="456"/>
      <c r="S1007" s="456"/>
      <c r="T1007" s="456"/>
      <c r="U1007" s="456"/>
      <c r="V1007" s="456"/>
      <c r="W1007" s="456"/>
      <c r="X1007" s="456"/>
      <c r="Y1007" s="456"/>
      <c r="Z1007" s="456"/>
      <c r="AA1007" s="456"/>
      <c r="AB1007" s="456"/>
      <c r="AC1007" s="456"/>
      <c r="AD1007" s="456"/>
      <c r="AE1007" s="457"/>
      <c r="AF1007" s="455"/>
      <c r="AG1007" s="456"/>
      <c r="AH1007" s="456"/>
      <c r="AI1007" s="456"/>
      <c r="AJ1007" s="456"/>
      <c r="AK1007" s="456"/>
      <c r="AL1007" s="456"/>
      <c r="AM1007" s="456"/>
      <c r="AN1007" s="457"/>
      <c r="AO1007" s="455"/>
      <c r="AP1007" s="456"/>
      <c r="AQ1007" s="456"/>
      <c r="AR1007" s="456"/>
      <c r="AS1007" s="456"/>
      <c r="AT1007" s="456"/>
      <c r="AU1007" s="456"/>
      <c r="AV1007" s="456"/>
      <c r="AW1007" s="456"/>
      <c r="AX1007" s="456"/>
      <c r="AY1007" s="456"/>
      <c r="AZ1007" s="456"/>
      <c r="BA1007" s="456"/>
      <c r="BB1007" s="456"/>
      <c r="BC1007" s="456"/>
      <c r="BD1007" s="456"/>
      <c r="BE1007" s="456"/>
      <c r="BF1007" s="456"/>
      <c r="BG1007" s="457"/>
      <c r="BH1007" s="458"/>
      <c r="BI1007" s="459"/>
      <c r="BJ1007" s="459"/>
      <c r="BK1007" s="459"/>
      <c r="BL1007" s="459"/>
      <c r="BM1007" s="460"/>
      <c r="BN1007" s="216"/>
      <c r="BO1007" s="216"/>
      <c r="BP1007" s="1"/>
      <c r="BQ1007" s="120">
        <f>IF($F$3="","",IF(N1007=$F$3,COUNTIF(BQ$23:BQ1006,"&gt;0")+1,0))</f>
        <v>0</v>
      </c>
      <c r="BR1007" s="1"/>
      <c r="BS1007" s="20" t="str">
        <f>IF($N1007="","",IF(VLOOKUP(VLOOKUP($N1007,IMPOSTAZIONI!$E$6:$I$13,5,FALSE),IMPOSTAZIONI!$B$25:$N$32,3,FALSE)=0,"",VLOOKUP(VLOOKUP($N1007,IMPOSTAZIONI!$E$6:$I$13,5,FALSE),IMPOSTAZIONI!$B$25:$N$32,3,FALSE)))</f>
        <v/>
      </c>
      <c r="BT1007" s="20" t="str">
        <f>IF($N1007="","",IF(VLOOKUP(VLOOKUP($N1007,IMPOSTAZIONI!$E$6:$I$13,5,FALSE),IMPOSTAZIONI!$B$25:$N$32,6,FALSE)=0,"",VLOOKUP(VLOOKUP($N1007,IMPOSTAZIONI!$E$6:$I$13,5,FALSE),IMPOSTAZIONI!$B$25:$N$32,6,FALSE)))</f>
        <v/>
      </c>
      <c r="BU1007" s="20" t="str">
        <f>IF($N1007="","",IF(VLOOKUP(VLOOKUP($N1007,IMPOSTAZIONI!$E$6:$I$13,5,FALSE),IMPOSTAZIONI!$B$25:$N$32,9,FALSE)=0,"",VLOOKUP(VLOOKUP($N1007,IMPOSTAZIONI!$E$6:$I$13,5,FALSE),IMPOSTAZIONI!$B$25:$N$32,9,FALSE)))</f>
        <v/>
      </c>
      <c r="BV1007" s="20" t="str">
        <f>IF($N1007="","",IF(VLOOKUP(VLOOKUP($N1007,IMPOSTAZIONI!$E$6:$I$13,5,FALSE),IMPOSTAZIONI!$B$25:$N$32,12,FALSE)=0,"",VLOOKUP(VLOOKUP($N1007,IMPOSTAZIONI!$E$6:$I$13,5,FALSE),IMPOSTAZIONI!$B$25:$N$32,12,FALSE)))</f>
        <v/>
      </c>
      <c r="BW1007" s="221" t="str">
        <f t="shared" si="297"/>
        <v/>
      </c>
      <c r="BX1007" s="221" t="str">
        <f t="shared" si="289"/>
        <v/>
      </c>
      <c r="BY1007" s="221">
        <f t="shared" si="290"/>
        <v>0</v>
      </c>
      <c r="BZ1007" s="231">
        <f t="shared" si="291"/>
        <v>0</v>
      </c>
      <c r="CA1007" s="246">
        <f t="shared" si="292"/>
        <v>0</v>
      </c>
      <c r="CB1007" s="246">
        <f t="shared" si="298"/>
        <v>0</v>
      </c>
      <c r="CC1007" s="246" t="str">
        <f t="shared" si="299"/>
        <v/>
      </c>
      <c r="CD1007" s="246">
        <f t="shared" si="293"/>
        <v>5</v>
      </c>
      <c r="CE1007" s="246">
        <f t="shared" si="300"/>
        <v>0</v>
      </c>
      <c r="CF1007" s="276">
        <f t="shared" si="302"/>
        <v>0</v>
      </c>
      <c r="CG1007" s="277">
        <f t="shared" si="302"/>
        <v>0</v>
      </c>
      <c r="CH1007" s="277">
        <f t="shared" si="302"/>
        <v>0</v>
      </c>
      <c r="CI1007" s="278">
        <f t="shared" si="302"/>
        <v>0</v>
      </c>
      <c r="CJ1007" s="280">
        <f t="shared" si="301"/>
        <v>0</v>
      </c>
      <c r="CK1007" s="232">
        <f t="shared" si="288"/>
        <v>0</v>
      </c>
      <c r="CL1007" s="1"/>
    </row>
    <row r="1008" spans="1:90" ht="18" customHeight="1">
      <c r="A1008" s="1"/>
      <c r="B1008" s="1"/>
      <c r="C1008" s="216"/>
      <c r="D1008" s="287" t="str">
        <f t="shared" si="295"/>
        <v/>
      </c>
      <c r="E1008" s="449" t="str">
        <f t="shared" si="296"/>
        <v/>
      </c>
      <c r="F1008" s="450"/>
      <c r="G1008" s="451"/>
      <c r="H1008" s="452"/>
      <c r="I1008" s="453"/>
      <c r="J1008" s="453"/>
      <c r="K1008" s="453"/>
      <c r="L1008" s="453"/>
      <c r="M1008" s="454"/>
      <c r="N1008" s="455"/>
      <c r="O1008" s="456"/>
      <c r="P1008" s="456"/>
      <c r="Q1008" s="456"/>
      <c r="R1008" s="456"/>
      <c r="S1008" s="456"/>
      <c r="T1008" s="456"/>
      <c r="U1008" s="456"/>
      <c r="V1008" s="456"/>
      <c r="W1008" s="456"/>
      <c r="X1008" s="456"/>
      <c r="Y1008" s="456"/>
      <c r="Z1008" s="456"/>
      <c r="AA1008" s="456"/>
      <c r="AB1008" s="456"/>
      <c r="AC1008" s="456"/>
      <c r="AD1008" s="456"/>
      <c r="AE1008" s="457"/>
      <c r="AF1008" s="455"/>
      <c r="AG1008" s="456"/>
      <c r="AH1008" s="456"/>
      <c r="AI1008" s="456"/>
      <c r="AJ1008" s="456"/>
      <c r="AK1008" s="456"/>
      <c r="AL1008" s="456"/>
      <c r="AM1008" s="456"/>
      <c r="AN1008" s="457"/>
      <c r="AO1008" s="455"/>
      <c r="AP1008" s="456"/>
      <c r="AQ1008" s="456"/>
      <c r="AR1008" s="456"/>
      <c r="AS1008" s="456"/>
      <c r="AT1008" s="456"/>
      <c r="AU1008" s="456"/>
      <c r="AV1008" s="456"/>
      <c r="AW1008" s="456"/>
      <c r="AX1008" s="456"/>
      <c r="AY1008" s="456"/>
      <c r="AZ1008" s="456"/>
      <c r="BA1008" s="456"/>
      <c r="BB1008" s="456"/>
      <c r="BC1008" s="456"/>
      <c r="BD1008" s="456"/>
      <c r="BE1008" s="456"/>
      <c r="BF1008" s="456"/>
      <c r="BG1008" s="457"/>
      <c r="BH1008" s="458"/>
      <c r="BI1008" s="459"/>
      <c r="BJ1008" s="459"/>
      <c r="BK1008" s="459"/>
      <c r="BL1008" s="459"/>
      <c r="BM1008" s="460"/>
      <c r="BN1008" s="216"/>
      <c r="BO1008" s="216"/>
      <c r="BP1008" s="1"/>
      <c r="BQ1008" s="120">
        <f>IF($F$3="","",IF(N1008=$F$3,COUNTIF(BQ$23:BQ1007,"&gt;0")+1,0))</f>
        <v>0</v>
      </c>
      <c r="BR1008" s="1"/>
      <c r="BS1008" s="20" t="str">
        <f>IF($N1008="","",IF(VLOOKUP(VLOOKUP($N1008,IMPOSTAZIONI!$E$6:$I$13,5,FALSE),IMPOSTAZIONI!$B$25:$N$32,3,FALSE)=0,"",VLOOKUP(VLOOKUP($N1008,IMPOSTAZIONI!$E$6:$I$13,5,FALSE),IMPOSTAZIONI!$B$25:$N$32,3,FALSE)))</f>
        <v/>
      </c>
      <c r="BT1008" s="20" t="str">
        <f>IF($N1008="","",IF(VLOOKUP(VLOOKUP($N1008,IMPOSTAZIONI!$E$6:$I$13,5,FALSE),IMPOSTAZIONI!$B$25:$N$32,6,FALSE)=0,"",VLOOKUP(VLOOKUP($N1008,IMPOSTAZIONI!$E$6:$I$13,5,FALSE),IMPOSTAZIONI!$B$25:$N$32,6,FALSE)))</f>
        <v/>
      </c>
      <c r="BU1008" s="20" t="str">
        <f>IF($N1008="","",IF(VLOOKUP(VLOOKUP($N1008,IMPOSTAZIONI!$E$6:$I$13,5,FALSE),IMPOSTAZIONI!$B$25:$N$32,9,FALSE)=0,"",VLOOKUP(VLOOKUP($N1008,IMPOSTAZIONI!$E$6:$I$13,5,FALSE),IMPOSTAZIONI!$B$25:$N$32,9,FALSE)))</f>
        <v/>
      </c>
      <c r="BV1008" s="20" t="str">
        <f>IF($N1008="","",IF(VLOOKUP(VLOOKUP($N1008,IMPOSTAZIONI!$E$6:$I$13,5,FALSE),IMPOSTAZIONI!$B$25:$N$32,12,FALSE)=0,"",VLOOKUP(VLOOKUP($N1008,IMPOSTAZIONI!$E$6:$I$13,5,FALSE),IMPOSTAZIONI!$B$25:$N$32,12,FALSE)))</f>
        <v/>
      </c>
      <c r="BW1008" s="221" t="str">
        <f t="shared" si="297"/>
        <v/>
      </c>
      <c r="BX1008" s="221" t="str">
        <f t="shared" si="289"/>
        <v/>
      </c>
      <c r="BY1008" s="221">
        <f t="shared" si="290"/>
        <v>0</v>
      </c>
      <c r="BZ1008" s="231">
        <f t="shared" si="291"/>
        <v>0</v>
      </c>
      <c r="CA1008" s="246">
        <f t="shared" si="292"/>
        <v>0</v>
      </c>
      <c r="CB1008" s="246">
        <f t="shared" si="298"/>
        <v>0</v>
      </c>
      <c r="CC1008" s="246" t="str">
        <f t="shared" si="299"/>
        <v/>
      </c>
      <c r="CD1008" s="246">
        <f t="shared" si="293"/>
        <v>5</v>
      </c>
      <c r="CE1008" s="246">
        <f t="shared" si="300"/>
        <v>0</v>
      </c>
      <c r="CF1008" s="276">
        <f t="shared" si="302"/>
        <v>0</v>
      </c>
      <c r="CG1008" s="277">
        <f t="shared" si="302"/>
        <v>0</v>
      </c>
      <c r="CH1008" s="277">
        <f t="shared" si="302"/>
        <v>0</v>
      </c>
      <c r="CI1008" s="278">
        <f t="shared" si="302"/>
        <v>0</v>
      </c>
      <c r="CJ1008" s="280">
        <f t="shared" si="301"/>
        <v>0</v>
      </c>
      <c r="CK1008" s="232">
        <f t="shared" si="288"/>
        <v>0</v>
      </c>
      <c r="CL1008" s="1"/>
    </row>
    <row r="1009" spans="1:90" ht="18" customHeight="1">
      <c r="A1009" s="1"/>
      <c r="B1009" s="1"/>
      <c r="C1009" s="216"/>
      <c r="D1009" s="287" t="str">
        <f t="shared" si="295"/>
        <v/>
      </c>
      <c r="E1009" s="449" t="str">
        <f t="shared" si="296"/>
        <v/>
      </c>
      <c r="F1009" s="450"/>
      <c r="G1009" s="451"/>
      <c r="H1009" s="452"/>
      <c r="I1009" s="453"/>
      <c r="J1009" s="453"/>
      <c r="K1009" s="453"/>
      <c r="L1009" s="453"/>
      <c r="M1009" s="454"/>
      <c r="N1009" s="455"/>
      <c r="O1009" s="456"/>
      <c r="P1009" s="456"/>
      <c r="Q1009" s="456"/>
      <c r="R1009" s="456"/>
      <c r="S1009" s="456"/>
      <c r="T1009" s="456"/>
      <c r="U1009" s="456"/>
      <c r="V1009" s="456"/>
      <c r="W1009" s="456"/>
      <c r="X1009" s="456"/>
      <c r="Y1009" s="456"/>
      <c r="Z1009" s="456"/>
      <c r="AA1009" s="456"/>
      <c r="AB1009" s="456"/>
      <c r="AC1009" s="456"/>
      <c r="AD1009" s="456"/>
      <c r="AE1009" s="457"/>
      <c r="AF1009" s="455"/>
      <c r="AG1009" s="456"/>
      <c r="AH1009" s="456"/>
      <c r="AI1009" s="456"/>
      <c r="AJ1009" s="456"/>
      <c r="AK1009" s="456"/>
      <c r="AL1009" s="456"/>
      <c r="AM1009" s="456"/>
      <c r="AN1009" s="457"/>
      <c r="AO1009" s="455"/>
      <c r="AP1009" s="456"/>
      <c r="AQ1009" s="456"/>
      <c r="AR1009" s="456"/>
      <c r="AS1009" s="456"/>
      <c r="AT1009" s="456"/>
      <c r="AU1009" s="456"/>
      <c r="AV1009" s="456"/>
      <c r="AW1009" s="456"/>
      <c r="AX1009" s="456"/>
      <c r="AY1009" s="456"/>
      <c r="AZ1009" s="456"/>
      <c r="BA1009" s="456"/>
      <c r="BB1009" s="456"/>
      <c r="BC1009" s="456"/>
      <c r="BD1009" s="456"/>
      <c r="BE1009" s="456"/>
      <c r="BF1009" s="456"/>
      <c r="BG1009" s="457"/>
      <c r="BH1009" s="458"/>
      <c r="BI1009" s="459"/>
      <c r="BJ1009" s="459"/>
      <c r="BK1009" s="459"/>
      <c r="BL1009" s="459"/>
      <c r="BM1009" s="460"/>
      <c r="BN1009" s="216"/>
      <c r="BO1009" s="216"/>
      <c r="BP1009" s="1"/>
      <c r="BQ1009" s="120">
        <f>IF($F$3="","",IF(N1009=$F$3,COUNTIF(BQ$23:BQ1008,"&gt;0")+1,0))</f>
        <v>0</v>
      </c>
      <c r="BR1009" s="1"/>
      <c r="BS1009" s="20" t="str">
        <f>IF($N1009="","",IF(VLOOKUP(VLOOKUP($N1009,IMPOSTAZIONI!$E$6:$I$13,5,FALSE),IMPOSTAZIONI!$B$25:$N$32,3,FALSE)=0,"",VLOOKUP(VLOOKUP($N1009,IMPOSTAZIONI!$E$6:$I$13,5,FALSE),IMPOSTAZIONI!$B$25:$N$32,3,FALSE)))</f>
        <v/>
      </c>
      <c r="BT1009" s="20" t="str">
        <f>IF($N1009="","",IF(VLOOKUP(VLOOKUP($N1009,IMPOSTAZIONI!$E$6:$I$13,5,FALSE),IMPOSTAZIONI!$B$25:$N$32,6,FALSE)=0,"",VLOOKUP(VLOOKUP($N1009,IMPOSTAZIONI!$E$6:$I$13,5,FALSE),IMPOSTAZIONI!$B$25:$N$32,6,FALSE)))</f>
        <v/>
      </c>
      <c r="BU1009" s="20" t="str">
        <f>IF($N1009="","",IF(VLOOKUP(VLOOKUP($N1009,IMPOSTAZIONI!$E$6:$I$13,5,FALSE),IMPOSTAZIONI!$B$25:$N$32,9,FALSE)=0,"",VLOOKUP(VLOOKUP($N1009,IMPOSTAZIONI!$E$6:$I$13,5,FALSE),IMPOSTAZIONI!$B$25:$N$32,9,FALSE)))</f>
        <v/>
      </c>
      <c r="BV1009" s="20" t="str">
        <f>IF($N1009="","",IF(VLOOKUP(VLOOKUP($N1009,IMPOSTAZIONI!$E$6:$I$13,5,FALSE),IMPOSTAZIONI!$B$25:$N$32,12,FALSE)=0,"",VLOOKUP(VLOOKUP($N1009,IMPOSTAZIONI!$E$6:$I$13,5,FALSE),IMPOSTAZIONI!$B$25:$N$32,12,FALSE)))</f>
        <v/>
      </c>
      <c r="BW1009" s="221" t="str">
        <f t="shared" si="297"/>
        <v/>
      </c>
      <c r="BX1009" s="221" t="str">
        <f t="shared" si="289"/>
        <v/>
      </c>
      <c r="BY1009" s="221">
        <f t="shared" si="290"/>
        <v>0</v>
      </c>
      <c r="BZ1009" s="231">
        <f t="shared" si="291"/>
        <v>0</v>
      </c>
      <c r="CA1009" s="246">
        <f t="shared" si="292"/>
        <v>0</v>
      </c>
      <c r="CB1009" s="246">
        <f t="shared" si="298"/>
        <v>0</v>
      </c>
      <c r="CC1009" s="246" t="str">
        <f t="shared" si="299"/>
        <v/>
      </c>
      <c r="CD1009" s="246">
        <f t="shared" si="293"/>
        <v>5</v>
      </c>
      <c r="CE1009" s="246">
        <f t="shared" si="300"/>
        <v>0</v>
      </c>
      <c r="CF1009" s="276">
        <f t="shared" si="302"/>
        <v>0</v>
      </c>
      <c r="CG1009" s="277">
        <f t="shared" si="302"/>
        <v>0</v>
      </c>
      <c r="CH1009" s="277">
        <f t="shared" si="302"/>
        <v>0</v>
      </c>
      <c r="CI1009" s="278">
        <f t="shared" si="302"/>
        <v>0</v>
      </c>
      <c r="CJ1009" s="280">
        <f t="shared" si="301"/>
        <v>0</v>
      </c>
      <c r="CK1009" s="232">
        <f t="shared" si="288"/>
        <v>0</v>
      </c>
      <c r="CL1009" s="1"/>
    </row>
    <row r="1010" spans="1:90" ht="18" customHeight="1">
      <c r="A1010" s="1"/>
      <c r="B1010" s="1"/>
      <c r="C1010" s="216"/>
      <c r="D1010" s="287" t="str">
        <f t="shared" si="295"/>
        <v/>
      </c>
      <c r="E1010" s="449" t="str">
        <f t="shared" si="296"/>
        <v/>
      </c>
      <c r="F1010" s="450"/>
      <c r="G1010" s="451"/>
      <c r="H1010" s="452"/>
      <c r="I1010" s="453"/>
      <c r="J1010" s="453"/>
      <c r="K1010" s="453"/>
      <c r="L1010" s="453"/>
      <c r="M1010" s="454"/>
      <c r="N1010" s="455"/>
      <c r="O1010" s="456"/>
      <c r="P1010" s="456"/>
      <c r="Q1010" s="456"/>
      <c r="R1010" s="456"/>
      <c r="S1010" s="456"/>
      <c r="T1010" s="456"/>
      <c r="U1010" s="456"/>
      <c r="V1010" s="456"/>
      <c r="W1010" s="456"/>
      <c r="X1010" s="456"/>
      <c r="Y1010" s="456"/>
      <c r="Z1010" s="456"/>
      <c r="AA1010" s="456"/>
      <c r="AB1010" s="456"/>
      <c r="AC1010" s="456"/>
      <c r="AD1010" s="456"/>
      <c r="AE1010" s="457"/>
      <c r="AF1010" s="455"/>
      <c r="AG1010" s="456"/>
      <c r="AH1010" s="456"/>
      <c r="AI1010" s="456"/>
      <c r="AJ1010" s="456"/>
      <c r="AK1010" s="456"/>
      <c r="AL1010" s="456"/>
      <c r="AM1010" s="456"/>
      <c r="AN1010" s="457"/>
      <c r="AO1010" s="455"/>
      <c r="AP1010" s="456"/>
      <c r="AQ1010" s="456"/>
      <c r="AR1010" s="456"/>
      <c r="AS1010" s="456"/>
      <c r="AT1010" s="456"/>
      <c r="AU1010" s="456"/>
      <c r="AV1010" s="456"/>
      <c r="AW1010" s="456"/>
      <c r="AX1010" s="456"/>
      <c r="AY1010" s="456"/>
      <c r="AZ1010" s="456"/>
      <c r="BA1010" s="456"/>
      <c r="BB1010" s="456"/>
      <c r="BC1010" s="456"/>
      <c r="BD1010" s="456"/>
      <c r="BE1010" s="456"/>
      <c r="BF1010" s="456"/>
      <c r="BG1010" s="457"/>
      <c r="BH1010" s="458"/>
      <c r="BI1010" s="459"/>
      <c r="BJ1010" s="459"/>
      <c r="BK1010" s="459"/>
      <c r="BL1010" s="459"/>
      <c r="BM1010" s="460"/>
      <c r="BN1010" s="216"/>
      <c r="BO1010" s="216"/>
      <c r="BP1010" s="1"/>
      <c r="BQ1010" s="120">
        <f>IF($F$3="","",IF(N1010=$F$3,COUNTIF(BQ$23:BQ1009,"&gt;0")+1,0))</f>
        <v>0</v>
      </c>
      <c r="BR1010" s="1"/>
      <c r="BS1010" s="20" t="str">
        <f>IF($N1010="","",IF(VLOOKUP(VLOOKUP($N1010,IMPOSTAZIONI!$E$6:$I$13,5,FALSE),IMPOSTAZIONI!$B$25:$N$32,3,FALSE)=0,"",VLOOKUP(VLOOKUP($N1010,IMPOSTAZIONI!$E$6:$I$13,5,FALSE),IMPOSTAZIONI!$B$25:$N$32,3,FALSE)))</f>
        <v/>
      </c>
      <c r="BT1010" s="20" t="str">
        <f>IF($N1010="","",IF(VLOOKUP(VLOOKUP($N1010,IMPOSTAZIONI!$E$6:$I$13,5,FALSE),IMPOSTAZIONI!$B$25:$N$32,6,FALSE)=0,"",VLOOKUP(VLOOKUP($N1010,IMPOSTAZIONI!$E$6:$I$13,5,FALSE),IMPOSTAZIONI!$B$25:$N$32,6,FALSE)))</f>
        <v/>
      </c>
      <c r="BU1010" s="20" t="str">
        <f>IF($N1010="","",IF(VLOOKUP(VLOOKUP($N1010,IMPOSTAZIONI!$E$6:$I$13,5,FALSE),IMPOSTAZIONI!$B$25:$N$32,9,FALSE)=0,"",VLOOKUP(VLOOKUP($N1010,IMPOSTAZIONI!$E$6:$I$13,5,FALSE),IMPOSTAZIONI!$B$25:$N$32,9,FALSE)))</f>
        <v/>
      </c>
      <c r="BV1010" s="20" t="str">
        <f>IF($N1010="","",IF(VLOOKUP(VLOOKUP($N1010,IMPOSTAZIONI!$E$6:$I$13,5,FALSE),IMPOSTAZIONI!$B$25:$N$32,12,FALSE)=0,"",VLOOKUP(VLOOKUP($N1010,IMPOSTAZIONI!$E$6:$I$13,5,FALSE),IMPOSTAZIONI!$B$25:$N$32,12,FALSE)))</f>
        <v/>
      </c>
      <c r="BW1010" s="221" t="str">
        <f t="shared" si="297"/>
        <v/>
      </c>
      <c r="BX1010" s="221" t="str">
        <f t="shared" si="289"/>
        <v/>
      </c>
      <c r="BY1010" s="221">
        <f t="shared" si="290"/>
        <v>0</v>
      </c>
      <c r="BZ1010" s="231">
        <f t="shared" si="291"/>
        <v>0</v>
      </c>
      <c r="CA1010" s="246">
        <f t="shared" si="292"/>
        <v>0</v>
      </c>
      <c r="CB1010" s="246">
        <f t="shared" si="298"/>
        <v>0</v>
      </c>
      <c r="CC1010" s="246" t="str">
        <f t="shared" si="299"/>
        <v/>
      </c>
      <c r="CD1010" s="246">
        <f t="shared" si="293"/>
        <v>5</v>
      </c>
      <c r="CE1010" s="246">
        <f t="shared" si="300"/>
        <v>0</v>
      </c>
      <c r="CF1010" s="276">
        <f t="shared" si="302"/>
        <v>0</v>
      </c>
      <c r="CG1010" s="277">
        <f t="shared" si="302"/>
        <v>0</v>
      </c>
      <c r="CH1010" s="277">
        <f t="shared" si="302"/>
        <v>0</v>
      </c>
      <c r="CI1010" s="278">
        <f t="shared" si="302"/>
        <v>0</v>
      </c>
      <c r="CJ1010" s="280">
        <f t="shared" si="301"/>
        <v>0</v>
      </c>
      <c r="CK1010" s="232">
        <f t="shared" si="288"/>
        <v>0</v>
      </c>
      <c r="CL1010" s="1"/>
    </row>
    <row r="1011" spans="1:90" ht="18" customHeight="1">
      <c r="A1011" s="1"/>
      <c r="B1011" s="1"/>
      <c r="C1011" s="216"/>
      <c r="D1011" s="287" t="str">
        <f t="shared" ref="D1011:D1264" si="303">IF(BY1011=1,"Errore",IF(BY1011=2,"+ EVN nel gg.",""))</f>
        <v/>
      </c>
      <c r="E1011" s="449" t="str">
        <f t="shared" ref="E1011:E1021" si="304">IF(BQ1011=0,"",BQ1011)</f>
        <v/>
      </c>
      <c r="F1011" s="450"/>
      <c r="G1011" s="451"/>
      <c r="H1011" s="452"/>
      <c r="I1011" s="453"/>
      <c r="J1011" s="453"/>
      <c r="K1011" s="453"/>
      <c r="L1011" s="453"/>
      <c r="M1011" s="454"/>
      <c r="N1011" s="455"/>
      <c r="O1011" s="456"/>
      <c r="P1011" s="456"/>
      <c r="Q1011" s="456"/>
      <c r="R1011" s="456"/>
      <c r="S1011" s="456"/>
      <c r="T1011" s="456"/>
      <c r="U1011" s="456"/>
      <c r="V1011" s="456"/>
      <c r="W1011" s="456"/>
      <c r="X1011" s="456"/>
      <c r="Y1011" s="456"/>
      <c r="Z1011" s="456"/>
      <c r="AA1011" s="456"/>
      <c r="AB1011" s="456"/>
      <c r="AC1011" s="456"/>
      <c r="AD1011" s="456"/>
      <c r="AE1011" s="457"/>
      <c r="AF1011" s="455"/>
      <c r="AG1011" s="456"/>
      <c r="AH1011" s="456"/>
      <c r="AI1011" s="456"/>
      <c r="AJ1011" s="456"/>
      <c r="AK1011" s="456"/>
      <c r="AL1011" s="456"/>
      <c r="AM1011" s="456"/>
      <c r="AN1011" s="457"/>
      <c r="AO1011" s="455"/>
      <c r="AP1011" s="456"/>
      <c r="AQ1011" s="456"/>
      <c r="AR1011" s="456"/>
      <c r="AS1011" s="456"/>
      <c r="AT1011" s="456"/>
      <c r="AU1011" s="456"/>
      <c r="AV1011" s="456"/>
      <c r="AW1011" s="456"/>
      <c r="AX1011" s="456"/>
      <c r="AY1011" s="456"/>
      <c r="AZ1011" s="456"/>
      <c r="BA1011" s="456"/>
      <c r="BB1011" s="456"/>
      <c r="BC1011" s="456"/>
      <c r="BD1011" s="456"/>
      <c r="BE1011" s="456"/>
      <c r="BF1011" s="456"/>
      <c r="BG1011" s="457"/>
      <c r="BH1011" s="458"/>
      <c r="BI1011" s="459"/>
      <c r="BJ1011" s="459"/>
      <c r="BK1011" s="459"/>
      <c r="BL1011" s="459"/>
      <c r="BM1011" s="460"/>
      <c r="BN1011" s="216"/>
      <c r="BO1011" s="216"/>
      <c r="BP1011" s="1"/>
      <c r="BQ1011" s="120">
        <f>IF($F$3="","",IF(N1011=$F$3,COUNTIF(BQ$23:BQ1010,"&gt;0")+1,0))</f>
        <v>0</v>
      </c>
      <c r="BR1011" s="1"/>
      <c r="BS1011" s="20" t="str">
        <f>IF($N1011="","",IF(VLOOKUP(VLOOKUP($N1011,IMPOSTAZIONI!$E$6:$I$13,5,FALSE),IMPOSTAZIONI!$B$25:$N$32,3,FALSE)=0,"",VLOOKUP(VLOOKUP($N1011,IMPOSTAZIONI!$E$6:$I$13,5,FALSE),IMPOSTAZIONI!$B$25:$N$32,3,FALSE)))</f>
        <v/>
      </c>
      <c r="BT1011" s="20" t="str">
        <f>IF($N1011="","",IF(VLOOKUP(VLOOKUP($N1011,IMPOSTAZIONI!$E$6:$I$13,5,FALSE),IMPOSTAZIONI!$B$25:$N$32,6,FALSE)=0,"",VLOOKUP(VLOOKUP($N1011,IMPOSTAZIONI!$E$6:$I$13,5,FALSE),IMPOSTAZIONI!$B$25:$N$32,6,FALSE)))</f>
        <v/>
      </c>
      <c r="BU1011" s="20" t="str">
        <f>IF($N1011="","",IF(VLOOKUP(VLOOKUP($N1011,IMPOSTAZIONI!$E$6:$I$13,5,FALSE),IMPOSTAZIONI!$B$25:$N$32,9,FALSE)=0,"",VLOOKUP(VLOOKUP($N1011,IMPOSTAZIONI!$E$6:$I$13,5,FALSE),IMPOSTAZIONI!$B$25:$N$32,9,FALSE)))</f>
        <v/>
      </c>
      <c r="BV1011" s="20" t="str">
        <f>IF($N1011="","",IF(VLOOKUP(VLOOKUP($N1011,IMPOSTAZIONI!$E$6:$I$13,5,FALSE),IMPOSTAZIONI!$B$25:$N$32,12,FALSE)=0,"",VLOOKUP(VLOOKUP($N1011,IMPOSTAZIONI!$E$6:$I$13,5,FALSE),IMPOSTAZIONI!$B$25:$N$32,12,FALSE)))</f>
        <v/>
      </c>
      <c r="BW1011" s="221" t="str">
        <f t="shared" ref="BW1011:BW1021" si="305">IF(AF1011="","",HLOOKUP(AF1011,BS1011:BV1011,1,FALSE))</f>
        <v/>
      </c>
      <c r="BX1011" s="221" t="str">
        <f t="shared" si="289"/>
        <v/>
      </c>
      <c r="BY1011" s="221">
        <f t="shared" si="290"/>
        <v>0</v>
      </c>
      <c r="BZ1011" s="231">
        <f t="shared" si="291"/>
        <v>0</v>
      </c>
      <c r="CA1011" s="246">
        <f t="shared" si="292"/>
        <v>0</v>
      </c>
      <c r="CB1011" s="246">
        <f t="shared" ref="CB1011:CB1021" si="306">IF(BZ1011=0,0,MONTH(BZ1011))</f>
        <v>0</v>
      </c>
      <c r="CC1011" s="246" t="str">
        <f t="shared" ref="CC1011:CC1021" si="307">IF(OR(BZ1011=0,CA1011=0),"",CONCATENATE(CB1011,CA1011))</f>
        <v/>
      </c>
      <c r="CD1011" s="246">
        <f t="shared" si="293"/>
        <v>5</v>
      </c>
      <c r="CE1011" s="246">
        <f t="shared" ref="CE1011:CE1021" si="308">IF(CA1011&gt;0,CONCATENATE(CD1011,CA1011),0)</f>
        <v>0</v>
      </c>
      <c r="CF1011" s="276">
        <f t="shared" si="302"/>
        <v>0</v>
      </c>
      <c r="CG1011" s="277">
        <f t="shared" si="302"/>
        <v>0</v>
      </c>
      <c r="CH1011" s="277">
        <f t="shared" si="302"/>
        <v>0</v>
      </c>
      <c r="CI1011" s="278">
        <f t="shared" si="302"/>
        <v>0</v>
      </c>
      <c r="CJ1011" s="280">
        <f t="shared" ref="CJ1011:CJ1021" si="309">COUNTIF(CF1011:CI1011,"&gt;0")</f>
        <v>0</v>
      </c>
      <c r="CK1011" s="232">
        <f t="shared" si="288"/>
        <v>0</v>
      </c>
      <c r="CL1011" s="1"/>
    </row>
    <row r="1012" spans="1:90" ht="18" customHeight="1">
      <c r="A1012" s="1"/>
      <c r="B1012" s="1"/>
      <c r="C1012" s="216"/>
      <c r="D1012" s="287" t="str">
        <f t="shared" si="303"/>
        <v/>
      </c>
      <c r="E1012" s="449" t="str">
        <f t="shared" si="304"/>
        <v/>
      </c>
      <c r="F1012" s="450"/>
      <c r="G1012" s="451"/>
      <c r="H1012" s="452"/>
      <c r="I1012" s="453"/>
      <c r="J1012" s="453"/>
      <c r="K1012" s="453"/>
      <c r="L1012" s="453"/>
      <c r="M1012" s="454"/>
      <c r="N1012" s="455"/>
      <c r="O1012" s="456"/>
      <c r="P1012" s="456"/>
      <c r="Q1012" s="456"/>
      <c r="R1012" s="456"/>
      <c r="S1012" s="456"/>
      <c r="T1012" s="456"/>
      <c r="U1012" s="456"/>
      <c r="V1012" s="456"/>
      <c r="W1012" s="456"/>
      <c r="X1012" s="456"/>
      <c r="Y1012" s="456"/>
      <c r="Z1012" s="456"/>
      <c r="AA1012" s="456"/>
      <c r="AB1012" s="456"/>
      <c r="AC1012" s="456"/>
      <c r="AD1012" s="456"/>
      <c r="AE1012" s="457"/>
      <c r="AF1012" s="455"/>
      <c r="AG1012" s="456"/>
      <c r="AH1012" s="456"/>
      <c r="AI1012" s="456"/>
      <c r="AJ1012" s="456"/>
      <c r="AK1012" s="456"/>
      <c r="AL1012" s="456"/>
      <c r="AM1012" s="456"/>
      <c r="AN1012" s="457"/>
      <c r="AO1012" s="455"/>
      <c r="AP1012" s="456"/>
      <c r="AQ1012" s="456"/>
      <c r="AR1012" s="456"/>
      <c r="AS1012" s="456"/>
      <c r="AT1012" s="456"/>
      <c r="AU1012" s="456"/>
      <c r="AV1012" s="456"/>
      <c r="AW1012" s="456"/>
      <c r="AX1012" s="456"/>
      <c r="AY1012" s="456"/>
      <c r="AZ1012" s="456"/>
      <c r="BA1012" s="456"/>
      <c r="BB1012" s="456"/>
      <c r="BC1012" s="456"/>
      <c r="BD1012" s="456"/>
      <c r="BE1012" s="456"/>
      <c r="BF1012" s="456"/>
      <c r="BG1012" s="457"/>
      <c r="BH1012" s="458"/>
      <c r="BI1012" s="459"/>
      <c r="BJ1012" s="459"/>
      <c r="BK1012" s="459"/>
      <c r="BL1012" s="459"/>
      <c r="BM1012" s="460"/>
      <c r="BN1012" s="216"/>
      <c r="BO1012" s="216"/>
      <c r="BP1012" s="1"/>
      <c r="BQ1012" s="120">
        <f>IF($F$3="","",IF(N1012=$F$3,COUNTIF(BQ$23:BQ1011,"&gt;0")+1,0))</f>
        <v>0</v>
      </c>
      <c r="BR1012" s="1"/>
      <c r="BS1012" s="20" t="str">
        <f>IF($N1012="","",IF(VLOOKUP(VLOOKUP($N1012,IMPOSTAZIONI!$E$6:$I$13,5,FALSE),IMPOSTAZIONI!$B$25:$N$32,3,FALSE)=0,"",VLOOKUP(VLOOKUP($N1012,IMPOSTAZIONI!$E$6:$I$13,5,FALSE),IMPOSTAZIONI!$B$25:$N$32,3,FALSE)))</f>
        <v/>
      </c>
      <c r="BT1012" s="20" t="str">
        <f>IF($N1012="","",IF(VLOOKUP(VLOOKUP($N1012,IMPOSTAZIONI!$E$6:$I$13,5,FALSE),IMPOSTAZIONI!$B$25:$N$32,6,FALSE)=0,"",VLOOKUP(VLOOKUP($N1012,IMPOSTAZIONI!$E$6:$I$13,5,FALSE),IMPOSTAZIONI!$B$25:$N$32,6,FALSE)))</f>
        <v/>
      </c>
      <c r="BU1012" s="20" t="str">
        <f>IF($N1012="","",IF(VLOOKUP(VLOOKUP($N1012,IMPOSTAZIONI!$E$6:$I$13,5,FALSE),IMPOSTAZIONI!$B$25:$N$32,9,FALSE)=0,"",VLOOKUP(VLOOKUP($N1012,IMPOSTAZIONI!$E$6:$I$13,5,FALSE),IMPOSTAZIONI!$B$25:$N$32,9,FALSE)))</f>
        <v/>
      </c>
      <c r="BV1012" s="20" t="str">
        <f>IF($N1012="","",IF(VLOOKUP(VLOOKUP($N1012,IMPOSTAZIONI!$E$6:$I$13,5,FALSE),IMPOSTAZIONI!$B$25:$N$32,12,FALSE)=0,"",VLOOKUP(VLOOKUP($N1012,IMPOSTAZIONI!$E$6:$I$13,5,FALSE),IMPOSTAZIONI!$B$25:$N$32,12,FALSE)))</f>
        <v/>
      </c>
      <c r="BW1012" s="221" t="str">
        <f t="shared" si="305"/>
        <v/>
      </c>
      <c r="BX1012" s="221" t="str">
        <f t="shared" si="289"/>
        <v/>
      </c>
      <c r="BY1012" s="221">
        <f t="shared" si="290"/>
        <v>0</v>
      </c>
      <c r="BZ1012" s="231">
        <f t="shared" si="291"/>
        <v>0</v>
      </c>
      <c r="CA1012" s="246">
        <f t="shared" si="292"/>
        <v>0</v>
      </c>
      <c r="CB1012" s="246">
        <f t="shared" si="306"/>
        <v>0</v>
      </c>
      <c r="CC1012" s="246" t="str">
        <f t="shared" si="307"/>
        <v/>
      </c>
      <c r="CD1012" s="246">
        <f t="shared" si="293"/>
        <v>5</v>
      </c>
      <c r="CE1012" s="246">
        <f t="shared" si="308"/>
        <v>0</v>
      </c>
      <c r="CF1012" s="276">
        <f t="shared" si="302"/>
        <v>0</v>
      </c>
      <c r="CG1012" s="277">
        <f t="shared" si="302"/>
        <v>0</v>
      </c>
      <c r="CH1012" s="277">
        <f t="shared" si="302"/>
        <v>0</v>
      </c>
      <c r="CI1012" s="278">
        <f t="shared" si="302"/>
        <v>0</v>
      </c>
      <c r="CJ1012" s="280">
        <f t="shared" si="309"/>
        <v>0</v>
      </c>
      <c r="CK1012" s="232">
        <f t="shared" si="288"/>
        <v>0</v>
      </c>
      <c r="CL1012" s="1"/>
    </row>
    <row r="1013" spans="1:90" ht="18" customHeight="1">
      <c r="A1013" s="1"/>
      <c r="B1013" s="1"/>
      <c r="C1013" s="216"/>
      <c r="D1013" s="287" t="str">
        <f t="shared" si="303"/>
        <v/>
      </c>
      <c r="E1013" s="449" t="str">
        <f t="shared" si="304"/>
        <v/>
      </c>
      <c r="F1013" s="450"/>
      <c r="G1013" s="451"/>
      <c r="H1013" s="452"/>
      <c r="I1013" s="453"/>
      <c r="J1013" s="453"/>
      <c r="K1013" s="453"/>
      <c r="L1013" s="453"/>
      <c r="M1013" s="454"/>
      <c r="N1013" s="455"/>
      <c r="O1013" s="456"/>
      <c r="P1013" s="456"/>
      <c r="Q1013" s="456"/>
      <c r="R1013" s="456"/>
      <c r="S1013" s="456"/>
      <c r="T1013" s="456"/>
      <c r="U1013" s="456"/>
      <c r="V1013" s="456"/>
      <c r="W1013" s="456"/>
      <c r="X1013" s="456"/>
      <c r="Y1013" s="456"/>
      <c r="Z1013" s="456"/>
      <c r="AA1013" s="456"/>
      <c r="AB1013" s="456"/>
      <c r="AC1013" s="456"/>
      <c r="AD1013" s="456"/>
      <c r="AE1013" s="457"/>
      <c r="AF1013" s="455"/>
      <c r="AG1013" s="456"/>
      <c r="AH1013" s="456"/>
      <c r="AI1013" s="456"/>
      <c r="AJ1013" s="456"/>
      <c r="AK1013" s="456"/>
      <c r="AL1013" s="456"/>
      <c r="AM1013" s="456"/>
      <c r="AN1013" s="457"/>
      <c r="AO1013" s="455"/>
      <c r="AP1013" s="456"/>
      <c r="AQ1013" s="456"/>
      <c r="AR1013" s="456"/>
      <c r="AS1013" s="456"/>
      <c r="AT1013" s="456"/>
      <c r="AU1013" s="456"/>
      <c r="AV1013" s="456"/>
      <c r="AW1013" s="456"/>
      <c r="AX1013" s="456"/>
      <c r="AY1013" s="456"/>
      <c r="AZ1013" s="456"/>
      <c r="BA1013" s="456"/>
      <c r="BB1013" s="456"/>
      <c r="BC1013" s="456"/>
      <c r="BD1013" s="456"/>
      <c r="BE1013" s="456"/>
      <c r="BF1013" s="456"/>
      <c r="BG1013" s="457"/>
      <c r="BH1013" s="458"/>
      <c r="BI1013" s="459"/>
      <c r="BJ1013" s="459"/>
      <c r="BK1013" s="459"/>
      <c r="BL1013" s="459"/>
      <c r="BM1013" s="460"/>
      <c r="BN1013" s="216"/>
      <c r="BO1013" s="216"/>
      <c r="BP1013" s="1"/>
      <c r="BQ1013" s="120">
        <f>IF($F$3="","",IF(N1013=$F$3,COUNTIF(BQ$23:BQ1012,"&gt;0")+1,0))</f>
        <v>0</v>
      </c>
      <c r="BR1013" s="1"/>
      <c r="BS1013" s="20" t="str">
        <f>IF($N1013="","",IF(VLOOKUP(VLOOKUP($N1013,IMPOSTAZIONI!$E$6:$I$13,5,FALSE),IMPOSTAZIONI!$B$25:$N$32,3,FALSE)=0,"",VLOOKUP(VLOOKUP($N1013,IMPOSTAZIONI!$E$6:$I$13,5,FALSE),IMPOSTAZIONI!$B$25:$N$32,3,FALSE)))</f>
        <v/>
      </c>
      <c r="BT1013" s="20" t="str">
        <f>IF($N1013="","",IF(VLOOKUP(VLOOKUP($N1013,IMPOSTAZIONI!$E$6:$I$13,5,FALSE),IMPOSTAZIONI!$B$25:$N$32,6,FALSE)=0,"",VLOOKUP(VLOOKUP($N1013,IMPOSTAZIONI!$E$6:$I$13,5,FALSE),IMPOSTAZIONI!$B$25:$N$32,6,FALSE)))</f>
        <v/>
      </c>
      <c r="BU1013" s="20" t="str">
        <f>IF($N1013="","",IF(VLOOKUP(VLOOKUP($N1013,IMPOSTAZIONI!$E$6:$I$13,5,FALSE),IMPOSTAZIONI!$B$25:$N$32,9,FALSE)=0,"",VLOOKUP(VLOOKUP($N1013,IMPOSTAZIONI!$E$6:$I$13,5,FALSE),IMPOSTAZIONI!$B$25:$N$32,9,FALSE)))</f>
        <v/>
      </c>
      <c r="BV1013" s="20" t="str">
        <f>IF($N1013="","",IF(VLOOKUP(VLOOKUP($N1013,IMPOSTAZIONI!$E$6:$I$13,5,FALSE),IMPOSTAZIONI!$B$25:$N$32,12,FALSE)=0,"",VLOOKUP(VLOOKUP($N1013,IMPOSTAZIONI!$E$6:$I$13,5,FALSE),IMPOSTAZIONI!$B$25:$N$32,12,FALSE)))</f>
        <v/>
      </c>
      <c r="BW1013" s="221" t="str">
        <f t="shared" si="305"/>
        <v/>
      </c>
      <c r="BX1013" s="221" t="str">
        <f t="shared" si="289"/>
        <v/>
      </c>
      <c r="BY1013" s="221">
        <f t="shared" si="290"/>
        <v>0</v>
      </c>
      <c r="BZ1013" s="231">
        <f t="shared" si="291"/>
        <v>0</v>
      </c>
      <c r="CA1013" s="246">
        <f t="shared" si="292"/>
        <v>0</v>
      </c>
      <c r="CB1013" s="246">
        <f t="shared" si="306"/>
        <v>0</v>
      </c>
      <c r="CC1013" s="246" t="str">
        <f t="shared" si="307"/>
        <v/>
      </c>
      <c r="CD1013" s="246">
        <f t="shared" si="293"/>
        <v>5</v>
      </c>
      <c r="CE1013" s="246">
        <f t="shared" si="308"/>
        <v>0</v>
      </c>
      <c r="CF1013" s="276">
        <f t="shared" si="302"/>
        <v>0</v>
      </c>
      <c r="CG1013" s="277">
        <f t="shared" si="302"/>
        <v>0</v>
      </c>
      <c r="CH1013" s="277">
        <f t="shared" si="302"/>
        <v>0</v>
      </c>
      <c r="CI1013" s="278">
        <f t="shared" si="302"/>
        <v>0</v>
      </c>
      <c r="CJ1013" s="280">
        <f t="shared" si="309"/>
        <v>0</v>
      </c>
      <c r="CK1013" s="232">
        <f t="shared" si="288"/>
        <v>0</v>
      </c>
      <c r="CL1013" s="1"/>
    </row>
    <row r="1014" spans="1:90" ht="18" customHeight="1">
      <c r="A1014" s="1"/>
      <c r="B1014" s="1"/>
      <c r="C1014" s="216"/>
      <c r="D1014" s="287" t="str">
        <f t="shared" si="303"/>
        <v/>
      </c>
      <c r="E1014" s="449" t="str">
        <f t="shared" si="304"/>
        <v/>
      </c>
      <c r="F1014" s="450"/>
      <c r="G1014" s="451"/>
      <c r="H1014" s="452"/>
      <c r="I1014" s="453"/>
      <c r="J1014" s="453"/>
      <c r="K1014" s="453"/>
      <c r="L1014" s="453"/>
      <c r="M1014" s="454"/>
      <c r="N1014" s="455"/>
      <c r="O1014" s="456"/>
      <c r="P1014" s="456"/>
      <c r="Q1014" s="456"/>
      <c r="R1014" s="456"/>
      <c r="S1014" s="456"/>
      <c r="T1014" s="456"/>
      <c r="U1014" s="456"/>
      <c r="V1014" s="456"/>
      <c r="W1014" s="456"/>
      <c r="X1014" s="456"/>
      <c r="Y1014" s="456"/>
      <c r="Z1014" s="456"/>
      <c r="AA1014" s="456"/>
      <c r="AB1014" s="456"/>
      <c r="AC1014" s="456"/>
      <c r="AD1014" s="456"/>
      <c r="AE1014" s="457"/>
      <c r="AF1014" s="455"/>
      <c r="AG1014" s="456"/>
      <c r="AH1014" s="456"/>
      <c r="AI1014" s="456"/>
      <c r="AJ1014" s="456"/>
      <c r="AK1014" s="456"/>
      <c r="AL1014" s="456"/>
      <c r="AM1014" s="456"/>
      <c r="AN1014" s="457"/>
      <c r="AO1014" s="455"/>
      <c r="AP1014" s="456"/>
      <c r="AQ1014" s="456"/>
      <c r="AR1014" s="456"/>
      <c r="AS1014" s="456"/>
      <c r="AT1014" s="456"/>
      <c r="AU1014" s="456"/>
      <c r="AV1014" s="456"/>
      <c r="AW1014" s="456"/>
      <c r="AX1014" s="456"/>
      <c r="AY1014" s="456"/>
      <c r="AZ1014" s="456"/>
      <c r="BA1014" s="456"/>
      <c r="BB1014" s="456"/>
      <c r="BC1014" s="456"/>
      <c r="BD1014" s="456"/>
      <c r="BE1014" s="456"/>
      <c r="BF1014" s="456"/>
      <c r="BG1014" s="457"/>
      <c r="BH1014" s="458"/>
      <c r="BI1014" s="459"/>
      <c r="BJ1014" s="459"/>
      <c r="BK1014" s="459"/>
      <c r="BL1014" s="459"/>
      <c r="BM1014" s="460"/>
      <c r="BN1014" s="216"/>
      <c r="BO1014" s="216"/>
      <c r="BP1014" s="1"/>
      <c r="BQ1014" s="120">
        <f>IF($F$3="","",IF(N1014=$F$3,COUNTIF(BQ$23:BQ1013,"&gt;0")+1,0))</f>
        <v>0</v>
      </c>
      <c r="BR1014" s="1"/>
      <c r="BS1014" s="20" t="str">
        <f>IF($N1014="","",IF(VLOOKUP(VLOOKUP($N1014,IMPOSTAZIONI!$E$6:$I$13,5,FALSE),IMPOSTAZIONI!$B$25:$N$32,3,FALSE)=0,"",VLOOKUP(VLOOKUP($N1014,IMPOSTAZIONI!$E$6:$I$13,5,FALSE),IMPOSTAZIONI!$B$25:$N$32,3,FALSE)))</f>
        <v/>
      </c>
      <c r="BT1014" s="20" t="str">
        <f>IF($N1014="","",IF(VLOOKUP(VLOOKUP($N1014,IMPOSTAZIONI!$E$6:$I$13,5,FALSE),IMPOSTAZIONI!$B$25:$N$32,6,FALSE)=0,"",VLOOKUP(VLOOKUP($N1014,IMPOSTAZIONI!$E$6:$I$13,5,FALSE),IMPOSTAZIONI!$B$25:$N$32,6,FALSE)))</f>
        <v/>
      </c>
      <c r="BU1014" s="20" t="str">
        <f>IF($N1014="","",IF(VLOOKUP(VLOOKUP($N1014,IMPOSTAZIONI!$E$6:$I$13,5,FALSE),IMPOSTAZIONI!$B$25:$N$32,9,FALSE)=0,"",VLOOKUP(VLOOKUP($N1014,IMPOSTAZIONI!$E$6:$I$13,5,FALSE),IMPOSTAZIONI!$B$25:$N$32,9,FALSE)))</f>
        <v/>
      </c>
      <c r="BV1014" s="20" t="str">
        <f>IF($N1014="","",IF(VLOOKUP(VLOOKUP($N1014,IMPOSTAZIONI!$E$6:$I$13,5,FALSE),IMPOSTAZIONI!$B$25:$N$32,12,FALSE)=0,"",VLOOKUP(VLOOKUP($N1014,IMPOSTAZIONI!$E$6:$I$13,5,FALSE),IMPOSTAZIONI!$B$25:$N$32,12,FALSE)))</f>
        <v/>
      </c>
      <c r="BW1014" s="221" t="str">
        <f t="shared" si="305"/>
        <v/>
      </c>
      <c r="BX1014" s="221" t="str">
        <f t="shared" si="289"/>
        <v/>
      </c>
      <c r="BY1014" s="221">
        <f t="shared" si="290"/>
        <v>0</v>
      </c>
      <c r="BZ1014" s="231">
        <f t="shared" si="291"/>
        <v>0</v>
      </c>
      <c r="CA1014" s="246">
        <f t="shared" si="292"/>
        <v>0</v>
      </c>
      <c r="CB1014" s="246">
        <f t="shared" si="306"/>
        <v>0</v>
      </c>
      <c r="CC1014" s="246" t="str">
        <f t="shared" si="307"/>
        <v/>
      </c>
      <c r="CD1014" s="246">
        <f t="shared" si="293"/>
        <v>5</v>
      </c>
      <c r="CE1014" s="246">
        <f t="shared" si="308"/>
        <v>0</v>
      </c>
      <c r="CF1014" s="276">
        <f t="shared" si="302"/>
        <v>0</v>
      </c>
      <c r="CG1014" s="277">
        <f t="shared" si="302"/>
        <v>0</v>
      </c>
      <c r="CH1014" s="277">
        <f t="shared" si="302"/>
        <v>0</v>
      </c>
      <c r="CI1014" s="278">
        <f t="shared" si="302"/>
        <v>0</v>
      </c>
      <c r="CJ1014" s="280">
        <f t="shared" si="309"/>
        <v>0</v>
      </c>
      <c r="CK1014" s="232">
        <f t="shared" si="288"/>
        <v>0</v>
      </c>
      <c r="CL1014" s="1"/>
    </row>
    <row r="1015" spans="1:90" ht="18" customHeight="1">
      <c r="A1015" s="1"/>
      <c r="B1015" s="1"/>
      <c r="C1015" s="216"/>
      <c r="D1015" s="287" t="str">
        <f t="shared" si="303"/>
        <v/>
      </c>
      <c r="E1015" s="449" t="str">
        <f t="shared" si="304"/>
        <v/>
      </c>
      <c r="F1015" s="450"/>
      <c r="G1015" s="451"/>
      <c r="H1015" s="452"/>
      <c r="I1015" s="453"/>
      <c r="J1015" s="453"/>
      <c r="K1015" s="453"/>
      <c r="L1015" s="453"/>
      <c r="M1015" s="454"/>
      <c r="N1015" s="455"/>
      <c r="O1015" s="456"/>
      <c r="P1015" s="456"/>
      <c r="Q1015" s="456"/>
      <c r="R1015" s="456"/>
      <c r="S1015" s="456"/>
      <c r="T1015" s="456"/>
      <c r="U1015" s="456"/>
      <c r="V1015" s="456"/>
      <c r="W1015" s="456"/>
      <c r="X1015" s="456"/>
      <c r="Y1015" s="456"/>
      <c r="Z1015" s="456"/>
      <c r="AA1015" s="456"/>
      <c r="AB1015" s="456"/>
      <c r="AC1015" s="456"/>
      <c r="AD1015" s="456"/>
      <c r="AE1015" s="457"/>
      <c r="AF1015" s="455"/>
      <c r="AG1015" s="456"/>
      <c r="AH1015" s="456"/>
      <c r="AI1015" s="456"/>
      <c r="AJ1015" s="456"/>
      <c r="AK1015" s="456"/>
      <c r="AL1015" s="456"/>
      <c r="AM1015" s="456"/>
      <c r="AN1015" s="457"/>
      <c r="AO1015" s="455"/>
      <c r="AP1015" s="456"/>
      <c r="AQ1015" s="456"/>
      <c r="AR1015" s="456"/>
      <c r="AS1015" s="456"/>
      <c r="AT1015" s="456"/>
      <c r="AU1015" s="456"/>
      <c r="AV1015" s="456"/>
      <c r="AW1015" s="456"/>
      <c r="AX1015" s="456"/>
      <c r="AY1015" s="456"/>
      <c r="AZ1015" s="456"/>
      <c r="BA1015" s="456"/>
      <c r="BB1015" s="456"/>
      <c r="BC1015" s="456"/>
      <c r="BD1015" s="456"/>
      <c r="BE1015" s="456"/>
      <c r="BF1015" s="456"/>
      <c r="BG1015" s="457"/>
      <c r="BH1015" s="458"/>
      <c r="BI1015" s="459"/>
      <c r="BJ1015" s="459"/>
      <c r="BK1015" s="459"/>
      <c r="BL1015" s="459"/>
      <c r="BM1015" s="460"/>
      <c r="BN1015" s="216"/>
      <c r="BO1015" s="216"/>
      <c r="BP1015" s="1"/>
      <c r="BQ1015" s="120">
        <f>IF($F$3="","",IF(N1015=$F$3,COUNTIF(BQ$23:BQ1014,"&gt;0")+1,0))</f>
        <v>0</v>
      </c>
      <c r="BR1015" s="1"/>
      <c r="BS1015" s="20" t="str">
        <f>IF($N1015="","",IF(VLOOKUP(VLOOKUP($N1015,IMPOSTAZIONI!$E$6:$I$13,5,FALSE),IMPOSTAZIONI!$B$25:$N$32,3,FALSE)=0,"",VLOOKUP(VLOOKUP($N1015,IMPOSTAZIONI!$E$6:$I$13,5,FALSE),IMPOSTAZIONI!$B$25:$N$32,3,FALSE)))</f>
        <v/>
      </c>
      <c r="BT1015" s="20" t="str">
        <f>IF($N1015="","",IF(VLOOKUP(VLOOKUP($N1015,IMPOSTAZIONI!$E$6:$I$13,5,FALSE),IMPOSTAZIONI!$B$25:$N$32,6,FALSE)=0,"",VLOOKUP(VLOOKUP($N1015,IMPOSTAZIONI!$E$6:$I$13,5,FALSE),IMPOSTAZIONI!$B$25:$N$32,6,FALSE)))</f>
        <v/>
      </c>
      <c r="BU1015" s="20" t="str">
        <f>IF($N1015="","",IF(VLOOKUP(VLOOKUP($N1015,IMPOSTAZIONI!$E$6:$I$13,5,FALSE),IMPOSTAZIONI!$B$25:$N$32,9,FALSE)=0,"",VLOOKUP(VLOOKUP($N1015,IMPOSTAZIONI!$E$6:$I$13,5,FALSE),IMPOSTAZIONI!$B$25:$N$32,9,FALSE)))</f>
        <v/>
      </c>
      <c r="BV1015" s="20" t="str">
        <f>IF($N1015="","",IF(VLOOKUP(VLOOKUP($N1015,IMPOSTAZIONI!$E$6:$I$13,5,FALSE),IMPOSTAZIONI!$B$25:$N$32,12,FALSE)=0,"",VLOOKUP(VLOOKUP($N1015,IMPOSTAZIONI!$E$6:$I$13,5,FALSE),IMPOSTAZIONI!$B$25:$N$32,12,FALSE)))</f>
        <v/>
      </c>
      <c r="BW1015" s="221" t="str">
        <f t="shared" si="305"/>
        <v/>
      </c>
      <c r="BX1015" s="221" t="str">
        <f t="shared" si="289"/>
        <v/>
      </c>
      <c r="BY1015" s="221">
        <f t="shared" si="290"/>
        <v>0</v>
      </c>
      <c r="BZ1015" s="231">
        <f t="shared" si="291"/>
        <v>0</v>
      </c>
      <c r="CA1015" s="246">
        <f t="shared" si="292"/>
        <v>0</v>
      </c>
      <c r="CB1015" s="246">
        <f t="shared" si="306"/>
        <v>0</v>
      </c>
      <c r="CC1015" s="246" t="str">
        <f t="shared" si="307"/>
        <v/>
      </c>
      <c r="CD1015" s="246">
        <f t="shared" si="293"/>
        <v>5</v>
      </c>
      <c r="CE1015" s="246">
        <f t="shared" si="308"/>
        <v>0</v>
      </c>
      <c r="CF1015" s="276">
        <f t="shared" si="302"/>
        <v>0</v>
      </c>
      <c r="CG1015" s="277">
        <f t="shared" si="302"/>
        <v>0</v>
      </c>
      <c r="CH1015" s="277">
        <f t="shared" si="302"/>
        <v>0</v>
      </c>
      <c r="CI1015" s="278">
        <f t="shared" si="302"/>
        <v>0</v>
      </c>
      <c r="CJ1015" s="280">
        <f t="shared" si="309"/>
        <v>0</v>
      </c>
      <c r="CK1015" s="232">
        <f t="shared" si="288"/>
        <v>0</v>
      </c>
      <c r="CL1015" s="1"/>
    </row>
    <row r="1016" spans="1:90" ht="18" customHeight="1">
      <c r="A1016" s="1"/>
      <c r="B1016" s="1"/>
      <c r="C1016" s="216"/>
      <c r="D1016" s="287" t="str">
        <f t="shared" si="303"/>
        <v/>
      </c>
      <c r="E1016" s="449" t="str">
        <f t="shared" si="304"/>
        <v/>
      </c>
      <c r="F1016" s="450"/>
      <c r="G1016" s="451"/>
      <c r="H1016" s="452"/>
      <c r="I1016" s="453"/>
      <c r="J1016" s="453"/>
      <c r="K1016" s="453"/>
      <c r="L1016" s="453"/>
      <c r="M1016" s="454"/>
      <c r="N1016" s="455"/>
      <c r="O1016" s="456"/>
      <c r="P1016" s="456"/>
      <c r="Q1016" s="456"/>
      <c r="R1016" s="456"/>
      <c r="S1016" s="456"/>
      <c r="T1016" s="456"/>
      <c r="U1016" s="456"/>
      <c r="V1016" s="456"/>
      <c r="W1016" s="456"/>
      <c r="X1016" s="456"/>
      <c r="Y1016" s="456"/>
      <c r="Z1016" s="456"/>
      <c r="AA1016" s="456"/>
      <c r="AB1016" s="456"/>
      <c r="AC1016" s="456"/>
      <c r="AD1016" s="456"/>
      <c r="AE1016" s="457"/>
      <c r="AF1016" s="455"/>
      <c r="AG1016" s="456"/>
      <c r="AH1016" s="456"/>
      <c r="AI1016" s="456"/>
      <c r="AJ1016" s="456"/>
      <c r="AK1016" s="456"/>
      <c r="AL1016" s="456"/>
      <c r="AM1016" s="456"/>
      <c r="AN1016" s="457"/>
      <c r="AO1016" s="455"/>
      <c r="AP1016" s="456"/>
      <c r="AQ1016" s="456"/>
      <c r="AR1016" s="456"/>
      <c r="AS1016" s="456"/>
      <c r="AT1016" s="456"/>
      <c r="AU1016" s="456"/>
      <c r="AV1016" s="456"/>
      <c r="AW1016" s="456"/>
      <c r="AX1016" s="456"/>
      <c r="AY1016" s="456"/>
      <c r="AZ1016" s="456"/>
      <c r="BA1016" s="456"/>
      <c r="BB1016" s="456"/>
      <c r="BC1016" s="456"/>
      <c r="BD1016" s="456"/>
      <c r="BE1016" s="456"/>
      <c r="BF1016" s="456"/>
      <c r="BG1016" s="457"/>
      <c r="BH1016" s="458"/>
      <c r="BI1016" s="459"/>
      <c r="BJ1016" s="459"/>
      <c r="BK1016" s="459"/>
      <c r="BL1016" s="459"/>
      <c r="BM1016" s="460"/>
      <c r="BN1016" s="216"/>
      <c r="BO1016" s="216"/>
      <c r="BP1016" s="1"/>
      <c r="BQ1016" s="120">
        <f>IF($F$3="","",IF(N1016=$F$3,COUNTIF(BQ$23:BQ1015,"&gt;0")+1,0))</f>
        <v>0</v>
      </c>
      <c r="BR1016" s="1"/>
      <c r="BS1016" s="20" t="str">
        <f>IF($N1016="","",IF(VLOOKUP(VLOOKUP($N1016,IMPOSTAZIONI!$E$6:$I$13,5,FALSE),IMPOSTAZIONI!$B$25:$N$32,3,FALSE)=0,"",VLOOKUP(VLOOKUP($N1016,IMPOSTAZIONI!$E$6:$I$13,5,FALSE),IMPOSTAZIONI!$B$25:$N$32,3,FALSE)))</f>
        <v/>
      </c>
      <c r="BT1016" s="20" t="str">
        <f>IF($N1016="","",IF(VLOOKUP(VLOOKUP($N1016,IMPOSTAZIONI!$E$6:$I$13,5,FALSE),IMPOSTAZIONI!$B$25:$N$32,6,FALSE)=0,"",VLOOKUP(VLOOKUP($N1016,IMPOSTAZIONI!$E$6:$I$13,5,FALSE),IMPOSTAZIONI!$B$25:$N$32,6,FALSE)))</f>
        <v/>
      </c>
      <c r="BU1016" s="20" t="str">
        <f>IF($N1016="","",IF(VLOOKUP(VLOOKUP($N1016,IMPOSTAZIONI!$E$6:$I$13,5,FALSE),IMPOSTAZIONI!$B$25:$N$32,9,FALSE)=0,"",VLOOKUP(VLOOKUP($N1016,IMPOSTAZIONI!$E$6:$I$13,5,FALSE),IMPOSTAZIONI!$B$25:$N$32,9,FALSE)))</f>
        <v/>
      </c>
      <c r="BV1016" s="20" t="str">
        <f>IF($N1016="","",IF(VLOOKUP(VLOOKUP($N1016,IMPOSTAZIONI!$E$6:$I$13,5,FALSE),IMPOSTAZIONI!$B$25:$N$32,12,FALSE)=0,"",VLOOKUP(VLOOKUP($N1016,IMPOSTAZIONI!$E$6:$I$13,5,FALSE),IMPOSTAZIONI!$B$25:$N$32,12,FALSE)))</f>
        <v/>
      </c>
      <c r="BW1016" s="221" t="str">
        <f t="shared" si="305"/>
        <v/>
      </c>
      <c r="BX1016" s="221" t="str">
        <f t="shared" si="289"/>
        <v/>
      </c>
      <c r="BY1016" s="221">
        <f t="shared" si="290"/>
        <v>0</v>
      </c>
      <c r="BZ1016" s="231">
        <f t="shared" si="291"/>
        <v>0</v>
      </c>
      <c r="CA1016" s="246">
        <f t="shared" si="292"/>
        <v>0</v>
      </c>
      <c r="CB1016" s="246">
        <f t="shared" si="306"/>
        <v>0</v>
      </c>
      <c r="CC1016" s="246" t="str">
        <f t="shared" si="307"/>
        <v/>
      </c>
      <c r="CD1016" s="246">
        <f t="shared" si="293"/>
        <v>5</v>
      </c>
      <c r="CE1016" s="246">
        <f t="shared" si="308"/>
        <v>0</v>
      </c>
      <c r="CF1016" s="276">
        <f t="shared" si="302"/>
        <v>0</v>
      </c>
      <c r="CG1016" s="277">
        <f t="shared" si="302"/>
        <v>0</v>
      </c>
      <c r="CH1016" s="277">
        <f t="shared" si="302"/>
        <v>0</v>
      </c>
      <c r="CI1016" s="278">
        <f t="shared" si="302"/>
        <v>0</v>
      </c>
      <c r="CJ1016" s="280">
        <f t="shared" si="309"/>
        <v>0</v>
      </c>
      <c r="CK1016" s="232">
        <f t="shared" si="288"/>
        <v>0</v>
      </c>
      <c r="CL1016" s="1"/>
    </row>
    <row r="1017" spans="1:90" ht="18" customHeight="1">
      <c r="A1017" s="1"/>
      <c r="B1017" s="1"/>
      <c r="C1017" s="216"/>
      <c r="D1017" s="287" t="str">
        <f t="shared" si="303"/>
        <v/>
      </c>
      <c r="E1017" s="449" t="str">
        <f t="shared" si="304"/>
        <v/>
      </c>
      <c r="F1017" s="450"/>
      <c r="G1017" s="451"/>
      <c r="H1017" s="452"/>
      <c r="I1017" s="453"/>
      <c r="J1017" s="453"/>
      <c r="K1017" s="453"/>
      <c r="L1017" s="453"/>
      <c r="M1017" s="454"/>
      <c r="N1017" s="455"/>
      <c r="O1017" s="456"/>
      <c r="P1017" s="456"/>
      <c r="Q1017" s="456"/>
      <c r="R1017" s="456"/>
      <c r="S1017" s="456"/>
      <c r="T1017" s="456"/>
      <c r="U1017" s="456"/>
      <c r="V1017" s="456"/>
      <c r="W1017" s="456"/>
      <c r="X1017" s="456"/>
      <c r="Y1017" s="456"/>
      <c r="Z1017" s="456"/>
      <c r="AA1017" s="456"/>
      <c r="AB1017" s="456"/>
      <c r="AC1017" s="456"/>
      <c r="AD1017" s="456"/>
      <c r="AE1017" s="457"/>
      <c r="AF1017" s="455"/>
      <c r="AG1017" s="456"/>
      <c r="AH1017" s="456"/>
      <c r="AI1017" s="456"/>
      <c r="AJ1017" s="456"/>
      <c r="AK1017" s="456"/>
      <c r="AL1017" s="456"/>
      <c r="AM1017" s="456"/>
      <c r="AN1017" s="457"/>
      <c r="AO1017" s="455"/>
      <c r="AP1017" s="456"/>
      <c r="AQ1017" s="456"/>
      <c r="AR1017" s="456"/>
      <c r="AS1017" s="456"/>
      <c r="AT1017" s="456"/>
      <c r="AU1017" s="456"/>
      <c r="AV1017" s="456"/>
      <c r="AW1017" s="456"/>
      <c r="AX1017" s="456"/>
      <c r="AY1017" s="456"/>
      <c r="AZ1017" s="456"/>
      <c r="BA1017" s="456"/>
      <c r="BB1017" s="456"/>
      <c r="BC1017" s="456"/>
      <c r="BD1017" s="456"/>
      <c r="BE1017" s="456"/>
      <c r="BF1017" s="456"/>
      <c r="BG1017" s="457"/>
      <c r="BH1017" s="458"/>
      <c r="BI1017" s="459"/>
      <c r="BJ1017" s="459"/>
      <c r="BK1017" s="459"/>
      <c r="BL1017" s="459"/>
      <c r="BM1017" s="460"/>
      <c r="BN1017" s="216"/>
      <c r="BO1017" s="216"/>
      <c r="BP1017" s="1"/>
      <c r="BQ1017" s="120">
        <f>IF($F$3="","",IF(N1017=$F$3,COUNTIF(BQ$23:BQ1016,"&gt;0")+1,0))</f>
        <v>0</v>
      </c>
      <c r="BR1017" s="1"/>
      <c r="BS1017" s="20" t="str">
        <f>IF($N1017="","",IF(VLOOKUP(VLOOKUP($N1017,IMPOSTAZIONI!$E$6:$I$13,5,FALSE),IMPOSTAZIONI!$B$25:$N$32,3,FALSE)=0,"",VLOOKUP(VLOOKUP($N1017,IMPOSTAZIONI!$E$6:$I$13,5,FALSE),IMPOSTAZIONI!$B$25:$N$32,3,FALSE)))</f>
        <v/>
      </c>
      <c r="BT1017" s="20" t="str">
        <f>IF($N1017="","",IF(VLOOKUP(VLOOKUP($N1017,IMPOSTAZIONI!$E$6:$I$13,5,FALSE),IMPOSTAZIONI!$B$25:$N$32,6,FALSE)=0,"",VLOOKUP(VLOOKUP($N1017,IMPOSTAZIONI!$E$6:$I$13,5,FALSE),IMPOSTAZIONI!$B$25:$N$32,6,FALSE)))</f>
        <v/>
      </c>
      <c r="BU1017" s="20" t="str">
        <f>IF($N1017="","",IF(VLOOKUP(VLOOKUP($N1017,IMPOSTAZIONI!$E$6:$I$13,5,FALSE),IMPOSTAZIONI!$B$25:$N$32,9,FALSE)=0,"",VLOOKUP(VLOOKUP($N1017,IMPOSTAZIONI!$E$6:$I$13,5,FALSE),IMPOSTAZIONI!$B$25:$N$32,9,FALSE)))</f>
        <v/>
      </c>
      <c r="BV1017" s="20" t="str">
        <f>IF($N1017="","",IF(VLOOKUP(VLOOKUP($N1017,IMPOSTAZIONI!$E$6:$I$13,5,FALSE),IMPOSTAZIONI!$B$25:$N$32,12,FALSE)=0,"",VLOOKUP(VLOOKUP($N1017,IMPOSTAZIONI!$E$6:$I$13,5,FALSE),IMPOSTAZIONI!$B$25:$N$32,12,FALSE)))</f>
        <v/>
      </c>
      <c r="BW1017" s="221" t="str">
        <f t="shared" si="305"/>
        <v/>
      </c>
      <c r="BX1017" s="221" t="str">
        <f t="shared" si="289"/>
        <v/>
      </c>
      <c r="BY1017" s="221">
        <f t="shared" si="290"/>
        <v>0</v>
      </c>
      <c r="BZ1017" s="231">
        <f t="shared" si="291"/>
        <v>0</v>
      </c>
      <c r="CA1017" s="246">
        <f t="shared" si="292"/>
        <v>0</v>
      </c>
      <c r="CB1017" s="246">
        <f t="shared" si="306"/>
        <v>0</v>
      </c>
      <c r="CC1017" s="246" t="str">
        <f t="shared" si="307"/>
        <v/>
      </c>
      <c r="CD1017" s="246">
        <f t="shared" si="293"/>
        <v>5</v>
      </c>
      <c r="CE1017" s="246">
        <f t="shared" si="308"/>
        <v>0</v>
      </c>
      <c r="CF1017" s="276">
        <f t="shared" si="302"/>
        <v>0</v>
      </c>
      <c r="CG1017" s="277">
        <f t="shared" si="302"/>
        <v>0</v>
      </c>
      <c r="CH1017" s="277">
        <f t="shared" si="302"/>
        <v>0</v>
      </c>
      <c r="CI1017" s="278">
        <f t="shared" si="302"/>
        <v>0</v>
      </c>
      <c r="CJ1017" s="280">
        <f t="shared" si="309"/>
        <v>0</v>
      </c>
      <c r="CK1017" s="232">
        <f t="shared" si="288"/>
        <v>0</v>
      </c>
      <c r="CL1017" s="1"/>
    </row>
    <row r="1018" spans="1:90" ht="18" customHeight="1">
      <c r="A1018" s="1"/>
      <c r="B1018" s="1"/>
      <c r="C1018" s="216"/>
      <c r="D1018" s="287" t="str">
        <f t="shared" si="303"/>
        <v/>
      </c>
      <c r="E1018" s="449" t="str">
        <f t="shared" si="304"/>
        <v/>
      </c>
      <c r="F1018" s="450"/>
      <c r="G1018" s="451"/>
      <c r="H1018" s="452"/>
      <c r="I1018" s="453"/>
      <c r="J1018" s="453"/>
      <c r="K1018" s="453"/>
      <c r="L1018" s="453"/>
      <c r="M1018" s="454"/>
      <c r="N1018" s="455"/>
      <c r="O1018" s="456"/>
      <c r="P1018" s="456"/>
      <c r="Q1018" s="456"/>
      <c r="R1018" s="456"/>
      <c r="S1018" s="456"/>
      <c r="T1018" s="456"/>
      <c r="U1018" s="456"/>
      <c r="V1018" s="456"/>
      <c r="W1018" s="456"/>
      <c r="X1018" s="456"/>
      <c r="Y1018" s="456"/>
      <c r="Z1018" s="456"/>
      <c r="AA1018" s="456"/>
      <c r="AB1018" s="456"/>
      <c r="AC1018" s="456"/>
      <c r="AD1018" s="456"/>
      <c r="AE1018" s="457"/>
      <c r="AF1018" s="455"/>
      <c r="AG1018" s="456"/>
      <c r="AH1018" s="456"/>
      <c r="AI1018" s="456"/>
      <c r="AJ1018" s="456"/>
      <c r="AK1018" s="456"/>
      <c r="AL1018" s="456"/>
      <c r="AM1018" s="456"/>
      <c r="AN1018" s="457"/>
      <c r="AO1018" s="455"/>
      <c r="AP1018" s="456"/>
      <c r="AQ1018" s="456"/>
      <c r="AR1018" s="456"/>
      <c r="AS1018" s="456"/>
      <c r="AT1018" s="456"/>
      <c r="AU1018" s="456"/>
      <c r="AV1018" s="456"/>
      <c r="AW1018" s="456"/>
      <c r="AX1018" s="456"/>
      <c r="AY1018" s="456"/>
      <c r="AZ1018" s="456"/>
      <c r="BA1018" s="456"/>
      <c r="BB1018" s="456"/>
      <c r="BC1018" s="456"/>
      <c r="BD1018" s="456"/>
      <c r="BE1018" s="456"/>
      <c r="BF1018" s="456"/>
      <c r="BG1018" s="457"/>
      <c r="BH1018" s="458"/>
      <c r="BI1018" s="459"/>
      <c r="BJ1018" s="459"/>
      <c r="BK1018" s="459"/>
      <c r="BL1018" s="459"/>
      <c r="BM1018" s="460"/>
      <c r="BN1018" s="216"/>
      <c r="BO1018" s="216"/>
      <c r="BP1018" s="1"/>
      <c r="BQ1018" s="120">
        <f>IF($F$3="","",IF(N1018=$F$3,COUNTIF(BQ$23:BQ1017,"&gt;0")+1,0))</f>
        <v>0</v>
      </c>
      <c r="BR1018" s="1"/>
      <c r="BS1018" s="20" t="str">
        <f>IF($N1018="","",IF(VLOOKUP(VLOOKUP($N1018,IMPOSTAZIONI!$E$6:$I$13,5,FALSE),IMPOSTAZIONI!$B$25:$N$32,3,FALSE)=0,"",VLOOKUP(VLOOKUP($N1018,IMPOSTAZIONI!$E$6:$I$13,5,FALSE),IMPOSTAZIONI!$B$25:$N$32,3,FALSE)))</f>
        <v/>
      </c>
      <c r="BT1018" s="20" t="str">
        <f>IF($N1018="","",IF(VLOOKUP(VLOOKUP($N1018,IMPOSTAZIONI!$E$6:$I$13,5,FALSE),IMPOSTAZIONI!$B$25:$N$32,6,FALSE)=0,"",VLOOKUP(VLOOKUP($N1018,IMPOSTAZIONI!$E$6:$I$13,5,FALSE),IMPOSTAZIONI!$B$25:$N$32,6,FALSE)))</f>
        <v/>
      </c>
      <c r="BU1018" s="20" t="str">
        <f>IF($N1018="","",IF(VLOOKUP(VLOOKUP($N1018,IMPOSTAZIONI!$E$6:$I$13,5,FALSE),IMPOSTAZIONI!$B$25:$N$32,9,FALSE)=0,"",VLOOKUP(VLOOKUP($N1018,IMPOSTAZIONI!$E$6:$I$13,5,FALSE),IMPOSTAZIONI!$B$25:$N$32,9,FALSE)))</f>
        <v/>
      </c>
      <c r="BV1018" s="20" t="str">
        <f>IF($N1018="","",IF(VLOOKUP(VLOOKUP($N1018,IMPOSTAZIONI!$E$6:$I$13,5,FALSE),IMPOSTAZIONI!$B$25:$N$32,12,FALSE)=0,"",VLOOKUP(VLOOKUP($N1018,IMPOSTAZIONI!$E$6:$I$13,5,FALSE),IMPOSTAZIONI!$B$25:$N$32,12,FALSE)))</f>
        <v/>
      </c>
      <c r="BW1018" s="221" t="str">
        <f t="shared" si="305"/>
        <v/>
      </c>
      <c r="BX1018" s="221" t="str">
        <f t="shared" si="289"/>
        <v/>
      </c>
      <c r="BY1018" s="221">
        <f t="shared" si="290"/>
        <v>0</v>
      </c>
      <c r="BZ1018" s="231">
        <f t="shared" si="291"/>
        <v>0</v>
      </c>
      <c r="CA1018" s="246">
        <f t="shared" si="292"/>
        <v>0</v>
      </c>
      <c r="CB1018" s="246">
        <f t="shared" si="306"/>
        <v>0</v>
      </c>
      <c r="CC1018" s="246" t="str">
        <f t="shared" si="307"/>
        <v/>
      </c>
      <c r="CD1018" s="246">
        <f t="shared" si="293"/>
        <v>5</v>
      </c>
      <c r="CE1018" s="246">
        <f t="shared" si="308"/>
        <v>0</v>
      </c>
      <c r="CF1018" s="276">
        <f t="shared" si="302"/>
        <v>0</v>
      </c>
      <c r="CG1018" s="277">
        <f t="shared" si="302"/>
        <v>0</v>
      </c>
      <c r="CH1018" s="277">
        <f t="shared" si="302"/>
        <v>0</v>
      </c>
      <c r="CI1018" s="278">
        <f t="shared" si="302"/>
        <v>0</v>
      </c>
      <c r="CJ1018" s="280">
        <f t="shared" si="309"/>
        <v>0</v>
      </c>
      <c r="CK1018" s="232">
        <f t="shared" si="288"/>
        <v>0</v>
      </c>
      <c r="CL1018" s="1"/>
    </row>
    <row r="1019" spans="1:90" ht="18" customHeight="1">
      <c r="A1019" s="1"/>
      <c r="B1019" s="1"/>
      <c r="C1019" s="216"/>
      <c r="D1019" s="287" t="str">
        <f t="shared" si="303"/>
        <v/>
      </c>
      <c r="E1019" s="449" t="str">
        <f t="shared" si="304"/>
        <v/>
      </c>
      <c r="F1019" s="450"/>
      <c r="G1019" s="451"/>
      <c r="H1019" s="452"/>
      <c r="I1019" s="453"/>
      <c r="J1019" s="453"/>
      <c r="K1019" s="453"/>
      <c r="L1019" s="453"/>
      <c r="M1019" s="454"/>
      <c r="N1019" s="455"/>
      <c r="O1019" s="456"/>
      <c r="P1019" s="456"/>
      <c r="Q1019" s="456"/>
      <c r="R1019" s="456"/>
      <c r="S1019" s="456"/>
      <c r="T1019" s="456"/>
      <c r="U1019" s="456"/>
      <c r="V1019" s="456"/>
      <c r="W1019" s="456"/>
      <c r="X1019" s="456"/>
      <c r="Y1019" s="456"/>
      <c r="Z1019" s="456"/>
      <c r="AA1019" s="456"/>
      <c r="AB1019" s="456"/>
      <c r="AC1019" s="456"/>
      <c r="AD1019" s="456"/>
      <c r="AE1019" s="457"/>
      <c r="AF1019" s="455"/>
      <c r="AG1019" s="456"/>
      <c r="AH1019" s="456"/>
      <c r="AI1019" s="456"/>
      <c r="AJ1019" s="456"/>
      <c r="AK1019" s="456"/>
      <c r="AL1019" s="456"/>
      <c r="AM1019" s="456"/>
      <c r="AN1019" s="457"/>
      <c r="AO1019" s="455"/>
      <c r="AP1019" s="456"/>
      <c r="AQ1019" s="456"/>
      <c r="AR1019" s="456"/>
      <c r="AS1019" s="456"/>
      <c r="AT1019" s="456"/>
      <c r="AU1019" s="456"/>
      <c r="AV1019" s="456"/>
      <c r="AW1019" s="456"/>
      <c r="AX1019" s="456"/>
      <c r="AY1019" s="456"/>
      <c r="AZ1019" s="456"/>
      <c r="BA1019" s="456"/>
      <c r="BB1019" s="456"/>
      <c r="BC1019" s="456"/>
      <c r="BD1019" s="456"/>
      <c r="BE1019" s="456"/>
      <c r="BF1019" s="456"/>
      <c r="BG1019" s="457"/>
      <c r="BH1019" s="458"/>
      <c r="BI1019" s="459"/>
      <c r="BJ1019" s="459"/>
      <c r="BK1019" s="459"/>
      <c r="BL1019" s="459"/>
      <c r="BM1019" s="460"/>
      <c r="BN1019" s="216"/>
      <c r="BO1019" s="216"/>
      <c r="BP1019" s="1"/>
      <c r="BQ1019" s="120">
        <f>IF($F$3="","",IF(N1019=$F$3,COUNTIF(BQ$23:BQ1018,"&gt;0")+1,0))</f>
        <v>0</v>
      </c>
      <c r="BR1019" s="1"/>
      <c r="BS1019" s="20" t="str">
        <f>IF($N1019="","",IF(VLOOKUP(VLOOKUP($N1019,IMPOSTAZIONI!$E$6:$I$13,5,FALSE),IMPOSTAZIONI!$B$25:$N$32,3,FALSE)=0,"",VLOOKUP(VLOOKUP($N1019,IMPOSTAZIONI!$E$6:$I$13,5,FALSE),IMPOSTAZIONI!$B$25:$N$32,3,FALSE)))</f>
        <v/>
      </c>
      <c r="BT1019" s="20" t="str">
        <f>IF($N1019="","",IF(VLOOKUP(VLOOKUP($N1019,IMPOSTAZIONI!$E$6:$I$13,5,FALSE),IMPOSTAZIONI!$B$25:$N$32,6,FALSE)=0,"",VLOOKUP(VLOOKUP($N1019,IMPOSTAZIONI!$E$6:$I$13,5,FALSE),IMPOSTAZIONI!$B$25:$N$32,6,FALSE)))</f>
        <v/>
      </c>
      <c r="BU1019" s="20" t="str">
        <f>IF($N1019="","",IF(VLOOKUP(VLOOKUP($N1019,IMPOSTAZIONI!$E$6:$I$13,5,FALSE),IMPOSTAZIONI!$B$25:$N$32,9,FALSE)=0,"",VLOOKUP(VLOOKUP($N1019,IMPOSTAZIONI!$E$6:$I$13,5,FALSE),IMPOSTAZIONI!$B$25:$N$32,9,FALSE)))</f>
        <v/>
      </c>
      <c r="BV1019" s="20" t="str">
        <f>IF($N1019="","",IF(VLOOKUP(VLOOKUP($N1019,IMPOSTAZIONI!$E$6:$I$13,5,FALSE),IMPOSTAZIONI!$B$25:$N$32,12,FALSE)=0,"",VLOOKUP(VLOOKUP($N1019,IMPOSTAZIONI!$E$6:$I$13,5,FALSE),IMPOSTAZIONI!$B$25:$N$32,12,FALSE)))</f>
        <v/>
      </c>
      <c r="BW1019" s="221" t="str">
        <f t="shared" si="305"/>
        <v/>
      </c>
      <c r="BX1019" s="221" t="str">
        <f t="shared" si="289"/>
        <v/>
      </c>
      <c r="BY1019" s="221">
        <f t="shared" si="290"/>
        <v>0</v>
      </c>
      <c r="BZ1019" s="231">
        <f t="shared" si="291"/>
        <v>0</v>
      </c>
      <c r="CA1019" s="246">
        <f t="shared" si="292"/>
        <v>0</v>
      </c>
      <c r="CB1019" s="246">
        <f t="shared" si="306"/>
        <v>0</v>
      </c>
      <c r="CC1019" s="246" t="str">
        <f t="shared" si="307"/>
        <v/>
      </c>
      <c r="CD1019" s="246">
        <f t="shared" si="293"/>
        <v>5</v>
      </c>
      <c r="CE1019" s="246">
        <f t="shared" si="308"/>
        <v>0</v>
      </c>
      <c r="CF1019" s="276">
        <f t="shared" si="302"/>
        <v>0</v>
      </c>
      <c r="CG1019" s="277">
        <f t="shared" si="302"/>
        <v>0</v>
      </c>
      <c r="CH1019" s="277">
        <f t="shared" si="302"/>
        <v>0</v>
      </c>
      <c r="CI1019" s="278">
        <f t="shared" si="302"/>
        <v>0</v>
      </c>
      <c r="CJ1019" s="280">
        <f t="shared" si="309"/>
        <v>0</v>
      </c>
      <c r="CK1019" s="232">
        <f t="shared" si="288"/>
        <v>0</v>
      </c>
      <c r="CL1019" s="1"/>
    </row>
    <row r="1020" spans="1:90" ht="18" customHeight="1">
      <c r="A1020" s="1"/>
      <c r="B1020" s="1"/>
      <c r="C1020" s="216"/>
      <c r="D1020" s="287" t="str">
        <f t="shared" si="303"/>
        <v/>
      </c>
      <c r="E1020" s="449" t="str">
        <f t="shared" si="304"/>
        <v/>
      </c>
      <c r="F1020" s="450"/>
      <c r="G1020" s="451"/>
      <c r="H1020" s="452"/>
      <c r="I1020" s="453"/>
      <c r="J1020" s="453"/>
      <c r="K1020" s="453"/>
      <c r="L1020" s="453"/>
      <c r="M1020" s="454"/>
      <c r="N1020" s="455"/>
      <c r="O1020" s="456"/>
      <c r="P1020" s="456"/>
      <c r="Q1020" s="456"/>
      <c r="R1020" s="456"/>
      <c r="S1020" s="456"/>
      <c r="T1020" s="456"/>
      <c r="U1020" s="456"/>
      <c r="V1020" s="456"/>
      <c r="W1020" s="456"/>
      <c r="X1020" s="456"/>
      <c r="Y1020" s="456"/>
      <c r="Z1020" s="456"/>
      <c r="AA1020" s="456"/>
      <c r="AB1020" s="456"/>
      <c r="AC1020" s="456"/>
      <c r="AD1020" s="456"/>
      <c r="AE1020" s="457"/>
      <c r="AF1020" s="455"/>
      <c r="AG1020" s="456"/>
      <c r="AH1020" s="456"/>
      <c r="AI1020" s="456"/>
      <c r="AJ1020" s="456"/>
      <c r="AK1020" s="456"/>
      <c r="AL1020" s="456"/>
      <c r="AM1020" s="456"/>
      <c r="AN1020" s="457"/>
      <c r="AO1020" s="455"/>
      <c r="AP1020" s="456"/>
      <c r="AQ1020" s="456"/>
      <c r="AR1020" s="456"/>
      <c r="AS1020" s="456"/>
      <c r="AT1020" s="456"/>
      <c r="AU1020" s="456"/>
      <c r="AV1020" s="456"/>
      <c r="AW1020" s="456"/>
      <c r="AX1020" s="456"/>
      <c r="AY1020" s="456"/>
      <c r="AZ1020" s="456"/>
      <c r="BA1020" s="456"/>
      <c r="BB1020" s="456"/>
      <c r="BC1020" s="456"/>
      <c r="BD1020" s="456"/>
      <c r="BE1020" s="456"/>
      <c r="BF1020" s="456"/>
      <c r="BG1020" s="457"/>
      <c r="BH1020" s="458"/>
      <c r="BI1020" s="459"/>
      <c r="BJ1020" s="459"/>
      <c r="BK1020" s="459"/>
      <c r="BL1020" s="459"/>
      <c r="BM1020" s="460"/>
      <c r="BN1020" s="216"/>
      <c r="BO1020" s="216"/>
      <c r="BP1020" s="1"/>
      <c r="BQ1020" s="120">
        <f>IF($F$3="","",IF(N1020=$F$3,COUNTIF(BQ$23:BQ1019,"&gt;0")+1,0))</f>
        <v>0</v>
      </c>
      <c r="BR1020" s="1"/>
      <c r="BS1020" s="20" t="str">
        <f>IF($N1020="","",IF(VLOOKUP(VLOOKUP($N1020,IMPOSTAZIONI!$E$6:$I$13,5,FALSE),IMPOSTAZIONI!$B$25:$N$32,3,FALSE)=0,"",VLOOKUP(VLOOKUP($N1020,IMPOSTAZIONI!$E$6:$I$13,5,FALSE),IMPOSTAZIONI!$B$25:$N$32,3,FALSE)))</f>
        <v/>
      </c>
      <c r="BT1020" s="20" t="str">
        <f>IF($N1020="","",IF(VLOOKUP(VLOOKUP($N1020,IMPOSTAZIONI!$E$6:$I$13,5,FALSE),IMPOSTAZIONI!$B$25:$N$32,6,FALSE)=0,"",VLOOKUP(VLOOKUP($N1020,IMPOSTAZIONI!$E$6:$I$13,5,FALSE),IMPOSTAZIONI!$B$25:$N$32,6,FALSE)))</f>
        <v/>
      </c>
      <c r="BU1020" s="20" t="str">
        <f>IF($N1020="","",IF(VLOOKUP(VLOOKUP($N1020,IMPOSTAZIONI!$E$6:$I$13,5,FALSE),IMPOSTAZIONI!$B$25:$N$32,9,FALSE)=0,"",VLOOKUP(VLOOKUP($N1020,IMPOSTAZIONI!$E$6:$I$13,5,FALSE),IMPOSTAZIONI!$B$25:$N$32,9,FALSE)))</f>
        <v/>
      </c>
      <c r="BV1020" s="20" t="str">
        <f>IF($N1020="","",IF(VLOOKUP(VLOOKUP($N1020,IMPOSTAZIONI!$E$6:$I$13,5,FALSE),IMPOSTAZIONI!$B$25:$N$32,12,FALSE)=0,"",VLOOKUP(VLOOKUP($N1020,IMPOSTAZIONI!$E$6:$I$13,5,FALSE),IMPOSTAZIONI!$B$25:$N$32,12,FALSE)))</f>
        <v/>
      </c>
      <c r="BW1020" s="221" t="str">
        <f t="shared" si="305"/>
        <v/>
      </c>
      <c r="BX1020" s="221" t="str">
        <f t="shared" si="289"/>
        <v/>
      </c>
      <c r="BY1020" s="221">
        <f t="shared" si="290"/>
        <v>0</v>
      </c>
      <c r="BZ1020" s="231">
        <f t="shared" si="291"/>
        <v>0</v>
      </c>
      <c r="CA1020" s="246">
        <f t="shared" si="292"/>
        <v>0</v>
      </c>
      <c r="CB1020" s="246">
        <f t="shared" si="306"/>
        <v>0</v>
      </c>
      <c r="CC1020" s="246" t="str">
        <f t="shared" si="307"/>
        <v/>
      </c>
      <c r="CD1020" s="246">
        <f t="shared" si="293"/>
        <v>5</v>
      </c>
      <c r="CE1020" s="246">
        <f t="shared" si="308"/>
        <v>0</v>
      </c>
      <c r="CF1020" s="276">
        <f t="shared" si="302"/>
        <v>0</v>
      </c>
      <c r="CG1020" s="277">
        <f t="shared" si="302"/>
        <v>0</v>
      </c>
      <c r="CH1020" s="277">
        <f t="shared" si="302"/>
        <v>0</v>
      </c>
      <c r="CI1020" s="278">
        <f t="shared" si="302"/>
        <v>0</v>
      </c>
      <c r="CJ1020" s="280">
        <f t="shared" si="309"/>
        <v>0</v>
      </c>
      <c r="CK1020" s="232">
        <f t="shared" si="288"/>
        <v>0</v>
      </c>
      <c r="CL1020" s="1"/>
    </row>
    <row r="1021" spans="1:90" ht="18" customHeight="1">
      <c r="A1021" s="1"/>
      <c r="B1021" s="1"/>
      <c r="C1021" s="216"/>
      <c r="D1021" s="287" t="str">
        <f t="shared" si="303"/>
        <v/>
      </c>
      <c r="E1021" s="449" t="str">
        <f t="shared" si="304"/>
        <v/>
      </c>
      <c r="F1021" s="450"/>
      <c r="G1021" s="451"/>
      <c r="H1021" s="452"/>
      <c r="I1021" s="453"/>
      <c r="J1021" s="453"/>
      <c r="K1021" s="453"/>
      <c r="L1021" s="453"/>
      <c r="M1021" s="454"/>
      <c r="N1021" s="455"/>
      <c r="O1021" s="456"/>
      <c r="P1021" s="456"/>
      <c r="Q1021" s="456"/>
      <c r="R1021" s="456"/>
      <c r="S1021" s="456"/>
      <c r="T1021" s="456"/>
      <c r="U1021" s="456"/>
      <c r="V1021" s="456"/>
      <c r="W1021" s="456"/>
      <c r="X1021" s="456"/>
      <c r="Y1021" s="456"/>
      <c r="Z1021" s="456"/>
      <c r="AA1021" s="456"/>
      <c r="AB1021" s="456"/>
      <c r="AC1021" s="456"/>
      <c r="AD1021" s="456"/>
      <c r="AE1021" s="457"/>
      <c r="AF1021" s="455"/>
      <c r="AG1021" s="456"/>
      <c r="AH1021" s="456"/>
      <c r="AI1021" s="456"/>
      <c r="AJ1021" s="456"/>
      <c r="AK1021" s="456"/>
      <c r="AL1021" s="456"/>
      <c r="AM1021" s="456"/>
      <c r="AN1021" s="457"/>
      <c r="AO1021" s="455"/>
      <c r="AP1021" s="456"/>
      <c r="AQ1021" s="456"/>
      <c r="AR1021" s="456"/>
      <c r="AS1021" s="456"/>
      <c r="AT1021" s="456"/>
      <c r="AU1021" s="456"/>
      <c r="AV1021" s="456"/>
      <c r="AW1021" s="456"/>
      <c r="AX1021" s="456"/>
      <c r="AY1021" s="456"/>
      <c r="AZ1021" s="456"/>
      <c r="BA1021" s="456"/>
      <c r="BB1021" s="456"/>
      <c r="BC1021" s="456"/>
      <c r="BD1021" s="456"/>
      <c r="BE1021" s="456"/>
      <c r="BF1021" s="456"/>
      <c r="BG1021" s="457"/>
      <c r="BH1021" s="458"/>
      <c r="BI1021" s="459"/>
      <c r="BJ1021" s="459"/>
      <c r="BK1021" s="459"/>
      <c r="BL1021" s="459"/>
      <c r="BM1021" s="460"/>
      <c r="BN1021" s="216"/>
      <c r="BO1021" s="216"/>
      <c r="BP1021" s="1"/>
      <c r="BQ1021" s="120">
        <f>IF($F$3="","",IF(N1021=$F$3,COUNTIF(BQ$23:BQ1020,"&gt;0")+1,0))</f>
        <v>0</v>
      </c>
      <c r="BR1021" s="1"/>
      <c r="BS1021" s="20" t="str">
        <f>IF($N1021="","",IF(VLOOKUP(VLOOKUP($N1021,IMPOSTAZIONI!$E$6:$I$13,5,FALSE),IMPOSTAZIONI!$B$25:$N$32,3,FALSE)=0,"",VLOOKUP(VLOOKUP($N1021,IMPOSTAZIONI!$E$6:$I$13,5,FALSE),IMPOSTAZIONI!$B$25:$N$32,3,FALSE)))</f>
        <v/>
      </c>
      <c r="BT1021" s="20" t="str">
        <f>IF($N1021="","",IF(VLOOKUP(VLOOKUP($N1021,IMPOSTAZIONI!$E$6:$I$13,5,FALSE),IMPOSTAZIONI!$B$25:$N$32,6,FALSE)=0,"",VLOOKUP(VLOOKUP($N1021,IMPOSTAZIONI!$E$6:$I$13,5,FALSE),IMPOSTAZIONI!$B$25:$N$32,6,FALSE)))</f>
        <v/>
      </c>
      <c r="BU1021" s="20" t="str">
        <f>IF($N1021="","",IF(VLOOKUP(VLOOKUP($N1021,IMPOSTAZIONI!$E$6:$I$13,5,FALSE),IMPOSTAZIONI!$B$25:$N$32,9,FALSE)=0,"",VLOOKUP(VLOOKUP($N1021,IMPOSTAZIONI!$E$6:$I$13,5,FALSE),IMPOSTAZIONI!$B$25:$N$32,9,FALSE)))</f>
        <v/>
      </c>
      <c r="BV1021" s="20" t="str">
        <f>IF($N1021="","",IF(VLOOKUP(VLOOKUP($N1021,IMPOSTAZIONI!$E$6:$I$13,5,FALSE),IMPOSTAZIONI!$B$25:$N$32,12,FALSE)=0,"",VLOOKUP(VLOOKUP($N1021,IMPOSTAZIONI!$E$6:$I$13,5,FALSE),IMPOSTAZIONI!$B$25:$N$32,12,FALSE)))</f>
        <v/>
      </c>
      <c r="BW1021" s="221" t="str">
        <f t="shared" si="305"/>
        <v/>
      </c>
      <c r="BX1021" s="221" t="str">
        <f t="shared" si="289"/>
        <v/>
      </c>
      <c r="BY1021" s="221">
        <f t="shared" si="290"/>
        <v>0</v>
      </c>
      <c r="BZ1021" s="231">
        <f t="shared" si="291"/>
        <v>0</v>
      </c>
      <c r="CA1021" s="246">
        <f t="shared" si="292"/>
        <v>0</v>
      </c>
      <c r="CB1021" s="246">
        <f t="shared" si="306"/>
        <v>0</v>
      </c>
      <c r="CC1021" s="246" t="str">
        <f t="shared" si="307"/>
        <v/>
      </c>
      <c r="CD1021" s="246">
        <f t="shared" si="293"/>
        <v>5</v>
      </c>
      <c r="CE1021" s="246">
        <f t="shared" si="308"/>
        <v>0</v>
      </c>
      <c r="CF1021" s="276">
        <f t="shared" si="302"/>
        <v>0</v>
      </c>
      <c r="CG1021" s="277">
        <f t="shared" si="302"/>
        <v>0</v>
      </c>
      <c r="CH1021" s="277">
        <f t="shared" si="302"/>
        <v>0</v>
      </c>
      <c r="CI1021" s="278">
        <f t="shared" si="302"/>
        <v>0</v>
      </c>
      <c r="CJ1021" s="280">
        <f t="shared" si="309"/>
        <v>0</v>
      </c>
      <c r="CK1021" s="232">
        <f t="shared" si="288"/>
        <v>0</v>
      </c>
      <c r="CL1021" s="1"/>
    </row>
    <row r="1022" spans="1:90" ht="18" customHeight="1">
      <c r="A1022" s="1"/>
      <c r="B1022" s="1"/>
      <c r="C1022" s="314"/>
      <c r="D1022" s="287" t="str">
        <f t="shared" si="303"/>
        <v/>
      </c>
      <c r="E1022" s="449" t="str">
        <f t="shared" ref="E1022:E1085" si="310">IF(BQ1022=0,"",BQ1022)</f>
        <v/>
      </c>
      <c r="F1022" s="450"/>
      <c r="G1022" s="451"/>
      <c r="H1022" s="452"/>
      <c r="I1022" s="453"/>
      <c r="J1022" s="453"/>
      <c r="K1022" s="453"/>
      <c r="L1022" s="453"/>
      <c r="M1022" s="454"/>
      <c r="N1022" s="455"/>
      <c r="O1022" s="456"/>
      <c r="P1022" s="456"/>
      <c r="Q1022" s="456"/>
      <c r="R1022" s="456"/>
      <c r="S1022" s="456"/>
      <c r="T1022" s="456"/>
      <c r="U1022" s="456"/>
      <c r="V1022" s="456"/>
      <c r="W1022" s="456"/>
      <c r="X1022" s="456"/>
      <c r="Y1022" s="456"/>
      <c r="Z1022" s="456"/>
      <c r="AA1022" s="456"/>
      <c r="AB1022" s="456"/>
      <c r="AC1022" s="456"/>
      <c r="AD1022" s="456"/>
      <c r="AE1022" s="457"/>
      <c r="AF1022" s="455"/>
      <c r="AG1022" s="456"/>
      <c r="AH1022" s="456"/>
      <c r="AI1022" s="456"/>
      <c r="AJ1022" s="456"/>
      <c r="AK1022" s="456"/>
      <c r="AL1022" s="456"/>
      <c r="AM1022" s="456"/>
      <c r="AN1022" s="457"/>
      <c r="AO1022" s="455"/>
      <c r="AP1022" s="456"/>
      <c r="AQ1022" s="456"/>
      <c r="AR1022" s="456"/>
      <c r="AS1022" s="456"/>
      <c r="AT1022" s="456"/>
      <c r="AU1022" s="456"/>
      <c r="AV1022" s="456"/>
      <c r="AW1022" s="456"/>
      <c r="AX1022" s="456"/>
      <c r="AY1022" s="456"/>
      <c r="AZ1022" s="456"/>
      <c r="BA1022" s="456"/>
      <c r="BB1022" s="456"/>
      <c r="BC1022" s="456"/>
      <c r="BD1022" s="456"/>
      <c r="BE1022" s="456"/>
      <c r="BF1022" s="456"/>
      <c r="BG1022" s="457"/>
      <c r="BH1022" s="458"/>
      <c r="BI1022" s="459"/>
      <c r="BJ1022" s="459"/>
      <c r="BK1022" s="459"/>
      <c r="BL1022" s="459"/>
      <c r="BM1022" s="460"/>
      <c r="BN1022" s="314"/>
      <c r="BO1022" s="314"/>
      <c r="BP1022" s="1"/>
      <c r="BQ1022" s="120">
        <f>IF($F$3="","",IF(N1022=$F$3,COUNTIF(BQ$23:BQ1021,"&gt;0")+1,0))</f>
        <v>0</v>
      </c>
      <c r="BR1022" s="1"/>
      <c r="BS1022" s="20" t="str">
        <f>IF($N1022="","",IF(VLOOKUP(VLOOKUP($N1022,IMPOSTAZIONI!$E$6:$I$13,5,FALSE),IMPOSTAZIONI!$B$25:$N$32,3,FALSE)=0,"",VLOOKUP(VLOOKUP($N1022,IMPOSTAZIONI!$E$6:$I$13,5,FALSE),IMPOSTAZIONI!$B$25:$N$32,3,FALSE)))</f>
        <v/>
      </c>
      <c r="BT1022" s="20" t="str">
        <f>IF($N1022="","",IF(VLOOKUP(VLOOKUP($N1022,IMPOSTAZIONI!$E$6:$I$13,5,FALSE),IMPOSTAZIONI!$B$25:$N$32,6,FALSE)=0,"",VLOOKUP(VLOOKUP($N1022,IMPOSTAZIONI!$E$6:$I$13,5,FALSE),IMPOSTAZIONI!$B$25:$N$32,6,FALSE)))</f>
        <v/>
      </c>
      <c r="BU1022" s="20" t="str">
        <f>IF($N1022="","",IF(VLOOKUP(VLOOKUP($N1022,IMPOSTAZIONI!$E$6:$I$13,5,FALSE),IMPOSTAZIONI!$B$25:$N$32,9,FALSE)=0,"",VLOOKUP(VLOOKUP($N1022,IMPOSTAZIONI!$E$6:$I$13,5,FALSE),IMPOSTAZIONI!$B$25:$N$32,9,FALSE)))</f>
        <v/>
      </c>
      <c r="BV1022" s="20" t="str">
        <f>IF($N1022="","",IF(VLOOKUP(VLOOKUP($N1022,IMPOSTAZIONI!$E$6:$I$13,5,FALSE),IMPOSTAZIONI!$B$25:$N$32,12,FALSE)=0,"",VLOOKUP(VLOOKUP($N1022,IMPOSTAZIONI!$E$6:$I$13,5,FALSE),IMPOSTAZIONI!$B$25:$N$32,12,FALSE)))</f>
        <v/>
      </c>
      <c r="BW1022" s="221" t="str">
        <f t="shared" ref="BW1022:BW1085" si="311">IF(AF1022="","",HLOOKUP(AF1022,BS1022:BV1022,1,FALSE))</f>
        <v/>
      </c>
      <c r="BX1022" s="221" t="str">
        <f t="shared" ref="BX1022:BX1085" si="312">IF(N1022="","",VLOOKUP(N1022,$AY$3109:$BM$3116,1,FALSE))</f>
        <v/>
      </c>
      <c r="BY1022" s="221">
        <f t="shared" ref="BY1022:BY1085" si="313">IF(OR(ISERROR(BW1022),ISERROR(BX1022),AND(H1022&gt;0,H1022&lt;AD$3140),AND(H1022&gt;0,H1022&gt;AD$3141)),1,IF(CK1022=1,2,0))</f>
        <v>0</v>
      </c>
      <c r="BZ1022" s="231">
        <f t="shared" ref="BZ1022:BZ1085" si="314">IF($F$3="",0,IF($F$3=N1022,H1022,0))</f>
        <v>0</v>
      </c>
      <c r="CA1022" s="246">
        <f t="shared" ref="CA1022:CA1085" si="315">IF($BN$3&gt;$AY$3147,"",IF(BZ1022=0,0,IF(AF1022="",0,VLOOKUP(AF1022,$AY$3118:$BL$3121,14,FALSE))))</f>
        <v>0</v>
      </c>
      <c r="CB1022" s="246">
        <f t="shared" ref="CB1022:CB1085" si="316">IF(BZ1022=0,0,MONTH(BZ1022))</f>
        <v>0</v>
      </c>
      <c r="CC1022" s="246" t="str">
        <f t="shared" ref="CC1022:CC1085" si="317">IF(OR(BZ1022=0,CA1022=0),"",CONCATENATE(CB1022,CA1022))</f>
        <v/>
      </c>
      <c r="CD1022" s="246">
        <f t="shared" ref="CD1022:CD1085" si="318">MATCH(BZ1022,BZ$23:BZ$3022,0)</f>
        <v>5</v>
      </c>
      <c r="CE1022" s="246">
        <f t="shared" ref="CE1022:CE1085" si="319">IF(CA1022&gt;0,CONCATENATE(CD1022,CA1022),0)</f>
        <v>0</v>
      </c>
      <c r="CF1022" s="276">
        <f t="shared" ref="CF1022:CI1085" si="320">COUNTIF($CE$23:$CE$3022,CONCATENATE($CD1022,CF$21))</f>
        <v>0</v>
      </c>
      <c r="CG1022" s="277">
        <f t="shared" si="320"/>
        <v>0</v>
      </c>
      <c r="CH1022" s="277">
        <f t="shared" si="320"/>
        <v>0</v>
      </c>
      <c r="CI1022" s="278">
        <f t="shared" si="320"/>
        <v>0</v>
      </c>
      <c r="CJ1022" s="280">
        <f t="shared" ref="CJ1022:CJ1085" si="321">COUNTIF(CF1022:CI1022,"&gt;0")</f>
        <v>0</v>
      </c>
      <c r="CK1022" s="232">
        <f t="shared" ref="CK1022:CK1085" si="322">IF(CJ1022&gt;1,1,0)</f>
        <v>0</v>
      </c>
      <c r="CL1022" s="1"/>
    </row>
    <row r="1023" spans="1:90" ht="18" customHeight="1">
      <c r="A1023" s="1"/>
      <c r="B1023" s="1"/>
      <c r="C1023" s="314"/>
      <c r="D1023" s="287" t="str">
        <f t="shared" si="303"/>
        <v/>
      </c>
      <c r="E1023" s="449" t="str">
        <f t="shared" si="310"/>
        <v/>
      </c>
      <c r="F1023" s="450"/>
      <c r="G1023" s="451"/>
      <c r="H1023" s="452"/>
      <c r="I1023" s="453"/>
      <c r="J1023" s="453"/>
      <c r="K1023" s="453"/>
      <c r="L1023" s="453"/>
      <c r="M1023" s="454"/>
      <c r="N1023" s="455"/>
      <c r="O1023" s="456"/>
      <c r="P1023" s="456"/>
      <c r="Q1023" s="456"/>
      <c r="R1023" s="456"/>
      <c r="S1023" s="456"/>
      <c r="T1023" s="456"/>
      <c r="U1023" s="456"/>
      <c r="V1023" s="456"/>
      <c r="W1023" s="456"/>
      <c r="X1023" s="456"/>
      <c r="Y1023" s="456"/>
      <c r="Z1023" s="456"/>
      <c r="AA1023" s="456"/>
      <c r="AB1023" s="456"/>
      <c r="AC1023" s="456"/>
      <c r="AD1023" s="456"/>
      <c r="AE1023" s="457"/>
      <c r="AF1023" s="455"/>
      <c r="AG1023" s="456"/>
      <c r="AH1023" s="456"/>
      <c r="AI1023" s="456"/>
      <c r="AJ1023" s="456"/>
      <c r="AK1023" s="456"/>
      <c r="AL1023" s="456"/>
      <c r="AM1023" s="456"/>
      <c r="AN1023" s="457"/>
      <c r="AO1023" s="455"/>
      <c r="AP1023" s="456"/>
      <c r="AQ1023" s="456"/>
      <c r="AR1023" s="456"/>
      <c r="AS1023" s="456"/>
      <c r="AT1023" s="456"/>
      <c r="AU1023" s="456"/>
      <c r="AV1023" s="456"/>
      <c r="AW1023" s="456"/>
      <c r="AX1023" s="456"/>
      <c r="AY1023" s="456"/>
      <c r="AZ1023" s="456"/>
      <c r="BA1023" s="456"/>
      <c r="BB1023" s="456"/>
      <c r="BC1023" s="456"/>
      <c r="BD1023" s="456"/>
      <c r="BE1023" s="456"/>
      <c r="BF1023" s="456"/>
      <c r="BG1023" s="457"/>
      <c r="BH1023" s="458"/>
      <c r="BI1023" s="459"/>
      <c r="BJ1023" s="459"/>
      <c r="BK1023" s="459"/>
      <c r="BL1023" s="459"/>
      <c r="BM1023" s="460"/>
      <c r="BN1023" s="314"/>
      <c r="BO1023" s="314"/>
      <c r="BP1023" s="1"/>
      <c r="BQ1023" s="120">
        <f>IF($F$3="","",IF(N1023=$F$3,COUNTIF(BQ$23:BQ1022,"&gt;0")+1,0))</f>
        <v>0</v>
      </c>
      <c r="BR1023" s="1"/>
      <c r="BS1023" s="20" t="str">
        <f>IF($N1023="","",IF(VLOOKUP(VLOOKUP($N1023,IMPOSTAZIONI!$E$6:$I$13,5,FALSE),IMPOSTAZIONI!$B$25:$N$32,3,FALSE)=0,"",VLOOKUP(VLOOKUP($N1023,IMPOSTAZIONI!$E$6:$I$13,5,FALSE),IMPOSTAZIONI!$B$25:$N$32,3,FALSE)))</f>
        <v/>
      </c>
      <c r="BT1023" s="20" t="str">
        <f>IF($N1023="","",IF(VLOOKUP(VLOOKUP($N1023,IMPOSTAZIONI!$E$6:$I$13,5,FALSE),IMPOSTAZIONI!$B$25:$N$32,6,FALSE)=0,"",VLOOKUP(VLOOKUP($N1023,IMPOSTAZIONI!$E$6:$I$13,5,FALSE),IMPOSTAZIONI!$B$25:$N$32,6,FALSE)))</f>
        <v/>
      </c>
      <c r="BU1023" s="20" t="str">
        <f>IF($N1023="","",IF(VLOOKUP(VLOOKUP($N1023,IMPOSTAZIONI!$E$6:$I$13,5,FALSE),IMPOSTAZIONI!$B$25:$N$32,9,FALSE)=0,"",VLOOKUP(VLOOKUP($N1023,IMPOSTAZIONI!$E$6:$I$13,5,FALSE),IMPOSTAZIONI!$B$25:$N$32,9,FALSE)))</f>
        <v/>
      </c>
      <c r="BV1023" s="20" t="str">
        <f>IF($N1023="","",IF(VLOOKUP(VLOOKUP($N1023,IMPOSTAZIONI!$E$6:$I$13,5,FALSE),IMPOSTAZIONI!$B$25:$N$32,12,FALSE)=0,"",VLOOKUP(VLOOKUP($N1023,IMPOSTAZIONI!$E$6:$I$13,5,FALSE),IMPOSTAZIONI!$B$25:$N$32,12,FALSE)))</f>
        <v/>
      </c>
      <c r="BW1023" s="221" t="str">
        <f t="shared" si="311"/>
        <v/>
      </c>
      <c r="BX1023" s="221" t="str">
        <f t="shared" si="312"/>
        <v/>
      </c>
      <c r="BY1023" s="221">
        <f t="shared" si="313"/>
        <v>0</v>
      </c>
      <c r="BZ1023" s="231">
        <f t="shared" si="314"/>
        <v>0</v>
      </c>
      <c r="CA1023" s="246">
        <f t="shared" si="315"/>
        <v>0</v>
      </c>
      <c r="CB1023" s="246">
        <f t="shared" si="316"/>
        <v>0</v>
      </c>
      <c r="CC1023" s="246" t="str">
        <f t="shared" si="317"/>
        <v/>
      </c>
      <c r="CD1023" s="246">
        <f t="shared" si="318"/>
        <v>5</v>
      </c>
      <c r="CE1023" s="246">
        <f t="shared" si="319"/>
        <v>0</v>
      </c>
      <c r="CF1023" s="276">
        <f t="shared" si="320"/>
        <v>0</v>
      </c>
      <c r="CG1023" s="277">
        <f t="shared" si="320"/>
        <v>0</v>
      </c>
      <c r="CH1023" s="277">
        <f t="shared" si="320"/>
        <v>0</v>
      </c>
      <c r="CI1023" s="278">
        <f t="shared" si="320"/>
        <v>0</v>
      </c>
      <c r="CJ1023" s="280">
        <f t="shared" si="321"/>
        <v>0</v>
      </c>
      <c r="CK1023" s="232">
        <f t="shared" si="322"/>
        <v>0</v>
      </c>
      <c r="CL1023" s="1"/>
    </row>
    <row r="1024" spans="1:90" ht="18" customHeight="1">
      <c r="A1024" s="1"/>
      <c r="B1024" s="1"/>
      <c r="C1024" s="314"/>
      <c r="D1024" s="287" t="str">
        <f t="shared" si="303"/>
        <v/>
      </c>
      <c r="E1024" s="449" t="str">
        <f t="shared" si="310"/>
        <v/>
      </c>
      <c r="F1024" s="450"/>
      <c r="G1024" s="451"/>
      <c r="H1024" s="452"/>
      <c r="I1024" s="453"/>
      <c r="J1024" s="453"/>
      <c r="K1024" s="453"/>
      <c r="L1024" s="453"/>
      <c r="M1024" s="454"/>
      <c r="N1024" s="455"/>
      <c r="O1024" s="456"/>
      <c r="P1024" s="456"/>
      <c r="Q1024" s="456"/>
      <c r="R1024" s="456"/>
      <c r="S1024" s="456"/>
      <c r="T1024" s="456"/>
      <c r="U1024" s="456"/>
      <c r="V1024" s="456"/>
      <c r="W1024" s="456"/>
      <c r="X1024" s="456"/>
      <c r="Y1024" s="456"/>
      <c r="Z1024" s="456"/>
      <c r="AA1024" s="456"/>
      <c r="AB1024" s="456"/>
      <c r="AC1024" s="456"/>
      <c r="AD1024" s="456"/>
      <c r="AE1024" s="457"/>
      <c r="AF1024" s="455"/>
      <c r="AG1024" s="456"/>
      <c r="AH1024" s="456"/>
      <c r="AI1024" s="456"/>
      <c r="AJ1024" s="456"/>
      <c r="AK1024" s="456"/>
      <c r="AL1024" s="456"/>
      <c r="AM1024" s="456"/>
      <c r="AN1024" s="457"/>
      <c r="AO1024" s="455"/>
      <c r="AP1024" s="456"/>
      <c r="AQ1024" s="456"/>
      <c r="AR1024" s="456"/>
      <c r="AS1024" s="456"/>
      <c r="AT1024" s="456"/>
      <c r="AU1024" s="456"/>
      <c r="AV1024" s="456"/>
      <c r="AW1024" s="456"/>
      <c r="AX1024" s="456"/>
      <c r="AY1024" s="456"/>
      <c r="AZ1024" s="456"/>
      <c r="BA1024" s="456"/>
      <c r="BB1024" s="456"/>
      <c r="BC1024" s="456"/>
      <c r="BD1024" s="456"/>
      <c r="BE1024" s="456"/>
      <c r="BF1024" s="456"/>
      <c r="BG1024" s="457"/>
      <c r="BH1024" s="458"/>
      <c r="BI1024" s="459"/>
      <c r="BJ1024" s="459"/>
      <c r="BK1024" s="459"/>
      <c r="BL1024" s="459"/>
      <c r="BM1024" s="460"/>
      <c r="BN1024" s="314"/>
      <c r="BO1024" s="314"/>
      <c r="BP1024" s="1"/>
      <c r="BQ1024" s="120">
        <f>IF($F$3="","",IF(N1024=$F$3,COUNTIF(BQ$23:BQ1023,"&gt;0")+1,0))</f>
        <v>0</v>
      </c>
      <c r="BR1024" s="1"/>
      <c r="BS1024" s="20" t="str">
        <f>IF($N1024="","",IF(VLOOKUP(VLOOKUP($N1024,IMPOSTAZIONI!$E$6:$I$13,5,FALSE),IMPOSTAZIONI!$B$25:$N$32,3,FALSE)=0,"",VLOOKUP(VLOOKUP($N1024,IMPOSTAZIONI!$E$6:$I$13,5,FALSE),IMPOSTAZIONI!$B$25:$N$32,3,FALSE)))</f>
        <v/>
      </c>
      <c r="BT1024" s="20" t="str">
        <f>IF($N1024="","",IF(VLOOKUP(VLOOKUP($N1024,IMPOSTAZIONI!$E$6:$I$13,5,FALSE),IMPOSTAZIONI!$B$25:$N$32,6,FALSE)=0,"",VLOOKUP(VLOOKUP($N1024,IMPOSTAZIONI!$E$6:$I$13,5,FALSE),IMPOSTAZIONI!$B$25:$N$32,6,FALSE)))</f>
        <v/>
      </c>
      <c r="BU1024" s="20" t="str">
        <f>IF($N1024="","",IF(VLOOKUP(VLOOKUP($N1024,IMPOSTAZIONI!$E$6:$I$13,5,FALSE),IMPOSTAZIONI!$B$25:$N$32,9,FALSE)=0,"",VLOOKUP(VLOOKUP($N1024,IMPOSTAZIONI!$E$6:$I$13,5,FALSE),IMPOSTAZIONI!$B$25:$N$32,9,FALSE)))</f>
        <v/>
      </c>
      <c r="BV1024" s="20" t="str">
        <f>IF($N1024="","",IF(VLOOKUP(VLOOKUP($N1024,IMPOSTAZIONI!$E$6:$I$13,5,FALSE),IMPOSTAZIONI!$B$25:$N$32,12,FALSE)=0,"",VLOOKUP(VLOOKUP($N1024,IMPOSTAZIONI!$E$6:$I$13,5,FALSE),IMPOSTAZIONI!$B$25:$N$32,12,FALSE)))</f>
        <v/>
      </c>
      <c r="BW1024" s="221" t="str">
        <f t="shared" si="311"/>
        <v/>
      </c>
      <c r="BX1024" s="221" t="str">
        <f t="shared" si="312"/>
        <v/>
      </c>
      <c r="BY1024" s="221">
        <f t="shared" si="313"/>
        <v>0</v>
      </c>
      <c r="BZ1024" s="231">
        <f t="shared" si="314"/>
        <v>0</v>
      </c>
      <c r="CA1024" s="246">
        <f t="shared" si="315"/>
        <v>0</v>
      </c>
      <c r="CB1024" s="246">
        <f t="shared" si="316"/>
        <v>0</v>
      </c>
      <c r="CC1024" s="246" t="str">
        <f t="shared" si="317"/>
        <v/>
      </c>
      <c r="CD1024" s="246">
        <f t="shared" si="318"/>
        <v>5</v>
      </c>
      <c r="CE1024" s="246">
        <f t="shared" si="319"/>
        <v>0</v>
      </c>
      <c r="CF1024" s="276">
        <f t="shared" si="320"/>
        <v>0</v>
      </c>
      <c r="CG1024" s="277">
        <f t="shared" si="320"/>
        <v>0</v>
      </c>
      <c r="CH1024" s="277">
        <f t="shared" si="320"/>
        <v>0</v>
      </c>
      <c r="CI1024" s="278">
        <f t="shared" si="320"/>
        <v>0</v>
      </c>
      <c r="CJ1024" s="280">
        <f t="shared" si="321"/>
        <v>0</v>
      </c>
      <c r="CK1024" s="232">
        <f t="shared" si="322"/>
        <v>0</v>
      </c>
      <c r="CL1024" s="1"/>
    </row>
    <row r="1025" spans="1:90" ht="18" customHeight="1">
      <c r="A1025" s="1"/>
      <c r="B1025" s="1"/>
      <c r="C1025" s="314"/>
      <c r="D1025" s="287" t="str">
        <f t="shared" si="303"/>
        <v/>
      </c>
      <c r="E1025" s="449" t="str">
        <f t="shared" si="310"/>
        <v/>
      </c>
      <c r="F1025" s="450"/>
      <c r="G1025" s="451"/>
      <c r="H1025" s="452"/>
      <c r="I1025" s="453"/>
      <c r="J1025" s="453"/>
      <c r="K1025" s="453"/>
      <c r="L1025" s="453"/>
      <c r="M1025" s="454"/>
      <c r="N1025" s="455"/>
      <c r="O1025" s="456"/>
      <c r="P1025" s="456"/>
      <c r="Q1025" s="456"/>
      <c r="R1025" s="456"/>
      <c r="S1025" s="456"/>
      <c r="T1025" s="456"/>
      <c r="U1025" s="456"/>
      <c r="V1025" s="456"/>
      <c r="W1025" s="456"/>
      <c r="X1025" s="456"/>
      <c r="Y1025" s="456"/>
      <c r="Z1025" s="456"/>
      <c r="AA1025" s="456"/>
      <c r="AB1025" s="456"/>
      <c r="AC1025" s="456"/>
      <c r="AD1025" s="456"/>
      <c r="AE1025" s="457"/>
      <c r="AF1025" s="455"/>
      <c r="AG1025" s="456"/>
      <c r="AH1025" s="456"/>
      <c r="AI1025" s="456"/>
      <c r="AJ1025" s="456"/>
      <c r="AK1025" s="456"/>
      <c r="AL1025" s="456"/>
      <c r="AM1025" s="456"/>
      <c r="AN1025" s="457"/>
      <c r="AO1025" s="455"/>
      <c r="AP1025" s="456"/>
      <c r="AQ1025" s="456"/>
      <c r="AR1025" s="456"/>
      <c r="AS1025" s="456"/>
      <c r="AT1025" s="456"/>
      <c r="AU1025" s="456"/>
      <c r="AV1025" s="456"/>
      <c r="AW1025" s="456"/>
      <c r="AX1025" s="456"/>
      <c r="AY1025" s="456"/>
      <c r="AZ1025" s="456"/>
      <c r="BA1025" s="456"/>
      <c r="BB1025" s="456"/>
      <c r="BC1025" s="456"/>
      <c r="BD1025" s="456"/>
      <c r="BE1025" s="456"/>
      <c r="BF1025" s="456"/>
      <c r="BG1025" s="457"/>
      <c r="BH1025" s="458"/>
      <c r="BI1025" s="459"/>
      <c r="BJ1025" s="459"/>
      <c r="BK1025" s="459"/>
      <c r="BL1025" s="459"/>
      <c r="BM1025" s="460"/>
      <c r="BN1025" s="314"/>
      <c r="BO1025" s="314"/>
      <c r="BP1025" s="1"/>
      <c r="BQ1025" s="120">
        <f>IF($F$3="","",IF(N1025=$F$3,COUNTIF(BQ$23:BQ1024,"&gt;0")+1,0))</f>
        <v>0</v>
      </c>
      <c r="BR1025" s="1"/>
      <c r="BS1025" s="20" t="str">
        <f>IF($N1025="","",IF(VLOOKUP(VLOOKUP($N1025,IMPOSTAZIONI!$E$6:$I$13,5,FALSE),IMPOSTAZIONI!$B$25:$N$32,3,FALSE)=0,"",VLOOKUP(VLOOKUP($N1025,IMPOSTAZIONI!$E$6:$I$13,5,FALSE),IMPOSTAZIONI!$B$25:$N$32,3,FALSE)))</f>
        <v/>
      </c>
      <c r="BT1025" s="20" t="str">
        <f>IF($N1025="","",IF(VLOOKUP(VLOOKUP($N1025,IMPOSTAZIONI!$E$6:$I$13,5,FALSE),IMPOSTAZIONI!$B$25:$N$32,6,FALSE)=0,"",VLOOKUP(VLOOKUP($N1025,IMPOSTAZIONI!$E$6:$I$13,5,FALSE),IMPOSTAZIONI!$B$25:$N$32,6,FALSE)))</f>
        <v/>
      </c>
      <c r="BU1025" s="20" t="str">
        <f>IF($N1025="","",IF(VLOOKUP(VLOOKUP($N1025,IMPOSTAZIONI!$E$6:$I$13,5,FALSE),IMPOSTAZIONI!$B$25:$N$32,9,FALSE)=0,"",VLOOKUP(VLOOKUP($N1025,IMPOSTAZIONI!$E$6:$I$13,5,FALSE),IMPOSTAZIONI!$B$25:$N$32,9,FALSE)))</f>
        <v/>
      </c>
      <c r="BV1025" s="20" t="str">
        <f>IF($N1025="","",IF(VLOOKUP(VLOOKUP($N1025,IMPOSTAZIONI!$E$6:$I$13,5,FALSE),IMPOSTAZIONI!$B$25:$N$32,12,FALSE)=0,"",VLOOKUP(VLOOKUP($N1025,IMPOSTAZIONI!$E$6:$I$13,5,FALSE),IMPOSTAZIONI!$B$25:$N$32,12,FALSE)))</f>
        <v/>
      </c>
      <c r="BW1025" s="221" t="str">
        <f t="shared" si="311"/>
        <v/>
      </c>
      <c r="BX1025" s="221" t="str">
        <f t="shared" si="312"/>
        <v/>
      </c>
      <c r="BY1025" s="221">
        <f t="shared" si="313"/>
        <v>0</v>
      </c>
      <c r="BZ1025" s="231">
        <f t="shared" si="314"/>
        <v>0</v>
      </c>
      <c r="CA1025" s="246">
        <f t="shared" si="315"/>
        <v>0</v>
      </c>
      <c r="CB1025" s="246">
        <f t="shared" si="316"/>
        <v>0</v>
      </c>
      <c r="CC1025" s="246" t="str">
        <f t="shared" si="317"/>
        <v/>
      </c>
      <c r="CD1025" s="246">
        <f t="shared" si="318"/>
        <v>5</v>
      </c>
      <c r="CE1025" s="246">
        <f t="shared" si="319"/>
        <v>0</v>
      </c>
      <c r="CF1025" s="276">
        <f t="shared" si="320"/>
        <v>0</v>
      </c>
      <c r="CG1025" s="277">
        <f t="shared" si="320"/>
        <v>0</v>
      </c>
      <c r="CH1025" s="277">
        <f t="shared" si="320"/>
        <v>0</v>
      </c>
      <c r="CI1025" s="278">
        <f t="shared" si="320"/>
        <v>0</v>
      </c>
      <c r="CJ1025" s="280">
        <f t="shared" si="321"/>
        <v>0</v>
      </c>
      <c r="CK1025" s="232">
        <f t="shared" si="322"/>
        <v>0</v>
      </c>
      <c r="CL1025" s="1"/>
    </row>
    <row r="1026" spans="1:90" ht="18" customHeight="1">
      <c r="A1026" s="1"/>
      <c r="B1026" s="1"/>
      <c r="C1026" s="314"/>
      <c r="D1026" s="287" t="str">
        <f t="shared" si="303"/>
        <v/>
      </c>
      <c r="E1026" s="449" t="str">
        <f t="shared" si="310"/>
        <v/>
      </c>
      <c r="F1026" s="450"/>
      <c r="G1026" s="451"/>
      <c r="H1026" s="452"/>
      <c r="I1026" s="453"/>
      <c r="J1026" s="453"/>
      <c r="K1026" s="453"/>
      <c r="L1026" s="453"/>
      <c r="M1026" s="454"/>
      <c r="N1026" s="455"/>
      <c r="O1026" s="456"/>
      <c r="P1026" s="456"/>
      <c r="Q1026" s="456"/>
      <c r="R1026" s="456"/>
      <c r="S1026" s="456"/>
      <c r="T1026" s="456"/>
      <c r="U1026" s="456"/>
      <c r="V1026" s="456"/>
      <c r="W1026" s="456"/>
      <c r="X1026" s="456"/>
      <c r="Y1026" s="456"/>
      <c r="Z1026" s="456"/>
      <c r="AA1026" s="456"/>
      <c r="AB1026" s="456"/>
      <c r="AC1026" s="456"/>
      <c r="AD1026" s="456"/>
      <c r="AE1026" s="457"/>
      <c r="AF1026" s="455"/>
      <c r="AG1026" s="456"/>
      <c r="AH1026" s="456"/>
      <c r="AI1026" s="456"/>
      <c r="AJ1026" s="456"/>
      <c r="AK1026" s="456"/>
      <c r="AL1026" s="456"/>
      <c r="AM1026" s="456"/>
      <c r="AN1026" s="457"/>
      <c r="AO1026" s="455"/>
      <c r="AP1026" s="456"/>
      <c r="AQ1026" s="456"/>
      <c r="AR1026" s="456"/>
      <c r="AS1026" s="456"/>
      <c r="AT1026" s="456"/>
      <c r="AU1026" s="456"/>
      <c r="AV1026" s="456"/>
      <c r="AW1026" s="456"/>
      <c r="AX1026" s="456"/>
      <c r="AY1026" s="456"/>
      <c r="AZ1026" s="456"/>
      <c r="BA1026" s="456"/>
      <c r="BB1026" s="456"/>
      <c r="BC1026" s="456"/>
      <c r="BD1026" s="456"/>
      <c r="BE1026" s="456"/>
      <c r="BF1026" s="456"/>
      <c r="BG1026" s="457"/>
      <c r="BH1026" s="458"/>
      <c r="BI1026" s="459"/>
      <c r="BJ1026" s="459"/>
      <c r="BK1026" s="459"/>
      <c r="BL1026" s="459"/>
      <c r="BM1026" s="460"/>
      <c r="BN1026" s="314"/>
      <c r="BO1026" s="314"/>
      <c r="BP1026" s="1"/>
      <c r="BQ1026" s="120">
        <f>IF($F$3="","",IF(N1026=$F$3,COUNTIF(BQ$23:BQ1025,"&gt;0")+1,0))</f>
        <v>0</v>
      </c>
      <c r="BR1026" s="1"/>
      <c r="BS1026" s="20" t="str">
        <f>IF($N1026="","",IF(VLOOKUP(VLOOKUP($N1026,IMPOSTAZIONI!$E$6:$I$13,5,FALSE),IMPOSTAZIONI!$B$25:$N$32,3,FALSE)=0,"",VLOOKUP(VLOOKUP($N1026,IMPOSTAZIONI!$E$6:$I$13,5,FALSE),IMPOSTAZIONI!$B$25:$N$32,3,FALSE)))</f>
        <v/>
      </c>
      <c r="BT1026" s="20" t="str">
        <f>IF($N1026="","",IF(VLOOKUP(VLOOKUP($N1026,IMPOSTAZIONI!$E$6:$I$13,5,FALSE),IMPOSTAZIONI!$B$25:$N$32,6,FALSE)=0,"",VLOOKUP(VLOOKUP($N1026,IMPOSTAZIONI!$E$6:$I$13,5,FALSE),IMPOSTAZIONI!$B$25:$N$32,6,FALSE)))</f>
        <v/>
      </c>
      <c r="BU1026" s="20" t="str">
        <f>IF($N1026="","",IF(VLOOKUP(VLOOKUP($N1026,IMPOSTAZIONI!$E$6:$I$13,5,FALSE),IMPOSTAZIONI!$B$25:$N$32,9,FALSE)=0,"",VLOOKUP(VLOOKUP($N1026,IMPOSTAZIONI!$E$6:$I$13,5,FALSE),IMPOSTAZIONI!$B$25:$N$32,9,FALSE)))</f>
        <v/>
      </c>
      <c r="BV1026" s="20" t="str">
        <f>IF($N1026="","",IF(VLOOKUP(VLOOKUP($N1026,IMPOSTAZIONI!$E$6:$I$13,5,FALSE),IMPOSTAZIONI!$B$25:$N$32,12,FALSE)=0,"",VLOOKUP(VLOOKUP($N1026,IMPOSTAZIONI!$E$6:$I$13,5,FALSE),IMPOSTAZIONI!$B$25:$N$32,12,FALSE)))</f>
        <v/>
      </c>
      <c r="BW1026" s="221" t="str">
        <f t="shared" si="311"/>
        <v/>
      </c>
      <c r="BX1026" s="221" t="str">
        <f t="shared" si="312"/>
        <v/>
      </c>
      <c r="BY1026" s="221">
        <f t="shared" si="313"/>
        <v>0</v>
      </c>
      <c r="BZ1026" s="231">
        <f t="shared" si="314"/>
        <v>0</v>
      </c>
      <c r="CA1026" s="246">
        <f t="shared" si="315"/>
        <v>0</v>
      </c>
      <c r="CB1026" s="246">
        <f t="shared" si="316"/>
        <v>0</v>
      </c>
      <c r="CC1026" s="246" t="str">
        <f t="shared" si="317"/>
        <v/>
      </c>
      <c r="CD1026" s="246">
        <f t="shared" si="318"/>
        <v>5</v>
      </c>
      <c r="CE1026" s="246">
        <f t="shared" si="319"/>
        <v>0</v>
      </c>
      <c r="CF1026" s="276">
        <f t="shared" si="320"/>
        <v>0</v>
      </c>
      <c r="CG1026" s="277">
        <f t="shared" si="320"/>
        <v>0</v>
      </c>
      <c r="CH1026" s="277">
        <f t="shared" si="320"/>
        <v>0</v>
      </c>
      <c r="CI1026" s="278">
        <f t="shared" si="320"/>
        <v>0</v>
      </c>
      <c r="CJ1026" s="280">
        <f t="shared" si="321"/>
        <v>0</v>
      </c>
      <c r="CK1026" s="232">
        <f t="shared" si="322"/>
        <v>0</v>
      </c>
      <c r="CL1026" s="1"/>
    </row>
    <row r="1027" spans="1:90" ht="18" customHeight="1">
      <c r="A1027" s="1"/>
      <c r="B1027" s="1"/>
      <c r="C1027" s="314"/>
      <c r="D1027" s="287" t="str">
        <f t="shared" si="303"/>
        <v/>
      </c>
      <c r="E1027" s="449" t="str">
        <f t="shared" si="310"/>
        <v/>
      </c>
      <c r="F1027" s="450"/>
      <c r="G1027" s="451"/>
      <c r="H1027" s="452"/>
      <c r="I1027" s="453"/>
      <c r="J1027" s="453"/>
      <c r="K1027" s="453"/>
      <c r="L1027" s="453"/>
      <c r="M1027" s="454"/>
      <c r="N1027" s="455"/>
      <c r="O1027" s="456"/>
      <c r="P1027" s="456"/>
      <c r="Q1027" s="456"/>
      <c r="R1027" s="456"/>
      <c r="S1027" s="456"/>
      <c r="T1027" s="456"/>
      <c r="U1027" s="456"/>
      <c r="V1027" s="456"/>
      <c r="W1027" s="456"/>
      <c r="X1027" s="456"/>
      <c r="Y1027" s="456"/>
      <c r="Z1027" s="456"/>
      <c r="AA1027" s="456"/>
      <c r="AB1027" s="456"/>
      <c r="AC1027" s="456"/>
      <c r="AD1027" s="456"/>
      <c r="AE1027" s="457"/>
      <c r="AF1027" s="455"/>
      <c r="AG1027" s="456"/>
      <c r="AH1027" s="456"/>
      <c r="AI1027" s="456"/>
      <c r="AJ1027" s="456"/>
      <c r="AK1027" s="456"/>
      <c r="AL1027" s="456"/>
      <c r="AM1027" s="456"/>
      <c r="AN1027" s="457"/>
      <c r="AO1027" s="455"/>
      <c r="AP1027" s="456"/>
      <c r="AQ1027" s="456"/>
      <c r="AR1027" s="456"/>
      <c r="AS1027" s="456"/>
      <c r="AT1027" s="456"/>
      <c r="AU1027" s="456"/>
      <c r="AV1027" s="456"/>
      <c r="AW1027" s="456"/>
      <c r="AX1027" s="456"/>
      <c r="AY1027" s="456"/>
      <c r="AZ1027" s="456"/>
      <c r="BA1027" s="456"/>
      <c r="BB1027" s="456"/>
      <c r="BC1027" s="456"/>
      <c r="BD1027" s="456"/>
      <c r="BE1027" s="456"/>
      <c r="BF1027" s="456"/>
      <c r="BG1027" s="457"/>
      <c r="BH1027" s="458"/>
      <c r="BI1027" s="459"/>
      <c r="BJ1027" s="459"/>
      <c r="BK1027" s="459"/>
      <c r="BL1027" s="459"/>
      <c r="BM1027" s="460"/>
      <c r="BN1027" s="314"/>
      <c r="BO1027" s="314"/>
      <c r="BP1027" s="1"/>
      <c r="BQ1027" s="120">
        <f>IF($F$3="","",IF(N1027=$F$3,COUNTIF(BQ$23:BQ1026,"&gt;0")+1,0))</f>
        <v>0</v>
      </c>
      <c r="BR1027" s="1"/>
      <c r="BS1027" s="20" t="str">
        <f>IF($N1027="","",IF(VLOOKUP(VLOOKUP($N1027,IMPOSTAZIONI!$E$6:$I$13,5,FALSE),IMPOSTAZIONI!$B$25:$N$32,3,FALSE)=0,"",VLOOKUP(VLOOKUP($N1027,IMPOSTAZIONI!$E$6:$I$13,5,FALSE),IMPOSTAZIONI!$B$25:$N$32,3,FALSE)))</f>
        <v/>
      </c>
      <c r="BT1027" s="20" t="str">
        <f>IF($N1027="","",IF(VLOOKUP(VLOOKUP($N1027,IMPOSTAZIONI!$E$6:$I$13,5,FALSE),IMPOSTAZIONI!$B$25:$N$32,6,FALSE)=0,"",VLOOKUP(VLOOKUP($N1027,IMPOSTAZIONI!$E$6:$I$13,5,FALSE),IMPOSTAZIONI!$B$25:$N$32,6,FALSE)))</f>
        <v/>
      </c>
      <c r="BU1027" s="20" t="str">
        <f>IF($N1027="","",IF(VLOOKUP(VLOOKUP($N1027,IMPOSTAZIONI!$E$6:$I$13,5,FALSE),IMPOSTAZIONI!$B$25:$N$32,9,FALSE)=0,"",VLOOKUP(VLOOKUP($N1027,IMPOSTAZIONI!$E$6:$I$13,5,FALSE),IMPOSTAZIONI!$B$25:$N$32,9,FALSE)))</f>
        <v/>
      </c>
      <c r="BV1027" s="20" t="str">
        <f>IF($N1027="","",IF(VLOOKUP(VLOOKUP($N1027,IMPOSTAZIONI!$E$6:$I$13,5,FALSE),IMPOSTAZIONI!$B$25:$N$32,12,FALSE)=0,"",VLOOKUP(VLOOKUP($N1027,IMPOSTAZIONI!$E$6:$I$13,5,FALSE),IMPOSTAZIONI!$B$25:$N$32,12,FALSE)))</f>
        <v/>
      </c>
      <c r="BW1027" s="221" t="str">
        <f t="shared" si="311"/>
        <v/>
      </c>
      <c r="BX1027" s="221" t="str">
        <f t="shared" si="312"/>
        <v/>
      </c>
      <c r="BY1027" s="221">
        <f t="shared" si="313"/>
        <v>0</v>
      </c>
      <c r="BZ1027" s="231">
        <f t="shared" si="314"/>
        <v>0</v>
      </c>
      <c r="CA1027" s="246">
        <f t="shared" si="315"/>
        <v>0</v>
      </c>
      <c r="CB1027" s="246">
        <f t="shared" si="316"/>
        <v>0</v>
      </c>
      <c r="CC1027" s="246" t="str">
        <f t="shared" si="317"/>
        <v/>
      </c>
      <c r="CD1027" s="246">
        <f t="shared" si="318"/>
        <v>5</v>
      </c>
      <c r="CE1027" s="246">
        <f t="shared" si="319"/>
        <v>0</v>
      </c>
      <c r="CF1027" s="276">
        <f t="shared" si="320"/>
        <v>0</v>
      </c>
      <c r="CG1027" s="277">
        <f t="shared" si="320"/>
        <v>0</v>
      </c>
      <c r="CH1027" s="277">
        <f t="shared" si="320"/>
        <v>0</v>
      </c>
      <c r="CI1027" s="278">
        <f t="shared" si="320"/>
        <v>0</v>
      </c>
      <c r="CJ1027" s="280">
        <f t="shared" si="321"/>
        <v>0</v>
      </c>
      <c r="CK1027" s="232">
        <f t="shared" si="322"/>
        <v>0</v>
      </c>
      <c r="CL1027" s="1"/>
    </row>
    <row r="1028" spans="1:90" ht="18" customHeight="1">
      <c r="A1028" s="1"/>
      <c r="B1028" s="1"/>
      <c r="C1028" s="314"/>
      <c r="D1028" s="287" t="str">
        <f t="shared" si="303"/>
        <v/>
      </c>
      <c r="E1028" s="449" t="str">
        <f t="shared" si="310"/>
        <v/>
      </c>
      <c r="F1028" s="450"/>
      <c r="G1028" s="451"/>
      <c r="H1028" s="452"/>
      <c r="I1028" s="453"/>
      <c r="J1028" s="453"/>
      <c r="K1028" s="453"/>
      <c r="L1028" s="453"/>
      <c r="M1028" s="454"/>
      <c r="N1028" s="455"/>
      <c r="O1028" s="456"/>
      <c r="P1028" s="456"/>
      <c r="Q1028" s="456"/>
      <c r="R1028" s="456"/>
      <c r="S1028" s="456"/>
      <c r="T1028" s="456"/>
      <c r="U1028" s="456"/>
      <c r="V1028" s="456"/>
      <c r="W1028" s="456"/>
      <c r="X1028" s="456"/>
      <c r="Y1028" s="456"/>
      <c r="Z1028" s="456"/>
      <c r="AA1028" s="456"/>
      <c r="AB1028" s="456"/>
      <c r="AC1028" s="456"/>
      <c r="AD1028" s="456"/>
      <c r="AE1028" s="457"/>
      <c r="AF1028" s="455"/>
      <c r="AG1028" s="456"/>
      <c r="AH1028" s="456"/>
      <c r="AI1028" s="456"/>
      <c r="AJ1028" s="456"/>
      <c r="AK1028" s="456"/>
      <c r="AL1028" s="456"/>
      <c r="AM1028" s="456"/>
      <c r="AN1028" s="457"/>
      <c r="AO1028" s="455"/>
      <c r="AP1028" s="456"/>
      <c r="AQ1028" s="456"/>
      <c r="AR1028" s="456"/>
      <c r="AS1028" s="456"/>
      <c r="AT1028" s="456"/>
      <c r="AU1028" s="456"/>
      <c r="AV1028" s="456"/>
      <c r="AW1028" s="456"/>
      <c r="AX1028" s="456"/>
      <c r="AY1028" s="456"/>
      <c r="AZ1028" s="456"/>
      <c r="BA1028" s="456"/>
      <c r="BB1028" s="456"/>
      <c r="BC1028" s="456"/>
      <c r="BD1028" s="456"/>
      <c r="BE1028" s="456"/>
      <c r="BF1028" s="456"/>
      <c r="BG1028" s="457"/>
      <c r="BH1028" s="458"/>
      <c r="BI1028" s="459"/>
      <c r="BJ1028" s="459"/>
      <c r="BK1028" s="459"/>
      <c r="BL1028" s="459"/>
      <c r="BM1028" s="460"/>
      <c r="BN1028" s="314"/>
      <c r="BO1028" s="314"/>
      <c r="BP1028" s="1"/>
      <c r="BQ1028" s="120">
        <f>IF($F$3="","",IF(N1028=$F$3,COUNTIF(BQ$23:BQ1027,"&gt;0")+1,0))</f>
        <v>0</v>
      </c>
      <c r="BR1028" s="1"/>
      <c r="BS1028" s="20" t="str">
        <f>IF($N1028="","",IF(VLOOKUP(VLOOKUP($N1028,IMPOSTAZIONI!$E$6:$I$13,5,FALSE),IMPOSTAZIONI!$B$25:$N$32,3,FALSE)=0,"",VLOOKUP(VLOOKUP($N1028,IMPOSTAZIONI!$E$6:$I$13,5,FALSE),IMPOSTAZIONI!$B$25:$N$32,3,FALSE)))</f>
        <v/>
      </c>
      <c r="BT1028" s="20" t="str">
        <f>IF($N1028="","",IF(VLOOKUP(VLOOKUP($N1028,IMPOSTAZIONI!$E$6:$I$13,5,FALSE),IMPOSTAZIONI!$B$25:$N$32,6,FALSE)=0,"",VLOOKUP(VLOOKUP($N1028,IMPOSTAZIONI!$E$6:$I$13,5,FALSE),IMPOSTAZIONI!$B$25:$N$32,6,FALSE)))</f>
        <v/>
      </c>
      <c r="BU1028" s="20" t="str">
        <f>IF($N1028="","",IF(VLOOKUP(VLOOKUP($N1028,IMPOSTAZIONI!$E$6:$I$13,5,FALSE),IMPOSTAZIONI!$B$25:$N$32,9,FALSE)=0,"",VLOOKUP(VLOOKUP($N1028,IMPOSTAZIONI!$E$6:$I$13,5,FALSE),IMPOSTAZIONI!$B$25:$N$32,9,FALSE)))</f>
        <v/>
      </c>
      <c r="BV1028" s="20" t="str">
        <f>IF($N1028="","",IF(VLOOKUP(VLOOKUP($N1028,IMPOSTAZIONI!$E$6:$I$13,5,FALSE),IMPOSTAZIONI!$B$25:$N$32,12,FALSE)=0,"",VLOOKUP(VLOOKUP($N1028,IMPOSTAZIONI!$E$6:$I$13,5,FALSE),IMPOSTAZIONI!$B$25:$N$32,12,FALSE)))</f>
        <v/>
      </c>
      <c r="BW1028" s="221" t="str">
        <f t="shared" si="311"/>
        <v/>
      </c>
      <c r="BX1028" s="221" t="str">
        <f t="shared" si="312"/>
        <v/>
      </c>
      <c r="BY1028" s="221">
        <f t="shared" si="313"/>
        <v>0</v>
      </c>
      <c r="BZ1028" s="231">
        <f t="shared" si="314"/>
        <v>0</v>
      </c>
      <c r="CA1028" s="246">
        <f t="shared" si="315"/>
        <v>0</v>
      </c>
      <c r="CB1028" s="246">
        <f t="shared" si="316"/>
        <v>0</v>
      </c>
      <c r="CC1028" s="246" t="str">
        <f t="shared" si="317"/>
        <v/>
      </c>
      <c r="CD1028" s="246">
        <f t="shared" si="318"/>
        <v>5</v>
      </c>
      <c r="CE1028" s="246">
        <f t="shared" si="319"/>
        <v>0</v>
      </c>
      <c r="CF1028" s="276">
        <f t="shared" si="320"/>
        <v>0</v>
      </c>
      <c r="CG1028" s="277">
        <f t="shared" si="320"/>
        <v>0</v>
      </c>
      <c r="CH1028" s="277">
        <f t="shared" si="320"/>
        <v>0</v>
      </c>
      <c r="CI1028" s="278">
        <f t="shared" si="320"/>
        <v>0</v>
      </c>
      <c r="CJ1028" s="280">
        <f t="shared" si="321"/>
        <v>0</v>
      </c>
      <c r="CK1028" s="232">
        <f t="shared" si="322"/>
        <v>0</v>
      </c>
      <c r="CL1028" s="1"/>
    </row>
    <row r="1029" spans="1:90" ht="18" customHeight="1">
      <c r="A1029" s="1"/>
      <c r="B1029" s="1"/>
      <c r="C1029" s="314"/>
      <c r="D1029" s="287" t="str">
        <f t="shared" si="303"/>
        <v/>
      </c>
      <c r="E1029" s="449" t="str">
        <f t="shared" si="310"/>
        <v/>
      </c>
      <c r="F1029" s="450"/>
      <c r="G1029" s="451"/>
      <c r="H1029" s="452"/>
      <c r="I1029" s="453"/>
      <c r="J1029" s="453"/>
      <c r="K1029" s="453"/>
      <c r="L1029" s="453"/>
      <c r="M1029" s="454"/>
      <c r="N1029" s="455"/>
      <c r="O1029" s="456"/>
      <c r="P1029" s="456"/>
      <c r="Q1029" s="456"/>
      <c r="R1029" s="456"/>
      <c r="S1029" s="456"/>
      <c r="T1029" s="456"/>
      <c r="U1029" s="456"/>
      <c r="V1029" s="456"/>
      <c r="W1029" s="456"/>
      <c r="X1029" s="456"/>
      <c r="Y1029" s="456"/>
      <c r="Z1029" s="456"/>
      <c r="AA1029" s="456"/>
      <c r="AB1029" s="456"/>
      <c r="AC1029" s="456"/>
      <c r="AD1029" s="456"/>
      <c r="AE1029" s="457"/>
      <c r="AF1029" s="455"/>
      <c r="AG1029" s="456"/>
      <c r="AH1029" s="456"/>
      <c r="AI1029" s="456"/>
      <c r="AJ1029" s="456"/>
      <c r="AK1029" s="456"/>
      <c r="AL1029" s="456"/>
      <c r="AM1029" s="456"/>
      <c r="AN1029" s="457"/>
      <c r="AO1029" s="455"/>
      <c r="AP1029" s="456"/>
      <c r="AQ1029" s="456"/>
      <c r="AR1029" s="456"/>
      <c r="AS1029" s="456"/>
      <c r="AT1029" s="456"/>
      <c r="AU1029" s="456"/>
      <c r="AV1029" s="456"/>
      <c r="AW1029" s="456"/>
      <c r="AX1029" s="456"/>
      <c r="AY1029" s="456"/>
      <c r="AZ1029" s="456"/>
      <c r="BA1029" s="456"/>
      <c r="BB1029" s="456"/>
      <c r="BC1029" s="456"/>
      <c r="BD1029" s="456"/>
      <c r="BE1029" s="456"/>
      <c r="BF1029" s="456"/>
      <c r="BG1029" s="457"/>
      <c r="BH1029" s="458"/>
      <c r="BI1029" s="459"/>
      <c r="BJ1029" s="459"/>
      <c r="BK1029" s="459"/>
      <c r="BL1029" s="459"/>
      <c r="BM1029" s="460"/>
      <c r="BN1029" s="314"/>
      <c r="BO1029" s="314"/>
      <c r="BP1029" s="1"/>
      <c r="BQ1029" s="120">
        <f>IF($F$3="","",IF(N1029=$F$3,COUNTIF(BQ$23:BQ1028,"&gt;0")+1,0))</f>
        <v>0</v>
      </c>
      <c r="BR1029" s="1"/>
      <c r="BS1029" s="20" t="str">
        <f>IF($N1029="","",IF(VLOOKUP(VLOOKUP($N1029,IMPOSTAZIONI!$E$6:$I$13,5,FALSE),IMPOSTAZIONI!$B$25:$N$32,3,FALSE)=0,"",VLOOKUP(VLOOKUP($N1029,IMPOSTAZIONI!$E$6:$I$13,5,FALSE),IMPOSTAZIONI!$B$25:$N$32,3,FALSE)))</f>
        <v/>
      </c>
      <c r="BT1029" s="20" t="str">
        <f>IF($N1029="","",IF(VLOOKUP(VLOOKUP($N1029,IMPOSTAZIONI!$E$6:$I$13,5,FALSE),IMPOSTAZIONI!$B$25:$N$32,6,FALSE)=0,"",VLOOKUP(VLOOKUP($N1029,IMPOSTAZIONI!$E$6:$I$13,5,FALSE),IMPOSTAZIONI!$B$25:$N$32,6,FALSE)))</f>
        <v/>
      </c>
      <c r="BU1029" s="20" t="str">
        <f>IF($N1029="","",IF(VLOOKUP(VLOOKUP($N1029,IMPOSTAZIONI!$E$6:$I$13,5,FALSE),IMPOSTAZIONI!$B$25:$N$32,9,FALSE)=0,"",VLOOKUP(VLOOKUP($N1029,IMPOSTAZIONI!$E$6:$I$13,5,FALSE),IMPOSTAZIONI!$B$25:$N$32,9,FALSE)))</f>
        <v/>
      </c>
      <c r="BV1029" s="20" t="str">
        <f>IF($N1029="","",IF(VLOOKUP(VLOOKUP($N1029,IMPOSTAZIONI!$E$6:$I$13,5,FALSE),IMPOSTAZIONI!$B$25:$N$32,12,FALSE)=0,"",VLOOKUP(VLOOKUP($N1029,IMPOSTAZIONI!$E$6:$I$13,5,FALSE),IMPOSTAZIONI!$B$25:$N$32,12,FALSE)))</f>
        <v/>
      </c>
      <c r="BW1029" s="221" t="str">
        <f t="shared" si="311"/>
        <v/>
      </c>
      <c r="BX1029" s="221" t="str">
        <f t="shared" si="312"/>
        <v/>
      </c>
      <c r="BY1029" s="221">
        <f t="shared" si="313"/>
        <v>0</v>
      </c>
      <c r="BZ1029" s="231">
        <f t="shared" si="314"/>
        <v>0</v>
      </c>
      <c r="CA1029" s="246">
        <f t="shared" si="315"/>
        <v>0</v>
      </c>
      <c r="CB1029" s="246">
        <f t="shared" si="316"/>
        <v>0</v>
      </c>
      <c r="CC1029" s="246" t="str">
        <f t="shared" si="317"/>
        <v/>
      </c>
      <c r="CD1029" s="246">
        <f t="shared" si="318"/>
        <v>5</v>
      </c>
      <c r="CE1029" s="246">
        <f t="shared" si="319"/>
        <v>0</v>
      </c>
      <c r="CF1029" s="276">
        <f t="shared" si="320"/>
        <v>0</v>
      </c>
      <c r="CG1029" s="277">
        <f t="shared" si="320"/>
        <v>0</v>
      </c>
      <c r="CH1029" s="277">
        <f t="shared" si="320"/>
        <v>0</v>
      </c>
      <c r="CI1029" s="278">
        <f t="shared" si="320"/>
        <v>0</v>
      </c>
      <c r="CJ1029" s="280">
        <f t="shared" si="321"/>
        <v>0</v>
      </c>
      <c r="CK1029" s="232">
        <f t="shared" si="322"/>
        <v>0</v>
      </c>
      <c r="CL1029" s="1"/>
    </row>
    <row r="1030" spans="1:90" ht="18" customHeight="1">
      <c r="A1030" s="1"/>
      <c r="B1030" s="1"/>
      <c r="C1030" s="314"/>
      <c r="D1030" s="287" t="str">
        <f t="shared" si="303"/>
        <v/>
      </c>
      <c r="E1030" s="449" t="str">
        <f t="shared" si="310"/>
        <v/>
      </c>
      <c r="F1030" s="450"/>
      <c r="G1030" s="451"/>
      <c r="H1030" s="452"/>
      <c r="I1030" s="453"/>
      <c r="J1030" s="453"/>
      <c r="K1030" s="453"/>
      <c r="L1030" s="453"/>
      <c r="M1030" s="454"/>
      <c r="N1030" s="455"/>
      <c r="O1030" s="456"/>
      <c r="P1030" s="456"/>
      <c r="Q1030" s="456"/>
      <c r="R1030" s="456"/>
      <c r="S1030" s="456"/>
      <c r="T1030" s="456"/>
      <c r="U1030" s="456"/>
      <c r="V1030" s="456"/>
      <c r="W1030" s="456"/>
      <c r="X1030" s="456"/>
      <c r="Y1030" s="456"/>
      <c r="Z1030" s="456"/>
      <c r="AA1030" s="456"/>
      <c r="AB1030" s="456"/>
      <c r="AC1030" s="456"/>
      <c r="AD1030" s="456"/>
      <c r="AE1030" s="457"/>
      <c r="AF1030" s="455"/>
      <c r="AG1030" s="456"/>
      <c r="AH1030" s="456"/>
      <c r="AI1030" s="456"/>
      <c r="AJ1030" s="456"/>
      <c r="AK1030" s="456"/>
      <c r="AL1030" s="456"/>
      <c r="AM1030" s="456"/>
      <c r="AN1030" s="457"/>
      <c r="AO1030" s="455"/>
      <c r="AP1030" s="456"/>
      <c r="AQ1030" s="456"/>
      <c r="AR1030" s="456"/>
      <c r="AS1030" s="456"/>
      <c r="AT1030" s="456"/>
      <c r="AU1030" s="456"/>
      <c r="AV1030" s="456"/>
      <c r="AW1030" s="456"/>
      <c r="AX1030" s="456"/>
      <c r="AY1030" s="456"/>
      <c r="AZ1030" s="456"/>
      <c r="BA1030" s="456"/>
      <c r="BB1030" s="456"/>
      <c r="BC1030" s="456"/>
      <c r="BD1030" s="456"/>
      <c r="BE1030" s="456"/>
      <c r="BF1030" s="456"/>
      <c r="BG1030" s="457"/>
      <c r="BH1030" s="458"/>
      <c r="BI1030" s="459"/>
      <c r="BJ1030" s="459"/>
      <c r="BK1030" s="459"/>
      <c r="BL1030" s="459"/>
      <c r="BM1030" s="460"/>
      <c r="BN1030" s="314"/>
      <c r="BO1030" s="314"/>
      <c r="BP1030" s="1"/>
      <c r="BQ1030" s="120">
        <f>IF($F$3="","",IF(N1030=$F$3,COUNTIF(BQ$23:BQ1029,"&gt;0")+1,0))</f>
        <v>0</v>
      </c>
      <c r="BR1030" s="1"/>
      <c r="BS1030" s="20" t="str">
        <f>IF($N1030="","",IF(VLOOKUP(VLOOKUP($N1030,IMPOSTAZIONI!$E$6:$I$13,5,FALSE),IMPOSTAZIONI!$B$25:$N$32,3,FALSE)=0,"",VLOOKUP(VLOOKUP($N1030,IMPOSTAZIONI!$E$6:$I$13,5,FALSE),IMPOSTAZIONI!$B$25:$N$32,3,FALSE)))</f>
        <v/>
      </c>
      <c r="BT1030" s="20" t="str">
        <f>IF($N1030="","",IF(VLOOKUP(VLOOKUP($N1030,IMPOSTAZIONI!$E$6:$I$13,5,FALSE),IMPOSTAZIONI!$B$25:$N$32,6,FALSE)=0,"",VLOOKUP(VLOOKUP($N1030,IMPOSTAZIONI!$E$6:$I$13,5,FALSE),IMPOSTAZIONI!$B$25:$N$32,6,FALSE)))</f>
        <v/>
      </c>
      <c r="BU1030" s="20" t="str">
        <f>IF($N1030="","",IF(VLOOKUP(VLOOKUP($N1030,IMPOSTAZIONI!$E$6:$I$13,5,FALSE),IMPOSTAZIONI!$B$25:$N$32,9,FALSE)=0,"",VLOOKUP(VLOOKUP($N1030,IMPOSTAZIONI!$E$6:$I$13,5,FALSE),IMPOSTAZIONI!$B$25:$N$32,9,FALSE)))</f>
        <v/>
      </c>
      <c r="BV1030" s="20" t="str">
        <f>IF($N1030="","",IF(VLOOKUP(VLOOKUP($N1030,IMPOSTAZIONI!$E$6:$I$13,5,FALSE),IMPOSTAZIONI!$B$25:$N$32,12,FALSE)=0,"",VLOOKUP(VLOOKUP($N1030,IMPOSTAZIONI!$E$6:$I$13,5,FALSE),IMPOSTAZIONI!$B$25:$N$32,12,FALSE)))</f>
        <v/>
      </c>
      <c r="BW1030" s="221" t="str">
        <f t="shared" si="311"/>
        <v/>
      </c>
      <c r="BX1030" s="221" t="str">
        <f t="shared" si="312"/>
        <v/>
      </c>
      <c r="BY1030" s="221">
        <f t="shared" si="313"/>
        <v>0</v>
      </c>
      <c r="BZ1030" s="231">
        <f t="shared" si="314"/>
        <v>0</v>
      </c>
      <c r="CA1030" s="246">
        <f t="shared" si="315"/>
        <v>0</v>
      </c>
      <c r="CB1030" s="246">
        <f t="shared" si="316"/>
        <v>0</v>
      </c>
      <c r="CC1030" s="246" t="str">
        <f t="shared" si="317"/>
        <v/>
      </c>
      <c r="CD1030" s="246">
        <f t="shared" si="318"/>
        <v>5</v>
      </c>
      <c r="CE1030" s="246">
        <f t="shared" si="319"/>
        <v>0</v>
      </c>
      <c r="CF1030" s="276">
        <f t="shared" si="320"/>
        <v>0</v>
      </c>
      <c r="CG1030" s="277">
        <f t="shared" si="320"/>
        <v>0</v>
      </c>
      <c r="CH1030" s="277">
        <f t="shared" si="320"/>
        <v>0</v>
      </c>
      <c r="CI1030" s="278">
        <f t="shared" si="320"/>
        <v>0</v>
      </c>
      <c r="CJ1030" s="280">
        <f t="shared" si="321"/>
        <v>0</v>
      </c>
      <c r="CK1030" s="232">
        <f t="shared" si="322"/>
        <v>0</v>
      </c>
      <c r="CL1030" s="1"/>
    </row>
    <row r="1031" spans="1:90" ht="18" customHeight="1">
      <c r="A1031" s="1"/>
      <c r="B1031" s="1"/>
      <c r="C1031" s="314"/>
      <c r="D1031" s="287" t="str">
        <f t="shared" si="303"/>
        <v/>
      </c>
      <c r="E1031" s="449" t="str">
        <f t="shared" si="310"/>
        <v/>
      </c>
      <c r="F1031" s="450"/>
      <c r="G1031" s="451"/>
      <c r="H1031" s="452"/>
      <c r="I1031" s="453"/>
      <c r="J1031" s="453"/>
      <c r="K1031" s="453"/>
      <c r="L1031" s="453"/>
      <c r="M1031" s="454"/>
      <c r="N1031" s="455"/>
      <c r="O1031" s="456"/>
      <c r="P1031" s="456"/>
      <c r="Q1031" s="456"/>
      <c r="R1031" s="456"/>
      <c r="S1031" s="456"/>
      <c r="T1031" s="456"/>
      <c r="U1031" s="456"/>
      <c r="V1031" s="456"/>
      <c r="W1031" s="456"/>
      <c r="X1031" s="456"/>
      <c r="Y1031" s="456"/>
      <c r="Z1031" s="456"/>
      <c r="AA1031" s="456"/>
      <c r="AB1031" s="456"/>
      <c r="AC1031" s="456"/>
      <c r="AD1031" s="456"/>
      <c r="AE1031" s="457"/>
      <c r="AF1031" s="455"/>
      <c r="AG1031" s="456"/>
      <c r="AH1031" s="456"/>
      <c r="AI1031" s="456"/>
      <c r="AJ1031" s="456"/>
      <c r="AK1031" s="456"/>
      <c r="AL1031" s="456"/>
      <c r="AM1031" s="456"/>
      <c r="AN1031" s="457"/>
      <c r="AO1031" s="455"/>
      <c r="AP1031" s="456"/>
      <c r="AQ1031" s="456"/>
      <c r="AR1031" s="456"/>
      <c r="AS1031" s="456"/>
      <c r="AT1031" s="456"/>
      <c r="AU1031" s="456"/>
      <c r="AV1031" s="456"/>
      <c r="AW1031" s="456"/>
      <c r="AX1031" s="456"/>
      <c r="AY1031" s="456"/>
      <c r="AZ1031" s="456"/>
      <c r="BA1031" s="456"/>
      <c r="BB1031" s="456"/>
      <c r="BC1031" s="456"/>
      <c r="BD1031" s="456"/>
      <c r="BE1031" s="456"/>
      <c r="BF1031" s="456"/>
      <c r="BG1031" s="457"/>
      <c r="BH1031" s="458"/>
      <c r="BI1031" s="459"/>
      <c r="BJ1031" s="459"/>
      <c r="BK1031" s="459"/>
      <c r="BL1031" s="459"/>
      <c r="BM1031" s="460"/>
      <c r="BN1031" s="314"/>
      <c r="BO1031" s="314"/>
      <c r="BP1031" s="1"/>
      <c r="BQ1031" s="120">
        <f>IF($F$3="","",IF(N1031=$F$3,COUNTIF(BQ$23:BQ1030,"&gt;0")+1,0))</f>
        <v>0</v>
      </c>
      <c r="BR1031" s="1"/>
      <c r="BS1031" s="20" t="str">
        <f>IF($N1031="","",IF(VLOOKUP(VLOOKUP($N1031,IMPOSTAZIONI!$E$6:$I$13,5,FALSE),IMPOSTAZIONI!$B$25:$N$32,3,FALSE)=0,"",VLOOKUP(VLOOKUP($N1031,IMPOSTAZIONI!$E$6:$I$13,5,FALSE),IMPOSTAZIONI!$B$25:$N$32,3,FALSE)))</f>
        <v/>
      </c>
      <c r="BT1031" s="20" t="str">
        <f>IF($N1031="","",IF(VLOOKUP(VLOOKUP($N1031,IMPOSTAZIONI!$E$6:$I$13,5,FALSE),IMPOSTAZIONI!$B$25:$N$32,6,FALSE)=0,"",VLOOKUP(VLOOKUP($N1031,IMPOSTAZIONI!$E$6:$I$13,5,FALSE),IMPOSTAZIONI!$B$25:$N$32,6,FALSE)))</f>
        <v/>
      </c>
      <c r="BU1031" s="20" t="str">
        <f>IF($N1031="","",IF(VLOOKUP(VLOOKUP($N1031,IMPOSTAZIONI!$E$6:$I$13,5,FALSE),IMPOSTAZIONI!$B$25:$N$32,9,FALSE)=0,"",VLOOKUP(VLOOKUP($N1031,IMPOSTAZIONI!$E$6:$I$13,5,FALSE),IMPOSTAZIONI!$B$25:$N$32,9,FALSE)))</f>
        <v/>
      </c>
      <c r="BV1031" s="20" t="str">
        <f>IF($N1031="","",IF(VLOOKUP(VLOOKUP($N1031,IMPOSTAZIONI!$E$6:$I$13,5,FALSE),IMPOSTAZIONI!$B$25:$N$32,12,FALSE)=0,"",VLOOKUP(VLOOKUP($N1031,IMPOSTAZIONI!$E$6:$I$13,5,FALSE),IMPOSTAZIONI!$B$25:$N$32,12,FALSE)))</f>
        <v/>
      </c>
      <c r="BW1031" s="221" t="str">
        <f t="shared" si="311"/>
        <v/>
      </c>
      <c r="BX1031" s="221" t="str">
        <f t="shared" si="312"/>
        <v/>
      </c>
      <c r="BY1031" s="221">
        <f t="shared" si="313"/>
        <v>0</v>
      </c>
      <c r="BZ1031" s="231">
        <f t="shared" si="314"/>
        <v>0</v>
      </c>
      <c r="CA1031" s="246">
        <f t="shared" si="315"/>
        <v>0</v>
      </c>
      <c r="CB1031" s="246">
        <f t="shared" si="316"/>
        <v>0</v>
      </c>
      <c r="CC1031" s="246" t="str">
        <f t="shared" si="317"/>
        <v/>
      </c>
      <c r="CD1031" s="246">
        <f t="shared" si="318"/>
        <v>5</v>
      </c>
      <c r="CE1031" s="246">
        <f t="shared" si="319"/>
        <v>0</v>
      </c>
      <c r="CF1031" s="276">
        <f t="shared" si="320"/>
        <v>0</v>
      </c>
      <c r="CG1031" s="277">
        <f t="shared" si="320"/>
        <v>0</v>
      </c>
      <c r="CH1031" s="277">
        <f t="shared" si="320"/>
        <v>0</v>
      </c>
      <c r="CI1031" s="278">
        <f t="shared" si="320"/>
        <v>0</v>
      </c>
      <c r="CJ1031" s="280">
        <f t="shared" si="321"/>
        <v>0</v>
      </c>
      <c r="CK1031" s="232">
        <f t="shared" si="322"/>
        <v>0</v>
      </c>
      <c r="CL1031" s="1"/>
    </row>
    <row r="1032" spans="1:90" ht="18" customHeight="1">
      <c r="A1032" s="1"/>
      <c r="B1032" s="1"/>
      <c r="C1032" s="314"/>
      <c r="D1032" s="287" t="str">
        <f t="shared" si="303"/>
        <v/>
      </c>
      <c r="E1032" s="449" t="str">
        <f t="shared" si="310"/>
        <v/>
      </c>
      <c r="F1032" s="450"/>
      <c r="G1032" s="451"/>
      <c r="H1032" s="452"/>
      <c r="I1032" s="453"/>
      <c r="J1032" s="453"/>
      <c r="K1032" s="453"/>
      <c r="L1032" s="453"/>
      <c r="M1032" s="454"/>
      <c r="N1032" s="455"/>
      <c r="O1032" s="456"/>
      <c r="P1032" s="456"/>
      <c r="Q1032" s="456"/>
      <c r="R1032" s="456"/>
      <c r="S1032" s="456"/>
      <c r="T1032" s="456"/>
      <c r="U1032" s="456"/>
      <c r="V1032" s="456"/>
      <c r="W1032" s="456"/>
      <c r="X1032" s="456"/>
      <c r="Y1032" s="456"/>
      <c r="Z1032" s="456"/>
      <c r="AA1032" s="456"/>
      <c r="AB1032" s="456"/>
      <c r="AC1032" s="456"/>
      <c r="AD1032" s="456"/>
      <c r="AE1032" s="457"/>
      <c r="AF1032" s="455"/>
      <c r="AG1032" s="456"/>
      <c r="AH1032" s="456"/>
      <c r="AI1032" s="456"/>
      <c r="AJ1032" s="456"/>
      <c r="AK1032" s="456"/>
      <c r="AL1032" s="456"/>
      <c r="AM1032" s="456"/>
      <c r="AN1032" s="457"/>
      <c r="AO1032" s="455"/>
      <c r="AP1032" s="456"/>
      <c r="AQ1032" s="456"/>
      <c r="AR1032" s="456"/>
      <c r="AS1032" s="456"/>
      <c r="AT1032" s="456"/>
      <c r="AU1032" s="456"/>
      <c r="AV1032" s="456"/>
      <c r="AW1032" s="456"/>
      <c r="AX1032" s="456"/>
      <c r="AY1032" s="456"/>
      <c r="AZ1032" s="456"/>
      <c r="BA1032" s="456"/>
      <c r="BB1032" s="456"/>
      <c r="BC1032" s="456"/>
      <c r="BD1032" s="456"/>
      <c r="BE1032" s="456"/>
      <c r="BF1032" s="456"/>
      <c r="BG1032" s="457"/>
      <c r="BH1032" s="458"/>
      <c r="BI1032" s="459"/>
      <c r="BJ1032" s="459"/>
      <c r="BK1032" s="459"/>
      <c r="BL1032" s="459"/>
      <c r="BM1032" s="460"/>
      <c r="BN1032" s="314"/>
      <c r="BO1032" s="314"/>
      <c r="BP1032" s="1"/>
      <c r="BQ1032" s="120">
        <f>IF($F$3="","",IF(N1032=$F$3,COUNTIF(BQ$23:BQ1031,"&gt;0")+1,0))</f>
        <v>0</v>
      </c>
      <c r="BR1032" s="1"/>
      <c r="BS1032" s="20" t="str">
        <f>IF($N1032="","",IF(VLOOKUP(VLOOKUP($N1032,IMPOSTAZIONI!$E$6:$I$13,5,FALSE),IMPOSTAZIONI!$B$25:$N$32,3,FALSE)=0,"",VLOOKUP(VLOOKUP($N1032,IMPOSTAZIONI!$E$6:$I$13,5,FALSE),IMPOSTAZIONI!$B$25:$N$32,3,FALSE)))</f>
        <v/>
      </c>
      <c r="BT1032" s="20" t="str">
        <f>IF($N1032="","",IF(VLOOKUP(VLOOKUP($N1032,IMPOSTAZIONI!$E$6:$I$13,5,FALSE),IMPOSTAZIONI!$B$25:$N$32,6,FALSE)=0,"",VLOOKUP(VLOOKUP($N1032,IMPOSTAZIONI!$E$6:$I$13,5,FALSE),IMPOSTAZIONI!$B$25:$N$32,6,FALSE)))</f>
        <v/>
      </c>
      <c r="BU1032" s="20" t="str">
        <f>IF($N1032="","",IF(VLOOKUP(VLOOKUP($N1032,IMPOSTAZIONI!$E$6:$I$13,5,FALSE),IMPOSTAZIONI!$B$25:$N$32,9,FALSE)=0,"",VLOOKUP(VLOOKUP($N1032,IMPOSTAZIONI!$E$6:$I$13,5,FALSE),IMPOSTAZIONI!$B$25:$N$32,9,FALSE)))</f>
        <v/>
      </c>
      <c r="BV1032" s="20" t="str">
        <f>IF($N1032="","",IF(VLOOKUP(VLOOKUP($N1032,IMPOSTAZIONI!$E$6:$I$13,5,FALSE),IMPOSTAZIONI!$B$25:$N$32,12,FALSE)=0,"",VLOOKUP(VLOOKUP($N1032,IMPOSTAZIONI!$E$6:$I$13,5,FALSE),IMPOSTAZIONI!$B$25:$N$32,12,FALSE)))</f>
        <v/>
      </c>
      <c r="BW1032" s="221" t="str">
        <f t="shared" si="311"/>
        <v/>
      </c>
      <c r="BX1032" s="221" t="str">
        <f t="shared" si="312"/>
        <v/>
      </c>
      <c r="BY1032" s="221">
        <f t="shared" si="313"/>
        <v>0</v>
      </c>
      <c r="BZ1032" s="231">
        <f t="shared" si="314"/>
        <v>0</v>
      </c>
      <c r="CA1032" s="246">
        <f t="shared" si="315"/>
        <v>0</v>
      </c>
      <c r="CB1032" s="246">
        <f t="shared" si="316"/>
        <v>0</v>
      </c>
      <c r="CC1032" s="246" t="str">
        <f t="shared" si="317"/>
        <v/>
      </c>
      <c r="CD1032" s="246">
        <f t="shared" si="318"/>
        <v>5</v>
      </c>
      <c r="CE1032" s="246">
        <f t="shared" si="319"/>
        <v>0</v>
      </c>
      <c r="CF1032" s="276">
        <f t="shared" si="320"/>
        <v>0</v>
      </c>
      <c r="CG1032" s="277">
        <f t="shared" si="320"/>
        <v>0</v>
      </c>
      <c r="CH1032" s="277">
        <f t="shared" si="320"/>
        <v>0</v>
      </c>
      <c r="CI1032" s="278">
        <f t="shared" si="320"/>
        <v>0</v>
      </c>
      <c r="CJ1032" s="280">
        <f t="shared" si="321"/>
        <v>0</v>
      </c>
      <c r="CK1032" s="232">
        <f t="shared" si="322"/>
        <v>0</v>
      </c>
      <c r="CL1032" s="1"/>
    </row>
    <row r="1033" spans="1:90" ht="18" customHeight="1">
      <c r="A1033" s="1"/>
      <c r="B1033" s="1"/>
      <c r="C1033" s="314"/>
      <c r="D1033" s="287" t="str">
        <f t="shared" si="303"/>
        <v/>
      </c>
      <c r="E1033" s="449" t="str">
        <f t="shared" si="310"/>
        <v/>
      </c>
      <c r="F1033" s="450"/>
      <c r="G1033" s="451"/>
      <c r="H1033" s="452"/>
      <c r="I1033" s="453"/>
      <c r="J1033" s="453"/>
      <c r="K1033" s="453"/>
      <c r="L1033" s="453"/>
      <c r="M1033" s="454"/>
      <c r="N1033" s="455"/>
      <c r="O1033" s="456"/>
      <c r="P1033" s="456"/>
      <c r="Q1033" s="456"/>
      <c r="R1033" s="456"/>
      <c r="S1033" s="456"/>
      <c r="T1033" s="456"/>
      <c r="U1033" s="456"/>
      <c r="V1033" s="456"/>
      <c r="W1033" s="456"/>
      <c r="X1033" s="456"/>
      <c r="Y1033" s="456"/>
      <c r="Z1033" s="456"/>
      <c r="AA1033" s="456"/>
      <c r="AB1033" s="456"/>
      <c r="AC1033" s="456"/>
      <c r="AD1033" s="456"/>
      <c r="AE1033" s="457"/>
      <c r="AF1033" s="455"/>
      <c r="AG1033" s="456"/>
      <c r="AH1033" s="456"/>
      <c r="AI1033" s="456"/>
      <c r="AJ1033" s="456"/>
      <c r="AK1033" s="456"/>
      <c r="AL1033" s="456"/>
      <c r="AM1033" s="456"/>
      <c r="AN1033" s="457"/>
      <c r="AO1033" s="455"/>
      <c r="AP1033" s="456"/>
      <c r="AQ1033" s="456"/>
      <c r="AR1033" s="456"/>
      <c r="AS1033" s="456"/>
      <c r="AT1033" s="456"/>
      <c r="AU1033" s="456"/>
      <c r="AV1033" s="456"/>
      <c r="AW1033" s="456"/>
      <c r="AX1033" s="456"/>
      <c r="AY1033" s="456"/>
      <c r="AZ1033" s="456"/>
      <c r="BA1033" s="456"/>
      <c r="BB1033" s="456"/>
      <c r="BC1033" s="456"/>
      <c r="BD1033" s="456"/>
      <c r="BE1033" s="456"/>
      <c r="BF1033" s="456"/>
      <c r="BG1033" s="457"/>
      <c r="BH1033" s="458"/>
      <c r="BI1033" s="459"/>
      <c r="BJ1033" s="459"/>
      <c r="BK1033" s="459"/>
      <c r="BL1033" s="459"/>
      <c r="BM1033" s="460"/>
      <c r="BN1033" s="314"/>
      <c r="BO1033" s="314"/>
      <c r="BP1033" s="1"/>
      <c r="BQ1033" s="120">
        <f>IF($F$3="","",IF(N1033=$F$3,COUNTIF(BQ$23:BQ1032,"&gt;0")+1,0))</f>
        <v>0</v>
      </c>
      <c r="BR1033" s="1"/>
      <c r="BS1033" s="20" t="str">
        <f>IF($N1033="","",IF(VLOOKUP(VLOOKUP($N1033,IMPOSTAZIONI!$E$6:$I$13,5,FALSE),IMPOSTAZIONI!$B$25:$N$32,3,FALSE)=0,"",VLOOKUP(VLOOKUP($N1033,IMPOSTAZIONI!$E$6:$I$13,5,FALSE),IMPOSTAZIONI!$B$25:$N$32,3,FALSE)))</f>
        <v/>
      </c>
      <c r="BT1033" s="20" t="str">
        <f>IF($N1033="","",IF(VLOOKUP(VLOOKUP($N1033,IMPOSTAZIONI!$E$6:$I$13,5,FALSE),IMPOSTAZIONI!$B$25:$N$32,6,FALSE)=0,"",VLOOKUP(VLOOKUP($N1033,IMPOSTAZIONI!$E$6:$I$13,5,FALSE),IMPOSTAZIONI!$B$25:$N$32,6,FALSE)))</f>
        <v/>
      </c>
      <c r="BU1033" s="20" t="str">
        <f>IF($N1033="","",IF(VLOOKUP(VLOOKUP($N1033,IMPOSTAZIONI!$E$6:$I$13,5,FALSE),IMPOSTAZIONI!$B$25:$N$32,9,FALSE)=0,"",VLOOKUP(VLOOKUP($N1033,IMPOSTAZIONI!$E$6:$I$13,5,FALSE),IMPOSTAZIONI!$B$25:$N$32,9,FALSE)))</f>
        <v/>
      </c>
      <c r="BV1033" s="20" t="str">
        <f>IF($N1033="","",IF(VLOOKUP(VLOOKUP($N1033,IMPOSTAZIONI!$E$6:$I$13,5,FALSE),IMPOSTAZIONI!$B$25:$N$32,12,FALSE)=0,"",VLOOKUP(VLOOKUP($N1033,IMPOSTAZIONI!$E$6:$I$13,5,FALSE),IMPOSTAZIONI!$B$25:$N$32,12,FALSE)))</f>
        <v/>
      </c>
      <c r="BW1033" s="221" t="str">
        <f t="shared" si="311"/>
        <v/>
      </c>
      <c r="BX1033" s="221" t="str">
        <f t="shared" si="312"/>
        <v/>
      </c>
      <c r="BY1033" s="221">
        <f t="shared" si="313"/>
        <v>0</v>
      </c>
      <c r="BZ1033" s="231">
        <f t="shared" si="314"/>
        <v>0</v>
      </c>
      <c r="CA1033" s="246">
        <f t="shared" si="315"/>
        <v>0</v>
      </c>
      <c r="CB1033" s="246">
        <f t="shared" si="316"/>
        <v>0</v>
      </c>
      <c r="CC1033" s="246" t="str">
        <f t="shared" si="317"/>
        <v/>
      </c>
      <c r="CD1033" s="246">
        <f t="shared" si="318"/>
        <v>5</v>
      </c>
      <c r="CE1033" s="246">
        <f t="shared" si="319"/>
        <v>0</v>
      </c>
      <c r="CF1033" s="276">
        <f t="shared" si="320"/>
        <v>0</v>
      </c>
      <c r="CG1033" s="277">
        <f t="shared" si="320"/>
        <v>0</v>
      </c>
      <c r="CH1033" s="277">
        <f t="shared" si="320"/>
        <v>0</v>
      </c>
      <c r="CI1033" s="278">
        <f t="shared" si="320"/>
        <v>0</v>
      </c>
      <c r="CJ1033" s="280">
        <f t="shared" si="321"/>
        <v>0</v>
      </c>
      <c r="CK1033" s="232">
        <f t="shared" si="322"/>
        <v>0</v>
      </c>
      <c r="CL1033" s="1"/>
    </row>
    <row r="1034" spans="1:90" ht="18" customHeight="1">
      <c r="A1034" s="1"/>
      <c r="B1034" s="1"/>
      <c r="C1034" s="314"/>
      <c r="D1034" s="287" t="str">
        <f t="shared" si="303"/>
        <v/>
      </c>
      <c r="E1034" s="449" t="str">
        <f t="shared" si="310"/>
        <v/>
      </c>
      <c r="F1034" s="450"/>
      <c r="G1034" s="451"/>
      <c r="H1034" s="452"/>
      <c r="I1034" s="453"/>
      <c r="J1034" s="453"/>
      <c r="K1034" s="453"/>
      <c r="L1034" s="453"/>
      <c r="M1034" s="454"/>
      <c r="N1034" s="455"/>
      <c r="O1034" s="456"/>
      <c r="P1034" s="456"/>
      <c r="Q1034" s="456"/>
      <c r="R1034" s="456"/>
      <c r="S1034" s="456"/>
      <c r="T1034" s="456"/>
      <c r="U1034" s="456"/>
      <c r="V1034" s="456"/>
      <c r="W1034" s="456"/>
      <c r="X1034" s="456"/>
      <c r="Y1034" s="456"/>
      <c r="Z1034" s="456"/>
      <c r="AA1034" s="456"/>
      <c r="AB1034" s="456"/>
      <c r="AC1034" s="456"/>
      <c r="AD1034" s="456"/>
      <c r="AE1034" s="457"/>
      <c r="AF1034" s="455"/>
      <c r="AG1034" s="456"/>
      <c r="AH1034" s="456"/>
      <c r="AI1034" s="456"/>
      <c r="AJ1034" s="456"/>
      <c r="AK1034" s="456"/>
      <c r="AL1034" s="456"/>
      <c r="AM1034" s="456"/>
      <c r="AN1034" s="457"/>
      <c r="AO1034" s="455"/>
      <c r="AP1034" s="456"/>
      <c r="AQ1034" s="456"/>
      <c r="AR1034" s="456"/>
      <c r="AS1034" s="456"/>
      <c r="AT1034" s="456"/>
      <c r="AU1034" s="456"/>
      <c r="AV1034" s="456"/>
      <c r="AW1034" s="456"/>
      <c r="AX1034" s="456"/>
      <c r="AY1034" s="456"/>
      <c r="AZ1034" s="456"/>
      <c r="BA1034" s="456"/>
      <c r="BB1034" s="456"/>
      <c r="BC1034" s="456"/>
      <c r="BD1034" s="456"/>
      <c r="BE1034" s="456"/>
      <c r="BF1034" s="456"/>
      <c r="BG1034" s="457"/>
      <c r="BH1034" s="458"/>
      <c r="BI1034" s="459"/>
      <c r="BJ1034" s="459"/>
      <c r="BK1034" s="459"/>
      <c r="BL1034" s="459"/>
      <c r="BM1034" s="460"/>
      <c r="BN1034" s="314"/>
      <c r="BO1034" s="314"/>
      <c r="BP1034" s="1"/>
      <c r="BQ1034" s="120">
        <f>IF($F$3="","",IF(N1034=$F$3,COUNTIF(BQ$23:BQ1033,"&gt;0")+1,0))</f>
        <v>0</v>
      </c>
      <c r="BR1034" s="1"/>
      <c r="BS1034" s="20" t="str">
        <f>IF($N1034="","",IF(VLOOKUP(VLOOKUP($N1034,IMPOSTAZIONI!$E$6:$I$13,5,FALSE),IMPOSTAZIONI!$B$25:$N$32,3,FALSE)=0,"",VLOOKUP(VLOOKUP($N1034,IMPOSTAZIONI!$E$6:$I$13,5,FALSE),IMPOSTAZIONI!$B$25:$N$32,3,FALSE)))</f>
        <v/>
      </c>
      <c r="BT1034" s="20" t="str">
        <f>IF($N1034="","",IF(VLOOKUP(VLOOKUP($N1034,IMPOSTAZIONI!$E$6:$I$13,5,FALSE),IMPOSTAZIONI!$B$25:$N$32,6,FALSE)=0,"",VLOOKUP(VLOOKUP($N1034,IMPOSTAZIONI!$E$6:$I$13,5,FALSE),IMPOSTAZIONI!$B$25:$N$32,6,FALSE)))</f>
        <v/>
      </c>
      <c r="BU1034" s="20" t="str">
        <f>IF($N1034="","",IF(VLOOKUP(VLOOKUP($N1034,IMPOSTAZIONI!$E$6:$I$13,5,FALSE),IMPOSTAZIONI!$B$25:$N$32,9,FALSE)=0,"",VLOOKUP(VLOOKUP($N1034,IMPOSTAZIONI!$E$6:$I$13,5,FALSE),IMPOSTAZIONI!$B$25:$N$32,9,FALSE)))</f>
        <v/>
      </c>
      <c r="BV1034" s="20" t="str">
        <f>IF($N1034="","",IF(VLOOKUP(VLOOKUP($N1034,IMPOSTAZIONI!$E$6:$I$13,5,FALSE),IMPOSTAZIONI!$B$25:$N$32,12,FALSE)=0,"",VLOOKUP(VLOOKUP($N1034,IMPOSTAZIONI!$E$6:$I$13,5,FALSE),IMPOSTAZIONI!$B$25:$N$32,12,FALSE)))</f>
        <v/>
      </c>
      <c r="BW1034" s="221" t="str">
        <f t="shared" si="311"/>
        <v/>
      </c>
      <c r="BX1034" s="221" t="str">
        <f t="shared" si="312"/>
        <v/>
      </c>
      <c r="BY1034" s="221">
        <f t="shared" si="313"/>
        <v>0</v>
      </c>
      <c r="BZ1034" s="231">
        <f t="shared" si="314"/>
        <v>0</v>
      </c>
      <c r="CA1034" s="246">
        <f t="shared" si="315"/>
        <v>0</v>
      </c>
      <c r="CB1034" s="246">
        <f t="shared" si="316"/>
        <v>0</v>
      </c>
      <c r="CC1034" s="246" t="str">
        <f t="shared" si="317"/>
        <v/>
      </c>
      <c r="CD1034" s="246">
        <f t="shared" si="318"/>
        <v>5</v>
      </c>
      <c r="CE1034" s="246">
        <f t="shared" si="319"/>
        <v>0</v>
      </c>
      <c r="CF1034" s="276">
        <f t="shared" si="320"/>
        <v>0</v>
      </c>
      <c r="CG1034" s="277">
        <f t="shared" si="320"/>
        <v>0</v>
      </c>
      <c r="CH1034" s="277">
        <f t="shared" si="320"/>
        <v>0</v>
      </c>
      <c r="CI1034" s="278">
        <f t="shared" si="320"/>
        <v>0</v>
      </c>
      <c r="CJ1034" s="280">
        <f t="shared" si="321"/>
        <v>0</v>
      </c>
      <c r="CK1034" s="232">
        <f t="shared" si="322"/>
        <v>0</v>
      </c>
      <c r="CL1034" s="1"/>
    </row>
    <row r="1035" spans="1:90" ht="18" customHeight="1">
      <c r="A1035" s="1"/>
      <c r="B1035" s="1"/>
      <c r="C1035" s="314"/>
      <c r="D1035" s="287" t="str">
        <f t="shared" si="303"/>
        <v/>
      </c>
      <c r="E1035" s="449" t="str">
        <f t="shared" si="310"/>
        <v/>
      </c>
      <c r="F1035" s="450"/>
      <c r="G1035" s="451"/>
      <c r="H1035" s="452"/>
      <c r="I1035" s="453"/>
      <c r="J1035" s="453"/>
      <c r="K1035" s="453"/>
      <c r="L1035" s="453"/>
      <c r="M1035" s="454"/>
      <c r="N1035" s="455"/>
      <c r="O1035" s="456"/>
      <c r="P1035" s="456"/>
      <c r="Q1035" s="456"/>
      <c r="R1035" s="456"/>
      <c r="S1035" s="456"/>
      <c r="T1035" s="456"/>
      <c r="U1035" s="456"/>
      <c r="V1035" s="456"/>
      <c r="W1035" s="456"/>
      <c r="X1035" s="456"/>
      <c r="Y1035" s="456"/>
      <c r="Z1035" s="456"/>
      <c r="AA1035" s="456"/>
      <c r="AB1035" s="456"/>
      <c r="AC1035" s="456"/>
      <c r="AD1035" s="456"/>
      <c r="AE1035" s="457"/>
      <c r="AF1035" s="455"/>
      <c r="AG1035" s="456"/>
      <c r="AH1035" s="456"/>
      <c r="AI1035" s="456"/>
      <c r="AJ1035" s="456"/>
      <c r="AK1035" s="456"/>
      <c r="AL1035" s="456"/>
      <c r="AM1035" s="456"/>
      <c r="AN1035" s="457"/>
      <c r="AO1035" s="455"/>
      <c r="AP1035" s="456"/>
      <c r="AQ1035" s="456"/>
      <c r="AR1035" s="456"/>
      <c r="AS1035" s="456"/>
      <c r="AT1035" s="456"/>
      <c r="AU1035" s="456"/>
      <c r="AV1035" s="456"/>
      <c r="AW1035" s="456"/>
      <c r="AX1035" s="456"/>
      <c r="AY1035" s="456"/>
      <c r="AZ1035" s="456"/>
      <c r="BA1035" s="456"/>
      <c r="BB1035" s="456"/>
      <c r="BC1035" s="456"/>
      <c r="BD1035" s="456"/>
      <c r="BE1035" s="456"/>
      <c r="BF1035" s="456"/>
      <c r="BG1035" s="457"/>
      <c r="BH1035" s="458"/>
      <c r="BI1035" s="459"/>
      <c r="BJ1035" s="459"/>
      <c r="BK1035" s="459"/>
      <c r="BL1035" s="459"/>
      <c r="BM1035" s="460"/>
      <c r="BN1035" s="314"/>
      <c r="BO1035" s="314"/>
      <c r="BP1035" s="1"/>
      <c r="BQ1035" s="120">
        <f>IF($F$3="","",IF(N1035=$F$3,COUNTIF(BQ$23:BQ1034,"&gt;0")+1,0))</f>
        <v>0</v>
      </c>
      <c r="BR1035" s="1"/>
      <c r="BS1035" s="20" t="str">
        <f>IF($N1035="","",IF(VLOOKUP(VLOOKUP($N1035,IMPOSTAZIONI!$E$6:$I$13,5,FALSE),IMPOSTAZIONI!$B$25:$N$32,3,FALSE)=0,"",VLOOKUP(VLOOKUP($N1035,IMPOSTAZIONI!$E$6:$I$13,5,FALSE),IMPOSTAZIONI!$B$25:$N$32,3,FALSE)))</f>
        <v/>
      </c>
      <c r="BT1035" s="20" t="str">
        <f>IF($N1035="","",IF(VLOOKUP(VLOOKUP($N1035,IMPOSTAZIONI!$E$6:$I$13,5,FALSE),IMPOSTAZIONI!$B$25:$N$32,6,FALSE)=0,"",VLOOKUP(VLOOKUP($N1035,IMPOSTAZIONI!$E$6:$I$13,5,FALSE),IMPOSTAZIONI!$B$25:$N$32,6,FALSE)))</f>
        <v/>
      </c>
      <c r="BU1035" s="20" t="str">
        <f>IF($N1035="","",IF(VLOOKUP(VLOOKUP($N1035,IMPOSTAZIONI!$E$6:$I$13,5,FALSE),IMPOSTAZIONI!$B$25:$N$32,9,FALSE)=0,"",VLOOKUP(VLOOKUP($N1035,IMPOSTAZIONI!$E$6:$I$13,5,FALSE),IMPOSTAZIONI!$B$25:$N$32,9,FALSE)))</f>
        <v/>
      </c>
      <c r="BV1035" s="20" t="str">
        <f>IF($N1035="","",IF(VLOOKUP(VLOOKUP($N1035,IMPOSTAZIONI!$E$6:$I$13,5,FALSE),IMPOSTAZIONI!$B$25:$N$32,12,FALSE)=0,"",VLOOKUP(VLOOKUP($N1035,IMPOSTAZIONI!$E$6:$I$13,5,FALSE),IMPOSTAZIONI!$B$25:$N$32,12,FALSE)))</f>
        <v/>
      </c>
      <c r="BW1035" s="221" t="str">
        <f t="shared" si="311"/>
        <v/>
      </c>
      <c r="BX1035" s="221" t="str">
        <f t="shared" si="312"/>
        <v/>
      </c>
      <c r="BY1035" s="221">
        <f t="shared" si="313"/>
        <v>0</v>
      </c>
      <c r="BZ1035" s="231">
        <f t="shared" si="314"/>
        <v>0</v>
      </c>
      <c r="CA1035" s="246">
        <f t="shared" si="315"/>
        <v>0</v>
      </c>
      <c r="CB1035" s="246">
        <f t="shared" si="316"/>
        <v>0</v>
      </c>
      <c r="CC1035" s="246" t="str">
        <f t="shared" si="317"/>
        <v/>
      </c>
      <c r="CD1035" s="246">
        <f t="shared" si="318"/>
        <v>5</v>
      </c>
      <c r="CE1035" s="246">
        <f t="shared" si="319"/>
        <v>0</v>
      </c>
      <c r="CF1035" s="276">
        <f t="shared" si="320"/>
        <v>0</v>
      </c>
      <c r="CG1035" s="277">
        <f t="shared" si="320"/>
        <v>0</v>
      </c>
      <c r="CH1035" s="277">
        <f t="shared" si="320"/>
        <v>0</v>
      </c>
      <c r="CI1035" s="278">
        <f t="shared" si="320"/>
        <v>0</v>
      </c>
      <c r="CJ1035" s="280">
        <f t="shared" si="321"/>
        <v>0</v>
      </c>
      <c r="CK1035" s="232">
        <f t="shared" si="322"/>
        <v>0</v>
      </c>
      <c r="CL1035" s="1"/>
    </row>
    <row r="1036" spans="1:90" ht="18" customHeight="1">
      <c r="A1036" s="1"/>
      <c r="B1036" s="1"/>
      <c r="C1036" s="314"/>
      <c r="D1036" s="287" t="str">
        <f t="shared" si="303"/>
        <v/>
      </c>
      <c r="E1036" s="449" t="str">
        <f t="shared" si="310"/>
        <v/>
      </c>
      <c r="F1036" s="450"/>
      <c r="G1036" s="451"/>
      <c r="H1036" s="452"/>
      <c r="I1036" s="453"/>
      <c r="J1036" s="453"/>
      <c r="K1036" s="453"/>
      <c r="L1036" s="453"/>
      <c r="M1036" s="454"/>
      <c r="N1036" s="455"/>
      <c r="O1036" s="456"/>
      <c r="P1036" s="456"/>
      <c r="Q1036" s="456"/>
      <c r="R1036" s="456"/>
      <c r="S1036" s="456"/>
      <c r="T1036" s="456"/>
      <c r="U1036" s="456"/>
      <c r="V1036" s="456"/>
      <c r="W1036" s="456"/>
      <c r="X1036" s="456"/>
      <c r="Y1036" s="456"/>
      <c r="Z1036" s="456"/>
      <c r="AA1036" s="456"/>
      <c r="AB1036" s="456"/>
      <c r="AC1036" s="456"/>
      <c r="AD1036" s="456"/>
      <c r="AE1036" s="457"/>
      <c r="AF1036" s="455"/>
      <c r="AG1036" s="456"/>
      <c r="AH1036" s="456"/>
      <c r="AI1036" s="456"/>
      <c r="AJ1036" s="456"/>
      <c r="AK1036" s="456"/>
      <c r="AL1036" s="456"/>
      <c r="AM1036" s="456"/>
      <c r="AN1036" s="457"/>
      <c r="AO1036" s="455"/>
      <c r="AP1036" s="456"/>
      <c r="AQ1036" s="456"/>
      <c r="AR1036" s="456"/>
      <c r="AS1036" s="456"/>
      <c r="AT1036" s="456"/>
      <c r="AU1036" s="456"/>
      <c r="AV1036" s="456"/>
      <c r="AW1036" s="456"/>
      <c r="AX1036" s="456"/>
      <c r="AY1036" s="456"/>
      <c r="AZ1036" s="456"/>
      <c r="BA1036" s="456"/>
      <c r="BB1036" s="456"/>
      <c r="BC1036" s="456"/>
      <c r="BD1036" s="456"/>
      <c r="BE1036" s="456"/>
      <c r="BF1036" s="456"/>
      <c r="BG1036" s="457"/>
      <c r="BH1036" s="458"/>
      <c r="BI1036" s="459"/>
      <c r="BJ1036" s="459"/>
      <c r="BK1036" s="459"/>
      <c r="BL1036" s="459"/>
      <c r="BM1036" s="460"/>
      <c r="BN1036" s="314"/>
      <c r="BO1036" s="314"/>
      <c r="BP1036" s="1"/>
      <c r="BQ1036" s="120">
        <f>IF($F$3="","",IF(N1036=$F$3,COUNTIF(BQ$23:BQ1035,"&gt;0")+1,0))</f>
        <v>0</v>
      </c>
      <c r="BR1036" s="1"/>
      <c r="BS1036" s="20" t="str">
        <f>IF($N1036="","",IF(VLOOKUP(VLOOKUP($N1036,IMPOSTAZIONI!$E$6:$I$13,5,FALSE),IMPOSTAZIONI!$B$25:$N$32,3,FALSE)=0,"",VLOOKUP(VLOOKUP($N1036,IMPOSTAZIONI!$E$6:$I$13,5,FALSE),IMPOSTAZIONI!$B$25:$N$32,3,FALSE)))</f>
        <v/>
      </c>
      <c r="BT1036" s="20" t="str">
        <f>IF($N1036="","",IF(VLOOKUP(VLOOKUP($N1036,IMPOSTAZIONI!$E$6:$I$13,5,FALSE),IMPOSTAZIONI!$B$25:$N$32,6,FALSE)=0,"",VLOOKUP(VLOOKUP($N1036,IMPOSTAZIONI!$E$6:$I$13,5,FALSE),IMPOSTAZIONI!$B$25:$N$32,6,FALSE)))</f>
        <v/>
      </c>
      <c r="BU1036" s="20" t="str">
        <f>IF($N1036="","",IF(VLOOKUP(VLOOKUP($N1036,IMPOSTAZIONI!$E$6:$I$13,5,FALSE),IMPOSTAZIONI!$B$25:$N$32,9,FALSE)=0,"",VLOOKUP(VLOOKUP($N1036,IMPOSTAZIONI!$E$6:$I$13,5,FALSE),IMPOSTAZIONI!$B$25:$N$32,9,FALSE)))</f>
        <v/>
      </c>
      <c r="BV1036" s="20" t="str">
        <f>IF($N1036="","",IF(VLOOKUP(VLOOKUP($N1036,IMPOSTAZIONI!$E$6:$I$13,5,FALSE),IMPOSTAZIONI!$B$25:$N$32,12,FALSE)=0,"",VLOOKUP(VLOOKUP($N1036,IMPOSTAZIONI!$E$6:$I$13,5,FALSE),IMPOSTAZIONI!$B$25:$N$32,12,FALSE)))</f>
        <v/>
      </c>
      <c r="BW1036" s="221" t="str">
        <f t="shared" si="311"/>
        <v/>
      </c>
      <c r="BX1036" s="221" t="str">
        <f t="shared" si="312"/>
        <v/>
      </c>
      <c r="BY1036" s="221">
        <f t="shared" si="313"/>
        <v>0</v>
      </c>
      <c r="BZ1036" s="231">
        <f t="shared" si="314"/>
        <v>0</v>
      </c>
      <c r="CA1036" s="246">
        <f t="shared" si="315"/>
        <v>0</v>
      </c>
      <c r="CB1036" s="246">
        <f t="shared" si="316"/>
        <v>0</v>
      </c>
      <c r="CC1036" s="246" t="str">
        <f t="shared" si="317"/>
        <v/>
      </c>
      <c r="CD1036" s="246">
        <f t="shared" si="318"/>
        <v>5</v>
      </c>
      <c r="CE1036" s="246">
        <f t="shared" si="319"/>
        <v>0</v>
      </c>
      <c r="CF1036" s="276">
        <f t="shared" si="320"/>
        <v>0</v>
      </c>
      <c r="CG1036" s="277">
        <f t="shared" si="320"/>
        <v>0</v>
      </c>
      <c r="CH1036" s="277">
        <f t="shared" si="320"/>
        <v>0</v>
      </c>
      <c r="CI1036" s="278">
        <f t="shared" si="320"/>
        <v>0</v>
      </c>
      <c r="CJ1036" s="280">
        <f t="shared" si="321"/>
        <v>0</v>
      </c>
      <c r="CK1036" s="232">
        <f t="shared" si="322"/>
        <v>0</v>
      </c>
      <c r="CL1036" s="1"/>
    </row>
    <row r="1037" spans="1:90" ht="18" customHeight="1">
      <c r="A1037" s="1"/>
      <c r="B1037" s="1"/>
      <c r="C1037" s="314"/>
      <c r="D1037" s="287" t="str">
        <f t="shared" si="303"/>
        <v/>
      </c>
      <c r="E1037" s="449" t="str">
        <f t="shared" si="310"/>
        <v/>
      </c>
      <c r="F1037" s="450"/>
      <c r="G1037" s="451"/>
      <c r="H1037" s="452"/>
      <c r="I1037" s="453"/>
      <c r="J1037" s="453"/>
      <c r="K1037" s="453"/>
      <c r="L1037" s="453"/>
      <c r="M1037" s="454"/>
      <c r="N1037" s="455"/>
      <c r="O1037" s="456"/>
      <c r="P1037" s="456"/>
      <c r="Q1037" s="456"/>
      <c r="R1037" s="456"/>
      <c r="S1037" s="456"/>
      <c r="T1037" s="456"/>
      <c r="U1037" s="456"/>
      <c r="V1037" s="456"/>
      <c r="W1037" s="456"/>
      <c r="X1037" s="456"/>
      <c r="Y1037" s="456"/>
      <c r="Z1037" s="456"/>
      <c r="AA1037" s="456"/>
      <c r="AB1037" s="456"/>
      <c r="AC1037" s="456"/>
      <c r="AD1037" s="456"/>
      <c r="AE1037" s="457"/>
      <c r="AF1037" s="455"/>
      <c r="AG1037" s="456"/>
      <c r="AH1037" s="456"/>
      <c r="AI1037" s="456"/>
      <c r="AJ1037" s="456"/>
      <c r="AK1037" s="456"/>
      <c r="AL1037" s="456"/>
      <c r="AM1037" s="456"/>
      <c r="AN1037" s="457"/>
      <c r="AO1037" s="455"/>
      <c r="AP1037" s="456"/>
      <c r="AQ1037" s="456"/>
      <c r="AR1037" s="456"/>
      <c r="AS1037" s="456"/>
      <c r="AT1037" s="456"/>
      <c r="AU1037" s="456"/>
      <c r="AV1037" s="456"/>
      <c r="AW1037" s="456"/>
      <c r="AX1037" s="456"/>
      <c r="AY1037" s="456"/>
      <c r="AZ1037" s="456"/>
      <c r="BA1037" s="456"/>
      <c r="BB1037" s="456"/>
      <c r="BC1037" s="456"/>
      <c r="BD1037" s="456"/>
      <c r="BE1037" s="456"/>
      <c r="BF1037" s="456"/>
      <c r="BG1037" s="457"/>
      <c r="BH1037" s="458"/>
      <c r="BI1037" s="459"/>
      <c r="BJ1037" s="459"/>
      <c r="BK1037" s="459"/>
      <c r="BL1037" s="459"/>
      <c r="BM1037" s="460"/>
      <c r="BN1037" s="314"/>
      <c r="BO1037" s="314"/>
      <c r="BP1037" s="1"/>
      <c r="BQ1037" s="120">
        <f>IF($F$3="","",IF(N1037=$F$3,COUNTIF(BQ$23:BQ1036,"&gt;0")+1,0))</f>
        <v>0</v>
      </c>
      <c r="BR1037" s="1"/>
      <c r="BS1037" s="20" t="str">
        <f>IF($N1037="","",IF(VLOOKUP(VLOOKUP($N1037,IMPOSTAZIONI!$E$6:$I$13,5,FALSE),IMPOSTAZIONI!$B$25:$N$32,3,FALSE)=0,"",VLOOKUP(VLOOKUP($N1037,IMPOSTAZIONI!$E$6:$I$13,5,FALSE),IMPOSTAZIONI!$B$25:$N$32,3,FALSE)))</f>
        <v/>
      </c>
      <c r="BT1037" s="20" t="str">
        <f>IF($N1037="","",IF(VLOOKUP(VLOOKUP($N1037,IMPOSTAZIONI!$E$6:$I$13,5,FALSE),IMPOSTAZIONI!$B$25:$N$32,6,FALSE)=0,"",VLOOKUP(VLOOKUP($N1037,IMPOSTAZIONI!$E$6:$I$13,5,FALSE),IMPOSTAZIONI!$B$25:$N$32,6,FALSE)))</f>
        <v/>
      </c>
      <c r="BU1037" s="20" t="str">
        <f>IF($N1037="","",IF(VLOOKUP(VLOOKUP($N1037,IMPOSTAZIONI!$E$6:$I$13,5,FALSE),IMPOSTAZIONI!$B$25:$N$32,9,FALSE)=0,"",VLOOKUP(VLOOKUP($N1037,IMPOSTAZIONI!$E$6:$I$13,5,FALSE),IMPOSTAZIONI!$B$25:$N$32,9,FALSE)))</f>
        <v/>
      </c>
      <c r="BV1037" s="20" t="str">
        <f>IF($N1037="","",IF(VLOOKUP(VLOOKUP($N1037,IMPOSTAZIONI!$E$6:$I$13,5,FALSE),IMPOSTAZIONI!$B$25:$N$32,12,FALSE)=0,"",VLOOKUP(VLOOKUP($N1037,IMPOSTAZIONI!$E$6:$I$13,5,FALSE),IMPOSTAZIONI!$B$25:$N$32,12,FALSE)))</f>
        <v/>
      </c>
      <c r="BW1037" s="221" t="str">
        <f t="shared" si="311"/>
        <v/>
      </c>
      <c r="BX1037" s="221" t="str">
        <f t="shared" si="312"/>
        <v/>
      </c>
      <c r="BY1037" s="221">
        <f t="shared" si="313"/>
        <v>0</v>
      </c>
      <c r="BZ1037" s="231">
        <f t="shared" si="314"/>
        <v>0</v>
      </c>
      <c r="CA1037" s="246">
        <f t="shared" si="315"/>
        <v>0</v>
      </c>
      <c r="CB1037" s="246">
        <f t="shared" si="316"/>
        <v>0</v>
      </c>
      <c r="CC1037" s="246" t="str">
        <f t="shared" si="317"/>
        <v/>
      </c>
      <c r="CD1037" s="246">
        <f t="shared" si="318"/>
        <v>5</v>
      </c>
      <c r="CE1037" s="246">
        <f t="shared" si="319"/>
        <v>0</v>
      </c>
      <c r="CF1037" s="276">
        <f t="shared" si="320"/>
        <v>0</v>
      </c>
      <c r="CG1037" s="277">
        <f t="shared" si="320"/>
        <v>0</v>
      </c>
      <c r="CH1037" s="277">
        <f t="shared" si="320"/>
        <v>0</v>
      </c>
      <c r="CI1037" s="278">
        <f t="shared" si="320"/>
        <v>0</v>
      </c>
      <c r="CJ1037" s="280">
        <f t="shared" si="321"/>
        <v>0</v>
      </c>
      <c r="CK1037" s="232">
        <f t="shared" si="322"/>
        <v>0</v>
      </c>
      <c r="CL1037" s="1"/>
    </row>
    <row r="1038" spans="1:90" ht="18" customHeight="1">
      <c r="A1038" s="1"/>
      <c r="B1038" s="1"/>
      <c r="C1038" s="314"/>
      <c r="D1038" s="287" t="str">
        <f t="shared" si="303"/>
        <v/>
      </c>
      <c r="E1038" s="449" t="str">
        <f t="shared" si="310"/>
        <v/>
      </c>
      <c r="F1038" s="450"/>
      <c r="G1038" s="451"/>
      <c r="H1038" s="452"/>
      <c r="I1038" s="453"/>
      <c r="J1038" s="453"/>
      <c r="K1038" s="453"/>
      <c r="L1038" s="453"/>
      <c r="M1038" s="454"/>
      <c r="N1038" s="455"/>
      <c r="O1038" s="456"/>
      <c r="P1038" s="456"/>
      <c r="Q1038" s="456"/>
      <c r="R1038" s="456"/>
      <c r="S1038" s="456"/>
      <c r="T1038" s="456"/>
      <c r="U1038" s="456"/>
      <c r="V1038" s="456"/>
      <c r="W1038" s="456"/>
      <c r="X1038" s="456"/>
      <c r="Y1038" s="456"/>
      <c r="Z1038" s="456"/>
      <c r="AA1038" s="456"/>
      <c r="AB1038" s="456"/>
      <c r="AC1038" s="456"/>
      <c r="AD1038" s="456"/>
      <c r="AE1038" s="457"/>
      <c r="AF1038" s="455"/>
      <c r="AG1038" s="456"/>
      <c r="AH1038" s="456"/>
      <c r="AI1038" s="456"/>
      <c r="AJ1038" s="456"/>
      <c r="AK1038" s="456"/>
      <c r="AL1038" s="456"/>
      <c r="AM1038" s="456"/>
      <c r="AN1038" s="457"/>
      <c r="AO1038" s="455"/>
      <c r="AP1038" s="456"/>
      <c r="AQ1038" s="456"/>
      <c r="AR1038" s="456"/>
      <c r="AS1038" s="456"/>
      <c r="AT1038" s="456"/>
      <c r="AU1038" s="456"/>
      <c r="AV1038" s="456"/>
      <c r="AW1038" s="456"/>
      <c r="AX1038" s="456"/>
      <c r="AY1038" s="456"/>
      <c r="AZ1038" s="456"/>
      <c r="BA1038" s="456"/>
      <c r="BB1038" s="456"/>
      <c r="BC1038" s="456"/>
      <c r="BD1038" s="456"/>
      <c r="BE1038" s="456"/>
      <c r="BF1038" s="456"/>
      <c r="BG1038" s="457"/>
      <c r="BH1038" s="458"/>
      <c r="BI1038" s="459"/>
      <c r="BJ1038" s="459"/>
      <c r="BK1038" s="459"/>
      <c r="BL1038" s="459"/>
      <c r="BM1038" s="460"/>
      <c r="BN1038" s="314"/>
      <c r="BO1038" s="314"/>
      <c r="BP1038" s="1"/>
      <c r="BQ1038" s="120">
        <f>IF($F$3="","",IF(N1038=$F$3,COUNTIF(BQ$23:BQ1037,"&gt;0")+1,0))</f>
        <v>0</v>
      </c>
      <c r="BR1038" s="1"/>
      <c r="BS1038" s="20" t="str">
        <f>IF($N1038="","",IF(VLOOKUP(VLOOKUP($N1038,IMPOSTAZIONI!$E$6:$I$13,5,FALSE),IMPOSTAZIONI!$B$25:$N$32,3,FALSE)=0,"",VLOOKUP(VLOOKUP($N1038,IMPOSTAZIONI!$E$6:$I$13,5,FALSE),IMPOSTAZIONI!$B$25:$N$32,3,FALSE)))</f>
        <v/>
      </c>
      <c r="BT1038" s="20" t="str">
        <f>IF($N1038="","",IF(VLOOKUP(VLOOKUP($N1038,IMPOSTAZIONI!$E$6:$I$13,5,FALSE),IMPOSTAZIONI!$B$25:$N$32,6,FALSE)=0,"",VLOOKUP(VLOOKUP($N1038,IMPOSTAZIONI!$E$6:$I$13,5,FALSE),IMPOSTAZIONI!$B$25:$N$32,6,FALSE)))</f>
        <v/>
      </c>
      <c r="BU1038" s="20" t="str">
        <f>IF($N1038="","",IF(VLOOKUP(VLOOKUP($N1038,IMPOSTAZIONI!$E$6:$I$13,5,FALSE),IMPOSTAZIONI!$B$25:$N$32,9,FALSE)=0,"",VLOOKUP(VLOOKUP($N1038,IMPOSTAZIONI!$E$6:$I$13,5,FALSE),IMPOSTAZIONI!$B$25:$N$32,9,FALSE)))</f>
        <v/>
      </c>
      <c r="BV1038" s="20" t="str">
        <f>IF($N1038="","",IF(VLOOKUP(VLOOKUP($N1038,IMPOSTAZIONI!$E$6:$I$13,5,FALSE),IMPOSTAZIONI!$B$25:$N$32,12,FALSE)=0,"",VLOOKUP(VLOOKUP($N1038,IMPOSTAZIONI!$E$6:$I$13,5,FALSE),IMPOSTAZIONI!$B$25:$N$32,12,FALSE)))</f>
        <v/>
      </c>
      <c r="BW1038" s="221" t="str">
        <f t="shared" si="311"/>
        <v/>
      </c>
      <c r="BX1038" s="221" t="str">
        <f t="shared" si="312"/>
        <v/>
      </c>
      <c r="BY1038" s="221">
        <f t="shared" si="313"/>
        <v>0</v>
      </c>
      <c r="BZ1038" s="231">
        <f t="shared" si="314"/>
        <v>0</v>
      </c>
      <c r="CA1038" s="246">
        <f t="shared" si="315"/>
        <v>0</v>
      </c>
      <c r="CB1038" s="246">
        <f t="shared" si="316"/>
        <v>0</v>
      </c>
      <c r="CC1038" s="246" t="str">
        <f t="shared" si="317"/>
        <v/>
      </c>
      <c r="CD1038" s="246">
        <f t="shared" si="318"/>
        <v>5</v>
      </c>
      <c r="CE1038" s="246">
        <f t="shared" si="319"/>
        <v>0</v>
      </c>
      <c r="CF1038" s="276">
        <f t="shared" si="320"/>
        <v>0</v>
      </c>
      <c r="CG1038" s="277">
        <f t="shared" si="320"/>
        <v>0</v>
      </c>
      <c r="CH1038" s="277">
        <f t="shared" si="320"/>
        <v>0</v>
      </c>
      <c r="CI1038" s="278">
        <f t="shared" si="320"/>
        <v>0</v>
      </c>
      <c r="CJ1038" s="280">
        <f t="shared" si="321"/>
        <v>0</v>
      </c>
      <c r="CK1038" s="232">
        <f t="shared" si="322"/>
        <v>0</v>
      </c>
      <c r="CL1038" s="1"/>
    </row>
    <row r="1039" spans="1:90" ht="18" customHeight="1">
      <c r="A1039" s="1"/>
      <c r="B1039" s="1"/>
      <c r="C1039" s="314"/>
      <c r="D1039" s="287" t="str">
        <f t="shared" si="303"/>
        <v/>
      </c>
      <c r="E1039" s="449" t="str">
        <f t="shared" si="310"/>
        <v/>
      </c>
      <c r="F1039" s="450"/>
      <c r="G1039" s="451"/>
      <c r="H1039" s="452"/>
      <c r="I1039" s="453"/>
      <c r="J1039" s="453"/>
      <c r="K1039" s="453"/>
      <c r="L1039" s="453"/>
      <c r="M1039" s="454"/>
      <c r="N1039" s="455"/>
      <c r="O1039" s="456"/>
      <c r="P1039" s="456"/>
      <c r="Q1039" s="456"/>
      <c r="R1039" s="456"/>
      <c r="S1039" s="456"/>
      <c r="T1039" s="456"/>
      <c r="U1039" s="456"/>
      <c r="V1039" s="456"/>
      <c r="W1039" s="456"/>
      <c r="X1039" s="456"/>
      <c r="Y1039" s="456"/>
      <c r="Z1039" s="456"/>
      <c r="AA1039" s="456"/>
      <c r="AB1039" s="456"/>
      <c r="AC1039" s="456"/>
      <c r="AD1039" s="456"/>
      <c r="AE1039" s="457"/>
      <c r="AF1039" s="455"/>
      <c r="AG1039" s="456"/>
      <c r="AH1039" s="456"/>
      <c r="AI1039" s="456"/>
      <c r="AJ1039" s="456"/>
      <c r="AK1039" s="456"/>
      <c r="AL1039" s="456"/>
      <c r="AM1039" s="456"/>
      <c r="AN1039" s="457"/>
      <c r="AO1039" s="455"/>
      <c r="AP1039" s="456"/>
      <c r="AQ1039" s="456"/>
      <c r="AR1039" s="456"/>
      <c r="AS1039" s="456"/>
      <c r="AT1039" s="456"/>
      <c r="AU1039" s="456"/>
      <c r="AV1039" s="456"/>
      <c r="AW1039" s="456"/>
      <c r="AX1039" s="456"/>
      <c r="AY1039" s="456"/>
      <c r="AZ1039" s="456"/>
      <c r="BA1039" s="456"/>
      <c r="BB1039" s="456"/>
      <c r="BC1039" s="456"/>
      <c r="BD1039" s="456"/>
      <c r="BE1039" s="456"/>
      <c r="BF1039" s="456"/>
      <c r="BG1039" s="457"/>
      <c r="BH1039" s="458"/>
      <c r="BI1039" s="459"/>
      <c r="BJ1039" s="459"/>
      <c r="BK1039" s="459"/>
      <c r="BL1039" s="459"/>
      <c r="BM1039" s="460"/>
      <c r="BN1039" s="314"/>
      <c r="BO1039" s="314"/>
      <c r="BP1039" s="1"/>
      <c r="BQ1039" s="120">
        <f>IF($F$3="","",IF(N1039=$F$3,COUNTIF(BQ$23:BQ1038,"&gt;0")+1,0))</f>
        <v>0</v>
      </c>
      <c r="BR1039" s="1"/>
      <c r="BS1039" s="20" t="str">
        <f>IF($N1039="","",IF(VLOOKUP(VLOOKUP($N1039,IMPOSTAZIONI!$E$6:$I$13,5,FALSE),IMPOSTAZIONI!$B$25:$N$32,3,FALSE)=0,"",VLOOKUP(VLOOKUP($N1039,IMPOSTAZIONI!$E$6:$I$13,5,FALSE),IMPOSTAZIONI!$B$25:$N$32,3,FALSE)))</f>
        <v/>
      </c>
      <c r="BT1039" s="20" t="str">
        <f>IF($N1039="","",IF(VLOOKUP(VLOOKUP($N1039,IMPOSTAZIONI!$E$6:$I$13,5,FALSE),IMPOSTAZIONI!$B$25:$N$32,6,FALSE)=0,"",VLOOKUP(VLOOKUP($N1039,IMPOSTAZIONI!$E$6:$I$13,5,FALSE),IMPOSTAZIONI!$B$25:$N$32,6,FALSE)))</f>
        <v/>
      </c>
      <c r="BU1039" s="20" t="str">
        <f>IF($N1039="","",IF(VLOOKUP(VLOOKUP($N1039,IMPOSTAZIONI!$E$6:$I$13,5,FALSE),IMPOSTAZIONI!$B$25:$N$32,9,FALSE)=0,"",VLOOKUP(VLOOKUP($N1039,IMPOSTAZIONI!$E$6:$I$13,5,FALSE),IMPOSTAZIONI!$B$25:$N$32,9,FALSE)))</f>
        <v/>
      </c>
      <c r="BV1039" s="20" t="str">
        <f>IF($N1039="","",IF(VLOOKUP(VLOOKUP($N1039,IMPOSTAZIONI!$E$6:$I$13,5,FALSE),IMPOSTAZIONI!$B$25:$N$32,12,FALSE)=0,"",VLOOKUP(VLOOKUP($N1039,IMPOSTAZIONI!$E$6:$I$13,5,FALSE),IMPOSTAZIONI!$B$25:$N$32,12,FALSE)))</f>
        <v/>
      </c>
      <c r="BW1039" s="221" t="str">
        <f t="shared" si="311"/>
        <v/>
      </c>
      <c r="BX1039" s="221" t="str">
        <f t="shared" si="312"/>
        <v/>
      </c>
      <c r="BY1039" s="221">
        <f t="shared" si="313"/>
        <v>0</v>
      </c>
      <c r="BZ1039" s="231">
        <f t="shared" si="314"/>
        <v>0</v>
      </c>
      <c r="CA1039" s="246">
        <f t="shared" si="315"/>
        <v>0</v>
      </c>
      <c r="CB1039" s="246">
        <f t="shared" si="316"/>
        <v>0</v>
      </c>
      <c r="CC1039" s="246" t="str">
        <f t="shared" si="317"/>
        <v/>
      </c>
      <c r="CD1039" s="246">
        <f t="shared" si="318"/>
        <v>5</v>
      </c>
      <c r="CE1039" s="246">
        <f t="shared" si="319"/>
        <v>0</v>
      </c>
      <c r="CF1039" s="276">
        <f t="shared" si="320"/>
        <v>0</v>
      </c>
      <c r="CG1039" s="277">
        <f t="shared" si="320"/>
        <v>0</v>
      </c>
      <c r="CH1039" s="277">
        <f t="shared" si="320"/>
        <v>0</v>
      </c>
      <c r="CI1039" s="278">
        <f t="shared" si="320"/>
        <v>0</v>
      </c>
      <c r="CJ1039" s="280">
        <f t="shared" si="321"/>
        <v>0</v>
      </c>
      <c r="CK1039" s="232">
        <f t="shared" si="322"/>
        <v>0</v>
      </c>
      <c r="CL1039" s="1"/>
    </row>
    <row r="1040" spans="1:90" ht="18" customHeight="1">
      <c r="A1040" s="1"/>
      <c r="B1040" s="1"/>
      <c r="C1040" s="314"/>
      <c r="D1040" s="287" t="str">
        <f t="shared" si="303"/>
        <v/>
      </c>
      <c r="E1040" s="449" t="str">
        <f t="shared" si="310"/>
        <v/>
      </c>
      <c r="F1040" s="450"/>
      <c r="G1040" s="451"/>
      <c r="H1040" s="452"/>
      <c r="I1040" s="453"/>
      <c r="J1040" s="453"/>
      <c r="K1040" s="453"/>
      <c r="L1040" s="453"/>
      <c r="M1040" s="454"/>
      <c r="N1040" s="455"/>
      <c r="O1040" s="456"/>
      <c r="P1040" s="456"/>
      <c r="Q1040" s="456"/>
      <c r="R1040" s="456"/>
      <c r="S1040" s="456"/>
      <c r="T1040" s="456"/>
      <c r="U1040" s="456"/>
      <c r="V1040" s="456"/>
      <c r="W1040" s="456"/>
      <c r="X1040" s="456"/>
      <c r="Y1040" s="456"/>
      <c r="Z1040" s="456"/>
      <c r="AA1040" s="456"/>
      <c r="AB1040" s="456"/>
      <c r="AC1040" s="456"/>
      <c r="AD1040" s="456"/>
      <c r="AE1040" s="457"/>
      <c r="AF1040" s="455"/>
      <c r="AG1040" s="456"/>
      <c r="AH1040" s="456"/>
      <c r="AI1040" s="456"/>
      <c r="AJ1040" s="456"/>
      <c r="AK1040" s="456"/>
      <c r="AL1040" s="456"/>
      <c r="AM1040" s="456"/>
      <c r="AN1040" s="457"/>
      <c r="AO1040" s="455"/>
      <c r="AP1040" s="456"/>
      <c r="AQ1040" s="456"/>
      <c r="AR1040" s="456"/>
      <c r="AS1040" s="456"/>
      <c r="AT1040" s="456"/>
      <c r="AU1040" s="456"/>
      <c r="AV1040" s="456"/>
      <c r="AW1040" s="456"/>
      <c r="AX1040" s="456"/>
      <c r="AY1040" s="456"/>
      <c r="AZ1040" s="456"/>
      <c r="BA1040" s="456"/>
      <c r="BB1040" s="456"/>
      <c r="BC1040" s="456"/>
      <c r="BD1040" s="456"/>
      <c r="BE1040" s="456"/>
      <c r="BF1040" s="456"/>
      <c r="BG1040" s="457"/>
      <c r="BH1040" s="458"/>
      <c r="BI1040" s="459"/>
      <c r="BJ1040" s="459"/>
      <c r="BK1040" s="459"/>
      <c r="BL1040" s="459"/>
      <c r="BM1040" s="460"/>
      <c r="BN1040" s="314"/>
      <c r="BO1040" s="314"/>
      <c r="BP1040" s="1"/>
      <c r="BQ1040" s="120">
        <f>IF($F$3="","",IF(N1040=$F$3,COUNTIF(BQ$23:BQ1039,"&gt;0")+1,0))</f>
        <v>0</v>
      </c>
      <c r="BR1040" s="1"/>
      <c r="BS1040" s="20" t="str">
        <f>IF($N1040="","",IF(VLOOKUP(VLOOKUP($N1040,IMPOSTAZIONI!$E$6:$I$13,5,FALSE),IMPOSTAZIONI!$B$25:$N$32,3,FALSE)=0,"",VLOOKUP(VLOOKUP($N1040,IMPOSTAZIONI!$E$6:$I$13,5,FALSE),IMPOSTAZIONI!$B$25:$N$32,3,FALSE)))</f>
        <v/>
      </c>
      <c r="BT1040" s="20" t="str">
        <f>IF($N1040="","",IF(VLOOKUP(VLOOKUP($N1040,IMPOSTAZIONI!$E$6:$I$13,5,FALSE),IMPOSTAZIONI!$B$25:$N$32,6,FALSE)=0,"",VLOOKUP(VLOOKUP($N1040,IMPOSTAZIONI!$E$6:$I$13,5,FALSE),IMPOSTAZIONI!$B$25:$N$32,6,FALSE)))</f>
        <v/>
      </c>
      <c r="BU1040" s="20" t="str">
        <f>IF($N1040="","",IF(VLOOKUP(VLOOKUP($N1040,IMPOSTAZIONI!$E$6:$I$13,5,FALSE),IMPOSTAZIONI!$B$25:$N$32,9,FALSE)=0,"",VLOOKUP(VLOOKUP($N1040,IMPOSTAZIONI!$E$6:$I$13,5,FALSE),IMPOSTAZIONI!$B$25:$N$32,9,FALSE)))</f>
        <v/>
      </c>
      <c r="BV1040" s="20" t="str">
        <f>IF($N1040="","",IF(VLOOKUP(VLOOKUP($N1040,IMPOSTAZIONI!$E$6:$I$13,5,FALSE),IMPOSTAZIONI!$B$25:$N$32,12,FALSE)=0,"",VLOOKUP(VLOOKUP($N1040,IMPOSTAZIONI!$E$6:$I$13,5,FALSE),IMPOSTAZIONI!$B$25:$N$32,12,FALSE)))</f>
        <v/>
      </c>
      <c r="BW1040" s="221" t="str">
        <f t="shared" si="311"/>
        <v/>
      </c>
      <c r="BX1040" s="221" t="str">
        <f t="shared" si="312"/>
        <v/>
      </c>
      <c r="BY1040" s="221">
        <f t="shared" si="313"/>
        <v>0</v>
      </c>
      <c r="BZ1040" s="231">
        <f t="shared" si="314"/>
        <v>0</v>
      </c>
      <c r="CA1040" s="246">
        <f t="shared" si="315"/>
        <v>0</v>
      </c>
      <c r="CB1040" s="246">
        <f t="shared" si="316"/>
        <v>0</v>
      </c>
      <c r="CC1040" s="246" t="str">
        <f t="shared" si="317"/>
        <v/>
      </c>
      <c r="CD1040" s="246">
        <f t="shared" si="318"/>
        <v>5</v>
      </c>
      <c r="CE1040" s="246">
        <f t="shared" si="319"/>
        <v>0</v>
      </c>
      <c r="CF1040" s="276">
        <f t="shared" si="320"/>
        <v>0</v>
      </c>
      <c r="CG1040" s="277">
        <f t="shared" si="320"/>
        <v>0</v>
      </c>
      <c r="CH1040" s="277">
        <f t="shared" si="320"/>
        <v>0</v>
      </c>
      <c r="CI1040" s="278">
        <f t="shared" si="320"/>
        <v>0</v>
      </c>
      <c r="CJ1040" s="280">
        <f t="shared" si="321"/>
        <v>0</v>
      </c>
      <c r="CK1040" s="232">
        <f t="shared" si="322"/>
        <v>0</v>
      </c>
      <c r="CL1040" s="1"/>
    </row>
    <row r="1041" spans="1:90" ht="18" customHeight="1">
      <c r="A1041" s="1"/>
      <c r="B1041" s="1"/>
      <c r="C1041" s="314"/>
      <c r="D1041" s="287" t="str">
        <f t="shared" si="303"/>
        <v/>
      </c>
      <c r="E1041" s="449" t="str">
        <f t="shared" si="310"/>
        <v/>
      </c>
      <c r="F1041" s="450"/>
      <c r="G1041" s="451"/>
      <c r="H1041" s="452"/>
      <c r="I1041" s="453"/>
      <c r="J1041" s="453"/>
      <c r="K1041" s="453"/>
      <c r="L1041" s="453"/>
      <c r="M1041" s="454"/>
      <c r="N1041" s="455"/>
      <c r="O1041" s="456"/>
      <c r="P1041" s="456"/>
      <c r="Q1041" s="456"/>
      <c r="R1041" s="456"/>
      <c r="S1041" s="456"/>
      <c r="T1041" s="456"/>
      <c r="U1041" s="456"/>
      <c r="V1041" s="456"/>
      <c r="W1041" s="456"/>
      <c r="X1041" s="456"/>
      <c r="Y1041" s="456"/>
      <c r="Z1041" s="456"/>
      <c r="AA1041" s="456"/>
      <c r="AB1041" s="456"/>
      <c r="AC1041" s="456"/>
      <c r="AD1041" s="456"/>
      <c r="AE1041" s="457"/>
      <c r="AF1041" s="455"/>
      <c r="AG1041" s="456"/>
      <c r="AH1041" s="456"/>
      <c r="AI1041" s="456"/>
      <c r="AJ1041" s="456"/>
      <c r="AK1041" s="456"/>
      <c r="AL1041" s="456"/>
      <c r="AM1041" s="456"/>
      <c r="AN1041" s="457"/>
      <c r="AO1041" s="455"/>
      <c r="AP1041" s="456"/>
      <c r="AQ1041" s="456"/>
      <c r="AR1041" s="456"/>
      <c r="AS1041" s="456"/>
      <c r="AT1041" s="456"/>
      <c r="AU1041" s="456"/>
      <c r="AV1041" s="456"/>
      <c r="AW1041" s="456"/>
      <c r="AX1041" s="456"/>
      <c r="AY1041" s="456"/>
      <c r="AZ1041" s="456"/>
      <c r="BA1041" s="456"/>
      <c r="BB1041" s="456"/>
      <c r="BC1041" s="456"/>
      <c r="BD1041" s="456"/>
      <c r="BE1041" s="456"/>
      <c r="BF1041" s="456"/>
      <c r="BG1041" s="457"/>
      <c r="BH1041" s="458"/>
      <c r="BI1041" s="459"/>
      <c r="BJ1041" s="459"/>
      <c r="BK1041" s="459"/>
      <c r="BL1041" s="459"/>
      <c r="BM1041" s="460"/>
      <c r="BN1041" s="314"/>
      <c r="BO1041" s="314"/>
      <c r="BP1041" s="1"/>
      <c r="BQ1041" s="120">
        <f>IF($F$3="","",IF(N1041=$F$3,COUNTIF(BQ$23:BQ1040,"&gt;0")+1,0))</f>
        <v>0</v>
      </c>
      <c r="BR1041" s="1"/>
      <c r="BS1041" s="20" t="str">
        <f>IF($N1041="","",IF(VLOOKUP(VLOOKUP($N1041,IMPOSTAZIONI!$E$6:$I$13,5,FALSE),IMPOSTAZIONI!$B$25:$N$32,3,FALSE)=0,"",VLOOKUP(VLOOKUP($N1041,IMPOSTAZIONI!$E$6:$I$13,5,FALSE),IMPOSTAZIONI!$B$25:$N$32,3,FALSE)))</f>
        <v/>
      </c>
      <c r="BT1041" s="20" t="str">
        <f>IF($N1041="","",IF(VLOOKUP(VLOOKUP($N1041,IMPOSTAZIONI!$E$6:$I$13,5,FALSE),IMPOSTAZIONI!$B$25:$N$32,6,FALSE)=0,"",VLOOKUP(VLOOKUP($N1041,IMPOSTAZIONI!$E$6:$I$13,5,FALSE),IMPOSTAZIONI!$B$25:$N$32,6,FALSE)))</f>
        <v/>
      </c>
      <c r="BU1041" s="20" t="str">
        <f>IF($N1041="","",IF(VLOOKUP(VLOOKUP($N1041,IMPOSTAZIONI!$E$6:$I$13,5,FALSE),IMPOSTAZIONI!$B$25:$N$32,9,FALSE)=0,"",VLOOKUP(VLOOKUP($N1041,IMPOSTAZIONI!$E$6:$I$13,5,FALSE),IMPOSTAZIONI!$B$25:$N$32,9,FALSE)))</f>
        <v/>
      </c>
      <c r="BV1041" s="20" t="str">
        <f>IF($N1041="","",IF(VLOOKUP(VLOOKUP($N1041,IMPOSTAZIONI!$E$6:$I$13,5,FALSE),IMPOSTAZIONI!$B$25:$N$32,12,FALSE)=0,"",VLOOKUP(VLOOKUP($N1041,IMPOSTAZIONI!$E$6:$I$13,5,FALSE),IMPOSTAZIONI!$B$25:$N$32,12,FALSE)))</f>
        <v/>
      </c>
      <c r="BW1041" s="221" t="str">
        <f t="shared" si="311"/>
        <v/>
      </c>
      <c r="BX1041" s="221" t="str">
        <f t="shared" si="312"/>
        <v/>
      </c>
      <c r="BY1041" s="221">
        <f t="shared" si="313"/>
        <v>0</v>
      </c>
      <c r="BZ1041" s="231">
        <f t="shared" si="314"/>
        <v>0</v>
      </c>
      <c r="CA1041" s="246">
        <f t="shared" si="315"/>
        <v>0</v>
      </c>
      <c r="CB1041" s="246">
        <f t="shared" si="316"/>
        <v>0</v>
      </c>
      <c r="CC1041" s="246" t="str">
        <f t="shared" si="317"/>
        <v/>
      </c>
      <c r="CD1041" s="246">
        <f t="shared" si="318"/>
        <v>5</v>
      </c>
      <c r="CE1041" s="246">
        <f t="shared" si="319"/>
        <v>0</v>
      </c>
      <c r="CF1041" s="276">
        <f t="shared" si="320"/>
        <v>0</v>
      </c>
      <c r="CG1041" s="277">
        <f t="shared" si="320"/>
        <v>0</v>
      </c>
      <c r="CH1041" s="277">
        <f t="shared" si="320"/>
        <v>0</v>
      </c>
      <c r="CI1041" s="278">
        <f t="shared" si="320"/>
        <v>0</v>
      </c>
      <c r="CJ1041" s="280">
        <f t="shared" si="321"/>
        <v>0</v>
      </c>
      <c r="CK1041" s="232">
        <f t="shared" si="322"/>
        <v>0</v>
      </c>
      <c r="CL1041" s="1"/>
    </row>
    <row r="1042" spans="1:90" ht="18" customHeight="1">
      <c r="A1042" s="1"/>
      <c r="B1042" s="1"/>
      <c r="C1042" s="314"/>
      <c r="D1042" s="287" t="str">
        <f t="shared" si="303"/>
        <v/>
      </c>
      <c r="E1042" s="449" t="str">
        <f t="shared" si="310"/>
        <v/>
      </c>
      <c r="F1042" s="450"/>
      <c r="G1042" s="451"/>
      <c r="H1042" s="452"/>
      <c r="I1042" s="453"/>
      <c r="J1042" s="453"/>
      <c r="K1042" s="453"/>
      <c r="L1042" s="453"/>
      <c r="M1042" s="454"/>
      <c r="N1042" s="455"/>
      <c r="O1042" s="456"/>
      <c r="P1042" s="456"/>
      <c r="Q1042" s="456"/>
      <c r="R1042" s="456"/>
      <c r="S1042" s="456"/>
      <c r="T1042" s="456"/>
      <c r="U1042" s="456"/>
      <c r="V1042" s="456"/>
      <c r="W1042" s="456"/>
      <c r="X1042" s="456"/>
      <c r="Y1042" s="456"/>
      <c r="Z1042" s="456"/>
      <c r="AA1042" s="456"/>
      <c r="AB1042" s="456"/>
      <c r="AC1042" s="456"/>
      <c r="AD1042" s="456"/>
      <c r="AE1042" s="457"/>
      <c r="AF1042" s="455"/>
      <c r="AG1042" s="456"/>
      <c r="AH1042" s="456"/>
      <c r="AI1042" s="456"/>
      <c r="AJ1042" s="456"/>
      <c r="AK1042" s="456"/>
      <c r="AL1042" s="456"/>
      <c r="AM1042" s="456"/>
      <c r="AN1042" s="457"/>
      <c r="AO1042" s="455"/>
      <c r="AP1042" s="456"/>
      <c r="AQ1042" s="456"/>
      <c r="AR1042" s="456"/>
      <c r="AS1042" s="456"/>
      <c r="AT1042" s="456"/>
      <c r="AU1042" s="456"/>
      <c r="AV1042" s="456"/>
      <c r="AW1042" s="456"/>
      <c r="AX1042" s="456"/>
      <c r="AY1042" s="456"/>
      <c r="AZ1042" s="456"/>
      <c r="BA1042" s="456"/>
      <c r="BB1042" s="456"/>
      <c r="BC1042" s="456"/>
      <c r="BD1042" s="456"/>
      <c r="BE1042" s="456"/>
      <c r="BF1042" s="456"/>
      <c r="BG1042" s="457"/>
      <c r="BH1042" s="458"/>
      <c r="BI1042" s="459"/>
      <c r="BJ1042" s="459"/>
      <c r="BK1042" s="459"/>
      <c r="BL1042" s="459"/>
      <c r="BM1042" s="460"/>
      <c r="BN1042" s="314"/>
      <c r="BO1042" s="314"/>
      <c r="BP1042" s="1"/>
      <c r="BQ1042" s="120">
        <f>IF($F$3="","",IF(N1042=$F$3,COUNTIF(BQ$23:BQ1041,"&gt;0")+1,0))</f>
        <v>0</v>
      </c>
      <c r="BR1042" s="1"/>
      <c r="BS1042" s="20" t="str">
        <f>IF($N1042="","",IF(VLOOKUP(VLOOKUP($N1042,IMPOSTAZIONI!$E$6:$I$13,5,FALSE),IMPOSTAZIONI!$B$25:$N$32,3,FALSE)=0,"",VLOOKUP(VLOOKUP($N1042,IMPOSTAZIONI!$E$6:$I$13,5,FALSE),IMPOSTAZIONI!$B$25:$N$32,3,FALSE)))</f>
        <v/>
      </c>
      <c r="BT1042" s="20" t="str">
        <f>IF($N1042="","",IF(VLOOKUP(VLOOKUP($N1042,IMPOSTAZIONI!$E$6:$I$13,5,FALSE),IMPOSTAZIONI!$B$25:$N$32,6,FALSE)=0,"",VLOOKUP(VLOOKUP($N1042,IMPOSTAZIONI!$E$6:$I$13,5,FALSE),IMPOSTAZIONI!$B$25:$N$32,6,FALSE)))</f>
        <v/>
      </c>
      <c r="BU1042" s="20" t="str">
        <f>IF($N1042="","",IF(VLOOKUP(VLOOKUP($N1042,IMPOSTAZIONI!$E$6:$I$13,5,FALSE),IMPOSTAZIONI!$B$25:$N$32,9,FALSE)=0,"",VLOOKUP(VLOOKUP($N1042,IMPOSTAZIONI!$E$6:$I$13,5,FALSE),IMPOSTAZIONI!$B$25:$N$32,9,FALSE)))</f>
        <v/>
      </c>
      <c r="BV1042" s="20" t="str">
        <f>IF($N1042="","",IF(VLOOKUP(VLOOKUP($N1042,IMPOSTAZIONI!$E$6:$I$13,5,FALSE),IMPOSTAZIONI!$B$25:$N$32,12,FALSE)=0,"",VLOOKUP(VLOOKUP($N1042,IMPOSTAZIONI!$E$6:$I$13,5,FALSE),IMPOSTAZIONI!$B$25:$N$32,12,FALSE)))</f>
        <v/>
      </c>
      <c r="BW1042" s="221" t="str">
        <f t="shared" si="311"/>
        <v/>
      </c>
      <c r="BX1042" s="221" t="str">
        <f t="shared" si="312"/>
        <v/>
      </c>
      <c r="BY1042" s="221">
        <f t="shared" si="313"/>
        <v>0</v>
      </c>
      <c r="BZ1042" s="231">
        <f t="shared" si="314"/>
        <v>0</v>
      </c>
      <c r="CA1042" s="246">
        <f t="shared" si="315"/>
        <v>0</v>
      </c>
      <c r="CB1042" s="246">
        <f t="shared" si="316"/>
        <v>0</v>
      </c>
      <c r="CC1042" s="246" t="str">
        <f t="shared" si="317"/>
        <v/>
      </c>
      <c r="CD1042" s="246">
        <f t="shared" si="318"/>
        <v>5</v>
      </c>
      <c r="CE1042" s="246">
        <f t="shared" si="319"/>
        <v>0</v>
      </c>
      <c r="CF1042" s="276">
        <f t="shared" si="320"/>
        <v>0</v>
      </c>
      <c r="CG1042" s="277">
        <f t="shared" si="320"/>
        <v>0</v>
      </c>
      <c r="CH1042" s="277">
        <f t="shared" si="320"/>
        <v>0</v>
      </c>
      <c r="CI1042" s="278">
        <f t="shared" si="320"/>
        <v>0</v>
      </c>
      <c r="CJ1042" s="280">
        <f t="shared" si="321"/>
        <v>0</v>
      </c>
      <c r="CK1042" s="232">
        <f t="shared" si="322"/>
        <v>0</v>
      </c>
      <c r="CL1042" s="1"/>
    </row>
    <row r="1043" spans="1:90" ht="18" customHeight="1">
      <c r="A1043" s="1"/>
      <c r="B1043" s="1"/>
      <c r="C1043" s="314"/>
      <c r="D1043" s="287" t="str">
        <f t="shared" si="303"/>
        <v/>
      </c>
      <c r="E1043" s="449" t="str">
        <f t="shared" si="310"/>
        <v/>
      </c>
      <c r="F1043" s="450"/>
      <c r="G1043" s="451"/>
      <c r="H1043" s="452"/>
      <c r="I1043" s="453"/>
      <c r="J1043" s="453"/>
      <c r="K1043" s="453"/>
      <c r="L1043" s="453"/>
      <c r="M1043" s="454"/>
      <c r="N1043" s="455"/>
      <c r="O1043" s="456"/>
      <c r="P1043" s="456"/>
      <c r="Q1043" s="456"/>
      <c r="R1043" s="456"/>
      <c r="S1043" s="456"/>
      <c r="T1043" s="456"/>
      <c r="U1043" s="456"/>
      <c r="V1043" s="456"/>
      <c r="W1043" s="456"/>
      <c r="X1043" s="456"/>
      <c r="Y1043" s="456"/>
      <c r="Z1043" s="456"/>
      <c r="AA1043" s="456"/>
      <c r="AB1043" s="456"/>
      <c r="AC1043" s="456"/>
      <c r="AD1043" s="456"/>
      <c r="AE1043" s="457"/>
      <c r="AF1043" s="455"/>
      <c r="AG1043" s="456"/>
      <c r="AH1043" s="456"/>
      <c r="AI1043" s="456"/>
      <c r="AJ1043" s="456"/>
      <c r="AK1043" s="456"/>
      <c r="AL1043" s="456"/>
      <c r="AM1043" s="456"/>
      <c r="AN1043" s="457"/>
      <c r="AO1043" s="455"/>
      <c r="AP1043" s="456"/>
      <c r="AQ1043" s="456"/>
      <c r="AR1043" s="456"/>
      <c r="AS1043" s="456"/>
      <c r="AT1043" s="456"/>
      <c r="AU1043" s="456"/>
      <c r="AV1043" s="456"/>
      <c r="AW1043" s="456"/>
      <c r="AX1043" s="456"/>
      <c r="AY1043" s="456"/>
      <c r="AZ1043" s="456"/>
      <c r="BA1043" s="456"/>
      <c r="BB1043" s="456"/>
      <c r="BC1043" s="456"/>
      <c r="BD1043" s="456"/>
      <c r="BE1043" s="456"/>
      <c r="BF1043" s="456"/>
      <c r="BG1043" s="457"/>
      <c r="BH1043" s="458"/>
      <c r="BI1043" s="459"/>
      <c r="BJ1043" s="459"/>
      <c r="BK1043" s="459"/>
      <c r="BL1043" s="459"/>
      <c r="BM1043" s="460"/>
      <c r="BN1043" s="314"/>
      <c r="BO1043" s="314"/>
      <c r="BP1043" s="1"/>
      <c r="BQ1043" s="120">
        <f>IF($F$3="","",IF(N1043=$F$3,COUNTIF(BQ$23:BQ1042,"&gt;0")+1,0))</f>
        <v>0</v>
      </c>
      <c r="BR1043" s="1"/>
      <c r="BS1043" s="20" t="str">
        <f>IF($N1043="","",IF(VLOOKUP(VLOOKUP($N1043,IMPOSTAZIONI!$E$6:$I$13,5,FALSE),IMPOSTAZIONI!$B$25:$N$32,3,FALSE)=0,"",VLOOKUP(VLOOKUP($N1043,IMPOSTAZIONI!$E$6:$I$13,5,FALSE),IMPOSTAZIONI!$B$25:$N$32,3,FALSE)))</f>
        <v/>
      </c>
      <c r="BT1043" s="20" t="str">
        <f>IF($N1043="","",IF(VLOOKUP(VLOOKUP($N1043,IMPOSTAZIONI!$E$6:$I$13,5,FALSE),IMPOSTAZIONI!$B$25:$N$32,6,FALSE)=0,"",VLOOKUP(VLOOKUP($N1043,IMPOSTAZIONI!$E$6:$I$13,5,FALSE),IMPOSTAZIONI!$B$25:$N$32,6,FALSE)))</f>
        <v/>
      </c>
      <c r="BU1043" s="20" t="str">
        <f>IF($N1043="","",IF(VLOOKUP(VLOOKUP($N1043,IMPOSTAZIONI!$E$6:$I$13,5,FALSE),IMPOSTAZIONI!$B$25:$N$32,9,FALSE)=0,"",VLOOKUP(VLOOKUP($N1043,IMPOSTAZIONI!$E$6:$I$13,5,FALSE),IMPOSTAZIONI!$B$25:$N$32,9,FALSE)))</f>
        <v/>
      </c>
      <c r="BV1043" s="20" t="str">
        <f>IF($N1043="","",IF(VLOOKUP(VLOOKUP($N1043,IMPOSTAZIONI!$E$6:$I$13,5,FALSE),IMPOSTAZIONI!$B$25:$N$32,12,FALSE)=0,"",VLOOKUP(VLOOKUP($N1043,IMPOSTAZIONI!$E$6:$I$13,5,FALSE),IMPOSTAZIONI!$B$25:$N$32,12,FALSE)))</f>
        <v/>
      </c>
      <c r="BW1043" s="221" t="str">
        <f t="shared" si="311"/>
        <v/>
      </c>
      <c r="BX1043" s="221" t="str">
        <f t="shared" si="312"/>
        <v/>
      </c>
      <c r="BY1043" s="221">
        <f t="shared" si="313"/>
        <v>0</v>
      </c>
      <c r="BZ1043" s="231">
        <f t="shared" si="314"/>
        <v>0</v>
      </c>
      <c r="CA1043" s="246">
        <f t="shared" si="315"/>
        <v>0</v>
      </c>
      <c r="CB1043" s="246">
        <f t="shared" si="316"/>
        <v>0</v>
      </c>
      <c r="CC1043" s="246" t="str">
        <f t="shared" si="317"/>
        <v/>
      </c>
      <c r="CD1043" s="246">
        <f t="shared" si="318"/>
        <v>5</v>
      </c>
      <c r="CE1043" s="246">
        <f t="shared" si="319"/>
        <v>0</v>
      </c>
      <c r="CF1043" s="276">
        <f t="shared" si="320"/>
        <v>0</v>
      </c>
      <c r="CG1043" s="277">
        <f t="shared" si="320"/>
        <v>0</v>
      </c>
      <c r="CH1043" s="277">
        <f t="shared" si="320"/>
        <v>0</v>
      </c>
      <c r="CI1043" s="278">
        <f t="shared" si="320"/>
        <v>0</v>
      </c>
      <c r="CJ1043" s="280">
        <f t="shared" si="321"/>
        <v>0</v>
      </c>
      <c r="CK1043" s="232">
        <f t="shared" si="322"/>
        <v>0</v>
      </c>
      <c r="CL1043" s="1"/>
    </row>
    <row r="1044" spans="1:90" ht="18" customHeight="1">
      <c r="A1044" s="1"/>
      <c r="B1044" s="1"/>
      <c r="C1044" s="314"/>
      <c r="D1044" s="287" t="str">
        <f t="shared" si="303"/>
        <v/>
      </c>
      <c r="E1044" s="449" t="str">
        <f t="shared" si="310"/>
        <v/>
      </c>
      <c r="F1044" s="450"/>
      <c r="G1044" s="451"/>
      <c r="H1044" s="452"/>
      <c r="I1044" s="453"/>
      <c r="J1044" s="453"/>
      <c r="K1044" s="453"/>
      <c r="L1044" s="453"/>
      <c r="M1044" s="454"/>
      <c r="N1044" s="455"/>
      <c r="O1044" s="456"/>
      <c r="P1044" s="456"/>
      <c r="Q1044" s="456"/>
      <c r="R1044" s="456"/>
      <c r="S1044" s="456"/>
      <c r="T1044" s="456"/>
      <c r="U1044" s="456"/>
      <c r="V1044" s="456"/>
      <c r="W1044" s="456"/>
      <c r="X1044" s="456"/>
      <c r="Y1044" s="456"/>
      <c r="Z1044" s="456"/>
      <c r="AA1044" s="456"/>
      <c r="AB1044" s="456"/>
      <c r="AC1044" s="456"/>
      <c r="AD1044" s="456"/>
      <c r="AE1044" s="457"/>
      <c r="AF1044" s="455"/>
      <c r="AG1044" s="456"/>
      <c r="AH1044" s="456"/>
      <c r="AI1044" s="456"/>
      <c r="AJ1044" s="456"/>
      <c r="AK1044" s="456"/>
      <c r="AL1044" s="456"/>
      <c r="AM1044" s="456"/>
      <c r="AN1044" s="457"/>
      <c r="AO1044" s="455"/>
      <c r="AP1044" s="456"/>
      <c r="AQ1044" s="456"/>
      <c r="AR1044" s="456"/>
      <c r="AS1044" s="456"/>
      <c r="AT1044" s="456"/>
      <c r="AU1044" s="456"/>
      <c r="AV1044" s="456"/>
      <c r="AW1044" s="456"/>
      <c r="AX1044" s="456"/>
      <c r="AY1044" s="456"/>
      <c r="AZ1044" s="456"/>
      <c r="BA1044" s="456"/>
      <c r="BB1044" s="456"/>
      <c r="BC1044" s="456"/>
      <c r="BD1044" s="456"/>
      <c r="BE1044" s="456"/>
      <c r="BF1044" s="456"/>
      <c r="BG1044" s="457"/>
      <c r="BH1044" s="458"/>
      <c r="BI1044" s="459"/>
      <c r="BJ1044" s="459"/>
      <c r="BK1044" s="459"/>
      <c r="BL1044" s="459"/>
      <c r="BM1044" s="460"/>
      <c r="BN1044" s="314"/>
      <c r="BO1044" s="314"/>
      <c r="BP1044" s="1"/>
      <c r="BQ1044" s="120">
        <f>IF($F$3="","",IF(N1044=$F$3,COUNTIF(BQ$23:BQ1043,"&gt;0")+1,0))</f>
        <v>0</v>
      </c>
      <c r="BR1044" s="1"/>
      <c r="BS1044" s="20" t="str">
        <f>IF($N1044="","",IF(VLOOKUP(VLOOKUP($N1044,IMPOSTAZIONI!$E$6:$I$13,5,FALSE),IMPOSTAZIONI!$B$25:$N$32,3,FALSE)=0,"",VLOOKUP(VLOOKUP($N1044,IMPOSTAZIONI!$E$6:$I$13,5,FALSE),IMPOSTAZIONI!$B$25:$N$32,3,FALSE)))</f>
        <v/>
      </c>
      <c r="BT1044" s="20" t="str">
        <f>IF($N1044="","",IF(VLOOKUP(VLOOKUP($N1044,IMPOSTAZIONI!$E$6:$I$13,5,FALSE),IMPOSTAZIONI!$B$25:$N$32,6,FALSE)=0,"",VLOOKUP(VLOOKUP($N1044,IMPOSTAZIONI!$E$6:$I$13,5,FALSE),IMPOSTAZIONI!$B$25:$N$32,6,FALSE)))</f>
        <v/>
      </c>
      <c r="BU1044" s="20" t="str">
        <f>IF($N1044="","",IF(VLOOKUP(VLOOKUP($N1044,IMPOSTAZIONI!$E$6:$I$13,5,FALSE),IMPOSTAZIONI!$B$25:$N$32,9,FALSE)=0,"",VLOOKUP(VLOOKUP($N1044,IMPOSTAZIONI!$E$6:$I$13,5,FALSE),IMPOSTAZIONI!$B$25:$N$32,9,FALSE)))</f>
        <v/>
      </c>
      <c r="BV1044" s="20" t="str">
        <f>IF($N1044="","",IF(VLOOKUP(VLOOKUP($N1044,IMPOSTAZIONI!$E$6:$I$13,5,FALSE),IMPOSTAZIONI!$B$25:$N$32,12,FALSE)=0,"",VLOOKUP(VLOOKUP($N1044,IMPOSTAZIONI!$E$6:$I$13,5,FALSE),IMPOSTAZIONI!$B$25:$N$32,12,FALSE)))</f>
        <v/>
      </c>
      <c r="BW1044" s="221" t="str">
        <f t="shared" si="311"/>
        <v/>
      </c>
      <c r="BX1044" s="221" t="str">
        <f t="shared" si="312"/>
        <v/>
      </c>
      <c r="BY1044" s="221">
        <f t="shared" si="313"/>
        <v>0</v>
      </c>
      <c r="BZ1044" s="231">
        <f t="shared" si="314"/>
        <v>0</v>
      </c>
      <c r="CA1044" s="246">
        <f t="shared" si="315"/>
        <v>0</v>
      </c>
      <c r="CB1044" s="246">
        <f t="shared" si="316"/>
        <v>0</v>
      </c>
      <c r="CC1044" s="246" t="str">
        <f t="shared" si="317"/>
        <v/>
      </c>
      <c r="CD1044" s="246">
        <f t="shared" si="318"/>
        <v>5</v>
      </c>
      <c r="CE1044" s="246">
        <f t="shared" si="319"/>
        <v>0</v>
      </c>
      <c r="CF1044" s="276">
        <f t="shared" si="320"/>
        <v>0</v>
      </c>
      <c r="CG1044" s="277">
        <f t="shared" si="320"/>
        <v>0</v>
      </c>
      <c r="CH1044" s="277">
        <f t="shared" si="320"/>
        <v>0</v>
      </c>
      <c r="CI1044" s="278">
        <f t="shared" si="320"/>
        <v>0</v>
      </c>
      <c r="CJ1044" s="280">
        <f t="shared" si="321"/>
        <v>0</v>
      </c>
      <c r="CK1044" s="232">
        <f t="shared" si="322"/>
        <v>0</v>
      </c>
      <c r="CL1044" s="1"/>
    </row>
    <row r="1045" spans="1:90" ht="18" customHeight="1">
      <c r="A1045" s="1"/>
      <c r="B1045" s="1"/>
      <c r="C1045" s="314"/>
      <c r="D1045" s="287" t="str">
        <f t="shared" si="303"/>
        <v/>
      </c>
      <c r="E1045" s="449" t="str">
        <f t="shared" si="310"/>
        <v/>
      </c>
      <c r="F1045" s="450"/>
      <c r="G1045" s="451"/>
      <c r="H1045" s="452"/>
      <c r="I1045" s="453"/>
      <c r="J1045" s="453"/>
      <c r="K1045" s="453"/>
      <c r="L1045" s="453"/>
      <c r="M1045" s="454"/>
      <c r="N1045" s="455"/>
      <c r="O1045" s="456"/>
      <c r="P1045" s="456"/>
      <c r="Q1045" s="456"/>
      <c r="R1045" s="456"/>
      <c r="S1045" s="456"/>
      <c r="T1045" s="456"/>
      <c r="U1045" s="456"/>
      <c r="V1045" s="456"/>
      <c r="W1045" s="456"/>
      <c r="X1045" s="456"/>
      <c r="Y1045" s="456"/>
      <c r="Z1045" s="456"/>
      <c r="AA1045" s="456"/>
      <c r="AB1045" s="456"/>
      <c r="AC1045" s="456"/>
      <c r="AD1045" s="456"/>
      <c r="AE1045" s="457"/>
      <c r="AF1045" s="455"/>
      <c r="AG1045" s="456"/>
      <c r="AH1045" s="456"/>
      <c r="AI1045" s="456"/>
      <c r="AJ1045" s="456"/>
      <c r="AK1045" s="456"/>
      <c r="AL1045" s="456"/>
      <c r="AM1045" s="456"/>
      <c r="AN1045" s="457"/>
      <c r="AO1045" s="455"/>
      <c r="AP1045" s="456"/>
      <c r="AQ1045" s="456"/>
      <c r="AR1045" s="456"/>
      <c r="AS1045" s="456"/>
      <c r="AT1045" s="456"/>
      <c r="AU1045" s="456"/>
      <c r="AV1045" s="456"/>
      <c r="AW1045" s="456"/>
      <c r="AX1045" s="456"/>
      <c r="AY1045" s="456"/>
      <c r="AZ1045" s="456"/>
      <c r="BA1045" s="456"/>
      <c r="BB1045" s="456"/>
      <c r="BC1045" s="456"/>
      <c r="BD1045" s="456"/>
      <c r="BE1045" s="456"/>
      <c r="BF1045" s="456"/>
      <c r="BG1045" s="457"/>
      <c r="BH1045" s="458"/>
      <c r="BI1045" s="459"/>
      <c r="BJ1045" s="459"/>
      <c r="BK1045" s="459"/>
      <c r="BL1045" s="459"/>
      <c r="BM1045" s="460"/>
      <c r="BN1045" s="314"/>
      <c r="BO1045" s="314"/>
      <c r="BP1045" s="1"/>
      <c r="BQ1045" s="120">
        <f>IF($F$3="","",IF(N1045=$F$3,COUNTIF(BQ$23:BQ1044,"&gt;0")+1,0))</f>
        <v>0</v>
      </c>
      <c r="BR1045" s="1"/>
      <c r="BS1045" s="20" t="str">
        <f>IF($N1045="","",IF(VLOOKUP(VLOOKUP($N1045,IMPOSTAZIONI!$E$6:$I$13,5,FALSE),IMPOSTAZIONI!$B$25:$N$32,3,FALSE)=0,"",VLOOKUP(VLOOKUP($N1045,IMPOSTAZIONI!$E$6:$I$13,5,FALSE),IMPOSTAZIONI!$B$25:$N$32,3,FALSE)))</f>
        <v/>
      </c>
      <c r="BT1045" s="20" t="str">
        <f>IF($N1045="","",IF(VLOOKUP(VLOOKUP($N1045,IMPOSTAZIONI!$E$6:$I$13,5,FALSE),IMPOSTAZIONI!$B$25:$N$32,6,FALSE)=0,"",VLOOKUP(VLOOKUP($N1045,IMPOSTAZIONI!$E$6:$I$13,5,FALSE),IMPOSTAZIONI!$B$25:$N$32,6,FALSE)))</f>
        <v/>
      </c>
      <c r="BU1045" s="20" t="str">
        <f>IF($N1045="","",IF(VLOOKUP(VLOOKUP($N1045,IMPOSTAZIONI!$E$6:$I$13,5,FALSE),IMPOSTAZIONI!$B$25:$N$32,9,FALSE)=0,"",VLOOKUP(VLOOKUP($N1045,IMPOSTAZIONI!$E$6:$I$13,5,FALSE),IMPOSTAZIONI!$B$25:$N$32,9,FALSE)))</f>
        <v/>
      </c>
      <c r="BV1045" s="20" t="str">
        <f>IF($N1045="","",IF(VLOOKUP(VLOOKUP($N1045,IMPOSTAZIONI!$E$6:$I$13,5,FALSE),IMPOSTAZIONI!$B$25:$N$32,12,FALSE)=0,"",VLOOKUP(VLOOKUP($N1045,IMPOSTAZIONI!$E$6:$I$13,5,FALSE),IMPOSTAZIONI!$B$25:$N$32,12,FALSE)))</f>
        <v/>
      </c>
      <c r="BW1045" s="221" t="str">
        <f t="shared" si="311"/>
        <v/>
      </c>
      <c r="BX1045" s="221" t="str">
        <f t="shared" si="312"/>
        <v/>
      </c>
      <c r="BY1045" s="221">
        <f t="shared" si="313"/>
        <v>0</v>
      </c>
      <c r="BZ1045" s="231">
        <f t="shared" si="314"/>
        <v>0</v>
      </c>
      <c r="CA1045" s="246">
        <f t="shared" si="315"/>
        <v>0</v>
      </c>
      <c r="CB1045" s="246">
        <f t="shared" si="316"/>
        <v>0</v>
      </c>
      <c r="CC1045" s="246" t="str">
        <f t="shared" si="317"/>
        <v/>
      </c>
      <c r="CD1045" s="246">
        <f t="shared" si="318"/>
        <v>5</v>
      </c>
      <c r="CE1045" s="246">
        <f t="shared" si="319"/>
        <v>0</v>
      </c>
      <c r="CF1045" s="276">
        <f t="shared" si="320"/>
        <v>0</v>
      </c>
      <c r="CG1045" s="277">
        <f t="shared" si="320"/>
        <v>0</v>
      </c>
      <c r="CH1045" s="277">
        <f t="shared" si="320"/>
        <v>0</v>
      </c>
      <c r="CI1045" s="278">
        <f t="shared" si="320"/>
        <v>0</v>
      </c>
      <c r="CJ1045" s="280">
        <f t="shared" si="321"/>
        <v>0</v>
      </c>
      <c r="CK1045" s="232">
        <f t="shared" si="322"/>
        <v>0</v>
      </c>
      <c r="CL1045" s="1"/>
    </row>
    <row r="1046" spans="1:90" ht="18" customHeight="1">
      <c r="A1046" s="1"/>
      <c r="B1046" s="1"/>
      <c r="C1046" s="314"/>
      <c r="D1046" s="287" t="str">
        <f t="shared" si="303"/>
        <v/>
      </c>
      <c r="E1046" s="449" t="str">
        <f t="shared" si="310"/>
        <v/>
      </c>
      <c r="F1046" s="450"/>
      <c r="G1046" s="451"/>
      <c r="H1046" s="452"/>
      <c r="I1046" s="453"/>
      <c r="J1046" s="453"/>
      <c r="K1046" s="453"/>
      <c r="L1046" s="453"/>
      <c r="M1046" s="454"/>
      <c r="N1046" s="455"/>
      <c r="O1046" s="456"/>
      <c r="P1046" s="456"/>
      <c r="Q1046" s="456"/>
      <c r="R1046" s="456"/>
      <c r="S1046" s="456"/>
      <c r="T1046" s="456"/>
      <c r="U1046" s="456"/>
      <c r="V1046" s="456"/>
      <c r="W1046" s="456"/>
      <c r="X1046" s="456"/>
      <c r="Y1046" s="456"/>
      <c r="Z1046" s="456"/>
      <c r="AA1046" s="456"/>
      <c r="AB1046" s="456"/>
      <c r="AC1046" s="456"/>
      <c r="AD1046" s="456"/>
      <c r="AE1046" s="457"/>
      <c r="AF1046" s="455"/>
      <c r="AG1046" s="456"/>
      <c r="AH1046" s="456"/>
      <c r="AI1046" s="456"/>
      <c r="AJ1046" s="456"/>
      <c r="AK1046" s="456"/>
      <c r="AL1046" s="456"/>
      <c r="AM1046" s="456"/>
      <c r="AN1046" s="457"/>
      <c r="AO1046" s="455"/>
      <c r="AP1046" s="456"/>
      <c r="AQ1046" s="456"/>
      <c r="AR1046" s="456"/>
      <c r="AS1046" s="456"/>
      <c r="AT1046" s="456"/>
      <c r="AU1046" s="456"/>
      <c r="AV1046" s="456"/>
      <c r="AW1046" s="456"/>
      <c r="AX1046" s="456"/>
      <c r="AY1046" s="456"/>
      <c r="AZ1046" s="456"/>
      <c r="BA1046" s="456"/>
      <c r="BB1046" s="456"/>
      <c r="BC1046" s="456"/>
      <c r="BD1046" s="456"/>
      <c r="BE1046" s="456"/>
      <c r="BF1046" s="456"/>
      <c r="BG1046" s="457"/>
      <c r="BH1046" s="458"/>
      <c r="BI1046" s="459"/>
      <c r="BJ1046" s="459"/>
      <c r="BK1046" s="459"/>
      <c r="BL1046" s="459"/>
      <c r="BM1046" s="460"/>
      <c r="BN1046" s="314"/>
      <c r="BO1046" s="314"/>
      <c r="BP1046" s="1"/>
      <c r="BQ1046" s="120">
        <f>IF($F$3="","",IF(N1046=$F$3,COUNTIF(BQ$23:BQ1045,"&gt;0")+1,0))</f>
        <v>0</v>
      </c>
      <c r="BR1046" s="1"/>
      <c r="BS1046" s="20" t="str">
        <f>IF($N1046="","",IF(VLOOKUP(VLOOKUP($N1046,IMPOSTAZIONI!$E$6:$I$13,5,FALSE),IMPOSTAZIONI!$B$25:$N$32,3,FALSE)=0,"",VLOOKUP(VLOOKUP($N1046,IMPOSTAZIONI!$E$6:$I$13,5,FALSE),IMPOSTAZIONI!$B$25:$N$32,3,FALSE)))</f>
        <v/>
      </c>
      <c r="BT1046" s="20" t="str">
        <f>IF($N1046="","",IF(VLOOKUP(VLOOKUP($N1046,IMPOSTAZIONI!$E$6:$I$13,5,FALSE),IMPOSTAZIONI!$B$25:$N$32,6,FALSE)=0,"",VLOOKUP(VLOOKUP($N1046,IMPOSTAZIONI!$E$6:$I$13,5,FALSE),IMPOSTAZIONI!$B$25:$N$32,6,FALSE)))</f>
        <v/>
      </c>
      <c r="BU1046" s="20" t="str">
        <f>IF($N1046="","",IF(VLOOKUP(VLOOKUP($N1046,IMPOSTAZIONI!$E$6:$I$13,5,FALSE),IMPOSTAZIONI!$B$25:$N$32,9,FALSE)=0,"",VLOOKUP(VLOOKUP($N1046,IMPOSTAZIONI!$E$6:$I$13,5,FALSE),IMPOSTAZIONI!$B$25:$N$32,9,FALSE)))</f>
        <v/>
      </c>
      <c r="BV1046" s="20" t="str">
        <f>IF($N1046="","",IF(VLOOKUP(VLOOKUP($N1046,IMPOSTAZIONI!$E$6:$I$13,5,FALSE),IMPOSTAZIONI!$B$25:$N$32,12,FALSE)=0,"",VLOOKUP(VLOOKUP($N1046,IMPOSTAZIONI!$E$6:$I$13,5,FALSE),IMPOSTAZIONI!$B$25:$N$32,12,FALSE)))</f>
        <v/>
      </c>
      <c r="BW1046" s="221" t="str">
        <f t="shared" si="311"/>
        <v/>
      </c>
      <c r="BX1046" s="221" t="str">
        <f t="shared" si="312"/>
        <v/>
      </c>
      <c r="BY1046" s="221">
        <f t="shared" si="313"/>
        <v>0</v>
      </c>
      <c r="BZ1046" s="231">
        <f t="shared" si="314"/>
        <v>0</v>
      </c>
      <c r="CA1046" s="246">
        <f t="shared" si="315"/>
        <v>0</v>
      </c>
      <c r="CB1046" s="246">
        <f t="shared" si="316"/>
        <v>0</v>
      </c>
      <c r="CC1046" s="246" t="str">
        <f t="shared" si="317"/>
        <v/>
      </c>
      <c r="CD1046" s="246">
        <f t="shared" si="318"/>
        <v>5</v>
      </c>
      <c r="CE1046" s="246">
        <f t="shared" si="319"/>
        <v>0</v>
      </c>
      <c r="CF1046" s="276">
        <f t="shared" si="320"/>
        <v>0</v>
      </c>
      <c r="CG1046" s="277">
        <f t="shared" si="320"/>
        <v>0</v>
      </c>
      <c r="CH1046" s="277">
        <f t="shared" si="320"/>
        <v>0</v>
      </c>
      <c r="CI1046" s="278">
        <f t="shared" si="320"/>
        <v>0</v>
      </c>
      <c r="CJ1046" s="280">
        <f t="shared" si="321"/>
        <v>0</v>
      </c>
      <c r="CK1046" s="232">
        <f t="shared" si="322"/>
        <v>0</v>
      </c>
      <c r="CL1046" s="1"/>
    </row>
    <row r="1047" spans="1:90" ht="18" customHeight="1">
      <c r="A1047" s="1"/>
      <c r="B1047" s="1"/>
      <c r="C1047" s="314"/>
      <c r="D1047" s="287" t="str">
        <f t="shared" si="303"/>
        <v/>
      </c>
      <c r="E1047" s="449" t="str">
        <f t="shared" si="310"/>
        <v/>
      </c>
      <c r="F1047" s="450"/>
      <c r="G1047" s="451"/>
      <c r="H1047" s="452"/>
      <c r="I1047" s="453"/>
      <c r="J1047" s="453"/>
      <c r="K1047" s="453"/>
      <c r="L1047" s="453"/>
      <c r="M1047" s="454"/>
      <c r="N1047" s="455"/>
      <c r="O1047" s="456"/>
      <c r="P1047" s="456"/>
      <c r="Q1047" s="456"/>
      <c r="R1047" s="456"/>
      <c r="S1047" s="456"/>
      <c r="T1047" s="456"/>
      <c r="U1047" s="456"/>
      <c r="V1047" s="456"/>
      <c r="W1047" s="456"/>
      <c r="X1047" s="456"/>
      <c r="Y1047" s="456"/>
      <c r="Z1047" s="456"/>
      <c r="AA1047" s="456"/>
      <c r="AB1047" s="456"/>
      <c r="AC1047" s="456"/>
      <c r="AD1047" s="456"/>
      <c r="AE1047" s="457"/>
      <c r="AF1047" s="455"/>
      <c r="AG1047" s="456"/>
      <c r="AH1047" s="456"/>
      <c r="AI1047" s="456"/>
      <c r="AJ1047" s="456"/>
      <c r="AK1047" s="456"/>
      <c r="AL1047" s="456"/>
      <c r="AM1047" s="456"/>
      <c r="AN1047" s="457"/>
      <c r="AO1047" s="455"/>
      <c r="AP1047" s="456"/>
      <c r="AQ1047" s="456"/>
      <c r="AR1047" s="456"/>
      <c r="AS1047" s="456"/>
      <c r="AT1047" s="456"/>
      <c r="AU1047" s="456"/>
      <c r="AV1047" s="456"/>
      <c r="AW1047" s="456"/>
      <c r="AX1047" s="456"/>
      <c r="AY1047" s="456"/>
      <c r="AZ1047" s="456"/>
      <c r="BA1047" s="456"/>
      <c r="BB1047" s="456"/>
      <c r="BC1047" s="456"/>
      <c r="BD1047" s="456"/>
      <c r="BE1047" s="456"/>
      <c r="BF1047" s="456"/>
      <c r="BG1047" s="457"/>
      <c r="BH1047" s="458"/>
      <c r="BI1047" s="459"/>
      <c r="BJ1047" s="459"/>
      <c r="BK1047" s="459"/>
      <c r="BL1047" s="459"/>
      <c r="BM1047" s="460"/>
      <c r="BN1047" s="314"/>
      <c r="BO1047" s="314"/>
      <c r="BP1047" s="1"/>
      <c r="BQ1047" s="120">
        <f>IF($F$3="","",IF(N1047=$F$3,COUNTIF(BQ$23:BQ1046,"&gt;0")+1,0))</f>
        <v>0</v>
      </c>
      <c r="BR1047" s="1"/>
      <c r="BS1047" s="20" t="str">
        <f>IF($N1047="","",IF(VLOOKUP(VLOOKUP($N1047,IMPOSTAZIONI!$E$6:$I$13,5,FALSE),IMPOSTAZIONI!$B$25:$N$32,3,FALSE)=0,"",VLOOKUP(VLOOKUP($N1047,IMPOSTAZIONI!$E$6:$I$13,5,FALSE),IMPOSTAZIONI!$B$25:$N$32,3,FALSE)))</f>
        <v/>
      </c>
      <c r="BT1047" s="20" t="str">
        <f>IF($N1047="","",IF(VLOOKUP(VLOOKUP($N1047,IMPOSTAZIONI!$E$6:$I$13,5,FALSE),IMPOSTAZIONI!$B$25:$N$32,6,FALSE)=0,"",VLOOKUP(VLOOKUP($N1047,IMPOSTAZIONI!$E$6:$I$13,5,FALSE),IMPOSTAZIONI!$B$25:$N$32,6,FALSE)))</f>
        <v/>
      </c>
      <c r="BU1047" s="20" t="str">
        <f>IF($N1047="","",IF(VLOOKUP(VLOOKUP($N1047,IMPOSTAZIONI!$E$6:$I$13,5,FALSE),IMPOSTAZIONI!$B$25:$N$32,9,FALSE)=0,"",VLOOKUP(VLOOKUP($N1047,IMPOSTAZIONI!$E$6:$I$13,5,FALSE),IMPOSTAZIONI!$B$25:$N$32,9,FALSE)))</f>
        <v/>
      </c>
      <c r="BV1047" s="20" t="str">
        <f>IF($N1047="","",IF(VLOOKUP(VLOOKUP($N1047,IMPOSTAZIONI!$E$6:$I$13,5,FALSE),IMPOSTAZIONI!$B$25:$N$32,12,FALSE)=0,"",VLOOKUP(VLOOKUP($N1047,IMPOSTAZIONI!$E$6:$I$13,5,FALSE),IMPOSTAZIONI!$B$25:$N$32,12,FALSE)))</f>
        <v/>
      </c>
      <c r="BW1047" s="221" t="str">
        <f t="shared" si="311"/>
        <v/>
      </c>
      <c r="BX1047" s="221" t="str">
        <f t="shared" si="312"/>
        <v/>
      </c>
      <c r="BY1047" s="221">
        <f t="shared" si="313"/>
        <v>0</v>
      </c>
      <c r="BZ1047" s="231">
        <f t="shared" si="314"/>
        <v>0</v>
      </c>
      <c r="CA1047" s="246">
        <f t="shared" si="315"/>
        <v>0</v>
      </c>
      <c r="CB1047" s="246">
        <f t="shared" si="316"/>
        <v>0</v>
      </c>
      <c r="CC1047" s="246" t="str">
        <f t="shared" si="317"/>
        <v/>
      </c>
      <c r="CD1047" s="246">
        <f t="shared" si="318"/>
        <v>5</v>
      </c>
      <c r="CE1047" s="246">
        <f t="shared" si="319"/>
        <v>0</v>
      </c>
      <c r="CF1047" s="276">
        <f t="shared" si="320"/>
        <v>0</v>
      </c>
      <c r="CG1047" s="277">
        <f t="shared" si="320"/>
        <v>0</v>
      </c>
      <c r="CH1047" s="277">
        <f t="shared" si="320"/>
        <v>0</v>
      </c>
      <c r="CI1047" s="278">
        <f t="shared" si="320"/>
        <v>0</v>
      </c>
      <c r="CJ1047" s="280">
        <f t="shared" si="321"/>
        <v>0</v>
      </c>
      <c r="CK1047" s="232">
        <f t="shared" si="322"/>
        <v>0</v>
      </c>
      <c r="CL1047" s="1"/>
    </row>
    <row r="1048" spans="1:90" ht="18" customHeight="1">
      <c r="A1048" s="1"/>
      <c r="B1048" s="1"/>
      <c r="C1048" s="314"/>
      <c r="D1048" s="287" t="str">
        <f t="shared" si="303"/>
        <v/>
      </c>
      <c r="E1048" s="449" t="str">
        <f t="shared" si="310"/>
        <v/>
      </c>
      <c r="F1048" s="450"/>
      <c r="G1048" s="451"/>
      <c r="H1048" s="452"/>
      <c r="I1048" s="453"/>
      <c r="J1048" s="453"/>
      <c r="K1048" s="453"/>
      <c r="L1048" s="453"/>
      <c r="M1048" s="454"/>
      <c r="N1048" s="455"/>
      <c r="O1048" s="456"/>
      <c r="P1048" s="456"/>
      <c r="Q1048" s="456"/>
      <c r="R1048" s="456"/>
      <c r="S1048" s="456"/>
      <c r="T1048" s="456"/>
      <c r="U1048" s="456"/>
      <c r="V1048" s="456"/>
      <c r="W1048" s="456"/>
      <c r="X1048" s="456"/>
      <c r="Y1048" s="456"/>
      <c r="Z1048" s="456"/>
      <c r="AA1048" s="456"/>
      <c r="AB1048" s="456"/>
      <c r="AC1048" s="456"/>
      <c r="AD1048" s="456"/>
      <c r="AE1048" s="457"/>
      <c r="AF1048" s="455"/>
      <c r="AG1048" s="456"/>
      <c r="AH1048" s="456"/>
      <c r="AI1048" s="456"/>
      <c r="AJ1048" s="456"/>
      <c r="AK1048" s="456"/>
      <c r="AL1048" s="456"/>
      <c r="AM1048" s="456"/>
      <c r="AN1048" s="457"/>
      <c r="AO1048" s="455"/>
      <c r="AP1048" s="456"/>
      <c r="AQ1048" s="456"/>
      <c r="AR1048" s="456"/>
      <c r="AS1048" s="456"/>
      <c r="AT1048" s="456"/>
      <c r="AU1048" s="456"/>
      <c r="AV1048" s="456"/>
      <c r="AW1048" s="456"/>
      <c r="AX1048" s="456"/>
      <c r="AY1048" s="456"/>
      <c r="AZ1048" s="456"/>
      <c r="BA1048" s="456"/>
      <c r="BB1048" s="456"/>
      <c r="BC1048" s="456"/>
      <c r="BD1048" s="456"/>
      <c r="BE1048" s="456"/>
      <c r="BF1048" s="456"/>
      <c r="BG1048" s="457"/>
      <c r="BH1048" s="458"/>
      <c r="BI1048" s="459"/>
      <c r="BJ1048" s="459"/>
      <c r="BK1048" s="459"/>
      <c r="BL1048" s="459"/>
      <c r="BM1048" s="460"/>
      <c r="BN1048" s="314"/>
      <c r="BO1048" s="314"/>
      <c r="BP1048" s="1"/>
      <c r="BQ1048" s="120">
        <f>IF($F$3="","",IF(N1048=$F$3,COUNTIF(BQ$23:BQ1047,"&gt;0")+1,0))</f>
        <v>0</v>
      </c>
      <c r="BR1048" s="1"/>
      <c r="BS1048" s="20" t="str">
        <f>IF($N1048="","",IF(VLOOKUP(VLOOKUP($N1048,IMPOSTAZIONI!$E$6:$I$13,5,FALSE),IMPOSTAZIONI!$B$25:$N$32,3,FALSE)=0,"",VLOOKUP(VLOOKUP($N1048,IMPOSTAZIONI!$E$6:$I$13,5,FALSE),IMPOSTAZIONI!$B$25:$N$32,3,FALSE)))</f>
        <v/>
      </c>
      <c r="BT1048" s="20" t="str">
        <f>IF($N1048="","",IF(VLOOKUP(VLOOKUP($N1048,IMPOSTAZIONI!$E$6:$I$13,5,FALSE),IMPOSTAZIONI!$B$25:$N$32,6,FALSE)=0,"",VLOOKUP(VLOOKUP($N1048,IMPOSTAZIONI!$E$6:$I$13,5,FALSE),IMPOSTAZIONI!$B$25:$N$32,6,FALSE)))</f>
        <v/>
      </c>
      <c r="BU1048" s="20" t="str">
        <f>IF($N1048="","",IF(VLOOKUP(VLOOKUP($N1048,IMPOSTAZIONI!$E$6:$I$13,5,FALSE),IMPOSTAZIONI!$B$25:$N$32,9,FALSE)=0,"",VLOOKUP(VLOOKUP($N1048,IMPOSTAZIONI!$E$6:$I$13,5,FALSE),IMPOSTAZIONI!$B$25:$N$32,9,FALSE)))</f>
        <v/>
      </c>
      <c r="BV1048" s="20" t="str">
        <f>IF($N1048="","",IF(VLOOKUP(VLOOKUP($N1048,IMPOSTAZIONI!$E$6:$I$13,5,FALSE),IMPOSTAZIONI!$B$25:$N$32,12,FALSE)=0,"",VLOOKUP(VLOOKUP($N1048,IMPOSTAZIONI!$E$6:$I$13,5,FALSE),IMPOSTAZIONI!$B$25:$N$32,12,FALSE)))</f>
        <v/>
      </c>
      <c r="BW1048" s="221" t="str">
        <f t="shared" si="311"/>
        <v/>
      </c>
      <c r="BX1048" s="221" t="str">
        <f t="shared" si="312"/>
        <v/>
      </c>
      <c r="BY1048" s="221">
        <f t="shared" si="313"/>
        <v>0</v>
      </c>
      <c r="BZ1048" s="231">
        <f t="shared" si="314"/>
        <v>0</v>
      </c>
      <c r="CA1048" s="246">
        <f t="shared" si="315"/>
        <v>0</v>
      </c>
      <c r="CB1048" s="246">
        <f t="shared" si="316"/>
        <v>0</v>
      </c>
      <c r="CC1048" s="246" t="str">
        <f t="shared" si="317"/>
        <v/>
      </c>
      <c r="CD1048" s="246">
        <f t="shared" si="318"/>
        <v>5</v>
      </c>
      <c r="CE1048" s="246">
        <f t="shared" si="319"/>
        <v>0</v>
      </c>
      <c r="CF1048" s="276">
        <f t="shared" si="320"/>
        <v>0</v>
      </c>
      <c r="CG1048" s="277">
        <f t="shared" si="320"/>
        <v>0</v>
      </c>
      <c r="CH1048" s="277">
        <f t="shared" si="320"/>
        <v>0</v>
      </c>
      <c r="CI1048" s="278">
        <f t="shared" si="320"/>
        <v>0</v>
      </c>
      <c r="CJ1048" s="280">
        <f t="shared" si="321"/>
        <v>0</v>
      </c>
      <c r="CK1048" s="232">
        <f t="shared" si="322"/>
        <v>0</v>
      </c>
      <c r="CL1048" s="1"/>
    </row>
    <row r="1049" spans="1:90" ht="18" customHeight="1">
      <c r="A1049" s="1"/>
      <c r="B1049" s="1"/>
      <c r="C1049" s="314"/>
      <c r="D1049" s="287" t="str">
        <f t="shared" si="303"/>
        <v/>
      </c>
      <c r="E1049" s="449" t="str">
        <f t="shared" si="310"/>
        <v/>
      </c>
      <c r="F1049" s="450"/>
      <c r="G1049" s="451"/>
      <c r="H1049" s="452"/>
      <c r="I1049" s="453"/>
      <c r="J1049" s="453"/>
      <c r="K1049" s="453"/>
      <c r="L1049" s="453"/>
      <c r="M1049" s="454"/>
      <c r="N1049" s="455"/>
      <c r="O1049" s="456"/>
      <c r="P1049" s="456"/>
      <c r="Q1049" s="456"/>
      <c r="R1049" s="456"/>
      <c r="S1049" s="456"/>
      <c r="T1049" s="456"/>
      <c r="U1049" s="456"/>
      <c r="V1049" s="456"/>
      <c r="W1049" s="456"/>
      <c r="X1049" s="456"/>
      <c r="Y1049" s="456"/>
      <c r="Z1049" s="456"/>
      <c r="AA1049" s="456"/>
      <c r="AB1049" s="456"/>
      <c r="AC1049" s="456"/>
      <c r="AD1049" s="456"/>
      <c r="AE1049" s="457"/>
      <c r="AF1049" s="455"/>
      <c r="AG1049" s="456"/>
      <c r="AH1049" s="456"/>
      <c r="AI1049" s="456"/>
      <c r="AJ1049" s="456"/>
      <c r="AK1049" s="456"/>
      <c r="AL1049" s="456"/>
      <c r="AM1049" s="456"/>
      <c r="AN1049" s="457"/>
      <c r="AO1049" s="455"/>
      <c r="AP1049" s="456"/>
      <c r="AQ1049" s="456"/>
      <c r="AR1049" s="456"/>
      <c r="AS1049" s="456"/>
      <c r="AT1049" s="456"/>
      <c r="AU1049" s="456"/>
      <c r="AV1049" s="456"/>
      <c r="AW1049" s="456"/>
      <c r="AX1049" s="456"/>
      <c r="AY1049" s="456"/>
      <c r="AZ1049" s="456"/>
      <c r="BA1049" s="456"/>
      <c r="BB1049" s="456"/>
      <c r="BC1049" s="456"/>
      <c r="BD1049" s="456"/>
      <c r="BE1049" s="456"/>
      <c r="BF1049" s="456"/>
      <c r="BG1049" s="457"/>
      <c r="BH1049" s="458"/>
      <c r="BI1049" s="459"/>
      <c r="BJ1049" s="459"/>
      <c r="BK1049" s="459"/>
      <c r="BL1049" s="459"/>
      <c r="BM1049" s="460"/>
      <c r="BN1049" s="314"/>
      <c r="BO1049" s="314"/>
      <c r="BP1049" s="1"/>
      <c r="BQ1049" s="120">
        <f>IF($F$3="","",IF(N1049=$F$3,COUNTIF(BQ$23:BQ1048,"&gt;0")+1,0))</f>
        <v>0</v>
      </c>
      <c r="BR1049" s="1"/>
      <c r="BS1049" s="20" t="str">
        <f>IF($N1049="","",IF(VLOOKUP(VLOOKUP($N1049,IMPOSTAZIONI!$E$6:$I$13,5,FALSE),IMPOSTAZIONI!$B$25:$N$32,3,FALSE)=0,"",VLOOKUP(VLOOKUP($N1049,IMPOSTAZIONI!$E$6:$I$13,5,FALSE),IMPOSTAZIONI!$B$25:$N$32,3,FALSE)))</f>
        <v/>
      </c>
      <c r="BT1049" s="20" t="str">
        <f>IF($N1049="","",IF(VLOOKUP(VLOOKUP($N1049,IMPOSTAZIONI!$E$6:$I$13,5,FALSE),IMPOSTAZIONI!$B$25:$N$32,6,FALSE)=0,"",VLOOKUP(VLOOKUP($N1049,IMPOSTAZIONI!$E$6:$I$13,5,FALSE),IMPOSTAZIONI!$B$25:$N$32,6,FALSE)))</f>
        <v/>
      </c>
      <c r="BU1049" s="20" t="str">
        <f>IF($N1049="","",IF(VLOOKUP(VLOOKUP($N1049,IMPOSTAZIONI!$E$6:$I$13,5,FALSE),IMPOSTAZIONI!$B$25:$N$32,9,FALSE)=0,"",VLOOKUP(VLOOKUP($N1049,IMPOSTAZIONI!$E$6:$I$13,5,FALSE),IMPOSTAZIONI!$B$25:$N$32,9,FALSE)))</f>
        <v/>
      </c>
      <c r="BV1049" s="20" t="str">
        <f>IF($N1049="","",IF(VLOOKUP(VLOOKUP($N1049,IMPOSTAZIONI!$E$6:$I$13,5,FALSE),IMPOSTAZIONI!$B$25:$N$32,12,FALSE)=0,"",VLOOKUP(VLOOKUP($N1049,IMPOSTAZIONI!$E$6:$I$13,5,FALSE),IMPOSTAZIONI!$B$25:$N$32,12,FALSE)))</f>
        <v/>
      </c>
      <c r="BW1049" s="221" t="str">
        <f t="shared" si="311"/>
        <v/>
      </c>
      <c r="BX1049" s="221" t="str">
        <f t="shared" si="312"/>
        <v/>
      </c>
      <c r="BY1049" s="221">
        <f t="shared" si="313"/>
        <v>0</v>
      </c>
      <c r="BZ1049" s="231">
        <f t="shared" si="314"/>
        <v>0</v>
      </c>
      <c r="CA1049" s="246">
        <f t="shared" si="315"/>
        <v>0</v>
      </c>
      <c r="CB1049" s="246">
        <f t="shared" si="316"/>
        <v>0</v>
      </c>
      <c r="CC1049" s="246" t="str">
        <f t="shared" si="317"/>
        <v/>
      </c>
      <c r="CD1049" s="246">
        <f t="shared" si="318"/>
        <v>5</v>
      </c>
      <c r="CE1049" s="246">
        <f t="shared" si="319"/>
        <v>0</v>
      </c>
      <c r="CF1049" s="276">
        <f t="shared" si="320"/>
        <v>0</v>
      </c>
      <c r="CG1049" s="277">
        <f t="shared" si="320"/>
        <v>0</v>
      </c>
      <c r="CH1049" s="277">
        <f t="shared" si="320"/>
        <v>0</v>
      </c>
      <c r="CI1049" s="278">
        <f t="shared" si="320"/>
        <v>0</v>
      </c>
      <c r="CJ1049" s="280">
        <f t="shared" si="321"/>
        <v>0</v>
      </c>
      <c r="CK1049" s="232">
        <f t="shared" si="322"/>
        <v>0</v>
      </c>
      <c r="CL1049" s="1"/>
    </row>
    <row r="1050" spans="1:90" ht="18" customHeight="1">
      <c r="A1050" s="1"/>
      <c r="B1050" s="1"/>
      <c r="C1050" s="314"/>
      <c r="D1050" s="287" t="str">
        <f t="shared" si="303"/>
        <v/>
      </c>
      <c r="E1050" s="449" t="str">
        <f t="shared" si="310"/>
        <v/>
      </c>
      <c r="F1050" s="450"/>
      <c r="G1050" s="451"/>
      <c r="H1050" s="452"/>
      <c r="I1050" s="453"/>
      <c r="J1050" s="453"/>
      <c r="K1050" s="453"/>
      <c r="L1050" s="453"/>
      <c r="M1050" s="454"/>
      <c r="N1050" s="455"/>
      <c r="O1050" s="456"/>
      <c r="P1050" s="456"/>
      <c r="Q1050" s="456"/>
      <c r="R1050" s="456"/>
      <c r="S1050" s="456"/>
      <c r="T1050" s="456"/>
      <c r="U1050" s="456"/>
      <c r="V1050" s="456"/>
      <c r="W1050" s="456"/>
      <c r="X1050" s="456"/>
      <c r="Y1050" s="456"/>
      <c r="Z1050" s="456"/>
      <c r="AA1050" s="456"/>
      <c r="AB1050" s="456"/>
      <c r="AC1050" s="456"/>
      <c r="AD1050" s="456"/>
      <c r="AE1050" s="457"/>
      <c r="AF1050" s="455"/>
      <c r="AG1050" s="456"/>
      <c r="AH1050" s="456"/>
      <c r="AI1050" s="456"/>
      <c r="AJ1050" s="456"/>
      <c r="AK1050" s="456"/>
      <c r="AL1050" s="456"/>
      <c r="AM1050" s="456"/>
      <c r="AN1050" s="457"/>
      <c r="AO1050" s="455"/>
      <c r="AP1050" s="456"/>
      <c r="AQ1050" s="456"/>
      <c r="AR1050" s="456"/>
      <c r="AS1050" s="456"/>
      <c r="AT1050" s="456"/>
      <c r="AU1050" s="456"/>
      <c r="AV1050" s="456"/>
      <c r="AW1050" s="456"/>
      <c r="AX1050" s="456"/>
      <c r="AY1050" s="456"/>
      <c r="AZ1050" s="456"/>
      <c r="BA1050" s="456"/>
      <c r="BB1050" s="456"/>
      <c r="BC1050" s="456"/>
      <c r="BD1050" s="456"/>
      <c r="BE1050" s="456"/>
      <c r="BF1050" s="456"/>
      <c r="BG1050" s="457"/>
      <c r="BH1050" s="458"/>
      <c r="BI1050" s="459"/>
      <c r="BJ1050" s="459"/>
      <c r="BK1050" s="459"/>
      <c r="BL1050" s="459"/>
      <c r="BM1050" s="460"/>
      <c r="BN1050" s="314"/>
      <c r="BO1050" s="314"/>
      <c r="BP1050" s="1"/>
      <c r="BQ1050" s="120">
        <f>IF($F$3="","",IF(N1050=$F$3,COUNTIF(BQ$23:BQ1049,"&gt;0")+1,0))</f>
        <v>0</v>
      </c>
      <c r="BR1050" s="1"/>
      <c r="BS1050" s="20" t="str">
        <f>IF($N1050="","",IF(VLOOKUP(VLOOKUP($N1050,IMPOSTAZIONI!$E$6:$I$13,5,FALSE),IMPOSTAZIONI!$B$25:$N$32,3,FALSE)=0,"",VLOOKUP(VLOOKUP($N1050,IMPOSTAZIONI!$E$6:$I$13,5,FALSE),IMPOSTAZIONI!$B$25:$N$32,3,FALSE)))</f>
        <v/>
      </c>
      <c r="BT1050" s="20" t="str">
        <f>IF($N1050="","",IF(VLOOKUP(VLOOKUP($N1050,IMPOSTAZIONI!$E$6:$I$13,5,FALSE),IMPOSTAZIONI!$B$25:$N$32,6,FALSE)=0,"",VLOOKUP(VLOOKUP($N1050,IMPOSTAZIONI!$E$6:$I$13,5,FALSE),IMPOSTAZIONI!$B$25:$N$32,6,FALSE)))</f>
        <v/>
      </c>
      <c r="BU1050" s="20" t="str">
        <f>IF($N1050="","",IF(VLOOKUP(VLOOKUP($N1050,IMPOSTAZIONI!$E$6:$I$13,5,FALSE),IMPOSTAZIONI!$B$25:$N$32,9,FALSE)=0,"",VLOOKUP(VLOOKUP($N1050,IMPOSTAZIONI!$E$6:$I$13,5,FALSE),IMPOSTAZIONI!$B$25:$N$32,9,FALSE)))</f>
        <v/>
      </c>
      <c r="BV1050" s="20" t="str">
        <f>IF($N1050="","",IF(VLOOKUP(VLOOKUP($N1050,IMPOSTAZIONI!$E$6:$I$13,5,FALSE),IMPOSTAZIONI!$B$25:$N$32,12,FALSE)=0,"",VLOOKUP(VLOOKUP($N1050,IMPOSTAZIONI!$E$6:$I$13,5,FALSE),IMPOSTAZIONI!$B$25:$N$32,12,FALSE)))</f>
        <v/>
      </c>
      <c r="BW1050" s="221" t="str">
        <f t="shared" si="311"/>
        <v/>
      </c>
      <c r="BX1050" s="221" t="str">
        <f t="shared" si="312"/>
        <v/>
      </c>
      <c r="BY1050" s="221">
        <f t="shared" si="313"/>
        <v>0</v>
      </c>
      <c r="BZ1050" s="231">
        <f t="shared" si="314"/>
        <v>0</v>
      </c>
      <c r="CA1050" s="246">
        <f t="shared" si="315"/>
        <v>0</v>
      </c>
      <c r="CB1050" s="246">
        <f t="shared" si="316"/>
        <v>0</v>
      </c>
      <c r="CC1050" s="246" t="str">
        <f t="shared" si="317"/>
        <v/>
      </c>
      <c r="CD1050" s="246">
        <f t="shared" si="318"/>
        <v>5</v>
      </c>
      <c r="CE1050" s="246">
        <f t="shared" si="319"/>
        <v>0</v>
      </c>
      <c r="CF1050" s="276">
        <f t="shared" si="320"/>
        <v>0</v>
      </c>
      <c r="CG1050" s="277">
        <f t="shared" si="320"/>
        <v>0</v>
      </c>
      <c r="CH1050" s="277">
        <f t="shared" si="320"/>
        <v>0</v>
      </c>
      <c r="CI1050" s="278">
        <f t="shared" si="320"/>
        <v>0</v>
      </c>
      <c r="CJ1050" s="280">
        <f t="shared" si="321"/>
        <v>0</v>
      </c>
      <c r="CK1050" s="232">
        <f t="shared" si="322"/>
        <v>0</v>
      </c>
      <c r="CL1050" s="1"/>
    </row>
    <row r="1051" spans="1:90" ht="18" customHeight="1">
      <c r="A1051" s="1"/>
      <c r="B1051" s="1"/>
      <c r="C1051" s="314"/>
      <c r="D1051" s="287" t="str">
        <f t="shared" si="303"/>
        <v/>
      </c>
      <c r="E1051" s="449" t="str">
        <f t="shared" si="310"/>
        <v/>
      </c>
      <c r="F1051" s="450"/>
      <c r="G1051" s="451"/>
      <c r="H1051" s="452"/>
      <c r="I1051" s="453"/>
      <c r="J1051" s="453"/>
      <c r="K1051" s="453"/>
      <c r="L1051" s="453"/>
      <c r="M1051" s="454"/>
      <c r="N1051" s="455"/>
      <c r="O1051" s="456"/>
      <c r="P1051" s="456"/>
      <c r="Q1051" s="456"/>
      <c r="R1051" s="456"/>
      <c r="S1051" s="456"/>
      <c r="T1051" s="456"/>
      <c r="U1051" s="456"/>
      <c r="V1051" s="456"/>
      <c r="W1051" s="456"/>
      <c r="X1051" s="456"/>
      <c r="Y1051" s="456"/>
      <c r="Z1051" s="456"/>
      <c r="AA1051" s="456"/>
      <c r="AB1051" s="456"/>
      <c r="AC1051" s="456"/>
      <c r="AD1051" s="456"/>
      <c r="AE1051" s="457"/>
      <c r="AF1051" s="455"/>
      <c r="AG1051" s="456"/>
      <c r="AH1051" s="456"/>
      <c r="AI1051" s="456"/>
      <c r="AJ1051" s="456"/>
      <c r="AK1051" s="456"/>
      <c r="AL1051" s="456"/>
      <c r="AM1051" s="456"/>
      <c r="AN1051" s="457"/>
      <c r="AO1051" s="455"/>
      <c r="AP1051" s="456"/>
      <c r="AQ1051" s="456"/>
      <c r="AR1051" s="456"/>
      <c r="AS1051" s="456"/>
      <c r="AT1051" s="456"/>
      <c r="AU1051" s="456"/>
      <c r="AV1051" s="456"/>
      <c r="AW1051" s="456"/>
      <c r="AX1051" s="456"/>
      <c r="AY1051" s="456"/>
      <c r="AZ1051" s="456"/>
      <c r="BA1051" s="456"/>
      <c r="BB1051" s="456"/>
      <c r="BC1051" s="456"/>
      <c r="BD1051" s="456"/>
      <c r="BE1051" s="456"/>
      <c r="BF1051" s="456"/>
      <c r="BG1051" s="457"/>
      <c r="BH1051" s="458"/>
      <c r="BI1051" s="459"/>
      <c r="BJ1051" s="459"/>
      <c r="BK1051" s="459"/>
      <c r="BL1051" s="459"/>
      <c r="BM1051" s="460"/>
      <c r="BN1051" s="314"/>
      <c r="BO1051" s="314"/>
      <c r="BP1051" s="1"/>
      <c r="BQ1051" s="120">
        <f>IF($F$3="","",IF(N1051=$F$3,COUNTIF(BQ$23:BQ1050,"&gt;0")+1,0))</f>
        <v>0</v>
      </c>
      <c r="BR1051" s="1"/>
      <c r="BS1051" s="20" t="str">
        <f>IF($N1051="","",IF(VLOOKUP(VLOOKUP($N1051,IMPOSTAZIONI!$E$6:$I$13,5,FALSE),IMPOSTAZIONI!$B$25:$N$32,3,FALSE)=0,"",VLOOKUP(VLOOKUP($N1051,IMPOSTAZIONI!$E$6:$I$13,5,FALSE),IMPOSTAZIONI!$B$25:$N$32,3,FALSE)))</f>
        <v/>
      </c>
      <c r="BT1051" s="20" t="str">
        <f>IF($N1051="","",IF(VLOOKUP(VLOOKUP($N1051,IMPOSTAZIONI!$E$6:$I$13,5,FALSE),IMPOSTAZIONI!$B$25:$N$32,6,FALSE)=0,"",VLOOKUP(VLOOKUP($N1051,IMPOSTAZIONI!$E$6:$I$13,5,FALSE),IMPOSTAZIONI!$B$25:$N$32,6,FALSE)))</f>
        <v/>
      </c>
      <c r="BU1051" s="20" t="str">
        <f>IF($N1051="","",IF(VLOOKUP(VLOOKUP($N1051,IMPOSTAZIONI!$E$6:$I$13,5,FALSE),IMPOSTAZIONI!$B$25:$N$32,9,FALSE)=0,"",VLOOKUP(VLOOKUP($N1051,IMPOSTAZIONI!$E$6:$I$13,5,FALSE),IMPOSTAZIONI!$B$25:$N$32,9,FALSE)))</f>
        <v/>
      </c>
      <c r="BV1051" s="20" t="str">
        <f>IF($N1051="","",IF(VLOOKUP(VLOOKUP($N1051,IMPOSTAZIONI!$E$6:$I$13,5,FALSE),IMPOSTAZIONI!$B$25:$N$32,12,FALSE)=0,"",VLOOKUP(VLOOKUP($N1051,IMPOSTAZIONI!$E$6:$I$13,5,FALSE),IMPOSTAZIONI!$B$25:$N$32,12,FALSE)))</f>
        <v/>
      </c>
      <c r="BW1051" s="221" t="str">
        <f t="shared" si="311"/>
        <v/>
      </c>
      <c r="BX1051" s="221" t="str">
        <f t="shared" si="312"/>
        <v/>
      </c>
      <c r="BY1051" s="221">
        <f t="shared" si="313"/>
        <v>0</v>
      </c>
      <c r="BZ1051" s="231">
        <f t="shared" si="314"/>
        <v>0</v>
      </c>
      <c r="CA1051" s="246">
        <f t="shared" si="315"/>
        <v>0</v>
      </c>
      <c r="CB1051" s="246">
        <f t="shared" si="316"/>
        <v>0</v>
      </c>
      <c r="CC1051" s="246" t="str">
        <f t="shared" si="317"/>
        <v/>
      </c>
      <c r="CD1051" s="246">
        <f t="shared" si="318"/>
        <v>5</v>
      </c>
      <c r="CE1051" s="246">
        <f t="shared" si="319"/>
        <v>0</v>
      </c>
      <c r="CF1051" s="276">
        <f t="shared" si="320"/>
        <v>0</v>
      </c>
      <c r="CG1051" s="277">
        <f t="shared" si="320"/>
        <v>0</v>
      </c>
      <c r="CH1051" s="277">
        <f t="shared" si="320"/>
        <v>0</v>
      </c>
      <c r="CI1051" s="278">
        <f t="shared" si="320"/>
        <v>0</v>
      </c>
      <c r="CJ1051" s="280">
        <f t="shared" si="321"/>
        <v>0</v>
      </c>
      <c r="CK1051" s="232">
        <f t="shared" si="322"/>
        <v>0</v>
      </c>
      <c r="CL1051" s="1"/>
    </row>
    <row r="1052" spans="1:90" ht="18" customHeight="1">
      <c r="A1052" s="1"/>
      <c r="B1052" s="1"/>
      <c r="C1052" s="314"/>
      <c r="D1052" s="287" t="str">
        <f t="shared" si="303"/>
        <v/>
      </c>
      <c r="E1052" s="449" t="str">
        <f t="shared" si="310"/>
        <v/>
      </c>
      <c r="F1052" s="450"/>
      <c r="G1052" s="451"/>
      <c r="H1052" s="452"/>
      <c r="I1052" s="453"/>
      <c r="J1052" s="453"/>
      <c r="K1052" s="453"/>
      <c r="L1052" s="453"/>
      <c r="M1052" s="454"/>
      <c r="N1052" s="455"/>
      <c r="O1052" s="456"/>
      <c r="P1052" s="456"/>
      <c r="Q1052" s="456"/>
      <c r="R1052" s="456"/>
      <c r="S1052" s="456"/>
      <c r="T1052" s="456"/>
      <c r="U1052" s="456"/>
      <c r="V1052" s="456"/>
      <c r="W1052" s="456"/>
      <c r="X1052" s="456"/>
      <c r="Y1052" s="456"/>
      <c r="Z1052" s="456"/>
      <c r="AA1052" s="456"/>
      <c r="AB1052" s="456"/>
      <c r="AC1052" s="456"/>
      <c r="AD1052" s="456"/>
      <c r="AE1052" s="457"/>
      <c r="AF1052" s="455"/>
      <c r="AG1052" s="456"/>
      <c r="AH1052" s="456"/>
      <c r="AI1052" s="456"/>
      <c r="AJ1052" s="456"/>
      <c r="AK1052" s="456"/>
      <c r="AL1052" s="456"/>
      <c r="AM1052" s="456"/>
      <c r="AN1052" s="457"/>
      <c r="AO1052" s="455"/>
      <c r="AP1052" s="456"/>
      <c r="AQ1052" s="456"/>
      <c r="AR1052" s="456"/>
      <c r="AS1052" s="456"/>
      <c r="AT1052" s="456"/>
      <c r="AU1052" s="456"/>
      <c r="AV1052" s="456"/>
      <c r="AW1052" s="456"/>
      <c r="AX1052" s="456"/>
      <c r="AY1052" s="456"/>
      <c r="AZ1052" s="456"/>
      <c r="BA1052" s="456"/>
      <c r="BB1052" s="456"/>
      <c r="BC1052" s="456"/>
      <c r="BD1052" s="456"/>
      <c r="BE1052" s="456"/>
      <c r="BF1052" s="456"/>
      <c r="BG1052" s="457"/>
      <c r="BH1052" s="458"/>
      <c r="BI1052" s="459"/>
      <c r="BJ1052" s="459"/>
      <c r="BK1052" s="459"/>
      <c r="BL1052" s="459"/>
      <c r="BM1052" s="460"/>
      <c r="BN1052" s="314"/>
      <c r="BO1052" s="314"/>
      <c r="BP1052" s="1"/>
      <c r="BQ1052" s="120">
        <f>IF($F$3="","",IF(N1052=$F$3,COUNTIF(BQ$23:BQ1051,"&gt;0")+1,0))</f>
        <v>0</v>
      </c>
      <c r="BR1052" s="1"/>
      <c r="BS1052" s="20" t="str">
        <f>IF($N1052="","",IF(VLOOKUP(VLOOKUP($N1052,IMPOSTAZIONI!$E$6:$I$13,5,FALSE),IMPOSTAZIONI!$B$25:$N$32,3,FALSE)=0,"",VLOOKUP(VLOOKUP($N1052,IMPOSTAZIONI!$E$6:$I$13,5,FALSE),IMPOSTAZIONI!$B$25:$N$32,3,FALSE)))</f>
        <v/>
      </c>
      <c r="BT1052" s="20" t="str">
        <f>IF($N1052="","",IF(VLOOKUP(VLOOKUP($N1052,IMPOSTAZIONI!$E$6:$I$13,5,FALSE),IMPOSTAZIONI!$B$25:$N$32,6,FALSE)=0,"",VLOOKUP(VLOOKUP($N1052,IMPOSTAZIONI!$E$6:$I$13,5,FALSE),IMPOSTAZIONI!$B$25:$N$32,6,FALSE)))</f>
        <v/>
      </c>
      <c r="BU1052" s="20" t="str">
        <f>IF($N1052="","",IF(VLOOKUP(VLOOKUP($N1052,IMPOSTAZIONI!$E$6:$I$13,5,FALSE),IMPOSTAZIONI!$B$25:$N$32,9,FALSE)=0,"",VLOOKUP(VLOOKUP($N1052,IMPOSTAZIONI!$E$6:$I$13,5,FALSE),IMPOSTAZIONI!$B$25:$N$32,9,FALSE)))</f>
        <v/>
      </c>
      <c r="BV1052" s="20" t="str">
        <f>IF($N1052="","",IF(VLOOKUP(VLOOKUP($N1052,IMPOSTAZIONI!$E$6:$I$13,5,FALSE),IMPOSTAZIONI!$B$25:$N$32,12,FALSE)=0,"",VLOOKUP(VLOOKUP($N1052,IMPOSTAZIONI!$E$6:$I$13,5,FALSE),IMPOSTAZIONI!$B$25:$N$32,12,FALSE)))</f>
        <v/>
      </c>
      <c r="BW1052" s="221" t="str">
        <f t="shared" si="311"/>
        <v/>
      </c>
      <c r="BX1052" s="221" t="str">
        <f t="shared" si="312"/>
        <v/>
      </c>
      <c r="BY1052" s="221">
        <f t="shared" si="313"/>
        <v>0</v>
      </c>
      <c r="BZ1052" s="231">
        <f t="shared" si="314"/>
        <v>0</v>
      </c>
      <c r="CA1052" s="246">
        <f t="shared" si="315"/>
        <v>0</v>
      </c>
      <c r="CB1052" s="246">
        <f t="shared" si="316"/>
        <v>0</v>
      </c>
      <c r="CC1052" s="246" t="str">
        <f t="shared" si="317"/>
        <v/>
      </c>
      <c r="CD1052" s="246">
        <f t="shared" si="318"/>
        <v>5</v>
      </c>
      <c r="CE1052" s="246">
        <f t="shared" si="319"/>
        <v>0</v>
      </c>
      <c r="CF1052" s="276">
        <f t="shared" si="320"/>
        <v>0</v>
      </c>
      <c r="CG1052" s="277">
        <f t="shared" si="320"/>
        <v>0</v>
      </c>
      <c r="CH1052" s="277">
        <f t="shared" si="320"/>
        <v>0</v>
      </c>
      <c r="CI1052" s="278">
        <f t="shared" si="320"/>
        <v>0</v>
      </c>
      <c r="CJ1052" s="280">
        <f t="shared" si="321"/>
        <v>0</v>
      </c>
      <c r="CK1052" s="232">
        <f t="shared" si="322"/>
        <v>0</v>
      </c>
      <c r="CL1052" s="1"/>
    </row>
    <row r="1053" spans="1:90" ht="18" customHeight="1">
      <c r="A1053" s="1"/>
      <c r="B1053" s="1"/>
      <c r="C1053" s="314"/>
      <c r="D1053" s="287" t="str">
        <f t="shared" si="303"/>
        <v/>
      </c>
      <c r="E1053" s="449" t="str">
        <f t="shared" si="310"/>
        <v/>
      </c>
      <c r="F1053" s="450"/>
      <c r="G1053" s="451"/>
      <c r="H1053" s="452"/>
      <c r="I1053" s="453"/>
      <c r="J1053" s="453"/>
      <c r="K1053" s="453"/>
      <c r="L1053" s="453"/>
      <c r="M1053" s="454"/>
      <c r="N1053" s="455"/>
      <c r="O1053" s="456"/>
      <c r="P1053" s="456"/>
      <c r="Q1053" s="456"/>
      <c r="R1053" s="456"/>
      <c r="S1053" s="456"/>
      <c r="T1053" s="456"/>
      <c r="U1053" s="456"/>
      <c r="V1053" s="456"/>
      <c r="W1053" s="456"/>
      <c r="X1053" s="456"/>
      <c r="Y1053" s="456"/>
      <c r="Z1053" s="456"/>
      <c r="AA1053" s="456"/>
      <c r="AB1053" s="456"/>
      <c r="AC1053" s="456"/>
      <c r="AD1053" s="456"/>
      <c r="AE1053" s="457"/>
      <c r="AF1053" s="455"/>
      <c r="AG1053" s="456"/>
      <c r="AH1053" s="456"/>
      <c r="AI1053" s="456"/>
      <c r="AJ1053" s="456"/>
      <c r="AK1053" s="456"/>
      <c r="AL1053" s="456"/>
      <c r="AM1053" s="456"/>
      <c r="AN1053" s="457"/>
      <c r="AO1053" s="455"/>
      <c r="AP1053" s="456"/>
      <c r="AQ1053" s="456"/>
      <c r="AR1053" s="456"/>
      <c r="AS1053" s="456"/>
      <c r="AT1053" s="456"/>
      <c r="AU1053" s="456"/>
      <c r="AV1053" s="456"/>
      <c r="AW1053" s="456"/>
      <c r="AX1053" s="456"/>
      <c r="AY1053" s="456"/>
      <c r="AZ1053" s="456"/>
      <c r="BA1053" s="456"/>
      <c r="BB1053" s="456"/>
      <c r="BC1053" s="456"/>
      <c r="BD1053" s="456"/>
      <c r="BE1053" s="456"/>
      <c r="BF1053" s="456"/>
      <c r="BG1053" s="457"/>
      <c r="BH1053" s="458"/>
      <c r="BI1053" s="459"/>
      <c r="BJ1053" s="459"/>
      <c r="BK1053" s="459"/>
      <c r="BL1053" s="459"/>
      <c r="BM1053" s="460"/>
      <c r="BN1053" s="314"/>
      <c r="BO1053" s="314"/>
      <c r="BP1053" s="1"/>
      <c r="BQ1053" s="120">
        <f>IF($F$3="","",IF(N1053=$F$3,COUNTIF(BQ$23:BQ1052,"&gt;0")+1,0))</f>
        <v>0</v>
      </c>
      <c r="BR1053" s="1"/>
      <c r="BS1053" s="20" t="str">
        <f>IF($N1053="","",IF(VLOOKUP(VLOOKUP($N1053,IMPOSTAZIONI!$E$6:$I$13,5,FALSE),IMPOSTAZIONI!$B$25:$N$32,3,FALSE)=0,"",VLOOKUP(VLOOKUP($N1053,IMPOSTAZIONI!$E$6:$I$13,5,FALSE),IMPOSTAZIONI!$B$25:$N$32,3,FALSE)))</f>
        <v/>
      </c>
      <c r="BT1053" s="20" t="str">
        <f>IF($N1053="","",IF(VLOOKUP(VLOOKUP($N1053,IMPOSTAZIONI!$E$6:$I$13,5,FALSE),IMPOSTAZIONI!$B$25:$N$32,6,FALSE)=0,"",VLOOKUP(VLOOKUP($N1053,IMPOSTAZIONI!$E$6:$I$13,5,FALSE),IMPOSTAZIONI!$B$25:$N$32,6,FALSE)))</f>
        <v/>
      </c>
      <c r="BU1053" s="20" t="str">
        <f>IF($N1053="","",IF(VLOOKUP(VLOOKUP($N1053,IMPOSTAZIONI!$E$6:$I$13,5,FALSE),IMPOSTAZIONI!$B$25:$N$32,9,FALSE)=0,"",VLOOKUP(VLOOKUP($N1053,IMPOSTAZIONI!$E$6:$I$13,5,FALSE),IMPOSTAZIONI!$B$25:$N$32,9,FALSE)))</f>
        <v/>
      </c>
      <c r="BV1053" s="20" t="str">
        <f>IF($N1053="","",IF(VLOOKUP(VLOOKUP($N1053,IMPOSTAZIONI!$E$6:$I$13,5,FALSE),IMPOSTAZIONI!$B$25:$N$32,12,FALSE)=0,"",VLOOKUP(VLOOKUP($N1053,IMPOSTAZIONI!$E$6:$I$13,5,FALSE),IMPOSTAZIONI!$B$25:$N$32,12,FALSE)))</f>
        <v/>
      </c>
      <c r="BW1053" s="221" t="str">
        <f t="shared" si="311"/>
        <v/>
      </c>
      <c r="BX1053" s="221" t="str">
        <f t="shared" si="312"/>
        <v/>
      </c>
      <c r="BY1053" s="221">
        <f t="shared" si="313"/>
        <v>0</v>
      </c>
      <c r="BZ1053" s="231">
        <f t="shared" si="314"/>
        <v>0</v>
      </c>
      <c r="CA1053" s="246">
        <f t="shared" si="315"/>
        <v>0</v>
      </c>
      <c r="CB1053" s="246">
        <f t="shared" si="316"/>
        <v>0</v>
      </c>
      <c r="CC1053" s="246" t="str">
        <f t="shared" si="317"/>
        <v/>
      </c>
      <c r="CD1053" s="246">
        <f t="shared" si="318"/>
        <v>5</v>
      </c>
      <c r="CE1053" s="246">
        <f t="shared" si="319"/>
        <v>0</v>
      </c>
      <c r="CF1053" s="276">
        <f t="shared" si="320"/>
        <v>0</v>
      </c>
      <c r="CG1053" s="277">
        <f t="shared" si="320"/>
        <v>0</v>
      </c>
      <c r="CH1053" s="277">
        <f t="shared" si="320"/>
        <v>0</v>
      </c>
      <c r="CI1053" s="278">
        <f t="shared" si="320"/>
        <v>0</v>
      </c>
      <c r="CJ1053" s="280">
        <f t="shared" si="321"/>
        <v>0</v>
      </c>
      <c r="CK1053" s="232">
        <f t="shared" si="322"/>
        <v>0</v>
      </c>
      <c r="CL1053" s="1"/>
    </row>
    <row r="1054" spans="1:90" ht="18" customHeight="1">
      <c r="A1054" s="1"/>
      <c r="B1054" s="1"/>
      <c r="C1054" s="314"/>
      <c r="D1054" s="287" t="str">
        <f t="shared" si="303"/>
        <v/>
      </c>
      <c r="E1054" s="449" t="str">
        <f t="shared" si="310"/>
        <v/>
      </c>
      <c r="F1054" s="450"/>
      <c r="G1054" s="451"/>
      <c r="H1054" s="452"/>
      <c r="I1054" s="453"/>
      <c r="J1054" s="453"/>
      <c r="K1054" s="453"/>
      <c r="L1054" s="453"/>
      <c r="M1054" s="454"/>
      <c r="N1054" s="455"/>
      <c r="O1054" s="456"/>
      <c r="P1054" s="456"/>
      <c r="Q1054" s="456"/>
      <c r="R1054" s="456"/>
      <c r="S1054" s="456"/>
      <c r="T1054" s="456"/>
      <c r="U1054" s="456"/>
      <c r="V1054" s="456"/>
      <c r="W1054" s="456"/>
      <c r="X1054" s="456"/>
      <c r="Y1054" s="456"/>
      <c r="Z1054" s="456"/>
      <c r="AA1054" s="456"/>
      <c r="AB1054" s="456"/>
      <c r="AC1054" s="456"/>
      <c r="AD1054" s="456"/>
      <c r="AE1054" s="457"/>
      <c r="AF1054" s="455"/>
      <c r="AG1054" s="456"/>
      <c r="AH1054" s="456"/>
      <c r="AI1054" s="456"/>
      <c r="AJ1054" s="456"/>
      <c r="AK1054" s="456"/>
      <c r="AL1054" s="456"/>
      <c r="AM1054" s="456"/>
      <c r="AN1054" s="457"/>
      <c r="AO1054" s="455"/>
      <c r="AP1054" s="456"/>
      <c r="AQ1054" s="456"/>
      <c r="AR1054" s="456"/>
      <c r="AS1054" s="456"/>
      <c r="AT1054" s="456"/>
      <c r="AU1054" s="456"/>
      <c r="AV1054" s="456"/>
      <c r="AW1054" s="456"/>
      <c r="AX1054" s="456"/>
      <c r="AY1054" s="456"/>
      <c r="AZ1054" s="456"/>
      <c r="BA1054" s="456"/>
      <c r="BB1054" s="456"/>
      <c r="BC1054" s="456"/>
      <c r="BD1054" s="456"/>
      <c r="BE1054" s="456"/>
      <c r="BF1054" s="456"/>
      <c r="BG1054" s="457"/>
      <c r="BH1054" s="458"/>
      <c r="BI1054" s="459"/>
      <c r="BJ1054" s="459"/>
      <c r="BK1054" s="459"/>
      <c r="BL1054" s="459"/>
      <c r="BM1054" s="460"/>
      <c r="BN1054" s="314"/>
      <c r="BO1054" s="314"/>
      <c r="BP1054" s="1"/>
      <c r="BQ1054" s="120">
        <f>IF($F$3="","",IF(N1054=$F$3,COUNTIF(BQ$23:BQ1053,"&gt;0")+1,0))</f>
        <v>0</v>
      </c>
      <c r="BR1054" s="1"/>
      <c r="BS1054" s="20" t="str">
        <f>IF($N1054="","",IF(VLOOKUP(VLOOKUP($N1054,IMPOSTAZIONI!$E$6:$I$13,5,FALSE),IMPOSTAZIONI!$B$25:$N$32,3,FALSE)=0,"",VLOOKUP(VLOOKUP($N1054,IMPOSTAZIONI!$E$6:$I$13,5,FALSE),IMPOSTAZIONI!$B$25:$N$32,3,FALSE)))</f>
        <v/>
      </c>
      <c r="BT1054" s="20" t="str">
        <f>IF($N1054="","",IF(VLOOKUP(VLOOKUP($N1054,IMPOSTAZIONI!$E$6:$I$13,5,FALSE),IMPOSTAZIONI!$B$25:$N$32,6,FALSE)=0,"",VLOOKUP(VLOOKUP($N1054,IMPOSTAZIONI!$E$6:$I$13,5,FALSE),IMPOSTAZIONI!$B$25:$N$32,6,FALSE)))</f>
        <v/>
      </c>
      <c r="BU1054" s="20" t="str">
        <f>IF($N1054="","",IF(VLOOKUP(VLOOKUP($N1054,IMPOSTAZIONI!$E$6:$I$13,5,FALSE),IMPOSTAZIONI!$B$25:$N$32,9,FALSE)=0,"",VLOOKUP(VLOOKUP($N1054,IMPOSTAZIONI!$E$6:$I$13,5,FALSE),IMPOSTAZIONI!$B$25:$N$32,9,FALSE)))</f>
        <v/>
      </c>
      <c r="BV1054" s="20" t="str">
        <f>IF($N1054="","",IF(VLOOKUP(VLOOKUP($N1054,IMPOSTAZIONI!$E$6:$I$13,5,FALSE),IMPOSTAZIONI!$B$25:$N$32,12,FALSE)=0,"",VLOOKUP(VLOOKUP($N1054,IMPOSTAZIONI!$E$6:$I$13,5,FALSE),IMPOSTAZIONI!$B$25:$N$32,12,FALSE)))</f>
        <v/>
      </c>
      <c r="BW1054" s="221" t="str">
        <f t="shared" si="311"/>
        <v/>
      </c>
      <c r="BX1054" s="221" t="str">
        <f t="shared" si="312"/>
        <v/>
      </c>
      <c r="BY1054" s="221">
        <f t="shared" si="313"/>
        <v>0</v>
      </c>
      <c r="BZ1054" s="231">
        <f t="shared" si="314"/>
        <v>0</v>
      </c>
      <c r="CA1054" s="246">
        <f t="shared" si="315"/>
        <v>0</v>
      </c>
      <c r="CB1054" s="246">
        <f t="shared" si="316"/>
        <v>0</v>
      </c>
      <c r="CC1054" s="246" t="str">
        <f t="shared" si="317"/>
        <v/>
      </c>
      <c r="CD1054" s="246">
        <f t="shared" si="318"/>
        <v>5</v>
      </c>
      <c r="CE1054" s="246">
        <f t="shared" si="319"/>
        <v>0</v>
      </c>
      <c r="CF1054" s="276">
        <f t="shared" si="320"/>
        <v>0</v>
      </c>
      <c r="CG1054" s="277">
        <f t="shared" si="320"/>
        <v>0</v>
      </c>
      <c r="CH1054" s="277">
        <f t="shared" si="320"/>
        <v>0</v>
      </c>
      <c r="CI1054" s="278">
        <f t="shared" si="320"/>
        <v>0</v>
      </c>
      <c r="CJ1054" s="280">
        <f t="shared" si="321"/>
        <v>0</v>
      </c>
      <c r="CK1054" s="232">
        <f t="shared" si="322"/>
        <v>0</v>
      </c>
      <c r="CL1054" s="1"/>
    </row>
    <row r="1055" spans="1:90" ht="18" customHeight="1">
      <c r="A1055" s="1"/>
      <c r="B1055" s="1"/>
      <c r="C1055" s="314"/>
      <c r="D1055" s="287" t="str">
        <f t="shared" si="303"/>
        <v/>
      </c>
      <c r="E1055" s="449" t="str">
        <f t="shared" si="310"/>
        <v/>
      </c>
      <c r="F1055" s="450"/>
      <c r="G1055" s="451"/>
      <c r="H1055" s="452"/>
      <c r="I1055" s="453"/>
      <c r="J1055" s="453"/>
      <c r="K1055" s="453"/>
      <c r="L1055" s="453"/>
      <c r="M1055" s="454"/>
      <c r="N1055" s="455"/>
      <c r="O1055" s="456"/>
      <c r="P1055" s="456"/>
      <c r="Q1055" s="456"/>
      <c r="R1055" s="456"/>
      <c r="S1055" s="456"/>
      <c r="T1055" s="456"/>
      <c r="U1055" s="456"/>
      <c r="V1055" s="456"/>
      <c r="W1055" s="456"/>
      <c r="X1055" s="456"/>
      <c r="Y1055" s="456"/>
      <c r="Z1055" s="456"/>
      <c r="AA1055" s="456"/>
      <c r="AB1055" s="456"/>
      <c r="AC1055" s="456"/>
      <c r="AD1055" s="456"/>
      <c r="AE1055" s="457"/>
      <c r="AF1055" s="455"/>
      <c r="AG1055" s="456"/>
      <c r="AH1055" s="456"/>
      <c r="AI1055" s="456"/>
      <c r="AJ1055" s="456"/>
      <c r="AK1055" s="456"/>
      <c r="AL1055" s="456"/>
      <c r="AM1055" s="456"/>
      <c r="AN1055" s="457"/>
      <c r="AO1055" s="455"/>
      <c r="AP1055" s="456"/>
      <c r="AQ1055" s="456"/>
      <c r="AR1055" s="456"/>
      <c r="AS1055" s="456"/>
      <c r="AT1055" s="456"/>
      <c r="AU1055" s="456"/>
      <c r="AV1055" s="456"/>
      <c r="AW1055" s="456"/>
      <c r="AX1055" s="456"/>
      <c r="AY1055" s="456"/>
      <c r="AZ1055" s="456"/>
      <c r="BA1055" s="456"/>
      <c r="BB1055" s="456"/>
      <c r="BC1055" s="456"/>
      <c r="BD1055" s="456"/>
      <c r="BE1055" s="456"/>
      <c r="BF1055" s="456"/>
      <c r="BG1055" s="457"/>
      <c r="BH1055" s="458"/>
      <c r="BI1055" s="459"/>
      <c r="BJ1055" s="459"/>
      <c r="BK1055" s="459"/>
      <c r="BL1055" s="459"/>
      <c r="BM1055" s="460"/>
      <c r="BN1055" s="314"/>
      <c r="BO1055" s="314"/>
      <c r="BP1055" s="1"/>
      <c r="BQ1055" s="120">
        <f>IF($F$3="","",IF(N1055=$F$3,COUNTIF(BQ$23:BQ1054,"&gt;0")+1,0))</f>
        <v>0</v>
      </c>
      <c r="BR1055" s="1"/>
      <c r="BS1055" s="20" t="str">
        <f>IF($N1055="","",IF(VLOOKUP(VLOOKUP($N1055,IMPOSTAZIONI!$E$6:$I$13,5,FALSE),IMPOSTAZIONI!$B$25:$N$32,3,FALSE)=0,"",VLOOKUP(VLOOKUP($N1055,IMPOSTAZIONI!$E$6:$I$13,5,FALSE),IMPOSTAZIONI!$B$25:$N$32,3,FALSE)))</f>
        <v/>
      </c>
      <c r="BT1055" s="20" t="str">
        <f>IF($N1055="","",IF(VLOOKUP(VLOOKUP($N1055,IMPOSTAZIONI!$E$6:$I$13,5,FALSE),IMPOSTAZIONI!$B$25:$N$32,6,FALSE)=0,"",VLOOKUP(VLOOKUP($N1055,IMPOSTAZIONI!$E$6:$I$13,5,FALSE),IMPOSTAZIONI!$B$25:$N$32,6,FALSE)))</f>
        <v/>
      </c>
      <c r="BU1055" s="20" t="str">
        <f>IF($N1055="","",IF(VLOOKUP(VLOOKUP($N1055,IMPOSTAZIONI!$E$6:$I$13,5,FALSE),IMPOSTAZIONI!$B$25:$N$32,9,FALSE)=0,"",VLOOKUP(VLOOKUP($N1055,IMPOSTAZIONI!$E$6:$I$13,5,FALSE),IMPOSTAZIONI!$B$25:$N$32,9,FALSE)))</f>
        <v/>
      </c>
      <c r="BV1055" s="20" t="str">
        <f>IF($N1055="","",IF(VLOOKUP(VLOOKUP($N1055,IMPOSTAZIONI!$E$6:$I$13,5,FALSE),IMPOSTAZIONI!$B$25:$N$32,12,FALSE)=0,"",VLOOKUP(VLOOKUP($N1055,IMPOSTAZIONI!$E$6:$I$13,5,FALSE),IMPOSTAZIONI!$B$25:$N$32,12,FALSE)))</f>
        <v/>
      </c>
      <c r="BW1055" s="221" t="str">
        <f t="shared" si="311"/>
        <v/>
      </c>
      <c r="BX1055" s="221" t="str">
        <f t="shared" si="312"/>
        <v/>
      </c>
      <c r="BY1055" s="221">
        <f t="shared" si="313"/>
        <v>0</v>
      </c>
      <c r="BZ1055" s="231">
        <f t="shared" si="314"/>
        <v>0</v>
      </c>
      <c r="CA1055" s="246">
        <f t="shared" si="315"/>
        <v>0</v>
      </c>
      <c r="CB1055" s="246">
        <f t="shared" si="316"/>
        <v>0</v>
      </c>
      <c r="CC1055" s="246" t="str">
        <f t="shared" si="317"/>
        <v/>
      </c>
      <c r="CD1055" s="246">
        <f t="shared" si="318"/>
        <v>5</v>
      </c>
      <c r="CE1055" s="246">
        <f t="shared" si="319"/>
        <v>0</v>
      </c>
      <c r="CF1055" s="276">
        <f t="shared" si="320"/>
        <v>0</v>
      </c>
      <c r="CG1055" s="277">
        <f t="shared" si="320"/>
        <v>0</v>
      </c>
      <c r="CH1055" s="277">
        <f t="shared" si="320"/>
        <v>0</v>
      </c>
      <c r="CI1055" s="278">
        <f t="shared" si="320"/>
        <v>0</v>
      </c>
      <c r="CJ1055" s="280">
        <f t="shared" si="321"/>
        <v>0</v>
      </c>
      <c r="CK1055" s="232">
        <f t="shared" si="322"/>
        <v>0</v>
      </c>
      <c r="CL1055" s="1"/>
    </row>
    <row r="1056" spans="1:90" ht="18" customHeight="1">
      <c r="A1056" s="1"/>
      <c r="B1056" s="1"/>
      <c r="C1056" s="314"/>
      <c r="D1056" s="287" t="str">
        <f t="shared" si="303"/>
        <v/>
      </c>
      <c r="E1056" s="449" t="str">
        <f t="shared" si="310"/>
        <v/>
      </c>
      <c r="F1056" s="450"/>
      <c r="G1056" s="451"/>
      <c r="H1056" s="452"/>
      <c r="I1056" s="453"/>
      <c r="J1056" s="453"/>
      <c r="K1056" s="453"/>
      <c r="L1056" s="453"/>
      <c r="M1056" s="454"/>
      <c r="N1056" s="455"/>
      <c r="O1056" s="456"/>
      <c r="P1056" s="456"/>
      <c r="Q1056" s="456"/>
      <c r="R1056" s="456"/>
      <c r="S1056" s="456"/>
      <c r="T1056" s="456"/>
      <c r="U1056" s="456"/>
      <c r="V1056" s="456"/>
      <c r="W1056" s="456"/>
      <c r="X1056" s="456"/>
      <c r="Y1056" s="456"/>
      <c r="Z1056" s="456"/>
      <c r="AA1056" s="456"/>
      <c r="AB1056" s="456"/>
      <c r="AC1056" s="456"/>
      <c r="AD1056" s="456"/>
      <c r="AE1056" s="457"/>
      <c r="AF1056" s="455"/>
      <c r="AG1056" s="456"/>
      <c r="AH1056" s="456"/>
      <c r="AI1056" s="456"/>
      <c r="AJ1056" s="456"/>
      <c r="AK1056" s="456"/>
      <c r="AL1056" s="456"/>
      <c r="AM1056" s="456"/>
      <c r="AN1056" s="457"/>
      <c r="AO1056" s="455"/>
      <c r="AP1056" s="456"/>
      <c r="AQ1056" s="456"/>
      <c r="AR1056" s="456"/>
      <c r="AS1056" s="456"/>
      <c r="AT1056" s="456"/>
      <c r="AU1056" s="456"/>
      <c r="AV1056" s="456"/>
      <c r="AW1056" s="456"/>
      <c r="AX1056" s="456"/>
      <c r="AY1056" s="456"/>
      <c r="AZ1056" s="456"/>
      <c r="BA1056" s="456"/>
      <c r="BB1056" s="456"/>
      <c r="BC1056" s="456"/>
      <c r="BD1056" s="456"/>
      <c r="BE1056" s="456"/>
      <c r="BF1056" s="456"/>
      <c r="BG1056" s="457"/>
      <c r="BH1056" s="458"/>
      <c r="BI1056" s="459"/>
      <c r="BJ1056" s="459"/>
      <c r="BK1056" s="459"/>
      <c r="BL1056" s="459"/>
      <c r="BM1056" s="460"/>
      <c r="BN1056" s="314"/>
      <c r="BO1056" s="314"/>
      <c r="BP1056" s="1"/>
      <c r="BQ1056" s="120">
        <f>IF($F$3="","",IF(N1056=$F$3,COUNTIF(BQ$23:BQ1055,"&gt;0")+1,0))</f>
        <v>0</v>
      </c>
      <c r="BR1056" s="1"/>
      <c r="BS1056" s="20" t="str">
        <f>IF($N1056="","",IF(VLOOKUP(VLOOKUP($N1056,IMPOSTAZIONI!$E$6:$I$13,5,FALSE),IMPOSTAZIONI!$B$25:$N$32,3,FALSE)=0,"",VLOOKUP(VLOOKUP($N1056,IMPOSTAZIONI!$E$6:$I$13,5,FALSE),IMPOSTAZIONI!$B$25:$N$32,3,FALSE)))</f>
        <v/>
      </c>
      <c r="BT1056" s="20" t="str">
        <f>IF($N1056="","",IF(VLOOKUP(VLOOKUP($N1056,IMPOSTAZIONI!$E$6:$I$13,5,FALSE),IMPOSTAZIONI!$B$25:$N$32,6,FALSE)=0,"",VLOOKUP(VLOOKUP($N1056,IMPOSTAZIONI!$E$6:$I$13,5,FALSE),IMPOSTAZIONI!$B$25:$N$32,6,FALSE)))</f>
        <v/>
      </c>
      <c r="BU1056" s="20" t="str">
        <f>IF($N1056="","",IF(VLOOKUP(VLOOKUP($N1056,IMPOSTAZIONI!$E$6:$I$13,5,FALSE),IMPOSTAZIONI!$B$25:$N$32,9,FALSE)=0,"",VLOOKUP(VLOOKUP($N1056,IMPOSTAZIONI!$E$6:$I$13,5,FALSE),IMPOSTAZIONI!$B$25:$N$32,9,FALSE)))</f>
        <v/>
      </c>
      <c r="BV1056" s="20" t="str">
        <f>IF($N1056="","",IF(VLOOKUP(VLOOKUP($N1056,IMPOSTAZIONI!$E$6:$I$13,5,FALSE),IMPOSTAZIONI!$B$25:$N$32,12,FALSE)=0,"",VLOOKUP(VLOOKUP($N1056,IMPOSTAZIONI!$E$6:$I$13,5,FALSE),IMPOSTAZIONI!$B$25:$N$32,12,FALSE)))</f>
        <v/>
      </c>
      <c r="BW1056" s="221" t="str">
        <f t="shared" si="311"/>
        <v/>
      </c>
      <c r="BX1056" s="221" t="str">
        <f t="shared" si="312"/>
        <v/>
      </c>
      <c r="BY1056" s="221">
        <f t="shared" si="313"/>
        <v>0</v>
      </c>
      <c r="BZ1056" s="231">
        <f t="shared" si="314"/>
        <v>0</v>
      </c>
      <c r="CA1056" s="246">
        <f t="shared" si="315"/>
        <v>0</v>
      </c>
      <c r="CB1056" s="246">
        <f t="shared" si="316"/>
        <v>0</v>
      </c>
      <c r="CC1056" s="246" t="str">
        <f t="shared" si="317"/>
        <v/>
      </c>
      <c r="CD1056" s="246">
        <f t="shared" si="318"/>
        <v>5</v>
      </c>
      <c r="CE1056" s="246">
        <f t="shared" si="319"/>
        <v>0</v>
      </c>
      <c r="CF1056" s="276">
        <f t="shared" si="320"/>
        <v>0</v>
      </c>
      <c r="CG1056" s="277">
        <f t="shared" si="320"/>
        <v>0</v>
      </c>
      <c r="CH1056" s="277">
        <f t="shared" si="320"/>
        <v>0</v>
      </c>
      <c r="CI1056" s="278">
        <f t="shared" si="320"/>
        <v>0</v>
      </c>
      <c r="CJ1056" s="280">
        <f t="shared" si="321"/>
        <v>0</v>
      </c>
      <c r="CK1056" s="232">
        <f t="shared" si="322"/>
        <v>0</v>
      </c>
      <c r="CL1056" s="1"/>
    </row>
    <row r="1057" spans="1:90" ht="18" customHeight="1">
      <c r="A1057" s="1"/>
      <c r="B1057" s="1"/>
      <c r="C1057" s="314"/>
      <c r="D1057" s="287" t="str">
        <f t="shared" si="303"/>
        <v/>
      </c>
      <c r="E1057" s="449" t="str">
        <f t="shared" si="310"/>
        <v/>
      </c>
      <c r="F1057" s="450"/>
      <c r="G1057" s="451"/>
      <c r="H1057" s="452"/>
      <c r="I1057" s="453"/>
      <c r="J1057" s="453"/>
      <c r="K1057" s="453"/>
      <c r="L1057" s="453"/>
      <c r="M1057" s="454"/>
      <c r="N1057" s="455"/>
      <c r="O1057" s="456"/>
      <c r="P1057" s="456"/>
      <c r="Q1057" s="456"/>
      <c r="R1057" s="456"/>
      <c r="S1057" s="456"/>
      <c r="T1057" s="456"/>
      <c r="U1057" s="456"/>
      <c r="V1057" s="456"/>
      <c r="W1057" s="456"/>
      <c r="X1057" s="456"/>
      <c r="Y1057" s="456"/>
      <c r="Z1057" s="456"/>
      <c r="AA1057" s="456"/>
      <c r="AB1057" s="456"/>
      <c r="AC1057" s="456"/>
      <c r="AD1057" s="456"/>
      <c r="AE1057" s="457"/>
      <c r="AF1057" s="455"/>
      <c r="AG1057" s="456"/>
      <c r="AH1057" s="456"/>
      <c r="AI1057" s="456"/>
      <c r="AJ1057" s="456"/>
      <c r="AK1057" s="456"/>
      <c r="AL1057" s="456"/>
      <c r="AM1057" s="456"/>
      <c r="AN1057" s="457"/>
      <c r="AO1057" s="455"/>
      <c r="AP1057" s="456"/>
      <c r="AQ1057" s="456"/>
      <c r="AR1057" s="456"/>
      <c r="AS1057" s="456"/>
      <c r="AT1057" s="456"/>
      <c r="AU1057" s="456"/>
      <c r="AV1057" s="456"/>
      <c r="AW1057" s="456"/>
      <c r="AX1057" s="456"/>
      <c r="AY1057" s="456"/>
      <c r="AZ1057" s="456"/>
      <c r="BA1057" s="456"/>
      <c r="BB1057" s="456"/>
      <c r="BC1057" s="456"/>
      <c r="BD1057" s="456"/>
      <c r="BE1057" s="456"/>
      <c r="BF1057" s="456"/>
      <c r="BG1057" s="457"/>
      <c r="BH1057" s="458"/>
      <c r="BI1057" s="459"/>
      <c r="BJ1057" s="459"/>
      <c r="BK1057" s="459"/>
      <c r="BL1057" s="459"/>
      <c r="BM1057" s="460"/>
      <c r="BN1057" s="314"/>
      <c r="BO1057" s="314"/>
      <c r="BP1057" s="1"/>
      <c r="BQ1057" s="120">
        <f>IF($F$3="","",IF(N1057=$F$3,COUNTIF(BQ$23:BQ1056,"&gt;0")+1,0))</f>
        <v>0</v>
      </c>
      <c r="BR1057" s="1"/>
      <c r="BS1057" s="20" t="str">
        <f>IF($N1057="","",IF(VLOOKUP(VLOOKUP($N1057,IMPOSTAZIONI!$E$6:$I$13,5,FALSE),IMPOSTAZIONI!$B$25:$N$32,3,FALSE)=0,"",VLOOKUP(VLOOKUP($N1057,IMPOSTAZIONI!$E$6:$I$13,5,FALSE),IMPOSTAZIONI!$B$25:$N$32,3,FALSE)))</f>
        <v/>
      </c>
      <c r="BT1057" s="20" t="str">
        <f>IF($N1057="","",IF(VLOOKUP(VLOOKUP($N1057,IMPOSTAZIONI!$E$6:$I$13,5,FALSE),IMPOSTAZIONI!$B$25:$N$32,6,FALSE)=0,"",VLOOKUP(VLOOKUP($N1057,IMPOSTAZIONI!$E$6:$I$13,5,FALSE),IMPOSTAZIONI!$B$25:$N$32,6,FALSE)))</f>
        <v/>
      </c>
      <c r="BU1057" s="20" t="str">
        <f>IF($N1057="","",IF(VLOOKUP(VLOOKUP($N1057,IMPOSTAZIONI!$E$6:$I$13,5,FALSE),IMPOSTAZIONI!$B$25:$N$32,9,FALSE)=0,"",VLOOKUP(VLOOKUP($N1057,IMPOSTAZIONI!$E$6:$I$13,5,FALSE),IMPOSTAZIONI!$B$25:$N$32,9,FALSE)))</f>
        <v/>
      </c>
      <c r="BV1057" s="20" t="str">
        <f>IF($N1057="","",IF(VLOOKUP(VLOOKUP($N1057,IMPOSTAZIONI!$E$6:$I$13,5,FALSE),IMPOSTAZIONI!$B$25:$N$32,12,FALSE)=0,"",VLOOKUP(VLOOKUP($N1057,IMPOSTAZIONI!$E$6:$I$13,5,FALSE),IMPOSTAZIONI!$B$25:$N$32,12,FALSE)))</f>
        <v/>
      </c>
      <c r="BW1057" s="221" t="str">
        <f t="shared" si="311"/>
        <v/>
      </c>
      <c r="BX1057" s="221" t="str">
        <f t="shared" si="312"/>
        <v/>
      </c>
      <c r="BY1057" s="221">
        <f t="shared" si="313"/>
        <v>0</v>
      </c>
      <c r="BZ1057" s="231">
        <f t="shared" si="314"/>
        <v>0</v>
      </c>
      <c r="CA1057" s="246">
        <f t="shared" si="315"/>
        <v>0</v>
      </c>
      <c r="CB1057" s="246">
        <f t="shared" si="316"/>
        <v>0</v>
      </c>
      <c r="CC1057" s="246" t="str">
        <f t="shared" si="317"/>
        <v/>
      </c>
      <c r="CD1057" s="246">
        <f t="shared" si="318"/>
        <v>5</v>
      </c>
      <c r="CE1057" s="246">
        <f t="shared" si="319"/>
        <v>0</v>
      </c>
      <c r="CF1057" s="276">
        <f t="shared" si="320"/>
        <v>0</v>
      </c>
      <c r="CG1057" s="277">
        <f t="shared" si="320"/>
        <v>0</v>
      </c>
      <c r="CH1057" s="277">
        <f t="shared" si="320"/>
        <v>0</v>
      </c>
      <c r="CI1057" s="278">
        <f t="shared" si="320"/>
        <v>0</v>
      </c>
      <c r="CJ1057" s="280">
        <f t="shared" si="321"/>
        <v>0</v>
      </c>
      <c r="CK1057" s="232">
        <f t="shared" si="322"/>
        <v>0</v>
      </c>
      <c r="CL1057" s="1"/>
    </row>
    <row r="1058" spans="1:90" ht="18" customHeight="1">
      <c r="A1058" s="1"/>
      <c r="B1058" s="1"/>
      <c r="C1058" s="314"/>
      <c r="D1058" s="287" t="str">
        <f t="shared" si="303"/>
        <v/>
      </c>
      <c r="E1058" s="449" t="str">
        <f t="shared" si="310"/>
        <v/>
      </c>
      <c r="F1058" s="450"/>
      <c r="G1058" s="451"/>
      <c r="H1058" s="452"/>
      <c r="I1058" s="453"/>
      <c r="J1058" s="453"/>
      <c r="K1058" s="453"/>
      <c r="L1058" s="453"/>
      <c r="M1058" s="454"/>
      <c r="N1058" s="455"/>
      <c r="O1058" s="456"/>
      <c r="P1058" s="456"/>
      <c r="Q1058" s="456"/>
      <c r="R1058" s="456"/>
      <c r="S1058" s="456"/>
      <c r="T1058" s="456"/>
      <c r="U1058" s="456"/>
      <c r="V1058" s="456"/>
      <c r="W1058" s="456"/>
      <c r="X1058" s="456"/>
      <c r="Y1058" s="456"/>
      <c r="Z1058" s="456"/>
      <c r="AA1058" s="456"/>
      <c r="AB1058" s="456"/>
      <c r="AC1058" s="456"/>
      <c r="AD1058" s="456"/>
      <c r="AE1058" s="457"/>
      <c r="AF1058" s="455"/>
      <c r="AG1058" s="456"/>
      <c r="AH1058" s="456"/>
      <c r="AI1058" s="456"/>
      <c r="AJ1058" s="456"/>
      <c r="AK1058" s="456"/>
      <c r="AL1058" s="456"/>
      <c r="AM1058" s="456"/>
      <c r="AN1058" s="457"/>
      <c r="AO1058" s="455"/>
      <c r="AP1058" s="456"/>
      <c r="AQ1058" s="456"/>
      <c r="AR1058" s="456"/>
      <c r="AS1058" s="456"/>
      <c r="AT1058" s="456"/>
      <c r="AU1058" s="456"/>
      <c r="AV1058" s="456"/>
      <c r="AW1058" s="456"/>
      <c r="AX1058" s="456"/>
      <c r="AY1058" s="456"/>
      <c r="AZ1058" s="456"/>
      <c r="BA1058" s="456"/>
      <c r="BB1058" s="456"/>
      <c r="BC1058" s="456"/>
      <c r="BD1058" s="456"/>
      <c r="BE1058" s="456"/>
      <c r="BF1058" s="456"/>
      <c r="BG1058" s="457"/>
      <c r="BH1058" s="458"/>
      <c r="BI1058" s="459"/>
      <c r="BJ1058" s="459"/>
      <c r="BK1058" s="459"/>
      <c r="BL1058" s="459"/>
      <c r="BM1058" s="460"/>
      <c r="BN1058" s="314"/>
      <c r="BO1058" s="314"/>
      <c r="BP1058" s="1"/>
      <c r="BQ1058" s="120">
        <f>IF($F$3="","",IF(N1058=$F$3,COUNTIF(BQ$23:BQ1057,"&gt;0")+1,0))</f>
        <v>0</v>
      </c>
      <c r="BR1058" s="1"/>
      <c r="BS1058" s="20" t="str">
        <f>IF($N1058="","",IF(VLOOKUP(VLOOKUP($N1058,IMPOSTAZIONI!$E$6:$I$13,5,FALSE),IMPOSTAZIONI!$B$25:$N$32,3,FALSE)=0,"",VLOOKUP(VLOOKUP($N1058,IMPOSTAZIONI!$E$6:$I$13,5,FALSE),IMPOSTAZIONI!$B$25:$N$32,3,FALSE)))</f>
        <v/>
      </c>
      <c r="BT1058" s="20" t="str">
        <f>IF($N1058="","",IF(VLOOKUP(VLOOKUP($N1058,IMPOSTAZIONI!$E$6:$I$13,5,FALSE),IMPOSTAZIONI!$B$25:$N$32,6,FALSE)=0,"",VLOOKUP(VLOOKUP($N1058,IMPOSTAZIONI!$E$6:$I$13,5,FALSE),IMPOSTAZIONI!$B$25:$N$32,6,FALSE)))</f>
        <v/>
      </c>
      <c r="BU1058" s="20" t="str">
        <f>IF($N1058="","",IF(VLOOKUP(VLOOKUP($N1058,IMPOSTAZIONI!$E$6:$I$13,5,FALSE),IMPOSTAZIONI!$B$25:$N$32,9,FALSE)=0,"",VLOOKUP(VLOOKUP($N1058,IMPOSTAZIONI!$E$6:$I$13,5,FALSE),IMPOSTAZIONI!$B$25:$N$32,9,FALSE)))</f>
        <v/>
      </c>
      <c r="BV1058" s="20" t="str">
        <f>IF($N1058="","",IF(VLOOKUP(VLOOKUP($N1058,IMPOSTAZIONI!$E$6:$I$13,5,FALSE),IMPOSTAZIONI!$B$25:$N$32,12,FALSE)=0,"",VLOOKUP(VLOOKUP($N1058,IMPOSTAZIONI!$E$6:$I$13,5,FALSE),IMPOSTAZIONI!$B$25:$N$32,12,FALSE)))</f>
        <v/>
      </c>
      <c r="BW1058" s="221" t="str">
        <f t="shared" si="311"/>
        <v/>
      </c>
      <c r="BX1058" s="221" t="str">
        <f t="shared" si="312"/>
        <v/>
      </c>
      <c r="BY1058" s="221">
        <f t="shared" si="313"/>
        <v>0</v>
      </c>
      <c r="BZ1058" s="231">
        <f t="shared" si="314"/>
        <v>0</v>
      </c>
      <c r="CA1058" s="246">
        <f t="shared" si="315"/>
        <v>0</v>
      </c>
      <c r="CB1058" s="246">
        <f t="shared" si="316"/>
        <v>0</v>
      </c>
      <c r="CC1058" s="246" t="str">
        <f t="shared" si="317"/>
        <v/>
      </c>
      <c r="CD1058" s="246">
        <f t="shared" si="318"/>
        <v>5</v>
      </c>
      <c r="CE1058" s="246">
        <f t="shared" si="319"/>
        <v>0</v>
      </c>
      <c r="CF1058" s="276">
        <f t="shared" si="320"/>
        <v>0</v>
      </c>
      <c r="CG1058" s="277">
        <f t="shared" si="320"/>
        <v>0</v>
      </c>
      <c r="CH1058" s="277">
        <f t="shared" si="320"/>
        <v>0</v>
      </c>
      <c r="CI1058" s="278">
        <f t="shared" si="320"/>
        <v>0</v>
      </c>
      <c r="CJ1058" s="280">
        <f t="shared" si="321"/>
        <v>0</v>
      </c>
      <c r="CK1058" s="232">
        <f t="shared" si="322"/>
        <v>0</v>
      </c>
      <c r="CL1058" s="1"/>
    </row>
    <row r="1059" spans="1:90" ht="18" customHeight="1">
      <c r="A1059" s="1"/>
      <c r="B1059" s="1"/>
      <c r="C1059" s="314"/>
      <c r="D1059" s="287" t="str">
        <f t="shared" si="303"/>
        <v/>
      </c>
      <c r="E1059" s="449" t="str">
        <f t="shared" si="310"/>
        <v/>
      </c>
      <c r="F1059" s="450"/>
      <c r="G1059" s="451"/>
      <c r="H1059" s="452"/>
      <c r="I1059" s="453"/>
      <c r="J1059" s="453"/>
      <c r="K1059" s="453"/>
      <c r="L1059" s="453"/>
      <c r="M1059" s="454"/>
      <c r="N1059" s="455"/>
      <c r="O1059" s="456"/>
      <c r="P1059" s="456"/>
      <c r="Q1059" s="456"/>
      <c r="R1059" s="456"/>
      <c r="S1059" s="456"/>
      <c r="T1059" s="456"/>
      <c r="U1059" s="456"/>
      <c r="V1059" s="456"/>
      <c r="W1059" s="456"/>
      <c r="X1059" s="456"/>
      <c r="Y1059" s="456"/>
      <c r="Z1059" s="456"/>
      <c r="AA1059" s="456"/>
      <c r="AB1059" s="456"/>
      <c r="AC1059" s="456"/>
      <c r="AD1059" s="456"/>
      <c r="AE1059" s="457"/>
      <c r="AF1059" s="455"/>
      <c r="AG1059" s="456"/>
      <c r="AH1059" s="456"/>
      <c r="AI1059" s="456"/>
      <c r="AJ1059" s="456"/>
      <c r="AK1059" s="456"/>
      <c r="AL1059" s="456"/>
      <c r="AM1059" s="456"/>
      <c r="AN1059" s="457"/>
      <c r="AO1059" s="455"/>
      <c r="AP1059" s="456"/>
      <c r="AQ1059" s="456"/>
      <c r="AR1059" s="456"/>
      <c r="AS1059" s="456"/>
      <c r="AT1059" s="456"/>
      <c r="AU1059" s="456"/>
      <c r="AV1059" s="456"/>
      <c r="AW1059" s="456"/>
      <c r="AX1059" s="456"/>
      <c r="AY1059" s="456"/>
      <c r="AZ1059" s="456"/>
      <c r="BA1059" s="456"/>
      <c r="BB1059" s="456"/>
      <c r="BC1059" s="456"/>
      <c r="BD1059" s="456"/>
      <c r="BE1059" s="456"/>
      <c r="BF1059" s="456"/>
      <c r="BG1059" s="457"/>
      <c r="BH1059" s="458"/>
      <c r="BI1059" s="459"/>
      <c r="BJ1059" s="459"/>
      <c r="BK1059" s="459"/>
      <c r="BL1059" s="459"/>
      <c r="BM1059" s="460"/>
      <c r="BN1059" s="314"/>
      <c r="BO1059" s="314"/>
      <c r="BP1059" s="1"/>
      <c r="BQ1059" s="120">
        <f>IF($F$3="","",IF(N1059=$F$3,COUNTIF(BQ$23:BQ1058,"&gt;0")+1,0))</f>
        <v>0</v>
      </c>
      <c r="BR1059" s="1"/>
      <c r="BS1059" s="20" t="str">
        <f>IF($N1059="","",IF(VLOOKUP(VLOOKUP($N1059,IMPOSTAZIONI!$E$6:$I$13,5,FALSE),IMPOSTAZIONI!$B$25:$N$32,3,FALSE)=0,"",VLOOKUP(VLOOKUP($N1059,IMPOSTAZIONI!$E$6:$I$13,5,FALSE),IMPOSTAZIONI!$B$25:$N$32,3,FALSE)))</f>
        <v/>
      </c>
      <c r="BT1059" s="20" t="str">
        <f>IF($N1059="","",IF(VLOOKUP(VLOOKUP($N1059,IMPOSTAZIONI!$E$6:$I$13,5,FALSE),IMPOSTAZIONI!$B$25:$N$32,6,FALSE)=0,"",VLOOKUP(VLOOKUP($N1059,IMPOSTAZIONI!$E$6:$I$13,5,FALSE),IMPOSTAZIONI!$B$25:$N$32,6,FALSE)))</f>
        <v/>
      </c>
      <c r="BU1059" s="20" t="str">
        <f>IF($N1059="","",IF(VLOOKUP(VLOOKUP($N1059,IMPOSTAZIONI!$E$6:$I$13,5,FALSE),IMPOSTAZIONI!$B$25:$N$32,9,FALSE)=0,"",VLOOKUP(VLOOKUP($N1059,IMPOSTAZIONI!$E$6:$I$13,5,FALSE),IMPOSTAZIONI!$B$25:$N$32,9,FALSE)))</f>
        <v/>
      </c>
      <c r="BV1059" s="20" t="str">
        <f>IF($N1059="","",IF(VLOOKUP(VLOOKUP($N1059,IMPOSTAZIONI!$E$6:$I$13,5,FALSE),IMPOSTAZIONI!$B$25:$N$32,12,FALSE)=0,"",VLOOKUP(VLOOKUP($N1059,IMPOSTAZIONI!$E$6:$I$13,5,FALSE),IMPOSTAZIONI!$B$25:$N$32,12,FALSE)))</f>
        <v/>
      </c>
      <c r="BW1059" s="221" t="str">
        <f t="shared" si="311"/>
        <v/>
      </c>
      <c r="BX1059" s="221" t="str">
        <f t="shared" si="312"/>
        <v/>
      </c>
      <c r="BY1059" s="221">
        <f t="shared" si="313"/>
        <v>0</v>
      </c>
      <c r="BZ1059" s="231">
        <f t="shared" si="314"/>
        <v>0</v>
      </c>
      <c r="CA1059" s="246">
        <f t="shared" si="315"/>
        <v>0</v>
      </c>
      <c r="CB1059" s="246">
        <f t="shared" si="316"/>
        <v>0</v>
      </c>
      <c r="CC1059" s="246" t="str">
        <f t="shared" si="317"/>
        <v/>
      </c>
      <c r="CD1059" s="246">
        <f t="shared" si="318"/>
        <v>5</v>
      </c>
      <c r="CE1059" s="246">
        <f t="shared" si="319"/>
        <v>0</v>
      </c>
      <c r="CF1059" s="276">
        <f t="shared" si="320"/>
        <v>0</v>
      </c>
      <c r="CG1059" s="277">
        <f t="shared" si="320"/>
        <v>0</v>
      </c>
      <c r="CH1059" s="277">
        <f t="shared" si="320"/>
        <v>0</v>
      </c>
      <c r="CI1059" s="278">
        <f t="shared" si="320"/>
        <v>0</v>
      </c>
      <c r="CJ1059" s="280">
        <f t="shared" si="321"/>
        <v>0</v>
      </c>
      <c r="CK1059" s="232">
        <f t="shared" si="322"/>
        <v>0</v>
      </c>
      <c r="CL1059" s="1"/>
    </row>
    <row r="1060" spans="1:90" ht="18" customHeight="1">
      <c r="A1060" s="1"/>
      <c r="B1060" s="1"/>
      <c r="C1060" s="314"/>
      <c r="D1060" s="287" t="str">
        <f t="shared" si="303"/>
        <v/>
      </c>
      <c r="E1060" s="449" t="str">
        <f t="shared" si="310"/>
        <v/>
      </c>
      <c r="F1060" s="450"/>
      <c r="G1060" s="451"/>
      <c r="H1060" s="452"/>
      <c r="I1060" s="453"/>
      <c r="J1060" s="453"/>
      <c r="K1060" s="453"/>
      <c r="L1060" s="453"/>
      <c r="M1060" s="454"/>
      <c r="N1060" s="455"/>
      <c r="O1060" s="456"/>
      <c r="P1060" s="456"/>
      <c r="Q1060" s="456"/>
      <c r="R1060" s="456"/>
      <c r="S1060" s="456"/>
      <c r="T1060" s="456"/>
      <c r="U1060" s="456"/>
      <c r="V1060" s="456"/>
      <c r="W1060" s="456"/>
      <c r="X1060" s="456"/>
      <c r="Y1060" s="456"/>
      <c r="Z1060" s="456"/>
      <c r="AA1060" s="456"/>
      <c r="AB1060" s="456"/>
      <c r="AC1060" s="456"/>
      <c r="AD1060" s="456"/>
      <c r="AE1060" s="457"/>
      <c r="AF1060" s="455"/>
      <c r="AG1060" s="456"/>
      <c r="AH1060" s="456"/>
      <c r="AI1060" s="456"/>
      <c r="AJ1060" s="456"/>
      <c r="AK1060" s="456"/>
      <c r="AL1060" s="456"/>
      <c r="AM1060" s="456"/>
      <c r="AN1060" s="457"/>
      <c r="AO1060" s="455"/>
      <c r="AP1060" s="456"/>
      <c r="AQ1060" s="456"/>
      <c r="AR1060" s="456"/>
      <c r="AS1060" s="456"/>
      <c r="AT1060" s="456"/>
      <c r="AU1060" s="456"/>
      <c r="AV1060" s="456"/>
      <c r="AW1060" s="456"/>
      <c r="AX1060" s="456"/>
      <c r="AY1060" s="456"/>
      <c r="AZ1060" s="456"/>
      <c r="BA1060" s="456"/>
      <c r="BB1060" s="456"/>
      <c r="BC1060" s="456"/>
      <c r="BD1060" s="456"/>
      <c r="BE1060" s="456"/>
      <c r="BF1060" s="456"/>
      <c r="BG1060" s="457"/>
      <c r="BH1060" s="458"/>
      <c r="BI1060" s="459"/>
      <c r="BJ1060" s="459"/>
      <c r="BK1060" s="459"/>
      <c r="BL1060" s="459"/>
      <c r="BM1060" s="460"/>
      <c r="BN1060" s="314"/>
      <c r="BO1060" s="314"/>
      <c r="BP1060" s="1"/>
      <c r="BQ1060" s="120">
        <f>IF($F$3="","",IF(N1060=$F$3,COUNTIF(BQ$23:BQ1059,"&gt;0")+1,0))</f>
        <v>0</v>
      </c>
      <c r="BR1060" s="1"/>
      <c r="BS1060" s="20" t="str">
        <f>IF($N1060="","",IF(VLOOKUP(VLOOKUP($N1060,IMPOSTAZIONI!$E$6:$I$13,5,FALSE),IMPOSTAZIONI!$B$25:$N$32,3,FALSE)=0,"",VLOOKUP(VLOOKUP($N1060,IMPOSTAZIONI!$E$6:$I$13,5,FALSE),IMPOSTAZIONI!$B$25:$N$32,3,FALSE)))</f>
        <v/>
      </c>
      <c r="BT1060" s="20" t="str">
        <f>IF($N1060="","",IF(VLOOKUP(VLOOKUP($N1060,IMPOSTAZIONI!$E$6:$I$13,5,FALSE),IMPOSTAZIONI!$B$25:$N$32,6,FALSE)=0,"",VLOOKUP(VLOOKUP($N1060,IMPOSTAZIONI!$E$6:$I$13,5,FALSE),IMPOSTAZIONI!$B$25:$N$32,6,FALSE)))</f>
        <v/>
      </c>
      <c r="BU1060" s="20" t="str">
        <f>IF($N1060="","",IF(VLOOKUP(VLOOKUP($N1060,IMPOSTAZIONI!$E$6:$I$13,5,FALSE),IMPOSTAZIONI!$B$25:$N$32,9,FALSE)=0,"",VLOOKUP(VLOOKUP($N1060,IMPOSTAZIONI!$E$6:$I$13,5,FALSE),IMPOSTAZIONI!$B$25:$N$32,9,FALSE)))</f>
        <v/>
      </c>
      <c r="BV1060" s="20" t="str">
        <f>IF($N1060="","",IF(VLOOKUP(VLOOKUP($N1060,IMPOSTAZIONI!$E$6:$I$13,5,FALSE),IMPOSTAZIONI!$B$25:$N$32,12,FALSE)=0,"",VLOOKUP(VLOOKUP($N1060,IMPOSTAZIONI!$E$6:$I$13,5,FALSE),IMPOSTAZIONI!$B$25:$N$32,12,FALSE)))</f>
        <v/>
      </c>
      <c r="BW1060" s="221" t="str">
        <f t="shared" si="311"/>
        <v/>
      </c>
      <c r="BX1060" s="221" t="str">
        <f t="shared" si="312"/>
        <v/>
      </c>
      <c r="BY1060" s="221">
        <f t="shared" si="313"/>
        <v>0</v>
      </c>
      <c r="BZ1060" s="231">
        <f t="shared" si="314"/>
        <v>0</v>
      </c>
      <c r="CA1060" s="246">
        <f t="shared" si="315"/>
        <v>0</v>
      </c>
      <c r="CB1060" s="246">
        <f t="shared" si="316"/>
        <v>0</v>
      </c>
      <c r="CC1060" s="246" t="str">
        <f t="shared" si="317"/>
        <v/>
      </c>
      <c r="CD1060" s="246">
        <f t="shared" si="318"/>
        <v>5</v>
      </c>
      <c r="CE1060" s="246">
        <f t="shared" si="319"/>
        <v>0</v>
      </c>
      <c r="CF1060" s="276">
        <f t="shared" si="320"/>
        <v>0</v>
      </c>
      <c r="CG1060" s="277">
        <f t="shared" si="320"/>
        <v>0</v>
      </c>
      <c r="CH1060" s="277">
        <f t="shared" si="320"/>
        <v>0</v>
      </c>
      <c r="CI1060" s="278">
        <f t="shared" si="320"/>
        <v>0</v>
      </c>
      <c r="CJ1060" s="280">
        <f t="shared" si="321"/>
        <v>0</v>
      </c>
      <c r="CK1060" s="232">
        <f t="shared" si="322"/>
        <v>0</v>
      </c>
      <c r="CL1060" s="1"/>
    </row>
    <row r="1061" spans="1:90" ht="18" customHeight="1">
      <c r="A1061" s="1"/>
      <c r="B1061" s="1"/>
      <c r="C1061" s="314"/>
      <c r="D1061" s="287" t="str">
        <f t="shared" si="303"/>
        <v/>
      </c>
      <c r="E1061" s="449" t="str">
        <f t="shared" si="310"/>
        <v/>
      </c>
      <c r="F1061" s="450"/>
      <c r="G1061" s="451"/>
      <c r="H1061" s="452"/>
      <c r="I1061" s="453"/>
      <c r="J1061" s="453"/>
      <c r="K1061" s="453"/>
      <c r="L1061" s="453"/>
      <c r="M1061" s="454"/>
      <c r="N1061" s="455"/>
      <c r="O1061" s="456"/>
      <c r="P1061" s="456"/>
      <c r="Q1061" s="456"/>
      <c r="R1061" s="456"/>
      <c r="S1061" s="456"/>
      <c r="T1061" s="456"/>
      <c r="U1061" s="456"/>
      <c r="V1061" s="456"/>
      <c r="W1061" s="456"/>
      <c r="X1061" s="456"/>
      <c r="Y1061" s="456"/>
      <c r="Z1061" s="456"/>
      <c r="AA1061" s="456"/>
      <c r="AB1061" s="456"/>
      <c r="AC1061" s="456"/>
      <c r="AD1061" s="456"/>
      <c r="AE1061" s="457"/>
      <c r="AF1061" s="455"/>
      <c r="AG1061" s="456"/>
      <c r="AH1061" s="456"/>
      <c r="AI1061" s="456"/>
      <c r="AJ1061" s="456"/>
      <c r="AK1061" s="456"/>
      <c r="AL1061" s="456"/>
      <c r="AM1061" s="456"/>
      <c r="AN1061" s="457"/>
      <c r="AO1061" s="455"/>
      <c r="AP1061" s="456"/>
      <c r="AQ1061" s="456"/>
      <c r="AR1061" s="456"/>
      <c r="AS1061" s="456"/>
      <c r="AT1061" s="456"/>
      <c r="AU1061" s="456"/>
      <c r="AV1061" s="456"/>
      <c r="AW1061" s="456"/>
      <c r="AX1061" s="456"/>
      <c r="AY1061" s="456"/>
      <c r="AZ1061" s="456"/>
      <c r="BA1061" s="456"/>
      <c r="BB1061" s="456"/>
      <c r="BC1061" s="456"/>
      <c r="BD1061" s="456"/>
      <c r="BE1061" s="456"/>
      <c r="BF1061" s="456"/>
      <c r="BG1061" s="457"/>
      <c r="BH1061" s="458"/>
      <c r="BI1061" s="459"/>
      <c r="BJ1061" s="459"/>
      <c r="BK1061" s="459"/>
      <c r="BL1061" s="459"/>
      <c r="BM1061" s="460"/>
      <c r="BN1061" s="314"/>
      <c r="BO1061" s="314"/>
      <c r="BP1061" s="1"/>
      <c r="BQ1061" s="120">
        <f>IF($F$3="","",IF(N1061=$F$3,COUNTIF(BQ$23:BQ1060,"&gt;0")+1,0))</f>
        <v>0</v>
      </c>
      <c r="BR1061" s="1"/>
      <c r="BS1061" s="20" t="str">
        <f>IF($N1061="","",IF(VLOOKUP(VLOOKUP($N1061,IMPOSTAZIONI!$E$6:$I$13,5,FALSE),IMPOSTAZIONI!$B$25:$N$32,3,FALSE)=0,"",VLOOKUP(VLOOKUP($N1061,IMPOSTAZIONI!$E$6:$I$13,5,FALSE),IMPOSTAZIONI!$B$25:$N$32,3,FALSE)))</f>
        <v/>
      </c>
      <c r="BT1061" s="20" t="str">
        <f>IF($N1061="","",IF(VLOOKUP(VLOOKUP($N1061,IMPOSTAZIONI!$E$6:$I$13,5,FALSE),IMPOSTAZIONI!$B$25:$N$32,6,FALSE)=0,"",VLOOKUP(VLOOKUP($N1061,IMPOSTAZIONI!$E$6:$I$13,5,FALSE),IMPOSTAZIONI!$B$25:$N$32,6,FALSE)))</f>
        <v/>
      </c>
      <c r="BU1061" s="20" t="str">
        <f>IF($N1061="","",IF(VLOOKUP(VLOOKUP($N1061,IMPOSTAZIONI!$E$6:$I$13,5,FALSE),IMPOSTAZIONI!$B$25:$N$32,9,FALSE)=0,"",VLOOKUP(VLOOKUP($N1061,IMPOSTAZIONI!$E$6:$I$13,5,FALSE),IMPOSTAZIONI!$B$25:$N$32,9,FALSE)))</f>
        <v/>
      </c>
      <c r="BV1061" s="20" t="str">
        <f>IF($N1061="","",IF(VLOOKUP(VLOOKUP($N1061,IMPOSTAZIONI!$E$6:$I$13,5,FALSE),IMPOSTAZIONI!$B$25:$N$32,12,FALSE)=0,"",VLOOKUP(VLOOKUP($N1061,IMPOSTAZIONI!$E$6:$I$13,5,FALSE),IMPOSTAZIONI!$B$25:$N$32,12,FALSE)))</f>
        <v/>
      </c>
      <c r="BW1061" s="221" t="str">
        <f t="shared" si="311"/>
        <v/>
      </c>
      <c r="BX1061" s="221" t="str">
        <f t="shared" si="312"/>
        <v/>
      </c>
      <c r="BY1061" s="221">
        <f t="shared" si="313"/>
        <v>0</v>
      </c>
      <c r="BZ1061" s="231">
        <f t="shared" si="314"/>
        <v>0</v>
      </c>
      <c r="CA1061" s="246">
        <f t="shared" si="315"/>
        <v>0</v>
      </c>
      <c r="CB1061" s="246">
        <f t="shared" si="316"/>
        <v>0</v>
      </c>
      <c r="CC1061" s="246" t="str">
        <f t="shared" si="317"/>
        <v/>
      </c>
      <c r="CD1061" s="246">
        <f t="shared" si="318"/>
        <v>5</v>
      </c>
      <c r="CE1061" s="246">
        <f t="shared" si="319"/>
        <v>0</v>
      </c>
      <c r="CF1061" s="276">
        <f t="shared" si="320"/>
        <v>0</v>
      </c>
      <c r="CG1061" s="277">
        <f t="shared" si="320"/>
        <v>0</v>
      </c>
      <c r="CH1061" s="277">
        <f t="shared" si="320"/>
        <v>0</v>
      </c>
      <c r="CI1061" s="278">
        <f t="shared" si="320"/>
        <v>0</v>
      </c>
      <c r="CJ1061" s="280">
        <f t="shared" si="321"/>
        <v>0</v>
      </c>
      <c r="CK1061" s="232">
        <f t="shared" si="322"/>
        <v>0</v>
      </c>
      <c r="CL1061" s="1"/>
    </row>
    <row r="1062" spans="1:90" ht="18" customHeight="1">
      <c r="A1062" s="1"/>
      <c r="B1062" s="1"/>
      <c r="C1062" s="314"/>
      <c r="D1062" s="287" t="str">
        <f t="shared" si="303"/>
        <v/>
      </c>
      <c r="E1062" s="449" t="str">
        <f t="shared" si="310"/>
        <v/>
      </c>
      <c r="F1062" s="450"/>
      <c r="G1062" s="451"/>
      <c r="H1062" s="452"/>
      <c r="I1062" s="453"/>
      <c r="J1062" s="453"/>
      <c r="K1062" s="453"/>
      <c r="L1062" s="453"/>
      <c r="M1062" s="454"/>
      <c r="N1062" s="455"/>
      <c r="O1062" s="456"/>
      <c r="P1062" s="456"/>
      <c r="Q1062" s="456"/>
      <c r="R1062" s="456"/>
      <c r="S1062" s="456"/>
      <c r="T1062" s="456"/>
      <c r="U1062" s="456"/>
      <c r="V1062" s="456"/>
      <c r="W1062" s="456"/>
      <c r="X1062" s="456"/>
      <c r="Y1062" s="456"/>
      <c r="Z1062" s="456"/>
      <c r="AA1062" s="456"/>
      <c r="AB1062" s="456"/>
      <c r="AC1062" s="456"/>
      <c r="AD1062" s="456"/>
      <c r="AE1062" s="457"/>
      <c r="AF1062" s="455"/>
      <c r="AG1062" s="456"/>
      <c r="AH1062" s="456"/>
      <c r="AI1062" s="456"/>
      <c r="AJ1062" s="456"/>
      <c r="AK1062" s="456"/>
      <c r="AL1062" s="456"/>
      <c r="AM1062" s="456"/>
      <c r="AN1062" s="457"/>
      <c r="AO1062" s="455"/>
      <c r="AP1062" s="456"/>
      <c r="AQ1062" s="456"/>
      <c r="AR1062" s="456"/>
      <c r="AS1062" s="456"/>
      <c r="AT1062" s="456"/>
      <c r="AU1062" s="456"/>
      <c r="AV1062" s="456"/>
      <c r="AW1062" s="456"/>
      <c r="AX1062" s="456"/>
      <c r="AY1062" s="456"/>
      <c r="AZ1062" s="456"/>
      <c r="BA1062" s="456"/>
      <c r="BB1062" s="456"/>
      <c r="BC1062" s="456"/>
      <c r="BD1062" s="456"/>
      <c r="BE1062" s="456"/>
      <c r="BF1062" s="456"/>
      <c r="BG1062" s="457"/>
      <c r="BH1062" s="458"/>
      <c r="BI1062" s="459"/>
      <c r="BJ1062" s="459"/>
      <c r="BK1062" s="459"/>
      <c r="BL1062" s="459"/>
      <c r="BM1062" s="460"/>
      <c r="BN1062" s="314"/>
      <c r="BO1062" s="314"/>
      <c r="BP1062" s="1"/>
      <c r="BQ1062" s="120">
        <f>IF($F$3="","",IF(N1062=$F$3,COUNTIF(BQ$23:BQ1061,"&gt;0")+1,0))</f>
        <v>0</v>
      </c>
      <c r="BR1062" s="1"/>
      <c r="BS1062" s="20" t="str">
        <f>IF($N1062="","",IF(VLOOKUP(VLOOKUP($N1062,IMPOSTAZIONI!$E$6:$I$13,5,FALSE),IMPOSTAZIONI!$B$25:$N$32,3,FALSE)=0,"",VLOOKUP(VLOOKUP($N1062,IMPOSTAZIONI!$E$6:$I$13,5,FALSE),IMPOSTAZIONI!$B$25:$N$32,3,FALSE)))</f>
        <v/>
      </c>
      <c r="BT1062" s="20" t="str">
        <f>IF($N1062="","",IF(VLOOKUP(VLOOKUP($N1062,IMPOSTAZIONI!$E$6:$I$13,5,FALSE),IMPOSTAZIONI!$B$25:$N$32,6,FALSE)=0,"",VLOOKUP(VLOOKUP($N1062,IMPOSTAZIONI!$E$6:$I$13,5,FALSE),IMPOSTAZIONI!$B$25:$N$32,6,FALSE)))</f>
        <v/>
      </c>
      <c r="BU1062" s="20" t="str">
        <f>IF($N1062="","",IF(VLOOKUP(VLOOKUP($N1062,IMPOSTAZIONI!$E$6:$I$13,5,FALSE),IMPOSTAZIONI!$B$25:$N$32,9,FALSE)=0,"",VLOOKUP(VLOOKUP($N1062,IMPOSTAZIONI!$E$6:$I$13,5,FALSE),IMPOSTAZIONI!$B$25:$N$32,9,FALSE)))</f>
        <v/>
      </c>
      <c r="BV1062" s="20" t="str">
        <f>IF($N1062="","",IF(VLOOKUP(VLOOKUP($N1062,IMPOSTAZIONI!$E$6:$I$13,5,FALSE),IMPOSTAZIONI!$B$25:$N$32,12,FALSE)=0,"",VLOOKUP(VLOOKUP($N1062,IMPOSTAZIONI!$E$6:$I$13,5,FALSE),IMPOSTAZIONI!$B$25:$N$32,12,FALSE)))</f>
        <v/>
      </c>
      <c r="BW1062" s="221" t="str">
        <f t="shared" si="311"/>
        <v/>
      </c>
      <c r="BX1062" s="221" t="str">
        <f t="shared" si="312"/>
        <v/>
      </c>
      <c r="BY1062" s="221">
        <f t="shared" si="313"/>
        <v>0</v>
      </c>
      <c r="BZ1062" s="231">
        <f t="shared" si="314"/>
        <v>0</v>
      </c>
      <c r="CA1062" s="246">
        <f t="shared" si="315"/>
        <v>0</v>
      </c>
      <c r="CB1062" s="246">
        <f t="shared" si="316"/>
        <v>0</v>
      </c>
      <c r="CC1062" s="246" t="str">
        <f t="shared" si="317"/>
        <v/>
      </c>
      <c r="CD1062" s="246">
        <f t="shared" si="318"/>
        <v>5</v>
      </c>
      <c r="CE1062" s="246">
        <f t="shared" si="319"/>
        <v>0</v>
      </c>
      <c r="CF1062" s="276">
        <f t="shared" si="320"/>
        <v>0</v>
      </c>
      <c r="CG1062" s="277">
        <f t="shared" si="320"/>
        <v>0</v>
      </c>
      <c r="CH1062" s="277">
        <f t="shared" si="320"/>
        <v>0</v>
      </c>
      <c r="CI1062" s="278">
        <f t="shared" si="320"/>
        <v>0</v>
      </c>
      <c r="CJ1062" s="280">
        <f t="shared" si="321"/>
        <v>0</v>
      </c>
      <c r="CK1062" s="232">
        <f t="shared" si="322"/>
        <v>0</v>
      </c>
      <c r="CL1062" s="1"/>
    </row>
    <row r="1063" spans="1:90" ht="18" customHeight="1">
      <c r="A1063" s="1"/>
      <c r="B1063" s="1"/>
      <c r="C1063" s="314"/>
      <c r="D1063" s="287" t="str">
        <f t="shared" si="303"/>
        <v/>
      </c>
      <c r="E1063" s="449" t="str">
        <f t="shared" si="310"/>
        <v/>
      </c>
      <c r="F1063" s="450"/>
      <c r="G1063" s="451"/>
      <c r="H1063" s="452"/>
      <c r="I1063" s="453"/>
      <c r="J1063" s="453"/>
      <c r="K1063" s="453"/>
      <c r="L1063" s="453"/>
      <c r="M1063" s="454"/>
      <c r="N1063" s="455"/>
      <c r="O1063" s="456"/>
      <c r="P1063" s="456"/>
      <c r="Q1063" s="456"/>
      <c r="R1063" s="456"/>
      <c r="S1063" s="456"/>
      <c r="T1063" s="456"/>
      <c r="U1063" s="456"/>
      <c r="V1063" s="456"/>
      <c r="W1063" s="456"/>
      <c r="X1063" s="456"/>
      <c r="Y1063" s="456"/>
      <c r="Z1063" s="456"/>
      <c r="AA1063" s="456"/>
      <c r="AB1063" s="456"/>
      <c r="AC1063" s="456"/>
      <c r="AD1063" s="456"/>
      <c r="AE1063" s="457"/>
      <c r="AF1063" s="455"/>
      <c r="AG1063" s="456"/>
      <c r="AH1063" s="456"/>
      <c r="AI1063" s="456"/>
      <c r="AJ1063" s="456"/>
      <c r="AK1063" s="456"/>
      <c r="AL1063" s="456"/>
      <c r="AM1063" s="456"/>
      <c r="AN1063" s="457"/>
      <c r="AO1063" s="455"/>
      <c r="AP1063" s="456"/>
      <c r="AQ1063" s="456"/>
      <c r="AR1063" s="456"/>
      <c r="AS1063" s="456"/>
      <c r="AT1063" s="456"/>
      <c r="AU1063" s="456"/>
      <c r="AV1063" s="456"/>
      <c r="AW1063" s="456"/>
      <c r="AX1063" s="456"/>
      <c r="AY1063" s="456"/>
      <c r="AZ1063" s="456"/>
      <c r="BA1063" s="456"/>
      <c r="BB1063" s="456"/>
      <c r="BC1063" s="456"/>
      <c r="BD1063" s="456"/>
      <c r="BE1063" s="456"/>
      <c r="BF1063" s="456"/>
      <c r="BG1063" s="457"/>
      <c r="BH1063" s="458"/>
      <c r="BI1063" s="459"/>
      <c r="BJ1063" s="459"/>
      <c r="BK1063" s="459"/>
      <c r="BL1063" s="459"/>
      <c r="BM1063" s="460"/>
      <c r="BN1063" s="314"/>
      <c r="BO1063" s="314"/>
      <c r="BP1063" s="1"/>
      <c r="BQ1063" s="120">
        <f>IF($F$3="","",IF(N1063=$F$3,COUNTIF(BQ$23:BQ1062,"&gt;0")+1,0))</f>
        <v>0</v>
      </c>
      <c r="BR1063" s="1"/>
      <c r="BS1063" s="20" t="str">
        <f>IF($N1063="","",IF(VLOOKUP(VLOOKUP($N1063,IMPOSTAZIONI!$E$6:$I$13,5,FALSE),IMPOSTAZIONI!$B$25:$N$32,3,FALSE)=0,"",VLOOKUP(VLOOKUP($N1063,IMPOSTAZIONI!$E$6:$I$13,5,FALSE),IMPOSTAZIONI!$B$25:$N$32,3,FALSE)))</f>
        <v/>
      </c>
      <c r="BT1063" s="20" t="str">
        <f>IF($N1063="","",IF(VLOOKUP(VLOOKUP($N1063,IMPOSTAZIONI!$E$6:$I$13,5,FALSE),IMPOSTAZIONI!$B$25:$N$32,6,FALSE)=0,"",VLOOKUP(VLOOKUP($N1063,IMPOSTAZIONI!$E$6:$I$13,5,FALSE),IMPOSTAZIONI!$B$25:$N$32,6,FALSE)))</f>
        <v/>
      </c>
      <c r="BU1063" s="20" t="str">
        <f>IF($N1063="","",IF(VLOOKUP(VLOOKUP($N1063,IMPOSTAZIONI!$E$6:$I$13,5,FALSE),IMPOSTAZIONI!$B$25:$N$32,9,FALSE)=0,"",VLOOKUP(VLOOKUP($N1063,IMPOSTAZIONI!$E$6:$I$13,5,FALSE),IMPOSTAZIONI!$B$25:$N$32,9,FALSE)))</f>
        <v/>
      </c>
      <c r="BV1063" s="20" t="str">
        <f>IF($N1063="","",IF(VLOOKUP(VLOOKUP($N1063,IMPOSTAZIONI!$E$6:$I$13,5,FALSE),IMPOSTAZIONI!$B$25:$N$32,12,FALSE)=0,"",VLOOKUP(VLOOKUP($N1063,IMPOSTAZIONI!$E$6:$I$13,5,FALSE),IMPOSTAZIONI!$B$25:$N$32,12,FALSE)))</f>
        <v/>
      </c>
      <c r="BW1063" s="221" t="str">
        <f t="shared" si="311"/>
        <v/>
      </c>
      <c r="BX1063" s="221" t="str">
        <f t="shared" si="312"/>
        <v/>
      </c>
      <c r="BY1063" s="221">
        <f t="shared" si="313"/>
        <v>0</v>
      </c>
      <c r="BZ1063" s="231">
        <f t="shared" si="314"/>
        <v>0</v>
      </c>
      <c r="CA1063" s="246">
        <f t="shared" si="315"/>
        <v>0</v>
      </c>
      <c r="CB1063" s="246">
        <f t="shared" si="316"/>
        <v>0</v>
      </c>
      <c r="CC1063" s="246" t="str">
        <f t="shared" si="317"/>
        <v/>
      </c>
      <c r="CD1063" s="246">
        <f t="shared" si="318"/>
        <v>5</v>
      </c>
      <c r="CE1063" s="246">
        <f t="shared" si="319"/>
        <v>0</v>
      </c>
      <c r="CF1063" s="276">
        <f t="shared" si="320"/>
        <v>0</v>
      </c>
      <c r="CG1063" s="277">
        <f t="shared" si="320"/>
        <v>0</v>
      </c>
      <c r="CH1063" s="277">
        <f t="shared" si="320"/>
        <v>0</v>
      </c>
      <c r="CI1063" s="278">
        <f t="shared" si="320"/>
        <v>0</v>
      </c>
      <c r="CJ1063" s="280">
        <f t="shared" si="321"/>
        <v>0</v>
      </c>
      <c r="CK1063" s="232">
        <f t="shared" si="322"/>
        <v>0</v>
      </c>
      <c r="CL1063" s="1"/>
    </row>
    <row r="1064" spans="1:90" ht="18" customHeight="1">
      <c r="A1064" s="1"/>
      <c r="B1064" s="1"/>
      <c r="C1064" s="314"/>
      <c r="D1064" s="287" t="str">
        <f t="shared" si="303"/>
        <v/>
      </c>
      <c r="E1064" s="449" t="str">
        <f t="shared" si="310"/>
        <v/>
      </c>
      <c r="F1064" s="450"/>
      <c r="G1064" s="451"/>
      <c r="H1064" s="452"/>
      <c r="I1064" s="453"/>
      <c r="J1064" s="453"/>
      <c r="K1064" s="453"/>
      <c r="L1064" s="453"/>
      <c r="M1064" s="454"/>
      <c r="N1064" s="455"/>
      <c r="O1064" s="456"/>
      <c r="P1064" s="456"/>
      <c r="Q1064" s="456"/>
      <c r="R1064" s="456"/>
      <c r="S1064" s="456"/>
      <c r="T1064" s="456"/>
      <c r="U1064" s="456"/>
      <c r="V1064" s="456"/>
      <c r="W1064" s="456"/>
      <c r="X1064" s="456"/>
      <c r="Y1064" s="456"/>
      <c r="Z1064" s="456"/>
      <c r="AA1064" s="456"/>
      <c r="AB1064" s="456"/>
      <c r="AC1064" s="456"/>
      <c r="AD1064" s="456"/>
      <c r="AE1064" s="457"/>
      <c r="AF1064" s="455"/>
      <c r="AG1064" s="456"/>
      <c r="AH1064" s="456"/>
      <c r="AI1064" s="456"/>
      <c r="AJ1064" s="456"/>
      <c r="AK1064" s="456"/>
      <c r="AL1064" s="456"/>
      <c r="AM1064" s="456"/>
      <c r="AN1064" s="457"/>
      <c r="AO1064" s="455"/>
      <c r="AP1064" s="456"/>
      <c r="AQ1064" s="456"/>
      <c r="AR1064" s="456"/>
      <c r="AS1064" s="456"/>
      <c r="AT1064" s="456"/>
      <c r="AU1064" s="456"/>
      <c r="AV1064" s="456"/>
      <c r="AW1064" s="456"/>
      <c r="AX1064" s="456"/>
      <c r="AY1064" s="456"/>
      <c r="AZ1064" s="456"/>
      <c r="BA1064" s="456"/>
      <c r="BB1064" s="456"/>
      <c r="BC1064" s="456"/>
      <c r="BD1064" s="456"/>
      <c r="BE1064" s="456"/>
      <c r="BF1064" s="456"/>
      <c r="BG1064" s="457"/>
      <c r="BH1064" s="458"/>
      <c r="BI1064" s="459"/>
      <c r="BJ1064" s="459"/>
      <c r="BK1064" s="459"/>
      <c r="BL1064" s="459"/>
      <c r="BM1064" s="460"/>
      <c r="BN1064" s="314"/>
      <c r="BO1064" s="314"/>
      <c r="BP1064" s="1"/>
      <c r="BQ1064" s="120">
        <f>IF($F$3="","",IF(N1064=$F$3,COUNTIF(BQ$23:BQ1063,"&gt;0")+1,0))</f>
        <v>0</v>
      </c>
      <c r="BR1064" s="1"/>
      <c r="BS1064" s="20" t="str">
        <f>IF($N1064="","",IF(VLOOKUP(VLOOKUP($N1064,IMPOSTAZIONI!$E$6:$I$13,5,FALSE),IMPOSTAZIONI!$B$25:$N$32,3,FALSE)=0,"",VLOOKUP(VLOOKUP($N1064,IMPOSTAZIONI!$E$6:$I$13,5,FALSE),IMPOSTAZIONI!$B$25:$N$32,3,FALSE)))</f>
        <v/>
      </c>
      <c r="BT1064" s="20" t="str">
        <f>IF($N1064="","",IF(VLOOKUP(VLOOKUP($N1064,IMPOSTAZIONI!$E$6:$I$13,5,FALSE),IMPOSTAZIONI!$B$25:$N$32,6,FALSE)=0,"",VLOOKUP(VLOOKUP($N1064,IMPOSTAZIONI!$E$6:$I$13,5,FALSE),IMPOSTAZIONI!$B$25:$N$32,6,FALSE)))</f>
        <v/>
      </c>
      <c r="BU1064" s="20" t="str">
        <f>IF($N1064="","",IF(VLOOKUP(VLOOKUP($N1064,IMPOSTAZIONI!$E$6:$I$13,5,FALSE),IMPOSTAZIONI!$B$25:$N$32,9,FALSE)=0,"",VLOOKUP(VLOOKUP($N1064,IMPOSTAZIONI!$E$6:$I$13,5,FALSE),IMPOSTAZIONI!$B$25:$N$32,9,FALSE)))</f>
        <v/>
      </c>
      <c r="BV1064" s="20" t="str">
        <f>IF($N1064="","",IF(VLOOKUP(VLOOKUP($N1064,IMPOSTAZIONI!$E$6:$I$13,5,FALSE),IMPOSTAZIONI!$B$25:$N$32,12,FALSE)=0,"",VLOOKUP(VLOOKUP($N1064,IMPOSTAZIONI!$E$6:$I$13,5,FALSE),IMPOSTAZIONI!$B$25:$N$32,12,FALSE)))</f>
        <v/>
      </c>
      <c r="BW1064" s="221" t="str">
        <f t="shared" si="311"/>
        <v/>
      </c>
      <c r="BX1064" s="221" t="str">
        <f t="shared" si="312"/>
        <v/>
      </c>
      <c r="BY1064" s="221">
        <f t="shared" si="313"/>
        <v>0</v>
      </c>
      <c r="BZ1064" s="231">
        <f t="shared" si="314"/>
        <v>0</v>
      </c>
      <c r="CA1064" s="246">
        <f t="shared" si="315"/>
        <v>0</v>
      </c>
      <c r="CB1064" s="246">
        <f t="shared" si="316"/>
        <v>0</v>
      </c>
      <c r="CC1064" s="246" t="str">
        <f t="shared" si="317"/>
        <v/>
      </c>
      <c r="CD1064" s="246">
        <f t="shared" si="318"/>
        <v>5</v>
      </c>
      <c r="CE1064" s="246">
        <f t="shared" si="319"/>
        <v>0</v>
      </c>
      <c r="CF1064" s="276">
        <f t="shared" si="320"/>
        <v>0</v>
      </c>
      <c r="CG1064" s="277">
        <f t="shared" si="320"/>
        <v>0</v>
      </c>
      <c r="CH1064" s="277">
        <f t="shared" si="320"/>
        <v>0</v>
      </c>
      <c r="CI1064" s="278">
        <f t="shared" si="320"/>
        <v>0</v>
      </c>
      <c r="CJ1064" s="280">
        <f t="shared" si="321"/>
        <v>0</v>
      </c>
      <c r="CK1064" s="232">
        <f t="shared" si="322"/>
        <v>0</v>
      </c>
      <c r="CL1064" s="1"/>
    </row>
    <row r="1065" spans="1:90" ht="18" customHeight="1">
      <c r="A1065" s="1"/>
      <c r="B1065" s="1"/>
      <c r="C1065" s="314"/>
      <c r="D1065" s="287" t="str">
        <f t="shared" si="303"/>
        <v/>
      </c>
      <c r="E1065" s="449" t="str">
        <f t="shared" si="310"/>
        <v/>
      </c>
      <c r="F1065" s="450"/>
      <c r="G1065" s="451"/>
      <c r="H1065" s="452"/>
      <c r="I1065" s="453"/>
      <c r="J1065" s="453"/>
      <c r="K1065" s="453"/>
      <c r="L1065" s="453"/>
      <c r="M1065" s="454"/>
      <c r="N1065" s="455"/>
      <c r="O1065" s="456"/>
      <c r="P1065" s="456"/>
      <c r="Q1065" s="456"/>
      <c r="R1065" s="456"/>
      <c r="S1065" s="456"/>
      <c r="T1065" s="456"/>
      <c r="U1065" s="456"/>
      <c r="V1065" s="456"/>
      <c r="W1065" s="456"/>
      <c r="X1065" s="456"/>
      <c r="Y1065" s="456"/>
      <c r="Z1065" s="456"/>
      <c r="AA1065" s="456"/>
      <c r="AB1065" s="456"/>
      <c r="AC1065" s="456"/>
      <c r="AD1065" s="456"/>
      <c r="AE1065" s="457"/>
      <c r="AF1065" s="455"/>
      <c r="AG1065" s="456"/>
      <c r="AH1065" s="456"/>
      <c r="AI1065" s="456"/>
      <c r="AJ1065" s="456"/>
      <c r="AK1065" s="456"/>
      <c r="AL1065" s="456"/>
      <c r="AM1065" s="456"/>
      <c r="AN1065" s="457"/>
      <c r="AO1065" s="455"/>
      <c r="AP1065" s="456"/>
      <c r="AQ1065" s="456"/>
      <c r="AR1065" s="456"/>
      <c r="AS1065" s="456"/>
      <c r="AT1065" s="456"/>
      <c r="AU1065" s="456"/>
      <c r="AV1065" s="456"/>
      <c r="AW1065" s="456"/>
      <c r="AX1065" s="456"/>
      <c r="AY1065" s="456"/>
      <c r="AZ1065" s="456"/>
      <c r="BA1065" s="456"/>
      <c r="BB1065" s="456"/>
      <c r="BC1065" s="456"/>
      <c r="BD1065" s="456"/>
      <c r="BE1065" s="456"/>
      <c r="BF1065" s="456"/>
      <c r="BG1065" s="457"/>
      <c r="BH1065" s="458"/>
      <c r="BI1065" s="459"/>
      <c r="BJ1065" s="459"/>
      <c r="BK1065" s="459"/>
      <c r="BL1065" s="459"/>
      <c r="BM1065" s="460"/>
      <c r="BN1065" s="314"/>
      <c r="BO1065" s="314"/>
      <c r="BP1065" s="1"/>
      <c r="BQ1065" s="120">
        <f>IF($F$3="","",IF(N1065=$F$3,COUNTIF(BQ$23:BQ1064,"&gt;0")+1,0))</f>
        <v>0</v>
      </c>
      <c r="BR1065" s="1"/>
      <c r="BS1065" s="20" t="str">
        <f>IF($N1065="","",IF(VLOOKUP(VLOOKUP($N1065,IMPOSTAZIONI!$E$6:$I$13,5,FALSE),IMPOSTAZIONI!$B$25:$N$32,3,FALSE)=0,"",VLOOKUP(VLOOKUP($N1065,IMPOSTAZIONI!$E$6:$I$13,5,FALSE),IMPOSTAZIONI!$B$25:$N$32,3,FALSE)))</f>
        <v/>
      </c>
      <c r="BT1065" s="20" t="str">
        <f>IF($N1065="","",IF(VLOOKUP(VLOOKUP($N1065,IMPOSTAZIONI!$E$6:$I$13,5,FALSE),IMPOSTAZIONI!$B$25:$N$32,6,FALSE)=0,"",VLOOKUP(VLOOKUP($N1065,IMPOSTAZIONI!$E$6:$I$13,5,FALSE),IMPOSTAZIONI!$B$25:$N$32,6,FALSE)))</f>
        <v/>
      </c>
      <c r="BU1065" s="20" t="str">
        <f>IF($N1065="","",IF(VLOOKUP(VLOOKUP($N1065,IMPOSTAZIONI!$E$6:$I$13,5,FALSE),IMPOSTAZIONI!$B$25:$N$32,9,FALSE)=0,"",VLOOKUP(VLOOKUP($N1065,IMPOSTAZIONI!$E$6:$I$13,5,FALSE),IMPOSTAZIONI!$B$25:$N$32,9,FALSE)))</f>
        <v/>
      </c>
      <c r="BV1065" s="20" t="str">
        <f>IF($N1065="","",IF(VLOOKUP(VLOOKUP($N1065,IMPOSTAZIONI!$E$6:$I$13,5,FALSE),IMPOSTAZIONI!$B$25:$N$32,12,FALSE)=0,"",VLOOKUP(VLOOKUP($N1065,IMPOSTAZIONI!$E$6:$I$13,5,FALSE),IMPOSTAZIONI!$B$25:$N$32,12,FALSE)))</f>
        <v/>
      </c>
      <c r="BW1065" s="221" t="str">
        <f t="shared" si="311"/>
        <v/>
      </c>
      <c r="BX1065" s="221" t="str">
        <f t="shared" si="312"/>
        <v/>
      </c>
      <c r="BY1065" s="221">
        <f t="shared" si="313"/>
        <v>0</v>
      </c>
      <c r="BZ1065" s="231">
        <f t="shared" si="314"/>
        <v>0</v>
      </c>
      <c r="CA1065" s="246">
        <f t="shared" si="315"/>
        <v>0</v>
      </c>
      <c r="CB1065" s="246">
        <f t="shared" si="316"/>
        <v>0</v>
      </c>
      <c r="CC1065" s="246" t="str">
        <f t="shared" si="317"/>
        <v/>
      </c>
      <c r="CD1065" s="246">
        <f t="shared" si="318"/>
        <v>5</v>
      </c>
      <c r="CE1065" s="246">
        <f t="shared" si="319"/>
        <v>0</v>
      </c>
      <c r="CF1065" s="276">
        <f t="shared" si="320"/>
        <v>0</v>
      </c>
      <c r="CG1065" s="277">
        <f t="shared" si="320"/>
        <v>0</v>
      </c>
      <c r="CH1065" s="277">
        <f t="shared" si="320"/>
        <v>0</v>
      </c>
      <c r="CI1065" s="278">
        <f t="shared" si="320"/>
        <v>0</v>
      </c>
      <c r="CJ1065" s="280">
        <f t="shared" si="321"/>
        <v>0</v>
      </c>
      <c r="CK1065" s="232">
        <f t="shared" si="322"/>
        <v>0</v>
      </c>
      <c r="CL1065" s="1"/>
    </row>
    <row r="1066" spans="1:90" ht="18" customHeight="1">
      <c r="A1066" s="1"/>
      <c r="B1066" s="1"/>
      <c r="C1066" s="314"/>
      <c r="D1066" s="287" t="str">
        <f t="shared" si="303"/>
        <v/>
      </c>
      <c r="E1066" s="449" t="str">
        <f t="shared" si="310"/>
        <v/>
      </c>
      <c r="F1066" s="450"/>
      <c r="G1066" s="451"/>
      <c r="H1066" s="452"/>
      <c r="I1066" s="453"/>
      <c r="J1066" s="453"/>
      <c r="K1066" s="453"/>
      <c r="L1066" s="453"/>
      <c r="M1066" s="454"/>
      <c r="N1066" s="455"/>
      <c r="O1066" s="456"/>
      <c r="P1066" s="456"/>
      <c r="Q1066" s="456"/>
      <c r="R1066" s="456"/>
      <c r="S1066" s="456"/>
      <c r="T1066" s="456"/>
      <c r="U1066" s="456"/>
      <c r="V1066" s="456"/>
      <c r="W1066" s="456"/>
      <c r="X1066" s="456"/>
      <c r="Y1066" s="456"/>
      <c r="Z1066" s="456"/>
      <c r="AA1066" s="456"/>
      <c r="AB1066" s="456"/>
      <c r="AC1066" s="456"/>
      <c r="AD1066" s="456"/>
      <c r="AE1066" s="457"/>
      <c r="AF1066" s="455"/>
      <c r="AG1066" s="456"/>
      <c r="AH1066" s="456"/>
      <c r="AI1066" s="456"/>
      <c r="AJ1066" s="456"/>
      <c r="AK1066" s="456"/>
      <c r="AL1066" s="456"/>
      <c r="AM1066" s="456"/>
      <c r="AN1066" s="457"/>
      <c r="AO1066" s="455"/>
      <c r="AP1066" s="456"/>
      <c r="AQ1066" s="456"/>
      <c r="AR1066" s="456"/>
      <c r="AS1066" s="456"/>
      <c r="AT1066" s="456"/>
      <c r="AU1066" s="456"/>
      <c r="AV1066" s="456"/>
      <c r="AW1066" s="456"/>
      <c r="AX1066" s="456"/>
      <c r="AY1066" s="456"/>
      <c r="AZ1066" s="456"/>
      <c r="BA1066" s="456"/>
      <c r="BB1066" s="456"/>
      <c r="BC1066" s="456"/>
      <c r="BD1066" s="456"/>
      <c r="BE1066" s="456"/>
      <c r="BF1066" s="456"/>
      <c r="BG1066" s="457"/>
      <c r="BH1066" s="458"/>
      <c r="BI1066" s="459"/>
      <c r="BJ1066" s="459"/>
      <c r="BK1066" s="459"/>
      <c r="BL1066" s="459"/>
      <c r="BM1066" s="460"/>
      <c r="BN1066" s="314"/>
      <c r="BO1066" s="314"/>
      <c r="BP1066" s="1"/>
      <c r="BQ1066" s="120">
        <f>IF($F$3="","",IF(N1066=$F$3,COUNTIF(BQ$23:BQ1065,"&gt;0")+1,0))</f>
        <v>0</v>
      </c>
      <c r="BR1066" s="1"/>
      <c r="BS1066" s="20" t="str">
        <f>IF($N1066="","",IF(VLOOKUP(VLOOKUP($N1066,IMPOSTAZIONI!$E$6:$I$13,5,FALSE),IMPOSTAZIONI!$B$25:$N$32,3,FALSE)=0,"",VLOOKUP(VLOOKUP($N1066,IMPOSTAZIONI!$E$6:$I$13,5,FALSE),IMPOSTAZIONI!$B$25:$N$32,3,FALSE)))</f>
        <v/>
      </c>
      <c r="BT1066" s="20" t="str">
        <f>IF($N1066="","",IF(VLOOKUP(VLOOKUP($N1066,IMPOSTAZIONI!$E$6:$I$13,5,FALSE),IMPOSTAZIONI!$B$25:$N$32,6,FALSE)=0,"",VLOOKUP(VLOOKUP($N1066,IMPOSTAZIONI!$E$6:$I$13,5,FALSE),IMPOSTAZIONI!$B$25:$N$32,6,FALSE)))</f>
        <v/>
      </c>
      <c r="BU1066" s="20" t="str">
        <f>IF($N1066="","",IF(VLOOKUP(VLOOKUP($N1066,IMPOSTAZIONI!$E$6:$I$13,5,FALSE),IMPOSTAZIONI!$B$25:$N$32,9,FALSE)=0,"",VLOOKUP(VLOOKUP($N1066,IMPOSTAZIONI!$E$6:$I$13,5,FALSE),IMPOSTAZIONI!$B$25:$N$32,9,FALSE)))</f>
        <v/>
      </c>
      <c r="BV1066" s="20" t="str">
        <f>IF($N1066="","",IF(VLOOKUP(VLOOKUP($N1066,IMPOSTAZIONI!$E$6:$I$13,5,FALSE),IMPOSTAZIONI!$B$25:$N$32,12,FALSE)=0,"",VLOOKUP(VLOOKUP($N1066,IMPOSTAZIONI!$E$6:$I$13,5,FALSE),IMPOSTAZIONI!$B$25:$N$32,12,FALSE)))</f>
        <v/>
      </c>
      <c r="BW1066" s="221" t="str">
        <f t="shared" si="311"/>
        <v/>
      </c>
      <c r="BX1066" s="221" t="str">
        <f t="shared" si="312"/>
        <v/>
      </c>
      <c r="BY1066" s="221">
        <f t="shared" si="313"/>
        <v>0</v>
      </c>
      <c r="BZ1066" s="231">
        <f t="shared" si="314"/>
        <v>0</v>
      </c>
      <c r="CA1066" s="246">
        <f t="shared" si="315"/>
        <v>0</v>
      </c>
      <c r="CB1066" s="246">
        <f t="shared" si="316"/>
        <v>0</v>
      </c>
      <c r="CC1066" s="246" t="str">
        <f t="shared" si="317"/>
        <v/>
      </c>
      <c r="CD1066" s="246">
        <f t="shared" si="318"/>
        <v>5</v>
      </c>
      <c r="CE1066" s="246">
        <f t="shared" si="319"/>
        <v>0</v>
      </c>
      <c r="CF1066" s="276">
        <f t="shared" si="320"/>
        <v>0</v>
      </c>
      <c r="CG1066" s="277">
        <f t="shared" si="320"/>
        <v>0</v>
      </c>
      <c r="CH1066" s="277">
        <f t="shared" si="320"/>
        <v>0</v>
      </c>
      <c r="CI1066" s="278">
        <f t="shared" si="320"/>
        <v>0</v>
      </c>
      <c r="CJ1066" s="280">
        <f t="shared" si="321"/>
        <v>0</v>
      </c>
      <c r="CK1066" s="232">
        <f t="shared" si="322"/>
        <v>0</v>
      </c>
      <c r="CL1066" s="1"/>
    </row>
    <row r="1067" spans="1:90" ht="18" customHeight="1">
      <c r="A1067" s="1"/>
      <c r="B1067" s="1"/>
      <c r="C1067" s="314"/>
      <c r="D1067" s="287" t="str">
        <f t="shared" si="303"/>
        <v/>
      </c>
      <c r="E1067" s="449" t="str">
        <f t="shared" si="310"/>
        <v/>
      </c>
      <c r="F1067" s="450"/>
      <c r="G1067" s="451"/>
      <c r="H1067" s="452"/>
      <c r="I1067" s="453"/>
      <c r="J1067" s="453"/>
      <c r="K1067" s="453"/>
      <c r="L1067" s="453"/>
      <c r="M1067" s="454"/>
      <c r="N1067" s="455"/>
      <c r="O1067" s="456"/>
      <c r="P1067" s="456"/>
      <c r="Q1067" s="456"/>
      <c r="R1067" s="456"/>
      <c r="S1067" s="456"/>
      <c r="T1067" s="456"/>
      <c r="U1067" s="456"/>
      <c r="V1067" s="456"/>
      <c r="W1067" s="456"/>
      <c r="X1067" s="456"/>
      <c r="Y1067" s="456"/>
      <c r="Z1067" s="456"/>
      <c r="AA1067" s="456"/>
      <c r="AB1067" s="456"/>
      <c r="AC1067" s="456"/>
      <c r="AD1067" s="456"/>
      <c r="AE1067" s="457"/>
      <c r="AF1067" s="455"/>
      <c r="AG1067" s="456"/>
      <c r="AH1067" s="456"/>
      <c r="AI1067" s="456"/>
      <c r="AJ1067" s="456"/>
      <c r="AK1067" s="456"/>
      <c r="AL1067" s="456"/>
      <c r="AM1067" s="456"/>
      <c r="AN1067" s="457"/>
      <c r="AO1067" s="455"/>
      <c r="AP1067" s="456"/>
      <c r="AQ1067" s="456"/>
      <c r="AR1067" s="456"/>
      <c r="AS1067" s="456"/>
      <c r="AT1067" s="456"/>
      <c r="AU1067" s="456"/>
      <c r="AV1067" s="456"/>
      <c r="AW1067" s="456"/>
      <c r="AX1067" s="456"/>
      <c r="AY1067" s="456"/>
      <c r="AZ1067" s="456"/>
      <c r="BA1067" s="456"/>
      <c r="BB1067" s="456"/>
      <c r="BC1067" s="456"/>
      <c r="BD1067" s="456"/>
      <c r="BE1067" s="456"/>
      <c r="BF1067" s="456"/>
      <c r="BG1067" s="457"/>
      <c r="BH1067" s="458"/>
      <c r="BI1067" s="459"/>
      <c r="BJ1067" s="459"/>
      <c r="BK1067" s="459"/>
      <c r="BL1067" s="459"/>
      <c r="BM1067" s="460"/>
      <c r="BN1067" s="314"/>
      <c r="BO1067" s="314"/>
      <c r="BP1067" s="1"/>
      <c r="BQ1067" s="120">
        <f>IF($F$3="","",IF(N1067=$F$3,COUNTIF(BQ$23:BQ1066,"&gt;0")+1,0))</f>
        <v>0</v>
      </c>
      <c r="BR1067" s="1"/>
      <c r="BS1067" s="20" t="str">
        <f>IF($N1067="","",IF(VLOOKUP(VLOOKUP($N1067,IMPOSTAZIONI!$E$6:$I$13,5,FALSE),IMPOSTAZIONI!$B$25:$N$32,3,FALSE)=0,"",VLOOKUP(VLOOKUP($N1067,IMPOSTAZIONI!$E$6:$I$13,5,FALSE),IMPOSTAZIONI!$B$25:$N$32,3,FALSE)))</f>
        <v/>
      </c>
      <c r="BT1067" s="20" t="str">
        <f>IF($N1067="","",IF(VLOOKUP(VLOOKUP($N1067,IMPOSTAZIONI!$E$6:$I$13,5,FALSE),IMPOSTAZIONI!$B$25:$N$32,6,FALSE)=0,"",VLOOKUP(VLOOKUP($N1067,IMPOSTAZIONI!$E$6:$I$13,5,FALSE),IMPOSTAZIONI!$B$25:$N$32,6,FALSE)))</f>
        <v/>
      </c>
      <c r="BU1067" s="20" t="str">
        <f>IF($N1067="","",IF(VLOOKUP(VLOOKUP($N1067,IMPOSTAZIONI!$E$6:$I$13,5,FALSE),IMPOSTAZIONI!$B$25:$N$32,9,FALSE)=0,"",VLOOKUP(VLOOKUP($N1067,IMPOSTAZIONI!$E$6:$I$13,5,FALSE),IMPOSTAZIONI!$B$25:$N$32,9,FALSE)))</f>
        <v/>
      </c>
      <c r="BV1067" s="20" t="str">
        <f>IF($N1067="","",IF(VLOOKUP(VLOOKUP($N1067,IMPOSTAZIONI!$E$6:$I$13,5,FALSE),IMPOSTAZIONI!$B$25:$N$32,12,FALSE)=0,"",VLOOKUP(VLOOKUP($N1067,IMPOSTAZIONI!$E$6:$I$13,5,FALSE),IMPOSTAZIONI!$B$25:$N$32,12,FALSE)))</f>
        <v/>
      </c>
      <c r="BW1067" s="221" t="str">
        <f t="shared" si="311"/>
        <v/>
      </c>
      <c r="BX1067" s="221" t="str">
        <f t="shared" si="312"/>
        <v/>
      </c>
      <c r="BY1067" s="221">
        <f t="shared" si="313"/>
        <v>0</v>
      </c>
      <c r="BZ1067" s="231">
        <f t="shared" si="314"/>
        <v>0</v>
      </c>
      <c r="CA1067" s="246">
        <f t="shared" si="315"/>
        <v>0</v>
      </c>
      <c r="CB1067" s="246">
        <f t="shared" si="316"/>
        <v>0</v>
      </c>
      <c r="CC1067" s="246" t="str">
        <f t="shared" si="317"/>
        <v/>
      </c>
      <c r="CD1067" s="246">
        <f t="shared" si="318"/>
        <v>5</v>
      </c>
      <c r="CE1067" s="246">
        <f t="shared" si="319"/>
        <v>0</v>
      </c>
      <c r="CF1067" s="276">
        <f t="shared" si="320"/>
        <v>0</v>
      </c>
      <c r="CG1067" s="277">
        <f t="shared" si="320"/>
        <v>0</v>
      </c>
      <c r="CH1067" s="277">
        <f t="shared" si="320"/>
        <v>0</v>
      </c>
      <c r="CI1067" s="278">
        <f t="shared" si="320"/>
        <v>0</v>
      </c>
      <c r="CJ1067" s="280">
        <f t="shared" si="321"/>
        <v>0</v>
      </c>
      <c r="CK1067" s="232">
        <f t="shared" si="322"/>
        <v>0</v>
      </c>
      <c r="CL1067" s="1"/>
    </row>
    <row r="1068" spans="1:90" ht="18" customHeight="1">
      <c r="A1068" s="1"/>
      <c r="B1068" s="1"/>
      <c r="C1068" s="314"/>
      <c r="D1068" s="287" t="str">
        <f t="shared" si="303"/>
        <v/>
      </c>
      <c r="E1068" s="449" t="str">
        <f t="shared" si="310"/>
        <v/>
      </c>
      <c r="F1068" s="450"/>
      <c r="G1068" s="451"/>
      <c r="H1068" s="452"/>
      <c r="I1068" s="453"/>
      <c r="J1068" s="453"/>
      <c r="K1068" s="453"/>
      <c r="L1068" s="453"/>
      <c r="M1068" s="454"/>
      <c r="N1068" s="455"/>
      <c r="O1068" s="456"/>
      <c r="P1068" s="456"/>
      <c r="Q1068" s="456"/>
      <c r="R1068" s="456"/>
      <c r="S1068" s="456"/>
      <c r="T1068" s="456"/>
      <c r="U1068" s="456"/>
      <c r="V1068" s="456"/>
      <c r="W1068" s="456"/>
      <c r="X1068" s="456"/>
      <c r="Y1068" s="456"/>
      <c r="Z1068" s="456"/>
      <c r="AA1068" s="456"/>
      <c r="AB1068" s="456"/>
      <c r="AC1068" s="456"/>
      <c r="AD1068" s="456"/>
      <c r="AE1068" s="457"/>
      <c r="AF1068" s="455"/>
      <c r="AG1068" s="456"/>
      <c r="AH1068" s="456"/>
      <c r="AI1068" s="456"/>
      <c r="AJ1068" s="456"/>
      <c r="AK1068" s="456"/>
      <c r="AL1068" s="456"/>
      <c r="AM1068" s="456"/>
      <c r="AN1068" s="457"/>
      <c r="AO1068" s="455"/>
      <c r="AP1068" s="456"/>
      <c r="AQ1068" s="456"/>
      <c r="AR1068" s="456"/>
      <c r="AS1068" s="456"/>
      <c r="AT1068" s="456"/>
      <c r="AU1068" s="456"/>
      <c r="AV1068" s="456"/>
      <c r="AW1068" s="456"/>
      <c r="AX1068" s="456"/>
      <c r="AY1068" s="456"/>
      <c r="AZ1068" s="456"/>
      <c r="BA1068" s="456"/>
      <c r="BB1068" s="456"/>
      <c r="BC1068" s="456"/>
      <c r="BD1068" s="456"/>
      <c r="BE1068" s="456"/>
      <c r="BF1068" s="456"/>
      <c r="BG1068" s="457"/>
      <c r="BH1068" s="458"/>
      <c r="BI1068" s="459"/>
      <c r="BJ1068" s="459"/>
      <c r="BK1068" s="459"/>
      <c r="BL1068" s="459"/>
      <c r="BM1068" s="460"/>
      <c r="BN1068" s="314"/>
      <c r="BO1068" s="314"/>
      <c r="BP1068" s="1"/>
      <c r="BQ1068" s="120">
        <f>IF($F$3="","",IF(N1068=$F$3,COUNTIF(BQ$23:BQ1067,"&gt;0")+1,0))</f>
        <v>0</v>
      </c>
      <c r="BR1068" s="1"/>
      <c r="BS1068" s="20" t="str">
        <f>IF($N1068="","",IF(VLOOKUP(VLOOKUP($N1068,IMPOSTAZIONI!$E$6:$I$13,5,FALSE),IMPOSTAZIONI!$B$25:$N$32,3,FALSE)=0,"",VLOOKUP(VLOOKUP($N1068,IMPOSTAZIONI!$E$6:$I$13,5,FALSE),IMPOSTAZIONI!$B$25:$N$32,3,FALSE)))</f>
        <v/>
      </c>
      <c r="BT1068" s="20" t="str">
        <f>IF($N1068="","",IF(VLOOKUP(VLOOKUP($N1068,IMPOSTAZIONI!$E$6:$I$13,5,FALSE),IMPOSTAZIONI!$B$25:$N$32,6,FALSE)=0,"",VLOOKUP(VLOOKUP($N1068,IMPOSTAZIONI!$E$6:$I$13,5,FALSE),IMPOSTAZIONI!$B$25:$N$32,6,FALSE)))</f>
        <v/>
      </c>
      <c r="BU1068" s="20" t="str">
        <f>IF($N1068="","",IF(VLOOKUP(VLOOKUP($N1068,IMPOSTAZIONI!$E$6:$I$13,5,FALSE),IMPOSTAZIONI!$B$25:$N$32,9,FALSE)=0,"",VLOOKUP(VLOOKUP($N1068,IMPOSTAZIONI!$E$6:$I$13,5,FALSE),IMPOSTAZIONI!$B$25:$N$32,9,FALSE)))</f>
        <v/>
      </c>
      <c r="BV1068" s="20" t="str">
        <f>IF($N1068="","",IF(VLOOKUP(VLOOKUP($N1068,IMPOSTAZIONI!$E$6:$I$13,5,FALSE),IMPOSTAZIONI!$B$25:$N$32,12,FALSE)=0,"",VLOOKUP(VLOOKUP($N1068,IMPOSTAZIONI!$E$6:$I$13,5,FALSE),IMPOSTAZIONI!$B$25:$N$32,12,FALSE)))</f>
        <v/>
      </c>
      <c r="BW1068" s="221" t="str">
        <f t="shared" si="311"/>
        <v/>
      </c>
      <c r="BX1068" s="221" t="str">
        <f t="shared" si="312"/>
        <v/>
      </c>
      <c r="BY1068" s="221">
        <f t="shared" si="313"/>
        <v>0</v>
      </c>
      <c r="BZ1068" s="231">
        <f t="shared" si="314"/>
        <v>0</v>
      </c>
      <c r="CA1068" s="246">
        <f t="shared" si="315"/>
        <v>0</v>
      </c>
      <c r="CB1068" s="246">
        <f t="shared" si="316"/>
        <v>0</v>
      </c>
      <c r="CC1068" s="246" t="str">
        <f t="shared" si="317"/>
        <v/>
      </c>
      <c r="CD1068" s="246">
        <f t="shared" si="318"/>
        <v>5</v>
      </c>
      <c r="CE1068" s="246">
        <f t="shared" si="319"/>
        <v>0</v>
      </c>
      <c r="CF1068" s="276">
        <f t="shared" si="320"/>
        <v>0</v>
      </c>
      <c r="CG1068" s="277">
        <f t="shared" si="320"/>
        <v>0</v>
      </c>
      <c r="CH1068" s="277">
        <f t="shared" si="320"/>
        <v>0</v>
      </c>
      <c r="CI1068" s="278">
        <f t="shared" si="320"/>
        <v>0</v>
      </c>
      <c r="CJ1068" s="280">
        <f t="shared" si="321"/>
        <v>0</v>
      </c>
      <c r="CK1068" s="232">
        <f t="shared" si="322"/>
        <v>0</v>
      </c>
      <c r="CL1068" s="1"/>
    </row>
    <row r="1069" spans="1:90" ht="18" customHeight="1">
      <c r="A1069" s="1"/>
      <c r="B1069" s="1"/>
      <c r="C1069" s="314"/>
      <c r="D1069" s="287" t="str">
        <f t="shared" si="303"/>
        <v/>
      </c>
      <c r="E1069" s="449" t="str">
        <f t="shared" si="310"/>
        <v/>
      </c>
      <c r="F1069" s="450"/>
      <c r="G1069" s="451"/>
      <c r="H1069" s="452"/>
      <c r="I1069" s="453"/>
      <c r="J1069" s="453"/>
      <c r="K1069" s="453"/>
      <c r="L1069" s="453"/>
      <c r="M1069" s="454"/>
      <c r="N1069" s="455"/>
      <c r="O1069" s="456"/>
      <c r="P1069" s="456"/>
      <c r="Q1069" s="456"/>
      <c r="R1069" s="456"/>
      <c r="S1069" s="456"/>
      <c r="T1069" s="456"/>
      <c r="U1069" s="456"/>
      <c r="V1069" s="456"/>
      <c r="W1069" s="456"/>
      <c r="X1069" s="456"/>
      <c r="Y1069" s="456"/>
      <c r="Z1069" s="456"/>
      <c r="AA1069" s="456"/>
      <c r="AB1069" s="456"/>
      <c r="AC1069" s="456"/>
      <c r="AD1069" s="456"/>
      <c r="AE1069" s="457"/>
      <c r="AF1069" s="455"/>
      <c r="AG1069" s="456"/>
      <c r="AH1069" s="456"/>
      <c r="AI1069" s="456"/>
      <c r="AJ1069" s="456"/>
      <c r="AK1069" s="456"/>
      <c r="AL1069" s="456"/>
      <c r="AM1069" s="456"/>
      <c r="AN1069" s="457"/>
      <c r="AO1069" s="455"/>
      <c r="AP1069" s="456"/>
      <c r="AQ1069" s="456"/>
      <c r="AR1069" s="456"/>
      <c r="AS1069" s="456"/>
      <c r="AT1069" s="456"/>
      <c r="AU1069" s="456"/>
      <c r="AV1069" s="456"/>
      <c r="AW1069" s="456"/>
      <c r="AX1069" s="456"/>
      <c r="AY1069" s="456"/>
      <c r="AZ1069" s="456"/>
      <c r="BA1069" s="456"/>
      <c r="BB1069" s="456"/>
      <c r="BC1069" s="456"/>
      <c r="BD1069" s="456"/>
      <c r="BE1069" s="456"/>
      <c r="BF1069" s="456"/>
      <c r="BG1069" s="457"/>
      <c r="BH1069" s="458"/>
      <c r="BI1069" s="459"/>
      <c r="BJ1069" s="459"/>
      <c r="BK1069" s="459"/>
      <c r="BL1069" s="459"/>
      <c r="BM1069" s="460"/>
      <c r="BN1069" s="314"/>
      <c r="BO1069" s="314"/>
      <c r="BP1069" s="1"/>
      <c r="BQ1069" s="120">
        <f>IF($F$3="","",IF(N1069=$F$3,COUNTIF(BQ$23:BQ1068,"&gt;0")+1,0))</f>
        <v>0</v>
      </c>
      <c r="BR1069" s="1"/>
      <c r="BS1069" s="20" t="str">
        <f>IF($N1069="","",IF(VLOOKUP(VLOOKUP($N1069,IMPOSTAZIONI!$E$6:$I$13,5,FALSE),IMPOSTAZIONI!$B$25:$N$32,3,FALSE)=0,"",VLOOKUP(VLOOKUP($N1069,IMPOSTAZIONI!$E$6:$I$13,5,FALSE),IMPOSTAZIONI!$B$25:$N$32,3,FALSE)))</f>
        <v/>
      </c>
      <c r="BT1069" s="20" t="str">
        <f>IF($N1069="","",IF(VLOOKUP(VLOOKUP($N1069,IMPOSTAZIONI!$E$6:$I$13,5,FALSE),IMPOSTAZIONI!$B$25:$N$32,6,FALSE)=0,"",VLOOKUP(VLOOKUP($N1069,IMPOSTAZIONI!$E$6:$I$13,5,FALSE),IMPOSTAZIONI!$B$25:$N$32,6,FALSE)))</f>
        <v/>
      </c>
      <c r="BU1069" s="20" t="str">
        <f>IF($N1069="","",IF(VLOOKUP(VLOOKUP($N1069,IMPOSTAZIONI!$E$6:$I$13,5,FALSE),IMPOSTAZIONI!$B$25:$N$32,9,FALSE)=0,"",VLOOKUP(VLOOKUP($N1069,IMPOSTAZIONI!$E$6:$I$13,5,FALSE),IMPOSTAZIONI!$B$25:$N$32,9,FALSE)))</f>
        <v/>
      </c>
      <c r="BV1069" s="20" t="str">
        <f>IF($N1069="","",IF(VLOOKUP(VLOOKUP($N1069,IMPOSTAZIONI!$E$6:$I$13,5,FALSE),IMPOSTAZIONI!$B$25:$N$32,12,FALSE)=0,"",VLOOKUP(VLOOKUP($N1069,IMPOSTAZIONI!$E$6:$I$13,5,FALSE),IMPOSTAZIONI!$B$25:$N$32,12,FALSE)))</f>
        <v/>
      </c>
      <c r="BW1069" s="221" t="str">
        <f t="shared" si="311"/>
        <v/>
      </c>
      <c r="BX1069" s="221" t="str">
        <f t="shared" si="312"/>
        <v/>
      </c>
      <c r="BY1069" s="221">
        <f t="shared" si="313"/>
        <v>0</v>
      </c>
      <c r="BZ1069" s="231">
        <f t="shared" si="314"/>
        <v>0</v>
      </c>
      <c r="CA1069" s="246">
        <f t="shared" si="315"/>
        <v>0</v>
      </c>
      <c r="CB1069" s="246">
        <f t="shared" si="316"/>
        <v>0</v>
      </c>
      <c r="CC1069" s="246" t="str">
        <f t="shared" si="317"/>
        <v/>
      </c>
      <c r="CD1069" s="246">
        <f t="shared" si="318"/>
        <v>5</v>
      </c>
      <c r="CE1069" s="246">
        <f t="shared" si="319"/>
        <v>0</v>
      </c>
      <c r="CF1069" s="276">
        <f t="shared" si="320"/>
        <v>0</v>
      </c>
      <c r="CG1069" s="277">
        <f t="shared" si="320"/>
        <v>0</v>
      </c>
      <c r="CH1069" s="277">
        <f t="shared" si="320"/>
        <v>0</v>
      </c>
      <c r="CI1069" s="278">
        <f t="shared" si="320"/>
        <v>0</v>
      </c>
      <c r="CJ1069" s="280">
        <f t="shared" si="321"/>
        <v>0</v>
      </c>
      <c r="CK1069" s="232">
        <f t="shared" si="322"/>
        <v>0</v>
      </c>
      <c r="CL1069" s="1"/>
    </row>
    <row r="1070" spans="1:90" ht="18" customHeight="1">
      <c r="A1070" s="1"/>
      <c r="B1070" s="1"/>
      <c r="C1070" s="314"/>
      <c r="D1070" s="287" t="str">
        <f t="shared" si="303"/>
        <v/>
      </c>
      <c r="E1070" s="449" t="str">
        <f t="shared" si="310"/>
        <v/>
      </c>
      <c r="F1070" s="450"/>
      <c r="G1070" s="451"/>
      <c r="H1070" s="452"/>
      <c r="I1070" s="453"/>
      <c r="J1070" s="453"/>
      <c r="K1070" s="453"/>
      <c r="L1070" s="453"/>
      <c r="M1070" s="454"/>
      <c r="N1070" s="455"/>
      <c r="O1070" s="456"/>
      <c r="P1070" s="456"/>
      <c r="Q1070" s="456"/>
      <c r="R1070" s="456"/>
      <c r="S1070" s="456"/>
      <c r="T1070" s="456"/>
      <c r="U1070" s="456"/>
      <c r="V1070" s="456"/>
      <c r="W1070" s="456"/>
      <c r="X1070" s="456"/>
      <c r="Y1070" s="456"/>
      <c r="Z1070" s="456"/>
      <c r="AA1070" s="456"/>
      <c r="AB1070" s="456"/>
      <c r="AC1070" s="456"/>
      <c r="AD1070" s="456"/>
      <c r="AE1070" s="457"/>
      <c r="AF1070" s="455"/>
      <c r="AG1070" s="456"/>
      <c r="AH1070" s="456"/>
      <c r="AI1070" s="456"/>
      <c r="AJ1070" s="456"/>
      <c r="AK1070" s="456"/>
      <c r="AL1070" s="456"/>
      <c r="AM1070" s="456"/>
      <c r="AN1070" s="457"/>
      <c r="AO1070" s="455"/>
      <c r="AP1070" s="456"/>
      <c r="AQ1070" s="456"/>
      <c r="AR1070" s="456"/>
      <c r="AS1070" s="456"/>
      <c r="AT1070" s="456"/>
      <c r="AU1070" s="456"/>
      <c r="AV1070" s="456"/>
      <c r="AW1070" s="456"/>
      <c r="AX1070" s="456"/>
      <c r="AY1070" s="456"/>
      <c r="AZ1070" s="456"/>
      <c r="BA1070" s="456"/>
      <c r="BB1070" s="456"/>
      <c r="BC1070" s="456"/>
      <c r="BD1070" s="456"/>
      <c r="BE1070" s="456"/>
      <c r="BF1070" s="456"/>
      <c r="BG1070" s="457"/>
      <c r="BH1070" s="458"/>
      <c r="BI1070" s="459"/>
      <c r="BJ1070" s="459"/>
      <c r="BK1070" s="459"/>
      <c r="BL1070" s="459"/>
      <c r="BM1070" s="460"/>
      <c r="BN1070" s="314"/>
      <c r="BO1070" s="314"/>
      <c r="BP1070" s="1"/>
      <c r="BQ1070" s="120">
        <f>IF($F$3="","",IF(N1070=$F$3,COUNTIF(BQ$23:BQ1069,"&gt;0")+1,0))</f>
        <v>0</v>
      </c>
      <c r="BR1070" s="1"/>
      <c r="BS1070" s="20" t="str">
        <f>IF($N1070="","",IF(VLOOKUP(VLOOKUP($N1070,IMPOSTAZIONI!$E$6:$I$13,5,FALSE),IMPOSTAZIONI!$B$25:$N$32,3,FALSE)=0,"",VLOOKUP(VLOOKUP($N1070,IMPOSTAZIONI!$E$6:$I$13,5,FALSE),IMPOSTAZIONI!$B$25:$N$32,3,FALSE)))</f>
        <v/>
      </c>
      <c r="BT1070" s="20" t="str">
        <f>IF($N1070="","",IF(VLOOKUP(VLOOKUP($N1070,IMPOSTAZIONI!$E$6:$I$13,5,FALSE),IMPOSTAZIONI!$B$25:$N$32,6,FALSE)=0,"",VLOOKUP(VLOOKUP($N1070,IMPOSTAZIONI!$E$6:$I$13,5,FALSE),IMPOSTAZIONI!$B$25:$N$32,6,FALSE)))</f>
        <v/>
      </c>
      <c r="BU1070" s="20" t="str">
        <f>IF($N1070="","",IF(VLOOKUP(VLOOKUP($N1070,IMPOSTAZIONI!$E$6:$I$13,5,FALSE),IMPOSTAZIONI!$B$25:$N$32,9,FALSE)=0,"",VLOOKUP(VLOOKUP($N1070,IMPOSTAZIONI!$E$6:$I$13,5,FALSE),IMPOSTAZIONI!$B$25:$N$32,9,FALSE)))</f>
        <v/>
      </c>
      <c r="BV1070" s="20" t="str">
        <f>IF($N1070="","",IF(VLOOKUP(VLOOKUP($N1070,IMPOSTAZIONI!$E$6:$I$13,5,FALSE),IMPOSTAZIONI!$B$25:$N$32,12,FALSE)=0,"",VLOOKUP(VLOOKUP($N1070,IMPOSTAZIONI!$E$6:$I$13,5,FALSE),IMPOSTAZIONI!$B$25:$N$32,12,FALSE)))</f>
        <v/>
      </c>
      <c r="BW1070" s="221" t="str">
        <f t="shared" si="311"/>
        <v/>
      </c>
      <c r="BX1070" s="221" t="str">
        <f t="shared" si="312"/>
        <v/>
      </c>
      <c r="BY1070" s="221">
        <f t="shared" si="313"/>
        <v>0</v>
      </c>
      <c r="BZ1070" s="231">
        <f t="shared" si="314"/>
        <v>0</v>
      </c>
      <c r="CA1070" s="246">
        <f t="shared" si="315"/>
        <v>0</v>
      </c>
      <c r="CB1070" s="246">
        <f t="shared" si="316"/>
        <v>0</v>
      </c>
      <c r="CC1070" s="246" t="str">
        <f t="shared" si="317"/>
        <v/>
      </c>
      <c r="CD1070" s="246">
        <f t="shared" si="318"/>
        <v>5</v>
      </c>
      <c r="CE1070" s="246">
        <f t="shared" si="319"/>
        <v>0</v>
      </c>
      <c r="CF1070" s="276">
        <f t="shared" si="320"/>
        <v>0</v>
      </c>
      <c r="CG1070" s="277">
        <f t="shared" si="320"/>
        <v>0</v>
      </c>
      <c r="CH1070" s="277">
        <f t="shared" si="320"/>
        <v>0</v>
      </c>
      <c r="CI1070" s="278">
        <f t="shared" si="320"/>
        <v>0</v>
      </c>
      <c r="CJ1070" s="280">
        <f t="shared" si="321"/>
        <v>0</v>
      </c>
      <c r="CK1070" s="232">
        <f t="shared" si="322"/>
        <v>0</v>
      </c>
      <c r="CL1070" s="1"/>
    </row>
    <row r="1071" spans="1:90" ht="18" customHeight="1">
      <c r="A1071" s="1"/>
      <c r="B1071" s="1"/>
      <c r="C1071" s="314"/>
      <c r="D1071" s="287" t="str">
        <f t="shared" si="303"/>
        <v/>
      </c>
      <c r="E1071" s="449" t="str">
        <f t="shared" si="310"/>
        <v/>
      </c>
      <c r="F1071" s="450"/>
      <c r="G1071" s="451"/>
      <c r="H1071" s="452"/>
      <c r="I1071" s="453"/>
      <c r="J1071" s="453"/>
      <c r="K1071" s="453"/>
      <c r="L1071" s="453"/>
      <c r="M1071" s="454"/>
      <c r="N1071" s="455"/>
      <c r="O1071" s="456"/>
      <c r="P1071" s="456"/>
      <c r="Q1071" s="456"/>
      <c r="R1071" s="456"/>
      <c r="S1071" s="456"/>
      <c r="T1071" s="456"/>
      <c r="U1071" s="456"/>
      <c r="V1071" s="456"/>
      <c r="W1071" s="456"/>
      <c r="X1071" s="456"/>
      <c r="Y1071" s="456"/>
      <c r="Z1071" s="456"/>
      <c r="AA1071" s="456"/>
      <c r="AB1071" s="456"/>
      <c r="AC1071" s="456"/>
      <c r="AD1071" s="456"/>
      <c r="AE1071" s="457"/>
      <c r="AF1071" s="455"/>
      <c r="AG1071" s="456"/>
      <c r="AH1071" s="456"/>
      <c r="AI1071" s="456"/>
      <c r="AJ1071" s="456"/>
      <c r="AK1071" s="456"/>
      <c r="AL1071" s="456"/>
      <c r="AM1071" s="456"/>
      <c r="AN1071" s="457"/>
      <c r="AO1071" s="455"/>
      <c r="AP1071" s="456"/>
      <c r="AQ1071" s="456"/>
      <c r="AR1071" s="456"/>
      <c r="AS1071" s="456"/>
      <c r="AT1071" s="456"/>
      <c r="AU1071" s="456"/>
      <c r="AV1071" s="456"/>
      <c r="AW1071" s="456"/>
      <c r="AX1071" s="456"/>
      <c r="AY1071" s="456"/>
      <c r="AZ1071" s="456"/>
      <c r="BA1071" s="456"/>
      <c r="BB1071" s="456"/>
      <c r="BC1071" s="456"/>
      <c r="BD1071" s="456"/>
      <c r="BE1071" s="456"/>
      <c r="BF1071" s="456"/>
      <c r="BG1071" s="457"/>
      <c r="BH1071" s="458"/>
      <c r="BI1071" s="459"/>
      <c r="BJ1071" s="459"/>
      <c r="BK1071" s="459"/>
      <c r="BL1071" s="459"/>
      <c r="BM1071" s="460"/>
      <c r="BN1071" s="314"/>
      <c r="BO1071" s="314"/>
      <c r="BP1071" s="1"/>
      <c r="BQ1071" s="120">
        <f>IF($F$3="","",IF(N1071=$F$3,COUNTIF(BQ$23:BQ1070,"&gt;0")+1,0))</f>
        <v>0</v>
      </c>
      <c r="BR1071" s="1"/>
      <c r="BS1071" s="20" t="str">
        <f>IF($N1071="","",IF(VLOOKUP(VLOOKUP($N1071,IMPOSTAZIONI!$E$6:$I$13,5,FALSE),IMPOSTAZIONI!$B$25:$N$32,3,FALSE)=0,"",VLOOKUP(VLOOKUP($N1071,IMPOSTAZIONI!$E$6:$I$13,5,FALSE),IMPOSTAZIONI!$B$25:$N$32,3,FALSE)))</f>
        <v/>
      </c>
      <c r="BT1071" s="20" t="str">
        <f>IF($N1071="","",IF(VLOOKUP(VLOOKUP($N1071,IMPOSTAZIONI!$E$6:$I$13,5,FALSE),IMPOSTAZIONI!$B$25:$N$32,6,FALSE)=0,"",VLOOKUP(VLOOKUP($N1071,IMPOSTAZIONI!$E$6:$I$13,5,FALSE),IMPOSTAZIONI!$B$25:$N$32,6,FALSE)))</f>
        <v/>
      </c>
      <c r="BU1071" s="20" t="str">
        <f>IF($N1071="","",IF(VLOOKUP(VLOOKUP($N1071,IMPOSTAZIONI!$E$6:$I$13,5,FALSE),IMPOSTAZIONI!$B$25:$N$32,9,FALSE)=0,"",VLOOKUP(VLOOKUP($N1071,IMPOSTAZIONI!$E$6:$I$13,5,FALSE),IMPOSTAZIONI!$B$25:$N$32,9,FALSE)))</f>
        <v/>
      </c>
      <c r="BV1071" s="20" t="str">
        <f>IF($N1071="","",IF(VLOOKUP(VLOOKUP($N1071,IMPOSTAZIONI!$E$6:$I$13,5,FALSE),IMPOSTAZIONI!$B$25:$N$32,12,FALSE)=0,"",VLOOKUP(VLOOKUP($N1071,IMPOSTAZIONI!$E$6:$I$13,5,FALSE),IMPOSTAZIONI!$B$25:$N$32,12,FALSE)))</f>
        <v/>
      </c>
      <c r="BW1071" s="221" t="str">
        <f t="shared" si="311"/>
        <v/>
      </c>
      <c r="BX1071" s="221" t="str">
        <f t="shared" si="312"/>
        <v/>
      </c>
      <c r="BY1071" s="221">
        <f t="shared" si="313"/>
        <v>0</v>
      </c>
      <c r="BZ1071" s="231">
        <f t="shared" si="314"/>
        <v>0</v>
      </c>
      <c r="CA1071" s="246">
        <f t="shared" si="315"/>
        <v>0</v>
      </c>
      <c r="CB1071" s="246">
        <f t="shared" si="316"/>
        <v>0</v>
      </c>
      <c r="CC1071" s="246" t="str">
        <f t="shared" si="317"/>
        <v/>
      </c>
      <c r="CD1071" s="246">
        <f t="shared" si="318"/>
        <v>5</v>
      </c>
      <c r="CE1071" s="246">
        <f t="shared" si="319"/>
        <v>0</v>
      </c>
      <c r="CF1071" s="276">
        <f t="shared" si="320"/>
        <v>0</v>
      </c>
      <c r="CG1071" s="277">
        <f t="shared" si="320"/>
        <v>0</v>
      </c>
      <c r="CH1071" s="277">
        <f t="shared" si="320"/>
        <v>0</v>
      </c>
      <c r="CI1071" s="278">
        <f t="shared" si="320"/>
        <v>0</v>
      </c>
      <c r="CJ1071" s="280">
        <f t="shared" si="321"/>
        <v>0</v>
      </c>
      <c r="CK1071" s="232">
        <f t="shared" si="322"/>
        <v>0</v>
      </c>
      <c r="CL1071" s="1"/>
    </row>
    <row r="1072" spans="1:90" ht="18" customHeight="1">
      <c r="A1072" s="1"/>
      <c r="B1072" s="1"/>
      <c r="C1072" s="314"/>
      <c r="D1072" s="287" t="str">
        <f t="shared" si="303"/>
        <v/>
      </c>
      <c r="E1072" s="449" t="str">
        <f t="shared" si="310"/>
        <v/>
      </c>
      <c r="F1072" s="450"/>
      <c r="G1072" s="451"/>
      <c r="H1072" s="452"/>
      <c r="I1072" s="453"/>
      <c r="J1072" s="453"/>
      <c r="K1072" s="453"/>
      <c r="L1072" s="453"/>
      <c r="M1072" s="454"/>
      <c r="N1072" s="455"/>
      <c r="O1072" s="456"/>
      <c r="P1072" s="456"/>
      <c r="Q1072" s="456"/>
      <c r="R1072" s="456"/>
      <c r="S1072" s="456"/>
      <c r="T1072" s="456"/>
      <c r="U1072" s="456"/>
      <c r="V1072" s="456"/>
      <c r="W1072" s="456"/>
      <c r="X1072" s="456"/>
      <c r="Y1072" s="456"/>
      <c r="Z1072" s="456"/>
      <c r="AA1072" s="456"/>
      <c r="AB1072" s="456"/>
      <c r="AC1072" s="456"/>
      <c r="AD1072" s="456"/>
      <c r="AE1072" s="457"/>
      <c r="AF1072" s="455"/>
      <c r="AG1072" s="456"/>
      <c r="AH1072" s="456"/>
      <c r="AI1072" s="456"/>
      <c r="AJ1072" s="456"/>
      <c r="AK1072" s="456"/>
      <c r="AL1072" s="456"/>
      <c r="AM1072" s="456"/>
      <c r="AN1072" s="457"/>
      <c r="AO1072" s="455"/>
      <c r="AP1072" s="456"/>
      <c r="AQ1072" s="456"/>
      <c r="AR1072" s="456"/>
      <c r="AS1072" s="456"/>
      <c r="AT1072" s="456"/>
      <c r="AU1072" s="456"/>
      <c r="AV1072" s="456"/>
      <c r="AW1072" s="456"/>
      <c r="AX1072" s="456"/>
      <c r="AY1072" s="456"/>
      <c r="AZ1072" s="456"/>
      <c r="BA1072" s="456"/>
      <c r="BB1072" s="456"/>
      <c r="BC1072" s="456"/>
      <c r="BD1072" s="456"/>
      <c r="BE1072" s="456"/>
      <c r="BF1072" s="456"/>
      <c r="BG1072" s="457"/>
      <c r="BH1072" s="458"/>
      <c r="BI1072" s="459"/>
      <c r="BJ1072" s="459"/>
      <c r="BK1072" s="459"/>
      <c r="BL1072" s="459"/>
      <c r="BM1072" s="460"/>
      <c r="BN1072" s="314"/>
      <c r="BO1072" s="314"/>
      <c r="BP1072" s="1"/>
      <c r="BQ1072" s="120">
        <f>IF($F$3="","",IF(N1072=$F$3,COUNTIF(BQ$23:BQ1071,"&gt;0")+1,0))</f>
        <v>0</v>
      </c>
      <c r="BR1072" s="1"/>
      <c r="BS1072" s="20" t="str">
        <f>IF($N1072="","",IF(VLOOKUP(VLOOKUP($N1072,IMPOSTAZIONI!$E$6:$I$13,5,FALSE),IMPOSTAZIONI!$B$25:$N$32,3,FALSE)=0,"",VLOOKUP(VLOOKUP($N1072,IMPOSTAZIONI!$E$6:$I$13,5,FALSE),IMPOSTAZIONI!$B$25:$N$32,3,FALSE)))</f>
        <v/>
      </c>
      <c r="BT1072" s="20" t="str">
        <f>IF($N1072="","",IF(VLOOKUP(VLOOKUP($N1072,IMPOSTAZIONI!$E$6:$I$13,5,FALSE),IMPOSTAZIONI!$B$25:$N$32,6,FALSE)=0,"",VLOOKUP(VLOOKUP($N1072,IMPOSTAZIONI!$E$6:$I$13,5,FALSE),IMPOSTAZIONI!$B$25:$N$32,6,FALSE)))</f>
        <v/>
      </c>
      <c r="BU1072" s="20" t="str">
        <f>IF($N1072="","",IF(VLOOKUP(VLOOKUP($N1072,IMPOSTAZIONI!$E$6:$I$13,5,FALSE),IMPOSTAZIONI!$B$25:$N$32,9,FALSE)=0,"",VLOOKUP(VLOOKUP($N1072,IMPOSTAZIONI!$E$6:$I$13,5,FALSE),IMPOSTAZIONI!$B$25:$N$32,9,FALSE)))</f>
        <v/>
      </c>
      <c r="BV1072" s="20" t="str">
        <f>IF($N1072="","",IF(VLOOKUP(VLOOKUP($N1072,IMPOSTAZIONI!$E$6:$I$13,5,FALSE),IMPOSTAZIONI!$B$25:$N$32,12,FALSE)=0,"",VLOOKUP(VLOOKUP($N1072,IMPOSTAZIONI!$E$6:$I$13,5,FALSE),IMPOSTAZIONI!$B$25:$N$32,12,FALSE)))</f>
        <v/>
      </c>
      <c r="BW1072" s="221" t="str">
        <f t="shared" si="311"/>
        <v/>
      </c>
      <c r="BX1072" s="221" t="str">
        <f t="shared" si="312"/>
        <v/>
      </c>
      <c r="BY1072" s="221">
        <f t="shared" si="313"/>
        <v>0</v>
      </c>
      <c r="BZ1072" s="231">
        <f t="shared" si="314"/>
        <v>0</v>
      </c>
      <c r="CA1072" s="246">
        <f t="shared" si="315"/>
        <v>0</v>
      </c>
      <c r="CB1072" s="246">
        <f t="shared" si="316"/>
        <v>0</v>
      </c>
      <c r="CC1072" s="246" t="str">
        <f t="shared" si="317"/>
        <v/>
      </c>
      <c r="CD1072" s="246">
        <f t="shared" si="318"/>
        <v>5</v>
      </c>
      <c r="CE1072" s="246">
        <f t="shared" si="319"/>
        <v>0</v>
      </c>
      <c r="CF1072" s="276">
        <f t="shared" si="320"/>
        <v>0</v>
      </c>
      <c r="CG1072" s="277">
        <f t="shared" si="320"/>
        <v>0</v>
      </c>
      <c r="CH1072" s="277">
        <f t="shared" si="320"/>
        <v>0</v>
      </c>
      <c r="CI1072" s="278">
        <f t="shared" si="320"/>
        <v>0</v>
      </c>
      <c r="CJ1072" s="280">
        <f t="shared" si="321"/>
        <v>0</v>
      </c>
      <c r="CK1072" s="232">
        <f t="shared" si="322"/>
        <v>0</v>
      </c>
      <c r="CL1072" s="1"/>
    </row>
    <row r="1073" spans="1:90" ht="18" customHeight="1">
      <c r="A1073" s="1"/>
      <c r="B1073" s="1"/>
      <c r="C1073" s="314"/>
      <c r="D1073" s="287" t="str">
        <f t="shared" si="303"/>
        <v/>
      </c>
      <c r="E1073" s="449" t="str">
        <f t="shared" si="310"/>
        <v/>
      </c>
      <c r="F1073" s="450"/>
      <c r="G1073" s="451"/>
      <c r="H1073" s="452"/>
      <c r="I1073" s="453"/>
      <c r="J1073" s="453"/>
      <c r="K1073" s="453"/>
      <c r="L1073" s="453"/>
      <c r="M1073" s="454"/>
      <c r="N1073" s="455"/>
      <c r="O1073" s="456"/>
      <c r="P1073" s="456"/>
      <c r="Q1073" s="456"/>
      <c r="R1073" s="456"/>
      <c r="S1073" s="456"/>
      <c r="T1073" s="456"/>
      <c r="U1073" s="456"/>
      <c r="V1073" s="456"/>
      <c r="W1073" s="456"/>
      <c r="X1073" s="456"/>
      <c r="Y1073" s="456"/>
      <c r="Z1073" s="456"/>
      <c r="AA1073" s="456"/>
      <c r="AB1073" s="456"/>
      <c r="AC1073" s="456"/>
      <c r="AD1073" s="456"/>
      <c r="AE1073" s="457"/>
      <c r="AF1073" s="455"/>
      <c r="AG1073" s="456"/>
      <c r="AH1073" s="456"/>
      <c r="AI1073" s="456"/>
      <c r="AJ1073" s="456"/>
      <c r="AK1073" s="456"/>
      <c r="AL1073" s="456"/>
      <c r="AM1073" s="456"/>
      <c r="AN1073" s="457"/>
      <c r="AO1073" s="455"/>
      <c r="AP1073" s="456"/>
      <c r="AQ1073" s="456"/>
      <c r="AR1073" s="456"/>
      <c r="AS1073" s="456"/>
      <c r="AT1073" s="456"/>
      <c r="AU1073" s="456"/>
      <c r="AV1073" s="456"/>
      <c r="AW1073" s="456"/>
      <c r="AX1073" s="456"/>
      <c r="AY1073" s="456"/>
      <c r="AZ1073" s="456"/>
      <c r="BA1073" s="456"/>
      <c r="BB1073" s="456"/>
      <c r="BC1073" s="456"/>
      <c r="BD1073" s="456"/>
      <c r="BE1073" s="456"/>
      <c r="BF1073" s="456"/>
      <c r="BG1073" s="457"/>
      <c r="BH1073" s="458"/>
      <c r="BI1073" s="459"/>
      <c r="BJ1073" s="459"/>
      <c r="BK1073" s="459"/>
      <c r="BL1073" s="459"/>
      <c r="BM1073" s="460"/>
      <c r="BN1073" s="314"/>
      <c r="BO1073" s="314"/>
      <c r="BP1073" s="1"/>
      <c r="BQ1073" s="120">
        <f>IF($F$3="","",IF(N1073=$F$3,COUNTIF(BQ$23:BQ1072,"&gt;0")+1,0))</f>
        <v>0</v>
      </c>
      <c r="BR1073" s="1"/>
      <c r="BS1073" s="20" t="str">
        <f>IF($N1073="","",IF(VLOOKUP(VLOOKUP($N1073,IMPOSTAZIONI!$E$6:$I$13,5,FALSE),IMPOSTAZIONI!$B$25:$N$32,3,FALSE)=0,"",VLOOKUP(VLOOKUP($N1073,IMPOSTAZIONI!$E$6:$I$13,5,FALSE),IMPOSTAZIONI!$B$25:$N$32,3,FALSE)))</f>
        <v/>
      </c>
      <c r="BT1073" s="20" t="str">
        <f>IF($N1073="","",IF(VLOOKUP(VLOOKUP($N1073,IMPOSTAZIONI!$E$6:$I$13,5,FALSE),IMPOSTAZIONI!$B$25:$N$32,6,FALSE)=0,"",VLOOKUP(VLOOKUP($N1073,IMPOSTAZIONI!$E$6:$I$13,5,FALSE),IMPOSTAZIONI!$B$25:$N$32,6,FALSE)))</f>
        <v/>
      </c>
      <c r="BU1073" s="20" t="str">
        <f>IF($N1073="","",IF(VLOOKUP(VLOOKUP($N1073,IMPOSTAZIONI!$E$6:$I$13,5,FALSE),IMPOSTAZIONI!$B$25:$N$32,9,FALSE)=0,"",VLOOKUP(VLOOKUP($N1073,IMPOSTAZIONI!$E$6:$I$13,5,FALSE),IMPOSTAZIONI!$B$25:$N$32,9,FALSE)))</f>
        <v/>
      </c>
      <c r="BV1073" s="20" t="str">
        <f>IF($N1073="","",IF(VLOOKUP(VLOOKUP($N1073,IMPOSTAZIONI!$E$6:$I$13,5,FALSE),IMPOSTAZIONI!$B$25:$N$32,12,FALSE)=0,"",VLOOKUP(VLOOKUP($N1073,IMPOSTAZIONI!$E$6:$I$13,5,FALSE),IMPOSTAZIONI!$B$25:$N$32,12,FALSE)))</f>
        <v/>
      </c>
      <c r="BW1073" s="221" t="str">
        <f t="shared" si="311"/>
        <v/>
      </c>
      <c r="BX1073" s="221" t="str">
        <f t="shared" si="312"/>
        <v/>
      </c>
      <c r="BY1073" s="221">
        <f t="shared" si="313"/>
        <v>0</v>
      </c>
      <c r="BZ1073" s="231">
        <f t="shared" si="314"/>
        <v>0</v>
      </c>
      <c r="CA1073" s="246">
        <f t="shared" si="315"/>
        <v>0</v>
      </c>
      <c r="CB1073" s="246">
        <f t="shared" si="316"/>
        <v>0</v>
      </c>
      <c r="CC1073" s="246" t="str">
        <f t="shared" si="317"/>
        <v/>
      </c>
      <c r="CD1073" s="246">
        <f t="shared" si="318"/>
        <v>5</v>
      </c>
      <c r="CE1073" s="246">
        <f t="shared" si="319"/>
        <v>0</v>
      </c>
      <c r="CF1073" s="276">
        <f t="shared" si="320"/>
        <v>0</v>
      </c>
      <c r="CG1073" s="277">
        <f t="shared" si="320"/>
        <v>0</v>
      </c>
      <c r="CH1073" s="277">
        <f t="shared" si="320"/>
        <v>0</v>
      </c>
      <c r="CI1073" s="278">
        <f t="shared" si="320"/>
        <v>0</v>
      </c>
      <c r="CJ1073" s="280">
        <f t="shared" si="321"/>
        <v>0</v>
      </c>
      <c r="CK1073" s="232">
        <f t="shared" si="322"/>
        <v>0</v>
      </c>
      <c r="CL1073" s="1"/>
    </row>
    <row r="1074" spans="1:90" ht="18" customHeight="1">
      <c r="A1074" s="1"/>
      <c r="B1074" s="1"/>
      <c r="C1074" s="314"/>
      <c r="D1074" s="287" t="str">
        <f t="shared" si="303"/>
        <v/>
      </c>
      <c r="E1074" s="449" t="str">
        <f t="shared" si="310"/>
        <v/>
      </c>
      <c r="F1074" s="450"/>
      <c r="G1074" s="451"/>
      <c r="H1074" s="452"/>
      <c r="I1074" s="453"/>
      <c r="J1074" s="453"/>
      <c r="K1074" s="453"/>
      <c r="L1074" s="453"/>
      <c r="M1074" s="454"/>
      <c r="N1074" s="455"/>
      <c r="O1074" s="456"/>
      <c r="P1074" s="456"/>
      <c r="Q1074" s="456"/>
      <c r="R1074" s="456"/>
      <c r="S1074" s="456"/>
      <c r="T1074" s="456"/>
      <c r="U1074" s="456"/>
      <c r="V1074" s="456"/>
      <c r="W1074" s="456"/>
      <c r="X1074" s="456"/>
      <c r="Y1074" s="456"/>
      <c r="Z1074" s="456"/>
      <c r="AA1074" s="456"/>
      <c r="AB1074" s="456"/>
      <c r="AC1074" s="456"/>
      <c r="AD1074" s="456"/>
      <c r="AE1074" s="457"/>
      <c r="AF1074" s="455"/>
      <c r="AG1074" s="456"/>
      <c r="AH1074" s="456"/>
      <c r="AI1074" s="456"/>
      <c r="AJ1074" s="456"/>
      <c r="AK1074" s="456"/>
      <c r="AL1074" s="456"/>
      <c r="AM1074" s="456"/>
      <c r="AN1074" s="457"/>
      <c r="AO1074" s="455"/>
      <c r="AP1074" s="456"/>
      <c r="AQ1074" s="456"/>
      <c r="AR1074" s="456"/>
      <c r="AS1074" s="456"/>
      <c r="AT1074" s="456"/>
      <c r="AU1074" s="456"/>
      <c r="AV1074" s="456"/>
      <c r="AW1074" s="456"/>
      <c r="AX1074" s="456"/>
      <c r="AY1074" s="456"/>
      <c r="AZ1074" s="456"/>
      <c r="BA1074" s="456"/>
      <c r="BB1074" s="456"/>
      <c r="BC1074" s="456"/>
      <c r="BD1074" s="456"/>
      <c r="BE1074" s="456"/>
      <c r="BF1074" s="456"/>
      <c r="BG1074" s="457"/>
      <c r="BH1074" s="458"/>
      <c r="BI1074" s="459"/>
      <c r="BJ1074" s="459"/>
      <c r="BK1074" s="459"/>
      <c r="BL1074" s="459"/>
      <c r="BM1074" s="460"/>
      <c r="BN1074" s="314"/>
      <c r="BO1074" s="314"/>
      <c r="BP1074" s="1"/>
      <c r="BQ1074" s="120">
        <f>IF($F$3="","",IF(N1074=$F$3,COUNTIF(BQ$23:BQ1073,"&gt;0")+1,0))</f>
        <v>0</v>
      </c>
      <c r="BR1074" s="1"/>
      <c r="BS1074" s="20" t="str">
        <f>IF($N1074="","",IF(VLOOKUP(VLOOKUP($N1074,IMPOSTAZIONI!$E$6:$I$13,5,FALSE),IMPOSTAZIONI!$B$25:$N$32,3,FALSE)=0,"",VLOOKUP(VLOOKUP($N1074,IMPOSTAZIONI!$E$6:$I$13,5,FALSE),IMPOSTAZIONI!$B$25:$N$32,3,FALSE)))</f>
        <v/>
      </c>
      <c r="BT1074" s="20" t="str">
        <f>IF($N1074="","",IF(VLOOKUP(VLOOKUP($N1074,IMPOSTAZIONI!$E$6:$I$13,5,FALSE),IMPOSTAZIONI!$B$25:$N$32,6,FALSE)=0,"",VLOOKUP(VLOOKUP($N1074,IMPOSTAZIONI!$E$6:$I$13,5,FALSE),IMPOSTAZIONI!$B$25:$N$32,6,FALSE)))</f>
        <v/>
      </c>
      <c r="BU1074" s="20" t="str">
        <f>IF($N1074="","",IF(VLOOKUP(VLOOKUP($N1074,IMPOSTAZIONI!$E$6:$I$13,5,FALSE),IMPOSTAZIONI!$B$25:$N$32,9,FALSE)=0,"",VLOOKUP(VLOOKUP($N1074,IMPOSTAZIONI!$E$6:$I$13,5,FALSE),IMPOSTAZIONI!$B$25:$N$32,9,FALSE)))</f>
        <v/>
      </c>
      <c r="BV1074" s="20" t="str">
        <f>IF($N1074="","",IF(VLOOKUP(VLOOKUP($N1074,IMPOSTAZIONI!$E$6:$I$13,5,FALSE),IMPOSTAZIONI!$B$25:$N$32,12,FALSE)=0,"",VLOOKUP(VLOOKUP($N1074,IMPOSTAZIONI!$E$6:$I$13,5,FALSE),IMPOSTAZIONI!$B$25:$N$32,12,FALSE)))</f>
        <v/>
      </c>
      <c r="BW1074" s="221" t="str">
        <f t="shared" si="311"/>
        <v/>
      </c>
      <c r="BX1074" s="221" t="str">
        <f t="shared" si="312"/>
        <v/>
      </c>
      <c r="BY1074" s="221">
        <f t="shared" si="313"/>
        <v>0</v>
      </c>
      <c r="BZ1074" s="231">
        <f t="shared" si="314"/>
        <v>0</v>
      </c>
      <c r="CA1074" s="246">
        <f t="shared" si="315"/>
        <v>0</v>
      </c>
      <c r="CB1074" s="246">
        <f t="shared" si="316"/>
        <v>0</v>
      </c>
      <c r="CC1074" s="246" t="str">
        <f t="shared" si="317"/>
        <v/>
      </c>
      <c r="CD1074" s="246">
        <f t="shared" si="318"/>
        <v>5</v>
      </c>
      <c r="CE1074" s="246">
        <f t="shared" si="319"/>
        <v>0</v>
      </c>
      <c r="CF1074" s="276">
        <f t="shared" si="320"/>
        <v>0</v>
      </c>
      <c r="CG1074" s="277">
        <f t="shared" si="320"/>
        <v>0</v>
      </c>
      <c r="CH1074" s="277">
        <f t="shared" si="320"/>
        <v>0</v>
      </c>
      <c r="CI1074" s="278">
        <f t="shared" si="320"/>
        <v>0</v>
      </c>
      <c r="CJ1074" s="280">
        <f t="shared" si="321"/>
        <v>0</v>
      </c>
      <c r="CK1074" s="232">
        <f t="shared" si="322"/>
        <v>0</v>
      </c>
      <c r="CL1074" s="1"/>
    </row>
    <row r="1075" spans="1:90" ht="18" customHeight="1">
      <c r="A1075" s="1"/>
      <c r="B1075" s="1"/>
      <c r="C1075" s="314"/>
      <c r="D1075" s="287" t="str">
        <f t="shared" si="303"/>
        <v/>
      </c>
      <c r="E1075" s="449" t="str">
        <f t="shared" si="310"/>
        <v/>
      </c>
      <c r="F1075" s="450"/>
      <c r="G1075" s="451"/>
      <c r="H1075" s="452"/>
      <c r="I1075" s="453"/>
      <c r="J1075" s="453"/>
      <c r="K1075" s="453"/>
      <c r="L1075" s="453"/>
      <c r="M1075" s="454"/>
      <c r="N1075" s="455"/>
      <c r="O1075" s="456"/>
      <c r="P1075" s="456"/>
      <c r="Q1075" s="456"/>
      <c r="R1075" s="456"/>
      <c r="S1075" s="456"/>
      <c r="T1075" s="456"/>
      <c r="U1075" s="456"/>
      <c r="V1075" s="456"/>
      <c r="W1075" s="456"/>
      <c r="X1075" s="456"/>
      <c r="Y1075" s="456"/>
      <c r="Z1075" s="456"/>
      <c r="AA1075" s="456"/>
      <c r="AB1075" s="456"/>
      <c r="AC1075" s="456"/>
      <c r="AD1075" s="456"/>
      <c r="AE1075" s="457"/>
      <c r="AF1075" s="455"/>
      <c r="AG1075" s="456"/>
      <c r="AH1075" s="456"/>
      <c r="AI1075" s="456"/>
      <c r="AJ1075" s="456"/>
      <c r="AK1075" s="456"/>
      <c r="AL1075" s="456"/>
      <c r="AM1075" s="456"/>
      <c r="AN1075" s="457"/>
      <c r="AO1075" s="455"/>
      <c r="AP1075" s="456"/>
      <c r="AQ1075" s="456"/>
      <c r="AR1075" s="456"/>
      <c r="AS1075" s="456"/>
      <c r="AT1075" s="456"/>
      <c r="AU1075" s="456"/>
      <c r="AV1075" s="456"/>
      <c r="AW1075" s="456"/>
      <c r="AX1075" s="456"/>
      <c r="AY1075" s="456"/>
      <c r="AZ1075" s="456"/>
      <c r="BA1075" s="456"/>
      <c r="BB1075" s="456"/>
      <c r="BC1075" s="456"/>
      <c r="BD1075" s="456"/>
      <c r="BE1075" s="456"/>
      <c r="BF1075" s="456"/>
      <c r="BG1075" s="457"/>
      <c r="BH1075" s="458"/>
      <c r="BI1075" s="459"/>
      <c r="BJ1075" s="459"/>
      <c r="BK1075" s="459"/>
      <c r="BL1075" s="459"/>
      <c r="BM1075" s="460"/>
      <c r="BN1075" s="314"/>
      <c r="BO1075" s="314"/>
      <c r="BP1075" s="1"/>
      <c r="BQ1075" s="120">
        <f>IF($F$3="","",IF(N1075=$F$3,COUNTIF(BQ$23:BQ1074,"&gt;0")+1,0))</f>
        <v>0</v>
      </c>
      <c r="BR1075" s="1"/>
      <c r="BS1075" s="20" t="str">
        <f>IF($N1075="","",IF(VLOOKUP(VLOOKUP($N1075,IMPOSTAZIONI!$E$6:$I$13,5,FALSE),IMPOSTAZIONI!$B$25:$N$32,3,FALSE)=0,"",VLOOKUP(VLOOKUP($N1075,IMPOSTAZIONI!$E$6:$I$13,5,FALSE),IMPOSTAZIONI!$B$25:$N$32,3,FALSE)))</f>
        <v/>
      </c>
      <c r="BT1075" s="20" t="str">
        <f>IF($N1075="","",IF(VLOOKUP(VLOOKUP($N1075,IMPOSTAZIONI!$E$6:$I$13,5,FALSE),IMPOSTAZIONI!$B$25:$N$32,6,FALSE)=0,"",VLOOKUP(VLOOKUP($N1075,IMPOSTAZIONI!$E$6:$I$13,5,FALSE),IMPOSTAZIONI!$B$25:$N$32,6,FALSE)))</f>
        <v/>
      </c>
      <c r="BU1075" s="20" t="str">
        <f>IF($N1075="","",IF(VLOOKUP(VLOOKUP($N1075,IMPOSTAZIONI!$E$6:$I$13,5,FALSE),IMPOSTAZIONI!$B$25:$N$32,9,FALSE)=0,"",VLOOKUP(VLOOKUP($N1075,IMPOSTAZIONI!$E$6:$I$13,5,FALSE),IMPOSTAZIONI!$B$25:$N$32,9,FALSE)))</f>
        <v/>
      </c>
      <c r="BV1075" s="20" t="str">
        <f>IF($N1075="","",IF(VLOOKUP(VLOOKUP($N1075,IMPOSTAZIONI!$E$6:$I$13,5,FALSE),IMPOSTAZIONI!$B$25:$N$32,12,FALSE)=0,"",VLOOKUP(VLOOKUP($N1075,IMPOSTAZIONI!$E$6:$I$13,5,FALSE),IMPOSTAZIONI!$B$25:$N$32,12,FALSE)))</f>
        <v/>
      </c>
      <c r="BW1075" s="221" t="str">
        <f t="shared" si="311"/>
        <v/>
      </c>
      <c r="BX1075" s="221" t="str">
        <f t="shared" si="312"/>
        <v/>
      </c>
      <c r="BY1075" s="221">
        <f t="shared" si="313"/>
        <v>0</v>
      </c>
      <c r="BZ1075" s="231">
        <f t="shared" si="314"/>
        <v>0</v>
      </c>
      <c r="CA1075" s="246">
        <f t="shared" si="315"/>
        <v>0</v>
      </c>
      <c r="CB1075" s="246">
        <f t="shared" si="316"/>
        <v>0</v>
      </c>
      <c r="CC1075" s="246" t="str">
        <f t="shared" si="317"/>
        <v/>
      </c>
      <c r="CD1075" s="246">
        <f t="shared" si="318"/>
        <v>5</v>
      </c>
      <c r="CE1075" s="246">
        <f t="shared" si="319"/>
        <v>0</v>
      </c>
      <c r="CF1075" s="276">
        <f t="shared" si="320"/>
        <v>0</v>
      </c>
      <c r="CG1075" s="277">
        <f t="shared" si="320"/>
        <v>0</v>
      </c>
      <c r="CH1075" s="277">
        <f t="shared" si="320"/>
        <v>0</v>
      </c>
      <c r="CI1075" s="278">
        <f t="shared" si="320"/>
        <v>0</v>
      </c>
      <c r="CJ1075" s="280">
        <f t="shared" si="321"/>
        <v>0</v>
      </c>
      <c r="CK1075" s="232">
        <f t="shared" si="322"/>
        <v>0</v>
      </c>
      <c r="CL1075" s="1"/>
    </row>
    <row r="1076" spans="1:90" ht="18" customHeight="1">
      <c r="A1076" s="1"/>
      <c r="B1076" s="1"/>
      <c r="C1076" s="314"/>
      <c r="D1076" s="287" t="str">
        <f t="shared" si="303"/>
        <v/>
      </c>
      <c r="E1076" s="449" t="str">
        <f t="shared" si="310"/>
        <v/>
      </c>
      <c r="F1076" s="450"/>
      <c r="G1076" s="451"/>
      <c r="H1076" s="452"/>
      <c r="I1076" s="453"/>
      <c r="J1076" s="453"/>
      <c r="K1076" s="453"/>
      <c r="L1076" s="453"/>
      <c r="M1076" s="454"/>
      <c r="N1076" s="455"/>
      <c r="O1076" s="456"/>
      <c r="P1076" s="456"/>
      <c r="Q1076" s="456"/>
      <c r="R1076" s="456"/>
      <c r="S1076" s="456"/>
      <c r="T1076" s="456"/>
      <c r="U1076" s="456"/>
      <c r="V1076" s="456"/>
      <c r="W1076" s="456"/>
      <c r="X1076" s="456"/>
      <c r="Y1076" s="456"/>
      <c r="Z1076" s="456"/>
      <c r="AA1076" s="456"/>
      <c r="AB1076" s="456"/>
      <c r="AC1076" s="456"/>
      <c r="AD1076" s="456"/>
      <c r="AE1076" s="457"/>
      <c r="AF1076" s="455"/>
      <c r="AG1076" s="456"/>
      <c r="AH1076" s="456"/>
      <c r="AI1076" s="456"/>
      <c r="AJ1076" s="456"/>
      <c r="AK1076" s="456"/>
      <c r="AL1076" s="456"/>
      <c r="AM1076" s="456"/>
      <c r="AN1076" s="457"/>
      <c r="AO1076" s="455"/>
      <c r="AP1076" s="456"/>
      <c r="AQ1076" s="456"/>
      <c r="AR1076" s="456"/>
      <c r="AS1076" s="456"/>
      <c r="AT1076" s="456"/>
      <c r="AU1076" s="456"/>
      <c r="AV1076" s="456"/>
      <c r="AW1076" s="456"/>
      <c r="AX1076" s="456"/>
      <c r="AY1076" s="456"/>
      <c r="AZ1076" s="456"/>
      <c r="BA1076" s="456"/>
      <c r="BB1076" s="456"/>
      <c r="BC1076" s="456"/>
      <c r="BD1076" s="456"/>
      <c r="BE1076" s="456"/>
      <c r="BF1076" s="456"/>
      <c r="BG1076" s="457"/>
      <c r="BH1076" s="458"/>
      <c r="BI1076" s="459"/>
      <c r="BJ1076" s="459"/>
      <c r="BK1076" s="459"/>
      <c r="BL1076" s="459"/>
      <c r="BM1076" s="460"/>
      <c r="BN1076" s="314"/>
      <c r="BO1076" s="314"/>
      <c r="BP1076" s="1"/>
      <c r="BQ1076" s="120">
        <f>IF($F$3="","",IF(N1076=$F$3,COUNTIF(BQ$23:BQ1075,"&gt;0")+1,0))</f>
        <v>0</v>
      </c>
      <c r="BR1076" s="1"/>
      <c r="BS1076" s="20" t="str">
        <f>IF($N1076="","",IF(VLOOKUP(VLOOKUP($N1076,IMPOSTAZIONI!$E$6:$I$13,5,FALSE),IMPOSTAZIONI!$B$25:$N$32,3,FALSE)=0,"",VLOOKUP(VLOOKUP($N1076,IMPOSTAZIONI!$E$6:$I$13,5,FALSE),IMPOSTAZIONI!$B$25:$N$32,3,FALSE)))</f>
        <v/>
      </c>
      <c r="BT1076" s="20" t="str">
        <f>IF($N1076="","",IF(VLOOKUP(VLOOKUP($N1076,IMPOSTAZIONI!$E$6:$I$13,5,FALSE),IMPOSTAZIONI!$B$25:$N$32,6,FALSE)=0,"",VLOOKUP(VLOOKUP($N1076,IMPOSTAZIONI!$E$6:$I$13,5,FALSE),IMPOSTAZIONI!$B$25:$N$32,6,FALSE)))</f>
        <v/>
      </c>
      <c r="BU1076" s="20" t="str">
        <f>IF($N1076="","",IF(VLOOKUP(VLOOKUP($N1076,IMPOSTAZIONI!$E$6:$I$13,5,FALSE),IMPOSTAZIONI!$B$25:$N$32,9,FALSE)=0,"",VLOOKUP(VLOOKUP($N1076,IMPOSTAZIONI!$E$6:$I$13,5,FALSE),IMPOSTAZIONI!$B$25:$N$32,9,FALSE)))</f>
        <v/>
      </c>
      <c r="BV1076" s="20" t="str">
        <f>IF($N1076="","",IF(VLOOKUP(VLOOKUP($N1076,IMPOSTAZIONI!$E$6:$I$13,5,FALSE),IMPOSTAZIONI!$B$25:$N$32,12,FALSE)=0,"",VLOOKUP(VLOOKUP($N1076,IMPOSTAZIONI!$E$6:$I$13,5,FALSE),IMPOSTAZIONI!$B$25:$N$32,12,FALSE)))</f>
        <v/>
      </c>
      <c r="BW1076" s="221" t="str">
        <f t="shared" si="311"/>
        <v/>
      </c>
      <c r="BX1076" s="221" t="str">
        <f t="shared" si="312"/>
        <v/>
      </c>
      <c r="BY1076" s="221">
        <f t="shared" si="313"/>
        <v>0</v>
      </c>
      <c r="BZ1076" s="231">
        <f t="shared" si="314"/>
        <v>0</v>
      </c>
      <c r="CA1076" s="246">
        <f t="shared" si="315"/>
        <v>0</v>
      </c>
      <c r="CB1076" s="246">
        <f t="shared" si="316"/>
        <v>0</v>
      </c>
      <c r="CC1076" s="246" t="str">
        <f t="shared" si="317"/>
        <v/>
      </c>
      <c r="CD1076" s="246">
        <f t="shared" si="318"/>
        <v>5</v>
      </c>
      <c r="CE1076" s="246">
        <f t="shared" si="319"/>
        <v>0</v>
      </c>
      <c r="CF1076" s="276">
        <f t="shared" si="320"/>
        <v>0</v>
      </c>
      <c r="CG1076" s="277">
        <f t="shared" si="320"/>
        <v>0</v>
      </c>
      <c r="CH1076" s="277">
        <f t="shared" si="320"/>
        <v>0</v>
      </c>
      <c r="CI1076" s="278">
        <f t="shared" si="320"/>
        <v>0</v>
      </c>
      <c r="CJ1076" s="280">
        <f t="shared" si="321"/>
        <v>0</v>
      </c>
      <c r="CK1076" s="232">
        <f t="shared" si="322"/>
        <v>0</v>
      </c>
      <c r="CL1076" s="1"/>
    </row>
    <row r="1077" spans="1:90" ht="18" customHeight="1">
      <c r="A1077" s="1"/>
      <c r="B1077" s="1"/>
      <c r="C1077" s="314"/>
      <c r="D1077" s="287" t="str">
        <f t="shared" si="303"/>
        <v/>
      </c>
      <c r="E1077" s="449" t="str">
        <f t="shared" si="310"/>
        <v/>
      </c>
      <c r="F1077" s="450"/>
      <c r="G1077" s="451"/>
      <c r="H1077" s="452"/>
      <c r="I1077" s="453"/>
      <c r="J1077" s="453"/>
      <c r="K1077" s="453"/>
      <c r="L1077" s="453"/>
      <c r="M1077" s="454"/>
      <c r="N1077" s="455"/>
      <c r="O1077" s="456"/>
      <c r="P1077" s="456"/>
      <c r="Q1077" s="456"/>
      <c r="R1077" s="456"/>
      <c r="S1077" s="456"/>
      <c r="T1077" s="456"/>
      <c r="U1077" s="456"/>
      <c r="V1077" s="456"/>
      <c r="W1077" s="456"/>
      <c r="X1077" s="456"/>
      <c r="Y1077" s="456"/>
      <c r="Z1077" s="456"/>
      <c r="AA1077" s="456"/>
      <c r="AB1077" s="456"/>
      <c r="AC1077" s="456"/>
      <c r="AD1077" s="456"/>
      <c r="AE1077" s="457"/>
      <c r="AF1077" s="455"/>
      <c r="AG1077" s="456"/>
      <c r="AH1077" s="456"/>
      <c r="AI1077" s="456"/>
      <c r="AJ1077" s="456"/>
      <c r="AK1077" s="456"/>
      <c r="AL1077" s="456"/>
      <c r="AM1077" s="456"/>
      <c r="AN1077" s="457"/>
      <c r="AO1077" s="455"/>
      <c r="AP1077" s="456"/>
      <c r="AQ1077" s="456"/>
      <c r="AR1077" s="456"/>
      <c r="AS1077" s="456"/>
      <c r="AT1077" s="456"/>
      <c r="AU1077" s="456"/>
      <c r="AV1077" s="456"/>
      <c r="AW1077" s="456"/>
      <c r="AX1077" s="456"/>
      <c r="AY1077" s="456"/>
      <c r="AZ1077" s="456"/>
      <c r="BA1077" s="456"/>
      <c r="BB1077" s="456"/>
      <c r="BC1077" s="456"/>
      <c r="BD1077" s="456"/>
      <c r="BE1077" s="456"/>
      <c r="BF1077" s="456"/>
      <c r="BG1077" s="457"/>
      <c r="BH1077" s="458"/>
      <c r="BI1077" s="459"/>
      <c r="BJ1077" s="459"/>
      <c r="BK1077" s="459"/>
      <c r="BL1077" s="459"/>
      <c r="BM1077" s="460"/>
      <c r="BN1077" s="314"/>
      <c r="BO1077" s="314"/>
      <c r="BP1077" s="1"/>
      <c r="BQ1077" s="120">
        <f>IF($F$3="","",IF(N1077=$F$3,COUNTIF(BQ$23:BQ1076,"&gt;0")+1,0))</f>
        <v>0</v>
      </c>
      <c r="BR1077" s="1"/>
      <c r="BS1077" s="20" t="str">
        <f>IF($N1077="","",IF(VLOOKUP(VLOOKUP($N1077,IMPOSTAZIONI!$E$6:$I$13,5,FALSE),IMPOSTAZIONI!$B$25:$N$32,3,FALSE)=0,"",VLOOKUP(VLOOKUP($N1077,IMPOSTAZIONI!$E$6:$I$13,5,FALSE),IMPOSTAZIONI!$B$25:$N$32,3,FALSE)))</f>
        <v/>
      </c>
      <c r="BT1077" s="20" t="str">
        <f>IF($N1077="","",IF(VLOOKUP(VLOOKUP($N1077,IMPOSTAZIONI!$E$6:$I$13,5,FALSE),IMPOSTAZIONI!$B$25:$N$32,6,FALSE)=0,"",VLOOKUP(VLOOKUP($N1077,IMPOSTAZIONI!$E$6:$I$13,5,FALSE),IMPOSTAZIONI!$B$25:$N$32,6,FALSE)))</f>
        <v/>
      </c>
      <c r="BU1077" s="20" t="str">
        <f>IF($N1077="","",IF(VLOOKUP(VLOOKUP($N1077,IMPOSTAZIONI!$E$6:$I$13,5,FALSE),IMPOSTAZIONI!$B$25:$N$32,9,FALSE)=0,"",VLOOKUP(VLOOKUP($N1077,IMPOSTAZIONI!$E$6:$I$13,5,FALSE),IMPOSTAZIONI!$B$25:$N$32,9,FALSE)))</f>
        <v/>
      </c>
      <c r="BV1077" s="20" t="str">
        <f>IF($N1077="","",IF(VLOOKUP(VLOOKUP($N1077,IMPOSTAZIONI!$E$6:$I$13,5,FALSE),IMPOSTAZIONI!$B$25:$N$32,12,FALSE)=0,"",VLOOKUP(VLOOKUP($N1077,IMPOSTAZIONI!$E$6:$I$13,5,FALSE),IMPOSTAZIONI!$B$25:$N$32,12,FALSE)))</f>
        <v/>
      </c>
      <c r="BW1077" s="221" t="str">
        <f t="shared" si="311"/>
        <v/>
      </c>
      <c r="BX1077" s="221" t="str">
        <f t="shared" si="312"/>
        <v/>
      </c>
      <c r="BY1077" s="221">
        <f t="shared" si="313"/>
        <v>0</v>
      </c>
      <c r="BZ1077" s="231">
        <f t="shared" si="314"/>
        <v>0</v>
      </c>
      <c r="CA1077" s="246">
        <f t="shared" si="315"/>
        <v>0</v>
      </c>
      <c r="CB1077" s="246">
        <f t="shared" si="316"/>
        <v>0</v>
      </c>
      <c r="CC1077" s="246" t="str">
        <f t="shared" si="317"/>
        <v/>
      </c>
      <c r="CD1077" s="246">
        <f t="shared" si="318"/>
        <v>5</v>
      </c>
      <c r="CE1077" s="246">
        <f t="shared" si="319"/>
        <v>0</v>
      </c>
      <c r="CF1077" s="276">
        <f t="shared" si="320"/>
        <v>0</v>
      </c>
      <c r="CG1077" s="277">
        <f t="shared" si="320"/>
        <v>0</v>
      </c>
      <c r="CH1077" s="277">
        <f t="shared" si="320"/>
        <v>0</v>
      </c>
      <c r="CI1077" s="278">
        <f t="shared" si="320"/>
        <v>0</v>
      </c>
      <c r="CJ1077" s="280">
        <f t="shared" si="321"/>
        <v>0</v>
      </c>
      <c r="CK1077" s="232">
        <f t="shared" si="322"/>
        <v>0</v>
      </c>
      <c r="CL1077" s="1"/>
    </row>
    <row r="1078" spans="1:90" ht="18" customHeight="1">
      <c r="A1078" s="1"/>
      <c r="B1078" s="1"/>
      <c r="C1078" s="314"/>
      <c r="D1078" s="287" t="str">
        <f t="shared" si="303"/>
        <v/>
      </c>
      <c r="E1078" s="449" t="str">
        <f t="shared" si="310"/>
        <v/>
      </c>
      <c r="F1078" s="450"/>
      <c r="G1078" s="451"/>
      <c r="H1078" s="452"/>
      <c r="I1078" s="453"/>
      <c r="J1078" s="453"/>
      <c r="K1078" s="453"/>
      <c r="L1078" s="453"/>
      <c r="M1078" s="454"/>
      <c r="N1078" s="455"/>
      <c r="O1078" s="456"/>
      <c r="P1078" s="456"/>
      <c r="Q1078" s="456"/>
      <c r="R1078" s="456"/>
      <c r="S1078" s="456"/>
      <c r="T1078" s="456"/>
      <c r="U1078" s="456"/>
      <c r="V1078" s="456"/>
      <c r="W1078" s="456"/>
      <c r="X1078" s="456"/>
      <c r="Y1078" s="456"/>
      <c r="Z1078" s="456"/>
      <c r="AA1078" s="456"/>
      <c r="AB1078" s="456"/>
      <c r="AC1078" s="456"/>
      <c r="AD1078" s="456"/>
      <c r="AE1078" s="457"/>
      <c r="AF1078" s="455"/>
      <c r="AG1078" s="456"/>
      <c r="AH1078" s="456"/>
      <c r="AI1078" s="456"/>
      <c r="AJ1078" s="456"/>
      <c r="AK1078" s="456"/>
      <c r="AL1078" s="456"/>
      <c r="AM1078" s="456"/>
      <c r="AN1078" s="457"/>
      <c r="AO1078" s="455"/>
      <c r="AP1078" s="456"/>
      <c r="AQ1078" s="456"/>
      <c r="AR1078" s="456"/>
      <c r="AS1078" s="456"/>
      <c r="AT1078" s="456"/>
      <c r="AU1078" s="456"/>
      <c r="AV1078" s="456"/>
      <c r="AW1078" s="456"/>
      <c r="AX1078" s="456"/>
      <c r="AY1078" s="456"/>
      <c r="AZ1078" s="456"/>
      <c r="BA1078" s="456"/>
      <c r="BB1078" s="456"/>
      <c r="BC1078" s="456"/>
      <c r="BD1078" s="456"/>
      <c r="BE1078" s="456"/>
      <c r="BF1078" s="456"/>
      <c r="BG1078" s="457"/>
      <c r="BH1078" s="458"/>
      <c r="BI1078" s="459"/>
      <c r="BJ1078" s="459"/>
      <c r="BK1078" s="459"/>
      <c r="BL1078" s="459"/>
      <c r="BM1078" s="460"/>
      <c r="BN1078" s="314"/>
      <c r="BO1078" s="314"/>
      <c r="BP1078" s="1"/>
      <c r="BQ1078" s="120">
        <f>IF($F$3="","",IF(N1078=$F$3,COUNTIF(BQ$23:BQ1077,"&gt;0")+1,0))</f>
        <v>0</v>
      </c>
      <c r="BR1078" s="1"/>
      <c r="BS1078" s="20" t="str">
        <f>IF($N1078="","",IF(VLOOKUP(VLOOKUP($N1078,IMPOSTAZIONI!$E$6:$I$13,5,FALSE),IMPOSTAZIONI!$B$25:$N$32,3,FALSE)=0,"",VLOOKUP(VLOOKUP($N1078,IMPOSTAZIONI!$E$6:$I$13,5,FALSE),IMPOSTAZIONI!$B$25:$N$32,3,FALSE)))</f>
        <v/>
      </c>
      <c r="BT1078" s="20" t="str">
        <f>IF($N1078="","",IF(VLOOKUP(VLOOKUP($N1078,IMPOSTAZIONI!$E$6:$I$13,5,FALSE),IMPOSTAZIONI!$B$25:$N$32,6,FALSE)=0,"",VLOOKUP(VLOOKUP($N1078,IMPOSTAZIONI!$E$6:$I$13,5,FALSE),IMPOSTAZIONI!$B$25:$N$32,6,FALSE)))</f>
        <v/>
      </c>
      <c r="BU1078" s="20" t="str">
        <f>IF($N1078="","",IF(VLOOKUP(VLOOKUP($N1078,IMPOSTAZIONI!$E$6:$I$13,5,FALSE),IMPOSTAZIONI!$B$25:$N$32,9,FALSE)=0,"",VLOOKUP(VLOOKUP($N1078,IMPOSTAZIONI!$E$6:$I$13,5,FALSE),IMPOSTAZIONI!$B$25:$N$32,9,FALSE)))</f>
        <v/>
      </c>
      <c r="BV1078" s="20" t="str">
        <f>IF($N1078="","",IF(VLOOKUP(VLOOKUP($N1078,IMPOSTAZIONI!$E$6:$I$13,5,FALSE),IMPOSTAZIONI!$B$25:$N$32,12,FALSE)=0,"",VLOOKUP(VLOOKUP($N1078,IMPOSTAZIONI!$E$6:$I$13,5,FALSE),IMPOSTAZIONI!$B$25:$N$32,12,FALSE)))</f>
        <v/>
      </c>
      <c r="BW1078" s="221" t="str">
        <f t="shared" si="311"/>
        <v/>
      </c>
      <c r="BX1078" s="221" t="str">
        <f t="shared" si="312"/>
        <v/>
      </c>
      <c r="BY1078" s="221">
        <f t="shared" si="313"/>
        <v>0</v>
      </c>
      <c r="BZ1078" s="231">
        <f t="shared" si="314"/>
        <v>0</v>
      </c>
      <c r="CA1078" s="246">
        <f t="shared" si="315"/>
        <v>0</v>
      </c>
      <c r="CB1078" s="246">
        <f t="shared" si="316"/>
        <v>0</v>
      </c>
      <c r="CC1078" s="246" t="str">
        <f t="shared" si="317"/>
        <v/>
      </c>
      <c r="CD1078" s="246">
        <f t="shared" si="318"/>
        <v>5</v>
      </c>
      <c r="CE1078" s="246">
        <f t="shared" si="319"/>
        <v>0</v>
      </c>
      <c r="CF1078" s="276">
        <f t="shared" si="320"/>
        <v>0</v>
      </c>
      <c r="CG1078" s="277">
        <f t="shared" si="320"/>
        <v>0</v>
      </c>
      <c r="CH1078" s="277">
        <f t="shared" si="320"/>
        <v>0</v>
      </c>
      <c r="CI1078" s="278">
        <f t="shared" si="320"/>
        <v>0</v>
      </c>
      <c r="CJ1078" s="280">
        <f t="shared" si="321"/>
        <v>0</v>
      </c>
      <c r="CK1078" s="232">
        <f t="shared" si="322"/>
        <v>0</v>
      </c>
      <c r="CL1078" s="1"/>
    </row>
    <row r="1079" spans="1:90" ht="18" customHeight="1">
      <c r="A1079" s="1"/>
      <c r="B1079" s="1"/>
      <c r="C1079" s="314"/>
      <c r="D1079" s="287" t="str">
        <f t="shared" si="303"/>
        <v/>
      </c>
      <c r="E1079" s="449" t="str">
        <f t="shared" si="310"/>
        <v/>
      </c>
      <c r="F1079" s="450"/>
      <c r="G1079" s="451"/>
      <c r="H1079" s="452"/>
      <c r="I1079" s="453"/>
      <c r="J1079" s="453"/>
      <c r="K1079" s="453"/>
      <c r="L1079" s="453"/>
      <c r="M1079" s="454"/>
      <c r="N1079" s="455"/>
      <c r="O1079" s="456"/>
      <c r="P1079" s="456"/>
      <c r="Q1079" s="456"/>
      <c r="R1079" s="456"/>
      <c r="S1079" s="456"/>
      <c r="T1079" s="456"/>
      <c r="U1079" s="456"/>
      <c r="V1079" s="456"/>
      <c r="W1079" s="456"/>
      <c r="X1079" s="456"/>
      <c r="Y1079" s="456"/>
      <c r="Z1079" s="456"/>
      <c r="AA1079" s="456"/>
      <c r="AB1079" s="456"/>
      <c r="AC1079" s="456"/>
      <c r="AD1079" s="456"/>
      <c r="AE1079" s="457"/>
      <c r="AF1079" s="455"/>
      <c r="AG1079" s="456"/>
      <c r="AH1079" s="456"/>
      <c r="AI1079" s="456"/>
      <c r="AJ1079" s="456"/>
      <c r="AK1079" s="456"/>
      <c r="AL1079" s="456"/>
      <c r="AM1079" s="456"/>
      <c r="AN1079" s="457"/>
      <c r="AO1079" s="455"/>
      <c r="AP1079" s="456"/>
      <c r="AQ1079" s="456"/>
      <c r="AR1079" s="456"/>
      <c r="AS1079" s="456"/>
      <c r="AT1079" s="456"/>
      <c r="AU1079" s="456"/>
      <c r="AV1079" s="456"/>
      <c r="AW1079" s="456"/>
      <c r="AX1079" s="456"/>
      <c r="AY1079" s="456"/>
      <c r="AZ1079" s="456"/>
      <c r="BA1079" s="456"/>
      <c r="BB1079" s="456"/>
      <c r="BC1079" s="456"/>
      <c r="BD1079" s="456"/>
      <c r="BE1079" s="456"/>
      <c r="BF1079" s="456"/>
      <c r="BG1079" s="457"/>
      <c r="BH1079" s="458"/>
      <c r="BI1079" s="459"/>
      <c r="BJ1079" s="459"/>
      <c r="BK1079" s="459"/>
      <c r="BL1079" s="459"/>
      <c r="BM1079" s="460"/>
      <c r="BN1079" s="314"/>
      <c r="BO1079" s="314"/>
      <c r="BP1079" s="1"/>
      <c r="BQ1079" s="120">
        <f>IF($F$3="","",IF(N1079=$F$3,COUNTIF(BQ$23:BQ1078,"&gt;0")+1,0))</f>
        <v>0</v>
      </c>
      <c r="BR1079" s="1"/>
      <c r="BS1079" s="20" t="str">
        <f>IF($N1079="","",IF(VLOOKUP(VLOOKUP($N1079,IMPOSTAZIONI!$E$6:$I$13,5,FALSE),IMPOSTAZIONI!$B$25:$N$32,3,FALSE)=0,"",VLOOKUP(VLOOKUP($N1079,IMPOSTAZIONI!$E$6:$I$13,5,FALSE),IMPOSTAZIONI!$B$25:$N$32,3,FALSE)))</f>
        <v/>
      </c>
      <c r="BT1079" s="20" t="str">
        <f>IF($N1079="","",IF(VLOOKUP(VLOOKUP($N1079,IMPOSTAZIONI!$E$6:$I$13,5,FALSE),IMPOSTAZIONI!$B$25:$N$32,6,FALSE)=0,"",VLOOKUP(VLOOKUP($N1079,IMPOSTAZIONI!$E$6:$I$13,5,FALSE),IMPOSTAZIONI!$B$25:$N$32,6,FALSE)))</f>
        <v/>
      </c>
      <c r="BU1079" s="20" t="str">
        <f>IF($N1079="","",IF(VLOOKUP(VLOOKUP($N1079,IMPOSTAZIONI!$E$6:$I$13,5,FALSE),IMPOSTAZIONI!$B$25:$N$32,9,FALSE)=0,"",VLOOKUP(VLOOKUP($N1079,IMPOSTAZIONI!$E$6:$I$13,5,FALSE),IMPOSTAZIONI!$B$25:$N$32,9,FALSE)))</f>
        <v/>
      </c>
      <c r="BV1079" s="20" t="str">
        <f>IF($N1079="","",IF(VLOOKUP(VLOOKUP($N1079,IMPOSTAZIONI!$E$6:$I$13,5,FALSE),IMPOSTAZIONI!$B$25:$N$32,12,FALSE)=0,"",VLOOKUP(VLOOKUP($N1079,IMPOSTAZIONI!$E$6:$I$13,5,FALSE),IMPOSTAZIONI!$B$25:$N$32,12,FALSE)))</f>
        <v/>
      </c>
      <c r="BW1079" s="221" t="str">
        <f t="shared" si="311"/>
        <v/>
      </c>
      <c r="BX1079" s="221" t="str">
        <f t="shared" si="312"/>
        <v/>
      </c>
      <c r="BY1079" s="221">
        <f t="shared" si="313"/>
        <v>0</v>
      </c>
      <c r="BZ1079" s="231">
        <f t="shared" si="314"/>
        <v>0</v>
      </c>
      <c r="CA1079" s="246">
        <f t="shared" si="315"/>
        <v>0</v>
      </c>
      <c r="CB1079" s="246">
        <f t="shared" si="316"/>
        <v>0</v>
      </c>
      <c r="CC1079" s="246" t="str">
        <f t="shared" si="317"/>
        <v/>
      </c>
      <c r="CD1079" s="246">
        <f t="shared" si="318"/>
        <v>5</v>
      </c>
      <c r="CE1079" s="246">
        <f t="shared" si="319"/>
        <v>0</v>
      </c>
      <c r="CF1079" s="276">
        <f t="shared" si="320"/>
        <v>0</v>
      </c>
      <c r="CG1079" s="277">
        <f t="shared" si="320"/>
        <v>0</v>
      </c>
      <c r="CH1079" s="277">
        <f t="shared" si="320"/>
        <v>0</v>
      </c>
      <c r="CI1079" s="278">
        <f t="shared" si="320"/>
        <v>0</v>
      </c>
      <c r="CJ1079" s="280">
        <f t="shared" si="321"/>
        <v>0</v>
      </c>
      <c r="CK1079" s="232">
        <f t="shared" si="322"/>
        <v>0</v>
      </c>
      <c r="CL1079" s="1"/>
    </row>
    <row r="1080" spans="1:90" ht="18" customHeight="1">
      <c r="A1080" s="1"/>
      <c r="B1080" s="1"/>
      <c r="C1080" s="314"/>
      <c r="D1080" s="287" t="str">
        <f t="shared" si="303"/>
        <v/>
      </c>
      <c r="E1080" s="449" t="str">
        <f t="shared" si="310"/>
        <v/>
      </c>
      <c r="F1080" s="450"/>
      <c r="G1080" s="451"/>
      <c r="H1080" s="452"/>
      <c r="I1080" s="453"/>
      <c r="J1080" s="453"/>
      <c r="K1080" s="453"/>
      <c r="L1080" s="453"/>
      <c r="M1080" s="454"/>
      <c r="N1080" s="455"/>
      <c r="O1080" s="456"/>
      <c r="P1080" s="456"/>
      <c r="Q1080" s="456"/>
      <c r="R1080" s="456"/>
      <c r="S1080" s="456"/>
      <c r="T1080" s="456"/>
      <c r="U1080" s="456"/>
      <c r="V1080" s="456"/>
      <c r="W1080" s="456"/>
      <c r="X1080" s="456"/>
      <c r="Y1080" s="456"/>
      <c r="Z1080" s="456"/>
      <c r="AA1080" s="456"/>
      <c r="AB1080" s="456"/>
      <c r="AC1080" s="456"/>
      <c r="AD1080" s="456"/>
      <c r="AE1080" s="457"/>
      <c r="AF1080" s="455"/>
      <c r="AG1080" s="456"/>
      <c r="AH1080" s="456"/>
      <c r="AI1080" s="456"/>
      <c r="AJ1080" s="456"/>
      <c r="AK1080" s="456"/>
      <c r="AL1080" s="456"/>
      <c r="AM1080" s="456"/>
      <c r="AN1080" s="457"/>
      <c r="AO1080" s="455"/>
      <c r="AP1080" s="456"/>
      <c r="AQ1080" s="456"/>
      <c r="AR1080" s="456"/>
      <c r="AS1080" s="456"/>
      <c r="AT1080" s="456"/>
      <c r="AU1080" s="456"/>
      <c r="AV1080" s="456"/>
      <c r="AW1080" s="456"/>
      <c r="AX1080" s="456"/>
      <c r="AY1080" s="456"/>
      <c r="AZ1080" s="456"/>
      <c r="BA1080" s="456"/>
      <c r="BB1080" s="456"/>
      <c r="BC1080" s="456"/>
      <c r="BD1080" s="456"/>
      <c r="BE1080" s="456"/>
      <c r="BF1080" s="456"/>
      <c r="BG1080" s="457"/>
      <c r="BH1080" s="458"/>
      <c r="BI1080" s="459"/>
      <c r="BJ1080" s="459"/>
      <c r="BK1080" s="459"/>
      <c r="BL1080" s="459"/>
      <c r="BM1080" s="460"/>
      <c r="BN1080" s="314"/>
      <c r="BO1080" s="314"/>
      <c r="BP1080" s="1"/>
      <c r="BQ1080" s="120">
        <f>IF($F$3="","",IF(N1080=$F$3,COUNTIF(BQ$23:BQ1079,"&gt;0")+1,0))</f>
        <v>0</v>
      </c>
      <c r="BR1080" s="1"/>
      <c r="BS1080" s="20" t="str">
        <f>IF($N1080="","",IF(VLOOKUP(VLOOKUP($N1080,IMPOSTAZIONI!$E$6:$I$13,5,FALSE),IMPOSTAZIONI!$B$25:$N$32,3,FALSE)=0,"",VLOOKUP(VLOOKUP($N1080,IMPOSTAZIONI!$E$6:$I$13,5,FALSE),IMPOSTAZIONI!$B$25:$N$32,3,FALSE)))</f>
        <v/>
      </c>
      <c r="BT1080" s="20" t="str">
        <f>IF($N1080="","",IF(VLOOKUP(VLOOKUP($N1080,IMPOSTAZIONI!$E$6:$I$13,5,FALSE),IMPOSTAZIONI!$B$25:$N$32,6,FALSE)=0,"",VLOOKUP(VLOOKUP($N1080,IMPOSTAZIONI!$E$6:$I$13,5,FALSE),IMPOSTAZIONI!$B$25:$N$32,6,FALSE)))</f>
        <v/>
      </c>
      <c r="BU1080" s="20" t="str">
        <f>IF($N1080="","",IF(VLOOKUP(VLOOKUP($N1080,IMPOSTAZIONI!$E$6:$I$13,5,FALSE),IMPOSTAZIONI!$B$25:$N$32,9,FALSE)=0,"",VLOOKUP(VLOOKUP($N1080,IMPOSTAZIONI!$E$6:$I$13,5,FALSE),IMPOSTAZIONI!$B$25:$N$32,9,FALSE)))</f>
        <v/>
      </c>
      <c r="BV1080" s="20" t="str">
        <f>IF($N1080="","",IF(VLOOKUP(VLOOKUP($N1080,IMPOSTAZIONI!$E$6:$I$13,5,FALSE),IMPOSTAZIONI!$B$25:$N$32,12,FALSE)=0,"",VLOOKUP(VLOOKUP($N1080,IMPOSTAZIONI!$E$6:$I$13,5,FALSE),IMPOSTAZIONI!$B$25:$N$32,12,FALSE)))</f>
        <v/>
      </c>
      <c r="BW1080" s="221" t="str">
        <f t="shared" si="311"/>
        <v/>
      </c>
      <c r="BX1080" s="221" t="str">
        <f t="shared" si="312"/>
        <v/>
      </c>
      <c r="BY1080" s="221">
        <f t="shared" si="313"/>
        <v>0</v>
      </c>
      <c r="BZ1080" s="231">
        <f t="shared" si="314"/>
        <v>0</v>
      </c>
      <c r="CA1080" s="246">
        <f t="shared" si="315"/>
        <v>0</v>
      </c>
      <c r="CB1080" s="246">
        <f t="shared" si="316"/>
        <v>0</v>
      </c>
      <c r="CC1080" s="246" t="str">
        <f t="shared" si="317"/>
        <v/>
      </c>
      <c r="CD1080" s="246">
        <f t="shared" si="318"/>
        <v>5</v>
      </c>
      <c r="CE1080" s="246">
        <f t="shared" si="319"/>
        <v>0</v>
      </c>
      <c r="CF1080" s="276">
        <f t="shared" si="320"/>
        <v>0</v>
      </c>
      <c r="CG1080" s="277">
        <f t="shared" si="320"/>
        <v>0</v>
      </c>
      <c r="CH1080" s="277">
        <f t="shared" si="320"/>
        <v>0</v>
      </c>
      <c r="CI1080" s="278">
        <f t="shared" si="320"/>
        <v>0</v>
      </c>
      <c r="CJ1080" s="280">
        <f t="shared" si="321"/>
        <v>0</v>
      </c>
      <c r="CK1080" s="232">
        <f t="shared" si="322"/>
        <v>0</v>
      </c>
      <c r="CL1080" s="1"/>
    </row>
    <row r="1081" spans="1:90" ht="18" customHeight="1">
      <c r="A1081" s="1"/>
      <c r="B1081" s="1"/>
      <c r="C1081" s="314"/>
      <c r="D1081" s="287" t="str">
        <f t="shared" si="303"/>
        <v/>
      </c>
      <c r="E1081" s="449" t="str">
        <f t="shared" si="310"/>
        <v/>
      </c>
      <c r="F1081" s="450"/>
      <c r="G1081" s="451"/>
      <c r="H1081" s="452"/>
      <c r="I1081" s="453"/>
      <c r="J1081" s="453"/>
      <c r="K1081" s="453"/>
      <c r="L1081" s="453"/>
      <c r="M1081" s="454"/>
      <c r="N1081" s="455"/>
      <c r="O1081" s="456"/>
      <c r="P1081" s="456"/>
      <c r="Q1081" s="456"/>
      <c r="R1081" s="456"/>
      <c r="S1081" s="456"/>
      <c r="T1081" s="456"/>
      <c r="U1081" s="456"/>
      <c r="V1081" s="456"/>
      <c r="W1081" s="456"/>
      <c r="X1081" s="456"/>
      <c r="Y1081" s="456"/>
      <c r="Z1081" s="456"/>
      <c r="AA1081" s="456"/>
      <c r="AB1081" s="456"/>
      <c r="AC1081" s="456"/>
      <c r="AD1081" s="456"/>
      <c r="AE1081" s="457"/>
      <c r="AF1081" s="455"/>
      <c r="AG1081" s="456"/>
      <c r="AH1081" s="456"/>
      <c r="AI1081" s="456"/>
      <c r="AJ1081" s="456"/>
      <c r="AK1081" s="456"/>
      <c r="AL1081" s="456"/>
      <c r="AM1081" s="456"/>
      <c r="AN1081" s="457"/>
      <c r="AO1081" s="455"/>
      <c r="AP1081" s="456"/>
      <c r="AQ1081" s="456"/>
      <c r="AR1081" s="456"/>
      <c r="AS1081" s="456"/>
      <c r="AT1081" s="456"/>
      <c r="AU1081" s="456"/>
      <c r="AV1081" s="456"/>
      <c r="AW1081" s="456"/>
      <c r="AX1081" s="456"/>
      <c r="AY1081" s="456"/>
      <c r="AZ1081" s="456"/>
      <c r="BA1081" s="456"/>
      <c r="BB1081" s="456"/>
      <c r="BC1081" s="456"/>
      <c r="BD1081" s="456"/>
      <c r="BE1081" s="456"/>
      <c r="BF1081" s="456"/>
      <c r="BG1081" s="457"/>
      <c r="BH1081" s="458"/>
      <c r="BI1081" s="459"/>
      <c r="BJ1081" s="459"/>
      <c r="BK1081" s="459"/>
      <c r="BL1081" s="459"/>
      <c r="BM1081" s="460"/>
      <c r="BN1081" s="314"/>
      <c r="BO1081" s="314"/>
      <c r="BP1081" s="1"/>
      <c r="BQ1081" s="120">
        <f>IF($F$3="","",IF(N1081=$F$3,COUNTIF(BQ$23:BQ1080,"&gt;0")+1,0))</f>
        <v>0</v>
      </c>
      <c r="BR1081" s="1"/>
      <c r="BS1081" s="20" t="str">
        <f>IF($N1081="","",IF(VLOOKUP(VLOOKUP($N1081,IMPOSTAZIONI!$E$6:$I$13,5,FALSE),IMPOSTAZIONI!$B$25:$N$32,3,FALSE)=0,"",VLOOKUP(VLOOKUP($N1081,IMPOSTAZIONI!$E$6:$I$13,5,FALSE),IMPOSTAZIONI!$B$25:$N$32,3,FALSE)))</f>
        <v/>
      </c>
      <c r="BT1081" s="20" t="str">
        <f>IF($N1081="","",IF(VLOOKUP(VLOOKUP($N1081,IMPOSTAZIONI!$E$6:$I$13,5,FALSE),IMPOSTAZIONI!$B$25:$N$32,6,FALSE)=0,"",VLOOKUP(VLOOKUP($N1081,IMPOSTAZIONI!$E$6:$I$13,5,FALSE),IMPOSTAZIONI!$B$25:$N$32,6,FALSE)))</f>
        <v/>
      </c>
      <c r="BU1081" s="20" t="str">
        <f>IF($N1081="","",IF(VLOOKUP(VLOOKUP($N1081,IMPOSTAZIONI!$E$6:$I$13,5,FALSE),IMPOSTAZIONI!$B$25:$N$32,9,FALSE)=0,"",VLOOKUP(VLOOKUP($N1081,IMPOSTAZIONI!$E$6:$I$13,5,FALSE),IMPOSTAZIONI!$B$25:$N$32,9,FALSE)))</f>
        <v/>
      </c>
      <c r="BV1081" s="20" t="str">
        <f>IF($N1081="","",IF(VLOOKUP(VLOOKUP($N1081,IMPOSTAZIONI!$E$6:$I$13,5,FALSE),IMPOSTAZIONI!$B$25:$N$32,12,FALSE)=0,"",VLOOKUP(VLOOKUP($N1081,IMPOSTAZIONI!$E$6:$I$13,5,FALSE),IMPOSTAZIONI!$B$25:$N$32,12,FALSE)))</f>
        <v/>
      </c>
      <c r="BW1081" s="221" t="str">
        <f t="shared" si="311"/>
        <v/>
      </c>
      <c r="BX1081" s="221" t="str">
        <f t="shared" si="312"/>
        <v/>
      </c>
      <c r="BY1081" s="221">
        <f t="shared" si="313"/>
        <v>0</v>
      </c>
      <c r="BZ1081" s="231">
        <f t="shared" si="314"/>
        <v>0</v>
      </c>
      <c r="CA1081" s="246">
        <f t="shared" si="315"/>
        <v>0</v>
      </c>
      <c r="CB1081" s="246">
        <f t="shared" si="316"/>
        <v>0</v>
      </c>
      <c r="CC1081" s="246" t="str">
        <f t="shared" si="317"/>
        <v/>
      </c>
      <c r="CD1081" s="246">
        <f t="shared" si="318"/>
        <v>5</v>
      </c>
      <c r="CE1081" s="246">
        <f t="shared" si="319"/>
        <v>0</v>
      </c>
      <c r="CF1081" s="276">
        <f t="shared" si="320"/>
        <v>0</v>
      </c>
      <c r="CG1081" s="277">
        <f t="shared" si="320"/>
        <v>0</v>
      </c>
      <c r="CH1081" s="277">
        <f t="shared" si="320"/>
        <v>0</v>
      </c>
      <c r="CI1081" s="278">
        <f t="shared" si="320"/>
        <v>0</v>
      </c>
      <c r="CJ1081" s="280">
        <f t="shared" si="321"/>
        <v>0</v>
      </c>
      <c r="CK1081" s="232">
        <f t="shared" si="322"/>
        <v>0</v>
      </c>
      <c r="CL1081" s="1"/>
    </row>
    <row r="1082" spans="1:90" ht="18" customHeight="1">
      <c r="A1082" s="1"/>
      <c r="B1082" s="1"/>
      <c r="C1082" s="314"/>
      <c r="D1082" s="287" t="str">
        <f t="shared" si="303"/>
        <v/>
      </c>
      <c r="E1082" s="449" t="str">
        <f t="shared" si="310"/>
        <v/>
      </c>
      <c r="F1082" s="450"/>
      <c r="G1082" s="451"/>
      <c r="H1082" s="452"/>
      <c r="I1082" s="453"/>
      <c r="J1082" s="453"/>
      <c r="K1082" s="453"/>
      <c r="L1082" s="453"/>
      <c r="M1082" s="454"/>
      <c r="N1082" s="455"/>
      <c r="O1082" s="456"/>
      <c r="P1082" s="456"/>
      <c r="Q1082" s="456"/>
      <c r="R1082" s="456"/>
      <c r="S1082" s="456"/>
      <c r="T1082" s="456"/>
      <c r="U1082" s="456"/>
      <c r="V1082" s="456"/>
      <c r="W1082" s="456"/>
      <c r="X1082" s="456"/>
      <c r="Y1082" s="456"/>
      <c r="Z1082" s="456"/>
      <c r="AA1082" s="456"/>
      <c r="AB1082" s="456"/>
      <c r="AC1082" s="456"/>
      <c r="AD1082" s="456"/>
      <c r="AE1082" s="457"/>
      <c r="AF1082" s="455"/>
      <c r="AG1082" s="456"/>
      <c r="AH1082" s="456"/>
      <c r="AI1082" s="456"/>
      <c r="AJ1082" s="456"/>
      <c r="AK1082" s="456"/>
      <c r="AL1082" s="456"/>
      <c r="AM1082" s="456"/>
      <c r="AN1082" s="457"/>
      <c r="AO1082" s="455"/>
      <c r="AP1082" s="456"/>
      <c r="AQ1082" s="456"/>
      <c r="AR1082" s="456"/>
      <c r="AS1082" s="456"/>
      <c r="AT1082" s="456"/>
      <c r="AU1082" s="456"/>
      <c r="AV1082" s="456"/>
      <c r="AW1082" s="456"/>
      <c r="AX1082" s="456"/>
      <c r="AY1082" s="456"/>
      <c r="AZ1082" s="456"/>
      <c r="BA1082" s="456"/>
      <c r="BB1082" s="456"/>
      <c r="BC1082" s="456"/>
      <c r="BD1082" s="456"/>
      <c r="BE1082" s="456"/>
      <c r="BF1082" s="456"/>
      <c r="BG1082" s="457"/>
      <c r="BH1082" s="458"/>
      <c r="BI1082" s="459"/>
      <c r="BJ1082" s="459"/>
      <c r="BK1082" s="459"/>
      <c r="BL1082" s="459"/>
      <c r="BM1082" s="460"/>
      <c r="BN1082" s="314"/>
      <c r="BO1082" s="314"/>
      <c r="BP1082" s="1"/>
      <c r="BQ1082" s="120">
        <f>IF($F$3="","",IF(N1082=$F$3,COUNTIF(BQ$23:BQ1081,"&gt;0")+1,0))</f>
        <v>0</v>
      </c>
      <c r="BR1082" s="1"/>
      <c r="BS1082" s="20" t="str">
        <f>IF($N1082="","",IF(VLOOKUP(VLOOKUP($N1082,IMPOSTAZIONI!$E$6:$I$13,5,FALSE),IMPOSTAZIONI!$B$25:$N$32,3,FALSE)=0,"",VLOOKUP(VLOOKUP($N1082,IMPOSTAZIONI!$E$6:$I$13,5,FALSE),IMPOSTAZIONI!$B$25:$N$32,3,FALSE)))</f>
        <v/>
      </c>
      <c r="BT1082" s="20" t="str">
        <f>IF($N1082="","",IF(VLOOKUP(VLOOKUP($N1082,IMPOSTAZIONI!$E$6:$I$13,5,FALSE),IMPOSTAZIONI!$B$25:$N$32,6,FALSE)=0,"",VLOOKUP(VLOOKUP($N1082,IMPOSTAZIONI!$E$6:$I$13,5,FALSE),IMPOSTAZIONI!$B$25:$N$32,6,FALSE)))</f>
        <v/>
      </c>
      <c r="BU1082" s="20" t="str">
        <f>IF($N1082="","",IF(VLOOKUP(VLOOKUP($N1082,IMPOSTAZIONI!$E$6:$I$13,5,FALSE),IMPOSTAZIONI!$B$25:$N$32,9,FALSE)=0,"",VLOOKUP(VLOOKUP($N1082,IMPOSTAZIONI!$E$6:$I$13,5,FALSE),IMPOSTAZIONI!$B$25:$N$32,9,FALSE)))</f>
        <v/>
      </c>
      <c r="BV1082" s="20" t="str">
        <f>IF($N1082="","",IF(VLOOKUP(VLOOKUP($N1082,IMPOSTAZIONI!$E$6:$I$13,5,FALSE),IMPOSTAZIONI!$B$25:$N$32,12,FALSE)=0,"",VLOOKUP(VLOOKUP($N1082,IMPOSTAZIONI!$E$6:$I$13,5,FALSE),IMPOSTAZIONI!$B$25:$N$32,12,FALSE)))</f>
        <v/>
      </c>
      <c r="BW1082" s="221" t="str">
        <f t="shared" si="311"/>
        <v/>
      </c>
      <c r="BX1082" s="221" t="str">
        <f t="shared" si="312"/>
        <v/>
      </c>
      <c r="BY1082" s="221">
        <f t="shared" si="313"/>
        <v>0</v>
      </c>
      <c r="BZ1082" s="231">
        <f t="shared" si="314"/>
        <v>0</v>
      </c>
      <c r="CA1082" s="246">
        <f t="shared" si="315"/>
        <v>0</v>
      </c>
      <c r="CB1082" s="246">
        <f t="shared" si="316"/>
        <v>0</v>
      </c>
      <c r="CC1082" s="246" t="str">
        <f t="shared" si="317"/>
        <v/>
      </c>
      <c r="CD1082" s="246">
        <f t="shared" si="318"/>
        <v>5</v>
      </c>
      <c r="CE1082" s="246">
        <f t="shared" si="319"/>
        <v>0</v>
      </c>
      <c r="CF1082" s="276">
        <f t="shared" si="320"/>
        <v>0</v>
      </c>
      <c r="CG1082" s="277">
        <f t="shared" si="320"/>
        <v>0</v>
      </c>
      <c r="CH1082" s="277">
        <f t="shared" si="320"/>
        <v>0</v>
      </c>
      <c r="CI1082" s="278">
        <f t="shared" si="320"/>
        <v>0</v>
      </c>
      <c r="CJ1082" s="280">
        <f t="shared" si="321"/>
        <v>0</v>
      </c>
      <c r="CK1082" s="232">
        <f t="shared" si="322"/>
        <v>0</v>
      </c>
      <c r="CL1082" s="1"/>
    </row>
    <row r="1083" spans="1:90" ht="18" customHeight="1">
      <c r="A1083" s="1"/>
      <c r="B1083" s="1"/>
      <c r="C1083" s="314"/>
      <c r="D1083" s="287" t="str">
        <f t="shared" si="303"/>
        <v/>
      </c>
      <c r="E1083" s="449" t="str">
        <f t="shared" si="310"/>
        <v/>
      </c>
      <c r="F1083" s="450"/>
      <c r="G1083" s="451"/>
      <c r="H1083" s="452"/>
      <c r="I1083" s="453"/>
      <c r="J1083" s="453"/>
      <c r="K1083" s="453"/>
      <c r="L1083" s="453"/>
      <c r="M1083" s="454"/>
      <c r="N1083" s="455"/>
      <c r="O1083" s="456"/>
      <c r="P1083" s="456"/>
      <c r="Q1083" s="456"/>
      <c r="R1083" s="456"/>
      <c r="S1083" s="456"/>
      <c r="T1083" s="456"/>
      <c r="U1083" s="456"/>
      <c r="V1083" s="456"/>
      <c r="W1083" s="456"/>
      <c r="X1083" s="456"/>
      <c r="Y1083" s="456"/>
      <c r="Z1083" s="456"/>
      <c r="AA1083" s="456"/>
      <c r="AB1083" s="456"/>
      <c r="AC1083" s="456"/>
      <c r="AD1083" s="456"/>
      <c r="AE1083" s="457"/>
      <c r="AF1083" s="455"/>
      <c r="AG1083" s="456"/>
      <c r="AH1083" s="456"/>
      <c r="AI1083" s="456"/>
      <c r="AJ1083" s="456"/>
      <c r="AK1083" s="456"/>
      <c r="AL1083" s="456"/>
      <c r="AM1083" s="456"/>
      <c r="AN1083" s="457"/>
      <c r="AO1083" s="455"/>
      <c r="AP1083" s="456"/>
      <c r="AQ1083" s="456"/>
      <c r="AR1083" s="456"/>
      <c r="AS1083" s="456"/>
      <c r="AT1083" s="456"/>
      <c r="AU1083" s="456"/>
      <c r="AV1083" s="456"/>
      <c r="AW1083" s="456"/>
      <c r="AX1083" s="456"/>
      <c r="AY1083" s="456"/>
      <c r="AZ1083" s="456"/>
      <c r="BA1083" s="456"/>
      <c r="BB1083" s="456"/>
      <c r="BC1083" s="456"/>
      <c r="BD1083" s="456"/>
      <c r="BE1083" s="456"/>
      <c r="BF1083" s="456"/>
      <c r="BG1083" s="457"/>
      <c r="BH1083" s="458"/>
      <c r="BI1083" s="459"/>
      <c r="BJ1083" s="459"/>
      <c r="BK1083" s="459"/>
      <c r="BL1083" s="459"/>
      <c r="BM1083" s="460"/>
      <c r="BN1083" s="314"/>
      <c r="BO1083" s="314"/>
      <c r="BP1083" s="1"/>
      <c r="BQ1083" s="120">
        <f>IF($F$3="","",IF(N1083=$F$3,COUNTIF(BQ$23:BQ1082,"&gt;0")+1,0))</f>
        <v>0</v>
      </c>
      <c r="BR1083" s="1"/>
      <c r="BS1083" s="20" t="str">
        <f>IF($N1083="","",IF(VLOOKUP(VLOOKUP($N1083,IMPOSTAZIONI!$E$6:$I$13,5,FALSE),IMPOSTAZIONI!$B$25:$N$32,3,FALSE)=0,"",VLOOKUP(VLOOKUP($N1083,IMPOSTAZIONI!$E$6:$I$13,5,FALSE),IMPOSTAZIONI!$B$25:$N$32,3,FALSE)))</f>
        <v/>
      </c>
      <c r="BT1083" s="20" t="str">
        <f>IF($N1083="","",IF(VLOOKUP(VLOOKUP($N1083,IMPOSTAZIONI!$E$6:$I$13,5,FALSE),IMPOSTAZIONI!$B$25:$N$32,6,FALSE)=0,"",VLOOKUP(VLOOKUP($N1083,IMPOSTAZIONI!$E$6:$I$13,5,FALSE),IMPOSTAZIONI!$B$25:$N$32,6,FALSE)))</f>
        <v/>
      </c>
      <c r="BU1083" s="20" t="str">
        <f>IF($N1083="","",IF(VLOOKUP(VLOOKUP($N1083,IMPOSTAZIONI!$E$6:$I$13,5,FALSE),IMPOSTAZIONI!$B$25:$N$32,9,FALSE)=0,"",VLOOKUP(VLOOKUP($N1083,IMPOSTAZIONI!$E$6:$I$13,5,FALSE),IMPOSTAZIONI!$B$25:$N$32,9,FALSE)))</f>
        <v/>
      </c>
      <c r="BV1083" s="20" t="str">
        <f>IF($N1083="","",IF(VLOOKUP(VLOOKUP($N1083,IMPOSTAZIONI!$E$6:$I$13,5,FALSE),IMPOSTAZIONI!$B$25:$N$32,12,FALSE)=0,"",VLOOKUP(VLOOKUP($N1083,IMPOSTAZIONI!$E$6:$I$13,5,FALSE),IMPOSTAZIONI!$B$25:$N$32,12,FALSE)))</f>
        <v/>
      </c>
      <c r="BW1083" s="221" t="str">
        <f t="shared" si="311"/>
        <v/>
      </c>
      <c r="BX1083" s="221" t="str">
        <f t="shared" si="312"/>
        <v/>
      </c>
      <c r="BY1083" s="221">
        <f t="shared" si="313"/>
        <v>0</v>
      </c>
      <c r="BZ1083" s="231">
        <f t="shared" si="314"/>
        <v>0</v>
      </c>
      <c r="CA1083" s="246">
        <f t="shared" si="315"/>
        <v>0</v>
      </c>
      <c r="CB1083" s="246">
        <f t="shared" si="316"/>
        <v>0</v>
      </c>
      <c r="CC1083" s="246" t="str">
        <f t="shared" si="317"/>
        <v/>
      </c>
      <c r="CD1083" s="246">
        <f t="shared" si="318"/>
        <v>5</v>
      </c>
      <c r="CE1083" s="246">
        <f t="shared" si="319"/>
        <v>0</v>
      </c>
      <c r="CF1083" s="276">
        <f t="shared" si="320"/>
        <v>0</v>
      </c>
      <c r="CG1083" s="277">
        <f t="shared" si="320"/>
        <v>0</v>
      </c>
      <c r="CH1083" s="277">
        <f t="shared" si="320"/>
        <v>0</v>
      </c>
      <c r="CI1083" s="278">
        <f t="shared" si="320"/>
        <v>0</v>
      </c>
      <c r="CJ1083" s="280">
        <f t="shared" si="321"/>
        <v>0</v>
      </c>
      <c r="CK1083" s="232">
        <f t="shared" si="322"/>
        <v>0</v>
      </c>
      <c r="CL1083" s="1"/>
    </row>
    <row r="1084" spans="1:90" ht="18" customHeight="1">
      <c r="A1084" s="1"/>
      <c r="B1084" s="1"/>
      <c r="C1084" s="314"/>
      <c r="D1084" s="287" t="str">
        <f t="shared" si="303"/>
        <v/>
      </c>
      <c r="E1084" s="449" t="str">
        <f t="shared" si="310"/>
        <v/>
      </c>
      <c r="F1084" s="450"/>
      <c r="G1084" s="451"/>
      <c r="H1084" s="452"/>
      <c r="I1084" s="453"/>
      <c r="J1084" s="453"/>
      <c r="K1084" s="453"/>
      <c r="L1084" s="453"/>
      <c r="M1084" s="454"/>
      <c r="N1084" s="455"/>
      <c r="O1084" s="456"/>
      <c r="P1084" s="456"/>
      <c r="Q1084" s="456"/>
      <c r="R1084" s="456"/>
      <c r="S1084" s="456"/>
      <c r="T1084" s="456"/>
      <c r="U1084" s="456"/>
      <c r="V1084" s="456"/>
      <c r="W1084" s="456"/>
      <c r="X1084" s="456"/>
      <c r="Y1084" s="456"/>
      <c r="Z1084" s="456"/>
      <c r="AA1084" s="456"/>
      <c r="AB1084" s="456"/>
      <c r="AC1084" s="456"/>
      <c r="AD1084" s="456"/>
      <c r="AE1084" s="457"/>
      <c r="AF1084" s="455"/>
      <c r="AG1084" s="456"/>
      <c r="AH1084" s="456"/>
      <c r="AI1084" s="456"/>
      <c r="AJ1084" s="456"/>
      <c r="AK1084" s="456"/>
      <c r="AL1084" s="456"/>
      <c r="AM1084" s="456"/>
      <c r="AN1084" s="457"/>
      <c r="AO1084" s="455"/>
      <c r="AP1084" s="456"/>
      <c r="AQ1084" s="456"/>
      <c r="AR1084" s="456"/>
      <c r="AS1084" s="456"/>
      <c r="AT1084" s="456"/>
      <c r="AU1084" s="456"/>
      <c r="AV1084" s="456"/>
      <c r="AW1084" s="456"/>
      <c r="AX1084" s="456"/>
      <c r="AY1084" s="456"/>
      <c r="AZ1084" s="456"/>
      <c r="BA1084" s="456"/>
      <c r="BB1084" s="456"/>
      <c r="BC1084" s="456"/>
      <c r="BD1084" s="456"/>
      <c r="BE1084" s="456"/>
      <c r="BF1084" s="456"/>
      <c r="BG1084" s="457"/>
      <c r="BH1084" s="458"/>
      <c r="BI1084" s="459"/>
      <c r="BJ1084" s="459"/>
      <c r="BK1084" s="459"/>
      <c r="BL1084" s="459"/>
      <c r="BM1084" s="460"/>
      <c r="BN1084" s="314"/>
      <c r="BO1084" s="314"/>
      <c r="BP1084" s="1"/>
      <c r="BQ1084" s="120">
        <f>IF($F$3="","",IF(N1084=$F$3,COUNTIF(BQ$23:BQ1083,"&gt;0")+1,0))</f>
        <v>0</v>
      </c>
      <c r="BR1084" s="1"/>
      <c r="BS1084" s="20" t="str">
        <f>IF($N1084="","",IF(VLOOKUP(VLOOKUP($N1084,IMPOSTAZIONI!$E$6:$I$13,5,FALSE),IMPOSTAZIONI!$B$25:$N$32,3,FALSE)=0,"",VLOOKUP(VLOOKUP($N1084,IMPOSTAZIONI!$E$6:$I$13,5,FALSE),IMPOSTAZIONI!$B$25:$N$32,3,FALSE)))</f>
        <v/>
      </c>
      <c r="BT1084" s="20" t="str">
        <f>IF($N1084="","",IF(VLOOKUP(VLOOKUP($N1084,IMPOSTAZIONI!$E$6:$I$13,5,FALSE),IMPOSTAZIONI!$B$25:$N$32,6,FALSE)=0,"",VLOOKUP(VLOOKUP($N1084,IMPOSTAZIONI!$E$6:$I$13,5,FALSE),IMPOSTAZIONI!$B$25:$N$32,6,FALSE)))</f>
        <v/>
      </c>
      <c r="BU1084" s="20" t="str">
        <f>IF($N1084="","",IF(VLOOKUP(VLOOKUP($N1084,IMPOSTAZIONI!$E$6:$I$13,5,FALSE),IMPOSTAZIONI!$B$25:$N$32,9,FALSE)=0,"",VLOOKUP(VLOOKUP($N1084,IMPOSTAZIONI!$E$6:$I$13,5,FALSE),IMPOSTAZIONI!$B$25:$N$32,9,FALSE)))</f>
        <v/>
      </c>
      <c r="BV1084" s="20" t="str">
        <f>IF($N1084="","",IF(VLOOKUP(VLOOKUP($N1084,IMPOSTAZIONI!$E$6:$I$13,5,FALSE),IMPOSTAZIONI!$B$25:$N$32,12,FALSE)=0,"",VLOOKUP(VLOOKUP($N1084,IMPOSTAZIONI!$E$6:$I$13,5,FALSE),IMPOSTAZIONI!$B$25:$N$32,12,FALSE)))</f>
        <v/>
      </c>
      <c r="BW1084" s="221" t="str">
        <f t="shared" si="311"/>
        <v/>
      </c>
      <c r="BX1084" s="221" t="str">
        <f t="shared" si="312"/>
        <v/>
      </c>
      <c r="BY1084" s="221">
        <f t="shared" si="313"/>
        <v>0</v>
      </c>
      <c r="BZ1084" s="231">
        <f t="shared" si="314"/>
        <v>0</v>
      </c>
      <c r="CA1084" s="246">
        <f t="shared" si="315"/>
        <v>0</v>
      </c>
      <c r="CB1084" s="246">
        <f t="shared" si="316"/>
        <v>0</v>
      </c>
      <c r="CC1084" s="246" t="str">
        <f t="shared" si="317"/>
        <v/>
      </c>
      <c r="CD1084" s="246">
        <f t="shared" si="318"/>
        <v>5</v>
      </c>
      <c r="CE1084" s="246">
        <f t="shared" si="319"/>
        <v>0</v>
      </c>
      <c r="CF1084" s="276">
        <f t="shared" si="320"/>
        <v>0</v>
      </c>
      <c r="CG1084" s="277">
        <f t="shared" si="320"/>
        <v>0</v>
      </c>
      <c r="CH1084" s="277">
        <f t="shared" si="320"/>
        <v>0</v>
      </c>
      <c r="CI1084" s="278">
        <f t="shared" si="320"/>
        <v>0</v>
      </c>
      <c r="CJ1084" s="280">
        <f t="shared" si="321"/>
        <v>0</v>
      </c>
      <c r="CK1084" s="232">
        <f t="shared" si="322"/>
        <v>0</v>
      </c>
      <c r="CL1084" s="1"/>
    </row>
    <row r="1085" spans="1:90" ht="18" customHeight="1">
      <c r="A1085" s="1"/>
      <c r="B1085" s="1"/>
      <c r="C1085" s="314"/>
      <c r="D1085" s="287" t="str">
        <f t="shared" si="303"/>
        <v/>
      </c>
      <c r="E1085" s="449" t="str">
        <f t="shared" si="310"/>
        <v/>
      </c>
      <c r="F1085" s="450"/>
      <c r="G1085" s="451"/>
      <c r="H1085" s="452"/>
      <c r="I1085" s="453"/>
      <c r="J1085" s="453"/>
      <c r="K1085" s="453"/>
      <c r="L1085" s="453"/>
      <c r="M1085" s="454"/>
      <c r="N1085" s="455"/>
      <c r="O1085" s="456"/>
      <c r="P1085" s="456"/>
      <c r="Q1085" s="456"/>
      <c r="R1085" s="456"/>
      <c r="S1085" s="456"/>
      <c r="T1085" s="456"/>
      <c r="U1085" s="456"/>
      <c r="V1085" s="456"/>
      <c r="W1085" s="456"/>
      <c r="X1085" s="456"/>
      <c r="Y1085" s="456"/>
      <c r="Z1085" s="456"/>
      <c r="AA1085" s="456"/>
      <c r="AB1085" s="456"/>
      <c r="AC1085" s="456"/>
      <c r="AD1085" s="456"/>
      <c r="AE1085" s="457"/>
      <c r="AF1085" s="455"/>
      <c r="AG1085" s="456"/>
      <c r="AH1085" s="456"/>
      <c r="AI1085" s="456"/>
      <c r="AJ1085" s="456"/>
      <c r="AK1085" s="456"/>
      <c r="AL1085" s="456"/>
      <c r="AM1085" s="456"/>
      <c r="AN1085" s="457"/>
      <c r="AO1085" s="455"/>
      <c r="AP1085" s="456"/>
      <c r="AQ1085" s="456"/>
      <c r="AR1085" s="456"/>
      <c r="AS1085" s="456"/>
      <c r="AT1085" s="456"/>
      <c r="AU1085" s="456"/>
      <c r="AV1085" s="456"/>
      <c r="AW1085" s="456"/>
      <c r="AX1085" s="456"/>
      <c r="AY1085" s="456"/>
      <c r="AZ1085" s="456"/>
      <c r="BA1085" s="456"/>
      <c r="BB1085" s="456"/>
      <c r="BC1085" s="456"/>
      <c r="BD1085" s="456"/>
      <c r="BE1085" s="456"/>
      <c r="BF1085" s="456"/>
      <c r="BG1085" s="457"/>
      <c r="BH1085" s="458"/>
      <c r="BI1085" s="459"/>
      <c r="BJ1085" s="459"/>
      <c r="BK1085" s="459"/>
      <c r="BL1085" s="459"/>
      <c r="BM1085" s="460"/>
      <c r="BN1085" s="314"/>
      <c r="BO1085" s="314"/>
      <c r="BP1085" s="1"/>
      <c r="BQ1085" s="120">
        <f>IF($F$3="","",IF(N1085=$F$3,COUNTIF(BQ$23:BQ1084,"&gt;0")+1,0))</f>
        <v>0</v>
      </c>
      <c r="BR1085" s="1"/>
      <c r="BS1085" s="20" t="str">
        <f>IF($N1085="","",IF(VLOOKUP(VLOOKUP($N1085,IMPOSTAZIONI!$E$6:$I$13,5,FALSE),IMPOSTAZIONI!$B$25:$N$32,3,FALSE)=0,"",VLOOKUP(VLOOKUP($N1085,IMPOSTAZIONI!$E$6:$I$13,5,FALSE),IMPOSTAZIONI!$B$25:$N$32,3,FALSE)))</f>
        <v/>
      </c>
      <c r="BT1085" s="20" t="str">
        <f>IF($N1085="","",IF(VLOOKUP(VLOOKUP($N1085,IMPOSTAZIONI!$E$6:$I$13,5,FALSE),IMPOSTAZIONI!$B$25:$N$32,6,FALSE)=0,"",VLOOKUP(VLOOKUP($N1085,IMPOSTAZIONI!$E$6:$I$13,5,FALSE),IMPOSTAZIONI!$B$25:$N$32,6,FALSE)))</f>
        <v/>
      </c>
      <c r="BU1085" s="20" t="str">
        <f>IF($N1085="","",IF(VLOOKUP(VLOOKUP($N1085,IMPOSTAZIONI!$E$6:$I$13,5,FALSE),IMPOSTAZIONI!$B$25:$N$32,9,FALSE)=0,"",VLOOKUP(VLOOKUP($N1085,IMPOSTAZIONI!$E$6:$I$13,5,FALSE),IMPOSTAZIONI!$B$25:$N$32,9,FALSE)))</f>
        <v/>
      </c>
      <c r="BV1085" s="20" t="str">
        <f>IF($N1085="","",IF(VLOOKUP(VLOOKUP($N1085,IMPOSTAZIONI!$E$6:$I$13,5,FALSE),IMPOSTAZIONI!$B$25:$N$32,12,FALSE)=0,"",VLOOKUP(VLOOKUP($N1085,IMPOSTAZIONI!$E$6:$I$13,5,FALSE),IMPOSTAZIONI!$B$25:$N$32,12,FALSE)))</f>
        <v/>
      </c>
      <c r="BW1085" s="221" t="str">
        <f t="shared" si="311"/>
        <v/>
      </c>
      <c r="BX1085" s="221" t="str">
        <f t="shared" si="312"/>
        <v/>
      </c>
      <c r="BY1085" s="221">
        <f t="shared" si="313"/>
        <v>0</v>
      </c>
      <c r="BZ1085" s="231">
        <f t="shared" si="314"/>
        <v>0</v>
      </c>
      <c r="CA1085" s="246">
        <f t="shared" si="315"/>
        <v>0</v>
      </c>
      <c r="CB1085" s="246">
        <f t="shared" si="316"/>
        <v>0</v>
      </c>
      <c r="CC1085" s="246" t="str">
        <f t="shared" si="317"/>
        <v/>
      </c>
      <c r="CD1085" s="246">
        <f t="shared" si="318"/>
        <v>5</v>
      </c>
      <c r="CE1085" s="246">
        <f t="shared" si="319"/>
        <v>0</v>
      </c>
      <c r="CF1085" s="276">
        <f t="shared" si="320"/>
        <v>0</v>
      </c>
      <c r="CG1085" s="277">
        <f t="shared" si="320"/>
        <v>0</v>
      </c>
      <c r="CH1085" s="277">
        <f t="shared" si="320"/>
        <v>0</v>
      </c>
      <c r="CI1085" s="278">
        <f t="shared" ref="CI1085:CI1148" si="323">COUNTIF($CE$23:$CE$3022,CONCATENATE($CD1085,CI$21))</f>
        <v>0</v>
      </c>
      <c r="CJ1085" s="280">
        <f t="shared" si="321"/>
        <v>0</v>
      </c>
      <c r="CK1085" s="232">
        <f t="shared" si="322"/>
        <v>0</v>
      </c>
      <c r="CL1085" s="1"/>
    </row>
    <row r="1086" spans="1:90" ht="18" customHeight="1">
      <c r="A1086" s="1"/>
      <c r="B1086" s="1"/>
      <c r="C1086" s="314"/>
      <c r="D1086" s="287" t="str">
        <f t="shared" si="303"/>
        <v/>
      </c>
      <c r="E1086" s="449" t="str">
        <f t="shared" ref="E1086:E1149" si="324">IF(BQ1086=0,"",BQ1086)</f>
        <v/>
      </c>
      <c r="F1086" s="450"/>
      <c r="G1086" s="451"/>
      <c r="H1086" s="452"/>
      <c r="I1086" s="453"/>
      <c r="J1086" s="453"/>
      <c r="K1086" s="453"/>
      <c r="L1086" s="453"/>
      <c r="M1086" s="454"/>
      <c r="N1086" s="455"/>
      <c r="O1086" s="456"/>
      <c r="P1086" s="456"/>
      <c r="Q1086" s="456"/>
      <c r="R1086" s="456"/>
      <c r="S1086" s="456"/>
      <c r="T1086" s="456"/>
      <c r="U1086" s="456"/>
      <c r="V1086" s="456"/>
      <c r="W1086" s="456"/>
      <c r="X1086" s="456"/>
      <c r="Y1086" s="456"/>
      <c r="Z1086" s="456"/>
      <c r="AA1086" s="456"/>
      <c r="AB1086" s="456"/>
      <c r="AC1086" s="456"/>
      <c r="AD1086" s="456"/>
      <c r="AE1086" s="457"/>
      <c r="AF1086" s="455"/>
      <c r="AG1086" s="456"/>
      <c r="AH1086" s="456"/>
      <c r="AI1086" s="456"/>
      <c r="AJ1086" s="456"/>
      <c r="AK1086" s="456"/>
      <c r="AL1086" s="456"/>
      <c r="AM1086" s="456"/>
      <c r="AN1086" s="457"/>
      <c r="AO1086" s="455"/>
      <c r="AP1086" s="456"/>
      <c r="AQ1086" s="456"/>
      <c r="AR1086" s="456"/>
      <c r="AS1086" s="456"/>
      <c r="AT1086" s="456"/>
      <c r="AU1086" s="456"/>
      <c r="AV1086" s="456"/>
      <c r="AW1086" s="456"/>
      <c r="AX1086" s="456"/>
      <c r="AY1086" s="456"/>
      <c r="AZ1086" s="456"/>
      <c r="BA1086" s="456"/>
      <c r="BB1086" s="456"/>
      <c r="BC1086" s="456"/>
      <c r="BD1086" s="456"/>
      <c r="BE1086" s="456"/>
      <c r="BF1086" s="456"/>
      <c r="BG1086" s="457"/>
      <c r="BH1086" s="458"/>
      <c r="BI1086" s="459"/>
      <c r="BJ1086" s="459"/>
      <c r="BK1086" s="459"/>
      <c r="BL1086" s="459"/>
      <c r="BM1086" s="460"/>
      <c r="BN1086" s="314"/>
      <c r="BO1086" s="314"/>
      <c r="BP1086" s="1"/>
      <c r="BQ1086" s="120">
        <f>IF($F$3="","",IF(N1086=$F$3,COUNTIF(BQ$23:BQ1085,"&gt;0")+1,0))</f>
        <v>0</v>
      </c>
      <c r="BR1086" s="1"/>
      <c r="BS1086" s="20" t="str">
        <f>IF($N1086="","",IF(VLOOKUP(VLOOKUP($N1086,IMPOSTAZIONI!$E$6:$I$13,5,FALSE),IMPOSTAZIONI!$B$25:$N$32,3,FALSE)=0,"",VLOOKUP(VLOOKUP($N1086,IMPOSTAZIONI!$E$6:$I$13,5,FALSE),IMPOSTAZIONI!$B$25:$N$32,3,FALSE)))</f>
        <v/>
      </c>
      <c r="BT1086" s="20" t="str">
        <f>IF($N1086="","",IF(VLOOKUP(VLOOKUP($N1086,IMPOSTAZIONI!$E$6:$I$13,5,FALSE),IMPOSTAZIONI!$B$25:$N$32,6,FALSE)=0,"",VLOOKUP(VLOOKUP($N1086,IMPOSTAZIONI!$E$6:$I$13,5,FALSE),IMPOSTAZIONI!$B$25:$N$32,6,FALSE)))</f>
        <v/>
      </c>
      <c r="BU1086" s="20" t="str">
        <f>IF($N1086="","",IF(VLOOKUP(VLOOKUP($N1086,IMPOSTAZIONI!$E$6:$I$13,5,FALSE),IMPOSTAZIONI!$B$25:$N$32,9,FALSE)=0,"",VLOOKUP(VLOOKUP($N1086,IMPOSTAZIONI!$E$6:$I$13,5,FALSE),IMPOSTAZIONI!$B$25:$N$32,9,FALSE)))</f>
        <v/>
      </c>
      <c r="BV1086" s="20" t="str">
        <f>IF($N1086="","",IF(VLOOKUP(VLOOKUP($N1086,IMPOSTAZIONI!$E$6:$I$13,5,FALSE),IMPOSTAZIONI!$B$25:$N$32,12,FALSE)=0,"",VLOOKUP(VLOOKUP($N1086,IMPOSTAZIONI!$E$6:$I$13,5,FALSE),IMPOSTAZIONI!$B$25:$N$32,12,FALSE)))</f>
        <v/>
      </c>
      <c r="BW1086" s="221" t="str">
        <f t="shared" ref="BW1086:BW1149" si="325">IF(AF1086="","",HLOOKUP(AF1086,BS1086:BV1086,1,FALSE))</f>
        <v/>
      </c>
      <c r="BX1086" s="221" t="str">
        <f t="shared" ref="BX1086:BX1149" si="326">IF(N1086="","",VLOOKUP(N1086,$AY$3109:$BM$3116,1,FALSE))</f>
        <v/>
      </c>
      <c r="BY1086" s="221">
        <f t="shared" ref="BY1086:BY1149" si="327">IF(OR(ISERROR(BW1086),ISERROR(BX1086),AND(H1086&gt;0,H1086&lt;AD$3140),AND(H1086&gt;0,H1086&gt;AD$3141)),1,IF(CK1086=1,2,0))</f>
        <v>0</v>
      </c>
      <c r="BZ1086" s="231">
        <f t="shared" ref="BZ1086:BZ1149" si="328">IF($F$3="",0,IF($F$3=N1086,H1086,0))</f>
        <v>0</v>
      </c>
      <c r="CA1086" s="246">
        <f t="shared" ref="CA1086:CA1149" si="329">IF($BN$3&gt;$AY$3147,"",IF(BZ1086=0,0,IF(AF1086="",0,VLOOKUP(AF1086,$AY$3118:$BL$3121,14,FALSE))))</f>
        <v>0</v>
      </c>
      <c r="CB1086" s="246">
        <f t="shared" ref="CB1086:CB1149" si="330">IF(BZ1086=0,0,MONTH(BZ1086))</f>
        <v>0</v>
      </c>
      <c r="CC1086" s="246" t="str">
        <f t="shared" ref="CC1086:CC1149" si="331">IF(OR(BZ1086=0,CA1086=0),"",CONCATENATE(CB1086,CA1086))</f>
        <v/>
      </c>
      <c r="CD1086" s="246">
        <f t="shared" ref="CD1086:CD1149" si="332">MATCH(BZ1086,BZ$23:BZ$3022,0)</f>
        <v>5</v>
      </c>
      <c r="CE1086" s="246">
        <f t="shared" ref="CE1086:CE1149" si="333">IF(CA1086&gt;0,CONCATENATE(CD1086,CA1086),0)</f>
        <v>0</v>
      </c>
      <c r="CF1086" s="276">
        <f t="shared" ref="CF1086:CI1149" si="334">COUNTIF($CE$23:$CE$3022,CONCATENATE($CD1086,CF$21))</f>
        <v>0</v>
      </c>
      <c r="CG1086" s="277">
        <f t="shared" si="334"/>
        <v>0</v>
      </c>
      <c r="CH1086" s="277">
        <f t="shared" si="334"/>
        <v>0</v>
      </c>
      <c r="CI1086" s="278">
        <f t="shared" si="323"/>
        <v>0</v>
      </c>
      <c r="CJ1086" s="280">
        <f t="shared" ref="CJ1086:CJ1149" si="335">COUNTIF(CF1086:CI1086,"&gt;0")</f>
        <v>0</v>
      </c>
      <c r="CK1086" s="232">
        <f t="shared" ref="CK1086:CK1149" si="336">IF(CJ1086&gt;1,1,0)</f>
        <v>0</v>
      </c>
      <c r="CL1086" s="1"/>
    </row>
    <row r="1087" spans="1:90" ht="18" customHeight="1">
      <c r="A1087" s="1"/>
      <c r="B1087" s="1"/>
      <c r="C1087" s="314"/>
      <c r="D1087" s="287" t="str">
        <f t="shared" si="303"/>
        <v/>
      </c>
      <c r="E1087" s="449" t="str">
        <f t="shared" si="324"/>
        <v/>
      </c>
      <c r="F1087" s="450"/>
      <c r="G1087" s="451"/>
      <c r="H1087" s="452"/>
      <c r="I1087" s="453"/>
      <c r="J1087" s="453"/>
      <c r="K1087" s="453"/>
      <c r="L1087" s="453"/>
      <c r="M1087" s="454"/>
      <c r="N1087" s="455"/>
      <c r="O1087" s="456"/>
      <c r="P1087" s="456"/>
      <c r="Q1087" s="456"/>
      <c r="R1087" s="456"/>
      <c r="S1087" s="456"/>
      <c r="T1087" s="456"/>
      <c r="U1087" s="456"/>
      <c r="V1087" s="456"/>
      <c r="W1087" s="456"/>
      <c r="X1087" s="456"/>
      <c r="Y1087" s="456"/>
      <c r="Z1087" s="456"/>
      <c r="AA1087" s="456"/>
      <c r="AB1087" s="456"/>
      <c r="AC1087" s="456"/>
      <c r="AD1087" s="456"/>
      <c r="AE1087" s="457"/>
      <c r="AF1087" s="455"/>
      <c r="AG1087" s="456"/>
      <c r="AH1087" s="456"/>
      <c r="AI1087" s="456"/>
      <c r="AJ1087" s="456"/>
      <c r="AK1087" s="456"/>
      <c r="AL1087" s="456"/>
      <c r="AM1087" s="456"/>
      <c r="AN1087" s="457"/>
      <c r="AO1087" s="455"/>
      <c r="AP1087" s="456"/>
      <c r="AQ1087" s="456"/>
      <c r="AR1087" s="456"/>
      <c r="AS1087" s="456"/>
      <c r="AT1087" s="456"/>
      <c r="AU1087" s="456"/>
      <c r="AV1087" s="456"/>
      <c r="AW1087" s="456"/>
      <c r="AX1087" s="456"/>
      <c r="AY1087" s="456"/>
      <c r="AZ1087" s="456"/>
      <c r="BA1087" s="456"/>
      <c r="BB1087" s="456"/>
      <c r="BC1087" s="456"/>
      <c r="BD1087" s="456"/>
      <c r="BE1087" s="456"/>
      <c r="BF1087" s="456"/>
      <c r="BG1087" s="457"/>
      <c r="BH1087" s="458"/>
      <c r="BI1087" s="459"/>
      <c r="BJ1087" s="459"/>
      <c r="BK1087" s="459"/>
      <c r="BL1087" s="459"/>
      <c r="BM1087" s="460"/>
      <c r="BN1087" s="314"/>
      <c r="BO1087" s="314"/>
      <c r="BP1087" s="1"/>
      <c r="BQ1087" s="120">
        <f>IF($F$3="","",IF(N1087=$F$3,COUNTIF(BQ$23:BQ1086,"&gt;0")+1,0))</f>
        <v>0</v>
      </c>
      <c r="BR1087" s="1"/>
      <c r="BS1087" s="20" t="str">
        <f>IF($N1087="","",IF(VLOOKUP(VLOOKUP($N1087,IMPOSTAZIONI!$E$6:$I$13,5,FALSE),IMPOSTAZIONI!$B$25:$N$32,3,FALSE)=0,"",VLOOKUP(VLOOKUP($N1087,IMPOSTAZIONI!$E$6:$I$13,5,FALSE),IMPOSTAZIONI!$B$25:$N$32,3,FALSE)))</f>
        <v/>
      </c>
      <c r="BT1087" s="20" t="str">
        <f>IF($N1087="","",IF(VLOOKUP(VLOOKUP($N1087,IMPOSTAZIONI!$E$6:$I$13,5,FALSE),IMPOSTAZIONI!$B$25:$N$32,6,FALSE)=0,"",VLOOKUP(VLOOKUP($N1087,IMPOSTAZIONI!$E$6:$I$13,5,FALSE),IMPOSTAZIONI!$B$25:$N$32,6,FALSE)))</f>
        <v/>
      </c>
      <c r="BU1087" s="20" t="str">
        <f>IF($N1087="","",IF(VLOOKUP(VLOOKUP($N1087,IMPOSTAZIONI!$E$6:$I$13,5,FALSE),IMPOSTAZIONI!$B$25:$N$32,9,FALSE)=0,"",VLOOKUP(VLOOKUP($N1087,IMPOSTAZIONI!$E$6:$I$13,5,FALSE),IMPOSTAZIONI!$B$25:$N$32,9,FALSE)))</f>
        <v/>
      </c>
      <c r="BV1087" s="20" t="str">
        <f>IF($N1087="","",IF(VLOOKUP(VLOOKUP($N1087,IMPOSTAZIONI!$E$6:$I$13,5,FALSE),IMPOSTAZIONI!$B$25:$N$32,12,FALSE)=0,"",VLOOKUP(VLOOKUP($N1087,IMPOSTAZIONI!$E$6:$I$13,5,FALSE),IMPOSTAZIONI!$B$25:$N$32,12,FALSE)))</f>
        <v/>
      </c>
      <c r="BW1087" s="221" t="str">
        <f t="shared" si="325"/>
        <v/>
      </c>
      <c r="BX1087" s="221" t="str">
        <f t="shared" si="326"/>
        <v/>
      </c>
      <c r="BY1087" s="221">
        <f t="shared" si="327"/>
        <v>0</v>
      </c>
      <c r="BZ1087" s="231">
        <f t="shared" si="328"/>
        <v>0</v>
      </c>
      <c r="CA1087" s="246">
        <f t="shared" si="329"/>
        <v>0</v>
      </c>
      <c r="CB1087" s="246">
        <f t="shared" si="330"/>
        <v>0</v>
      </c>
      <c r="CC1087" s="246" t="str">
        <f t="shared" si="331"/>
        <v/>
      </c>
      <c r="CD1087" s="246">
        <f t="shared" si="332"/>
        <v>5</v>
      </c>
      <c r="CE1087" s="246">
        <f t="shared" si="333"/>
        <v>0</v>
      </c>
      <c r="CF1087" s="276">
        <f t="shared" si="334"/>
        <v>0</v>
      </c>
      <c r="CG1087" s="277">
        <f t="shared" si="334"/>
        <v>0</v>
      </c>
      <c r="CH1087" s="277">
        <f t="shared" si="334"/>
        <v>0</v>
      </c>
      <c r="CI1087" s="278">
        <f t="shared" si="323"/>
        <v>0</v>
      </c>
      <c r="CJ1087" s="280">
        <f t="shared" si="335"/>
        <v>0</v>
      </c>
      <c r="CK1087" s="232">
        <f t="shared" si="336"/>
        <v>0</v>
      </c>
      <c r="CL1087" s="1"/>
    </row>
    <row r="1088" spans="1:90" ht="18" customHeight="1">
      <c r="A1088" s="1"/>
      <c r="B1088" s="1"/>
      <c r="C1088" s="314"/>
      <c r="D1088" s="287" t="str">
        <f t="shared" si="303"/>
        <v/>
      </c>
      <c r="E1088" s="449" t="str">
        <f t="shared" si="324"/>
        <v/>
      </c>
      <c r="F1088" s="450"/>
      <c r="G1088" s="451"/>
      <c r="H1088" s="452"/>
      <c r="I1088" s="453"/>
      <c r="J1088" s="453"/>
      <c r="K1088" s="453"/>
      <c r="L1088" s="453"/>
      <c r="M1088" s="454"/>
      <c r="N1088" s="455"/>
      <c r="O1088" s="456"/>
      <c r="P1088" s="456"/>
      <c r="Q1088" s="456"/>
      <c r="R1088" s="456"/>
      <c r="S1088" s="456"/>
      <c r="T1088" s="456"/>
      <c r="U1088" s="456"/>
      <c r="V1088" s="456"/>
      <c r="W1088" s="456"/>
      <c r="X1088" s="456"/>
      <c r="Y1088" s="456"/>
      <c r="Z1088" s="456"/>
      <c r="AA1088" s="456"/>
      <c r="AB1088" s="456"/>
      <c r="AC1088" s="456"/>
      <c r="AD1088" s="456"/>
      <c r="AE1088" s="457"/>
      <c r="AF1088" s="455"/>
      <c r="AG1088" s="456"/>
      <c r="AH1088" s="456"/>
      <c r="AI1088" s="456"/>
      <c r="AJ1088" s="456"/>
      <c r="AK1088" s="456"/>
      <c r="AL1088" s="456"/>
      <c r="AM1088" s="456"/>
      <c r="AN1088" s="457"/>
      <c r="AO1088" s="455"/>
      <c r="AP1088" s="456"/>
      <c r="AQ1088" s="456"/>
      <c r="AR1088" s="456"/>
      <c r="AS1088" s="456"/>
      <c r="AT1088" s="456"/>
      <c r="AU1088" s="456"/>
      <c r="AV1088" s="456"/>
      <c r="AW1088" s="456"/>
      <c r="AX1088" s="456"/>
      <c r="AY1088" s="456"/>
      <c r="AZ1088" s="456"/>
      <c r="BA1088" s="456"/>
      <c r="BB1088" s="456"/>
      <c r="BC1088" s="456"/>
      <c r="BD1088" s="456"/>
      <c r="BE1088" s="456"/>
      <c r="BF1088" s="456"/>
      <c r="BG1088" s="457"/>
      <c r="BH1088" s="458"/>
      <c r="BI1088" s="459"/>
      <c r="BJ1088" s="459"/>
      <c r="BK1088" s="459"/>
      <c r="BL1088" s="459"/>
      <c r="BM1088" s="460"/>
      <c r="BN1088" s="314"/>
      <c r="BO1088" s="314"/>
      <c r="BP1088" s="1"/>
      <c r="BQ1088" s="120">
        <f>IF($F$3="","",IF(N1088=$F$3,COUNTIF(BQ$23:BQ1087,"&gt;0")+1,0))</f>
        <v>0</v>
      </c>
      <c r="BR1088" s="1"/>
      <c r="BS1088" s="20" t="str">
        <f>IF($N1088="","",IF(VLOOKUP(VLOOKUP($N1088,IMPOSTAZIONI!$E$6:$I$13,5,FALSE),IMPOSTAZIONI!$B$25:$N$32,3,FALSE)=0,"",VLOOKUP(VLOOKUP($N1088,IMPOSTAZIONI!$E$6:$I$13,5,FALSE),IMPOSTAZIONI!$B$25:$N$32,3,FALSE)))</f>
        <v/>
      </c>
      <c r="BT1088" s="20" t="str">
        <f>IF($N1088="","",IF(VLOOKUP(VLOOKUP($N1088,IMPOSTAZIONI!$E$6:$I$13,5,FALSE),IMPOSTAZIONI!$B$25:$N$32,6,FALSE)=0,"",VLOOKUP(VLOOKUP($N1088,IMPOSTAZIONI!$E$6:$I$13,5,FALSE),IMPOSTAZIONI!$B$25:$N$32,6,FALSE)))</f>
        <v/>
      </c>
      <c r="BU1088" s="20" t="str">
        <f>IF($N1088="","",IF(VLOOKUP(VLOOKUP($N1088,IMPOSTAZIONI!$E$6:$I$13,5,FALSE),IMPOSTAZIONI!$B$25:$N$32,9,FALSE)=0,"",VLOOKUP(VLOOKUP($N1088,IMPOSTAZIONI!$E$6:$I$13,5,FALSE),IMPOSTAZIONI!$B$25:$N$32,9,FALSE)))</f>
        <v/>
      </c>
      <c r="BV1088" s="20" t="str">
        <f>IF($N1088="","",IF(VLOOKUP(VLOOKUP($N1088,IMPOSTAZIONI!$E$6:$I$13,5,FALSE),IMPOSTAZIONI!$B$25:$N$32,12,FALSE)=0,"",VLOOKUP(VLOOKUP($N1088,IMPOSTAZIONI!$E$6:$I$13,5,FALSE),IMPOSTAZIONI!$B$25:$N$32,12,FALSE)))</f>
        <v/>
      </c>
      <c r="BW1088" s="221" t="str">
        <f t="shared" si="325"/>
        <v/>
      </c>
      <c r="BX1088" s="221" t="str">
        <f t="shared" si="326"/>
        <v/>
      </c>
      <c r="BY1088" s="221">
        <f t="shared" si="327"/>
        <v>0</v>
      </c>
      <c r="BZ1088" s="231">
        <f t="shared" si="328"/>
        <v>0</v>
      </c>
      <c r="CA1088" s="246">
        <f t="shared" si="329"/>
        <v>0</v>
      </c>
      <c r="CB1088" s="246">
        <f t="shared" si="330"/>
        <v>0</v>
      </c>
      <c r="CC1088" s="246" t="str">
        <f t="shared" si="331"/>
        <v/>
      </c>
      <c r="CD1088" s="246">
        <f t="shared" si="332"/>
        <v>5</v>
      </c>
      <c r="CE1088" s="246">
        <f t="shared" si="333"/>
        <v>0</v>
      </c>
      <c r="CF1088" s="276">
        <f t="shared" si="334"/>
        <v>0</v>
      </c>
      <c r="CG1088" s="277">
        <f t="shared" si="334"/>
        <v>0</v>
      </c>
      <c r="CH1088" s="277">
        <f t="shared" si="334"/>
        <v>0</v>
      </c>
      <c r="CI1088" s="278">
        <f t="shared" si="323"/>
        <v>0</v>
      </c>
      <c r="CJ1088" s="280">
        <f t="shared" si="335"/>
        <v>0</v>
      </c>
      <c r="CK1088" s="232">
        <f t="shared" si="336"/>
        <v>0</v>
      </c>
      <c r="CL1088" s="1"/>
    </row>
    <row r="1089" spans="1:90" ht="18" customHeight="1">
      <c r="A1089" s="1"/>
      <c r="B1089" s="1"/>
      <c r="C1089" s="314"/>
      <c r="D1089" s="287" t="str">
        <f t="shared" si="303"/>
        <v/>
      </c>
      <c r="E1089" s="449" t="str">
        <f t="shared" si="324"/>
        <v/>
      </c>
      <c r="F1089" s="450"/>
      <c r="G1089" s="451"/>
      <c r="H1089" s="452"/>
      <c r="I1089" s="453"/>
      <c r="J1089" s="453"/>
      <c r="K1089" s="453"/>
      <c r="L1089" s="453"/>
      <c r="M1089" s="454"/>
      <c r="N1089" s="455"/>
      <c r="O1089" s="456"/>
      <c r="P1089" s="456"/>
      <c r="Q1089" s="456"/>
      <c r="R1089" s="456"/>
      <c r="S1089" s="456"/>
      <c r="T1089" s="456"/>
      <c r="U1089" s="456"/>
      <c r="V1089" s="456"/>
      <c r="W1089" s="456"/>
      <c r="X1089" s="456"/>
      <c r="Y1089" s="456"/>
      <c r="Z1089" s="456"/>
      <c r="AA1089" s="456"/>
      <c r="AB1089" s="456"/>
      <c r="AC1089" s="456"/>
      <c r="AD1089" s="456"/>
      <c r="AE1089" s="457"/>
      <c r="AF1089" s="455"/>
      <c r="AG1089" s="456"/>
      <c r="AH1089" s="456"/>
      <c r="AI1089" s="456"/>
      <c r="AJ1089" s="456"/>
      <c r="AK1089" s="456"/>
      <c r="AL1089" s="456"/>
      <c r="AM1089" s="456"/>
      <c r="AN1089" s="457"/>
      <c r="AO1089" s="455"/>
      <c r="AP1089" s="456"/>
      <c r="AQ1089" s="456"/>
      <c r="AR1089" s="456"/>
      <c r="AS1089" s="456"/>
      <c r="AT1089" s="456"/>
      <c r="AU1089" s="456"/>
      <c r="AV1089" s="456"/>
      <c r="AW1089" s="456"/>
      <c r="AX1089" s="456"/>
      <c r="AY1089" s="456"/>
      <c r="AZ1089" s="456"/>
      <c r="BA1089" s="456"/>
      <c r="BB1089" s="456"/>
      <c r="BC1089" s="456"/>
      <c r="BD1089" s="456"/>
      <c r="BE1089" s="456"/>
      <c r="BF1089" s="456"/>
      <c r="BG1089" s="457"/>
      <c r="BH1089" s="458"/>
      <c r="BI1089" s="459"/>
      <c r="BJ1089" s="459"/>
      <c r="BK1089" s="459"/>
      <c r="BL1089" s="459"/>
      <c r="BM1089" s="460"/>
      <c r="BN1089" s="314"/>
      <c r="BO1089" s="314"/>
      <c r="BP1089" s="1"/>
      <c r="BQ1089" s="120">
        <f>IF($F$3="","",IF(N1089=$F$3,COUNTIF(BQ$23:BQ1088,"&gt;0")+1,0))</f>
        <v>0</v>
      </c>
      <c r="BR1089" s="1"/>
      <c r="BS1089" s="20" t="str">
        <f>IF($N1089="","",IF(VLOOKUP(VLOOKUP($N1089,IMPOSTAZIONI!$E$6:$I$13,5,FALSE),IMPOSTAZIONI!$B$25:$N$32,3,FALSE)=0,"",VLOOKUP(VLOOKUP($N1089,IMPOSTAZIONI!$E$6:$I$13,5,FALSE),IMPOSTAZIONI!$B$25:$N$32,3,FALSE)))</f>
        <v/>
      </c>
      <c r="BT1089" s="20" t="str">
        <f>IF($N1089="","",IF(VLOOKUP(VLOOKUP($N1089,IMPOSTAZIONI!$E$6:$I$13,5,FALSE),IMPOSTAZIONI!$B$25:$N$32,6,FALSE)=0,"",VLOOKUP(VLOOKUP($N1089,IMPOSTAZIONI!$E$6:$I$13,5,FALSE),IMPOSTAZIONI!$B$25:$N$32,6,FALSE)))</f>
        <v/>
      </c>
      <c r="BU1089" s="20" t="str">
        <f>IF($N1089="","",IF(VLOOKUP(VLOOKUP($N1089,IMPOSTAZIONI!$E$6:$I$13,5,FALSE),IMPOSTAZIONI!$B$25:$N$32,9,FALSE)=0,"",VLOOKUP(VLOOKUP($N1089,IMPOSTAZIONI!$E$6:$I$13,5,FALSE),IMPOSTAZIONI!$B$25:$N$32,9,FALSE)))</f>
        <v/>
      </c>
      <c r="BV1089" s="20" t="str">
        <f>IF($N1089="","",IF(VLOOKUP(VLOOKUP($N1089,IMPOSTAZIONI!$E$6:$I$13,5,FALSE),IMPOSTAZIONI!$B$25:$N$32,12,FALSE)=0,"",VLOOKUP(VLOOKUP($N1089,IMPOSTAZIONI!$E$6:$I$13,5,FALSE),IMPOSTAZIONI!$B$25:$N$32,12,FALSE)))</f>
        <v/>
      </c>
      <c r="BW1089" s="221" t="str">
        <f t="shared" si="325"/>
        <v/>
      </c>
      <c r="BX1089" s="221" t="str">
        <f t="shared" si="326"/>
        <v/>
      </c>
      <c r="BY1089" s="221">
        <f t="shared" si="327"/>
        <v>0</v>
      </c>
      <c r="BZ1089" s="231">
        <f t="shared" si="328"/>
        <v>0</v>
      </c>
      <c r="CA1089" s="246">
        <f t="shared" si="329"/>
        <v>0</v>
      </c>
      <c r="CB1089" s="246">
        <f t="shared" si="330"/>
        <v>0</v>
      </c>
      <c r="CC1089" s="246" t="str">
        <f t="shared" si="331"/>
        <v/>
      </c>
      <c r="CD1089" s="246">
        <f t="shared" si="332"/>
        <v>5</v>
      </c>
      <c r="CE1089" s="246">
        <f t="shared" si="333"/>
        <v>0</v>
      </c>
      <c r="CF1089" s="276">
        <f t="shared" si="334"/>
        <v>0</v>
      </c>
      <c r="CG1089" s="277">
        <f t="shared" si="334"/>
        <v>0</v>
      </c>
      <c r="CH1089" s="277">
        <f t="shared" si="334"/>
        <v>0</v>
      </c>
      <c r="CI1089" s="278">
        <f t="shared" si="323"/>
        <v>0</v>
      </c>
      <c r="CJ1089" s="280">
        <f t="shared" si="335"/>
        <v>0</v>
      </c>
      <c r="CK1089" s="232">
        <f t="shared" si="336"/>
        <v>0</v>
      </c>
      <c r="CL1089" s="1"/>
    </row>
    <row r="1090" spans="1:90" ht="18" customHeight="1">
      <c r="A1090" s="1"/>
      <c r="B1090" s="1"/>
      <c r="C1090" s="314"/>
      <c r="D1090" s="287" t="str">
        <f t="shared" si="303"/>
        <v/>
      </c>
      <c r="E1090" s="449" t="str">
        <f t="shared" si="324"/>
        <v/>
      </c>
      <c r="F1090" s="450"/>
      <c r="G1090" s="451"/>
      <c r="H1090" s="452"/>
      <c r="I1090" s="453"/>
      <c r="J1090" s="453"/>
      <c r="K1090" s="453"/>
      <c r="L1090" s="453"/>
      <c r="M1090" s="454"/>
      <c r="N1090" s="455"/>
      <c r="O1090" s="456"/>
      <c r="P1090" s="456"/>
      <c r="Q1090" s="456"/>
      <c r="R1090" s="456"/>
      <c r="S1090" s="456"/>
      <c r="T1090" s="456"/>
      <c r="U1090" s="456"/>
      <c r="V1090" s="456"/>
      <c r="W1090" s="456"/>
      <c r="X1090" s="456"/>
      <c r="Y1090" s="456"/>
      <c r="Z1090" s="456"/>
      <c r="AA1090" s="456"/>
      <c r="AB1090" s="456"/>
      <c r="AC1090" s="456"/>
      <c r="AD1090" s="456"/>
      <c r="AE1090" s="457"/>
      <c r="AF1090" s="455"/>
      <c r="AG1090" s="456"/>
      <c r="AH1090" s="456"/>
      <c r="AI1090" s="456"/>
      <c r="AJ1090" s="456"/>
      <c r="AK1090" s="456"/>
      <c r="AL1090" s="456"/>
      <c r="AM1090" s="456"/>
      <c r="AN1090" s="457"/>
      <c r="AO1090" s="455"/>
      <c r="AP1090" s="456"/>
      <c r="AQ1090" s="456"/>
      <c r="AR1090" s="456"/>
      <c r="AS1090" s="456"/>
      <c r="AT1090" s="456"/>
      <c r="AU1090" s="456"/>
      <c r="AV1090" s="456"/>
      <c r="AW1090" s="456"/>
      <c r="AX1090" s="456"/>
      <c r="AY1090" s="456"/>
      <c r="AZ1090" s="456"/>
      <c r="BA1090" s="456"/>
      <c r="BB1090" s="456"/>
      <c r="BC1090" s="456"/>
      <c r="BD1090" s="456"/>
      <c r="BE1090" s="456"/>
      <c r="BF1090" s="456"/>
      <c r="BG1090" s="457"/>
      <c r="BH1090" s="458"/>
      <c r="BI1090" s="459"/>
      <c r="BJ1090" s="459"/>
      <c r="BK1090" s="459"/>
      <c r="BL1090" s="459"/>
      <c r="BM1090" s="460"/>
      <c r="BN1090" s="314"/>
      <c r="BO1090" s="314"/>
      <c r="BP1090" s="1"/>
      <c r="BQ1090" s="120">
        <f>IF($F$3="","",IF(N1090=$F$3,COUNTIF(BQ$23:BQ1089,"&gt;0")+1,0))</f>
        <v>0</v>
      </c>
      <c r="BR1090" s="1"/>
      <c r="BS1090" s="20" t="str">
        <f>IF($N1090="","",IF(VLOOKUP(VLOOKUP($N1090,IMPOSTAZIONI!$E$6:$I$13,5,FALSE),IMPOSTAZIONI!$B$25:$N$32,3,FALSE)=0,"",VLOOKUP(VLOOKUP($N1090,IMPOSTAZIONI!$E$6:$I$13,5,FALSE),IMPOSTAZIONI!$B$25:$N$32,3,FALSE)))</f>
        <v/>
      </c>
      <c r="BT1090" s="20" t="str">
        <f>IF($N1090="","",IF(VLOOKUP(VLOOKUP($N1090,IMPOSTAZIONI!$E$6:$I$13,5,FALSE),IMPOSTAZIONI!$B$25:$N$32,6,FALSE)=0,"",VLOOKUP(VLOOKUP($N1090,IMPOSTAZIONI!$E$6:$I$13,5,FALSE),IMPOSTAZIONI!$B$25:$N$32,6,FALSE)))</f>
        <v/>
      </c>
      <c r="BU1090" s="20" t="str">
        <f>IF($N1090="","",IF(VLOOKUP(VLOOKUP($N1090,IMPOSTAZIONI!$E$6:$I$13,5,FALSE),IMPOSTAZIONI!$B$25:$N$32,9,FALSE)=0,"",VLOOKUP(VLOOKUP($N1090,IMPOSTAZIONI!$E$6:$I$13,5,FALSE),IMPOSTAZIONI!$B$25:$N$32,9,FALSE)))</f>
        <v/>
      </c>
      <c r="BV1090" s="20" t="str">
        <f>IF($N1090="","",IF(VLOOKUP(VLOOKUP($N1090,IMPOSTAZIONI!$E$6:$I$13,5,FALSE),IMPOSTAZIONI!$B$25:$N$32,12,FALSE)=0,"",VLOOKUP(VLOOKUP($N1090,IMPOSTAZIONI!$E$6:$I$13,5,FALSE),IMPOSTAZIONI!$B$25:$N$32,12,FALSE)))</f>
        <v/>
      </c>
      <c r="BW1090" s="221" t="str">
        <f t="shared" si="325"/>
        <v/>
      </c>
      <c r="BX1090" s="221" t="str">
        <f t="shared" si="326"/>
        <v/>
      </c>
      <c r="BY1090" s="221">
        <f t="shared" si="327"/>
        <v>0</v>
      </c>
      <c r="BZ1090" s="231">
        <f t="shared" si="328"/>
        <v>0</v>
      </c>
      <c r="CA1090" s="246">
        <f t="shared" si="329"/>
        <v>0</v>
      </c>
      <c r="CB1090" s="246">
        <f t="shared" si="330"/>
        <v>0</v>
      </c>
      <c r="CC1090" s="246" t="str">
        <f t="shared" si="331"/>
        <v/>
      </c>
      <c r="CD1090" s="246">
        <f t="shared" si="332"/>
        <v>5</v>
      </c>
      <c r="CE1090" s="246">
        <f t="shared" si="333"/>
        <v>0</v>
      </c>
      <c r="CF1090" s="276">
        <f t="shared" si="334"/>
        <v>0</v>
      </c>
      <c r="CG1090" s="277">
        <f t="shared" si="334"/>
        <v>0</v>
      </c>
      <c r="CH1090" s="277">
        <f t="shared" si="334"/>
        <v>0</v>
      </c>
      <c r="CI1090" s="278">
        <f t="shared" si="323"/>
        <v>0</v>
      </c>
      <c r="CJ1090" s="280">
        <f t="shared" si="335"/>
        <v>0</v>
      </c>
      <c r="CK1090" s="232">
        <f t="shared" si="336"/>
        <v>0</v>
      </c>
      <c r="CL1090" s="1"/>
    </row>
    <row r="1091" spans="1:90" ht="18" customHeight="1">
      <c r="A1091" s="1"/>
      <c r="B1091" s="1"/>
      <c r="C1091" s="314"/>
      <c r="D1091" s="287" t="str">
        <f t="shared" si="303"/>
        <v/>
      </c>
      <c r="E1091" s="449" t="str">
        <f t="shared" si="324"/>
        <v/>
      </c>
      <c r="F1091" s="450"/>
      <c r="G1091" s="451"/>
      <c r="H1091" s="452"/>
      <c r="I1091" s="453"/>
      <c r="J1091" s="453"/>
      <c r="K1091" s="453"/>
      <c r="L1091" s="453"/>
      <c r="M1091" s="454"/>
      <c r="N1091" s="455"/>
      <c r="O1091" s="456"/>
      <c r="P1091" s="456"/>
      <c r="Q1091" s="456"/>
      <c r="R1091" s="456"/>
      <c r="S1091" s="456"/>
      <c r="T1091" s="456"/>
      <c r="U1091" s="456"/>
      <c r="V1091" s="456"/>
      <c r="W1091" s="456"/>
      <c r="X1091" s="456"/>
      <c r="Y1091" s="456"/>
      <c r="Z1091" s="456"/>
      <c r="AA1091" s="456"/>
      <c r="AB1091" s="456"/>
      <c r="AC1091" s="456"/>
      <c r="AD1091" s="456"/>
      <c r="AE1091" s="457"/>
      <c r="AF1091" s="455"/>
      <c r="AG1091" s="456"/>
      <c r="AH1091" s="456"/>
      <c r="AI1091" s="456"/>
      <c r="AJ1091" s="456"/>
      <c r="AK1091" s="456"/>
      <c r="AL1091" s="456"/>
      <c r="AM1091" s="456"/>
      <c r="AN1091" s="457"/>
      <c r="AO1091" s="455"/>
      <c r="AP1091" s="456"/>
      <c r="AQ1091" s="456"/>
      <c r="AR1091" s="456"/>
      <c r="AS1091" s="456"/>
      <c r="AT1091" s="456"/>
      <c r="AU1091" s="456"/>
      <c r="AV1091" s="456"/>
      <c r="AW1091" s="456"/>
      <c r="AX1091" s="456"/>
      <c r="AY1091" s="456"/>
      <c r="AZ1091" s="456"/>
      <c r="BA1091" s="456"/>
      <c r="BB1091" s="456"/>
      <c r="BC1091" s="456"/>
      <c r="BD1091" s="456"/>
      <c r="BE1091" s="456"/>
      <c r="BF1091" s="456"/>
      <c r="BG1091" s="457"/>
      <c r="BH1091" s="458"/>
      <c r="BI1091" s="459"/>
      <c r="BJ1091" s="459"/>
      <c r="BK1091" s="459"/>
      <c r="BL1091" s="459"/>
      <c r="BM1091" s="460"/>
      <c r="BN1091" s="314"/>
      <c r="BO1091" s="314"/>
      <c r="BP1091" s="1"/>
      <c r="BQ1091" s="120">
        <f>IF($F$3="","",IF(N1091=$F$3,COUNTIF(BQ$23:BQ1090,"&gt;0")+1,0))</f>
        <v>0</v>
      </c>
      <c r="BR1091" s="1"/>
      <c r="BS1091" s="20" t="str">
        <f>IF($N1091="","",IF(VLOOKUP(VLOOKUP($N1091,IMPOSTAZIONI!$E$6:$I$13,5,FALSE),IMPOSTAZIONI!$B$25:$N$32,3,FALSE)=0,"",VLOOKUP(VLOOKUP($N1091,IMPOSTAZIONI!$E$6:$I$13,5,FALSE),IMPOSTAZIONI!$B$25:$N$32,3,FALSE)))</f>
        <v/>
      </c>
      <c r="BT1091" s="20" t="str">
        <f>IF($N1091="","",IF(VLOOKUP(VLOOKUP($N1091,IMPOSTAZIONI!$E$6:$I$13,5,FALSE),IMPOSTAZIONI!$B$25:$N$32,6,FALSE)=0,"",VLOOKUP(VLOOKUP($N1091,IMPOSTAZIONI!$E$6:$I$13,5,FALSE),IMPOSTAZIONI!$B$25:$N$32,6,FALSE)))</f>
        <v/>
      </c>
      <c r="BU1091" s="20" t="str">
        <f>IF($N1091="","",IF(VLOOKUP(VLOOKUP($N1091,IMPOSTAZIONI!$E$6:$I$13,5,FALSE),IMPOSTAZIONI!$B$25:$N$32,9,FALSE)=0,"",VLOOKUP(VLOOKUP($N1091,IMPOSTAZIONI!$E$6:$I$13,5,FALSE),IMPOSTAZIONI!$B$25:$N$32,9,FALSE)))</f>
        <v/>
      </c>
      <c r="BV1091" s="20" t="str">
        <f>IF($N1091="","",IF(VLOOKUP(VLOOKUP($N1091,IMPOSTAZIONI!$E$6:$I$13,5,FALSE),IMPOSTAZIONI!$B$25:$N$32,12,FALSE)=0,"",VLOOKUP(VLOOKUP($N1091,IMPOSTAZIONI!$E$6:$I$13,5,FALSE),IMPOSTAZIONI!$B$25:$N$32,12,FALSE)))</f>
        <v/>
      </c>
      <c r="BW1091" s="221" t="str">
        <f t="shared" si="325"/>
        <v/>
      </c>
      <c r="BX1091" s="221" t="str">
        <f t="shared" si="326"/>
        <v/>
      </c>
      <c r="BY1091" s="221">
        <f t="shared" si="327"/>
        <v>0</v>
      </c>
      <c r="BZ1091" s="231">
        <f t="shared" si="328"/>
        <v>0</v>
      </c>
      <c r="CA1091" s="246">
        <f t="shared" si="329"/>
        <v>0</v>
      </c>
      <c r="CB1091" s="246">
        <f t="shared" si="330"/>
        <v>0</v>
      </c>
      <c r="CC1091" s="246" t="str">
        <f t="shared" si="331"/>
        <v/>
      </c>
      <c r="CD1091" s="246">
        <f t="shared" si="332"/>
        <v>5</v>
      </c>
      <c r="CE1091" s="246">
        <f t="shared" si="333"/>
        <v>0</v>
      </c>
      <c r="CF1091" s="276">
        <f t="shared" si="334"/>
        <v>0</v>
      </c>
      <c r="CG1091" s="277">
        <f t="shared" si="334"/>
        <v>0</v>
      </c>
      <c r="CH1091" s="277">
        <f t="shared" si="334"/>
        <v>0</v>
      </c>
      <c r="CI1091" s="278">
        <f t="shared" si="323"/>
        <v>0</v>
      </c>
      <c r="CJ1091" s="280">
        <f t="shared" si="335"/>
        <v>0</v>
      </c>
      <c r="CK1091" s="232">
        <f t="shared" si="336"/>
        <v>0</v>
      </c>
      <c r="CL1091" s="1"/>
    </row>
    <row r="1092" spans="1:90" ht="18" customHeight="1">
      <c r="A1092" s="1"/>
      <c r="B1092" s="1"/>
      <c r="C1092" s="314"/>
      <c r="D1092" s="287" t="str">
        <f t="shared" si="303"/>
        <v/>
      </c>
      <c r="E1092" s="449" t="str">
        <f t="shared" si="324"/>
        <v/>
      </c>
      <c r="F1092" s="450"/>
      <c r="G1092" s="451"/>
      <c r="H1092" s="452"/>
      <c r="I1092" s="453"/>
      <c r="J1092" s="453"/>
      <c r="K1092" s="453"/>
      <c r="L1092" s="453"/>
      <c r="M1092" s="454"/>
      <c r="N1092" s="455"/>
      <c r="O1092" s="456"/>
      <c r="P1092" s="456"/>
      <c r="Q1092" s="456"/>
      <c r="R1092" s="456"/>
      <c r="S1092" s="456"/>
      <c r="T1092" s="456"/>
      <c r="U1092" s="456"/>
      <c r="V1092" s="456"/>
      <c r="W1092" s="456"/>
      <c r="X1092" s="456"/>
      <c r="Y1092" s="456"/>
      <c r="Z1092" s="456"/>
      <c r="AA1092" s="456"/>
      <c r="AB1092" s="456"/>
      <c r="AC1092" s="456"/>
      <c r="AD1092" s="456"/>
      <c r="AE1092" s="457"/>
      <c r="AF1092" s="455"/>
      <c r="AG1092" s="456"/>
      <c r="AH1092" s="456"/>
      <c r="AI1092" s="456"/>
      <c r="AJ1092" s="456"/>
      <c r="AK1092" s="456"/>
      <c r="AL1092" s="456"/>
      <c r="AM1092" s="456"/>
      <c r="AN1092" s="457"/>
      <c r="AO1092" s="455"/>
      <c r="AP1092" s="456"/>
      <c r="AQ1092" s="456"/>
      <c r="AR1092" s="456"/>
      <c r="AS1092" s="456"/>
      <c r="AT1092" s="456"/>
      <c r="AU1092" s="456"/>
      <c r="AV1092" s="456"/>
      <c r="AW1092" s="456"/>
      <c r="AX1092" s="456"/>
      <c r="AY1092" s="456"/>
      <c r="AZ1092" s="456"/>
      <c r="BA1092" s="456"/>
      <c r="BB1092" s="456"/>
      <c r="BC1092" s="456"/>
      <c r="BD1092" s="456"/>
      <c r="BE1092" s="456"/>
      <c r="BF1092" s="456"/>
      <c r="BG1092" s="457"/>
      <c r="BH1092" s="458"/>
      <c r="BI1092" s="459"/>
      <c r="BJ1092" s="459"/>
      <c r="BK1092" s="459"/>
      <c r="BL1092" s="459"/>
      <c r="BM1092" s="460"/>
      <c r="BN1092" s="314"/>
      <c r="BO1092" s="314"/>
      <c r="BP1092" s="1"/>
      <c r="BQ1092" s="120">
        <f>IF($F$3="","",IF(N1092=$F$3,COUNTIF(BQ$23:BQ1091,"&gt;0")+1,0))</f>
        <v>0</v>
      </c>
      <c r="BR1092" s="1"/>
      <c r="BS1092" s="20" t="str">
        <f>IF($N1092="","",IF(VLOOKUP(VLOOKUP($N1092,IMPOSTAZIONI!$E$6:$I$13,5,FALSE),IMPOSTAZIONI!$B$25:$N$32,3,FALSE)=0,"",VLOOKUP(VLOOKUP($N1092,IMPOSTAZIONI!$E$6:$I$13,5,FALSE),IMPOSTAZIONI!$B$25:$N$32,3,FALSE)))</f>
        <v/>
      </c>
      <c r="BT1092" s="20" t="str">
        <f>IF($N1092="","",IF(VLOOKUP(VLOOKUP($N1092,IMPOSTAZIONI!$E$6:$I$13,5,FALSE),IMPOSTAZIONI!$B$25:$N$32,6,FALSE)=0,"",VLOOKUP(VLOOKUP($N1092,IMPOSTAZIONI!$E$6:$I$13,5,FALSE),IMPOSTAZIONI!$B$25:$N$32,6,FALSE)))</f>
        <v/>
      </c>
      <c r="BU1092" s="20" t="str">
        <f>IF($N1092="","",IF(VLOOKUP(VLOOKUP($N1092,IMPOSTAZIONI!$E$6:$I$13,5,FALSE),IMPOSTAZIONI!$B$25:$N$32,9,FALSE)=0,"",VLOOKUP(VLOOKUP($N1092,IMPOSTAZIONI!$E$6:$I$13,5,FALSE),IMPOSTAZIONI!$B$25:$N$32,9,FALSE)))</f>
        <v/>
      </c>
      <c r="BV1092" s="20" t="str">
        <f>IF($N1092="","",IF(VLOOKUP(VLOOKUP($N1092,IMPOSTAZIONI!$E$6:$I$13,5,FALSE),IMPOSTAZIONI!$B$25:$N$32,12,FALSE)=0,"",VLOOKUP(VLOOKUP($N1092,IMPOSTAZIONI!$E$6:$I$13,5,FALSE),IMPOSTAZIONI!$B$25:$N$32,12,FALSE)))</f>
        <v/>
      </c>
      <c r="BW1092" s="221" t="str">
        <f t="shared" si="325"/>
        <v/>
      </c>
      <c r="BX1092" s="221" t="str">
        <f t="shared" si="326"/>
        <v/>
      </c>
      <c r="BY1092" s="221">
        <f t="shared" si="327"/>
        <v>0</v>
      </c>
      <c r="BZ1092" s="231">
        <f t="shared" si="328"/>
        <v>0</v>
      </c>
      <c r="CA1092" s="246">
        <f t="shared" si="329"/>
        <v>0</v>
      </c>
      <c r="CB1092" s="246">
        <f t="shared" si="330"/>
        <v>0</v>
      </c>
      <c r="CC1092" s="246" t="str">
        <f t="shared" si="331"/>
        <v/>
      </c>
      <c r="CD1092" s="246">
        <f t="shared" si="332"/>
        <v>5</v>
      </c>
      <c r="CE1092" s="246">
        <f t="shared" si="333"/>
        <v>0</v>
      </c>
      <c r="CF1092" s="276">
        <f t="shared" si="334"/>
        <v>0</v>
      </c>
      <c r="CG1092" s="277">
        <f t="shared" si="334"/>
        <v>0</v>
      </c>
      <c r="CH1092" s="277">
        <f t="shared" si="334"/>
        <v>0</v>
      </c>
      <c r="CI1092" s="278">
        <f t="shared" si="323"/>
        <v>0</v>
      </c>
      <c r="CJ1092" s="280">
        <f t="shared" si="335"/>
        <v>0</v>
      </c>
      <c r="CK1092" s="232">
        <f t="shared" si="336"/>
        <v>0</v>
      </c>
      <c r="CL1092" s="1"/>
    </row>
    <row r="1093" spans="1:90" ht="18" customHeight="1">
      <c r="A1093" s="1"/>
      <c r="B1093" s="1"/>
      <c r="C1093" s="314"/>
      <c r="D1093" s="287" t="str">
        <f t="shared" si="303"/>
        <v/>
      </c>
      <c r="E1093" s="449" t="str">
        <f t="shared" si="324"/>
        <v/>
      </c>
      <c r="F1093" s="450"/>
      <c r="G1093" s="451"/>
      <c r="H1093" s="452"/>
      <c r="I1093" s="453"/>
      <c r="J1093" s="453"/>
      <c r="K1093" s="453"/>
      <c r="L1093" s="453"/>
      <c r="M1093" s="454"/>
      <c r="N1093" s="455"/>
      <c r="O1093" s="456"/>
      <c r="P1093" s="456"/>
      <c r="Q1093" s="456"/>
      <c r="R1093" s="456"/>
      <c r="S1093" s="456"/>
      <c r="T1093" s="456"/>
      <c r="U1093" s="456"/>
      <c r="V1093" s="456"/>
      <c r="W1093" s="456"/>
      <c r="X1093" s="456"/>
      <c r="Y1093" s="456"/>
      <c r="Z1093" s="456"/>
      <c r="AA1093" s="456"/>
      <c r="AB1093" s="456"/>
      <c r="AC1093" s="456"/>
      <c r="AD1093" s="456"/>
      <c r="AE1093" s="457"/>
      <c r="AF1093" s="455"/>
      <c r="AG1093" s="456"/>
      <c r="AH1093" s="456"/>
      <c r="AI1093" s="456"/>
      <c r="AJ1093" s="456"/>
      <c r="AK1093" s="456"/>
      <c r="AL1093" s="456"/>
      <c r="AM1093" s="456"/>
      <c r="AN1093" s="457"/>
      <c r="AO1093" s="455"/>
      <c r="AP1093" s="456"/>
      <c r="AQ1093" s="456"/>
      <c r="AR1093" s="456"/>
      <c r="AS1093" s="456"/>
      <c r="AT1093" s="456"/>
      <c r="AU1093" s="456"/>
      <c r="AV1093" s="456"/>
      <c r="AW1093" s="456"/>
      <c r="AX1093" s="456"/>
      <c r="AY1093" s="456"/>
      <c r="AZ1093" s="456"/>
      <c r="BA1093" s="456"/>
      <c r="BB1093" s="456"/>
      <c r="BC1093" s="456"/>
      <c r="BD1093" s="456"/>
      <c r="BE1093" s="456"/>
      <c r="BF1093" s="456"/>
      <c r="BG1093" s="457"/>
      <c r="BH1093" s="458"/>
      <c r="BI1093" s="459"/>
      <c r="BJ1093" s="459"/>
      <c r="BK1093" s="459"/>
      <c r="BL1093" s="459"/>
      <c r="BM1093" s="460"/>
      <c r="BN1093" s="314"/>
      <c r="BO1093" s="314"/>
      <c r="BP1093" s="1"/>
      <c r="BQ1093" s="120">
        <f>IF($F$3="","",IF(N1093=$F$3,COUNTIF(BQ$23:BQ1092,"&gt;0")+1,0))</f>
        <v>0</v>
      </c>
      <c r="BR1093" s="1"/>
      <c r="BS1093" s="20" t="str">
        <f>IF($N1093="","",IF(VLOOKUP(VLOOKUP($N1093,IMPOSTAZIONI!$E$6:$I$13,5,FALSE),IMPOSTAZIONI!$B$25:$N$32,3,FALSE)=0,"",VLOOKUP(VLOOKUP($N1093,IMPOSTAZIONI!$E$6:$I$13,5,FALSE),IMPOSTAZIONI!$B$25:$N$32,3,FALSE)))</f>
        <v/>
      </c>
      <c r="BT1093" s="20" t="str">
        <f>IF($N1093="","",IF(VLOOKUP(VLOOKUP($N1093,IMPOSTAZIONI!$E$6:$I$13,5,FALSE),IMPOSTAZIONI!$B$25:$N$32,6,FALSE)=0,"",VLOOKUP(VLOOKUP($N1093,IMPOSTAZIONI!$E$6:$I$13,5,FALSE),IMPOSTAZIONI!$B$25:$N$32,6,FALSE)))</f>
        <v/>
      </c>
      <c r="BU1093" s="20" t="str">
        <f>IF($N1093="","",IF(VLOOKUP(VLOOKUP($N1093,IMPOSTAZIONI!$E$6:$I$13,5,FALSE),IMPOSTAZIONI!$B$25:$N$32,9,FALSE)=0,"",VLOOKUP(VLOOKUP($N1093,IMPOSTAZIONI!$E$6:$I$13,5,FALSE),IMPOSTAZIONI!$B$25:$N$32,9,FALSE)))</f>
        <v/>
      </c>
      <c r="BV1093" s="20" t="str">
        <f>IF($N1093="","",IF(VLOOKUP(VLOOKUP($N1093,IMPOSTAZIONI!$E$6:$I$13,5,FALSE),IMPOSTAZIONI!$B$25:$N$32,12,FALSE)=0,"",VLOOKUP(VLOOKUP($N1093,IMPOSTAZIONI!$E$6:$I$13,5,FALSE),IMPOSTAZIONI!$B$25:$N$32,12,FALSE)))</f>
        <v/>
      </c>
      <c r="BW1093" s="221" t="str">
        <f t="shared" si="325"/>
        <v/>
      </c>
      <c r="BX1093" s="221" t="str">
        <f t="shared" si="326"/>
        <v/>
      </c>
      <c r="BY1093" s="221">
        <f t="shared" si="327"/>
        <v>0</v>
      </c>
      <c r="BZ1093" s="231">
        <f t="shared" si="328"/>
        <v>0</v>
      </c>
      <c r="CA1093" s="246">
        <f t="shared" si="329"/>
        <v>0</v>
      </c>
      <c r="CB1093" s="246">
        <f t="shared" si="330"/>
        <v>0</v>
      </c>
      <c r="CC1093" s="246" t="str">
        <f t="shared" si="331"/>
        <v/>
      </c>
      <c r="CD1093" s="246">
        <f t="shared" si="332"/>
        <v>5</v>
      </c>
      <c r="CE1093" s="246">
        <f t="shared" si="333"/>
        <v>0</v>
      </c>
      <c r="CF1093" s="276">
        <f t="shared" si="334"/>
        <v>0</v>
      </c>
      <c r="CG1093" s="277">
        <f t="shared" si="334"/>
        <v>0</v>
      </c>
      <c r="CH1093" s="277">
        <f t="shared" si="334"/>
        <v>0</v>
      </c>
      <c r="CI1093" s="278">
        <f t="shared" si="323"/>
        <v>0</v>
      </c>
      <c r="CJ1093" s="280">
        <f t="shared" si="335"/>
        <v>0</v>
      </c>
      <c r="CK1093" s="232">
        <f t="shared" si="336"/>
        <v>0</v>
      </c>
      <c r="CL1093" s="1"/>
    </row>
    <row r="1094" spans="1:90" ht="18" customHeight="1">
      <c r="A1094" s="1"/>
      <c r="B1094" s="1"/>
      <c r="C1094" s="314"/>
      <c r="D1094" s="287" t="str">
        <f t="shared" si="303"/>
        <v/>
      </c>
      <c r="E1094" s="449" t="str">
        <f t="shared" si="324"/>
        <v/>
      </c>
      <c r="F1094" s="450"/>
      <c r="G1094" s="451"/>
      <c r="H1094" s="452"/>
      <c r="I1094" s="453"/>
      <c r="J1094" s="453"/>
      <c r="K1094" s="453"/>
      <c r="L1094" s="453"/>
      <c r="M1094" s="454"/>
      <c r="N1094" s="455"/>
      <c r="O1094" s="456"/>
      <c r="P1094" s="456"/>
      <c r="Q1094" s="456"/>
      <c r="R1094" s="456"/>
      <c r="S1094" s="456"/>
      <c r="T1094" s="456"/>
      <c r="U1094" s="456"/>
      <c r="V1094" s="456"/>
      <c r="W1094" s="456"/>
      <c r="X1094" s="456"/>
      <c r="Y1094" s="456"/>
      <c r="Z1094" s="456"/>
      <c r="AA1094" s="456"/>
      <c r="AB1094" s="456"/>
      <c r="AC1094" s="456"/>
      <c r="AD1094" s="456"/>
      <c r="AE1094" s="457"/>
      <c r="AF1094" s="455"/>
      <c r="AG1094" s="456"/>
      <c r="AH1094" s="456"/>
      <c r="AI1094" s="456"/>
      <c r="AJ1094" s="456"/>
      <c r="AK1094" s="456"/>
      <c r="AL1094" s="456"/>
      <c r="AM1094" s="456"/>
      <c r="AN1094" s="457"/>
      <c r="AO1094" s="455"/>
      <c r="AP1094" s="456"/>
      <c r="AQ1094" s="456"/>
      <c r="AR1094" s="456"/>
      <c r="AS1094" s="456"/>
      <c r="AT1094" s="456"/>
      <c r="AU1094" s="456"/>
      <c r="AV1094" s="456"/>
      <c r="AW1094" s="456"/>
      <c r="AX1094" s="456"/>
      <c r="AY1094" s="456"/>
      <c r="AZ1094" s="456"/>
      <c r="BA1094" s="456"/>
      <c r="BB1094" s="456"/>
      <c r="BC1094" s="456"/>
      <c r="BD1094" s="456"/>
      <c r="BE1094" s="456"/>
      <c r="BF1094" s="456"/>
      <c r="BG1094" s="457"/>
      <c r="BH1094" s="458"/>
      <c r="BI1094" s="459"/>
      <c r="BJ1094" s="459"/>
      <c r="BK1094" s="459"/>
      <c r="BL1094" s="459"/>
      <c r="BM1094" s="460"/>
      <c r="BN1094" s="314"/>
      <c r="BO1094" s="314"/>
      <c r="BP1094" s="1"/>
      <c r="BQ1094" s="120">
        <f>IF($F$3="","",IF(N1094=$F$3,COUNTIF(BQ$23:BQ1093,"&gt;0")+1,0))</f>
        <v>0</v>
      </c>
      <c r="BR1094" s="1"/>
      <c r="BS1094" s="20" t="str">
        <f>IF($N1094="","",IF(VLOOKUP(VLOOKUP($N1094,IMPOSTAZIONI!$E$6:$I$13,5,FALSE),IMPOSTAZIONI!$B$25:$N$32,3,FALSE)=0,"",VLOOKUP(VLOOKUP($N1094,IMPOSTAZIONI!$E$6:$I$13,5,FALSE),IMPOSTAZIONI!$B$25:$N$32,3,FALSE)))</f>
        <v/>
      </c>
      <c r="BT1094" s="20" t="str">
        <f>IF($N1094="","",IF(VLOOKUP(VLOOKUP($N1094,IMPOSTAZIONI!$E$6:$I$13,5,FALSE),IMPOSTAZIONI!$B$25:$N$32,6,FALSE)=0,"",VLOOKUP(VLOOKUP($N1094,IMPOSTAZIONI!$E$6:$I$13,5,FALSE),IMPOSTAZIONI!$B$25:$N$32,6,FALSE)))</f>
        <v/>
      </c>
      <c r="BU1094" s="20" t="str">
        <f>IF($N1094="","",IF(VLOOKUP(VLOOKUP($N1094,IMPOSTAZIONI!$E$6:$I$13,5,FALSE),IMPOSTAZIONI!$B$25:$N$32,9,FALSE)=0,"",VLOOKUP(VLOOKUP($N1094,IMPOSTAZIONI!$E$6:$I$13,5,FALSE),IMPOSTAZIONI!$B$25:$N$32,9,FALSE)))</f>
        <v/>
      </c>
      <c r="BV1094" s="20" t="str">
        <f>IF($N1094="","",IF(VLOOKUP(VLOOKUP($N1094,IMPOSTAZIONI!$E$6:$I$13,5,FALSE),IMPOSTAZIONI!$B$25:$N$32,12,FALSE)=0,"",VLOOKUP(VLOOKUP($N1094,IMPOSTAZIONI!$E$6:$I$13,5,FALSE),IMPOSTAZIONI!$B$25:$N$32,12,FALSE)))</f>
        <v/>
      </c>
      <c r="BW1094" s="221" t="str">
        <f t="shared" si="325"/>
        <v/>
      </c>
      <c r="BX1094" s="221" t="str">
        <f t="shared" si="326"/>
        <v/>
      </c>
      <c r="BY1094" s="221">
        <f t="shared" si="327"/>
        <v>0</v>
      </c>
      <c r="BZ1094" s="231">
        <f t="shared" si="328"/>
        <v>0</v>
      </c>
      <c r="CA1094" s="246">
        <f t="shared" si="329"/>
        <v>0</v>
      </c>
      <c r="CB1094" s="246">
        <f t="shared" si="330"/>
        <v>0</v>
      </c>
      <c r="CC1094" s="246" t="str">
        <f t="shared" si="331"/>
        <v/>
      </c>
      <c r="CD1094" s="246">
        <f t="shared" si="332"/>
        <v>5</v>
      </c>
      <c r="CE1094" s="246">
        <f t="shared" si="333"/>
        <v>0</v>
      </c>
      <c r="CF1094" s="276">
        <f t="shared" si="334"/>
        <v>0</v>
      </c>
      <c r="CG1094" s="277">
        <f t="shared" si="334"/>
        <v>0</v>
      </c>
      <c r="CH1094" s="277">
        <f t="shared" si="334"/>
        <v>0</v>
      </c>
      <c r="CI1094" s="278">
        <f t="shared" si="323"/>
        <v>0</v>
      </c>
      <c r="CJ1094" s="280">
        <f t="shared" si="335"/>
        <v>0</v>
      </c>
      <c r="CK1094" s="232">
        <f t="shared" si="336"/>
        <v>0</v>
      </c>
      <c r="CL1094" s="1"/>
    </row>
    <row r="1095" spans="1:90" ht="18" customHeight="1">
      <c r="A1095" s="1"/>
      <c r="B1095" s="1"/>
      <c r="C1095" s="314"/>
      <c r="D1095" s="287" t="str">
        <f t="shared" si="303"/>
        <v/>
      </c>
      <c r="E1095" s="449" t="str">
        <f t="shared" si="324"/>
        <v/>
      </c>
      <c r="F1095" s="450"/>
      <c r="G1095" s="451"/>
      <c r="H1095" s="452"/>
      <c r="I1095" s="453"/>
      <c r="J1095" s="453"/>
      <c r="K1095" s="453"/>
      <c r="L1095" s="453"/>
      <c r="M1095" s="454"/>
      <c r="N1095" s="455"/>
      <c r="O1095" s="456"/>
      <c r="P1095" s="456"/>
      <c r="Q1095" s="456"/>
      <c r="R1095" s="456"/>
      <c r="S1095" s="456"/>
      <c r="T1095" s="456"/>
      <c r="U1095" s="456"/>
      <c r="V1095" s="456"/>
      <c r="W1095" s="456"/>
      <c r="X1095" s="456"/>
      <c r="Y1095" s="456"/>
      <c r="Z1095" s="456"/>
      <c r="AA1095" s="456"/>
      <c r="AB1095" s="456"/>
      <c r="AC1095" s="456"/>
      <c r="AD1095" s="456"/>
      <c r="AE1095" s="457"/>
      <c r="AF1095" s="455"/>
      <c r="AG1095" s="456"/>
      <c r="AH1095" s="456"/>
      <c r="AI1095" s="456"/>
      <c r="AJ1095" s="456"/>
      <c r="AK1095" s="456"/>
      <c r="AL1095" s="456"/>
      <c r="AM1095" s="456"/>
      <c r="AN1095" s="457"/>
      <c r="AO1095" s="455"/>
      <c r="AP1095" s="456"/>
      <c r="AQ1095" s="456"/>
      <c r="AR1095" s="456"/>
      <c r="AS1095" s="456"/>
      <c r="AT1095" s="456"/>
      <c r="AU1095" s="456"/>
      <c r="AV1095" s="456"/>
      <c r="AW1095" s="456"/>
      <c r="AX1095" s="456"/>
      <c r="AY1095" s="456"/>
      <c r="AZ1095" s="456"/>
      <c r="BA1095" s="456"/>
      <c r="BB1095" s="456"/>
      <c r="BC1095" s="456"/>
      <c r="BD1095" s="456"/>
      <c r="BE1095" s="456"/>
      <c r="BF1095" s="456"/>
      <c r="BG1095" s="457"/>
      <c r="BH1095" s="458"/>
      <c r="BI1095" s="459"/>
      <c r="BJ1095" s="459"/>
      <c r="BK1095" s="459"/>
      <c r="BL1095" s="459"/>
      <c r="BM1095" s="460"/>
      <c r="BN1095" s="314"/>
      <c r="BO1095" s="314"/>
      <c r="BP1095" s="1"/>
      <c r="BQ1095" s="120">
        <f>IF($F$3="","",IF(N1095=$F$3,COUNTIF(BQ$23:BQ1094,"&gt;0")+1,0))</f>
        <v>0</v>
      </c>
      <c r="BR1095" s="1"/>
      <c r="BS1095" s="20" t="str">
        <f>IF($N1095="","",IF(VLOOKUP(VLOOKUP($N1095,IMPOSTAZIONI!$E$6:$I$13,5,FALSE),IMPOSTAZIONI!$B$25:$N$32,3,FALSE)=0,"",VLOOKUP(VLOOKUP($N1095,IMPOSTAZIONI!$E$6:$I$13,5,FALSE),IMPOSTAZIONI!$B$25:$N$32,3,FALSE)))</f>
        <v/>
      </c>
      <c r="BT1095" s="20" t="str">
        <f>IF($N1095="","",IF(VLOOKUP(VLOOKUP($N1095,IMPOSTAZIONI!$E$6:$I$13,5,FALSE),IMPOSTAZIONI!$B$25:$N$32,6,FALSE)=0,"",VLOOKUP(VLOOKUP($N1095,IMPOSTAZIONI!$E$6:$I$13,5,FALSE),IMPOSTAZIONI!$B$25:$N$32,6,FALSE)))</f>
        <v/>
      </c>
      <c r="BU1095" s="20" t="str">
        <f>IF($N1095="","",IF(VLOOKUP(VLOOKUP($N1095,IMPOSTAZIONI!$E$6:$I$13,5,FALSE),IMPOSTAZIONI!$B$25:$N$32,9,FALSE)=0,"",VLOOKUP(VLOOKUP($N1095,IMPOSTAZIONI!$E$6:$I$13,5,FALSE),IMPOSTAZIONI!$B$25:$N$32,9,FALSE)))</f>
        <v/>
      </c>
      <c r="BV1095" s="20" t="str">
        <f>IF($N1095="","",IF(VLOOKUP(VLOOKUP($N1095,IMPOSTAZIONI!$E$6:$I$13,5,FALSE),IMPOSTAZIONI!$B$25:$N$32,12,FALSE)=0,"",VLOOKUP(VLOOKUP($N1095,IMPOSTAZIONI!$E$6:$I$13,5,FALSE),IMPOSTAZIONI!$B$25:$N$32,12,FALSE)))</f>
        <v/>
      </c>
      <c r="BW1095" s="221" t="str">
        <f t="shared" si="325"/>
        <v/>
      </c>
      <c r="BX1095" s="221" t="str">
        <f t="shared" si="326"/>
        <v/>
      </c>
      <c r="BY1095" s="221">
        <f t="shared" si="327"/>
        <v>0</v>
      </c>
      <c r="BZ1095" s="231">
        <f t="shared" si="328"/>
        <v>0</v>
      </c>
      <c r="CA1095" s="246">
        <f t="shared" si="329"/>
        <v>0</v>
      </c>
      <c r="CB1095" s="246">
        <f t="shared" si="330"/>
        <v>0</v>
      </c>
      <c r="CC1095" s="246" t="str">
        <f t="shared" si="331"/>
        <v/>
      </c>
      <c r="CD1095" s="246">
        <f t="shared" si="332"/>
        <v>5</v>
      </c>
      <c r="CE1095" s="246">
        <f t="shared" si="333"/>
        <v>0</v>
      </c>
      <c r="CF1095" s="276">
        <f t="shared" si="334"/>
        <v>0</v>
      </c>
      <c r="CG1095" s="277">
        <f t="shared" si="334"/>
        <v>0</v>
      </c>
      <c r="CH1095" s="277">
        <f t="shared" si="334"/>
        <v>0</v>
      </c>
      <c r="CI1095" s="278">
        <f t="shared" si="323"/>
        <v>0</v>
      </c>
      <c r="CJ1095" s="280">
        <f t="shared" si="335"/>
        <v>0</v>
      </c>
      <c r="CK1095" s="232">
        <f t="shared" si="336"/>
        <v>0</v>
      </c>
      <c r="CL1095" s="1"/>
    </row>
    <row r="1096" spans="1:90" ht="18" customHeight="1">
      <c r="A1096" s="1"/>
      <c r="B1096" s="1"/>
      <c r="C1096" s="314"/>
      <c r="D1096" s="287" t="str">
        <f t="shared" si="303"/>
        <v/>
      </c>
      <c r="E1096" s="449" t="str">
        <f t="shared" si="324"/>
        <v/>
      </c>
      <c r="F1096" s="450"/>
      <c r="G1096" s="451"/>
      <c r="H1096" s="452"/>
      <c r="I1096" s="453"/>
      <c r="J1096" s="453"/>
      <c r="K1096" s="453"/>
      <c r="L1096" s="453"/>
      <c r="M1096" s="454"/>
      <c r="N1096" s="455"/>
      <c r="O1096" s="456"/>
      <c r="P1096" s="456"/>
      <c r="Q1096" s="456"/>
      <c r="R1096" s="456"/>
      <c r="S1096" s="456"/>
      <c r="T1096" s="456"/>
      <c r="U1096" s="456"/>
      <c r="V1096" s="456"/>
      <c r="W1096" s="456"/>
      <c r="X1096" s="456"/>
      <c r="Y1096" s="456"/>
      <c r="Z1096" s="456"/>
      <c r="AA1096" s="456"/>
      <c r="AB1096" s="456"/>
      <c r="AC1096" s="456"/>
      <c r="AD1096" s="456"/>
      <c r="AE1096" s="457"/>
      <c r="AF1096" s="455"/>
      <c r="AG1096" s="456"/>
      <c r="AH1096" s="456"/>
      <c r="AI1096" s="456"/>
      <c r="AJ1096" s="456"/>
      <c r="AK1096" s="456"/>
      <c r="AL1096" s="456"/>
      <c r="AM1096" s="456"/>
      <c r="AN1096" s="457"/>
      <c r="AO1096" s="455"/>
      <c r="AP1096" s="456"/>
      <c r="AQ1096" s="456"/>
      <c r="AR1096" s="456"/>
      <c r="AS1096" s="456"/>
      <c r="AT1096" s="456"/>
      <c r="AU1096" s="456"/>
      <c r="AV1096" s="456"/>
      <c r="AW1096" s="456"/>
      <c r="AX1096" s="456"/>
      <c r="AY1096" s="456"/>
      <c r="AZ1096" s="456"/>
      <c r="BA1096" s="456"/>
      <c r="BB1096" s="456"/>
      <c r="BC1096" s="456"/>
      <c r="BD1096" s="456"/>
      <c r="BE1096" s="456"/>
      <c r="BF1096" s="456"/>
      <c r="BG1096" s="457"/>
      <c r="BH1096" s="458"/>
      <c r="BI1096" s="459"/>
      <c r="BJ1096" s="459"/>
      <c r="BK1096" s="459"/>
      <c r="BL1096" s="459"/>
      <c r="BM1096" s="460"/>
      <c r="BN1096" s="314"/>
      <c r="BO1096" s="314"/>
      <c r="BP1096" s="1"/>
      <c r="BQ1096" s="120">
        <f>IF($F$3="","",IF(N1096=$F$3,COUNTIF(BQ$23:BQ1095,"&gt;0")+1,0))</f>
        <v>0</v>
      </c>
      <c r="BR1096" s="1"/>
      <c r="BS1096" s="20" t="str">
        <f>IF($N1096="","",IF(VLOOKUP(VLOOKUP($N1096,IMPOSTAZIONI!$E$6:$I$13,5,FALSE),IMPOSTAZIONI!$B$25:$N$32,3,FALSE)=0,"",VLOOKUP(VLOOKUP($N1096,IMPOSTAZIONI!$E$6:$I$13,5,FALSE),IMPOSTAZIONI!$B$25:$N$32,3,FALSE)))</f>
        <v/>
      </c>
      <c r="BT1096" s="20" t="str">
        <f>IF($N1096="","",IF(VLOOKUP(VLOOKUP($N1096,IMPOSTAZIONI!$E$6:$I$13,5,FALSE),IMPOSTAZIONI!$B$25:$N$32,6,FALSE)=0,"",VLOOKUP(VLOOKUP($N1096,IMPOSTAZIONI!$E$6:$I$13,5,FALSE),IMPOSTAZIONI!$B$25:$N$32,6,FALSE)))</f>
        <v/>
      </c>
      <c r="BU1096" s="20" t="str">
        <f>IF($N1096="","",IF(VLOOKUP(VLOOKUP($N1096,IMPOSTAZIONI!$E$6:$I$13,5,FALSE),IMPOSTAZIONI!$B$25:$N$32,9,FALSE)=0,"",VLOOKUP(VLOOKUP($N1096,IMPOSTAZIONI!$E$6:$I$13,5,FALSE),IMPOSTAZIONI!$B$25:$N$32,9,FALSE)))</f>
        <v/>
      </c>
      <c r="BV1096" s="20" t="str">
        <f>IF($N1096="","",IF(VLOOKUP(VLOOKUP($N1096,IMPOSTAZIONI!$E$6:$I$13,5,FALSE),IMPOSTAZIONI!$B$25:$N$32,12,FALSE)=0,"",VLOOKUP(VLOOKUP($N1096,IMPOSTAZIONI!$E$6:$I$13,5,FALSE),IMPOSTAZIONI!$B$25:$N$32,12,FALSE)))</f>
        <v/>
      </c>
      <c r="BW1096" s="221" t="str">
        <f t="shared" si="325"/>
        <v/>
      </c>
      <c r="BX1096" s="221" t="str">
        <f t="shared" si="326"/>
        <v/>
      </c>
      <c r="BY1096" s="221">
        <f t="shared" si="327"/>
        <v>0</v>
      </c>
      <c r="BZ1096" s="231">
        <f t="shared" si="328"/>
        <v>0</v>
      </c>
      <c r="CA1096" s="246">
        <f t="shared" si="329"/>
        <v>0</v>
      </c>
      <c r="CB1096" s="246">
        <f t="shared" si="330"/>
        <v>0</v>
      </c>
      <c r="CC1096" s="246" t="str">
        <f t="shared" si="331"/>
        <v/>
      </c>
      <c r="CD1096" s="246">
        <f t="shared" si="332"/>
        <v>5</v>
      </c>
      <c r="CE1096" s="246">
        <f t="shared" si="333"/>
        <v>0</v>
      </c>
      <c r="CF1096" s="276">
        <f t="shared" si="334"/>
        <v>0</v>
      </c>
      <c r="CG1096" s="277">
        <f t="shared" si="334"/>
        <v>0</v>
      </c>
      <c r="CH1096" s="277">
        <f t="shared" si="334"/>
        <v>0</v>
      </c>
      <c r="CI1096" s="278">
        <f t="shared" si="323"/>
        <v>0</v>
      </c>
      <c r="CJ1096" s="280">
        <f t="shared" si="335"/>
        <v>0</v>
      </c>
      <c r="CK1096" s="232">
        <f t="shared" si="336"/>
        <v>0</v>
      </c>
      <c r="CL1096" s="1"/>
    </row>
    <row r="1097" spans="1:90" ht="18" customHeight="1">
      <c r="A1097" s="1"/>
      <c r="B1097" s="1"/>
      <c r="C1097" s="314"/>
      <c r="D1097" s="287" t="str">
        <f t="shared" si="303"/>
        <v/>
      </c>
      <c r="E1097" s="449" t="str">
        <f t="shared" si="324"/>
        <v/>
      </c>
      <c r="F1097" s="450"/>
      <c r="G1097" s="451"/>
      <c r="H1097" s="452"/>
      <c r="I1097" s="453"/>
      <c r="J1097" s="453"/>
      <c r="K1097" s="453"/>
      <c r="L1097" s="453"/>
      <c r="M1097" s="454"/>
      <c r="N1097" s="455"/>
      <c r="O1097" s="456"/>
      <c r="P1097" s="456"/>
      <c r="Q1097" s="456"/>
      <c r="R1097" s="456"/>
      <c r="S1097" s="456"/>
      <c r="T1097" s="456"/>
      <c r="U1097" s="456"/>
      <c r="V1097" s="456"/>
      <c r="W1097" s="456"/>
      <c r="X1097" s="456"/>
      <c r="Y1097" s="456"/>
      <c r="Z1097" s="456"/>
      <c r="AA1097" s="456"/>
      <c r="AB1097" s="456"/>
      <c r="AC1097" s="456"/>
      <c r="AD1097" s="456"/>
      <c r="AE1097" s="457"/>
      <c r="AF1097" s="455"/>
      <c r="AG1097" s="456"/>
      <c r="AH1097" s="456"/>
      <c r="AI1097" s="456"/>
      <c r="AJ1097" s="456"/>
      <c r="AK1097" s="456"/>
      <c r="AL1097" s="456"/>
      <c r="AM1097" s="456"/>
      <c r="AN1097" s="457"/>
      <c r="AO1097" s="455"/>
      <c r="AP1097" s="456"/>
      <c r="AQ1097" s="456"/>
      <c r="AR1097" s="456"/>
      <c r="AS1097" s="456"/>
      <c r="AT1097" s="456"/>
      <c r="AU1097" s="456"/>
      <c r="AV1097" s="456"/>
      <c r="AW1097" s="456"/>
      <c r="AX1097" s="456"/>
      <c r="AY1097" s="456"/>
      <c r="AZ1097" s="456"/>
      <c r="BA1097" s="456"/>
      <c r="BB1097" s="456"/>
      <c r="BC1097" s="456"/>
      <c r="BD1097" s="456"/>
      <c r="BE1097" s="456"/>
      <c r="BF1097" s="456"/>
      <c r="BG1097" s="457"/>
      <c r="BH1097" s="458"/>
      <c r="BI1097" s="459"/>
      <c r="BJ1097" s="459"/>
      <c r="BK1097" s="459"/>
      <c r="BL1097" s="459"/>
      <c r="BM1097" s="460"/>
      <c r="BN1097" s="314"/>
      <c r="BO1097" s="314"/>
      <c r="BP1097" s="1"/>
      <c r="BQ1097" s="120">
        <f>IF($F$3="","",IF(N1097=$F$3,COUNTIF(BQ$23:BQ1096,"&gt;0")+1,0))</f>
        <v>0</v>
      </c>
      <c r="BR1097" s="1"/>
      <c r="BS1097" s="20" t="str">
        <f>IF($N1097="","",IF(VLOOKUP(VLOOKUP($N1097,IMPOSTAZIONI!$E$6:$I$13,5,FALSE),IMPOSTAZIONI!$B$25:$N$32,3,FALSE)=0,"",VLOOKUP(VLOOKUP($N1097,IMPOSTAZIONI!$E$6:$I$13,5,FALSE),IMPOSTAZIONI!$B$25:$N$32,3,FALSE)))</f>
        <v/>
      </c>
      <c r="BT1097" s="20" t="str">
        <f>IF($N1097="","",IF(VLOOKUP(VLOOKUP($N1097,IMPOSTAZIONI!$E$6:$I$13,5,FALSE),IMPOSTAZIONI!$B$25:$N$32,6,FALSE)=0,"",VLOOKUP(VLOOKUP($N1097,IMPOSTAZIONI!$E$6:$I$13,5,FALSE),IMPOSTAZIONI!$B$25:$N$32,6,FALSE)))</f>
        <v/>
      </c>
      <c r="BU1097" s="20" t="str">
        <f>IF($N1097="","",IF(VLOOKUP(VLOOKUP($N1097,IMPOSTAZIONI!$E$6:$I$13,5,FALSE),IMPOSTAZIONI!$B$25:$N$32,9,FALSE)=0,"",VLOOKUP(VLOOKUP($N1097,IMPOSTAZIONI!$E$6:$I$13,5,FALSE),IMPOSTAZIONI!$B$25:$N$32,9,FALSE)))</f>
        <v/>
      </c>
      <c r="BV1097" s="20" t="str">
        <f>IF($N1097="","",IF(VLOOKUP(VLOOKUP($N1097,IMPOSTAZIONI!$E$6:$I$13,5,FALSE),IMPOSTAZIONI!$B$25:$N$32,12,FALSE)=0,"",VLOOKUP(VLOOKUP($N1097,IMPOSTAZIONI!$E$6:$I$13,5,FALSE),IMPOSTAZIONI!$B$25:$N$32,12,FALSE)))</f>
        <v/>
      </c>
      <c r="BW1097" s="221" t="str">
        <f t="shared" si="325"/>
        <v/>
      </c>
      <c r="BX1097" s="221" t="str">
        <f t="shared" si="326"/>
        <v/>
      </c>
      <c r="BY1097" s="221">
        <f t="shared" si="327"/>
        <v>0</v>
      </c>
      <c r="BZ1097" s="231">
        <f t="shared" si="328"/>
        <v>0</v>
      </c>
      <c r="CA1097" s="246">
        <f t="shared" si="329"/>
        <v>0</v>
      </c>
      <c r="CB1097" s="246">
        <f t="shared" si="330"/>
        <v>0</v>
      </c>
      <c r="CC1097" s="246" t="str">
        <f t="shared" si="331"/>
        <v/>
      </c>
      <c r="CD1097" s="246">
        <f t="shared" si="332"/>
        <v>5</v>
      </c>
      <c r="CE1097" s="246">
        <f t="shared" si="333"/>
        <v>0</v>
      </c>
      <c r="CF1097" s="276">
        <f t="shared" si="334"/>
        <v>0</v>
      </c>
      <c r="CG1097" s="277">
        <f t="shared" si="334"/>
        <v>0</v>
      </c>
      <c r="CH1097" s="277">
        <f t="shared" si="334"/>
        <v>0</v>
      </c>
      <c r="CI1097" s="278">
        <f t="shared" si="323"/>
        <v>0</v>
      </c>
      <c r="CJ1097" s="280">
        <f t="shared" si="335"/>
        <v>0</v>
      </c>
      <c r="CK1097" s="232">
        <f t="shared" si="336"/>
        <v>0</v>
      </c>
      <c r="CL1097" s="1"/>
    </row>
    <row r="1098" spans="1:90" ht="18" customHeight="1">
      <c r="A1098" s="1"/>
      <c r="B1098" s="1"/>
      <c r="C1098" s="314"/>
      <c r="D1098" s="287" t="str">
        <f t="shared" si="303"/>
        <v/>
      </c>
      <c r="E1098" s="449" t="str">
        <f t="shared" si="324"/>
        <v/>
      </c>
      <c r="F1098" s="450"/>
      <c r="G1098" s="451"/>
      <c r="H1098" s="452"/>
      <c r="I1098" s="453"/>
      <c r="J1098" s="453"/>
      <c r="K1098" s="453"/>
      <c r="L1098" s="453"/>
      <c r="M1098" s="454"/>
      <c r="N1098" s="455"/>
      <c r="O1098" s="456"/>
      <c r="P1098" s="456"/>
      <c r="Q1098" s="456"/>
      <c r="R1098" s="456"/>
      <c r="S1098" s="456"/>
      <c r="T1098" s="456"/>
      <c r="U1098" s="456"/>
      <c r="V1098" s="456"/>
      <c r="W1098" s="456"/>
      <c r="X1098" s="456"/>
      <c r="Y1098" s="456"/>
      <c r="Z1098" s="456"/>
      <c r="AA1098" s="456"/>
      <c r="AB1098" s="456"/>
      <c r="AC1098" s="456"/>
      <c r="AD1098" s="456"/>
      <c r="AE1098" s="457"/>
      <c r="AF1098" s="455"/>
      <c r="AG1098" s="456"/>
      <c r="AH1098" s="456"/>
      <c r="AI1098" s="456"/>
      <c r="AJ1098" s="456"/>
      <c r="AK1098" s="456"/>
      <c r="AL1098" s="456"/>
      <c r="AM1098" s="456"/>
      <c r="AN1098" s="457"/>
      <c r="AO1098" s="455"/>
      <c r="AP1098" s="456"/>
      <c r="AQ1098" s="456"/>
      <c r="AR1098" s="456"/>
      <c r="AS1098" s="456"/>
      <c r="AT1098" s="456"/>
      <c r="AU1098" s="456"/>
      <c r="AV1098" s="456"/>
      <c r="AW1098" s="456"/>
      <c r="AX1098" s="456"/>
      <c r="AY1098" s="456"/>
      <c r="AZ1098" s="456"/>
      <c r="BA1098" s="456"/>
      <c r="BB1098" s="456"/>
      <c r="BC1098" s="456"/>
      <c r="BD1098" s="456"/>
      <c r="BE1098" s="456"/>
      <c r="BF1098" s="456"/>
      <c r="BG1098" s="457"/>
      <c r="BH1098" s="458"/>
      <c r="BI1098" s="459"/>
      <c r="BJ1098" s="459"/>
      <c r="BK1098" s="459"/>
      <c r="BL1098" s="459"/>
      <c r="BM1098" s="460"/>
      <c r="BN1098" s="314"/>
      <c r="BO1098" s="314"/>
      <c r="BP1098" s="1"/>
      <c r="BQ1098" s="120">
        <f>IF($F$3="","",IF(N1098=$F$3,COUNTIF(BQ$23:BQ1097,"&gt;0")+1,0))</f>
        <v>0</v>
      </c>
      <c r="BR1098" s="1"/>
      <c r="BS1098" s="20" t="str">
        <f>IF($N1098="","",IF(VLOOKUP(VLOOKUP($N1098,IMPOSTAZIONI!$E$6:$I$13,5,FALSE),IMPOSTAZIONI!$B$25:$N$32,3,FALSE)=0,"",VLOOKUP(VLOOKUP($N1098,IMPOSTAZIONI!$E$6:$I$13,5,FALSE),IMPOSTAZIONI!$B$25:$N$32,3,FALSE)))</f>
        <v/>
      </c>
      <c r="BT1098" s="20" t="str">
        <f>IF($N1098="","",IF(VLOOKUP(VLOOKUP($N1098,IMPOSTAZIONI!$E$6:$I$13,5,FALSE),IMPOSTAZIONI!$B$25:$N$32,6,FALSE)=0,"",VLOOKUP(VLOOKUP($N1098,IMPOSTAZIONI!$E$6:$I$13,5,FALSE),IMPOSTAZIONI!$B$25:$N$32,6,FALSE)))</f>
        <v/>
      </c>
      <c r="BU1098" s="20" t="str">
        <f>IF($N1098="","",IF(VLOOKUP(VLOOKUP($N1098,IMPOSTAZIONI!$E$6:$I$13,5,FALSE),IMPOSTAZIONI!$B$25:$N$32,9,FALSE)=0,"",VLOOKUP(VLOOKUP($N1098,IMPOSTAZIONI!$E$6:$I$13,5,FALSE),IMPOSTAZIONI!$B$25:$N$32,9,FALSE)))</f>
        <v/>
      </c>
      <c r="BV1098" s="20" t="str">
        <f>IF($N1098="","",IF(VLOOKUP(VLOOKUP($N1098,IMPOSTAZIONI!$E$6:$I$13,5,FALSE),IMPOSTAZIONI!$B$25:$N$32,12,FALSE)=0,"",VLOOKUP(VLOOKUP($N1098,IMPOSTAZIONI!$E$6:$I$13,5,FALSE),IMPOSTAZIONI!$B$25:$N$32,12,FALSE)))</f>
        <v/>
      </c>
      <c r="BW1098" s="221" t="str">
        <f t="shared" si="325"/>
        <v/>
      </c>
      <c r="BX1098" s="221" t="str">
        <f t="shared" si="326"/>
        <v/>
      </c>
      <c r="BY1098" s="221">
        <f t="shared" si="327"/>
        <v>0</v>
      </c>
      <c r="BZ1098" s="231">
        <f t="shared" si="328"/>
        <v>0</v>
      </c>
      <c r="CA1098" s="246">
        <f t="shared" si="329"/>
        <v>0</v>
      </c>
      <c r="CB1098" s="246">
        <f t="shared" si="330"/>
        <v>0</v>
      </c>
      <c r="CC1098" s="246" t="str">
        <f t="shared" si="331"/>
        <v/>
      </c>
      <c r="CD1098" s="246">
        <f t="shared" si="332"/>
        <v>5</v>
      </c>
      <c r="CE1098" s="246">
        <f t="shared" si="333"/>
        <v>0</v>
      </c>
      <c r="CF1098" s="276">
        <f t="shared" si="334"/>
        <v>0</v>
      </c>
      <c r="CG1098" s="277">
        <f t="shared" si="334"/>
        <v>0</v>
      </c>
      <c r="CH1098" s="277">
        <f t="shared" si="334"/>
        <v>0</v>
      </c>
      <c r="CI1098" s="278">
        <f t="shared" si="323"/>
        <v>0</v>
      </c>
      <c r="CJ1098" s="280">
        <f t="shared" si="335"/>
        <v>0</v>
      </c>
      <c r="CK1098" s="232">
        <f t="shared" si="336"/>
        <v>0</v>
      </c>
      <c r="CL1098" s="1"/>
    </row>
    <row r="1099" spans="1:90" ht="18" customHeight="1">
      <c r="A1099" s="1"/>
      <c r="B1099" s="1"/>
      <c r="C1099" s="314"/>
      <c r="D1099" s="287" t="str">
        <f t="shared" si="303"/>
        <v/>
      </c>
      <c r="E1099" s="449" t="str">
        <f t="shared" si="324"/>
        <v/>
      </c>
      <c r="F1099" s="450"/>
      <c r="G1099" s="451"/>
      <c r="H1099" s="452"/>
      <c r="I1099" s="453"/>
      <c r="J1099" s="453"/>
      <c r="K1099" s="453"/>
      <c r="L1099" s="453"/>
      <c r="M1099" s="454"/>
      <c r="N1099" s="455"/>
      <c r="O1099" s="456"/>
      <c r="P1099" s="456"/>
      <c r="Q1099" s="456"/>
      <c r="R1099" s="456"/>
      <c r="S1099" s="456"/>
      <c r="T1099" s="456"/>
      <c r="U1099" s="456"/>
      <c r="V1099" s="456"/>
      <c r="W1099" s="456"/>
      <c r="X1099" s="456"/>
      <c r="Y1099" s="456"/>
      <c r="Z1099" s="456"/>
      <c r="AA1099" s="456"/>
      <c r="AB1099" s="456"/>
      <c r="AC1099" s="456"/>
      <c r="AD1099" s="456"/>
      <c r="AE1099" s="457"/>
      <c r="AF1099" s="455"/>
      <c r="AG1099" s="456"/>
      <c r="AH1099" s="456"/>
      <c r="AI1099" s="456"/>
      <c r="AJ1099" s="456"/>
      <c r="AK1099" s="456"/>
      <c r="AL1099" s="456"/>
      <c r="AM1099" s="456"/>
      <c r="AN1099" s="457"/>
      <c r="AO1099" s="455"/>
      <c r="AP1099" s="456"/>
      <c r="AQ1099" s="456"/>
      <c r="AR1099" s="456"/>
      <c r="AS1099" s="456"/>
      <c r="AT1099" s="456"/>
      <c r="AU1099" s="456"/>
      <c r="AV1099" s="456"/>
      <c r="AW1099" s="456"/>
      <c r="AX1099" s="456"/>
      <c r="AY1099" s="456"/>
      <c r="AZ1099" s="456"/>
      <c r="BA1099" s="456"/>
      <c r="BB1099" s="456"/>
      <c r="BC1099" s="456"/>
      <c r="BD1099" s="456"/>
      <c r="BE1099" s="456"/>
      <c r="BF1099" s="456"/>
      <c r="BG1099" s="457"/>
      <c r="BH1099" s="458"/>
      <c r="BI1099" s="459"/>
      <c r="BJ1099" s="459"/>
      <c r="BK1099" s="459"/>
      <c r="BL1099" s="459"/>
      <c r="BM1099" s="460"/>
      <c r="BN1099" s="314"/>
      <c r="BO1099" s="314"/>
      <c r="BP1099" s="1"/>
      <c r="BQ1099" s="120">
        <f>IF($F$3="","",IF(N1099=$F$3,COUNTIF(BQ$23:BQ1098,"&gt;0")+1,0))</f>
        <v>0</v>
      </c>
      <c r="BR1099" s="1"/>
      <c r="BS1099" s="20" t="str">
        <f>IF($N1099="","",IF(VLOOKUP(VLOOKUP($N1099,IMPOSTAZIONI!$E$6:$I$13,5,FALSE),IMPOSTAZIONI!$B$25:$N$32,3,FALSE)=0,"",VLOOKUP(VLOOKUP($N1099,IMPOSTAZIONI!$E$6:$I$13,5,FALSE),IMPOSTAZIONI!$B$25:$N$32,3,FALSE)))</f>
        <v/>
      </c>
      <c r="BT1099" s="20" t="str">
        <f>IF($N1099="","",IF(VLOOKUP(VLOOKUP($N1099,IMPOSTAZIONI!$E$6:$I$13,5,FALSE),IMPOSTAZIONI!$B$25:$N$32,6,FALSE)=0,"",VLOOKUP(VLOOKUP($N1099,IMPOSTAZIONI!$E$6:$I$13,5,FALSE),IMPOSTAZIONI!$B$25:$N$32,6,FALSE)))</f>
        <v/>
      </c>
      <c r="BU1099" s="20" t="str">
        <f>IF($N1099="","",IF(VLOOKUP(VLOOKUP($N1099,IMPOSTAZIONI!$E$6:$I$13,5,FALSE),IMPOSTAZIONI!$B$25:$N$32,9,FALSE)=0,"",VLOOKUP(VLOOKUP($N1099,IMPOSTAZIONI!$E$6:$I$13,5,FALSE),IMPOSTAZIONI!$B$25:$N$32,9,FALSE)))</f>
        <v/>
      </c>
      <c r="BV1099" s="20" t="str">
        <f>IF($N1099="","",IF(VLOOKUP(VLOOKUP($N1099,IMPOSTAZIONI!$E$6:$I$13,5,FALSE),IMPOSTAZIONI!$B$25:$N$32,12,FALSE)=0,"",VLOOKUP(VLOOKUP($N1099,IMPOSTAZIONI!$E$6:$I$13,5,FALSE),IMPOSTAZIONI!$B$25:$N$32,12,FALSE)))</f>
        <v/>
      </c>
      <c r="BW1099" s="221" t="str">
        <f t="shared" si="325"/>
        <v/>
      </c>
      <c r="BX1099" s="221" t="str">
        <f t="shared" si="326"/>
        <v/>
      </c>
      <c r="BY1099" s="221">
        <f t="shared" si="327"/>
        <v>0</v>
      </c>
      <c r="BZ1099" s="231">
        <f t="shared" si="328"/>
        <v>0</v>
      </c>
      <c r="CA1099" s="246">
        <f t="shared" si="329"/>
        <v>0</v>
      </c>
      <c r="CB1099" s="246">
        <f t="shared" si="330"/>
        <v>0</v>
      </c>
      <c r="CC1099" s="246" t="str">
        <f t="shared" si="331"/>
        <v/>
      </c>
      <c r="CD1099" s="246">
        <f t="shared" si="332"/>
        <v>5</v>
      </c>
      <c r="CE1099" s="246">
        <f t="shared" si="333"/>
        <v>0</v>
      </c>
      <c r="CF1099" s="276">
        <f t="shared" si="334"/>
        <v>0</v>
      </c>
      <c r="CG1099" s="277">
        <f t="shared" si="334"/>
        <v>0</v>
      </c>
      <c r="CH1099" s="277">
        <f t="shared" si="334"/>
        <v>0</v>
      </c>
      <c r="CI1099" s="278">
        <f t="shared" si="323"/>
        <v>0</v>
      </c>
      <c r="CJ1099" s="280">
        <f t="shared" si="335"/>
        <v>0</v>
      </c>
      <c r="CK1099" s="232">
        <f t="shared" si="336"/>
        <v>0</v>
      </c>
      <c r="CL1099" s="1"/>
    </row>
    <row r="1100" spans="1:90" ht="18" customHeight="1">
      <c r="A1100" s="1"/>
      <c r="B1100" s="1"/>
      <c r="C1100" s="314"/>
      <c r="D1100" s="287" t="str">
        <f t="shared" si="303"/>
        <v/>
      </c>
      <c r="E1100" s="449" t="str">
        <f t="shared" si="324"/>
        <v/>
      </c>
      <c r="F1100" s="450"/>
      <c r="G1100" s="451"/>
      <c r="H1100" s="452"/>
      <c r="I1100" s="453"/>
      <c r="J1100" s="453"/>
      <c r="K1100" s="453"/>
      <c r="L1100" s="453"/>
      <c r="M1100" s="454"/>
      <c r="N1100" s="455"/>
      <c r="O1100" s="456"/>
      <c r="P1100" s="456"/>
      <c r="Q1100" s="456"/>
      <c r="R1100" s="456"/>
      <c r="S1100" s="456"/>
      <c r="T1100" s="456"/>
      <c r="U1100" s="456"/>
      <c r="V1100" s="456"/>
      <c r="W1100" s="456"/>
      <c r="X1100" s="456"/>
      <c r="Y1100" s="456"/>
      <c r="Z1100" s="456"/>
      <c r="AA1100" s="456"/>
      <c r="AB1100" s="456"/>
      <c r="AC1100" s="456"/>
      <c r="AD1100" s="456"/>
      <c r="AE1100" s="457"/>
      <c r="AF1100" s="455"/>
      <c r="AG1100" s="456"/>
      <c r="AH1100" s="456"/>
      <c r="AI1100" s="456"/>
      <c r="AJ1100" s="456"/>
      <c r="AK1100" s="456"/>
      <c r="AL1100" s="456"/>
      <c r="AM1100" s="456"/>
      <c r="AN1100" s="457"/>
      <c r="AO1100" s="455"/>
      <c r="AP1100" s="456"/>
      <c r="AQ1100" s="456"/>
      <c r="AR1100" s="456"/>
      <c r="AS1100" s="456"/>
      <c r="AT1100" s="456"/>
      <c r="AU1100" s="456"/>
      <c r="AV1100" s="456"/>
      <c r="AW1100" s="456"/>
      <c r="AX1100" s="456"/>
      <c r="AY1100" s="456"/>
      <c r="AZ1100" s="456"/>
      <c r="BA1100" s="456"/>
      <c r="BB1100" s="456"/>
      <c r="BC1100" s="456"/>
      <c r="BD1100" s="456"/>
      <c r="BE1100" s="456"/>
      <c r="BF1100" s="456"/>
      <c r="BG1100" s="457"/>
      <c r="BH1100" s="458"/>
      <c r="BI1100" s="459"/>
      <c r="BJ1100" s="459"/>
      <c r="BK1100" s="459"/>
      <c r="BL1100" s="459"/>
      <c r="BM1100" s="460"/>
      <c r="BN1100" s="314"/>
      <c r="BO1100" s="314"/>
      <c r="BP1100" s="1"/>
      <c r="BQ1100" s="120">
        <f>IF($F$3="","",IF(N1100=$F$3,COUNTIF(BQ$23:BQ1099,"&gt;0")+1,0))</f>
        <v>0</v>
      </c>
      <c r="BR1100" s="1"/>
      <c r="BS1100" s="20" t="str">
        <f>IF($N1100="","",IF(VLOOKUP(VLOOKUP($N1100,IMPOSTAZIONI!$E$6:$I$13,5,FALSE),IMPOSTAZIONI!$B$25:$N$32,3,FALSE)=0,"",VLOOKUP(VLOOKUP($N1100,IMPOSTAZIONI!$E$6:$I$13,5,FALSE),IMPOSTAZIONI!$B$25:$N$32,3,FALSE)))</f>
        <v/>
      </c>
      <c r="BT1100" s="20" t="str">
        <f>IF($N1100="","",IF(VLOOKUP(VLOOKUP($N1100,IMPOSTAZIONI!$E$6:$I$13,5,FALSE),IMPOSTAZIONI!$B$25:$N$32,6,FALSE)=0,"",VLOOKUP(VLOOKUP($N1100,IMPOSTAZIONI!$E$6:$I$13,5,FALSE),IMPOSTAZIONI!$B$25:$N$32,6,FALSE)))</f>
        <v/>
      </c>
      <c r="BU1100" s="20" t="str">
        <f>IF($N1100="","",IF(VLOOKUP(VLOOKUP($N1100,IMPOSTAZIONI!$E$6:$I$13,5,FALSE),IMPOSTAZIONI!$B$25:$N$32,9,FALSE)=0,"",VLOOKUP(VLOOKUP($N1100,IMPOSTAZIONI!$E$6:$I$13,5,FALSE),IMPOSTAZIONI!$B$25:$N$32,9,FALSE)))</f>
        <v/>
      </c>
      <c r="BV1100" s="20" t="str">
        <f>IF($N1100="","",IF(VLOOKUP(VLOOKUP($N1100,IMPOSTAZIONI!$E$6:$I$13,5,FALSE),IMPOSTAZIONI!$B$25:$N$32,12,FALSE)=0,"",VLOOKUP(VLOOKUP($N1100,IMPOSTAZIONI!$E$6:$I$13,5,FALSE),IMPOSTAZIONI!$B$25:$N$32,12,FALSE)))</f>
        <v/>
      </c>
      <c r="BW1100" s="221" t="str">
        <f t="shared" si="325"/>
        <v/>
      </c>
      <c r="BX1100" s="221" t="str">
        <f t="shared" si="326"/>
        <v/>
      </c>
      <c r="BY1100" s="221">
        <f t="shared" si="327"/>
        <v>0</v>
      </c>
      <c r="BZ1100" s="231">
        <f t="shared" si="328"/>
        <v>0</v>
      </c>
      <c r="CA1100" s="246">
        <f t="shared" si="329"/>
        <v>0</v>
      </c>
      <c r="CB1100" s="246">
        <f t="shared" si="330"/>
        <v>0</v>
      </c>
      <c r="CC1100" s="246" t="str">
        <f t="shared" si="331"/>
        <v/>
      </c>
      <c r="CD1100" s="246">
        <f t="shared" si="332"/>
        <v>5</v>
      </c>
      <c r="CE1100" s="246">
        <f t="shared" si="333"/>
        <v>0</v>
      </c>
      <c r="CF1100" s="276">
        <f t="shared" si="334"/>
        <v>0</v>
      </c>
      <c r="CG1100" s="277">
        <f t="shared" si="334"/>
        <v>0</v>
      </c>
      <c r="CH1100" s="277">
        <f t="shared" si="334"/>
        <v>0</v>
      </c>
      <c r="CI1100" s="278">
        <f t="shared" si="323"/>
        <v>0</v>
      </c>
      <c r="CJ1100" s="280">
        <f t="shared" si="335"/>
        <v>0</v>
      </c>
      <c r="CK1100" s="232">
        <f t="shared" si="336"/>
        <v>0</v>
      </c>
      <c r="CL1100" s="1"/>
    </row>
    <row r="1101" spans="1:90" ht="18" customHeight="1">
      <c r="A1101" s="1"/>
      <c r="B1101" s="1"/>
      <c r="C1101" s="314"/>
      <c r="D1101" s="287" t="str">
        <f t="shared" si="303"/>
        <v/>
      </c>
      <c r="E1101" s="449" t="str">
        <f t="shared" si="324"/>
        <v/>
      </c>
      <c r="F1101" s="450"/>
      <c r="G1101" s="451"/>
      <c r="H1101" s="452"/>
      <c r="I1101" s="453"/>
      <c r="J1101" s="453"/>
      <c r="K1101" s="453"/>
      <c r="L1101" s="453"/>
      <c r="M1101" s="454"/>
      <c r="N1101" s="455"/>
      <c r="O1101" s="456"/>
      <c r="P1101" s="456"/>
      <c r="Q1101" s="456"/>
      <c r="R1101" s="456"/>
      <c r="S1101" s="456"/>
      <c r="T1101" s="456"/>
      <c r="U1101" s="456"/>
      <c r="V1101" s="456"/>
      <c r="W1101" s="456"/>
      <c r="X1101" s="456"/>
      <c r="Y1101" s="456"/>
      <c r="Z1101" s="456"/>
      <c r="AA1101" s="456"/>
      <c r="AB1101" s="456"/>
      <c r="AC1101" s="456"/>
      <c r="AD1101" s="456"/>
      <c r="AE1101" s="457"/>
      <c r="AF1101" s="455"/>
      <c r="AG1101" s="456"/>
      <c r="AH1101" s="456"/>
      <c r="AI1101" s="456"/>
      <c r="AJ1101" s="456"/>
      <c r="AK1101" s="456"/>
      <c r="AL1101" s="456"/>
      <c r="AM1101" s="456"/>
      <c r="AN1101" s="457"/>
      <c r="AO1101" s="455"/>
      <c r="AP1101" s="456"/>
      <c r="AQ1101" s="456"/>
      <c r="AR1101" s="456"/>
      <c r="AS1101" s="456"/>
      <c r="AT1101" s="456"/>
      <c r="AU1101" s="456"/>
      <c r="AV1101" s="456"/>
      <c r="AW1101" s="456"/>
      <c r="AX1101" s="456"/>
      <c r="AY1101" s="456"/>
      <c r="AZ1101" s="456"/>
      <c r="BA1101" s="456"/>
      <c r="BB1101" s="456"/>
      <c r="BC1101" s="456"/>
      <c r="BD1101" s="456"/>
      <c r="BE1101" s="456"/>
      <c r="BF1101" s="456"/>
      <c r="BG1101" s="457"/>
      <c r="BH1101" s="458"/>
      <c r="BI1101" s="459"/>
      <c r="BJ1101" s="459"/>
      <c r="BK1101" s="459"/>
      <c r="BL1101" s="459"/>
      <c r="BM1101" s="460"/>
      <c r="BN1101" s="314"/>
      <c r="BO1101" s="314"/>
      <c r="BP1101" s="1"/>
      <c r="BQ1101" s="120">
        <f>IF($F$3="","",IF(N1101=$F$3,COUNTIF(BQ$23:BQ1100,"&gt;0")+1,0))</f>
        <v>0</v>
      </c>
      <c r="BR1101" s="1"/>
      <c r="BS1101" s="20" t="str">
        <f>IF($N1101="","",IF(VLOOKUP(VLOOKUP($N1101,IMPOSTAZIONI!$E$6:$I$13,5,FALSE),IMPOSTAZIONI!$B$25:$N$32,3,FALSE)=0,"",VLOOKUP(VLOOKUP($N1101,IMPOSTAZIONI!$E$6:$I$13,5,FALSE),IMPOSTAZIONI!$B$25:$N$32,3,FALSE)))</f>
        <v/>
      </c>
      <c r="BT1101" s="20" t="str">
        <f>IF($N1101="","",IF(VLOOKUP(VLOOKUP($N1101,IMPOSTAZIONI!$E$6:$I$13,5,FALSE),IMPOSTAZIONI!$B$25:$N$32,6,FALSE)=0,"",VLOOKUP(VLOOKUP($N1101,IMPOSTAZIONI!$E$6:$I$13,5,FALSE),IMPOSTAZIONI!$B$25:$N$32,6,FALSE)))</f>
        <v/>
      </c>
      <c r="BU1101" s="20" t="str">
        <f>IF($N1101="","",IF(VLOOKUP(VLOOKUP($N1101,IMPOSTAZIONI!$E$6:$I$13,5,FALSE),IMPOSTAZIONI!$B$25:$N$32,9,FALSE)=0,"",VLOOKUP(VLOOKUP($N1101,IMPOSTAZIONI!$E$6:$I$13,5,FALSE),IMPOSTAZIONI!$B$25:$N$32,9,FALSE)))</f>
        <v/>
      </c>
      <c r="BV1101" s="20" t="str">
        <f>IF($N1101="","",IF(VLOOKUP(VLOOKUP($N1101,IMPOSTAZIONI!$E$6:$I$13,5,FALSE),IMPOSTAZIONI!$B$25:$N$32,12,FALSE)=0,"",VLOOKUP(VLOOKUP($N1101,IMPOSTAZIONI!$E$6:$I$13,5,FALSE),IMPOSTAZIONI!$B$25:$N$32,12,FALSE)))</f>
        <v/>
      </c>
      <c r="BW1101" s="221" t="str">
        <f t="shared" si="325"/>
        <v/>
      </c>
      <c r="BX1101" s="221" t="str">
        <f t="shared" si="326"/>
        <v/>
      </c>
      <c r="BY1101" s="221">
        <f t="shared" si="327"/>
        <v>0</v>
      </c>
      <c r="BZ1101" s="231">
        <f t="shared" si="328"/>
        <v>0</v>
      </c>
      <c r="CA1101" s="246">
        <f t="shared" si="329"/>
        <v>0</v>
      </c>
      <c r="CB1101" s="246">
        <f t="shared" si="330"/>
        <v>0</v>
      </c>
      <c r="CC1101" s="246" t="str">
        <f t="shared" si="331"/>
        <v/>
      </c>
      <c r="CD1101" s="246">
        <f t="shared" si="332"/>
        <v>5</v>
      </c>
      <c r="CE1101" s="246">
        <f t="shared" si="333"/>
        <v>0</v>
      </c>
      <c r="CF1101" s="276">
        <f t="shared" si="334"/>
        <v>0</v>
      </c>
      <c r="CG1101" s="277">
        <f t="shared" si="334"/>
        <v>0</v>
      </c>
      <c r="CH1101" s="277">
        <f t="shared" si="334"/>
        <v>0</v>
      </c>
      <c r="CI1101" s="278">
        <f t="shared" si="323"/>
        <v>0</v>
      </c>
      <c r="CJ1101" s="280">
        <f t="shared" si="335"/>
        <v>0</v>
      </c>
      <c r="CK1101" s="232">
        <f t="shared" si="336"/>
        <v>0</v>
      </c>
      <c r="CL1101" s="1"/>
    </row>
    <row r="1102" spans="1:90" ht="18" customHeight="1">
      <c r="A1102" s="1"/>
      <c r="B1102" s="1"/>
      <c r="C1102" s="314"/>
      <c r="D1102" s="287" t="str">
        <f t="shared" si="303"/>
        <v/>
      </c>
      <c r="E1102" s="449" t="str">
        <f t="shared" si="324"/>
        <v/>
      </c>
      <c r="F1102" s="450"/>
      <c r="G1102" s="451"/>
      <c r="H1102" s="452"/>
      <c r="I1102" s="453"/>
      <c r="J1102" s="453"/>
      <c r="K1102" s="453"/>
      <c r="L1102" s="453"/>
      <c r="M1102" s="454"/>
      <c r="N1102" s="455"/>
      <c r="O1102" s="456"/>
      <c r="P1102" s="456"/>
      <c r="Q1102" s="456"/>
      <c r="R1102" s="456"/>
      <c r="S1102" s="456"/>
      <c r="T1102" s="456"/>
      <c r="U1102" s="456"/>
      <c r="V1102" s="456"/>
      <c r="W1102" s="456"/>
      <c r="X1102" s="456"/>
      <c r="Y1102" s="456"/>
      <c r="Z1102" s="456"/>
      <c r="AA1102" s="456"/>
      <c r="AB1102" s="456"/>
      <c r="AC1102" s="456"/>
      <c r="AD1102" s="456"/>
      <c r="AE1102" s="457"/>
      <c r="AF1102" s="455"/>
      <c r="AG1102" s="456"/>
      <c r="AH1102" s="456"/>
      <c r="AI1102" s="456"/>
      <c r="AJ1102" s="456"/>
      <c r="AK1102" s="456"/>
      <c r="AL1102" s="456"/>
      <c r="AM1102" s="456"/>
      <c r="AN1102" s="457"/>
      <c r="AO1102" s="455"/>
      <c r="AP1102" s="456"/>
      <c r="AQ1102" s="456"/>
      <c r="AR1102" s="456"/>
      <c r="AS1102" s="456"/>
      <c r="AT1102" s="456"/>
      <c r="AU1102" s="456"/>
      <c r="AV1102" s="456"/>
      <c r="AW1102" s="456"/>
      <c r="AX1102" s="456"/>
      <c r="AY1102" s="456"/>
      <c r="AZ1102" s="456"/>
      <c r="BA1102" s="456"/>
      <c r="BB1102" s="456"/>
      <c r="BC1102" s="456"/>
      <c r="BD1102" s="456"/>
      <c r="BE1102" s="456"/>
      <c r="BF1102" s="456"/>
      <c r="BG1102" s="457"/>
      <c r="BH1102" s="458"/>
      <c r="BI1102" s="459"/>
      <c r="BJ1102" s="459"/>
      <c r="BK1102" s="459"/>
      <c r="BL1102" s="459"/>
      <c r="BM1102" s="460"/>
      <c r="BN1102" s="314"/>
      <c r="BO1102" s="314"/>
      <c r="BP1102" s="1"/>
      <c r="BQ1102" s="120">
        <f>IF($F$3="","",IF(N1102=$F$3,COUNTIF(BQ$23:BQ1101,"&gt;0")+1,0))</f>
        <v>0</v>
      </c>
      <c r="BR1102" s="1"/>
      <c r="BS1102" s="20" t="str">
        <f>IF($N1102="","",IF(VLOOKUP(VLOOKUP($N1102,IMPOSTAZIONI!$E$6:$I$13,5,FALSE),IMPOSTAZIONI!$B$25:$N$32,3,FALSE)=0,"",VLOOKUP(VLOOKUP($N1102,IMPOSTAZIONI!$E$6:$I$13,5,FALSE),IMPOSTAZIONI!$B$25:$N$32,3,FALSE)))</f>
        <v/>
      </c>
      <c r="BT1102" s="20" t="str">
        <f>IF($N1102="","",IF(VLOOKUP(VLOOKUP($N1102,IMPOSTAZIONI!$E$6:$I$13,5,FALSE),IMPOSTAZIONI!$B$25:$N$32,6,FALSE)=0,"",VLOOKUP(VLOOKUP($N1102,IMPOSTAZIONI!$E$6:$I$13,5,FALSE),IMPOSTAZIONI!$B$25:$N$32,6,FALSE)))</f>
        <v/>
      </c>
      <c r="BU1102" s="20" t="str">
        <f>IF($N1102="","",IF(VLOOKUP(VLOOKUP($N1102,IMPOSTAZIONI!$E$6:$I$13,5,FALSE),IMPOSTAZIONI!$B$25:$N$32,9,FALSE)=0,"",VLOOKUP(VLOOKUP($N1102,IMPOSTAZIONI!$E$6:$I$13,5,FALSE),IMPOSTAZIONI!$B$25:$N$32,9,FALSE)))</f>
        <v/>
      </c>
      <c r="BV1102" s="20" t="str">
        <f>IF($N1102="","",IF(VLOOKUP(VLOOKUP($N1102,IMPOSTAZIONI!$E$6:$I$13,5,FALSE),IMPOSTAZIONI!$B$25:$N$32,12,FALSE)=0,"",VLOOKUP(VLOOKUP($N1102,IMPOSTAZIONI!$E$6:$I$13,5,FALSE),IMPOSTAZIONI!$B$25:$N$32,12,FALSE)))</f>
        <v/>
      </c>
      <c r="BW1102" s="221" t="str">
        <f t="shared" si="325"/>
        <v/>
      </c>
      <c r="BX1102" s="221" t="str">
        <f t="shared" si="326"/>
        <v/>
      </c>
      <c r="BY1102" s="221">
        <f t="shared" si="327"/>
        <v>0</v>
      </c>
      <c r="BZ1102" s="231">
        <f t="shared" si="328"/>
        <v>0</v>
      </c>
      <c r="CA1102" s="246">
        <f t="shared" si="329"/>
        <v>0</v>
      </c>
      <c r="CB1102" s="246">
        <f t="shared" si="330"/>
        <v>0</v>
      </c>
      <c r="CC1102" s="246" t="str">
        <f t="shared" si="331"/>
        <v/>
      </c>
      <c r="CD1102" s="246">
        <f t="shared" si="332"/>
        <v>5</v>
      </c>
      <c r="CE1102" s="246">
        <f t="shared" si="333"/>
        <v>0</v>
      </c>
      <c r="CF1102" s="276">
        <f t="shared" si="334"/>
        <v>0</v>
      </c>
      <c r="CG1102" s="277">
        <f t="shared" si="334"/>
        <v>0</v>
      </c>
      <c r="CH1102" s="277">
        <f t="shared" si="334"/>
        <v>0</v>
      </c>
      <c r="CI1102" s="278">
        <f t="shared" si="323"/>
        <v>0</v>
      </c>
      <c r="CJ1102" s="280">
        <f t="shared" si="335"/>
        <v>0</v>
      </c>
      <c r="CK1102" s="232">
        <f t="shared" si="336"/>
        <v>0</v>
      </c>
      <c r="CL1102" s="1"/>
    </row>
    <row r="1103" spans="1:90" ht="18" customHeight="1">
      <c r="A1103" s="1"/>
      <c r="B1103" s="1"/>
      <c r="C1103" s="314"/>
      <c r="D1103" s="287" t="str">
        <f t="shared" si="303"/>
        <v/>
      </c>
      <c r="E1103" s="449" t="str">
        <f t="shared" si="324"/>
        <v/>
      </c>
      <c r="F1103" s="450"/>
      <c r="G1103" s="451"/>
      <c r="H1103" s="452"/>
      <c r="I1103" s="453"/>
      <c r="J1103" s="453"/>
      <c r="K1103" s="453"/>
      <c r="L1103" s="453"/>
      <c r="M1103" s="454"/>
      <c r="N1103" s="455"/>
      <c r="O1103" s="456"/>
      <c r="P1103" s="456"/>
      <c r="Q1103" s="456"/>
      <c r="R1103" s="456"/>
      <c r="S1103" s="456"/>
      <c r="T1103" s="456"/>
      <c r="U1103" s="456"/>
      <c r="V1103" s="456"/>
      <c r="W1103" s="456"/>
      <c r="X1103" s="456"/>
      <c r="Y1103" s="456"/>
      <c r="Z1103" s="456"/>
      <c r="AA1103" s="456"/>
      <c r="AB1103" s="456"/>
      <c r="AC1103" s="456"/>
      <c r="AD1103" s="456"/>
      <c r="AE1103" s="457"/>
      <c r="AF1103" s="455"/>
      <c r="AG1103" s="456"/>
      <c r="AH1103" s="456"/>
      <c r="AI1103" s="456"/>
      <c r="AJ1103" s="456"/>
      <c r="AK1103" s="456"/>
      <c r="AL1103" s="456"/>
      <c r="AM1103" s="456"/>
      <c r="AN1103" s="457"/>
      <c r="AO1103" s="455"/>
      <c r="AP1103" s="456"/>
      <c r="AQ1103" s="456"/>
      <c r="AR1103" s="456"/>
      <c r="AS1103" s="456"/>
      <c r="AT1103" s="456"/>
      <c r="AU1103" s="456"/>
      <c r="AV1103" s="456"/>
      <c r="AW1103" s="456"/>
      <c r="AX1103" s="456"/>
      <c r="AY1103" s="456"/>
      <c r="AZ1103" s="456"/>
      <c r="BA1103" s="456"/>
      <c r="BB1103" s="456"/>
      <c r="BC1103" s="456"/>
      <c r="BD1103" s="456"/>
      <c r="BE1103" s="456"/>
      <c r="BF1103" s="456"/>
      <c r="BG1103" s="457"/>
      <c r="BH1103" s="458"/>
      <c r="BI1103" s="459"/>
      <c r="BJ1103" s="459"/>
      <c r="BK1103" s="459"/>
      <c r="BL1103" s="459"/>
      <c r="BM1103" s="460"/>
      <c r="BN1103" s="314"/>
      <c r="BO1103" s="314"/>
      <c r="BP1103" s="1"/>
      <c r="BQ1103" s="120">
        <f>IF($F$3="","",IF(N1103=$F$3,COUNTIF(BQ$23:BQ1102,"&gt;0")+1,0))</f>
        <v>0</v>
      </c>
      <c r="BR1103" s="1"/>
      <c r="BS1103" s="20" t="str">
        <f>IF($N1103="","",IF(VLOOKUP(VLOOKUP($N1103,IMPOSTAZIONI!$E$6:$I$13,5,FALSE),IMPOSTAZIONI!$B$25:$N$32,3,FALSE)=0,"",VLOOKUP(VLOOKUP($N1103,IMPOSTAZIONI!$E$6:$I$13,5,FALSE),IMPOSTAZIONI!$B$25:$N$32,3,FALSE)))</f>
        <v/>
      </c>
      <c r="BT1103" s="20" t="str">
        <f>IF($N1103="","",IF(VLOOKUP(VLOOKUP($N1103,IMPOSTAZIONI!$E$6:$I$13,5,FALSE),IMPOSTAZIONI!$B$25:$N$32,6,FALSE)=0,"",VLOOKUP(VLOOKUP($N1103,IMPOSTAZIONI!$E$6:$I$13,5,FALSE),IMPOSTAZIONI!$B$25:$N$32,6,FALSE)))</f>
        <v/>
      </c>
      <c r="BU1103" s="20" t="str">
        <f>IF($N1103="","",IF(VLOOKUP(VLOOKUP($N1103,IMPOSTAZIONI!$E$6:$I$13,5,FALSE),IMPOSTAZIONI!$B$25:$N$32,9,FALSE)=0,"",VLOOKUP(VLOOKUP($N1103,IMPOSTAZIONI!$E$6:$I$13,5,FALSE),IMPOSTAZIONI!$B$25:$N$32,9,FALSE)))</f>
        <v/>
      </c>
      <c r="BV1103" s="20" t="str">
        <f>IF($N1103="","",IF(VLOOKUP(VLOOKUP($N1103,IMPOSTAZIONI!$E$6:$I$13,5,FALSE),IMPOSTAZIONI!$B$25:$N$32,12,FALSE)=0,"",VLOOKUP(VLOOKUP($N1103,IMPOSTAZIONI!$E$6:$I$13,5,FALSE),IMPOSTAZIONI!$B$25:$N$32,12,FALSE)))</f>
        <v/>
      </c>
      <c r="BW1103" s="221" t="str">
        <f t="shared" si="325"/>
        <v/>
      </c>
      <c r="BX1103" s="221" t="str">
        <f t="shared" si="326"/>
        <v/>
      </c>
      <c r="BY1103" s="221">
        <f t="shared" si="327"/>
        <v>0</v>
      </c>
      <c r="BZ1103" s="231">
        <f t="shared" si="328"/>
        <v>0</v>
      </c>
      <c r="CA1103" s="246">
        <f t="shared" si="329"/>
        <v>0</v>
      </c>
      <c r="CB1103" s="246">
        <f t="shared" si="330"/>
        <v>0</v>
      </c>
      <c r="CC1103" s="246" t="str">
        <f t="shared" si="331"/>
        <v/>
      </c>
      <c r="CD1103" s="246">
        <f t="shared" si="332"/>
        <v>5</v>
      </c>
      <c r="CE1103" s="246">
        <f t="shared" si="333"/>
        <v>0</v>
      </c>
      <c r="CF1103" s="276">
        <f t="shared" si="334"/>
        <v>0</v>
      </c>
      <c r="CG1103" s="277">
        <f t="shared" si="334"/>
        <v>0</v>
      </c>
      <c r="CH1103" s="277">
        <f t="shared" si="334"/>
        <v>0</v>
      </c>
      <c r="CI1103" s="278">
        <f t="shared" si="323"/>
        <v>0</v>
      </c>
      <c r="CJ1103" s="280">
        <f t="shared" si="335"/>
        <v>0</v>
      </c>
      <c r="CK1103" s="232">
        <f t="shared" si="336"/>
        <v>0</v>
      </c>
      <c r="CL1103" s="1"/>
    </row>
    <row r="1104" spans="1:90" ht="18" customHeight="1">
      <c r="A1104" s="1"/>
      <c r="B1104" s="1"/>
      <c r="C1104" s="314"/>
      <c r="D1104" s="287" t="str">
        <f t="shared" si="303"/>
        <v/>
      </c>
      <c r="E1104" s="449" t="str">
        <f t="shared" si="324"/>
        <v/>
      </c>
      <c r="F1104" s="450"/>
      <c r="G1104" s="451"/>
      <c r="H1104" s="452"/>
      <c r="I1104" s="453"/>
      <c r="J1104" s="453"/>
      <c r="K1104" s="453"/>
      <c r="L1104" s="453"/>
      <c r="M1104" s="454"/>
      <c r="N1104" s="455"/>
      <c r="O1104" s="456"/>
      <c r="P1104" s="456"/>
      <c r="Q1104" s="456"/>
      <c r="R1104" s="456"/>
      <c r="S1104" s="456"/>
      <c r="T1104" s="456"/>
      <c r="U1104" s="456"/>
      <c r="V1104" s="456"/>
      <c r="W1104" s="456"/>
      <c r="X1104" s="456"/>
      <c r="Y1104" s="456"/>
      <c r="Z1104" s="456"/>
      <c r="AA1104" s="456"/>
      <c r="AB1104" s="456"/>
      <c r="AC1104" s="456"/>
      <c r="AD1104" s="456"/>
      <c r="AE1104" s="457"/>
      <c r="AF1104" s="455"/>
      <c r="AG1104" s="456"/>
      <c r="AH1104" s="456"/>
      <c r="AI1104" s="456"/>
      <c r="AJ1104" s="456"/>
      <c r="AK1104" s="456"/>
      <c r="AL1104" s="456"/>
      <c r="AM1104" s="456"/>
      <c r="AN1104" s="457"/>
      <c r="AO1104" s="455"/>
      <c r="AP1104" s="456"/>
      <c r="AQ1104" s="456"/>
      <c r="AR1104" s="456"/>
      <c r="AS1104" s="456"/>
      <c r="AT1104" s="456"/>
      <c r="AU1104" s="456"/>
      <c r="AV1104" s="456"/>
      <c r="AW1104" s="456"/>
      <c r="AX1104" s="456"/>
      <c r="AY1104" s="456"/>
      <c r="AZ1104" s="456"/>
      <c r="BA1104" s="456"/>
      <c r="BB1104" s="456"/>
      <c r="BC1104" s="456"/>
      <c r="BD1104" s="456"/>
      <c r="BE1104" s="456"/>
      <c r="BF1104" s="456"/>
      <c r="BG1104" s="457"/>
      <c r="BH1104" s="458"/>
      <c r="BI1104" s="459"/>
      <c r="BJ1104" s="459"/>
      <c r="BK1104" s="459"/>
      <c r="BL1104" s="459"/>
      <c r="BM1104" s="460"/>
      <c r="BN1104" s="314"/>
      <c r="BO1104" s="314"/>
      <c r="BP1104" s="1"/>
      <c r="BQ1104" s="120">
        <f>IF($F$3="","",IF(N1104=$F$3,COUNTIF(BQ$23:BQ1103,"&gt;0")+1,0))</f>
        <v>0</v>
      </c>
      <c r="BR1104" s="1"/>
      <c r="BS1104" s="20" t="str">
        <f>IF($N1104="","",IF(VLOOKUP(VLOOKUP($N1104,IMPOSTAZIONI!$E$6:$I$13,5,FALSE),IMPOSTAZIONI!$B$25:$N$32,3,FALSE)=0,"",VLOOKUP(VLOOKUP($N1104,IMPOSTAZIONI!$E$6:$I$13,5,FALSE),IMPOSTAZIONI!$B$25:$N$32,3,FALSE)))</f>
        <v/>
      </c>
      <c r="BT1104" s="20" t="str">
        <f>IF($N1104="","",IF(VLOOKUP(VLOOKUP($N1104,IMPOSTAZIONI!$E$6:$I$13,5,FALSE),IMPOSTAZIONI!$B$25:$N$32,6,FALSE)=0,"",VLOOKUP(VLOOKUP($N1104,IMPOSTAZIONI!$E$6:$I$13,5,FALSE),IMPOSTAZIONI!$B$25:$N$32,6,FALSE)))</f>
        <v/>
      </c>
      <c r="BU1104" s="20" t="str">
        <f>IF($N1104="","",IF(VLOOKUP(VLOOKUP($N1104,IMPOSTAZIONI!$E$6:$I$13,5,FALSE),IMPOSTAZIONI!$B$25:$N$32,9,FALSE)=0,"",VLOOKUP(VLOOKUP($N1104,IMPOSTAZIONI!$E$6:$I$13,5,FALSE),IMPOSTAZIONI!$B$25:$N$32,9,FALSE)))</f>
        <v/>
      </c>
      <c r="BV1104" s="20" t="str">
        <f>IF($N1104="","",IF(VLOOKUP(VLOOKUP($N1104,IMPOSTAZIONI!$E$6:$I$13,5,FALSE),IMPOSTAZIONI!$B$25:$N$32,12,FALSE)=0,"",VLOOKUP(VLOOKUP($N1104,IMPOSTAZIONI!$E$6:$I$13,5,FALSE),IMPOSTAZIONI!$B$25:$N$32,12,FALSE)))</f>
        <v/>
      </c>
      <c r="BW1104" s="221" t="str">
        <f t="shared" si="325"/>
        <v/>
      </c>
      <c r="BX1104" s="221" t="str">
        <f t="shared" si="326"/>
        <v/>
      </c>
      <c r="BY1104" s="221">
        <f t="shared" si="327"/>
        <v>0</v>
      </c>
      <c r="BZ1104" s="231">
        <f t="shared" si="328"/>
        <v>0</v>
      </c>
      <c r="CA1104" s="246">
        <f t="shared" si="329"/>
        <v>0</v>
      </c>
      <c r="CB1104" s="246">
        <f t="shared" si="330"/>
        <v>0</v>
      </c>
      <c r="CC1104" s="246" t="str">
        <f t="shared" si="331"/>
        <v/>
      </c>
      <c r="CD1104" s="246">
        <f t="shared" si="332"/>
        <v>5</v>
      </c>
      <c r="CE1104" s="246">
        <f t="shared" si="333"/>
        <v>0</v>
      </c>
      <c r="CF1104" s="276">
        <f t="shared" si="334"/>
        <v>0</v>
      </c>
      <c r="CG1104" s="277">
        <f t="shared" si="334"/>
        <v>0</v>
      </c>
      <c r="CH1104" s="277">
        <f t="shared" si="334"/>
        <v>0</v>
      </c>
      <c r="CI1104" s="278">
        <f t="shared" si="323"/>
        <v>0</v>
      </c>
      <c r="CJ1104" s="280">
        <f t="shared" si="335"/>
        <v>0</v>
      </c>
      <c r="CK1104" s="232">
        <f t="shared" si="336"/>
        <v>0</v>
      </c>
      <c r="CL1104" s="1"/>
    </row>
    <row r="1105" spans="1:90" ht="18" customHeight="1">
      <c r="A1105" s="1"/>
      <c r="B1105" s="1"/>
      <c r="C1105" s="314"/>
      <c r="D1105" s="287" t="str">
        <f t="shared" si="303"/>
        <v/>
      </c>
      <c r="E1105" s="449" t="str">
        <f t="shared" si="324"/>
        <v/>
      </c>
      <c r="F1105" s="450"/>
      <c r="G1105" s="451"/>
      <c r="H1105" s="452"/>
      <c r="I1105" s="453"/>
      <c r="J1105" s="453"/>
      <c r="K1105" s="453"/>
      <c r="L1105" s="453"/>
      <c r="M1105" s="454"/>
      <c r="N1105" s="455"/>
      <c r="O1105" s="456"/>
      <c r="P1105" s="456"/>
      <c r="Q1105" s="456"/>
      <c r="R1105" s="456"/>
      <c r="S1105" s="456"/>
      <c r="T1105" s="456"/>
      <c r="U1105" s="456"/>
      <c r="V1105" s="456"/>
      <c r="W1105" s="456"/>
      <c r="X1105" s="456"/>
      <c r="Y1105" s="456"/>
      <c r="Z1105" s="456"/>
      <c r="AA1105" s="456"/>
      <c r="AB1105" s="456"/>
      <c r="AC1105" s="456"/>
      <c r="AD1105" s="456"/>
      <c r="AE1105" s="457"/>
      <c r="AF1105" s="455"/>
      <c r="AG1105" s="456"/>
      <c r="AH1105" s="456"/>
      <c r="AI1105" s="456"/>
      <c r="AJ1105" s="456"/>
      <c r="AK1105" s="456"/>
      <c r="AL1105" s="456"/>
      <c r="AM1105" s="456"/>
      <c r="AN1105" s="457"/>
      <c r="AO1105" s="455"/>
      <c r="AP1105" s="456"/>
      <c r="AQ1105" s="456"/>
      <c r="AR1105" s="456"/>
      <c r="AS1105" s="456"/>
      <c r="AT1105" s="456"/>
      <c r="AU1105" s="456"/>
      <c r="AV1105" s="456"/>
      <c r="AW1105" s="456"/>
      <c r="AX1105" s="456"/>
      <c r="AY1105" s="456"/>
      <c r="AZ1105" s="456"/>
      <c r="BA1105" s="456"/>
      <c r="BB1105" s="456"/>
      <c r="BC1105" s="456"/>
      <c r="BD1105" s="456"/>
      <c r="BE1105" s="456"/>
      <c r="BF1105" s="456"/>
      <c r="BG1105" s="457"/>
      <c r="BH1105" s="458"/>
      <c r="BI1105" s="459"/>
      <c r="BJ1105" s="459"/>
      <c r="BK1105" s="459"/>
      <c r="BL1105" s="459"/>
      <c r="BM1105" s="460"/>
      <c r="BN1105" s="314"/>
      <c r="BO1105" s="314"/>
      <c r="BP1105" s="1"/>
      <c r="BQ1105" s="120">
        <f>IF($F$3="","",IF(N1105=$F$3,COUNTIF(BQ$23:BQ1104,"&gt;0")+1,0))</f>
        <v>0</v>
      </c>
      <c r="BR1105" s="1"/>
      <c r="BS1105" s="20" t="str">
        <f>IF($N1105="","",IF(VLOOKUP(VLOOKUP($N1105,IMPOSTAZIONI!$E$6:$I$13,5,FALSE),IMPOSTAZIONI!$B$25:$N$32,3,FALSE)=0,"",VLOOKUP(VLOOKUP($N1105,IMPOSTAZIONI!$E$6:$I$13,5,FALSE),IMPOSTAZIONI!$B$25:$N$32,3,FALSE)))</f>
        <v/>
      </c>
      <c r="BT1105" s="20" t="str">
        <f>IF($N1105="","",IF(VLOOKUP(VLOOKUP($N1105,IMPOSTAZIONI!$E$6:$I$13,5,FALSE),IMPOSTAZIONI!$B$25:$N$32,6,FALSE)=0,"",VLOOKUP(VLOOKUP($N1105,IMPOSTAZIONI!$E$6:$I$13,5,FALSE),IMPOSTAZIONI!$B$25:$N$32,6,FALSE)))</f>
        <v/>
      </c>
      <c r="BU1105" s="20" t="str">
        <f>IF($N1105="","",IF(VLOOKUP(VLOOKUP($N1105,IMPOSTAZIONI!$E$6:$I$13,5,FALSE),IMPOSTAZIONI!$B$25:$N$32,9,FALSE)=0,"",VLOOKUP(VLOOKUP($N1105,IMPOSTAZIONI!$E$6:$I$13,5,FALSE),IMPOSTAZIONI!$B$25:$N$32,9,FALSE)))</f>
        <v/>
      </c>
      <c r="BV1105" s="20" t="str">
        <f>IF($N1105="","",IF(VLOOKUP(VLOOKUP($N1105,IMPOSTAZIONI!$E$6:$I$13,5,FALSE),IMPOSTAZIONI!$B$25:$N$32,12,FALSE)=0,"",VLOOKUP(VLOOKUP($N1105,IMPOSTAZIONI!$E$6:$I$13,5,FALSE),IMPOSTAZIONI!$B$25:$N$32,12,FALSE)))</f>
        <v/>
      </c>
      <c r="BW1105" s="221" t="str">
        <f t="shared" si="325"/>
        <v/>
      </c>
      <c r="BX1105" s="221" t="str">
        <f t="shared" si="326"/>
        <v/>
      </c>
      <c r="BY1105" s="221">
        <f t="shared" si="327"/>
        <v>0</v>
      </c>
      <c r="BZ1105" s="231">
        <f t="shared" si="328"/>
        <v>0</v>
      </c>
      <c r="CA1105" s="246">
        <f t="shared" si="329"/>
        <v>0</v>
      </c>
      <c r="CB1105" s="246">
        <f t="shared" si="330"/>
        <v>0</v>
      </c>
      <c r="CC1105" s="246" t="str">
        <f t="shared" si="331"/>
        <v/>
      </c>
      <c r="CD1105" s="246">
        <f t="shared" si="332"/>
        <v>5</v>
      </c>
      <c r="CE1105" s="246">
        <f t="shared" si="333"/>
        <v>0</v>
      </c>
      <c r="CF1105" s="276">
        <f t="shared" si="334"/>
        <v>0</v>
      </c>
      <c r="CG1105" s="277">
        <f t="shared" si="334"/>
        <v>0</v>
      </c>
      <c r="CH1105" s="277">
        <f t="shared" si="334"/>
        <v>0</v>
      </c>
      <c r="CI1105" s="278">
        <f t="shared" si="323"/>
        <v>0</v>
      </c>
      <c r="CJ1105" s="280">
        <f t="shared" si="335"/>
        <v>0</v>
      </c>
      <c r="CK1105" s="232">
        <f t="shared" si="336"/>
        <v>0</v>
      </c>
      <c r="CL1105" s="1"/>
    </row>
    <row r="1106" spans="1:90" ht="18" customHeight="1">
      <c r="A1106" s="1"/>
      <c r="B1106" s="1"/>
      <c r="C1106" s="314"/>
      <c r="D1106" s="287" t="str">
        <f t="shared" si="303"/>
        <v/>
      </c>
      <c r="E1106" s="449" t="str">
        <f t="shared" si="324"/>
        <v/>
      </c>
      <c r="F1106" s="450"/>
      <c r="G1106" s="451"/>
      <c r="H1106" s="452"/>
      <c r="I1106" s="453"/>
      <c r="J1106" s="453"/>
      <c r="K1106" s="453"/>
      <c r="L1106" s="453"/>
      <c r="M1106" s="454"/>
      <c r="N1106" s="455"/>
      <c r="O1106" s="456"/>
      <c r="P1106" s="456"/>
      <c r="Q1106" s="456"/>
      <c r="R1106" s="456"/>
      <c r="S1106" s="456"/>
      <c r="T1106" s="456"/>
      <c r="U1106" s="456"/>
      <c r="V1106" s="456"/>
      <c r="W1106" s="456"/>
      <c r="X1106" s="456"/>
      <c r="Y1106" s="456"/>
      <c r="Z1106" s="456"/>
      <c r="AA1106" s="456"/>
      <c r="AB1106" s="456"/>
      <c r="AC1106" s="456"/>
      <c r="AD1106" s="456"/>
      <c r="AE1106" s="457"/>
      <c r="AF1106" s="455"/>
      <c r="AG1106" s="456"/>
      <c r="AH1106" s="456"/>
      <c r="AI1106" s="456"/>
      <c r="AJ1106" s="456"/>
      <c r="AK1106" s="456"/>
      <c r="AL1106" s="456"/>
      <c r="AM1106" s="456"/>
      <c r="AN1106" s="457"/>
      <c r="AO1106" s="455"/>
      <c r="AP1106" s="456"/>
      <c r="AQ1106" s="456"/>
      <c r="AR1106" s="456"/>
      <c r="AS1106" s="456"/>
      <c r="AT1106" s="456"/>
      <c r="AU1106" s="456"/>
      <c r="AV1106" s="456"/>
      <c r="AW1106" s="456"/>
      <c r="AX1106" s="456"/>
      <c r="AY1106" s="456"/>
      <c r="AZ1106" s="456"/>
      <c r="BA1106" s="456"/>
      <c r="BB1106" s="456"/>
      <c r="BC1106" s="456"/>
      <c r="BD1106" s="456"/>
      <c r="BE1106" s="456"/>
      <c r="BF1106" s="456"/>
      <c r="BG1106" s="457"/>
      <c r="BH1106" s="458"/>
      <c r="BI1106" s="459"/>
      <c r="BJ1106" s="459"/>
      <c r="BK1106" s="459"/>
      <c r="BL1106" s="459"/>
      <c r="BM1106" s="460"/>
      <c r="BN1106" s="314"/>
      <c r="BO1106" s="314"/>
      <c r="BP1106" s="1"/>
      <c r="BQ1106" s="120">
        <f>IF($F$3="","",IF(N1106=$F$3,COUNTIF(BQ$23:BQ1105,"&gt;0")+1,0))</f>
        <v>0</v>
      </c>
      <c r="BR1106" s="1"/>
      <c r="BS1106" s="20" t="str">
        <f>IF($N1106="","",IF(VLOOKUP(VLOOKUP($N1106,IMPOSTAZIONI!$E$6:$I$13,5,FALSE),IMPOSTAZIONI!$B$25:$N$32,3,FALSE)=0,"",VLOOKUP(VLOOKUP($N1106,IMPOSTAZIONI!$E$6:$I$13,5,FALSE),IMPOSTAZIONI!$B$25:$N$32,3,FALSE)))</f>
        <v/>
      </c>
      <c r="BT1106" s="20" t="str">
        <f>IF($N1106="","",IF(VLOOKUP(VLOOKUP($N1106,IMPOSTAZIONI!$E$6:$I$13,5,FALSE),IMPOSTAZIONI!$B$25:$N$32,6,FALSE)=0,"",VLOOKUP(VLOOKUP($N1106,IMPOSTAZIONI!$E$6:$I$13,5,FALSE),IMPOSTAZIONI!$B$25:$N$32,6,FALSE)))</f>
        <v/>
      </c>
      <c r="BU1106" s="20" t="str">
        <f>IF($N1106="","",IF(VLOOKUP(VLOOKUP($N1106,IMPOSTAZIONI!$E$6:$I$13,5,FALSE),IMPOSTAZIONI!$B$25:$N$32,9,FALSE)=0,"",VLOOKUP(VLOOKUP($N1106,IMPOSTAZIONI!$E$6:$I$13,5,FALSE),IMPOSTAZIONI!$B$25:$N$32,9,FALSE)))</f>
        <v/>
      </c>
      <c r="BV1106" s="20" t="str">
        <f>IF($N1106="","",IF(VLOOKUP(VLOOKUP($N1106,IMPOSTAZIONI!$E$6:$I$13,5,FALSE),IMPOSTAZIONI!$B$25:$N$32,12,FALSE)=0,"",VLOOKUP(VLOOKUP($N1106,IMPOSTAZIONI!$E$6:$I$13,5,FALSE),IMPOSTAZIONI!$B$25:$N$32,12,FALSE)))</f>
        <v/>
      </c>
      <c r="BW1106" s="221" t="str">
        <f t="shared" si="325"/>
        <v/>
      </c>
      <c r="BX1106" s="221" t="str">
        <f t="shared" si="326"/>
        <v/>
      </c>
      <c r="BY1106" s="221">
        <f t="shared" si="327"/>
        <v>0</v>
      </c>
      <c r="BZ1106" s="231">
        <f t="shared" si="328"/>
        <v>0</v>
      </c>
      <c r="CA1106" s="246">
        <f t="shared" si="329"/>
        <v>0</v>
      </c>
      <c r="CB1106" s="246">
        <f t="shared" si="330"/>
        <v>0</v>
      </c>
      <c r="CC1106" s="246" t="str">
        <f t="shared" si="331"/>
        <v/>
      </c>
      <c r="CD1106" s="246">
        <f t="shared" si="332"/>
        <v>5</v>
      </c>
      <c r="CE1106" s="246">
        <f t="shared" si="333"/>
        <v>0</v>
      </c>
      <c r="CF1106" s="276">
        <f t="shared" si="334"/>
        <v>0</v>
      </c>
      <c r="CG1106" s="277">
        <f t="shared" si="334"/>
        <v>0</v>
      </c>
      <c r="CH1106" s="277">
        <f t="shared" si="334"/>
        <v>0</v>
      </c>
      <c r="CI1106" s="278">
        <f t="shared" si="323"/>
        <v>0</v>
      </c>
      <c r="CJ1106" s="280">
        <f t="shared" si="335"/>
        <v>0</v>
      </c>
      <c r="CK1106" s="232">
        <f t="shared" si="336"/>
        <v>0</v>
      </c>
      <c r="CL1106" s="1"/>
    </row>
    <row r="1107" spans="1:90" ht="18" customHeight="1">
      <c r="A1107" s="1"/>
      <c r="B1107" s="1"/>
      <c r="C1107" s="314"/>
      <c r="D1107" s="287" t="str">
        <f t="shared" si="303"/>
        <v/>
      </c>
      <c r="E1107" s="449" t="str">
        <f t="shared" si="324"/>
        <v/>
      </c>
      <c r="F1107" s="450"/>
      <c r="G1107" s="451"/>
      <c r="H1107" s="452"/>
      <c r="I1107" s="453"/>
      <c r="J1107" s="453"/>
      <c r="K1107" s="453"/>
      <c r="L1107" s="453"/>
      <c r="M1107" s="454"/>
      <c r="N1107" s="455"/>
      <c r="O1107" s="456"/>
      <c r="P1107" s="456"/>
      <c r="Q1107" s="456"/>
      <c r="R1107" s="456"/>
      <c r="S1107" s="456"/>
      <c r="T1107" s="456"/>
      <c r="U1107" s="456"/>
      <c r="V1107" s="456"/>
      <c r="W1107" s="456"/>
      <c r="X1107" s="456"/>
      <c r="Y1107" s="456"/>
      <c r="Z1107" s="456"/>
      <c r="AA1107" s="456"/>
      <c r="AB1107" s="456"/>
      <c r="AC1107" s="456"/>
      <c r="AD1107" s="456"/>
      <c r="AE1107" s="457"/>
      <c r="AF1107" s="455"/>
      <c r="AG1107" s="456"/>
      <c r="AH1107" s="456"/>
      <c r="AI1107" s="456"/>
      <c r="AJ1107" s="456"/>
      <c r="AK1107" s="456"/>
      <c r="AL1107" s="456"/>
      <c r="AM1107" s="456"/>
      <c r="AN1107" s="457"/>
      <c r="AO1107" s="455"/>
      <c r="AP1107" s="456"/>
      <c r="AQ1107" s="456"/>
      <c r="AR1107" s="456"/>
      <c r="AS1107" s="456"/>
      <c r="AT1107" s="456"/>
      <c r="AU1107" s="456"/>
      <c r="AV1107" s="456"/>
      <c r="AW1107" s="456"/>
      <c r="AX1107" s="456"/>
      <c r="AY1107" s="456"/>
      <c r="AZ1107" s="456"/>
      <c r="BA1107" s="456"/>
      <c r="BB1107" s="456"/>
      <c r="BC1107" s="456"/>
      <c r="BD1107" s="456"/>
      <c r="BE1107" s="456"/>
      <c r="BF1107" s="456"/>
      <c r="BG1107" s="457"/>
      <c r="BH1107" s="458"/>
      <c r="BI1107" s="459"/>
      <c r="BJ1107" s="459"/>
      <c r="BK1107" s="459"/>
      <c r="BL1107" s="459"/>
      <c r="BM1107" s="460"/>
      <c r="BN1107" s="314"/>
      <c r="BO1107" s="314"/>
      <c r="BP1107" s="1"/>
      <c r="BQ1107" s="120">
        <f>IF($F$3="","",IF(N1107=$F$3,COUNTIF(BQ$23:BQ1106,"&gt;0")+1,0))</f>
        <v>0</v>
      </c>
      <c r="BR1107" s="1"/>
      <c r="BS1107" s="20" t="str">
        <f>IF($N1107="","",IF(VLOOKUP(VLOOKUP($N1107,IMPOSTAZIONI!$E$6:$I$13,5,FALSE),IMPOSTAZIONI!$B$25:$N$32,3,FALSE)=0,"",VLOOKUP(VLOOKUP($N1107,IMPOSTAZIONI!$E$6:$I$13,5,FALSE),IMPOSTAZIONI!$B$25:$N$32,3,FALSE)))</f>
        <v/>
      </c>
      <c r="BT1107" s="20" t="str">
        <f>IF($N1107="","",IF(VLOOKUP(VLOOKUP($N1107,IMPOSTAZIONI!$E$6:$I$13,5,FALSE),IMPOSTAZIONI!$B$25:$N$32,6,FALSE)=0,"",VLOOKUP(VLOOKUP($N1107,IMPOSTAZIONI!$E$6:$I$13,5,FALSE),IMPOSTAZIONI!$B$25:$N$32,6,FALSE)))</f>
        <v/>
      </c>
      <c r="BU1107" s="20" t="str">
        <f>IF($N1107="","",IF(VLOOKUP(VLOOKUP($N1107,IMPOSTAZIONI!$E$6:$I$13,5,FALSE),IMPOSTAZIONI!$B$25:$N$32,9,FALSE)=0,"",VLOOKUP(VLOOKUP($N1107,IMPOSTAZIONI!$E$6:$I$13,5,FALSE),IMPOSTAZIONI!$B$25:$N$32,9,FALSE)))</f>
        <v/>
      </c>
      <c r="BV1107" s="20" t="str">
        <f>IF($N1107="","",IF(VLOOKUP(VLOOKUP($N1107,IMPOSTAZIONI!$E$6:$I$13,5,FALSE),IMPOSTAZIONI!$B$25:$N$32,12,FALSE)=0,"",VLOOKUP(VLOOKUP($N1107,IMPOSTAZIONI!$E$6:$I$13,5,FALSE),IMPOSTAZIONI!$B$25:$N$32,12,FALSE)))</f>
        <v/>
      </c>
      <c r="BW1107" s="221" t="str">
        <f t="shared" si="325"/>
        <v/>
      </c>
      <c r="BX1107" s="221" t="str">
        <f t="shared" si="326"/>
        <v/>
      </c>
      <c r="BY1107" s="221">
        <f t="shared" si="327"/>
        <v>0</v>
      </c>
      <c r="BZ1107" s="231">
        <f t="shared" si="328"/>
        <v>0</v>
      </c>
      <c r="CA1107" s="246">
        <f t="shared" si="329"/>
        <v>0</v>
      </c>
      <c r="CB1107" s="246">
        <f t="shared" si="330"/>
        <v>0</v>
      </c>
      <c r="CC1107" s="246" t="str">
        <f t="shared" si="331"/>
        <v/>
      </c>
      <c r="CD1107" s="246">
        <f t="shared" si="332"/>
        <v>5</v>
      </c>
      <c r="CE1107" s="246">
        <f t="shared" si="333"/>
        <v>0</v>
      </c>
      <c r="CF1107" s="276">
        <f t="shared" si="334"/>
        <v>0</v>
      </c>
      <c r="CG1107" s="277">
        <f t="shared" si="334"/>
        <v>0</v>
      </c>
      <c r="CH1107" s="277">
        <f t="shared" si="334"/>
        <v>0</v>
      </c>
      <c r="CI1107" s="278">
        <f t="shared" si="323"/>
        <v>0</v>
      </c>
      <c r="CJ1107" s="280">
        <f t="shared" si="335"/>
        <v>0</v>
      </c>
      <c r="CK1107" s="232">
        <f t="shared" si="336"/>
        <v>0</v>
      </c>
      <c r="CL1107" s="1"/>
    </row>
    <row r="1108" spans="1:90" ht="18" customHeight="1">
      <c r="A1108" s="1"/>
      <c r="B1108" s="1"/>
      <c r="C1108" s="314"/>
      <c r="D1108" s="287" t="str">
        <f t="shared" si="303"/>
        <v/>
      </c>
      <c r="E1108" s="449" t="str">
        <f t="shared" si="324"/>
        <v/>
      </c>
      <c r="F1108" s="450"/>
      <c r="G1108" s="451"/>
      <c r="H1108" s="452"/>
      <c r="I1108" s="453"/>
      <c r="J1108" s="453"/>
      <c r="K1108" s="453"/>
      <c r="L1108" s="453"/>
      <c r="M1108" s="454"/>
      <c r="N1108" s="455"/>
      <c r="O1108" s="456"/>
      <c r="P1108" s="456"/>
      <c r="Q1108" s="456"/>
      <c r="R1108" s="456"/>
      <c r="S1108" s="456"/>
      <c r="T1108" s="456"/>
      <c r="U1108" s="456"/>
      <c r="V1108" s="456"/>
      <c r="W1108" s="456"/>
      <c r="X1108" s="456"/>
      <c r="Y1108" s="456"/>
      <c r="Z1108" s="456"/>
      <c r="AA1108" s="456"/>
      <c r="AB1108" s="456"/>
      <c r="AC1108" s="456"/>
      <c r="AD1108" s="456"/>
      <c r="AE1108" s="457"/>
      <c r="AF1108" s="455"/>
      <c r="AG1108" s="456"/>
      <c r="AH1108" s="456"/>
      <c r="AI1108" s="456"/>
      <c r="AJ1108" s="456"/>
      <c r="AK1108" s="456"/>
      <c r="AL1108" s="456"/>
      <c r="AM1108" s="456"/>
      <c r="AN1108" s="457"/>
      <c r="AO1108" s="455"/>
      <c r="AP1108" s="456"/>
      <c r="AQ1108" s="456"/>
      <c r="AR1108" s="456"/>
      <c r="AS1108" s="456"/>
      <c r="AT1108" s="456"/>
      <c r="AU1108" s="456"/>
      <c r="AV1108" s="456"/>
      <c r="AW1108" s="456"/>
      <c r="AX1108" s="456"/>
      <c r="AY1108" s="456"/>
      <c r="AZ1108" s="456"/>
      <c r="BA1108" s="456"/>
      <c r="BB1108" s="456"/>
      <c r="BC1108" s="456"/>
      <c r="BD1108" s="456"/>
      <c r="BE1108" s="456"/>
      <c r="BF1108" s="456"/>
      <c r="BG1108" s="457"/>
      <c r="BH1108" s="458"/>
      <c r="BI1108" s="459"/>
      <c r="BJ1108" s="459"/>
      <c r="BK1108" s="459"/>
      <c r="BL1108" s="459"/>
      <c r="BM1108" s="460"/>
      <c r="BN1108" s="314"/>
      <c r="BO1108" s="314"/>
      <c r="BP1108" s="1"/>
      <c r="BQ1108" s="120">
        <f>IF($F$3="","",IF(N1108=$F$3,COUNTIF(BQ$23:BQ1107,"&gt;0")+1,0))</f>
        <v>0</v>
      </c>
      <c r="BR1108" s="1"/>
      <c r="BS1108" s="20" t="str">
        <f>IF($N1108="","",IF(VLOOKUP(VLOOKUP($N1108,IMPOSTAZIONI!$E$6:$I$13,5,FALSE),IMPOSTAZIONI!$B$25:$N$32,3,FALSE)=0,"",VLOOKUP(VLOOKUP($N1108,IMPOSTAZIONI!$E$6:$I$13,5,FALSE),IMPOSTAZIONI!$B$25:$N$32,3,FALSE)))</f>
        <v/>
      </c>
      <c r="BT1108" s="20" t="str">
        <f>IF($N1108="","",IF(VLOOKUP(VLOOKUP($N1108,IMPOSTAZIONI!$E$6:$I$13,5,FALSE),IMPOSTAZIONI!$B$25:$N$32,6,FALSE)=0,"",VLOOKUP(VLOOKUP($N1108,IMPOSTAZIONI!$E$6:$I$13,5,FALSE),IMPOSTAZIONI!$B$25:$N$32,6,FALSE)))</f>
        <v/>
      </c>
      <c r="BU1108" s="20" t="str">
        <f>IF($N1108="","",IF(VLOOKUP(VLOOKUP($N1108,IMPOSTAZIONI!$E$6:$I$13,5,FALSE),IMPOSTAZIONI!$B$25:$N$32,9,FALSE)=0,"",VLOOKUP(VLOOKUP($N1108,IMPOSTAZIONI!$E$6:$I$13,5,FALSE),IMPOSTAZIONI!$B$25:$N$32,9,FALSE)))</f>
        <v/>
      </c>
      <c r="BV1108" s="20" t="str">
        <f>IF($N1108="","",IF(VLOOKUP(VLOOKUP($N1108,IMPOSTAZIONI!$E$6:$I$13,5,FALSE),IMPOSTAZIONI!$B$25:$N$32,12,FALSE)=0,"",VLOOKUP(VLOOKUP($N1108,IMPOSTAZIONI!$E$6:$I$13,5,FALSE),IMPOSTAZIONI!$B$25:$N$32,12,FALSE)))</f>
        <v/>
      </c>
      <c r="BW1108" s="221" t="str">
        <f t="shared" si="325"/>
        <v/>
      </c>
      <c r="BX1108" s="221" t="str">
        <f t="shared" si="326"/>
        <v/>
      </c>
      <c r="BY1108" s="221">
        <f t="shared" si="327"/>
        <v>0</v>
      </c>
      <c r="BZ1108" s="231">
        <f t="shared" si="328"/>
        <v>0</v>
      </c>
      <c r="CA1108" s="246">
        <f t="shared" si="329"/>
        <v>0</v>
      </c>
      <c r="CB1108" s="246">
        <f t="shared" si="330"/>
        <v>0</v>
      </c>
      <c r="CC1108" s="246" t="str">
        <f t="shared" si="331"/>
        <v/>
      </c>
      <c r="CD1108" s="246">
        <f t="shared" si="332"/>
        <v>5</v>
      </c>
      <c r="CE1108" s="246">
        <f t="shared" si="333"/>
        <v>0</v>
      </c>
      <c r="CF1108" s="276">
        <f t="shared" si="334"/>
        <v>0</v>
      </c>
      <c r="CG1108" s="277">
        <f t="shared" si="334"/>
        <v>0</v>
      </c>
      <c r="CH1108" s="277">
        <f t="shared" si="334"/>
        <v>0</v>
      </c>
      <c r="CI1108" s="278">
        <f t="shared" si="323"/>
        <v>0</v>
      </c>
      <c r="CJ1108" s="280">
        <f t="shared" si="335"/>
        <v>0</v>
      </c>
      <c r="CK1108" s="232">
        <f t="shared" si="336"/>
        <v>0</v>
      </c>
      <c r="CL1108" s="1"/>
    </row>
    <row r="1109" spans="1:90" ht="18" customHeight="1">
      <c r="A1109" s="1"/>
      <c r="B1109" s="1"/>
      <c r="C1109" s="314"/>
      <c r="D1109" s="287" t="str">
        <f t="shared" si="303"/>
        <v/>
      </c>
      <c r="E1109" s="449" t="str">
        <f t="shared" si="324"/>
        <v/>
      </c>
      <c r="F1109" s="450"/>
      <c r="G1109" s="451"/>
      <c r="H1109" s="452"/>
      <c r="I1109" s="453"/>
      <c r="J1109" s="453"/>
      <c r="K1109" s="453"/>
      <c r="L1109" s="453"/>
      <c r="M1109" s="454"/>
      <c r="N1109" s="455"/>
      <c r="O1109" s="456"/>
      <c r="P1109" s="456"/>
      <c r="Q1109" s="456"/>
      <c r="R1109" s="456"/>
      <c r="S1109" s="456"/>
      <c r="T1109" s="456"/>
      <c r="U1109" s="456"/>
      <c r="V1109" s="456"/>
      <c r="W1109" s="456"/>
      <c r="X1109" s="456"/>
      <c r="Y1109" s="456"/>
      <c r="Z1109" s="456"/>
      <c r="AA1109" s="456"/>
      <c r="AB1109" s="456"/>
      <c r="AC1109" s="456"/>
      <c r="AD1109" s="456"/>
      <c r="AE1109" s="457"/>
      <c r="AF1109" s="455"/>
      <c r="AG1109" s="456"/>
      <c r="AH1109" s="456"/>
      <c r="AI1109" s="456"/>
      <c r="AJ1109" s="456"/>
      <c r="AK1109" s="456"/>
      <c r="AL1109" s="456"/>
      <c r="AM1109" s="456"/>
      <c r="AN1109" s="457"/>
      <c r="AO1109" s="455"/>
      <c r="AP1109" s="456"/>
      <c r="AQ1109" s="456"/>
      <c r="AR1109" s="456"/>
      <c r="AS1109" s="456"/>
      <c r="AT1109" s="456"/>
      <c r="AU1109" s="456"/>
      <c r="AV1109" s="456"/>
      <c r="AW1109" s="456"/>
      <c r="AX1109" s="456"/>
      <c r="AY1109" s="456"/>
      <c r="AZ1109" s="456"/>
      <c r="BA1109" s="456"/>
      <c r="BB1109" s="456"/>
      <c r="BC1109" s="456"/>
      <c r="BD1109" s="456"/>
      <c r="BE1109" s="456"/>
      <c r="BF1109" s="456"/>
      <c r="BG1109" s="457"/>
      <c r="BH1109" s="458"/>
      <c r="BI1109" s="459"/>
      <c r="BJ1109" s="459"/>
      <c r="BK1109" s="459"/>
      <c r="BL1109" s="459"/>
      <c r="BM1109" s="460"/>
      <c r="BN1109" s="314"/>
      <c r="BO1109" s="314"/>
      <c r="BP1109" s="1"/>
      <c r="BQ1109" s="120">
        <f>IF($F$3="","",IF(N1109=$F$3,COUNTIF(BQ$23:BQ1108,"&gt;0")+1,0))</f>
        <v>0</v>
      </c>
      <c r="BR1109" s="1"/>
      <c r="BS1109" s="20" t="str">
        <f>IF($N1109="","",IF(VLOOKUP(VLOOKUP($N1109,IMPOSTAZIONI!$E$6:$I$13,5,FALSE),IMPOSTAZIONI!$B$25:$N$32,3,FALSE)=0,"",VLOOKUP(VLOOKUP($N1109,IMPOSTAZIONI!$E$6:$I$13,5,FALSE),IMPOSTAZIONI!$B$25:$N$32,3,FALSE)))</f>
        <v/>
      </c>
      <c r="BT1109" s="20" t="str">
        <f>IF($N1109="","",IF(VLOOKUP(VLOOKUP($N1109,IMPOSTAZIONI!$E$6:$I$13,5,FALSE),IMPOSTAZIONI!$B$25:$N$32,6,FALSE)=0,"",VLOOKUP(VLOOKUP($N1109,IMPOSTAZIONI!$E$6:$I$13,5,FALSE),IMPOSTAZIONI!$B$25:$N$32,6,FALSE)))</f>
        <v/>
      </c>
      <c r="BU1109" s="20" t="str">
        <f>IF($N1109="","",IF(VLOOKUP(VLOOKUP($N1109,IMPOSTAZIONI!$E$6:$I$13,5,FALSE),IMPOSTAZIONI!$B$25:$N$32,9,FALSE)=0,"",VLOOKUP(VLOOKUP($N1109,IMPOSTAZIONI!$E$6:$I$13,5,FALSE),IMPOSTAZIONI!$B$25:$N$32,9,FALSE)))</f>
        <v/>
      </c>
      <c r="BV1109" s="20" t="str">
        <f>IF($N1109="","",IF(VLOOKUP(VLOOKUP($N1109,IMPOSTAZIONI!$E$6:$I$13,5,FALSE),IMPOSTAZIONI!$B$25:$N$32,12,FALSE)=0,"",VLOOKUP(VLOOKUP($N1109,IMPOSTAZIONI!$E$6:$I$13,5,FALSE),IMPOSTAZIONI!$B$25:$N$32,12,FALSE)))</f>
        <v/>
      </c>
      <c r="BW1109" s="221" t="str">
        <f t="shared" si="325"/>
        <v/>
      </c>
      <c r="BX1109" s="221" t="str">
        <f t="shared" si="326"/>
        <v/>
      </c>
      <c r="BY1109" s="221">
        <f t="shared" si="327"/>
        <v>0</v>
      </c>
      <c r="BZ1109" s="231">
        <f t="shared" si="328"/>
        <v>0</v>
      </c>
      <c r="CA1109" s="246">
        <f t="shared" si="329"/>
        <v>0</v>
      </c>
      <c r="CB1109" s="246">
        <f t="shared" si="330"/>
        <v>0</v>
      </c>
      <c r="CC1109" s="246" t="str">
        <f t="shared" si="331"/>
        <v/>
      </c>
      <c r="CD1109" s="246">
        <f t="shared" si="332"/>
        <v>5</v>
      </c>
      <c r="CE1109" s="246">
        <f t="shared" si="333"/>
        <v>0</v>
      </c>
      <c r="CF1109" s="276">
        <f t="shared" si="334"/>
        <v>0</v>
      </c>
      <c r="CG1109" s="277">
        <f t="shared" si="334"/>
        <v>0</v>
      </c>
      <c r="CH1109" s="277">
        <f t="shared" si="334"/>
        <v>0</v>
      </c>
      <c r="CI1109" s="278">
        <f t="shared" si="323"/>
        <v>0</v>
      </c>
      <c r="CJ1109" s="280">
        <f t="shared" si="335"/>
        <v>0</v>
      </c>
      <c r="CK1109" s="232">
        <f t="shared" si="336"/>
        <v>0</v>
      </c>
      <c r="CL1109" s="1"/>
    </row>
    <row r="1110" spans="1:90" ht="18" customHeight="1">
      <c r="A1110" s="1"/>
      <c r="B1110" s="1"/>
      <c r="C1110" s="314"/>
      <c r="D1110" s="287" t="str">
        <f t="shared" si="303"/>
        <v/>
      </c>
      <c r="E1110" s="449" t="str">
        <f t="shared" si="324"/>
        <v/>
      </c>
      <c r="F1110" s="450"/>
      <c r="G1110" s="451"/>
      <c r="H1110" s="452"/>
      <c r="I1110" s="453"/>
      <c r="J1110" s="453"/>
      <c r="K1110" s="453"/>
      <c r="L1110" s="453"/>
      <c r="M1110" s="454"/>
      <c r="N1110" s="455"/>
      <c r="O1110" s="456"/>
      <c r="P1110" s="456"/>
      <c r="Q1110" s="456"/>
      <c r="R1110" s="456"/>
      <c r="S1110" s="456"/>
      <c r="T1110" s="456"/>
      <c r="U1110" s="456"/>
      <c r="V1110" s="456"/>
      <c r="W1110" s="456"/>
      <c r="X1110" s="456"/>
      <c r="Y1110" s="456"/>
      <c r="Z1110" s="456"/>
      <c r="AA1110" s="456"/>
      <c r="AB1110" s="456"/>
      <c r="AC1110" s="456"/>
      <c r="AD1110" s="456"/>
      <c r="AE1110" s="457"/>
      <c r="AF1110" s="455"/>
      <c r="AG1110" s="456"/>
      <c r="AH1110" s="456"/>
      <c r="AI1110" s="456"/>
      <c r="AJ1110" s="456"/>
      <c r="AK1110" s="456"/>
      <c r="AL1110" s="456"/>
      <c r="AM1110" s="456"/>
      <c r="AN1110" s="457"/>
      <c r="AO1110" s="455"/>
      <c r="AP1110" s="456"/>
      <c r="AQ1110" s="456"/>
      <c r="AR1110" s="456"/>
      <c r="AS1110" s="456"/>
      <c r="AT1110" s="456"/>
      <c r="AU1110" s="456"/>
      <c r="AV1110" s="456"/>
      <c r="AW1110" s="456"/>
      <c r="AX1110" s="456"/>
      <c r="AY1110" s="456"/>
      <c r="AZ1110" s="456"/>
      <c r="BA1110" s="456"/>
      <c r="BB1110" s="456"/>
      <c r="BC1110" s="456"/>
      <c r="BD1110" s="456"/>
      <c r="BE1110" s="456"/>
      <c r="BF1110" s="456"/>
      <c r="BG1110" s="457"/>
      <c r="BH1110" s="458"/>
      <c r="BI1110" s="459"/>
      <c r="BJ1110" s="459"/>
      <c r="BK1110" s="459"/>
      <c r="BL1110" s="459"/>
      <c r="BM1110" s="460"/>
      <c r="BN1110" s="314"/>
      <c r="BO1110" s="314"/>
      <c r="BP1110" s="1"/>
      <c r="BQ1110" s="120">
        <f>IF($F$3="","",IF(N1110=$F$3,COUNTIF(BQ$23:BQ1109,"&gt;0")+1,0))</f>
        <v>0</v>
      </c>
      <c r="BR1110" s="1"/>
      <c r="BS1110" s="20" t="str">
        <f>IF($N1110="","",IF(VLOOKUP(VLOOKUP($N1110,IMPOSTAZIONI!$E$6:$I$13,5,FALSE),IMPOSTAZIONI!$B$25:$N$32,3,FALSE)=0,"",VLOOKUP(VLOOKUP($N1110,IMPOSTAZIONI!$E$6:$I$13,5,FALSE),IMPOSTAZIONI!$B$25:$N$32,3,FALSE)))</f>
        <v/>
      </c>
      <c r="BT1110" s="20" t="str">
        <f>IF($N1110="","",IF(VLOOKUP(VLOOKUP($N1110,IMPOSTAZIONI!$E$6:$I$13,5,FALSE),IMPOSTAZIONI!$B$25:$N$32,6,FALSE)=0,"",VLOOKUP(VLOOKUP($N1110,IMPOSTAZIONI!$E$6:$I$13,5,FALSE),IMPOSTAZIONI!$B$25:$N$32,6,FALSE)))</f>
        <v/>
      </c>
      <c r="BU1110" s="20" t="str">
        <f>IF($N1110="","",IF(VLOOKUP(VLOOKUP($N1110,IMPOSTAZIONI!$E$6:$I$13,5,FALSE),IMPOSTAZIONI!$B$25:$N$32,9,FALSE)=0,"",VLOOKUP(VLOOKUP($N1110,IMPOSTAZIONI!$E$6:$I$13,5,FALSE),IMPOSTAZIONI!$B$25:$N$32,9,FALSE)))</f>
        <v/>
      </c>
      <c r="BV1110" s="20" t="str">
        <f>IF($N1110="","",IF(VLOOKUP(VLOOKUP($N1110,IMPOSTAZIONI!$E$6:$I$13,5,FALSE),IMPOSTAZIONI!$B$25:$N$32,12,FALSE)=0,"",VLOOKUP(VLOOKUP($N1110,IMPOSTAZIONI!$E$6:$I$13,5,FALSE),IMPOSTAZIONI!$B$25:$N$32,12,FALSE)))</f>
        <v/>
      </c>
      <c r="BW1110" s="221" t="str">
        <f t="shared" si="325"/>
        <v/>
      </c>
      <c r="BX1110" s="221" t="str">
        <f t="shared" si="326"/>
        <v/>
      </c>
      <c r="BY1110" s="221">
        <f t="shared" si="327"/>
        <v>0</v>
      </c>
      <c r="BZ1110" s="231">
        <f t="shared" si="328"/>
        <v>0</v>
      </c>
      <c r="CA1110" s="246">
        <f t="shared" si="329"/>
        <v>0</v>
      </c>
      <c r="CB1110" s="246">
        <f t="shared" si="330"/>
        <v>0</v>
      </c>
      <c r="CC1110" s="246" t="str">
        <f t="shared" si="331"/>
        <v/>
      </c>
      <c r="CD1110" s="246">
        <f t="shared" si="332"/>
        <v>5</v>
      </c>
      <c r="CE1110" s="246">
        <f t="shared" si="333"/>
        <v>0</v>
      </c>
      <c r="CF1110" s="276">
        <f t="shared" si="334"/>
        <v>0</v>
      </c>
      <c r="CG1110" s="277">
        <f t="shared" si="334"/>
        <v>0</v>
      </c>
      <c r="CH1110" s="277">
        <f t="shared" si="334"/>
        <v>0</v>
      </c>
      <c r="CI1110" s="278">
        <f t="shared" si="323"/>
        <v>0</v>
      </c>
      <c r="CJ1110" s="280">
        <f t="shared" si="335"/>
        <v>0</v>
      </c>
      <c r="CK1110" s="232">
        <f t="shared" si="336"/>
        <v>0</v>
      </c>
      <c r="CL1110" s="1"/>
    </row>
    <row r="1111" spans="1:90" ht="18" customHeight="1">
      <c r="A1111" s="1"/>
      <c r="B1111" s="1"/>
      <c r="C1111" s="314"/>
      <c r="D1111" s="287" t="str">
        <f t="shared" si="303"/>
        <v/>
      </c>
      <c r="E1111" s="449" t="str">
        <f t="shared" si="324"/>
        <v/>
      </c>
      <c r="F1111" s="450"/>
      <c r="G1111" s="451"/>
      <c r="H1111" s="452"/>
      <c r="I1111" s="453"/>
      <c r="J1111" s="453"/>
      <c r="K1111" s="453"/>
      <c r="L1111" s="453"/>
      <c r="M1111" s="454"/>
      <c r="N1111" s="455"/>
      <c r="O1111" s="456"/>
      <c r="P1111" s="456"/>
      <c r="Q1111" s="456"/>
      <c r="R1111" s="456"/>
      <c r="S1111" s="456"/>
      <c r="T1111" s="456"/>
      <c r="U1111" s="456"/>
      <c r="V1111" s="456"/>
      <c r="W1111" s="456"/>
      <c r="X1111" s="456"/>
      <c r="Y1111" s="456"/>
      <c r="Z1111" s="456"/>
      <c r="AA1111" s="456"/>
      <c r="AB1111" s="456"/>
      <c r="AC1111" s="456"/>
      <c r="AD1111" s="456"/>
      <c r="AE1111" s="457"/>
      <c r="AF1111" s="455"/>
      <c r="AG1111" s="456"/>
      <c r="AH1111" s="456"/>
      <c r="AI1111" s="456"/>
      <c r="AJ1111" s="456"/>
      <c r="AK1111" s="456"/>
      <c r="AL1111" s="456"/>
      <c r="AM1111" s="456"/>
      <c r="AN1111" s="457"/>
      <c r="AO1111" s="455"/>
      <c r="AP1111" s="456"/>
      <c r="AQ1111" s="456"/>
      <c r="AR1111" s="456"/>
      <c r="AS1111" s="456"/>
      <c r="AT1111" s="456"/>
      <c r="AU1111" s="456"/>
      <c r="AV1111" s="456"/>
      <c r="AW1111" s="456"/>
      <c r="AX1111" s="456"/>
      <c r="AY1111" s="456"/>
      <c r="AZ1111" s="456"/>
      <c r="BA1111" s="456"/>
      <c r="BB1111" s="456"/>
      <c r="BC1111" s="456"/>
      <c r="BD1111" s="456"/>
      <c r="BE1111" s="456"/>
      <c r="BF1111" s="456"/>
      <c r="BG1111" s="457"/>
      <c r="BH1111" s="458"/>
      <c r="BI1111" s="459"/>
      <c r="BJ1111" s="459"/>
      <c r="BK1111" s="459"/>
      <c r="BL1111" s="459"/>
      <c r="BM1111" s="460"/>
      <c r="BN1111" s="314"/>
      <c r="BO1111" s="314"/>
      <c r="BP1111" s="1"/>
      <c r="BQ1111" s="120">
        <f>IF($F$3="","",IF(N1111=$F$3,COUNTIF(BQ$23:BQ1110,"&gt;0")+1,0))</f>
        <v>0</v>
      </c>
      <c r="BR1111" s="1"/>
      <c r="BS1111" s="20" t="str">
        <f>IF($N1111="","",IF(VLOOKUP(VLOOKUP($N1111,IMPOSTAZIONI!$E$6:$I$13,5,FALSE),IMPOSTAZIONI!$B$25:$N$32,3,FALSE)=0,"",VLOOKUP(VLOOKUP($N1111,IMPOSTAZIONI!$E$6:$I$13,5,FALSE),IMPOSTAZIONI!$B$25:$N$32,3,FALSE)))</f>
        <v/>
      </c>
      <c r="BT1111" s="20" t="str">
        <f>IF($N1111="","",IF(VLOOKUP(VLOOKUP($N1111,IMPOSTAZIONI!$E$6:$I$13,5,FALSE),IMPOSTAZIONI!$B$25:$N$32,6,FALSE)=0,"",VLOOKUP(VLOOKUP($N1111,IMPOSTAZIONI!$E$6:$I$13,5,FALSE),IMPOSTAZIONI!$B$25:$N$32,6,FALSE)))</f>
        <v/>
      </c>
      <c r="BU1111" s="20" t="str">
        <f>IF($N1111="","",IF(VLOOKUP(VLOOKUP($N1111,IMPOSTAZIONI!$E$6:$I$13,5,FALSE),IMPOSTAZIONI!$B$25:$N$32,9,FALSE)=0,"",VLOOKUP(VLOOKUP($N1111,IMPOSTAZIONI!$E$6:$I$13,5,FALSE),IMPOSTAZIONI!$B$25:$N$32,9,FALSE)))</f>
        <v/>
      </c>
      <c r="BV1111" s="20" t="str">
        <f>IF($N1111="","",IF(VLOOKUP(VLOOKUP($N1111,IMPOSTAZIONI!$E$6:$I$13,5,FALSE),IMPOSTAZIONI!$B$25:$N$32,12,FALSE)=0,"",VLOOKUP(VLOOKUP($N1111,IMPOSTAZIONI!$E$6:$I$13,5,FALSE),IMPOSTAZIONI!$B$25:$N$32,12,FALSE)))</f>
        <v/>
      </c>
      <c r="BW1111" s="221" t="str">
        <f t="shared" si="325"/>
        <v/>
      </c>
      <c r="BX1111" s="221" t="str">
        <f t="shared" si="326"/>
        <v/>
      </c>
      <c r="BY1111" s="221">
        <f t="shared" si="327"/>
        <v>0</v>
      </c>
      <c r="BZ1111" s="231">
        <f t="shared" si="328"/>
        <v>0</v>
      </c>
      <c r="CA1111" s="246">
        <f t="shared" si="329"/>
        <v>0</v>
      </c>
      <c r="CB1111" s="246">
        <f t="shared" si="330"/>
        <v>0</v>
      </c>
      <c r="CC1111" s="246" t="str">
        <f t="shared" si="331"/>
        <v/>
      </c>
      <c r="CD1111" s="246">
        <f t="shared" si="332"/>
        <v>5</v>
      </c>
      <c r="CE1111" s="246">
        <f t="shared" si="333"/>
        <v>0</v>
      </c>
      <c r="CF1111" s="276">
        <f t="shared" si="334"/>
        <v>0</v>
      </c>
      <c r="CG1111" s="277">
        <f t="shared" si="334"/>
        <v>0</v>
      </c>
      <c r="CH1111" s="277">
        <f t="shared" si="334"/>
        <v>0</v>
      </c>
      <c r="CI1111" s="278">
        <f t="shared" si="323"/>
        <v>0</v>
      </c>
      <c r="CJ1111" s="280">
        <f t="shared" si="335"/>
        <v>0</v>
      </c>
      <c r="CK1111" s="232">
        <f t="shared" si="336"/>
        <v>0</v>
      </c>
      <c r="CL1111" s="1"/>
    </row>
    <row r="1112" spans="1:90" ht="18" customHeight="1">
      <c r="A1112" s="1"/>
      <c r="B1112" s="1"/>
      <c r="C1112" s="314"/>
      <c r="D1112" s="287" t="str">
        <f t="shared" si="303"/>
        <v/>
      </c>
      <c r="E1112" s="449" t="str">
        <f t="shared" si="324"/>
        <v/>
      </c>
      <c r="F1112" s="450"/>
      <c r="G1112" s="451"/>
      <c r="H1112" s="452"/>
      <c r="I1112" s="453"/>
      <c r="J1112" s="453"/>
      <c r="K1112" s="453"/>
      <c r="L1112" s="453"/>
      <c r="M1112" s="454"/>
      <c r="N1112" s="455"/>
      <c r="O1112" s="456"/>
      <c r="P1112" s="456"/>
      <c r="Q1112" s="456"/>
      <c r="R1112" s="456"/>
      <c r="S1112" s="456"/>
      <c r="T1112" s="456"/>
      <c r="U1112" s="456"/>
      <c r="V1112" s="456"/>
      <c r="W1112" s="456"/>
      <c r="X1112" s="456"/>
      <c r="Y1112" s="456"/>
      <c r="Z1112" s="456"/>
      <c r="AA1112" s="456"/>
      <c r="AB1112" s="456"/>
      <c r="AC1112" s="456"/>
      <c r="AD1112" s="456"/>
      <c r="AE1112" s="457"/>
      <c r="AF1112" s="455"/>
      <c r="AG1112" s="456"/>
      <c r="AH1112" s="456"/>
      <c r="AI1112" s="456"/>
      <c r="AJ1112" s="456"/>
      <c r="AK1112" s="456"/>
      <c r="AL1112" s="456"/>
      <c r="AM1112" s="456"/>
      <c r="AN1112" s="457"/>
      <c r="AO1112" s="455"/>
      <c r="AP1112" s="456"/>
      <c r="AQ1112" s="456"/>
      <c r="AR1112" s="456"/>
      <c r="AS1112" s="456"/>
      <c r="AT1112" s="456"/>
      <c r="AU1112" s="456"/>
      <c r="AV1112" s="456"/>
      <c r="AW1112" s="456"/>
      <c r="AX1112" s="456"/>
      <c r="AY1112" s="456"/>
      <c r="AZ1112" s="456"/>
      <c r="BA1112" s="456"/>
      <c r="BB1112" s="456"/>
      <c r="BC1112" s="456"/>
      <c r="BD1112" s="456"/>
      <c r="BE1112" s="456"/>
      <c r="BF1112" s="456"/>
      <c r="BG1112" s="457"/>
      <c r="BH1112" s="458"/>
      <c r="BI1112" s="459"/>
      <c r="BJ1112" s="459"/>
      <c r="BK1112" s="459"/>
      <c r="BL1112" s="459"/>
      <c r="BM1112" s="460"/>
      <c r="BN1112" s="314"/>
      <c r="BO1112" s="314"/>
      <c r="BP1112" s="1"/>
      <c r="BQ1112" s="120">
        <f>IF($F$3="","",IF(N1112=$F$3,COUNTIF(BQ$23:BQ1111,"&gt;0")+1,0))</f>
        <v>0</v>
      </c>
      <c r="BR1112" s="1"/>
      <c r="BS1112" s="20" t="str">
        <f>IF($N1112="","",IF(VLOOKUP(VLOOKUP($N1112,IMPOSTAZIONI!$E$6:$I$13,5,FALSE),IMPOSTAZIONI!$B$25:$N$32,3,FALSE)=0,"",VLOOKUP(VLOOKUP($N1112,IMPOSTAZIONI!$E$6:$I$13,5,FALSE),IMPOSTAZIONI!$B$25:$N$32,3,FALSE)))</f>
        <v/>
      </c>
      <c r="BT1112" s="20" t="str">
        <f>IF($N1112="","",IF(VLOOKUP(VLOOKUP($N1112,IMPOSTAZIONI!$E$6:$I$13,5,FALSE),IMPOSTAZIONI!$B$25:$N$32,6,FALSE)=0,"",VLOOKUP(VLOOKUP($N1112,IMPOSTAZIONI!$E$6:$I$13,5,FALSE),IMPOSTAZIONI!$B$25:$N$32,6,FALSE)))</f>
        <v/>
      </c>
      <c r="BU1112" s="20" t="str">
        <f>IF($N1112="","",IF(VLOOKUP(VLOOKUP($N1112,IMPOSTAZIONI!$E$6:$I$13,5,FALSE),IMPOSTAZIONI!$B$25:$N$32,9,FALSE)=0,"",VLOOKUP(VLOOKUP($N1112,IMPOSTAZIONI!$E$6:$I$13,5,FALSE),IMPOSTAZIONI!$B$25:$N$32,9,FALSE)))</f>
        <v/>
      </c>
      <c r="BV1112" s="20" t="str">
        <f>IF($N1112="","",IF(VLOOKUP(VLOOKUP($N1112,IMPOSTAZIONI!$E$6:$I$13,5,FALSE),IMPOSTAZIONI!$B$25:$N$32,12,FALSE)=0,"",VLOOKUP(VLOOKUP($N1112,IMPOSTAZIONI!$E$6:$I$13,5,FALSE),IMPOSTAZIONI!$B$25:$N$32,12,FALSE)))</f>
        <v/>
      </c>
      <c r="BW1112" s="221" t="str">
        <f t="shared" si="325"/>
        <v/>
      </c>
      <c r="BX1112" s="221" t="str">
        <f t="shared" si="326"/>
        <v/>
      </c>
      <c r="BY1112" s="221">
        <f t="shared" si="327"/>
        <v>0</v>
      </c>
      <c r="BZ1112" s="231">
        <f t="shared" si="328"/>
        <v>0</v>
      </c>
      <c r="CA1112" s="246">
        <f t="shared" si="329"/>
        <v>0</v>
      </c>
      <c r="CB1112" s="246">
        <f t="shared" si="330"/>
        <v>0</v>
      </c>
      <c r="CC1112" s="246" t="str">
        <f t="shared" si="331"/>
        <v/>
      </c>
      <c r="CD1112" s="246">
        <f t="shared" si="332"/>
        <v>5</v>
      </c>
      <c r="CE1112" s="246">
        <f t="shared" si="333"/>
        <v>0</v>
      </c>
      <c r="CF1112" s="276">
        <f t="shared" si="334"/>
        <v>0</v>
      </c>
      <c r="CG1112" s="277">
        <f t="shared" si="334"/>
        <v>0</v>
      </c>
      <c r="CH1112" s="277">
        <f t="shared" si="334"/>
        <v>0</v>
      </c>
      <c r="CI1112" s="278">
        <f t="shared" si="323"/>
        <v>0</v>
      </c>
      <c r="CJ1112" s="280">
        <f t="shared" si="335"/>
        <v>0</v>
      </c>
      <c r="CK1112" s="232">
        <f t="shared" si="336"/>
        <v>0</v>
      </c>
      <c r="CL1112" s="1"/>
    </row>
    <row r="1113" spans="1:90" ht="18" customHeight="1">
      <c r="A1113" s="1"/>
      <c r="B1113" s="1"/>
      <c r="C1113" s="314"/>
      <c r="D1113" s="287" t="str">
        <f t="shared" si="303"/>
        <v/>
      </c>
      <c r="E1113" s="449" t="str">
        <f t="shared" si="324"/>
        <v/>
      </c>
      <c r="F1113" s="450"/>
      <c r="G1113" s="451"/>
      <c r="H1113" s="452"/>
      <c r="I1113" s="453"/>
      <c r="J1113" s="453"/>
      <c r="K1113" s="453"/>
      <c r="L1113" s="453"/>
      <c r="M1113" s="454"/>
      <c r="N1113" s="455"/>
      <c r="O1113" s="456"/>
      <c r="P1113" s="456"/>
      <c r="Q1113" s="456"/>
      <c r="R1113" s="456"/>
      <c r="S1113" s="456"/>
      <c r="T1113" s="456"/>
      <c r="U1113" s="456"/>
      <c r="V1113" s="456"/>
      <c r="W1113" s="456"/>
      <c r="X1113" s="456"/>
      <c r="Y1113" s="456"/>
      <c r="Z1113" s="456"/>
      <c r="AA1113" s="456"/>
      <c r="AB1113" s="456"/>
      <c r="AC1113" s="456"/>
      <c r="AD1113" s="456"/>
      <c r="AE1113" s="457"/>
      <c r="AF1113" s="455"/>
      <c r="AG1113" s="456"/>
      <c r="AH1113" s="456"/>
      <c r="AI1113" s="456"/>
      <c r="AJ1113" s="456"/>
      <c r="AK1113" s="456"/>
      <c r="AL1113" s="456"/>
      <c r="AM1113" s="456"/>
      <c r="AN1113" s="457"/>
      <c r="AO1113" s="455"/>
      <c r="AP1113" s="456"/>
      <c r="AQ1113" s="456"/>
      <c r="AR1113" s="456"/>
      <c r="AS1113" s="456"/>
      <c r="AT1113" s="456"/>
      <c r="AU1113" s="456"/>
      <c r="AV1113" s="456"/>
      <c r="AW1113" s="456"/>
      <c r="AX1113" s="456"/>
      <c r="AY1113" s="456"/>
      <c r="AZ1113" s="456"/>
      <c r="BA1113" s="456"/>
      <c r="BB1113" s="456"/>
      <c r="BC1113" s="456"/>
      <c r="BD1113" s="456"/>
      <c r="BE1113" s="456"/>
      <c r="BF1113" s="456"/>
      <c r="BG1113" s="457"/>
      <c r="BH1113" s="458"/>
      <c r="BI1113" s="459"/>
      <c r="BJ1113" s="459"/>
      <c r="BK1113" s="459"/>
      <c r="BL1113" s="459"/>
      <c r="BM1113" s="460"/>
      <c r="BN1113" s="314"/>
      <c r="BO1113" s="314"/>
      <c r="BP1113" s="1"/>
      <c r="BQ1113" s="120">
        <f>IF($F$3="","",IF(N1113=$F$3,COUNTIF(BQ$23:BQ1112,"&gt;0")+1,0))</f>
        <v>0</v>
      </c>
      <c r="BR1113" s="1"/>
      <c r="BS1113" s="20" t="str">
        <f>IF($N1113="","",IF(VLOOKUP(VLOOKUP($N1113,IMPOSTAZIONI!$E$6:$I$13,5,FALSE),IMPOSTAZIONI!$B$25:$N$32,3,FALSE)=0,"",VLOOKUP(VLOOKUP($N1113,IMPOSTAZIONI!$E$6:$I$13,5,FALSE),IMPOSTAZIONI!$B$25:$N$32,3,FALSE)))</f>
        <v/>
      </c>
      <c r="BT1113" s="20" t="str">
        <f>IF($N1113="","",IF(VLOOKUP(VLOOKUP($N1113,IMPOSTAZIONI!$E$6:$I$13,5,FALSE),IMPOSTAZIONI!$B$25:$N$32,6,FALSE)=0,"",VLOOKUP(VLOOKUP($N1113,IMPOSTAZIONI!$E$6:$I$13,5,FALSE),IMPOSTAZIONI!$B$25:$N$32,6,FALSE)))</f>
        <v/>
      </c>
      <c r="BU1113" s="20" t="str">
        <f>IF($N1113="","",IF(VLOOKUP(VLOOKUP($N1113,IMPOSTAZIONI!$E$6:$I$13,5,FALSE),IMPOSTAZIONI!$B$25:$N$32,9,FALSE)=0,"",VLOOKUP(VLOOKUP($N1113,IMPOSTAZIONI!$E$6:$I$13,5,FALSE),IMPOSTAZIONI!$B$25:$N$32,9,FALSE)))</f>
        <v/>
      </c>
      <c r="BV1113" s="20" t="str">
        <f>IF($N1113="","",IF(VLOOKUP(VLOOKUP($N1113,IMPOSTAZIONI!$E$6:$I$13,5,FALSE),IMPOSTAZIONI!$B$25:$N$32,12,FALSE)=0,"",VLOOKUP(VLOOKUP($N1113,IMPOSTAZIONI!$E$6:$I$13,5,FALSE),IMPOSTAZIONI!$B$25:$N$32,12,FALSE)))</f>
        <v/>
      </c>
      <c r="BW1113" s="221" t="str">
        <f t="shared" si="325"/>
        <v/>
      </c>
      <c r="BX1113" s="221" t="str">
        <f t="shared" si="326"/>
        <v/>
      </c>
      <c r="BY1113" s="221">
        <f t="shared" si="327"/>
        <v>0</v>
      </c>
      <c r="BZ1113" s="231">
        <f t="shared" si="328"/>
        <v>0</v>
      </c>
      <c r="CA1113" s="246">
        <f t="shared" si="329"/>
        <v>0</v>
      </c>
      <c r="CB1113" s="246">
        <f t="shared" si="330"/>
        <v>0</v>
      </c>
      <c r="CC1113" s="246" t="str">
        <f t="shared" si="331"/>
        <v/>
      </c>
      <c r="CD1113" s="246">
        <f t="shared" si="332"/>
        <v>5</v>
      </c>
      <c r="CE1113" s="246">
        <f t="shared" si="333"/>
        <v>0</v>
      </c>
      <c r="CF1113" s="276">
        <f t="shared" si="334"/>
        <v>0</v>
      </c>
      <c r="CG1113" s="277">
        <f t="shared" si="334"/>
        <v>0</v>
      </c>
      <c r="CH1113" s="277">
        <f t="shared" si="334"/>
        <v>0</v>
      </c>
      <c r="CI1113" s="278">
        <f t="shared" si="323"/>
        <v>0</v>
      </c>
      <c r="CJ1113" s="280">
        <f t="shared" si="335"/>
        <v>0</v>
      </c>
      <c r="CK1113" s="232">
        <f t="shared" si="336"/>
        <v>0</v>
      </c>
      <c r="CL1113" s="1"/>
    </row>
    <row r="1114" spans="1:90" ht="18" customHeight="1">
      <c r="A1114" s="1"/>
      <c r="B1114" s="1"/>
      <c r="C1114" s="314"/>
      <c r="D1114" s="287" t="str">
        <f t="shared" si="303"/>
        <v/>
      </c>
      <c r="E1114" s="449" t="str">
        <f t="shared" si="324"/>
        <v/>
      </c>
      <c r="F1114" s="450"/>
      <c r="G1114" s="451"/>
      <c r="H1114" s="452"/>
      <c r="I1114" s="453"/>
      <c r="J1114" s="453"/>
      <c r="K1114" s="453"/>
      <c r="L1114" s="453"/>
      <c r="M1114" s="454"/>
      <c r="N1114" s="455"/>
      <c r="O1114" s="456"/>
      <c r="P1114" s="456"/>
      <c r="Q1114" s="456"/>
      <c r="R1114" s="456"/>
      <c r="S1114" s="456"/>
      <c r="T1114" s="456"/>
      <c r="U1114" s="456"/>
      <c r="V1114" s="456"/>
      <c r="W1114" s="456"/>
      <c r="X1114" s="456"/>
      <c r="Y1114" s="456"/>
      <c r="Z1114" s="456"/>
      <c r="AA1114" s="456"/>
      <c r="AB1114" s="456"/>
      <c r="AC1114" s="456"/>
      <c r="AD1114" s="456"/>
      <c r="AE1114" s="457"/>
      <c r="AF1114" s="455"/>
      <c r="AG1114" s="456"/>
      <c r="AH1114" s="456"/>
      <c r="AI1114" s="456"/>
      <c r="AJ1114" s="456"/>
      <c r="AK1114" s="456"/>
      <c r="AL1114" s="456"/>
      <c r="AM1114" s="456"/>
      <c r="AN1114" s="457"/>
      <c r="AO1114" s="455"/>
      <c r="AP1114" s="456"/>
      <c r="AQ1114" s="456"/>
      <c r="AR1114" s="456"/>
      <c r="AS1114" s="456"/>
      <c r="AT1114" s="456"/>
      <c r="AU1114" s="456"/>
      <c r="AV1114" s="456"/>
      <c r="AW1114" s="456"/>
      <c r="AX1114" s="456"/>
      <c r="AY1114" s="456"/>
      <c r="AZ1114" s="456"/>
      <c r="BA1114" s="456"/>
      <c r="BB1114" s="456"/>
      <c r="BC1114" s="456"/>
      <c r="BD1114" s="456"/>
      <c r="BE1114" s="456"/>
      <c r="BF1114" s="456"/>
      <c r="BG1114" s="457"/>
      <c r="BH1114" s="458"/>
      <c r="BI1114" s="459"/>
      <c r="BJ1114" s="459"/>
      <c r="BK1114" s="459"/>
      <c r="BL1114" s="459"/>
      <c r="BM1114" s="460"/>
      <c r="BN1114" s="314"/>
      <c r="BO1114" s="314"/>
      <c r="BP1114" s="1"/>
      <c r="BQ1114" s="120">
        <f>IF($F$3="","",IF(N1114=$F$3,COUNTIF(BQ$23:BQ1113,"&gt;0")+1,0))</f>
        <v>0</v>
      </c>
      <c r="BR1114" s="1"/>
      <c r="BS1114" s="20" t="str">
        <f>IF($N1114="","",IF(VLOOKUP(VLOOKUP($N1114,IMPOSTAZIONI!$E$6:$I$13,5,FALSE),IMPOSTAZIONI!$B$25:$N$32,3,FALSE)=0,"",VLOOKUP(VLOOKUP($N1114,IMPOSTAZIONI!$E$6:$I$13,5,FALSE),IMPOSTAZIONI!$B$25:$N$32,3,FALSE)))</f>
        <v/>
      </c>
      <c r="BT1114" s="20" t="str">
        <f>IF($N1114="","",IF(VLOOKUP(VLOOKUP($N1114,IMPOSTAZIONI!$E$6:$I$13,5,FALSE),IMPOSTAZIONI!$B$25:$N$32,6,FALSE)=0,"",VLOOKUP(VLOOKUP($N1114,IMPOSTAZIONI!$E$6:$I$13,5,FALSE),IMPOSTAZIONI!$B$25:$N$32,6,FALSE)))</f>
        <v/>
      </c>
      <c r="BU1114" s="20" t="str">
        <f>IF($N1114="","",IF(VLOOKUP(VLOOKUP($N1114,IMPOSTAZIONI!$E$6:$I$13,5,FALSE),IMPOSTAZIONI!$B$25:$N$32,9,FALSE)=0,"",VLOOKUP(VLOOKUP($N1114,IMPOSTAZIONI!$E$6:$I$13,5,FALSE),IMPOSTAZIONI!$B$25:$N$32,9,FALSE)))</f>
        <v/>
      </c>
      <c r="BV1114" s="20" t="str">
        <f>IF($N1114="","",IF(VLOOKUP(VLOOKUP($N1114,IMPOSTAZIONI!$E$6:$I$13,5,FALSE),IMPOSTAZIONI!$B$25:$N$32,12,FALSE)=0,"",VLOOKUP(VLOOKUP($N1114,IMPOSTAZIONI!$E$6:$I$13,5,FALSE),IMPOSTAZIONI!$B$25:$N$32,12,FALSE)))</f>
        <v/>
      </c>
      <c r="BW1114" s="221" t="str">
        <f t="shared" si="325"/>
        <v/>
      </c>
      <c r="BX1114" s="221" t="str">
        <f t="shared" si="326"/>
        <v/>
      </c>
      <c r="BY1114" s="221">
        <f t="shared" si="327"/>
        <v>0</v>
      </c>
      <c r="BZ1114" s="231">
        <f t="shared" si="328"/>
        <v>0</v>
      </c>
      <c r="CA1114" s="246">
        <f t="shared" si="329"/>
        <v>0</v>
      </c>
      <c r="CB1114" s="246">
        <f t="shared" si="330"/>
        <v>0</v>
      </c>
      <c r="CC1114" s="246" t="str">
        <f t="shared" si="331"/>
        <v/>
      </c>
      <c r="CD1114" s="246">
        <f t="shared" si="332"/>
        <v>5</v>
      </c>
      <c r="CE1114" s="246">
        <f t="shared" si="333"/>
        <v>0</v>
      </c>
      <c r="CF1114" s="276">
        <f t="shared" si="334"/>
        <v>0</v>
      </c>
      <c r="CG1114" s="277">
        <f t="shared" si="334"/>
        <v>0</v>
      </c>
      <c r="CH1114" s="277">
        <f t="shared" si="334"/>
        <v>0</v>
      </c>
      <c r="CI1114" s="278">
        <f t="shared" si="323"/>
        <v>0</v>
      </c>
      <c r="CJ1114" s="280">
        <f t="shared" si="335"/>
        <v>0</v>
      </c>
      <c r="CK1114" s="232">
        <f t="shared" si="336"/>
        <v>0</v>
      </c>
      <c r="CL1114" s="1"/>
    </row>
    <row r="1115" spans="1:90" ht="18" customHeight="1">
      <c r="A1115" s="1"/>
      <c r="B1115" s="1"/>
      <c r="C1115" s="314"/>
      <c r="D1115" s="287" t="str">
        <f t="shared" si="303"/>
        <v/>
      </c>
      <c r="E1115" s="449" t="str">
        <f t="shared" si="324"/>
        <v/>
      </c>
      <c r="F1115" s="450"/>
      <c r="G1115" s="451"/>
      <c r="H1115" s="452"/>
      <c r="I1115" s="453"/>
      <c r="J1115" s="453"/>
      <c r="K1115" s="453"/>
      <c r="L1115" s="453"/>
      <c r="M1115" s="454"/>
      <c r="N1115" s="455"/>
      <c r="O1115" s="456"/>
      <c r="P1115" s="456"/>
      <c r="Q1115" s="456"/>
      <c r="R1115" s="456"/>
      <c r="S1115" s="456"/>
      <c r="T1115" s="456"/>
      <c r="U1115" s="456"/>
      <c r="V1115" s="456"/>
      <c r="W1115" s="456"/>
      <c r="X1115" s="456"/>
      <c r="Y1115" s="456"/>
      <c r="Z1115" s="456"/>
      <c r="AA1115" s="456"/>
      <c r="AB1115" s="456"/>
      <c r="AC1115" s="456"/>
      <c r="AD1115" s="456"/>
      <c r="AE1115" s="457"/>
      <c r="AF1115" s="455"/>
      <c r="AG1115" s="456"/>
      <c r="AH1115" s="456"/>
      <c r="AI1115" s="456"/>
      <c r="AJ1115" s="456"/>
      <c r="AK1115" s="456"/>
      <c r="AL1115" s="456"/>
      <c r="AM1115" s="456"/>
      <c r="AN1115" s="457"/>
      <c r="AO1115" s="455"/>
      <c r="AP1115" s="456"/>
      <c r="AQ1115" s="456"/>
      <c r="AR1115" s="456"/>
      <c r="AS1115" s="456"/>
      <c r="AT1115" s="456"/>
      <c r="AU1115" s="456"/>
      <c r="AV1115" s="456"/>
      <c r="AW1115" s="456"/>
      <c r="AX1115" s="456"/>
      <c r="AY1115" s="456"/>
      <c r="AZ1115" s="456"/>
      <c r="BA1115" s="456"/>
      <c r="BB1115" s="456"/>
      <c r="BC1115" s="456"/>
      <c r="BD1115" s="456"/>
      <c r="BE1115" s="456"/>
      <c r="BF1115" s="456"/>
      <c r="BG1115" s="457"/>
      <c r="BH1115" s="458"/>
      <c r="BI1115" s="459"/>
      <c r="BJ1115" s="459"/>
      <c r="BK1115" s="459"/>
      <c r="BL1115" s="459"/>
      <c r="BM1115" s="460"/>
      <c r="BN1115" s="314"/>
      <c r="BO1115" s="314"/>
      <c r="BP1115" s="1"/>
      <c r="BQ1115" s="120">
        <f>IF($F$3="","",IF(N1115=$F$3,COUNTIF(BQ$23:BQ1114,"&gt;0")+1,0))</f>
        <v>0</v>
      </c>
      <c r="BR1115" s="1"/>
      <c r="BS1115" s="20" t="str">
        <f>IF($N1115="","",IF(VLOOKUP(VLOOKUP($N1115,IMPOSTAZIONI!$E$6:$I$13,5,FALSE),IMPOSTAZIONI!$B$25:$N$32,3,FALSE)=0,"",VLOOKUP(VLOOKUP($N1115,IMPOSTAZIONI!$E$6:$I$13,5,FALSE),IMPOSTAZIONI!$B$25:$N$32,3,FALSE)))</f>
        <v/>
      </c>
      <c r="BT1115" s="20" t="str">
        <f>IF($N1115="","",IF(VLOOKUP(VLOOKUP($N1115,IMPOSTAZIONI!$E$6:$I$13,5,FALSE),IMPOSTAZIONI!$B$25:$N$32,6,FALSE)=0,"",VLOOKUP(VLOOKUP($N1115,IMPOSTAZIONI!$E$6:$I$13,5,FALSE),IMPOSTAZIONI!$B$25:$N$32,6,FALSE)))</f>
        <v/>
      </c>
      <c r="BU1115" s="20" t="str">
        <f>IF($N1115="","",IF(VLOOKUP(VLOOKUP($N1115,IMPOSTAZIONI!$E$6:$I$13,5,FALSE),IMPOSTAZIONI!$B$25:$N$32,9,FALSE)=0,"",VLOOKUP(VLOOKUP($N1115,IMPOSTAZIONI!$E$6:$I$13,5,FALSE),IMPOSTAZIONI!$B$25:$N$32,9,FALSE)))</f>
        <v/>
      </c>
      <c r="BV1115" s="20" t="str">
        <f>IF($N1115="","",IF(VLOOKUP(VLOOKUP($N1115,IMPOSTAZIONI!$E$6:$I$13,5,FALSE),IMPOSTAZIONI!$B$25:$N$32,12,FALSE)=0,"",VLOOKUP(VLOOKUP($N1115,IMPOSTAZIONI!$E$6:$I$13,5,FALSE),IMPOSTAZIONI!$B$25:$N$32,12,FALSE)))</f>
        <v/>
      </c>
      <c r="BW1115" s="221" t="str">
        <f t="shared" si="325"/>
        <v/>
      </c>
      <c r="BX1115" s="221" t="str">
        <f t="shared" si="326"/>
        <v/>
      </c>
      <c r="BY1115" s="221">
        <f t="shared" si="327"/>
        <v>0</v>
      </c>
      <c r="BZ1115" s="231">
        <f t="shared" si="328"/>
        <v>0</v>
      </c>
      <c r="CA1115" s="246">
        <f t="shared" si="329"/>
        <v>0</v>
      </c>
      <c r="CB1115" s="246">
        <f t="shared" si="330"/>
        <v>0</v>
      </c>
      <c r="CC1115" s="246" t="str">
        <f t="shared" si="331"/>
        <v/>
      </c>
      <c r="CD1115" s="246">
        <f t="shared" si="332"/>
        <v>5</v>
      </c>
      <c r="CE1115" s="246">
        <f t="shared" si="333"/>
        <v>0</v>
      </c>
      <c r="CF1115" s="276">
        <f t="shared" si="334"/>
        <v>0</v>
      </c>
      <c r="CG1115" s="277">
        <f t="shared" si="334"/>
        <v>0</v>
      </c>
      <c r="CH1115" s="277">
        <f t="shared" si="334"/>
        <v>0</v>
      </c>
      <c r="CI1115" s="278">
        <f t="shared" si="323"/>
        <v>0</v>
      </c>
      <c r="CJ1115" s="280">
        <f t="shared" si="335"/>
        <v>0</v>
      </c>
      <c r="CK1115" s="232">
        <f t="shared" si="336"/>
        <v>0</v>
      </c>
      <c r="CL1115" s="1"/>
    </row>
    <row r="1116" spans="1:90" ht="18" customHeight="1">
      <c r="A1116" s="1"/>
      <c r="B1116" s="1"/>
      <c r="C1116" s="314"/>
      <c r="D1116" s="287" t="str">
        <f t="shared" si="303"/>
        <v/>
      </c>
      <c r="E1116" s="449" t="str">
        <f t="shared" si="324"/>
        <v/>
      </c>
      <c r="F1116" s="450"/>
      <c r="G1116" s="451"/>
      <c r="H1116" s="452"/>
      <c r="I1116" s="453"/>
      <c r="J1116" s="453"/>
      <c r="K1116" s="453"/>
      <c r="L1116" s="453"/>
      <c r="M1116" s="454"/>
      <c r="N1116" s="455"/>
      <c r="O1116" s="456"/>
      <c r="P1116" s="456"/>
      <c r="Q1116" s="456"/>
      <c r="R1116" s="456"/>
      <c r="S1116" s="456"/>
      <c r="T1116" s="456"/>
      <c r="U1116" s="456"/>
      <c r="V1116" s="456"/>
      <c r="W1116" s="456"/>
      <c r="X1116" s="456"/>
      <c r="Y1116" s="456"/>
      <c r="Z1116" s="456"/>
      <c r="AA1116" s="456"/>
      <c r="AB1116" s="456"/>
      <c r="AC1116" s="456"/>
      <c r="AD1116" s="456"/>
      <c r="AE1116" s="457"/>
      <c r="AF1116" s="455"/>
      <c r="AG1116" s="456"/>
      <c r="AH1116" s="456"/>
      <c r="AI1116" s="456"/>
      <c r="AJ1116" s="456"/>
      <c r="AK1116" s="456"/>
      <c r="AL1116" s="456"/>
      <c r="AM1116" s="456"/>
      <c r="AN1116" s="457"/>
      <c r="AO1116" s="455"/>
      <c r="AP1116" s="456"/>
      <c r="AQ1116" s="456"/>
      <c r="AR1116" s="456"/>
      <c r="AS1116" s="456"/>
      <c r="AT1116" s="456"/>
      <c r="AU1116" s="456"/>
      <c r="AV1116" s="456"/>
      <c r="AW1116" s="456"/>
      <c r="AX1116" s="456"/>
      <c r="AY1116" s="456"/>
      <c r="AZ1116" s="456"/>
      <c r="BA1116" s="456"/>
      <c r="BB1116" s="456"/>
      <c r="BC1116" s="456"/>
      <c r="BD1116" s="456"/>
      <c r="BE1116" s="456"/>
      <c r="BF1116" s="456"/>
      <c r="BG1116" s="457"/>
      <c r="BH1116" s="458"/>
      <c r="BI1116" s="459"/>
      <c r="BJ1116" s="459"/>
      <c r="BK1116" s="459"/>
      <c r="BL1116" s="459"/>
      <c r="BM1116" s="460"/>
      <c r="BN1116" s="314"/>
      <c r="BO1116" s="314"/>
      <c r="BP1116" s="1"/>
      <c r="BQ1116" s="120">
        <f>IF($F$3="","",IF(N1116=$F$3,COUNTIF(BQ$23:BQ1115,"&gt;0")+1,0))</f>
        <v>0</v>
      </c>
      <c r="BR1116" s="1"/>
      <c r="BS1116" s="20" t="str">
        <f>IF($N1116="","",IF(VLOOKUP(VLOOKUP($N1116,IMPOSTAZIONI!$E$6:$I$13,5,FALSE),IMPOSTAZIONI!$B$25:$N$32,3,FALSE)=0,"",VLOOKUP(VLOOKUP($N1116,IMPOSTAZIONI!$E$6:$I$13,5,FALSE),IMPOSTAZIONI!$B$25:$N$32,3,FALSE)))</f>
        <v/>
      </c>
      <c r="BT1116" s="20" t="str">
        <f>IF($N1116="","",IF(VLOOKUP(VLOOKUP($N1116,IMPOSTAZIONI!$E$6:$I$13,5,FALSE),IMPOSTAZIONI!$B$25:$N$32,6,FALSE)=0,"",VLOOKUP(VLOOKUP($N1116,IMPOSTAZIONI!$E$6:$I$13,5,FALSE),IMPOSTAZIONI!$B$25:$N$32,6,FALSE)))</f>
        <v/>
      </c>
      <c r="BU1116" s="20" t="str">
        <f>IF($N1116="","",IF(VLOOKUP(VLOOKUP($N1116,IMPOSTAZIONI!$E$6:$I$13,5,FALSE),IMPOSTAZIONI!$B$25:$N$32,9,FALSE)=0,"",VLOOKUP(VLOOKUP($N1116,IMPOSTAZIONI!$E$6:$I$13,5,FALSE),IMPOSTAZIONI!$B$25:$N$32,9,FALSE)))</f>
        <v/>
      </c>
      <c r="BV1116" s="20" t="str">
        <f>IF($N1116="","",IF(VLOOKUP(VLOOKUP($N1116,IMPOSTAZIONI!$E$6:$I$13,5,FALSE),IMPOSTAZIONI!$B$25:$N$32,12,FALSE)=0,"",VLOOKUP(VLOOKUP($N1116,IMPOSTAZIONI!$E$6:$I$13,5,FALSE),IMPOSTAZIONI!$B$25:$N$32,12,FALSE)))</f>
        <v/>
      </c>
      <c r="BW1116" s="221" t="str">
        <f t="shared" si="325"/>
        <v/>
      </c>
      <c r="BX1116" s="221" t="str">
        <f t="shared" si="326"/>
        <v/>
      </c>
      <c r="BY1116" s="221">
        <f t="shared" si="327"/>
        <v>0</v>
      </c>
      <c r="BZ1116" s="231">
        <f t="shared" si="328"/>
        <v>0</v>
      </c>
      <c r="CA1116" s="246">
        <f t="shared" si="329"/>
        <v>0</v>
      </c>
      <c r="CB1116" s="246">
        <f t="shared" si="330"/>
        <v>0</v>
      </c>
      <c r="CC1116" s="246" t="str">
        <f t="shared" si="331"/>
        <v/>
      </c>
      <c r="CD1116" s="246">
        <f t="shared" si="332"/>
        <v>5</v>
      </c>
      <c r="CE1116" s="246">
        <f t="shared" si="333"/>
        <v>0</v>
      </c>
      <c r="CF1116" s="276">
        <f t="shared" si="334"/>
        <v>0</v>
      </c>
      <c r="CG1116" s="277">
        <f t="shared" si="334"/>
        <v>0</v>
      </c>
      <c r="CH1116" s="277">
        <f t="shared" si="334"/>
        <v>0</v>
      </c>
      <c r="CI1116" s="278">
        <f t="shared" si="323"/>
        <v>0</v>
      </c>
      <c r="CJ1116" s="280">
        <f t="shared" si="335"/>
        <v>0</v>
      </c>
      <c r="CK1116" s="232">
        <f t="shared" si="336"/>
        <v>0</v>
      </c>
      <c r="CL1116" s="1"/>
    </row>
    <row r="1117" spans="1:90" ht="18" customHeight="1">
      <c r="A1117" s="1"/>
      <c r="B1117" s="1"/>
      <c r="C1117" s="314"/>
      <c r="D1117" s="287" t="str">
        <f t="shared" si="303"/>
        <v/>
      </c>
      <c r="E1117" s="449" t="str">
        <f t="shared" si="324"/>
        <v/>
      </c>
      <c r="F1117" s="450"/>
      <c r="G1117" s="451"/>
      <c r="H1117" s="452"/>
      <c r="I1117" s="453"/>
      <c r="J1117" s="453"/>
      <c r="K1117" s="453"/>
      <c r="L1117" s="453"/>
      <c r="M1117" s="454"/>
      <c r="N1117" s="455"/>
      <c r="O1117" s="456"/>
      <c r="P1117" s="456"/>
      <c r="Q1117" s="456"/>
      <c r="R1117" s="456"/>
      <c r="S1117" s="456"/>
      <c r="T1117" s="456"/>
      <c r="U1117" s="456"/>
      <c r="V1117" s="456"/>
      <c r="W1117" s="456"/>
      <c r="X1117" s="456"/>
      <c r="Y1117" s="456"/>
      <c r="Z1117" s="456"/>
      <c r="AA1117" s="456"/>
      <c r="AB1117" s="456"/>
      <c r="AC1117" s="456"/>
      <c r="AD1117" s="456"/>
      <c r="AE1117" s="457"/>
      <c r="AF1117" s="455"/>
      <c r="AG1117" s="456"/>
      <c r="AH1117" s="456"/>
      <c r="AI1117" s="456"/>
      <c r="AJ1117" s="456"/>
      <c r="AK1117" s="456"/>
      <c r="AL1117" s="456"/>
      <c r="AM1117" s="456"/>
      <c r="AN1117" s="457"/>
      <c r="AO1117" s="455"/>
      <c r="AP1117" s="456"/>
      <c r="AQ1117" s="456"/>
      <c r="AR1117" s="456"/>
      <c r="AS1117" s="456"/>
      <c r="AT1117" s="456"/>
      <c r="AU1117" s="456"/>
      <c r="AV1117" s="456"/>
      <c r="AW1117" s="456"/>
      <c r="AX1117" s="456"/>
      <c r="AY1117" s="456"/>
      <c r="AZ1117" s="456"/>
      <c r="BA1117" s="456"/>
      <c r="BB1117" s="456"/>
      <c r="BC1117" s="456"/>
      <c r="BD1117" s="456"/>
      <c r="BE1117" s="456"/>
      <c r="BF1117" s="456"/>
      <c r="BG1117" s="457"/>
      <c r="BH1117" s="458"/>
      <c r="BI1117" s="459"/>
      <c r="BJ1117" s="459"/>
      <c r="BK1117" s="459"/>
      <c r="BL1117" s="459"/>
      <c r="BM1117" s="460"/>
      <c r="BN1117" s="314"/>
      <c r="BO1117" s="314"/>
      <c r="BP1117" s="1"/>
      <c r="BQ1117" s="120">
        <f>IF($F$3="","",IF(N1117=$F$3,COUNTIF(BQ$23:BQ1116,"&gt;0")+1,0))</f>
        <v>0</v>
      </c>
      <c r="BR1117" s="1"/>
      <c r="BS1117" s="20" t="str">
        <f>IF($N1117="","",IF(VLOOKUP(VLOOKUP($N1117,IMPOSTAZIONI!$E$6:$I$13,5,FALSE),IMPOSTAZIONI!$B$25:$N$32,3,FALSE)=0,"",VLOOKUP(VLOOKUP($N1117,IMPOSTAZIONI!$E$6:$I$13,5,FALSE),IMPOSTAZIONI!$B$25:$N$32,3,FALSE)))</f>
        <v/>
      </c>
      <c r="BT1117" s="20" t="str">
        <f>IF($N1117="","",IF(VLOOKUP(VLOOKUP($N1117,IMPOSTAZIONI!$E$6:$I$13,5,FALSE),IMPOSTAZIONI!$B$25:$N$32,6,FALSE)=0,"",VLOOKUP(VLOOKUP($N1117,IMPOSTAZIONI!$E$6:$I$13,5,FALSE),IMPOSTAZIONI!$B$25:$N$32,6,FALSE)))</f>
        <v/>
      </c>
      <c r="BU1117" s="20" t="str">
        <f>IF($N1117="","",IF(VLOOKUP(VLOOKUP($N1117,IMPOSTAZIONI!$E$6:$I$13,5,FALSE),IMPOSTAZIONI!$B$25:$N$32,9,FALSE)=0,"",VLOOKUP(VLOOKUP($N1117,IMPOSTAZIONI!$E$6:$I$13,5,FALSE),IMPOSTAZIONI!$B$25:$N$32,9,FALSE)))</f>
        <v/>
      </c>
      <c r="BV1117" s="20" t="str">
        <f>IF($N1117="","",IF(VLOOKUP(VLOOKUP($N1117,IMPOSTAZIONI!$E$6:$I$13,5,FALSE),IMPOSTAZIONI!$B$25:$N$32,12,FALSE)=0,"",VLOOKUP(VLOOKUP($N1117,IMPOSTAZIONI!$E$6:$I$13,5,FALSE),IMPOSTAZIONI!$B$25:$N$32,12,FALSE)))</f>
        <v/>
      </c>
      <c r="BW1117" s="221" t="str">
        <f t="shared" si="325"/>
        <v/>
      </c>
      <c r="BX1117" s="221" t="str">
        <f t="shared" si="326"/>
        <v/>
      </c>
      <c r="BY1117" s="221">
        <f t="shared" si="327"/>
        <v>0</v>
      </c>
      <c r="BZ1117" s="231">
        <f t="shared" si="328"/>
        <v>0</v>
      </c>
      <c r="CA1117" s="246">
        <f t="shared" si="329"/>
        <v>0</v>
      </c>
      <c r="CB1117" s="246">
        <f t="shared" si="330"/>
        <v>0</v>
      </c>
      <c r="CC1117" s="246" t="str">
        <f t="shared" si="331"/>
        <v/>
      </c>
      <c r="CD1117" s="246">
        <f t="shared" si="332"/>
        <v>5</v>
      </c>
      <c r="CE1117" s="246">
        <f t="shared" si="333"/>
        <v>0</v>
      </c>
      <c r="CF1117" s="276">
        <f t="shared" si="334"/>
        <v>0</v>
      </c>
      <c r="CG1117" s="277">
        <f t="shared" si="334"/>
        <v>0</v>
      </c>
      <c r="CH1117" s="277">
        <f t="shared" si="334"/>
        <v>0</v>
      </c>
      <c r="CI1117" s="278">
        <f t="shared" si="323"/>
        <v>0</v>
      </c>
      <c r="CJ1117" s="280">
        <f t="shared" si="335"/>
        <v>0</v>
      </c>
      <c r="CK1117" s="232">
        <f t="shared" si="336"/>
        <v>0</v>
      </c>
      <c r="CL1117" s="1"/>
    </row>
    <row r="1118" spans="1:90" ht="18" customHeight="1">
      <c r="A1118" s="1"/>
      <c r="B1118" s="1"/>
      <c r="C1118" s="314"/>
      <c r="D1118" s="287" t="str">
        <f t="shared" si="303"/>
        <v/>
      </c>
      <c r="E1118" s="449" t="str">
        <f t="shared" si="324"/>
        <v/>
      </c>
      <c r="F1118" s="450"/>
      <c r="G1118" s="451"/>
      <c r="H1118" s="452"/>
      <c r="I1118" s="453"/>
      <c r="J1118" s="453"/>
      <c r="K1118" s="453"/>
      <c r="L1118" s="453"/>
      <c r="M1118" s="454"/>
      <c r="N1118" s="455"/>
      <c r="O1118" s="456"/>
      <c r="P1118" s="456"/>
      <c r="Q1118" s="456"/>
      <c r="R1118" s="456"/>
      <c r="S1118" s="456"/>
      <c r="T1118" s="456"/>
      <c r="U1118" s="456"/>
      <c r="V1118" s="456"/>
      <c r="W1118" s="456"/>
      <c r="X1118" s="456"/>
      <c r="Y1118" s="456"/>
      <c r="Z1118" s="456"/>
      <c r="AA1118" s="456"/>
      <c r="AB1118" s="456"/>
      <c r="AC1118" s="456"/>
      <c r="AD1118" s="456"/>
      <c r="AE1118" s="457"/>
      <c r="AF1118" s="455"/>
      <c r="AG1118" s="456"/>
      <c r="AH1118" s="456"/>
      <c r="AI1118" s="456"/>
      <c r="AJ1118" s="456"/>
      <c r="AK1118" s="456"/>
      <c r="AL1118" s="456"/>
      <c r="AM1118" s="456"/>
      <c r="AN1118" s="457"/>
      <c r="AO1118" s="455"/>
      <c r="AP1118" s="456"/>
      <c r="AQ1118" s="456"/>
      <c r="AR1118" s="456"/>
      <c r="AS1118" s="456"/>
      <c r="AT1118" s="456"/>
      <c r="AU1118" s="456"/>
      <c r="AV1118" s="456"/>
      <c r="AW1118" s="456"/>
      <c r="AX1118" s="456"/>
      <c r="AY1118" s="456"/>
      <c r="AZ1118" s="456"/>
      <c r="BA1118" s="456"/>
      <c r="BB1118" s="456"/>
      <c r="BC1118" s="456"/>
      <c r="BD1118" s="456"/>
      <c r="BE1118" s="456"/>
      <c r="BF1118" s="456"/>
      <c r="BG1118" s="457"/>
      <c r="BH1118" s="458"/>
      <c r="BI1118" s="459"/>
      <c r="BJ1118" s="459"/>
      <c r="BK1118" s="459"/>
      <c r="BL1118" s="459"/>
      <c r="BM1118" s="460"/>
      <c r="BN1118" s="314"/>
      <c r="BO1118" s="314"/>
      <c r="BP1118" s="1"/>
      <c r="BQ1118" s="120">
        <f>IF($F$3="","",IF(N1118=$F$3,COUNTIF(BQ$23:BQ1117,"&gt;0")+1,0))</f>
        <v>0</v>
      </c>
      <c r="BR1118" s="1"/>
      <c r="BS1118" s="20" t="str">
        <f>IF($N1118="","",IF(VLOOKUP(VLOOKUP($N1118,IMPOSTAZIONI!$E$6:$I$13,5,FALSE),IMPOSTAZIONI!$B$25:$N$32,3,FALSE)=0,"",VLOOKUP(VLOOKUP($N1118,IMPOSTAZIONI!$E$6:$I$13,5,FALSE),IMPOSTAZIONI!$B$25:$N$32,3,FALSE)))</f>
        <v/>
      </c>
      <c r="BT1118" s="20" t="str">
        <f>IF($N1118="","",IF(VLOOKUP(VLOOKUP($N1118,IMPOSTAZIONI!$E$6:$I$13,5,FALSE),IMPOSTAZIONI!$B$25:$N$32,6,FALSE)=0,"",VLOOKUP(VLOOKUP($N1118,IMPOSTAZIONI!$E$6:$I$13,5,FALSE),IMPOSTAZIONI!$B$25:$N$32,6,FALSE)))</f>
        <v/>
      </c>
      <c r="BU1118" s="20" t="str">
        <f>IF($N1118="","",IF(VLOOKUP(VLOOKUP($N1118,IMPOSTAZIONI!$E$6:$I$13,5,FALSE),IMPOSTAZIONI!$B$25:$N$32,9,FALSE)=0,"",VLOOKUP(VLOOKUP($N1118,IMPOSTAZIONI!$E$6:$I$13,5,FALSE),IMPOSTAZIONI!$B$25:$N$32,9,FALSE)))</f>
        <v/>
      </c>
      <c r="BV1118" s="20" t="str">
        <f>IF($N1118="","",IF(VLOOKUP(VLOOKUP($N1118,IMPOSTAZIONI!$E$6:$I$13,5,FALSE),IMPOSTAZIONI!$B$25:$N$32,12,FALSE)=0,"",VLOOKUP(VLOOKUP($N1118,IMPOSTAZIONI!$E$6:$I$13,5,FALSE),IMPOSTAZIONI!$B$25:$N$32,12,FALSE)))</f>
        <v/>
      </c>
      <c r="BW1118" s="221" t="str">
        <f t="shared" si="325"/>
        <v/>
      </c>
      <c r="BX1118" s="221" t="str">
        <f t="shared" si="326"/>
        <v/>
      </c>
      <c r="BY1118" s="221">
        <f t="shared" si="327"/>
        <v>0</v>
      </c>
      <c r="BZ1118" s="231">
        <f t="shared" si="328"/>
        <v>0</v>
      </c>
      <c r="CA1118" s="246">
        <f t="shared" si="329"/>
        <v>0</v>
      </c>
      <c r="CB1118" s="246">
        <f t="shared" si="330"/>
        <v>0</v>
      </c>
      <c r="CC1118" s="246" t="str">
        <f t="shared" si="331"/>
        <v/>
      </c>
      <c r="CD1118" s="246">
        <f t="shared" si="332"/>
        <v>5</v>
      </c>
      <c r="CE1118" s="246">
        <f t="shared" si="333"/>
        <v>0</v>
      </c>
      <c r="CF1118" s="276">
        <f t="shared" si="334"/>
        <v>0</v>
      </c>
      <c r="CG1118" s="277">
        <f t="shared" si="334"/>
        <v>0</v>
      </c>
      <c r="CH1118" s="277">
        <f t="shared" si="334"/>
        <v>0</v>
      </c>
      <c r="CI1118" s="278">
        <f t="shared" si="323"/>
        <v>0</v>
      </c>
      <c r="CJ1118" s="280">
        <f t="shared" si="335"/>
        <v>0</v>
      </c>
      <c r="CK1118" s="232">
        <f t="shared" si="336"/>
        <v>0</v>
      </c>
      <c r="CL1118" s="1"/>
    </row>
    <row r="1119" spans="1:90" ht="18" customHeight="1">
      <c r="A1119" s="1"/>
      <c r="B1119" s="1"/>
      <c r="C1119" s="314"/>
      <c r="D1119" s="287" t="str">
        <f t="shared" si="303"/>
        <v/>
      </c>
      <c r="E1119" s="449" t="str">
        <f t="shared" si="324"/>
        <v/>
      </c>
      <c r="F1119" s="450"/>
      <c r="G1119" s="451"/>
      <c r="H1119" s="452"/>
      <c r="I1119" s="453"/>
      <c r="J1119" s="453"/>
      <c r="K1119" s="453"/>
      <c r="L1119" s="453"/>
      <c r="M1119" s="454"/>
      <c r="N1119" s="455"/>
      <c r="O1119" s="456"/>
      <c r="P1119" s="456"/>
      <c r="Q1119" s="456"/>
      <c r="R1119" s="456"/>
      <c r="S1119" s="456"/>
      <c r="T1119" s="456"/>
      <c r="U1119" s="456"/>
      <c r="V1119" s="456"/>
      <c r="W1119" s="456"/>
      <c r="X1119" s="456"/>
      <c r="Y1119" s="456"/>
      <c r="Z1119" s="456"/>
      <c r="AA1119" s="456"/>
      <c r="AB1119" s="456"/>
      <c r="AC1119" s="456"/>
      <c r="AD1119" s="456"/>
      <c r="AE1119" s="457"/>
      <c r="AF1119" s="455"/>
      <c r="AG1119" s="456"/>
      <c r="AH1119" s="456"/>
      <c r="AI1119" s="456"/>
      <c r="AJ1119" s="456"/>
      <c r="AK1119" s="456"/>
      <c r="AL1119" s="456"/>
      <c r="AM1119" s="456"/>
      <c r="AN1119" s="457"/>
      <c r="AO1119" s="455"/>
      <c r="AP1119" s="456"/>
      <c r="AQ1119" s="456"/>
      <c r="AR1119" s="456"/>
      <c r="AS1119" s="456"/>
      <c r="AT1119" s="456"/>
      <c r="AU1119" s="456"/>
      <c r="AV1119" s="456"/>
      <c r="AW1119" s="456"/>
      <c r="AX1119" s="456"/>
      <c r="AY1119" s="456"/>
      <c r="AZ1119" s="456"/>
      <c r="BA1119" s="456"/>
      <c r="BB1119" s="456"/>
      <c r="BC1119" s="456"/>
      <c r="BD1119" s="456"/>
      <c r="BE1119" s="456"/>
      <c r="BF1119" s="456"/>
      <c r="BG1119" s="457"/>
      <c r="BH1119" s="458"/>
      <c r="BI1119" s="459"/>
      <c r="BJ1119" s="459"/>
      <c r="BK1119" s="459"/>
      <c r="BL1119" s="459"/>
      <c r="BM1119" s="460"/>
      <c r="BN1119" s="314"/>
      <c r="BO1119" s="314"/>
      <c r="BP1119" s="1"/>
      <c r="BQ1119" s="120">
        <f>IF($F$3="","",IF(N1119=$F$3,COUNTIF(BQ$23:BQ1118,"&gt;0")+1,0))</f>
        <v>0</v>
      </c>
      <c r="BR1119" s="1"/>
      <c r="BS1119" s="20" t="str">
        <f>IF($N1119="","",IF(VLOOKUP(VLOOKUP($N1119,IMPOSTAZIONI!$E$6:$I$13,5,FALSE),IMPOSTAZIONI!$B$25:$N$32,3,FALSE)=0,"",VLOOKUP(VLOOKUP($N1119,IMPOSTAZIONI!$E$6:$I$13,5,FALSE),IMPOSTAZIONI!$B$25:$N$32,3,FALSE)))</f>
        <v/>
      </c>
      <c r="BT1119" s="20" t="str">
        <f>IF($N1119="","",IF(VLOOKUP(VLOOKUP($N1119,IMPOSTAZIONI!$E$6:$I$13,5,FALSE),IMPOSTAZIONI!$B$25:$N$32,6,FALSE)=0,"",VLOOKUP(VLOOKUP($N1119,IMPOSTAZIONI!$E$6:$I$13,5,FALSE),IMPOSTAZIONI!$B$25:$N$32,6,FALSE)))</f>
        <v/>
      </c>
      <c r="BU1119" s="20" t="str">
        <f>IF($N1119="","",IF(VLOOKUP(VLOOKUP($N1119,IMPOSTAZIONI!$E$6:$I$13,5,FALSE),IMPOSTAZIONI!$B$25:$N$32,9,FALSE)=0,"",VLOOKUP(VLOOKUP($N1119,IMPOSTAZIONI!$E$6:$I$13,5,FALSE),IMPOSTAZIONI!$B$25:$N$32,9,FALSE)))</f>
        <v/>
      </c>
      <c r="BV1119" s="20" t="str">
        <f>IF($N1119="","",IF(VLOOKUP(VLOOKUP($N1119,IMPOSTAZIONI!$E$6:$I$13,5,FALSE),IMPOSTAZIONI!$B$25:$N$32,12,FALSE)=0,"",VLOOKUP(VLOOKUP($N1119,IMPOSTAZIONI!$E$6:$I$13,5,FALSE),IMPOSTAZIONI!$B$25:$N$32,12,FALSE)))</f>
        <v/>
      </c>
      <c r="BW1119" s="221" t="str">
        <f t="shared" si="325"/>
        <v/>
      </c>
      <c r="BX1119" s="221" t="str">
        <f t="shared" si="326"/>
        <v/>
      </c>
      <c r="BY1119" s="221">
        <f t="shared" si="327"/>
        <v>0</v>
      </c>
      <c r="BZ1119" s="231">
        <f t="shared" si="328"/>
        <v>0</v>
      </c>
      <c r="CA1119" s="246">
        <f t="shared" si="329"/>
        <v>0</v>
      </c>
      <c r="CB1119" s="246">
        <f t="shared" si="330"/>
        <v>0</v>
      </c>
      <c r="CC1119" s="246" t="str">
        <f t="shared" si="331"/>
        <v/>
      </c>
      <c r="CD1119" s="246">
        <f t="shared" si="332"/>
        <v>5</v>
      </c>
      <c r="CE1119" s="246">
        <f t="shared" si="333"/>
        <v>0</v>
      </c>
      <c r="CF1119" s="276">
        <f t="shared" si="334"/>
        <v>0</v>
      </c>
      <c r="CG1119" s="277">
        <f t="shared" si="334"/>
        <v>0</v>
      </c>
      <c r="CH1119" s="277">
        <f t="shared" si="334"/>
        <v>0</v>
      </c>
      <c r="CI1119" s="278">
        <f t="shared" si="323"/>
        <v>0</v>
      </c>
      <c r="CJ1119" s="280">
        <f t="shared" si="335"/>
        <v>0</v>
      </c>
      <c r="CK1119" s="232">
        <f t="shared" si="336"/>
        <v>0</v>
      </c>
      <c r="CL1119" s="1"/>
    </row>
    <row r="1120" spans="1:90" ht="18" customHeight="1">
      <c r="A1120" s="1"/>
      <c r="B1120" s="1"/>
      <c r="C1120" s="314"/>
      <c r="D1120" s="287" t="str">
        <f t="shared" si="303"/>
        <v/>
      </c>
      <c r="E1120" s="449" t="str">
        <f t="shared" si="324"/>
        <v/>
      </c>
      <c r="F1120" s="450"/>
      <c r="G1120" s="451"/>
      <c r="H1120" s="452"/>
      <c r="I1120" s="453"/>
      <c r="J1120" s="453"/>
      <c r="K1120" s="453"/>
      <c r="L1120" s="453"/>
      <c r="M1120" s="454"/>
      <c r="N1120" s="455"/>
      <c r="O1120" s="456"/>
      <c r="P1120" s="456"/>
      <c r="Q1120" s="456"/>
      <c r="R1120" s="456"/>
      <c r="S1120" s="456"/>
      <c r="T1120" s="456"/>
      <c r="U1120" s="456"/>
      <c r="V1120" s="456"/>
      <c r="W1120" s="456"/>
      <c r="X1120" s="456"/>
      <c r="Y1120" s="456"/>
      <c r="Z1120" s="456"/>
      <c r="AA1120" s="456"/>
      <c r="AB1120" s="456"/>
      <c r="AC1120" s="456"/>
      <c r="AD1120" s="456"/>
      <c r="AE1120" s="457"/>
      <c r="AF1120" s="455"/>
      <c r="AG1120" s="456"/>
      <c r="AH1120" s="456"/>
      <c r="AI1120" s="456"/>
      <c r="AJ1120" s="456"/>
      <c r="AK1120" s="456"/>
      <c r="AL1120" s="456"/>
      <c r="AM1120" s="456"/>
      <c r="AN1120" s="457"/>
      <c r="AO1120" s="455"/>
      <c r="AP1120" s="456"/>
      <c r="AQ1120" s="456"/>
      <c r="AR1120" s="456"/>
      <c r="AS1120" s="456"/>
      <c r="AT1120" s="456"/>
      <c r="AU1120" s="456"/>
      <c r="AV1120" s="456"/>
      <c r="AW1120" s="456"/>
      <c r="AX1120" s="456"/>
      <c r="AY1120" s="456"/>
      <c r="AZ1120" s="456"/>
      <c r="BA1120" s="456"/>
      <c r="BB1120" s="456"/>
      <c r="BC1120" s="456"/>
      <c r="BD1120" s="456"/>
      <c r="BE1120" s="456"/>
      <c r="BF1120" s="456"/>
      <c r="BG1120" s="457"/>
      <c r="BH1120" s="458"/>
      <c r="BI1120" s="459"/>
      <c r="BJ1120" s="459"/>
      <c r="BK1120" s="459"/>
      <c r="BL1120" s="459"/>
      <c r="BM1120" s="460"/>
      <c r="BN1120" s="314"/>
      <c r="BO1120" s="314"/>
      <c r="BP1120" s="1"/>
      <c r="BQ1120" s="120">
        <f>IF($F$3="","",IF(N1120=$F$3,COUNTIF(BQ$23:BQ1119,"&gt;0")+1,0))</f>
        <v>0</v>
      </c>
      <c r="BR1120" s="1"/>
      <c r="BS1120" s="20" t="str">
        <f>IF($N1120="","",IF(VLOOKUP(VLOOKUP($N1120,IMPOSTAZIONI!$E$6:$I$13,5,FALSE),IMPOSTAZIONI!$B$25:$N$32,3,FALSE)=0,"",VLOOKUP(VLOOKUP($N1120,IMPOSTAZIONI!$E$6:$I$13,5,FALSE),IMPOSTAZIONI!$B$25:$N$32,3,FALSE)))</f>
        <v/>
      </c>
      <c r="BT1120" s="20" t="str">
        <f>IF($N1120="","",IF(VLOOKUP(VLOOKUP($N1120,IMPOSTAZIONI!$E$6:$I$13,5,FALSE),IMPOSTAZIONI!$B$25:$N$32,6,FALSE)=0,"",VLOOKUP(VLOOKUP($N1120,IMPOSTAZIONI!$E$6:$I$13,5,FALSE),IMPOSTAZIONI!$B$25:$N$32,6,FALSE)))</f>
        <v/>
      </c>
      <c r="BU1120" s="20" t="str">
        <f>IF($N1120="","",IF(VLOOKUP(VLOOKUP($N1120,IMPOSTAZIONI!$E$6:$I$13,5,FALSE),IMPOSTAZIONI!$B$25:$N$32,9,FALSE)=0,"",VLOOKUP(VLOOKUP($N1120,IMPOSTAZIONI!$E$6:$I$13,5,FALSE),IMPOSTAZIONI!$B$25:$N$32,9,FALSE)))</f>
        <v/>
      </c>
      <c r="BV1120" s="20" t="str">
        <f>IF($N1120="","",IF(VLOOKUP(VLOOKUP($N1120,IMPOSTAZIONI!$E$6:$I$13,5,FALSE),IMPOSTAZIONI!$B$25:$N$32,12,FALSE)=0,"",VLOOKUP(VLOOKUP($N1120,IMPOSTAZIONI!$E$6:$I$13,5,FALSE),IMPOSTAZIONI!$B$25:$N$32,12,FALSE)))</f>
        <v/>
      </c>
      <c r="BW1120" s="221" t="str">
        <f t="shared" si="325"/>
        <v/>
      </c>
      <c r="BX1120" s="221" t="str">
        <f t="shared" si="326"/>
        <v/>
      </c>
      <c r="BY1120" s="221">
        <f t="shared" si="327"/>
        <v>0</v>
      </c>
      <c r="BZ1120" s="231">
        <f t="shared" si="328"/>
        <v>0</v>
      </c>
      <c r="CA1120" s="246">
        <f t="shared" si="329"/>
        <v>0</v>
      </c>
      <c r="CB1120" s="246">
        <f t="shared" si="330"/>
        <v>0</v>
      </c>
      <c r="CC1120" s="246" t="str">
        <f t="shared" si="331"/>
        <v/>
      </c>
      <c r="CD1120" s="246">
        <f t="shared" si="332"/>
        <v>5</v>
      </c>
      <c r="CE1120" s="246">
        <f t="shared" si="333"/>
        <v>0</v>
      </c>
      <c r="CF1120" s="276">
        <f t="shared" si="334"/>
        <v>0</v>
      </c>
      <c r="CG1120" s="277">
        <f t="shared" si="334"/>
        <v>0</v>
      </c>
      <c r="CH1120" s="277">
        <f t="shared" si="334"/>
        <v>0</v>
      </c>
      <c r="CI1120" s="278">
        <f t="shared" si="323"/>
        <v>0</v>
      </c>
      <c r="CJ1120" s="280">
        <f t="shared" si="335"/>
        <v>0</v>
      </c>
      <c r="CK1120" s="232">
        <f t="shared" si="336"/>
        <v>0</v>
      </c>
      <c r="CL1120" s="1"/>
    </row>
    <row r="1121" spans="1:90" ht="18" customHeight="1">
      <c r="A1121" s="1"/>
      <c r="B1121" s="1"/>
      <c r="C1121" s="314"/>
      <c r="D1121" s="287" t="str">
        <f t="shared" si="303"/>
        <v/>
      </c>
      <c r="E1121" s="449" t="str">
        <f t="shared" si="324"/>
        <v/>
      </c>
      <c r="F1121" s="450"/>
      <c r="G1121" s="451"/>
      <c r="H1121" s="452"/>
      <c r="I1121" s="453"/>
      <c r="J1121" s="453"/>
      <c r="K1121" s="453"/>
      <c r="L1121" s="453"/>
      <c r="M1121" s="454"/>
      <c r="N1121" s="455"/>
      <c r="O1121" s="456"/>
      <c r="P1121" s="456"/>
      <c r="Q1121" s="456"/>
      <c r="R1121" s="456"/>
      <c r="S1121" s="456"/>
      <c r="T1121" s="456"/>
      <c r="U1121" s="456"/>
      <c r="V1121" s="456"/>
      <c r="W1121" s="456"/>
      <c r="X1121" s="456"/>
      <c r="Y1121" s="456"/>
      <c r="Z1121" s="456"/>
      <c r="AA1121" s="456"/>
      <c r="AB1121" s="456"/>
      <c r="AC1121" s="456"/>
      <c r="AD1121" s="456"/>
      <c r="AE1121" s="457"/>
      <c r="AF1121" s="455"/>
      <c r="AG1121" s="456"/>
      <c r="AH1121" s="456"/>
      <c r="AI1121" s="456"/>
      <c r="AJ1121" s="456"/>
      <c r="AK1121" s="456"/>
      <c r="AL1121" s="456"/>
      <c r="AM1121" s="456"/>
      <c r="AN1121" s="457"/>
      <c r="AO1121" s="455"/>
      <c r="AP1121" s="456"/>
      <c r="AQ1121" s="456"/>
      <c r="AR1121" s="456"/>
      <c r="AS1121" s="456"/>
      <c r="AT1121" s="456"/>
      <c r="AU1121" s="456"/>
      <c r="AV1121" s="456"/>
      <c r="AW1121" s="456"/>
      <c r="AX1121" s="456"/>
      <c r="AY1121" s="456"/>
      <c r="AZ1121" s="456"/>
      <c r="BA1121" s="456"/>
      <c r="BB1121" s="456"/>
      <c r="BC1121" s="456"/>
      <c r="BD1121" s="456"/>
      <c r="BE1121" s="456"/>
      <c r="BF1121" s="456"/>
      <c r="BG1121" s="457"/>
      <c r="BH1121" s="458"/>
      <c r="BI1121" s="459"/>
      <c r="BJ1121" s="459"/>
      <c r="BK1121" s="459"/>
      <c r="BL1121" s="459"/>
      <c r="BM1121" s="460"/>
      <c r="BN1121" s="314"/>
      <c r="BO1121" s="314"/>
      <c r="BP1121" s="1"/>
      <c r="BQ1121" s="120">
        <f>IF($F$3="","",IF(N1121=$F$3,COUNTIF(BQ$23:BQ1120,"&gt;0")+1,0))</f>
        <v>0</v>
      </c>
      <c r="BR1121" s="1"/>
      <c r="BS1121" s="20" t="str">
        <f>IF($N1121="","",IF(VLOOKUP(VLOOKUP($N1121,IMPOSTAZIONI!$E$6:$I$13,5,FALSE),IMPOSTAZIONI!$B$25:$N$32,3,FALSE)=0,"",VLOOKUP(VLOOKUP($N1121,IMPOSTAZIONI!$E$6:$I$13,5,FALSE),IMPOSTAZIONI!$B$25:$N$32,3,FALSE)))</f>
        <v/>
      </c>
      <c r="BT1121" s="20" t="str">
        <f>IF($N1121="","",IF(VLOOKUP(VLOOKUP($N1121,IMPOSTAZIONI!$E$6:$I$13,5,FALSE),IMPOSTAZIONI!$B$25:$N$32,6,FALSE)=0,"",VLOOKUP(VLOOKUP($N1121,IMPOSTAZIONI!$E$6:$I$13,5,FALSE),IMPOSTAZIONI!$B$25:$N$32,6,FALSE)))</f>
        <v/>
      </c>
      <c r="BU1121" s="20" t="str">
        <f>IF($N1121="","",IF(VLOOKUP(VLOOKUP($N1121,IMPOSTAZIONI!$E$6:$I$13,5,FALSE),IMPOSTAZIONI!$B$25:$N$32,9,FALSE)=0,"",VLOOKUP(VLOOKUP($N1121,IMPOSTAZIONI!$E$6:$I$13,5,FALSE),IMPOSTAZIONI!$B$25:$N$32,9,FALSE)))</f>
        <v/>
      </c>
      <c r="BV1121" s="20" t="str">
        <f>IF($N1121="","",IF(VLOOKUP(VLOOKUP($N1121,IMPOSTAZIONI!$E$6:$I$13,5,FALSE),IMPOSTAZIONI!$B$25:$N$32,12,FALSE)=0,"",VLOOKUP(VLOOKUP($N1121,IMPOSTAZIONI!$E$6:$I$13,5,FALSE),IMPOSTAZIONI!$B$25:$N$32,12,FALSE)))</f>
        <v/>
      </c>
      <c r="BW1121" s="221" t="str">
        <f t="shared" si="325"/>
        <v/>
      </c>
      <c r="BX1121" s="221" t="str">
        <f t="shared" si="326"/>
        <v/>
      </c>
      <c r="BY1121" s="221">
        <f t="shared" si="327"/>
        <v>0</v>
      </c>
      <c r="BZ1121" s="231">
        <f t="shared" si="328"/>
        <v>0</v>
      </c>
      <c r="CA1121" s="246">
        <f t="shared" si="329"/>
        <v>0</v>
      </c>
      <c r="CB1121" s="246">
        <f t="shared" si="330"/>
        <v>0</v>
      </c>
      <c r="CC1121" s="246" t="str">
        <f t="shared" si="331"/>
        <v/>
      </c>
      <c r="CD1121" s="246">
        <f t="shared" si="332"/>
        <v>5</v>
      </c>
      <c r="CE1121" s="246">
        <f t="shared" si="333"/>
        <v>0</v>
      </c>
      <c r="CF1121" s="276">
        <f t="shared" si="334"/>
        <v>0</v>
      </c>
      <c r="CG1121" s="277">
        <f t="shared" si="334"/>
        <v>0</v>
      </c>
      <c r="CH1121" s="277">
        <f t="shared" si="334"/>
        <v>0</v>
      </c>
      <c r="CI1121" s="278">
        <f t="shared" si="323"/>
        <v>0</v>
      </c>
      <c r="CJ1121" s="280">
        <f t="shared" si="335"/>
        <v>0</v>
      </c>
      <c r="CK1121" s="232">
        <f t="shared" si="336"/>
        <v>0</v>
      </c>
      <c r="CL1121" s="1"/>
    </row>
    <row r="1122" spans="1:90" ht="18" customHeight="1">
      <c r="A1122" s="1"/>
      <c r="B1122" s="1"/>
      <c r="C1122" s="314"/>
      <c r="D1122" s="287" t="str">
        <f t="shared" si="303"/>
        <v/>
      </c>
      <c r="E1122" s="449" t="str">
        <f t="shared" si="324"/>
        <v/>
      </c>
      <c r="F1122" s="450"/>
      <c r="G1122" s="451"/>
      <c r="H1122" s="452"/>
      <c r="I1122" s="453"/>
      <c r="J1122" s="453"/>
      <c r="K1122" s="453"/>
      <c r="L1122" s="453"/>
      <c r="M1122" s="454"/>
      <c r="N1122" s="455"/>
      <c r="O1122" s="456"/>
      <c r="P1122" s="456"/>
      <c r="Q1122" s="456"/>
      <c r="R1122" s="456"/>
      <c r="S1122" s="456"/>
      <c r="T1122" s="456"/>
      <c r="U1122" s="456"/>
      <c r="V1122" s="456"/>
      <c r="W1122" s="456"/>
      <c r="X1122" s="456"/>
      <c r="Y1122" s="456"/>
      <c r="Z1122" s="456"/>
      <c r="AA1122" s="456"/>
      <c r="AB1122" s="456"/>
      <c r="AC1122" s="456"/>
      <c r="AD1122" s="456"/>
      <c r="AE1122" s="457"/>
      <c r="AF1122" s="455"/>
      <c r="AG1122" s="456"/>
      <c r="AH1122" s="456"/>
      <c r="AI1122" s="456"/>
      <c r="AJ1122" s="456"/>
      <c r="AK1122" s="456"/>
      <c r="AL1122" s="456"/>
      <c r="AM1122" s="456"/>
      <c r="AN1122" s="457"/>
      <c r="AO1122" s="455"/>
      <c r="AP1122" s="456"/>
      <c r="AQ1122" s="456"/>
      <c r="AR1122" s="456"/>
      <c r="AS1122" s="456"/>
      <c r="AT1122" s="456"/>
      <c r="AU1122" s="456"/>
      <c r="AV1122" s="456"/>
      <c r="AW1122" s="456"/>
      <c r="AX1122" s="456"/>
      <c r="AY1122" s="456"/>
      <c r="AZ1122" s="456"/>
      <c r="BA1122" s="456"/>
      <c r="BB1122" s="456"/>
      <c r="BC1122" s="456"/>
      <c r="BD1122" s="456"/>
      <c r="BE1122" s="456"/>
      <c r="BF1122" s="456"/>
      <c r="BG1122" s="457"/>
      <c r="BH1122" s="458"/>
      <c r="BI1122" s="459"/>
      <c r="BJ1122" s="459"/>
      <c r="BK1122" s="459"/>
      <c r="BL1122" s="459"/>
      <c r="BM1122" s="460"/>
      <c r="BN1122" s="314"/>
      <c r="BO1122" s="314"/>
      <c r="BP1122" s="1"/>
      <c r="BQ1122" s="120">
        <f>IF($F$3="","",IF(N1122=$F$3,COUNTIF(BQ$23:BQ1121,"&gt;0")+1,0))</f>
        <v>0</v>
      </c>
      <c r="BR1122" s="1"/>
      <c r="BS1122" s="20" t="str">
        <f>IF($N1122="","",IF(VLOOKUP(VLOOKUP($N1122,IMPOSTAZIONI!$E$6:$I$13,5,FALSE),IMPOSTAZIONI!$B$25:$N$32,3,FALSE)=0,"",VLOOKUP(VLOOKUP($N1122,IMPOSTAZIONI!$E$6:$I$13,5,FALSE),IMPOSTAZIONI!$B$25:$N$32,3,FALSE)))</f>
        <v/>
      </c>
      <c r="BT1122" s="20" t="str">
        <f>IF($N1122="","",IF(VLOOKUP(VLOOKUP($N1122,IMPOSTAZIONI!$E$6:$I$13,5,FALSE),IMPOSTAZIONI!$B$25:$N$32,6,FALSE)=0,"",VLOOKUP(VLOOKUP($N1122,IMPOSTAZIONI!$E$6:$I$13,5,FALSE),IMPOSTAZIONI!$B$25:$N$32,6,FALSE)))</f>
        <v/>
      </c>
      <c r="BU1122" s="20" t="str">
        <f>IF($N1122="","",IF(VLOOKUP(VLOOKUP($N1122,IMPOSTAZIONI!$E$6:$I$13,5,FALSE),IMPOSTAZIONI!$B$25:$N$32,9,FALSE)=0,"",VLOOKUP(VLOOKUP($N1122,IMPOSTAZIONI!$E$6:$I$13,5,FALSE),IMPOSTAZIONI!$B$25:$N$32,9,FALSE)))</f>
        <v/>
      </c>
      <c r="BV1122" s="20" t="str">
        <f>IF($N1122="","",IF(VLOOKUP(VLOOKUP($N1122,IMPOSTAZIONI!$E$6:$I$13,5,FALSE),IMPOSTAZIONI!$B$25:$N$32,12,FALSE)=0,"",VLOOKUP(VLOOKUP($N1122,IMPOSTAZIONI!$E$6:$I$13,5,FALSE),IMPOSTAZIONI!$B$25:$N$32,12,FALSE)))</f>
        <v/>
      </c>
      <c r="BW1122" s="221" t="str">
        <f t="shared" si="325"/>
        <v/>
      </c>
      <c r="BX1122" s="221" t="str">
        <f t="shared" si="326"/>
        <v/>
      </c>
      <c r="BY1122" s="221">
        <f t="shared" si="327"/>
        <v>0</v>
      </c>
      <c r="BZ1122" s="231">
        <f t="shared" si="328"/>
        <v>0</v>
      </c>
      <c r="CA1122" s="246">
        <f t="shared" si="329"/>
        <v>0</v>
      </c>
      <c r="CB1122" s="246">
        <f t="shared" si="330"/>
        <v>0</v>
      </c>
      <c r="CC1122" s="246" t="str">
        <f t="shared" si="331"/>
        <v/>
      </c>
      <c r="CD1122" s="246">
        <f t="shared" si="332"/>
        <v>5</v>
      </c>
      <c r="CE1122" s="246">
        <f t="shared" si="333"/>
        <v>0</v>
      </c>
      <c r="CF1122" s="276">
        <f t="shared" si="334"/>
        <v>0</v>
      </c>
      <c r="CG1122" s="277">
        <f t="shared" si="334"/>
        <v>0</v>
      </c>
      <c r="CH1122" s="277">
        <f t="shared" si="334"/>
        <v>0</v>
      </c>
      <c r="CI1122" s="278">
        <f t="shared" si="323"/>
        <v>0</v>
      </c>
      <c r="CJ1122" s="280">
        <f t="shared" si="335"/>
        <v>0</v>
      </c>
      <c r="CK1122" s="232">
        <f t="shared" si="336"/>
        <v>0</v>
      </c>
      <c r="CL1122" s="1"/>
    </row>
    <row r="1123" spans="1:90" ht="18" customHeight="1">
      <c r="A1123" s="1"/>
      <c r="B1123" s="1"/>
      <c r="C1123" s="314"/>
      <c r="D1123" s="287" t="str">
        <f t="shared" si="303"/>
        <v/>
      </c>
      <c r="E1123" s="449" t="str">
        <f t="shared" si="324"/>
        <v/>
      </c>
      <c r="F1123" s="450"/>
      <c r="G1123" s="451"/>
      <c r="H1123" s="452"/>
      <c r="I1123" s="453"/>
      <c r="J1123" s="453"/>
      <c r="K1123" s="453"/>
      <c r="L1123" s="453"/>
      <c r="M1123" s="454"/>
      <c r="N1123" s="455"/>
      <c r="O1123" s="456"/>
      <c r="P1123" s="456"/>
      <c r="Q1123" s="456"/>
      <c r="R1123" s="456"/>
      <c r="S1123" s="456"/>
      <c r="T1123" s="456"/>
      <c r="U1123" s="456"/>
      <c r="V1123" s="456"/>
      <c r="W1123" s="456"/>
      <c r="X1123" s="456"/>
      <c r="Y1123" s="456"/>
      <c r="Z1123" s="456"/>
      <c r="AA1123" s="456"/>
      <c r="AB1123" s="456"/>
      <c r="AC1123" s="456"/>
      <c r="AD1123" s="456"/>
      <c r="AE1123" s="457"/>
      <c r="AF1123" s="455"/>
      <c r="AG1123" s="456"/>
      <c r="AH1123" s="456"/>
      <c r="AI1123" s="456"/>
      <c r="AJ1123" s="456"/>
      <c r="AK1123" s="456"/>
      <c r="AL1123" s="456"/>
      <c r="AM1123" s="456"/>
      <c r="AN1123" s="457"/>
      <c r="AO1123" s="455"/>
      <c r="AP1123" s="456"/>
      <c r="AQ1123" s="456"/>
      <c r="AR1123" s="456"/>
      <c r="AS1123" s="456"/>
      <c r="AT1123" s="456"/>
      <c r="AU1123" s="456"/>
      <c r="AV1123" s="456"/>
      <c r="AW1123" s="456"/>
      <c r="AX1123" s="456"/>
      <c r="AY1123" s="456"/>
      <c r="AZ1123" s="456"/>
      <c r="BA1123" s="456"/>
      <c r="BB1123" s="456"/>
      <c r="BC1123" s="456"/>
      <c r="BD1123" s="456"/>
      <c r="BE1123" s="456"/>
      <c r="BF1123" s="456"/>
      <c r="BG1123" s="457"/>
      <c r="BH1123" s="458"/>
      <c r="BI1123" s="459"/>
      <c r="BJ1123" s="459"/>
      <c r="BK1123" s="459"/>
      <c r="BL1123" s="459"/>
      <c r="BM1123" s="460"/>
      <c r="BN1123" s="314"/>
      <c r="BO1123" s="314"/>
      <c r="BP1123" s="1"/>
      <c r="BQ1123" s="120">
        <f>IF($F$3="","",IF(N1123=$F$3,COUNTIF(BQ$23:BQ1122,"&gt;0")+1,0))</f>
        <v>0</v>
      </c>
      <c r="BR1123" s="1"/>
      <c r="BS1123" s="20" t="str">
        <f>IF($N1123="","",IF(VLOOKUP(VLOOKUP($N1123,IMPOSTAZIONI!$E$6:$I$13,5,FALSE),IMPOSTAZIONI!$B$25:$N$32,3,FALSE)=0,"",VLOOKUP(VLOOKUP($N1123,IMPOSTAZIONI!$E$6:$I$13,5,FALSE),IMPOSTAZIONI!$B$25:$N$32,3,FALSE)))</f>
        <v/>
      </c>
      <c r="BT1123" s="20" t="str">
        <f>IF($N1123="","",IF(VLOOKUP(VLOOKUP($N1123,IMPOSTAZIONI!$E$6:$I$13,5,FALSE),IMPOSTAZIONI!$B$25:$N$32,6,FALSE)=0,"",VLOOKUP(VLOOKUP($N1123,IMPOSTAZIONI!$E$6:$I$13,5,FALSE),IMPOSTAZIONI!$B$25:$N$32,6,FALSE)))</f>
        <v/>
      </c>
      <c r="BU1123" s="20" t="str">
        <f>IF($N1123="","",IF(VLOOKUP(VLOOKUP($N1123,IMPOSTAZIONI!$E$6:$I$13,5,FALSE),IMPOSTAZIONI!$B$25:$N$32,9,FALSE)=0,"",VLOOKUP(VLOOKUP($N1123,IMPOSTAZIONI!$E$6:$I$13,5,FALSE),IMPOSTAZIONI!$B$25:$N$32,9,FALSE)))</f>
        <v/>
      </c>
      <c r="BV1123" s="20" t="str">
        <f>IF($N1123="","",IF(VLOOKUP(VLOOKUP($N1123,IMPOSTAZIONI!$E$6:$I$13,5,FALSE),IMPOSTAZIONI!$B$25:$N$32,12,FALSE)=0,"",VLOOKUP(VLOOKUP($N1123,IMPOSTAZIONI!$E$6:$I$13,5,FALSE),IMPOSTAZIONI!$B$25:$N$32,12,FALSE)))</f>
        <v/>
      </c>
      <c r="BW1123" s="221" t="str">
        <f t="shared" si="325"/>
        <v/>
      </c>
      <c r="BX1123" s="221" t="str">
        <f t="shared" si="326"/>
        <v/>
      </c>
      <c r="BY1123" s="221">
        <f t="shared" si="327"/>
        <v>0</v>
      </c>
      <c r="BZ1123" s="231">
        <f t="shared" si="328"/>
        <v>0</v>
      </c>
      <c r="CA1123" s="246">
        <f t="shared" si="329"/>
        <v>0</v>
      </c>
      <c r="CB1123" s="246">
        <f t="shared" si="330"/>
        <v>0</v>
      </c>
      <c r="CC1123" s="246" t="str">
        <f t="shared" si="331"/>
        <v/>
      </c>
      <c r="CD1123" s="246">
        <f t="shared" si="332"/>
        <v>5</v>
      </c>
      <c r="CE1123" s="246">
        <f t="shared" si="333"/>
        <v>0</v>
      </c>
      <c r="CF1123" s="276">
        <f t="shared" si="334"/>
        <v>0</v>
      </c>
      <c r="CG1123" s="277">
        <f t="shared" si="334"/>
        <v>0</v>
      </c>
      <c r="CH1123" s="277">
        <f t="shared" si="334"/>
        <v>0</v>
      </c>
      <c r="CI1123" s="278">
        <f t="shared" si="323"/>
        <v>0</v>
      </c>
      <c r="CJ1123" s="280">
        <f t="shared" si="335"/>
        <v>0</v>
      </c>
      <c r="CK1123" s="232">
        <f t="shared" si="336"/>
        <v>0</v>
      </c>
      <c r="CL1123" s="1"/>
    </row>
    <row r="1124" spans="1:90" ht="18" customHeight="1">
      <c r="A1124" s="1"/>
      <c r="B1124" s="1"/>
      <c r="C1124" s="314"/>
      <c r="D1124" s="287" t="str">
        <f t="shared" si="303"/>
        <v/>
      </c>
      <c r="E1124" s="449" t="str">
        <f t="shared" si="324"/>
        <v/>
      </c>
      <c r="F1124" s="450"/>
      <c r="G1124" s="451"/>
      <c r="H1124" s="452"/>
      <c r="I1124" s="453"/>
      <c r="J1124" s="453"/>
      <c r="K1124" s="453"/>
      <c r="L1124" s="453"/>
      <c r="M1124" s="454"/>
      <c r="N1124" s="455"/>
      <c r="O1124" s="456"/>
      <c r="P1124" s="456"/>
      <c r="Q1124" s="456"/>
      <c r="R1124" s="456"/>
      <c r="S1124" s="456"/>
      <c r="T1124" s="456"/>
      <c r="U1124" s="456"/>
      <c r="V1124" s="456"/>
      <c r="W1124" s="456"/>
      <c r="X1124" s="456"/>
      <c r="Y1124" s="456"/>
      <c r="Z1124" s="456"/>
      <c r="AA1124" s="456"/>
      <c r="AB1124" s="456"/>
      <c r="AC1124" s="456"/>
      <c r="AD1124" s="456"/>
      <c r="AE1124" s="457"/>
      <c r="AF1124" s="455"/>
      <c r="AG1124" s="456"/>
      <c r="AH1124" s="456"/>
      <c r="AI1124" s="456"/>
      <c r="AJ1124" s="456"/>
      <c r="AK1124" s="456"/>
      <c r="AL1124" s="456"/>
      <c r="AM1124" s="456"/>
      <c r="AN1124" s="457"/>
      <c r="AO1124" s="455"/>
      <c r="AP1124" s="456"/>
      <c r="AQ1124" s="456"/>
      <c r="AR1124" s="456"/>
      <c r="AS1124" s="456"/>
      <c r="AT1124" s="456"/>
      <c r="AU1124" s="456"/>
      <c r="AV1124" s="456"/>
      <c r="AW1124" s="456"/>
      <c r="AX1124" s="456"/>
      <c r="AY1124" s="456"/>
      <c r="AZ1124" s="456"/>
      <c r="BA1124" s="456"/>
      <c r="BB1124" s="456"/>
      <c r="BC1124" s="456"/>
      <c r="BD1124" s="456"/>
      <c r="BE1124" s="456"/>
      <c r="BF1124" s="456"/>
      <c r="BG1124" s="457"/>
      <c r="BH1124" s="458"/>
      <c r="BI1124" s="459"/>
      <c r="BJ1124" s="459"/>
      <c r="BK1124" s="459"/>
      <c r="BL1124" s="459"/>
      <c r="BM1124" s="460"/>
      <c r="BN1124" s="314"/>
      <c r="BO1124" s="314"/>
      <c r="BP1124" s="1"/>
      <c r="BQ1124" s="120">
        <f>IF($F$3="","",IF(N1124=$F$3,COUNTIF(BQ$23:BQ1123,"&gt;0")+1,0))</f>
        <v>0</v>
      </c>
      <c r="BR1124" s="1"/>
      <c r="BS1124" s="20" t="str">
        <f>IF($N1124="","",IF(VLOOKUP(VLOOKUP($N1124,IMPOSTAZIONI!$E$6:$I$13,5,FALSE),IMPOSTAZIONI!$B$25:$N$32,3,FALSE)=0,"",VLOOKUP(VLOOKUP($N1124,IMPOSTAZIONI!$E$6:$I$13,5,FALSE),IMPOSTAZIONI!$B$25:$N$32,3,FALSE)))</f>
        <v/>
      </c>
      <c r="BT1124" s="20" t="str">
        <f>IF($N1124="","",IF(VLOOKUP(VLOOKUP($N1124,IMPOSTAZIONI!$E$6:$I$13,5,FALSE),IMPOSTAZIONI!$B$25:$N$32,6,FALSE)=0,"",VLOOKUP(VLOOKUP($N1124,IMPOSTAZIONI!$E$6:$I$13,5,FALSE),IMPOSTAZIONI!$B$25:$N$32,6,FALSE)))</f>
        <v/>
      </c>
      <c r="BU1124" s="20" t="str">
        <f>IF($N1124="","",IF(VLOOKUP(VLOOKUP($N1124,IMPOSTAZIONI!$E$6:$I$13,5,FALSE),IMPOSTAZIONI!$B$25:$N$32,9,FALSE)=0,"",VLOOKUP(VLOOKUP($N1124,IMPOSTAZIONI!$E$6:$I$13,5,FALSE),IMPOSTAZIONI!$B$25:$N$32,9,FALSE)))</f>
        <v/>
      </c>
      <c r="BV1124" s="20" t="str">
        <f>IF($N1124="","",IF(VLOOKUP(VLOOKUP($N1124,IMPOSTAZIONI!$E$6:$I$13,5,FALSE),IMPOSTAZIONI!$B$25:$N$32,12,FALSE)=0,"",VLOOKUP(VLOOKUP($N1124,IMPOSTAZIONI!$E$6:$I$13,5,FALSE),IMPOSTAZIONI!$B$25:$N$32,12,FALSE)))</f>
        <v/>
      </c>
      <c r="BW1124" s="221" t="str">
        <f t="shared" si="325"/>
        <v/>
      </c>
      <c r="BX1124" s="221" t="str">
        <f t="shared" si="326"/>
        <v/>
      </c>
      <c r="BY1124" s="221">
        <f t="shared" si="327"/>
        <v>0</v>
      </c>
      <c r="BZ1124" s="231">
        <f t="shared" si="328"/>
        <v>0</v>
      </c>
      <c r="CA1124" s="246">
        <f t="shared" si="329"/>
        <v>0</v>
      </c>
      <c r="CB1124" s="246">
        <f t="shared" si="330"/>
        <v>0</v>
      </c>
      <c r="CC1124" s="246" t="str">
        <f t="shared" si="331"/>
        <v/>
      </c>
      <c r="CD1124" s="246">
        <f t="shared" si="332"/>
        <v>5</v>
      </c>
      <c r="CE1124" s="246">
        <f t="shared" si="333"/>
        <v>0</v>
      </c>
      <c r="CF1124" s="276">
        <f t="shared" si="334"/>
        <v>0</v>
      </c>
      <c r="CG1124" s="277">
        <f t="shared" si="334"/>
        <v>0</v>
      </c>
      <c r="CH1124" s="277">
        <f t="shared" si="334"/>
        <v>0</v>
      </c>
      <c r="CI1124" s="278">
        <f t="shared" si="323"/>
        <v>0</v>
      </c>
      <c r="CJ1124" s="280">
        <f t="shared" si="335"/>
        <v>0</v>
      </c>
      <c r="CK1124" s="232">
        <f t="shared" si="336"/>
        <v>0</v>
      </c>
      <c r="CL1124" s="1"/>
    </row>
    <row r="1125" spans="1:90" ht="18" customHeight="1">
      <c r="A1125" s="1"/>
      <c r="B1125" s="1"/>
      <c r="C1125" s="314"/>
      <c r="D1125" s="287" t="str">
        <f t="shared" si="303"/>
        <v/>
      </c>
      <c r="E1125" s="449" t="str">
        <f t="shared" si="324"/>
        <v/>
      </c>
      <c r="F1125" s="450"/>
      <c r="G1125" s="451"/>
      <c r="H1125" s="452"/>
      <c r="I1125" s="453"/>
      <c r="J1125" s="453"/>
      <c r="K1125" s="453"/>
      <c r="L1125" s="453"/>
      <c r="M1125" s="454"/>
      <c r="N1125" s="455"/>
      <c r="O1125" s="456"/>
      <c r="P1125" s="456"/>
      <c r="Q1125" s="456"/>
      <c r="R1125" s="456"/>
      <c r="S1125" s="456"/>
      <c r="T1125" s="456"/>
      <c r="U1125" s="456"/>
      <c r="V1125" s="456"/>
      <c r="W1125" s="456"/>
      <c r="X1125" s="456"/>
      <c r="Y1125" s="456"/>
      <c r="Z1125" s="456"/>
      <c r="AA1125" s="456"/>
      <c r="AB1125" s="456"/>
      <c r="AC1125" s="456"/>
      <c r="AD1125" s="456"/>
      <c r="AE1125" s="457"/>
      <c r="AF1125" s="455"/>
      <c r="AG1125" s="456"/>
      <c r="AH1125" s="456"/>
      <c r="AI1125" s="456"/>
      <c r="AJ1125" s="456"/>
      <c r="AK1125" s="456"/>
      <c r="AL1125" s="456"/>
      <c r="AM1125" s="456"/>
      <c r="AN1125" s="457"/>
      <c r="AO1125" s="455"/>
      <c r="AP1125" s="456"/>
      <c r="AQ1125" s="456"/>
      <c r="AR1125" s="456"/>
      <c r="AS1125" s="456"/>
      <c r="AT1125" s="456"/>
      <c r="AU1125" s="456"/>
      <c r="AV1125" s="456"/>
      <c r="AW1125" s="456"/>
      <c r="AX1125" s="456"/>
      <c r="AY1125" s="456"/>
      <c r="AZ1125" s="456"/>
      <c r="BA1125" s="456"/>
      <c r="BB1125" s="456"/>
      <c r="BC1125" s="456"/>
      <c r="BD1125" s="456"/>
      <c r="BE1125" s="456"/>
      <c r="BF1125" s="456"/>
      <c r="BG1125" s="457"/>
      <c r="BH1125" s="458"/>
      <c r="BI1125" s="459"/>
      <c r="BJ1125" s="459"/>
      <c r="BK1125" s="459"/>
      <c r="BL1125" s="459"/>
      <c r="BM1125" s="460"/>
      <c r="BN1125" s="314"/>
      <c r="BO1125" s="314"/>
      <c r="BP1125" s="1"/>
      <c r="BQ1125" s="120">
        <f>IF($F$3="","",IF(N1125=$F$3,COUNTIF(BQ$23:BQ1124,"&gt;0")+1,0))</f>
        <v>0</v>
      </c>
      <c r="BR1125" s="1"/>
      <c r="BS1125" s="20" t="str">
        <f>IF($N1125="","",IF(VLOOKUP(VLOOKUP($N1125,IMPOSTAZIONI!$E$6:$I$13,5,FALSE),IMPOSTAZIONI!$B$25:$N$32,3,FALSE)=0,"",VLOOKUP(VLOOKUP($N1125,IMPOSTAZIONI!$E$6:$I$13,5,FALSE),IMPOSTAZIONI!$B$25:$N$32,3,FALSE)))</f>
        <v/>
      </c>
      <c r="BT1125" s="20" t="str">
        <f>IF($N1125="","",IF(VLOOKUP(VLOOKUP($N1125,IMPOSTAZIONI!$E$6:$I$13,5,FALSE),IMPOSTAZIONI!$B$25:$N$32,6,FALSE)=0,"",VLOOKUP(VLOOKUP($N1125,IMPOSTAZIONI!$E$6:$I$13,5,FALSE),IMPOSTAZIONI!$B$25:$N$32,6,FALSE)))</f>
        <v/>
      </c>
      <c r="BU1125" s="20" t="str">
        <f>IF($N1125="","",IF(VLOOKUP(VLOOKUP($N1125,IMPOSTAZIONI!$E$6:$I$13,5,FALSE),IMPOSTAZIONI!$B$25:$N$32,9,FALSE)=0,"",VLOOKUP(VLOOKUP($N1125,IMPOSTAZIONI!$E$6:$I$13,5,FALSE),IMPOSTAZIONI!$B$25:$N$32,9,FALSE)))</f>
        <v/>
      </c>
      <c r="BV1125" s="20" t="str">
        <f>IF($N1125="","",IF(VLOOKUP(VLOOKUP($N1125,IMPOSTAZIONI!$E$6:$I$13,5,FALSE),IMPOSTAZIONI!$B$25:$N$32,12,FALSE)=0,"",VLOOKUP(VLOOKUP($N1125,IMPOSTAZIONI!$E$6:$I$13,5,FALSE),IMPOSTAZIONI!$B$25:$N$32,12,FALSE)))</f>
        <v/>
      </c>
      <c r="BW1125" s="221" t="str">
        <f t="shared" si="325"/>
        <v/>
      </c>
      <c r="BX1125" s="221" t="str">
        <f t="shared" si="326"/>
        <v/>
      </c>
      <c r="BY1125" s="221">
        <f t="shared" si="327"/>
        <v>0</v>
      </c>
      <c r="BZ1125" s="231">
        <f t="shared" si="328"/>
        <v>0</v>
      </c>
      <c r="CA1125" s="246">
        <f t="shared" si="329"/>
        <v>0</v>
      </c>
      <c r="CB1125" s="246">
        <f t="shared" si="330"/>
        <v>0</v>
      </c>
      <c r="CC1125" s="246" t="str">
        <f t="shared" si="331"/>
        <v/>
      </c>
      <c r="CD1125" s="246">
        <f t="shared" si="332"/>
        <v>5</v>
      </c>
      <c r="CE1125" s="246">
        <f t="shared" si="333"/>
        <v>0</v>
      </c>
      <c r="CF1125" s="276">
        <f t="shared" si="334"/>
        <v>0</v>
      </c>
      <c r="CG1125" s="277">
        <f t="shared" si="334"/>
        <v>0</v>
      </c>
      <c r="CH1125" s="277">
        <f t="shared" si="334"/>
        <v>0</v>
      </c>
      <c r="CI1125" s="278">
        <f t="shared" si="323"/>
        <v>0</v>
      </c>
      <c r="CJ1125" s="280">
        <f t="shared" si="335"/>
        <v>0</v>
      </c>
      <c r="CK1125" s="232">
        <f t="shared" si="336"/>
        <v>0</v>
      </c>
      <c r="CL1125" s="1"/>
    </row>
    <row r="1126" spans="1:90" ht="18" customHeight="1">
      <c r="A1126" s="1"/>
      <c r="B1126" s="1"/>
      <c r="C1126" s="314"/>
      <c r="D1126" s="287" t="str">
        <f t="shared" si="303"/>
        <v/>
      </c>
      <c r="E1126" s="449" t="str">
        <f t="shared" si="324"/>
        <v/>
      </c>
      <c r="F1126" s="450"/>
      <c r="G1126" s="451"/>
      <c r="H1126" s="452"/>
      <c r="I1126" s="453"/>
      <c r="J1126" s="453"/>
      <c r="K1126" s="453"/>
      <c r="L1126" s="453"/>
      <c r="M1126" s="454"/>
      <c r="N1126" s="455"/>
      <c r="O1126" s="456"/>
      <c r="P1126" s="456"/>
      <c r="Q1126" s="456"/>
      <c r="R1126" s="456"/>
      <c r="S1126" s="456"/>
      <c r="T1126" s="456"/>
      <c r="U1126" s="456"/>
      <c r="V1126" s="456"/>
      <c r="W1126" s="456"/>
      <c r="X1126" s="456"/>
      <c r="Y1126" s="456"/>
      <c r="Z1126" s="456"/>
      <c r="AA1126" s="456"/>
      <c r="AB1126" s="456"/>
      <c r="AC1126" s="456"/>
      <c r="AD1126" s="456"/>
      <c r="AE1126" s="457"/>
      <c r="AF1126" s="455"/>
      <c r="AG1126" s="456"/>
      <c r="AH1126" s="456"/>
      <c r="AI1126" s="456"/>
      <c r="AJ1126" s="456"/>
      <c r="AK1126" s="456"/>
      <c r="AL1126" s="456"/>
      <c r="AM1126" s="456"/>
      <c r="AN1126" s="457"/>
      <c r="AO1126" s="455"/>
      <c r="AP1126" s="456"/>
      <c r="AQ1126" s="456"/>
      <c r="AR1126" s="456"/>
      <c r="AS1126" s="456"/>
      <c r="AT1126" s="456"/>
      <c r="AU1126" s="456"/>
      <c r="AV1126" s="456"/>
      <c r="AW1126" s="456"/>
      <c r="AX1126" s="456"/>
      <c r="AY1126" s="456"/>
      <c r="AZ1126" s="456"/>
      <c r="BA1126" s="456"/>
      <c r="BB1126" s="456"/>
      <c r="BC1126" s="456"/>
      <c r="BD1126" s="456"/>
      <c r="BE1126" s="456"/>
      <c r="BF1126" s="456"/>
      <c r="BG1126" s="457"/>
      <c r="BH1126" s="458"/>
      <c r="BI1126" s="459"/>
      <c r="BJ1126" s="459"/>
      <c r="BK1126" s="459"/>
      <c r="BL1126" s="459"/>
      <c r="BM1126" s="460"/>
      <c r="BN1126" s="314"/>
      <c r="BO1126" s="314"/>
      <c r="BP1126" s="1"/>
      <c r="BQ1126" s="120">
        <f>IF($F$3="","",IF(N1126=$F$3,COUNTIF(BQ$23:BQ1125,"&gt;0")+1,0))</f>
        <v>0</v>
      </c>
      <c r="BR1126" s="1"/>
      <c r="BS1126" s="20" t="str">
        <f>IF($N1126="","",IF(VLOOKUP(VLOOKUP($N1126,IMPOSTAZIONI!$E$6:$I$13,5,FALSE),IMPOSTAZIONI!$B$25:$N$32,3,FALSE)=0,"",VLOOKUP(VLOOKUP($N1126,IMPOSTAZIONI!$E$6:$I$13,5,FALSE),IMPOSTAZIONI!$B$25:$N$32,3,FALSE)))</f>
        <v/>
      </c>
      <c r="BT1126" s="20" t="str">
        <f>IF($N1126="","",IF(VLOOKUP(VLOOKUP($N1126,IMPOSTAZIONI!$E$6:$I$13,5,FALSE),IMPOSTAZIONI!$B$25:$N$32,6,FALSE)=0,"",VLOOKUP(VLOOKUP($N1126,IMPOSTAZIONI!$E$6:$I$13,5,FALSE),IMPOSTAZIONI!$B$25:$N$32,6,FALSE)))</f>
        <v/>
      </c>
      <c r="BU1126" s="20" t="str">
        <f>IF($N1126="","",IF(VLOOKUP(VLOOKUP($N1126,IMPOSTAZIONI!$E$6:$I$13,5,FALSE),IMPOSTAZIONI!$B$25:$N$32,9,FALSE)=0,"",VLOOKUP(VLOOKUP($N1126,IMPOSTAZIONI!$E$6:$I$13,5,FALSE),IMPOSTAZIONI!$B$25:$N$32,9,FALSE)))</f>
        <v/>
      </c>
      <c r="BV1126" s="20" t="str">
        <f>IF($N1126="","",IF(VLOOKUP(VLOOKUP($N1126,IMPOSTAZIONI!$E$6:$I$13,5,FALSE),IMPOSTAZIONI!$B$25:$N$32,12,FALSE)=0,"",VLOOKUP(VLOOKUP($N1126,IMPOSTAZIONI!$E$6:$I$13,5,FALSE),IMPOSTAZIONI!$B$25:$N$32,12,FALSE)))</f>
        <v/>
      </c>
      <c r="BW1126" s="221" t="str">
        <f t="shared" si="325"/>
        <v/>
      </c>
      <c r="BX1126" s="221" t="str">
        <f t="shared" si="326"/>
        <v/>
      </c>
      <c r="BY1126" s="221">
        <f t="shared" si="327"/>
        <v>0</v>
      </c>
      <c r="BZ1126" s="231">
        <f t="shared" si="328"/>
        <v>0</v>
      </c>
      <c r="CA1126" s="246">
        <f t="shared" si="329"/>
        <v>0</v>
      </c>
      <c r="CB1126" s="246">
        <f t="shared" si="330"/>
        <v>0</v>
      </c>
      <c r="CC1126" s="246" t="str">
        <f t="shared" si="331"/>
        <v/>
      </c>
      <c r="CD1126" s="246">
        <f t="shared" si="332"/>
        <v>5</v>
      </c>
      <c r="CE1126" s="246">
        <f t="shared" si="333"/>
        <v>0</v>
      </c>
      <c r="CF1126" s="276">
        <f t="shared" si="334"/>
        <v>0</v>
      </c>
      <c r="CG1126" s="277">
        <f t="shared" si="334"/>
        <v>0</v>
      </c>
      <c r="CH1126" s="277">
        <f t="shared" si="334"/>
        <v>0</v>
      </c>
      <c r="CI1126" s="278">
        <f t="shared" si="323"/>
        <v>0</v>
      </c>
      <c r="CJ1126" s="280">
        <f t="shared" si="335"/>
        <v>0</v>
      </c>
      <c r="CK1126" s="232">
        <f t="shared" si="336"/>
        <v>0</v>
      </c>
      <c r="CL1126" s="1"/>
    </row>
    <row r="1127" spans="1:90" ht="18" customHeight="1">
      <c r="A1127" s="1"/>
      <c r="B1127" s="1"/>
      <c r="C1127" s="314"/>
      <c r="D1127" s="287" t="str">
        <f t="shared" si="303"/>
        <v/>
      </c>
      <c r="E1127" s="449" t="str">
        <f t="shared" si="324"/>
        <v/>
      </c>
      <c r="F1127" s="450"/>
      <c r="G1127" s="451"/>
      <c r="H1127" s="452"/>
      <c r="I1127" s="453"/>
      <c r="J1127" s="453"/>
      <c r="K1127" s="453"/>
      <c r="L1127" s="453"/>
      <c r="M1127" s="454"/>
      <c r="N1127" s="455"/>
      <c r="O1127" s="456"/>
      <c r="P1127" s="456"/>
      <c r="Q1127" s="456"/>
      <c r="R1127" s="456"/>
      <c r="S1127" s="456"/>
      <c r="T1127" s="456"/>
      <c r="U1127" s="456"/>
      <c r="V1127" s="456"/>
      <c r="W1127" s="456"/>
      <c r="X1127" s="456"/>
      <c r="Y1127" s="456"/>
      <c r="Z1127" s="456"/>
      <c r="AA1127" s="456"/>
      <c r="AB1127" s="456"/>
      <c r="AC1127" s="456"/>
      <c r="AD1127" s="456"/>
      <c r="AE1127" s="457"/>
      <c r="AF1127" s="455"/>
      <c r="AG1127" s="456"/>
      <c r="AH1127" s="456"/>
      <c r="AI1127" s="456"/>
      <c r="AJ1127" s="456"/>
      <c r="AK1127" s="456"/>
      <c r="AL1127" s="456"/>
      <c r="AM1127" s="456"/>
      <c r="AN1127" s="457"/>
      <c r="AO1127" s="455"/>
      <c r="AP1127" s="456"/>
      <c r="AQ1127" s="456"/>
      <c r="AR1127" s="456"/>
      <c r="AS1127" s="456"/>
      <c r="AT1127" s="456"/>
      <c r="AU1127" s="456"/>
      <c r="AV1127" s="456"/>
      <c r="AW1127" s="456"/>
      <c r="AX1127" s="456"/>
      <c r="AY1127" s="456"/>
      <c r="AZ1127" s="456"/>
      <c r="BA1127" s="456"/>
      <c r="BB1127" s="456"/>
      <c r="BC1127" s="456"/>
      <c r="BD1127" s="456"/>
      <c r="BE1127" s="456"/>
      <c r="BF1127" s="456"/>
      <c r="BG1127" s="457"/>
      <c r="BH1127" s="458"/>
      <c r="BI1127" s="459"/>
      <c r="BJ1127" s="459"/>
      <c r="BK1127" s="459"/>
      <c r="BL1127" s="459"/>
      <c r="BM1127" s="460"/>
      <c r="BN1127" s="314"/>
      <c r="BO1127" s="314"/>
      <c r="BP1127" s="1"/>
      <c r="BQ1127" s="120">
        <f>IF($F$3="","",IF(N1127=$F$3,COUNTIF(BQ$23:BQ1126,"&gt;0")+1,0))</f>
        <v>0</v>
      </c>
      <c r="BR1127" s="1"/>
      <c r="BS1127" s="20" t="str">
        <f>IF($N1127="","",IF(VLOOKUP(VLOOKUP($N1127,IMPOSTAZIONI!$E$6:$I$13,5,FALSE),IMPOSTAZIONI!$B$25:$N$32,3,FALSE)=0,"",VLOOKUP(VLOOKUP($N1127,IMPOSTAZIONI!$E$6:$I$13,5,FALSE),IMPOSTAZIONI!$B$25:$N$32,3,FALSE)))</f>
        <v/>
      </c>
      <c r="BT1127" s="20" t="str">
        <f>IF($N1127="","",IF(VLOOKUP(VLOOKUP($N1127,IMPOSTAZIONI!$E$6:$I$13,5,FALSE),IMPOSTAZIONI!$B$25:$N$32,6,FALSE)=0,"",VLOOKUP(VLOOKUP($N1127,IMPOSTAZIONI!$E$6:$I$13,5,FALSE),IMPOSTAZIONI!$B$25:$N$32,6,FALSE)))</f>
        <v/>
      </c>
      <c r="BU1127" s="20" t="str">
        <f>IF($N1127="","",IF(VLOOKUP(VLOOKUP($N1127,IMPOSTAZIONI!$E$6:$I$13,5,FALSE),IMPOSTAZIONI!$B$25:$N$32,9,FALSE)=0,"",VLOOKUP(VLOOKUP($N1127,IMPOSTAZIONI!$E$6:$I$13,5,FALSE),IMPOSTAZIONI!$B$25:$N$32,9,FALSE)))</f>
        <v/>
      </c>
      <c r="BV1127" s="20" t="str">
        <f>IF($N1127="","",IF(VLOOKUP(VLOOKUP($N1127,IMPOSTAZIONI!$E$6:$I$13,5,FALSE),IMPOSTAZIONI!$B$25:$N$32,12,FALSE)=0,"",VLOOKUP(VLOOKUP($N1127,IMPOSTAZIONI!$E$6:$I$13,5,FALSE),IMPOSTAZIONI!$B$25:$N$32,12,FALSE)))</f>
        <v/>
      </c>
      <c r="BW1127" s="221" t="str">
        <f t="shared" si="325"/>
        <v/>
      </c>
      <c r="BX1127" s="221" t="str">
        <f t="shared" si="326"/>
        <v/>
      </c>
      <c r="BY1127" s="221">
        <f t="shared" si="327"/>
        <v>0</v>
      </c>
      <c r="BZ1127" s="231">
        <f t="shared" si="328"/>
        <v>0</v>
      </c>
      <c r="CA1127" s="246">
        <f t="shared" si="329"/>
        <v>0</v>
      </c>
      <c r="CB1127" s="246">
        <f t="shared" si="330"/>
        <v>0</v>
      </c>
      <c r="CC1127" s="246" t="str">
        <f t="shared" si="331"/>
        <v/>
      </c>
      <c r="CD1127" s="246">
        <f t="shared" si="332"/>
        <v>5</v>
      </c>
      <c r="CE1127" s="246">
        <f t="shared" si="333"/>
        <v>0</v>
      </c>
      <c r="CF1127" s="276">
        <f t="shared" si="334"/>
        <v>0</v>
      </c>
      <c r="CG1127" s="277">
        <f t="shared" si="334"/>
        <v>0</v>
      </c>
      <c r="CH1127" s="277">
        <f t="shared" si="334"/>
        <v>0</v>
      </c>
      <c r="CI1127" s="278">
        <f t="shared" si="323"/>
        <v>0</v>
      </c>
      <c r="CJ1127" s="280">
        <f t="shared" si="335"/>
        <v>0</v>
      </c>
      <c r="CK1127" s="232">
        <f t="shared" si="336"/>
        <v>0</v>
      </c>
      <c r="CL1127" s="1"/>
    </row>
    <row r="1128" spans="1:90" ht="18" customHeight="1">
      <c r="A1128" s="1"/>
      <c r="B1128" s="1"/>
      <c r="C1128" s="314"/>
      <c r="D1128" s="287" t="str">
        <f t="shared" si="303"/>
        <v/>
      </c>
      <c r="E1128" s="449" t="str">
        <f t="shared" si="324"/>
        <v/>
      </c>
      <c r="F1128" s="450"/>
      <c r="G1128" s="451"/>
      <c r="H1128" s="452"/>
      <c r="I1128" s="453"/>
      <c r="J1128" s="453"/>
      <c r="K1128" s="453"/>
      <c r="L1128" s="453"/>
      <c r="M1128" s="454"/>
      <c r="N1128" s="455"/>
      <c r="O1128" s="456"/>
      <c r="P1128" s="456"/>
      <c r="Q1128" s="456"/>
      <c r="R1128" s="456"/>
      <c r="S1128" s="456"/>
      <c r="T1128" s="456"/>
      <c r="U1128" s="456"/>
      <c r="V1128" s="456"/>
      <c r="W1128" s="456"/>
      <c r="X1128" s="456"/>
      <c r="Y1128" s="456"/>
      <c r="Z1128" s="456"/>
      <c r="AA1128" s="456"/>
      <c r="AB1128" s="456"/>
      <c r="AC1128" s="456"/>
      <c r="AD1128" s="456"/>
      <c r="AE1128" s="457"/>
      <c r="AF1128" s="455"/>
      <c r="AG1128" s="456"/>
      <c r="AH1128" s="456"/>
      <c r="AI1128" s="456"/>
      <c r="AJ1128" s="456"/>
      <c r="AK1128" s="456"/>
      <c r="AL1128" s="456"/>
      <c r="AM1128" s="456"/>
      <c r="AN1128" s="457"/>
      <c r="AO1128" s="455"/>
      <c r="AP1128" s="456"/>
      <c r="AQ1128" s="456"/>
      <c r="AR1128" s="456"/>
      <c r="AS1128" s="456"/>
      <c r="AT1128" s="456"/>
      <c r="AU1128" s="456"/>
      <c r="AV1128" s="456"/>
      <c r="AW1128" s="456"/>
      <c r="AX1128" s="456"/>
      <c r="AY1128" s="456"/>
      <c r="AZ1128" s="456"/>
      <c r="BA1128" s="456"/>
      <c r="BB1128" s="456"/>
      <c r="BC1128" s="456"/>
      <c r="BD1128" s="456"/>
      <c r="BE1128" s="456"/>
      <c r="BF1128" s="456"/>
      <c r="BG1128" s="457"/>
      <c r="BH1128" s="458"/>
      <c r="BI1128" s="459"/>
      <c r="BJ1128" s="459"/>
      <c r="BK1128" s="459"/>
      <c r="BL1128" s="459"/>
      <c r="BM1128" s="460"/>
      <c r="BN1128" s="314"/>
      <c r="BO1128" s="314"/>
      <c r="BP1128" s="1"/>
      <c r="BQ1128" s="120">
        <f>IF($F$3="","",IF(N1128=$F$3,COUNTIF(BQ$23:BQ1127,"&gt;0")+1,0))</f>
        <v>0</v>
      </c>
      <c r="BR1128" s="1"/>
      <c r="BS1128" s="20" t="str">
        <f>IF($N1128="","",IF(VLOOKUP(VLOOKUP($N1128,IMPOSTAZIONI!$E$6:$I$13,5,FALSE),IMPOSTAZIONI!$B$25:$N$32,3,FALSE)=0,"",VLOOKUP(VLOOKUP($N1128,IMPOSTAZIONI!$E$6:$I$13,5,FALSE),IMPOSTAZIONI!$B$25:$N$32,3,FALSE)))</f>
        <v/>
      </c>
      <c r="BT1128" s="20" t="str">
        <f>IF($N1128="","",IF(VLOOKUP(VLOOKUP($N1128,IMPOSTAZIONI!$E$6:$I$13,5,FALSE),IMPOSTAZIONI!$B$25:$N$32,6,FALSE)=0,"",VLOOKUP(VLOOKUP($N1128,IMPOSTAZIONI!$E$6:$I$13,5,FALSE),IMPOSTAZIONI!$B$25:$N$32,6,FALSE)))</f>
        <v/>
      </c>
      <c r="BU1128" s="20" t="str">
        <f>IF($N1128="","",IF(VLOOKUP(VLOOKUP($N1128,IMPOSTAZIONI!$E$6:$I$13,5,FALSE),IMPOSTAZIONI!$B$25:$N$32,9,FALSE)=0,"",VLOOKUP(VLOOKUP($N1128,IMPOSTAZIONI!$E$6:$I$13,5,FALSE),IMPOSTAZIONI!$B$25:$N$32,9,FALSE)))</f>
        <v/>
      </c>
      <c r="BV1128" s="20" t="str">
        <f>IF($N1128="","",IF(VLOOKUP(VLOOKUP($N1128,IMPOSTAZIONI!$E$6:$I$13,5,FALSE),IMPOSTAZIONI!$B$25:$N$32,12,FALSE)=0,"",VLOOKUP(VLOOKUP($N1128,IMPOSTAZIONI!$E$6:$I$13,5,FALSE),IMPOSTAZIONI!$B$25:$N$32,12,FALSE)))</f>
        <v/>
      </c>
      <c r="BW1128" s="221" t="str">
        <f t="shared" si="325"/>
        <v/>
      </c>
      <c r="BX1128" s="221" t="str">
        <f t="shared" si="326"/>
        <v/>
      </c>
      <c r="BY1128" s="221">
        <f t="shared" si="327"/>
        <v>0</v>
      </c>
      <c r="BZ1128" s="231">
        <f t="shared" si="328"/>
        <v>0</v>
      </c>
      <c r="CA1128" s="246">
        <f t="shared" si="329"/>
        <v>0</v>
      </c>
      <c r="CB1128" s="246">
        <f t="shared" si="330"/>
        <v>0</v>
      </c>
      <c r="CC1128" s="246" t="str">
        <f t="shared" si="331"/>
        <v/>
      </c>
      <c r="CD1128" s="246">
        <f t="shared" si="332"/>
        <v>5</v>
      </c>
      <c r="CE1128" s="246">
        <f t="shared" si="333"/>
        <v>0</v>
      </c>
      <c r="CF1128" s="276">
        <f t="shared" si="334"/>
        <v>0</v>
      </c>
      <c r="CG1128" s="277">
        <f t="shared" si="334"/>
        <v>0</v>
      </c>
      <c r="CH1128" s="277">
        <f t="shared" si="334"/>
        <v>0</v>
      </c>
      <c r="CI1128" s="278">
        <f t="shared" si="323"/>
        <v>0</v>
      </c>
      <c r="CJ1128" s="280">
        <f t="shared" si="335"/>
        <v>0</v>
      </c>
      <c r="CK1128" s="232">
        <f t="shared" si="336"/>
        <v>0</v>
      </c>
      <c r="CL1128" s="1"/>
    </row>
    <row r="1129" spans="1:90" ht="18" customHeight="1">
      <c r="A1129" s="1"/>
      <c r="B1129" s="1"/>
      <c r="C1129" s="314"/>
      <c r="D1129" s="287" t="str">
        <f t="shared" si="303"/>
        <v/>
      </c>
      <c r="E1129" s="449" t="str">
        <f t="shared" si="324"/>
        <v/>
      </c>
      <c r="F1129" s="450"/>
      <c r="G1129" s="451"/>
      <c r="H1129" s="452"/>
      <c r="I1129" s="453"/>
      <c r="J1129" s="453"/>
      <c r="K1129" s="453"/>
      <c r="L1129" s="453"/>
      <c r="M1129" s="454"/>
      <c r="N1129" s="455"/>
      <c r="O1129" s="456"/>
      <c r="P1129" s="456"/>
      <c r="Q1129" s="456"/>
      <c r="R1129" s="456"/>
      <c r="S1129" s="456"/>
      <c r="T1129" s="456"/>
      <c r="U1129" s="456"/>
      <c r="V1129" s="456"/>
      <c r="W1129" s="456"/>
      <c r="X1129" s="456"/>
      <c r="Y1129" s="456"/>
      <c r="Z1129" s="456"/>
      <c r="AA1129" s="456"/>
      <c r="AB1129" s="456"/>
      <c r="AC1129" s="456"/>
      <c r="AD1129" s="456"/>
      <c r="AE1129" s="457"/>
      <c r="AF1129" s="455"/>
      <c r="AG1129" s="456"/>
      <c r="AH1129" s="456"/>
      <c r="AI1129" s="456"/>
      <c r="AJ1129" s="456"/>
      <c r="AK1129" s="456"/>
      <c r="AL1129" s="456"/>
      <c r="AM1129" s="456"/>
      <c r="AN1129" s="457"/>
      <c r="AO1129" s="455"/>
      <c r="AP1129" s="456"/>
      <c r="AQ1129" s="456"/>
      <c r="AR1129" s="456"/>
      <c r="AS1129" s="456"/>
      <c r="AT1129" s="456"/>
      <c r="AU1129" s="456"/>
      <c r="AV1129" s="456"/>
      <c r="AW1129" s="456"/>
      <c r="AX1129" s="456"/>
      <c r="AY1129" s="456"/>
      <c r="AZ1129" s="456"/>
      <c r="BA1129" s="456"/>
      <c r="BB1129" s="456"/>
      <c r="BC1129" s="456"/>
      <c r="BD1129" s="456"/>
      <c r="BE1129" s="456"/>
      <c r="BF1129" s="456"/>
      <c r="BG1129" s="457"/>
      <c r="BH1129" s="458"/>
      <c r="BI1129" s="459"/>
      <c r="BJ1129" s="459"/>
      <c r="BK1129" s="459"/>
      <c r="BL1129" s="459"/>
      <c r="BM1129" s="460"/>
      <c r="BN1129" s="314"/>
      <c r="BO1129" s="314"/>
      <c r="BP1129" s="1"/>
      <c r="BQ1129" s="120">
        <f>IF($F$3="","",IF(N1129=$F$3,COUNTIF(BQ$23:BQ1128,"&gt;0")+1,0))</f>
        <v>0</v>
      </c>
      <c r="BR1129" s="1"/>
      <c r="BS1129" s="20" t="str">
        <f>IF($N1129="","",IF(VLOOKUP(VLOOKUP($N1129,IMPOSTAZIONI!$E$6:$I$13,5,FALSE),IMPOSTAZIONI!$B$25:$N$32,3,FALSE)=0,"",VLOOKUP(VLOOKUP($N1129,IMPOSTAZIONI!$E$6:$I$13,5,FALSE),IMPOSTAZIONI!$B$25:$N$32,3,FALSE)))</f>
        <v/>
      </c>
      <c r="BT1129" s="20" t="str">
        <f>IF($N1129="","",IF(VLOOKUP(VLOOKUP($N1129,IMPOSTAZIONI!$E$6:$I$13,5,FALSE),IMPOSTAZIONI!$B$25:$N$32,6,FALSE)=0,"",VLOOKUP(VLOOKUP($N1129,IMPOSTAZIONI!$E$6:$I$13,5,FALSE),IMPOSTAZIONI!$B$25:$N$32,6,FALSE)))</f>
        <v/>
      </c>
      <c r="BU1129" s="20" t="str">
        <f>IF($N1129="","",IF(VLOOKUP(VLOOKUP($N1129,IMPOSTAZIONI!$E$6:$I$13,5,FALSE),IMPOSTAZIONI!$B$25:$N$32,9,FALSE)=0,"",VLOOKUP(VLOOKUP($N1129,IMPOSTAZIONI!$E$6:$I$13,5,FALSE),IMPOSTAZIONI!$B$25:$N$32,9,FALSE)))</f>
        <v/>
      </c>
      <c r="BV1129" s="20" t="str">
        <f>IF($N1129="","",IF(VLOOKUP(VLOOKUP($N1129,IMPOSTAZIONI!$E$6:$I$13,5,FALSE),IMPOSTAZIONI!$B$25:$N$32,12,FALSE)=0,"",VLOOKUP(VLOOKUP($N1129,IMPOSTAZIONI!$E$6:$I$13,5,FALSE),IMPOSTAZIONI!$B$25:$N$32,12,FALSE)))</f>
        <v/>
      </c>
      <c r="BW1129" s="221" t="str">
        <f t="shared" si="325"/>
        <v/>
      </c>
      <c r="BX1129" s="221" t="str">
        <f t="shared" si="326"/>
        <v/>
      </c>
      <c r="BY1129" s="221">
        <f t="shared" si="327"/>
        <v>0</v>
      </c>
      <c r="BZ1129" s="231">
        <f t="shared" si="328"/>
        <v>0</v>
      </c>
      <c r="CA1129" s="246">
        <f t="shared" si="329"/>
        <v>0</v>
      </c>
      <c r="CB1129" s="246">
        <f t="shared" si="330"/>
        <v>0</v>
      </c>
      <c r="CC1129" s="246" t="str">
        <f t="shared" si="331"/>
        <v/>
      </c>
      <c r="CD1129" s="246">
        <f t="shared" si="332"/>
        <v>5</v>
      </c>
      <c r="CE1129" s="246">
        <f t="shared" si="333"/>
        <v>0</v>
      </c>
      <c r="CF1129" s="276">
        <f t="shared" si="334"/>
        <v>0</v>
      </c>
      <c r="CG1129" s="277">
        <f t="shared" si="334"/>
        <v>0</v>
      </c>
      <c r="CH1129" s="277">
        <f t="shared" si="334"/>
        <v>0</v>
      </c>
      <c r="CI1129" s="278">
        <f t="shared" si="323"/>
        <v>0</v>
      </c>
      <c r="CJ1129" s="280">
        <f t="shared" si="335"/>
        <v>0</v>
      </c>
      <c r="CK1129" s="232">
        <f t="shared" si="336"/>
        <v>0</v>
      </c>
      <c r="CL1129" s="1"/>
    </row>
    <row r="1130" spans="1:90" ht="18" customHeight="1">
      <c r="A1130" s="1"/>
      <c r="B1130" s="1"/>
      <c r="C1130" s="314"/>
      <c r="D1130" s="287" t="str">
        <f t="shared" si="303"/>
        <v/>
      </c>
      <c r="E1130" s="449" t="str">
        <f t="shared" si="324"/>
        <v/>
      </c>
      <c r="F1130" s="450"/>
      <c r="G1130" s="451"/>
      <c r="H1130" s="452"/>
      <c r="I1130" s="453"/>
      <c r="J1130" s="453"/>
      <c r="K1130" s="453"/>
      <c r="L1130" s="453"/>
      <c r="M1130" s="454"/>
      <c r="N1130" s="455"/>
      <c r="O1130" s="456"/>
      <c r="P1130" s="456"/>
      <c r="Q1130" s="456"/>
      <c r="R1130" s="456"/>
      <c r="S1130" s="456"/>
      <c r="T1130" s="456"/>
      <c r="U1130" s="456"/>
      <c r="V1130" s="456"/>
      <c r="W1130" s="456"/>
      <c r="X1130" s="456"/>
      <c r="Y1130" s="456"/>
      <c r="Z1130" s="456"/>
      <c r="AA1130" s="456"/>
      <c r="AB1130" s="456"/>
      <c r="AC1130" s="456"/>
      <c r="AD1130" s="456"/>
      <c r="AE1130" s="457"/>
      <c r="AF1130" s="455"/>
      <c r="AG1130" s="456"/>
      <c r="AH1130" s="456"/>
      <c r="AI1130" s="456"/>
      <c r="AJ1130" s="456"/>
      <c r="AK1130" s="456"/>
      <c r="AL1130" s="456"/>
      <c r="AM1130" s="456"/>
      <c r="AN1130" s="457"/>
      <c r="AO1130" s="455"/>
      <c r="AP1130" s="456"/>
      <c r="AQ1130" s="456"/>
      <c r="AR1130" s="456"/>
      <c r="AS1130" s="456"/>
      <c r="AT1130" s="456"/>
      <c r="AU1130" s="456"/>
      <c r="AV1130" s="456"/>
      <c r="AW1130" s="456"/>
      <c r="AX1130" s="456"/>
      <c r="AY1130" s="456"/>
      <c r="AZ1130" s="456"/>
      <c r="BA1130" s="456"/>
      <c r="BB1130" s="456"/>
      <c r="BC1130" s="456"/>
      <c r="BD1130" s="456"/>
      <c r="BE1130" s="456"/>
      <c r="BF1130" s="456"/>
      <c r="BG1130" s="457"/>
      <c r="BH1130" s="458"/>
      <c r="BI1130" s="459"/>
      <c r="BJ1130" s="459"/>
      <c r="BK1130" s="459"/>
      <c r="BL1130" s="459"/>
      <c r="BM1130" s="460"/>
      <c r="BN1130" s="314"/>
      <c r="BO1130" s="314"/>
      <c r="BP1130" s="1"/>
      <c r="BQ1130" s="120">
        <f>IF($F$3="","",IF(N1130=$F$3,COUNTIF(BQ$23:BQ1129,"&gt;0")+1,0))</f>
        <v>0</v>
      </c>
      <c r="BR1130" s="1"/>
      <c r="BS1130" s="20" t="str">
        <f>IF($N1130="","",IF(VLOOKUP(VLOOKUP($N1130,IMPOSTAZIONI!$E$6:$I$13,5,FALSE),IMPOSTAZIONI!$B$25:$N$32,3,FALSE)=0,"",VLOOKUP(VLOOKUP($N1130,IMPOSTAZIONI!$E$6:$I$13,5,FALSE),IMPOSTAZIONI!$B$25:$N$32,3,FALSE)))</f>
        <v/>
      </c>
      <c r="BT1130" s="20" t="str">
        <f>IF($N1130="","",IF(VLOOKUP(VLOOKUP($N1130,IMPOSTAZIONI!$E$6:$I$13,5,FALSE),IMPOSTAZIONI!$B$25:$N$32,6,FALSE)=0,"",VLOOKUP(VLOOKUP($N1130,IMPOSTAZIONI!$E$6:$I$13,5,FALSE),IMPOSTAZIONI!$B$25:$N$32,6,FALSE)))</f>
        <v/>
      </c>
      <c r="BU1130" s="20" t="str">
        <f>IF($N1130="","",IF(VLOOKUP(VLOOKUP($N1130,IMPOSTAZIONI!$E$6:$I$13,5,FALSE),IMPOSTAZIONI!$B$25:$N$32,9,FALSE)=0,"",VLOOKUP(VLOOKUP($N1130,IMPOSTAZIONI!$E$6:$I$13,5,FALSE),IMPOSTAZIONI!$B$25:$N$32,9,FALSE)))</f>
        <v/>
      </c>
      <c r="BV1130" s="20" t="str">
        <f>IF($N1130="","",IF(VLOOKUP(VLOOKUP($N1130,IMPOSTAZIONI!$E$6:$I$13,5,FALSE),IMPOSTAZIONI!$B$25:$N$32,12,FALSE)=0,"",VLOOKUP(VLOOKUP($N1130,IMPOSTAZIONI!$E$6:$I$13,5,FALSE),IMPOSTAZIONI!$B$25:$N$32,12,FALSE)))</f>
        <v/>
      </c>
      <c r="BW1130" s="221" t="str">
        <f t="shared" si="325"/>
        <v/>
      </c>
      <c r="BX1130" s="221" t="str">
        <f t="shared" si="326"/>
        <v/>
      </c>
      <c r="BY1130" s="221">
        <f t="shared" si="327"/>
        <v>0</v>
      </c>
      <c r="BZ1130" s="231">
        <f t="shared" si="328"/>
        <v>0</v>
      </c>
      <c r="CA1130" s="246">
        <f t="shared" si="329"/>
        <v>0</v>
      </c>
      <c r="CB1130" s="246">
        <f t="shared" si="330"/>
        <v>0</v>
      </c>
      <c r="CC1130" s="246" t="str">
        <f t="shared" si="331"/>
        <v/>
      </c>
      <c r="CD1130" s="246">
        <f t="shared" si="332"/>
        <v>5</v>
      </c>
      <c r="CE1130" s="246">
        <f t="shared" si="333"/>
        <v>0</v>
      </c>
      <c r="CF1130" s="276">
        <f t="shared" si="334"/>
        <v>0</v>
      </c>
      <c r="CG1130" s="277">
        <f t="shared" si="334"/>
        <v>0</v>
      </c>
      <c r="CH1130" s="277">
        <f t="shared" si="334"/>
        <v>0</v>
      </c>
      <c r="CI1130" s="278">
        <f t="shared" si="323"/>
        <v>0</v>
      </c>
      <c r="CJ1130" s="280">
        <f t="shared" si="335"/>
        <v>0</v>
      </c>
      <c r="CK1130" s="232">
        <f t="shared" si="336"/>
        <v>0</v>
      </c>
      <c r="CL1130" s="1"/>
    </row>
    <row r="1131" spans="1:90" ht="18" customHeight="1">
      <c r="A1131" s="1"/>
      <c r="B1131" s="1"/>
      <c r="C1131" s="314"/>
      <c r="D1131" s="287" t="str">
        <f t="shared" si="303"/>
        <v/>
      </c>
      <c r="E1131" s="449" t="str">
        <f t="shared" si="324"/>
        <v/>
      </c>
      <c r="F1131" s="450"/>
      <c r="G1131" s="451"/>
      <c r="H1131" s="452"/>
      <c r="I1131" s="453"/>
      <c r="J1131" s="453"/>
      <c r="K1131" s="453"/>
      <c r="L1131" s="453"/>
      <c r="M1131" s="454"/>
      <c r="N1131" s="455"/>
      <c r="O1131" s="456"/>
      <c r="P1131" s="456"/>
      <c r="Q1131" s="456"/>
      <c r="R1131" s="456"/>
      <c r="S1131" s="456"/>
      <c r="T1131" s="456"/>
      <c r="U1131" s="456"/>
      <c r="V1131" s="456"/>
      <c r="W1131" s="456"/>
      <c r="X1131" s="456"/>
      <c r="Y1131" s="456"/>
      <c r="Z1131" s="456"/>
      <c r="AA1131" s="456"/>
      <c r="AB1131" s="456"/>
      <c r="AC1131" s="456"/>
      <c r="AD1131" s="456"/>
      <c r="AE1131" s="457"/>
      <c r="AF1131" s="455"/>
      <c r="AG1131" s="456"/>
      <c r="AH1131" s="456"/>
      <c r="AI1131" s="456"/>
      <c r="AJ1131" s="456"/>
      <c r="AK1131" s="456"/>
      <c r="AL1131" s="456"/>
      <c r="AM1131" s="456"/>
      <c r="AN1131" s="457"/>
      <c r="AO1131" s="455"/>
      <c r="AP1131" s="456"/>
      <c r="AQ1131" s="456"/>
      <c r="AR1131" s="456"/>
      <c r="AS1131" s="456"/>
      <c r="AT1131" s="456"/>
      <c r="AU1131" s="456"/>
      <c r="AV1131" s="456"/>
      <c r="AW1131" s="456"/>
      <c r="AX1131" s="456"/>
      <c r="AY1131" s="456"/>
      <c r="AZ1131" s="456"/>
      <c r="BA1131" s="456"/>
      <c r="BB1131" s="456"/>
      <c r="BC1131" s="456"/>
      <c r="BD1131" s="456"/>
      <c r="BE1131" s="456"/>
      <c r="BF1131" s="456"/>
      <c r="BG1131" s="457"/>
      <c r="BH1131" s="458"/>
      <c r="BI1131" s="459"/>
      <c r="BJ1131" s="459"/>
      <c r="BK1131" s="459"/>
      <c r="BL1131" s="459"/>
      <c r="BM1131" s="460"/>
      <c r="BN1131" s="314"/>
      <c r="BO1131" s="314"/>
      <c r="BP1131" s="1"/>
      <c r="BQ1131" s="120">
        <f>IF($F$3="","",IF(N1131=$F$3,COUNTIF(BQ$23:BQ1130,"&gt;0")+1,0))</f>
        <v>0</v>
      </c>
      <c r="BR1131" s="1"/>
      <c r="BS1131" s="20" t="str">
        <f>IF($N1131="","",IF(VLOOKUP(VLOOKUP($N1131,IMPOSTAZIONI!$E$6:$I$13,5,FALSE),IMPOSTAZIONI!$B$25:$N$32,3,FALSE)=0,"",VLOOKUP(VLOOKUP($N1131,IMPOSTAZIONI!$E$6:$I$13,5,FALSE),IMPOSTAZIONI!$B$25:$N$32,3,FALSE)))</f>
        <v/>
      </c>
      <c r="BT1131" s="20" t="str">
        <f>IF($N1131="","",IF(VLOOKUP(VLOOKUP($N1131,IMPOSTAZIONI!$E$6:$I$13,5,FALSE),IMPOSTAZIONI!$B$25:$N$32,6,FALSE)=0,"",VLOOKUP(VLOOKUP($N1131,IMPOSTAZIONI!$E$6:$I$13,5,FALSE),IMPOSTAZIONI!$B$25:$N$32,6,FALSE)))</f>
        <v/>
      </c>
      <c r="BU1131" s="20" t="str">
        <f>IF($N1131="","",IF(VLOOKUP(VLOOKUP($N1131,IMPOSTAZIONI!$E$6:$I$13,5,FALSE),IMPOSTAZIONI!$B$25:$N$32,9,FALSE)=0,"",VLOOKUP(VLOOKUP($N1131,IMPOSTAZIONI!$E$6:$I$13,5,FALSE),IMPOSTAZIONI!$B$25:$N$32,9,FALSE)))</f>
        <v/>
      </c>
      <c r="BV1131" s="20" t="str">
        <f>IF($N1131="","",IF(VLOOKUP(VLOOKUP($N1131,IMPOSTAZIONI!$E$6:$I$13,5,FALSE),IMPOSTAZIONI!$B$25:$N$32,12,FALSE)=0,"",VLOOKUP(VLOOKUP($N1131,IMPOSTAZIONI!$E$6:$I$13,5,FALSE),IMPOSTAZIONI!$B$25:$N$32,12,FALSE)))</f>
        <v/>
      </c>
      <c r="BW1131" s="221" t="str">
        <f t="shared" si="325"/>
        <v/>
      </c>
      <c r="BX1131" s="221" t="str">
        <f t="shared" si="326"/>
        <v/>
      </c>
      <c r="BY1131" s="221">
        <f t="shared" si="327"/>
        <v>0</v>
      </c>
      <c r="BZ1131" s="231">
        <f t="shared" si="328"/>
        <v>0</v>
      </c>
      <c r="CA1131" s="246">
        <f t="shared" si="329"/>
        <v>0</v>
      </c>
      <c r="CB1131" s="246">
        <f t="shared" si="330"/>
        <v>0</v>
      </c>
      <c r="CC1131" s="246" t="str">
        <f t="shared" si="331"/>
        <v/>
      </c>
      <c r="CD1131" s="246">
        <f t="shared" si="332"/>
        <v>5</v>
      </c>
      <c r="CE1131" s="246">
        <f t="shared" si="333"/>
        <v>0</v>
      </c>
      <c r="CF1131" s="276">
        <f t="shared" si="334"/>
        <v>0</v>
      </c>
      <c r="CG1131" s="277">
        <f t="shared" si="334"/>
        <v>0</v>
      </c>
      <c r="CH1131" s="277">
        <f t="shared" si="334"/>
        <v>0</v>
      </c>
      <c r="CI1131" s="278">
        <f t="shared" si="323"/>
        <v>0</v>
      </c>
      <c r="CJ1131" s="280">
        <f t="shared" si="335"/>
        <v>0</v>
      </c>
      <c r="CK1131" s="232">
        <f t="shared" si="336"/>
        <v>0</v>
      </c>
      <c r="CL1131" s="1"/>
    </row>
    <row r="1132" spans="1:90" ht="18" customHeight="1">
      <c r="A1132" s="1"/>
      <c r="B1132" s="1"/>
      <c r="C1132" s="314"/>
      <c r="D1132" s="287" t="str">
        <f t="shared" si="303"/>
        <v/>
      </c>
      <c r="E1132" s="449" t="str">
        <f t="shared" si="324"/>
        <v/>
      </c>
      <c r="F1132" s="450"/>
      <c r="G1132" s="451"/>
      <c r="H1132" s="452"/>
      <c r="I1132" s="453"/>
      <c r="J1132" s="453"/>
      <c r="K1132" s="453"/>
      <c r="L1132" s="453"/>
      <c r="M1132" s="454"/>
      <c r="N1132" s="455"/>
      <c r="O1132" s="456"/>
      <c r="P1132" s="456"/>
      <c r="Q1132" s="456"/>
      <c r="R1132" s="456"/>
      <c r="S1132" s="456"/>
      <c r="T1132" s="456"/>
      <c r="U1132" s="456"/>
      <c r="V1132" s="456"/>
      <c r="W1132" s="456"/>
      <c r="X1132" s="456"/>
      <c r="Y1132" s="456"/>
      <c r="Z1132" s="456"/>
      <c r="AA1132" s="456"/>
      <c r="AB1132" s="456"/>
      <c r="AC1132" s="456"/>
      <c r="AD1132" s="456"/>
      <c r="AE1132" s="457"/>
      <c r="AF1132" s="455"/>
      <c r="AG1132" s="456"/>
      <c r="AH1132" s="456"/>
      <c r="AI1132" s="456"/>
      <c r="AJ1132" s="456"/>
      <c r="AK1132" s="456"/>
      <c r="AL1132" s="456"/>
      <c r="AM1132" s="456"/>
      <c r="AN1132" s="457"/>
      <c r="AO1132" s="455"/>
      <c r="AP1132" s="456"/>
      <c r="AQ1132" s="456"/>
      <c r="AR1132" s="456"/>
      <c r="AS1132" s="456"/>
      <c r="AT1132" s="456"/>
      <c r="AU1132" s="456"/>
      <c r="AV1132" s="456"/>
      <c r="AW1132" s="456"/>
      <c r="AX1132" s="456"/>
      <c r="AY1132" s="456"/>
      <c r="AZ1132" s="456"/>
      <c r="BA1132" s="456"/>
      <c r="BB1132" s="456"/>
      <c r="BC1132" s="456"/>
      <c r="BD1132" s="456"/>
      <c r="BE1132" s="456"/>
      <c r="BF1132" s="456"/>
      <c r="BG1132" s="457"/>
      <c r="BH1132" s="458"/>
      <c r="BI1132" s="459"/>
      <c r="BJ1132" s="459"/>
      <c r="BK1132" s="459"/>
      <c r="BL1132" s="459"/>
      <c r="BM1132" s="460"/>
      <c r="BN1132" s="314"/>
      <c r="BO1132" s="314"/>
      <c r="BP1132" s="1"/>
      <c r="BQ1132" s="120">
        <f>IF($F$3="","",IF(N1132=$F$3,COUNTIF(BQ$23:BQ1131,"&gt;0")+1,0))</f>
        <v>0</v>
      </c>
      <c r="BR1132" s="1"/>
      <c r="BS1132" s="20" t="str">
        <f>IF($N1132="","",IF(VLOOKUP(VLOOKUP($N1132,IMPOSTAZIONI!$E$6:$I$13,5,FALSE),IMPOSTAZIONI!$B$25:$N$32,3,FALSE)=0,"",VLOOKUP(VLOOKUP($N1132,IMPOSTAZIONI!$E$6:$I$13,5,FALSE),IMPOSTAZIONI!$B$25:$N$32,3,FALSE)))</f>
        <v/>
      </c>
      <c r="BT1132" s="20" t="str">
        <f>IF($N1132="","",IF(VLOOKUP(VLOOKUP($N1132,IMPOSTAZIONI!$E$6:$I$13,5,FALSE),IMPOSTAZIONI!$B$25:$N$32,6,FALSE)=0,"",VLOOKUP(VLOOKUP($N1132,IMPOSTAZIONI!$E$6:$I$13,5,FALSE),IMPOSTAZIONI!$B$25:$N$32,6,FALSE)))</f>
        <v/>
      </c>
      <c r="BU1132" s="20" t="str">
        <f>IF($N1132="","",IF(VLOOKUP(VLOOKUP($N1132,IMPOSTAZIONI!$E$6:$I$13,5,FALSE),IMPOSTAZIONI!$B$25:$N$32,9,FALSE)=0,"",VLOOKUP(VLOOKUP($N1132,IMPOSTAZIONI!$E$6:$I$13,5,FALSE),IMPOSTAZIONI!$B$25:$N$32,9,FALSE)))</f>
        <v/>
      </c>
      <c r="BV1132" s="20" t="str">
        <f>IF($N1132="","",IF(VLOOKUP(VLOOKUP($N1132,IMPOSTAZIONI!$E$6:$I$13,5,FALSE),IMPOSTAZIONI!$B$25:$N$32,12,FALSE)=0,"",VLOOKUP(VLOOKUP($N1132,IMPOSTAZIONI!$E$6:$I$13,5,FALSE),IMPOSTAZIONI!$B$25:$N$32,12,FALSE)))</f>
        <v/>
      </c>
      <c r="BW1132" s="221" t="str">
        <f t="shared" si="325"/>
        <v/>
      </c>
      <c r="BX1132" s="221" t="str">
        <f t="shared" si="326"/>
        <v/>
      </c>
      <c r="BY1132" s="221">
        <f t="shared" si="327"/>
        <v>0</v>
      </c>
      <c r="BZ1132" s="231">
        <f t="shared" si="328"/>
        <v>0</v>
      </c>
      <c r="CA1132" s="246">
        <f t="shared" si="329"/>
        <v>0</v>
      </c>
      <c r="CB1132" s="246">
        <f t="shared" si="330"/>
        <v>0</v>
      </c>
      <c r="CC1132" s="246" t="str">
        <f t="shared" si="331"/>
        <v/>
      </c>
      <c r="CD1132" s="246">
        <f t="shared" si="332"/>
        <v>5</v>
      </c>
      <c r="CE1132" s="246">
        <f t="shared" si="333"/>
        <v>0</v>
      </c>
      <c r="CF1132" s="276">
        <f t="shared" si="334"/>
        <v>0</v>
      </c>
      <c r="CG1132" s="277">
        <f t="shared" si="334"/>
        <v>0</v>
      </c>
      <c r="CH1132" s="277">
        <f t="shared" si="334"/>
        <v>0</v>
      </c>
      <c r="CI1132" s="278">
        <f t="shared" si="323"/>
        <v>0</v>
      </c>
      <c r="CJ1132" s="280">
        <f t="shared" si="335"/>
        <v>0</v>
      </c>
      <c r="CK1132" s="232">
        <f t="shared" si="336"/>
        <v>0</v>
      </c>
      <c r="CL1132" s="1"/>
    </row>
    <row r="1133" spans="1:90" ht="18" customHeight="1">
      <c r="A1133" s="1"/>
      <c r="B1133" s="1"/>
      <c r="C1133" s="314"/>
      <c r="D1133" s="287" t="str">
        <f t="shared" si="303"/>
        <v/>
      </c>
      <c r="E1133" s="449" t="str">
        <f t="shared" si="324"/>
        <v/>
      </c>
      <c r="F1133" s="450"/>
      <c r="G1133" s="451"/>
      <c r="H1133" s="452"/>
      <c r="I1133" s="453"/>
      <c r="J1133" s="453"/>
      <c r="K1133" s="453"/>
      <c r="L1133" s="453"/>
      <c r="M1133" s="454"/>
      <c r="N1133" s="455"/>
      <c r="O1133" s="456"/>
      <c r="P1133" s="456"/>
      <c r="Q1133" s="456"/>
      <c r="R1133" s="456"/>
      <c r="S1133" s="456"/>
      <c r="T1133" s="456"/>
      <c r="U1133" s="456"/>
      <c r="V1133" s="456"/>
      <c r="W1133" s="456"/>
      <c r="X1133" s="456"/>
      <c r="Y1133" s="456"/>
      <c r="Z1133" s="456"/>
      <c r="AA1133" s="456"/>
      <c r="AB1133" s="456"/>
      <c r="AC1133" s="456"/>
      <c r="AD1133" s="456"/>
      <c r="AE1133" s="457"/>
      <c r="AF1133" s="455"/>
      <c r="AG1133" s="456"/>
      <c r="AH1133" s="456"/>
      <c r="AI1133" s="456"/>
      <c r="AJ1133" s="456"/>
      <c r="AK1133" s="456"/>
      <c r="AL1133" s="456"/>
      <c r="AM1133" s="456"/>
      <c r="AN1133" s="457"/>
      <c r="AO1133" s="455"/>
      <c r="AP1133" s="456"/>
      <c r="AQ1133" s="456"/>
      <c r="AR1133" s="456"/>
      <c r="AS1133" s="456"/>
      <c r="AT1133" s="456"/>
      <c r="AU1133" s="456"/>
      <c r="AV1133" s="456"/>
      <c r="AW1133" s="456"/>
      <c r="AX1133" s="456"/>
      <c r="AY1133" s="456"/>
      <c r="AZ1133" s="456"/>
      <c r="BA1133" s="456"/>
      <c r="BB1133" s="456"/>
      <c r="BC1133" s="456"/>
      <c r="BD1133" s="456"/>
      <c r="BE1133" s="456"/>
      <c r="BF1133" s="456"/>
      <c r="BG1133" s="457"/>
      <c r="BH1133" s="458"/>
      <c r="BI1133" s="459"/>
      <c r="BJ1133" s="459"/>
      <c r="BK1133" s="459"/>
      <c r="BL1133" s="459"/>
      <c r="BM1133" s="460"/>
      <c r="BN1133" s="314"/>
      <c r="BO1133" s="314"/>
      <c r="BP1133" s="1"/>
      <c r="BQ1133" s="120">
        <f>IF($F$3="","",IF(N1133=$F$3,COUNTIF(BQ$23:BQ1132,"&gt;0")+1,0))</f>
        <v>0</v>
      </c>
      <c r="BR1133" s="1"/>
      <c r="BS1133" s="20" t="str">
        <f>IF($N1133="","",IF(VLOOKUP(VLOOKUP($N1133,IMPOSTAZIONI!$E$6:$I$13,5,FALSE),IMPOSTAZIONI!$B$25:$N$32,3,FALSE)=0,"",VLOOKUP(VLOOKUP($N1133,IMPOSTAZIONI!$E$6:$I$13,5,FALSE),IMPOSTAZIONI!$B$25:$N$32,3,FALSE)))</f>
        <v/>
      </c>
      <c r="BT1133" s="20" t="str">
        <f>IF($N1133="","",IF(VLOOKUP(VLOOKUP($N1133,IMPOSTAZIONI!$E$6:$I$13,5,FALSE),IMPOSTAZIONI!$B$25:$N$32,6,FALSE)=0,"",VLOOKUP(VLOOKUP($N1133,IMPOSTAZIONI!$E$6:$I$13,5,FALSE),IMPOSTAZIONI!$B$25:$N$32,6,FALSE)))</f>
        <v/>
      </c>
      <c r="BU1133" s="20" t="str">
        <f>IF($N1133="","",IF(VLOOKUP(VLOOKUP($N1133,IMPOSTAZIONI!$E$6:$I$13,5,FALSE),IMPOSTAZIONI!$B$25:$N$32,9,FALSE)=0,"",VLOOKUP(VLOOKUP($N1133,IMPOSTAZIONI!$E$6:$I$13,5,FALSE),IMPOSTAZIONI!$B$25:$N$32,9,FALSE)))</f>
        <v/>
      </c>
      <c r="BV1133" s="20" t="str">
        <f>IF($N1133="","",IF(VLOOKUP(VLOOKUP($N1133,IMPOSTAZIONI!$E$6:$I$13,5,FALSE),IMPOSTAZIONI!$B$25:$N$32,12,FALSE)=0,"",VLOOKUP(VLOOKUP($N1133,IMPOSTAZIONI!$E$6:$I$13,5,FALSE),IMPOSTAZIONI!$B$25:$N$32,12,FALSE)))</f>
        <v/>
      </c>
      <c r="BW1133" s="221" t="str">
        <f t="shared" si="325"/>
        <v/>
      </c>
      <c r="BX1133" s="221" t="str">
        <f t="shared" si="326"/>
        <v/>
      </c>
      <c r="BY1133" s="221">
        <f t="shared" si="327"/>
        <v>0</v>
      </c>
      <c r="BZ1133" s="231">
        <f t="shared" si="328"/>
        <v>0</v>
      </c>
      <c r="CA1133" s="246">
        <f t="shared" si="329"/>
        <v>0</v>
      </c>
      <c r="CB1133" s="246">
        <f t="shared" si="330"/>
        <v>0</v>
      </c>
      <c r="CC1133" s="246" t="str">
        <f t="shared" si="331"/>
        <v/>
      </c>
      <c r="CD1133" s="246">
        <f t="shared" si="332"/>
        <v>5</v>
      </c>
      <c r="CE1133" s="246">
        <f t="shared" si="333"/>
        <v>0</v>
      </c>
      <c r="CF1133" s="276">
        <f t="shared" si="334"/>
        <v>0</v>
      </c>
      <c r="CG1133" s="277">
        <f t="shared" si="334"/>
        <v>0</v>
      </c>
      <c r="CH1133" s="277">
        <f t="shared" si="334"/>
        <v>0</v>
      </c>
      <c r="CI1133" s="278">
        <f t="shared" si="323"/>
        <v>0</v>
      </c>
      <c r="CJ1133" s="280">
        <f t="shared" si="335"/>
        <v>0</v>
      </c>
      <c r="CK1133" s="232">
        <f t="shared" si="336"/>
        <v>0</v>
      </c>
      <c r="CL1133" s="1"/>
    </row>
    <row r="1134" spans="1:90" ht="18" customHeight="1">
      <c r="A1134" s="1"/>
      <c r="B1134" s="1"/>
      <c r="C1134" s="314"/>
      <c r="D1134" s="287" t="str">
        <f t="shared" si="303"/>
        <v/>
      </c>
      <c r="E1134" s="449" t="str">
        <f t="shared" si="324"/>
        <v/>
      </c>
      <c r="F1134" s="450"/>
      <c r="G1134" s="451"/>
      <c r="H1134" s="452"/>
      <c r="I1134" s="453"/>
      <c r="J1134" s="453"/>
      <c r="K1134" s="453"/>
      <c r="L1134" s="453"/>
      <c r="M1134" s="454"/>
      <c r="N1134" s="455"/>
      <c r="O1134" s="456"/>
      <c r="P1134" s="456"/>
      <c r="Q1134" s="456"/>
      <c r="R1134" s="456"/>
      <c r="S1134" s="456"/>
      <c r="T1134" s="456"/>
      <c r="U1134" s="456"/>
      <c r="V1134" s="456"/>
      <c r="W1134" s="456"/>
      <c r="X1134" s="456"/>
      <c r="Y1134" s="456"/>
      <c r="Z1134" s="456"/>
      <c r="AA1134" s="456"/>
      <c r="AB1134" s="456"/>
      <c r="AC1134" s="456"/>
      <c r="AD1134" s="456"/>
      <c r="AE1134" s="457"/>
      <c r="AF1134" s="455"/>
      <c r="AG1134" s="456"/>
      <c r="AH1134" s="456"/>
      <c r="AI1134" s="456"/>
      <c r="AJ1134" s="456"/>
      <c r="AK1134" s="456"/>
      <c r="AL1134" s="456"/>
      <c r="AM1134" s="456"/>
      <c r="AN1134" s="457"/>
      <c r="AO1134" s="455"/>
      <c r="AP1134" s="456"/>
      <c r="AQ1134" s="456"/>
      <c r="AR1134" s="456"/>
      <c r="AS1134" s="456"/>
      <c r="AT1134" s="456"/>
      <c r="AU1134" s="456"/>
      <c r="AV1134" s="456"/>
      <c r="AW1134" s="456"/>
      <c r="AX1134" s="456"/>
      <c r="AY1134" s="456"/>
      <c r="AZ1134" s="456"/>
      <c r="BA1134" s="456"/>
      <c r="BB1134" s="456"/>
      <c r="BC1134" s="456"/>
      <c r="BD1134" s="456"/>
      <c r="BE1134" s="456"/>
      <c r="BF1134" s="456"/>
      <c r="BG1134" s="457"/>
      <c r="BH1134" s="458"/>
      <c r="BI1134" s="459"/>
      <c r="BJ1134" s="459"/>
      <c r="BK1134" s="459"/>
      <c r="BL1134" s="459"/>
      <c r="BM1134" s="460"/>
      <c r="BN1134" s="314"/>
      <c r="BO1134" s="314"/>
      <c r="BP1134" s="1"/>
      <c r="BQ1134" s="120">
        <f>IF($F$3="","",IF(N1134=$F$3,COUNTIF(BQ$23:BQ1133,"&gt;0")+1,0))</f>
        <v>0</v>
      </c>
      <c r="BR1134" s="1"/>
      <c r="BS1134" s="20" t="str">
        <f>IF($N1134="","",IF(VLOOKUP(VLOOKUP($N1134,IMPOSTAZIONI!$E$6:$I$13,5,FALSE),IMPOSTAZIONI!$B$25:$N$32,3,FALSE)=0,"",VLOOKUP(VLOOKUP($N1134,IMPOSTAZIONI!$E$6:$I$13,5,FALSE),IMPOSTAZIONI!$B$25:$N$32,3,FALSE)))</f>
        <v/>
      </c>
      <c r="BT1134" s="20" t="str">
        <f>IF($N1134="","",IF(VLOOKUP(VLOOKUP($N1134,IMPOSTAZIONI!$E$6:$I$13,5,FALSE),IMPOSTAZIONI!$B$25:$N$32,6,FALSE)=0,"",VLOOKUP(VLOOKUP($N1134,IMPOSTAZIONI!$E$6:$I$13,5,FALSE),IMPOSTAZIONI!$B$25:$N$32,6,FALSE)))</f>
        <v/>
      </c>
      <c r="BU1134" s="20" t="str">
        <f>IF($N1134="","",IF(VLOOKUP(VLOOKUP($N1134,IMPOSTAZIONI!$E$6:$I$13,5,FALSE),IMPOSTAZIONI!$B$25:$N$32,9,FALSE)=0,"",VLOOKUP(VLOOKUP($N1134,IMPOSTAZIONI!$E$6:$I$13,5,FALSE),IMPOSTAZIONI!$B$25:$N$32,9,FALSE)))</f>
        <v/>
      </c>
      <c r="BV1134" s="20" t="str">
        <f>IF($N1134="","",IF(VLOOKUP(VLOOKUP($N1134,IMPOSTAZIONI!$E$6:$I$13,5,FALSE),IMPOSTAZIONI!$B$25:$N$32,12,FALSE)=0,"",VLOOKUP(VLOOKUP($N1134,IMPOSTAZIONI!$E$6:$I$13,5,FALSE),IMPOSTAZIONI!$B$25:$N$32,12,FALSE)))</f>
        <v/>
      </c>
      <c r="BW1134" s="221" t="str">
        <f t="shared" si="325"/>
        <v/>
      </c>
      <c r="BX1134" s="221" t="str">
        <f t="shared" si="326"/>
        <v/>
      </c>
      <c r="BY1134" s="221">
        <f t="shared" si="327"/>
        <v>0</v>
      </c>
      <c r="BZ1134" s="231">
        <f t="shared" si="328"/>
        <v>0</v>
      </c>
      <c r="CA1134" s="246">
        <f t="shared" si="329"/>
        <v>0</v>
      </c>
      <c r="CB1134" s="246">
        <f t="shared" si="330"/>
        <v>0</v>
      </c>
      <c r="CC1134" s="246" t="str">
        <f t="shared" si="331"/>
        <v/>
      </c>
      <c r="CD1134" s="246">
        <f t="shared" si="332"/>
        <v>5</v>
      </c>
      <c r="CE1134" s="246">
        <f t="shared" si="333"/>
        <v>0</v>
      </c>
      <c r="CF1134" s="276">
        <f t="shared" si="334"/>
        <v>0</v>
      </c>
      <c r="CG1134" s="277">
        <f t="shared" si="334"/>
        <v>0</v>
      </c>
      <c r="CH1134" s="277">
        <f t="shared" si="334"/>
        <v>0</v>
      </c>
      <c r="CI1134" s="278">
        <f t="shared" si="323"/>
        <v>0</v>
      </c>
      <c r="CJ1134" s="280">
        <f t="shared" si="335"/>
        <v>0</v>
      </c>
      <c r="CK1134" s="232">
        <f t="shared" si="336"/>
        <v>0</v>
      </c>
      <c r="CL1134" s="1"/>
    </row>
    <row r="1135" spans="1:90" ht="18" customHeight="1">
      <c r="A1135" s="1"/>
      <c r="B1135" s="1"/>
      <c r="C1135" s="314"/>
      <c r="D1135" s="287" t="str">
        <f t="shared" si="303"/>
        <v/>
      </c>
      <c r="E1135" s="449" t="str">
        <f t="shared" si="324"/>
        <v/>
      </c>
      <c r="F1135" s="450"/>
      <c r="G1135" s="451"/>
      <c r="H1135" s="452"/>
      <c r="I1135" s="453"/>
      <c r="J1135" s="453"/>
      <c r="K1135" s="453"/>
      <c r="L1135" s="453"/>
      <c r="M1135" s="454"/>
      <c r="N1135" s="455"/>
      <c r="O1135" s="456"/>
      <c r="P1135" s="456"/>
      <c r="Q1135" s="456"/>
      <c r="R1135" s="456"/>
      <c r="S1135" s="456"/>
      <c r="T1135" s="456"/>
      <c r="U1135" s="456"/>
      <c r="V1135" s="456"/>
      <c r="W1135" s="456"/>
      <c r="X1135" s="456"/>
      <c r="Y1135" s="456"/>
      <c r="Z1135" s="456"/>
      <c r="AA1135" s="456"/>
      <c r="AB1135" s="456"/>
      <c r="AC1135" s="456"/>
      <c r="AD1135" s="456"/>
      <c r="AE1135" s="457"/>
      <c r="AF1135" s="455"/>
      <c r="AG1135" s="456"/>
      <c r="AH1135" s="456"/>
      <c r="AI1135" s="456"/>
      <c r="AJ1135" s="456"/>
      <c r="AK1135" s="456"/>
      <c r="AL1135" s="456"/>
      <c r="AM1135" s="456"/>
      <c r="AN1135" s="457"/>
      <c r="AO1135" s="455"/>
      <c r="AP1135" s="456"/>
      <c r="AQ1135" s="456"/>
      <c r="AR1135" s="456"/>
      <c r="AS1135" s="456"/>
      <c r="AT1135" s="456"/>
      <c r="AU1135" s="456"/>
      <c r="AV1135" s="456"/>
      <c r="AW1135" s="456"/>
      <c r="AX1135" s="456"/>
      <c r="AY1135" s="456"/>
      <c r="AZ1135" s="456"/>
      <c r="BA1135" s="456"/>
      <c r="BB1135" s="456"/>
      <c r="BC1135" s="456"/>
      <c r="BD1135" s="456"/>
      <c r="BE1135" s="456"/>
      <c r="BF1135" s="456"/>
      <c r="BG1135" s="457"/>
      <c r="BH1135" s="458"/>
      <c r="BI1135" s="459"/>
      <c r="BJ1135" s="459"/>
      <c r="BK1135" s="459"/>
      <c r="BL1135" s="459"/>
      <c r="BM1135" s="460"/>
      <c r="BN1135" s="314"/>
      <c r="BO1135" s="314"/>
      <c r="BP1135" s="1"/>
      <c r="BQ1135" s="120">
        <f>IF($F$3="","",IF(N1135=$F$3,COUNTIF(BQ$23:BQ1134,"&gt;0")+1,0))</f>
        <v>0</v>
      </c>
      <c r="BR1135" s="1"/>
      <c r="BS1135" s="20" t="str">
        <f>IF($N1135="","",IF(VLOOKUP(VLOOKUP($N1135,IMPOSTAZIONI!$E$6:$I$13,5,FALSE),IMPOSTAZIONI!$B$25:$N$32,3,FALSE)=0,"",VLOOKUP(VLOOKUP($N1135,IMPOSTAZIONI!$E$6:$I$13,5,FALSE),IMPOSTAZIONI!$B$25:$N$32,3,FALSE)))</f>
        <v/>
      </c>
      <c r="BT1135" s="20" t="str">
        <f>IF($N1135="","",IF(VLOOKUP(VLOOKUP($N1135,IMPOSTAZIONI!$E$6:$I$13,5,FALSE),IMPOSTAZIONI!$B$25:$N$32,6,FALSE)=0,"",VLOOKUP(VLOOKUP($N1135,IMPOSTAZIONI!$E$6:$I$13,5,FALSE),IMPOSTAZIONI!$B$25:$N$32,6,FALSE)))</f>
        <v/>
      </c>
      <c r="BU1135" s="20" t="str">
        <f>IF($N1135="","",IF(VLOOKUP(VLOOKUP($N1135,IMPOSTAZIONI!$E$6:$I$13,5,FALSE),IMPOSTAZIONI!$B$25:$N$32,9,FALSE)=0,"",VLOOKUP(VLOOKUP($N1135,IMPOSTAZIONI!$E$6:$I$13,5,FALSE),IMPOSTAZIONI!$B$25:$N$32,9,FALSE)))</f>
        <v/>
      </c>
      <c r="BV1135" s="20" t="str">
        <f>IF($N1135="","",IF(VLOOKUP(VLOOKUP($N1135,IMPOSTAZIONI!$E$6:$I$13,5,FALSE),IMPOSTAZIONI!$B$25:$N$32,12,FALSE)=0,"",VLOOKUP(VLOOKUP($N1135,IMPOSTAZIONI!$E$6:$I$13,5,FALSE),IMPOSTAZIONI!$B$25:$N$32,12,FALSE)))</f>
        <v/>
      </c>
      <c r="BW1135" s="221" t="str">
        <f t="shared" si="325"/>
        <v/>
      </c>
      <c r="BX1135" s="221" t="str">
        <f t="shared" si="326"/>
        <v/>
      </c>
      <c r="BY1135" s="221">
        <f t="shared" si="327"/>
        <v>0</v>
      </c>
      <c r="BZ1135" s="231">
        <f t="shared" si="328"/>
        <v>0</v>
      </c>
      <c r="CA1135" s="246">
        <f t="shared" si="329"/>
        <v>0</v>
      </c>
      <c r="CB1135" s="246">
        <f t="shared" si="330"/>
        <v>0</v>
      </c>
      <c r="CC1135" s="246" t="str">
        <f t="shared" si="331"/>
        <v/>
      </c>
      <c r="CD1135" s="246">
        <f t="shared" si="332"/>
        <v>5</v>
      </c>
      <c r="CE1135" s="246">
        <f t="shared" si="333"/>
        <v>0</v>
      </c>
      <c r="CF1135" s="276">
        <f t="shared" si="334"/>
        <v>0</v>
      </c>
      <c r="CG1135" s="277">
        <f t="shared" si="334"/>
        <v>0</v>
      </c>
      <c r="CH1135" s="277">
        <f t="shared" si="334"/>
        <v>0</v>
      </c>
      <c r="CI1135" s="278">
        <f t="shared" si="323"/>
        <v>0</v>
      </c>
      <c r="CJ1135" s="280">
        <f t="shared" si="335"/>
        <v>0</v>
      </c>
      <c r="CK1135" s="232">
        <f t="shared" si="336"/>
        <v>0</v>
      </c>
      <c r="CL1135" s="1"/>
    </row>
    <row r="1136" spans="1:90" ht="18" customHeight="1">
      <c r="A1136" s="1"/>
      <c r="B1136" s="1"/>
      <c r="C1136" s="314"/>
      <c r="D1136" s="287" t="str">
        <f t="shared" si="303"/>
        <v/>
      </c>
      <c r="E1136" s="449" t="str">
        <f t="shared" si="324"/>
        <v/>
      </c>
      <c r="F1136" s="450"/>
      <c r="G1136" s="451"/>
      <c r="H1136" s="452"/>
      <c r="I1136" s="453"/>
      <c r="J1136" s="453"/>
      <c r="K1136" s="453"/>
      <c r="L1136" s="453"/>
      <c r="M1136" s="454"/>
      <c r="N1136" s="455"/>
      <c r="O1136" s="456"/>
      <c r="P1136" s="456"/>
      <c r="Q1136" s="456"/>
      <c r="R1136" s="456"/>
      <c r="S1136" s="456"/>
      <c r="T1136" s="456"/>
      <c r="U1136" s="456"/>
      <c r="V1136" s="456"/>
      <c r="W1136" s="456"/>
      <c r="X1136" s="456"/>
      <c r="Y1136" s="456"/>
      <c r="Z1136" s="456"/>
      <c r="AA1136" s="456"/>
      <c r="AB1136" s="456"/>
      <c r="AC1136" s="456"/>
      <c r="AD1136" s="456"/>
      <c r="AE1136" s="457"/>
      <c r="AF1136" s="455"/>
      <c r="AG1136" s="456"/>
      <c r="AH1136" s="456"/>
      <c r="AI1136" s="456"/>
      <c r="AJ1136" s="456"/>
      <c r="AK1136" s="456"/>
      <c r="AL1136" s="456"/>
      <c r="AM1136" s="456"/>
      <c r="AN1136" s="457"/>
      <c r="AO1136" s="455"/>
      <c r="AP1136" s="456"/>
      <c r="AQ1136" s="456"/>
      <c r="AR1136" s="456"/>
      <c r="AS1136" s="456"/>
      <c r="AT1136" s="456"/>
      <c r="AU1136" s="456"/>
      <c r="AV1136" s="456"/>
      <c r="AW1136" s="456"/>
      <c r="AX1136" s="456"/>
      <c r="AY1136" s="456"/>
      <c r="AZ1136" s="456"/>
      <c r="BA1136" s="456"/>
      <c r="BB1136" s="456"/>
      <c r="BC1136" s="456"/>
      <c r="BD1136" s="456"/>
      <c r="BE1136" s="456"/>
      <c r="BF1136" s="456"/>
      <c r="BG1136" s="457"/>
      <c r="BH1136" s="458"/>
      <c r="BI1136" s="459"/>
      <c r="BJ1136" s="459"/>
      <c r="BK1136" s="459"/>
      <c r="BL1136" s="459"/>
      <c r="BM1136" s="460"/>
      <c r="BN1136" s="314"/>
      <c r="BO1136" s="314"/>
      <c r="BP1136" s="1"/>
      <c r="BQ1136" s="120">
        <f>IF($F$3="","",IF(N1136=$F$3,COUNTIF(BQ$23:BQ1135,"&gt;0")+1,0))</f>
        <v>0</v>
      </c>
      <c r="BR1136" s="1"/>
      <c r="BS1136" s="20" t="str">
        <f>IF($N1136="","",IF(VLOOKUP(VLOOKUP($N1136,IMPOSTAZIONI!$E$6:$I$13,5,FALSE),IMPOSTAZIONI!$B$25:$N$32,3,FALSE)=0,"",VLOOKUP(VLOOKUP($N1136,IMPOSTAZIONI!$E$6:$I$13,5,FALSE),IMPOSTAZIONI!$B$25:$N$32,3,FALSE)))</f>
        <v/>
      </c>
      <c r="BT1136" s="20" t="str">
        <f>IF($N1136="","",IF(VLOOKUP(VLOOKUP($N1136,IMPOSTAZIONI!$E$6:$I$13,5,FALSE),IMPOSTAZIONI!$B$25:$N$32,6,FALSE)=0,"",VLOOKUP(VLOOKUP($N1136,IMPOSTAZIONI!$E$6:$I$13,5,FALSE),IMPOSTAZIONI!$B$25:$N$32,6,FALSE)))</f>
        <v/>
      </c>
      <c r="BU1136" s="20" t="str">
        <f>IF($N1136="","",IF(VLOOKUP(VLOOKUP($N1136,IMPOSTAZIONI!$E$6:$I$13,5,FALSE),IMPOSTAZIONI!$B$25:$N$32,9,FALSE)=0,"",VLOOKUP(VLOOKUP($N1136,IMPOSTAZIONI!$E$6:$I$13,5,FALSE),IMPOSTAZIONI!$B$25:$N$32,9,FALSE)))</f>
        <v/>
      </c>
      <c r="BV1136" s="20" t="str">
        <f>IF($N1136="","",IF(VLOOKUP(VLOOKUP($N1136,IMPOSTAZIONI!$E$6:$I$13,5,FALSE),IMPOSTAZIONI!$B$25:$N$32,12,FALSE)=0,"",VLOOKUP(VLOOKUP($N1136,IMPOSTAZIONI!$E$6:$I$13,5,FALSE),IMPOSTAZIONI!$B$25:$N$32,12,FALSE)))</f>
        <v/>
      </c>
      <c r="BW1136" s="221" t="str">
        <f t="shared" si="325"/>
        <v/>
      </c>
      <c r="BX1136" s="221" t="str">
        <f t="shared" si="326"/>
        <v/>
      </c>
      <c r="BY1136" s="221">
        <f t="shared" si="327"/>
        <v>0</v>
      </c>
      <c r="BZ1136" s="231">
        <f t="shared" si="328"/>
        <v>0</v>
      </c>
      <c r="CA1136" s="246">
        <f t="shared" si="329"/>
        <v>0</v>
      </c>
      <c r="CB1136" s="246">
        <f t="shared" si="330"/>
        <v>0</v>
      </c>
      <c r="CC1136" s="246" t="str">
        <f t="shared" si="331"/>
        <v/>
      </c>
      <c r="CD1136" s="246">
        <f t="shared" si="332"/>
        <v>5</v>
      </c>
      <c r="CE1136" s="246">
        <f t="shared" si="333"/>
        <v>0</v>
      </c>
      <c r="CF1136" s="276">
        <f t="shared" si="334"/>
        <v>0</v>
      </c>
      <c r="CG1136" s="277">
        <f t="shared" si="334"/>
        <v>0</v>
      </c>
      <c r="CH1136" s="277">
        <f t="shared" si="334"/>
        <v>0</v>
      </c>
      <c r="CI1136" s="278">
        <f t="shared" si="323"/>
        <v>0</v>
      </c>
      <c r="CJ1136" s="280">
        <f t="shared" si="335"/>
        <v>0</v>
      </c>
      <c r="CK1136" s="232">
        <f t="shared" si="336"/>
        <v>0</v>
      </c>
      <c r="CL1136" s="1"/>
    </row>
    <row r="1137" spans="1:90" ht="18" customHeight="1">
      <c r="A1137" s="1"/>
      <c r="B1137" s="1"/>
      <c r="C1137" s="314"/>
      <c r="D1137" s="287" t="str">
        <f t="shared" si="303"/>
        <v/>
      </c>
      <c r="E1137" s="449" t="str">
        <f t="shared" si="324"/>
        <v/>
      </c>
      <c r="F1137" s="450"/>
      <c r="G1137" s="451"/>
      <c r="H1137" s="452"/>
      <c r="I1137" s="453"/>
      <c r="J1137" s="453"/>
      <c r="K1137" s="453"/>
      <c r="L1137" s="453"/>
      <c r="M1137" s="454"/>
      <c r="N1137" s="455"/>
      <c r="O1137" s="456"/>
      <c r="P1137" s="456"/>
      <c r="Q1137" s="456"/>
      <c r="R1137" s="456"/>
      <c r="S1137" s="456"/>
      <c r="T1137" s="456"/>
      <c r="U1137" s="456"/>
      <c r="V1137" s="456"/>
      <c r="W1137" s="456"/>
      <c r="X1137" s="456"/>
      <c r="Y1137" s="456"/>
      <c r="Z1137" s="456"/>
      <c r="AA1137" s="456"/>
      <c r="AB1137" s="456"/>
      <c r="AC1137" s="456"/>
      <c r="AD1137" s="456"/>
      <c r="AE1137" s="457"/>
      <c r="AF1137" s="455"/>
      <c r="AG1137" s="456"/>
      <c r="AH1137" s="456"/>
      <c r="AI1137" s="456"/>
      <c r="AJ1137" s="456"/>
      <c r="AK1137" s="456"/>
      <c r="AL1137" s="456"/>
      <c r="AM1137" s="456"/>
      <c r="AN1137" s="457"/>
      <c r="AO1137" s="455"/>
      <c r="AP1137" s="456"/>
      <c r="AQ1137" s="456"/>
      <c r="AR1137" s="456"/>
      <c r="AS1137" s="456"/>
      <c r="AT1137" s="456"/>
      <c r="AU1137" s="456"/>
      <c r="AV1137" s="456"/>
      <c r="AW1137" s="456"/>
      <c r="AX1137" s="456"/>
      <c r="AY1137" s="456"/>
      <c r="AZ1137" s="456"/>
      <c r="BA1137" s="456"/>
      <c r="BB1137" s="456"/>
      <c r="BC1137" s="456"/>
      <c r="BD1137" s="456"/>
      <c r="BE1137" s="456"/>
      <c r="BF1137" s="456"/>
      <c r="BG1137" s="457"/>
      <c r="BH1137" s="458"/>
      <c r="BI1137" s="459"/>
      <c r="BJ1137" s="459"/>
      <c r="BK1137" s="459"/>
      <c r="BL1137" s="459"/>
      <c r="BM1137" s="460"/>
      <c r="BN1137" s="314"/>
      <c r="BO1137" s="314"/>
      <c r="BP1137" s="1"/>
      <c r="BQ1137" s="120">
        <f>IF($F$3="","",IF(N1137=$F$3,COUNTIF(BQ$23:BQ1136,"&gt;0")+1,0))</f>
        <v>0</v>
      </c>
      <c r="BR1137" s="1"/>
      <c r="BS1137" s="20" t="str">
        <f>IF($N1137="","",IF(VLOOKUP(VLOOKUP($N1137,IMPOSTAZIONI!$E$6:$I$13,5,FALSE),IMPOSTAZIONI!$B$25:$N$32,3,FALSE)=0,"",VLOOKUP(VLOOKUP($N1137,IMPOSTAZIONI!$E$6:$I$13,5,FALSE),IMPOSTAZIONI!$B$25:$N$32,3,FALSE)))</f>
        <v/>
      </c>
      <c r="BT1137" s="20" t="str">
        <f>IF($N1137="","",IF(VLOOKUP(VLOOKUP($N1137,IMPOSTAZIONI!$E$6:$I$13,5,FALSE),IMPOSTAZIONI!$B$25:$N$32,6,FALSE)=0,"",VLOOKUP(VLOOKUP($N1137,IMPOSTAZIONI!$E$6:$I$13,5,FALSE),IMPOSTAZIONI!$B$25:$N$32,6,FALSE)))</f>
        <v/>
      </c>
      <c r="BU1137" s="20" t="str">
        <f>IF($N1137="","",IF(VLOOKUP(VLOOKUP($N1137,IMPOSTAZIONI!$E$6:$I$13,5,FALSE),IMPOSTAZIONI!$B$25:$N$32,9,FALSE)=0,"",VLOOKUP(VLOOKUP($N1137,IMPOSTAZIONI!$E$6:$I$13,5,FALSE),IMPOSTAZIONI!$B$25:$N$32,9,FALSE)))</f>
        <v/>
      </c>
      <c r="BV1137" s="20" t="str">
        <f>IF($N1137="","",IF(VLOOKUP(VLOOKUP($N1137,IMPOSTAZIONI!$E$6:$I$13,5,FALSE),IMPOSTAZIONI!$B$25:$N$32,12,FALSE)=0,"",VLOOKUP(VLOOKUP($N1137,IMPOSTAZIONI!$E$6:$I$13,5,FALSE),IMPOSTAZIONI!$B$25:$N$32,12,FALSE)))</f>
        <v/>
      </c>
      <c r="BW1137" s="221" t="str">
        <f t="shared" si="325"/>
        <v/>
      </c>
      <c r="BX1137" s="221" t="str">
        <f t="shared" si="326"/>
        <v/>
      </c>
      <c r="BY1137" s="221">
        <f t="shared" si="327"/>
        <v>0</v>
      </c>
      <c r="BZ1137" s="231">
        <f t="shared" si="328"/>
        <v>0</v>
      </c>
      <c r="CA1137" s="246">
        <f t="shared" si="329"/>
        <v>0</v>
      </c>
      <c r="CB1137" s="246">
        <f t="shared" si="330"/>
        <v>0</v>
      </c>
      <c r="CC1137" s="246" t="str">
        <f t="shared" si="331"/>
        <v/>
      </c>
      <c r="CD1137" s="246">
        <f t="shared" si="332"/>
        <v>5</v>
      </c>
      <c r="CE1137" s="246">
        <f t="shared" si="333"/>
        <v>0</v>
      </c>
      <c r="CF1137" s="276">
        <f t="shared" si="334"/>
        <v>0</v>
      </c>
      <c r="CG1137" s="277">
        <f t="shared" si="334"/>
        <v>0</v>
      </c>
      <c r="CH1137" s="277">
        <f t="shared" si="334"/>
        <v>0</v>
      </c>
      <c r="CI1137" s="278">
        <f t="shared" si="323"/>
        <v>0</v>
      </c>
      <c r="CJ1137" s="280">
        <f t="shared" si="335"/>
        <v>0</v>
      </c>
      <c r="CK1137" s="232">
        <f t="shared" si="336"/>
        <v>0</v>
      </c>
      <c r="CL1137" s="1"/>
    </row>
    <row r="1138" spans="1:90" ht="18" customHeight="1">
      <c r="A1138" s="1"/>
      <c r="B1138" s="1"/>
      <c r="C1138" s="314"/>
      <c r="D1138" s="287" t="str">
        <f t="shared" si="303"/>
        <v/>
      </c>
      <c r="E1138" s="449" t="str">
        <f t="shared" si="324"/>
        <v/>
      </c>
      <c r="F1138" s="450"/>
      <c r="G1138" s="451"/>
      <c r="H1138" s="452"/>
      <c r="I1138" s="453"/>
      <c r="J1138" s="453"/>
      <c r="K1138" s="453"/>
      <c r="L1138" s="453"/>
      <c r="M1138" s="454"/>
      <c r="N1138" s="455"/>
      <c r="O1138" s="456"/>
      <c r="P1138" s="456"/>
      <c r="Q1138" s="456"/>
      <c r="R1138" s="456"/>
      <c r="S1138" s="456"/>
      <c r="T1138" s="456"/>
      <c r="U1138" s="456"/>
      <c r="V1138" s="456"/>
      <c r="W1138" s="456"/>
      <c r="X1138" s="456"/>
      <c r="Y1138" s="456"/>
      <c r="Z1138" s="456"/>
      <c r="AA1138" s="456"/>
      <c r="AB1138" s="456"/>
      <c r="AC1138" s="456"/>
      <c r="AD1138" s="456"/>
      <c r="AE1138" s="457"/>
      <c r="AF1138" s="455"/>
      <c r="AG1138" s="456"/>
      <c r="AH1138" s="456"/>
      <c r="AI1138" s="456"/>
      <c r="AJ1138" s="456"/>
      <c r="AK1138" s="456"/>
      <c r="AL1138" s="456"/>
      <c r="AM1138" s="456"/>
      <c r="AN1138" s="457"/>
      <c r="AO1138" s="455"/>
      <c r="AP1138" s="456"/>
      <c r="AQ1138" s="456"/>
      <c r="AR1138" s="456"/>
      <c r="AS1138" s="456"/>
      <c r="AT1138" s="456"/>
      <c r="AU1138" s="456"/>
      <c r="AV1138" s="456"/>
      <c r="AW1138" s="456"/>
      <c r="AX1138" s="456"/>
      <c r="AY1138" s="456"/>
      <c r="AZ1138" s="456"/>
      <c r="BA1138" s="456"/>
      <c r="BB1138" s="456"/>
      <c r="BC1138" s="456"/>
      <c r="BD1138" s="456"/>
      <c r="BE1138" s="456"/>
      <c r="BF1138" s="456"/>
      <c r="BG1138" s="457"/>
      <c r="BH1138" s="458"/>
      <c r="BI1138" s="459"/>
      <c r="BJ1138" s="459"/>
      <c r="BK1138" s="459"/>
      <c r="BL1138" s="459"/>
      <c r="BM1138" s="460"/>
      <c r="BN1138" s="314"/>
      <c r="BO1138" s="314"/>
      <c r="BP1138" s="1"/>
      <c r="BQ1138" s="120">
        <f>IF($F$3="","",IF(N1138=$F$3,COUNTIF(BQ$23:BQ1137,"&gt;0")+1,0))</f>
        <v>0</v>
      </c>
      <c r="BR1138" s="1"/>
      <c r="BS1138" s="20" t="str">
        <f>IF($N1138="","",IF(VLOOKUP(VLOOKUP($N1138,IMPOSTAZIONI!$E$6:$I$13,5,FALSE),IMPOSTAZIONI!$B$25:$N$32,3,FALSE)=0,"",VLOOKUP(VLOOKUP($N1138,IMPOSTAZIONI!$E$6:$I$13,5,FALSE),IMPOSTAZIONI!$B$25:$N$32,3,FALSE)))</f>
        <v/>
      </c>
      <c r="BT1138" s="20" t="str">
        <f>IF($N1138="","",IF(VLOOKUP(VLOOKUP($N1138,IMPOSTAZIONI!$E$6:$I$13,5,FALSE),IMPOSTAZIONI!$B$25:$N$32,6,FALSE)=0,"",VLOOKUP(VLOOKUP($N1138,IMPOSTAZIONI!$E$6:$I$13,5,FALSE),IMPOSTAZIONI!$B$25:$N$32,6,FALSE)))</f>
        <v/>
      </c>
      <c r="BU1138" s="20" t="str">
        <f>IF($N1138="","",IF(VLOOKUP(VLOOKUP($N1138,IMPOSTAZIONI!$E$6:$I$13,5,FALSE),IMPOSTAZIONI!$B$25:$N$32,9,FALSE)=0,"",VLOOKUP(VLOOKUP($N1138,IMPOSTAZIONI!$E$6:$I$13,5,FALSE),IMPOSTAZIONI!$B$25:$N$32,9,FALSE)))</f>
        <v/>
      </c>
      <c r="BV1138" s="20" t="str">
        <f>IF($N1138="","",IF(VLOOKUP(VLOOKUP($N1138,IMPOSTAZIONI!$E$6:$I$13,5,FALSE),IMPOSTAZIONI!$B$25:$N$32,12,FALSE)=0,"",VLOOKUP(VLOOKUP($N1138,IMPOSTAZIONI!$E$6:$I$13,5,FALSE),IMPOSTAZIONI!$B$25:$N$32,12,FALSE)))</f>
        <v/>
      </c>
      <c r="BW1138" s="221" t="str">
        <f t="shared" si="325"/>
        <v/>
      </c>
      <c r="BX1138" s="221" t="str">
        <f t="shared" si="326"/>
        <v/>
      </c>
      <c r="BY1138" s="221">
        <f t="shared" si="327"/>
        <v>0</v>
      </c>
      <c r="BZ1138" s="231">
        <f t="shared" si="328"/>
        <v>0</v>
      </c>
      <c r="CA1138" s="246">
        <f t="shared" si="329"/>
        <v>0</v>
      </c>
      <c r="CB1138" s="246">
        <f t="shared" si="330"/>
        <v>0</v>
      </c>
      <c r="CC1138" s="246" t="str">
        <f t="shared" si="331"/>
        <v/>
      </c>
      <c r="CD1138" s="246">
        <f t="shared" si="332"/>
        <v>5</v>
      </c>
      <c r="CE1138" s="246">
        <f t="shared" si="333"/>
        <v>0</v>
      </c>
      <c r="CF1138" s="276">
        <f t="shared" si="334"/>
        <v>0</v>
      </c>
      <c r="CG1138" s="277">
        <f t="shared" si="334"/>
        <v>0</v>
      </c>
      <c r="CH1138" s="277">
        <f t="shared" si="334"/>
        <v>0</v>
      </c>
      <c r="CI1138" s="278">
        <f t="shared" si="323"/>
        <v>0</v>
      </c>
      <c r="CJ1138" s="280">
        <f t="shared" si="335"/>
        <v>0</v>
      </c>
      <c r="CK1138" s="232">
        <f t="shared" si="336"/>
        <v>0</v>
      </c>
      <c r="CL1138" s="1"/>
    </row>
    <row r="1139" spans="1:90" ht="18" customHeight="1">
      <c r="A1139" s="1"/>
      <c r="B1139" s="1"/>
      <c r="C1139" s="314"/>
      <c r="D1139" s="287" t="str">
        <f t="shared" si="303"/>
        <v/>
      </c>
      <c r="E1139" s="449" t="str">
        <f t="shared" si="324"/>
        <v/>
      </c>
      <c r="F1139" s="450"/>
      <c r="G1139" s="451"/>
      <c r="H1139" s="452"/>
      <c r="I1139" s="453"/>
      <c r="J1139" s="453"/>
      <c r="K1139" s="453"/>
      <c r="L1139" s="453"/>
      <c r="M1139" s="454"/>
      <c r="N1139" s="455"/>
      <c r="O1139" s="456"/>
      <c r="P1139" s="456"/>
      <c r="Q1139" s="456"/>
      <c r="R1139" s="456"/>
      <c r="S1139" s="456"/>
      <c r="T1139" s="456"/>
      <c r="U1139" s="456"/>
      <c r="V1139" s="456"/>
      <c r="W1139" s="456"/>
      <c r="X1139" s="456"/>
      <c r="Y1139" s="456"/>
      <c r="Z1139" s="456"/>
      <c r="AA1139" s="456"/>
      <c r="AB1139" s="456"/>
      <c r="AC1139" s="456"/>
      <c r="AD1139" s="456"/>
      <c r="AE1139" s="457"/>
      <c r="AF1139" s="455"/>
      <c r="AG1139" s="456"/>
      <c r="AH1139" s="456"/>
      <c r="AI1139" s="456"/>
      <c r="AJ1139" s="456"/>
      <c r="AK1139" s="456"/>
      <c r="AL1139" s="456"/>
      <c r="AM1139" s="456"/>
      <c r="AN1139" s="457"/>
      <c r="AO1139" s="455"/>
      <c r="AP1139" s="456"/>
      <c r="AQ1139" s="456"/>
      <c r="AR1139" s="456"/>
      <c r="AS1139" s="456"/>
      <c r="AT1139" s="456"/>
      <c r="AU1139" s="456"/>
      <c r="AV1139" s="456"/>
      <c r="AW1139" s="456"/>
      <c r="AX1139" s="456"/>
      <c r="AY1139" s="456"/>
      <c r="AZ1139" s="456"/>
      <c r="BA1139" s="456"/>
      <c r="BB1139" s="456"/>
      <c r="BC1139" s="456"/>
      <c r="BD1139" s="456"/>
      <c r="BE1139" s="456"/>
      <c r="BF1139" s="456"/>
      <c r="BG1139" s="457"/>
      <c r="BH1139" s="458"/>
      <c r="BI1139" s="459"/>
      <c r="BJ1139" s="459"/>
      <c r="BK1139" s="459"/>
      <c r="BL1139" s="459"/>
      <c r="BM1139" s="460"/>
      <c r="BN1139" s="314"/>
      <c r="BO1139" s="314"/>
      <c r="BP1139" s="1"/>
      <c r="BQ1139" s="120">
        <f>IF($F$3="","",IF(N1139=$F$3,COUNTIF(BQ$23:BQ1138,"&gt;0")+1,0))</f>
        <v>0</v>
      </c>
      <c r="BR1139" s="1"/>
      <c r="BS1139" s="20" t="str">
        <f>IF($N1139="","",IF(VLOOKUP(VLOOKUP($N1139,IMPOSTAZIONI!$E$6:$I$13,5,FALSE),IMPOSTAZIONI!$B$25:$N$32,3,FALSE)=0,"",VLOOKUP(VLOOKUP($N1139,IMPOSTAZIONI!$E$6:$I$13,5,FALSE),IMPOSTAZIONI!$B$25:$N$32,3,FALSE)))</f>
        <v/>
      </c>
      <c r="BT1139" s="20" t="str">
        <f>IF($N1139="","",IF(VLOOKUP(VLOOKUP($N1139,IMPOSTAZIONI!$E$6:$I$13,5,FALSE),IMPOSTAZIONI!$B$25:$N$32,6,FALSE)=0,"",VLOOKUP(VLOOKUP($N1139,IMPOSTAZIONI!$E$6:$I$13,5,FALSE),IMPOSTAZIONI!$B$25:$N$32,6,FALSE)))</f>
        <v/>
      </c>
      <c r="BU1139" s="20" t="str">
        <f>IF($N1139="","",IF(VLOOKUP(VLOOKUP($N1139,IMPOSTAZIONI!$E$6:$I$13,5,FALSE),IMPOSTAZIONI!$B$25:$N$32,9,FALSE)=0,"",VLOOKUP(VLOOKUP($N1139,IMPOSTAZIONI!$E$6:$I$13,5,FALSE),IMPOSTAZIONI!$B$25:$N$32,9,FALSE)))</f>
        <v/>
      </c>
      <c r="BV1139" s="20" t="str">
        <f>IF($N1139="","",IF(VLOOKUP(VLOOKUP($N1139,IMPOSTAZIONI!$E$6:$I$13,5,FALSE),IMPOSTAZIONI!$B$25:$N$32,12,FALSE)=0,"",VLOOKUP(VLOOKUP($N1139,IMPOSTAZIONI!$E$6:$I$13,5,FALSE),IMPOSTAZIONI!$B$25:$N$32,12,FALSE)))</f>
        <v/>
      </c>
      <c r="BW1139" s="221" t="str">
        <f t="shared" si="325"/>
        <v/>
      </c>
      <c r="BX1139" s="221" t="str">
        <f t="shared" si="326"/>
        <v/>
      </c>
      <c r="BY1139" s="221">
        <f t="shared" si="327"/>
        <v>0</v>
      </c>
      <c r="BZ1139" s="231">
        <f t="shared" si="328"/>
        <v>0</v>
      </c>
      <c r="CA1139" s="246">
        <f t="shared" si="329"/>
        <v>0</v>
      </c>
      <c r="CB1139" s="246">
        <f t="shared" si="330"/>
        <v>0</v>
      </c>
      <c r="CC1139" s="246" t="str">
        <f t="shared" si="331"/>
        <v/>
      </c>
      <c r="CD1139" s="246">
        <f t="shared" si="332"/>
        <v>5</v>
      </c>
      <c r="CE1139" s="246">
        <f t="shared" si="333"/>
        <v>0</v>
      </c>
      <c r="CF1139" s="276">
        <f t="shared" si="334"/>
        <v>0</v>
      </c>
      <c r="CG1139" s="277">
        <f t="shared" si="334"/>
        <v>0</v>
      </c>
      <c r="CH1139" s="277">
        <f t="shared" si="334"/>
        <v>0</v>
      </c>
      <c r="CI1139" s="278">
        <f t="shared" si="323"/>
        <v>0</v>
      </c>
      <c r="CJ1139" s="280">
        <f t="shared" si="335"/>
        <v>0</v>
      </c>
      <c r="CK1139" s="232">
        <f t="shared" si="336"/>
        <v>0</v>
      </c>
      <c r="CL1139" s="1"/>
    </row>
    <row r="1140" spans="1:90" ht="18" customHeight="1">
      <c r="A1140" s="1"/>
      <c r="B1140" s="1"/>
      <c r="C1140" s="314"/>
      <c r="D1140" s="287" t="str">
        <f t="shared" si="303"/>
        <v/>
      </c>
      <c r="E1140" s="449" t="str">
        <f t="shared" si="324"/>
        <v/>
      </c>
      <c r="F1140" s="450"/>
      <c r="G1140" s="451"/>
      <c r="H1140" s="452"/>
      <c r="I1140" s="453"/>
      <c r="J1140" s="453"/>
      <c r="K1140" s="453"/>
      <c r="L1140" s="453"/>
      <c r="M1140" s="454"/>
      <c r="N1140" s="455"/>
      <c r="O1140" s="456"/>
      <c r="P1140" s="456"/>
      <c r="Q1140" s="456"/>
      <c r="R1140" s="456"/>
      <c r="S1140" s="456"/>
      <c r="T1140" s="456"/>
      <c r="U1140" s="456"/>
      <c r="V1140" s="456"/>
      <c r="W1140" s="456"/>
      <c r="X1140" s="456"/>
      <c r="Y1140" s="456"/>
      <c r="Z1140" s="456"/>
      <c r="AA1140" s="456"/>
      <c r="AB1140" s="456"/>
      <c r="AC1140" s="456"/>
      <c r="AD1140" s="456"/>
      <c r="AE1140" s="457"/>
      <c r="AF1140" s="455"/>
      <c r="AG1140" s="456"/>
      <c r="AH1140" s="456"/>
      <c r="AI1140" s="456"/>
      <c r="AJ1140" s="456"/>
      <c r="AK1140" s="456"/>
      <c r="AL1140" s="456"/>
      <c r="AM1140" s="456"/>
      <c r="AN1140" s="457"/>
      <c r="AO1140" s="455"/>
      <c r="AP1140" s="456"/>
      <c r="AQ1140" s="456"/>
      <c r="AR1140" s="456"/>
      <c r="AS1140" s="456"/>
      <c r="AT1140" s="456"/>
      <c r="AU1140" s="456"/>
      <c r="AV1140" s="456"/>
      <c r="AW1140" s="456"/>
      <c r="AX1140" s="456"/>
      <c r="AY1140" s="456"/>
      <c r="AZ1140" s="456"/>
      <c r="BA1140" s="456"/>
      <c r="BB1140" s="456"/>
      <c r="BC1140" s="456"/>
      <c r="BD1140" s="456"/>
      <c r="BE1140" s="456"/>
      <c r="BF1140" s="456"/>
      <c r="BG1140" s="457"/>
      <c r="BH1140" s="458"/>
      <c r="BI1140" s="459"/>
      <c r="BJ1140" s="459"/>
      <c r="BK1140" s="459"/>
      <c r="BL1140" s="459"/>
      <c r="BM1140" s="460"/>
      <c r="BN1140" s="314"/>
      <c r="BO1140" s="314"/>
      <c r="BP1140" s="1"/>
      <c r="BQ1140" s="120">
        <f>IF($F$3="","",IF(N1140=$F$3,COUNTIF(BQ$23:BQ1139,"&gt;0")+1,0))</f>
        <v>0</v>
      </c>
      <c r="BR1140" s="1"/>
      <c r="BS1140" s="20" t="str">
        <f>IF($N1140="","",IF(VLOOKUP(VLOOKUP($N1140,IMPOSTAZIONI!$E$6:$I$13,5,FALSE),IMPOSTAZIONI!$B$25:$N$32,3,FALSE)=0,"",VLOOKUP(VLOOKUP($N1140,IMPOSTAZIONI!$E$6:$I$13,5,FALSE),IMPOSTAZIONI!$B$25:$N$32,3,FALSE)))</f>
        <v/>
      </c>
      <c r="BT1140" s="20" t="str">
        <f>IF($N1140="","",IF(VLOOKUP(VLOOKUP($N1140,IMPOSTAZIONI!$E$6:$I$13,5,FALSE),IMPOSTAZIONI!$B$25:$N$32,6,FALSE)=0,"",VLOOKUP(VLOOKUP($N1140,IMPOSTAZIONI!$E$6:$I$13,5,FALSE),IMPOSTAZIONI!$B$25:$N$32,6,FALSE)))</f>
        <v/>
      </c>
      <c r="BU1140" s="20" t="str">
        <f>IF($N1140="","",IF(VLOOKUP(VLOOKUP($N1140,IMPOSTAZIONI!$E$6:$I$13,5,FALSE),IMPOSTAZIONI!$B$25:$N$32,9,FALSE)=0,"",VLOOKUP(VLOOKUP($N1140,IMPOSTAZIONI!$E$6:$I$13,5,FALSE),IMPOSTAZIONI!$B$25:$N$32,9,FALSE)))</f>
        <v/>
      </c>
      <c r="BV1140" s="20" t="str">
        <f>IF($N1140="","",IF(VLOOKUP(VLOOKUP($N1140,IMPOSTAZIONI!$E$6:$I$13,5,FALSE),IMPOSTAZIONI!$B$25:$N$32,12,FALSE)=0,"",VLOOKUP(VLOOKUP($N1140,IMPOSTAZIONI!$E$6:$I$13,5,FALSE),IMPOSTAZIONI!$B$25:$N$32,12,FALSE)))</f>
        <v/>
      </c>
      <c r="BW1140" s="221" t="str">
        <f t="shared" si="325"/>
        <v/>
      </c>
      <c r="BX1140" s="221" t="str">
        <f t="shared" si="326"/>
        <v/>
      </c>
      <c r="BY1140" s="221">
        <f t="shared" si="327"/>
        <v>0</v>
      </c>
      <c r="BZ1140" s="231">
        <f t="shared" si="328"/>
        <v>0</v>
      </c>
      <c r="CA1140" s="246">
        <f t="shared" si="329"/>
        <v>0</v>
      </c>
      <c r="CB1140" s="246">
        <f t="shared" si="330"/>
        <v>0</v>
      </c>
      <c r="CC1140" s="246" t="str">
        <f t="shared" si="331"/>
        <v/>
      </c>
      <c r="CD1140" s="246">
        <f t="shared" si="332"/>
        <v>5</v>
      </c>
      <c r="CE1140" s="246">
        <f t="shared" si="333"/>
        <v>0</v>
      </c>
      <c r="CF1140" s="276">
        <f t="shared" si="334"/>
        <v>0</v>
      </c>
      <c r="CG1140" s="277">
        <f t="shared" si="334"/>
        <v>0</v>
      </c>
      <c r="CH1140" s="277">
        <f t="shared" si="334"/>
        <v>0</v>
      </c>
      <c r="CI1140" s="278">
        <f t="shared" si="323"/>
        <v>0</v>
      </c>
      <c r="CJ1140" s="280">
        <f t="shared" si="335"/>
        <v>0</v>
      </c>
      <c r="CK1140" s="232">
        <f t="shared" si="336"/>
        <v>0</v>
      </c>
      <c r="CL1140" s="1"/>
    </row>
    <row r="1141" spans="1:90" ht="18" customHeight="1">
      <c r="A1141" s="1"/>
      <c r="B1141" s="1"/>
      <c r="C1141" s="314"/>
      <c r="D1141" s="287" t="str">
        <f t="shared" si="303"/>
        <v/>
      </c>
      <c r="E1141" s="449" t="str">
        <f t="shared" si="324"/>
        <v/>
      </c>
      <c r="F1141" s="450"/>
      <c r="G1141" s="451"/>
      <c r="H1141" s="452"/>
      <c r="I1141" s="453"/>
      <c r="J1141" s="453"/>
      <c r="K1141" s="453"/>
      <c r="L1141" s="453"/>
      <c r="M1141" s="454"/>
      <c r="N1141" s="455"/>
      <c r="O1141" s="456"/>
      <c r="P1141" s="456"/>
      <c r="Q1141" s="456"/>
      <c r="R1141" s="456"/>
      <c r="S1141" s="456"/>
      <c r="T1141" s="456"/>
      <c r="U1141" s="456"/>
      <c r="V1141" s="456"/>
      <c r="W1141" s="456"/>
      <c r="X1141" s="456"/>
      <c r="Y1141" s="456"/>
      <c r="Z1141" s="456"/>
      <c r="AA1141" s="456"/>
      <c r="AB1141" s="456"/>
      <c r="AC1141" s="456"/>
      <c r="AD1141" s="456"/>
      <c r="AE1141" s="457"/>
      <c r="AF1141" s="455"/>
      <c r="AG1141" s="456"/>
      <c r="AH1141" s="456"/>
      <c r="AI1141" s="456"/>
      <c r="AJ1141" s="456"/>
      <c r="AK1141" s="456"/>
      <c r="AL1141" s="456"/>
      <c r="AM1141" s="456"/>
      <c r="AN1141" s="457"/>
      <c r="AO1141" s="455"/>
      <c r="AP1141" s="456"/>
      <c r="AQ1141" s="456"/>
      <c r="AR1141" s="456"/>
      <c r="AS1141" s="456"/>
      <c r="AT1141" s="456"/>
      <c r="AU1141" s="456"/>
      <c r="AV1141" s="456"/>
      <c r="AW1141" s="456"/>
      <c r="AX1141" s="456"/>
      <c r="AY1141" s="456"/>
      <c r="AZ1141" s="456"/>
      <c r="BA1141" s="456"/>
      <c r="BB1141" s="456"/>
      <c r="BC1141" s="456"/>
      <c r="BD1141" s="456"/>
      <c r="BE1141" s="456"/>
      <c r="BF1141" s="456"/>
      <c r="BG1141" s="457"/>
      <c r="BH1141" s="458"/>
      <c r="BI1141" s="459"/>
      <c r="BJ1141" s="459"/>
      <c r="BK1141" s="459"/>
      <c r="BL1141" s="459"/>
      <c r="BM1141" s="460"/>
      <c r="BN1141" s="314"/>
      <c r="BO1141" s="314"/>
      <c r="BP1141" s="1"/>
      <c r="BQ1141" s="120">
        <f>IF($F$3="","",IF(N1141=$F$3,COUNTIF(BQ$23:BQ1140,"&gt;0")+1,0))</f>
        <v>0</v>
      </c>
      <c r="BR1141" s="1"/>
      <c r="BS1141" s="20" t="str">
        <f>IF($N1141="","",IF(VLOOKUP(VLOOKUP($N1141,IMPOSTAZIONI!$E$6:$I$13,5,FALSE),IMPOSTAZIONI!$B$25:$N$32,3,FALSE)=0,"",VLOOKUP(VLOOKUP($N1141,IMPOSTAZIONI!$E$6:$I$13,5,FALSE),IMPOSTAZIONI!$B$25:$N$32,3,FALSE)))</f>
        <v/>
      </c>
      <c r="BT1141" s="20" t="str">
        <f>IF($N1141="","",IF(VLOOKUP(VLOOKUP($N1141,IMPOSTAZIONI!$E$6:$I$13,5,FALSE),IMPOSTAZIONI!$B$25:$N$32,6,FALSE)=0,"",VLOOKUP(VLOOKUP($N1141,IMPOSTAZIONI!$E$6:$I$13,5,FALSE),IMPOSTAZIONI!$B$25:$N$32,6,FALSE)))</f>
        <v/>
      </c>
      <c r="BU1141" s="20" t="str">
        <f>IF($N1141="","",IF(VLOOKUP(VLOOKUP($N1141,IMPOSTAZIONI!$E$6:$I$13,5,FALSE),IMPOSTAZIONI!$B$25:$N$32,9,FALSE)=0,"",VLOOKUP(VLOOKUP($N1141,IMPOSTAZIONI!$E$6:$I$13,5,FALSE),IMPOSTAZIONI!$B$25:$N$32,9,FALSE)))</f>
        <v/>
      </c>
      <c r="BV1141" s="20" t="str">
        <f>IF($N1141="","",IF(VLOOKUP(VLOOKUP($N1141,IMPOSTAZIONI!$E$6:$I$13,5,FALSE),IMPOSTAZIONI!$B$25:$N$32,12,FALSE)=0,"",VLOOKUP(VLOOKUP($N1141,IMPOSTAZIONI!$E$6:$I$13,5,FALSE),IMPOSTAZIONI!$B$25:$N$32,12,FALSE)))</f>
        <v/>
      </c>
      <c r="BW1141" s="221" t="str">
        <f t="shared" si="325"/>
        <v/>
      </c>
      <c r="BX1141" s="221" t="str">
        <f t="shared" si="326"/>
        <v/>
      </c>
      <c r="BY1141" s="221">
        <f t="shared" si="327"/>
        <v>0</v>
      </c>
      <c r="BZ1141" s="231">
        <f t="shared" si="328"/>
        <v>0</v>
      </c>
      <c r="CA1141" s="246">
        <f t="shared" si="329"/>
        <v>0</v>
      </c>
      <c r="CB1141" s="246">
        <f t="shared" si="330"/>
        <v>0</v>
      </c>
      <c r="CC1141" s="246" t="str">
        <f t="shared" si="331"/>
        <v/>
      </c>
      <c r="CD1141" s="246">
        <f t="shared" si="332"/>
        <v>5</v>
      </c>
      <c r="CE1141" s="246">
        <f t="shared" si="333"/>
        <v>0</v>
      </c>
      <c r="CF1141" s="276">
        <f t="shared" si="334"/>
        <v>0</v>
      </c>
      <c r="CG1141" s="277">
        <f t="shared" si="334"/>
        <v>0</v>
      </c>
      <c r="CH1141" s="277">
        <f t="shared" si="334"/>
        <v>0</v>
      </c>
      <c r="CI1141" s="278">
        <f t="shared" si="323"/>
        <v>0</v>
      </c>
      <c r="CJ1141" s="280">
        <f t="shared" si="335"/>
        <v>0</v>
      </c>
      <c r="CK1141" s="232">
        <f t="shared" si="336"/>
        <v>0</v>
      </c>
      <c r="CL1141" s="1"/>
    </row>
    <row r="1142" spans="1:90" ht="18" customHeight="1">
      <c r="A1142" s="1"/>
      <c r="B1142" s="1"/>
      <c r="C1142" s="314"/>
      <c r="D1142" s="287" t="str">
        <f t="shared" si="303"/>
        <v/>
      </c>
      <c r="E1142" s="449" t="str">
        <f t="shared" si="324"/>
        <v/>
      </c>
      <c r="F1142" s="450"/>
      <c r="G1142" s="451"/>
      <c r="H1142" s="452"/>
      <c r="I1142" s="453"/>
      <c r="J1142" s="453"/>
      <c r="K1142" s="453"/>
      <c r="L1142" s="453"/>
      <c r="M1142" s="454"/>
      <c r="N1142" s="455"/>
      <c r="O1142" s="456"/>
      <c r="P1142" s="456"/>
      <c r="Q1142" s="456"/>
      <c r="R1142" s="456"/>
      <c r="S1142" s="456"/>
      <c r="T1142" s="456"/>
      <c r="U1142" s="456"/>
      <c r="V1142" s="456"/>
      <c r="W1142" s="456"/>
      <c r="X1142" s="456"/>
      <c r="Y1142" s="456"/>
      <c r="Z1142" s="456"/>
      <c r="AA1142" s="456"/>
      <c r="AB1142" s="456"/>
      <c r="AC1142" s="456"/>
      <c r="AD1142" s="456"/>
      <c r="AE1142" s="457"/>
      <c r="AF1142" s="455"/>
      <c r="AG1142" s="456"/>
      <c r="AH1142" s="456"/>
      <c r="AI1142" s="456"/>
      <c r="AJ1142" s="456"/>
      <c r="AK1142" s="456"/>
      <c r="AL1142" s="456"/>
      <c r="AM1142" s="456"/>
      <c r="AN1142" s="457"/>
      <c r="AO1142" s="455"/>
      <c r="AP1142" s="456"/>
      <c r="AQ1142" s="456"/>
      <c r="AR1142" s="456"/>
      <c r="AS1142" s="456"/>
      <c r="AT1142" s="456"/>
      <c r="AU1142" s="456"/>
      <c r="AV1142" s="456"/>
      <c r="AW1142" s="456"/>
      <c r="AX1142" s="456"/>
      <c r="AY1142" s="456"/>
      <c r="AZ1142" s="456"/>
      <c r="BA1142" s="456"/>
      <c r="BB1142" s="456"/>
      <c r="BC1142" s="456"/>
      <c r="BD1142" s="456"/>
      <c r="BE1142" s="456"/>
      <c r="BF1142" s="456"/>
      <c r="BG1142" s="457"/>
      <c r="BH1142" s="458"/>
      <c r="BI1142" s="459"/>
      <c r="BJ1142" s="459"/>
      <c r="BK1142" s="459"/>
      <c r="BL1142" s="459"/>
      <c r="BM1142" s="460"/>
      <c r="BN1142" s="314"/>
      <c r="BO1142" s="314"/>
      <c r="BP1142" s="1"/>
      <c r="BQ1142" s="120">
        <f>IF($F$3="","",IF(N1142=$F$3,COUNTIF(BQ$23:BQ1141,"&gt;0")+1,0))</f>
        <v>0</v>
      </c>
      <c r="BR1142" s="1"/>
      <c r="BS1142" s="20" t="str">
        <f>IF($N1142="","",IF(VLOOKUP(VLOOKUP($N1142,IMPOSTAZIONI!$E$6:$I$13,5,FALSE),IMPOSTAZIONI!$B$25:$N$32,3,FALSE)=0,"",VLOOKUP(VLOOKUP($N1142,IMPOSTAZIONI!$E$6:$I$13,5,FALSE),IMPOSTAZIONI!$B$25:$N$32,3,FALSE)))</f>
        <v/>
      </c>
      <c r="BT1142" s="20" t="str">
        <f>IF($N1142="","",IF(VLOOKUP(VLOOKUP($N1142,IMPOSTAZIONI!$E$6:$I$13,5,FALSE),IMPOSTAZIONI!$B$25:$N$32,6,FALSE)=0,"",VLOOKUP(VLOOKUP($N1142,IMPOSTAZIONI!$E$6:$I$13,5,FALSE),IMPOSTAZIONI!$B$25:$N$32,6,FALSE)))</f>
        <v/>
      </c>
      <c r="BU1142" s="20" t="str">
        <f>IF($N1142="","",IF(VLOOKUP(VLOOKUP($N1142,IMPOSTAZIONI!$E$6:$I$13,5,FALSE),IMPOSTAZIONI!$B$25:$N$32,9,FALSE)=0,"",VLOOKUP(VLOOKUP($N1142,IMPOSTAZIONI!$E$6:$I$13,5,FALSE),IMPOSTAZIONI!$B$25:$N$32,9,FALSE)))</f>
        <v/>
      </c>
      <c r="BV1142" s="20" t="str">
        <f>IF($N1142="","",IF(VLOOKUP(VLOOKUP($N1142,IMPOSTAZIONI!$E$6:$I$13,5,FALSE),IMPOSTAZIONI!$B$25:$N$32,12,FALSE)=0,"",VLOOKUP(VLOOKUP($N1142,IMPOSTAZIONI!$E$6:$I$13,5,FALSE),IMPOSTAZIONI!$B$25:$N$32,12,FALSE)))</f>
        <v/>
      </c>
      <c r="BW1142" s="221" t="str">
        <f t="shared" si="325"/>
        <v/>
      </c>
      <c r="BX1142" s="221" t="str">
        <f t="shared" si="326"/>
        <v/>
      </c>
      <c r="BY1142" s="221">
        <f t="shared" si="327"/>
        <v>0</v>
      </c>
      <c r="BZ1142" s="231">
        <f t="shared" si="328"/>
        <v>0</v>
      </c>
      <c r="CA1142" s="246">
        <f t="shared" si="329"/>
        <v>0</v>
      </c>
      <c r="CB1142" s="246">
        <f t="shared" si="330"/>
        <v>0</v>
      </c>
      <c r="CC1142" s="246" t="str">
        <f t="shared" si="331"/>
        <v/>
      </c>
      <c r="CD1142" s="246">
        <f t="shared" si="332"/>
        <v>5</v>
      </c>
      <c r="CE1142" s="246">
        <f t="shared" si="333"/>
        <v>0</v>
      </c>
      <c r="CF1142" s="276">
        <f t="shared" si="334"/>
        <v>0</v>
      </c>
      <c r="CG1142" s="277">
        <f t="shared" si="334"/>
        <v>0</v>
      </c>
      <c r="CH1142" s="277">
        <f t="shared" si="334"/>
        <v>0</v>
      </c>
      <c r="CI1142" s="278">
        <f t="shared" si="323"/>
        <v>0</v>
      </c>
      <c r="CJ1142" s="280">
        <f t="shared" si="335"/>
        <v>0</v>
      </c>
      <c r="CK1142" s="232">
        <f t="shared" si="336"/>
        <v>0</v>
      </c>
      <c r="CL1142" s="1"/>
    </row>
    <row r="1143" spans="1:90" ht="18" customHeight="1">
      <c r="A1143" s="1"/>
      <c r="B1143" s="1"/>
      <c r="C1143" s="314"/>
      <c r="D1143" s="287" t="str">
        <f t="shared" si="303"/>
        <v/>
      </c>
      <c r="E1143" s="449" t="str">
        <f t="shared" si="324"/>
        <v/>
      </c>
      <c r="F1143" s="450"/>
      <c r="G1143" s="451"/>
      <c r="H1143" s="452"/>
      <c r="I1143" s="453"/>
      <c r="J1143" s="453"/>
      <c r="K1143" s="453"/>
      <c r="L1143" s="453"/>
      <c r="M1143" s="454"/>
      <c r="N1143" s="455"/>
      <c r="O1143" s="456"/>
      <c r="P1143" s="456"/>
      <c r="Q1143" s="456"/>
      <c r="R1143" s="456"/>
      <c r="S1143" s="456"/>
      <c r="T1143" s="456"/>
      <c r="U1143" s="456"/>
      <c r="V1143" s="456"/>
      <c r="W1143" s="456"/>
      <c r="X1143" s="456"/>
      <c r="Y1143" s="456"/>
      <c r="Z1143" s="456"/>
      <c r="AA1143" s="456"/>
      <c r="AB1143" s="456"/>
      <c r="AC1143" s="456"/>
      <c r="AD1143" s="456"/>
      <c r="AE1143" s="457"/>
      <c r="AF1143" s="455"/>
      <c r="AG1143" s="456"/>
      <c r="AH1143" s="456"/>
      <c r="AI1143" s="456"/>
      <c r="AJ1143" s="456"/>
      <c r="AK1143" s="456"/>
      <c r="AL1143" s="456"/>
      <c r="AM1143" s="456"/>
      <c r="AN1143" s="457"/>
      <c r="AO1143" s="455"/>
      <c r="AP1143" s="456"/>
      <c r="AQ1143" s="456"/>
      <c r="AR1143" s="456"/>
      <c r="AS1143" s="456"/>
      <c r="AT1143" s="456"/>
      <c r="AU1143" s="456"/>
      <c r="AV1143" s="456"/>
      <c r="AW1143" s="456"/>
      <c r="AX1143" s="456"/>
      <c r="AY1143" s="456"/>
      <c r="AZ1143" s="456"/>
      <c r="BA1143" s="456"/>
      <c r="BB1143" s="456"/>
      <c r="BC1143" s="456"/>
      <c r="BD1143" s="456"/>
      <c r="BE1143" s="456"/>
      <c r="BF1143" s="456"/>
      <c r="BG1143" s="457"/>
      <c r="BH1143" s="458"/>
      <c r="BI1143" s="459"/>
      <c r="BJ1143" s="459"/>
      <c r="BK1143" s="459"/>
      <c r="BL1143" s="459"/>
      <c r="BM1143" s="460"/>
      <c r="BN1143" s="314"/>
      <c r="BO1143" s="314"/>
      <c r="BP1143" s="1"/>
      <c r="BQ1143" s="120">
        <f>IF($F$3="","",IF(N1143=$F$3,COUNTIF(BQ$23:BQ1142,"&gt;0")+1,0))</f>
        <v>0</v>
      </c>
      <c r="BR1143" s="1"/>
      <c r="BS1143" s="20" t="str">
        <f>IF($N1143="","",IF(VLOOKUP(VLOOKUP($N1143,IMPOSTAZIONI!$E$6:$I$13,5,FALSE),IMPOSTAZIONI!$B$25:$N$32,3,FALSE)=0,"",VLOOKUP(VLOOKUP($N1143,IMPOSTAZIONI!$E$6:$I$13,5,FALSE),IMPOSTAZIONI!$B$25:$N$32,3,FALSE)))</f>
        <v/>
      </c>
      <c r="BT1143" s="20" t="str">
        <f>IF($N1143="","",IF(VLOOKUP(VLOOKUP($N1143,IMPOSTAZIONI!$E$6:$I$13,5,FALSE),IMPOSTAZIONI!$B$25:$N$32,6,FALSE)=0,"",VLOOKUP(VLOOKUP($N1143,IMPOSTAZIONI!$E$6:$I$13,5,FALSE),IMPOSTAZIONI!$B$25:$N$32,6,FALSE)))</f>
        <v/>
      </c>
      <c r="BU1143" s="20" t="str">
        <f>IF($N1143="","",IF(VLOOKUP(VLOOKUP($N1143,IMPOSTAZIONI!$E$6:$I$13,5,FALSE),IMPOSTAZIONI!$B$25:$N$32,9,FALSE)=0,"",VLOOKUP(VLOOKUP($N1143,IMPOSTAZIONI!$E$6:$I$13,5,FALSE),IMPOSTAZIONI!$B$25:$N$32,9,FALSE)))</f>
        <v/>
      </c>
      <c r="BV1143" s="20" t="str">
        <f>IF($N1143="","",IF(VLOOKUP(VLOOKUP($N1143,IMPOSTAZIONI!$E$6:$I$13,5,FALSE),IMPOSTAZIONI!$B$25:$N$32,12,FALSE)=0,"",VLOOKUP(VLOOKUP($N1143,IMPOSTAZIONI!$E$6:$I$13,5,FALSE),IMPOSTAZIONI!$B$25:$N$32,12,FALSE)))</f>
        <v/>
      </c>
      <c r="BW1143" s="221" t="str">
        <f t="shared" si="325"/>
        <v/>
      </c>
      <c r="BX1143" s="221" t="str">
        <f t="shared" si="326"/>
        <v/>
      </c>
      <c r="BY1143" s="221">
        <f t="shared" si="327"/>
        <v>0</v>
      </c>
      <c r="BZ1143" s="231">
        <f t="shared" si="328"/>
        <v>0</v>
      </c>
      <c r="CA1143" s="246">
        <f t="shared" si="329"/>
        <v>0</v>
      </c>
      <c r="CB1143" s="246">
        <f t="shared" si="330"/>
        <v>0</v>
      </c>
      <c r="CC1143" s="246" t="str">
        <f t="shared" si="331"/>
        <v/>
      </c>
      <c r="CD1143" s="246">
        <f t="shared" si="332"/>
        <v>5</v>
      </c>
      <c r="CE1143" s="246">
        <f t="shared" si="333"/>
        <v>0</v>
      </c>
      <c r="CF1143" s="276">
        <f t="shared" si="334"/>
        <v>0</v>
      </c>
      <c r="CG1143" s="277">
        <f t="shared" si="334"/>
        <v>0</v>
      </c>
      <c r="CH1143" s="277">
        <f t="shared" si="334"/>
        <v>0</v>
      </c>
      <c r="CI1143" s="278">
        <f t="shared" si="323"/>
        <v>0</v>
      </c>
      <c r="CJ1143" s="280">
        <f t="shared" si="335"/>
        <v>0</v>
      </c>
      <c r="CK1143" s="232">
        <f t="shared" si="336"/>
        <v>0</v>
      </c>
      <c r="CL1143" s="1"/>
    </row>
    <row r="1144" spans="1:90" ht="18" customHeight="1">
      <c r="A1144" s="1"/>
      <c r="B1144" s="1"/>
      <c r="C1144" s="314"/>
      <c r="D1144" s="287" t="str">
        <f t="shared" si="303"/>
        <v/>
      </c>
      <c r="E1144" s="449" t="str">
        <f t="shared" si="324"/>
        <v/>
      </c>
      <c r="F1144" s="450"/>
      <c r="G1144" s="451"/>
      <c r="H1144" s="452"/>
      <c r="I1144" s="453"/>
      <c r="J1144" s="453"/>
      <c r="K1144" s="453"/>
      <c r="L1144" s="453"/>
      <c r="M1144" s="454"/>
      <c r="N1144" s="455"/>
      <c r="O1144" s="456"/>
      <c r="P1144" s="456"/>
      <c r="Q1144" s="456"/>
      <c r="R1144" s="456"/>
      <c r="S1144" s="456"/>
      <c r="T1144" s="456"/>
      <c r="U1144" s="456"/>
      <c r="V1144" s="456"/>
      <c r="W1144" s="456"/>
      <c r="X1144" s="456"/>
      <c r="Y1144" s="456"/>
      <c r="Z1144" s="456"/>
      <c r="AA1144" s="456"/>
      <c r="AB1144" s="456"/>
      <c r="AC1144" s="456"/>
      <c r="AD1144" s="456"/>
      <c r="AE1144" s="457"/>
      <c r="AF1144" s="455"/>
      <c r="AG1144" s="456"/>
      <c r="AH1144" s="456"/>
      <c r="AI1144" s="456"/>
      <c r="AJ1144" s="456"/>
      <c r="AK1144" s="456"/>
      <c r="AL1144" s="456"/>
      <c r="AM1144" s="456"/>
      <c r="AN1144" s="457"/>
      <c r="AO1144" s="455"/>
      <c r="AP1144" s="456"/>
      <c r="AQ1144" s="456"/>
      <c r="AR1144" s="456"/>
      <c r="AS1144" s="456"/>
      <c r="AT1144" s="456"/>
      <c r="AU1144" s="456"/>
      <c r="AV1144" s="456"/>
      <c r="AW1144" s="456"/>
      <c r="AX1144" s="456"/>
      <c r="AY1144" s="456"/>
      <c r="AZ1144" s="456"/>
      <c r="BA1144" s="456"/>
      <c r="BB1144" s="456"/>
      <c r="BC1144" s="456"/>
      <c r="BD1144" s="456"/>
      <c r="BE1144" s="456"/>
      <c r="BF1144" s="456"/>
      <c r="BG1144" s="457"/>
      <c r="BH1144" s="458"/>
      <c r="BI1144" s="459"/>
      <c r="BJ1144" s="459"/>
      <c r="BK1144" s="459"/>
      <c r="BL1144" s="459"/>
      <c r="BM1144" s="460"/>
      <c r="BN1144" s="314"/>
      <c r="BO1144" s="314"/>
      <c r="BP1144" s="1"/>
      <c r="BQ1144" s="120">
        <f>IF($F$3="","",IF(N1144=$F$3,COUNTIF(BQ$23:BQ1143,"&gt;0")+1,0))</f>
        <v>0</v>
      </c>
      <c r="BR1144" s="1"/>
      <c r="BS1144" s="20" t="str">
        <f>IF($N1144="","",IF(VLOOKUP(VLOOKUP($N1144,IMPOSTAZIONI!$E$6:$I$13,5,FALSE),IMPOSTAZIONI!$B$25:$N$32,3,FALSE)=0,"",VLOOKUP(VLOOKUP($N1144,IMPOSTAZIONI!$E$6:$I$13,5,FALSE),IMPOSTAZIONI!$B$25:$N$32,3,FALSE)))</f>
        <v/>
      </c>
      <c r="BT1144" s="20" t="str">
        <f>IF($N1144="","",IF(VLOOKUP(VLOOKUP($N1144,IMPOSTAZIONI!$E$6:$I$13,5,FALSE),IMPOSTAZIONI!$B$25:$N$32,6,FALSE)=0,"",VLOOKUP(VLOOKUP($N1144,IMPOSTAZIONI!$E$6:$I$13,5,FALSE),IMPOSTAZIONI!$B$25:$N$32,6,FALSE)))</f>
        <v/>
      </c>
      <c r="BU1144" s="20" t="str">
        <f>IF($N1144="","",IF(VLOOKUP(VLOOKUP($N1144,IMPOSTAZIONI!$E$6:$I$13,5,FALSE),IMPOSTAZIONI!$B$25:$N$32,9,FALSE)=0,"",VLOOKUP(VLOOKUP($N1144,IMPOSTAZIONI!$E$6:$I$13,5,FALSE),IMPOSTAZIONI!$B$25:$N$32,9,FALSE)))</f>
        <v/>
      </c>
      <c r="BV1144" s="20" t="str">
        <f>IF($N1144="","",IF(VLOOKUP(VLOOKUP($N1144,IMPOSTAZIONI!$E$6:$I$13,5,FALSE),IMPOSTAZIONI!$B$25:$N$32,12,FALSE)=0,"",VLOOKUP(VLOOKUP($N1144,IMPOSTAZIONI!$E$6:$I$13,5,FALSE),IMPOSTAZIONI!$B$25:$N$32,12,FALSE)))</f>
        <v/>
      </c>
      <c r="BW1144" s="221" t="str">
        <f t="shared" si="325"/>
        <v/>
      </c>
      <c r="BX1144" s="221" t="str">
        <f t="shared" si="326"/>
        <v/>
      </c>
      <c r="BY1144" s="221">
        <f t="shared" si="327"/>
        <v>0</v>
      </c>
      <c r="BZ1144" s="231">
        <f t="shared" si="328"/>
        <v>0</v>
      </c>
      <c r="CA1144" s="246">
        <f t="shared" si="329"/>
        <v>0</v>
      </c>
      <c r="CB1144" s="246">
        <f t="shared" si="330"/>
        <v>0</v>
      </c>
      <c r="CC1144" s="246" t="str">
        <f t="shared" si="331"/>
        <v/>
      </c>
      <c r="CD1144" s="246">
        <f t="shared" si="332"/>
        <v>5</v>
      </c>
      <c r="CE1144" s="246">
        <f t="shared" si="333"/>
        <v>0</v>
      </c>
      <c r="CF1144" s="276">
        <f t="shared" si="334"/>
        <v>0</v>
      </c>
      <c r="CG1144" s="277">
        <f t="shared" si="334"/>
        <v>0</v>
      </c>
      <c r="CH1144" s="277">
        <f t="shared" si="334"/>
        <v>0</v>
      </c>
      <c r="CI1144" s="278">
        <f t="shared" si="323"/>
        <v>0</v>
      </c>
      <c r="CJ1144" s="280">
        <f t="shared" si="335"/>
        <v>0</v>
      </c>
      <c r="CK1144" s="232">
        <f t="shared" si="336"/>
        <v>0</v>
      </c>
      <c r="CL1144" s="1"/>
    </row>
    <row r="1145" spans="1:90" ht="18" customHeight="1">
      <c r="A1145" s="1"/>
      <c r="B1145" s="1"/>
      <c r="C1145" s="314"/>
      <c r="D1145" s="287" t="str">
        <f t="shared" si="303"/>
        <v/>
      </c>
      <c r="E1145" s="449" t="str">
        <f t="shared" si="324"/>
        <v/>
      </c>
      <c r="F1145" s="450"/>
      <c r="G1145" s="451"/>
      <c r="H1145" s="452"/>
      <c r="I1145" s="453"/>
      <c r="J1145" s="453"/>
      <c r="K1145" s="453"/>
      <c r="L1145" s="453"/>
      <c r="M1145" s="454"/>
      <c r="N1145" s="455"/>
      <c r="O1145" s="456"/>
      <c r="P1145" s="456"/>
      <c r="Q1145" s="456"/>
      <c r="R1145" s="456"/>
      <c r="S1145" s="456"/>
      <c r="T1145" s="456"/>
      <c r="U1145" s="456"/>
      <c r="V1145" s="456"/>
      <c r="W1145" s="456"/>
      <c r="X1145" s="456"/>
      <c r="Y1145" s="456"/>
      <c r="Z1145" s="456"/>
      <c r="AA1145" s="456"/>
      <c r="AB1145" s="456"/>
      <c r="AC1145" s="456"/>
      <c r="AD1145" s="456"/>
      <c r="AE1145" s="457"/>
      <c r="AF1145" s="455"/>
      <c r="AG1145" s="456"/>
      <c r="AH1145" s="456"/>
      <c r="AI1145" s="456"/>
      <c r="AJ1145" s="456"/>
      <c r="AK1145" s="456"/>
      <c r="AL1145" s="456"/>
      <c r="AM1145" s="456"/>
      <c r="AN1145" s="457"/>
      <c r="AO1145" s="455"/>
      <c r="AP1145" s="456"/>
      <c r="AQ1145" s="456"/>
      <c r="AR1145" s="456"/>
      <c r="AS1145" s="456"/>
      <c r="AT1145" s="456"/>
      <c r="AU1145" s="456"/>
      <c r="AV1145" s="456"/>
      <c r="AW1145" s="456"/>
      <c r="AX1145" s="456"/>
      <c r="AY1145" s="456"/>
      <c r="AZ1145" s="456"/>
      <c r="BA1145" s="456"/>
      <c r="BB1145" s="456"/>
      <c r="BC1145" s="456"/>
      <c r="BD1145" s="456"/>
      <c r="BE1145" s="456"/>
      <c r="BF1145" s="456"/>
      <c r="BG1145" s="457"/>
      <c r="BH1145" s="458"/>
      <c r="BI1145" s="459"/>
      <c r="BJ1145" s="459"/>
      <c r="BK1145" s="459"/>
      <c r="BL1145" s="459"/>
      <c r="BM1145" s="460"/>
      <c r="BN1145" s="314"/>
      <c r="BO1145" s="314"/>
      <c r="BP1145" s="1"/>
      <c r="BQ1145" s="120">
        <f>IF($F$3="","",IF(N1145=$F$3,COUNTIF(BQ$23:BQ1144,"&gt;0")+1,0))</f>
        <v>0</v>
      </c>
      <c r="BR1145" s="1"/>
      <c r="BS1145" s="20" t="str">
        <f>IF($N1145="","",IF(VLOOKUP(VLOOKUP($N1145,IMPOSTAZIONI!$E$6:$I$13,5,FALSE),IMPOSTAZIONI!$B$25:$N$32,3,FALSE)=0,"",VLOOKUP(VLOOKUP($N1145,IMPOSTAZIONI!$E$6:$I$13,5,FALSE),IMPOSTAZIONI!$B$25:$N$32,3,FALSE)))</f>
        <v/>
      </c>
      <c r="BT1145" s="20" t="str">
        <f>IF($N1145="","",IF(VLOOKUP(VLOOKUP($N1145,IMPOSTAZIONI!$E$6:$I$13,5,FALSE),IMPOSTAZIONI!$B$25:$N$32,6,FALSE)=0,"",VLOOKUP(VLOOKUP($N1145,IMPOSTAZIONI!$E$6:$I$13,5,FALSE),IMPOSTAZIONI!$B$25:$N$32,6,FALSE)))</f>
        <v/>
      </c>
      <c r="BU1145" s="20" t="str">
        <f>IF($N1145="","",IF(VLOOKUP(VLOOKUP($N1145,IMPOSTAZIONI!$E$6:$I$13,5,FALSE),IMPOSTAZIONI!$B$25:$N$32,9,FALSE)=0,"",VLOOKUP(VLOOKUP($N1145,IMPOSTAZIONI!$E$6:$I$13,5,FALSE),IMPOSTAZIONI!$B$25:$N$32,9,FALSE)))</f>
        <v/>
      </c>
      <c r="BV1145" s="20" t="str">
        <f>IF($N1145="","",IF(VLOOKUP(VLOOKUP($N1145,IMPOSTAZIONI!$E$6:$I$13,5,FALSE),IMPOSTAZIONI!$B$25:$N$32,12,FALSE)=0,"",VLOOKUP(VLOOKUP($N1145,IMPOSTAZIONI!$E$6:$I$13,5,FALSE),IMPOSTAZIONI!$B$25:$N$32,12,FALSE)))</f>
        <v/>
      </c>
      <c r="BW1145" s="221" t="str">
        <f t="shared" si="325"/>
        <v/>
      </c>
      <c r="BX1145" s="221" t="str">
        <f t="shared" si="326"/>
        <v/>
      </c>
      <c r="BY1145" s="221">
        <f t="shared" si="327"/>
        <v>0</v>
      </c>
      <c r="BZ1145" s="231">
        <f t="shared" si="328"/>
        <v>0</v>
      </c>
      <c r="CA1145" s="246">
        <f t="shared" si="329"/>
        <v>0</v>
      </c>
      <c r="CB1145" s="246">
        <f t="shared" si="330"/>
        <v>0</v>
      </c>
      <c r="CC1145" s="246" t="str">
        <f t="shared" si="331"/>
        <v/>
      </c>
      <c r="CD1145" s="246">
        <f t="shared" si="332"/>
        <v>5</v>
      </c>
      <c r="CE1145" s="246">
        <f t="shared" si="333"/>
        <v>0</v>
      </c>
      <c r="CF1145" s="276">
        <f t="shared" si="334"/>
        <v>0</v>
      </c>
      <c r="CG1145" s="277">
        <f t="shared" si="334"/>
        <v>0</v>
      </c>
      <c r="CH1145" s="277">
        <f t="shared" si="334"/>
        <v>0</v>
      </c>
      <c r="CI1145" s="278">
        <f t="shared" si="323"/>
        <v>0</v>
      </c>
      <c r="CJ1145" s="280">
        <f t="shared" si="335"/>
        <v>0</v>
      </c>
      <c r="CK1145" s="232">
        <f t="shared" si="336"/>
        <v>0</v>
      </c>
      <c r="CL1145" s="1"/>
    </row>
    <row r="1146" spans="1:90" ht="18" customHeight="1">
      <c r="A1146" s="1"/>
      <c r="B1146" s="1"/>
      <c r="C1146" s="314"/>
      <c r="D1146" s="287" t="str">
        <f t="shared" si="303"/>
        <v/>
      </c>
      <c r="E1146" s="449" t="str">
        <f t="shared" si="324"/>
        <v/>
      </c>
      <c r="F1146" s="450"/>
      <c r="G1146" s="451"/>
      <c r="H1146" s="452"/>
      <c r="I1146" s="453"/>
      <c r="J1146" s="453"/>
      <c r="K1146" s="453"/>
      <c r="L1146" s="453"/>
      <c r="M1146" s="454"/>
      <c r="N1146" s="455"/>
      <c r="O1146" s="456"/>
      <c r="P1146" s="456"/>
      <c r="Q1146" s="456"/>
      <c r="R1146" s="456"/>
      <c r="S1146" s="456"/>
      <c r="T1146" s="456"/>
      <c r="U1146" s="456"/>
      <c r="V1146" s="456"/>
      <c r="W1146" s="456"/>
      <c r="X1146" s="456"/>
      <c r="Y1146" s="456"/>
      <c r="Z1146" s="456"/>
      <c r="AA1146" s="456"/>
      <c r="AB1146" s="456"/>
      <c r="AC1146" s="456"/>
      <c r="AD1146" s="456"/>
      <c r="AE1146" s="457"/>
      <c r="AF1146" s="455"/>
      <c r="AG1146" s="456"/>
      <c r="AH1146" s="456"/>
      <c r="AI1146" s="456"/>
      <c r="AJ1146" s="456"/>
      <c r="AK1146" s="456"/>
      <c r="AL1146" s="456"/>
      <c r="AM1146" s="456"/>
      <c r="AN1146" s="457"/>
      <c r="AO1146" s="455"/>
      <c r="AP1146" s="456"/>
      <c r="AQ1146" s="456"/>
      <c r="AR1146" s="456"/>
      <c r="AS1146" s="456"/>
      <c r="AT1146" s="456"/>
      <c r="AU1146" s="456"/>
      <c r="AV1146" s="456"/>
      <c r="AW1146" s="456"/>
      <c r="AX1146" s="456"/>
      <c r="AY1146" s="456"/>
      <c r="AZ1146" s="456"/>
      <c r="BA1146" s="456"/>
      <c r="BB1146" s="456"/>
      <c r="BC1146" s="456"/>
      <c r="BD1146" s="456"/>
      <c r="BE1146" s="456"/>
      <c r="BF1146" s="456"/>
      <c r="BG1146" s="457"/>
      <c r="BH1146" s="458"/>
      <c r="BI1146" s="459"/>
      <c r="BJ1146" s="459"/>
      <c r="BK1146" s="459"/>
      <c r="BL1146" s="459"/>
      <c r="BM1146" s="460"/>
      <c r="BN1146" s="314"/>
      <c r="BO1146" s="314"/>
      <c r="BP1146" s="1"/>
      <c r="BQ1146" s="120">
        <f>IF($F$3="","",IF(N1146=$F$3,COUNTIF(BQ$23:BQ1145,"&gt;0")+1,0))</f>
        <v>0</v>
      </c>
      <c r="BR1146" s="1"/>
      <c r="BS1146" s="20" t="str">
        <f>IF($N1146="","",IF(VLOOKUP(VLOOKUP($N1146,IMPOSTAZIONI!$E$6:$I$13,5,FALSE),IMPOSTAZIONI!$B$25:$N$32,3,FALSE)=0,"",VLOOKUP(VLOOKUP($N1146,IMPOSTAZIONI!$E$6:$I$13,5,FALSE),IMPOSTAZIONI!$B$25:$N$32,3,FALSE)))</f>
        <v/>
      </c>
      <c r="BT1146" s="20" t="str">
        <f>IF($N1146="","",IF(VLOOKUP(VLOOKUP($N1146,IMPOSTAZIONI!$E$6:$I$13,5,FALSE),IMPOSTAZIONI!$B$25:$N$32,6,FALSE)=0,"",VLOOKUP(VLOOKUP($N1146,IMPOSTAZIONI!$E$6:$I$13,5,FALSE),IMPOSTAZIONI!$B$25:$N$32,6,FALSE)))</f>
        <v/>
      </c>
      <c r="BU1146" s="20" t="str">
        <f>IF($N1146="","",IF(VLOOKUP(VLOOKUP($N1146,IMPOSTAZIONI!$E$6:$I$13,5,FALSE),IMPOSTAZIONI!$B$25:$N$32,9,FALSE)=0,"",VLOOKUP(VLOOKUP($N1146,IMPOSTAZIONI!$E$6:$I$13,5,FALSE),IMPOSTAZIONI!$B$25:$N$32,9,FALSE)))</f>
        <v/>
      </c>
      <c r="BV1146" s="20" t="str">
        <f>IF($N1146="","",IF(VLOOKUP(VLOOKUP($N1146,IMPOSTAZIONI!$E$6:$I$13,5,FALSE),IMPOSTAZIONI!$B$25:$N$32,12,FALSE)=0,"",VLOOKUP(VLOOKUP($N1146,IMPOSTAZIONI!$E$6:$I$13,5,FALSE),IMPOSTAZIONI!$B$25:$N$32,12,FALSE)))</f>
        <v/>
      </c>
      <c r="BW1146" s="221" t="str">
        <f t="shared" si="325"/>
        <v/>
      </c>
      <c r="BX1146" s="221" t="str">
        <f t="shared" si="326"/>
        <v/>
      </c>
      <c r="BY1146" s="221">
        <f t="shared" si="327"/>
        <v>0</v>
      </c>
      <c r="BZ1146" s="231">
        <f t="shared" si="328"/>
        <v>0</v>
      </c>
      <c r="CA1146" s="246">
        <f t="shared" si="329"/>
        <v>0</v>
      </c>
      <c r="CB1146" s="246">
        <f t="shared" si="330"/>
        <v>0</v>
      </c>
      <c r="CC1146" s="246" t="str">
        <f t="shared" si="331"/>
        <v/>
      </c>
      <c r="CD1146" s="246">
        <f t="shared" si="332"/>
        <v>5</v>
      </c>
      <c r="CE1146" s="246">
        <f t="shared" si="333"/>
        <v>0</v>
      </c>
      <c r="CF1146" s="276">
        <f t="shared" si="334"/>
        <v>0</v>
      </c>
      <c r="CG1146" s="277">
        <f t="shared" si="334"/>
        <v>0</v>
      </c>
      <c r="CH1146" s="277">
        <f t="shared" si="334"/>
        <v>0</v>
      </c>
      <c r="CI1146" s="278">
        <f t="shared" si="323"/>
        <v>0</v>
      </c>
      <c r="CJ1146" s="280">
        <f t="shared" si="335"/>
        <v>0</v>
      </c>
      <c r="CK1146" s="232">
        <f t="shared" si="336"/>
        <v>0</v>
      </c>
      <c r="CL1146" s="1"/>
    </row>
    <row r="1147" spans="1:90" ht="18" customHeight="1">
      <c r="A1147" s="1"/>
      <c r="B1147" s="1"/>
      <c r="C1147" s="314"/>
      <c r="D1147" s="287" t="str">
        <f t="shared" si="303"/>
        <v/>
      </c>
      <c r="E1147" s="449" t="str">
        <f t="shared" si="324"/>
        <v/>
      </c>
      <c r="F1147" s="450"/>
      <c r="G1147" s="451"/>
      <c r="H1147" s="452"/>
      <c r="I1147" s="453"/>
      <c r="J1147" s="453"/>
      <c r="K1147" s="453"/>
      <c r="L1147" s="453"/>
      <c r="M1147" s="454"/>
      <c r="N1147" s="455"/>
      <c r="O1147" s="456"/>
      <c r="P1147" s="456"/>
      <c r="Q1147" s="456"/>
      <c r="R1147" s="456"/>
      <c r="S1147" s="456"/>
      <c r="T1147" s="456"/>
      <c r="U1147" s="456"/>
      <c r="V1147" s="456"/>
      <c r="W1147" s="456"/>
      <c r="X1147" s="456"/>
      <c r="Y1147" s="456"/>
      <c r="Z1147" s="456"/>
      <c r="AA1147" s="456"/>
      <c r="AB1147" s="456"/>
      <c r="AC1147" s="456"/>
      <c r="AD1147" s="456"/>
      <c r="AE1147" s="457"/>
      <c r="AF1147" s="455"/>
      <c r="AG1147" s="456"/>
      <c r="AH1147" s="456"/>
      <c r="AI1147" s="456"/>
      <c r="AJ1147" s="456"/>
      <c r="AK1147" s="456"/>
      <c r="AL1147" s="456"/>
      <c r="AM1147" s="456"/>
      <c r="AN1147" s="457"/>
      <c r="AO1147" s="455"/>
      <c r="AP1147" s="456"/>
      <c r="AQ1147" s="456"/>
      <c r="AR1147" s="456"/>
      <c r="AS1147" s="456"/>
      <c r="AT1147" s="456"/>
      <c r="AU1147" s="456"/>
      <c r="AV1147" s="456"/>
      <c r="AW1147" s="456"/>
      <c r="AX1147" s="456"/>
      <c r="AY1147" s="456"/>
      <c r="AZ1147" s="456"/>
      <c r="BA1147" s="456"/>
      <c r="BB1147" s="456"/>
      <c r="BC1147" s="456"/>
      <c r="BD1147" s="456"/>
      <c r="BE1147" s="456"/>
      <c r="BF1147" s="456"/>
      <c r="BG1147" s="457"/>
      <c r="BH1147" s="458"/>
      <c r="BI1147" s="459"/>
      <c r="BJ1147" s="459"/>
      <c r="BK1147" s="459"/>
      <c r="BL1147" s="459"/>
      <c r="BM1147" s="460"/>
      <c r="BN1147" s="314"/>
      <c r="BO1147" s="314"/>
      <c r="BP1147" s="1"/>
      <c r="BQ1147" s="120">
        <f>IF($F$3="","",IF(N1147=$F$3,COUNTIF(BQ$23:BQ1146,"&gt;0")+1,0))</f>
        <v>0</v>
      </c>
      <c r="BR1147" s="1"/>
      <c r="BS1147" s="20" t="str">
        <f>IF($N1147="","",IF(VLOOKUP(VLOOKUP($N1147,IMPOSTAZIONI!$E$6:$I$13,5,FALSE),IMPOSTAZIONI!$B$25:$N$32,3,FALSE)=0,"",VLOOKUP(VLOOKUP($N1147,IMPOSTAZIONI!$E$6:$I$13,5,FALSE),IMPOSTAZIONI!$B$25:$N$32,3,FALSE)))</f>
        <v/>
      </c>
      <c r="BT1147" s="20" t="str">
        <f>IF($N1147="","",IF(VLOOKUP(VLOOKUP($N1147,IMPOSTAZIONI!$E$6:$I$13,5,FALSE),IMPOSTAZIONI!$B$25:$N$32,6,FALSE)=0,"",VLOOKUP(VLOOKUP($N1147,IMPOSTAZIONI!$E$6:$I$13,5,FALSE),IMPOSTAZIONI!$B$25:$N$32,6,FALSE)))</f>
        <v/>
      </c>
      <c r="BU1147" s="20" t="str">
        <f>IF($N1147="","",IF(VLOOKUP(VLOOKUP($N1147,IMPOSTAZIONI!$E$6:$I$13,5,FALSE),IMPOSTAZIONI!$B$25:$N$32,9,FALSE)=0,"",VLOOKUP(VLOOKUP($N1147,IMPOSTAZIONI!$E$6:$I$13,5,FALSE),IMPOSTAZIONI!$B$25:$N$32,9,FALSE)))</f>
        <v/>
      </c>
      <c r="BV1147" s="20" t="str">
        <f>IF($N1147="","",IF(VLOOKUP(VLOOKUP($N1147,IMPOSTAZIONI!$E$6:$I$13,5,FALSE),IMPOSTAZIONI!$B$25:$N$32,12,FALSE)=0,"",VLOOKUP(VLOOKUP($N1147,IMPOSTAZIONI!$E$6:$I$13,5,FALSE),IMPOSTAZIONI!$B$25:$N$32,12,FALSE)))</f>
        <v/>
      </c>
      <c r="BW1147" s="221" t="str">
        <f t="shared" si="325"/>
        <v/>
      </c>
      <c r="BX1147" s="221" t="str">
        <f t="shared" si="326"/>
        <v/>
      </c>
      <c r="BY1147" s="221">
        <f t="shared" si="327"/>
        <v>0</v>
      </c>
      <c r="BZ1147" s="231">
        <f t="shared" si="328"/>
        <v>0</v>
      </c>
      <c r="CA1147" s="246">
        <f t="shared" si="329"/>
        <v>0</v>
      </c>
      <c r="CB1147" s="246">
        <f t="shared" si="330"/>
        <v>0</v>
      </c>
      <c r="CC1147" s="246" t="str">
        <f t="shared" si="331"/>
        <v/>
      </c>
      <c r="CD1147" s="246">
        <f t="shared" si="332"/>
        <v>5</v>
      </c>
      <c r="CE1147" s="246">
        <f t="shared" si="333"/>
        <v>0</v>
      </c>
      <c r="CF1147" s="276">
        <f t="shared" si="334"/>
        <v>0</v>
      </c>
      <c r="CG1147" s="277">
        <f t="shared" si="334"/>
        <v>0</v>
      </c>
      <c r="CH1147" s="277">
        <f t="shared" si="334"/>
        <v>0</v>
      </c>
      <c r="CI1147" s="278">
        <f t="shared" si="323"/>
        <v>0</v>
      </c>
      <c r="CJ1147" s="280">
        <f t="shared" si="335"/>
        <v>0</v>
      </c>
      <c r="CK1147" s="232">
        <f t="shared" si="336"/>
        <v>0</v>
      </c>
      <c r="CL1147" s="1"/>
    </row>
    <row r="1148" spans="1:90" ht="18" customHeight="1">
      <c r="A1148" s="1"/>
      <c r="B1148" s="1"/>
      <c r="C1148" s="314"/>
      <c r="D1148" s="287" t="str">
        <f t="shared" si="303"/>
        <v/>
      </c>
      <c r="E1148" s="449" t="str">
        <f t="shared" si="324"/>
        <v/>
      </c>
      <c r="F1148" s="450"/>
      <c r="G1148" s="451"/>
      <c r="H1148" s="452"/>
      <c r="I1148" s="453"/>
      <c r="J1148" s="453"/>
      <c r="K1148" s="453"/>
      <c r="L1148" s="453"/>
      <c r="M1148" s="454"/>
      <c r="N1148" s="455"/>
      <c r="O1148" s="456"/>
      <c r="P1148" s="456"/>
      <c r="Q1148" s="456"/>
      <c r="R1148" s="456"/>
      <c r="S1148" s="456"/>
      <c r="T1148" s="456"/>
      <c r="U1148" s="456"/>
      <c r="V1148" s="456"/>
      <c r="W1148" s="456"/>
      <c r="X1148" s="456"/>
      <c r="Y1148" s="456"/>
      <c r="Z1148" s="456"/>
      <c r="AA1148" s="456"/>
      <c r="AB1148" s="456"/>
      <c r="AC1148" s="456"/>
      <c r="AD1148" s="456"/>
      <c r="AE1148" s="457"/>
      <c r="AF1148" s="455"/>
      <c r="AG1148" s="456"/>
      <c r="AH1148" s="456"/>
      <c r="AI1148" s="456"/>
      <c r="AJ1148" s="456"/>
      <c r="AK1148" s="456"/>
      <c r="AL1148" s="456"/>
      <c r="AM1148" s="456"/>
      <c r="AN1148" s="457"/>
      <c r="AO1148" s="455"/>
      <c r="AP1148" s="456"/>
      <c r="AQ1148" s="456"/>
      <c r="AR1148" s="456"/>
      <c r="AS1148" s="456"/>
      <c r="AT1148" s="456"/>
      <c r="AU1148" s="456"/>
      <c r="AV1148" s="456"/>
      <c r="AW1148" s="456"/>
      <c r="AX1148" s="456"/>
      <c r="AY1148" s="456"/>
      <c r="AZ1148" s="456"/>
      <c r="BA1148" s="456"/>
      <c r="BB1148" s="456"/>
      <c r="BC1148" s="456"/>
      <c r="BD1148" s="456"/>
      <c r="BE1148" s="456"/>
      <c r="BF1148" s="456"/>
      <c r="BG1148" s="457"/>
      <c r="BH1148" s="458"/>
      <c r="BI1148" s="459"/>
      <c r="BJ1148" s="459"/>
      <c r="BK1148" s="459"/>
      <c r="BL1148" s="459"/>
      <c r="BM1148" s="460"/>
      <c r="BN1148" s="314"/>
      <c r="BO1148" s="314"/>
      <c r="BP1148" s="1"/>
      <c r="BQ1148" s="120">
        <f>IF($F$3="","",IF(N1148=$F$3,COUNTIF(BQ$23:BQ1147,"&gt;0")+1,0))</f>
        <v>0</v>
      </c>
      <c r="BR1148" s="1"/>
      <c r="BS1148" s="20" t="str">
        <f>IF($N1148="","",IF(VLOOKUP(VLOOKUP($N1148,IMPOSTAZIONI!$E$6:$I$13,5,FALSE),IMPOSTAZIONI!$B$25:$N$32,3,FALSE)=0,"",VLOOKUP(VLOOKUP($N1148,IMPOSTAZIONI!$E$6:$I$13,5,FALSE),IMPOSTAZIONI!$B$25:$N$32,3,FALSE)))</f>
        <v/>
      </c>
      <c r="BT1148" s="20" t="str">
        <f>IF($N1148="","",IF(VLOOKUP(VLOOKUP($N1148,IMPOSTAZIONI!$E$6:$I$13,5,FALSE),IMPOSTAZIONI!$B$25:$N$32,6,FALSE)=0,"",VLOOKUP(VLOOKUP($N1148,IMPOSTAZIONI!$E$6:$I$13,5,FALSE),IMPOSTAZIONI!$B$25:$N$32,6,FALSE)))</f>
        <v/>
      </c>
      <c r="BU1148" s="20" t="str">
        <f>IF($N1148="","",IF(VLOOKUP(VLOOKUP($N1148,IMPOSTAZIONI!$E$6:$I$13,5,FALSE),IMPOSTAZIONI!$B$25:$N$32,9,FALSE)=0,"",VLOOKUP(VLOOKUP($N1148,IMPOSTAZIONI!$E$6:$I$13,5,FALSE),IMPOSTAZIONI!$B$25:$N$32,9,FALSE)))</f>
        <v/>
      </c>
      <c r="BV1148" s="20" t="str">
        <f>IF($N1148="","",IF(VLOOKUP(VLOOKUP($N1148,IMPOSTAZIONI!$E$6:$I$13,5,FALSE),IMPOSTAZIONI!$B$25:$N$32,12,FALSE)=0,"",VLOOKUP(VLOOKUP($N1148,IMPOSTAZIONI!$E$6:$I$13,5,FALSE),IMPOSTAZIONI!$B$25:$N$32,12,FALSE)))</f>
        <v/>
      </c>
      <c r="BW1148" s="221" t="str">
        <f t="shared" si="325"/>
        <v/>
      </c>
      <c r="BX1148" s="221" t="str">
        <f t="shared" si="326"/>
        <v/>
      </c>
      <c r="BY1148" s="221">
        <f t="shared" si="327"/>
        <v>0</v>
      </c>
      <c r="BZ1148" s="231">
        <f t="shared" si="328"/>
        <v>0</v>
      </c>
      <c r="CA1148" s="246">
        <f t="shared" si="329"/>
        <v>0</v>
      </c>
      <c r="CB1148" s="246">
        <f t="shared" si="330"/>
        <v>0</v>
      </c>
      <c r="CC1148" s="246" t="str">
        <f t="shared" si="331"/>
        <v/>
      </c>
      <c r="CD1148" s="246">
        <f t="shared" si="332"/>
        <v>5</v>
      </c>
      <c r="CE1148" s="246">
        <f t="shared" si="333"/>
        <v>0</v>
      </c>
      <c r="CF1148" s="276">
        <f t="shared" si="334"/>
        <v>0</v>
      </c>
      <c r="CG1148" s="277">
        <f t="shared" si="334"/>
        <v>0</v>
      </c>
      <c r="CH1148" s="277">
        <f t="shared" si="334"/>
        <v>0</v>
      </c>
      <c r="CI1148" s="278">
        <f t="shared" si="323"/>
        <v>0</v>
      </c>
      <c r="CJ1148" s="280">
        <f t="shared" si="335"/>
        <v>0</v>
      </c>
      <c r="CK1148" s="232">
        <f t="shared" si="336"/>
        <v>0</v>
      </c>
      <c r="CL1148" s="1"/>
    </row>
    <row r="1149" spans="1:90" ht="18" customHeight="1">
      <c r="A1149" s="1"/>
      <c r="B1149" s="1"/>
      <c r="C1149" s="314"/>
      <c r="D1149" s="287" t="str">
        <f t="shared" si="303"/>
        <v/>
      </c>
      <c r="E1149" s="449" t="str">
        <f t="shared" si="324"/>
        <v/>
      </c>
      <c r="F1149" s="450"/>
      <c r="G1149" s="451"/>
      <c r="H1149" s="452"/>
      <c r="I1149" s="453"/>
      <c r="J1149" s="453"/>
      <c r="K1149" s="453"/>
      <c r="L1149" s="453"/>
      <c r="M1149" s="454"/>
      <c r="N1149" s="455"/>
      <c r="O1149" s="456"/>
      <c r="P1149" s="456"/>
      <c r="Q1149" s="456"/>
      <c r="R1149" s="456"/>
      <c r="S1149" s="456"/>
      <c r="T1149" s="456"/>
      <c r="U1149" s="456"/>
      <c r="V1149" s="456"/>
      <c r="W1149" s="456"/>
      <c r="X1149" s="456"/>
      <c r="Y1149" s="456"/>
      <c r="Z1149" s="456"/>
      <c r="AA1149" s="456"/>
      <c r="AB1149" s="456"/>
      <c r="AC1149" s="456"/>
      <c r="AD1149" s="456"/>
      <c r="AE1149" s="457"/>
      <c r="AF1149" s="455"/>
      <c r="AG1149" s="456"/>
      <c r="AH1149" s="456"/>
      <c r="AI1149" s="456"/>
      <c r="AJ1149" s="456"/>
      <c r="AK1149" s="456"/>
      <c r="AL1149" s="456"/>
      <c r="AM1149" s="456"/>
      <c r="AN1149" s="457"/>
      <c r="AO1149" s="455"/>
      <c r="AP1149" s="456"/>
      <c r="AQ1149" s="456"/>
      <c r="AR1149" s="456"/>
      <c r="AS1149" s="456"/>
      <c r="AT1149" s="456"/>
      <c r="AU1149" s="456"/>
      <c r="AV1149" s="456"/>
      <c r="AW1149" s="456"/>
      <c r="AX1149" s="456"/>
      <c r="AY1149" s="456"/>
      <c r="AZ1149" s="456"/>
      <c r="BA1149" s="456"/>
      <c r="BB1149" s="456"/>
      <c r="BC1149" s="456"/>
      <c r="BD1149" s="456"/>
      <c r="BE1149" s="456"/>
      <c r="BF1149" s="456"/>
      <c r="BG1149" s="457"/>
      <c r="BH1149" s="458"/>
      <c r="BI1149" s="459"/>
      <c r="BJ1149" s="459"/>
      <c r="BK1149" s="459"/>
      <c r="BL1149" s="459"/>
      <c r="BM1149" s="460"/>
      <c r="BN1149" s="314"/>
      <c r="BO1149" s="314"/>
      <c r="BP1149" s="1"/>
      <c r="BQ1149" s="120">
        <f>IF($F$3="","",IF(N1149=$F$3,COUNTIF(BQ$23:BQ1148,"&gt;0")+1,0))</f>
        <v>0</v>
      </c>
      <c r="BR1149" s="1"/>
      <c r="BS1149" s="20" t="str">
        <f>IF($N1149="","",IF(VLOOKUP(VLOOKUP($N1149,IMPOSTAZIONI!$E$6:$I$13,5,FALSE),IMPOSTAZIONI!$B$25:$N$32,3,FALSE)=0,"",VLOOKUP(VLOOKUP($N1149,IMPOSTAZIONI!$E$6:$I$13,5,FALSE),IMPOSTAZIONI!$B$25:$N$32,3,FALSE)))</f>
        <v/>
      </c>
      <c r="BT1149" s="20" t="str">
        <f>IF($N1149="","",IF(VLOOKUP(VLOOKUP($N1149,IMPOSTAZIONI!$E$6:$I$13,5,FALSE),IMPOSTAZIONI!$B$25:$N$32,6,FALSE)=0,"",VLOOKUP(VLOOKUP($N1149,IMPOSTAZIONI!$E$6:$I$13,5,FALSE),IMPOSTAZIONI!$B$25:$N$32,6,FALSE)))</f>
        <v/>
      </c>
      <c r="BU1149" s="20" t="str">
        <f>IF($N1149="","",IF(VLOOKUP(VLOOKUP($N1149,IMPOSTAZIONI!$E$6:$I$13,5,FALSE),IMPOSTAZIONI!$B$25:$N$32,9,FALSE)=0,"",VLOOKUP(VLOOKUP($N1149,IMPOSTAZIONI!$E$6:$I$13,5,FALSE),IMPOSTAZIONI!$B$25:$N$32,9,FALSE)))</f>
        <v/>
      </c>
      <c r="BV1149" s="20" t="str">
        <f>IF($N1149="","",IF(VLOOKUP(VLOOKUP($N1149,IMPOSTAZIONI!$E$6:$I$13,5,FALSE),IMPOSTAZIONI!$B$25:$N$32,12,FALSE)=0,"",VLOOKUP(VLOOKUP($N1149,IMPOSTAZIONI!$E$6:$I$13,5,FALSE),IMPOSTAZIONI!$B$25:$N$32,12,FALSE)))</f>
        <v/>
      </c>
      <c r="BW1149" s="221" t="str">
        <f t="shared" si="325"/>
        <v/>
      </c>
      <c r="BX1149" s="221" t="str">
        <f t="shared" si="326"/>
        <v/>
      </c>
      <c r="BY1149" s="221">
        <f t="shared" si="327"/>
        <v>0</v>
      </c>
      <c r="BZ1149" s="231">
        <f t="shared" si="328"/>
        <v>0</v>
      </c>
      <c r="CA1149" s="246">
        <f t="shared" si="329"/>
        <v>0</v>
      </c>
      <c r="CB1149" s="246">
        <f t="shared" si="330"/>
        <v>0</v>
      </c>
      <c r="CC1149" s="246" t="str">
        <f t="shared" si="331"/>
        <v/>
      </c>
      <c r="CD1149" s="246">
        <f t="shared" si="332"/>
        <v>5</v>
      </c>
      <c r="CE1149" s="246">
        <f t="shared" si="333"/>
        <v>0</v>
      </c>
      <c r="CF1149" s="276">
        <f t="shared" si="334"/>
        <v>0</v>
      </c>
      <c r="CG1149" s="277">
        <f t="shared" si="334"/>
        <v>0</v>
      </c>
      <c r="CH1149" s="277">
        <f t="shared" si="334"/>
        <v>0</v>
      </c>
      <c r="CI1149" s="278">
        <f t="shared" si="334"/>
        <v>0</v>
      </c>
      <c r="CJ1149" s="280">
        <f t="shared" si="335"/>
        <v>0</v>
      </c>
      <c r="CK1149" s="232">
        <f t="shared" si="336"/>
        <v>0</v>
      </c>
      <c r="CL1149" s="1"/>
    </row>
    <row r="1150" spans="1:90" ht="18" customHeight="1">
      <c r="A1150" s="1"/>
      <c r="B1150" s="1"/>
      <c r="C1150" s="314"/>
      <c r="D1150" s="287" t="str">
        <f t="shared" si="303"/>
        <v/>
      </c>
      <c r="E1150" s="449" t="str">
        <f t="shared" ref="E1150:E1213" si="337">IF(BQ1150=0,"",BQ1150)</f>
        <v/>
      </c>
      <c r="F1150" s="450"/>
      <c r="G1150" s="451"/>
      <c r="H1150" s="452"/>
      <c r="I1150" s="453"/>
      <c r="J1150" s="453"/>
      <c r="K1150" s="453"/>
      <c r="L1150" s="453"/>
      <c r="M1150" s="454"/>
      <c r="N1150" s="455"/>
      <c r="O1150" s="456"/>
      <c r="P1150" s="456"/>
      <c r="Q1150" s="456"/>
      <c r="R1150" s="456"/>
      <c r="S1150" s="456"/>
      <c r="T1150" s="456"/>
      <c r="U1150" s="456"/>
      <c r="V1150" s="456"/>
      <c r="W1150" s="456"/>
      <c r="X1150" s="456"/>
      <c r="Y1150" s="456"/>
      <c r="Z1150" s="456"/>
      <c r="AA1150" s="456"/>
      <c r="AB1150" s="456"/>
      <c r="AC1150" s="456"/>
      <c r="AD1150" s="456"/>
      <c r="AE1150" s="457"/>
      <c r="AF1150" s="455"/>
      <c r="AG1150" s="456"/>
      <c r="AH1150" s="456"/>
      <c r="AI1150" s="456"/>
      <c r="AJ1150" s="456"/>
      <c r="AK1150" s="456"/>
      <c r="AL1150" s="456"/>
      <c r="AM1150" s="456"/>
      <c r="AN1150" s="457"/>
      <c r="AO1150" s="455"/>
      <c r="AP1150" s="456"/>
      <c r="AQ1150" s="456"/>
      <c r="AR1150" s="456"/>
      <c r="AS1150" s="456"/>
      <c r="AT1150" s="456"/>
      <c r="AU1150" s="456"/>
      <c r="AV1150" s="456"/>
      <c r="AW1150" s="456"/>
      <c r="AX1150" s="456"/>
      <c r="AY1150" s="456"/>
      <c r="AZ1150" s="456"/>
      <c r="BA1150" s="456"/>
      <c r="BB1150" s="456"/>
      <c r="BC1150" s="456"/>
      <c r="BD1150" s="456"/>
      <c r="BE1150" s="456"/>
      <c r="BF1150" s="456"/>
      <c r="BG1150" s="457"/>
      <c r="BH1150" s="458"/>
      <c r="BI1150" s="459"/>
      <c r="BJ1150" s="459"/>
      <c r="BK1150" s="459"/>
      <c r="BL1150" s="459"/>
      <c r="BM1150" s="460"/>
      <c r="BN1150" s="314"/>
      <c r="BO1150" s="314"/>
      <c r="BP1150" s="1"/>
      <c r="BQ1150" s="120">
        <f>IF($F$3="","",IF(N1150=$F$3,COUNTIF(BQ$23:BQ1149,"&gt;0")+1,0))</f>
        <v>0</v>
      </c>
      <c r="BR1150" s="1"/>
      <c r="BS1150" s="20" t="str">
        <f>IF($N1150="","",IF(VLOOKUP(VLOOKUP($N1150,IMPOSTAZIONI!$E$6:$I$13,5,FALSE),IMPOSTAZIONI!$B$25:$N$32,3,FALSE)=0,"",VLOOKUP(VLOOKUP($N1150,IMPOSTAZIONI!$E$6:$I$13,5,FALSE),IMPOSTAZIONI!$B$25:$N$32,3,FALSE)))</f>
        <v/>
      </c>
      <c r="BT1150" s="20" t="str">
        <f>IF($N1150="","",IF(VLOOKUP(VLOOKUP($N1150,IMPOSTAZIONI!$E$6:$I$13,5,FALSE),IMPOSTAZIONI!$B$25:$N$32,6,FALSE)=0,"",VLOOKUP(VLOOKUP($N1150,IMPOSTAZIONI!$E$6:$I$13,5,FALSE),IMPOSTAZIONI!$B$25:$N$32,6,FALSE)))</f>
        <v/>
      </c>
      <c r="BU1150" s="20" t="str">
        <f>IF($N1150="","",IF(VLOOKUP(VLOOKUP($N1150,IMPOSTAZIONI!$E$6:$I$13,5,FALSE),IMPOSTAZIONI!$B$25:$N$32,9,FALSE)=0,"",VLOOKUP(VLOOKUP($N1150,IMPOSTAZIONI!$E$6:$I$13,5,FALSE),IMPOSTAZIONI!$B$25:$N$32,9,FALSE)))</f>
        <v/>
      </c>
      <c r="BV1150" s="20" t="str">
        <f>IF($N1150="","",IF(VLOOKUP(VLOOKUP($N1150,IMPOSTAZIONI!$E$6:$I$13,5,FALSE),IMPOSTAZIONI!$B$25:$N$32,12,FALSE)=0,"",VLOOKUP(VLOOKUP($N1150,IMPOSTAZIONI!$E$6:$I$13,5,FALSE),IMPOSTAZIONI!$B$25:$N$32,12,FALSE)))</f>
        <v/>
      </c>
      <c r="BW1150" s="221" t="str">
        <f t="shared" ref="BW1150:BW1213" si="338">IF(AF1150="","",HLOOKUP(AF1150,BS1150:BV1150,1,FALSE))</f>
        <v/>
      </c>
      <c r="BX1150" s="221" t="str">
        <f t="shared" ref="BX1150:BX1213" si="339">IF(N1150="","",VLOOKUP(N1150,$AY$3109:$BM$3116,1,FALSE))</f>
        <v/>
      </c>
      <c r="BY1150" s="221">
        <f t="shared" ref="BY1150:BY1213" si="340">IF(OR(ISERROR(BW1150),ISERROR(BX1150),AND(H1150&gt;0,H1150&lt;AD$3140),AND(H1150&gt;0,H1150&gt;AD$3141)),1,IF(CK1150=1,2,0))</f>
        <v>0</v>
      </c>
      <c r="BZ1150" s="231">
        <f t="shared" ref="BZ1150:BZ1213" si="341">IF($F$3="",0,IF($F$3=N1150,H1150,0))</f>
        <v>0</v>
      </c>
      <c r="CA1150" s="246">
        <f t="shared" ref="CA1150:CA1213" si="342">IF($BN$3&gt;$AY$3147,"",IF(BZ1150=0,0,IF(AF1150="",0,VLOOKUP(AF1150,$AY$3118:$BL$3121,14,FALSE))))</f>
        <v>0</v>
      </c>
      <c r="CB1150" s="246">
        <f t="shared" ref="CB1150:CB1213" si="343">IF(BZ1150=0,0,MONTH(BZ1150))</f>
        <v>0</v>
      </c>
      <c r="CC1150" s="246" t="str">
        <f t="shared" ref="CC1150:CC1213" si="344">IF(OR(BZ1150=0,CA1150=0),"",CONCATENATE(CB1150,CA1150))</f>
        <v/>
      </c>
      <c r="CD1150" s="246">
        <f t="shared" ref="CD1150:CD1213" si="345">MATCH(BZ1150,BZ$23:BZ$3022,0)</f>
        <v>5</v>
      </c>
      <c r="CE1150" s="246">
        <f t="shared" ref="CE1150:CE1213" si="346">IF(CA1150&gt;0,CONCATENATE(CD1150,CA1150),0)</f>
        <v>0</v>
      </c>
      <c r="CF1150" s="276">
        <f t="shared" ref="CF1150:CI1213" si="347">COUNTIF($CE$23:$CE$3022,CONCATENATE($CD1150,CF$21))</f>
        <v>0</v>
      </c>
      <c r="CG1150" s="277">
        <f t="shared" si="347"/>
        <v>0</v>
      </c>
      <c r="CH1150" s="277">
        <f t="shared" si="347"/>
        <v>0</v>
      </c>
      <c r="CI1150" s="278">
        <f t="shared" si="347"/>
        <v>0</v>
      </c>
      <c r="CJ1150" s="280">
        <f t="shared" ref="CJ1150:CJ1213" si="348">COUNTIF(CF1150:CI1150,"&gt;0")</f>
        <v>0</v>
      </c>
      <c r="CK1150" s="232">
        <f t="shared" ref="CK1150:CK1213" si="349">IF(CJ1150&gt;1,1,0)</f>
        <v>0</v>
      </c>
      <c r="CL1150" s="1"/>
    </row>
    <row r="1151" spans="1:90" ht="18" customHeight="1">
      <c r="A1151" s="1"/>
      <c r="B1151" s="1"/>
      <c r="C1151" s="314"/>
      <c r="D1151" s="287" t="str">
        <f t="shared" si="303"/>
        <v/>
      </c>
      <c r="E1151" s="449" t="str">
        <f t="shared" si="337"/>
        <v/>
      </c>
      <c r="F1151" s="450"/>
      <c r="G1151" s="451"/>
      <c r="H1151" s="452"/>
      <c r="I1151" s="453"/>
      <c r="J1151" s="453"/>
      <c r="K1151" s="453"/>
      <c r="L1151" s="453"/>
      <c r="M1151" s="454"/>
      <c r="N1151" s="455"/>
      <c r="O1151" s="456"/>
      <c r="P1151" s="456"/>
      <c r="Q1151" s="456"/>
      <c r="R1151" s="456"/>
      <c r="S1151" s="456"/>
      <c r="T1151" s="456"/>
      <c r="U1151" s="456"/>
      <c r="V1151" s="456"/>
      <c r="W1151" s="456"/>
      <c r="X1151" s="456"/>
      <c r="Y1151" s="456"/>
      <c r="Z1151" s="456"/>
      <c r="AA1151" s="456"/>
      <c r="AB1151" s="456"/>
      <c r="AC1151" s="456"/>
      <c r="AD1151" s="456"/>
      <c r="AE1151" s="457"/>
      <c r="AF1151" s="455"/>
      <c r="AG1151" s="456"/>
      <c r="AH1151" s="456"/>
      <c r="AI1151" s="456"/>
      <c r="AJ1151" s="456"/>
      <c r="AK1151" s="456"/>
      <c r="AL1151" s="456"/>
      <c r="AM1151" s="456"/>
      <c r="AN1151" s="457"/>
      <c r="AO1151" s="455"/>
      <c r="AP1151" s="456"/>
      <c r="AQ1151" s="456"/>
      <c r="AR1151" s="456"/>
      <c r="AS1151" s="456"/>
      <c r="AT1151" s="456"/>
      <c r="AU1151" s="456"/>
      <c r="AV1151" s="456"/>
      <c r="AW1151" s="456"/>
      <c r="AX1151" s="456"/>
      <c r="AY1151" s="456"/>
      <c r="AZ1151" s="456"/>
      <c r="BA1151" s="456"/>
      <c r="BB1151" s="456"/>
      <c r="BC1151" s="456"/>
      <c r="BD1151" s="456"/>
      <c r="BE1151" s="456"/>
      <c r="BF1151" s="456"/>
      <c r="BG1151" s="457"/>
      <c r="BH1151" s="458"/>
      <c r="BI1151" s="459"/>
      <c r="BJ1151" s="459"/>
      <c r="BK1151" s="459"/>
      <c r="BL1151" s="459"/>
      <c r="BM1151" s="460"/>
      <c r="BN1151" s="314"/>
      <c r="BO1151" s="314"/>
      <c r="BP1151" s="1"/>
      <c r="BQ1151" s="120">
        <f>IF($F$3="","",IF(N1151=$F$3,COUNTIF(BQ$23:BQ1150,"&gt;0")+1,0))</f>
        <v>0</v>
      </c>
      <c r="BR1151" s="1"/>
      <c r="BS1151" s="20" t="str">
        <f>IF($N1151="","",IF(VLOOKUP(VLOOKUP($N1151,IMPOSTAZIONI!$E$6:$I$13,5,FALSE),IMPOSTAZIONI!$B$25:$N$32,3,FALSE)=0,"",VLOOKUP(VLOOKUP($N1151,IMPOSTAZIONI!$E$6:$I$13,5,FALSE),IMPOSTAZIONI!$B$25:$N$32,3,FALSE)))</f>
        <v/>
      </c>
      <c r="BT1151" s="20" t="str">
        <f>IF($N1151="","",IF(VLOOKUP(VLOOKUP($N1151,IMPOSTAZIONI!$E$6:$I$13,5,FALSE),IMPOSTAZIONI!$B$25:$N$32,6,FALSE)=0,"",VLOOKUP(VLOOKUP($N1151,IMPOSTAZIONI!$E$6:$I$13,5,FALSE),IMPOSTAZIONI!$B$25:$N$32,6,FALSE)))</f>
        <v/>
      </c>
      <c r="BU1151" s="20" t="str">
        <f>IF($N1151="","",IF(VLOOKUP(VLOOKUP($N1151,IMPOSTAZIONI!$E$6:$I$13,5,FALSE),IMPOSTAZIONI!$B$25:$N$32,9,FALSE)=0,"",VLOOKUP(VLOOKUP($N1151,IMPOSTAZIONI!$E$6:$I$13,5,FALSE),IMPOSTAZIONI!$B$25:$N$32,9,FALSE)))</f>
        <v/>
      </c>
      <c r="BV1151" s="20" t="str">
        <f>IF($N1151="","",IF(VLOOKUP(VLOOKUP($N1151,IMPOSTAZIONI!$E$6:$I$13,5,FALSE),IMPOSTAZIONI!$B$25:$N$32,12,FALSE)=0,"",VLOOKUP(VLOOKUP($N1151,IMPOSTAZIONI!$E$6:$I$13,5,FALSE),IMPOSTAZIONI!$B$25:$N$32,12,FALSE)))</f>
        <v/>
      </c>
      <c r="BW1151" s="221" t="str">
        <f t="shared" si="338"/>
        <v/>
      </c>
      <c r="BX1151" s="221" t="str">
        <f t="shared" si="339"/>
        <v/>
      </c>
      <c r="BY1151" s="221">
        <f t="shared" si="340"/>
        <v>0</v>
      </c>
      <c r="BZ1151" s="231">
        <f t="shared" si="341"/>
        <v>0</v>
      </c>
      <c r="CA1151" s="246">
        <f t="shared" si="342"/>
        <v>0</v>
      </c>
      <c r="CB1151" s="246">
        <f t="shared" si="343"/>
        <v>0</v>
      </c>
      <c r="CC1151" s="246" t="str">
        <f t="shared" si="344"/>
        <v/>
      </c>
      <c r="CD1151" s="246">
        <f t="shared" si="345"/>
        <v>5</v>
      </c>
      <c r="CE1151" s="246">
        <f t="shared" si="346"/>
        <v>0</v>
      </c>
      <c r="CF1151" s="276">
        <f t="shared" si="347"/>
        <v>0</v>
      </c>
      <c r="CG1151" s="277">
        <f t="shared" si="347"/>
        <v>0</v>
      </c>
      <c r="CH1151" s="277">
        <f t="shared" si="347"/>
        <v>0</v>
      </c>
      <c r="CI1151" s="278">
        <f t="shared" si="347"/>
        <v>0</v>
      </c>
      <c r="CJ1151" s="280">
        <f t="shared" si="348"/>
        <v>0</v>
      </c>
      <c r="CK1151" s="232">
        <f t="shared" si="349"/>
        <v>0</v>
      </c>
      <c r="CL1151" s="1"/>
    </row>
    <row r="1152" spans="1:90" ht="18" customHeight="1">
      <c r="A1152" s="1"/>
      <c r="B1152" s="1"/>
      <c r="C1152" s="314"/>
      <c r="D1152" s="287" t="str">
        <f t="shared" si="303"/>
        <v/>
      </c>
      <c r="E1152" s="449" t="str">
        <f t="shared" si="337"/>
        <v/>
      </c>
      <c r="F1152" s="450"/>
      <c r="G1152" s="451"/>
      <c r="H1152" s="452"/>
      <c r="I1152" s="453"/>
      <c r="J1152" s="453"/>
      <c r="K1152" s="453"/>
      <c r="L1152" s="453"/>
      <c r="M1152" s="454"/>
      <c r="N1152" s="455"/>
      <c r="O1152" s="456"/>
      <c r="P1152" s="456"/>
      <c r="Q1152" s="456"/>
      <c r="R1152" s="456"/>
      <c r="S1152" s="456"/>
      <c r="T1152" s="456"/>
      <c r="U1152" s="456"/>
      <c r="V1152" s="456"/>
      <c r="W1152" s="456"/>
      <c r="X1152" s="456"/>
      <c r="Y1152" s="456"/>
      <c r="Z1152" s="456"/>
      <c r="AA1152" s="456"/>
      <c r="AB1152" s="456"/>
      <c r="AC1152" s="456"/>
      <c r="AD1152" s="456"/>
      <c r="AE1152" s="457"/>
      <c r="AF1152" s="455"/>
      <c r="AG1152" s="456"/>
      <c r="AH1152" s="456"/>
      <c r="AI1152" s="456"/>
      <c r="AJ1152" s="456"/>
      <c r="AK1152" s="456"/>
      <c r="AL1152" s="456"/>
      <c r="AM1152" s="456"/>
      <c r="AN1152" s="457"/>
      <c r="AO1152" s="455"/>
      <c r="AP1152" s="456"/>
      <c r="AQ1152" s="456"/>
      <c r="AR1152" s="456"/>
      <c r="AS1152" s="456"/>
      <c r="AT1152" s="456"/>
      <c r="AU1152" s="456"/>
      <c r="AV1152" s="456"/>
      <c r="AW1152" s="456"/>
      <c r="AX1152" s="456"/>
      <c r="AY1152" s="456"/>
      <c r="AZ1152" s="456"/>
      <c r="BA1152" s="456"/>
      <c r="BB1152" s="456"/>
      <c r="BC1152" s="456"/>
      <c r="BD1152" s="456"/>
      <c r="BE1152" s="456"/>
      <c r="BF1152" s="456"/>
      <c r="BG1152" s="457"/>
      <c r="BH1152" s="458"/>
      <c r="BI1152" s="459"/>
      <c r="BJ1152" s="459"/>
      <c r="BK1152" s="459"/>
      <c r="BL1152" s="459"/>
      <c r="BM1152" s="460"/>
      <c r="BN1152" s="314"/>
      <c r="BO1152" s="314"/>
      <c r="BP1152" s="1"/>
      <c r="BQ1152" s="120">
        <f>IF($F$3="","",IF(N1152=$F$3,COUNTIF(BQ$23:BQ1151,"&gt;0")+1,0))</f>
        <v>0</v>
      </c>
      <c r="BR1152" s="1"/>
      <c r="BS1152" s="20" t="str">
        <f>IF($N1152="","",IF(VLOOKUP(VLOOKUP($N1152,IMPOSTAZIONI!$E$6:$I$13,5,FALSE),IMPOSTAZIONI!$B$25:$N$32,3,FALSE)=0,"",VLOOKUP(VLOOKUP($N1152,IMPOSTAZIONI!$E$6:$I$13,5,FALSE),IMPOSTAZIONI!$B$25:$N$32,3,FALSE)))</f>
        <v/>
      </c>
      <c r="BT1152" s="20" t="str">
        <f>IF($N1152="","",IF(VLOOKUP(VLOOKUP($N1152,IMPOSTAZIONI!$E$6:$I$13,5,FALSE),IMPOSTAZIONI!$B$25:$N$32,6,FALSE)=0,"",VLOOKUP(VLOOKUP($N1152,IMPOSTAZIONI!$E$6:$I$13,5,FALSE),IMPOSTAZIONI!$B$25:$N$32,6,FALSE)))</f>
        <v/>
      </c>
      <c r="BU1152" s="20" t="str">
        <f>IF($N1152="","",IF(VLOOKUP(VLOOKUP($N1152,IMPOSTAZIONI!$E$6:$I$13,5,FALSE),IMPOSTAZIONI!$B$25:$N$32,9,FALSE)=0,"",VLOOKUP(VLOOKUP($N1152,IMPOSTAZIONI!$E$6:$I$13,5,FALSE),IMPOSTAZIONI!$B$25:$N$32,9,FALSE)))</f>
        <v/>
      </c>
      <c r="BV1152" s="20" t="str">
        <f>IF($N1152="","",IF(VLOOKUP(VLOOKUP($N1152,IMPOSTAZIONI!$E$6:$I$13,5,FALSE),IMPOSTAZIONI!$B$25:$N$32,12,FALSE)=0,"",VLOOKUP(VLOOKUP($N1152,IMPOSTAZIONI!$E$6:$I$13,5,FALSE),IMPOSTAZIONI!$B$25:$N$32,12,FALSE)))</f>
        <v/>
      </c>
      <c r="BW1152" s="221" t="str">
        <f t="shared" si="338"/>
        <v/>
      </c>
      <c r="BX1152" s="221" t="str">
        <f t="shared" si="339"/>
        <v/>
      </c>
      <c r="BY1152" s="221">
        <f t="shared" si="340"/>
        <v>0</v>
      </c>
      <c r="BZ1152" s="231">
        <f t="shared" si="341"/>
        <v>0</v>
      </c>
      <c r="CA1152" s="246">
        <f t="shared" si="342"/>
        <v>0</v>
      </c>
      <c r="CB1152" s="246">
        <f t="shared" si="343"/>
        <v>0</v>
      </c>
      <c r="CC1152" s="246" t="str">
        <f t="shared" si="344"/>
        <v/>
      </c>
      <c r="CD1152" s="246">
        <f t="shared" si="345"/>
        <v>5</v>
      </c>
      <c r="CE1152" s="246">
        <f t="shared" si="346"/>
        <v>0</v>
      </c>
      <c r="CF1152" s="276">
        <f t="shared" si="347"/>
        <v>0</v>
      </c>
      <c r="CG1152" s="277">
        <f t="shared" si="347"/>
        <v>0</v>
      </c>
      <c r="CH1152" s="277">
        <f t="shared" si="347"/>
        <v>0</v>
      </c>
      <c r="CI1152" s="278">
        <f t="shared" si="347"/>
        <v>0</v>
      </c>
      <c r="CJ1152" s="280">
        <f t="shared" si="348"/>
        <v>0</v>
      </c>
      <c r="CK1152" s="232">
        <f t="shared" si="349"/>
        <v>0</v>
      </c>
      <c r="CL1152" s="1"/>
    </row>
    <row r="1153" spans="1:90" ht="18" customHeight="1">
      <c r="A1153" s="1"/>
      <c r="B1153" s="1"/>
      <c r="C1153" s="314"/>
      <c r="D1153" s="287" t="str">
        <f t="shared" si="303"/>
        <v/>
      </c>
      <c r="E1153" s="449" t="str">
        <f t="shared" si="337"/>
        <v/>
      </c>
      <c r="F1153" s="450"/>
      <c r="G1153" s="451"/>
      <c r="H1153" s="452"/>
      <c r="I1153" s="453"/>
      <c r="J1153" s="453"/>
      <c r="K1153" s="453"/>
      <c r="L1153" s="453"/>
      <c r="M1153" s="454"/>
      <c r="N1153" s="455"/>
      <c r="O1153" s="456"/>
      <c r="P1153" s="456"/>
      <c r="Q1153" s="456"/>
      <c r="R1153" s="456"/>
      <c r="S1153" s="456"/>
      <c r="T1153" s="456"/>
      <c r="U1153" s="456"/>
      <c r="V1153" s="456"/>
      <c r="W1153" s="456"/>
      <c r="X1153" s="456"/>
      <c r="Y1153" s="456"/>
      <c r="Z1153" s="456"/>
      <c r="AA1153" s="456"/>
      <c r="AB1153" s="456"/>
      <c r="AC1153" s="456"/>
      <c r="AD1153" s="456"/>
      <c r="AE1153" s="457"/>
      <c r="AF1153" s="455"/>
      <c r="AG1153" s="456"/>
      <c r="AH1153" s="456"/>
      <c r="AI1153" s="456"/>
      <c r="AJ1153" s="456"/>
      <c r="AK1153" s="456"/>
      <c r="AL1153" s="456"/>
      <c r="AM1153" s="456"/>
      <c r="AN1153" s="457"/>
      <c r="AO1153" s="455"/>
      <c r="AP1153" s="456"/>
      <c r="AQ1153" s="456"/>
      <c r="AR1153" s="456"/>
      <c r="AS1153" s="456"/>
      <c r="AT1153" s="456"/>
      <c r="AU1153" s="456"/>
      <c r="AV1153" s="456"/>
      <c r="AW1153" s="456"/>
      <c r="AX1153" s="456"/>
      <c r="AY1153" s="456"/>
      <c r="AZ1153" s="456"/>
      <c r="BA1153" s="456"/>
      <c r="BB1153" s="456"/>
      <c r="BC1153" s="456"/>
      <c r="BD1153" s="456"/>
      <c r="BE1153" s="456"/>
      <c r="BF1153" s="456"/>
      <c r="BG1153" s="457"/>
      <c r="BH1153" s="458"/>
      <c r="BI1153" s="459"/>
      <c r="BJ1153" s="459"/>
      <c r="BK1153" s="459"/>
      <c r="BL1153" s="459"/>
      <c r="BM1153" s="460"/>
      <c r="BN1153" s="314"/>
      <c r="BO1153" s="314"/>
      <c r="BP1153" s="1"/>
      <c r="BQ1153" s="120">
        <f>IF($F$3="","",IF(N1153=$F$3,COUNTIF(BQ$23:BQ1152,"&gt;0")+1,0))</f>
        <v>0</v>
      </c>
      <c r="BR1153" s="1"/>
      <c r="BS1153" s="20" t="str">
        <f>IF($N1153="","",IF(VLOOKUP(VLOOKUP($N1153,IMPOSTAZIONI!$E$6:$I$13,5,FALSE),IMPOSTAZIONI!$B$25:$N$32,3,FALSE)=0,"",VLOOKUP(VLOOKUP($N1153,IMPOSTAZIONI!$E$6:$I$13,5,FALSE),IMPOSTAZIONI!$B$25:$N$32,3,FALSE)))</f>
        <v/>
      </c>
      <c r="BT1153" s="20" t="str">
        <f>IF($N1153="","",IF(VLOOKUP(VLOOKUP($N1153,IMPOSTAZIONI!$E$6:$I$13,5,FALSE),IMPOSTAZIONI!$B$25:$N$32,6,FALSE)=0,"",VLOOKUP(VLOOKUP($N1153,IMPOSTAZIONI!$E$6:$I$13,5,FALSE),IMPOSTAZIONI!$B$25:$N$32,6,FALSE)))</f>
        <v/>
      </c>
      <c r="BU1153" s="20" t="str">
        <f>IF($N1153="","",IF(VLOOKUP(VLOOKUP($N1153,IMPOSTAZIONI!$E$6:$I$13,5,FALSE),IMPOSTAZIONI!$B$25:$N$32,9,FALSE)=0,"",VLOOKUP(VLOOKUP($N1153,IMPOSTAZIONI!$E$6:$I$13,5,FALSE),IMPOSTAZIONI!$B$25:$N$32,9,FALSE)))</f>
        <v/>
      </c>
      <c r="BV1153" s="20" t="str">
        <f>IF($N1153="","",IF(VLOOKUP(VLOOKUP($N1153,IMPOSTAZIONI!$E$6:$I$13,5,FALSE),IMPOSTAZIONI!$B$25:$N$32,12,FALSE)=0,"",VLOOKUP(VLOOKUP($N1153,IMPOSTAZIONI!$E$6:$I$13,5,FALSE),IMPOSTAZIONI!$B$25:$N$32,12,FALSE)))</f>
        <v/>
      </c>
      <c r="BW1153" s="221" t="str">
        <f t="shared" si="338"/>
        <v/>
      </c>
      <c r="BX1153" s="221" t="str">
        <f t="shared" si="339"/>
        <v/>
      </c>
      <c r="BY1153" s="221">
        <f t="shared" si="340"/>
        <v>0</v>
      </c>
      <c r="BZ1153" s="231">
        <f t="shared" si="341"/>
        <v>0</v>
      </c>
      <c r="CA1153" s="246">
        <f t="shared" si="342"/>
        <v>0</v>
      </c>
      <c r="CB1153" s="246">
        <f t="shared" si="343"/>
        <v>0</v>
      </c>
      <c r="CC1153" s="246" t="str">
        <f t="shared" si="344"/>
        <v/>
      </c>
      <c r="CD1153" s="246">
        <f t="shared" si="345"/>
        <v>5</v>
      </c>
      <c r="CE1153" s="246">
        <f t="shared" si="346"/>
        <v>0</v>
      </c>
      <c r="CF1153" s="276">
        <f t="shared" si="347"/>
        <v>0</v>
      </c>
      <c r="CG1153" s="277">
        <f t="shared" si="347"/>
        <v>0</v>
      </c>
      <c r="CH1153" s="277">
        <f t="shared" si="347"/>
        <v>0</v>
      </c>
      <c r="CI1153" s="278">
        <f t="shared" si="347"/>
        <v>0</v>
      </c>
      <c r="CJ1153" s="280">
        <f t="shared" si="348"/>
        <v>0</v>
      </c>
      <c r="CK1153" s="232">
        <f t="shared" si="349"/>
        <v>0</v>
      </c>
      <c r="CL1153" s="1"/>
    </row>
    <row r="1154" spans="1:90" ht="18" customHeight="1">
      <c r="A1154" s="1"/>
      <c r="B1154" s="1"/>
      <c r="C1154" s="314"/>
      <c r="D1154" s="287" t="str">
        <f t="shared" si="303"/>
        <v/>
      </c>
      <c r="E1154" s="449" t="str">
        <f t="shared" si="337"/>
        <v/>
      </c>
      <c r="F1154" s="450"/>
      <c r="G1154" s="451"/>
      <c r="H1154" s="452"/>
      <c r="I1154" s="453"/>
      <c r="J1154" s="453"/>
      <c r="K1154" s="453"/>
      <c r="L1154" s="453"/>
      <c r="M1154" s="454"/>
      <c r="N1154" s="455"/>
      <c r="O1154" s="456"/>
      <c r="P1154" s="456"/>
      <c r="Q1154" s="456"/>
      <c r="R1154" s="456"/>
      <c r="S1154" s="456"/>
      <c r="T1154" s="456"/>
      <c r="U1154" s="456"/>
      <c r="V1154" s="456"/>
      <c r="W1154" s="456"/>
      <c r="X1154" s="456"/>
      <c r="Y1154" s="456"/>
      <c r="Z1154" s="456"/>
      <c r="AA1154" s="456"/>
      <c r="AB1154" s="456"/>
      <c r="AC1154" s="456"/>
      <c r="AD1154" s="456"/>
      <c r="AE1154" s="457"/>
      <c r="AF1154" s="455"/>
      <c r="AG1154" s="456"/>
      <c r="AH1154" s="456"/>
      <c r="AI1154" s="456"/>
      <c r="AJ1154" s="456"/>
      <c r="AK1154" s="456"/>
      <c r="AL1154" s="456"/>
      <c r="AM1154" s="456"/>
      <c r="AN1154" s="457"/>
      <c r="AO1154" s="455"/>
      <c r="AP1154" s="456"/>
      <c r="AQ1154" s="456"/>
      <c r="AR1154" s="456"/>
      <c r="AS1154" s="456"/>
      <c r="AT1154" s="456"/>
      <c r="AU1154" s="456"/>
      <c r="AV1154" s="456"/>
      <c r="AW1154" s="456"/>
      <c r="AX1154" s="456"/>
      <c r="AY1154" s="456"/>
      <c r="AZ1154" s="456"/>
      <c r="BA1154" s="456"/>
      <c r="BB1154" s="456"/>
      <c r="BC1154" s="456"/>
      <c r="BD1154" s="456"/>
      <c r="BE1154" s="456"/>
      <c r="BF1154" s="456"/>
      <c r="BG1154" s="457"/>
      <c r="BH1154" s="458"/>
      <c r="BI1154" s="459"/>
      <c r="BJ1154" s="459"/>
      <c r="BK1154" s="459"/>
      <c r="BL1154" s="459"/>
      <c r="BM1154" s="460"/>
      <c r="BN1154" s="314"/>
      <c r="BO1154" s="314"/>
      <c r="BP1154" s="1"/>
      <c r="BQ1154" s="120">
        <f>IF($F$3="","",IF(N1154=$F$3,COUNTIF(BQ$23:BQ1153,"&gt;0")+1,0))</f>
        <v>0</v>
      </c>
      <c r="BR1154" s="1"/>
      <c r="BS1154" s="20" t="str">
        <f>IF($N1154="","",IF(VLOOKUP(VLOOKUP($N1154,IMPOSTAZIONI!$E$6:$I$13,5,FALSE),IMPOSTAZIONI!$B$25:$N$32,3,FALSE)=0,"",VLOOKUP(VLOOKUP($N1154,IMPOSTAZIONI!$E$6:$I$13,5,FALSE),IMPOSTAZIONI!$B$25:$N$32,3,FALSE)))</f>
        <v/>
      </c>
      <c r="BT1154" s="20" t="str">
        <f>IF($N1154="","",IF(VLOOKUP(VLOOKUP($N1154,IMPOSTAZIONI!$E$6:$I$13,5,FALSE),IMPOSTAZIONI!$B$25:$N$32,6,FALSE)=0,"",VLOOKUP(VLOOKUP($N1154,IMPOSTAZIONI!$E$6:$I$13,5,FALSE),IMPOSTAZIONI!$B$25:$N$32,6,FALSE)))</f>
        <v/>
      </c>
      <c r="BU1154" s="20" t="str">
        <f>IF($N1154="","",IF(VLOOKUP(VLOOKUP($N1154,IMPOSTAZIONI!$E$6:$I$13,5,FALSE),IMPOSTAZIONI!$B$25:$N$32,9,FALSE)=0,"",VLOOKUP(VLOOKUP($N1154,IMPOSTAZIONI!$E$6:$I$13,5,FALSE),IMPOSTAZIONI!$B$25:$N$32,9,FALSE)))</f>
        <v/>
      </c>
      <c r="BV1154" s="20" t="str">
        <f>IF($N1154="","",IF(VLOOKUP(VLOOKUP($N1154,IMPOSTAZIONI!$E$6:$I$13,5,FALSE),IMPOSTAZIONI!$B$25:$N$32,12,FALSE)=0,"",VLOOKUP(VLOOKUP($N1154,IMPOSTAZIONI!$E$6:$I$13,5,FALSE),IMPOSTAZIONI!$B$25:$N$32,12,FALSE)))</f>
        <v/>
      </c>
      <c r="BW1154" s="221" t="str">
        <f t="shared" si="338"/>
        <v/>
      </c>
      <c r="BX1154" s="221" t="str">
        <f t="shared" si="339"/>
        <v/>
      </c>
      <c r="BY1154" s="221">
        <f t="shared" si="340"/>
        <v>0</v>
      </c>
      <c r="BZ1154" s="231">
        <f t="shared" si="341"/>
        <v>0</v>
      </c>
      <c r="CA1154" s="246">
        <f t="shared" si="342"/>
        <v>0</v>
      </c>
      <c r="CB1154" s="246">
        <f t="shared" si="343"/>
        <v>0</v>
      </c>
      <c r="CC1154" s="246" t="str">
        <f t="shared" si="344"/>
        <v/>
      </c>
      <c r="CD1154" s="246">
        <f t="shared" si="345"/>
        <v>5</v>
      </c>
      <c r="CE1154" s="246">
        <f t="shared" si="346"/>
        <v>0</v>
      </c>
      <c r="CF1154" s="276">
        <f t="shared" si="347"/>
        <v>0</v>
      </c>
      <c r="CG1154" s="277">
        <f t="shared" si="347"/>
        <v>0</v>
      </c>
      <c r="CH1154" s="277">
        <f t="shared" si="347"/>
        <v>0</v>
      </c>
      <c r="CI1154" s="278">
        <f t="shared" si="347"/>
        <v>0</v>
      </c>
      <c r="CJ1154" s="280">
        <f t="shared" si="348"/>
        <v>0</v>
      </c>
      <c r="CK1154" s="232">
        <f t="shared" si="349"/>
        <v>0</v>
      </c>
      <c r="CL1154" s="1"/>
    </row>
    <row r="1155" spans="1:90" ht="18" customHeight="1">
      <c r="A1155" s="1"/>
      <c r="B1155" s="1"/>
      <c r="C1155" s="314"/>
      <c r="D1155" s="287" t="str">
        <f t="shared" si="303"/>
        <v/>
      </c>
      <c r="E1155" s="449" t="str">
        <f t="shared" si="337"/>
        <v/>
      </c>
      <c r="F1155" s="450"/>
      <c r="G1155" s="451"/>
      <c r="H1155" s="452"/>
      <c r="I1155" s="453"/>
      <c r="J1155" s="453"/>
      <c r="K1155" s="453"/>
      <c r="L1155" s="453"/>
      <c r="M1155" s="454"/>
      <c r="N1155" s="455"/>
      <c r="O1155" s="456"/>
      <c r="P1155" s="456"/>
      <c r="Q1155" s="456"/>
      <c r="R1155" s="456"/>
      <c r="S1155" s="456"/>
      <c r="T1155" s="456"/>
      <c r="U1155" s="456"/>
      <c r="V1155" s="456"/>
      <c r="W1155" s="456"/>
      <c r="X1155" s="456"/>
      <c r="Y1155" s="456"/>
      <c r="Z1155" s="456"/>
      <c r="AA1155" s="456"/>
      <c r="AB1155" s="456"/>
      <c r="AC1155" s="456"/>
      <c r="AD1155" s="456"/>
      <c r="AE1155" s="457"/>
      <c r="AF1155" s="455"/>
      <c r="AG1155" s="456"/>
      <c r="AH1155" s="456"/>
      <c r="AI1155" s="456"/>
      <c r="AJ1155" s="456"/>
      <c r="AK1155" s="456"/>
      <c r="AL1155" s="456"/>
      <c r="AM1155" s="456"/>
      <c r="AN1155" s="457"/>
      <c r="AO1155" s="455"/>
      <c r="AP1155" s="456"/>
      <c r="AQ1155" s="456"/>
      <c r="AR1155" s="456"/>
      <c r="AS1155" s="456"/>
      <c r="AT1155" s="456"/>
      <c r="AU1155" s="456"/>
      <c r="AV1155" s="456"/>
      <c r="AW1155" s="456"/>
      <c r="AX1155" s="456"/>
      <c r="AY1155" s="456"/>
      <c r="AZ1155" s="456"/>
      <c r="BA1155" s="456"/>
      <c r="BB1155" s="456"/>
      <c r="BC1155" s="456"/>
      <c r="BD1155" s="456"/>
      <c r="BE1155" s="456"/>
      <c r="BF1155" s="456"/>
      <c r="BG1155" s="457"/>
      <c r="BH1155" s="458"/>
      <c r="BI1155" s="459"/>
      <c r="BJ1155" s="459"/>
      <c r="BK1155" s="459"/>
      <c r="BL1155" s="459"/>
      <c r="BM1155" s="460"/>
      <c r="BN1155" s="314"/>
      <c r="BO1155" s="314"/>
      <c r="BP1155" s="1"/>
      <c r="BQ1155" s="120">
        <f>IF($F$3="","",IF(N1155=$F$3,COUNTIF(BQ$23:BQ1154,"&gt;0")+1,0))</f>
        <v>0</v>
      </c>
      <c r="BR1155" s="1"/>
      <c r="BS1155" s="20" t="str">
        <f>IF($N1155="","",IF(VLOOKUP(VLOOKUP($N1155,IMPOSTAZIONI!$E$6:$I$13,5,FALSE),IMPOSTAZIONI!$B$25:$N$32,3,FALSE)=0,"",VLOOKUP(VLOOKUP($N1155,IMPOSTAZIONI!$E$6:$I$13,5,FALSE),IMPOSTAZIONI!$B$25:$N$32,3,FALSE)))</f>
        <v/>
      </c>
      <c r="BT1155" s="20" t="str">
        <f>IF($N1155="","",IF(VLOOKUP(VLOOKUP($N1155,IMPOSTAZIONI!$E$6:$I$13,5,FALSE),IMPOSTAZIONI!$B$25:$N$32,6,FALSE)=0,"",VLOOKUP(VLOOKUP($N1155,IMPOSTAZIONI!$E$6:$I$13,5,FALSE),IMPOSTAZIONI!$B$25:$N$32,6,FALSE)))</f>
        <v/>
      </c>
      <c r="BU1155" s="20" t="str">
        <f>IF($N1155="","",IF(VLOOKUP(VLOOKUP($N1155,IMPOSTAZIONI!$E$6:$I$13,5,FALSE),IMPOSTAZIONI!$B$25:$N$32,9,FALSE)=0,"",VLOOKUP(VLOOKUP($N1155,IMPOSTAZIONI!$E$6:$I$13,5,FALSE),IMPOSTAZIONI!$B$25:$N$32,9,FALSE)))</f>
        <v/>
      </c>
      <c r="BV1155" s="20" t="str">
        <f>IF($N1155="","",IF(VLOOKUP(VLOOKUP($N1155,IMPOSTAZIONI!$E$6:$I$13,5,FALSE),IMPOSTAZIONI!$B$25:$N$32,12,FALSE)=0,"",VLOOKUP(VLOOKUP($N1155,IMPOSTAZIONI!$E$6:$I$13,5,FALSE),IMPOSTAZIONI!$B$25:$N$32,12,FALSE)))</f>
        <v/>
      </c>
      <c r="BW1155" s="221" t="str">
        <f t="shared" si="338"/>
        <v/>
      </c>
      <c r="BX1155" s="221" t="str">
        <f t="shared" si="339"/>
        <v/>
      </c>
      <c r="BY1155" s="221">
        <f t="shared" si="340"/>
        <v>0</v>
      </c>
      <c r="BZ1155" s="231">
        <f t="shared" si="341"/>
        <v>0</v>
      </c>
      <c r="CA1155" s="246">
        <f t="shared" si="342"/>
        <v>0</v>
      </c>
      <c r="CB1155" s="246">
        <f t="shared" si="343"/>
        <v>0</v>
      </c>
      <c r="CC1155" s="246" t="str">
        <f t="shared" si="344"/>
        <v/>
      </c>
      <c r="CD1155" s="246">
        <f t="shared" si="345"/>
        <v>5</v>
      </c>
      <c r="CE1155" s="246">
        <f t="shared" si="346"/>
        <v>0</v>
      </c>
      <c r="CF1155" s="276">
        <f t="shared" si="347"/>
        <v>0</v>
      </c>
      <c r="CG1155" s="277">
        <f t="shared" si="347"/>
        <v>0</v>
      </c>
      <c r="CH1155" s="277">
        <f t="shared" si="347"/>
        <v>0</v>
      </c>
      <c r="CI1155" s="278">
        <f t="shared" si="347"/>
        <v>0</v>
      </c>
      <c r="CJ1155" s="280">
        <f t="shared" si="348"/>
        <v>0</v>
      </c>
      <c r="CK1155" s="232">
        <f t="shared" si="349"/>
        <v>0</v>
      </c>
      <c r="CL1155" s="1"/>
    </row>
    <row r="1156" spans="1:90" ht="18" customHeight="1">
      <c r="A1156" s="1"/>
      <c r="B1156" s="1"/>
      <c r="C1156" s="314"/>
      <c r="D1156" s="287" t="str">
        <f t="shared" si="303"/>
        <v/>
      </c>
      <c r="E1156" s="449" t="str">
        <f t="shared" si="337"/>
        <v/>
      </c>
      <c r="F1156" s="450"/>
      <c r="G1156" s="451"/>
      <c r="H1156" s="452"/>
      <c r="I1156" s="453"/>
      <c r="J1156" s="453"/>
      <c r="K1156" s="453"/>
      <c r="L1156" s="453"/>
      <c r="M1156" s="454"/>
      <c r="N1156" s="455"/>
      <c r="O1156" s="456"/>
      <c r="P1156" s="456"/>
      <c r="Q1156" s="456"/>
      <c r="R1156" s="456"/>
      <c r="S1156" s="456"/>
      <c r="T1156" s="456"/>
      <c r="U1156" s="456"/>
      <c r="V1156" s="456"/>
      <c r="W1156" s="456"/>
      <c r="X1156" s="456"/>
      <c r="Y1156" s="456"/>
      <c r="Z1156" s="456"/>
      <c r="AA1156" s="456"/>
      <c r="AB1156" s="456"/>
      <c r="AC1156" s="456"/>
      <c r="AD1156" s="456"/>
      <c r="AE1156" s="457"/>
      <c r="AF1156" s="455"/>
      <c r="AG1156" s="456"/>
      <c r="AH1156" s="456"/>
      <c r="AI1156" s="456"/>
      <c r="AJ1156" s="456"/>
      <c r="AK1156" s="456"/>
      <c r="AL1156" s="456"/>
      <c r="AM1156" s="456"/>
      <c r="AN1156" s="457"/>
      <c r="AO1156" s="455"/>
      <c r="AP1156" s="456"/>
      <c r="AQ1156" s="456"/>
      <c r="AR1156" s="456"/>
      <c r="AS1156" s="456"/>
      <c r="AT1156" s="456"/>
      <c r="AU1156" s="456"/>
      <c r="AV1156" s="456"/>
      <c r="AW1156" s="456"/>
      <c r="AX1156" s="456"/>
      <c r="AY1156" s="456"/>
      <c r="AZ1156" s="456"/>
      <c r="BA1156" s="456"/>
      <c r="BB1156" s="456"/>
      <c r="BC1156" s="456"/>
      <c r="BD1156" s="456"/>
      <c r="BE1156" s="456"/>
      <c r="BF1156" s="456"/>
      <c r="BG1156" s="457"/>
      <c r="BH1156" s="458"/>
      <c r="BI1156" s="459"/>
      <c r="BJ1156" s="459"/>
      <c r="BK1156" s="459"/>
      <c r="BL1156" s="459"/>
      <c r="BM1156" s="460"/>
      <c r="BN1156" s="314"/>
      <c r="BO1156" s="314"/>
      <c r="BP1156" s="1"/>
      <c r="BQ1156" s="120">
        <f>IF($F$3="","",IF(N1156=$F$3,COUNTIF(BQ$23:BQ1155,"&gt;0")+1,0))</f>
        <v>0</v>
      </c>
      <c r="BR1156" s="1"/>
      <c r="BS1156" s="20" t="str">
        <f>IF($N1156="","",IF(VLOOKUP(VLOOKUP($N1156,IMPOSTAZIONI!$E$6:$I$13,5,FALSE),IMPOSTAZIONI!$B$25:$N$32,3,FALSE)=0,"",VLOOKUP(VLOOKUP($N1156,IMPOSTAZIONI!$E$6:$I$13,5,FALSE),IMPOSTAZIONI!$B$25:$N$32,3,FALSE)))</f>
        <v/>
      </c>
      <c r="BT1156" s="20" t="str">
        <f>IF($N1156="","",IF(VLOOKUP(VLOOKUP($N1156,IMPOSTAZIONI!$E$6:$I$13,5,FALSE),IMPOSTAZIONI!$B$25:$N$32,6,FALSE)=0,"",VLOOKUP(VLOOKUP($N1156,IMPOSTAZIONI!$E$6:$I$13,5,FALSE),IMPOSTAZIONI!$B$25:$N$32,6,FALSE)))</f>
        <v/>
      </c>
      <c r="BU1156" s="20" t="str">
        <f>IF($N1156="","",IF(VLOOKUP(VLOOKUP($N1156,IMPOSTAZIONI!$E$6:$I$13,5,FALSE),IMPOSTAZIONI!$B$25:$N$32,9,FALSE)=0,"",VLOOKUP(VLOOKUP($N1156,IMPOSTAZIONI!$E$6:$I$13,5,FALSE),IMPOSTAZIONI!$B$25:$N$32,9,FALSE)))</f>
        <v/>
      </c>
      <c r="BV1156" s="20" t="str">
        <f>IF($N1156="","",IF(VLOOKUP(VLOOKUP($N1156,IMPOSTAZIONI!$E$6:$I$13,5,FALSE),IMPOSTAZIONI!$B$25:$N$32,12,FALSE)=0,"",VLOOKUP(VLOOKUP($N1156,IMPOSTAZIONI!$E$6:$I$13,5,FALSE),IMPOSTAZIONI!$B$25:$N$32,12,FALSE)))</f>
        <v/>
      </c>
      <c r="BW1156" s="221" t="str">
        <f t="shared" si="338"/>
        <v/>
      </c>
      <c r="BX1156" s="221" t="str">
        <f t="shared" si="339"/>
        <v/>
      </c>
      <c r="BY1156" s="221">
        <f t="shared" si="340"/>
        <v>0</v>
      </c>
      <c r="BZ1156" s="231">
        <f t="shared" si="341"/>
        <v>0</v>
      </c>
      <c r="CA1156" s="246">
        <f t="shared" si="342"/>
        <v>0</v>
      </c>
      <c r="CB1156" s="246">
        <f t="shared" si="343"/>
        <v>0</v>
      </c>
      <c r="CC1156" s="246" t="str">
        <f t="shared" si="344"/>
        <v/>
      </c>
      <c r="CD1156" s="246">
        <f t="shared" si="345"/>
        <v>5</v>
      </c>
      <c r="CE1156" s="246">
        <f t="shared" si="346"/>
        <v>0</v>
      </c>
      <c r="CF1156" s="276">
        <f t="shared" si="347"/>
        <v>0</v>
      </c>
      <c r="CG1156" s="277">
        <f t="shared" si="347"/>
        <v>0</v>
      </c>
      <c r="CH1156" s="277">
        <f t="shared" si="347"/>
        <v>0</v>
      </c>
      <c r="CI1156" s="278">
        <f t="shared" si="347"/>
        <v>0</v>
      </c>
      <c r="CJ1156" s="280">
        <f t="shared" si="348"/>
        <v>0</v>
      </c>
      <c r="CK1156" s="232">
        <f t="shared" si="349"/>
        <v>0</v>
      </c>
      <c r="CL1156" s="1"/>
    </row>
    <row r="1157" spans="1:90" ht="18" customHeight="1">
      <c r="A1157" s="1"/>
      <c r="B1157" s="1"/>
      <c r="C1157" s="314"/>
      <c r="D1157" s="287" t="str">
        <f t="shared" si="303"/>
        <v/>
      </c>
      <c r="E1157" s="449" t="str">
        <f t="shared" si="337"/>
        <v/>
      </c>
      <c r="F1157" s="450"/>
      <c r="G1157" s="451"/>
      <c r="H1157" s="452"/>
      <c r="I1157" s="453"/>
      <c r="J1157" s="453"/>
      <c r="K1157" s="453"/>
      <c r="L1157" s="453"/>
      <c r="M1157" s="454"/>
      <c r="N1157" s="455"/>
      <c r="O1157" s="456"/>
      <c r="P1157" s="456"/>
      <c r="Q1157" s="456"/>
      <c r="R1157" s="456"/>
      <c r="S1157" s="456"/>
      <c r="T1157" s="456"/>
      <c r="U1157" s="456"/>
      <c r="V1157" s="456"/>
      <c r="W1157" s="456"/>
      <c r="X1157" s="456"/>
      <c r="Y1157" s="456"/>
      <c r="Z1157" s="456"/>
      <c r="AA1157" s="456"/>
      <c r="AB1157" s="456"/>
      <c r="AC1157" s="456"/>
      <c r="AD1157" s="456"/>
      <c r="AE1157" s="457"/>
      <c r="AF1157" s="455"/>
      <c r="AG1157" s="456"/>
      <c r="AH1157" s="456"/>
      <c r="AI1157" s="456"/>
      <c r="AJ1157" s="456"/>
      <c r="AK1157" s="456"/>
      <c r="AL1157" s="456"/>
      <c r="AM1157" s="456"/>
      <c r="AN1157" s="457"/>
      <c r="AO1157" s="455"/>
      <c r="AP1157" s="456"/>
      <c r="AQ1157" s="456"/>
      <c r="AR1157" s="456"/>
      <c r="AS1157" s="456"/>
      <c r="AT1157" s="456"/>
      <c r="AU1157" s="456"/>
      <c r="AV1157" s="456"/>
      <c r="AW1157" s="456"/>
      <c r="AX1157" s="456"/>
      <c r="AY1157" s="456"/>
      <c r="AZ1157" s="456"/>
      <c r="BA1157" s="456"/>
      <c r="BB1157" s="456"/>
      <c r="BC1157" s="456"/>
      <c r="BD1157" s="456"/>
      <c r="BE1157" s="456"/>
      <c r="BF1157" s="456"/>
      <c r="BG1157" s="457"/>
      <c r="BH1157" s="458"/>
      <c r="BI1157" s="459"/>
      <c r="BJ1157" s="459"/>
      <c r="BK1157" s="459"/>
      <c r="BL1157" s="459"/>
      <c r="BM1157" s="460"/>
      <c r="BN1157" s="314"/>
      <c r="BO1157" s="314"/>
      <c r="BP1157" s="1"/>
      <c r="BQ1157" s="120">
        <f>IF($F$3="","",IF(N1157=$F$3,COUNTIF(BQ$23:BQ1156,"&gt;0")+1,0))</f>
        <v>0</v>
      </c>
      <c r="BR1157" s="1"/>
      <c r="BS1157" s="20" t="str">
        <f>IF($N1157="","",IF(VLOOKUP(VLOOKUP($N1157,IMPOSTAZIONI!$E$6:$I$13,5,FALSE),IMPOSTAZIONI!$B$25:$N$32,3,FALSE)=0,"",VLOOKUP(VLOOKUP($N1157,IMPOSTAZIONI!$E$6:$I$13,5,FALSE),IMPOSTAZIONI!$B$25:$N$32,3,FALSE)))</f>
        <v/>
      </c>
      <c r="BT1157" s="20" t="str">
        <f>IF($N1157="","",IF(VLOOKUP(VLOOKUP($N1157,IMPOSTAZIONI!$E$6:$I$13,5,FALSE),IMPOSTAZIONI!$B$25:$N$32,6,FALSE)=0,"",VLOOKUP(VLOOKUP($N1157,IMPOSTAZIONI!$E$6:$I$13,5,FALSE),IMPOSTAZIONI!$B$25:$N$32,6,FALSE)))</f>
        <v/>
      </c>
      <c r="BU1157" s="20" t="str">
        <f>IF($N1157="","",IF(VLOOKUP(VLOOKUP($N1157,IMPOSTAZIONI!$E$6:$I$13,5,FALSE),IMPOSTAZIONI!$B$25:$N$32,9,FALSE)=0,"",VLOOKUP(VLOOKUP($N1157,IMPOSTAZIONI!$E$6:$I$13,5,FALSE),IMPOSTAZIONI!$B$25:$N$32,9,FALSE)))</f>
        <v/>
      </c>
      <c r="BV1157" s="20" t="str">
        <f>IF($N1157="","",IF(VLOOKUP(VLOOKUP($N1157,IMPOSTAZIONI!$E$6:$I$13,5,FALSE),IMPOSTAZIONI!$B$25:$N$32,12,FALSE)=0,"",VLOOKUP(VLOOKUP($N1157,IMPOSTAZIONI!$E$6:$I$13,5,FALSE),IMPOSTAZIONI!$B$25:$N$32,12,FALSE)))</f>
        <v/>
      </c>
      <c r="BW1157" s="221" t="str">
        <f t="shared" si="338"/>
        <v/>
      </c>
      <c r="BX1157" s="221" t="str">
        <f t="shared" si="339"/>
        <v/>
      </c>
      <c r="BY1157" s="221">
        <f t="shared" si="340"/>
        <v>0</v>
      </c>
      <c r="BZ1157" s="231">
        <f t="shared" si="341"/>
        <v>0</v>
      </c>
      <c r="CA1157" s="246">
        <f t="shared" si="342"/>
        <v>0</v>
      </c>
      <c r="CB1157" s="246">
        <f t="shared" si="343"/>
        <v>0</v>
      </c>
      <c r="CC1157" s="246" t="str">
        <f t="shared" si="344"/>
        <v/>
      </c>
      <c r="CD1157" s="246">
        <f t="shared" si="345"/>
        <v>5</v>
      </c>
      <c r="CE1157" s="246">
        <f t="shared" si="346"/>
        <v>0</v>
      </c>
      <c r="CF1157" s="276">
        <f t="shared" si="347"/>
        <v>0</v>
      </c>
      <c r="CG1157" s="277">
        <f t="shared" si="347"/>
        <v>0</v>
      </c>
      <c r="CH1157" s="277">
        <f t="shared" si="347"/>
        <v>0</v>
      </c>
      <c r="CI1157" s="278">
        <f t="shared" si="347"/>
        <v>0</v>
      </c>
      <c r="CJ1157" s="280">
        <f t="shared" si="348"/>
        <v>0</v>
      </c>
      <c r="CK1157" s="232">
        <f t="shared" si="349"/>
        <v>0</v>
      </c>
      <c r="CL1157" s="1"/>
    </row>
    <row r="1158" spans="1:90" ht="18" customHeight="1">
      <c r="A1158" s="1"/>
      <c r="B1158" s="1"/>
      <c r="C1158" s="314"/>
      <c r="D1158" s="287" t="str">
        <f t="shared" si="303"/>
        <v/>
      </c>
      <c r="E1158" s="449" t="str">
        <f t="shared" si="337"/>
        <v/>
      </c>
      <c r="F1158" s="450"/>
      <c r="G1158" s="451"/>
      <c r="H1158" s="452"/>
      <c r="I1158" s="453"/>
      <c r="J1158" s="453"/>
      <c r="K1158" s="453"/>
      <c r="L1158" s="453"/>
      <c r="M1158" s="454"/>
      <c r="N1158" s="455"/>
      <c r="O1158" s="456"/>
      <c r="P1158" s="456"/>
      <c r="Q1158" s="456"/>
      <c r="R1158" s="456"/>
      <c r="S1158" s="456"/>
      <c r="T1158" s="456"/>
      <c r="U1158" s="456"/>
      <c r="V1158" s="456"/>
      <c r="W1158" s="456"/>
      <c r="X1158" s="456"/>
      <c r="Y1158" s="456"/>
      <c r="Z1158" s="456"/>
      <c r="AA1158" s="456"/>
      <c r="AB1158" s="456"/>
      <c r="AC1158" s="456"/>
      <c r="AD1158" s="456"/>
      <c r="AE1158" s="457"/>
      <c r="AF1158" s="455"/>
      <c r="AG1158" s="456"/>
      <c r="AH1158" s="456"/>
      <c r="AI1158" s="456"/>
      <c r="AJ1158" s="456"/>
      <c r="AK1158" s="456"/>
      <c r="AL1158" s="456"/>
      <c r="AM1158" s="456"/>
      <c r="AN1158" s="457"/>
      <c r="AO1158" s="455"/>
      <c r="AP1158" s="456"/>
      <c r="AQ1158" s="456"/>
      <c r="AR1158" s="456"/>
      <c r="AS1158" s="456"/>
      <c r="AT1158" s="456"/>
      <c r="AU1158" s="456"/>
      <c r="AV1158" s="456"/>
      <c r="AW1158" s="456"/>
      <c r="AX1158" s="456"/>
      <c r="AY1158" s="456"/>
      <c r="AZ1158" s="456"/>
      <c r="BA1158" s="456"/>
      <c r="BB1158" s="456"/>
      <c r="BC1158" s="456"/>
      <c r="BD1158" s="456"/>
      <c r="BE1158" s="456"/>
      <c r="BF1158" s="456"/>
      <c r="BG1158" s="457"/>
      <c r="BH1158" s="458"/>
      <c r="BI1158" s="459"/>
      <c r="BJ1158" s="459"/>
      <c r="BK1158" s="459"/>
      <c r="BL1158" s="459"/>
      <c r="BM1158" s="460"/>
      <c r="BN1158" s="314"/>
      <c r="BO1158" s="314"/>
      <c r="BP1158" s="1"/>
      <c r="BQ1158" s="120">
        <f>IF($F$3="","",IF(N1158=$F$3,COUNTIF(BQ$23:BQ1157,"&gt;0")+1,0))</f>
        <v>0</v>
      </c>
      <c r="BR1158" s="1"/>
      <c r="BS1158" s="20" t="str">
        <f>IF($N1158="","",IF(VLOOKUP(VLOOKUP($N1158,IMPOSTAZIONI!$E$6:$I$13,5,FALSE),IMPOSTAZIONI!$B$25:$N$32,3,FALSE)=0,"",VLOOKUP(VLOOKUP($N1158,IMPOSTAZIONI!$E$6:$I$13,5,FALSE),IMPOSTAZIONI!$B$25:$N$32,3,FALSE)))</f>
        <v/>
      </c>
      <c r="BT1158" s="20" t="str">
        <f>IF($N1158="","",IF(VLOOKUP(VLOOKUP($N1158,IMPOSTAZIONI!$E$6:$I$13,5,FALSE),IMPOSTAZIONI!$B$25:$N$32,6,FALSE)=0,"",VLOOKUP(VLOOKUP($N1158,IMPOSTAZIONI!$E$6:$I$13,5,FALSE),IMPOSTAZIONI!$B$25:$N$32,6,FALSE)))</f>
        <v/>
      </c>
      <c r="BU1158" s="20" t="str">
        <f>IF($N1158="","",IF(VLOOKUP(VLOOKUP($N1158,IMPOSTAZIONI!$E$6:$I$13,5,FALSE),IMPOSTAZIONI!$B$25:$N$32,9,FALSE)=0,"",VLOOKUP(VLOOKUP($N1158,IMPOSTAZIONI!$E$6:$I$13,5,FALSE),IMPOSTAZIONI!$B$25:$N$32,9,FALSE)))</f>
        <v/>
      </c>
      <c r="BV1158" s="20" t="str">
        <f>IF($N1158="","",IF(VLOOKUP(VLOOKUP($N1158,IMPOSTAZIONI!$E$6:$I$13,5,FALSE),IMPOSTAZIONI!$B$25:$N$32,12,FALSE)=0,"",VLOOKUP(VLOOKUP($N1158,IMPOSTAZIONI!$E$6:$I$13,5,FALSE),IMPOSTAZIONI!$B$25:$N$32,12,FALSE)))</f>
        <v/>
      </c>
      <c r="BW1158" s="221" t="str">
        <f t="shared" si="338"/>
        <v/>
      </c>
      <c r="BX1158" s="221" t="str">
        <f t="shared" si="339"/>
        <v/>
      </c>
      <c r="BY1158" s="221">
        <f t="shared" si="340"/>
        <v>0</v>
      </c>
      <c r="BZ1158" s="231">
        <f t="shared" si="341"/>
        <v>0</v>
      </c>
      <c r="CA1158" s="246">
        <f t="shared" si="342"/>
        <v>0</v>
      </c>
      <c r="CB1158" s="246">
        <f t="shared" si="343"/>
        <v>0</v>
      </c>
      <c r="CC1158" s="246" t="str">
        <f t="shared" si="344"/>
        <v/>
      </c>
      <c r="CD1158" s="246">
        <f t="shared" si="345"/>
        <v>5</v>
      </c>
      <c r="CE1158" s="246">
        <f t="shared" si="346"/>
        <v>0</v>
      </c>
      <c r="CF1158" s="276">
        <f t="shared" si="347"/>
        <v>0</v>
      </c>
      <c r="CG1158" s="277">
        <f t="shared" si="347"/>
        <v>0</v>
      </c>
      <c r="CH1158" s="277">
        <f t="shared" si="347"/>
        <v>0</v>
      </c>
      <c r="CI1158" s="278">
        <f t="shared" si="347"/>
        <v>0</v>
      </c>
      <c r="CJ1158" s="280">
        <f t="shared" si="348"/>
        <v>0</v>
      </c>
      <c r="CK1158" s="232">
        <f t="shared" si="349"/>
        <v>0</v>
      </c>
      <c r="CL1158" s="1"/>
    </row>
    <row r="1159" spans="1:90" ht="18" customHeight="1">
      <c r="A1159" s="1"/>
      <c r="B1159" s="1"/>
      <c r="C1159" s="314"/>
      <c r="D1159" s="287" t="str">
        <f t="shared" si="303"/>
        <v/>
      </c>
      <c r="E1159" s="449" t="str">
        <f t="shared" si="337"/>
        <v/>
      </c>
      <c r="F1159" s="450"/>
      <c r="G1159" s="451"/>
      <c r="H1159" s="452"/>
      <c r="I1159" s="453"/>
      <c r="J1159" s="453"/>
      <c r="K1159" s="453"/>
      <c r="L1159" s="453"/>
      <c r="M1159" s="454"/>
      <c r="N1159" s="455"/>
      <c r="O1159" s="456"/>
      <c r="P1159" s="456"/>
      <c r="Q1159" s="456"/>
      <c r="R1159" s="456"/>
      <c r="S1159" s="456"/>
      <c r="T1159" s="456"/>
      <c r="U1159" s="456"/>
      <c r="V1159" s="456"/>
      <c r="W1159" s="456"/>
      <c r="X1159" s="456"/>
      <c r="Y1159" s="456"/>
      <c r="Z1159" s="456"/>
      <c r="AA1159" s="456"/>
      <c r="AB1159" s="456"/>
      <c r="AC1159" s="456"/>
      <c r="AD1159" s="456"/>
      <c r="AE1159" s="457"/>
      <c r="AF1159" s="455"/>
      <c r="AG1159" s="456"/>
      <c r="AH1159" s="456"/>
      <c r="AI1159" s="456"/>
      <c r="AJ1159" s="456"/>
      <c r="AK1159" s="456"/>
      <c r="AL1159" s="456"/>
      <c r="AM1159" s="456"/>
      <c r="AN1159" s="457"/>
      <c r="AO1159" s="455"/>
      <c r="AP1159" s="456"/>
      <c r="AQ1159" s="456"/>
      <c r="AR1159" s="456"/>
      <c r="AS1159" s="456"/>
      <c r="AT1159" s="456"/>
      <c r="AU1159" s="456"/>
      <c r="AV1159" s="456"/>
      <c r="AW1159" s="456"/>
      <c r="AX1159" s="456"/>
      <c r="AY1159" s="456"/>
      <c r="AZ1159" s="456"/>
      <c r="BA1159" s="456"/>
      <c r="BB1159" s="456"/>
      <c r="BC1159" s="456"/>
      <c r="BD1159" s="456"/>
      <c r="BE1159" s="456"/>
      <c r="BF1159" s="456"/>
      <c r="BG1159" s="457"/>
      <c r="BH1159" s="458"/>
      <c r="BI1159" s="459"/>
      <c r="BJ1159" s="459"/>
      <c r="BK1159" s="459"/>
      <c r="BL1159" s="459"/>
      <c r="BM1159" s="460"/>
      <c r="BN1159" s="314"/>
      <c r="BO1159" s="314"/>
      <c r="BP1159" s="1"/>
      <c r="BQ1159" s="120">
        <f>IF($F$3="","",IF(N1159=$F$3,COUNTIF(BQ$23:BQ1158,"&gt;0")+1,0))</f>
        <v>0</v>
      </c>
      <c r="BR1159" s="1"/>
      <c r="BS1159" s="20" t="str">
        <f>IF($N1159="","",IF(VLOOKUP(VLOOKUP($N1159,IMPOSTAZIONI!$E$6:$I$13,5,FALSE),IMPOSTAZIONI!$B$25:$N$32,3,FALSE)=0,"",VLOOKUP(VLOOKUP($N1159,IMPOSTAZIONI!$E$6:$I$13,5,FALSE),IMPOSTAZIONI!$B$25:$N$32,3,FALSE)))</f>
        <v/>
      </c>
      <c r="BT1159" s="20" t="str">
        <f>IF($N1159="","",IF(VLOOKUP(VLOOKUP($N1159,IMPOSTAZIONI!$E$6:$I$13,5,FALSE),IMPOSTAZIONI!$B$25:$N$32,6,FALSE)=0,"",VLOOKUP(VLOOKUP($N1159,IMPOSTAZIONI!$E$6:$I$13,5,FALSE),IMPOSTAZIONI!$B$25:$N$32,6,FALSE)))</f>
        <v/>
      </c>
      <c r="BU1159" s="20" t="str">
        <f>IF($N1159="","",IF(VLOOKUP(VLOOKUP($N1159,IMPOSTAZIONI!$E$6:$I$13,5,FALSE),IMPOSTAZIONI!$B$25:$N$32,9,FALSE)=0,"",VLOOKUP(VLOOKUP($N1159,IMPOSTAZIONI!$E$6:$I$13,5,FALSE),IMPOSTAZIONI!$B$25:$N$32,9,FALSE)))</f>
        <v/>
      </c>
      <c r="BV1159" s="20" t="str">
        <f>IF($N1159="","",IF(VLOOKUP(VLOOKUP($N1159,IMPOSTAZIONI!$E$6:$I$13,5,FALSE),IMPOSTAZIONI!$B$25:$N$32,12,FALSE)=0,"",VLOOKUP(VLOOKUP($N1159,IMPOSTAZIONI!$E$6:$I$13,5,FALSE),IMPOSTAZIONI!$B$25:$N$32,12,FALSE)))</f>
        <v/>
      </c>
      <c r="BW1159" s="221" t="str">
        <f t="shared" si="338"/>
        <v/>
      </c>
      <c r="BX1159" s="221" t="str">
        <f t="shared" si="339"/>
        <v/>
      </c>
      <c r="BY1159" s="221">
        <f t="shared" si="340"/>
        <v>0</v>
      </c>
      <c r="BZ1159" s="231">
        <f t="shared" si="341"/>
        <v>0</v>
      </c>
      <c r="CA1159" s="246">
        <f t="shared" si="342"/>
        <v>0</v>
      </c>
      <c r="CB1159" s="246">
        <f t="shared" si="343"/>
        <v>0</v>
      </c>
      <c r="CC1159" s="246" t="str">
        <f t="shared" si="344"/>
        <v/>
      </c>
      <c r="CD1159" s="246">
        <f t="shared" si="345"/>
        <v>5</v>
      </c>
      <c r="CE1159" s="246">
        <f t="shared" si="346"/>
        <v>0</v>
      </c>
      <c r="CF1159" s="276">
        <f t="shared" si="347"/>
        <v>0</v>
      </c>
      <c r="CG1159" s="277">
        <f t="shared" si="347"/>
        <v>0</v>
      </c>
      <c r="CH1159" s="277">
        <f t="shared" si="347"/>
        <v>0</v>
      </c>
      <c r="CI1159" s="278">
        <f t="shared" si="347"/>
        <v>0</v>
      </c>
      <c r="CJ1159" s="280">
        <f t="shared" si="348"/>
        <v>0</v>
      </c>
      <c r="CK1159" s="232">
        <f t="shared" si="349"/>
        <v>0</v>
      </c>
      <c r="CL1159" s="1"/>
    </row>
    <row r="1160" spans="1:90" ht="18" customHeight="1">
      <c r="A1160" s="1"/>
      <c r="B1160" s="1"/>
      <c r="C1160" s="314"/>
      <c r="D1160" s="287" t="str">
        <f t="shared" si="303"/>
        <v/>
      </c>
      <c r="E1160" s="449" t="str">
        <f t="shared" si="337"/>
        <v/>
      </c>
      <c r="F1160" s="450"/>
      <c r="G1160" s="451"/>
      <c r="H1160" s="452"/>
      <c r="I1160" s="453"/>
      <c r="J1160" s="453"/>
      <c r="K1160" s="453"/>
      <c r="L1160" s="453"/>
      <c r="M1160" s="454"/>
      <c r="N1160" s="455"/>
      <c r="O1160" s="456"/>
      <c r="P1160" s="456"/>
      <c r="Q1160" s="456"/>
      <c r="R1160" s="456"/>
      <c r="S1160" s="456"/>
      <c r="T1160" s="456"/>
      <c r="U1160" s="456"/>
      <c r="V1160" s="456"/>
      <c r="W1160" s="456"/>
      <c r="X1160" s="456"/>
      <c r="Y1160" s="456"/>
      <c r="Z1160" s="456"/>
      <c r="AA1160" s="456"/>
      <c r="AB1160" s="456"/>
      <c r="AC1160" s="456"/>
      <c r="AD1160" s="456"/>
      <c r="AE1160" s="457"/>
      <c r="AF1160" s="455"/>
      <c r="AG1160" s="456"/>
      <c r="AH1160" s="456"/>
      <c r="AI1160" s="456"/>
      <c r="AJ1160" s="456"/>
      <c r="AK1160" s="456"/>
      <c r="AL1160" s="456"/>
      <c r="AM1160" s="456"/>
      <c r="AN1160" s="457"/>
      <c r="AO1160" s="455"/>
      <c r="AP1160" s="456"/>
      <c r="AQ1160" s="456"/>
      <c r="AR1160" s="456"/>
      <c r="AS1160" s="456"/>
      <c r="AT1160" s="456"/>
      <c r="AU1160" s="456"/>
      <c r="AV1160" s="456"/>
      <c r="AW1160" s="456"/>
      <c r="AX1160" s="456"/>
      <c r="AY1160" s="456"/>
      <c r="AZ1160" s="456"/>
      <c r="BA1160" s="456"/>
      <c r="BB1160" s="456"/>
      <c r="BC1160" s="456"/>
      <c r="BD1160" s="456"/>
      <c r="BE1160" s="456"/>
      <c r="BF1160" s="456"/>
      <c r="BG1160" s="457"/>
      <c r="BH1160" s="458"/>
      <c r="BI1160" s="459"/>
      <c r="BJ1160" s="459"/>
      <c r="BK1160" s="459"/>
      <c r="BL1160" s="459"/>
      <c r="BM1160" s="460"/>
      <c r="BN1160" s="314"/>
      <c r="BO1160" s="314"/>
      <c r="BP1160" s="1"/>
      <c r="BQ1160" s="120">
        <f>IF($F$3="","",IF(N1160=$F$3,COUNTIF(BQ$23:BQ1159,"&gt;0")+1,0))</f>
        <v>0</v>
      </c>
      <c r="BR1160" s="1"/>
      <c r="BS1160" s="20" t="str">
        <f>IF($N1160="","",IF(VLOOKUP(VLOOKUP($N1160,IMPOSTAZIONI!$E$6:$I$13,5,FALSE),IMPOSTAZIONI!$B$25:$N$32,3,FALSE)=0,"",VLOOKUP(VLOOKUP($N1160,IMPOSTAZIONI!$E$6:$I$13,5,FALSE),IMPOSTAZIONI!$B$25:$N$32,3,FALSE)))</f>
        <v/>
      </c>
      <c r="BT1160" s="20" t="str">
        <f>IF($N1160="","",IF(VLOOKUP(VLOOKUP($N1160,IMPOSTAZIONI!$E$6:$I$13,5,FALSE),IMPOSTAZIONI!$B$25:$N$32,6,FALSE)=0,"",VLOOKUP(VLOOKUP($N1160,IMPOSTAZIONI!$E$6:$I$13,5,FALSE),IMPOSTAZIONI!$B$25:$N$32,6,FALSE)))</f>
        <v/>
      </c>
      <c r="BU1160" s="20" t="str">
        <f>IF($N1160="","",IF(VLOOKUP(VLOOKUP($N1160,IMPOSTAZIONI!$E$6:$I$13,5,FALSE),IMPOSTAZIONI!$B$25:$N$32,9,FALSE)=0,"",VLOOKUP(VLOOKUP($N1160,IMPOSTAZIONI!$E$6:$I$13,5,FALSE),IMPOSTAZIONI!$B$25:$N$32,9,FALSE)))</f>
        <v/>
      </c>
      <c r="BV1160" s="20" t="str">
        <f>IF($N1160="","",IF(VLOOKUP(VLOOKUP($N1160,IMPOSTAZIONI!$E$6:$I$13,5,FALSE),IMPOSTAZIONI!$B$25:$N$32,12,FALSE)=0,"",VLOOKUP(VLOOKUP($N1160,IMPOSTAZIONI!$E$6:$I$13,5,FALSE),IMPOSTAZIONI!$B$25:$N$32,12,FALSE)))</f>
        <v/>
      </c>
      <c r="BW1160" s="221" t="str">
        <f t="shared" si="338"/>
        <v/>
      </c>
      <c r="BX1160" s="221" t="str">
        <f t="shared" si="339"/>
        <v/>
      </c>
      <c r="BY1160" s="221">
        <f t="shared" si="340"/>
        <v>0</v>
      </c>
      <c r="BZ1160" s="231">
        <f t="shared" si="341"/>
        <v>0</v>
      </c>
      <c r="CA1160" s="246">
        <f t="shared" si="342"/>
        <v>0</v>
      </c>
      <c r="CB1160" s="246">
        <f t="shared" si="343"/>
        <v>0</v>
      </c>
      <c r="CC1160" s="246" t="str">
        <f t="shared" si="344"/>
        <v/>
      </c>
      <c r="CD1160" s="246">
        <f t="shared" si="345"/>
        <v>5</v>
      </c>
      <c r="CE1160" s="246">
        <f t="shared" si="346"/>
        <v>0</v>
      </c>
      <c r="CF1160" s="276">
        <f t="shared" si="347"/>
        <v>0</v>
      </c>
      <c r="CG1160" s="277">
        <f t="shared" si="347"/>
        <v>0</v>
      </c>
      <c r="CH1160" s="277">
        <f t="shared" si="347"/>
        <v>0</v>
      </c>
      <c r="CI1160" s="278">
        <f t="shared" si="347"/>
        <v>0</v>
      </c>
      <c r="CJ1160" s="280">
        <f t="shared" si="348"/>
        <v>0</v>
      </c>
      <c r="CK1160" s="232">
        <f t="shared" si="349"/>
        <v>0</v>
      </c>
      <c r="CL1160" s="1"/>
    </row>
    <row r="1161" spans="1:90" ht="18" customHeight="1">
      <c r="A1161" s="1"/>
      <c r="B1161" s="1"/>
      <c r="C1161" s="314"/>
      <c r="D1161" s="287" t="str">
        <f t="shared" si="303"/>
        <v/>
      </c>
      <c r="E1161" s="449" t="str">
        <f t="shared" si="337"/>
        <v/>
      </c>
      <c r="F1161" s="450"/>
      <c r="G1161" s="451"/>
      <c r="H1161" s="452"/>
      <c r="I1161" s="453"/>
      <c r="J1161" s="453"/>
      <c r="K1161" s="453"/>
      <c r="L1161" s="453"/>
      <c r="M1161" s="454"/>
      <c r="N1161" s="455"/>
      <c r="O1161" s="456"/>
      <c r="P1161" s="456"/>
      <c r="Q1161" s="456"/>
      <c r="R1161" s="456"/>
      <c r="S1161" s="456"/>
      <c r="T1161" s="456"/>
      <c r="U1161" s="456"/>
      <c r="V1161" s="456"/>
      <c r="W1161" s="456"/>
      <c r="X1161" s="456"/>
      <c r="Y1161" s="456"/>
      <c r="Z1161" s="456"/>
      <c r="AA1161" s="456"/>
      <c r="AB1161" s="456"/>
      <c r="AC1161" s="456"/>
      <c r="AD1161" s="456"/>
      <c r="AE1161" s="457"/>
      <c r="AF1161" s="455"/>
      <c r="AG1161" s="456"/>
      <c r="AH1161" s="456"/>
      <c r="AI1161" s="456"/>
      <c r="AJ1161" s="456"/>
      <c r="AK1161" s="456"/>
      <c r="AL1161" s="456"/>
      <c r="AM1161" s="456"/>
      <c r="AN1161" s="457"/>
      <c r="AO1161" s="455"/>
      <c r="AP1161" s="456"/>
      <c r="AQ1161" s="456"/>
      <c r="AR1161" s="456"/>
      <c r="AS1161" s="456"/>
      <c r="AT1161" s="456"/>
      <c r="AU1161" s="456"/>
      <c r="AV1161" s="456"/>
      <c r="AW1161" s="456"/>
      <c r="AX1161" s="456"/>
      <c r="AY1161" s="456"/>
      <c r="AZ1161" s="456"/>
      <c r="BA1161" s="456"/>
      <c r="BB1161" s="456"/>
      <c r="BC1161" s="456"/>
      <c r="BD1161" s="456"/>
      <c r="BE1161" s="456"/>
      <c r="BF1161" s="456"/>
      <c r="BG1161" s="457"/>
      <c r="BH1161" s="458"/>
      <c r="BI1161" s="459"/>
      <c r="BJ1161" s="459"/>
      <c r="BK1161" s="459"/>
      <c r="BL1161" s="459"/>
      <c r="BM1161" s="460"/>
      <c r="BN1161" s="314"/>
      <c r="BO1161" s="314"/>
      <c r="BP1161" s="1"/>
      <c r="BQ1161" s="120">
        <f>IF($F$3="","",IF(N1161=$F$3,COUNTIF(BQ$23:BQ1160,"&gt;0")+1,0))</f>
        <v>0</v>
      </c>
      <c r="BR1161" s="1"/>
      <c r="BS1161" s="20" t="str">
        <f>IF($N1161="","",IF(VLOOKUP(VLOOKUP($N1161,IMPOSTAZIONI!$E$6:$I$13,5,FALSE),IMPOSTAZIONI!$B$25:$N$32,3,FALSE)=0,"",VLOOKUP(VLOOKUP($N1161,IMPOSTAZIONI!$E$6:$I$13,5,FALSE),IMPOSTAZIONI!$B$25:$N$32,3,FALSE)))</f>
        <v/>
      </c>
      <c r="BT1161" s="20" t="str">
        <f>IF($N1161="","",IF(VLOOKUP(VLOOKUP($N1161,IMPOSTAZIONI!$E$6:$I$13,5,FALSE),IMPOSTAZIONI!$B$25:$N$32,6,FALSE)=0,"",VLOOKUP(VLOOKUP($N1161,IMPOSTAZIONI!$E$6:$I$13,5,FALSE),IMPOSTAZIONI!$B$25:$N$32,6,FALSE)))</f>
        <v/>
      </c>
      <c r="BU1161" s="20" t="str">
        <f>IF($N1161="","",IF(VLOOKUP(VLOOKUP($N1161,IMPOSTAZIONI!$E$6:$I$13,5,FALSE),IMPOSTAZIONI!$B$25:$N$32,9,FALSE)=0,"",VLOOKUP(VLOOKUP($N1161,IMPOSTAZIONI!$E$6:$I$13,5,FALSE),IMPOSTAZIONI!$B$25:$N$32,9,FALSE)))</f>
        <v/>
      </c>
      <c r="BV1161" s="20" t="str">
        <f>IF($N1161="","",IF(VLOOKUP(VLOOKUP($N1161,IMPOSTAZIONI!$E$6:$I$13,5,FALSE),IMPOSTAZIONI!$B$25:$N$32,12,FALSE)=0,"",VLOOKUP(VLOOKUP($N1161,IMPOSTAZIONI!$E$6:$I$13,5,FALSE),IMPOSTAZIONI!$B$25:$N$32,12,FALSE)))</f>
        <v/>
      </c>
      <c r="BW1161" s="221" t="str">
        <f t="shared" si="338"/>
        <v/>
      </c>
      <c r="BX1161" s="221" t="str">
        <f t="shared" si="339"/>
        <v/>
      </c>
      <c r="BY1161" s="221">
        <f t="shared" si="340"/>
        <v>0</v>
      </c>
      <c r="BZ1161" s="231">
        <f t="shared" si="341"/>
        <v>0</v>
      </c>
      <c r="CA1161" s="246">
        <f t="shared" si="342"/>
        <v>0</v>
      </c>
      <c r="CB1161" s="246">
        <f t="shared" si="343"/>
        <v>0</v>
      </c>
      <c r="CC1161" s="246" t="str">
        <f t="shared" si="344"/>
        <v/>
      </c>
      <c r="CD1161" s="246">
        <f t="shared" si="345"/>
        <v>5</v>
      </c>
      <c r="CE1161" s="246">
        <f t="shared" si="346"/>
        <v>0</v>
      </c>
      <c r="CF1161" s="276">
        <f t="shared" si="347"/>
        <v>0</v>
      </c>
      <c r="CG1161" s="277">
        <f t="shared" si="347"/>
        <v>0</v>
      </c>
      <c r="CH1161" s="277">
        <f t="shared" si="347"/>
        <v>0</v>
      </c>
      <c r="CI1161" s="278">
        <f t="shared" si="347"/>
        <v>0</v>
      </c>
      <c r="CJ1161" s="280">
        <f t="shared" si="348"/>
        <v>0</v>
      </c>
      <c r="CK1161" s="232">
        <f t="shared" si="349"/>
        <v>0</v>
      </c>
      <c r="CL1161" s="1"/>
    </row>
    <row r="1162" spans="1:90" ht="18" customHeight="1">
      <c r="A1162" s="1"/>
      <c r="B1162" s="1"/>
      <c r="C1162" s="314"/>
      <c r="D1162" s="287" t="str">
        <f t="shared" si="303"/>
        <v/>
      </c>
      <c r="E1162" s="449" t="str">
        <f t="shared" si="337"/>
        <v/>
      </c>
      <c r="F1162" s="450"/>
      <c r="G1162" s="451"/>
      <c r="H1162" s="452"/>
      <c r="I1162" s="453"/>
      <c r="J1162" s="453"/>
      <c r="K1162" s="453"/>
      <c r="L1162" s="453"/>
      <c r="M1162" s="454"/>
      <c r="N1162" s="455"/>
      <c r="O1162" s="456"/>
      <c r="P1162" s="456"/>
      <c r="Q1162" s="456"/>
      <c r="R1162" s="456"/>
      <c r="S1162" s="456"/>
      <c r="T1162" s="456"/>
      <c r="U1162" s="456"/>
      <c r="V1162" s="456"/>
      <c r="W1162" s="456"/>
      <c r="X1162" s="456"/>
      <c r="Y1162" s="456"/>
      <c r="Z1162" s="456"/>
      <c r="AA1162" s="456"/>
      <c r="AB1162" s="456"/>
      <c r="AC1162" s="456"/>
      <c r="AD1162" s="456"/>
      <c r="AE1162" s="457"/>
      <c r="AF1162" s="455"/>
      <c r="AG1162" s="456"/>
      <c r="AH1162" s="456"/>
      <c r="AI1162" s="456"/>
      <c r="AJ1162" s="456"/>
      <c r="AK1162" s="456"/>
      <c r="AL1162" s="456"/>
      <c r="AM1162" s="456"/>
      <c r="AN1162" s="457"/>
      <c r="AO1162" s="455"/>
      <c r="AP1162" s="456"/>
      <c r="AQ1162" s="456"/>
      <c r="AR1162" s="456"/>
      <c r="AS1162" s="456"/>
      <c r="AT1162" s="456"/>
      <c r="AU1162" s="456"/>
      <c r="AV1162" s="456"/>
      <c r="AW1162" s="456"/>
      <c r="AX1162" s="456"/>
      <c r="AY1162" s="456"/>
      <c r="AZ1162" s="456"/>
      <c r="BA1162" s="456"/>
      <c r="BB1162" s="456"/>
      <c r="BC1162" s="456"/>
      <c r="BD1162" s="456"/>
      <c r="BE1162" s="456"/>
      <c r="BF1162" s="456"/>
      <c r="BG1162" s="457"/>
      <c r="BH1162" s="458"/>
      <c r="BI1162" s="459"/>
      <c r="BJ1162" s="459"/>
      <c r="BK1162" s="459"/>
      <c r="BL1162" s="459"/>
      <c r="BM1162" s="460"/>
      <c r="BN1162" s="314"/>
      <c r="BO1162" s="314"/>
      <c r="BP1162" s="1"/>
      <c r="BQ1162" s="120">
        <f>IF($F$3="","",IF(N1162=$F$3,COUNTIF(BQ$23:BQ1161,"&gt;0")+1,0))</f>
        <v>0</v>
      </c>
      <c r="BR1162" s="1"/>
      <c r="BS1162" s="20" t="str">
        <f>IF($N1162="","",IF(VLOOKUP(VLOOKUP($N1162,IMPOSTAZIONI!$E$6:$I$13,5,FALSE),IMPOSTAZIONI!$B$25:$N$32,3,FALSE)=0,"",VLOOKUP(VLOOKUP($N1162,IMPOSTAZIONI!$E$6:$I$13,5,FALSE),IMPOSTAZIONI!$B$25:$N$32,3,FALSE)))</f>
        <v/>
      </c>
      <c r="BT1162" s="20" t="str">
        <f>IF($N1162="","",IF(VLOOKUP(VLOOKUP($N1162,IMPOSTAZIONI!$E$6:$I$13,5,FALSE),IMPOSTAZIONI!$B$25:$N$32,6,FALSE)=0,"",VLOOKUP(VLOOKUP($N1162,IMPOSTAZIONI!$E$6:$I$13,5,FALSE),IMPOSTAZIONI!$B$25:$N$32,6,FALSE)))</f>
        <v/>
      </c>
      <c r="BU1162" s="20" t="str">
        <f>IF($N1162="","",IF(VLOOKUP(VLOOKUP($N1162,IMPOSTAZIONI!$E$6:$I$13,5,FALSE),IMPOSTAZIONI!$B$25:$N$32,9,FALSE)=0,"",VLOOKUP(VLOOKUP($N1162,IMPOSTAZIONI!$E$6:$I$13,5,FALSE),IMPOSTAZIONI!$B$25:$N$32,9,FALSE)))</f>
        <v/>
      </c>
      <c r="BV1162" s="20" t="str">
        <f>IF($N1162="","",IF(VLOOKUP(VLOOKUP($N1162,IMPOSTAZIONI!$E$6:$I$13,5,FALSE),IMPOSTAZIONI!$B$25:$N$32,12,FALSE)=0,"",VLOOKUP(VLOOKUP($N1162,IMPOSTAZIONI!$E$6:$I$13,5,FALSE),IMPOSTAZIONI!$B$25:$N$32,12,FALSE)))</f>
        <v/>
      </c>
      <c r="BW1162" s="221" t="str">
        <f t="shared" si="338"/>
        <v/>
      </c>
      <c r="BX1162" s="221" t="str">
        <f t="shared" si="339"/>
        <v/>
      </c>
      <c r="BY1162" s="221">
        <f t="shared" si="340"/>
        <v>0</v>
      </c>
      <c r="BZ1162" s="231">
        <f t="shared" si="341"/>
        <v>0</v>
      </c>
      <c r="CA1162" s="246">
        <f t="shared" si="342"/>
        <v>0</v>
      </c>
      <c r="CB1162" s="246">
        <f t="shared" si="343"/>
        <v>0</v>
      </c>
      <c r="CC1162" s="246" t="str">
        <f t="shared" si="344"/>
        <v/>
      </c>
      <c r="CD1162" s="246">
        <f t="shared" si="345"/>
        <v>5</v>
      </c>
      <c r="CE1162" s="246">
        <f t="shared" si="346"/>
        <v>0</v>
      </c>
      <c r="CF1162" s="276">
        <f t="shared" si="347"/>
        <v>0</v>
      </c>
      <c r="CG1162" s="277">
        <f t="shared" si="347"/>
        <v>0</v>
      </c>
      <c r="CH1162" s="277">
        <f t="shared" si="347"/>
        <v>0</v>
      </c>
      <c r="CI1162" s="278">
        <f t="shared" si="347"/>
        <v>0</v>
      </c>
      <c r="CJ1162" s="280">
        <f t="shared" si="348"/>
        <v>0</v>
      </c>
      <c r="CK1162" s="232">
        <f t="shared" si="349"/>
        <v>0</v>
      </c>
      <c r="CL1162" s="1"/>
    </row>
    <row r="1163" spans="1:90" ht="18" customHeight="1">
      <c r="A1163" s="1"/>
      <c r="B1163" s="1"/>
      <c r="C1163" s="314"/>
      <c r="D1163" s="287" t="str">
        <f t="shared" si="303"/>
        <v/>
      </c>
      <c r="E1163" s="449" t="str">
        <f t="shared" si="337"/>
        <v/>
      </c>
      <c r="F1163" s="450"/>
      <c r="G1163" s="451"/>
      <c r="H1163" s="452"/>
      <c r="I1163" s="453"/>
      <c r="J1163" s="453"/>
      <c r="K1163" s="453"/>
      <c r="L1163" s="453"/>
      <c r="M1163" s="454"/>
      <c r="N1163" s="455"/>
      <c r="O1163" s="456"/>
      <c r="P1163" s="456"/>
      <c r="Q1163" s="456"/>
      <c r="R1163" s="456"/>
      <c r="S1163" s="456"/>
      <c r="T1163" s="456"/>
      <c r="U1163" s="456"/>
      <c r="V1163" s="456"/>
      <c r="W1163" s="456"/>
      <c r="X1163" s="456"/>
      <c r="Y1163" s="456"/>
      <c r="Z1163" s="456"/>
      <c r="AA1163" s="456"/>
      <c r="AB1163" s="456"/>
      <c r="AC1163" s="456"/>
      <c r="AD1163" s="456"/>
      <c r="AE1163" s="457"/>
      <c r="AF1163" s="455"/>
      <c r="AG1163" s="456"/>
      <c r="AH1163" s="456"/>
      <c r="AI1163" s="456"/>
      <c r="AJ1163" s="456"/>
      <c r="AK1163" s="456"/>
      <c r="AL1163" s="456"/>
      <c r="AM1163" s="456"/>
      <c r="AN1163" s="457"/>
      <c r="AO1163" s="455"/>
      <c r="AP1163" s="456"/>
      <c r="AQ1163" s="456"/>
      <c r="AR1163" s="456"/>
      <c r="AS1163" s="456"/>
      <c r="AT1163" s="456"/>
      <c r="AU1163" s="456"/>
      <c r="AV1163" s="456"/>
      <c r="AW1163" s="456"/>
      <c r="AX1163" s="456"/>
      <c r="AY1163" s="456"/>
      <c r="AZ1163" s="456"/>
      <c r="BA1163" s="456"/>
      <c r="BB1163" s="456"/>
      <c r="BC1163" s="456"/>
      <c r="BD1163" s="456"/>
      <c r="BE1163" s="456"/>
      <c r="BF1163" s="456"/>
      <c r="BG1163" s="457"/>
      <c r="BH1163" s="458"/>
      <c r="BI1163" s="459"/>
      <c r="BJ1163" s="459"/>
      <c r="BK1163" s="459"/>
      <c r="BL1163" s="459"/>
      <c r="BM1163" s="460"/>
      <c r="BN1163" s="314"/>
      <c r="BO1163" s="314"/>
      <c r="BP1163" s="1"/>
      <c r="BQ1163" s="120">
        <f>IF($F$3="","",IF(N1163=$F$3,COUNTIF(BQ$23:BQ1162,"&gt;0")+1,0))</f>
        <v>0</v>
      </c>
      <c r="BR1163" s="1"/>
      <c r="BS1163" s="20" t="str">
        <f>IF($N1163="","",IF(VLOOKUP(VLOOKUP($N1163,IMPOSTAZIONI!$E$6:$I$13,5,FALSE),IMPOSTAZIONI!$B$25:$N$32,3,FALSE)=0,"",VLOOKUP(VLOOKUP($N1163,IMPOSTAZIONI!$E$6:$I$13,5,FALSE),IMPOSTAZIONI!$B$25:$N$32,3,FALSE)))</f>
        <v/>
      </c>
      <c r="BT1163" s="20" t="str">
        <f>IF($N1163="","",IF(VLOOKUP(VLOOKUP($N1163,IMPOSTAZIONI!$E$6:$I$13,5,FALSE),IMPOSTAZIONI!$B$25:$N$32,6,FALSE)=0,"",VLOOKUP(VLOOKUP($N1163,IMPOSTAZIONI!$E$6:$I$13,5,FALSE),IMPOSTAZIONI!$B$25:$N$32,6,FALSE)))</f>
        <v/>
      </c>
      <c r="BU1163" s="20" t="str">
        <f>IF($N1163="","",IF(VLOOKUP(VLOOKUP($N1163,IMPOSTAZIONI!$E$6:$I$13,5,FALSE),IMPOSTAZIONI!$B$25:$N$32,9,FALSE)=0,"",VLOOKUP(VLOOKUP($N1163,IMPOSTAZIONI!$E$6:$I$13,5,FALSE),IMPOSTAZIONI!$B$25:$N$32,9,FALSE)))</f>
        <v/>
      </c>
      <c r="BV1163" s="20" t="str">
        <f>IF($N1163="","",IF(VLOOKUP(VLOOKUP($N1163,IMPOSTAZIONI!$E$6:$I$13,5,FALSE),IMPOSTAZIONI!$B$25:$N$32,12,FALSE)=0,"",VLOOKUP(VLOOKUP($N1163,IMPOSTAZIONI!$E$6:$I$13,5,FALSE),IMPOSTAZIONI!$B$25:$N$32,12,FALSE)))</f>
        <v/>
      </c>
      <c r="BW1163" s="221" t="str">
        <f t="shared" si="338"/>
        <v/>
      </c>
      <c r="BX1163" s="221" t="str">
        <f t="shared" si="339"/>
        <v/>
      </c>
      <c r="BY1163" s="221">
        <f t="shared" si="340"/>
        <v>0</v>
      </c>
      <c r="BZ1163" s="231">
        <f t="shared" si="341"/>
        <v>0</v>
      </c>
      <c r="CA1163" s="246">
        <f t="shared" si="342"/>
        <v>0</v>
      </c>
      <c r="CB1163" s="246">
        <f t="shared" si="343"/>
        <v>0</v>
      </c>
      <c r="CC1163" s="246" t="str">
        <f t="shared" si="344"/>
        <v/>
      </c>
      <c r="CD1163" s="246">
        <f t="shared" si="345"/>
        <v>5</v>
      </c>
      <c r="CE1163" s="246">
        <f t="shared" si="346"/>
        <v>0</v>
      </c>
      <c r="CF1163" s="276">
        <f t="shared" si="347"/>
        <v>0</v>
      </c>
      <c r="CG1163" s="277">
        <f t="shared" si="347"/>
        <v>0</v>
      </c>
      <c r="CH1163" s="277">
        <f t="shared" si="347"/>
        <v>0</v>
      </c>
      <c r="CI1163" s="278">
        <f t="shared" si="347"/>
        <v>0</v>
      </c>
      <c r="CJ1163" s="280">
        <f t="shared" si="348"/>
        <v>0</v>
      </c>
      <c r="CK1163" s="232">
        <f t="shared" si="349"/>
        <v>0</v>
      </c>
      <c r="CL1163" s="1"/>
    </row>
    <row r="1164" spans="1:90" ht="18" customHeight="1">
      <c r="A1164" s="1"/>
      <c r="B1164" s="1"/>
      <c r="C1164" s="314"/>
      <c r="D1164" s="287" t="str">
        <f t="shared" si="303"/>
        <v/>
      </c>
      <c r="E1164" s="449" t="str">
        <f t="shared" si="337"/>
        <v/>
      </c>
      <c r="F1164" s="450"/>
      <c r="G1164" s="451"/>
      <c r="H1164" s="452"/>
      <c r="I1164" s="453"/>
      <c r="J1164" s="453"/>
      <c r="K1164" s="453"/>
      <c r="L1164" s="453"/>
      <c r="M1164" s="454"/>
      <c r="N1164" s="455"/>
      <c r="O1164" s="456"/>
      <c r="P1164" s="456"/>
      <c r="Q1164" s="456"/>
      <c r="R1164" s="456"/>
      <c r="S1164" s="456"/>
      <c r="T1164" s="456"/>
      <c r="U1164" s="456"/>
      <c r="V1164" s="456"/>
      <c r="W1164" s="456"/>
      <c r="X1164" s="456"/>
      <c r="Y1164" s="456"/>
      <c r="Z1164" s="456"/>
      <c r="AA1164" s="456"/>
      <c r="AB1164" s="456"/>
      <c r="AC1164" s="456"/>
      <c r="AD1164" s="456"/>
      <c r="AE1164" s="457"/>
      <c r="AF1164" s="455"/>
      <c r="AG1164" s="456"/>
      <c r="AH1164" s="456"/>
      <c r="AI1164" s="456"/>
      <c r="AJ1164" s="456"/>
      <c r="AK1164" s="456"/>
      <c r="AL1164" s="456"/>
      <c r="AM1164" s="456"/>
      <c r="AN1164" s="457"/>
      <c r="AO1164" s="455"/>
      <c r="AP1164" s="456"/>
      <c r="AQ1164" s="456"/>
      <c r="AR1164" s="456"/>
      <c r="AS1164" s="456"/>
      <c r="AT1164" s="456"/>
      <c r="AU1164" s="456"/>
      <c r="AV1164" s="456"/>
      <c r="AW1164" s="456"/>
      <c r="AX1164" s="456"/>
      <c r="AY1164" s="456"/>
      <c r="AZ1164" s="456"/>
      <c r="BA1164" s="456"/>
      <c r="BB1164" s="456"/>
      <c r="BC1164" s="456"/>
      <c r="BD1164" s="456"/>
      <c r="BE1164" s="456"/>
      <c r="BF1164" s="456"/>
      <c r="BG1164" s="457"/>
      <c r="BH1164" s="458"/>
      <c r="BI1164" s="459"/>
      <c r="BJ1164" s="459"/>
      <c r="BK1164" s="459"/>
      <c r="BL1164" s="459"/>
      <c r="BM1164" s="460"/>
      <c r="BN1164" s="314"/>
      <c r="BO1164" s="314"/>
      <c r="BP1164" s="1"/>
      <c r="BQ1164" s="120">
        <f>IF($F$3="","",IF(N1164=$F$3,COUNTIF(BQ$23:BQ1163,"&gt;0")+1,0))</f>
        <v>0</v>
      </c>
      <c r="BR1164" s="1"/>
      <c r="BS1164" s="20" t="str">
        <f>IF($N1164="","",IF(VLOOKUP(VLOOKUP($N1164,IMPOSTAZIONI!$E$6:$I$13,5,FALSE),IMPOSTAZIONI!$B$25:$N$32,3,FALSE)=0,"",VLOOKUP(VLOOKUP($N1164,IMPOSTAZIONI!$E$6:$I$13,5,FALSE),IMPOSTAZIONI!$B$25:$N$32,3,FALSE)))</f>
        <v/>
      </c>
      <c r="BT1164" s="20" t="str">
        <f>IF($N1164="","",IF(VLOOKUP(VLOOKUP($N1164,IMPOSTAZIONI!$E$6:$I$13,5,FALSE),IMPOSTAZIONI!$B$25:$N$32,6,FALSE)=0,"",VLOOKUP(VLOOKUP($N1164,IMPOSTAZIONI!$E$6:$I$13,5,FALSE),IMPOSTAZIONI!$B$25:$N$32,6,FALSE)))</f>
        <v/>
      </c>
      <c r="BU1164" s="20" t="str">
        <f>IF($N1164="","",IF(VLOOKUP(VLOOKUP($N1164,IMPOSTAZIONI!$E$6:$I$13,5,FALSE),IMPOSTAZIONI!$B$25:$N$32,9,FALSE)=0,"",VLOOKUP(VLOOKUP($N1164,IMPOSTAZIONI!$E$6:$I$13,5,FALSE),IMPOSTAZIONI!$B$25:$N$32,9,FALSE)))</f>
        <v/>
      </c>
      <c r="BV1164" s="20" t="str">
        <f>IF($N1164="","",IF(VLOOKUP(VLOOKUP($N1164,IMPOSTAZIONI!$E$6:$I$13,5,FALSE),IMPOSTAZIONI!$B$25:$N$32,12,FALSE)=0,"",VLOOKUP(VLOOKUP($N1164,IMPOSTAZIONI!$E$6:$I$13,5,FALSE),IMPOSTAZIONI!$B$25:$N$32,12,FALSE)))</f>
        <v/>
      </c>
      <c r="BW1164" s="221" t="str">
        <f t="shared" si="338"/>
        <v/>
      </c>
      <c r="BX1164" s="221" t="str">
        <f t="shared" si="339"/>
        <v/>
      </c>
      <c r="BY1164" s="221">
        <f t="shared" si="340"/>
        <v>0</v>
      </c>
      <c r="BZ1164" s="231">
        <f t="shared" si="341"/>
        <v>0</v>
      </c>
      <c r="CA1164" s="246">
        <f t="shared" si="342"/>
        <v>0</v>
      </c>
      <c r="CB1164" s="246">
        <f t="shared" si="343"/>
        <v>0</v>
      </c>
      <c r="CC1164" s="246" t="str">
        <f t="shared" si="344"/>
        <v/>
      </c>
      <c r="CD1164" s="246">
        <f t="shared" si="345"/>
        <v>5</v>
      </c>
      <c r="CE1164" s="246">
        <f t="shared" si="346"/>
        <v>0</v>
      </c>
      <c r="CF1164" s="276">
        <f t="shared" si="347"/>
        <v>0</v>
      </c>
      <c r="CG1164" s="277">
        <f t="shared" si="347"/>
        <v>0</v>
      </c>
      <c r="CH1164" s="277">
        <f t="shared" si="347"/>
        <v>0</v>
      </c>
      <c r="CI1164" s="278">
        <f t="shared" si="347"/>
        <v>0</v>
      </c>
      <c r="CJ1164" s="280">
        <f t="shared" si="348"/>
        <v>0</v>
      </c>
      <c r="CK1164" s="232">
        <f t="shared" si="349"/>
        <v>0</v>
      </c>
      <c r="CL1164" s="1"/>
    </row>
    <row r="1165" spans="1:90" ht="18" customHeight="1">
      <c r="A1165" s="1"/>
      <c r="B1165" s="1"/>
      <c r="C1165" s="314"/>
      <c r="D1165" s="287" t="str">
        <f t="shared" si="303"/>
        <v/>
      </c>
      <c r="E1165" s="449" t="str">
        <f t="shared" si="337"/>
        <v/>
      </c>
      <c r="F1165" s="450"/>
      <c r="G1165" s="451"/>
      <c r="H1165" s="452"/>
      <c r="I1165" s="453"/>
      <c r="J1165" s="453"/>
      <c r="K1165" s="453"/>
      <c r="L1165" s="453"/>
      <c r="M1165" s="454"/>
      <c r="N1165" s="455"/>
      <c r="O1165" s="456"/>
      <c r="P1165" s="456"/>
      <c r="Q1165" s="456"/>
      <c r="R1165" s="456"/>
      <c r="S1165" s="456"/>
      <c r="T1165" s="456"/>
      <c r="U1165" s="456"/>
      <c r="V1165" s="456"/>
      <c r="W1165" s="456"/>
      <c r="X1165" s="456"/>
      <c r="Y1165" s="456"/>
      <c r="Z1165" s="456"/>
      <c r="AA1165" s="456"/>
      <c r="AB1165" s="456"/>
      <c r="AC1165" s="456"/>
      <c r="AD1165" s="456"/>
      <c r="AE1165" s="457"/>
      <c r="AF1165" s="455"/>
      <c r="AG1165" s="456"/>
      <c r="AH1165" s="456"/>
      <c r="AI1165" s="456"/>
      <c r="AJ1165" s="456"/>
      <c r="AK1165" s="456"/>
      <c r="AL1165" s="456"/>
      <c r="AM1165" s="456"/>
      <c r="AN1165" s="457"/>
      <c r="AO1165" s="455"/>
      <c r="AP1165" s="456"/>
      <c r="AQ1165" s="456"/>
      <c r="AR1165" s="456"/>
      <c r="AS1165" s="456"/>
      <c r="AT1165" s="456"/>
      <c r="AU1165" s="456"/>
      <c r="AV1165" s="456"/>
      <c r="AW1165" s="456"/>
      <c r="AX1165" s="456"/>
      <c r="AY1165" s="456"/>
      <c r="AZ1165" s="456"/>
      <c r="BA1165" s="456"/>
      <c r="BB1165" s="456"/>
      <c r="BC1165" s="456"/>
      <c r="BD1165" s="456"/>
      <c r="BE1165" s="456"/>
      <c r="BF1165" s="456"/>
      <c r="BG1165" s="457"/>
      <c r="BH1165" s="458"/>
      <c r="BI1165" s="459"/>
      <c r="BJ1165" s="459"/>
      <c r="BK1165" s="459"/>
      <c r="BL1165" s="459"/>
      <c r="BM1165" s="460"/>
      <c r="BN1165" s="314"/>
      <c r="BO1165" s="314"/>
      <c r="BP1165" s="1"/>
      <c r="BQ1165" s="120">
        <f>IF($F$3="","",IF(N1165=$F$3,COUNTIF(BQ$23:BQ1164,"&gt;0")+1,0))</f>
        <v>0</v>
      </c>
      <c r="BR1165" s="1"/>
      <c r="BS1165" s="20" t="str">
        <f>IF($N1165="","",IF(VLOOKUP(VLOOKUP($N1165,IMPOSTAZIONI!$E$6:$I$13,5,FALSE),IMPOSTAZIONI!$B$25:$N$32,3,FALSE)=0,"",VLOOKUP(VLOOKUP($N1165,IMPOSTAZIONI!$E$6:$I$13,5,FALSE),IMPOSTAZIONI!$B$25:$N$32,3,FALSE)))</f>
        <v/>
      </c>
      <c r="BT1165" s="20" t="str">
        <f>IF($N1165="","",IF(VLOOKUP(VLOOKUP($N1165,IMPOSTAZIONI!$E$6:$I$13,5,FALSE),IMPOSTAZIONI!$B$25:$N$32,6,FALSE)=0,"",VLOOKUP(VLOOKUP($N1165,IMPOSTAZIONI!$E$6:$I$13,5,FALSE),IMPOSTAZIONI!$B$25:$N$32,6,FALSE)))</f>
        <v/>
      </c>
      <c r="BU1165" s="20" t="str">
        <f>IF($N1165="","",IF(VLOOKUP(VLOOKUP($N1165,IMPOSTAZIONI!$E$6:$I$13,5,FALSE),IMPOSTAZIONI!$B$25:$N$32,9,FALSE)=0,"",VLOOKUP(VLOOKUP($N1165,IMPOSTAZIONI!$E$6:$I$13,5,FALSE),IMPOSTAZIONI!$B$25:$N$32,9,FALSE)))</f>
        <v/>
      </c>
      <c r="BV1165" s="20" t="str">
        <f>IF($N1165="","",IF(VLOOKUP(VLOOKUP($N1165,IMPOSTAZIONI!$E$6:$I$13,5,FALSE),IMPOSTAZIONI!$B$25:$N$32,12,FALSE)=0,"",VLOOKUP(VLOOKUP($N1165,IMPOSTAZIONI!$E$6:$I$13,5,FALSE),IMPOSTAZIONI!$B$25:$N$32,12,FALSE)))</f>
        <v/>
      </c>
      <c r="BW1165" s="221" t="str">
        <f t="shared" si="338"/>
        <v/>
      </c>
      <c r="BX1165" s="221" t="str">
        <f t="shared" si="339"/>
        <v/>
      </c>
      <c r="BY1165" s="221">
        <f t="shared" si="340"/>
        <v>0</v>
      </c>
      <c r="BZ1165" s="231">
        <f t="shared" si="341"/>
        <v>0</v>
      </c>
      <c r="CA1165" s="246">
        <f t="shared" si="342"/>
        <v>0</v>
      </c>
      <c r="CB1165" s="246">
        <f t="shared" si="343"/>
        <v>0</v>
      </c>
      <c r="CC1165" s="246" t="str">
        <f t="shared" si="344"/>
        <v/>
      </c>
      <c r="CD1165" s="246">
        <f t="shared" si="345"/>
        <v>5</v>
      </c>
      <c r="CE1165" s="246">
        <f t="shared" si="346"/>
        <v>0</v>
      </c>
      <c r="CF1165" s="276">
        <f t="shared" si="347"/>
        <v>0</v>
      </c>
      <c r="CG1165" s="277">
        <f t="shared" si="347"/>
        <v>0</v>
      </c>
      <c r="CH1165" s="277">
        <f t="shared" si="347"/>
        <v>0</v>
      </c>
      <c r="CI1165" s="278">
        <f t="shared" si="347"/>
        <v>0</v>
      </c>
      <c r="CJ1165" s="280">
        <f t="shared" si="348"/>
        <v>0</v>
      </c>
      <c r="CK1165" s="232">
        <f t="shared" si="349"/>
        <v>0</v>
      </c>
      <c r="CL1165" s="1"/>
    </row>
    <row r="1166" spans="1:90" ht="18" customHeight="1">
      <c r="A1166" s="1"/>
      <c r="B1166" s="1"/>
      <c r="C1166" s="314"/>
      <c r="D1166" s="287" t="str">
        <f t="shared" si="303"/>
        <v/>
      </c>
      <c r="E1166" s="449" t="str">
        <f t="shared" si="337"/>
        <v/>
      </c>
      <c r="F1166" s="450"/>
      <c r="G1166" s="451"/>
      <c r="H1166" s="452"/>
      <c r="I1166" s="453"/>
      <c r="J1166" s="453"/>
      <c r="K1166" s="453"/>
      <c r="L1166" s="453"/>
      <c r="M1166" s="454"/>
      <c r="N1166" s="455"/>
      <c r="O1166" s="456"/>
      <c r="P1166" s="456"/>
      <c r="Q1166" s="456"/>
      <c r="R1166" s="456"/>
      <c r="S1166" s="456"/>
      <c r="T1166" s="456"/>
      <c r="U1166" s="456"/>
      <c r="V1166" s="456"/>
      <c r="W1166" s="456"/>
      <c r="X1166" s="456"/>
      <c r="Y1166" s="456"/>
      <c r="Z1166" s="456"/>
      <c r="AA1166" s="456"/>
      <c r="AB1166" s="456"/>
      <c r="AC1166" s="456"/>
      <c r="AD1166" s="456"/>
      <c r="AE1166" s="457"/>
      <c r="AF1166" s="455"/>
      <c r="AG1166" s="456"/>
      <c r="AH1166" s="456"/>
      <c r="AI1166" s="456"/>
      <c r="AJ1166" s="456"/>
      <c r="AK1166" s="456"/>
      <c r="AL1166" s="456"/>
      <c r="AM1166" s="456"/>
      <c r="AN1166" s="457"/>
      <c r="AO1166" s="455"/>
      <c r="AP1166" s="456"/>
      <c r="AQ1166" s="456"/>
      <c r="AR1166" s="456"/>
      <c r="AS1166" s="456"/>
      <c r="AT1166" s="456"/>
      <c r="AU1166" s="456"/>
      <c r="AV1166" s="456"/>
      <c r="AW1166" s="456"/>
      <c r="AX1166" s="456"/>
      <c r="AY1166" s="456"/>
      <c r="AZ1166" s="456"/>
      <c r="BA1166" s="456"/>
      <c r="BB1166" s="456"/>
      <c r="BC1166" s="456"/>
      <c r="BD1166" s="456"/>
      <c r="BE1166" s="456"/>
      <c r="BF1166" s="456"/>
      <c r="BG1166" s="457"/>
      <c r="BH1166" s="458"/>
      <c r="BI1166" s="459"/>
      <c r="BJ1166" s="459"/>
      <c r="BK1166" s="459"/>
      <c r="BL1166" s="459"/>
      <c r="BM1166" s="460"/>
      <c r="BN1166" s="314"/>
      <c r="BO1166" s="314"/>
      <c r="BP1166" s="1"/>
      <c r="BQ1166" s="120">
        <f>IF($F$3="","",IF(N1166=$F$3,COUNTIF(BQ$23:BQ1165,"&gt;0")+1,0))</f>
        <v>0</v>
      </c>
      <c r="BR1166" s="1"/>
      <c r="BS1166" s="20" t="str">
        <f>IF($N1166="","",IF(VLOOKUP(VLOOKUP($N1166,IMPOSTAZIONI!$E$6:$I$13,5,FALSE),IMPOSTAZIONI!$B$25:$N$32,3,FALSE)=0,"",VLOOKUP(VLOOKUP($N1166,IMPOSTAZIONI!$E$6:$I$13,5,FALSE),IMPOSTAZIONI!$B$25:$N$32,3,FALSE)))</f>
        <v/>
      </c>
      <c r="BT1166" s="20" t="str">
        <f>IF($N1166="","",IF(VLOOKUP(VLOOKUP($N1166,IMPOSTAZIONI!$E$6:$I$13,5,FALSE),IMPOSTAZIONI!$B$25:$N$32,6,FALSE)=0,"",VLOOKUP(VLOOKUP($N1166,IMPOSTAZIONI!$E$6:$I$13,5,FALSE),IMPOSTAZIONI!$B$25:$N$32,6,FALSE)))</f>
        <v/>
      </c>
      <c r="BU1166" s="20" t="str">
        <f>IF($N1166="","",IF(VLOOKUP(VLOOKUP($N1166,IMPOSTAZIONI!$E$6:$I$13,5,FALSE),IMPOSTAZIONI!$B$25:$N$32,9,FALSE)=0,"",VLOOKUP(VLOOKUP($N1166,IMPOSTAZIONI!$E$6:$I$13,5,FALSE),IMPOSTAZIONI!$B$25:$N$32,9,FALSE)))</f>
        <v/>
      </c>
      <c r="BV1166" s="20" t="str">
        <f>IF($N1166="","",IF(VLOOKUP(VLOOKUP($N1166,IMPOSTAZIONI!$E$6:$I$13,5,FALSE),IMPOSTAZIONI!$B$25:$N$32,12,FALSE)=0,"",VLOOKUP(VLOOKUP($N1166,IMPOSTAZIONI!$E$6:$I$13,5,FALSE),IMPOSTAZIONI!$B$25:$N$32,12,FALSE)))</f>
        <v/>
      </c>
      <c r="BW1166" s="221" t="str">
        <f t="shared" si="338"/>
        <v/>
      </c>
      <c r="BX1166" s="221" t="str">
        <f t="shared" si="339"/>
        <v/>
      </c>
      <c r="BY1166" s="221">
        <f t="shared" si="340"/>
        <v>0</v>
      </c>
      <c r="BZ1166" s="231">
        <f t="shared" si="341"/>
        <v>0</v>
      </c>
      <c r="CA1166" s="246">
        <f t="shared" si="342"/>
        <v>0</v>
      </c>
      <c r="CB1166" s="246">
        <f t="shared" si="343"/>
        <v>0</v>
      </c>
      <c r="CC1166" s="246" t="str">
        <f t="shared" si="344"/>
        <v/>
      </c>
      <c r="CD1166" s="246">
        <f t="shared" si="345"/>
        <v>5</v>
      </c>
      <c r="CE1166" s="246">
        <f t="shared" si="346"/>
        <v>0</v>
      </c>
      <c r="CF1166" s="276">
        <f t="shared" si="347"/>
        <v>0</v>
      </c>
      <c r="CG1166" s="277">
        <f t="shared" si="347"/>
        <v>0</v>
      </c>
      <c r="CH1166" s="277">
        <f t="shared" si="347"/>
        <v>0</v>
      </c>
      <c r="CI1166" s="278">
        <f t="shared" si="347"/>
        <v>0</v>
      </c>
      <c r="CJ1166" s="280">
        <f t="shared" si="348"/>
        <v>0</v>
      </c>
      <c r="CK1166" s="232">
        <f t="shared" si="349"/>
        <v>0</v>
      </c>
      <c r="CL1166" s="1"/>
    </row>
    <row r="1167" spans="1:90" ht="18" customHeight="1">
      <c r="A1167" s="1"/>
      <c r="B1167" s="1"/>
      <c r="C1167" s="314"/>
      <c r="D1167" s="287" t="str">
        <f t="shared" si="303"/>
        <v/>
      </c>
      <c r="E1167" s="449" t="str">
        <f t="shared" si="337"/>
        <v/>
      </c>
      <c r="F1167" s="450"/>
      <c r="G1167" s="451"/>
      <c r="H1167" s="452"/>
      <c r="I1167" s="453"/>
      <c r="J1167" s="453"/>
      <c r="K1167" s="453"/>
      <c r="L1167" s="453"/>
      <c r="M1167" s="454"/>
      <c r="N1167" s="455"/>
      <c r="O1167" s="456"/>
      <c r="P1167" s="456"/>
      <c r="Q1167" s="456"/>
      <c r="R1167" s="456"/>
      <c r="S1167" s="456"/>
      <c r="T1167" s="456"/>
      <c r="U1167" s="456"/>
      <c r="V1167" s="456"/>
      <c r="W1167" s="456"/>
      <c r="X1167" s="456"/>
      <c r="Y1167" s="456"/>
      <c r="Z1167" s="456"/>
      <c r="AA1167" s="456"/>
      <c r="AB1167" s="456"/>
      <c r="AC1167" s="456"/>
      <c r="AD1167" s="456"/>
      <c r="AE1167" s="457"/>
      <c r="AF1167" s="455"/>
      <c r="AG1167" s="456"/>
      <c r="AH1167" s="456"/>
      <c r="AI1167" s="456"/>
      <c r="AJ1167" s="456"/>
      <c r="AK1167" s="456"/>
      <c r="AL1167" s="456"/>
      <c r="AM1167" s="456"/>
      <c r="AN1167" s="457"/>
      <c r="AO1167" s="455"/>
      <c r="AP1167" s="456"/>
      <c r="AQ1167" s="456"/>
      <c r="AR1167" s="456"/>
      <c r="AS1167" s="456"/>
      <c r="AT1167" s="456"/>
      <c r="AU1167" s="456"/>
      <c r="AV1167" s="456"/>
      <c r="AW1167" s="456"/>
      <c r="AX1167" s="456"/>
      <c r="AY1167" s="456"/>
      <c r="AZ1167" s="456"/>
      <c r="BA1167" s="456"/>
      <c r="BB1167" s="456"/>
      <c r="BC1167" s="456"/>
      <c r="BD1167" s="456"/>
      <c r="BE1167" s="456"/>
      <c r="BF1167" s="456"/>
      <c r="BG1167" s="457"/>
      <c r="BH1167" s="458"/>
      <c r="BI1167" s="459"/>
      <c r="BJ1167" s="459"/>
      <c r="BK1167" s="459"/>
      <c r="BL1167" s="459"/>
      <c r="BM1167" s="460"/>
      <c r="BN1167" s="314"/>
      <c r="BO1167" s="314"/>
      <c r="BP1167" s="1"/>
      <c r="BQ1167" s="120">
        <f>IF($F$3="","",IF(N1167=$F$3,COUNTIF(BQ$23:BQ1166,"&gt;0")+1,0))</f>
        <v>0</v>
      </c>
      <c r="BR1167" s="1"/>
      <c r="BS1167" s="20" t="str">
        <f>IF($N1167="","",IF(VLOOKUP(VLOOKUP($N1167,IMPOSTAZIONI!$E$6:$I$13,5,FALSE),IMPOSTAZIONI!$B$25:$N$32,3,FALSE)=0,"",VLOOKUP(VLOOKUP($N1167,IMPOSTAZIONI!$E$6:$I$13,5,FALSE),IMPOSTAZIONI!$B$25:$N$32,3,FALSE)))</f>
        <v/>
      </c>
      <c r="BT1167" s="20" t="str">
        <f>IF($N1167="","",IF(VLOOKUP(VLOOKUP($N1167,IMPOSTAZIONI!$E$6:$I$13,5,FALSE),IMPOSTAZIONI!$B$25:$N$32,6,FALSE)=0,"",VLOOKUP(VLOOKUP($N1167,IMPOSTAZIONI!$E$6:$I$13,5,FALSE),IMPOSTAZIONI!$B$25:$N$32,6,FALSE)))</f>
        <v/>
      </c>
      <c r="BU1167" s="20" t="str">
        <f>IF($N1167="","",IF(VLOOKUP(VLOOKUP($N1167,IMPOSTAZIONI!$E$6:$I$13,5,FALSE),IMPOSTAZIONI!$B$25:$N$32,9,FALSE)=0,"",VLOOKUP(VLOOKUP($N1167,IMPOSTAZIONI!$E$6:$I$13,5,FALSE),IMPOSTAZIONI!$B$25:$N$32,9,FALSE)))</f>
        <v/>
      </c>
      <c r="BV1167" s="20" t="str">
        <f>IF($N1167="","",IF(VLOOKUP(VLOOKUP($N1167,IMPOSTAZIONI!$E$6:$I$13,5,FALSE),IMPOSTAZIONI!$B$25:$N$32,12,FALSE)=0,"",VLOOKUP(VLOOKUP($N1167,IMPOSTAZIONI!$E$6:$I$13,5,FALSE),IMPOSTAZIONI!$B$25:$N$32,12,FALSE)))</f>
        <v/>
      </c>
      <c r="BW1167" s="221" t="str">
        <f t="shared" si="338"/>
        <v/>
      </c>
      <c r="BX1167" s="221" t="str">
        <f t="shared" si="339"/>
        <v/>
      </c>
      <c r="BY1167" s="221">
        <f t="shared" si="340"/>
        <v>0</v>
      </c>
      <c r="BZ1167" s="231">
        <f t="shared" si="341"/>
        <v>0</v>
      </c>
      <c r="CA1167" s="246">
        <f t="shared" si="342"/>
        <v>0</v>
      </c>
      <c r="CB1167" s="246">
        <f t="shared" si="343"/>
        <v>0</v>
      </c>
      <c r="CC1167" s="246" t="str">
        <f t="shared" si="344"/>
        <v/>
      </c>
      <c r="CD1167" s="246">
        <f t="shared" si="345"/>
        <v>5</v>
      </c>
      <c r="CE1167" s="246">
        <f t="shared" si="346"/>
        <v>0</v>
      </c>
      <c r="CF1167" s="276">
        <f t="shared" si="347"/>
        <v>0</v>
      </c>
      <c r="CG1167" s="277">
        <f t="shared" si="347"/>
        <v>0</v>
      </c>
      <c r="CH1167" s="277">
        <f t="shared" si="347"/>
        <v>0</v>
      </c>
      <c r="CI1167" s="278">
        <f t="shared" si="347"/>
        <v>0</v>
      </c>
      <c r="CJ1167" s="280">
        <f t="shared" si="348"/>
        <v>0</v>
      </c>
      <c r="CK1167" s="232">
        <f t="shared" si="349"/>
        <v>0</v>
      </c>
      <c r="CL1167" s="1"/>
    </row>
    <row r="1168" spans="1:90" ht="18" customHeight="1">
      <c r="A1168" s="1"/>
      <c r="B1168" s="1"/>
      <c r="C1168" s="314"/>
      <c r="D1168" s="287" t="str">
        <f t="shared" si="303"/>
        <v/>
      </c>
      <c r="E1168" s="449" t="str">
        <f t="shared" si="337"/>
        <v/>
      </c>
      <c r="F1168" s="450"/>
      <c r="G1168" s="451"/>
      <c r="H1168" s="452"/>
      <c r="I1168" s="453"/>
      <c r="J1168" s="453"/>
      <c r="K1168" s="453"/>
      <c r="L1168" s="453"/>
      <c r="M1168" s="454"/>
      <c r="N1168" s="455"/>
      <c r="O1168" s="456"/>
      <c r="P1168" s="456"/>
      <c r="Q1168" s="456"/>
      <c r="R1168" s="456"/>
      <c r="S1168" s="456"/>
      <c r="T1168" s="456"/>
      <c r="U1168" s="456"/>
      <c r="V1168" s="456"/>
      <c r="W1168" s="456"/>
      <c r="X1168" s="456"/>
      <c r="Y1168" s="456"/>
      <c r="Z1168" s="456"/>
      <c r="AA1168" s="456"/>
      <c r="AB1168" s="456"/>
      <c r="AC1168" s="456"/>
      <c r="AD1168" s="456"/>
      <c r="AE1168" s="457"/>
      <c r="AF1168" s="455"/>
      <c r="AG1168" s="456"/>
      <c r="AH1168" s="456"/>
      <c r="AI1168" s="456"/>
      <c r="AJ1168" s="456"/>
      <c r="AK1168" s="456"/>
      <c r="AL1168" s="456"/>
      <c r="AM1168" s="456"/>
      <c r="AN1168" s="457"/>
      <c r="AO1168" s="455"/>
      <c r="AP1168" s="456"/>
      <c r="AQ1168" s="456"/>
      <c r="AR1168" s="456"/>
      <c r="AS1168" s="456"/>
      <c r="AT1168" s="456"/>
      <c r="AU1168" s="456"/>
      <c r="AV1168" s="456"/>
      <c r="AW1168" s="456"/>
      <c r="AX1168" s="456"/>
      <c r="AY1168" s="456"/>
      <c r="AZ1168" s="456"/>
      <c r="BA1168" s="456"/>
      <c r="BB1168" s="456"/>
      <c r="BC1168" s="456"/>
      <c r="BD1168" s="456"/>
      <c r="BE1168" s="456"/>
      <c r="BF1168" s="456"/>
      <c r="BG1168" s="457"/>
      <c r="BH1168" s="458"/>
      <c r="BI1168" s="459"/>
      <c r="BJ1168" s="459"/>
      <c r="BK1168" s="459"/>
      <c r="BL1168" s="459"/>
      <c r="BM1168" s="460"/>
      <c r="BN1168" s="314"/>
      <c r="BO1168" s="314"/>
      <c r="BP1168" s="1"/>
      <c r="BQ1168" s="120">
        <f>IF($F$3="","",IF(N1168=$F$3,COUNTIF(BQ$23:BQ1167,"&gt;0")+1,0))</f>
        <v>0</v>
      </c>
      <c r="BR1168" s="1"/>
      <c r="BS1168" s="20" t="str">
        <f>IF($N1168="","",IF(VLOOKUP(VLOOKUP($N1168,IMPOSTAZIONI!$E$6:$I$13,5,FALSE),IMPOSTAZIONI!$B$25:$N$32,3,FALSE)=0,"",VLOOKUP(VLOOKUP($N1168,IMPOSTAZIONI!$E$6:$I$13,5,FALSE),IMPOSTAZIONI!$B$25:$N$32,3,FALSE)))</f>
        <v/>
      </c>
      <c r="BT1168" s="20" t="str">
        <f>IF($N1168="","",IF(VLOOKUP(VLOOKUP($N1168,IMPOSTAZIONI!$E$6:$I$13,5,FALSE),IMPOSTAZIONI!$B$25:$N$32,6,FALSE)=0,"",VLOOKUP(VLOOKUP($N1168,IMPOSTAZIONI!$E$6:$I$13,5,FALSE),IMPOSTAZIONI!$B$25:$N$32,6,FALSE)))</f>
        <v/>
      </c>
      <c r="BU1168" s="20" t="str">
        <f>IF($N1168="","",IF(VLOOKUP(VLOOKUP($N1168,IMPOSTAZIONI!$E$6:$I$13,5,FALSE),IMPOSTAZIONI!$B$25:$N$32,9,FALSE)=0,"",VLOOKUP(VLOOKUP($N1168,IMPOSTAZIONI!$E$6:$I$13,5,FALSE),IMPOSTAZIONI!$B$25:$N$32,9,FALSE)))</f>
        <v/>
      </c>
      <c r="BV1168" s="20" t="str">
        <f>IF($N1168="","",IF(VLOOKUP(VLOOKUP($N1168,IMPOSTAZIONI!$E$6:$I$13,5,FALSE),IMPOSTAZIONI!$B$25:$N$32,12,FALSE)=0,"",VLOOKUP(VLOOKUP($N1168,IMPOSTAZIONI!$E$6:$I$13,5,FALSE),IMPOSTAZIONI!$B$25:$N$32,12,FALSE)))</f>
        <v/>
      </c>
      <c r="BW1168" s="221" t="str">
        <f t="shared" si="338"/>
        <v/>
      </c>
      <c r="BX1168" s="221" t="str">
        <f t="shared" si="339"/>
        <v/>
      </c>
      <c r="BY1168" s="221">
        <f t="shared" si="340"/>
        <v>0</v>
      </c>
      <c r="BZ1168" s="231">
        <f t="shared" si="341"/>
        <v>0</v>
      </c>
      <c r="CA1168" s="246">
        <f t="shared" si="342"/>
        <v>0</v>
      </c>
      <c r="CB1168" s="246">
        <f t="shared" si="343"/>
        <v>0</v>
      </c>
      <c r="CC1168" s="246" t="str">
        <f t="shared" si="344"/>
        <v/>
      </c>
      <c r="CD1168" s="246">
        <f t="shared" si="345"/>
        <v>5</v>
      </c>
      <c r="CE1168" s="246">
        <f t="shared" si="346"/>
        <v>0</v>
      </c>
      <c r="CF1168" s="276">
        <f t="shared" si="347"/>
        <v>0</v>
      </c>
      <c r="CG1168" s="277">
        <f t="shared" si="347"/>
        <v>0</v>
      </c>
      <c r="CH1168" s="277">
        <f t="shared" si="347"/>
        <v>0</v>
      </c>
      <c r="CI1168" s="278">
        <f t="shared" si="347"/>
        <v>0</v>
      </c>
      <c r="CJ1168" s="280">
        <f t="shared" si="348"/>
        <v>0</v>
      </c>
      <c r="CK1168" s="232">
        <f t="shared" si="349"/>
        <v>0</v>
      </c>
      <c r="CL1168" s="1"/>
    </row>
    <row r="1169" spans="1:90" ht="18" customHeight="1">
      <c r="A1169" s="1"/>
      <c r="B1169" s="1"/>
      <c r="C1169" s="314"/>
      <c r="D1169" s="287" t="str">
        <f t="shared" si="303"/>
        <v/>
      </c>
      <c r="E1169" s="449" t="str">
        <f t="shared" si="337"/>
        <v/>
      </c>
      <c r="F1169" s="450"/>
      <c r="G1169" s="451"/>
      <c r="H1169" s="452"/>
      <c r="I1169" s="453"/>
      <c r="J1169" s="453"/>
      <c r="K1169" s="453"/>
      <c r="L1169" s="453"/>
      <c r="M1169" s="454"/>
      <c r="N1169" s="455"/>
      <c r="O1169" s="456"/>
      <c r="P1169" s="456"/>
      <c r="Q1169" s="456"/>
      <c r="R1169" s="456"/>
      <c r="S1169" s="456"/>
      <c r="T1169" s="456"/>
      <c r="U1169" s="456"/>
      <c r="V1169" s="456"/>
      <c r="W1169" s="456"/>
      <c r="X1169" s="456"/>
      <c r="Y1169" s="456"/>
      <c r="Z1169" s="456"/>
      <c r="AA1169" s="456"/>
      <c r="AB1169" s="456"/>
      <c r="AC1169" s="456"/>
      <c r="AD1169" s="456"/>
      <c r="AE1169" s="457"/>
      <c r="AF1169" s="455"/>
      <c r="AG1169" s="456"/>
      <c r="AH1169" s="456"/>
      <c r="AI1169" s="456"/>
      <c r="AJ1169" s="456"/>
      <c r="AK1169" s="456"/>
      <c r="AL1169" s="456"/>
      <c r="AM1169" s="456"/>
      <c r="AN1169" s="457"/>
      <c r="AO1169" s="455"/>
      <c r="AP1169" s="456"/>
      <c r="AQ1169" s="456"/>
      <c r="AR1169" s="456"/>
      <c r="AS1169" s="456"/>
      <c r="AT1169" s="456"/>
      <c r="AU1169" s="456"/>
      <c r="AV1169" s="456"/>
      <c r="AW1169" s="456"/>
      <c r="AX1169" s="456"/>
      <c r="AY1169" s="456"/>
      <c r="AZ1169" s="456"/>
      <c r="BA1169" s="456"/>
      <c r="BB1169" s="456"/>
      <c r="BC1169" s="456"/>
      <c r="BD1169" s="456"/>
      <c r="BE1169" s="456"/>
      <c r="BF1169" s="456"/>
      <c r="BG1169" s="457"/>
      <c r="BH1169" s="458"/>
      <c r="BI1169" s="459"/>
      <c r="BJ1169" s="459"/>
      <c r="BK1169" s="459"/>
      <c r="BL1169" s="459"/>
      <c r="BM1169" s="460"/>
      <c r="BN1169" s="314"/>
      <c r="BO1169" s="314"/>
      <c r="BP1169" s="1"/>
      <c r="BQ1169" s="120">
        <f>IF($F$3="","",IF(N1169=$F$3,COUNTIF(BQ$23:BQ1168,"&gt;0")+1,0))</f>
        <v>0</v>
      </c>
      <c r="BR1169" s="1"/>
      <c r="BS1169" s="20" t="str">
        <f>IF($N1169="","",IF(VLOOKUP(VLOOKUP($N1169,IMPOSTAZIONI!$E$6:$I$13,5,FALSE),IMPOSTAZIONI!$B$25:$N$32,3,FALSE)=0,"",VLOOKUP(VLOOKUP($N1169,IMPOSTAZIONI!$E$6:$I$13,5,FALSE),IMPOSTAZIONI!$B$25:$N$32,3,FALSE)))</f>
        <v/>
      </c>
      <c r="BT1169" s="20" t="str">
        <f>IF($N1169="","",IF(VLOOKUP(VLOOKUP($N1169,IMPOSTAZIONI!$E$6:$I$13,5,FALSE),IMPOSTAZIONI!$B$25:$N$32,6,FALSE)=0,"",VLOOKUP(VLOOKUP($N1169,IMPOSTAZIONI!$E$6:$I$13,5,FALSE),IMPOSTAZIONI!$B$25:$N$32,6,FALSE)))</f>
        <v/>
      </c>
      <c r="BU1169" s="20" t="str">
        <f>IF($N1169="","",IF(VLOOKUP(VLOOKUP($N1169,IMPOSTAZIONI!$E$6:$I$13,5,FALSE),IMPOSTAZIONI!$B$25:$N$32,9,FALSE)=0,"",VLOOKUP(VLOOKUP($N1169,IMPOSTAZIONI!$E$6:$I$13,5,FALSE),IMPOSTAZIONI!$B$25:$N$32,9,FALSE)))</f>
        <v/>
      </c>
      <c r="BV1169" s="20" t="str">
        <f>IF($N1169="","",IF(VLOOKUP(VLOOKUP($N1169,IMPOSTAZIONI!$E$6:$I$13,5,FALSE),IMPOSTAZIONI!$B$25:$N$32,12,FALSE)=0,"",VLOOKUP(VLOOKUP($N1169,IMPOSTAZIONI!$E$6:$I$13,5,FALSE),IMPOSTAZIONI!$B$25:$N$32,12,FALSE)))</f>
        <v/>
      </c>
      <c r="BW1169" s="221" t="str">
        <f t="shared" si="338"/>
        <v/>
      </c>
      <c r="BX1169" s="221" t="str">
        <f t="shared" si="339"/>
        <v/>
      </c>
      <c r="BY1169" s="221">
        <f t="shared" si="340"/>
        <v>0</v>
      </c>
      <c r="BZ1169" s="231">
        <f t="shared" si="341"/>
        <v>0</v>
      </c>
      <c r="CA1169" s="246">
        <f t="shared" si="342"/>
        <v>0</v>
      </c>
      <c r="CB1169" s="246">
        <f t="shared" si="343"/>
        <v>0</v>
      </c>
      <c r="CC1169" s="246" t="str">
        <f t="shared" si="344"/>
        <v/>
      </c>
      <c r="CD1169" s="246">
        <f t="shared" si="345"/>
        <v>5</v>
      </c>
      <c r="CE1169" s="246">
        <f t="shared" si="346"/>
        <v>0</v>
      </c>
      <c r="CF1169" s="276">
        <f t="shared" si="347"/>
        <v>0</v>
      </c>
      <c r="CG1169" s="277">
        <f t="shared" si="347"/>
        <v>0</v>
      </c>
      <c r="CH1169" s="277">
        <f t="shared" si="347"/>
        <v>0</v>
      </c>
      <c r="CI1169" s="278">
        <f t="shared" si="347"/>
        <v>0</v>
      </c>
      <c r="CJ1169" s="280">
        <f t="shared" si="348"/>
        <v>0</v>
      </c>
      <c r="CK1169" s="232">
        <f t="shared" si="349"/>
        <v>0</v>
      </c>
      <c r="CL1169" s="1"/>
    </row>
    <row r="1170" spans="1:90" ht="18" customHeight="1">
      <c r="A1170" s="1"/>
      <c r="B1170" s="1"/>
      <c r="C1170" s="314"/>
      <c r="D1170" s="287" t="str">
        <f t="shared" si="303"/>
        <v/>
      </c>
      <c r="E1170" s="449" t="str">
        <f t="shared" si="337"/>
        <v/>
      </c>
      <c r="F1170" s="450"/>
      <c r="G1170" s="451"/>
      <c r="H1170" s="452"/>
      <c r="I1170" s="453"/>
      <c r="J1170" s="453"/>
      <c r="K1170" s="453"/>
      <c r="L1170" s="453"/>
      <c r="M1170" s="454"/>
      <c r="N1170" s="455"/>
      <c r="O1170" s="456"/>
      <c r="P1170" s="456"/>
      <c r="Q1170" s="456"/>
      <c r="R1170" s="456"/>
      <c r="S1170" s="456"/>
      <c r="T1170" s="456"/>
      <c r="U1170" s="456"/>
      <c r="V1170" s="456"/>
      <c r="W1170" s="456"/>
      <c r="X1170" s="456"/>
      <c r="Y1170" s="456"/>
      <c r="Z1170" s="456"/>
      <c r="AA1170" s="456"/>
      <c r="AB1170" s="456"/>
      <c r="AC1170" s="456"/>
      <c r="AD1170" s="456"/>
      <c r="AE1170" s="457"/>
      <c r="AF1170" s="455"/>
      <c r="AG1170" s="456"/>
      <c r="AH1170" s="456"/>
      <c r="AI1170" s="456"/>
      <c r="AJ1170" s="456"/>
      <c r="AK1170" s="456"/>
      <c r="AL1170" s="456"/>
      <c r="AM1170" s="456"/>
      <c r="AN1170" s="457"/>
      <c r="AO1170" s="455"/>
      <c r="AP1170" s="456"/>
      <c r="AQ1170" s="456"/>
      <c r="AR1170" s="456"/>
      <c r="AS1170" s="456"/>
      <c r="AT1170" s="456"/>
      <c r="AU1170" s="456"/>
      <c r="AV1170" s="456"/>
      <c r="AW1170" s="456"/>
      <c r="AX1170" s="456"/>
      <c r="AY1170" s="456"/>
      <c r="AZ1170" s="456"/>
      <c r="BA1170" s="456"/>
      <c r="BB1170" s="456"/>
      <c r="BC1170" s="456"/>
      <c r="BD1170" s="456"/>
      <c r="BE1170" s="456"/>
      <c r="BF1170" s="456"/>
      <c r="BG1170" s="457"/>
      <c r="BH1170" s="458"/>
      <c r="BI1170" s="459"/>
      <c r="BJ1170" s="459"/>
      <c r="BK1170" s="459"/>
      <c r="BL1170" s="459"/>
      <c r="BM1170" s="460"/>
      <c r="BN1170" s="314"/>
      <c r="BO1170" s="314"/>
      <c r="BP1170" s="1"/>
      <c r="BQ1170" s="120">
        <f>IF($F$3="","",IF(N1170=$F$3,COUNTIF(BQ$23:BQ1169,"&gt;0")+1,0))</f>
        <v>0</v>
      </c>
      <c r="BR1170" s="1"/>
      <c r="BS1170" s="20" t="str">
        <f>IF($N1170="","",IF(VLOOKUP(VLOOKUP($N1170,IMPOSTAZIONI!$E$6:$I$13,5,FALSE),IMPOSTAZIONI!$B$25:$N$32,3,FALSE)=0,"",VLOOKUP(VLOOKUP($N1170,IMPOSTAZIONI!$E$6:$I$13,5,FALSE),IMPOSTAZIONI!$B$25:$N$32,3,FALSE)))</f>
        <v/>
      </c>
      <c r="BT1170" s="20" t="str">
        <f>IF($N1170="","",IF(VLOOKUP(VLOOKUP($N1170,IMPOSTAZIONI!$E$6:$I$13,5,FALSE),IMPOSTAZIONI!$B$25:$N$32,6,FALSE)=0,"",VLOOKUP(VLOOKUP($N1170,IMPOSTAZIONI!$E$6:$I$13,5,FALSE),IMPOSTAZIONI!$B$25:$N$32,6,FALSE)))</f>
        <v/>
      </c>
      <c r="BU1170" s="20" t="str">
        <f>IF($N1170="","",IF(VLOOKUP(VLOOKUP($N1170,IMPOSTAZIONI!$E$6:$I$13,5,FALSE),IMPOSTAZIONI!$B$25:$N$32,9,FALSE)=0,"",VLOOKUP(VLOOKUP($N1170,IMPOSTAZIONI!$E$6:$I$13,5,FALSE),IMPOSTAZIONI!$B$25:$N$32,9,FALSE)))</f>
        <v/>
      </c>
      <c r="BV1170" s="20" t="str">
        <f>IF($N1170="","",IF(VLOOKUP(VLOOKUP($N1170,IMPOSTAZIONI!$E$6:$I$13,5,FALSE),IMPOSTAZIONI!$B$25:$N$32,12,FALSE)=0,"",VLOOKUP(VLOOKUP($N1170,IMPOSTAZIONI!$E$6:$I$13,5,FALSE),IMPOSTAZIONI!$B$25:$N$32,12,FALSE)))</f>
        <v/>
      </c>
      <c r="BW1170" s="221" t="str">
        <f t="shared" si="338"/>
        <v/>
      </c>
      <c r="BX1170" s="221" t="str">
        <f t="shared" si="339"/>
        <v/>
      </c>
      <c r="BY1170" s="221">
        <f t="shared" si="340"/>
        <v>0</v>
      </c>
      <c r="BZ1170" s="231">
        <f t="shared" si="341"/>
        <v>0</v>
      </c>
      <c r="CA1170" s="246">
        <f t="shared" si="342"/>
        <v>0</v>
      </c>
      <c r="CB1170" s="246">
        <f t="shared" si="343"/>
        <v>0</v>
      </c>
      <c r="CC1170" s="246" t="str">
        <f t="shared" si="344"/>
        <v/>
      </c>
      <c r="CD1170" s="246">
        <f t="shared" si="345"/>
        <v>5</v>
      </c>
      <c r="CE1170" s="246">
        <f t="shared" si="346"/>
        <v>0</v>
      </c>
      <c r="CF1170" s="276">
        <f t="shared" si="347"/>
        <v>0</v>
      </c>
      <c r="CG1170" s="277">
        <f t="shared" si="347"/>
        <v>0</v>
      </c>
      <c r="CH1170" s="277">
        <f t="shared" si="347"/>
        <v>0</v>
      </c>
      <c r="CI1170" s="278">
        <f t="shared" si="347"/>
        <v>0</v>
      </c>
      <c r="CJ1170" s="280">
        <f t="shared" si="348"/>
        <v>0</v>
      </c>
      <c r="CK1170" s="232">
        <f t="shared" si="349"/>
        <v>0</v>
      </c>
      <c r="CL1170" s="1"/>
    </row>
    <row r="1171" spans="1:90" ht="18" customHeight="1">
      <c r="A1171" s="1"/>
      <c r="B1171" s="1"/>
      <c r="C1171" s="314"/>
      <c r="D1171" s="287" t="str">
        <f t="shared" si="303"/>
        <v/>
      </c>
      <c r="E1171" s="449" t="str">
        <f t="shared" si="337"/>
        <v/>
      </c>
      <c r="F1171" s="450"/>
      <c r="G1171" s="451"/>
      <c r="H1171" s="452"/>
      <c r="I1171" s="453"/>
      <c r="J1171" s="453"/>
      <c r="K1171" s="453"/>
      <c r="L1171" s="453"/>
      <c r="M1171" s="454"/>
      <c r="N1171" s="455"/>
      <c r="O1171" s="456"/>
      <c r="P1171" s="456"/>
      <c r="Q1171" s="456"/>
      <c r="R1171" s="456"/>
      <c r="S1171" s="456"/>
      <c r="T1171" s="456"/>
      <c r="U1171" s="456"/>
      <c r="V1171" s="456"/>
      <c r="W1171" s="456"/>
      <c r="X1171" s="456"/>
      <c r="Y1171" s="456"/>
      <c r="Z1171" s="456"/>
      <c r="AA1171" s="456"/>
      <c r="AB1171" s="456"/>
      <c r="AC1171" s="456"/>
      <c r="AD1171" s="456"/>
      <c r="AE1171" s="457"/>
      <c r="AF1171" s="455"/>
      <c r="AG1171" s="456"/>
      <c r="AH1171" s="456"/>
      <c r="AI1171" s="456"/>
      <c r="AJ1171" s="456"/>
      <c r="AK1171" s="456"/>
      <c r="AL1171" s="456"/>
      <c r="AM1171" s="456"/>
      <c r="AN1171" s="457"/>
      <c r="AO1171" s="455"/>
      <c r="AP1171" s="456"/>
      <c r="AQ1171" s="456"/>
      <c r="AR1171" s="456"/>
      <c r="AS1171" s="456"/>
      <c r="AT1171" s="456"/>
      <c r="AU1171" s="456"/>
      <c r="AV1171" s="456"/>
      <c r="AW1171" s="456"/>
      <c r="AX1171" s="456"/>
      <c r="AY1171" s="456"/>
      <c r="AZ1171" s="456"/>
      <c r="BA1171" s="456"/>
      <c r="BB1171" s="456"/>
      <c r="BC1171" s="456"/>
      <c r="BD1171" s="456"/>
      <c r="BE1171" s="456"/>
      <c r="BF1171" s="456"/>
      <c r="BG1171" s="457"/>
      <c r="BH1171" s="458"/>
      <c r="BI1171" s="459"/>
      <c r="BJ1171" s="459"/>
      <c r="BK1171" s="459"/>
      <c r="BL1171" s="459"/>
      <c r="BM1171" s="460"/>
      <c r="BN1171" s="314"/>
      <c r="BO1171" s="314"/>
      <c r="BP1171" s="1"/>
      <c r="BQ1171" s="120">
        <f>IF($F$3="","",IF(N1171=$F$3,COUNTIF(BQ$23:BQ1170,"&gt;0")+1,0))</f>
        <v>0</v>
      </c>
      <c r="BR1171" s="1"/>
      <c r="BS1171" s="20" t="str">
        <f>IF($N1171="","",IF(VLOOKUP(VLOOKUP($N1171,IMPOSTAZIONI!$E$6:$I$13,5,FALSE),IMPOSTAZIONI!$B$25:$N$32,3,FALSE)=0,"",VLOOKUP(VLOOKUP($N1171,IMPOSTAZIONI!$E$6:$I$13,5,FALSE),IMPOSTAZIONI!$B$25:$N$32,3,FALSE)))</f>
        <v/>
      </c>
      <c r="BT1171" s="20" t="str">
        <f>IF($N1171="","",IF(VLOOKUP(VLOOKUP($N1171,IMPOSTAZIONI!$E$6:$I$13,5,FALSE),IMPOSTAZIONI!$B$25:$N$32,6,FALSE)=0,"",VLOOKUP(VLOOKUP($N1171,IMPOSTAZIONI!$E$6:$I$13,5,FALSE),IMPOSTAZIONI!$B$25:$N$32,6,FALSE)))</f>
        <v/>
      </c>
      <c r="BU1171" s="20" t="str">
        <f>IF($N1171="","",IF(VLOOKUP(VLOOKUP($N1171,IMPOSTAZIONI!$E$6:$I$13,5,FALSE),IMPOSTAZIONI!$B$25:$N$32,9,FALSE)=0,"",VLOOKUP(VLOOKUP($N1171,IMPOSTAZIONI!$E$6:$I$13,5,FALSE),IMPOSTAZIONI!$B$25:$N$32,9,FALSE)))</f>
        <v/>
      </c>
      <c r="BV1171" s="20" t="str">
        <f>IF($N1171="","",IF(VLOOKUP(VLOOKUP($N1171,IMPOSTAZIONI!$E$6:$I$13,5,FALSE),IMPOSTAZIONI!$B$25:$N$32,12,FALSE)=0,"",VLOOKUP(VLOOKUP($N1171,IMPOSTAZIONI!$E$6:$I$13,5,FALSE),IMPOSTAZIONI!$B$25:$N$32,12,FALSE)))</f>
        <v/>
      </c>
      <c r="BW1171" s="221" t="str">
        <f t="shared" si="338"/>
        <v/>
      </c>
      <c r="BX1171" s="221" t="str">
        <f t="shared" si="339"/>
        <v/>
      </c>
      <c r="BY1171" s="221">
        <f t="shared" si="340"/>
        <v>0</v>
      </c>
      <c r="BZ1171" s="231">
        <f t="shared" si="341"/>
        <v>0</v>
      </c>
      <c r="CA1171" s="246">
        <f t="shared" si="342"/>
        <v>0</v>
      </c>
      <c r="CB1171" s="246">
        <f t="shared" si="343"/>
        <v>0</v>
      </c>
      <c r="CC1171" s="246" t="str">
        <f t="shared" si="344"/>
        <v/>
      </c>
      <c r="CD1171" s="246">
        <f t="shared" si="345"/>
        <v>5</v>
      </c>
      <c r="CE1171" s="246">
        <f t="shared" si="346"/>
        <v>0</v>
      </c>
      <c r="CF1171" s="276">
        <f t="shared" si="347"/>
        <v>0</v>
      </c>
      <c r="CG1171" s="277">
        <f t="shared" si="347"/>
        <v>0</v>
      </c>
      <c r="CH1171" s="277">
        <f t="shared" si="347"/>
        <v>0</v>
      </c>
      <c r="CI1171" s="278">
        <f t="shared" si="347"/>
        <v>0</v>
      </c>
      <c r="CJ1171" s="280">
        <f t="shared" si="348"/>
        <v>0</v>
      </c>
      <c r="CK1171" s="232">
        <f t="shared" si="349"/>
        <v>0</v>
      </c>
      <c r="CL1171" s="1"/>
    </row>
    <row r="1172" spans="1:90" ht="18" customHeight="1">
      <c r="A1172" s="1"/>
      <c r="B1172" s="1"/>
      <c r="C1172" s="314"/>
      <c r="D1172" s="287" t="str">
        <f t="shared" si="303"/>
        <v/>
      </c>
      <c r="E1172" s="449" t="str">
        <f t="shared" si="337"/>
        <v/>
      </c>
      <c r="F1172" s="450"/>
      <c r="G1172" s="451"/>
      <c r="H1172" s="452"/>
      <c r="I1172" s="453"/>
      <c r="J1172" s="453"/>
      <c r="K1172" s="453"/>
      <c r="L1172" s="453"/>
      <c r="M1172" s="454"/>
      <c r="N1172" s="455"/>
      <c r="O1172" s="456"/>
      <c r="P1172" s="456"/>
      <c r="Q1172" s="456"/>
      <c r="R1172" s="456"/>
      <c r="S1172" s="456"/>
      <c r="T1172" s="456"/>
      <c r="U1172" s="456"/>
      <c r="V1172" s="456"/>
      <c r="W1172" s="456"/>
      <c r="X1172" s="456"/>
      <c r="Y1172" s="456"/>
      <c r="Z1172" s="456"/>
      <c r="AA1172" s="456"/>
      <c r="AB1172" s="456"/>
      <c r="AC1172" s="456"/>
      <c r="AD1172" s="456"/>
      <c r="AE1172" s="457"/>
      <c r="AF1172" s="455"/>
      <c r="AG1172" s="456"/>
      <c r="AH1172" s="456"/>
      <c r="AI1172" s="456"/>
      <c r="AJ1172" s="456"/>
      <c r="AK1172" s="456"/>
      <c r="AL1172" s="456"/>
      <c r="AM1172" s="456"/>
      <c r="AN1172" s="457"/>
      <c r="AO1172" s="455"/>
      <c r="AP1172" s="456"/>
      <c r="AQ1172" s="456"/>
      <c r="AR1172" s="456"/>
      <c r="AS1172" s="456"/>
      <c r="AT1172" s="456"/>
      <c r="AU1172" s="456"/>
      <c r="AV1172" s="456"/>
      <c r="AW1172" s="456"/>
      <c r="AX1172" s="456"/>
      <c r="AY1172" s="456"/>
      <c r="AZ1172" s="456"/>
      <c r="BA1172" s="456"/>
      <c r="BB1172" s="456"/>
      <c r="BC1172" s="456"/>
      <c r="BD1172" s="456"/>
      <c r="BE1172" s="456"/>
      <c r="BF1172" s="456"/>
      <c r="BG1172" s="457"/>
      <c r="BH1172" s="458"/>
      <c r="BI1172" s="459"/>
      <c r="BJ1172" s="459"/>
      <c r="BK1172" s="459"/>
      <c r="BL1172" s="459"/>
      <c r="BM1172" s="460"/>
      <c r="BN1172" s="314"/>
      <c r="BO1172" s="314"/>
      <c r="BP1172" s="1"/>
      <c r="BQ1172" s="120">
        <f>IF($F$3="","",IF(N1172=$F$3,COUNTIF(BQ$23:BQ1171,"&gt;0")+1,0))</f>
        <v>0</v>
      </c>
      <c r="BR1172" s="1"/>
      <c r="BS1172" s="20" t="str">
        <f>IF($N1172="","",IF(VLOOKUP(VLOOKUP($N1172,IMPOSTAZIONI!$E$6:$I$13,5,FALSE),IMPOSTAZIONI!$B$25:$N$32,3,FALSE)=0,"",VLOOKUP(VLOOKUP($N1172,IMPOSTAZIONI!$E$6:$I$13,5,FALSE),IMPOSTAZIONI!$B$25:$N$32,3,FALSE)))</f>
        <v/>
      </c>
      <c r="BT1172" s="20" t="str">
        <f>IF($N1172="","",IF(VLOOKUP(VLOOKUP($N1172,IMPOSTAZIONI!$E$6:$I$13,5,FALSE),IMPOSTAZIONI!$B$25:$N$32,6,FALSE)=0,"",VLOOKUP(VLOOKUP($N1172,IMPOSTAZIONI!$E$6:$I$13,5,FALSE),IMPOSTAZIONI!$B$25:$N$32,6,FALSE)))</f>
        <v/>
      </c>
      <c r="BU1172" s="20" t="str">
        <f>IF($N1172="","",IF(VLOOKUP(VLOOKUP($N1172,IMPOSTAZIONI!$E$6:$I$13,5,FALSE),IMPOSTAZIONI!$B$25:$N$32,9,FALSE)=0,"",VLOOKUP(VLOOKUP($N1172,IMPOSTAZIONI!$E$6:$I$13,5,FALSE),IMPOSTAZIONI!$B$25:$N$32,9,FALSE)))</f>
        <v/>
      </c>
      <c r="BV1172" s="20" t="str">
        <f>IF($N1172="","",IF(VLOOKUP(VLOOKUP($N1172,IMPOSTAZIONI!$E$6:$I$13,5,FALSE),IMPOSTAZIONI!$B$25:$N$32,12,FALSE)=0,"",VLOOKUP(VLOOKUP($N1172,IMPOSTAZIONI!$E$6:$I$13,5,FALSE),IMPOSTAZIONI!$B$25:$N$32,12,FALSE)))</f>
        <v/>
      </c>
      <c r="BW1172" s="221" t="str">
        <f t="shared" si="338"/>
        <v/>
      </c>
      <c r="BX1172" s="221" t="str">
        <f t="shared" si="339"/>
        <v/>
      </c>
      <c r="BY1172" s="221">
        <f t="shared" si="340"/>
        <v>0</v>
      </c>
      <c r="BZ1172" s="231">
        <f t="shared" si="341"/>
        <v>0</v>
      </c>
      <c r="CA1172" s="246">
        <f t="shared" si="342"/>
        <v>0</v>
      </c>
      <c r="CB1172" s="246">
        <f t="shared" si="343"/>
        <v>0</v>
      </c>
      <c r="CC1172" s="246" t="str">
        <f t="shared" si="344"/>
        <v/>
      </c>
      <c r="CD1172" s="246">
        <f t="shared" si="345"/>
        <v>5</v>
      </c>
      <c r="CE1172" s="246">
        <f t="shared" si="346"/>
        <v>0</v>
      </c>
      <c r="CF1172" s="276">
        <f t="shared" si="347"/>
        <v>0</v>
      </c>
      <c r="CG1172" s="277">
        <f t="shared" si="347"/>
        <v>0</v>
      </c>
      <c r="CH1172" s="277">
        <f t="shared" si="347"/>
        <v>0</v>
      </c>
      <c r="CI1172" s="278">
        <f t="shared" si="347"/>
        <v>0</v>
      </c>
      <c r="CJ1172" s="280">
        <f t="shared" si="348"/>
        <v>0</v>
      </c>
      <c r="CK1172" s="232">
        <f t="shared" si="349"/>
        <v>0</v>
      </c>
      <c r="CL1172" s="1"/>
    </row>
    <row r="1173" spans="1:90" ht="18" customHeight="1">
      <c r="A1173" s="1"/>
      <c r="B1173" s="1"/>
      <c r="C1173" s="314"/>
      <c r="D1173" s="287" t="str">
        <f t="shared" si="303"/>
        <v/>
      </c>
      <c r="E1173" s="449" t="str">
        <f t="shared" si="337"/>
        <v/>
      </c>
      <c r="F1173" s="450"/>
      <c r="G1173" s="451"/>
      <c r="H1173" s="452"/>
      <c r="I1173" s="453"/>
      <c r="J1173" s="453"/>
      <c r="K1173" s="453"/>
      <c r="L1173" s="453"/>
      <c r="M1173" s="454"/>
      <c r="N1173" s="455"/>
      <c r="O1173" s="456"/>
      <c r="P1173" s="456"/>
      <c r="Q1173" s="456"/>
      <c r="R1173" s="456"/>
      <c r="S1173" s="456"/>
      <c r="T1173" s="456"/>
      <c r="U1173" s="456"/>
      <c r="V1173" s="456"/>
      <c r="W1173" s="456"/>
      <c r="X1173" s="456"/>
      <c r="Y1173" s="456"/>
      <c r="Z1173" s="456"/>
      <c r="AA1173" s="456"/>
      <c r="AB1173" s="456"/>
      <c r="AC1173" s="456"/>
      <c r="AD1173" s="456"/>
      <c r="AE1173" s="457"/>
      <c r="AF1173" s="455"/>
      <c r="AG1173" s="456"/>
      <c r="AH1173" s="456"/>
      <c r="AI1173" s="456"/>
      <c r="AJ1173" s="456"/>
      <c r="AK1173" s="456"/>
      <c r="AL1173" s="456"/>
      <c r="AM1173" s="456"/>
      <c r="AN1173" s="457"/>
      <c r="AO1173" s="455"/>
      <c r="AP1173" s="456"/>
      <c r="AQ1173" s="456"/>
      <c r="AR1173" s="456"/>
      <c r="AS1173" s="456"/>
      <c r="AT1173" s="456"/>
      <c r="AU1173" s="456"/>
      <c r="AV1173" s="456"/>
      <c r="AW1173" s="456"/>
      <c r="AX1173" s="456"/>
      <c r="AY1173" s="456"/>
      <c r="AZ1173" s="456"/>
      <c r="BA1173" s="456"/>
      <c r="BB1173" s="456"/>
      <c r="BC1173" s="456"/>
      <c r="BD1173" s="456"/>
      <c r="BE1173" s="456"/>
      <c r="BF1173" s="456"/>
      <c r="BG1173" s="457"/>
      <c r="BH1173" s="458"/>
      <c r="BI1173" s="459"/>
      <c r="BJ1173" s="459"/>
      <c r="BK1173" s="459"/>
      <c r="BL1173" s="459"/>
      <c r="BM1173" s="460"/>
      <c r="BN1173" s="314"/>
      <c r="BO1173" s="314"/>
      <c r="BP1173" s="1"/>
      <c r="BQ1173" s="120">
        <f>IF($F$3="","",IF(N1173=$F$3,COUNTIF(BQ$23:BQ1172,"&gt;0")+1,0))</f>
        <v>0</v>
      </c>
      <c r="BR1173" s="1"/>
      <c r="BS1173" s="20" t="str">
        <f>IF($N1173="","",IF(VLOOKUP(VLOOKUP($N1173,IMPOSTAZIONI!$E$6:$I$13,5,FALSE),IMPOSTAZIONI!$B$25:$N$32,3,FALSE)=0,"",VLOOKUP(VLOOKUP($N1173,IMPOSTAZIONI!$E$6:$I$13,5,FALSE),IMPOSTAZIONI!$B$25:$N$32,3,FALSE)))</f>
        <v/>
      </c>
      <c r="BT1173" s="20" t="str">
        <f>IF($N1173="","",IF(VLOOKUP(VLOOKUP($N1173,IMPOSTAZIONI!$E$6:$I$13,5,FALSE),IMPOSTAZIONI!$B$25:$N$32,6,FALSE)=0,"",VLOOKUP(VLOOKUP($N1173,IMPOSTAZIONI!$E$6:$I$13,5,FALSE),IMPOSTAZIONI!$B$25:$N$32,6,FALSE)))</f>
        <v/>
      </c>
      <c r="BU1173" s="20" t="str">
        <f>IF($N1173="","",IF(VLOOKUP(VLOOKUP($N1173,IMPOSTAZIONI!$E$6:$I$13,5,FALSE),IMPOSTAZIONI!$B$25:$N$32,9,FALSE)=0,"",VLOOKUP(VLOOKUP($N1173,IMPOSTAZIONI!$E$6:$I$13,5,FALSE),IMPOSTAZIONI!$B$25:$N$32,9,FALSE)))</f>
        <v/>
      </c>
      <c r="BV1173" s="20" t="str">
        <f>IF($N1173="","",IF(VLOOKUP(VLOOKUP($N1173,IMPOSTAZIONI!$E$6:$I$13,5,FALSE),IMPOSTAZIONI!$B$25:$N$32,12,FALSE)=0,"",VLOOKUP(VLOOKUP($N1173,IMPOSTAZIONI!$E$6:$I$13,5,FALSE),IMPOSTAZIONI!$B$25:$N$32,12,FALSE)))</f>
        <v/>
      </c>
      <c r="BW1173" s="221" t="str">
        <f t="shared" si="338"/>
        <v/>
      </c>
      <c r="BX1173" s="221" t="str">
        <f t="shared" si="339"/>
        <v/>
      </c>
      <c r="BY1173" s="221">
        <f t="shared" si="340"/>
        <v>0</v>
      </c>
      <c r="BZ1173" s="231">
        <f t="shared" si="341"/>
        <v>0</v>
      </c>
      <c r="CA1173" s="246">
        <f t="shared" si="342"/>
        <v>0</v>
      </c>
      <c r="CB1173" s="246">
        <f t="shared" si="343"/>
        <v>0</v>
      </c>
      <c r="CC1173" s="246" t="str">
        <f t="shared" si="344"/>
        <v/>
      </c>
      <c r="CD1173" s="246">
        <f t="shared" si="345"/>
        <v>5</v>
      </c>
      <c r="CE1173" s="246">
        <f t="shared" si="346"/>
        <v>0</v>
      </c>
      <c r="CF1173" s="276">
        <f t="shared" si="347"/>
        <v>0</v>
      </c>
      <c r="CG1173" s="277">
        <f t="shared" si="347"/>
        <v>0</v>
      </c>
      <c r="CH1173" s="277">
        <f t="shared" si="347"/>
        <v>0</v>
      </c>
      <c r="CI1173" s="278">
        <f t="shared" si="347"/>
        <v>0</v>
      </c>
      <c r="CJ1173" s="280">
        <f t="shared" si="348"/>
        <v>0</v>
      </c>
      <c r="CK1173" s="232">
        <f t="shared" si="349"/>
        <v>0</v>
      </c>
      <c r="CL1173" s="1"/>
    </row>
    <row r="1174" spans="1:90" ht="18" customHeight="1">
      <c r="A1174" s="1"/>
      <c r="B1174" s="1"/>
      <c r="C1174" s="314"/>
      <c r="D1174" s="287" t="str">
        <f t="shared" si="303"/>
        <v/>
      </c>
      <c r="E1174" s="449" t="str">
        <f t="shared" si="337"/>
        <v/>
      </c>
      <c r="F1174" s="450"/>
      <c r="G1174" s="451"/>
      <c r="H1174" s="452"/>
      <c r="I1174" s="453"/>
      <c r="J1174" s="453"/>
      <c r="K1174" s="453"/>
      <c r="L1174" s="453"/>
      <c r="M1174" s="454"/>
      <c r="N1174" s="455"/>
      <c r="O1174" s="456"/>
      <c r="P1174" s="456"/>
      <c r="Q1174" s="456"/>
      <c r="R1174" s="456"/>
      <c r="S1174" s="456"/>
      <c r="T1174" s="456"/>
      <c r="U1174" s="456"/>
      <c r="V1174" s="456"/>
      <c r="W1174" s="456"/>
      <c r="X1174" s="456"/>
      <c r="Y1174" s="456"/>
      <c r="Z1174" s="456"/>
      <c r="AA1174" s="456"/>
      <c r="AB1174" s="456"/>
      <c r="AC1174" s="456"/>
      <c r="AD1174" s="456"/>
      <c r="AE1174" s="457"/>
      <c r="AF1174" s="455"/>
      <c r="AG1174" s="456"/>
      <c r="AH1174" s="456"/>
      <c r="AI1174" s="456"/>
      <c r="AJ1174" s="456"/>
      <c r="AK1174" s="456"/>
      <c r="AL1174" s="456"/>
      <c r="AM1174" s="456"/>
      <c r="AN1174" s="457"/>
      <c r="AO1174" s="455"/>
      <c r="AP1174" s="456"/>
      <c r="AQ1174" s="456"/>
      <c r="AR1174" s="456"/>
      <c r="AS1174" s="456"/>
      <c r="AT1174" s="456"/>
      <c r="AU1174" s="456"/>
      <c r="AV1174" s="456"/>
      <c r="AW1174" s="456"/>
      <c r="AX1174" s="456"/>
      <c r="AY1174" s="456"/>
      <c r="AZ1174" s="456"/>
      <c r="BA1174" s="456"/>
      <c r="BB1174" s="456"/>
      <c r="BC1174" s="456"/>
      <c r="BD1174" s="456"/>
      <c r="BE1174" s="456"/>
      <c r="BF1174" s="456"/>
      <c r="BG1174" s="457"/>
      <c r="BH1174" s="458"/>
      <c r="BI1174" s="459"/>
      <c r="BJ1174" s="459"/>
      <c r="BK1174" s="459"/>
      <c r="BL1174" s="459"/>
      <c r="BM1174" s="460"/>
      <c r="BN1174" s="314"/>
      <c r="BO1174" s="314"/>
      <c r="BP1174" s="1"/>
      <c r="BQ1174" s="120">
        <f>IF($F$3="","",IF(N1174=$F$3,COUNTIF(BQ$23:BQ1173,"&gt;0")+1,0))</f>
        <v>0</v>
      </c>
      <c r="BR1174" s="1"/>
      <c r="BS1174" s="20" t="str">
        <f>IF($N1174="","",IF(VLOOKUP(VLOOKUP($N1174,IMPOSTAZIONI!$E$6:$I$13,5,FALSE),IMPOSTAZIONI!$B$25:$N$32,3,FALSE)=0,"",VLOOKUP(VLOOKUP($N1174,IMPOSTAZIONI!$E$6:$I$13,5,FALSE),IMPOSTAZIONI!$B$25:$N$32,3,FALSE)))</f>
        <v/>
      </c>
      <c r="BT1174" s="20" t="str">
        <f>IF($N1174="","",IF(VLOOKUP(VLOOKUP($N1174,IMPOSTAZIONI!$E$6:$I$13,5,FALSE),IMPOSTAZIONI!$B$25:$N$32,6,FALSE)=0,"",VLOOKUP(VLOOKUP($N1174,IMPOSTAZIONI!$E$6:$I$13,5,FALSE),IMPOSTAZIONI!$B$25:$N$32,6,FALSE)))</f>
        <v/>
      </c>
      <c r="BU1174" s="20" t="str">
        <f>IF($N1174="","",IF(VLOOKUP(VLOOKUP($N1174,IMPOSTAZIONI!$E$6:$I$13,5,FALSE),IMPOSTAZIONI!$B$25:$N$32,9,FALSE)=0,"",VLOOKUP(VLOOKUP($N1174,IMPOSTAZIONI!$E$6:$I$13,5,FALSE),IMPOSTAZIONI!$B$25:$N$32,9,FALSE)))</f>
        <v/>
      </c>
      <c r="BV1174" s="20" t="str">
        <f>IF($N1174="","",IF(VLOOKUP(VLOOKUP($N1174,IMPOSTAZIONI!$E$6:$I$13,5,FALSE),IMPOSTAZIONI!$B$25:$N$32,12,FALSE)=0,"",VLOOKUP(VLOOKUP($N1174,IMPOSTAZIONI!$E$6:$I$13,5,FALSE),IMPOSTAZIONI!$B$25:$N$32,12,FALSE)))</f>
        <v/>
      </c>
      <c r="BW1174" s="221" t="str">
        <f t="shared" si="338"/>
        <v/>
      </c>
      <c r="BX1174" s="221" t="str">
        <f t="shared" si="339"/>
        <v/>
      </c>
      <c r="BY1174" s="221">
        <f t="shared" si="340"/>
        <v>0</v>
      </c>
      <c r="BZ1174" s="231">
        <f t="shared" si="341"/>
        <v>0</v>
      </c>
      <c r="CA1174" s="246">
        <f t="shared" si="342"/>
        <v>0</v>
      </c>
      <c r="CB1174" s="246">
        <f t="shared" si="343"/>
        <v>0</v>
      </c>
      <c r="CC1174" s="246" t="str">
        <f t="shared" si="344"/>
        <v/>
      </c>
      <c r="CD1174" s="246">
        <f t="shared" si="345"/>
        <v>5</v>
      </c>
      <c r="CE1174" s="246">
        <f t="shared" si="346"/>
        <v>0</v>
      </c>
      <c r="CF1174" s="276">
        <f t="shared" si="347"/>
        <v>0</v>
      </c>
      <c r="CG1174" s="277">
        <f t="shared" si="347"/>
        <v>0</v>
      </c>
      <c r="CH1174" s="277">
        <f t="shared" si="347"/>
        <v>0</v>
      </c>
      <c r="CI1174" s="278">
        <f t="shared" si="347"/>
        <v>0</v>
      </c>
      <c r="CJ1174" s="280">
        <f t="shared" si="348"/>
        <v>0</v>
      </c>
      <c r="CK1174" s="232">
        <f t="shared" si="349"/>
        <v>0</v>
      </c>
      <c r="CL1174" s="1"/>
    </row>
    <row r="1175" spans="1:90" ht="18" customHeight="1">
      <c r="A1175" s="1"/>
      <c r="B1175" s="1"/>
      <c r="C1175" s="314"/>
      <c r="D1175" s="287" t="str">
        <f t="shared" si="303"/>
        <v/>
      </c>
      <c r="E1175" s="449" t="str">
        <f t="shared" si="337"/>
        <v/>
      </c>
      <c r="F1175" s="450"/>
      <c r="G1175" s="451"/>
      <c r="H1175" s="452"/>
      <c r="I1175" s="453"/>
      <c r="J1175" s="453"/>
      <c r="K1175" s="453"/>
      <c r="L1175" s="453"/>
      <c r="M1175" s="454"/>
      <c r="N1175" s="455"/>
      <c r="O1175" s="456"/>
      <c r="P1175" s="456"/>
      <c r="Q1175" s="456"/>
      <c r="R1175" s="456"/>
      <c r="S1175" s="456"/>
      <c r="T1175" s="456"/>
      <c r="U1175" s="456"/>
      <c r="V1175" s="456"/>
      <c r="W1175" s="456"/>
      <c r="X1175" s="456"/>
      <c r="Y1175" s="456"/>
      <c r="Z1175" s="456"/>
      <c r="AA1175" s="456"/>
      <c r="AB1175" s="456"/>
      <c r="AC1175" s="456"/>
      <c r="AD1175" s="456"/>
      <c r="AE1175" s="457"/>
      <c r="AF1175" s="455"/>
      <c r="AG1175" s="456"/>
      <c r="AH1175" s="456"/>
      <c r="AI1175" s="456"/>
      <c r="AJ1175" s="456"/>
      <c r="AK1175" s="456"/>
      <c r="AL1175" s="456"/>
      <c r="AM1175" s="456"/>
      <c r="AN1175" s="457"/>
      <c r="AO1175" s="455"/>
      <c r="AP1175" s="456"/>
      <c r="AQ1175" s="456"/>
      <c r="AR1175" s="456"/>
      <c r="AS1175" s="456"/>
      <c r="AT1175" s="456"/>
      <c r="AU1175" s="456"/>
      <c r="AV1175" s="456"/>
      <c r="AW1175" s="456"/>
      <c r="AX1175" s="456"/>
      <c r="AY1175" s="456"/>
      <c r="AZ1175" s="456"/>
      <c r="BA1175" s="456"/>
      <c r="BB1175" s="456"/>
      <c r="BC1175" s="456"/>
      <c r="BD1175" s="456"/>
      <c r="BE1175" s="456"/>
      <c r="BF1175" s="456"/>
      <c r="BG1175" s="457"/>
      <c r="BH1175" s="458"/>
      <c r="BI1175" s="459"/>
      <c r="BJ1175" s="459"/>
      <c r="BK1175" s="459"/>
      <c r="BL1175" s="459"/>
      <c r="BM1175" s="460"/>
      <c r="BN1175" s="314"/>
      <c r="BO1175" s="314"/>
      <c r="BP1175" s="1"/>
      <c r="BQ1175" s="120">
        <f>IF($F$3="","",IF(N1175=$F$3,COUNTIF(BQ$23:BQ1174,"&gt;0")+1,0))</f>
        <v>0</v>
      </c>
      <c r="BR1175" s="1"/>
      <c r="BS1175" s="20" t="str">
        <f>IF($N1175="","",IF(VLOOKUP(VLOOKUP($N1175,IMPOSTAZIONI!$E$6:$I$13,5,FALSE),IMPOSTAZIONI!$B$25:$N$32,3,FALSE)=0,"",VLOOKUP(VLOOKUP($N1175,IMPOSTAZIONI!$E$6:$I$13,5,FALSE),IMPOSTAZIONI!$B$25:$N$32,3,FALSE)))</f>
        <v/>
      </c>
      <c r="BT1175" s="20" t="str">
        <f>IF($N1175="","",IF(VLOOKUP(VLOOKUP($N1175,IMPOSTAZIONI!$E$6:$I$13,5,FALSE),IMPOSTAZIONI!$B$25:$N$32,6,FALSE)=0,"",VLOOKUP(VLOOKUP($N1175,IMPOSTAZIONI!$E$6:$I$13,5,FALSE),IMPOSTAZIONI!$B$25:$N$32,6,FALSE)))</f>
        <v/>
      </c>
      <c r="BU1175" s="20" t="str">
        <f>IF($N1175="","",IF(VLOOKUP(VLOOKUP($N1175,IMPOSTAZIONI!$E$6:$I$13,5,FALSE),IMPOSTAZIONI!$B$25:$N$32,9,FALSE)=0,"",VLOOKUP(VLOOKUP($N1175,IMPOSTAZIONI!$E$6:$I$13,5,FALSE),IMPOSTAZIONI!$B$25:$N$32,9,FALSE)))</f>
        <v/>
      </c>
      <c r="BV1175" s="20" t="str">
        <f>IF($N1175="","",IF(VLOOKUP(VLOOKUP($N1175,IMPOSTAZIONI!$E$6:$I$13,5,FALSE),IMPOSTAZIONI!$B$25:$N$32,12,FALSE)=0,"",VLOOKUP(VLOOKUP($N1175,IMPOSTAZIONI!$E$6:$I$13,5,FALSE),IMPOSTAZIONI!$B$25:$N$32,12,FALSE)))</f>
        <v/>
      </c>
      <c r="BW1175" s="221" t="str">
        <f t="shared" si="338"/>
        <v/>
      </c>
      <c r="BX1175" s="221" t="str">
        <f t="shared" si="339"/>
        <v/>
      </c>
      <c r="BY1175" s="221">
        <f t="shared" si="340"/>
        <v>0</v>
      </c>
      <c r="BZ1175" s="231">
        <f t="shared" si="341"/>
        <v>0</v>
      </c>
      <c r="CA1175" s="246">
        <f t="shared" si="342"/>
        <v>0</v>
      </c>
      <c r="CB1175" s="246">
        <f t="shared" si="343"/>
        <v>0</v>
      </c>
      <c r="CC1175" s="246" t="str">
        <f t="shared" si="344"/>
        <v/>
      </c>
      <c r="CD1175" s="246">
        <f t="shared" si="345"/>
        <v>5</v>
      </c>
      <c r="CE1175" s="246">
        <f t="shared" si="346"/>
        <v>0</v>
      </c>
      <c r="CF1175" s="276">
        <f t="shared" si="347"/>
        <v>0</v>
      </c>
      <c r="CG1175" s="277">
        <f t="shared" si="347"/>
        <v>0</v>
      </c>
      <c r="CH1175" s="277">
        <f t="shared" si="347"/>
        <v>0</v>
      </c>
      <c r="CI1175" s="278">
        <f t="shared" si="347"/>
        <v>0</v>
      </c>
      <c r="CJ1175" s="280">
        <f t="shared" si="348"/>
        <v>0</v>
      </c>
      <c r="CK1175" s="232">
        <f t="shared" si="349"/>
        <v>0</v>
      </c>
      <c r="CL1175" s="1"/>
    </row>
    <row r="1176" spans="1:90" ht="18" customHeight="1">
      <c r="A1176" s="1"/>
      <c r="B1176" s="1"/>
      <c r="C1176" s="314"/>
      <c r="D1176" s="287" t="str">
        <f t="shared" si="303"/>
        <v/>
      </c>
      <c r="E1176" s="449" t="str">
        <f t="shared" si="337"/>
        <v/>
      </c>
      <c r="F1176" s="450"/>
      <c r="G1176" s="451"/>
      <c r="H1176" s="452"/>
      <c r="I1176" s="453"/>
      <c r="J1176" s="453"/>
      <c r="K1176" s="453"/>
      <c r="L1176" s="453"/>
      <c r="M1176" s="454"/>
      <c r="N1176" s="455"/>
      <c r="O1176" s="456"/>
      <c r="P1176" s="456"/>
      <c r="Q1176" s="456"/>
      <c r="R1176" s="456"/>
      <c r="S1176" s="456"/>
      <c r="T1176" s="456"/>
      <c r="U1176" s="456"/>
      <c r="V1176" s="456"/>
      <c r="W1176" s="456"/>
      <c r="X1176" s="456"/>
      <c r="Y1176" s="456"/>
      <c r="Z1176" s="456"/>
      <c r="AA1176" s="456"/>
      <c r="AB1176" s="456"/>
      <c r="AC1176" s="456"/>
      <c r="AD1176" s="456"/>
      <c r="AE1176" s="457"/>
      <c r="AF1176" s="455"/>
      <c r="AG1176" s="456"/>
      <c r="AH1176" s="456"/>
      <c r="AI1176" s="456"/>
      <c r="AJ1176" s="456"/>
      <c r="AK1176" s="456"/>
      <c r="AL1176" s="456"/>
      <c r="AM1176" s="456"/>
      <c r="AN1176" s="457"/>
      <c r="AO1176" s="455"/>
      <c r="AP1176" s="456"/>
      <c r="AQ1176" s="456"/>
      <c r="AR1176" s="456"/>
      <c r="AS1176" s="456"/>
      <c r="AT1176" s="456"/>
      <c r="AU1176" s="456"/>
      <c r="AV1176" s="456"/>
      <c r="AW1176" s="456"/>
      <c r="AX1176" s="456"/>
      <c r="AY1176" s="456"/>
      <c r="AZ1176" s="456"/>
      <c r="BA1176" s="456"/>
      <c r="BB1176" s="456"/>
      <c r="BC1176" s="456"/>
      <c r="BD1176" s="456"/>
      <c r="BE1176" s="456"/>
      <c r="BF1176" s="456"/>
      <c r="BG1176" s="457"/>
      <c r="BH1176" s="458"/>
      <c r="BI1176" s="459"/>
      <c r="BJ1176" s="459"/>
      <c r="BK1176" s="459"/>
      <c r="BL1176" s="459"/>
      <c r="BM1176" s="460"/>
      <c r="BN1176" s="314"/>
      <c r="BO1176" s="314"/>
      <c r="BP1176" s="1"/>
      <c r="BQ1176" s="120">
        <f>IF($F$3="","",IF(N1176=$F$3,COUNTIF(BQ$23:BQ1175,"&gt;0")+1,0))</f>
        <v>0</v>
      </c>
      <c r="BR1176" s="1"/>
      <c r="BS1176" s="20" t="str">
        <f>IF($N1176="","",IF(VLOOKUP(VLOOKUP($N1176,IMPOSTAZIONI!$E$6:$I$13,5,FALSE),IMPOSTAZIONI!$B$25:$N$32,3,FALSE)=0,"",VLOOKUP(VLOOKUP($N1176,IMPOSTAZIONI!$E$6:$I$13,5,FALSE),IMPOSTAZIONI!$B$25:$N$32,3,FALSE)))</f>
        <v/>
      </c>
      <c r="BT1176" s="20" t="str">
        <f>IF($N1176="","",IF(VLOOKUP(VLOOKUP($N1176,IMPOSTAZIONI!$E$6:$I$13,5,FALSE),IMPOSTAZIONI!$B$25:$N$32,6,FALSE)=0,"",VLOOKUP(VLOOKUP($N1176,IMPOSTAZIONI!$E$6:$I$13,5,FALSE),IMPOSTAZIONI!$B$25:$N$32,6,FALSE)))</f>
        <v/>
      </c>
      <c r="BU1176" s="20" t="str">
        <f>IF($N1176="","",IF(VLOOKUP(VLOOKUP($N1176,IMPOSTAZIONI!$E$6:$I$13,5,FALSE),IMPOSTAZIONI!$B$25:$N$32,9,FALSE)=0,"",VLOOKUP(VLOOKUP($N1176,IMPOSTAZIONI!$E$6:$I$13,5,FALSE),IMPOSTAZIONI!$B$25:$N$32,9,FALSE)))</f>
        <v/>
      </c>
      <c r="BV1176" s="20" t="str">
        <f>IF($N1176="","",IF(VLOOKUP(VLOOKUP($N1176,IMPOSTAZIONI!$E$6:$I$13,5,FALSE),IMPOSTAZIONI!$B$25:$N$32,12,FALSE)=0,"",VLOOKUP(VLOOKUP($N1176,IMPOSTAZIONI!$E$6:$I$13,5,FALSE),IMPOSTAZIONI!$B$25:$N$32,12,FALSE)))</f>
        <v/>
      </c>
      <c r="BW1176" s="221" t="str">
        <f t="shared" si="338"/>
        <v/>
      </c>
      <c r="BX1176" s="221" t="str">
        <f t="shared" si="339"/>
        <v/>
      </c>
      <c r="BY1176" s="221">
        <f t="shared" si="340"/>
        <v>0</v>
      </c>
      <c r="BZ1176" s="231">
        <f t="shared" si="341"/>
        <v>0</v>
      </c>
      <c r="CA1176" s="246">
        <f t="shared" si="342"/>
        <v>0</v>
      </c>
      <c r="CB1176" s="246">
        <f t="shared" si="343"/>
        <v>0</v>
      </c>
      <c r="CC1176" s="246" t="str">
        <f t="shared" si="344"/>
        <v/>
      </c>
      <c r="CD1176" s="246">
        <f t="shared" si="345"/>
        <v>5</v>
      </c>
      <c r="CE1176" s="246">
        <f t="shared" si="346"/>
        <v>0</v>
      </c>
      <c r="CF1176" s="276">
        <f t="shared" si="347"/>
        <v>0</v>
      </c>
      <c r="CG1176" s="277">
        <f t="shared" si="347"/>
        <v>0</v>
      </c>
      <c r="CH1176" s="277">
        <f t="shared" si="347"/>
        <v>0</v>
      </c>
      <c r="CI1176" s="278">
        <f t="shared" si="347"/>
        <v>0</v>
      </c>
      <c r="CJ1176" s="280">
        <f t="shared" si="348"/>
        <v>0</v>
      </c>
      <c r="CK1176" s="232">
        <f t="shared" si="349"/>
        <v>0</v>
      </c>
      <c r="CL1176" s="1"/>
    </row>
    <row r="1177" spans="1:90" ht="18" customHeight="1">
      <c r="A1177" s="1"/>
      <c r="B1177" s="1"/>
      <c r="C1177" s="314"/>
      <c r="D1177" s="287" t="str">
        <f t="shared" si="303"/>
        <v/>
      </c>
      <c r="E1177" s="449" t="str">
        <f t="shared" si="337"/>
        <v/>
      </c>
      <c r="F1177" s="450"/>
      <c r="G1177" s="451"/>
      <c r="H1177" s="452"/>
      <c r="I1177" s="453"/>
      <c r="J1177" s="453"/>
      <c r="K1177" s="453"/>
      <c r="L1177" s="453"/>
      <c r="M1177" s="454"/>
      <c r="N1177" s="455"/>
      <c r="O1177" s="456"/>
      <c r="P1177" s="456"/>
      <c r="Q1177" s="456"/>
      <c r="R1177" s="456"/>
      <c r="S1177" s="456"/>
      <c r="T1177" s="456"/>
      <c r="U1177" s="456"/>
      <c r="V1177" s="456"/>
      <c r="W1177" s="456"/>
      <c r="X1177" s="456"/>
      <c r="Y1177" s="456"/>
      <c r="Z1177" s="456"/>
      <c r="AA1177" s="456"/>
      <c r="AB1177" s="456"/>
      <c r="AC1177" s="456"/>
      <c r="AD1177" s="456"/>
      <c r="AE1177" s="457"/>
      <c r="AF1177" s="455"/>
      <c r="AG1177" s="456"/>
      <c r="AH1177" s="456"/>
      <c r="AI1177" s="456"/>
      <c r="AJ1177" s="456"/>
      <c r="AK1177" s="456"/>
      <c r="AL1177" s="456"/>
      <c r="AM1177" s="456"/>
      <c r="AN1177" s="457"/>
      <c r="AO1177" s="455"/>
      <c r="AP1177" s="456"/>
      <c r="AQ1177" s="456"/>
      <c r="AR1177" s="456"/>
      <c r="AS1177" s="456"/>
      <c r="AT1177" s="456"/>
      <c r="AU1177" s="456"/>
      <c r="AV1177" s="456"/>
      <c r="AW1177" s="456"/>
      <c r="AX1177" s="456"/>
      <c r="AY1177" s="456"/>
      <c r="AZ1177" s="456"/>
      <c r="BA1177" s="456"/>
      <c r="BB1177" s="456"/>
      <c r="BC1177" s="456"/>
      <c r="BD1177" s="456"/>
      <c r="BE1177" s="456"/>
      <c r="BF1177" s="456"/>
      <c r="BG1177" s="457"/>
      <c r="BH1177" s="458"/>
      <c r="BI1177" s="459"/>
      <c r="BJ1177" s="459"/>
      <c r="BK1177" s="459"/>
      <c r="BL1177" s="459"/>
      <c r="BM1177" s="460"/>
      <c r="BN1177" s="314"/>
      <c r="BO1177" s="314"/>
      <c r="BP1177" s="1"/>
      <c r="BQ1177" s="120">
        <f>IF($F$3="","",IF(N1177=$F$3,COUNTIF(BQ$23:BQ1176,"&gt;0")+1,0))</f>
        <v>0</v>
      </c>
      <c r="BR1177" s="1"/>
      <c r="BS1177" s="20" t="str">
        <f>IF($N1177="","",IF(VLOOKUP(VLOOKUP($N1177,IMPOSTAZIONI!$E$6:$I$13,5,FALSE),IMPOSTAZIONI!$B$25:$N$32,3,FALSE)=0,"",VLOOKUP(VLOOKUP($N1177,IMPOSTAZIONI!$E$6:$I$13,5,FALSE),IMPOSTAZIONI!$B$25:$N$32,3,FALSE)))</f>
        <v/>
      </c>
      <c r="BT1177" s="20" t="str">
        <f>IF($N1177="","",IF(VLOOKUP(VLOOKUP($N1177,IMPOSTAZIONI!$E$6:$I$13,5,FALSE),IMPOSTAZIONI!$B$25:$N$32,6,FALSE)=0,"",VLOOKUP(VLOOKUP($N1177,IMPOSTAZIONI!$E$6:$I$13,5,FALSE),IMPOSTAZIONI!$B$25:$N$32,6,FALSE)))</f>
        <v/>
      </c>
      <c r="BU1177" s="20" t="str">
        <f>IF($N1177="","",IF(VLOOKUP(VLOOKUP($N1177,IMPOSTAZIONI!$E$6:$I$13,5,FALSE),IMPOSTAZIONI!$B$25:$N$32,9,FALSE)=0,"",VLOOKUP(VLOOKUP($N1177,IMPOSTAZIONI!$E$6:$I$13,5,FALSE),IMPOSTAZIONI!$B$25:$N$32,9,FALSE)))</f>
        <v/>
      </c>
      <c r="BV1177" s="20" t="str">
        <f>IF($N1177="","",IF(VLOOKUP(VLOOKUP($N1177,IMPOSTAZIONI!$E$6:$I$13,5,FALSE),IMPOSTAZIONI!$B$25:$N$32,12,FALSE)=0,"",VLOOKUP(VLOOKUP($N1177,IMPOSTAZIONI!$E$6:$I$13,5,FALSE),IMPOSTAZIONI!$B$25:$N$32,12,FALSE)))</f>
        <v/>
      </c>
      <c r="BW1177" s="221" t="str">
        <f t="shared" si="338"/>
        <v/>
      </c>
      <c r="BX1177" s="221" t="str">
        <f t="shared" si="339"/>
        <v/>
      </c>
      <c r="BY1177" s="221">
        <f t="shared" si="340"/>
        <v>0</v>
      </c>
      <c r="BZ1177" s="231">
        <f t="shared" si="341"/>
        <v>0</v>
      </c>
      <c r="CA1177" s="246">
        <f t="shared" si="342"/>
        <v>0</v>
      </c>
      <c r="CB1177" s="246">
        <f t="shared" si="343"/>
        <v>0</v>
      </c>
      <c r="CC1177" s="246" t="str">
        <f t="shared" si="344"/>
        <v/>
      </c>
      <c r="CD1177" s="246">
        <f t="shared" si="345"/>
        <v>5</v>
      </c>
      <c r="CE1177" s="246">
        <f t="shared" si="346"/>
        <v>0</v>
      </c>
      <c r="CF1177" s="276">
        <f t="shared" si="347"/>
        <v>0</v>
      </c>
      <c r="CG1177" s="277">
        <f t="shared" si="347"/>
        <v>0</v>
      </c>
      <c r="CH1177" s="277">
        <f t="shared" si="347"/>
        <v>0</v>
      </c>
      <c r="CI1177" s="278">
        <f t="shared" si="347"/>
        <v>0</v>
      </c>
      <c r="CJ1177" s="280">
        <f t="shared" si="348"/>
        <v>0</v>
      </c>
      <c r="CK1177" s="232">
        <f t="shared" si="349"/>
        <v>0</v>
      </c>
      <c r="CL1177" s="1"/>
    </row>
    <row r="1178" spans="1:90" ht="18" customHeight="1">
      <c r="A1178" s="1"/>
      <c r="B1178" s="1"/>
      <c r="C1178" s="314"/>
      <c r="D1178" s="287" t="str">
        <f t="shared" si="303"/>
        <v/>
      </c>
      <c r="E1178" s="449" t="str">
        <f t="shared" si="337"/>
        <v/>
      </c>
      <c r="F1178" s="450"/>
      <c r="G1178" s="451"/>
      <c r="H1178" s="452"/>
      <c r="I1178" s="453"/>
      <c r="J1178" s="453"/>
      <c r="K1178" s="453"/>
      <c r="L1178" s="453"/>
      <c r="M1178" s="454"/>
      <c r="N1178" s="455"/>
      <c r="O1178" s="456"/>
      <c r="P1178" s="456"/>
      <c r="Q1178" s="456"/>
      <c r="R1178" s="456"/>
      <c r="S1178" s="456"/>
      <c r="T1178" s="456"/>
      <c r="U1178" s="456"/>
      <c r="V1178" s="456"/>
      <c r="W1178" s="456"/>
      <c r="X1178" s="456"/>
      <c r="Y1178" s="456"/>
      <c r="Z1178" s="456"/>
      <c r="AA1178" s="456"/>
      <c r="AB1178" s="456"/>
      <c r="AC1178" s="456"/>
      <c r="AD1178" s="456"/>
      <c r="AE1178" s="457"/>
      <c r="AF1178" s="455"/>
      <c r="AG1178" s="456"/>
      <c r="AH1178" s="456"/>
      <c r="AI1178" s="456"/>
      <c r="AJ1178" s="456"/>
      <c r="AK1178" s="456"/>
      <c r="AL1178" s="456"/>
      <c r="AM1178" s="456"/>
      <c r="AN1178" s="457"/>
      <c r="AO1178" s="455"/>
      <c r="AP1178" s="456"/>
      <c r="AQ1178" s="456"/>
      <c r="AR1178" s="456"/>
      <c r="AS1178" s="456"/>
      <c r="AT1178" s="456"/>
      <c r="AU1178" s="456"/>
      <c r="AV1178" s="456"/>
      <c r="AW1178" s="456"/>
      <c r="AX1178" s="456"/>
      <c r="AY1178" s="456"/>
      <c r="AZ1178" s="456"/>
      <c r="BA1178" s="456"/>
      <c r="BB1178" s="456"/>
      <c r="BC1178" s="456"/>
      <c r="BD1178" s="456"/>
      <c r="BE1178" s="456"/>
      <c r="BF1178" s="456"/>
      <c r="BG1178" s="457"/>
      <c r="BH1178" s="458"/>
      <c r="BI1178" s="459"/>
      <c r="BJ1178" s="459"/>
      <c r="BK1178" s="459"/>
      <c r="BL1178" s="459"/>
      <c r="BM1178" s="460"/>
      <c r="BN1178" s="314"/>
      <c r="BO1178" s="314"/>
      <c r="BP1178" s="1"/>
      <c r="BQ1178" s="120">
        <f>IF($F$3="","",IF(N1178=$F$3,COUNTIF(BQ$23:BQ1177,"&gt;0")+1,0))</f>
        <v>0</v>
      </c>
      <c r="BR1178" s="1"/>
      <c r="BS1178" s="20" t="str">
        <f>IF($N1178="","",IF(VLOOKUP(VLOOKUP($N1178,IMPOSTAZIONI!$E$6:$I$13,5,FALSE),IMPOSTAZIONI!$B$25:$N$32,3,FALSE)=0,"",VLOOKUP(VLOOKUP($N1178,IMPOSTAZIONI!$E$6:$I$13,5,FALSE),IMPOSTAZIONI!$B$25:$N$32,3,FALSE)))</f>
        <v/>
      </c>
      <c r="BT1178" s="20" t="str">
        <f>IF($N1178="","",IF(VLOOKUP(VLOOKUP($N1178,IMPOSTAZIONI!$E$6:$I$13,5,FALSE),IMPOSTAZIONI!$B$25:$N$32,6,FALSE)=0,"",VLOOKUP(VLOOKUP($N1178,IMPOSTAZIONI!$E$6:$I$13,5,FALSE),IMPOSTAZIONI!$B$25:$N$32,6,FALSE)))</f>
        <v/>
      </c>
      <c r="BU1178" s="20" t="str">
        <f>IF($N1178="","",IF(VLOOKUP(VLOOKUP($N1178,IMPOSTAZIONI!$E$6:$I$13,5,FALSE),IMPOSTAZIONI!$B$25:$N$32,9,FALSE)=0,"",VLOOKUP(VLOOKUP($N1178,IMPOSTAZIONI!$E$6:$I$13,5,FALSE),IMPOSTAZIONI!$B$25:$N$32,9,FALSE)))</f>
        <v/>
      </c>
      <c r="BV1178" s="20" t="str">
        <f>IF($N1178="","",IF(VLOOKUP(VLOOKUP($N1178,IMPOSTAZIONI!$E$6:$I$13,5,FALSE),IMPOSTAZIONI!$B$25:$N$32,12,FALSE)=0,"",VLOOKUP(VLOOKUP($N1178,IMPOSTAZIONI!$E$6:$I$13,5,FALSE),IMPOSTAZIONI!$B$25:$N$32,12,FALSE)))</f>
        <v/>
      </c>
      <c r="BW1178" s="221" t="str">
        <f t="shared" si="338"/>
        <v/>
      </c>
      <c r="BX1178" s="221" t="str">
        <f t="shared" si="339"/>
        <v/>
      </c>
      <c r="BY1178" s="221">
        <f t="shared" si="340"/>
        <v>0</v>
      </c>
      <c r="BZ1178" s="231">
        <f t="shared" si="341"/>
        <v>0</v>
      </c>
      <c r="CA1178" s="246">
        <f t="shared" si="342"/>
        <v>0</v>
      </c>
      <c r="CB1178" s="246">
        <f t="shared" si="343"/>
        <v>0</v>
      </c>
      <c r="CC1178" s="246" t="str">
        <f t="shared" si="344"/>
        <v/>
      </c>
      <c r="CD1178" s="246">
        <f t="shared" si="345"/>
        <v>5</v>
      </c>
      <c r="CE1178" s="246">
        <f t="shared" si="346"/>
        <v>0</v>
      </c>
      <c r="CF1178" s="276">
        <f t="shared" si="347"/>
        <v>0</v>
      </c>
      <c r="CG1178" s="277">
        <f t="shared" si="347"/>
        <v>0</v>
      </c>
      <c r="CH1178" s="277">
        <f t="shared" si="347"/>
        <v>0</v>
      </c>
      <c r="CI1178" s="278">
        <f t="shared" si="347"/>
        <v>0</v>
      </c>
      <c r="CJ1178" s="280">
        <f t="shared" si="348"/>
        <v>0</v>
      </c>
      <c r="CK1178" s="232">
        <f t="shared" si="349"/>
        <v>0</v>
      </c>
      <c r="CL1178" s="1"/>
    </row>
    <row r="1179" spans="1:90" ht="18" customHeight="1">
      <c r="A1179" s="1"/>
      <c r="B1179" s="1"/>
      <c r="C1179" s="314"/>
      <c r="D1179" s="287" t="str">
        <f t="shared" si="303"/>
        <v/>
      </c>
      <c r="E1179" s="449" t="str">
        <f t="shared" si="337"/>
        <v/>
      </c>
      <c r="F1179" s="450"/>
      <c r="G1179" s="451"/>
      <c r="H1179" s="452"/>
      <c r="I1179" s="453"/>
      <c r="J1179" s="453"/>
      <c r="K1179" s="453"/>
      <c r="L1179" s="453"/>
      <c r="M1179" s="454"/>
      <c r="N1179" s="455"/>
      <c r="O1179" s="456"/>
      <c r="P1179" s="456"/>
      <c r="Q1179" s="456"/>
      <c r="R1179" s="456"/>
      <c r="S1179" s="456"/>
      <c r="T1179" s="456"/>
      <c r="U1179" s="456"/>
      <c r="V1179" s="456"/>
      <c r="W1179" s="456"/>
      <c r="X1179" s="456"/>
      <c r="Y1179" s="456"/>
      <c r="Z1179" s="456"/>
      <c r="AA1179" s="456"/>
      <c r="AB1179" s="456"/>
      <c r="AC1179" s="456"/>
      <c r="AD1179" s="456"/>
      <c r="AE1179" s="457"/>
      <c r="AF1179" s="455"/>
      <c r="AG1179" s="456"/>
      <c r="AH1179" s="456"/>
      <c r="AI1179" s="456"/>
      <c r="AJ1179" s="456"/>
      <c r="AK1179" s="456"/>
      <c r="AL1179" s="456"/>
      <c r="AM1179" s="456"/>
      <c r="AN1179" s="457"/>
      <c r="AO1179" s="455"/>
      <c r="AP1179" s="456"/>
      <c r="AQ1179" s="456"/>
      <c r="AR1179" s="456"/>
      <c r="AS1179" s="456"/>
      <c r="AT1179" s="456"/>
      <c r="AU1179" s="456"/>
      <c r="AV1179" s="456"/>
      <c r="AW1179" s="456"/>
      <c r="AX1179" s="456"/>
      <c r="AY1179" s="456"/>
      <c r="AZ1179" s="456"/>
      <c r="BA1179" s="456"/>
      <c r="BB1179" s="456"/>
      <c r="BC1179" s="456"/>
      <c r="BD1179" s="456"/>
      <c r="BE1179" s="456"/>
      <c r="BF1179" s="456"/>
      <c r="BG1179" s="457"/>
      <c r="BH1179" s="458"/>
      <c r="BI1179" s="459"/>
      <c r="BJ1179" s="459"/>
      <c r="BK1179" s="459"/>
      <c r="BL1179" s="459"/>
      <c r="BM1179" s="460"/>
      <c r="BN1179" s="314"/>
      <c r="BO1179" s="314"/>
      <c r="BP1179" s="1"/>
      <c r="BQ1179" s="120">
        <f>IF($F$3="","",IF(N1179=$F$3,COUNTIF(BQ$23:BQ1178,"&gt;0")+1,0))</f>
        <v>0</v>
      </c>
      <c r="BR1179" s="1"/>
      <c r="BS1179" s="20" t="str">
        <f>IF($N1179="","",IF(VLOOKUP(VLOOKUP($N1179,IMPOSTAZIONI!$E$6:$I$13,5,FALSE),IMPOSTAZIONI!$B$25:$N$32,3,FALSE)=0,"",VLOOKUP(VLOOKUP($N1179,IMPOSTAZIONI!$E$6:$I$13,5,FALSE),IMPOSTAZIONI!$B$25:$N$32,3,FALSE)))</f>
        <v/>
      </c>
      <c r="BT1179" s="20" t="str">
        <f>IF($N1179="","",IF(VLOOKUP(VLOOKUP($N1179,IMPOSTAZIONI!$E$6:$I$13,5,FALSE),IMPOSTAZIONI!$B$25:$N$32,6,FALSE)=0,"",VLOOKUP(VLOOKUP($N1179,IMPOSTAZIONI!$E$6:$I$13,5,FALSE),IMPOSTAZIONI!$B$25:$N$32,6,FALSE)))</f>
        <v/>
      </c>
      <c r="BU1179" s="20" t="str">
        <f>IF($N1179="","",IF(VLOOKUP(VLOOKUP($N1179,IMPOSTAZIONI!$E$6:$I$13,5,FALSE),IMPOSTAZIONI!$B$25:$N$32,9,FALSE)=0,"",VLOOKUP(VLOOKUP($N1179,IMPOSTAZIONI!$E$6:$I$13,5,FALSE),IMPOSTAZIONI!$B$25:$N$32,9,FALSE)))</f>
        <v/>
      </c>
      <c r="BV1179" s="20" t="str">
        <f>IF($N1179="","",IF(VLOOKUP(VLOOKUP($N1179,IMPOSTAZIONI!$E$6:$I$13,5,FALSE),IMPOSTAZIONI!$B$25:$N$32,12,FALSE)=0,"",VLOOKUP(VLOOKUP($N1179,IMPOSTAZIONI!$E$6:$I$13,5,FALSE),IMPOSTAZIONI!$B$25:$N$32,12,FALSE)))</f>
        <v/>
      </c>
      <c r="BW1179" s="221" t="str">
        <f t="shared" si="338"/>
        <v/>
      </c>
      <c r="BX1179" s="221" t="str">
        <f t="shared" si="339"/>
        <v/>
      </c>
      <c r="BY1179" s="221">
        <f t="shared" si="340"/>
        <v>0</v>
      </c>
      <c r="BZ1179" s="231">
        <f t="shared" si="341"/>
        <v>0</v>
      </c>
      <c r="CA1179" s="246">
        <f t="shared" si="342"/>
        <v>0</v>
      </c>
      <c r="CB1179" s="246">
        <f t="shared" si="343"/>
        <v>0</v>
      </c>
      <c r="CC1179" s="246" t="str">
        <f t="shared" si="344"/>
        <v/>
      </c>
      <c r="CD1179" s="246">
        <f t="shared" si="345"/>
        <v>5</v>
      </c>
      <c r="CE1179" s="246">
        <f t="shared" si="346"/>
        <v>0</v>
      </c>
      <c r="CF1179" s="276">
        <f t="shared" si="347"/>
        <v>0</v>
      </c>
      <c r="CG1179" s="277">
        <f t="shared" si="347"/>
        <v>0</v>
      </c>
      <c r="CH1179" s="277">
        <f t="shared" si="347"/>
        <v>0</v>
      </c>
      <c r="CI1179" s="278">
        <f t="shared" si="347"/>
        <v>0</v>
      </c>
      <c r="CJ1179" s="280">
        <f t="shared" si="348"/>
        <v>0</v>
      </c>
      <c r="CK1179" s="232">
        <f t="shared" si="349"/>
        <v>0</v>
      </c>
      <c r="CL1179" s="1"/>
    </row>
    <row r="1180" spans="1:90" ht="18" customHeight="1">
      <c r="A1180" s="1"/>
      <c r="B1180" s="1"/>
      <c r="C1180" s="314"/>
      <c r="D1180" s="287" t="str">
        <f t="shared" si="303"/>
        <v/>
      </c>
      <c r="E1180" s="449" t="str">
        <f t="shared" si="337"/>
        <v/>
      </c>
      <c r="F1180" s="450"/>
      <c r="G1180" s="451"/>
      <c r="H1180" s="452"/>
      <c r="I1180" s="453"/>
      <c r="J1180" s="453"/>
      <c r="K1180" s="453"/>
      <c r="L1180" s="453"/>
      <c r="M1180" s="454"/>
      <c r="N1180" s="455"/>
      <c r="O1180" s="456"/>
      <c r="P1180" s="456"/>
      <c r="Q1180" s="456"/>
      <c r="R1180" s="456"/>
      <c r="S1180" s="456"/>
      <c r="T1180" s="456"/>
      <c r="U1180" s="456"/>
      <c r="V1180" s="456"/>
      <c r="W1180" s="456"/>
      <c r="X1180" s="456"/>
      <c r="Y1180" s="456"/>
      <c r="Z1180" s="456"/>
      <c r="AA1180" s="456"/>
      <c r="AB1180" s="456"/>
      <c r="AC1180" s="456"/>
      <c r="AD1180" s="456"/>
      <c r="AE1180" s="457"/>
      <c r="AF1180" s="455"/>
      <c r="AG1180" s="456"/>
      <c r="AH1180" s="456"/>
      <c r="AI1180" s="456"/>
      <c r="AJ1180" s="456"/>
      <c r="AK1180" s="456"/>
      <c r="AL1180" s="456"/>
      <c r="AM1180" s="456"/>
      <c r="AN1180" s="457"/>
      <c r="AO1180" s="455"/>
      <c r="AP1180" s="456"/>
      <c r="AQ1180" s="456"/>
      <c r="AR1180" s="456"/>
      <c r="AS1180" s="456"/>
      <c r="AT1180" s="456"/>
      <c r="AU1180" s="456"/>
      <c r="AV1180" s="456"/>
      <c r="AW1180" s="456"/>
      <c r="AX1180" s="456"/>
      <c r="AY1180" s="456"/>
      <c r="AZ1180" s="456"/>
      <c r="BA1180" s="456"/>
      <c r="BB1180" s="456"/>
      <c r="BC1180" s="456"/>
      <c r="BD1180" s="456"/>
      <c r="BE1180" s="456"/>
      <c r="BF1180" s="456"/>
      <c r="BG1180" s="457"/>
      <c r="BH1180" s="458"/>
      <c r="BI1180" s="459"/>
      <c r="BJ1180" s="459"/>
      <c r="BK1180" s="459"/>
      <c r="BL1180" s="459"/>
      <c r="BM1180" s="460"/>
      <c r="BN1180" s="314"/>
      <c r="BO1180" s="314"/>
      <c r="BP1180" s="1"/>
      <c r="BQ1180" s="120">
        <f>IF($F$3="","",IF(N1180=$F$3,COUNTIF(BQ$23:BQ1179,"&gt;0")+1,0))</f>
        <v>0</v>
      </c>
      <c r="BR1180" s="1"/>
      <c r="BS1180" s="20" t="str">
        <f>IF($N1180="","",IF(VLOOKUP(VLOOKUP($N1180,IMPOSTAZIONI!$E$6:$I$13,5,FALSE),IMPOSTAZIONI!$B$25:$N$32,3,FALSE)=0,"",VLOOKUP(VLOOKUP($N1180,IMPOSTAZIONI!$E$6:$I$13,5,FALSE),IMPOSTAZIONI!$B$25:$N$32,3,FALSE)))</f>
        <v/>
      </c>
      <c r="BT1180" s="20" t="str">
        <f>IF($N1180="","",IF(VLOOKUP(VLOOKUP($N1180,IMPOSTAZIONI!$E$6:$I$13,5,FALSE),IMPOSTAZIONI!$B$25:$N$32,6,FALSE)=0,"",VLOOKUP(VLOOKUP($N1180,IMPOSTAZIONI!$E$6:$I$13,5,FALSE),IMPOSTAZIONI!$B$25:$N$32,6,FALSE)))</f>
        <v/>
      </c>
      <c r="BU1180" s="20" t="str">
        <f>IF($N1180="","",IF(VLOOKUP(VLOOKUP($N1180,IMPOSTAZIONI!$E$6:$I$13,5,FALSE),IMPOSTAZIONI!$B$25:$N$32,9,FALSE)=0,"",VLOOKUP(VLOOKUP($N1180,IMPOSTAZIONI!$E$6:$I$13,5,FALSE),IMPOSTAZIONI!$B$25:$N$32,9,FALSE)))</f>
        <v/>
      </c>
      <c r="BV1180" s="20" t="str">
        <f>IF($N1180="","",IF(VLOOKUP(VLOOKUP($N1180,IMPOSTAZIONI!$E$6:$I$13,5,FALSE),IMPOSTAZIONI!$B$25:$N$32,12,FALSE)=0,"",VLOOKUP(VLOOKUP($N1180,IMPOSTAZIONI!$E$6:$I$13,5,FALSE),IMPOSTAZIONI!$B$25:$N$32,12,FALSE)))</f>
        <v/>
      </c>
      <c r="BW1180" s="221" t="str">
        <f t="shared" si="338"/>
        <v/>
      </c>
      <c r="BX1180" s="221" t="str">
        <f t="shared" si="339"/>
        <v/>
      </c>
      <c r="BY1180" s="221">
        <f t="shared" si="340"/>
        <v>0</v>
      </c>
      <c r="BZ1180" s="231">
        <f t="shared" si="341"/>
        <v>0</v>
      </c>
      <c r="CA1180" s="246">
        <f t="shared" si="342"/>
        <v>0</v>
      </c>
      <c r="CB1180" s="246">
        <f t="shared" si="343"/>
        <v>0</v>
      </c>
      <c r="CC1180" s="246" t="str">
        <f t="shared" si="344"/>
        <v/>
      </c>
      <c r="CD1180" s="246">
        <f t="shared" si="345"/>
        <v>5</v>
      </c>
      <c r="CE1180" s="246">
        <f t="shared" si="346"/>
        <v>0</v>
      </c>
      <c r="CF1180" s="276">
        <f t="shared" si="347"/>
        <v>0</v>
      </c>
      <c r="CG1180" s="277">
        <f t="shared" si="347"/>
        <v>0</v>
      </c>
      <c r="CH1180" s="277">
        <f t="shared" si="347"/>
        <v>0</v>
      </c>
      <c r="CI1180" s="278">
        <f t="shared" si="347"/>
        <v>0</v>
      </c>
      <c r="CJ1180" s="280">
        <f t="shared" si="348"/>
        <v>0</v>
      </c>
      <c r="CK1180" s="232">
        <f t="shared" si="349"/>
        <v>0</v>
      </c>
      <c r="CL1180" s="1"/>
    </row>
    <row r="1181" spans="1:90" ht="18" customHeight="1">
      <c r="A1181" s="1"/>
      <c r="B1181" s="1"/>
      <c r="C1181" s="314"/>
      <c r="D1181" s="287" t="str">
        <f t="shared" si="303"/>
        <v/>
      </c>
      <c r="E1181" s="449" t="str">
        <f t="shared" si="337"/>
        <v/>
      </c>
      <c r="F1181" s="450"/>
      <c r="G1181" s="451"/>
      <c r="H1181" s="452"/>
      <c r="I1181" s="453"/>
      <c r="J1181" s="453"/>
      <c r="K1181" s="453"/>
      <c r="L1181" s="453"/>
      <c r="M1181" s="454"/>
      <c r="N1181" s="455"/>
      <c r="O1181" s="456"/>
      <c r="P1181" s="456"/>
      <c r="Q1181" s="456"/>
      <c r="R1181" s="456"/>
      <c r="S1181" s="456"/>
      <c r="T1181" s="456"/>
      <c r="U1181" s="456"/>
      <c r="V1181" s="456"/>
      <c r="W1181" s="456"/>
      <c r="X1181" s="456"/>
      <c r="Y1181" s="456"/>
      <c r="Z1181" s="456"/>
      <c r="AA1181" s="456"/>
      <c r="AB1181" s="456"/>
      <c r="AC1181" s="456"/>
      <c r="AD1181" s="456"/>
      <c r="AE1181" s="457"/>
      <c r="AF1181" s="455"/>
      <c r="AG1181" s="456"/>
      <c r="AH1181" s="456"/>
      <c r="AI1181" s="456"/>
      <c r="AJ1181" s="456"/>
      <c r="AK1181" s="456"/>
      <c r="AL1181" s="456"/>
      <c r="AM1181" s="456"/>
      <c r="AN1181" s="457"/>
      <c r="AO1181" s="455"/>
      <c r="AP1181" s="456"/>
      <c r="AQ1181" s="456"/>
      <c r="AR1181" s="456"/>
      <c r="AS1181" s="456"/>
      <c r="AT1181" s="456"/>
      <c r="AU1181" s="456"/>
      <c r="AV1181" s="456"/>
      <c r="AW1181" s="456"/>
      <c r="AX1181" s="456"/>
      <c r="AY1181" s="456"/>
      <c r="AZ1181" s="456"/>
      <c r="BA1181" s="456"/>
      <c r="BB1181" s="456"/>
      <c r="BC1181" s="456"/>
      <c r="BD1181" s="456"/>
      <c r="BE1181" s="456"/>
      <c r="BF1181" s="456"/>
      <c r="BG1181" s="457"/>
      <c r="BH1181" s="458"/>
      <c r="BI1181" s="459"/>
      <c r="BJ1181" s="459"/>
      <c r="BK1181" s="459"/>
      <c r="BL1181" s="459"/>
      <c r="BM1181" s="460"/>
      <c r="BN1181" s="314"/>
      <c r="BO1181" s="314"/>
      <c r="BP1181" s="1"/>
      <c r="BQ1181" s="120">
        <f>IF($F$3="","",IF(N1181=$F$3,COUNTIF(BQ$23:BQ1180,"&gt;0")+1,0))</f>
        <v>0</v>
      </c>
      <c r="BR1181" s="1"/>
      <c r="BS1181" s="20" t="str">
        <f>IF($N1181="","",IF(VLOOKUP(VLOOKUP($N1181,IMPOSTAZIONI!$E$6:$I$13,5,FALSE),IMPOSTAZIONI!$B$25:$N$32,3,FALSE)=0,"",VLOOKUP(VLOOKUP($N1181,IMPOSTAZIONI!$E$6:$I$13,5,FALSE),IMPOSTAZIONI!$B$25:$N$32,3,FALSE)))</f>
        <v/>
      </c>
      <c r="BT1181" s="20" t="str">
        <f>IF($N1181="","",IF(VLOOKUP(VLOOKUP($N1181,IMPOSTAZIONI!$E$6:$I$13,5,FALSE),IMPOSTAZIONI!$B$25:$N$32,6,FALSE)=0,"",VLOOKUP(VLOOKUP($N1181,IMPOSTAZIONI!$E$6:$I$13,5,FALSE),IMPOSTAZIONI!$B$25:$N$32,6,FALSE)))</f>
        <v/>
      </c>
      <c r="BU1181" s="20" t="str">
        <f>IF($N1181="","",IF(VLOOKUP(VLOOKUP($N1181,IMPOSTAZIONI!$E$6:$I$13,5,FALSE),IMPOSTAZIONI!$B$25:$N$32,9,FALSE)=0,"",VLOOKUP(VLOOKUP($N1181,IMPOSTAZIONI!$E$6:$I$13,5,FALSE),IMPOSTAZIONI!$B$25:$N$32,9,FALSE)))</f>
        <v/>
      </c>
      <c r="BV1181" s="20" t="str">
        <f>IF($N1181="","",IF(VLOOKUP(VLOOKUP($N1181,IMPOSTAZIONI!$E$6:$I$13,5,FALSE),IMPOSTAZIONI!$B$25:$N$32,12,FALSE)=0,"",VLOOKUP(VLOOKUP($N1181,IMPOSTAZIONI!$E$6:$I$13,5,FALSE),IMPOSTAZIONI!$B$25:$N$32,12,FALSE)))</f>
        <v/>
      </c>
      <c r="BW1181" s="221" t="str">
        <f t="shared" si="338"/>
        <v/>
      </c>
      <c r="BX1181" s="221" t="str">
        <f t="shared" si="339"/>
        <v/>
      </c>
      <c r="BY1181" s="221">
        <f t="shared" si="340"/>
        <v>0</v>
      </c>
      <c r="BZ1181" s="231">
        <f t="shared" si="341"/>
        <v>0</v>
      </c>
      <c r="CA1181" s="246">
        <f t="shared" si="342"/>
        <v>0</v>
      </c>
      <c r="CB1181" s="246">
        <f t="shared" si="343"/>
        <v>0</v>
      </c>
      <c r="CC1181" s="246" t="str">
        <f t="shared" si="344"/>
        <v/>
      </c>
      <c r="CD1181" s="246">
        <f t="shared" si="345"/>
        <v>5</v>
      </c>
      <c r="CE1181" s="246">
        <f t="shared" si="346"/>
        <v>0</v>
      </c>
      <c r="CF1181" s="276">
        <f t="shared" si="347"/>
        <v>0</v>
      </c>
      <c r="CG1181" s="277">
        <f t="shared" si="347"/>
        <v>0</v>
      </c>
      <c r="CH1181" s="277">
        <f t="shared" si="347"/>
        <v>0</v>
      </c>
      <c r="CI1181" s="278">
        <f t="shared" si="347"/>
        <v>0</v>
      </c>
      <c r="CJ1181" s="280">
        <f t="shared" si="348"/>
        <v>0</v>
      </c>
      <c r="CK1181" s="232">
        <f t="shared" si="349"/>
        <v>0</v>
      </c>
      <c r="CL1181" s="1"/>
    </row>
    <row r="1182" spans="1:90" ht="18" customHeight="1">
      <c r="A1182" s="1"/>
      <c r="B1182" s="1"/>
      <c r="C1182" s="314"/>
      <c r="D1182" s="287" t="str">
        <f t="shared" si="303"/>
        <v/>
      </c>
      <c r="E1182" s="449" t="str">
        <f t="shared" si="337"/>
        <v/>
      </c>
      <c r="F1182" s="450"/>
      <c r="G1182" s="451"/>
      <c r="H1182" s="452"/>
      <c r="I1182" s="453"/>
      <c r="J1182" s="453"/>
      <c r="K1182" s="453"/>
      <c r="L1182" s="453"/>
      <c r="M1182" s="454"/>
      <c r="N1182" s="455"/>
      <c r="O1182" s="456"/>
      <c r="P1182" s="456"/>
      <c r="Q1182" s="456"/>
      <c r="R1182" s="456"/>
      <c r="S1182" s="456"/>
      <c r="T1182" s="456"/>
      <c r="U1182" s="456"/>
      <c r="V1182" s="456"/>
      <c r="W1182" s="456"/>
      <c r="X1182" s="456"/>
      <c r="Y1182" s="456"/>
      <c r="Z1182" s="456"/>
      <c r="AA1182" s="456"/>
      <c r="AB1182" s="456"/>
      <c r="AC1182" s="456"/>
      <c r="AD1182" s="456"/>
      <c r="AE1182" s="457"/>
      <c r="AF1182" s="455"/>
      <c r="AG1182" s="456"/>
      <c r="AH1182" s="456"/>
      <c r="AI1182" s="456"/>
      <c r="AJ1182" s="456"/>
      <c r="AK1182" s="456"/>
      <c r="AL1182" s="456"/>
      <c r="AM1182" s="456"/>
      <c r="AN1182" s="457"/>
      <c r="AO1182" s="455"/>
      <c r="AP1182" s="456"/>
      <c r="AQ1182" s="456"/>
      <c r="AR1182" s="456"/>
      <c r="AS1182" s="456"/>
      <c r="AT1182" s="456"/>
      <c r="AU1182" s="456"/>
      <c r="AV1182" s="456"/>
      <c r="AW1182" s="456"/>
      <c r="AX1182" s="456"/>
      <c r="AY1182" s="456"/>
      <c r="AZ1182" s="456"/>
      <c r="BA1182" s="456"/>
      <c r="BB1182" s="456"/>
      <c r="BC1182" s="456"/>
      <c r="BD1182" s="456"/>
      <c r="BE1182" s="456"/>
      <c r="BF1182" s="456"/>
      <c r="BG1182" s="457"/>
      <c r="BH1182" s="458"/>
      <c r="BI1182" s="459"/>
      <c r="BJ1182" s="459"/>
      <c r="BK1182" s="459"/>
      <c r="BL1182" s="459"/>
      <c r="BM1182" s="460"/>
      <c r="BN1182" s="314"/>
      <c r="BO1182" s="314"/>
      <c r="BP1182" s="1"/>
      <c r="BQ1182" s="120">
        <f>IF($F$3="","",IF(N1182=$F$3,COUNTIF(BQ$23:BQ1181,"&gt;0")+1,0))</f>
        <v>0</v>
      </c>
      <c r="BR1182" s="1"/>
      <c r="BS1182" s="20" t="str">
        <f>IF($N1182="","",IF(VLOOKUP(VLOOKUP($N1182,IMPOSTAZIONI!$E$6:$I$13,5,FALSE),IMPOSTAZIONI!$B$25:$N$32,3,FALSE)=0,"",VLOOKUP(VLOOKUP($N1182,IMPOSTAZIONI!$E$6:$I$13,5,FALSE),IMPOSTAZIONI!$B$25:$N$32,3,FALSE)))</f>
        <v/>
      </c>
      <c r="BT1182" s="20" t="str">
        <f>IF($N1182="","",IF(VLOOKUP(VLOOKUP($N1182,IMPOSTAZIONI!$E$6:$I$13,5,FALSE),IMPOSTAZIONI!$B$25:$N$32,6,FALSE)=0,"",VLOOKUP(VLOOKUP($N1182,IMPOSTAZIONI!$E$6:$I$13,5,FALSE),IMPOSTAZIONI!$B$25:$N$32,6,FALSE)))</f>
        <v/>
      </c>
      <c r="BU1182" s="20" t="str">
        <f>IF($N1182="","",IF(VLOOKUP(VLOOKUP($N1182,IMPOSTAZIONI!$E$6:$I$13,5,FALSE),IMPOSTAZIONI!$B$25:$N$32,9,FALSE)=0,"",VLOOKUP(VLOOKUP($N1182,IMPOSTAZIONI!$E$6:$I$13,5,FALSE),IMPOSTAZIONI!$B$25:$N$32,9,FALSE)))</f>
        <v/>
      </c>
      <c r="BV1182" s="20" t="str">
        <f>IF($N1182="","",IF(VLOOKUP(VLOOKUP($N1182,IMPOSTAZIONI!$E$6:$I$13,5,FALSE),IMPOSTAZIONI!$B$25:$N$32,12,FALSE)=0,"",VLOOKUP(VLOOKUP($N1182,IMPOSTAZIONI!$E$6:$I$13,5,FALSE),IMPOSTAZIONI!$B$25:$N$32,12,FALSE)))</f>
        <v/>
      </c>
      <c r="BW1182" s="221" t="str">
        <f t="shared" si="338"/>
        <v/>
      </c>
      <c r="BX1182" s="221" t="str">
        <f t="shared" si="339"/>
        <v/>
      </c>
      <c r="BY1182" s="221">
        <f t="shared" si="340"/>
        <v>0</v>
      </c>
      <c r="BZ1182" s="231">
        <f t="shared" si="341"/>
        <v>0</v>
      </c>
      <c r="CA1182" s="246">
        <f t="shared" si="342"/>
        <v>0</v>
      </c>
      <c r="CB1182" s="246">
        <f t="shared" si="343"/>
        <v>0</v>
      </c>
      <c r="CC1182" s="246" t="str">
        <f t="shared" si="344"/>
        <v/>
      </c>
      <c r="CD1182" s="246">
        <f t="shared" si="345"/>
        <v>5</v>
      </c>
      <c r="CE1182" s="246">
        <f t="shared" si="346"/>
        <v>0</v>
      </c>
      <c r="CF1182" s="276">
        <f t="shared" si="347"/>
        <v>0</v>
      </c>
      <c r="CG1182" s="277">
        <f t="shared" si="347"/>
        <v>0</v>
      </c>
      <c r="CH1182" s="277">
        <f t="shared" si="347"/>
        <v>0</v>
      </c>
      <c r="CI1182" s="278">
        <f t="shared" si="347"/>
        <v>0</v>
      </c>
      <c r="CJ1182" s="280">
        <f t="shared" si="348"/>
        <v>0</v>
      </c>
      <c r="CK1182" s="232">
        <f t="shared" si="349"/>
        <v>0</v>
      </c>
      <c r="CL1182" s="1"/>
    </row>
    <row r="1183" spans="1:90" ht="18" customHeight="1">
      <c r="A1183" s="1"/>
      <c r="B1183" s="1"/>
      <c r="C1183" s="314"/>
      <c r="D1183" s="287" t="str">
        <f t="shared" si="303"/>
        <v/>
      </c>
      <c r="E1183" s="449" t="str">
        <f t="shared" si="337"/>
        <v/>
      </c>
      <c r="F1183" s="450"/>
      <c r="G1183" s="451"/>
      <c r="H1183" s="452"/>
      <c r="I1183" s="453"/>
      <c r="J1183" s="453"/>
      <c r="K1183" s="453"/>
      <c r="L1183" s="453"/>
      <c r="M1183" s="454"/>
      <c r="N1183" s="455"/>
      <c r="O1183" s="456"/>
      <c r="P1183" s="456"/>
      <c r="Q1183" s="456"/>
      <c r="R1183" s="456"/>
      <c r="S1183" s="456"/>
      <c r="T1183" s="456"/>
      <c r="U1183" s="456"/>
      <c r="V1183" s="456"/>
      <c r="W1183" s="456"/>
      <c r="X1183" s="456"/>
      <c r="Y1183" s="456"/>
      <c r="Z1183" s="456"/>
      <c r="AA1183" s="456"/>
      <c r="AB1183" s="456"/>
      <c r="AC1183" s="456"/>
      <c r="AD1183" s="456"/>
      <c r="AE1183" s="457"/>
      <c r="AF1183" s="455"/>
      <c r="AG1183" s="456"/>
      <c r="AH1183" s="456"/>
      <c r="AI1183" s="456"/>
      <c r="AJ1183" s="456"/>
      <c r="AK1183" s="456"/>
      <c r="AL1183" s="456"/>
      <c r="AM1183" s="456"/>
      <c r="AN1183" s="457"/>
      <c r="AO1183" s="455"/>
      <c r="AP1183" s="456"/>
      <c r="AQ1183" s="456"/>
      <c r="AR1183" s="456"/>
      <c r="AS1183" s="456"/>
      <c r="AT1183" s="456"/>
      <c r="AU1183" s="456"/>
      <c r="AV1183" s="456"/>
      <c r="AW1183" s="456"/>
      <c r="AX1183" s="456"/>
      <c r="AY1183" s="456"/>
      <c r="AZ1183" s="456"/>
      <c r="BA1183" s="456"/>
      <c r="BB1183" s="456"/>
      <c r="BC1183" s="456"/>
      <c r="BD1183" s="456"/>
      <c r="BE1183" s="456"/>
      <c r="BF1183" s="456"/>
      <c r="BG1183" s="457"/>
      <c r="BH1183" s="458"/>
      <c r="BI1183" s="459"/>
      <c r="BJ1183" s="459"/>
      <c r="BK1183" s="459"/>
      <c r="BL1183" s="459"/>
      <c r="BM1183" s="460"/>
      <c r="BN1183" s="314"/>
      <c r="BO1183" s="314"/>
      <c r="BP1183" s="1"/>
      <c r="BQ1183" s="120">
        <f>IF($F$3="","",IF(N1183=$F$3,COUNTIF(BQ$23:BQ1182,"&gt;0")+1,0))</f>
        <v>0</v>
      </c>
      <c r="BR1183" s="1"/>
      <c r="BS1183" s="20" t="str">
        <f>IF($N1183="","",IF(VLOOKUP(VLOOKUP($N1183,IMPOSTAZIONI!$E$6:$I$13,5,FALSE),IMPOSTAZIONI!$B$25:$N$32,3,FALSE)=0,"",VLOOKUP(VLOOKUP($N1183,IMPOSTAZIONI!$E$6:$I$13,5,FALSE),IMPOSTAZIONI!$B$25:$N$32,3,FALSE)))</f>
        <v/>
      </c>
      <c r="BT1183" s="20" t="str">
        <f>IF($N1183="","",IF(VLOOKUP(VLOOKUP($N1183,IMPOSTAZIONI!$E$6:$I$13,5,FALSE),IMPOSTAZIONI!$B$25:$N$32,6,FALSE)=0,"",VLOOKUP(VLOOKUP($N1183,IMPOSTAZIONI!$E$6:$I$13,5,FALSE),IMPOSTAZIONI!$B$25:$N$32,6,FALSE)))</f>
        <v/>
      </c>
      <c r="BU1183" s="20" t="str">
        <f>IF($N1183="","",IF(VLOOKUP(VLOOKUP($N1183,IMPOSTAZIONI!$E$6:$I$13,5,FALSE),IMPOSTAZIONI!$B$25:$N$32,9,FALSE)=0,"",VLOOKUP(VLOOKUP($N1183,IMPOSTAZIONI!$E$6:$I$13,5,FALSE),IMPOSTAZIONI!$B$25:$N$32,9,FALSE)))</f>
        <v/>
      </c>
      <c r="BV1183" s="20" t="str">
        <f>IF($N1183="","",IF(VLOOKUP(VLOOKUP($N1183,IMPOSTAZIONI!$E$6:$I$13,5,FALSE),IMPOSTAZIONI!$B$25:$N$32,12,FALSE)=0,"",VLOOKUP(VLOOKUP($N1183,IMPOSTAZIONI!$E$6:$I$13,5,FALSE),IMPOSTAZIONI!$B$25:$N$32,12,FALSE)))</f>
        <v/>
      </c>
      <c r="BW1183" s="221" t="str">
        <f t="shared" si="338"/>
        <v/>
      </c>
      <c r="BX1183" s="221" t="str">
        <f t="shared" si="339"/>
        <v/>
      </c>
      <c r="BY1183" s="221">
        <f t="shared" si="340"/>
        <v>0</v>
      </c>
      <c r="BZ1183" s="231">
        <f t="shared" si="341"/>
        <v>0</v>
      </c>
      <c r="CA1183" s="246">
        <f t="shared" si="342"/>
        <v>0</v>
      </c>
      <c r="CB1183" s="246">
        <f t="shared" si="343"/>
        <v>0</v>
      </c>
      <c r="CC1183" s="246" t="str">
        <f t="shared" si="344"/>
        <v/>
      </c>
      <c r="CD1183" s="246">
        <f t="shared" si="345"/>
        <v>5</v>
      </c>
      <c r="CE1183" s="246">
        <f t="shared" si="346"/>
        <v>0</v>
      </c>
      <c r="CF1183" s="276">
        <f t="shared" si="347"/>
        <v>0</v>
      </c>
      <c r="CG1183" s="277">
        <f t="shared" si="347"/>
        <v>0</v>
      </c>
      <c r="CH1183" s="277">
        <f t="shared" si="347"/>
        <v>0</v>
      </c>
      <c r="CI1183" s="278">
        <f t="shared" si="347"/>
        <v>0</v>
      </c>
      <c r="CJ1183" s="280">
        <f t="shared" si="348"/>
        <v>0</v>
      </c>
      <c r="CK1183" s="232">
        <f t="shared" si="349"/>
        <v>0</v>
      </c>
      <c r="CL1183" s="1"/>
    </row>
    <row r="1184" spans="1:90" ht="18" customHeight="1">
      <c r="A1184" s="1"/>
      <c r="B1184" s="1"/>
      <c r="C1184" s="314"/>
      <c r="D1184" s="287" t="str">
        <f t="shared" si="303"/>
        <v/>
      </c>
      <c r="E1184" s="449" t="str">
        <f t="shared" si="337"/>
        <v/>
      </c>
      <c r="F1184" s="450"/>
      <c r="G1184" s="451"/>
      <c r="H1184" s="452"/>
      <c r="I1184" s="453"/>
      <c r="J1184" s="453"/>
      <c r="K1184" s="453"/>
      <c r="L1184" s="453"/>
      <c r="M1184" s="454"/>
      <c r="N1184" s="455"/>
      <c r="O1184" s="456"/>
      <c r="P1184" s="456"/>
      <c r="Q1184" s="456"/>
      <c r="R1184" s="456"/>
      <c r="S1184" s="456"/>
      <c r="T1184" s="456"/>
      <c r="U1184" s="456"/>
      <c r="V1184" s="456"/>
      <c r="W1184" s="456"/>
      <c r="X1184" s="456"/>
      <c r="Y1184" s="456"/>
      <c r="Z1184" s="456"/>
      <c r="AA1184" s="456"/>
      <c r="AB1184" s="456"/>
      <c r="AC1184" s="456"/>
      <c r="AD1184" s="456"/>
      <c r="AE1184" s="457"/>
      <c r="AF1184" s="455"/>
      <c r="AG1184" s="456"/>
      <c r="AH1184" s="456"/>
      <c r="AI1184" s="456"/>
      <c r="AJ1184" s="456"/>
      <c r="AK1184" s="456"/>
      <c r="AL1184" s="456"/>
      <c r="AM1184" s="456"/>
      <c r="AN1184" s="457"/>
      <c r="AO1184" s="455"/>
      <c r="AP1184" s="456"/>
      <c r="AQ1184" s="456"/>
      <c r="AR1184" s="456"/>
      <c r="AS1184" s="456"/>
      <c r="AT1184" s="456"/>
      <c r="AU1184" s="456"/>
      <c r="AV1184" s="456"/>
      <c r="AW1184" s="456"/>
      <c r="AX1184" s="456"/>
      <c r="AY1184" s="456"/>
      <c r="AZ1184" s="456"/>
      <c r="BA1184" s="456"/>
      <c r="BB1184" s="456"/>
      <c r="BC1184" s="456"/>
      <c r="BD1184" s="456"/>
      <c r="BE1184" s="456"/>
      <c r="BF1184" s="456"/>
      <c r="BG1184" s="457"/>
      <c r="BH1184" s="458"/>
      <c r="BI1184" s="459"/>
      <c r="BJ1184" s="459"/>
      <c r="BK1184" s="459"/>
      <c r="BL1184" s="459"/>
      <c r="BM1184" s="460"/>
      <c r="BN1184" s="314"/>
      <c r="BO1184" s="314"/>
      <c r="BP1184" s="1"/>
      <c r="BQ1184" s="120">
        <f>IF($F$3="","",IF(N1184=$F$3,COUNTIF(BQ$23:BQ1183,"&gt;0")+1,0))</f>
        <v>0</v>
      </c>
      <c r="BR1184" s="1"/>
      <c r="BS1184" s="20" t="str">
        <f>IF($N1184="","",IF(VLOOKUP(VLOOKUP($N1184,IMPOSTAZIONI!$E$6:$I$13,5,FALSE),IMPOSTAZIONI!$B$25:$N$32,3,FALSE)=0,"",VLOOKUP(VLOOKUP($N1184,IMPOSTAZIONI!$E$6:$I$13,5,FALSE),IMPOSTAZIONI!$B$25:$N$32,3,FALSE)))</f>
        <v/>
      </c>
      <c r="BT1184" s="20" t="str">
        <f>IF($N1184="","",IF(VLOOKUP(VLOOKUP($N1184,IMPOSTAZIONI!$E$6:$I$13,5,FALSE),IMPOSTAZIONI!$B$25:$N$32,6,FALSE)=0,"",VLOOKUP(VLOOKUP($N1184,IMPOSTAZIONI!$E$6:$I$13,5,FALSE),IMPOSTAZIONI!$B$25:$N$32,6,FALSE)))</f>
        <v/>
      </c>
      <c r="BU1184" s="20" t="str">
        <f>IF($N1184="","",IF(VLOOKUP(VLOOKUP($N1184,IMPOSTAZIONI!$E$6:$I$13,5,FALSE),IMPOSTAZIONI!$B$25:$N$32,9,FALSE)=0,"",VLOOKUP(VLOOKUP($N1184,IMPOSTAZIONI!$E$6:$I$13,5,FALSE),IMPOSTAZIONI!$B$25:$N$32,9,FALSE)))</f>
        <v/>
      </c>
      <c r="BV1184" s="20" t="str">
        <f>IF($N1184="","",IF(VLOOKUP(VLOOKUP($N1184,IMPOSTAZIONI!$E$6:$I$13,5,FALSE),IMPOSTAZIONI!$B$25:$N$32,12,FALSE)=0,"",VLOOKUP(VLOOKUP($N1184,IMPOSTAZIONI!$E$6:$I$13,5,FALSE),IMPOSTAZIONI!$B$25:$N$32,12,FALSE)))</f>
        <v/>
      </c>
      <c r="BW1184" s="221" t="str">
        <f t="shared" si="338"/>
        <v/>
      </c>
      <c r="BX1184" s="221" t="str">
        <f t="shared" si="339"/>
        <v/>
      </c>
      <c r="BY1184" s="221">
        <f t="shared" si="340"/>
        <v>0</v>
      </c>
      <c r="BZ1184" s="231">
        <f t="shared" si="341"/>
        <v>0</v>
      </c>
      <c r="CA1184" s="246">
        <f t="shared" si="342"/>
        <v>0</v>
      </c>
      <c r="CB1184" s="246">
        <f t="shared" si="343"/>
        <v>0</v>
      </c>
      <c r="CC1184" s="246" t="str">
        <f t="shared" si="344"/>
        <v/>
      </c>
      <c r="CD1184" s="246">
        <f t="shared" si="345"/>
        <v>5</v>
      </c>
      <c r="CE1184" s="246">
        <f t="shared" si="346"/>
        <v>0</v>
      </c>
      <c r="CF1184" s="276">
        <f t="shared" si="347"/>
        <v>0</v>
      </c>
      <c r="CG1184" s="277">
        <f t="shared" si="347"/>
        <v>0</v>
      </c>
      <c r="CH1184" s="277">
        <f t="shared" si="347"/>
        <v>0</v>
      </c>
      <c r="CI1184" s="278">
        <f t="shared" si="347"/>
        <v>0</v>
      </c>
      <c r="CJ1184" s="280">
        <f t="shared" si="348"/>
        <v>0</v>
      </c>
      <c r="CK1184" s="232">
        <f t="shared" si="349"/>
        <v>0</v>
      </c>
      <c r="CL1184" s="1"/>
    </row>
    <row r="1185" spans="1:90" ht="18" customHeight="1">
      <c r="A1185" s="1"/>
      <c r="B1185" s="1"/>
      <c r="C1185" s="314"/>
      <c r="D1185" s="287" t="str">
        <f t="shared" si="303"/>
        <v/>
      </c>
      <c r="E1185" s="449" t="str">
        <f t="shared" si="337"/>
        <v/>
      </c>
      <c r="F1185" s="450"/>
      <c r="G1185" s="451"/>
      <c r="H1185" s="452"/>
      <c r="I1185" s="453"/>
      <c r="J1185" s="453"/>
      <c r="K1185" s="453"/>
      <c r="L1185" s="453"/>
      <c r="M1185" s="454"/>
      <c r="N1185" s="455"/>
      <c r="O1185" s="456"/>
      <c r="P1185" s="456"/>
      <c r="Q1185" s="456"/>
      <c r="R1185" s="456"/>
      <c r="S1185" s="456"/>
      <c r="T1185" s="456"/>
      <c r="U1185" s="456"/>
      <c r="V1185" s="456"/>
      <c r="W1185" s="456"/>
      <c r="X1185" s="456"/>
      <c r="Y1185" s="456"/>
      <c r="Z1185" s="456"/>
      <c r="AA1185" s="456"/>
      <c r="AB1185" s="456"/>
      <c r="AC1185" s="456"/>
      <c r="AD1185" s="456"/>
      <c r="AE1185" s="457"/>
      <c r="AF1185" s="455"/>
      <c r="AG1185" s="456"/>
      <c r="AH1185" s="456"/>
      <c r="AI1185" s="456"/>
      <c r="AJ1185" s="456"/>
      <c r="AK1185" s="456"/>
      <c r="AL1185" s="456"/>
      <c r="AM1185" s="456"/>
      <c r="AN1185" s="457"/>
      <c r="AO1185" s="455"/>
      <c r="AP1185" s="456"/>
      <c r="AQ1185" s="456"/>
      <c r="AR1185" s="456"/>
      <c r="AS1185" s="456"/>
      <c r="AT1185" s="456"/>
      <c r="AU1185" s="456"/>
      <c r="AV1185" s="456"/>
      <c r="AW1185" s="456"/>
      <c r="AX1185" s="456"/>
      <c r="AY1185" s="456"/>
      <c r="AZ1185" s="456"/>
      <c r="BA1185" s="456"/>
      <c r="BB1185" s="456"/>
      <c r="BC1185" s="456"/>
      <c r="BD1185" s="456"/>
      <c r="BE1185" s="456"/>
      <c r="BF1185" s="456"/>
      <c r="BG1185" s="457"/>
      <c r="BH1185" s="458"/>
      <c r="BI1185" s="459"/>
      <c r="BJ1185" s="459"/>
      <c r="BK1185" s="459"/>
      <c r="BL1185" s="459"/>
      <c r="BM1185" s="460"/>
      <c r="BN1185" s="314"/>
      <c r="BO1185" s="314"/>
      <c r="BP1185" s="1"/>
      <c r="BQ1185" s="120">
        <f>IF($F$3="","",IF(N1185=$F$3,COUNTIF(BQ$23:BQ1184,"&gt;0")+1,0))</f>
        <v>0</v>
      </c>
      <c r="BR1185" s="1"/>
      <c r="BS1185" s="20" t="str">
        <f>IF($N1185="","",IF(VLOOKUP(VLOOKUP($N1185,IMPOSTAZIONI!$E$6:$I$13,5,FALSE),IMPOSTAZIONI!$B$25:$N$32,3,FALSE)=0,"",VLOOKUP(VLOOKUP($N1185,IMPOSTAZIONI!$E$6:$I$13,5,FALSE),IMPOSTAZIONI!$B$25:$N$32,3,FALSE)))</f>
        <v/>
      </c>
      <c r="BT1185" s="20" t="str">
        <f>IF($N1185="","",IF(VLOOKUP(VLOOKUP($N1185,IMPOSTAZIONI!$E$6:$I$13,5,FALSE),IMPOSTAZIONI!$B$25:$N$32,6,FALSE)=0,"",VLOOKUP(VLOOKUP($N1185,IMPOSTAZIONI!$E$6:$I$13,5,FALSE),IMPOSTAZIONI!$B$25:$N$32,6,FALSE)))</f>
        <v/>
      </c>
      <c r="BU1185" s="20" t="str">
        <f>IF($N1185="","",IF(VLOOKUP(VLOOKUP($N1185,IMPOSTAZIONI!$E$6:$I$13,5,FALSE),IMPOSTAZIONI!$B$25:$N$32,9,FALSE)=0,"",VLOOKUP(VLOOKUP($N1185,IMPOSTAZIONI!$E$6:$I$13,5,FALSE),IMPOSTAZIONI!$B$25:$N$32,9,FALSE)))</f>
        <v/>
      </c>
      <c r="BV1185" s="20" t="str">
        <f>IF($N1185="","",IF(VLOOKUP(VLOOKUP($N1185,IMPOSTAZIONI!$E$6:$I$13,5,FALSE),IMPOSTAZIONI!$B$25:$N$32,12,FALSE)=0,"",VLOOKUP(VLOOKUP($N1185,IMPOSTAZIONI!$E$6:$I$13,5,FALSE),IMPOSTAZIONI!$B$25:$N$32,12,FALSE)))</f>
        <v/>
      </c>
      <c r="BW1185" s="221" t="str">
        <f t="shared" si="338"/>
        <v/>
      </c>
      <c r="BX1185" s="221" t="str">
        <f t="shared" si="339"/>
        <v/>
      </c>
      <c r="BY1185" s="221">
        <f t="shared" si="340"/>
        <v>0</v>
      </c>
      <c r="BZ1185" s="231">
        <f t="shared" si="341"/>
        <v>0</v>
      </c>
      <c r="CA1185" s="246">
        <f t="shared" si="342"/>
        <v>0</v>
      </c>
      <c r="CB1185" s="246">
        <f t="shared" si="343"/>
        <v>0</v>
      </c>
      <c r="CC1185" s="246" t="str">
        <f t="shared" si="344"/>
        <v/>
      </c>
      <c r="CD1185" s="246">
        <f t="shared" si="345"/>
        <v>5</v>
      </c>
      <c r="CE1185" s="246">
        <f t="shared" si="346"/>
        <v>0</v>
      </c>
      <c r="CF1185" s="276">
        <f t="shared" si="347"/>
        <v>0</v>
      </c>
      <c r="CG1185" s="277">
        <f t="shared" si="347"/>
        <v>0</v>
      </c>
      <c r="CH1185" s="277">
        <f t="shared" si="347"/>
        <v>0</v>
      </c>
      <c r="CI1185" s="278">
        <f t="shared" si="347"/>
        <v>0</v>
      </c>
      <c r="CJ1185" s="280">
        <f t="shared" si="348"/>
        <v>0</v>
      </c>
      <c r="CK1185" s="232">
        <f t="shared" si="349"/>
        <v>0</v>
      </c>
      <c r="CL1185" s="1"/>
    </row>
    <row r="1186" spans="1:90" ht="18" customHeight="1">
      <c r="A1186" s="1"/>
      <c r="B1186" s="1"/>
      <c r="C1186" s="314"/>
      <c r="D1186" s="287" t="str">
        <f t="shared" si="303"/>
        <v/>
      </c>
      <c r="E1186" s="449" t="str">
        <f t="shared" si="337"/>
        <v/>
      </c>
      <c r="F1186" s="450"/>
      <c r="G1186" s="451"/>
      <c r="H1186" s="452"/>
      <c r="I1186" s="453"/>
      <c r="J1186" s="453"/>
      <c r="K1186" s="453"/>
      <c r="L1186" s="453"/>
      <c r="M1186" s="454"/>
      <c r="N1186" s="455"/>
      <c r="O1186" s="456"/>
      <c r="P1186" s="456"/>
      <c r="Q1186" s="456"/>
      <c r="R1186" s="456"/>
      <c r="S1186" s="456"/>
      <c r="T1186" s="456"/>
      <c r="U1186" s="456"/>
      <c r="V1186" s="456"/>
      <c r="W1186" s="456"/>
      <c r="X1186" s="456"/>
      <c r="Y1186" s="456"/>
      <c r="Z1186" s="456"/>
      <c r="AA1186" s="456"/>
      <c r="AB1186" s="456"/>
      <c r="AC1186" s="456"/>
      <c r="AD1186" s="456"/>
      <c r="AE1186" s="457"/>
      <c r="AF1186" s="455"/>
      <c r="AG1186" s="456"/>
      <c r="AH1186" s="456"/>
      <c r="AI1186" s="456"/>
      <c r="AJ1186" s="456"/>
      <c r="AK1186" s="456"/>
      <c r="AL1186" s="456"/>
      <c r="AM1186" s="456"/>
      <c r="AN1186" s="457"/>
      <c r="AO1186" s="455"/>
      <c r="AP1186" s="456"/>
      <c r="AQ1186" s="456"/>
      <c r="AR1186" s="456"/>
      <c r="AS1186" s="456"/>
      <c r="AT1186" s="456"/>
      <c r="AU1186" s="456"/>
      <c r="AV1186" s="456"/>
      <c r="AW1186" s="456"/>
      <c r="AX1186" s="456"/>
      <c r="AY1186" s="456"/>
      <c r="AZ1186" s="456"/>
      <c r="BA1186" s="456"/>
      <c r="BB1186" s="456"/>
      <c r="BC1186" s="456"/>
      <c r="BD1186" s="456"/>
      <c r="BE1186" s="456"/>
      <c r="BF1186" s="456"/>
      <c r="BG1186" s="457"/>
      <c r="BH1186" s="458"/>
      <c r="BI1186" s="459"/>
      <c r="BJ1186" s="459"/>
      <c r="BK1186" s="459"/>
      <c r="BL1186" s="459"/>
      <c r="BM1186" s="460"/>
      <c r="BN1186" s="314"/>
      <c r="BO1186" s="314"/>
      <c r="BP1186" s="1"/>
      <c r="BQ1186" s="120">
        <f>IF($F$3="","",IF(N1186=$F$3,COUNTIF(BQ$23:BQ1185,"&gt;0")+1,0))</f>
        <v>0</v>
      </c>
      <c r="BR1186" s="1"/>
      <c r="BS1186" s="20" t="str">
        <f>IF($N1186="","",IF(VLOOKUP(VLOOKUP($N1186,IMPOSTAZIONI!$E$6:$I$13,5,FALSE),IMPOSTAZIONI!$B$25:$N$32,3,FALSE)=0,"",VLOOKUP(VLOOKUP($N1186,IMPOSTAZIONI!$E$6:$I$13,5,FALSE),IMPOSTAZIONI!$B$25:$N$32,3,FALSE)))</f>
        <v/>
      </c>
      <c r="BT1186" s="20" t="str">
        <f>IF($N1186="","",IF(VLOOKUP(VLOOKUP($N1186,IMPOSTAZIONI!$E$6:$I$13,5,FALSE),IMPOSTAZIONI!$B$25:$N$32,6,FALSE)=0,"",VLOOKUP(VLOOKUP($N1186,IMPOSTAZIONI!$E$6:$I$13,5,FALSE),IMPOSTAZIONI!$B$25:$N$32,6,FALSE)))</f>
        <v/>
      </c>
      <c r="BU1186" s="20" t="str">
        <f>IF($N1186="","",IF(VLOOKUP(VLOOKUP($N1186,IMPOSTAZIONI!$E$6:$I$13,5,FALSE),IMPOSTAZIONI!$B$25:$N$32,9,FALSE)=0,"",VLOOKUP(VLOOKUP($N1186,IMPOSTAZIONI!$E$6:$I$13,5,FALSE),IMPOSTAZIONI!$B$25:$N$32,9,FALSE)))</f>
        <v/>
      </c>
      <c r="BV1186" s="20" t="str">
        <f>IF($N1186="","",IF(VLOOKUP(VLOOKUP($N1186,IMPOSTAZIONI!$E$6:$I$13,5,FALSE),IMPOSTAZIONI!$B$25:$N$32,12,FALSE)=0,"",VLOOKUP(VLOOKUP($N1186,IMPOSTAZIONI!$E$6:$I$13,5,FALSE),IMPOSTAZIONI!$B$25:$N$32,12,FALSE)))</f>
        <v/>
      </c>
      <c r="BW1186" s="221" t="str">
        <f t="shared" si="338"/>
        <v/>
      </c>
      <c r="BX1186" s="221" t="str">
        <f t="shared" si="339"/>
        <v/>
      </c>
      <c r="BY1186" s="221">
        <f t="shared" si="340"/>
        <v>0</v>
      </c>
      <c r="BZ1186" s="231">
        <f t="shared" si="341"/>
        <v>0</v>
      </c>
      <c r="CA1186" s="246">
        <f t="shared" si="342"/>
        <v>0</v>
      </c>
      <c r="CB1186" s="246">
        <f t="shared" si="343"/>
        <v>0</v>
      </c>
      <c r="CC1186" s="246" t="str">
        <f t="shared" si="344"/>
        <v/>
      </c>
      <c r="CD1186" s="246">
        <f t="shared" si="345"/>
        <v>5</v>
      </c>
      <c r="CE1186" s="246">
        <f t="shared" si="346"/>
        <v>0</v>
      </c>
      <c r="CF1186" s="276">
        <f t="shared" si="347"/>
        <v>0</v>
      </c>
      <c r="CG1186" s="277">
        <f t="shared" si="347"/>
        <v>0</v>
      </c>
      <c r="CH1186" s="277">
        <f t="shared" si="347"/>
        <v>0</v>
      </c>
      <c r="CI1186" s="278">
        <f t="shared" si="347"/>
        <v>0</v>
      </c>
      <c r="CJ1186" s="280">
        <f t="shared" si="348"/>
        <v>0</v>
      </c>
      <c r="CK1186" s="232">
        <f t="shared" si="349"/>
        <v>0</v>
      </c>
      <c r="CL1186" s="1"/>
    </row>
    <row r="1187" spans="1:90" ht="18" customHeight="1">
      <c r="A1187" s="1"/>
      <c r="B1187" s="1"/>
      <c r="C1187" s="314"/>
      <c r="D1187" s="287" t="str">
        <f t="shared" si="303"/>
        <v/>
      </c>
      <c r="E1187" s="449" t="str">
        <f t="shared" si="337"/>
        <v/>
      </c>
      <c r="F1187" s="450"/>
      <c r="G1187" s="451"/>
      <c r="H1187" s="452"/>
      <c r="I1187" s="453"/>
      <c r="J1187" s="453"/>
      <c r="K1187" s="453"/>
      <c r="L1187" s="453"/>
      <c r="M1187" s="454"/>
      <c r="N1187" s="455"/>
      <c r="O1187" s="456"/>
      <c r="P1187" s="456"/>
      <c r="Q1187" s="456"/>
      <c r="R1187" s="456"/>
      <c r="S1187" s="456"/>
      <c r="T1187" s="456"/>
      <c r="U1187" s="456"/>
      <c r="V1187" s="456"/>
      <c r="W1187" s="456"/>
      <c r="X1187" s="456"/>
      <c r="Y1187" s="456"/>
      <c r="Z1187" s="456"/>
      <c r="AA1187" s="456"/>
      <c r="AB1187" s="456"/>
      <c r="AC1187" s="456"/>
      <c r="AD1187" s="456"/>
      <c r="AE1187" s="457"/>
      <c r="AF1187" s="455"/>
      <c r="AG1187" s="456"/>
      <c r="AH1187" s="456"/>
      <c r="AI1187" s="456"/>
      <c r="AJ1187" s="456"/>
      <c r="AK1187" s="456"/>
      <c r="AL1187" s="456"/>
      <c r="AM1187" s="456"/>
      <c r="AN1187" s="457"/>
      <c r="AO1187" s="455"/>
      <c r="AP1187" s="456"/>
      <c r="AQ1187" s="456"/>
      <c r="AR1187" s="456"/>
      <c r="AS1187" s="456"/>
      <c r="AT1187" s="456"/>
      <c r="AU1187" s="456"/>
      <c r="AV1187" s="456"/>
      <c r="AW1187" s="456"/>
      <c r="AX1187" s="456"/>
      <c r="AY1187" s="456"/>
      <c r="AZ1187" s="456"/>
      <c r="BA1187" s="456"/>
      <c r="BB1187" s="456"/>
      <c r="BC1187" s="456"/>
      <c r="BD1187" s="456"/>
      <c r="BE1187" s="456"/>
      <c r="BF1187" s="456"/>
      <c r="BG1187" s="457"/>
      <c r="BH1187" s="458"/>
      <c r="BI1187" s="459"/>
      <c r="BJ1187" s="459"/>
      <c r="BK1187" s="459"/>
      <c r="BL1187" s="459"/>
      <c r="BM1187" s="460"/>
      <c r="BN1187" s="314"/>
      <c r="BO1187" s="314"/>
      <c r="BP1187" s="1"/>
      <c r="BQ1187" s="120">
        <f>IF($F$3="","",IF(N1187=$F$3,COUNTIF(BQ$23:BQ1186,"&gt;0")+1,0))</f>
        <v>0</v>
      </c>
      <c r="BR1187" s="1"/>
      <c r="BS1187" s="20" t="str">
        <f>IF($N1187="","",IF(VLOOKUP(VLOOKUP($N1187,IMPOSTAZIONI!$E$6:$I$13,5,FALSE),IMPOSTAZIONI!$B$25:$N$32,3,FALSE)=0,"",VLOOKUP(VLOOKUP($N1187,IMPOSTAZIONI!$E$6:$I$13,5,FALSE),IMPOSTAZIONI!$B$25:$N$32,3,FALSE)))</f>
        <v/>
      </c>
      <c r="BT1187" s="20" t="str">
        <f>IF($N1187="","",IF(VLOOKUP(VLOOKUP($N1187,IMPOSTAZIONI!$E$6:$I$13,5,FALSE),IMPOSTAZIONI!$B$25:$N$32,6,FALSE)=0,"",VLOOKUP(VLOOKUP($N1187,IMPOSTAZIONI!$E$6:$I$13,5,FALSE),IMPOSTAZIONI!$B$25:$N$32,6,FALSE)))</f>
        <v/>
      </c>
      <c r="BU1187" s="20" t="str">
        <f>IF($N1187="","",IF(VLOOKUP(VLOOKUP($N1187,IMPOSTAZIONI!$E$6:$I$13,5,FALSE),IMPOSTAZIONI!$B$25:$N$32,9,FALSE)=0,"",VLOOKUP(VLOOKUP($N1187,IMPOSTAZIONI!$E$6:$I$13,5,FALSE),IMPOSTAZIONI!$B$25:$N$32,9,FALSE)))</f>
        <v/>
      </c>
      <c r="BV1187" s="20" t="str">
        <f>IF($N1187="","",IF(VLOOKUP(VLOOKUP($N1187,IMPOSTAZIONI!$E$6:$I$13,5,FALSE),IMPOSTAZIONI!$B$25:$N$32,12,FALSE)=0,"",VLOOKUP(VLOOKUP($N1187,IMPOSTAZIONI!$E$6:$I$13,5,FALSE),IMPOSTAZIONI!$B$25:$N$32,12,FALSE)))</f>
        <v/>
      </c>
      <c r="BW1187" s="221" t="str">
        <f t="shared" si="338"/>
        <v/>
      </c>
      <c r="BX1187" s="221" t="str">
        <f t="shared" si="339"/>
        <v/>
      </c>
      <c r="BY1187" s="221">
        <f t="shared" si="340"/>
        <v>0</v>
      </c>
      <c r="BZ1187" s="231">
        <f t="shared" si="341"/>
        <v>0</v>
      </c>
      <c r="CA1187" s="246">
        <f t="shared" si="342"/>
        <v>0</v>
      </c>
      <c r="CB1187" s="246">
        <f t="shared" si="343"/>
        <v>0</v>
      </c>
      <c r="CC1187" s="246" t="str">
        <f t="shared" si="344"/>
        <v/>
      </c>
      <c r="CD1187" s="246">
        <f t="shared" si="345"/>
        <v>5</v>
      </c>
      <c r="CE1187" s="246">
        <f t="shared" si="346"/>
        <v>0</v>
      </c>
      <c r="CF1187" s="276">
        <f t="shared" si="347"/>
        <v>0</v>
      </c>
      <c r="CG1187" s="277">
        <f t="shared" si="347"/>
        <v>0</v>
      </c>
      <c r="CH1187" s="277">
        <f t="shared" si="347"/>
        <v>0</v>
      </c>
      <c r="CI1187" s="278">
        <f t="shared" si="347"/>
        <v>0</v>
      </c>
      <c r="CJ1187" s="280">
        <f t="shared" si="348"/>
        <v>0</v>
      </c>
      <c r="CK1187" s="232">
        <f t="shared" si="349"/>
        <v>0</v>
      </c>
      <c r="CL1187" s="1"/>
    </row>
    <row r="1188" spans="1:90" ht="18" customHeight="1">
      <c r="A1188" s="1"/>
      <c r="B1188" s="1"/>
      <c r="C1188" s="314"/>
      <c r="D1188" s="287" t="str">
        <f t="shared" si="303"/>
        <v/>
      </c>
      <c r="E1188" s="449" t="str">
        <f t="shared" si="337"/>
        <v/>
      </c>
      <c r="F1188" s="450"/>
      <c r="G1188" s="451"/>
      <c r="H1188" s="452"/>
      <c r="I1188" s="453"/>
      <c r="J1188" s="453"/>
      <c r="K1188" s="453"/>
      <c r="L1188" s="453"/>
      <c r="M1188" s="454"/>
      <c r="N1188" s="455"/>
      <c r="O1188" s="456"/>
      <c r="P1188" s="456"/>
      <c r="Q1188" s="456"/>
      <c r="R1188" s="456"/>
      <c r="S1188" s="456"/>
      <c r="T1188" s="456"/>
      <c r="U1188" s="456"/>
      <c r="V1188" s="456"/>
      <c r="W1188" s="456"/>
      <c r="X1188" s="456"/>
      <c r="Y1188" s="456"/>
      <c r="Z1188" s="456"/>
      <c r="AA1188" s="456"/>
      <c r="AB1188" s="456"/>
      <c r="AC1188" s="456"/>
      <c r="AD1188" s="456"/>
      <c r="AE1188" s="457"/>
      <c r="AF1188" s="455"/>
      <c r="AG1188" s="456"/>
      <c r="AH1188" s="456"/>
      <c r="AI1188" s="456"/>
      <c r="AJ1188" s="456"/>
      <c r="AK1188" s="456"/>
      <c r="AL1188" s="456"/>
      <c r="AM1188" s="456"/>
      <c r="AN1188" s="457"/>
      <c r="AO1188" s="455"/>
      <c r="AP1188" s="456"/>
      <c r="AQ1188" s="456"/>
      <c r="AR1188" s="456"/>
      <c r="AS1188" s="456"/>
      <c r="AT1188" s="456"/>
      <c r="AU1188" s="456"/>
      <c r="AV1188" s="456"/>
      <c r="AW1188" s="456"/>
      <c r="AX1188" s="456"/>
      <c r="AY1188" s="456"/>
      <c r="AZ1188" s="456"/>
      <c r="BA1188" s="456"/>
      <c r="BB1188" s="456"/>
      <c r="BC1188" s="456"/>
      <c r="BD1188" s="456"/>
      <c r="BE1188" s="456"/>
      <c r="BF1188" s="456"/>
      <c r="BG1188" s="457"/>
      <c r="BH1188" s="458"/>
      <c r="BI1188" s="459"/>
      <c r="BJ1188" s="459"/>
      <c r="BK1188" s="459"/>
      <c r="BL1188" s="459"/>
      <c r="BM1188" s="460"/>
      <c r="BN1188" s="314"/>
      <c r="BO1188" s="314"/>
      <c r="BP1188" s="1"/>
      <c r="BQ1188" s="120">
        <f>IF($F$3="","",IF(N1188=$F$3,COUNTIF(BQ$23:BQ1187,"&gt;0")+1,0))</f>
        <v>0</v>
      </c>
      <c r="BR1188" s="1"/>
      <c r="BS1188" s="20" t="str">
        <f>IF($N1188="","",IF(VLOOKUP(VLOOKUP($N1188,IMPOSTAZIONI!$E$6:$I$13,5,FALSE),IMPOSTAZIONI!$B$25:$N$32,3,FALSE)=0,"",VLOOKUP(VLOOKUP($N1188,IMPOSTAZIONI!$E$6:$I$13,5,FALSE),IMPOSTAZIONI!$B$25:$N$32,3,FALSE)))</f>
        <v/>
      </c>
      <c r="BT1188" s="20" t="str">
        <f>IF($N1188="","",IF(VLOOKUP(VLOOKUP($N1188,IMPOSTAZIONI!$E$6:$I$13,5,FALSE),IMPOSTAZIONI!$B$25:$N$32,6,FALSE)=0,"",VLOOKUP(VLOOKUP($N1188,IMPOSTAZIONI!$E$6:$I$13,5,FALSE),IMPOSTAZIONI!$B$25:$N$32,6,FALSE)))</f>
        <v/>
      </c>
      <c r="BU1188" s="20" t="str">
        <f>IF($N1188="","",IF(VLOOKUP(VLOOKUP($N1188,IMPOSTAZIONI!$E$6:$I$13,5,FALSE),IMPOSTAZIONI!$B$25:$N$32,9,FALSE)=0,"",VLOOKUP(VLOOKUP($N1188,IMPOSTAZIONI!$E$6:$I$13,5,FALSE),IMPOSTAZIONI!$B$25:$N$32,9,FALSE)))</f>
        <v/>
      </c>
      <c r="BV1188" s="20" t="str">
        <f>IF($N1188="","",IF(VLOOKUP(VLOOKUP($N1188,IMPOSTAZIONI!$E$6:$I$13,5,FALSE),IMPOSTAZIONI!$B$25:$N$32,12,FALSE)=0,"",VLOOKUP(VLOOKUP($N1188,IMPOSTAZIONI!$E$6:$I$13,5,FALSE),IMPOSTAZIONI!$B$25:$N$32,12,FALSE)))</f>
        <v/>
      </c>
      <c r="BW1188" s="221" t="str">
        <f t="shared" si="338"/>
        <v/>
      </c>
      <c r="BX1188" s="221" t="str">
        <f t="shared" si="339"/>
        <v/>
      </c>
      <c r="BY1188" s="221">
        <f t="shared" si="340"/>
        <v>0</v>
      </c>
      <c r="BZ1188" s="231">
        <f t="shared" si="341"/>
        <v>0</v>
      </c>
      <c r="CA1188" s="246">
        <f t="shared" si="342"/>
        <v>0</v>
      </c>
      <c r="CB1188" s="246">
        <f t="shared" si="343"/>
        <v>0</v>
      </c>
      <c r="CC1188" s="246" t="str">
        <f t="shared" si="344"/>
        <v/>
      </c>
      <c r="CD1188" s="246">
        <f t="shared" si="345"/>
        <v>5</v>
      </c>
      <c r="CE1188" s="246">
        <f t="shared" si="346"/>
        <v>0</v>
      </c>
      <c r="CF1188" s="276">
        <f t="shared" si="347"/>
        <v>0</v>
      </c>
      <c r="CG1188" s="277">
        <f t="shared" si="347"/>
        <v>0</v>
      </c>
      <c r="CH1188" s="277">
        <f t="shared" si="347"/>
        <v>0</v>
      </c>
      <c r="CI1188" s="278">
        <f t="shared" si="347"/>
        <v>0</v>
      </c>
      <c r="CJ1188" s="280">
        <f t="shared" si="348"/>
        <v>0</v>
      </c>
      <c r="CK1188" s="232">
        <f t="shared" si="349"/>
        <v>0</v>
      </c>
      <c r="CL1188" s="1"/>
    </row>
    <row r="1189" spans="1:90" ht="18" customHeight="1">
      <c r="A1189" s="1"/>
      <c r="B1189" s="1"/>
      <c r="C1189" s="314"/>
      <c r="D1189" s="287" t="str">
        <f t="shared" si="303"/>
        <v/>
      </c>
      <c r="E1189" s="449" t="str">
        <f t="shared" si="337"/>
        <v/>
      </c>
      <c r="F1189" s="450"/>
      <c r="G1189" s="451"/>
      <c r="H1189" s="452"/>
      <c r="I1189" s="453"/>
      <c r="J1189" s="453"/>
      <c r="K1189" s="453"/>
      <c r="L1189" s="453"/>
      <c r="M1189" s="454"/>
      <c r="N1189" s="455"/>
      <c r="O1189" s="456"/>
      <c r="P1189" s="456"/>
      <c r="Q1189" s="456"/>
      <c r="R1189" s="456"/>
      <c r="S1189" s="456"/>
      <c r="T1189" s="456"/>
      <c r="U1189" s="456"/>
      <c r="V1189" s="456"/>
      <c r="W1189" s="456"/>
      <c r="X1189" s="456"/>
      <c r="Y1189" s="456"/>
      <c r="Z1189" s="456"/>
      <c r="AA1189" s="456"/>
      <c r="AB1189" s="456"/>
      <c r="AC1189" s="456"/>
      <c r="AD1189" s="456"/>
      <c r="AE1189" s="457"/>
      <c r="AF1189" s="455"/>
      <c r="AG1189" s="456"/>
      <c r="AH1189" s="456"/>
      <c r="AI1189" s="456"/>
      <c r="AJ1189" s="456"/>
      <c r="AK1189" s="456"/>
      <c r="AL1189" s="456"/>
      <c r="AM1189" s="456"/>
      <c r="AN1189" s="457"/>
      <c r="AO1189" s="455"/>
      <c r="AP1189" s="456"/>
      <c r="AQ1189" s="456"/>
      <c r="AR1189" s="456"/>
      <c r="AS1189" s="456"/>
      <c r="AT1189" s="456"/>
      <c r="AU1189" s="456"/>
      <c r="AV1189" s="456"/>
      <c r="AW1189" s="456"/>
      <c r="AX1189" s="456"/>
      <c r="AY1189" s="456"/>
      <c r="AZ1189" s="456"/>
      <c r="BA1189" s="456"/>
      <c r="BB1189" s="456"/>
      <c r="BC1189" s="456"/>
      <c r="BD1189" s="456"/>
      <c r="BE1189" s="456"/>
      <c r="BF1189" s="456"/>
      <c r="BG1189" s="457"/>
      <c r="BH1189" s="458"/>
      <c r="BI1189" s="459"/>
      <c r="BJ1189" s="459"/>
      <c r="BK1189" s="459"/>
      <c r="BL1189" s="459"/>
      <c r="BM1189" s="460"/>
      <c r="BN1189" s="314"/>
      <c r="BO1189" s="314"/>
      <c r="BP1189" s="1"/>
      <c r="BQ1189" s="120">
        <f>IF($F$3="","",IF(N1189=$F$3,COUNTIF(BQ$23:BQ1188,"&gt;0")+1,0))</f>
        <v>0</v>
      </c>
      <c r="BR1189" s="1"/>
      <c r="BS1189" s="20" t="str">
        <f>IF($N1189="","",IF(VLOOKUP(VLOOKUP($N1189,IMPOSTAZIONI!$E$6:$I$13,5,FALSE),IMPOSTAZIONI!$B$25:$N$32,3,FALSE)=0,"",VLOOKUP(VLOOKUP($N1189,IMPOSTAZIONI!$E$6:$I$13,5,FALSE),IMPOSTAZIONI!$B$25:$N$32,3,FALSE)))</f>
        <v/>
      </c>
      <c r="BT1189" s="20" t="str">
        <f>IF($N1189="","",IF(VLOOKUP(VLOOKUP($N1189,IMPOSTAZIONI!$E$6:$I$13,5,FALSE),IMPOSTAZIONI!$B$25:$N$32,6,FALSE)=0,"",VLOOKUP(VLOOKUP($N1189,IMPOSTAZIONI!$E$6:$I$13,5,FALSE),IMPOSTAZIONI!$B$25:$N$32,6,FALSE)))</f>
        <v/>
      </c>
      <c r="BU1189" s="20" t="str">
        <f>IF($N1189="","",IF(VLOOKUP(VLOOKUP($N1189,IMPOSTAZIONI!$E$6:$I$13,5,FALSE),IMPOSTAZIONI!$B$25:$N$32,9,FALSE)=0,"",VLOOKUP(VLOOKUP($N1189,IMPOSTAZIONI!$E$6:$I$13,5,FALSE),IMPOSTAZIONI!$B$25:$N$32,9,FALSE)))</f>
        <v/>
      </c>
      <c r="BV1189" s="20" t="str">
        <f>IF($N1189="","",IF(VLOOKUP(VLOOKUP($N1189,IMPOSTAZIONI!$E$6:$I$13,5,FALSE),IMPOSTAZIONI!$B$25:$N$32,12,FALSE)=0,"",VLOOKUP(VLOOKUP($N1189,IMPOSTAZIONI!$E$6:$I$13,5,FALSE),IMPOSTAZIONI!$B$25:$N$32,12,FALSE)))</f>
        <v/>
      </c>
      <c r="BW1189" s="221" t="str">
        <f t="shared" si="338"/>
        <v/>
      </c>
      <c r="BX1189" s="221" t="str">
        <f t="shared" si="339"/>
        <v/>
      </c>
      <c r="BY1189" s="221">
        <f t="shared" si="340"/>
        <v>0</v>
      </c>
      <c r="BZ1189" s="231">
        <f t="shared" si="341"/>
        <v>0</v>
      </c>
      <c r="CA1189" s="246">
        <f t="shared" si="342"/>
        <v>0</v>
      </c>
      <c r="CB1189" s="246">
        <f t="shared" si="343"/>
        <v>0</v>
      </c>
      <c r="CC1189" s="246" t="str">
        <f t="shared" si="344"/>
        <v/>
      </c>
      <c r="CD1189" s="246">
        <f t="shared" si="345"/>
        <v>5</v>
      </c>
      <c r="CE1189" s="246">
        <f t="shared" si="346"/>
        <v>0</v>
      </c>
      <c r="CF1189" s="276">
        <f t="shared" si="347"/>
        <v>0</v>
      </c>
      <c r="CG1189" s="277">
        <f t="shared" si="347"/>
        <v>0</v>
      </c>
      <c r="CH1189" s="277">
        <f t="shared" si="347"/>
        <v>0</v>
      </c>
      <c r="CI1189" s="278">
        <f t="shared" si="347"/>
        <v>0</v>
      </c>
      <c r="CJ1189" s="280">
        <f t="shared" si="348"/>
        <v>0</v>
      </c>
      <c r="CK1189" s="232">
        <f t="shared" si="349"/>
        <v>0</v>
      </c>
      <c r="CL1189" s="1"/>
    </row>
    <row r="1190" spans="1:90" ht="18" customHeight="1">
      <c r="A1190" s="1"/>
      <c r="B1190" s="1"/>
      <c r="C1190" s="314"/>
      <c r="D1190" s="287" t="str">
        <f t="shared" si="303"/>
        <v/>
      </c>
      <c r="E1190" s="449" t="str">
        <f t="shared" si="337"/>
        <v/>
      </c>
      <c r="F1190" s="450"/>
      <c r="G1190" s="451"/>
      <c r="H1190" s="452"/>
      <c r="I1190" s="453"/>
      <c r="J1190" s="453"/>
      <c r="K1190" s="453"/>
      <c r="L1190" s="453"/>
      <c r="M1190" s="454"/>
      <c r="N1190" s="455"/>
      <c r="O1190" s="456"/>
      <c r="P1190" s="456"/>
      <c r="Q1190" s="456"/>
      <c r="R1190" s="456"/>
      <c r="S1190" s="456"/>
      <c r="T1190" s="456"/>
      <c r="U1190" s="456"/>
      <c r="V1190" s="456"/>
      <c r="W1190" s="456"/>
      <c r="X1190" s="456"/>
      <c r="Y1190" s="456"/>
      <c r="Z1190" s="456"/>
      <c r="AA1190" s="456"/>
      <c r="AB1190" s="456"/>
      <c r="AC1190" s="456"/>
      <c r="AD1190" s="456"/>
      <c r="AE1190" s="457"/>
      <c r="AF1190" s="455"/>
      <c r="AG1190" s="456"/>
      <c r="AH1190" s="456"/>
      <c r="AI1190" s="456"/>
      <c r="AJ1190" s="456"/>
      <c r="AK1190" s="456"/>
      <c r="AL1190" s="456"/>
      <c r="AM1190" s="456"/>
      <c r="AN1190" s="457"/>
      <c r="AO1190" s="455"/>
      <c r="AP1190" s="456"/>
      <c r="AQ1190" s="456"/>
      <c r="AR1190" s="456"/>
      <c r="AS1190" s="456"/>
      <c r="AT1190" s="456"/>
      <c r="AU1190" s="456"/>
      <c r="AV1190" s="456"/>
      <c r="AW1190" s="456"/>
      <c r="AX1190" s="456"/>
      <c r="AY1190" s="456"/>
      <c r="AZ1190" s="456"/>
      <c r="BA1190" s="456"/>
      <c r="BB1190" s="456"/>
      <c r="BC1190" s="456"/>
      <c r="BD1190" s="456"/>
      <c r="BE1190" s="456"/>
      <c r="BF1190" s="456"/>
      <c r="BG1190" s="457"/>
      <c r="BH1190" s="458"/>
      <c r="BI1190" s="459"/>
      <c r="BJ1190" s="459"/>
      <c r="BK1190" s="459"/>
      <c r="BL1190" s="459"/>
      <c r="BM1190" s="460"/>
      <c r="BN1190" s="314"/>
      <c r="BO1190" s="314"/>
      <c r="BP1190" s="1"/>
      <c r="BQ1190" s="120">
        <f>IF($F$3="","",IF(N1190=$F$3,COUNTIF(BQ$23:BQ1189,"&gt;0")+1,0))</f>
        <v>0</v>
      </c>
      <c r="BR1190" s="1"/>
      <c r="BS1190" s="20" t="str">
        <f>IF($N1190="","",IF(VLOOKUP(VLOOKUP($N1190,IMPOSTAZIONI!$E$6:$I$13,5,FALSE),IMPOSTAZIONI!$B$25:$N$32,3,FALSE)=0,"",VLOOKUP(VLOOKUP($N1190,IMPOSTAZIONI!$E$6:$I$13,5,FALSE),IMPOSTAZIONI!$B$25:$N$32,3,FALSE)))</f>
        <v/>
      </c>
      <c r="BT1190" s="20" t="str">
        <f>IF($N1190="","",IF(VLOOKUP(VLOOKUP($N1190,IMPOSTAZIONI!$E$6:$I$13,5,FALSE),IMPOSTAZIONI!$B$25:$N$32,6,FALSE)=0,"",VLOOKUP(VLOOKUP($N1190,IMPOSTAZIONI!$E$6:$I$13,5,FALSE),IMPOSTAZIONI!$B$25:$N$32,6,FALSE)))</f>
        <v/>
      </c>
      <c r="BU1190" s="20" t="str">
        <f>IF($N1190="","",IF(VLOOKUP(VLOOKUP($N1190,IMPOSTAZIONI!$E$6:$I$13,5,FALSE),IMPOSTAZIONI!$B$25:$N$32,9,FALSE)=0,"",VLOOKUP(VLOOKUP($N1190,IMPOSTAZIONI!$E$6:$I$13,5,FALSE),IMPOSTAZIONI!$B$25:$N$32,9,FALSE)))</f>
        <v/>
      </c>
      <c r="BV1190" s="20" t="str">
        <f>IF($N1190="","",IF(VLOOKUP(VLOOKUP($N1190,IMPOSTAZIONI!$E$6:$I$13,5,FALSE),IMPOSTAZIONI!$B$25:$N$32,12,FALSE)=0,"",VLOOKUP(VLOOKUP($N1190,IMPOSTAZIONI!$E$6:$I$13,5,FALSE),IMPOSTAZIONI!$B$25:$N$32,12,FALSE)))</f>
        <v/>
      </c>
      <c r="BW1190" s="221" t="str">
        <f t="shared" si="338"/>
        <v/>
      </c>
      <c r="BX1190" s="221" t="str">
        <f t="shared" si="339"/>
        <v/>
      </c>
      <c r="BY1190" s="221">
        <f t="shared" si="340"/>
        <v>0</v>
      </c>
      <c r="BZ1190" s="231">
        <f t="shared" si="341"/>
        <v>0</v>
      </c>
      <c r="CA1190" s="246">
        <f t="shared" si="342"/>
        <v>0</v>
      </c>
      <c r="CB1190" s="246">
        <f t="shared" si="343"/>
        <v>0</v>
      </c>
      <c r="CC1190" s="246" t="str">
        <f t="shared" si="344"/>
        <v/>
      </c>
      <c r="CD1190" s="246">
        <f t="shared" si="345"/>
        <v>5</v>
      </c>
      <c r="CE1190" s="246">
        <f t="shared" si="346"/>
        <v>0</v>
      </c>
      <c r="CF1190" s="276">
        <f t="shared" si="347"/>
        <v>0</v>
      </c>
      <c r="CG1190" s="277">
        <f t="shared" si="347"/>
        <v>0</v>
      </c>
      <c r="CH1190" s="277">
        <f t="shared" si="347"/>
        <v>0</v>
      </c>
      <c r="CI1190" s="278">
        <f t="shared" si="347"/>
        <v>0</v>
      </c>
      <c r="CJ1190" s="280">
        <f t="shared" si="348"/>
        <v>0</v>
      </c>
      <c r="CK1190" s="232">
        <f t="shared" si="349"/>
        <v>0</v>
      </c>
      <c r="CL1190" s="1"/>
    </row>
    <row r="1191" spans="1:90" ht="18" customHeight="1">
      <c r="A1191" s="1"/>
      <c r="B1191" s="1"/>
      <c r="C1191" s="314"/>
      <c r="D1191" s="287" t="str">
        <f t="shared" si="303"/>
        <v/>
      </c>
      <c r="E1191" s="449" t="str">
        <f t="shared" si="337"/>
        <v/>
      </c>
      <c r="F1191" s="450"/>
      <c r="G1191" s="451"/>
      <c r="H1191" s="452"/>
      <c r="I1191" s="453"/>
      <c r="J1191" s="453"/>
      <c r="K1191" s="453"/>
      <c r="L1191" s="453"/>
      <c r="M1191" s="454"/>
      <c r="N1191" s="455"/>
      <c r="O1191" s="456"/>
      <c r="P1191" s="456"/>
      <c r="Q1191" s="456"/>
      <c r="R1191" s="456"/>
      <c r="S1191" s="456"/>
      <c r="T1191" s="456"/>
      <c r="U1191" s="456"/>
      <c r="V1191" s="456"/>
      <c r="W1191" s="456"/>
      <c r="X1191" s="456"/>
      <c r="Y1191" s="456"/>
      <c r="Z1191" s="456"/>
      <c r="AA1191" s="456"/>
      <c r="AB1191" s="456"/>
      <c r="AC1191" s="456"/>
      <c r="AD1191" s="456"/>
      <c r="AE1191" s="457"/>
      <c r="AF1191" s="455"/>
      <c r="AG1191" s="456"/>
      <c r="AH1191" s="456"/>
      <c r="AI1191" s="456"/>
      <c r="AJ1191" s="456"/>
      <c r="AK1191" s="456"/>
      <c r="AL1191" s="456"/>
      <c r="AM1191" s="456"/>
      <c r="AN1191" s="457"/>
      <c r="AO1191" s="455"/>
      <c r="AP1191" s="456"/>
      <c r="AQ1191" s="456"/>
      <c r="AR1191" s="456"/>
      <c r="AS1191" s="456"/>
      <c r="AT1191" s="456"/>
      <c r="AU1191" s="456"/>
      <c r="AV1191" s="456"/>
      <c r="AW1191" s="456"/>
      <c r="AX1191" s="456"/>
      <c r="AY1191" s="456"/>
      <c r="AZ1191" s="456"/>
      <c r="BA1191" s="456"/>
      <c r="BB1191" s="456"/>
      <c r="BC1191" s="456"/>
      <c r="BD1191" s="456"/>
      <c r="BE1191" s="456"/>
      <c r="BF1191" s="456"/>
      <c r="BG1191" s="457"/>
      <c r="BH1191" s="458"/>
      <c r="BI1191" s="459"/>
      <c r="BJ1191" s="459"/>
      <c r="BK1191" s="459"/>
      <c r="BL1191" s="459"/>
      <c r="BM1191" s="460"/>
      <c r="BN1191" s="314"/>
      <c r="BO1191" s="314"/>
      <c r="BP1191" s="1"/>
      <c r="BQ1191" s="120">
        <f>IF($F$3="","",IF(N1191=$F$3,COUNTIF(BQ$23:BQ1190,"&gt;0")+1,0))</f>
        <v>0</v>
      </c>
      <c r="BR1191" s="1"/>
      <c r="BS1191" s="20" t="str">
        <f>IF($N1191="","",IF(VLOOKUP(VLOOKUP($N1191,IMPOSTAZIONI!$E$6:$I$13,5,FALSE),IMPOSTAZIONI!$B$25:$N$32,3,FALSE)=0,"",VLOOKUP(VLOOKUP($N1191,IMPOSTAZIONI!$E$6:$I$13,5,FALSE),IMPOSTAZIONI!$B$25:$N$32,3,FALSE)))</f>
        <v/>
      </c>
      <c r="BT1191" s="20" t="str">
        <f>IF($N1191="","",IF(VLOOKUP(VLOOKUP($N1191,IMPOSTAZIONI!$E$6:$I$13,5,FALSE),IMPOSTAZIONI!$B$25:$N$32,6,FALSE)=0,"",VLOOKUP(VLOOKUP($N1191,IMPOSTAZIONI!$E$6:$I$13,5,FALSE),IMPOSTAZIONI!$B$25:$N$32,6,FALSE)))</f>
        <v/>
      </c>
      <c r="BU1191" s="20" t="str">
        <f>IF($N1191="","",IF(VLOOKUP(VLOOKUP($N1191,IMPOSTAZIONI!$E$6:$I$13,5,FALSE),IMPOSTAZIONI!$B$25:$N$32,9,FALSE)=0,"",VLOOKUP(VLOOKUP($N1191,IMPOSTAZIONI!$E$6:$I$13,5,FALSE),IMPOSTAZIONI!$B$25:$N$32,9,FALSE)))</f>
        <v/>
      </c>
      <c r="BV1191" s="20" t="str">
        <f>IF($N1191="","",IF(VLOOKUP(VLOOKUP($N1191,IMPOSTAZIONI!$E$6:$I$13,5,FALSE),IMPOSTAZIONI!$B$25:$N$32,12,FALSE)=0,"",VLOOKUP(VLOOKUP($N1191,IMPOSTAZIONI!$E$6:$I$13,5,FALSE),IMPOSTAZIONI!$B$25:$N$32,12,FALSE)))</f>
        <v/>
      </c>
      <c r="BW1191" s="221" t="str">
        <f t="shared" si="338"/>
        <v/>
      </c>
      <c r="BX1191" s="221" t="str">
        <f t="shared" si="339"/>
        <v/>
      </c>
      <c r="BY1191" s="221">
        <f t="shared" si="340"/>
        <v>0</v>
      </c>
      <c r="BZ1191" s="231">
        <f t="shared" si="341"/>
        <v>0</v>
      </c>
      <c r="CA1191" s="246">
        <f t="shared" si="342"/>
        <v>0</v>
      </c>
      <c r="CB1191" s="246">
        <f t="shared" si="343"/>
        <v>0</v>
      </c>
      <c r="CC1191" s="246" t="str">
        <f t="shared" si="344"/>
        <v/>
      </c>
      <c r="CD1191" s="246">
        <f t="shared" si="345"/>
        <v>5</v>
      </c>
      <c r="CE1191" s="246">
        <f t="shared" si="346"/>
        <v>0</v>
      </c>
      <c r="CF1191" s="276">
        <f t="shared" si="347"/>
        <v>0</v>
      </c>
      <c r="CG1191" s="277">
        <f t="shared" si="347"/>
        <v>0</v>
      </c>
      <c r="CH1191" s="277">
        <f t="shared" si="347"/>
        <v>0</v>
      </c>
      <c r="CI1191" s="278">
        <f t="shared" si="347"/>
        <v>0</v>
      </c>
      <c r="CJ1191" s="280">
        <f t="shared" si="348"/>
        <v>0</v>
      </c>
      <c r="CK1191" s="232">
        <f t="shared" si="349"/>
        <v>0</v>
      </c>
      <c r="CL1191" s="1"/>
    </row>
    <row r="1192" spans="1:90" ht="18" customHeight="1">
      <c r="A1192" s="1"/>
      <c r="B1192" s="1"/>
      <c r="C1192" s="314"/>
      <c r="D1192" s="287" t="str">
        <f t="shared" si="303"/>
        <v/>
      </c>
      <c r="E1192" s="449" t="str">
        <f t="shared" si="337"/>
        <v/>
      </c>
      <c r="F1192" s="450"/>
      <c r="G1192" s="451"/>
      <c r="H1192" s="452"/>
      <c r="I1192" s="453"/>
      <c r="J1192" s="453"/>
      <c r="K1192" s="453"/>
      <c r="L1192" s="453"/>
      <c r="M1192" s="454"/>
      <c r="N1192" s="455"/>
      <c r="O1192" s="456"/>
      <c r="P1192" s="456"/>
      <c r="Q1192" s="456"/>
      <c r="R1192" s="456"/>
      <c r="S1192" s="456"/>
      <c r="T1192" s="456"/>
      <c r="U1192" s="456"/>
      <c r="V1192" s="456"/>
      <c r="W1192" s="456"/>
      <c r="X1192" s="456"/>
      <c r="Y1192" s="456"/>
      <c r="Z1192" s="456"/>
      <c r="AA1192" s="456"/>
      <c r="AB1192" s="456"/>
      <c r="AC1192" s="456"/>
      <c r="AD1192" s="456"/>
      <c r="AE1192" s="457"/>
      <c r="AF1192" s="455"/>
      <c r="AG1192" s="456"/>
      <c r="AH1192" s="456"/>
      <c r="AI1192" s="456"/>
      <c r="AJ1192" s="456"/>
      <c r="AK1192" s="456"/>
      <c r="AL1192" s="456"/>
      <c r="AM1192" s="456"/>
      <c r="AN1192" s="457"/>
      <c r="AO1192" s="455"/>
      <c r="AP1192" s="456"/>
      <c r="AQ1192" s="456"/>
      <c r="AR1192" s="456"/>
      <c r="AS1192" s="456"/>
      <c r="AT1192" s="456"/>
      <c r="AU1192" s="456"/>
      <c r="AV1192" s="456"/>
      <c r="AW1192" s="456"/>
      <c r="AX1192" s="456"/>
      <c r="AY1192" s="456"/>
      <c r="AZ1192" s="456"/>
      <c r="BA1192" s="456"/>
      <c r="BB1192" s="456"/>
      <c r="BC1192" s="456"/>
      <c r="BD1192" s="456"/>
      <c r="BE1192" s="456"/>
      <c r="BF1192" s="456"/>
      <c r="BG1192" s="457"/>
      <c r="BH1192" s="458"/>
      <c r="BI1192" s="459"/>
      <c r="BJ1192" s="459"/>
      <c r="BK1192" s="459"/>
      <c r="BL1192" s="459"/>
      <c r="BM1192" s="460"/>
      <c r="BN1192" s="314"/>
      <c r="BO1192" s="314"/>
      <c r="BP1192" s="1"/>
      <c r="BQ1192" s="120">
        <f>IF($F$3="","",IF(N1192=$F$3,COUNTIF(BQ$23:BQ1191,"&gt;0")+1,0))</f>
        <v>0</v>
      </c>
      <c r="BR1192" s="1"/>
      <c r="BS1192" s="20" t="str">
        <f>IF($N1192="","",IF(VLOOKUP(VLOOKUP($N1192,IMPOSTAZIONI!$E$6:$I$13,5,FALSE),IMPOSTAZIONI!$B$25:$N$32,3,FALSE)=0,"",VLOOKUP(VLOOKUP($N1192,IMPOSTAZIONI!$E$6:$I$13,5,FALSE),IMPOSTAZIONI!$B$25:$N$32,3,FALSE)))</f>
        <v/>
      </c>
      <c r="BT1192" s="20" t="str">
        <f>IF($N1192="","",IF(VLOOKUP(VLOOKUP($N1192,IMPOSTAZIONI!$E$6:$I$13,5,FALSE),IMPOSTAZIONI!$B$25:$N$32,6,FALSE)=0,"",VLOOKUP(VLOOKUP($N1192,IMPOSTAZIONI!$E$6:$I$13,5,FALSE),IMPOSTAZIONI!$B$25:$N$32,6,FALSE)))</f>
        <v/>
      </c>
      <c r="BU1192" s="20" t="str">
        <f>IF($N1192="","",IF(VLOOKUP(VLOOKUP($N1192,IMPOSTAZIONI!$E$6:$I$13,5,FALSE),IMPOSTAZIONI!$B$25:$N$32,9,FALSE)=0,"",VLOOKUP(VLOOKUP($N1192,IMPOSTAZIONI!$E$6:$I$13,5,FALSE),IMPOSTAZIONI!$B$25:$N$32,9,FALSE)))</f>
        <v/>
      </c>
      <c r="BV1192" s="20" t="str">
        <f>IF($N1192="","",IF(VLOOKUP(VLOOKUP($N1192,IMPOSTAZIONI!$E$6:$I$13,5,FALSE),IMPOSTAZIONI!$B$25:$N$32,12,FALSE)=0,"",VLOOKUP(VLOOKUP($N1192,IMPOSTAZIONI!$E$6:$I$13,5,FALSE),IMPOSTAZIONI!$B$25:$N$32,12,FALSE)))</f>
        <v/>
      </c>
      <c r="BW1192" s="221" t="str">
        <f t="shared" si="338"/>
        <v/>
      </c>
      <c r="BX1192" s="221" t="str">
        <f t="shared" si="339"/>
        <v/>
      </c>
      <c r="BY1192" s="221">
        <f t="shared" si="340"/>
        <v>0</v>
      </c>
      <c r="BZ1192" s="231">
        <f t="shared" si="341"/>
        <v>0</v>
      </c>
      <c r="CA1192" s="246">
        <f t="shared" si="342"/>
        <v>0</v>
      </c>
      <c r="CB1192" s="246">
        <f t="shared" si="343"/>
        <v>0</v>
      </c>
      <c r="CC1192" s="246" t="str">
        <f t="shared" si="344"/>
        <v/>
      </c>
      <c r="CD1192" s="246">
        <f t="shared" si="345"/>
        <v>5</v>
      </c>
      <c r="CE1192" s="246">
        <f t="shared" si="346"/>
        <v>0</v>
      </c>
      <c r="CF1192" s="276">
        <f t="shared" si="347"/>
        <v>0</v>
      </c>
      <c r="CG1192" s="277">
        <f t="shared" si="347"/>
        <v>0</v>
      </c>
      <c r="CH1192" s="277">
        <f t="shared" si="347"/>
        <v>0</v>
      </c>
      <c r="CI1192" s="278">
        <f t="shared" si="347"/>
        <v>0</v>
      </c>
      <c r="CJ1192" s="280">
        <f t="shared" si="348"/>
        <v>0</v>
      </c>
      <c r="CK1192" s="232">
        <f t="shared" si="349"/>
        <v>0</v>
      </c>
      <c r="CL1192" s="1"/>
    </row>
    <row r="1193" spans="1:90" ht="18" customHeight="1">
      <c r="A1193" s="1"/>
      <c r="B1193" s="1"/>
      <c r="C1193" s="314"/>
      <c r="D1193" s="287" t="str">
        <f t="shared" si="303"/>
        <v/>
      </c>
      <c r="E1193" s="449" t="str">
        <f t="shared" si="337"/>
        <v/>
      </c>
      <c r="F1193" s="450"/>
      <c r="G1193" s="451"/>
      <c r="H1193" s="452"/>
      <c r="I1193" s="453"/>
      <c r="J1193" s="453"/>
      <c r="K1193" s="453"/>
      <c r="L1193" s="453"/>
      <c r="M1193" s="454"/>
      <c r="N1193" s="455"/>
      <c r="O1193" s="456"/>
      <c r="P1193" s="456"/>
      <c r="Q1193" s="456"/>
      <c r="R1193" s="456"/>
      <c r="S1193" s="456"/>
      <c r="T1193" s="456"/>
      <c r="U1193" s="456"/>
      <c r="V1193" s="456"/>
      <c r="W1193" s="456"/>
      <c r="X1193" s="456"/>
      <c r="Y1193" s="456"/>
      <c r="Z1193" s="456"/>
      <c r="AA1193" s="456"/>
      <c r="AB1193" s="456"/>
      <c r="AC1193" s="456"/>
      <c r="AD1193" s="456"/>
      <c r="AE1193" s="457"/>
      <c r="AF1193" s="455"/>
      <c r="AG1193" s="456"/>
      <c r="AH1193" s="456"/>
      <c r="AI1193" s="456"/>
      <c r="AJ1193" s="456"/>
      <c r="AK1193" s="456"/>
      <c r="AL1193" s="456"/>
      <c r="AM1193" s="456"/>
      <c r="AN1193" s="457"/>
      <c r="AO1193" s="455"/>
      <c r="AP1193" s="456"/>
      <c r="AQ1193" s="456"/>
      <c r="AR1193" s="456"/>
      <c r="AS1193" s="456"/>
      <c r="AT1193" s="456"/>
      <c r="AU1193" s="456"/>
      <c r="AV1193" s="456"/>
      <c r="AW1193" s="456"/>
      <c r="AX1193" s="456"/>
      <c r="AY1193" s="456"/>
      <c r="AZ1193" s="456"/>
      <c r="BA1193" s="456"/>
      <c r="BB1193" s="456"/>
      <c r="BC1193" s="456"/>
      <c r="BD1193" s="456"/>
      <c r="BE1193" s="456"/>
      <c r="BF1193" s="456"/>
      <c r="BG1193" s="457"/>
      <c r="BH1193" s="458"/>
      <c r="BI1193" s="459"/>
      <c r="BJ1193" s="459"/>
      <c r="BK1193" s="459"/>
      <c r="BL1193" s="459"/>
      <c r="BM1193" s="460"/>
      <c r="BN1193" s="314"/>
      <c r="BO1193" s="314"/>
      <c r="BP1193" s="1"/>
      <c r="BQ1193" s="120">
        <f>IF($F$3="","",IF(N1193=$F$3,COUNTIF(BQ$23:BQ1192,"&gt;0")+1,0))</f>
        <v>0</v>
      </c>
      <c r="BR1193" s="1"/>
      <c r="BS1193" s="20" t="str">
        <f>IF($N1193="","",IF(VLOOKUP(VLOOKUP($N1193,IMPOSTAZIONI!$E$6:$I$13,5,FALSE),IMPOSTAZIONI!$B$25:$N$32,3,FALSE)=0,"",VLOOKUP(VLOOKUP($N1193,IMPOSTAZIONI!$E$6:$I$13,5,FALSE),IMPOSTAZIONI!$B$25:$N$32,3,FALSE)))</f>
        <v/>
      </c>
      <c r="BT1193" s="20" t="str">
        <f>IF($N1193="","",IF(VLOOKUP(VLOOKUP($N1193,IMPOSTAZIONI!$E$6:$I$13,5,FALSE),IMPOSTAZIONI!$B$25:$N$32,6,FALSE)=0,"",VLOOKUP(VLOOKUP($N1193,IMPOSTAZIONI!$E$6:$I$13,5,FALSE),IMPOSTAZIONI!$B$25:$N$32,6,FALSE)))</f>
        <v/>
      </c>
      <c r="BU1193" s="20" t="str">
        <f>IF($N1193="","",IF(VLOOKUP(VLOOKUP($N1193,IMPOSTAZIONI!$E$6:$I$13,5,FALSE),IMPOSTAZIONI!$B$25:$N$32,9,FALSE)=0,"",VLOOKUP(VLOOKUP($N1193,IMPOSTAZIONI!$E$6:$I$13,5,FALSE),IMPOSTAZIONI!$B$25:$N$32,9,FALSE)))</f>
        <v/>
      </c>
      <c r="BV1193" s="20" t="str">
        <f>IF($N1193="","",IF(VLOOKUP(VLOOKUP($N1193,IMPOSTAZIONI!$E$6:$I$13,5,FALSE),IMPOSTAZIONI!$B$25:$N$32,12,FALSE)=0,"",VLOOKUP(VLOOKUP($N1193,IMPOSTAZIONI!$E$6:$I$13,5,FALSE),IMPOSTAZIONI!$B$25:$N$32,12,FALSE)))</f>
        <v/>
      </c>
      <c r="BW1193" s="221" t="str">
        <f t="shared" si="338"/>
        <v/>
      </c>
      <c r="BX1193" s="221" t="str">
        <f t="shared" si="339"/>
        <v/>
      </c>
      <c r="BY1193" s="221">
        <f t="shared" si="340"/>
        <v>0</v>
      </c>
      <c r="BZ1193" s="231">
        <f t="shared" si="341"/>
        <v>0</v>
      </c>
      <c r="CA1193" s="246">
        <f t="shared" si="342"/>
        <v>0</v>
      </c>
      <c r="CB1193" s="246">
        <f t="shared" si="343"/>
        <v>0</v>
      </c>
      <c r="CC1193" s="246" t="str">
        <f t="shared" si="344"/>
        <v/>
      </c>
      <c r="CD1193" s="246">
        <f t="shared" si="345"/>
        <v>5</v>
      </c>
      <c r="CE1193" s="246">
        <f t="shared" si="346"/>
        <v>0</v>
      </c>
      <c r="CF1193" s="276">
        <f t="shared" si="347"/>
        <v>0</v>
      </c>
      <c r="CG1193" s="277">
        <f t="shared" si="347"/>
        <v>0</v>
      </c>
      <c r="CH1193" s="277">
        <f t="shared" si="347"/>
        <v>0</v>
      </c>
      <c r="CI1193" s="278">
        <f t="shared" si="347"/>
        <v>0</v>
      </c>
      <c r="CJ1193" s="280">
        <f t="shared" si="348"/>
        <v>0</v>
      </c>
      <c r="CK1193" s="232">
        <f t="shared" si="349"/>
        <v>0</v>
      </c>
      <c r="CL1193" s="1"/>
    </row>
    <row r="1194" spans="1:90" ht="18" customHeight="1">
      <c r="A1194" s="1"/>
      <c r="B1194" s="1"/>
      <c r="C1194" s="314"/>
      <c r="D1194" s="287" t="str">
        <f t="shared" si="303"/>
        <v/>
      </c>
      <c r="E1194" s="449" t="str">
        <f t="shared" si="337"/>
        <v/>
      </c>
      <c r="F1194" s="450"/>
      <c r="G1194" s="451"/>
      <c r="H1194" s="452"/>
      <c r="I1194" s="453"/>
      <c r="J1194" s="453"/>
      <c r="K1194" s="453"/>
      <c r="L1194" s="453"/>
      <c r="M1194" s="454"/>
      <c r="N1194" s="455"/>
      <c r="O1194" s="456"/>
      <c r="P1194" s="456"/>
      <c r="Q1194" s="456"/>
      <c r="R1194" s="456"/>
      <c r="S1194" s="456"/>
      <c r="T1194" s="456"/>
      <c r="U1194" s="456"/>
      <c r="V1194" s="456"/>
      <c r="W1194" s="456"/>
      <c r="X1194" s="456"/>
      <c r="Y1194" s="456"/>
      <c r="Z1194" s="456"/>
      <c r="AA1194" s="456"/>
      <c r="AB1194" s="456"/>
      <c r="AC1194" s="456"/>
      <c r="AD1194" s="456"/>
      <c r="AE1194" s="457"/>
      <c r="AF1194" s="455"/>
      <c r="AG1194" s="456"/>
      <c r="AH1194" s="456"/>
      <c r="AI1194" s="456"/>
      <c r="AJ1194" s="456"/>
      <c r="AK1194" s="456"/>
      <c r="AL1194" s="456"/>
      <c r="AM1194" s="456"/>
      <c r="AN1194" s="457"/>
      <c r="AO1194" s="455"/>
      <c r="AP1194" s="456"/>
      <c r="AQ1194" s="456"/>
      <c r="AR1194" s="456"/>
      <c r="AS1194" s="456"/>
      <c r="AT1194" s="456"/>
      <c r="AU1194" s="456"/>
      <c r="AV1194" s="456"/>
      <c r="AW1194" s="456"/>
      <c r="AX1194" s="456"/>
      <c r="AY1194" s="456"/>
      <c r="AZ1194" s="456"/>
      <c r="BA1194" s="456"/>
      <c r="BB1194" s="456"/>
      <c r="BC1194" s="456"/>
      <c r="BD1194" s="456"/>
      <c r="BE1194" s="456"/>
      <c r="BF1194" s="456"/>
      <c r="BG1194" s="457"/>
      <c r="BH1194" s="458"/>
      <c r="BI1194" s="459"/>
      <c r="BJ1194" s="459"/>
      <c r="BK1194" s="459"/>
      <c r="BL1194" s="459"/>
      <c r="BM1194" s="460"/>
      <c r="BN1194" s="314"/>
      <c r="BO1194" s="314"/>
      <c r="BP1194" s="1"/>
      <c r="BQ1194" s="120">
        <f>IF($F$3="","",IF(N1194=$F$3,COUNTIF(BQ$23:BQ1193,"&gt;0")+1,0))</f>
        <v>0</v>
      </c>
      <c r="BR1194" s="1"/>
      <c r="BS1194" s="20" t="str">
        <f>IF($N1194="","",IF(VLOOKUP(VLOOKUP($N1194,IMPOSTAZIONI!$E$6:$I$13,5,FALSE),IMPOSTAZIONI!$B$25:$N$32,3,FALSE)=0,"",VLOOKUP(VLOOKUP($N1194,IMPOSTAZIONI!$E$6:$I$13,5,FALSE),IMPOSTAZIONI!$B$25:$N$32,3,FALSE)))</f>
        <v/>
      </c>
      <c r="BT1194" s="20" t="str">
        <f>IF($N1194="","",IF(VLOOKUP(VLOOKUP($N1194,IMPOSTAZIONI!$E$6:$I$13,5,FALSE),IMPOSTAZIONI!$B$25:$N$32,6,FALSE)=0,"",VLOOKUP(VLOOKUP($N1194,IMPOSTAZIONI!$E$6:$I$13,5,FALSE),IMPOSTAZIONI!$B$25:$N$32,6,FALSE)))</f>
        <v/>
      </c>
      <c r="BU1194" s="20" t="str">
        <f>IF($N1194="","",IF(VLOOKUP(VLOOKUP($N1194,IMPOSTAZIONI!$E$6:$I$13,5,FALSE),IMPOSTAZIONI!$B$25:$N$32,9,FALSE)=0,"",VLOOKUP(VLOOKUP($N1194,IMPOSTAZIONI!$E$6:$I$13,5,FALSE),IMPOSTAZIONI!$B$25:$N$32,9,FALSE)))</f>
        <v/>
      </c>
      <c r="BV1194" s="20" t="str">
        <f>IF($N1194="","",IF(VLOOKUP(VLOOKUP($N1194,IMPOSTAZIONI!$E$6:$I$13,5,FALSE),IMPOSTAZIONI!$B$25:$N$32,12,FALSE)=0,"",VLOOKUP(VLOOKUP($N1194,IMPOSTAZIONI!$E$6:$I$13,5,FALSE),IMPOSTAZIONI!$B$25:$N$32,12,FALSE)))</f>
        <v/>
      </c>
      <c r="BW1194" s="221" t="str">
        <f t="shared" si="338"/>
        <v/>
      </c>
      <c r="BX1194" s="221" t="str">
        <f t="shared" si="339"/>
        <v/>
      </c>
      <c r="BY1194" s="221">
        <f t="shared" si="340"/>
        <v>0</v>
      </c>
      <c r="BZ1194" s="231">
        <f t="shared" si="341"/>
        <v>0</v>
      </c>
      <c r="CA1194" s="246">
        <f t="shared" si="342"/>
        <v>0</v>
      </c>
      <c r="CB1194" s="246">
        <f t="shared" si="343"/>
        <v>0</v>
      </c>
      <c r="CC1194" s="246" t="str">
        <f t="shared" si="344"/>
        <v/>
      </c>
      <c r="CD1194" s="246">
        <f t="shared" si="345"/>
        <v>5</v>
      </c>
      <c r="CE1194" s="246">
        <f t="shared" si="346"/>
        <v>0</v>
      </c>
      <c r="CF1194" s="276">
        <f t="shared" si="347"/>
        <v>0</v>
      </c>
      <c r="CG1194" s="277">
        <f t="shared" si="347"/>
        <v>0</v>
      </c>
      <c r="CH1194" s="277">
        <f t="shared" si="347"/>
        <v>0</v>
      </c>
      <c r="CI1194" s="278">
        <f t="shared" si="347"/>
        <v>0</v>
      </c>
      <c r="CJ1194" s="280">
        <f t="shared" si="348"/>
        <v>0</v>
      </c>
      <c r="CK1194" s="232">
        <f t="shared" si="349"/>
        <v>0</v>
      </c>
      <c r="CL1194" s="1"/>
    </row>
    <row r="1195" spans="1:90" ht="18" customHeight="1">
      <c r="A1195" s="1"/>
      <c r="B1195" s="1"/>
      <c r="C1195" s="314"/>
      <c r="D1195" s="287" t="str">
        <f t="shared" si="303"/>
        <v/>
      </c>
      <c r="E1195" s="449" t="str">
        <f t="shared" si="337"/>
        <v/>
      </c>
      <c r="F1195" s="450"/>
      <c r="G1195" s="451"/>
      <c r="H1195" s="452"/>
      <c r="I1195" s="453"/>
      <c r="J1195" s="453"/>
      <c r="K1195" s="453"/>
      <c r="L1195" s="453"/>
      <c r="M1195" s="454"/>
      <c r="N1195" s="455"/>
      <c r="O1195" s="456"/>
      <c r="P1195" s="456"/>
      <c r="Q1195" s="456"/>
      <c r="R1195" s="456"/>
      <c r="S1195" s="456"/>
      <c r="T1195" s="456"/>
      <c r="U1195" s="456"/>
      <c r="V1195" s="456"/>
      <c r="W1195" s="456"/>
      <c r="X1195" s="456"/>
      <c r="Y1195" s="456"/>
      <c r="Z1195" s="456"/>
      <c r="AA1195" s="456"/>
      <c r="AB1195" s="456"/>
      <c r="AC1195" s="456"/>
      <c r="AD1195" s="456"/>
      <c r="AE1195" s="457"/>
      <c r="AF1195" s="455"/>
      <c r="AG1195" s="456"/>
      <c r="AH1195" s="456"/>
      <c r="AI1195" s="456"/>
      <c r="AJ1195" s="456"/>
      <c r="AK1195" s="456"/>
      <c r="AL1195" s="456"/>
      <c r="AM1195" s="456"/>
      <c r="AN1195" s="457"/>
      <c r="AO1195" s="455"/>
      <c r="AP1195" s="456"/>
      <c r="AQ1195" s="456"/>
      <c r="AR1195" s="456"/>
      <c r="AS1195" s="456"/>
      <c r="AT1195" s="456"/>
      <c r="AU1195" s="456"/>
      <c r="AV1195" s="456"/>
      <c r="AW1195" s="456"/>
      <c r="AX1195" s="456"/>
      <c r="AY1195" s="456"/>
      <c r="AZ1195" s="456"/>
      <c r="BA1195" s="456"/>
      <c r="BB1195" s="456"/>
      <c r="BC1195" s="456"/>
      <c r="BD1195" s="456"/>
      <c r="BE1195" s="456"/>
      <c r="BF1195" s="456"/>
      <c r="BG1195" s="457"/>
      <c r="BH1195" s="458"/>
      <c r="BI1195" s="459"/>
      <c r="BJ1195" s="459"/>
      <c r="BK1195" s="459"/>
      <c r="BL1195" s="459"/>
      <c r="BM1195" s="460"/>
      <c r="BN1195" s="314"/>
      <c r="BO1195" s="314"/>
      <c r="BP1195" s="1"/>
      <c r="BQ1195" s="120">
        <f>IF($F$3="","",IF(N1195=$F$3,COUNTIF(BQ$23:BQ1194,"&gt;0")+1,0))</f>
        <v>0</v>
      </c>
      <c r="BR1195" s="1"/>
      <c r="BS1195" s="20" t="str">
        <f>IF($N1195="","",IF(VLOOKUP(VLOOKUP($N1195,IMPOSTAZIONI!$E$6:$I$13,5,FALSE),IMPOSTAZIONI!$B$25:$N$32,3,FALSE)=0,"",VLOOKUP(VLOOKUP($N1195,IMPOSTAZIONI!$E$6:$I$13,5,FALSE),IMPOSTAZIONI!$B$25:$N$32,3,FALSE)))</f>
        <v/>
      </c>
      <c r="BT1195" s="20" t="str">
        <f>IF($N1195="","",IF(VLOOKUP(VLOOKUP($N1195,IMPOSTAZIONI!$E$6:$I$13,5,FALSE),IMPOSTAZIONI!$B$25:$N$32,6,FALSE)=0,"",VLOOKUP(VLOOKUP($N1195,IMPOSTAZIONI!$E$6:$I$13,5,FALSE),IMPOSTAZIONI!$B$25:$N$32,6,FALSE)))</f>
        <v/>
      </c>
      <c r="BU1195" s="20" t="str">
        <f>IF($N1195="","",IF(VLOOKUP(VLOOKUP($N1195,IMPOSTAZIONI!$E$6:$I$13,5,FALSE),IMPOSTAZIONI!$B$25:$N$32,9,FALSE)=0,"",VLOOKUP(VLOOKUP($N1195,IMPOSTAZIONI!$E$6:$I$13,5,FALSE),IMPOSTAZIONI!$B$25:$N$32,9,FALSE)))</f>
        <v/>
      </c>
      <c r="BV1195" s="20" t="str">
        <f>IF($N1195="","",IF(VLOOKUP(VLOOKUP($N1195,IMPOSTAZIONI!$E$6:$I$13,5,FALSE),IMPOSTAZIONI!$B$25:$N$32,12,FALSE)=0,"",VLOOKUP(VLOOKUP($N1195,IMPOSTAZIONI!$E$6:$I$13,5,FALSE),IMPOSTAZIONI!$B$25:$N$32,12,FALSE)))</f>
        <v/>
      </c>
      <c r="BW1195" s="221" t="str">
        <f t="shared" si="338"/>
        <v/>
      </c>
      <c r="BX1195" s="221" t="str">
        <f t="shared" si="339"/>
        <v/>
      </c>
      <c r="BY1195" s="221">
        <f t="shared" si="340"/>
        <v>0</v>
      </c>
      <c r="BZ1195" s="231">
        <f t="shared" si="341"/>
        <v>0</v>
      </c>
      <c r="CA1195" s="246">
        <f t="shared" si="342"/>
        <v>0</v>
      </c>
      <c r="CB1195" s="246">
        <f t="shared" si="343"/>
        <v>0</v>
      </c>
      <c r="CC1195" s="246" t="str">
        <f t="shared" si="344"/>
        <v/>
      </c>
      <c r="CD1195" s="246">
        <f t="shared" si="345"/>
        <v>5</v>
      </c>
      <c r="CE1195" s="246">
        <f t="shared" si="346"/>
        <v>0</v>
      </c>
      <c r="CF1195" s="276">
        <f t="shared" si="347"/>
        <v>0</v>
      </c>
      <c r="CG1195" s="277">
        <f t="shared" si="347"/>
        <v>0</v>
      </c>
      <c r="CH1195" s="277">
        <f t="shared" si="347"/>
        <v>0</v>
      </c>
      <c r="CI1195" s="278">
        <f t="shared" si="347"/>
        <v>0</v>
      </c>
      <c r="CJ1195" s="280">
        <f t="shared" si="348"/>
        <v>0</v>
      </c>
      <c r="CK1195" s="232">
        <f t="shared" si="349"/>
        <v>0</v>
      </c>
      <c r="CL1195" s="1"/>
    </row>
    <row r="1196" spans="1:90" ht="18" customHeight="1">
      <c r="A1196" s="1"/>
      <c r="B1196" s="1"/>
      <c r="C1196" s="314"/>
      <c r="D1196" s="287" t="str">
        <f t="shared" si="303"/>
        <v/>
      </c>
      <c r="E1196" s="449" t="str">
        <f t="shared" si="337"/>
        <v/>
      </c>
      <c r="F1196" s="450"/>
      <c r="G1196" s="451"/>
      <c r="H1196" s="452"/>
      <c r="I1196" s="453"/>
      <c r="J1196" s="453"/>
      <c r="K1196" s="453"/>
      <c r="L1196" s="453"/>
      <c r="M1196" s="454"/>
      <c r="N1196" s="455"/>
      <c r="O1196" s="456"/>
      <c r="P1196" s="456"/>
      <c r="Q1196" s="456"/>
      <c r="R1196" s="456"/>
      <c r="S1196" s="456"/>
      <c r="T1196" s="456"/>
      <c r="U1196" s="456"/>
      <c r="V1196" s="456"/>
      <c r="W1196" s="456"/>
      <c r="X1196" s="456"/>
      <c r="Y1196" s="456"/>
      <c r="Z1196" s="456"/>
      <c r="AA1196" s="456"/>
      <c r="AB1196" s="456"/>
      <c r="AC1196" s="456"/>
      <c r="AD1196" s="456"/>
      <c r="AE1196" s="457"/>
      <c r="AF1196" s="455"/>
      <c r="AG1196" s="456"/>
      <c r="AH1196" s="456"/>
      <c r="AI1196" s="456"/>
      <c r="AJ1196" s="456"/>
      <c r="AK1196" s="456"/>
      <c r="AL1196" s="456"/>
      <c r="AM1196" s="456"/>
      <c r="AN1196" s="457"/>
      <c r="AO1196" s="455"/>
      <c r="AP1196" s="456"/>
      <c r="AQ1196" s="456"/>
      <c r="AR1196" s="456"/>
      <c r="AS1196" s="456"/>
      <c r="AT1196" s="456"/>
      <c r="AU1196" s="456"/>
      <c r="AV1196" s="456"/>
      <c r="AW1196" s="456"/>
      <c r="AX1196" s="456"/>
      <c r="AY1196" s="456"/>
      <c r="AZ1196" s="456"/>
      <c r="BA1196" s="456"/>
      <c r="BB1196" s="456"/>
      <c r="BC1196" s="456"/>
      <c r="BD1196" s="456"/>
      <c r="BE1196" s="456"/>
      <c r="BF1196" s="456"/>
      <c r="BG1196" s="457"/>
      <c r="BH1196" s="458"/>
      <c r="BI1196" s="459"/>
      <c r="BJ1196" s="459"/>
      <c r="BK1196" s="459"/>
      <c r="BL1196" s="459"/>
      <c r="BM1196" s="460"/>
      <c r="BN1196" s="314"/>
      <c r="BO1196" s="314"/>
      <c r="BP1196" s="1"/>
      <c r="BQ1196" s="120">
        <f>IF($F$3="","",IF(N1196=$F$3,COUNTIF(BQ$23:BQ1195,"&gt;0")+1,0))</f>
        <v>0</v>
      </c>
      <c r="BR1196" s="1"/>
      <c r="BS1196" s="20" t="str">
        <f>IF($N1196="","",IF(VLOOKUP(VLOOKUP($N1196,IMPOSTAZIONI!$E$6:$I$13,5,FALSE),IMPOSTAZIONI!$B$25:$N$32,3,FALSE)=0,"",VLOOKUP(VLOOKUP($N1196,IMPOSTAZIONI!$E$6:$I$13,5,FALSE),IMPOSTAZIONI!$B$25:$N$32,3,FALSE)))</f>
        <v/>
      </c>
      <c r="BT1196" s="20" t="str">
        <f>IF($N1196="","",IF(VLOOKUP(VLOOKUP($N1196,IMPOSTAZIONI!$E$6:$I$13,5,FALSE),IMPOSTAZIONI!$B$25:$N$32,6,FALSE)=0,"",VLOOKUP(VLOOKUP($N1196,IMPOSTAZIONI!$E$6:$I$13,5,FALSE),IMPOSTAZIONI!$B$25:$N$32,6,FALSE)))</f>
        <v/>
      </c>
      <c r="BU1196" s="20" t="str">
        <f>IF($N1196="","",IF(VLOOKUP(VLOOKUP($N1196,IMPOSTAZIONI!$E$6:$I$13,5,FALSE),IMPOSTAZIONI!$B$25:$N$32,9,FALSE)=0,"",VLOOKUP(VLOOKUP($N1196,IMPOSTAZIONI!$E$6:$I$13,5,FALSE),IMPOSTAZIONI!$B$25:$N$32,9,FALSE)))</f>
        <v/>
      </c>
      <c r="BV1196" s="20" t="str">
        <f>IF($N1196="","",IF(VLOOKUP(VLOOKUP($N1196,IMPOSTAZIONI!$E$6:$I$13,5,FALSE),IMPOSTAZIONI!$B$25:$N$32,12,FALSE)=0,"",VLOOKUP(VLOOKUP($N1196,IMPOSTAZIONI!$E$6:$I$13,5,FALSE),IMPOSTAZIONI!$B$25:$N$32,12,FALSE)))</f>
        <v/>
      </c>
      <c r="BW1196" s="221" t="str">
        <f t="shared" si="338"/>
        <v/>
      </c>
      <c r="BX1196" s="221" t="str">
        <f t="shared" si="339"/>
        <v/>
      </c>
      <c r="BY1196" s="221">
        <f t="shared" si="340"/>
        <v>0</v>
      </c>
      <c r="BZ1196" s="231">
        <f t="shared" si="341"/>
        <v>0</v>
      </c>
      <c r="CA1196" s="246">
        <f t="shared" si="342"/>
        <v>0</v>
      </c>
      <c r="CB1196" s="246">
        <f t="shared" si="343"/>
        <v>0</v>
      </c>
      <c r="CC1196" s="246" t="str">
        <f t="shared" si="344"/>
        <v/>
      </c>
      <c r="CD1196" s="246">
        <f t="shared" si="345"/>
        <v>5</v>
      </c>
      <c r="CE1196" s="246">
        <f t="shared" si="346"/>
        <v>0</v>
      </c>
      <c r="CF1196" s="276">
        <f t="shared" si="347"/>
        <v>0</v>
      </c>
      <c r="CG1196" s="277">
        <f t="shared" si="347"/>
        <v>0</v>
      </c>
      <c r="CH1196" s="277">
        <f t="shared" si="347"/>
        <v>0</v>
      </c>
      <c r="CI1196" s="278">
        <f t="shared" si="347"/>
        <v>0</v>
      </c>
      <c r="CJ1196" s="280">
        <f t="shared" si="348"/>
        <v>0</v>
      </c>
      <c r="CK1196" s="232">
        <f t="shared" si="349"/>
        <v>0</v>
      </c>
      <c r="CL1196" s="1"/>
    </row>
    <row r="1197" spans="1:90" ht="18" customHeight="1">
      <c r="A1197" s="1"/>
      <c r="B1197" s="1"/>
      <c r="C1197" s="314"/>
      <c r="D1197" s="287" t="str">
        <f t="shared" si="303"/>
        <v/>
      </c>
      <c r="E1197" s="449" t="str">
        <f t="shared" si="337"/>
        <v/>
      </c>
      <c r="F1197" s="450"/>
      <c r="G1197" s="451"/>
      <c r="H1197" s="452"/>
      <c r="I1197" s="453"/>
      <c r="J1197" s="453"/>
      <c r="K1197" s="453"/>
      <c r="L1197" s="453"/>
      <c r="M1197" s="454"/>
      <c r="N1197" s="455"/>
      <c r="O1197" s="456"/>
      <c r="P1197" s="456"/>
      <c r="Q1197" s="456"/>
      <c r="R1197" s="456"/>
      <c r="S1197" s="456"/>
      <c r="T1197" s="456"/>
      <c r="U1197" s="456"/>
      <c r="V1197" s="456"/>
      <c r="W1197" s="456"/>
      <c r="X1197" s="456"/>
      <c r="Y1197" s="456"/>
      <c r="Z1197" s="456"/>
      <c r="AA1197" s="456"/>
      <c r="AB1197" s="456"/>
      <c r="AC1197" s="456"/>
      <c r="AD1197" s="456"/>
      <c r="AE1197" s="457"/>
      <c r="AF1197" s="455"/>
      <c r="AG1197" s="456"/>
      <c r="AH1197" s="456"/>
      <c r="AI1197" s="456"/>
      <c r="AJ1197" s="456"/>
      <c r="AK1197" s="456"/>
      <c r="AL1197" s="456"/>
      <c r="AM1197" s="456"/>
      <c r="AN1197" s="457"/>
      <c r="AO1197" s="455"/>
      <c r="AP1197" s="456"/>
      <c r="AQ1197" s="456"/>
      <c r="AR1197" s="456"/>
      <c r="AS1197" s="456"/>
      <c r="AT1197" s="456"/>
      <c r="AU1197" s="456"/>
      <c r="AV1197" s="456"/>
      <c r="AW1197" s="456"/>
      <c r="AX1197" s="456"/>
      <c r="AY1197" s="456"/>
      <c r="AZ1197" s="456"/>
      <c r="BA1197" s="456"/>
      <c r="BB1197" s="456"/>
      <c r="BC1197" s="456"/>
      <c r="BD1197" s="456"/>
      <c r="BE1197" s="456"/>
      <c r="BF1197" s="456"/>
      <c r="BG1197" s="457"/>
      <c r="BH1197" s="458"/>
      <c r="BI1197" s="459"/>
      <c r="BJ1197" s="459"/>
      <c r="BK1197" s="459"/>
      <c r="BL1197" s="459"/>
      <c r="BM1197" s="460"/>
      <c r="BN1197" s="314"/>
      <c r="BO1197" s="314"/>
      <c r="BP1197" s="1"/>
      <c r="BQ1197" s="120">
        <f>IF($F$3="","",IF(N1197=$F$3,COUNTIF(BQ$23:BQ1196,"&gt;0")+1,0))</f>
        <v>0</v>
      </c>
      <c r="BR1197" s="1"/>
      <c r="BS1197" s="20" t="str">
        <f>IF($N1197="","",IF(VLOOKUP(VLOOKUP($N1197,IMPOSTAZIONI!$E$6:$I$13,5,FALSE),IMPOSTAZIONI!$B$25:$N$32,3,FALSE)=0,"",VLOOKUP(VLOOKUP($N1197,IMPOSTAZIONI!$E$6:$I$13,5,FALSE),IMPOSTAZIONI!$B$25:$N$32,3,FALSE)))</f>
        <v/>
      </c>
      <c r="BT1197" s="20" t="str">
        <f>IF($N1197="","",IF(VLOOKUP(VLOOKUP($N1197,IMPOSTAZIONI!$E$6:$I$13,5,FALSE),IMPOSTAZIONI!$B$25:$N$32,6,FALSE)=0,"",VLOOKUP(VLOOKUP($N1197,IMPOSTAZIONI!$E$6:$I$13,5,FALSE),IMPOSTAZIONI!$B$25:$N$32,6,FALSE)))</f>
        <v/>
      </c>
      <c r="BU1197" s="20" t="str">
        <f>IF($N1197="","",IF(VLOOKUP(VLOOKUP($N1197,IMPOSTAZIONI!$E$6:$I$13,5,FALSE),IMPOSTAZIONI!$B$25:$N$32,9,FALSE)=0,"",VLOOKUP(VLOOKUP($N1197,IMPOSTAZIONI!$E$6:$I$13,5,FALSE),IMPOSTAZIONI!$B$25:$N$32,9,FALSE)))</f>
        <v/>
      </c>
      <c r="BV1197" s="20" t="str">
        <f>IF($N1197="","",IF(VLOOKUP(VLOOKUP($N1197,IMPOSTAZIONI!$E$6:$I$13,5,FALSE),IMPOSTAZIONI!$B$25:$N$32,12,FALSE)=0,"",VLOOKUP(VLOOKUP($N1197,IMPOSTAZIONI!$E$6:$I$13,5,FALSE),IMPOSTAZIONI!$B$25:$N$32,12,FALSE)))</f>
        <v/>
      </c>
      <c r="BW1197" s="221" t="str">
        <f t="shared" si="338"/>
        <v/>
      </c>
      <c r="BX1197" s="221" t="str">
        <f t="shared" si="339"/>
        <v/>
      </c>
      <c r="BY1197" s="221">
        <f t="shared" si="340"/>
        <v>0</v>
      </c>
      <c r="BZ1197" s="231">
        <f t="shared" si="341"/>
        <v>0</v>
      </c>
      <c r="CA1197" s="246">
        <f t="shared" si="342"/>
        <v>0</v>
      </c>
      <c r="CB1197" s="246">
        <f t="shared" si="343"/>
        <v>0</v>
      </c>
      <c r="CC1197" s="246" t="str">
        <f t="shared" si="344"/>
        <v/>
      </c>
      <c r="CD1197" s="246">
        <f t="shared" si="345"/>
        <v>5</v>
      </c>
      <c r="CE1197" s="246">
        <f t="shared" si="346"/>
        <v>0</v>
      </c>
      <c r="CF1197" s="276">
        <f t="shared" si="347"/>
        <v>0</v>
      </c>
      <c r="CG1197" s="277">
        <f t="shared" si="347"/>
        <v>0</v>
      </c>
      <c r="CH1197" s="277">
        <f t="shared" si="347"/>
        <v>0</v>
      </c>
      <c r="CI1197" s="278">
        <f t="shared" si="347"/>
        <v>0</v>
      </c>
      <c r="CJ1197" s="280">
        <f t="shared" si="348"/>
        <v>0</v>
      </c>
      <c r="CK1197" s="232">
        <f t="shared" si="349"/>
        <v>0</v>
      </c>
      <c r="CL1197" s="1"/>
    </row>
    <row r="1198" spans="1:90" ht="18" customHeight="1">
      <c r="A1198" s="1"/>
      <c r="B1198" s="1"/>
      <c r="C1198" s="314"/>
      <c r="D1198" s="287" t="str">
        <f t="shared" si="303"/>
        <v/>
      </c>
      <c r="E1198" s="449" t="str">
        <f t="shared" si="337"/>
        <v/>
      </c>
      <c r="F1198" s="450"/>
      <c r="G1198" s="451"/>
      <c r="H1198" s="452"/>
      <c r="I1198" s="453"/>
      <c r="J1198" s="453"/>
      <c r="K1198" s="453"/>
      <c r="L1198" s="453"/>
      <c r="M1198" s="454"/>
      <c r="N1198" s="455"/>
      <c r="O1198" s="456"/>
      <c r="P1198" s="456"/>
      <c r="Q1198" s="456"/>
      <c r="R1198" s="456"/>
      <c r="S1198" s="456"/>
      <c r="T1198" s="456"/>
      <c r="U1198" s="456"/>
      <c r="V1198" s="456"/>
      <c r="W1198" s="456"/>
      <c r="X1198" s="456"/>
      <c r="Y1198" s="456"/>
      <c r="Z1198" s="456"/>
      <c r="AA1198" s="456"/>
      <c r="AB1198" s="456"/>
      <c r="AC1198" s="456"/>
      <c r="AD1198" s="456"/>
      <c r="AE1198" s="457"/>
      <c r="AF1198" s="455"/>
      <c r="AG1198" s="456"/>
      <c r="AH1198" s="456"/>
      <c r="AI1198" s="456"/>
      <c r="AJ1198" s="456"/>
      <c r="AK1198" s="456"/>
      <c r="AL1198" s="456"/>
      <c r="AM1198" s="456"/>
      <c r="AN1198" s="457"/>
      <c r="AO1198" s="455"/>
      <c r="AP1198" s="456"/>
      <c r="AQ1198" s="456"/>
      <c r="AR1198" s="456"/>
      <c r="AS1198" s="456"/>
      <c r="AT1198" s="456"/>
      <c r="AU1198" s="456"/>
      <c r="AV1198" s="456"/>
      <c r="AW1198" s="456"/>
      <c r="AX1198" s="456"/>
      <c r="AY1198" s="456"/>
      <c r="AZ1198" s="456"/>
      <c r="BA1198" s="456"/>
      <c r="BB1198" s="456"/>
      <c r="BC1198" s="456"/>
      <c r="BD1198" s="456"/>
      <c r="BE1198" s="456"/>
      <c r="BF1198" s="456"/>
      <c r="BG1198" s="457"/>
      <c r="BH1198" s="458"/>
      <c r="BI1198" s="459"/>
      <c r="BJ1198" s="459"/>
      <c r="BK1198" s="459"/>
      <c r="BL1198" s="459"/>
      <c r="BM1198" s="460"/>
      <c r="BN1198" s="314"/>
      <c r="BO1198" s="314"/>
      <c r="BP1198" s="1"/>
      <c r="BQ1198" s="120">
        <f>IF($F$3="","",IF(N1198=$F$3,COUNTIF(BQ$23:BQ1197,"&gt;0")+1,0))</f>
        <v>0</v>
      </c>
      <c r="BR1198" s="1"/>
      <c r="BS1198" s="20" t="str">
        <f>IF($N1198="","",IF(VLOOKUP(VLOOKUP($N1198,IMPOSTAZIONI!$E$6:$I$13,5,FALSE),IMPOSTAZIONI!$B$25:$N$32,3,FALSE)=0,"",VLOOKUP(VLOOKUP($N1198,IMPOSTAZIONI!$E$6:$I$13,5,FALSE),IMPOSTAZIONI!$B$25:$N$32,3,FALSE)))</f>
        <v/>
      </c>
      <c r="BT1198" s="20" t="str">
        <f>IF($N1198="","",IF(VLOOKUP(VLOOKUP($N1198,IMPOSTAZIONI!$E$6:$I$13,5,FALSE),IMPOSTAZIONI!$B$25:$N$32,6,FALSE)=0,"",VLOOKUP(VLOOKUP($N1198,IMPOSTAZIONI!$E$6:$I$13,5,FALSE),IMPOSTAZIONI!$B$25:$N$32,6,FALSE)))</f>
        <v/>
      </c>
      <c r="BU1198" s="20" t="str">
        <f>IF($N1198="","",IF(VLOOKUP(VLOOKUP($N1198,IMPOSTAZIONI!$E$6:$I$13,5,FALSE),IMPOSTAZIONI!$B$25:$N$32,9,FALSE)=0,"",VLOOKUP(VLOOKUP($N1198,IMPOSTAZIONI!$E$6:$I$13,5,FALSE),IMPOSTAZIONI!$B$25:$N$32,9,FALSE)))</f>
        <v/>
      </c>
      <c r="BV1198" s="20" t="str">
        <f>IF($N1198="","",IF(VLOOKUP(VLOOKUP($N1198,IMPOSTAZIONI!$E$6:$I$13,5,FALSE),IMPOSTAZIONI!$B$25:$N$32,12,FALSE)=0,"",VLOOKUP(VLOOKUP($N1198,IMPOSTAZIONI!$E$6:$I$13,5,FALSE),IMPOSTAZIONI!$B$25:$N$32,12,FALSE)))</f>
        <v/>
      </c>
      <c r="BW1198" s="221" t="str">
        <f t="shared" si="338"/>
        <v/>
      </c>
      <c r="BX1198" s="221" t="str">
        <f t="shared" si="339"/>
        <v/>
      </c>
      <c r="BY1198" s="221">
        <f t="shared" si="340"/>
        <v>0</v>
      </c>
      <c r="BZ1198" s="231">
        <f t="shared" si="341"/>
        <v>0</v>
      </c>
      <c r="CA1198" s="246">
        <f t="shared" si="342"/>
        <v>0</v>
      </c>
      <c r="CB1198" s="246">
        <f t="shared" si="343"/>
        <v>0</v>
      </c>
      <c r="CC1198" s="246" t="str">
        <f t="shared" si="344"/>
        <v/>
      </c>
      <c r="CD1198" s="246">
        <f t="shared" si="345"/>
        <v>5</v>
      </c>
      <c r="CE1198" s="246">
        <f t="shared" si="346"/>
        <v>0</v>
      </c>
      <c r="CF1198" s="276">
        <f t="shared" si="347"/>
        <v>0</v>
      </c>
      <c r="CG1198" s="277">
        <f t="shared" si="347"/>
        <v>0</v>
      </c>
      <c r="CH1198" s="277">
        <f t="shared" si="347"/>
        <v>0</v>
      </c>
      <c r="CI1198" s="278">
        <f t="shared" si="347"/>
        <v>0</v>
      </c>
      <c r="CJ1198" s="280">
        <f t="shared" si="348"/>
        <v>0</v>
      </c>
      <c r="CK1198" s="232">
        <f t="shared" si="349"/>
        <v>0</v>
      </c>
      <c r="CL1198" s="1"/>
    </row>
    <row r="1199" spans="1:90" ht="18" customHeight="1">
      <c r="A1199" s="1"/>
      <c r="B1199" s="1"/>
      <c r="C1199" s="314"/>
      <c r="D1199" s="287" t="str">
        <f t="shared" si="303"/>
        <v/>
      </c>
      <c r="E1199" s="449" t="str">
        <f t="shared" si="337"/>
        <v/>
      </c>
      <c r="F1199" s="450"/>
      <c r="G1199" s="451"/>
      <c r="H1199" s="452"/>
      <c r="I1199" s="453"/>
      <c r="J1199" s="453"/>
      <c r="K1199" s="453"/>
      <c r="L1199" s="453"/>
      <c r="M1199" s="454"/>
      <c r="N1199" s="455"/>
      <c r="O1199" s="456"/>
      <c r="P1199" s="456"/>
      <c r="Q1199" s="456"/>
      <c r="R1199" s="456"/>
      <c r="S1199" s="456"/>
      <c r="T1199" s="456"/>
      <c r="U1199" s="456"/>
      <c r="V1199" s="456"/>
      <c r="W1199" s="456"/>
      <c r="X1199" s="456"/>
      <c r="Y1199" s="456"/>
      <c r="Z1199" s="456"/>
      <c r="AA1199" s="456"/>
      <c r="AB1199" s="456"/>
      <c r="AC1199" s="456"/>
      <c r="AD1199" s="456"/>
      <c r="AE1199" s="457"/>
      <c r="AF1199" s="455"/>
      <c r="AG1199" s="456"/>
      <c r="AH1199" s="456"/>
      <c r="AI1199" s="456"/>
      <c r="AJ1199" s="456"/>
      <c r="AK1199" s="456"/>
      <c r="AL1199" s="456"/>
      <c r="AM1199" s="456"/>
      <c r="AN1199" s="457"/>
      <c r="AO1199" s="455"/>
      <c r="AP1199" s="456"/>
      <c r="AQ1199" s="456"/>
      <c r="AR1199" s="456"/>
      <c r="AS1199" s="456"/>
      <c r="AT1199" s="456"/>
      <c r="AU1199" s="456"/>
      <c r="AV1199" s="456"/>
      <c r="AW1199" s="456"/>
      <c r="AX1199" s="456"/>
      <c r="AY1199" s="456"/>
      <c r="AZ1199" s="456"/>
      <c r="BA1199" s="456"/>
      <c r="BB1199" s="456"/>
      <c r="BC1199" s="456"/>
      <c r="BD1199" s="456"/>
      <c r="BE1199" s="456"/>
      <c r="BF1199" s="456"/>
      <c r="BG1199" s="457"/>
      <c r="BH1199" s="458"/>
      <c r="BI1199" s="459"/>
      <c r="BJ1199" s="459"/>
      <c r="BK1199" s="459"/>
      <c r="BL1199" s="459"/>
      <c r="BM1199" s="460"/>
      <c r="BN1199" s="314"/>
      <c r="BO1199" s="314"/>
      <c r="BP1199" s="1"/>
      <c r="BQ1199" s="120">
        <f>IF($F$3="","",IF(N1199=$F$3,COUNTIF(BQ$23:BQ1198,"&gt;0")+1,0))</f>
        <v>0</v>
      </c>
      <c r="BR1199" s="1"/>
      <c r="BS1199" s="20" t="str">
        <f>IF($N1199="","",IF(VLOOKUP(VLOOKUP($N1199,IMPOSTAZIONI!$E$6:$I$13,5,FALSE),IMPOSTAZIONI!$B$25:$N$32,3,FALSE)=0,"",VLOOKUP(VLOOKUP($N1199,IMPOSTAZIONI!$E$6:$I$13,5,FALSE),IMPOSTAZIONI!$B$25:$N$32,3,FALSE)))</f>
        <v/>
      </c>
      <c r="BT1199" s="20" t="str">
        <f>IF($N1199="","",IF(VLOOKUP(VLOOKUP($N1199,IMPOSTAZIONI!$E$6:$I$13,5,FALSE),IMPOSTAZIONI!$B$25:$N$32,6,FALSE)=0,"",VLOOKUP(VLOOKUP($N1199,IMPOSTAZIONI!$E$6:$I$13,5,FALSE),IMPOSTAZIONI!$B$25:$N$32,6,FALSE)))</f>
        <v/>
      </c>
      <c r="BU1199" s="20" t="str">
        <f>IF($N1199="","",IF(VLOOKUP(VLOOKUP($N1199,IMPOSTAZIONI!$E$6:$I$13,5,FALSE),IMPOSTAZIONI!$B$25:$N$32,9,FALSE)=0,"",VLOOKUP(VLOOKUP($N1199,IMPOSTAZIONI!$E$6:$I$13,5,FALSE),IMPOSTAZIONI!$B$25:$N$32,9,FALSE)))</f>
        <v/>
      </c>
      <c r="BV1199" s="20" t="str">
        <f>IF($N1199="","",IF(VLOOKUP(VLOOKUP($N1199,IMPOSTAZIONI!$E$6:$I$13,5,FALSE),IMPOSTAZIONI!$B$25:$N$32,12,FALSE)=0,"",VLOOKUP(VLOOKUP($N1199,IMPOSTAZIONI!$E$6:$I$13,5,FALSE),IMPOSTAZIONI!$B$25:$N$32,12,FALSE)))</f>
        <v/>
      </c>
      <c r="BW1199" s="221" t="str">
        <f t="shared" si="338"/>
        <v/>
      </c>
      <c r="BX1199" s="221" t="str">
        <f t="shared" si="339"/>
        <v/>
      </c>
      <c r="BY1199" s="221">
        <f t="shared" si="340"/>
        <v>0</v>
      </c>
      <c r="BZ1199" s="231">
        <f t="shared" si="341"/>
        <v>0</v>
      </c>
      <c r="CA1199" s="246">
        <f t="shared" si="342"/>
        <v>0</v>
      </c>
      <c r="CB1199" s="246">
        <f t="shared" si="343"/>
        <v>0</v>
      </c>
      <c r="CC1199" s="246" t="str">
        <f t="shared" si="344"/>
        <v/>
      </c>
      <c r="CD1199" s="246">
        <f t="shared" si="345"/>
        <v>5</v>
      </c>
      <c r="CE1199" s="246">
        <f t="shared" si="346"/>
        <v>0</v>
      </c>
      <c r="CF1199" s="276">
        <f t="shared" si="347"/>
        <v>0</v>
      </c>
      <c r="CG1199" s="277">
        <f t="shared" si="347"/>
        <v>0</v>
      </c>
      <c r="CH1199" s="277">
        <f t="shared" si="347"/>
        <v>0</v>
      </c>
      <c r="CI1199" s="278">
        <f t="shared" si="347"/>
        <v>0</v>
      </c>
      <c r="CJ1199" s="280">
        <f t="shared" si="348"/>
        <v>0</v>
      </c>
      <c r="CK1199" s="232">
        <f t="shared" si="349"/>
        <v>0</v>
      </c>
      <c r="CL1199" s="1"/>
    </row>
    <row r="1200" spans="1:90" ht="18" customHeight="1">
      <c r="A1200" s="1"/>
      <c r="B1200" s="1"/>
      <c r="C1200" s="314"/>
      <c r="D1200" s="287" t="str">
        <f t="shared" si="303"/>
        <v/>
      </c>
      <c r="E1200" s="449" t="str">
        <f t="shared" si="337"/>
        <v/>
      </c>
      <c r="F1200" s="450"/>
      <c r="G1200" s="451"/>
      <c r="H1200" s="452"/>
      <c r="I1200" s="453"/>
      <c r="J1200" s="453"/>
      <c r="K1200" s="453"/>
      <c r="L1200" s="453"/>
      <c r="M1200" s="454"/>
      <c r="N1200" s="455"/>
      <c r="O1200" s="456"/>
      <c r="P1200" s="456"/>
      <c r="Q1200" s="456"/>
      <c r="R1200" s="456"/>
      <c r="S1200" s="456"/>
      <c r="T1200" s="456"/>
      <c r="U1200" s="456"/>
      <c r="V1200" s="456"/>
      <c r="W1200" s="456"/>
      <c r="X1200" s="456"/>
      <c r="Y1200" s="456"/>
      <c r="Z1200" s="456"/>
      <c r="AA1200" s="456"/>
      <c r="AB1200" s="456"/>
      <c r="AC1200" s="456"/>
      <c r="AD1200" s="456"/>
      <c r="AE1200" s="457"/>
      <c r="AF1200" s="455"/>
      <c r="AG1200" s="456"/>
      <c r="AH1200" s="456"/>
      <c r="AI1200" s="456"/>
      <c r="AJ1200" s="456"/>
      <c r="AK1200" s="456"/>
      <c r="AL1200" s="456"/>
      <c r="AM1200" s="456"/>
      <c r="AN1200" s="457"/>
      <c r="AO1200" s="455"/>
      <c r="AP1200" s="456"/>
      <c r="AQ1200" s="456"/>
      <c r="AR1200" s="456"/>
      <c r="AS1200" s="456"/>
      <c r="AT1200" s="456"/>
      <c r="AU1200" s="456"/>
      <c r="AV1200" s="456"/>
      <c r="AW1200" s="456"/>
      <c r="AX1200" s="456"/>
      <c r="AY1200" s="456"/>
      <c r="AZ1200" s="456"/>
      <c r="BA1200" s="456"/>
      <c r="BB1200" s="456"/>
      <c r="BC1200" s="456"/>
      <c r="BD1200" s="456"/>
      <c r="BE1200" s="456"/>
      <c r="BF1200" s="456"/>
      <c r="BG1200" s="457"/>
      <c r="BH1200" s="458"/>
      <c r="BI1200" s="459"/>
      <c r="BJ1200" s="459"/>
      <c r="BK1200" s="459"/>
      <c r="BL1200" s="459"/>
      <c r="BM1200" s="460"/>
      <c r="BN1200" s="314"/>
      <c r="BO1200" s="314"/>
      <c r="BP1200" s="1"/>
      <c r="BQ1200" s="120">
        <f>IF($F$3="","",IF(N1200=$F$3,COUNTIF(BQ$23:BQ1199,"&gt;0")+1,0))</f>
        <v>0</v>
      </c>
      <c r="BR1200" s="1"/>
      <c r="BS1200" s="20" t="str">
        <f>IF($N1200="","",IF(VLOOKUP(VLOOKUP($N1200,IMPOSTAZIONI!$E$6:$I$13,5,FALSE),IMPOSTAZIONI!$B$25:$N$32,3,FALSE)=0,"",VLOOKUP(VLOOKUP($N1200,IMPOSTAZIONI!$E$6:$I$13,5,FALSE),IMPOSTAZIONI!$B$25:$N$32,3,FALSE)))</f>
        <v/>
      </c>
      <c r="BT1200" s="20" t="str">
        <f>IF($N1200="","",IF(VLOOKUP(VLOOKUP($N1200,IMPOSTAZIONI!$E$6:$I$13,5,FALSE),IMPOSTAZIONI!$B$25:$N$32,6,FALSE)=0,"",VLOOKUP(VLOOKUP($N1200,IMPOSTAZIONI!$E$6:$I$13,5,FALSE),IMPOSTAZIONI!$B$25:$N$32,6,FALSE)))</f>
        <v/>
      </c>
      <c r="BU1200" s="20" t="str">
        <f>IF($N1200="","",IF(VLOOKUP(VLOOKUP($N1200,IMPOSTAZIONI!$E$6:$I$13,5,FALSE),IMPOSTAZIONI!$B$25:$N$32,9,FALSE)=0,"",VLOOKUP(VLOOKUP($N1200,IMPOSTAZIONI!$E$6:$I$13,5,FALSE),IMPOSTAZIONI!$B$25:$N$32,9,FALSE)))</f>
        <v/>
      </c>
      <c r="BV1200" s="20" t="str">
        <f>IF($N1200="","",IF(VLOOKUP(VLOOKUP($N1200,IMPOSTAZIONI!$E$6:$I$13,5,FALSE),IMPOSTAZIONI!$B$25:$N$32,12,FALSE)=0,"",VLOOKUP(VLOOKUP($N1200,IMPOSTAZIONI!$E$6:$I$13,5,FALSE),IMPOSTAZIONI!$B$25:$N$32,12,FALSE)))</f>
        <v/>
      </c>
      <c r="BW1200" s="221" t="str">
        <f t="shared" si="338"/>
        <v/>
      </c>
      <c r="BX1200" s="221" t="str">
        <f t="shared" si="339"/>
        <v/>
      </c>
      <c r="BY1200" s="221">
        <f t="shared" si="340"/>
        <v>0</v>
      </c>
      <c r="BZ1200" s="231">
        <f t="shared" si="341"/>
        <v>0</v>
      </c>
      <c r="CA1200" s="246">
        <f t="shared" si="342"/>
        <v>0</v>
      </c>
      <c r="CB1200" s="246">
        <f t="shared" si="343"/>
        <v>0</v>
      </c>
      <c r="CC1200" s="246" t="str">
        <f t="shared" si="344"/>
        <v/>
      </c>
      <c r="CD1200" s="246">
        <f t="shared" si="345"/>
        <v>5</v>
      </c>
      <c r="CE1200" s="246">
        <f t="shared" si="346"/>
        <v>0</v>
      </c>
      <c r="CF1200" s="276">
        <f t="shared" si="347"/>
        <v>0</v>
      </c>
      <c r="CG1200" s="277">
        <f t="shared" si="347"/>
        <v>0</v>
      </c>
      <c r="CH1200" s="277">
        <f t="shared" si="347"/>
        <v>0</v>
      </c>
      <c r="CI1200" s="278">
        <f t="shared" si="347"/>
        <v>0</v>
      </c>
      <c r="CJ1200" s="280">
        <f t="shared" si="348"/>
        <v>0</v>
      </c>
      <c r="CK1200" s="232">
        <f t="shared" si="349"/>
        <v>0</v>
      </c>
      <c r="CL1200" s="1"/>
    </row>
    <row r="1201" spans="1:90" ht="18" customHeight="1">
      <c r="A1201" s="1"/>
      <c r="B1201" s="1"/>
      <c r="C1201" s="314"/>
      <c r="D1201" s="287" t="str">
        <f t="shared" si="303"/>
        <v/>
      </c>
      <c r="E1201" s="449" t="str">
        <f t="shared" si="337"/>
        <v/>
      </c>
      <c r="F1201" s="450"/>
      <c r="G1201" s="451"/>
      <c r="H1201" s="452"/>
      <c r="I1201" s="453"/>
      <c r="J1201" s="453"/>
      <c r="K1201" s="453"/>
      <c r="L1201" s="453"/>
      <c r="M1201" s="454"/>
      <c r="N1201" s="455"/>
      <c r="O1201" s="456"/>
      <c r="P1201" s="456"/>
      <c r="Q1201" s="456"/>
      <c r="R1201" s="456"/>
      <c r="S1201" s="456"/>
      <c r="T1201" s="456"/>
      <c r="U1201" s="456"/>
      <c r="V1201" s="456"/>
      <c r="W1201" s="456"/>
      <c r="X1201" s="456"/>
      <c r="Y1201" s="456"/>
      <c r="Z1201" s="456"/>
      <c r="AA1201" s="456"/>
      <c r="AB1201" s="456"/>
      <c r="AC1201" s="456"/>
      <c r="AD1201" s="456"/>
      <c r="AE1201" s="457"/>
      <c r="AF1201" s="455"/>
      <c r="AG1201" s="456"/>
      <c r="AH1201" s="456"/>
      <c r="AI1201" s="456"/>
      <c r="AJ1201" s="456"/>
      <c r="AK1201" s="456"/>
      <c r="AL1201" s="456"/>
      <c r="AM1201" s="456"/>
      <c r="AN1201" s="457"/>
      <c r="AO1201" s="455"/>
      <c r="AP1201" s="456"/>
      <c r="AQ1201" s="456"/>
      <c r="AR1201" s="456"/>
      <c r="AS1201" s="456"/>
      <c r="AT1201" s="456"/>
      <c r="AU1201" s="456"/>
      <c r="AV1201" s="456"/>
      <c r="AW1201" s="456"/>
      <c r="AX1201" s="456"/>
      <c r="AY1201" s="456"/>
      <c r="AZ1201" s="456"/>
      <c r="BA1201" s="456"/>
      <c r="BB1201" s="456"/>
      <c r="BC1201" s="456"/>
      <c r="BD1201" s="456"/>
      <c r="BE1201" s="456"/>
      <c r="BF1201" s="456"/>
      <c r="BG1201" s="457"/>
      <c r="BH1201" s="458"/>
      <c r="BI1201" s="459"/>
      <c r="BJ1201" s="459"/>
      <c r="BK1201" s="459"/>
      <c r="BL1201" s="459"/>
      <c r="BM1201" s="460"/>
      <c r="BN1201" s="314"/>
      <c r="BO1201" s="314"/>
      <c r="BP1201" s="1"/>
      <c r="BQ1201" s="120">
        <f>IF($F$3="","",IF(N1201=$F$3,COUNTIF(BQ$23:BQ1200,"&gt;0")+1,0))</f>
        <v>0</v>
      </c>
      <c r="BR1201" s="1"/>
      <c r="BS1201" s="20" t="str">
        <f>IF($N1201="","",IF(VLOOKUP(VLOOKUP($N1201,IMPOSTAZIONI!$E$6:$I$13,5,FALSE),IMPOSTAZIONI!$B$25:$N$32,3,FALSE)=0,"",VLOOKUP(VLOOKUP($N1201,IMPOSTAZIONI!$E$6:$I$13,5,FALSE),IMPOSTAZIONI!$B$25:$N$32,3,FALSE)))</f>
        <v/>
      </c>
      <c r="BT1201" s="20" t="str">
        <f>IF($N1201="","",IF(VLOOKUP(VLOOKUP($N1201,IMPOSTAZIONI!$E$6:$I$13,5,FALSE),IMPOSTAZIONI!$B$25:$N$32,6,FALSE)=0,"",VLOOKUP(VLOOKUP($N1201,IMPOSTAZIONI!$E$6:$I$13,5,FALSE),IMPOSTAZIONI!$B$25:$N$32,6,FALSE)))</f>
        <v/>
      </c>
      <c r="BU1201" s="20" t="str">
        <f>IF($N1201="","",IF(VLOOKUP(VLOOKUP($N1201,IMPOSTAZIONI!$E$6:$I$13,5,FALSE),IMPOSTAZIONI!$B$25:$N$32,9,FALSE)=0,"",VLOOKUP(VLOOKUP($N1201,IMPOSTAZIONI!$E$6:$I$13,5,FALSE),IMPOSTAZIONI!$B$25:$N$32,9,FALSE)))</f>
        <v/>
      </c>
      <c r="BV1201" s="20" t="str">
        <f>IF($N1201="","",IF(VLOOKUP(VLOOKUP($N1201,IMPOSTAZIONI!$E$6:$I$13,5,FALSE),IMPOSTAZIONI!$B$25:$N$32,12,FALSE)=0,"",VLOOKUP(VLOOKUP($N1201,IMPOSTAZIONI!$E$6:$I$13,5,FALSE),IMPOSTAZIONI!$B$25:$N$32,12,FALSE)))</f>
        <v/>
      </c>
      <c r="BW1201" s="221" t="str">
        <f t="shared" si="338"/>
        <v/>
      </c>
      <c r="BX1201" s="221" t="str">
        <f t="shared" si="339"/>
        <v/>
      </c>
      <c r="BY1201" s="221">
        <f t="shared" si="340"/>
        <v>0</v>
      </c>
      <c r="BZ1201" s="231">
        <f t="shared" si="341"/>
        <v>0</v>
      </c>
      <c r="CA1201" s="246">
        <f t="shared" si="342"/>
        <v>0</v>
      </c>
      <c r="CB1201" s="246">
        <f t="shared" si="343"/>
        <v>0</v>
      </c>
      <c r="CC1201" s="246" t="str">
        <f t="shared" si="344"/>
        <v/>
      </c>
      <c r="CD1201" s="246">
        <f t="shared" si="345"/>
        <v>5</v>
      </c>
      <c r="CE1201" s="246">
        <f t="shared" si="346"/>
        <v>0</v>
      </c>
      <c r="CF1201" s="276">
        <f t="shared" si="347"/>
        <v>0</v>
      </c>
      <c r="CG1201" s="277">
        <f t="shared" si="347"/>
        <v>0</v>
      </c>
      <c r="CH1201" s="277">
        <f t="shared" si="347"/>
        <v>0</v>
      </c>
      <c r="CI1201" s="278">
        <f t="shared" si="347"/>
        <v>0</v>
      </c>
      <c r="CJ1201" s="280">
        <f t="shared" si="348"/>
        <v>0</v>
      </c>
      <c r="CK1201" s="232">
        <f t="shared" si="349"/>
        <v>0</v>
      </c>
      <c r="CL1201" s="1"/>
    </row>
    <row r="1202" spans="1:90" ht="18" customHeight="1">
      <c r="A1202" s="1"/>
      <c r="B1202" s="1"/>
      <c r="C1202" s="314"/>
      <c r="D1202" s="287" t="str">
        <f t="shared" si="303"/>
        <v/>
      </c>
      <c r="E1202" s="449" t="str">
        <f t="shared" si="337"/>
        <v/>
      </c>
      <c r="F1202" s="450"/>
      <c r="G1202" s="451"/>
      <c r="H1202" s="452"/>
      <c r="I1202" s="453"/>
      <c r="J1202" s="453"/>
      <c r="K1202" s="453"/>
      <c r="L1202" s="453"/>
      <c r="M1202" s="454"/>
      <c r="N1202" s="455"/>
      <c r="O1202" s="456"/>
      <c r="P1202" s="456"/>
      <c r="Q1202" s="456"/>
      <c r="R1202" s="456"/>
      <c r="S1202" s="456"/>
      <c r="T1202" s="456"/>
      <c r="U1202" s="456"/>
      <c r="V1202" s="456"/>
      <c r="W1202" s="456"/>
      <c r="X1202" s="456"/>
      <c r="Y1202" s="456"/>
      <c r="Z1202" s="456"/>
      <c r="AA1202" s="456"/>
      <c r="AB1202" s="456"/>
      <c r="AC1202" s="456"/>
      <c r="AD1202" s="456"/>
      <c r="AE1202" s="457"/>
      <c r="AF1202" s="455"/>
      <c r="AG1202" s="456"/>
      <c r="AH1202" s="456"/>
      <c r="AI1202" s="456"/>
      <c r="AJ1202" s="456"/>
      <c r="AK1202" s="456"/>
      <c r="AL1202" s="456"/>
      <c r="AM1202" s="456"/>
      <c r="AN1202" s="457"/>
      <c r="AO1202" s="455"/>
      <c r="AP1202" s="456"/>
      <c r="AQ1202" s="456"/>
      <c r="AR1202" s="456"/>
      <c r="AS1202" s="456"/>
      <c r="AT1202" s="456"/>
      <c r="AU1202" s="456"/>
      <c r="AV1202" s="456"/>
      <c r="AW1202" s="456"/>
      <c r="AX1202" s="456"/>
      <c r="AY1202" s="456"/>
      <c r="AZ1202" s="456"/>
      <c r="BA1202" s="456"/>
      <c r="BB1202" s="456"/>
      <c r="BC1202" s="456"/>
      <c r="BD1202" s="456"/>
      <c r="BE1202" s="456"/>
      <c r="BF1202" s="456"/>
      <c r="BG1202" s="457"/>
      <c r="BH1202" s="458"/>
      <c r="BI1202" s="459"/>
      <c r="BJ1202" s="459"/>
      <c r="BK1202" s="459"/>
      <c r="BL1202" s="459"/>
      <c r="BM1202" s="460"/>
      <c r="BN1202" s="314"/>
      <c r="BO1202" s="314"/>
      <c r="BP1202" s="1"/>
      <c r="BQ1202" s="120">
        <f>IF($F$3="","",IF(N1202=$F$3,COUNTIF(BQ$23:BQ1201,"&gt;0")+1,0))</f>
        <v>0</v>
      </c>
      <c r="BR1202" s="1"/>
      <c r="BS1202" s="20" t="str">
        <f>IF($N1202="","",IF(VLOOKUP(VLOOKUP($N1202,IMPOSTAZIONI!$E$6:$I$13,5,FALSE),IMPOSTAZIONI!$B$25:$N$32,3,FALSE)=0,"",VLOOKUP(VLOOKUP($N1202,IMPOSTAZIONI!$E$6:$I$13,5,FALSE),IMPOSTAZIONI!$B$25:$N$32,3,FALSE)))</f>
        <v/>
      </c>
      <c r="BT1202" s="20" t="str">
        <f>IF($N1202="","",IF(VLOOKUP(VLOOKUP($N1202,IMPOSTAZIONI!$E$6:$I$13,5,FALSE),IMPOSTAZIONI!$B$25:$N$32,6,FALSE)=0,"",VLOOKUP(VLOOKUP($N1202,IMPOSTAZIONI!$E$6:$I$13,5,FALSE),IMPOSTAZIONI!$B$25:$N$32,6,FALSE)))</f>
        <v/>
      </c>
      <c r="BU1202" s="20" t="str">
        <f>IF($N1202="","",IF(VLOOKUP(VLOOKUP($N1202,IMPOSTAZIONI!$E$6:$I$13,5,FALSE),IMPOSTAZIONI!$B$25:$N$32,9,FALSE)=0,"",VLOOKUP(VLOOKUP($N1202,IMPOSTAZIONI!$E$6:$I$13,5,FALSE),IMPOSTAZIONI!$B$25:$N$32,9,FALSE)))</f>
        <v/>
      </c>
      <c r="BV1202" s="20" t="str">
        <f>IF($N1202="","",IF(VLOOKUP(VLOOKUP($N1202,IMPOSTAZIONI!$E$6:$I$13,5,FALSE),IMPOSTAZIONI!$B$25:$N$32,12,FALSE)=0,"",VLOOKUP(VLOOKUP($N1202,IMPOSTAZIONI!$E$6:$I$13,5,FALSE),IMPOSTAZIONI!$B$25:$N$32,12,FALSE)))</f>
        <v/>
      </c>
      <c r="BW1202" s="221" t="str">
        <f t="shared" si="338"/>
        <v/>
      </c>
      <c r="BX1202" s="221" t="str">
        <f t="shared" si="339"/>
        <v/>
      </c>
      <c r="BY1202" s="221">
        <f t="shared" si="340"/>
        <v>0</v>
      </c>
      <c r="BZ1202" s="231">
        <f t="shared" si="341"/>
        <v>0</v>
      </c>
      <c r="CA1202" s="246">
        <f t="shared" si="342"/>
        <v>0</v>
      </c>
      <c r="CB1202" s="246">
        <f t="shared" si="343"/>
        <v>0</v>
      </c>
      <c r="CC1202" s="246" t="str">
        <f t="shared" si="344"/>
        <v/>
      </c>
      <c r="CD1202" s="246">
        <f t="shared" si="345"/>
        <v>5</v>
      </c>
      <c r="CE1202" s="246">
        <f t="shared" si="346"/>
        <v>0</v>
      </c>
      <c r="CF1202" s="276">
        <f t="shared" si="347"/>
        <v>0</v>
      </c>
      <c r="CG1202" s="277">
        <f t="shared" si="347"/>
        <v>0</v>
      </c>
      <c r="CH1202" s="277">
        <f t="shared" si="347"/>
        <v>0</v>
      </c>
      <c r="CI1202" s="278">
        <f t="shared" si="347"/>
        <v>0</v>
      </c>
      <c r="CJ1202" s="280">
        <f t="shared" si="348"/>
        <v>0</v>
      </c>
      <c r="CK1202" s="232">
        <f t="shared" si="349"/>
        <v>0</v>
      </c>
      <c r="CL1202" s="1"/>
    </row>
    <row r="1203" spans="1:90" ht="18" customHeight="1">
      <c r="A1203" s="1"/>
      <c r="B1203" s="1"/>
      <c r="C1203" s="314"/>
      <c r="D1203" s="287" t="str">
        <f t="shared" si="303"/>
        <v/>
      </c>
      <c r="E1203" s="449" t="str">
        <f t="shared" si="337"/>
        <v/>
      </c>
      <c r="F1203" s="450"/>
      <c r="G1203" s="451"/>
      <c r="H1203" s="452"/>
      <c r="I1203" s="453"/>
      <c r="J1203" s="453"/>
      <c r="K1203" s="453"/>
      <c r="L1203" s="453"/>
      <c r="M1203" s="454"/>
      <c r="N1203" s="455"/>
      <c r="O1203" s="456"/>
      <c r="P1203" s="456"/>
      <c r="Q1203" s="456"/>
      <c r="R1203" s="456"/>
      <c r="S1203" s="456"/>
      <c r="T1203" s="456"/>
      <c r="U1203" s="456"/>
      <c r="V1203" s="456"/>
      <c r="W1203" s="456"/>
      <c r="X1203" s="456"/>
      <c r="Y1203" s="456"/>
      <c r="Z1203" s="456"/>
      <c r="AA1203" s="456"/>
      <c r="AB1203" s="456"/>
      <c r="AC1203" s="456"/>
      <c r="AD1203" s="456"/>
      <c r="AE1203" s="457"/>
      <c r="AF1203" s="455"/>
      <c r="AG1203" s="456"/>
      <c r="AH1203" s="456"/>
      <c r="AI1203" s="456"/>
      <c r="AJ1203" s="456"/>
      <c r="AK1203" s="456"/>
      <c r="AL1203" s="456"/>
      <c r="AM1203" s="456"/>
      <c r="AN1203" s="457"/>
      <c r="AO1203" s="455"/>
      <c r="AP1203" s="456"/>
      <c r="AQ1203" s="456"/>
      <c r="AR1203" s="456"/>
      <c r="AS1203" s="456"/>
      <c r="AT1203" s="456"/>
      <c r="AU1203" s="456"/>
      <c r="AV1203" s="456"/>
      <c r="AW1203" s="456"/>
      <c r="AX1203" s="456"/>
      <c r="AY1203" s="456"/>
      <c r="AZ1203" s="456"/>
      <c r="BA1203" s="456"/>
      <c r="BB1203" s="456"/>
      <c r="BC1203" s="456"/>
      <c r="BD1203" s="456"/>
      <c r="BE1203" s="456"/>
      <c r="BF1203" s="456"/>
      <c r="BG1203" s="457"/>
      <c r="BH1203" s="458"/>
      <c r="BI1203" s="459"/>
      <c r="BJ1203" s="459"/>
      <c r="BK1203" s="459"/>
      <c r="BL1203" s="459"/>
      <c r="BM1203" s="460"/>
      <c r="BN1203" s="314"/>
      <c r="BO1203" s="314"/>
      <c r="BP1203" s="1"/>
      <c r="BQ1203" s="120">
        <f>IF($F$3="","",IF(N1203=$F$3,COUNTIF(BQ$23:BQ1202,"&gt;0")+1,0))</f>
        <v>0</v>
      </c>
      <c r="BR1203" s="1"/>
      <c r="BS1203" s="20" t="str">
        <f>IF($N1203="","",IF(VLOOKUP(VLOOKUP($N1203,IMPOSTAZIONI!$E$6:$I$13,5,FALSE),IMPOSTAZIONI!$B$25:$N$32,3,FALSE)=0,"",VLOOKUP(VLOOKUP($N1203,IMPOSTAZIONI!$E$6:$I$13,5,FALSE),IMPOSTAZIONI!$B$25:$N$32,3,FALSE)))</f>
        <v/>
      </c>
      <c r="BT1203" s="20" t="str">
        <f>IF($N1203="","",IF(VLOOKUP(VLOOKUP($N1203,IMPOSTAZIONI!$E$6:$I$13,5,FALSE),IMPOSTAZIONI!$B$25:$N$32,6,FALSE)=0,"",VLOOKUP(VLOOKUP($N1203,IMPOSTAZIONI!$E$6:$I$13,5,FALSE),IMPOSTAZIONI!$B$25:$N$32,6,FALSE)))</f>
        <v/>
      </c>
      <c r="BU1203" s="20" t="str">
        <f>IF($N1203="","",IF(VLOOKUP(VLOOKUP($N1203,IMPOSTAZIONI!$E$6:$I$13,5,FALSE),IMPOSTAZIONI!$B$25:$N$32,9,FALSE)=0,"",VLOOKUP(VLOOKUP($N1203,IMPOSTAZIONI!$E$6:$I$13,5,FALSE),IMPOSTAZIONI!$B$25:$N$32,9,FALSE)))</f>
        <v/>
      </c>
      <c r="BV1203" s="20" t="str">
        <f>IF($N1203="","",IF(VLOOKUP(VLOOKUP($N1203,IMPOSTAZIONI!$E$6:$I$13,5,FALSE),IMPOSTAZIONI!$B$25:$N$32,12,FALSE)=0,"",VLOOKUP(VLOOKUP($N1203,IMPOSTAZIONI!$E$6:$I$13,5,FALSE),IMPOSTAZIONI!$B$25:$N$32,12,FALSE)))</f>
        <v/>
      </c>
      <c r="BW1203" s="221" t="str">
        <f t="shared" si="338"/>
        <v/>
      </c>
      <c r="BX1203" s="221" t="str">
        <f t="shared" si="339"/>
        <v/>
      </c>
      <c r="BY1203" s="221">
        <f t="shared" si="340"/>
        <v>0</v>
      </c>
      <c r="BZ1203" s="231">
        <f t="shared" si="341"/>
        <v>0</v>
      </c>
      <c r="CA1203" s="246">
        <f t="shared" si="342"/>
        <v>0</v>
      </c>
      <c r="CB1203" s="246">
        <f t="shared" si="343"/>
        <v>0</v>
      </c>
      <c r="CC1203" s="246" t="str">
        <f t="shared" si="344"/>
        <v/>
      </c>
      <c r="CD1203" s="246">
        <f t="shared" si="345"/>
        <v>5</v>
      </c>
      <c r="CE1203" s="246">
        <f t="shared" si="346"/>
        <v>0</v>
      </c>
      <c r="CF1203" s="276">
        <f t="shared" si="347"/>
        <v>0</v>
      </c>
      <c r="CG1203" s="277">
        <f t="shared" si="347"/>
        <v>0</v>
      </c>
      <c r="CH1203" s="277">
        <f t="shared" si="347"/>
        <v>0</v>
      </c>
      <c r="CI1203" s="278">
        <f t="shared" si="347"/>
        <v>0</v>
      </c>
      <c r="CJ1203" s="280">
        <f t="shared" si="348"/>
        <v>0</v>
      </c>
      <c r="CK1203" s="232">
        <f t="shared" si="349"/>
        <v>0</v>
      </c>
      <c r="CL1203" s="1"/>
    </row>
    <row r="1204" spans="1:90" ht="18" customHeight="1">
      <c r="A1204" s="1"/>
      <c r="B1204" s="1"/>
      <c r="C1204" s="314"/>
      <c r="D1204" s="287" t="str">
        <f t="shared" si="303"/>
        <v/>
      </c>
      <c r="E1204" s="449" t="str">
        <f t="shared" si="337"/>
        <v/>
      </c>
      <c r="F1204" s="450"/>
      <c r="G1204" s="451"/>
      <c r="H1204" s="452"/>
      <c r="I1204" s="453"/>
      <c r="J1204" s="453"/>
      <c r="K1204" s="453"/>
      <c r="L1204" s="453"/>
      <c r="M1204" s="454"/>
      <c r="N1204" s="455"/>
      <c r="O1204" s="456"/>
      <c r="P1204" s="456"/>
      <c r="Q1204" s="456"/>
      <c r="R1204" s="456"/>
      <c r="S1204" s="456"/>
      <c r="T1204" s="456"/>
      <c r="U1204" s="456"/>
      <c r="V1204" s="456"/>
      <c r="W1204" s="456"/>
      <c r="X1204" s="456"/>
      <c r="Y1204" s="456"/>
      <c r="Z1204" s="456"/>
      <c r="AA1204" s="456"/>
      <c r="AB1204" s="456"/>
      <c r="AC1204" s="456"/>
      <c r="AD1204" s="456"/>
      <c r="AE1204" s="457"/>
      <c r="AF1204" s="455"/>
      <c r="AG1204" s="456"/>
      <c r="AH1204" s="456"/>
      <c r="AI1204" s="456"/>
      <c r="AJ1204" s="456"/>
      <c r="AK1204" s="456"/>
      <c r="AL1204" s="456"/>
      <c r="AM1204" s="456"/>
      <c r="AN1204" s="457"/>
      <c r="AO1204" s="455"/>
      <c r="AP1204" s="456"/>
      <c r="AQ1204" s="456"/>
      <c r="AR1204" s="456"/>
      <c r="AS1204" s="456"/>
      <c r="AT1204" s="456"/>
      <c r="AU1204" s="456"/>
      <c r="AV1204" s="456"/>
      <c r="AW1204" s="456"/>
      <c r="AX1204" s="456"/>
      <c r="AY1204" s="456"/>
      <c r="AZ1204" s="456"/>
      <c r="BA1204" s="456"/>
      <c r="BB1204" s="456"/>
      <c r="BC1204" s="456"/>
      <c r="BD1204" s="456"/>
      <c r="BE1204" s="456"/>
      <c r="BF1204" s="456"/>
      <c r="BG1204" s="457"/>
      <c r="BH1204" s="458"/>
      <c r="BI1204" s="459"/>
      <c r="BJ1204" s="459"/>
      <c r="BK1204" s="459"/>
      <c r="BL1204" s="459"/>
      <c r="BM1204" s="460"/>
      <c r="BN1204" s="314"/>
      <c r="BO1204" s="314"/>
      <c r="BP1204" s="1"/>
      <c r="BQ1204" s="120">
        <f>IF($F$3="","",IF(N1204=$F$3,COUNTIF(BQ$23:BQ1203,"&gt;0")+1,0))</f>
        <v>0</v>
      </c>
      <c r="BR1204" s="1"/>
      <c r="BS1204" s="20" t="str">
        <f>IF($N1204="","",IF(VLOOKUP(VLOOKUP($N1204,IMPOSTAZIONI!$E$6:$I$13,5,FALSE),IMPOSTAZIONI!$B$25:$N$32,3,FALSE)=0,"",VLOOKUP(VLOOKUP($N1204,IMPOSTAZIONI!$E$6:$I$13,5,FALSE),IMPOSTAZIONI!$B$25:$N$32,3,FALSE)))</f>
        <v/>
      </c>
      <c r="BT1204" s="20" t="str">
        <f>IF($N1204="","",IF(VLOOKUP(VLOOKUP($N1204,IMPOSTAZIONI!$E$6:$I$13,5,FALSE),IMPOSTAZIONI!$B$25:$N$32,6,FALSE)=0,"",VLOOKUP(VLOOKUP($N1204,IMPOSTAZIONI!$E$6:$I$13,5,FALSE),IMPOSTAZIONI!$B$25:$N$32,6,FALSE)))</f>
        <v/>
      </c>
      <c r="BU1204" s="20" t="str">
        <f>IF($N1204="","",IF(VLOOKUP(VLOOKUP($N1204,IMPOSTAZIONI!$E$6:$I$13,5,FALSE),IMPOSTAZIONI!$B$25:$N$32,9,FALSE)=0,"",VLOOKUP(VLOOKUP($N1204,IMPOSTAZIONI!$E$6:$I$13,5,FALSE),IMPOSTAZIONI!$B$25:$N$32,9,FALSE)))</f>
        <v/>
      </c>
      <c r="BV1204" s="20" t="str">
        <f>IF($N1204="","",IF(VLOOKUP(VLOOKUP($N1204,IMPOSTAZIONI!$E$6:$I$13,5,FALSE),IMPOSTAZIONI!$B$25:$N$32,12,FALSE)=0,"",VLOOKUP(VLOOKUP($N1204,IMPOSTAZIONI!$E$6:$I$13,5,FALSE),IMPOSTAZIONI!$B$25:$N$32,12,FALSE)))</f>
        <v/>
      </c>
      <c r="BW1204" s="221" t="str">
        <f t="shared" si="338"/>
        <v/>
      </c>
      <c r="BX1204" s="221" t="str">
        <f t="shared" si="339"/>
        <v/>
      </c>
      <c r="BY1204" s="221">
        <f t="shared" si="340"/>
        <v>0</v>
      </c>
      <c r="BZ1204" s="231">
        <f t="shared" si="341"/>
        <v>0</v>
      </c>
      <c r="CA1204" s="246">
        <f t="shared" si="342"/>
        <v>0</v>
      </c>
      <c r="CB1204" s="246">
        <f t="shared" si="343"/>
        <v>0</v>
      </c>
      <c r="CC1204" s="246" t="str">
        <f t="shared" si="344"/>
        <v/>
      </c>
      <c r="CD1204" s="246">
        <f t="shared" si="345"/>
        <v>5</v>
      </c>
      <c r="CE1204" s="246">
        <f t="shared" si="346"/>
        <v>0</v>
      </c>
      <c r="CF1204" s="276">
        <f t="shared" si="347"/>
        <v>0</v>
      </c>
      <c r="CG1204" s="277">
        <f t="shared" si="347"/>
        <v>0</v>
      </c>
      <c r="CH1204" s="277">
        <f t="shared" si="347"/>
        <v>0</v>
      </c>
      <c r="CI1204" s="278">
        <f t="shared" si="347"/>
        <v>0</v>
      </c>
      <c r="CJ1204" s="280">
        <f t="shared" si="348"/>
        <v>0</v>
      </c>
      <c r="CK1204" s="232">
        <f t="shared" si="349"/>
        <v>0</v>
      </c>
      <c r="CL1204" s="1"/>
    </row>
    <row r="1205" spans="1:90" ht="18" customHeight="1">
      <c r="A1205" s="1"/>
      <c r="B1205" s="1"/>
      <c r="C1205" s="314"/>
      <c r="D1205" s="287" t="str">
        <f t="shared" si="303"/>
        <v/>
      </c>
      <c r="E1205" s="449" t="str">
        <f t="shared" si="337"/>
        <v/>
      </c>
      <c r="F1205" s="450"/>
      <c r="G1205" s="451"/>
      <c r="H1205" s="452"/>
      <c r="I1205" s="453"/>
      <c r="J1205" s="453"/>
      <c r="K1205" s="453"/>
      <c r="L1205" s="453"/>
      <c r="M1205" s="454"/>
      <c r="N1205" s="455"/>
      <c r="O1205" s="456"/>
      <c r="P1205" s="456"/>
      <c r="Q1205" s="456"/>
      <c r="R1205" s="456"/>
      <c r="S1205" s="456"/>
      <c r="T1205" s="456"/>
      <c r="U1205" s="456"/>
      <c r="V1205" s="456"/>
      <c r="W1205" s="456"/>
      <c r="X1205" s="456"/>
      <c r="Y1205" s="456"/>
      <c r="Z1205" s="456"/>
      <c r="AA1205" s="456"/>
      <c r="AB1205" s="456"/>
      <c r="AC1205" s="456"/>
      <c r="AD1205" s="456"/>
      <c r="AE1205" s="457"/>
      <c r="AF1205" s="455"/>
      <c r="AG1205" s="456"/>
      <c r="AH1205" s="456"/>
      <c r="AI1205" s="456"/>
      <c r="AJ1205" s="456"/>
      <c r="AK1205" s="456"/>
      <c r="AL1205" s="456"/>
      <c r="AM1205" s="456"/>
      <c r="AN1205" s="457"/>
      <c r="AO1205" s="455"/>
      <c r="AP1205" s="456"/>
      <c r="AQ1205" s="456"/>
      <c r="AR1205" s="456"/>
      <c r="AS1205" s="456"/>
      <c r="AT1205" s="456"/>
      <c r="AU1205" s="456"/>
      <c r="AV1205" s="456"/>
      <c r="AW1205" s="456"/>
      <c r="AX1205" s="456"/>
      <c r="AY1205" s="456"/>
      <c r="AZ1205" s="456"/>
      <c r="BA1205" s="456"/>
      <c r="BB1205" s="456"/>
      <c r="BC1205" s="456"/>
      <c r="BD1205" s="456"/>
      <c r="BE1205" s="456"/>
      <c r="BF1205" s="456"/>
      <c r="BG1205" s="457"/>
      <c r="BH1205" s="458"/>
      <c r="BI1205" s="459"/>
      <c r="BJ1205" s="459"/>
      <c r="BK1205" s="459"/>
      <c r="BL1205" s="459"/>
      <c r="BM1205" s="460"/>
      <c r="BN1205" s="314"/>
      <c r="BO1205" s="314"/>
      <c r="BP1205" s="1"/>
      <c r="BQ1205" s="120">
        <f>IF($F$3="","",IF(N1205=$F$3,COUNTIF(BQ$23:BQ1204,"&gt;0")+1,0))</f>
        <v>0</v>
      </c>
      <c r="BR1205" s="1"/>
      <c r="BS1205" s="20" t="str">
        <f>IF($N1205="","",IF(VLOOKUP(VLOOKUP($N1205,IMPOSTAZIONI!$E$6:$I$13,5,FALSE),IMPOSTAZIONI!$B$25:$N$32,3,FALSE)=0,"",VLOOKUP(VLOOKUP($N1205,IMPOSTAZIONI!$E$6:$I$13,5,FALSE),IMPOSTAZIONI!$B$25:$N$32,3,FALSE)))</f>
        <v/>
      </c>
      <c r="BT1205" s="20" t="str">
        <f>IF($N1205="","",IF(VLOOKUP(VLOOKUP($N1205,IMPOSTAZIONI!$E$6:$I$13,5,FALSE),IMPOSTAZIONI!$B$25:$N$32,6,FALSE)=0,"",VLOOKUP(VLOOKUP($N1205,IMPOSTAZIONI!$E$6:$I$13,5,FALSE),IMPOSTAZIONI!$B$25:$N$32,6,FALSE)))</f>
        <v/>
      </c>
      <c r="BU1205" s="20" t="str">
        <f>IF($N1205="","",IF(VLOOKUP(VLOOKUP($N1205,IMPOSTAZIONI!$E$6:$I$13,5,FALSE),IMPOSTAZIONI!$B$25:$N$32,9,FALSE)=0,"",VLOOKUP(VLOOKUP($N1205,IMPOSTAZIONI!$E$6:$I$13,5,FALSE),IMPOSTAZIONI!$B$25:$N$32,9,FALSE)))</f>
        <v/>
      </c>
      <c r="BV1205" s="20" t="str">
        <f>IF($N1205="","",IF(VLOOKUP(VLOOKUP($N1205,IMPOSTAZIONI!$E$6:$I$13,5,FALSE),IMPOSTAZIONI!$B$25:$N$32,12,FALSE)=0,"",VLOOKUP(VLOOKUP($N1205,IMPOSTAZIONI!$E$6:$I$13,5,FALSE),IMPOSTAZIONI!$B$25:$N$32,12,FALSE)))</f>
        <v/>
      </c>
      <c r="BW1205" s="221" t="str">
        <f t="shared" si="338"/>
        <v/>
      </c>
      <c r="BX1205" s="221" t="str">
        <f t="shared" si="339"/>
        <v/>
      </c>
      <c r="BY1205" s="221">
        <f t="shared" si="340"/>
        <v>0</v>
      </c>
      <c r="BZ1205" s="231">
        <f t="shared" si="341"/>
        <v>0</v>
      </c>
      <c r="CA1205" s="246">
        <f t="shared" si="342"/>
        <v>0</v>
      </c>
      <c r="CB1205" s="246">
        <f t="shared" si="343"/>
        <v>0</v>
      </c>
      <c r="CC1205" s="246" t="str">
        <f t="shared" si="344"/>
        <v/>
      </c>
      <c r="CD1205" s="246">
        <f t="shared" si="345"/>
        <v>5</v>
      </c>
      <c r="CE1205" s="246">
        <f t="shared" si="346"/>
        <v>0</v>
      </c>
      <c r="CF1205" s="276">
        <f t="shared" si="347"/>
        <v>0</v>
      </c>
      <c r="CG1205" s="277">
        <f t="shared" si="347"/>
        <v>0</v>
      </c>
      <c r="CH1205" s="277">
        <f t="shared" si="347"/>
        <v>0</v>
      </c>
      <c r="CI1205" s="278">
        <f t="shared" si="347"/>
        <v>0</v>
      </c>
      <c r="CJ1205" s="280">
        <f t="shared" si="348"/>
        <v>0</v>
      </c>
      <c r="CK1205" s="232">
        <f t="shared" si="349"/>
        <v>0</v>
      </c>
      <c r="CL1205" s="1"/>
    </row>
    <row r="1206" spans="1:90" ht="18" customHeight="1">
      <c r="A1206" s="1"/>
      <c r="B1206" s="1"/>
      <c r="C1206" s="314"/>
      <c r="D1206" s="287" t="str">
        <f t="shared" si="303"/>
        <v/>
      </c>
      <c r="E1206" s="449" t="str">
        <f t="shared" si="337"/>
        <v/>
      </c>
      <c r="F1206" s="450"/>
      <c r="G1206" s="451"/>
      <c r="H1206" s="452"/>
      <c r="I1206" s="453"/>
      <c r="J1206" s="453"/>
      <c r="K1206" s="453"/>
      <c r="L1206" s="453"/>
      <c r="M1206" s="454"/>
      <c r="N1206" s="455"/>
      <c r="O1206" s="456"/>
      <c r="P1206" s="456"/>
      <c r="Q1206" s="456"/>
      <c r="R1206" s="456"/>
      <c r="S1206" s="456"/>
      <c r="T1206" s="456"/>
      <c r="U1206" s="456"/>
      <c r="V1206" s="456"/>
      <c r="W1206" s="456"/>
      <c r="X1206" s="456"/>
      <c r="Y1206" s="456"/>
      <c r="Z1206" s="456"/>
      <c r="AA1206" s="456"/>
      <c r="AB1206" s="456"/>
      <c r="AC1206" s="456"/>
      <c r="AD1206" s="456"/>
      <c r="AE1206" s="457"/>
      <c r="AF1206" s="455"/>
      <c r="AG1206" s="456"/>
      <c r="AH1206" s="456"/>
      <c r="AI1206" s="456"/>
      <c r="AJ1206" s="456"/>
      <c r="AK1206" s="456"/>
      <c r="AL1206" s="456"/>
      <c r="AM1206" s="456"/>
      <c r="AN1206" s="457"/>
      <c r="AO1206" s="455"/>
      <c r="AP1206" s="456"/>
      <c r="AQ1206" s="456"/>
      <c r="AR1206" s="456"/>
      <c r="AS1206" s="456"/>
      <c r="AT1206" s="456"/>
      <c r="AU1206" s="456"/>
      <c r="AV1206" s="456"/>
      <c r="AW1206" s="456"/>
      <c r="AX1206" s="456"/>
      <c r="AY1206" s="456"/>
      <c r="AZ1206" s="456"/>
      <c r="BA1206" s="456"/>
      <c r="BB1206" s="456"/>
      <c r="BC1206" s="456"/>
      <c r="BD1206" s="456"/>
      <c r="BE1206" s="456"/>
      <c r="BF1206" s="456"/>
      <c r="BG1206" s="457"/>
      <c r="BH1206" s="458"/>
      <c r="BI1206" s="459"/>
      <c r="BJ1206" s="459"/>
      <c r="BK1206" s="459"/>
      <c r="BL1206" s="459"/>
      <c r="BM1206" s="460"/>
      <c r="BN1206" s="314"/>
      <c r="BO1206" s="314"/>
      <c r="BP1206" s="1"/>
      <c r="BQ1206" s="120">
        <f>IF($F$3="","",IF(N1206=$F$3,COUNTIF(BQ$23:BQ1205,"&gt;0")+1,0))</f>
        <v>0</v>
      </c>
      <c r="BR1206" s="1"/>
      <c r="BS1206" s="20" t="str">
        <f>IF($N1206="","",IF(VLOOKUP(VLOOKUP($N1206,IMPOSTAZIONI!$E$6:$I$13,5,FALSE),IMPOSTAZIONI!$B$25:$N$32,3,FALSE)=0,"",VLOOKUP(VLOOKUP($N1206,IMPOSTAZIONI!$E$6:$I$13,5,FALSE),IMPOSTAZIONI!$B$25:$N$32,3,FALSE)))</f>
        <v/>
      </c>
      <c r="BT1206" s="20" t="str">
        <f>IF($N1206="","",IF(VLOOKUP(VLOOKUP($N1206,IMPOSTAZIONI!$E$6:$I$13,5,FALSE),IMPOSTAZIONI!$B$25:$N$32,6,FALSE)=0,"",VLOOKUP(VLOOKUP($N1206,IMPOSTAZIONI!$E$6:$I$13,5,FALSE),IMPOSTAZIONI!$B$25:$N$32,6,FALSE)))</f>
        <v/>
      </c>
      <c r="BU1206" s="20" t="str">
        <f>IF($N1206="","",IF(VLOOKUP(VLOOKUP($N1206,IMPOSTAZIONI!$E$6:$I$13,5,FALSE),IMPOSTAZIONI!$B$25:$N$32,9,FALSE)=0,"",VLOOKUP(VLOOKUP($N1206,IMPOSTAZIONI!$E$6:$I$13,5,FALSE),IMPOSTAZIONI!$B$25:$N$32,9,FALSE)))</f>
        <v/>
      </c>
      <c r="BV1206" s="20" t="str">
        <f>IF($N1206="","",IF(VLOOKUP(VLOOKUP($N1206,IMPOSTAZIONI!$E$6:$I$13,5,FALSE),IMPOSTAZIONI!$B$25:$N$32,12,FALSE)=0,"",VLOOKUP(VLOOKUP($N1206,IMPOSTAZIONI!$E$6:$I$13,5,FALSE),IMPOSTAZIONI!$B$25:$N$32,12,FALSE)))</f>
        <v/>
      </c>
      <c r="BW1206" s="221" t="str">
        <f t="shared" si="338"/>
        <v/>
      </c>
      <c r="BX1206" s="221" t="str">
        <f t="shared" si="339"/>
        <v/>
      </c>
      <c r="BY1206" s="221">
        <f t="shared" si="340"/>
        <v>0</v>
      </c>
      <c r="BZ1206" s="231">
        <f t="shared" si="341"/>
        <v>0</v>
      </c>
      <c r="CA1206" s="246">
        <f t="shared" si="342"/>
        <v>0</v>
      </c>
      <c r="CB1206" s="246">
        <f t="shared" si="343"/>
        <v>0</v>
      </c>
      <c r="CC1206" s="246" t="str">
        <f t="shared" si="344"/>
        <v/>
      </c>
      <c r="CD1206" s="246">
        <f t="shared" si="345"/>
        <v>5</v>
      </c>
      <c r="CE1206" s="246">
        <f t="shared" si="346"/>
        <v>0</v>
      </c>
      <c r="CF1206" s="276">
        <f t="shared" si="347"/>
        <v>0</v>
      </c>
      <c r="CG1206" s="277">
        <f t="shared" si="347"/>
        <v>0</v>
      </c>
      <c r="CH1206" s="277">
        <f t="shared" si="347"/>
        <v>0</v>
      </c>
      <c r="CI1206" s="278">
        <f t="shared" si="347"/>
        <v>0</v>
      </c>
      <c r="CJ1206" s="280">
        <f t="shared" si="348"/>
        <v>0</v>
      </c>
      <c r="CK1206" s="232">
        <f t="shared" si="349"/>
        <v>0</v>
      </c>
      <c r="CL1206" s="1"/>
    </row>
    <row r="1207" spans="1:90" ht="18" customHeight="1">
      <c r="A1207" s="1"/>
      <c r="B1207" s="1"/>
      <c r="C1207" s="314"/>
      <c r="D1207" s="287" t="str">
        <f t="shared" si="303"/>
        <v/>
      </c>
      <c r="E1207" s="449" t="str">
        <f t="shared" si="337"/>
        <v/>
      </c>
      <c r="F1207" s="450"/>
      <c r="G1207" s="451"/>
      <c r="H1207" s="452"/>
      <c r="I1207" s="453"/>
      <c r="J1207" s="453"/>
      <c r="K1207" s="453"/>
      <c r="L1207" s="453"/>
      <c r="M1207" s="454"/>
      <c r="N1207" s="455"/>
      <c r="O1207" s="456"/>
      <c r="P1207" s="456"/>
      <c r="Q1207" s="456"/>
      <c r="R1207" s="456"/>
      <c r="S1207" s="456"/>
      <c r="T1207" s="456"/>
      <c r="U1207" s="456"/>
      <c r="V1207" s="456"/>
      <c r="W1207" s="456"/>
      <c r="X1207" s="456"/>
      <c r="Y1207" s="456"/>
      <c r="Z1207" s="456"/>
      <c r="AA1207" s="456"/>
      <c r="AB1207" s="456"/>
      <c r="AC1207" s="456"/>
      <c r="AD1207" s="456"/>
      <c r="AE1207" s="457"/>
      <c r="AF1207" s="455"/>
      <c r="AG1207" s="456"/>
      <c r="AH1207" s="456"/>
      <c r="AI1207" s="456"/>
      <c r="AJ1207" s="456"/>
      <c r="AK1207" s="456"/>
      <c r="AL1207" s="456"/>
      <c r="AM1207" s="456"/>
      <c r="AN1207" s="457"/>
      <c r="AO1207" s="455"/>
      <c r="AP1207" s="456"/>
      <c r="AQ1207" s="456"/>
      <c r="AR1207" s="456"/>
      <c r="AS1207" s="456"/>
      <c r="AT1207" s="456"/>
      <c r="AU1207" s="456"/>
      <c r="AV1207" s="456"/>
      <c r="AW1207" s="456"/>
      <c r="AX1207" s="456"/>
      <c r="AY1207" s="456"/>
      <c r="AZ1207" s="456"/>
      <c r="BA1207" s="456"/>
      <c r="BB1207" s="456"/>
      <c r="BC1207" s="456"/>
      <c r="BD1207" s="456"/>
      <c r="BE1207" s="456"/>
      <c r="BF1207" s="456"/>
      <c r="BG1207" s="457"/>
      <c r="BH1207" s="458"/>
      <c r="BI1207" s="459"/>
      <c r="BJ1207" s="459"/>
      <c r="BK1207" s="459"/>
      <c r="BL1207" s="459"/>
      <c r="BM1207" s="460"/>
      <c r="BN1207" s="314"/>
      <c r="BO1207" s="314"/>
      <c r="BP1207" s="1"/>
      <c r="BQ1207" s="120">
        <f>IF($F$3="","",IF(N1207=$F$3,COUNTIF(BQ$23:BQ1206,"&gt;0")+1,0))</f>
        <v>0</v>
      </c>
      <c r="BR1207" s="1"/>
      <c r="BS1207" s="20" t="str">
        <f>IF($N1207="","",IF(VLOOKUP(VLOOKUP($N1207,IMPOSTAZIONI!$E$6:$I$13,5,FALSE),IMPOSTAZIONI!$B$25:$N$32,3,FALSE)=0,"",VLOOKUP(VLOOKUP($N1207,IMPOSTAZIONI!$E$6:$I$13,5,FALSE),IMPOSTAZIONI!$B$25:$N$32,3,FALSE)))</f>
        <v/>
      </c>
      <c r="BT1207" s="20" t="str">
        <f>IF($N1207="","",IF(VLOOKUP(VLOOKUP($N1207,IMPOSTAZIONI!$E$6:$I$13,5,FALSE),IMPOSTAZIONI!$B$25:$N$32,6,FALSE)=0,"",VLOOKUP(VLOOKUP($N1207,IMPOSTAZIONI!$E$6:$I$13,5,FALSE),IMPOSTAZIONI!$B$25:$N$32,6,FALSE)))</f>
        <v/>
      </c>
      <c r="BU1207" s="20" t="str">
        <f>IF($N1207="","",IF(VLOOKUP(VLOOKUP($N1207,IMPOSTAZIONI!$E$6:$I$13,5,FALSE),IMPOSTAZIONI!$B$25:$N$32,9,FALSE)=0,"",VLOOKUP(VLOOKUP($N1207,IMPOSTAZIONI!$E$6:$I$13,5,FALSE),IMPOSTAZIONI!$B$25:$N$32,9,FALSE)))</f>
        <v/>
      </c>
      <c r="BV1207" s="20" t="str">
        <f>IF($N1207="","",IF(VLOOKUP(VLOOKUP($N1207,IMPOSTAZIONI!$E$6:$I$13,5,FALSE),IMPOSTAZIONI!$B$25:$N$32,12,FALSE)=0,"",VLOOKUP(VLOOKUP($N1207,IMPOSTAZIONI!$E$6:$I$13,5,FALSE),IMPOSTAZIONI!$B$25:$N$32,12,FALSE)))</f>
        <v/>
      </c>
      <c r="BW1207" s="221" t="str">
        <f t="shared" si="338"/>
        <v/>
      </c>
      <c r="BX1207" s="221" t="str">
        <f t="shared" si="339"/>
        <v/>
      </c>
      <c r="BY1207" s="221">
        <f t="shared" si="340"/>
        <v>0</v>
      </c>
      <c r="BZ1207" s="231">
        <f t="shared" si="341"/>
        <v>0</v>
      </c>
      <c r="CA1207" s="246">
        <f t="shared" si="342"/>
        <v>0</v>
      </c>
      <c r="CB1207" s="246">
        <f t="shared" si="343"/>
        <v>0</v>
      </c>
      <c r="CC1207" s="246" t="str">
        <f t="shared" si="344"/>
        <v/>
      </c>
      <c r="CD1207" s="246">
        <f t="shared" si="345"/>
        <v>5</v>
      </c>
      <c r="CE1207" s="246">
        <f t="shared" si="346"/>
        <v>0</v>
      </c>
      <c r="CF1207" s="276">
        <f t="shared" si="347"/>
        <v>0</v>
      </c>
      <c r="CG1207" s="277">
        <f t="shared" si="347"/>
        <v>0</v>
      </c>
      <c r="CH1207" s="277">
        <f t="shared" si="347"/>
        <v>0</v>
      </c>
      <c r="CI1207" s="278">
        <f t="shared" si="347"/>
        <v>0</v>
      </c>
      <c r="CJ1207" s="280">
        <f t="shared" si="348"/>
        <v>0</v>
      </c>
      <c r="CK1207" s="232">
        <f t="shared" si="349"/>
        <v>0</v>
      </c>
      <c r="CL1207" s="1"/>
    </row>
    <row r="1208" spans="1:90" ht="18" customHeight="1">
      <c r="A1208" s="1"/>
      <c r="B1208" s="1"/>
      <c r="C1208" s="314"/>
      <c r="D1208" s="287" t="str">
        <f t="shared" si="303"/>
        <v/>
      </c>
      <c r="E1208" s="449" t="str">
        <f t="shared" si="337"/>
        <v/>
      </c>
      <c r="F1208" s="450"/>
      <c r="G1208" s="451"/>
      <c r="H1208" s="452"/>
      <c r="I1208" s="453"/>
      <c r="J1208" s="453"/>
      <c r="K1208" s="453"/>
      <c r="L1208" s="453"/>
      <c r="M1208" s="454"/>
      <c r="N1208" s="455"/>
      <c r="O1208" s="456"/>
      <c r="P1208" s="456"/>
      <c r="Q1208" s="456"/>
      <c r="R1208" s="456"/>
      <c r="S1208" s="456"/>
      <c r="T1208" s="456"/>
      <c r="U1208" s="456"/>
      <c r="V1208" s="456"/>
      <c r="W1208" s="456"/>
      <c r="X1208" s="456"/>
      <c r="Y1208" s="456"/>
      <c r="Z1208" s="456"/>
      <c r="AA1208" s="456"/>
      <c r="AB1208" s="456"/>
      <c r="AC1208" s="456"/>
      <c r="AD1208" s="456"/>
      <c r="AE1208" s="457"/>
      <c r="AF1208" s="455"/>
      <c r="AG1208" s="456"/>
      <c r="AH1208" s="456"/>
      <c r="AI1208" s="456"/>
      <c r="AJ1208" s="456"/>
      <c r="AK1208" s="456"/>
      <c r="AL1208" s="456"/>
      <c r="AM1208" s="456"/>
      <c r="AN1208" s="457"/>
      <c r="AO1208" s="455"/>
      <c r="AP1208" s="456"/>
      <c r="AQ1208" s="456"/>
      <c r="AR1208" s="456"/>
      <c r="AS1208" s="456"/>
      <c r="AT1208" s="456"/>
      <c r="AU1208" s="456"/>
      <c r="AV1208" s="456"/>
      <c r="AW1208" s="456"/>
      <c r="AX1208" s="456"/>
      <c r="AY1208" s="456"/>
      <c r="AZ1208" s="456"/>
      <c r="BA1208" s="456"/>
      <c r="BB1208" s="456"/>
      <c r="BC1208" s="456"/>
      <c r="BD1208" s="456"/>
      <c r="BE1208" s="456"/>
      <c r="BF1208" s="456"/>
      <c r="BG1208" s="457"/>
      <c r="BH1208" s="458"/>
      <c r="BI1208" s="459"/>
      <c r="BJ1208" s="459"/>
      <c r="BK1208" s="459"/>
      <c r="BL1208" s="459"/>
      <c r="BM1208" s="460"/>
      <c r="BN1208" s="314"/>
      <c r="BO1208" s="314"/>
      <c r="BP1208" s="1"/>
      <c r="BQ1208" s="120">
        <f>IF($F$3="","",IF(N1208=$F$3,COUNTIF(BQ$23:BQ1207,"&gt;0")+1,0))</f>
        <v>0</v>
      </c>
      <c r="BR1208" s="1"/>
      <c r="BS1208" s="20" t="str">
        <f>IF($N1208="","",IF(VLOOKUP(VLOOKUP($N1208,IMPOSTAZIONI!$E$6:$I$13,5,FALSE),IMPOSTAZIONI!$B$25:$N$32,3,FALSE)=0,"",VLOOKUP(VLOOKUP($N1208,IMPOSTAZIONI!$E$6:$I$13,5,FALSE),IMPOSTAZIONI!$B$25:$N$32,3,FALSE)))</f>
        <v/>
      </c>
      <c r="BT1208" s="20" t="str">
        <f>IF($N1208="","",IF(VLOOKUP(VLOOKUP($N1208,IMPOSTAZIONI!$E$6:$I$13,5,FALSE),IMPOSTAZIONI!$B$25:$N$32,6,FALSE)=0,"",VLOOKUP(VLOOKUP($N1208,IMPOSTAZIONI!$E$6:$I$13,5,FALSE),IMPOSTAZIONI!$B$25:$N$32,6,FALSE)))</f>
        <v/>
      </c>
      <c r="BU1208" s="20" t="str">
        <f>IF($N1208="","",IF(VLOOKUP(VLOOKUP($N1208,IMPOSTAZIONI!$E$6:$I$13,5,FALSE),IMPOSTAZIONI!$B$25:$N$32,9,FALSE)=0,"",VLOOKUP(VLOOKUP($N1208,IMPOSTAZIONI!$E$6:$I$13,5,FALSE),IMPOSTAZIONI!$B$25:$N$32,9,FALSE)))</f>
        <v/>
      </c>
      <c r="BV1208" s="20" t="str">
        <f>IF($N1208="","",IF(VLOOKUP(VLOOKUP($N1208,IMPOSTAZIONI!$E$6:$I$13,5,FALSE),IMPOSTAZIONI!$B$25:$N$32,12,FALSE)=0,"",VLOOKUP(VLOOKUP($N1208,IMPOSTAZIONI!$E$6:$I$13,5,FALSE),IMPOSTAZIONI!$B$25:$N$32,12,FALSE)))</f>
        <v/>
      </c>
      <c r="BW1208" s="221" t="str">
        <f t="shared" si="338"/>
        <v/>
      </c>
      <c r="BX1208" s="221" t="str">
        <f t="shared" si="339"/>
        <v/>
      </c>
      <c r="BY1208" s="221">
        <f t="shared" si="340"/>
        <v>0</v>
      </c>
      <c r="BZ1208" s="231">
        <f t="shared" si="341"/>
        <v>0</v>
      </c>
      <c r="CA1208" s="246">
        <f t="shared" si="342"/>
        <v>0</v>
      </c>
      <c r="CB1208" s="246">
        <f t="shared" si="343"/>
        <v>0</v>
      </c>
      <c r="CC1208" s="246" t="str">
        <f t="shared" si="344"/>
        <v/>
      </c>
      <c r="CD1208" s="246">
        <f t="shared" si="345"/>
        <v>5</v>
      </c>
      <c r="CE1208" s="246">
        <f t="shared" si="346"/>
        <v>0</v>
      </c>
      <c r="CF1208" s="276">
        <f t="shared" si="347"/>
        <v>0</v>
      </c>
      <c r="CG1208" s="277">
        <f t="shared" si="347"/>
        <v>0</v>
      </c>
      <c r="CH1208" s="277">
        <f t="shared" si="347"/>
        <v>0</v>
      </c>
      <c r="CI1208" s="278">
        <f t="shared" si="347"/>
        <v>0</v>
      </c>
      <c r="CJ1208" s="280">
        <f t="shared" si="348"/>
        <v>0</v>
      </c>
      <c r="CK1208" s="232">
        <f t="shared" si="349"/>
        <v>0</v>
      </c>
      <c r="CL1208" s="1"/>
    </row>
    <row r="1209" spans="1:90" ht="18" customHeight="1">
      <c r="A1209" s="1"/>
      <c r="B1209" s="1"/>
      <c r="C1209" s="314"/>
      <c r="D1209" s="287" t="str">
        <f t="shared" si="303"/>
        <v/>
      </c>
      <c r="E1209" s="449" t="str">
        <f t="shared" si="337"/>
        <v/>
      </c>
      <c r="F1209" s="450"/>
      <c r="G1209" s="451"/>
      <c r="H1209" s="452"/>
      <c r="I1209" s="453"/>
      <c r="J1209" s="453"/>
      <c r="K1209" s="453"/>
      <c r="L1209" s="453"/>
      <c r="M1209" s="454"/>
      <c r="N1209" s="455"/>
      <c r="O1209" s="456"/>
      <c r="P1209" s="456"/>
      <c r="Q1209" s="456"/>
      <c r="R1209" s="456"/>
      <c r="S1209" s="456"/>
      <c r="T1209" s="456"/>
      <c r="U1209" s="456"/>
      <c r="V1209" s="456"/>
      <c r="W1209" s="456"/>
      <c r="X1209" s="456"/>
      <c r="Y1209" s="456"/>
      <c r="Z1209" s="456"/>
      <c r="AA1209" s="456"/>
      <c r="AB1209" s="456"/>
      <c r="AC1209" s="456"/>
      <c r="AD1209" s="456"/>
      <c r="AE1209" s="457"/>
      <c r="AF1209" s="455"/>
      <c r="AG1209" s="456"/>
      <c r="AH1209" s="456"/>
      <c r="AI1209" s="456"/>
      <c r="AJ1209" s="456"/>
      <c r="AK1209" s="456"/>
      <c r="AL1209" s="456"/>
      <c r="AM1209" s="456"/>
      <c r="AN1209" s="457"/>
      <c r="AO1209" s="455"/>
      <c r="AP1209" s="456"/>
      <c r="AQ1209" s="456"/>
      <c r="AR1209" s="456"/>
      <c r="AS1209" s="456"/>
      <c r="AT1209" s="456"/>
      <c r="AU1209" s="456"/>
      <c r="AV1209" s="456"/>
      <c r="AW1209" s="456"/>
      <c r="AX1209" s="456"/>
      <c r="AY1209" s="456"/>
      <c r="AZ1209" s="456"/>
      <c r="BA1209" s="456"/>
      <c r="BB1209" s="456"/>
      <c r="BC1209" s="456"/>
      <c r="BD1209" s="456"/>
      <c r="BE1209" s="456"/>
      <c r="BF1209" s="456"/>
      <c r="BG1209" s="457"/>
      <c r="BH1209" s="458"/>
      <c r="BI1209" s="459"/>
      <c r="BJ1209" s="459"/>
      <c r="BK1209" s="459"/>
      <c r="BL1209" s="459"/>
      <c r="BM1209" s="460"/>
      <c r="BN1209" s="314"/>
      <c r="BO1209" s="314"/>
      <c r="BP1209" s="1"/>
      <c r="BQ1209" s="120">
        <f>IF($F$3="","",IF(N1209=$F$3,COUNTIF(BQ$23:BQ1208,"&gt;0")+1,0))</f>
        <v>0</v>
      </c>
      <c r="BR1209" s="1"/>
      <c r="BS1209" s="20" t="str">
        <f>IF($N1209="","",IF(VLOOKUP(VLOOKUP($N1209,IMPOSTAZIONI!$E$6:$I$13,5,FALSE),IMPOSTAZIONI!$B$25:$N$32,3,FALSE)=0,"",VLOOKUP(VLOOKUP($N1209,IMPOSTAZIONI!$E$6:$I$13,5,FALSE),IMPOSTAZIONI!$B$25:$N$32,3,FALSE)))</f>
        <v/>
      </c>
      <c r="BT1209" s="20" t="str">
        <f>IF($N1209="","",IF(VLOOKUP(VLOOKUP($N1209,IMPOSTAZIONI!$E$6:$I$13,5,FALSE),IMPOSTAZIONI!$B$25:$N$32,6,FALSE)=0,"",VLOOKUP(VLOOKUP($N1209,IMPOSTAZIONI!$E$6:$I$13,5,FALSE),IMPOSTAZIONI!$B$25:$N$32,6,FALSE)))</f>
        <v/>
      </c>
      <c r="BU1209" s="20" t="str">
        <f>IF($N1209="","",IF(VLOOKUP(VLOOKUP($N1209,IMPOSTAZIONI!$E$6:$I$13,5,FALSE),IMPOSTAZIONI!$B$25:$N$32,9,FALSE)=0,"",VLOOKUP(VLOOKUP($N1209,IMPOSTAZIONI!$E$6:$I$13,5,FALSE),IMPOSTAZIONI!$B$25:$N$32,9,FALSE)))</f>
        <v/>
      </c>
      <c r="BV1209" s="20" t="str">
        <f>IF($N1209="","",IF(VLOOKUP(VLOOKUP($N1209,IMPOSTAZIONI!$E$6:$I$13,5,FALSE),IMPOSTAZIONI!$B$25:$N$32,12,FALSE)=0,"",VLOOKUP(VLOOKUP($N1209,IMPOSTAZIONI!$E$6:$I$13,5,FALSE),IMPOSTAZIONI!$B$25:$N$32,12,FALSE)))</f>
        <v/>
      </c>
      <c r="BW1209" s="221" t="str">
        <f t="shared" si="338"/>
        <v/>
      </c>
      <c r="BX1209" s="221" t="str">
        <f t="shared" si="339"/>
        <v/>
      </c>
      <c r="BY1209" s="221">
        <f t="shared" si="340"/>
        <v>0</v>
      </c>
      <c r="BZ1209" s="231">
        <f t="shared" si="341"/>
        <v>0</v>
      </c>
      <c r="CA1209" s="246">
        <f t="shared" si="342"/>
        <v>0</v>
      </c>
      <c r="CB1209" s="246">
        <f t="shared" si="343"/>
        <v>0</v>
      </c>
      <c r="CC1209" s="246" t="str">
        <f t="shared" si="344"/>
        <v/>
      </c>
      <c r="CD1209" s="246">
        <f t="shared" si="345"/>
        <v>5</v>
      </c>
      <c r="CE1209" s="246">
        <f t="shared" si="346"/>
        <v>0</v>
      </c>
      <c r="CF1209" s="276">
        <f t="shared" si="347"/>
        <v>0</v>
      </c>
      <c r="CG1209" s="277">
        <f t="shared" si="347"/>
        <v>0</v>
      </c>
      <c r="CH1209" s="277">
        <f t="shared" si="347"/>
        <v>0</v>
      </c>
      <c r="CI1209" s="278">
        <f t="shared" si="347"/>
        <v>0</v>
      </c>
      <c r="CJ1209" s="280">
        <f t="shared" si="348"/>
        <v>0</v>
      </c>
      <c r="CK1209" s="232">
        <f t="shared" si="349"/>
        <v>0</v>
      </c>
      <c r="CL1209" s="1"/>
    </row>
    <row r="1210" spans="1:90" ht="18" customHeight="1">
      <c r="A1210" s="1"/>
      <c r="B1210" s="1"/>
      <c r="C1210" s="314"/>
      <c r="D1210" s="287" t="str">
        <f t="shared" si="303"/>
        <v/>
      </c>
      <c r="E1210" s="449" t="str">
        <f t="shared" si="337"/>
        <v/>
      </c>
      <c r="F1210" s="450"/>
      <c r="G1210" s="451"/>
      <c r="H1210" s="452"/>
      <c r="I1210" s="453"/>
      <c r="J1210" s="453"/>
      <c r="K1210" s="453"/>
      <c r="L1210" s="453"/>
      <c r="M1210" s="454"/>
      <c r="N1210" s="455"/>
      <c r="O1210" s="456"/>
      <c r="P1210" s="456"/>
      <c r="Q1210" s="456"/>
      <c r="R1210" s="456"/>
      <c r="S1210" s="456"/>
      <c r="T1210" s="456"/>
      <c r="U1210" s="456"/>
      <c r="V1210" s="456"/>
      <c r="W1210" s="456"/>
      <c r="X1210" s="456"/>
      <c r="Y1210" s="456"/>
      <c r="Z1210" s="456"/>
      <c r="AA1210" s="456"/>
      <c r="AB1210" s="456"/>
      <c r="AC1210" s="456"/>
      <c r="AD1210" s="456"/>
      <c r="AE1210" s="457"/>
      <c r="AF1210" s="455"/>
      <c r="AG1210" s="456"/>
      <c r="AH1210" s="456"/>
      <c r="AI1210" s="456"/>
      <c r="AJ1210" s="456"/>
      <c r="AK1210" s="456"/>
      <c r="AL1210" s="456"/>
      <c r="AM1210" s="456"/>
      <c r="AN1210" s="457"/>
      <c r="AO1210" s="455"/>
      <c r="AP1210" s="456"/>
      <c r="AQ1210" s="456"/>
      <c r="AR1210" s="456"/>
      <c r="AS1210" s="456"/>
      <c r="AT1210" s="456"/>
      <c r="AU1210" s="456"/>
      <c r="AV1210" s="456"/>
      <c r="AW1210" s="456"/>
      <c r="AX1210" s="456"/>
      <c r="AY1210" s="456"/>
      <c r="AZ1210" s="456"/>
      <c r="BA1210" s="456"/>
      <c r="BB1210" s="456"/>
      <c r="BC1210" s="456"/>
      <c r="BD1210" s="456"/>
      <c r="BE1210" s="456"/>
      <c r="BF1210" s="456"/>
      <c r="BG1210" s="457"/>
      <c r="BH1210" s="458"/>
      <c r="BI1210" s="459"/>
      <c r="BJ1210" s="459"/>
      <c r="BK1210" s="459"/>
      <c r="BL1210" s="459"/>
      <c r="BM1210" s="460"/>
      <c r="BN1210" s="314"/>
      <c r="BO1210" s="314"/>
      <c r="BP1210" s="1"/>
      <c r="BQ1210" s="120">
        <f>IF($F$3="","",IF(N1210=$F$3,COUNTIF(BQ$23:BQ1209,"&gt;0")+1,0))</f>
        <v>0</v>
      </c>
      <c r="BR1210" s="1"/>
      <c r="BS1210" s="20" t="str">
        <f>IF($N1210="","",IF(VLOOKUP(VLOOKUP($N1210,IMPOSTAZIONI!$E$6:$I$13,5,FALSE),IMPOSTAZIONI!$B$25:$N$32,3,FALSE)=0,"",VLOOKUP(VLOOKUP($N1210,IMPOSTAZIONI!$E$6:$I$13,5,FALSE),IMPOSTAZIONI!$B$25:$N$32,3,FALSE)))</f>
        <v/>
      </c>
      <c r="BT1210" s="20" t="str">
        <f>IF($N1210="","",IF(VLOOKUP(VLOOKUP($N1210,IMPOSTAZIONI!$E$6:$I$13,5,FALSE),IMPOSTAZIONI!$B$25:$N$32,6,FALSE)=0,"",VLOOKUP(VLOOKUP($N1210,IMPOSTAZIONI!$E$6:$I$13,5,FALSE),IMPOSTAZIONI!$B$25:$N$32,6,FALSE)))</f>
        <v/>
      </c>
      <c r="BU1210" s="20" t="str">
        <f>IF($N1210="","",IF(VLOOKUP(VLOOKUP($N1210,IMPOSTAZIONI!$E$6:$I$13,5,FALSE),IMPOSTAZIONI!$B$25:$N$32,9,FALSE)=0,"",VLOOKUP(VLOOKUP($N1210,IMPOSTAZIONI!$E$6:$I$13,5,FALSE),IMPOSTAZIONI!$B$25:$N$32,9,FALSE)))</f>
        <v/>
      </c>
      <c r="BV1210" s="20" t="str">
        <f>IF($N1210="","",IF(VLOOKUP(VLOOKUP($N1210,IMPOSTAZIONI!$E$6:$I$13,5,FALSE),IMPOSTAZIONI!$B$25:$N$32,12,FALSE)=0,"",VLOOKUP(VLOOKUP($N1210,IMPOSTAZIONI!$E$6:$I$13,5,FALSE),IMPOSTAZIONI!$B$25:$N$32,12,FALSE)))</f>
        <v/>
      </c>
      <c r="BW1210" s="221" t="str">
        <f t="shared" si="338"/>
        <v/>
      </c>
      <c r="BX1210" s="221" t="str">
        <f t="shared" si="339"/>
        <v/>
      </c>
      <c r="BY1210" s="221">
        <f t="shared" si="340"/>
        <v>0</v>
      </c>
      <c r="BZ1210" s="231">
        <f t="shared" si="341"/>
        <v>0</v>
      </c>
      <c r="CA1210" s="246">
        <f t="shared" si="342"/>
        <v>0</v>
      </c>
      <c r="CB1210" s="246">
        <f t="shared" si="343"/>
        <v>0</v>
      </c>
      <c r="CC1210" s="246" t="str">
        <f t="shared" si="344"/>
        <v/>
      </c>
      <c r="CD1210" s="246">
        <f t="shared" si="345"/>
        <v>5</v>
      </c>
      <c r="CE1210" s="246">
        <f t="shared" si="346"/>
        <v>0</v>
      </c>
      <c r="CF1210" s="276">
        <f t="shared" si="347"/>
        <v>0</v>
      </c>
      <c r="CG1210" s="277">
        <f t="shared" si="347"/>
        <v>0</v>
      </c>
      <c r="CH1210" s="277">
        <f t="shared" si="347"/>
        <v>0</v>
      </c>
      <c r="CI1210" s="278">
        <f t="shared" si="347"/>
        <v>0</v>
      </c>
      <c r="CJ1210" s="280">
        <f t="shared" si="348"/>
        <v>0</v>
      </c>
      <c r="CK1210" s="232">
        <f t="shared" si="349"/>
        <v>0</v>
      </c>
      <c r="CL1210" s="1"/>
    </row>
    <row r="1211" spans="1:90" ht="18" customHeight="1">
      <c r="A1211" s="1"/>
      <c r="B1211" s="1"/>
      <c r="C1211" s="314"/>
      <c r="D1211" s="287" t="str">
        <f t="shared" si="303"/>
        <v/>
      </c>
      <c r="E1211" s="449" t="str">
        <f t="shared" si="337"/>
        <v/>
      </c>
      <c r="F1211" s="450"/>
      <c r="G1211" s="451"/>
      <c r="H1211" s="452"/>
      <c r="I1211" s="453"/>
      <c r="J1211" s="453"/>
      <c r="K1211" s="453"/>
      <c r="L1211" s="453"/>
      <c r="M1211" s="454"/>
      <c r="N1211" s="455"/>
      <c r="O1211" s="456"/>
      <c r="P1211" s="456"/>
      <c r="Q1211" s="456"/>
      <c r="R1211" s="456"/>
      <c r="S1211" s="456"/>
      <c r="T1211" s="456"/>
      <c r="U1211" s="456"/>
      <c r="V1211" s="456"/>
      <c r="W1211" s="456"/>
      <c r="X1211" s="456"/>
      <c r="Y1211" s="456"/>
      <c r="Z1211" s="456"/>
      <c r="AA1211" s="456"/>
      <c r="AB1211" s="456"/>
      <c r="AC1211" s="456"/>
      <c r="AD1211" s="456"/>
      <c r="AE1211" s="457"/>
      <c r="AF1211" s="455"/>
      <c r="AG1211" s="456"/>
      <c r="AH1211" s="456"/>
      <c r="AI1211" s="456"/>
      <c r="AJ1211" s="456"/>
      <c r="AK1211" s="456"/>
      <c r="AL1211" s="456"/>
      <c r="AM1211" s="456"/>
      <c r="AN1211" s="457"/>
      <c r="AO1211" s="455"/>
      <c r="AP1211" s="456"/>
      <c r="AQ1211" s="456"/>
      <c r="AR1211" s="456"/>
      <c r="AS1211" s="456"/>
      <c r="AT1211" s="456"/>
      <c r="AU1211" s="456"/>
      <c r="AV1211" s="456"/>
      <c r="AW1211" s="456"/>
      <c r="AX1211" s="456"/>
      <c r="AY1211" s="456"/>
      <c r="AZ1211" s="456"/>
      <c r="BA1211" s="456"/>
      <c r="BB1211" s="456"/>
      <c r="BC1211" s="456"/>
      <c r="BD1211" s="456"/>
      <c r="BE1211" s="456"/>
      <c r="BF1211" s="456"/>
      <c r="BG1211" s="457"/>
      <c r="BH1211" s="458"/>
      <c r="BI1211" s="459"/>
      <c r="BJ1211" s="459"/>
      <c r="BK1211" s="459"/>
      <c r="BL1211" s="459"/>
      <c r="BM1211" s="460"/>
      <c r="BN1211" s="314"/>
      <c r="BO1211" s="314"/>
      <c r="BP1211" s="1"/>
      <c r="BQ1211" s="120">
        <f>IF($F$3="","",IF(N1211=$F$3,COUNTIF(BQ$23:BQ1210,"&gt;0")+1,0))</f>
        <v>0</v>
      </c>
      <c r="BR1211" s="1"/>
      <c r="BS1211" s="20" t="str">
        <f>IF($N1211="","",IF(VLOOKUP(VLOOKUP($N1211,IMPOSTAZIONI!$E$6:$I$13,5,FALSE),IMPOSTAZIONI!$B$25:$N$32,3,FALSE)=0,"",VLOOKUP(VLOOKUP($N1211,IMPOSTAZIONI!$E$6:$I$13,5,FALSE),IMPOSTAZIONI!$B$25:$N$32,3,FALSE)))</f>
        <v/>
      </c>
      <c r="BT1211" s="20" t="str">
        <f>IF($N1211="","",IF(VLOOKUP(VLOOKUP($N1211,IMPOSTAZIONI!$E$6:$I$13,5,FALSE),IMPOSTAZIONI!$B$25:$N$32,6,FALSE)=0,"",VLOOKUP(VLOOKUP($N1211,IMPOSTAZIONI!$E$6:$I$13,5,FALSE),IMPOSTAZIONI!$B$25:$N$32,6,FALSE)))</f>
        <v/>
      </c>
      <c r="BU1211" s="20" t="str">
        <f>IF($N1211="","",IF(VLOOKUP(VLOOKUP($N1211,IMPOSTAZIONI!$E$6:$I$13,5,FALSE),IMPOSTAZIONI!$B$25:$N$32,9,FALSE)=0,"",VLOOKUP(VLOOKUP($N1211,IMPOSTAZIONI!$E$6:$I$13,5,FALSE),IMPOSTAZIONI!$B$25:$N$32,9,FALSE)))</f>
        <v/>
      </c>
      <c r="BV1211" s="20" t="str">
        <f>IF($N1211="","",IF(VLOOKUP(VLOOKUP($N1211,IMPOSTAZIONI!$E$6:$I$13,5,FALSE),IMPOSTAZIONI!$B$25:$N$32,12,FALSE)=0,"",VLOOKUP(VLOOKUP($N1211,IMPOSTAZIONI!$E$6:$I$13,5,FALSE),IMPOSTAZIONI!$B$25:$N$32,12,FALSE)))</f>
        <v/>
      </c>
      <c r="BW1211" s="221" t="str">
        <f t="shared" si="338"/>
        <v/>
      </c>
      <c r="BX1211" s="221" t="str">
        <f t="shared" si="339"/>
        <v/>
      </c>
      <c r="BY1211" s="221">
        <f t="shared" si="340"/>
        <v>0</v>
      </c>
      <c r="BZ1211" s="231">
        <f t="shared" si="341"/>
        <v>0</v>
      </c>
      <c r="CA1211" s="246">
        <f t="shared" si="342"/>
        <v>0</v>
      </c>
      <c r="CB1211" s="246">
        <f t="shared" si="343"/>
        <v>0</v>
      </c>
      <c r="CC1211" s="246" t="str">
        <f t="shared" si="344"/>
        <v/>
      </c>
      <c r="CD1211" s="246">
        <f t="shared" si="345"/>
        <v>5</v>
      </c>
      <c r="CE1211" s="246">
        <f t="shared" si="346"/>
        <v>0</v>
      </c>
      <c r="CF1211" s="276">
        <f t="shared" si="347"/>
        <v>0</v>
      </c>
      <c r="CG1211" s="277">
        <f t="shared" si="347"/>
        <v>0</v>
      </c>
      <c r="CH1211" s="277">
        <f t="shared" si="347"/>
        <v>0</v>
      </c>
      <c r="CI1211" s="278">
        <f t="shared" si="347"/>
        <v>0</v>
      </c>
      <c r="CJ1211" s="280">
        <f t="shared" si="348"/>
        <v>0</v>
      </c>
      <c r="CK1211" s="232">
        <f t="shared" si="349"/>
        <v>0</v>
      </c>
      <c r="CL1211" s="1"/>
    </row>
    <row r="1212" spans="1:90" ht="18" customHeight="1">
      <c r="A1212" s="1"/>
      <c r="B1212" s="1"/>
      <c r="C1212" s="314"/>
      <c r="D1212" s="287" t="str">
        <f t="shared" si="303"/>
        <v/>
      </c>
      <c r="E1212" s="449" t="str">
        <f t="shared" si="337"/>
        <v/>
      </c>
      <c r="F1212" s="450"/>
      <c r="G1212" s="451"/>
      <c r="H1212" s="452"/>
      <c r="I1212" s="453"/>
      <c r="J1212" s="453"/>
      <c r="K1212" s="453"/>
      <c r="L1212" s="453"/>
      <c r="M1212" s="454"/>
      <c r="N1212" s="455"/>
      <c r="O1212" s="456"/>
      <c r="P1212" s="456"/>
      <c r="Q1212" s="456"/>
      <c r="R1212" s="456"/>
      <c r="S1212" s="456"/>
      <c r="T1212" s="456"/>
      <c r="U1212" s="456"/>
      <c r="V1212" s="456"/>
      <c r="W1212" s="456"/>
      <c r="X1212" s="456"/>
      <c r="Y1212" s="456"/>
      <c r="Z1212" s="456"/>
      <c r="AA1212" s="456"/>
      <c r="AB1212" s="456"/>
      <c r="AC1212" s="456"/>
      <c r="AD1212" s="456"/>
      <c r="AE1212" s="457"/>
      <c r="AF1212" s="455"/>
      <c r="AG1212" s="456"/>
      <c r="AH1212" s="456"/>
      <c r="AI1212" s="456"/>
      <c r="AJ1212" s="456"/>
      <c r="AK1212" s="456"/>
      <c r="AL1212" s="456"/>
      <c r="AM1212" s="456"/>
      <c r="AN1212" s="457"/>
      <c r="AO1212" s="455"/>
      <c r="AP1212" s="456"/>
      <c r="AQ1212" s="456"/>
      <c r="AR1212" s="456"/>
      <c r="AS1212" s="456"/>
      <c r="AT1212" s="456"/>
      <c r="AU1212" s="456"/>
      <c r="AV1212" s="456"/>
      <c r="AW1212" s="456"/>
      <c r="AX1212" s="456"/>
      <c r="AY1212" s="456"/>
      <c r="AZ1212" s="456"/>
      <c r="BA1212" s="456"/>
      <c r="BB1212" s="456"/>
      <c r="BC1212" s="456"/>
      <c r="BD1212" s="456"/>
      <c r="BE1212" s="456"/>
      <c r="BF1212" s="456"/>
      <c r="BG1212" s="457"/>
      <c r="BH1212" s="458"/>
      <c r="BI1212" s="459"/>
      <c r="BJ1212" s="459"/>
      <c r="BK1212" s="459"/>
      <c r="BL1212" s="459"/>
      <c r="BM1212" s="460"/>
      <c r="BN1212" s="314"/>
      <c r="BO1212" s="314"/>
      <c r="BP1212" s="1"/>
      <c r="BQ1212" s="120">
        <f>IF($F$3="","",IF(N1212=$F$3,COUNTIF(BQ$23:BQ1211,"&gt;0")+1,0))</f>
        <v>0</v>
      </c>
      <c r="BR1212" s="1"/>
      <c r="BS1212" s="20" t="str">
        <f>IF($N1212="","",IF(VLOOKUP(VLOOKUP($N1212,IMPOSTAZIONI!$E$6:$I$13,5,FALSE),IMPOSTAZIONI!$B$25:$N$32,3,FALSE)=0,"",VLOOKUP(VLOOKUP($N1212,IMPOSTAZIONI!$E$6:$I$13,5,FALSE),IMPOSTAZIONI!$B$25:$N$32,3,FALSE)))</f>
        <v/>
      </c>
      <c r="BT1212" s="20" t="str">
        <f>IF($N1212="","",IF(VLOOKUP(VLOOKUP($N1212,IMPOSTAZIONI!$E$6:$I$13,5,FALSE),IMPOSTAZIONI!$B$25:$N$32,6,FALSE)=0,"",VLOOKUP(VLOOKUP($N1212,IMPOSTAZIONI!$E$6:$I$13,5,FALSE),IMPOSTAZIONI!$B$25:$N$32,6,FALSE)))</f>
        <v/>
      </c>
      <c r="BU1212" s="20" t="str">
        <f>IF($N1212="","",IF(VLOOKUP(VLOOKUP($N1212,IMPOSTAZIONI!$E$6:$I$13,5,FALSE),IMPOSTAZIONI!$B$25:$N$32,9,FALSE)=0,"",VLOOKUP(VLOOKUP($N1212,IMPOSTAZIONI!$E$6:$I$13,5,FALSE),IMPOSTAZIONI!$B$25:$N$32,9,FALSE)))</f>
        <v/>
      </c>
      <c r="BV1212" s="20" t="str">
        <f>IF($N1212="","",IF(VLOOKUP(VLOOKUP($N1212,IMPOSTAZIONI!$E$6:$I$13,5,FALSE),IMPOSTAZIONI!$B$25:$N$32,12,FALSE)=0,"",VLOOKUP(VLOOKUP($N1212,IMPOSTAZIONI!$E$6:$I$13,5,FALSE),IMPOSTAZIONI!$B$25:$N$32,12,FALSE)))</f>
        <v/>
      </c>
      <c r="BW1212" s="221" t="str">
        <f t="shared" si="338"/>
        <v/>
      </c>
      <c r="BX1212" s="221" t="str">
        <f t="shared" si="339"/>
        <v/>
      </c>
      <c r="BY1212" s="221">
        <f t="shared" si="340"/>
        <v>0</v>
      </c>
      <c r="BZ1212" s="231">
        <f t="shared" si="341"/>
        <v>0</v>
      </c>
      <c r="CA1212" s="246">
        <f t="shared" si="342"/>
        <v>0</v>
      </c>
      <c r="CB1212" s="246">
        <f t="shared" si="343"/>
        <v>0</v>
      </c>
      <c r="CC1212" s="246" t="str">
        <f t="shared" si="344"/>
        <v/>
      </c>
      <c r="CD1212" s="246">
        <f t="shared" si="345"/>
        <v>5</v>
      </c>
      <c r="CE1212" s="246">
        <f t="shared" si="346"/>
        <v>0</v>
      </c>
      <c r="CF1212" s="276">
        <f t="shared" si="347"/>
        <v>0</v>
      </c>
      <c r="CG1212" s="277">
        <f t="shared" si="347"/>
        <v>0</v>
      </c>
      <c r="CH1212" s="277">
        <f t="shared" si="347"/>
        <v>0</v>
      </c>
      <c r="CI1212" s="278">
        <f t="shared" si="347"/>
        <v>0</v>
      </c>
      <c r="CJ1212" s="280">
        <f t="shared" si="348"/>
        <v>0</v>
      </c>
      <c r="CK1212" s="232">
        <f t="shared" si="349"/>
        <v>0</v>
      </c>
      <c r="CL1212" s="1"/>
    </row>
    <row r="1213" spans="1:90" ht="18" customHeight="1">
      <c r="A1213" s="1"/>
      <c r="B1213" s="1"/>
      <c r="C1213" s="314"/>
      <c r="D1213" s="287" t="str">
        <f t="shared" si="303"/>
        <v/>
      </c>
      <c r="E1213" s="449" t="str">
        <f t="shared" si="337"/>
        <v/>
      </c>
      <c r="F1213" s="450"/>
      <c r="G1213" s="451"/>
      <c r="H1213" s="452"/>
      <c r="I1213" s="453"/>
      <c r="J1213" s="453"/>
      <c r="K1213" s="453"/>
      <c r="L1213" s="453"/>
      <c r="M1213" s="454"/>
      <c r="N1213" s="455"/>
      <c r="O1213" s="456"/>
      <c r="P1213" s="456"/>
      <c r="Q1213" s="456"/>
      <c r="R1213" s="456"/>
      <c r="S1213" s="456"/>
      <c r="T1213" s="456"/>
      <c r="U1213" s="456"/>
      <c r="V1213" s="456"/>
      <c r="W1213" s="456"/>
      <c r="X1213" s="456"/>
      <c r="Y1213" s="456"/>
      <c r="Z1213" s="456"/>
      <c r="AA1213" s="456"/>
      <c r="AB1213" s="456"/>
      <c r="AC1213" s="456"/>
      <c r="AD1213" s="456"/>
      <c r="AE1213" s="457"/>
      <c r="AF1213" s="455"/>
      <c r="AG1213" s="456"/>
      <c r="AH1213" s="456"/>
      <c r="AI1213" s="456"/>
      <c r="AJ1213" s="456"/>
      <c r="AK1213" s="456"/>
      <c r="AL1213" s="456"/>
      <c r="AM1213" s="456"/>
      <c r="AN1213" s="457"/>
      <c r="AO1213" s="455"/>
      <c r="AP1213" s="456"/>
      <c r="AQ1213" s="456"/>
      <c r="AR1213" s="456"/>
      <c r="AS1213" s="456"/>
      <c r="AT1213" s="456"/>
      <c r="AU1213" s="456"/>
      <c r="AV1213" s="456"/>
      <c r="AW1213" s="456"/>
      <c r="AX1213" s="456"/>
      <c r="AY1213" s="456"/>
      <c r="AZ1213" s="456"/>
      <c r="BA1213" s="456"/>
      <c r="BB1213" s="456"/>
      <c r="BC1213" s="456"/>
      <c r="BD1213" s="456"/>
      <c r="BE1213" s="456"/>
      <c r="BF1213" s="456"/>
      <c r="BG1213" s="457"/>
      <c r="BH1213" s="458"/>
      <c r="BI1213" s="459"/>
      <c r="BJ1213" s="459"/>
      <c r="BK1213" s="459"/>
      <c r="BL1213" s="459"/>
      <c r="BM1213" s="460"/>
      <c r="BN1213" s="314"/>
      <c r="BO1213" s="314"/>
      <c r="BP1213" s="1"/>
      <c r="BQ1213" s="120">
        <f>IF($F$3="","",IF(N1213=$F$3,COUNTIF(BQ$23:BQ1212,"&gt;0")+1,0))</f>
        <v>0</v>
      </c>
      <c r="BR1213" s="1"/>
      <c r="BS1213" s="20" t="str">
        <f>IF($N1213="","",IF(VLOOKUP(VLOOKUP($N1213,IMPOSTAZIONI!$E$6:$I$13,5,FALSE),IMPOSTAZIONI!$B$25:$N$32,3,FALSE)=0,"",VLOOKUP(VLOOKUP($N1213,IMPOSTAZIONI!$E$6:$I$13,5,FALSE),IMPOSTAZIONI!$B$25:$N$32,3,FALSE)))</f>
        <v/>
      </c>
      <c r="BT1213" s="20" t="str">
        <f>IF($N1213="","",IF(VLOOKUP(VLOOKUP($N1213,IMPOSTAZIONI!$E$6:$I$13,5,FALSE),IMPOSTAZIONI!$B$25:$N$32,6,FALSE)=0,"",VLOOKUP(VLOOKUP($N1213,IMPOSTAZIONI!$E$6:$I$13,5,FALSE),IMPOSTAZIONI!$B$25:$N$32,6,FALSE)))</f>
        <v/>
      </c>
      <c r="BU1213" s="20" t="str">
        <f>IF($N1213="","",IF(VLOOKUP(VLOOKUP($N1213,IMPOSTAZIONI!$E$6:$I$13,5,FALSE),IMPOSTAZIONI!$B$25:$N$32,9,FALSE)=0,"",VLOOKUP(VLOOKUP($N1213,IMPOSTAZIONI!$E$6:$I$13,5,FALSE),IMPOSTAZIONI!$B$25:$N$32,9,FALSE)))</f>
        <v/>
      </c>
      <c r="BV1213" s="20" t="str">
        <f>IF($N1213="","",IF(VLOOKUP(VLOOKUP($N1213,IMPOSTAZIONI!$E$6:$I$13,5,FALSE),IMPOSTAZIONI!$B$25:$N$32,12,FALSE)=0,"",VLOOKUP(VLOOKUP($N1213,IMPOSTAZIONI!$E$6:$I$13,5,FALSE),IMPOSTAZIONI!$B$25:$N$32,12,FALSE)))</f>
        <v/>
      </c>
      <c r="BW1213" s="221" t="str">
        <f t="shared" si="338"/>
        <v/>
      </c>
      <c r="BX1213" s="221" t="str">
        <f t="shared" si="339"/>
        <v/>
      </c>
      <c r="BY1213" s="221">
        <f t="shared" si="340"/>
        <v>0</v>
      </c>
      <c r="BZ1213" s="231">
        <f t="shared" si="341"/>
        <v>0</v>
      </c>
      <c r="CA1213" s="246">
        <f t="shared" si="342"/>
        <v>0</v>
      </c>
      <c r="CB1213" s="246">
        <f t="shared" si="343"/>
        <v>0</v>
      </c>
      <c r="CC1213" s="246" t="str">
        <f t="shared" si="344"/>
        <v/>
      </c>
      <c r="CD1213" s="246">
        <f t="shared" si="345"/>
        <v>5</v>
      </c>
      <c r="CE1213" s="246">
        <f t="shared" si="346"/>
        <v>0</v>
      </c>
      <c r="CF1213" s="276">
        <f t="shared" si="347"/>
        <v>0</v>
      </c>
      <c r="CG1213" s="277">
        <f t="shared" si="347"/>
        <v>0</v>
      </c>
      <c r="CH1213" s="277">
        <f t="shared" si="347"/>
        <v>0</v>
      </c>
      <c r="CI1213" s="278">
        <f t="shared" ref="CI1213:CI1276" si="350">COUNTIF($CE$23:$CE$3022,CONCATENATE($CD1213,CI$21))</f>
        <v>0</v>
      </c>
      <c r="CJ1213" s="280">
        <f t="shared" si="348"/>
        <v>0</v>
      </c>
      <c r="CK1213" s="232">
        <f t="shared" si="349"/>
        <v>0</v>
      </c>
      <c r="CL1213" s="1"/>
    </row>
    <row r="1214" spans="1:90" ht="18" customHeight="1">
      <c r="A1214" s="1"/>
      <c r="B1214" s="1"/>
      <c r="C1214" s="314"/>
      <c r="D1214" s="287" t="str">
        <f t="shared" si="303"/>
        <v/>
      </c>
      <c r="E1214" s="449" t="str">
        <f t="shared" ref="E1214:E1277" si="351">IF(BQ1214=0,"",BQ1214)</f>
        <v/>
      </c>
      <c r="F1214" s="450"/>
      <c r="G1214" s="451"/>
      <c r="H1214" s="452"/>
      <c r="I1214" s="453"/>
      <c r="J1214" s="453"/>
      <c r="K1214" s="453"/>
      <c r="L1214" s="453"/>
      <c r="M1214" s="454"/>
      <c r="N1214" s="455"/>
      <c r="O1214" s="456"/>
      <c r="P1214" s="456"/>
      <c r="Q1214" s="456"/>
      <c r="R1214" s="456"/>
      <c r="S1214" s="456"/>
      <c r="T1214" s="456"/>
      <c r="U1214" s="456"/>
      <c r="V1214" s="456"/>
      <c r="W1214" s="456"/>
      <c r="X1214" s="456"/>
      <c r="Y1214" s="456"/>
      <c r="Z1214" s="456"/>
      <c r="AA1214" s="456"/>
      <c r="AB1214" s="456"/>
      <c r="AC1214" s="456"/>
      <c r="AD1214" s="456"/>
      <c r="AE1214" s="457"/>
      <c r="AF1214" s="455"/>
      <c r="AG1214" s="456"/>
      <c r="AH1214" s="456"/>
      <c r="AI1214" s="456"/>
      <c r="AJ1214" s="456"/>
      <c r="AK1214" s="456"/>
      <c r="AL1214" s="456"/>
      <c r="AM1214" s="456"/>
      <c r="AN1214" s="457"/>
      <c r="AO1214" s="455"/>
      <c r="AP1214" s="456"/>
      <c r="AQ1214" s="456"/>
      <c r="AR1214" s="456"/>
      <c r="AS1214" s="456"/>
      <c r="AT1214" s="456"/>
      <c r="AU1214" s="456"/>
      <c r="AV1214" s="456"/>
      <c r="AW1214" s="456"/>
      <c r="AX1214" s="456"/>
      <c r="AY1214" s="456"/>
      <c r="AZ1214" s="456"/>
      <c r="BA1214" s="456"/>
      <c r="BB1214" s="456"/>
      <c r="BC1214" s="456"/>
      <c r="BD1214" s="456"/>
      <c r="BE1214" s="456"/>
      <c r="BF1214" s="456"/>
      <c r="BG1214" s="457"/>
      <c r="BH1214" s="458"/>
      <c r="BI1214" s="459"/>
      <c r="BJ1214" s="459"/>
      <c r="BK1214" s="459"/>
      <c r="BL1214" s="459"/>
      <c r="BM1214" s="460"/>
      <c r="BN1214" s="314"/>
      <c r="BO1214" s="314"/>
      <c r="BP1214" s="1"/>
      <c r="BQ1214" s="120">
        <f>IF($F$3="","",IF(N1214=$F$3,COUNTIF(BQ$23:BQ1213,"&gt;0")+1,0))</f>
        <v>0</v>
      </c>
      <c r="BR1214" s="1"/>
      <c r="BS1214" s="20" t="str">
        <f>IF($N1214="","",IF(VLOOKUP(VLOOKUP($N1214,IMPOSTAZIONI!$E$6:$I$13,5,FALSE),IMPOSTAZIONI!$B$25:$N$32,3,FALSE)=0,"",VLOOKUP(VLOOKUP($N1214,IMPOSTAZIONI!$E$6:$I$13,5,FALSE),IMPOSTAZIONI!$B$25:$N$32,3,FALSE)))</f>
        <v/>
      </c>
      <c r="BT1214" s="20" t="str">
        <f>IF($N1214="","",IF(VLOOKUP(VLOOKUP($N1214,IMPOSTAZIONI!$E$6:$I$13,5,FALSE),IMPOSTAZIONI!$B$25:$N$32,6,FALSE)=0,"",VLOOKUP(VLOOKUP($N1214,IMPOSTAZIONI!$E$6:$I$13,5,FALSE),IMPOSTAZIONI!$B$25:$N$32,6,FALSE)))</f>
        <v/>
      </c>
      <c r="BU1214" s="20" t="str">
        <f>IF($N1214="","",IF(VLOOKUP(VLOOKUP($N1214,IMPOSTAZIONI!$E$6:$I$13,5,FALSE),IMPOSTAZIONI!$B$25:$N$32,9,FALSE)=0,"",VLOOKUP(VLOOKUP($N1214,IMPOSTAZIONI!$E$6:$I$13,5,FALSE),IMPOSTAZIONI!$B$25:$N$32,9,FALSE)))</f>
        <v/>
      </c>
      <c r="BV1214" s="20" t="str">
        <f>IF($N1214="","",IF(VLOOKUP(VLOOKUP($N1214,IMPOSTAZIONI!$E$6:$I$13,5,FALSE),IMPOSTAZIONI!$B$25:$N$32,12,FALSE)=0,"",VLOOKUP(VLOOKUP($N1214,IMPOSTAZIONI!$E$6:$I$13,5,FALSE),IMPOSTAZIONI!$B$25:$N$32,12,FALSE)))</f>
        <v/>
      </c>
      <c r="BW1214" s="221" t="str">
        <f t="shared" ref="BW1214:BW1277" si="352">IF(AF1214="","",HLOOKUP(AF1214,BS1214:BV1214,1,FALSE))</f>
        <v/>
      </c>
      <c r="BX1214" s="221" t="str">
        <f t="shared" ref="BX1214:BX1277" si="353">IF(N1214="","",VLOOKUP(N1214,$AY$3109:$BM$3116,1,FALSE))</f>
        <v/>
      </c>
      <c r="BY1214" s="221">
        <f t="shared" ref="BY1214:BY1277" si="354">IF(OR(ISERROR(BW1214),ISERROR(BX1214),AND(H1214&gt;0,H1214&lt;AD$3140),AND(H1214&gt;0,H1214&gt;AD$3141)),1,IF(CK1214=1,2,0))</f>
        <v>0</v>
      </c>
      <c r="BZ1214" s="231">
        <f t="shared" ref="BZ1214:BZ1277" si="355">IF($F$3="",0,IF($F$3=N1214,H1214,0))</f>
        <v>0</v>
      </c>
      <c r="CA1214" s="246">
        <f t="shared" ref="CA1214:CA1277" si="356">IF($BN$3&gt;$AY$3147,"",IF(BZ1214=0,0,IF(AF1214="",0,VLOOKUP(AF1214,$AY$3118:$BL$3121,14,FALSE))))</f>
        <v>0</v>
      </c>
      <c r="CB1214" s="246">
        <f t="shared" ref="CB1214:CB1277" si="357">IF(BZ1214=0,0,MONTH(BZ1214))</f>
        <v>0</v>
      </c>
      <c r="CC1214" s="246" t="str">
        <f t="shared" ref="CC1214:CC1277" si="358">IF(OR(BZ1214=0,CA1214=0),"",CONCATENATE(CB1214,CA1214))</f>
        <v/>
      </c>
      <c r="CD1214" s="246">
        <f t="shared" ref="CD1214:CD1277" si="359">MATCH(BZ1214,BZ$23:BZ$3022,0)</f>
        <v>5</v>
      </c>
      <c r="CE1214" s="246">
        <f t="shared" ref="CE1214:CE1277" si="360">IF(CA1214&gt;0,CONCATENATE(CD1214,CA1214),0)</f>
        <v>0</v>
      </c>
      <c r="CF1214" s="276">
        <f t="shared" ref="CF1214:CI1277" si="361">COUNTIF($CE$23:$CE$3022,CONCATENATE($CD1214,CF$21))</f>
        <v>0</v>
      </c>
      <c r="CG1214" s="277">
        <f t="shared" si="361"/>
        <v>0</v>
      </c>
      <c r="CH1214" s="277">
        <f t="shared" si="361"/>
        <v>0</v>
      </c>
      <c r="CI1214" s="278">
        <f t="shared" si="350"/>
        <v>0</v>
      </c>
      <c r="CJ1214" s="280">
        <f t="shared" ref="CJ1214:CJ1277" si="362">COUNTIF(CF1214:CI1214,"&gt;0")</f>
        <v>0</v>
      </c>
      <c r="CK1214" s="232">
        <f t="shared" ref="CK1214:CK1277" si="363">IF(CJ1214&gt;1,1,0)</f>
        <v>0</v>
      </c>
      <c r="CL1214" s="1"/>
    </row>
    <row r="1215" spans="1:90" ht="18" customHeight="1">
      <c r="A1215" s="1"/>
      <c r="B1215" s="1"/>
      <c r="C1215" s="314"/>
      <c r="D1215" s="287" t="str">
        <f t="shared" si="303"/>
        <v/>
      </c>
      <c r="E1215" s="449" t="str">
        <f t="shared" si="351"/>
        <v/>
      </c>
      <c r="F1215" s="450"/>
      <c r="G1215" s="451"/>
      <c r="H1215" s="452"/>
      <c r="I1215" s="453"/>
      <c r="J1215" s="453"/>
      <c r="K1215" s="453"/>
      <c r="L1215" s="453"/>
      <c r="M1215" s="454"/>
      <c r="N1215" s="455"/>
      <c r="O1215" s="456"/>
      <c r="P1215" s="456"/>
      <c r="Q1215" s="456"/>
      <c r="R1215" s="456"/>
      <c r="S1215" s="456"/>
      <c r="T1215" s="456"/>
      <c r="U1215" s="456"/>
      <c r="V1215" s="456"/>
      <c r="W1215" s="456"/>
      <c r="X1215" s="456"/>
      <c r="Y1215" s="456"/>
      <c r="Z1215" s="456"/>
      <c r="AA1215" s="456"/>
      <c r="AB1215" s="456"/>
      <c r="AC1215" s="456"/>
      <c r="AD1215" s="456"/>
      <c r="AE1215" s="457"/>
      <c r="AF1215" s="455"/>
      <c r="AG1215" s="456"/>
      <c r="AH1215" s="456"/>
      <c r="AI1215" s="456"/>
      <c r="AJ1215" s="456"/>
      <c r="AK1215" s="456"/>
      <c r="AL1215" s="456"/>
      <c r="AM1215" s="456"/>
      <c r="AN1215" s="457"/>
      <c r="AO1215" s="455"/>
      <c r="AP1215" s="456"/>
      <c r="AQ1215" s="456"/>
      <c r="AR1215" s="456"/>
      <c r="AS1215" s="456"/>
      <c r="AT1215" s="456"/>
      <c r="AU1215" s="456"/>
      <c r="AV1215" s="456"/>
      <c r="AW1215" s="456"/>
      <c r="AX1215" s="456"/>
      <c r="AY1215" s="456"/>
      <c r="AZ1215" s="456"/>
      <c r="BA1215" s="456"/>
      <c r="BB1215" s="456"/>
      <c r="BC1215" s="456"/>
      <c r="BD1215" s="456"/>
      <c r="BE1215" s="456"/>
      <c r="BF1215" s="456"/>
      <c r="BG1215" s="457"/>
      <c r="BH1215" s="458"/>
      <c r="BI1215" s="459"/>
      <c r="BJ1215" s="459"/>
      <c r="BK1215" s="459"/>
      <c r="BL1215" s="459"/>
      <c r="BM1215" s="460"/>
      <c r="BN1215" s="314"/>
      <c r="BO1215" s="314"/>
      <c r="BP1215" s="1"/>
      <c r="BQ1215" s="120">
        <f>IF($F$3="","",IF(N1215=$F$3,COUNTIF(BQ$23:BQ1214,"&gt;0")+1,0))</f>
        <v>0</v>
      </c>
      <c r="BR1215" s="1"/>
      <c r="BS1215" s="20" t="str">
        <f>IF($N1215="","",IF(VLOOKUP(VLOOKUP($N1215,IMPOSTAZIONI!$E$6:$I$13,5,FALSE),IMPOSTAZIONI!$B$25:$N$32,3,FALSE)=0,"",VLOOKUP(VLOOKUP($N1215,IMPOSTAZIONI!$E$6:$I$13,5,FALSE),IMPOSTAZIONI!$B$25:$N$32,3,FALSE)))</f>
        <v/>
      </c>
      <c r="BT1215" s="20" t="str">
        <f>IF($N1215="","",IF(VLOOKUP(VLOOKUP($N1215,IMPOSTAZIONI!$E$6:$I$13,5,FALSE),IMPOSTAZIONI!$B$25:$N$32,6,FALSE)=0,"",VLOOKUP(VLOOKUP($N1215,IMPOSTAZIONI!$E$6:$I$13,5,FALSE),IMPOSTAZIONI!$B$25:$N$32,6,FALSE)))</f>
        <v/>
      </c>
      <c r="BU1215" s="20" t="str">
        <f>IF($N1215="","",IF(VLOOKUP(VLOOKUP($N1215,IMPOSTAZIONI!$E$6:$I$13,5,FALSE),IMPOSTAZIONI!$B$25:$N$32,9,FALSE)=0,"",VLOOKUP(VLOOKUP($N1215,IMPOSTAZIONI!$E$6:$I$13,5,FALSE),IMPOSTAZIONI!$B$25:$N$32,9,FALSE)))</f>
        <v/>
      </c>
      <c r="BV1215" s="20" t="str">
        <f>IF($N1215="","",IF(VLOOKUP(VLOOKUP($N1215,IMPOSTAZIONI!$E$6:$I$13,5,FALSE),IMPOSTAZIONI!$B$25:$N$32,12,FALSE)=0,"",VLOOKUP(VLOOKUP($N1215,IMPOSTAZIONI!$E$6:$I$13,5,FALSE),IMPOSTAZIONI!$B$25:$N$32,12,FALSE)))</f>
        <v/>
      </c>
      <c r="BW1215" s="221" t="str">
        <f t="shared" si="352"/>
        <v/>
      </c>
      <c r="BX1215" s="221" t="str">
        <f t="shared" si="353"/>
        <v/>
      </c>
      <c r="BY1215" s="221">
        <f t="shared" si="354"/>
        <v>0</v>
      </c>
      <c r="BZ1215" s="231">
        <f t="shared" si="355"/>
        <v>0</v>
      </c>
      <c r="CA1215" s="246">
        <f t="shared" si="356"/>
        <v>0</v>
      </c>
      <c r="CB1215" s="246">
        <f t="shared" si="357"/>
        <v>0</v>
      </c>
      <c r="CC1215" s="246" t="str">
        <f t="shared" si="358"/>
        <v/>
      </c>
      <c r="CD1215" s="246">
        <f t="shared" si="359"/>
        <v>5</v>
      </c>
      <c r="CE1215" s="246">
        <f t="shared" si="360"/>
        <v>0</v>
      </c>
      <c r="CF1215" s="276">
        <f t="shared" si="361"/>
        <v>0</v>
      </c>
      <c r="CG1215" s="277">
        <f t="shared" si="361"/>
        <v>0</v>
      </c>
      <c r="CH1215" s="277">
        <f t="shared" si="361"/>
        <v>0</v>
      </c>
      <c r="CI1215" s="278">
        <f t="shared" si="350"/>
        <v>0</v>
      </c>
      <c r="CJ1215" s="280">
        <f t="shared" si="362"/>
        <v>0</v>
      </c>
      <c r="CK1215" s="232">
        <f t="shared" si="363"/>
        <v>0</v>
      </c>
      <c r="CL1215" s="1"/>
    </row>
    <row r="1216" spans="1:90" ht="18" customHeight="1">
      <c r="A1216" s="1"/>
      <c r="B1216" s="1"/>
      <c r="C1216" s="314"/>
      <c r="D1216" s="287" t="str">
        <f t="shared" si="303"/>
        <v/>
      </c>
      <c r="E1216" s="449" t="str">
        <f t="shared" si="351"/>
        <v/>
      </c>
      <c r="F1216" s="450"/>
      <c r="G1216" s="451"/>
      <c r="H1216" s="452"/>
      <c r="I1216" s="453"/>
      <c r="J1216" s="453"/>
      <c r="K1216" s="453"/>
      <c r="L1216" s="453"/>
      <c r="M1216" s="454"/>
      <c r="N1216" s="455"/>
      <c r="O1216" s="456"/>
      <c r="P1216" s="456"/>
      <c r="Q1216" s="456"/>
      <c r="R1216" s="456"/>
      <c r="S1216" s="456"/>
      <c r="T1216" s="456"/>
      <c r="U1216" s="456"/>
      <c r="V1216" s="456"/>
      <c r="W1216" s="456"/>
      <c r="X1216" s="456"/>
      <c r="Y1216" s="456"/>
      <c r="Z1216" s="456"/>
      <c r="AA1216" s="456"/>
      <c r="AB1216" s="456"/>
      <c r="AC1216" s="456"/>
      <c r="AD1216" s="456"/>
      <c r="AE1216" s="457"/>
      <c r="AF1216" s="455"/>
      <c r="AG1216" s="456"/>
      <c r="AH1216" s="456"/>
      <c r="AI1216" s="456"/>
      <c r="AJ1216" s="456"/>
      <c r="AK1216" s="456"/>
      <c r="AL1216" s="456"/>
      <c r="AM1216" s="456"/>
      <c r="AN1216" s="457"/>
      <c r="AO1216" s="455"/>
      <c r="AP1216" s="456"/>
      <c r="AQ1216" s="456"/>
      <c r="AR1216" s="456"/>
      <c r="AS1216" s="456"/>
      <c r="AT1216" s="456"/>
      <c r="AU1216" s="456"/>
      <c r="AV1216" s="456"/>
      <c r="AW1216" s="456"/>
      <c r="AX1216" s="456"/>
      <c r="AY1216" s="456"/>
      <c r="AZ1216" s="456"/>
      <c r="BA1216" s="456"/>
      <c r="BB1216" s="456"/>
      <c r="BC1216" s="456"/>
      <c r="BD1216" s="456"/>
      <c r="BE1216" s="456"/>
      <c r="BF1216" s="456"/>
      <c r="BG1216" s="457"/>
      <c r="BH1216" s="458"/>
      <c r="BI1216" s="459"/>
      <c r="BJ1216" s="459"/>
      <c r="BK1216" s="459"/>
      <c r="BL1216" s="459"/>
      <c r="BM1216" s="460"/>
      <c r="BN1216" s="314"/>
      <c r="BO1216" s="314"/>
      <c r="BP1216" s="1"/>
      <c r="BQ1216" s="120">
        <f>IF($F$3="","",IF(N1216=$F$3,COUNTIF(BQ$23:BQ1215,"&gt;0")+1,0))</f>
        <v>0</v>
      </c>
      <c r="BR1216" s="1"/>
      <c r="BS1216" s="20" t="str">
        <f>IF($N1216="","",IF(VLOOKUP(VLOOKUP($N1216,IMPOSTAZIONI!$E$6:$I$13,5,FALSE),IMPOSTAZIONI!$B$25:$N$32,3,FALSE)=0,"",VLOOKUP(VLOOKUP($N1216,IMPOSTAZIONI!$E$6:$I$13,5,FALSE),IMPOSTAZIONI!$B$25:$N$32,3,FALSE)))</f>
        <v/>
      </c>
      <c r="BT1216" s="20" t="str">
        <f>IF($N1216="","",IF(VLOOKUP(VLOOKUP($N1216,IMPOSTAZIONI!$E$6:$I$13,5,FALSE),IMPOSTAZIONI!$B$25:$N$32,6,FALSE)=0,"",VLOOKUP(VLOOKUP($N1216,IMPOSTAZIONI!$E$6:$I$13,5,FALSE),IMPOSTAZIONI!$B$25:$N$32,6,FALSE)))</f>
        <v/>
      </c>
      <c r="BU1216" s="20" t="str">
        <f>IF($N1216="","",IF(VLOOKUP(VLOOKUP($N1216,IMPOSTAZIONI!$E$6:$I$13,5,FALSE),IMPOSTAZIONI!$B$25:$N$32,9,FALSE)=0,"",VLOOKUP(VLOOKUP($N1216,IMPOSTAZIONI!$E$6:$I$13,5,FALSE),IMPOSTAZIONI!$B$25:$N$32,9,FALSE)))</f>
        <v/>
      </c>
      <c r="BV1216" s="20" t="str">
        <f>IF($N1216="","",IF(VLOOKUP(VLOOKUP($N1216,IMPOSTAZIONI!$E$6:$I$13,5,FALSE),IMPOSTAZIONI!$B$25:$N$32,12,FALSE)=0,"",VLOOKUP(VLOOKUP($N1216,IMPOSTAZIONI!$E$6:$I$13,5,FALSE),IMPOSTAZIONI!$B$25:$N$32,12,FALSE)))</f>
        <v/>
      </c>
      <c r="BW1216" s="221" t="str">
        <f t="shared" si="352"/>
        <v/>
      </c>
      <c r="BX1216" s="221" t="str">
        <f t="shared" si="353"/>
        <v/>
      </c>
      <c r="BY1216" s="221">
        <f t="shared" si="354"/>
        <v>0</v>
      </c>
      <c r="BZ1216" s="231">
        <f t="shared" si="355"/>
        <v>0</v>
      </c>
      <c r="CA1216" s="246">
        <f t="shared" si="356"/>
        <v>0</v>
      </c>
      <c r="CB1216" s="246">
        <f t="shared" si="357"/>
        <v>0</v>
      </c>
      <c r="CC1216" s="246" t="str">
        <f t="shared" si="358"/>
        <v/>
      </c>
      <c r="CD1216" s="246">
        <f t="shared" si="359"/>
        <v>5</v>
      </c>
      <c r="CE1216" s="246">
        <f t="shared" si="360"/>
        <v>0</v>
      </c>
      <c r="CF1216" s="276">
        <f t="shared" si="361"/>
        <v>0</v>
      </c>
      <c r="CG1216" s="277">
        <f t="shared" si="361"/>
        <v>0</v>
      </c>
      <c r="CH1216" s="277">
        <f t="shared" si="361"/>
        <v>0</v>
      </c>
      <c r="CI1216" s="278">
        <f t="shared" si="350"/>
        <v>0</v>
      </c>
      <c r="CJ1216" s="280">
        <f t="shared" si="362"/>
        <v>0</v>
      </c>
      <c r="CK1216" s="232">
        <f t="shared" si="363"/>
        <v>0</v>
      </c>
      <c r="CL1216" s="1"/>
    </row>
    <row r="1217" spans="1:90" ht="18" customHeight="1">
      <c r="A1217" s="1"/>
      <c r="B1217" s="1"/>
      <c r="C1217" s="314"/>
      <c r="D1217" s="287" t="str">
        <f t="shared" si="303"/>
        <v/>
      </c>
      <c r="E1217" s="449" t="str">
        <f t="shared" si="351"/>
        <v/>
      </c>
      <c r="F1217" s="450"/>
      <c r="G1217" s="451"/>
      <c r="H1217" s="452"/>
      <c r="I1217" s="453"/>
      <c r="J1217" s="453"/>
      <c r="K1217" s="453"/>
      <c r="L1217" s="453"/>
      <c r="M1217" s="454"/>
      <c r="N1217" s="455"/>
      <c r="O1217" s="456"/>
      <c r="P1217" s="456"/>
      <c r="Q1217" s="456"/>
      <c r="R1217" s="456"/>
      <c r="S1217" s="456"/>
      <c r="T1217" s="456"/>
      <c r="U1217" s="456"/>
      <c r="V1217" s="456"/>
      <c r="W1217" s="456"/>
      <c r="X1217" s="456"/>
      <c r="Y1217" s="456"/>
      <c r="Z1217" s="456"/>
      <c r="AA1217" s="456"/>
      <c r="AB1217" s="456"/>
      <c r="AC1217" s="456"/>
      <c r="AD1217" s="456"/>
      <c r="AE1217" s="457"/>
      <c r="AF1217" s="455"/>
      <c r="AG1217" s="456"/>
      <c r="AH1217" s="456"/>
      <c r="AI1217" s="456"/>
      <c r="AJ1217" s="456"/>
      <c r="AK1217" s="456"/>
      <c r="AL1217" s="456"/>
      <c r="AM1217" s="456"/>
      <c r="AN1217" s="457"/>
      <c r="AO1217" s="455"/>
      <c r="AP1217" s="456"/>
      <c r="AQ1217" s="456"/>
      <c r="AR1217" s="456"/>
      <c r="AS1217" s="456"/>
      <c r="AT1217" s="456"/>
      <c r="AU1217" s="456"/>
      <c r="AV1217" s="456"/>
      <c r="AW1217" s="456"/>
      <c r="AX1217" s="456"/>
      <c r="AY1217" s="456"/>
      <c r="AZ1217" s="456"/>
      <c r="BA1217" s="456"/>
      <c r="BB1217" s="456"/>
      <c r="BC1217" s="456"/>
      <c r="BD1217" s="456"/>
      <c r="BE1217" s="456"/>
      <c r="BF1217" s="456"/>
      <c r="BG1217" s="457"/>
      <c r="BH1217" s="458"/>
      <c r="BI1217" s="459"/>
      <c r="BJ1217" s="459"/>
      <c r="BK1217" s="459"/>
      <c r="BL1217" s="459"/>
      <c r="BM1217" s="460"/>
      <c r="BN1217" s="314"/>
      <c r="BO1217" s="314"/>
      <c r="BP1217" s="1"/>
      <c r="BQ1217" s="120">
        <f>IF($F$3="","",IF(N1217=$F$3,COUNTIF(BQ$23:BQ1216,"&gt;0")+1,0))</f>
        <v>0</v>
      </c>
      <c r="BR1217" s="1"/>
      <c r="BS1217" s="20" t="str">
        <f>IF($N1217="","",IF(VLOOKUP(VLOOKUP($N1217,IMPOSTAZIONI!$E$6:$I$13,5,FALSE),IMPOSTAZIONI!$B$25:$N$32,3,FALSE)=0,"",VLOOKUP(VLOOKUP($N1217,IMPOSTAZIONI!$E$6:$I$13,5,FALSE),IMPOSTAZIONI!$B$25:$N$32,3,FALSE)))</f>
        <v/>
      </c>
      <c r="BT1217" s="20" t="str">
        <f>IF($N1217="","",IF(VLOOKUP(VLOOKUP($N1217,IMPOSTAZIONI!$E$6:$I$13,5,FALSE),IMPOSTAZIONI!$B$25:$N$32,6,FALSE)=0,"",VLOOKUP(VLOOKUP($N1217,IMPOSTAZIONI!$E$6:$I$13,5,FALSE),IMPOSTAZIONI!$B$25:$N$32,6,FALSE)))</f>
        <v/>
      </c>
      <c r="BU1217" s="20" t="str">
        <f>IF($N1217="","",IF(VLOOKUP(VLOOKUP($N1217,IMPOSTAZIONI!$E$6:$I$13,5,FALSE),IMPOSTAZIONI!$B$25:$N$32,9,FALSE)=0,"",VLOOKUP(VLOOKUP($N1217,IMPOSTAZIONI!$E$6:$I$13,5,FALSE),IMPOSTAZIONI!$B$25:$N$32,9,FALSE)))</f>
        <v/>
      </c>
      <c r="BV1217" s="20" t="str">
        <f>IF($N1217="","",IF(VLOOKUP(VLOOKUP($N1217,IMPOSTAZIONI!$E$6:$I$13,5,FALSE),IMPOSTAZIONI!$B$25:$N$32,12,FALSE)=0,"",VLOOKUP(VLOOKUP($N1217,IMPOSTAZIONI!$E$6:$I$13,5,FALSE),IMPOSTAZIONI!$B$25:$N$32,12,FALSE)))</f>
        <v/>
      </c>
      <c r="BW1217" s="221" t="str">
        <f t="shared" si="352"/>
        <v/>
      </c>
      <c r="BX1217" s="221" t="str">
        <f t="shared" si="353"/>
        <v/>
      </c>
      <c r="BY1217" s="221">
        <f t="shared" si="354"/>
        <v>0</v>
      </c>
      <c r="BZ1217" s="231">
        <f t="shared" si="355"/>
        <v>0</v>
      </c>
      <c r="CA1217" s="246">
        <f t="shared" si="356"/>
        <v>0</v>
      </c>
      <c r="CB1217" s="246">
        <f t="shared" si="357"/>
        <v>0</v>
      </c>
      <c r="CC1217" s="246" t="str">
        <f t="shared" si="358"/>
        <v/>
      </c>
      <c r="CD1217" s="246">
        <f t="shared" si="359"/>
        <v>5</v>
      </c>
      <c r="CE1217" s="246">
        <f t="shared" si="360"/>
        <v>0</v>
      </c>
      <c r="CF1217" s="276">
        <f t="shared" si="361"/>
        <v>0</v>
      </c>
      <c r="CG1217" s="277">
        <f t="shared" si="361"/>
        <v>0</v>
      </c>
      <c r="CH1217" s="277">
        <f t="shared" si="361"/>
        <v>0</v>
      </c>
      <c r="CI1217" s="278">
        <f t="shared" si="350"/>
        <v>0</v>
      </c>
      <c r="CJ1217" s="280">
        <f t="shared" si="362"/>
        <v>0</v>
      </c>
      <c r="CK1217" s="232">
        <f t="shared" si="363"/>
        <v>0</v>
      </c>
      <c r="CL1217" s="1"/>
    </row>
    <row r="1218" spans="1:90" ht="18" customHeight="1">
      <c r="A1218" s="1"/>
      <c r="B1218" s="1"/>
      <c r="C1218" s="314"/>
      <c r="D1218" s="287" t="str">
        <f t="shared" si="303"/>
        <v/>
      </c>
      <c r="E1218" s="449" t="str">
        <f t="shared" si="351"/>
        <v/>
      </c>
      <c r="F1218" s="450"/>
      <c r="G1218" s="451"/>
      <c r="H1218" s="452"/>
      <c r="I1218" s="453"/>
      <c r="J1218" s="453"/>
      <c r="K1218" s="453"/>
      <c r="L1218" s="453"/>
      <c r="M1218" s="454"/>
      <c r="N1218" s="455"/>
      <c r="O1218" s="456"/>
      <c r="P1218" s="456"/>
      <c r="Q1218" s="456"/>
      <c r="R1218" s="456"/>
      <c r="S1218" s="456"/>
      <c r="T1218" s="456"/>
      <c r="U1218" s="456"/>
      <c r="V1218" s="456"/>
      <c r="W1218" s="456"/>
      <c r="X1218" s="456"/>
      <c r="Y1218" s="456"/>
      <c r="Z1218" s="456"/>
      <c r="AA1218" s="456"/>
      <c r="AB1218" s="456"/>
      <c r="AC1218" s="456"/>
      <c r="AD1218" s="456"/>
      <c r="AE1218" s="457"/>
      <c r="AF1218" s="455"/>
      <c r="AG1218" s="456"/>
      <c r="AH1218" s="456"/>
      <c r="AI1218" s="456"/>
      <c r="AJ1218" s="456"/>
      <c r="AK1218" s="456"/>
      <c r="AL1218" s="456"/>
      <c r="AM1218" s="456"/>
      <c r="AN1218" s="457"/>
      <c r="AO1218" s="455"/>
      <c r="AP1218" s="456"/>
      <c r="AQ1218" s="456"/>
      <c r="AR1218" s="456"/>
      <c r="AS1218" s="456"/>
      <c r="AT1218" s="456"/>
      <c r="AU1218" s="456"/>
      <c r="AV1218" s="456"/>
      <c r="AW1218" s="456"/>
      <c r="AX1218" s="456"/>
      <c r="AY1218" s="456"/>
      <c r="AZ1218" s="456"/>
      <c r="BA1218" s="456"/>
      <c r="BB1218" s="456"/>
      <c r="BC1218" s="456"/>
      <c r="BD1218" s="456"/>
      <c r="BE1218" s="456"/>
      <c r="BF1218" s="456"/>
      <c r="BG1218" s="457"/>
      <c r="BH1218" s="458"/>
      <c r="BI1218" s="459"/>
      <c r="BJ1218" s="459"/>
      <c r="BK1218" s="459"/>
      <c r="BL1218" s="459"/>
      <c r="BM1218" s="460"/>
      <c r="BN1218" s="314"/>
      <c r="BO1218" s="314"/>
      <c r="BP1218" s="1"/>
      <c r="BQ1218" s="120">
        <f>IF($F$3="","",IF(N1218=$F$3,COUNTIF(BQ$23:BQ1217,"&gt;0")+1,0))</f>
        <v>0</v>
      </c>
      <c r="BR1218" s="1"/>
      <c r="BS1218" s="20" t="str">
        <f>IF($N1218="","",IF(VLOOKUP(VLOOKUP($N1218,IMPOSTAZIONI!$E$6:$I$13,5,FALSE),IMPOSTAZIONI!$B$25:$N$32,3,FALSE)=0,"",VLOOKUP(VLOOKUP($N1218,IMPOSTAZIONI!$E$6:$I$13,5,FALSE),IMPOSTAZIONI!$B$25:$N$32,3,FALSE)))</f>
        <v/>
      </c>
      <c r="BT1218" s="20" t="str">
        <f>IF($N1218="","",IF(VLOOKUP(VLOOKUP($N1218,IMPOSTAZIONI!$E$6:$I$13,5,FALSE),IMPOSTAZIONI!$B$25:$N$32,6,FALSE)=0,"",VLOOKUP(VLOOKUP($N1218,IMPOSTAZIONI!$E$6:$I$13,5,FALSE),IMPOSTAZIONI!$B$25:$N$32,6,FALSE)))</f>
        <v/>
      </c>
      <c r="BU1218" s="20" t="str">
        <f>IF($N1218="","",IF(VLOOKUP(VLOOKUP($N1218,IMPOSTAZIONI!$E$6:$I$13,5,FALSE),IMPOSTAZIONI!$B$25:$N$32,9,FALSE)=0,"",VLOOKUP(VLOOKUP($N1218,IMPOSTAZIONI!$E$6:$I$13,5,FALSE),IMPOSTAZIONI!$B$25:$N$32,9,FALSE)))</f>
        <v/>
      </c>
      <c r="BV1218" s="20" t="str">
        <f>IF($N1218="","",IF(VLOOKUP(VLOOKUP($N1218,IMPOSTAZIONI!$E$6:$I$13,5,FALSE),IMPOSTAZIONI!$B$25:$N$32,12,FALSE)=0,"",VLOOKUP(VLOOKUP($N1218,IMPOSTAZIONI!$E$6:$I$13,5,FALSE),IMPOSTAZIONI!$B$25:$N$32,12,FALSE)))</f>
        <v/>
      </c>
      <c r="BW1218" s="221" t="str">
        <f t="shared" si="352"/>
        <v/>
      </c>
      <c r="BX1218" s="221" t="str">
        <f t="shared" si="353"/>
        <v/>
      </c>
      <c r="BY1218" s="221">
        <f t="shared" si="354"/>
        <v>0</v>
      </c>
      <c r="BZ1218" s="231">
        <f t="shared" si="355"/>
        <v>0</v>
      </c>
      <c r="CA1218" s="246">
        <f t="shared" si="356"/>
        <v>0</v>
      </c>
      <c r="CB1218" s="246">
        <f t="shared" si="357"/>
        <v>0</v>
      </c>
      <c r="CC1218" s="246" t="str">
        <f t="shared" si="358"/>
        <v/>
      </c>
      <c r="CD1218" s="246">
        <f t="shared" si="359"/>
        <v>5</v>
      </c>
      <c r="CE1218" s="246">
        <f t="shared" si="360"/>
        <v>0</v>
      </c>
      <c r="CF1218" s="276">
        <f t="shared" si="361"/>
        <v>0</v>
      </c>
      <c r="CG1218" s="277">
        <f t="shared" si="361"/>
        <v>0</v>
      </c>
      <c r="CH1218" s="277">
        <f t="shared" si="361"/>
        <v>0</v>
      </c>
      <c r="CI1218" s="278">
        <f t="shared" si="350"/>
        <v>0</v>
      </c>
      <c r="CJ1218" s="280">
        <f t="shared" si="362"/>
        <v>0</v>
      </c>
      <c r="CK1218" s="232">
        <f t="shared" si="363"/>
        <v>0</v>
      </c>
      <c r="CL1218" s="1"/>
    </row>
    <row r="1219" spans="1:90" ht="18" customHeight="1">
      <c r="A1219" s="1"/>
      <c r="B1219" s="1"/>
      <c r="C1219" s="314"/>
      <c r="D1219" s="287" t="str">
        <f t="shared" si="303"/>
        <v/>
      </c>
      <c r="E1219" s="449" t="str">
        <f t="shared" si="351"/>
        <v/>
      </c>
      <c r="F1219" s="450"/>
      <c r="G1219" s="451"/>
      <c r="H1219" s="452"/>
      <c r="I1219" s="453"/>
      <c r="J1219" s="453"/>
      <c r="K1219" s="453"/>
      <c r="L1219" s="453"/>
      <c r="M1219" s="454"/>
      <c r="N1219" s="455"/>
      <c r="O1219" s="456"/>
      <c r="P1219" s="456"/>
      <c r="Q1219" s="456"/>
      <c r="R1219" s="456"/>
      <c r="S1219" s="456"/>
      <c r="T1219" s="456"/>
      <c r="U1219" s="456"/>
      <c r="V1219" s="456"/>
      <c r="W1219" s="456"/>
      <c r="X1219" s="456"/>
      <c r="Y1219" s="456"/>
      <c r="Z1219" s="456"/>
      <c r="AA1219" s="456"/>
      <c r="AB1219" s="456"/>
      <c r="AC1219" s="456"/>
      <c r="AD1219" s="456"/>
      <c r="AE1219" s="457"/>
      <c r="AF1219" s="455"/>
      <c r="AG1219" s="456"/>
      <c r="AH1219" s="456"/>
      <c r="AI1219" s="456"/>
      <c r="AJ1219" s="456"/>
      <c r="AK1219" s="456"/>
      <c r="AL1219" s="456"/>
      <c r="AM1219" s="456"/>
      <c r="AN1219" s="457"/>
      <c r="AO1219" s="455"/>
      <c r="AP1219" s="456"/>
      <c r="AQ1219" s="456"/>
      <c r="AR1219" s="456"/>
      <c r="AS1219" s="456"/>
      <c r="AT1219" s="456"/>
      <c r="AU1219" s="456"/>
      <c r="AV1219" s="456"/>
      <c r="AW1219" s="456"/>
      <c r="AX1219" s="456"/>
      <c r="AY1219" s="456"/>
      <c r="AZ1219" s="456"/>
      <c r="BA1219" s="456"/>
      <c r="BB1219" s="456"/>
      <c r="BC1219" s="456"/>
      <c r="BD1219" s="456"/>
      <c r="BE1219" s="456"/>
      <c r="BF1219" s="456"/>
      <c r="BG1219" s="457"/>
      <c r="BH1219" s="458"/>
      <c r="BI1219" s="459"/>
      <c r="BJ1219" s="459"/>
      <c r="BK1219" s="459"/>
      <c r="BL1219" s="459"/>
      <c r="BM1219" s="460"/>
      <c r="BN1219" s="314"/>
      <c r="BO1219" s="314"/>
      <c r="BP1219" s="1"/>
      <c r="BQ1219" s="120">
        <f>IF($F$3="","",IF(N1219=$F$3,COUNTIF(BQ$23:BQ1218,"&gt;0")+1,0))</f>
        <v>0</v>
      </c>
      <c r="BR1219" s="1"/>
      <c r="BS1219" s="20" t="str">
        <f>IF($N1219="","",IF(VLOOKUP(VLOOKUP($N1219,IMPOSTAZIONI!$E$6:$I$13,5,FALSE),IMPOSTAZIONI!$B$25:$N$32,3,FALSE)=0,"",VLOOKUP(VLOOKUP($N1219,IMPOSTAZIONI!$E$6:$I$13,5,FALSE),IMPOSTAZIONI!$B$25:$N$32,3,FALSE)))</f>
        <v/>
      </c>
      <c r="BT1219" s="20" t="str">
        <f>IF($N1219="","",IF(VLOOKUP(VLOOKUP($N1219,IMPOSTAZIONI!$E$6:$I$13,5,FALSE),IMPOSTAZIONI!$B$25:$N$32,6,FALSE)=0,"",VLOOKUP(VLOOKUP($N1219,IMPOSTAZIONI!$E$6:$I$13,5,FALSE),IMPOSTAZIONI!$B$25:$N$32,6,FALSE)))</f>
        <v/>
      </c>
      <c r="BU1219" s="20" t="str">
        <f>IF($N1219="","",IF(VLOOKUP(VLOOKUP($N1219,IMPOSTAZIONI!$E$6:$I$13,5,FALSE),IMPOSTAZIONI!$B$25:$N$32,9,FALSE)=0,"",VLOOKUP(VLOOKUP($N1219,IMPOSTAZIONI!$E$6:$I$13,5,FALSE),IMPOSTAZIONI!$B$25:$N$32,9,FALSE)))</f>
        <v/>
      </c>
      <c r="BV1219" s="20" t="str">
        <f>IF($N1219="","",IF(VLOOKUP(VLOOKUP($N1219,IMPOSTAZIONI!$E$6:$I$13,5,FALSE),IMPOSTAZIONI!$B$25:$N$32,12,FALSE)=0,"",VLOOKUP(VLOOKUP($N1219,IMPOSTAZIONI!$E$6:$I$13,5,FALSE),IMPOSTAZIONI!$B$25:$N$32,12,FALSE)))</f>
        <v/>
      </c>
      <c r="BW1219" s="221" t="str">
        <f t="shared" si="352"/>
        <v/>
      </c>
      <c r="BX1219" s="221" t="str">
        <f t="shared" si="353"/>
        <v/>
      </c>
      <c r="BY1219" s="221">
        <f t="shared" si="354"/>
        <v>0</v>
      </c>
      <c r="BZ1219" s="231">
        <f t="shared" si="355"/>
        <v>0</v>
      </c>
      <c r="CA1219" s="246">
        <f t="shared" si="356"/>
        <v>0</v>
      </c>
      <c r="CB1219" s="246">
        <f t="shared" si="357"/>
        <v>0</v>
      </c>
      <c r="CC1219" s="246" t="str">
        <f t="shared" si="358"/>
        <v/>
      </c>
      <c r="CD1219" s="246">
        <f t="shared" si="359"/>
        <v>5</v>
      </c>
      <c r="CE1219" s="246">
        <f t="shared" si="360"/>
        <v>0</v>
      </c>
      <c r="CF1219" s="276">
        <f t="shared" si="361"/>
        <v>0</v>
      </c>
      <c r="CG1219" s="277">
        <f t="shared" si="361"/>
        <v>0</v>
      </c>
      <c r="CH1219" s="277">
        <f t="shared" si="361"/>
        <v>0</v>
      </c>
      <c r="CI1219" s="278">
        <f t="shared" si="350"/>
        <v>0</v>
      </c>
      <c r="CJ1219" s="280">
        <f t="shared" si="362"/>
        <v>0</v>
      </c>
      <c r="CK1219" s="232">
        <f t="shared" si="363"/>
        <v>0</v>
      </c>
      <c r="CL1219" s="1"/>
    </row>
    <row r="1220" spans="1:90" ht="18" customHeight="1">
      <c r="A1220" s="1"/>
      <c r="B1220" s="1"/>
      <c r="C1220" s="314"/>
      <c r="D1220" s="287" t="str">
        <f t="shared" si="303"/>
        <v/>
      </c>
      <c r="E1220" s="449" t="str">
        <f t="shared" si="351"/>
        <v/>
      </c>
      <c r="F1220" s="450"/>
      <c r="G1220" s="451"/>
      <c r="H1220" s="452"/>
      <c r="I1220" s="453"/>
      <c r="J1220" s="453"/>
      <c r="K1220" s="453"/>
      <c r="L1220" s="453"/>
      <c r="M1220" s="454"/>
      <c r="N1220" s="455"/>
      <c r="O1220" s="456"/>
      <c r="P1220" s="456"/>
      <c r="Q1220" s="456"/>
      <c r="R1220" s="456"/>
      <c r="S1220" s="456"/>
      <c r="T1220" s="456"/>
      <c r="U1220" s="456"/>
      <c r="V1220" s="456"/>
      <c r="W1220" s="456"/>
      <c r="X1220" s="456"/>
      <c r="Y1220" s="456"/>
      <c r="Z1220" s="456"/>
      <c r="AA1220" s="456"/>
      <c r="AB1220" s="456"/>
      <c r="AC1220" s="456"/>
      <c r="AD1220" s="456"/>
      <c r="AE1220" s="457"/>
      <c r="AF1220" s="455"/>
      <c r="AG1220" s="456"/>
      <c r="AH1220" s="456"/>
      <c r="AI1220" s="456"/>
      <c r="AJ1220" s="456"/>
      <c r="AK1220" s="456"/>
      <c r="AL1220" s="456"/>
      <c r="AM1220" s="456"/>
      <c r="AN1220" s="457"/>
      <c r="AO1220" s="455"/>
      <c r="AP1220" s="456"/>
      <c r="AQ1220" s="456"/>
      <c r="AR1220" s="456"/>
      <c r="AS1220" s="456"/>
      <c r="AT1220" s="456"/>
      <c r="AU1220" s="456"/>
      <c r="AV1220" s="456"/>
      <c r="AW1220" s="456"/>
      <c r="AX1220" s="456"/>
      <c r="AY1220" s="456"/>
      <c r="AZ1220" s="456"/>
      <c r="BA1220" s="456"/>
      <c r="BB1220" s="456"/>
      <c r="BC1220" s="456"/>
      <c r="BD1220" s="456"/>
      <c r="BE1220" s="456"/>
      <c r="BF1220" s="456"/>
      <c r="BG1220" s="457"/>
      <c r="BH1220" s="458"/>
      <c r="BI1220" s="459"/>
      <c r="BJ1220" s="459"/>
      <c r="BK1220" s="459"/>
      <c r="BL1220" s="459"/>
      <c r="BM1220" s="460"/>
      <c r="BN1220" s="314"/>
      <c r="BO1220" s="314"/>
      <c r="BP1220" s="1"/>
      <c r="BQ1220" s="120">
        <f>IF($F$3="","",IF(N1220=$F$3,COUNTIF(BQ$23:BQ1219,"&gt;0")+1,0))</f>
        <v>0</v>
      </c>
      <c r="BR1220" s="1"/>
      <c r="BS1220" s="20" t="str">
        <f>IF($N1220="","",IF(VLOOKUP(VLOOKUP($N1220,IMPOSTAZIONI!$E$6:$I$13,5,FALSE),IMPOSTAZIONI!$B$25:$N$32,3,FALSE)=0,"",VLOOKUP(VLOOKUP($N1220,IMPOSTAZIONI!$E$6:$I$13,5,FALSE),IMPOSTAZIONI!$B$25:$N$32,3,FALSE)))</f>
        <v/>
      </c>
      <c r="BT1220" s="20" t="str">
        <f>IF($N1220="","",IF(VLOOKUP(VLOOKUP($N1220,IMPOSTAZIONI!$E$6:$I$13,5,FALSE),IMPOSTAZIONI!$B$25:$N$32,6,FALSE)=0,"",VLOOKUP(VLOOKUP($N1220,IMPOSTAZIONI!$E$6:$I$13,5,FALSE),IMPOSTAZIONI!$B$25:$N$32,6,FALSE)))</f>
        <v/>
      </c>
      <c r="BU1220" s="20" t="str">
        <f>IF($N1220="","",IF(VLOOKUP(VLOOKUP($N1220,IMPOSTAZIONI!$E$6:$I$13,5,FALSE),IMPOSTAZIONI!$B$25:$N$32,9,FALSE)=0,"",VLOOKUP(VLOOKUP($N1220,IMPOSTAZIONI!$E$6:$I$13,5,FALSE),IMPOSTAZIONI!$B$25:$N$32,9,FALSE)))</f>
        <v/>
      </c>
      <c r="BV1220" s="20" t="str">
        <f>IF($N1220="","",IF(VLOOKUP(VLOOKUP($N1220,IMPOSTAZIONI!$E$6:$I$13,5,FALSE),IMPOSTAZIONI!$B$25:$N$32,12,FALSE)=0,"",VLOOKUP(VLOOKUP($N1220,IMPOSTAZIONI!$E$6:$I$13,5,FALSE),IMPOSTAZIONI!$B$25:$N$32,12,FALSE)))</f>
        <v/>
      </c>
      <c r="BW1220" s="221" t="str">
        <f t="shared" si="352"/>
        <v/>
      </c>
      <c r="BX1220" s="221" t="str">
        <f t="shared" si="353"/>
        <v/>
      </c>
      <c r="BY1220" s="221">
        <f t="shared" si="354"/>
        <v>0</v>
      </c>
      <c r="BZ1220" s="231">
        <f t="shared" si="355"/>
        <v>0</v>
      </c>
      <c r="CA1220" s="246">
        <f t="shared" si="356"/>
        <v>0</v>
      </c>
      <c r="CB1220" s="246">
        <f t="shared" si="357"/>
        <v>0</v>
      </c>
      <c r="CC1220" s="246" t="str">
        <f t="shared" si="358"/>
        <v/>
      </c>
      <c r="CD1220" s="246">
        <f t="shared" si="359"/>
        <v>5</v>
      </c>
      <c r="CE1220" s="246">
        <f t="shared" si="360"/>
        <v>0</v>
      </c>
      <c r="CF1220" s="276">
        <f t="shared" si="361"/>
        <v>0</v>
      </c>
      <c r="CG1220" s="277">
        <f t="shared" si="361"/>
        <v>0</v>
      </c>
      <c r="CH1220" s="277">
        <f t="shared" si="361"/>
        <v>0</v>
      </c>
      <c r="CI1220" s="278">
        <f t="shared" si="350"/>
        <v>0</v>
      </c>
      <c r="CJ1220" s="280">
        <f t="shared" si="362"/>
        <v>0</v>
      </c>
      <c r="CK1220" s="232">
        <f t="shared" si="363"/>
        <v>0</v>
      </c>
      <c r="CL1220" s="1"/>
    </row>
    <row r="1221" spans="1:90" ht="18" customHeight="1">
      <c r="A1221" s="1"/>
      <c r="B1221" s="1"/>
      <c r="C1221" s="314"/>
      <c r="D1221" s="287" t="str">
        <f t="shared" si="303"/>
        <v/>
      </c>
      <c r="E1221" s="449" t="str">
        <f t="shared" si="351"/>
        <v/>
      </c>
      <c r="F1221" s="450"/>
      <c r="G1221" s="451"/>
      <c r="H1221" s="452"/>
      <c r="I1221" s="453"/>
      <c r="J1221" s="453"/>
      <c r="K1221" s="453"/>
      <c r="L1221" s="453"/>
      <c r="M1221" s="454"/>
      <c r="N1221" s="455"/>
      <c r="O1221" s="456"/>
      <c r="P1221" s="456"/>
      <c r="Q1221" s="456"/>
      <c r="R1221" s="456"/>
      <c r="S1221" s="456"/>
      <c r="T1221" s="456"/>
      <c r="U1221" s="456"/>
      <c r="V1221" s="456"/>
      <c r="W1221" s="456"/>
      <c r="X1221" s="456"/>
      <c r="Y1221" s="456"/>
      <c r="Z1221" s="456"/>
      <c r="AA1221" s="456"/>
      <c r="AB1221" s="456"/>
      <c r="AC1221" s="456"/>
      <c r="AD1221" s="456"/>
      <c r="AE1221" s="457"/>
      <c r="AF1221" s="455"/>
      <c r="AG1221" s="456"/>
      <c r="AH1221" s="456"/>
      <c r="AI1221" s="456"/>
      <c r="AJ1221" s="456"/>
      <c r="AK1221" s="456"/>
      <c r="AL1221" s="456"/>
      <c r="AM1221" s="456"/>
      <c r="AN1221" s="457"/>
      <c r="AO1221" s="455"/>
      <c r="AP1221" s="456"/>
      <c r="AQ1221" s="456"/>
      <c r="AR1221" s="456"/>
      <c r="AS1221" s="456"/>
      <c r="AT1221" s="456"/>
      <c r="AU1221" s="456"/>
      <c r="AV1221" s="456"/>
      <c r="AW1221" s="456"/>
      <c r="AX1221" s="456"/>
      <c r="AY1221" s="456"/>
      <c r="AZ1221" s="456"/>
      <c r="BA1221" s="456"/>
      <c r="BB1221" s="456"/>
      <c r="BC1221" s="456"/>
      <c r="BD1221" s="456"/>
      <c r="BE1221" s="456"/>
      <c r="BF1221" s="456"/>
      <c r="BG1221" s="457"/>
      <c r="BH1221" s="458"/>
      <c r="BI1221" s="459"/>
      <c r="BJ1221" s="459"/>
      <c r="BK1221" s="459"/>
      <c r="BL1221" s="459"/>
      <c r="BM1221" s="460"/>
      <c r="BN1221" s="314"/>
      <c r="BO1221" s="314"/>
      <c r="BP1221" s="1"/>
      <c r="BQ1221" s="120">
        <f>IF($F$3="","",IF(N1221=$F$3,COUNTIF(BQ$23:BQ1220,"&gt;0")+1,0))</f>
        <v>0</v>
      </c>
      <c r="BR1221" s="1"/>
      <c r="BS1221" s="20" t="str">
        <f>IF($N1221="","",IF(VLOOKUP(VLOOKUP($N1221,IMPOSTAZIONI!$E$6:$I$13,5,FALSE),IMPOSTAZIONI!$B$25:$N$32,3,FALSE)=0,"",VLOOKUP(VLOOKUP($N1221,IMPOSTAZIONI!$E$6:$I$13,5,FALSE),IMPOSTAZIONI!$B$25:$N$32,3,FALSE)))</f>
        <v/>
      </c>
      <c r="BT1221" s="20" t="str">
        <f>IF($N1221="","",IF(VLOOKUP(VLOOKUP($N1221,IMPOSTAZIONI!$E$6:$I$13,5,FALSE),IMPOSTAZIONI!$B$25:$N$32,6,FALSE)=0,"",VLOOKUP(VLOOKUP($N1221,IMPOSTAZIONI!$E$6:$I$13,5,FALSE),IMPOSTAZIONI!$B$25:$N$32,6,FALSE)))</f>
        <v/>
      </c>
      <c r="BU1221" s="20" t="str">
        <f>IF($N1221="","",IF(VLOOKUP(VLOOKUP($N1221,IMPOSTAZIONI!$E$6:$I$13,5,FALSE),IMPOSTAZIONI!$B$25:$N$32,9,FALSE)=0,"",VLOOKUP(VLOOKUP($N1221,IMPOSTAZIONI!$E$6:$I$13,5,FALSE),IMPOSTAZIONI!$B$25:$N$32,9,FALSE)))</f>
        <v/>
      </c>
      <c r="BV1221" s="20" t="str">
        <f>IF($N1221="","",IF(VLOOKUP(VLOOKUP($N1221,IMPOSTAZIONI!$E$6:$I$13,5,FALSE),IMPOSTAZIONI!$B$25:$N$32,12,FALSE)=0,"",VLOOKUP(VLOOKUP($N1221,IMPOSTAZIONI!$E$6:$I$13,5,FALSE),IMPOSTAZIONI!$B$25:$N$32,12,FALSE)))</f>
        <v/>
      </c>
      <c r="BW1221" s="221" t="str">
        <f t="shared" si="352"/>
        <v/>
      </c>
      <c r="BX1221" s="221" t="str">
        <f t="shared" si="353"/>
        <v/>
      </c>
      <c r="BY1221" s="221">
        <f t="shared" si="354"/>
        <v>0</v>
      </c>
      <c r="BZ1221" s="231">
        <f t="shared" si="355"/>
        <v>0</v>
      </c>
      <c r="CA1221" s="246">
        <f t="shared" si="356"/>
        <v>0</v>
      </c>
      <c r="CB1221" s="246">
        <f t="shared" si="357"/>
        <v>0</v>
      </c>
      <c r="CC1221" s="246" t="str">
        <f t="shared" si="358"/>
        <v/>
      </c>
      <c r="CD1221" s="246">
        <f t="shared" si="359"/>
        <v>5</v>
      </c>
      <c r="CE1221" s="246">
        <f t="shared" si="360"/>
        <v>0</v>
      </c>
      <c r="CF1221" s="276">
        <f t="shared" si="361"/>
        <v>0</v>
      </c>
      <c r="CG1221" s="277">
        <f t="shared" si="361"/>
        <v>0</v>
      </c>
      <c r="CH1221" s="277">
        <f t="shared" si="361"/>
        <v>0</v>
      </c>
      <c r="CI1221" s="278">
        <f t="shared" si="350"/>
        <v>0</v>
      </c>
      <c r="CJ1221" s="280">
        <f t="shared" si="362"/>
        <v>0</v>
      </c>
      <c r="CK1221" s="232">
        <f t="shared" si="363"/>
        <v>0</v>
      </c>
      <c r="CL1221" s="1"/>
    </row>
    <row r="1222" spans="1:90" ht="18" customHeight="1">
      <c r="A1222" s="1"/>
      <c r="B1222" s="1"/>
      <c r="C1222" s="314"/>
      <c r="D1222" s="287" t="str">
        <f t="shared" si="303"/>
        <v/>
      </c>
      <c r="E1222" s="449" t="str">
        <f t="shared" si="351"/>
        <v/>
      </c>
      <c r="F1222" s="450"/>
      <c r="G1222" s="451"/>
      <c r="H1222" s="452"/>
      <c r="I1222" s="453"/>
      <c r="J1222" s="453"/>
      <c r="K1222" s="453"/>
      <c r="L1222" s="453"/>
      <c r="M1222" s="454"/>
      <c r="N1222" s="455"/>
      <c r="O1222" s="456"/>
      <c r="P1222" s="456"/>
      <c r="Q1222" s="456"/>
      <c r="R1222" s="456"/>
      <c r="S1222" s="456"/>
      <c r="T1222" s="456"/>
      <c r="U1222" s="456"/>
      <c r="V1222" s="456"/>
      <c r="W1222" s="456"/>
      <c r="X1222" s="456"/>
      <c r="Y1222" s="456"/>
      <c r="Z1222" s="456"/>
      <c r="AA1222" s="456"/>
      <c r="AB1222" s="456"/>
      <c r="AC1222" s="456"/>
      <c r="AD1222" s="456"/>
      <c r="AE1222" s="457"/>
      <c r="AF1222" s="455"/>
      <c r="AG1222" s="456"/>
      <c r="AH1222" s="456"/>
      <c r="AI1222" s="456"/>
      <c r="AJ1222" s="456"/>
      <c r="AK1222" s="456"/>
      <c r="AL1222" s="456"/>
      <c r="AM1222" s="456"/>
      <c r="AN1222" s="457"/>
      <c r="AO1222" s="455"/>
      <c r="AP1222" s="456"/>
      <c r="AQ1222" s="456"/>
      <c r="AR1222" s="456"/>
      <c r="AS1222" s="456"/>
      <c r="AT1222" s="456"/>
      <c r="AU1222" s="456"/>
      <c r="AV1222" s="456"/>
      <c r="AW1222" s="456"/>
      <c r="AX1222" s="456"/>
      <c r="AY1222" s="456"/>
      <c r="AZ1222" s="456"/>
      <c r="BA1222" s="456"/>
      <c r="BB1222" s="456"/>
      <c r="BC1222" s="456"/>
      <c r="BD1222" s="456"/>
      <c r="BE1222" s="456"/>
      <c r="BF1222" s="456"/>
      <c r="BG1222" s="457"/>
      <c r="BH1222" s="458"/>
      <c r="BI1222" s="459"/>
      <c r="BJ1222" s="459"/>
      <c r="BK1222" s="459"/>
      <c r="BL1222" s="459"/>
      <c r="BM1222" s="460"/>
      <c r="BN1222" s="314"/>
      <c r="BO1222" s="314"/>
      <c r="BP1222" s="1"/>
      <c r="BQ1222" s="120">
        <f>IF($F$3="","",IF(N1222=$F$3,COUNTIF(BQ$23:BQ1221,"&gt;0")+1,0))</f>
        <v>0</v>
      </c>
      <c r="BR1222" s="1"/>
      <c r="BS1222" s="20" t="str">
        <f>IF($N1222="","",IF(VLOOKUP(VLOOKUP($N1222,IMPOSTAZIONI!$E$6:$I$13,5,FALSE),IMPOSTAZIONI!$B$25:$N$32,3,FALSE)=0,"",VLOOKUP(VLOOKUP($N1222,IMPOSTAZIONI!$E$6:$I$13,5,FALSE),IMPOSTAZIONI!$B$25:$N$32,3,FALSE)))</f>
        <v/>
      </c>
      <c r="BT1222" s="20" t="str">
        <f>IF($N1222="","",IF(VLOOKUP(VLOOKUP($N1222,IMPOSTAZIONI!$E$6:$I$13,5,FALSE),IMPOSTAZIONI!$B$25:$N$32,6,FALSE)=0,"",VLOOKUP(VLOOKUP($N1222,IMPOSTAZIONI!$E$6:$I$13,5,FALSE),IMPOSTAZIONI!$B$25:$N$32,6,FALSE)))</f>
        <v/>
      </c>
      <c r="BU1222" s="20" t="str">
        <f>IF($N1222="","",IF(VLOOKUP(VLOOKUP($N1222,IMPOSTAZIONI!$E$6:$I$13,5,FALSE),IMPOSTAZIONI!$B$25:$N$32,9,FALSE)=0,"",VLOOKUP(VLOOKUP($N1222,IMPOSTAZIONI!$E$6:$I$13,5,FALSE),IMPOSTAZIONI!$B$25:$N$32,9,FALSE)))</f>
        <v/>
      </c>
      <c r="BV1222" s="20" t="str">
        <f>IF($N1222="","",IF(VLOOKUP(VLOOKUP($N1222,IMPOSTAZIONI!$E$6:$I$13,5,FALSE),IMPOSTAZIONI!$B$25:$N$32,12,FALSE)=0,"",VLOOKUP(VLOOKUP($N1222,IMPOSTAZIONI!$E$6:$I$13,5,FALSE),IMPOSTAZIONI!$B$25:$N$32,12,FALSE)))</f>
        <v/>
      </c>
      <c r="BW1222" s="221" t="str">
        <f t="shared" si="352"/>
        <v/>
      </c>
      <c r="BX1222" s="221" t="str">
        <f t="shared" si="353"/>
        <v/>
      </c>
      <c r="BY1222" s="221">
        <f t="shared" si="354"/>
        <v>0</v>
      </c>
      <c r="BZ1222" s="231">
        <f t="shared" si="355"/>
        <v>0</v>
      </c>
      <c r="CA1222" s="246">
        <f t="shared" si="356"/>
        <v>0</v>
      </c>
      <c r="CB1222" s="246">
        <f t="shared" si="357"/>
        <v>0</v>
      </c>
      <c r="CC1222" s="246" t="str">
        <f t="shared" si="358"/>
        <v/>
      </c>
      <c r="CD1222" s="246">
        <f t="shared" si="359"/>
        <v>5</v>
      </c>
      <c r="CE1222" s="246">
        <f t="shared" si="360"/>
        <v>0</v>
      </c>
      <c r="CF1222" s="276">
        <f t="shared" si="361"/>
        <v>0</v>
      </c>
      <c r="CG1222" s="277">
        <f t="shared" si="361"/>
        <v>0</v>
      </c>
      <c r="CH1222" s="277">
        <f t="shared" si="361"/>
        <v>0</v>
      </c>
      <c r="CI1222" s="278">
        <f t="shared" si="350"/>
        <v>0</v>
      </c>
      <c r="CJ1222" s="280">
        <f t="shared" si="362"/>
        <v>0</v>
      </c>
      <c r="CK1222" s="232">
        <f t="shared" si="363"/>
        <v>0</v>
      </c>
      <c r="CL1222" s="1"/>
    </row>
    <row r="1223" spans="1:90" ht="18" customHeight="1">
      <c r="A1223" s="1"/>
      <c r="B1223" s="1"/>
      <c r="C1223" s="314"/>
      <c r="D1223" s="287" t="str">
        <f t="shared" si="303"/>
        <v/>
      </c>
      <c r="E1223" s="449" t="str">
        <f t="shared" si="351"/>
        <v/>
      </c>
      <c r="F1223" s="450"/>
      <c r="G1223" s="451"/>
      <c r="H1223" s="452"/>
      <c r="I1223" s="453"/>
      <c r="J1223" s="453"/>
      <c r="K1223" s="453"/>
      <c r="L1223" s="453"/>
      <c r="M1223" s="454"/>
      <c r="N1223" s="455"/>
      <c r="O1223" s="456"/>
      <c r="P1223" s="456"/>
      <c r="Q1223" s="456"/>
      <c r="R1223" s="456"/>
      <c r="S1223" s="456"/>
      <c r="T1223" s="456"/>
      <c r="U1223" s="456"/>
      <c r="V1223" s="456"/>
      <c r="W1223" s="456"/>
      <c r="X1223" s="456"/>
      <c r="Y1223" s="456"/>
      <c r="Z1223" s="456"/>
      <c r="AA1223" s="456"/>
      <c r="AB1223" s="456"/>
      <c r="AC1223" s="456"/>
      <c r="AD1223" s="456"/>
      <c r="AE1223" s="457"/>
      <c r="AF1223" s="455"/>
      <c r="AG1223" s="456"/>
      <c r="AH1223" s="456"/>
      <c r="AI1223" s="456"/>
      <c r="AJ1223" s="456"/>
      <c r="AK1223" s="456"/>
      <c r="AL1223" s="456"/>
      <c r="AM1223" s="456"/>
      <c r="AN1223" s="457"/>
      <c r="AO1223" s="455"/>
      <c r="AP1223" s="456"/>
      <c r="AQ1223" s="456"/>
      <c r="AR1223" s="456"/>
      <c r="AS1223" s="456"/>
      <c r="AT1223" s="456"/>
      <c r="AU1223" s="456"/>
      <c r="AV1223" s="456"/>
      <c r="AW1223" s="456"/>
      <c r="AX1223" s="456"/>
      <c r="AY1223" s="456"/>
      <c r="AZ1223" s="456"/>
      <c r="BA1223" s="456"/>
      <c r="BB1223" s="456"/>
      <c r="BC1223" s="456"/>
      <c r="BD1223" s="456"/>
      <c r="BE1223" s="456"/>
      <c r="BF1223" s="456"/>
      <c r="BG1223" s="457"/>
      <c r="BH1223" s="458"/>
      <c r="BI1223" s="459"/>
      <c r="BJ1223" s="459"/>
      <c r="BK1223" s="459"/>
      <c r="BL1223" s="459"/>
      <c r="BM1223" s="460"/>
      <c r="BN1223" s="314"/>
      <c r="BO1223" s="314"/>
      <c r="BP1223" s="1"/>
      <c r="BQ1223" s="120">
        <f>IF($F$3="","",IF(N1223=$F$3,COUNTIF(BQ$23:BQ1222,"&gt;0")+1,0))</f>
        <v>0</v>
      </c>
      <c r="BR1223" s="1"/>
      <c r="BS1223" s="20" t="str">
        <f>IF($N1223="","",IF(VLOOKUP(VLOOKUP($N1223,IMPOSTAZIONI!$E$6:$I$13,5,FALSE),IMPOSTAZIONI!$B$25:$N$32,3,FALSE)=0,"",VLOOKUP(VLOOKUP($N1223,IMPOSTAZIONI!$E$6:$I$13,5,FALSE),IMPOSTAZIONI!$B$25:$N$32,3,FALSE)))</f>
        <v/>
      </c>
      <c r="BT1223" s="20" t="str">
        <f>IF($N1223="","",IF(VLOOKUP(VLOOKUP($N1223,IMPOSTAZIONI!$E$6:$I$13,5,FALSE),IMPOSTAZIONI!$B$25:$N$32,6,FALSE)=0,"",VLOOKUP(VLOOKUP($N1223,IMPOSTAZIONI!$E$6:$I$13,5,FALSE),IMPOSTAZIONI!$B$25:$N$32,6,FALSE)))</f>
        <v/>
      </c>
      <c r="BU1223" s="20" t="str">
        <f>IF($N1223="","",IF(VLOOKUP(VLOOKUP($N1223,IMPOSTAZIONI!$E$6:$I$13,5,FALSE),IMPOSTAZIONI!$B$25:$N$32,9,FALSE)=0,"",VLOOKUP(VLOOKUP($N1223,IMPOSTAZIONI!$E$6:$I$13,5,FALSE),IMPOSTAZIONI!$B$25:$N$32,9,FALSE)))</f>
        <v/>
      </c>
      <c r="BV1223" s="20" t="str">
        <f>IF($N1223="","",IF(VLOOKUP(VLOOKUP($N1223,IMPOSTAZIONI!$E$6:$I$13,5,FALSE),IMPOSTAZIONI!$B$25:$N$32,12,FALSE)=0,"",VLOOKUP(VLOOKUP($N1223,IMPOSTAZIONI!$E$6:$I$13,5,FALSE),IMPOSTAZIONI!$B$25:$N$32,12,FALSE)))</f>
        <v/>
      </c>
      <c r="BW1223" s="221" t="str">
        <f t="shared" si="352"/>
        <v/>
      </c>
      <c r="BX1223" s="221" t="str">
        <f t="shared" si="353"/>
        <v/>
      </c>
      <c r="BY1223" s="221">
        <f t="shared" si="354"/>
        <v>0</v>
      </c>
      <c r="BZ1223" s="231">
        <f t="shared" si="355"/>
        <v>0</v>
      </c>
      <c r="CA1223" s="246">
        <f t="shared" si="356"/>
        <v>0</v>
      </c>
      <c r="CB1223" s="246">
        <f t="shared" si="357"/>
        <v>0</v>
      </c>
      <c r="CC1223" s="246" t="str">
        <f t="shared" si="358"/>
        <v/>
      </c>
      <c r="CD1223" s="246">
        <f t="shared" si="359"/>
        <v>5</v>
      </c>
      <c r="CE1223" s="246">
        <f t="shared" si="360"/>
        <v>0</v>
      </c>
      <c r="CF1223" s="276">
        <f t="shared" si="361"/>
        <v>0</v>
      </c>
      <c r="CG1223" s="277">
        <f t="shared" si="361"/>
        <v>0</v>
      </c>
      <c r="CH1223" s="277">
        <f t="shared" si="361"/>
        <v>0</v>
      </c>
      <c r="CI1223" s="278">
        <f t="shared" si="350"/>
        <v>0</v>
      </c>
      <c r="CJ1223" s="280">
        <f t="shared" si="362"/>
        <v>0</v>
      </c>
      <c r="CK1223" s="232">
        <f t="shared" si="363"/>
        <v>0</v>
      </c>
      <c r="CL1223" s="1"/>
    </row>
    <row r="1224" spans="1:90" ht="18" customHeight="1">
      <c r="A1224" s="1"/>
      <c r="B1224" s="1"/>
      <c r="C1224" s="314"/>
      <c r="D1224" s="287" t="str">
        <f t="shared" si="303"/>
        <v/>
      </c>
      <c r="E1224" s="449" t="str">
        <f t="shared" si="351"/>
        <v/>
      </c>
      <c r="F1224" s="450"/>
      <c r="G1224" s="451"/>
      <c r="H1224" s="452"/>
      <c r="I1224" s="453"/>
      <c r="J1224" s="453"/>
      <c r="K1224" s="453"/>
      <c r="L1224" s="453"/>
      <c r="M1224" s="454"/>
      <c r="N1224" s="455"/>
      <c r="O1224" s="456"/>
      <c r="P1224" s="456"/>
      <c r="Q1224" s="456"/>
      <c r="R1224" s="456"/>
      <c r="S1224" s="456"/>
      <c r="T1224" s="456"/>
      <c r="U1224" s="456"/>
      <c r="V1224" s="456"/>
      <c r="W1224" s="456"/>
      <c r="X1224" s="456"/>
      <c r="Y1224" s="456"/>
      <c r="Z1224" s="456"/>
      <c r="AA1224" s="456"/>
      <c r="AB1224" s="456"/>
      <c r="AC1224" s="456"/>
      <c r="AD1224" s="456"/>
      <c r="AE1224" s="457"/>
      <c r="AF1224" s="455"/>
      <c r="AG1224" s="456"/>
      <c r="AH1224" s="456"/>
      <c r="AI1224" s="456"/>
      <c r="AJ1224" s="456"/>
      <c r="AK1224" s="456"/>
      <c r="AL1224" s="456"/>
      <c r="AM1224" s="456"/>
      <c r="AN1224" s="457"/>
      <c r="AO1224" s="455"/>
      <c r="AP1224" s="456"/>
      <c r="AQ1224" s="456"/>
      <c r="AR1224" s="456"/>
      <c r="AS1224" s="456"/>
      <c r="AT1224" s="456"/>
      <c r="AU1224" s="456"/>
      <c r="AV1224" s="456"/>
      <c r="AW1224" s="456"/>
      <c r="AX1224" s="456"/>
      <c r="AY1224" s="456"/>
      <c r="AZ1224" s="456"/>
      <c r="BA1224" s="456"/>
      <c r="BB1224" s="456"/>
      <c r="BC1224" s="456"/>
      <c r="BD1224" s="456"/>
      <c r="BE1224" s="456"/>
      <c r="BF1224" s="456"/>
      <c r="BG1224" s="457"/>
      <c r="BH1224" s="458"/>
      <c r="BI1224" s="459"/>
      <c r="BJ1224" s="459"/>
      <c r="BK1224" s="459"/>
      <c r="BL1224" s="459"/>
      <c r="BM1224" s="460"/>
      <c r="BN1224" s="314"/>
      <c r="BO1224" s="314"/>
      <c r="BP1224" s="1"/>
      <c r="BQ1224" s="120">
        <f>IF($F$3="","",IF(N1224=$F$3,COUNTIF(BQ$23:BQ1223,"&gt;0")+1,0))</f>
        <v>0</v>
      </c>
      <c r="BR1224" s="1"/>
      <c r="BS1224" s="20" t="str">
        <f>IF($N1224="","",IF(VLOOKUP(VLOOKUP($N1224,IMPOSTAZIONI!$E$6:$I$13,5,FALSE),IMPOSTAZIONI!$B$25:$N$32,3,FALSE)=0,"",VLOOKUP(VLOOKUP($N1224,IMPOSTAZIONI!$E$6:$I$13,5,FALSE),IMPOSTAZIONI!$B$25:$N$32,3,FALSE)))</f>
        <v/>
      </c>
      <c r="BT1224" s="20" t="str">
        <f>IF($N1224="","",IF(VLOOKUP(VLOOKUP($N1224,IMPOSTAZIONI!$E$6:$I$13,5,FALSE),IMPOSTAZIONI!$B$25:$N$32,6,FALSE)=0,"",VLOOKUP(VLOOKUP($N1224,IMPOSTAZIONI!$E$6:$I$13,5,FALSE),IMPOSTAZIONI!$B$25:$N$32,6,FALSE)))</f>
        <v/>
      </c>
      <c r="BU1224" s="20" t="str">
        <f>IF($N1224="","",IF(VLOOKUP(VLOOKUP($N1224,IMPOSTAZIONI!$E$6:$I$13,5,FALSE),IMPOSTAZIONI!$B$25:$N$32,9,FALSE)=0,"",VLOOKUP(VLOOKUP($N1224,IMPOSTAZIONI!$E$6:$I$13,5,FALSE),IMPOSTAZIONI!$B$25:$N$32,9,FALSE)))</f>
        <v/>
      </c>
      <c r="BV1224" s="20" t="str">
        <f>IF($N1224="","",IF(VLOOKUP(VLOOKUP($N1224,IMPOSTAZIONI!$E$6:$I$13,5,FALSE),IMPOSTAZIONI!$B$25:$N$32,12,FALSE)=0,"",VLOOKUP(VLOOKUP($N1224,IMPOSTAZIONI!$E$6:$I$13,5,FALSE),IMPOSTAZIONI!$B$25:$N$32,12,FALSE)))</f>
        <v/>
      </c>
      <c r="BW1224" s="221" t="str">
        <f t="shared" si="352"/>
        <v/>
      </c>
      <c r="BX1224" s="221" t="str">
        <f t="shared" si="353"/>
        <v/>
      </c>
      <c r="BY1224" s="221">
        <f t="shared" si="354"/>
        <v>0</v>
      </c>
      <c r="BZ1224" s="231">
        <f t="shared" si="355"/>
        <v>0</v>
      </c>
      <c r="CA1224" s="246">
        <f t="shared" si="356"/>
        <v>0</v>
      </c>
      <c r="CB1224" s="246">
        <f t="shared" si="357"/>
        <v>0</v>
      </c>
      <c r="CC1224" s="246" t="str">
        <f t="shared" si="358"/>
        <v/>
      </c>
      <c r="CD1224" s="246">
        <f t="shared" si="359"/>
        <v>5</v>
      </c>
      <c r="CE1224" s="246">
        <f t="shared" si="360"/>
        <v>0</v>
      </c>
      <c r="CF1224" s="276">
        <f t="shared" si="361"/>
        <v>0</v>
      </c>
      <c r="CG1224" s="277">
        <f t="shared" si="361"/>
        <v>0</v>
      </c>
      <c r="CH1224" s="277">
        <f t="shared" si="361"/>
        <v>0</v>
      </c>
      <c r="CI1224" s="278">
        <f t="shared" si="350"/>
        <v>0</v>
      </c>
      <c r="CJ1224" s="280">
        <f t="shared" si="362"/>
        <v>0</v>
      </c>
      <c r="CK1224" s="232">
        <f t="shared" si="363"/>
        <v>0</v>
      </c>
      <c r="CL1224" s="1"/>
    </row>
    <row r="1225" spans="1:90" ht="18" customHeight="1">
      <c r="A1225" s="1"/>
      <c r="B1225" s="1"/>
      <c r="C1225" s="314"/>
      <c r="D1225" s="287" t="str">
        <f t="shared" si="303"/>
        <v/>
      </c>
      <c r="E1225" s="449" t="str">
        <f t="shared" si="351"/>
        <v/>
      </c>
      <c r="F1225" s="450"/>
      <c r="G1225" s="451"/>
      <c r="H1225" s="452"/>
      <c r="I1225" s="453"/>
      <c r="J1225" s="453"/>
      <c r="K1225" s="453"/>
      <c r="L1225" s="453"/>
      <c r="M1225" s="454"/>
      <c r="N1225" s="455"/>
      <c r="O1225" s="456"/>
      <c r="P1225" s="456"/>
      <c r="Q1225" s="456"/>
      <c r="R1225" s="456"/>
      <c r="S1225" s="456"/>
      <c r="T1225" s="456"/>
      <c r="U1225" s="456"/>
      <c r="V1225" s="456"/>
      <c r="W1225" s="456"/>
      <c r="X1225" s="456"/>
      <c r="Y1225" s="456"/>
      <c r="Z1225" s="456"/>
      <c r="AA1225" s="456"/>
      <c r="AB1225" s="456"/>
      <c r="AC1225" s="456"/>
      <c r="AD1225" s="456"/>
      <c r="AE1225" s="457"/>
      <c r="AF1225" s="455"/>
      <c r="AG1225" s="456"/>
      <c r="AH1225" s="456"/>
      <c r="AI1225" s="456"/>
      <c r="AJ1225" s="456"/>
      <c r="AK1225" s="456"/>
      <c r="AL1225" s="456"/>
      <c r="AM1225" s="456"/>
      <c r="AN1225" s="457"/>
      <c r="AO1225" s="455"/>
      <c r="AP1225" s="456"/>
      <c r="AQ1225" s="456"/>
      <c r="AR1225" s="456"/>
      <c r="AS1225" s="456"/>
      <c r="AT1225" s="456"/>
      <c r="AU1225" s="456"/>
      <c r="AV1225" s="456"/>
      <c r="AW1225" s="456"/>
      <c r="AX1225" s="456"/>
      <c r="AY1225" s="456"/>
      <c r="AZ1225" s="456"/>
      <c r="BA1225" s="456"/>
      <c r="BB1225" s="456"/>
      <c r="BC1225" s="456"/>
      <c r="BD1225" s="456"/>
      <c r="BE1225" s="456"/>
      <c r="BF1225" s="456"/>
      <c r="BG1225" s="457"/>
      <c r="BH1225" s="458"/>
      <c r="BI1225" s="459"/>
      <c r="BJ1225" s="459"/>
      <c r="BK1225" s="459"/>
      <c r="BL1225" s="459"/>
      <c r="BM1225" s="460"/>
      <c r="BN1225" s="314"/>
      <c r="BO1225" s="314"/>
      <c r="BP1225" s="1"/>
      <c r="BQ1225" s="120">
        <f>IF($F$3="","",IF(N1225=$F$3,COUNTIF(BQ$23:BQ1224,"&gt;0")+1,0))</f>
        <v>0</v>
      </c>
      <c r="BR1225" s="1"/>
      <c r="BS1225" s="20" t="str">
        <f>IF($N1225="","",IF(VLOOKUP(VLOOKUP($N1225,IMPOSTAZIONI!$E$6:$I$13,5,FALSE),IMPOSTAZIONI!$B$25:$N$32,3,FALSE)=0,"",VLOOKUP(VLOOKUP($N1225,IMPOSTAZIONI!$E$6:$I$13,5,FALSE),IMPOSTAZIONI!$B$25:$N$32,3,FALSE)))</f>
        <v/>
      </c>
      <c r="BT1225" s="20" t="str">
        <f>IF($N1225="","",IF(VLOOKUP(VLOOKUP($N1225,IMPOSTAZIONI!$E$6:$I$13,5,FALSE),IMPOSTAZIONI!$B$25:$N$32,6,FALSE)=0,"",VLOOKUP(VLOOKUP($N1225,IMPOSTAZIONI!$E$6:$I$13,5,FALSE),IMPOSTAZIONI!$B$25:$N$32,6,FALSE)))</f>
        <v/>
      </c>
      <c r="BU1225" s="20" t="str">
        <f>IF($N1225="","",IF(VLOOKUP(VLOOKUP($N1225,IMPOSTAZIONI!$E$6:$I$13,5,FALSE),IMPOSTAZIONI!$B$25:$N$32,9,FALSE)=0,"",VLOOKUP(VLOOKUP($N1225,IMPOSTAZIONI!$E$6:$I$13,5,FALSE),IMPOSTAZIONI!$B$25:$N$32,9,FALSE)))</f>
        <v/>
      </c>
      <c r="BV1225" s="20" t="str">
        <f>IF($N1225="","",IF(VLOOKUP(VLOOKUP($N1225,IMPOSTAZIONI!$E$6:$I$13,5,FALSE),IMPOSTAZIONI!$B$25:$N$32,12,FALSE)=0,"",VLOOKUP(VLOOKUP($N1225,IMPOSTAZIONI!$E$6:$I$13,5,FALSE),IMPOSTAZIONI!$B$25:$N$32,12,FALSE)))</f>
        <v/>
      </c>
      <c r="BW1225" s="221" t="str">
        <f t="shared" si="352"/>
        <v/>
      </c>
      <c r="BX1225" s="221" t="str">
        <f t="shared" si="353"/>
        <v/>
      </c>
      <c r="BY1225" s="221">
        <f t="shared" si="354"/>
        <v>0</v>
      </c>
      <c r="BZ1225" s="231">
        <f t="shared" si="355"/>
        <v>0</v>
      </c>
      <c r="CA1225" s="246">
        <f t="shared" si="356"/>
        <v>0</v>
      </c>
      <c r="CB1225" s="246">
        <f t="shared" si="357"/>
        <v>0</v>
      </c>
      <c r="CC1225" s="246" t="str">
        <f t="shared" si="358"/>
        <v/>
      </c>
      <c r="CD1225" s="246">
        <f t="shared" si="359"/>
        <v>5</v>
      </c>
      <c r="CE1225" s="246">
        <f t="shared" si="360"/>
        <v>0</v>
      </c>
      <c r="CF1225" s="276">
        <f t="shared" si="361"/>
        <v>0</v>
      </c>
      <c r="CG1225" s="277">
        <f t="shared" si="361"/>
        <v>0</v>
      </c>
      <c r="CH1225" s="277">
        <f t="shared" si="361"/>
        <v>0</v>
      </c>
      <c r="CI1225" s="278">
        <f t="shared" si="350"/>
        <v>0</v>
      </c>
      <c r="CJ1225" s="280">
        <f t="shared" si="362"/>
        <v>0</v>
      </c>
      <c r="CK1225" s="232">
        <f t="shared" si="363"/>
        <v>0</v>
      </c>
      <c r="CL1225" s="1"/>
    </row>
    <row r="1226" spans="1:90" ht="18" customHeight="1">
      <c r="A1226" s="1"/>
      <c r="B1226" s="1"/>
      <c r="C1226" s="314"/>
      <c r="D1226" s="287" t="str">
        <f t="shared" si="303"/>
        <v/>
      </c>
      <c r="E1226" s="449" t="str">
        <f t="shared" si="351"/>
        <v/>
      </c>
      <c r="F1226" s="450"/>
      <c r="G1226" s="451"/>
      <c r="H1226" s="452"/>
      <c r="I1226" s="453"/>
      <c r="J1226" s="453"/>
      <c r="K1226" s="453"/>
      <c r="L1226" s="453"/>
      <c r="M1226" s="454"/>
      <c r="N1226" s="455"/>
      <c r="O1226" s="456"/>
      <c r="P1226" s="456"/>
      <c r="Q1226" s="456"/>
      <c r="R1226" s="456"/>
      <c r="S1226" s="456"/>
      <c r="T1226" s="456"/>
      <c r="U1226" s="456"/>
      <c r="V1226" s="456"/>
      <c r="W1226" s="456"/>
      <c r="X1226" s="456"/>
      <c r="Y1226" s="456"/>
      <c r="Z1226" s="456"/>
      <c r="AA1226" s="456"/>
      <c r="AB1226" s="456"/>
      <c r="AC1226" s="456"/>
      <c r="AD1226" s="456"/>
      <c r="AE1226" s="457"/>
      <c r="AF1226" s="455"/>
      <c r="AG1226" s="456"/>
      <c r="AH1226" s="456"/>
      <c r="AI1226" s="456"/>
      <c r="AJ1226" s="456"/>
      <c r="AK1226" s="456"/>
      <c r="AL1226" s="456"/>
      <c r="AM1226" s="456"/>
      <c r="AN1226" s="457"/>
      <c r="AO1226" s="455"/>
      <c r="AP1226" s="456"/>
      <c r="AQ1226" s="456"/>
      <c r="AR1226" s="456"/>
      <c r="AS1226" s="456"/>
      <c r="AT1226" s="456"/>
      <c r="AU1226" s="456"/>
      <c r="AV1226" s="456"/>
      <c r="AW1226" s="456"/>
      <c r="AX1226" s="456"/>
      <c r="AY1226" s="456"/>
      <c r="AZ1226" s="456"/>
      <c r="BA1226" s="456"/>
      <c r="BB1226" s="456"/>
      <c r="BC1226" s="456"/>
      <c r="BD1226" s="456"/>
      <c r="BE1226" s="456"/>
      <c r="BF1226" s="456"/>
      <c r="BG1226" s="457"/>
      <c r="BH1226" s="458"/>
      <c r="BI1226" s="459"/>
      <c r="BJ1226" s="459"/>
      <c r="BK1226" s="459"/>
      <c r="BL1226" s="459"/>
      <c r="BM1226" s="460"/>
      <c r="BN1226" s="314"/>
      <c r="BO1226" s="314"/>
      <c r="BP1226" s="1"/>
      <c r="BQ1226" s="120">
        <f>IF($F$3="","",IF(N1226=$F$3,COUNTIF(BQ$23:BQ1225,"&gt;0")+1,0))</f>
        <v>0</v>
      </c>
      <c r="BR1226" s="1"/>
      <c r="BS1226" s="20" t="str">
        <f>IF($N1226="","",IF(VLOOKUP(VLOOKUP($N1226,IMPOSTAZIONI!$E$6:$I$13,5,FALSE),IMPOSTAZIONI!$B$25:$N$32,3,FALSE)=0,"",VLOOKUP(VLOOKUP($N1226,IMPOSTAZIONI!$E$6:$I$13,5,FALSE),IMPOSTAZIONI!$B$25:$N$32,3,FALSE)))</f>
        <v/>
      </c>
      <c r="BT1226" s="20" t="str">
        <f>IF($N1226="","",IF(VLOOKUP(VLOOKUP($N1226,IMPOSTAZIONI!$E$6:$I$13,5,FALSE),IMPOSTAZIONI!$B$25:$N$32,6,FALSE)=0,"",VLOOKUP(VLOOKUP($N1226,IMPOSTAZIONI!$E$6:$I$13,5,FALSE),IMPOSTAZIONI!$B$25:$N$32,6,FALSE)))</f>
        <v/>
      </c>
      <c r="BU1226" s="20" t="str">
        <f>IF($N1226="","",IF(VLOOKUP(VLOOKUP($N1226,IMPOSTAZIONI!$E$6:$I$13,5,FALSE),IMPOSTAZIONI!$B$25:$N$32,9,FALSE)=0,"",VLOOKUP(VLOOKUP($N1226,IMPOSTAZIONI!$E$6:$I$13,5,FALSE),IMPOSTAZIONI!$B$25:$N$32,9,FALSE)))</f>
        <v/>
      </c>
      <c r="BV1226" s="20" t="str">
        <f>IF($N1226="","",IF(VLOOKUP(VLOOKUP($N1226,IMPOSTAZIONI!$E$6:$I$13,5,FALSE),IMPOSTAZIONI!$B$25:$N$32,12,FALSE)=0,"",VLOOKUP(VLOOKUP($N1226,IMPOSTAZIONI!$E$6:$I$13,5,FALSE),IMPOSTAZIONI!$B$25:$N$32,12,FALSE)))</f>
        <v/>
      </c>
      <c r="BW1226" s="221" t="str">
        <f t="shared" si="352"/>
        <v/>
      </c>
      <c r="BX1226" s="221" t="str">
        <f t="shared" si="353"/>
        <v/>
      </c>
      <c r="BY1226" s="221">
        <f t="shared" si="354"/>
        <v>0</v>
      </c>
      <c r="BZ1226" s="231">
        <f t="shared" si="355"/>
        <v>0</v>
      </c>
      <c r="CA1226" s="246">
        <f t="shared" si="356"/>
        <v>0</v>
      </c>
      <c r="CB1226" s="246">
        <f t="shared" si="357"/>
        <v>0</v>
      </c>
      <c r="CC1226" s="246" t="str">
        <f t="shared" si="358"/>
        <v/>
      </c>
      <c r="CD1226" s="246">
        <f t="shared" si="359"/>
        <v>5</v>
      </c>
      <c r="CE1226" s="246">
        <f t="shared" si="360"/>
        <v>0</v>
      </c>
      <c r="CF1226" s="276">
        <f t="shared" si="361"/>
        <v>0</v>
      </c>
      <c r="CG1226" s="277">
        <f t="shared" si="361"/>
        <v>0</v>
      </c>
      <c r="CH1226" s="277">
        <f t="shared" si="361"/>
        <v>0</v>
      </c>
      <c r="CI1226" s="278">
        <f t="shared" si="350"/>
        <v>0</v>
      </c>
      <c r="CJ1226" s="280">
        <f t="shared" si="362"/>
        <v>0</v>
      </c>
      <c r="CK1226" s="232">
        <f t="shared" si="363"/>
        <v>0</v>
      </c>
      <c r="CL1226" s="1"/>
    </row>
    <row r="1227" spans="1:90" ht="18" customHeight="1">
      <c r="A1227" s="1"/>
      <c r="B1227" s="1"/>
      <c r="C1227" s="314"/>
      <c r="D1227" s="287" t="str">
        <f t="shared" si="303"/>
        <v/>
      </c>
      <c r="E1227" s="449" t="str">
        <f t="shared" si="351"/>
        <v/>
      </c>
      <c r="F1227" s="450"/>
      <c r="G1227" s="451"/>
      <c r="H1227" s="452"/>
      <c r="I1227" s="453"/>
      <c r="J1227" s="453"/>
      <c r="K1227" s="453"/>
      <c r="L1227" s="453"/>
      <c r="M1227" s="454"/>
      <c r="N1227" s="455"/>
      <c r="O1227" s="456"/>
      <c r="P1227" s="456"/>
      <c r="Q1227" s="456"/>
      <c r="R1227" s="456"/>
      <c r="S1227" s="456"/>
      <c r="T1227" s="456"/>
      <c r="U1227" s="456"/>
      <c r="V1227" s="456"/>
      <c r="W1227" s="456"/>
      <c r="X1227" s="456"/>
      <c r="Y1227" s="456"/>
      <c r="Z1227" s="456"/>
      <c r="AA1227" s="456"/>
      <c r="AB1227" s="456"/>
      <c r="AC1227" s="456"/>
      <c r="AD1227" s="456"/>
      <c r="AE1227" s="457"/>
      <c r="AF1227" s="455"/>
      <c r="AG1227" s="456"/>
      <c r="AH1227" s="456"/>
      <c r="AI1227" s="456"/>
      <c r="AJ1227" s="456"/>
      <c r="AK1227" s="456"/>
      <c r="AL1227" s="456"/>
      <c r="AM1227" s="456"/>
      <c r="AN1227" s="457"/>
      <c r="AO1227" s="455"/>
      <c r="AP1227" s="456"/>
      <c r="AQ1227" s="456"/>
      <c r="AR1227" s="456"/>
      <c r="AS1227" s="456"/>
      <c r="AT1227" s="456"/>
      <c r="AU1227" s="456"/>
      <c r="AV1227" s="456"/>
      <c r="AW1227" s="456"/>
      <c r="AX1227" s="456"/>
      <c r="AY1227" s="456"/>
      <c r="AZ1227" s="456"/>
      <c r="BA1227" s="456"/>
      <c r="BB1227" s="456"/>
      <c r="BC1227" s="456"/>
      <c r="BD1227" s="456"/>
      <c r="BE1227" s="456"/>
      <c r="BF1227" s="456"/>
      <c r="BG1227" s="457"/>
      <c r="BH1227" s="458"/>
      <c r="BI1227" s="459"/>
      <c r="BJ1227" s="459"/>
      <c r="BK1227" s="459"/>
      <c r="BL1227" s="459"/>
      <c r="BM1227" s="460"/>
      <c r="BN1227" s="314"/>
      <c r="BO1227" s="314"/>
      <c r="BP1227" s="1"/>
      <c r="BQ1227" s="120">
        <f>IF($F$3="","",IF(N1227=$F$3,COUNTIF(BQ$23:BQ1226,"&gt;0")+1,0))</f>
        <v>0</v>
      </c>
      <c r="BR1227" s="1"/>
      <c r="BS1227" s="20" t="str">
        <f>IF($N1227="","",IF(VLOOKUP(VLOOKUP($N1227,IMPOSTAZIONI!$E$6:$I$13,5,FALSE),IMPOSTAZIONI!$B$25:$N$32,3,FALSE)=0,"",VLOOKUP(VLOOKUP($N1227,IMPOSTAZIONI!$E$6:$I$13,5,FALSE),IMPOSTAZIONI!$B$25:$N$32,3,FALSE)))</f>
        <v/>
      </c>
      <c r="BT1227" s="20" t="str">
        <f>IF($N1227="","",IF(VLOOKUP(VLOOKUP($N1227,IMPOSTAZIONI!$E$6:$I$13,5,FALSE),IMPOSTAZIONI!$B$25:$N$32,6,FALSE)=0,"",VLOOKUP(VLOOKUP($N1227,IMPOSTAZIONI!$E$6:$I$13,5,FALSE),IMPOSTAZIONI!$B$25:$N$32,6,FALSE)))</f>
        <v/>
      </c>
      <c r="BU1227" s="20" t="str">
        <f>IF($N1227="","",IF(VLOOKUP(VLOOKUP($N1227,IMPOSTAZIONI!$E$6:$I$13,5,FALSE),IMPOSTAZIONI!$B$25:$N$32,9,FALSE)=0,"",VLOOKUP(VLOOKUP($N1227,IMPOSTAZIONI!$E$6:$I$13,5,FALSE),IMPOSTAZIONI!$B$25:$N$32,9,FALSE)))</f>
        <v/>
      </c>
      <c r="BV1227" s="20" t="str">
        <f>IF($N1227="","",IF(VLOOKUP(VLOOKUP($N1227,IMPOSTAZIONI!$E$6:$I$13,5,FALSE),IMPOSTAZIONI!$B$25:$N$32,12,FALSE)=0,"",VLOOKUP(VLOOKUP($N1227,IMPOSTAZIONI!$E$6:$I$13,5,FALSE),IMPOSTAZIONI!$B$25:$N$32,12,FALSE)))</f>
        <v/>
      </c>
      <c r="BW1227" s="221" t="str">
        <f t="shared" si="352"/>
        <v/>
      </c>
      <c r="BX1227" s="221" t="str">
        <f t="shared" si="353"/>
        <v/>
      </c>
      <c r="BY1227" s="221">
        <f t="shared" si="354"/>
        <v>0</v>
      </c>
      <c r="BZ1227" s="231">
        <f t="shared" si="355"/>
        <v>0</v>
      </c>
      <c r="CA1227" s="246">
        <f t="shared" si="356"/>
        <v>0</v>
      </c>
      <c r="CB1227" s="246">
        <f t="shared" si="357"/>
        <v>0</v>
      </c>
      <c r="CC1227" s="246" t="str">
        <f t="shared" si="358"/>
        <v/>
      </c>
      <c r="CD1227" s="246">
        <f t="shared" si="359"/>
        <v>5</v>
      </c>
      <c r="CE1227" s="246">
        <f t="shared" si="360"/>
        <v>0</v>
      </c>
      <c r="CF1227" s="276">
        <f t="shared" si="361"/>
        <v>0</v>
      </c>
      <c r="CG1227" s="277">
        <f t="shared" si="361"/>
        <v>0</v>
      </c>
      <c r="CH1227" s="277">
        <f t="shared" si="361"/>
        <v>0</v>
      </c>
      <c r="CI1227" s="278">
        <f t="shared" si="350"/>
        <v>0</v>
      </c>
      <c r="CJ1227" s="280">
        <f t="shared" si="362"/>
        <v>0</v>
      </c>
      <c r="CK1227" s="232">
        <f t="shared" si="363"/>
        <v>0</v>
      </c>
      <c r="CL1227" s="1"/>
    </row>
    <row r="1228" spans="1:90" ht="18" customHeight="1">
      <c r="A1228" s="1"/>
      <c r="B1228" s="1"/>
      <c r="C1228" s="314"/>
      <c r="D1228" s="287" t="str">
        <f t="shared" si="303"/>
        <v/>
      </c>
      <c r="E1228" s="449" t="str">
        <f t="shared" si="351"/>
        <v/>
      </c>
      <c r="F1228" s="450"/>
      <c r="G1228" s="451"/>
      <c r="H1228" s="452"/>
      <c r="I1228" s="453"/>
      <c r="J1228" s="453"/>
      <c r="K1228" s="453"/>
      <c r="L1228" s="453"/>
      <c r="M1228" s="454"/>
      <c r="N1228" s="455"/>
      <c r="O1228" s="456"/>
      <c r="P1228" s="456"/>
      <c r="Q1228" s="456"/>
      <c r="R1228" s="456"/>
      <c r="S1228" s="456"/>
      <c r="T1228" s="456"/>
      <c r="U1228" s="456"/>
      <c r="V1228" s="456"/>
      <c r="W1228" s="456"/>
      <c r="X1228" s="456"/>
      <c r="Y1228" s="456"/>
      <c r="Z1228" s="456"/>
      <c r="AA1228" s="456"/>
      <c r="AB1228" s="456"/>
      <c r="AC1228" s="456"/>
      <c r="AD1228" s="456"/>
      <c r="AE1228" s="457"/>
      <c r="AF1228" s="455"/>
      <c r="AG1228" s="456"/>
      <c r="AH1228" s="456"/>
      <c r="AI1228" s="456"/>
      <c r="AJ1228" s="456"/>
      <c r="AK1228" s="456"/>
      <c r="AL1228" s="456"/>
      <c r="AM1228" s="456"/>
      <c r="AN1228" s="457"/>
      <c r="AO1228" s="455"/>
      <c r="AP1228" s="456"/>
      <c r="AQ1228" s="456"/>
      <c r="AR1228" s="456"/>
      <c r="AS1228" s="456"/>
      <c r="AT1228" s="456"/>
      <c r="AU1228" s="456"/>
      <c r="AV1228" s="456"/>
      <c r="AW1228" s="456"/>
      <c r="AX1228" s="456"/>
      <c r="AY1228" s="456"/>
      <c r="AZ1228" s="456"/>
      <c r="BA1228" s="456"/>
      <c r="BB1228" s="456"/>
      <c r="BC1228" s="456"/>
      <c r="BD1228" s="456"/>
      <c r="BE1228" s="456"/>
      <c r="BF1228" s="456"/>
      <c r="BG1228" s="457"/>
      <c r="BH1228" s="458"/>
      <c r="BI1228" s="459"/>
      <c r="BJ1228" s="459"/>
      <c r="BK1228" s="459"/>
      <c r="BL1228" s="459"/>
      <c r="BM1228" s="460"/>
      <c r="BN1228" s="314"/>
      <c r="BO1228" s="314"/>
      <c r="BP1228" s="1"/>
      <c r="BQ1228" s="120">
        <f>IF($F$3="","",IF(N1228=$F$3,COUNTIF(BQ$23:BQ1227,"&gt;0")+1,0))</f>
        <v>0</v>
      </c>
      <c r="BR1228" s="1"/>
      <c r="BS1228" s="20" t="str">
        <f>IF($N1228="","",IF(VLOOKUP(VLOOKUP($N1228,IMPOSTAZIONI!$E$6:$I$13,5,FALSE),IMPOSTAZIONI!$B$25:$N$32,3,FALSE)=0,"",VLOOKUP(VLOOKUP($N1228,IMPOSTAZIONI!$E$6:$I$13,5,FALSE),IMPOSTAZIONI!$B$25:$N$32,3,FALSE)))</f>
        <v/>
      </c>
      <c r="BT1228" s="20" t="str">
        <f>IF($N1228="","",IF(VLOOKUP(VLOOKUP($N1228,IMPOSTAZIONI!$E$6:$I$13,5,FALSE),IMPOSTAZIONI!$B$25:$N$32,6,FALSE)=0,"",VLOOKUP(VLOOKUP($N1228,IMPOSTAZIONI!$E$6:$I$13,5,FALSE),IMPOSTAZIONI!$B$25:$N$32,6,FALSE)))</f>
        <v/>
      </c>
      <c r="BU1228" s="20" t="str">
        <f>IF($N1228="","",IF(VLOOKUP(VLOOKUP($N1228,IMPOSTAZIONI!$E$6:$I$13,5,FALSE),IMPOSTAZIONI!$B$25:$N$32,9,FALSE)=0,"",VLOOKUP(VLOOKUP($N1228,IMPOSTAZIONI!$E$6:$I$13,5,FALSE),IMPOSTAZIONI!$B$25:$N$32,9,FALSE)))</f>
        <v/>
      </c>
      <c r="BV1228" s="20" t="str">
        <f>IF($N1228="","",IF(VLOOKUP(VLOOKUP($N1228,IMPOSTAZIONI!$E$6:$I$13,5,FALSE),IMPOSTAZIONI!$B$25:$N$32,12,FALSE)=0,"",VLOOKUP(VLOOKUP($N1228,IMPOSTAZIONI!$E$6:$I$13,5,FALSE),IMPOSTAZIONI!$B$25:$N$32,12,FALSE)))</f>
        <v/>
      </c>
      <c r="BW1228" s="221" t="str">
        <f t="shared" si="352"/>
        <v/>
      </c>
      <c r="BX1228" s="221" t="str">
        <f t="shared" si="353"/>
        <v/>
      </c>
      <c r="BY1228" s="221">
        <f t="shared" si="354"/>
        <v>0</v>
      </c>
      <c r="BZ1228" s="231">
        <f t="shared" si="355"/>
        <v>0</v>
      </c>
      <c r="CA1228" s="246">
        <f t="shared" si="356"/>
        <v>0</v>
      </c>
      <c r="CB1228" s="246">
        <f t="shared" si="357"/>
        <v>0</v>
      </c>
      <c r="CC1228" s="246" t="str">
        <f t="shared" si="358"/>
        <v/>
      </c>
      <c r="CD1228" s="246">
        <f t="shared" si="359"/>
        <v>5</v>
      </c>
      <c r="CE1228" s="246">
        <f t="shared" si="360"/>
        <v>0</v>
      </c>
      <c r="CF1228" s="276">
        <f t="shared" si="361"/>
        <v>0</v>
      </c>
      <c r="CG1228" s="277">
        <f t="shared" si="361"/>
        <v>0</v>
      </c>
      <c r="CH1228" s="277">
        <f t="shared" si="361"/>
        <v>0</v>
      </c>
      <c r="CI1228" s="278">
        <f t="shared" si="350"/>
        <v>0</v>
      </c>
      <c r="CJ1228" s="280">
        <f t="shared" si="362"/>
        <v>0</v>
      </c>
      <c r="CK1228" s="232">
        <f t="shared" si="363"/>
        <v>0</v>
      </c>
      <c r="CL1228" s="1"/>
    </row>
    <row r="1229" spans="1:90" ht="18" customHeight="1">
      <c r="A1229" s="1"/>
      <c r="B1229" s="1"/>
      <c r="C1229" s="314"/>
      <c r="D1229" s="287" t="str">
        <f t="shared" si="303"/>
        <v/>
      </c>
      <c r="E1229" s="449" t="str">
        <f t="shared" si="351"/>
        <v/>
      </c>
      <c r="F1229" s="450"/>
      <c r="G1229" s="451"/>
      <c r="H1229" s="452"/>
      <c r="I1229" s="453"/>
      <c r="J1229" s="453"/>
      <c r="K1229" s="453"/>
      <c r="L1229" s="453"/>
      <c r="M1229" s="454"/>
      <c r="N1229" s="455"/>
      <c r="O1229" s="456"/>
      <c r="P1229" s="456"/>
      <c r="Q1229" s="456"/>
      <c r="R1229" s="456"/>
      <c r="S1229" s="456"/>
      <c r="T1229" s="456"/>
      <c r="U1229" s="456"/>
      <c r="V1229" s="456"/>
      <c r="W1229" s="456"/>
      <c r="X1229" s="456"/>
      <c r="Y1229" s="456"/>
      <c r="Z1229" s="456"/>
      <c r="AA1229" s="456"/>
      <c r="AB1229" s="456"/>
      <c r="AC1229" s="456"/>
      <c r="AD1229" s="456"/>
      <c r="AE1229" s="457"/>
      <c r="AF1229" s="455"/>
      <c r="AG1229" s="456"/>
      <c r="AH1229" s="456"/>
      <c r="AI1229" s="456"/>
      <c r="AJ1229" s="456"/>
      <c r="AK1229" s="456"/>
      <c r="AL1229" s="456"/>
      <c r="AM1229" s="456"/>
      <c r="AN1229" s="457"/>
      <c r="AO1229" s="455"/>
      <c r="AP1229" s="456"/>
      <c r="AQ1229" s="456"/>
      <c r="AR1229" s="456"/>
      <c r="AS1229" s="456"/>
      <c r="AT1229" s="456"/>
      <c r="AU1229" s="456"/>
      <c r="AV1229" s="456"/>
      <c r="AW1229" s="456"/>
      <c r="AX1229" s="456"/>
      <c r="AY1229" s="456"/>
      <c r="AZ1229" s="456"/>
      <c r="BA1229" s="456"/>
      <c r="BB1229" s="456"/>
      <c r="BC1229" s="456"/>
      <c r="BD1229" s="456"/>
      <c r="BE1229" s="456"/>
      <c r="BF1229" s="456"/>
      <c r="BG1229" s="457"/>
      <c r="BH1229" s="458"/>
      <c r="BI1229" s="459"/>
      <c r="BJ1229" s="459"/>
      <c r="BK1229" s="459"/>
      <c r="BL1229" s="459"/>
      <c r="BM1229" s="460"/>
      <c r="BN1229" s="314"/>
      <c r="BO1229" s="314"/>
      <c r="BP1229" s="1"/>
      <c r="BQ1229" s="120">
        <f>IF($F$3="","",IF(N1229=$F$3,COUNTIF(BQ$23:BQ1228,"&gt;0")+1,0))</f>
        <v>0</v>
      </c>
      <c r="BR1229" s="1"/>
      <c r="BS1229" s="20" t="str">
        <f>IF($N1229="","",IF(VLOOKUP(VLOOKUP($N1229,IMPOSTAZIONI!$E$6:$I$13,5,FALSE),IMPOSTAZIONI!$B$25:$N$32,3,FALSE)=0,"",VLOOKUP(VLOOKUP($N1229,IMPOSTAZIONI!$E$6:$I$13,5,FALSE),IMPOSTAZIONI!$B$25:$N$32,3,FALSE)))</f>
        <v/>
      </c>
      <c r="BT1229" s="20" t="str">
        <f>IF($N1229="","",IF(VLOOKUP(VLOOKUP($N1229,IMPOSTAZIONI!$E$6:$I$13,5,FALSE),IMPOSTAZIONI!$B$25:$N$32,6,FALSE)=0,"",VLOOKUP(VLOOKUP($N1229,IMPOSTAZIONI!$E$6:$I$13,5,FALSE),IMPOSTAZIONI!$B$25:$N$32,6,FALSE)))</f>
        <v/>
      </c>
      <c r="BU1229" s="20" t="str">
        <f>IF($N1229="","",IF(VLOOKUP(VLOOKUP($N1229,IMPOSTAZIONI!$E$6:$I$13,5,FALSE),IMPOSTAZIONI!$B$25:$N$32,9,FALSE)=0,"",VLOOKUP(VLOOKUP($N1229,IMPOSTAZIONI!$E$6:$I$13,5,FALSE),IMPOSTAZIONI!$B$25:$N$32,9,FALSE)))</f>
        <v/>
      </c>
      <c r="BV1229" s="20" t="str">
        <f>IF($N1229="","",IF(VLOOKUP(VLOOKUP($N1229,IMPOSTAZIONI!$E$6:$I$13,5,FALSE),IMPOSTAZIONI!$B$25:$N$32,12,FALSE)=0,"",VLOOKUP(VLOOKUP($N1229,IMPOSTAZIONI!$E$6:$I$13,5,FALSE),IMPOSTAZIONI!$B$25:$N$32,12,FALSE)))</f>
        <v/>
      </c>
      <c r="BW1229" s="221" t="str">
        <f t="shared" si="352"/>
        <v/>
      </c>
      <c r="BX1229" s="221" t="str">
        <f t="shared" si="353"/>
        <v/>
      </c>
      <c r="BY1229" s="221">
        <f t="shared" si="354"/>
        <v>0</v>
      </c>
      <c r="BZ1229" s="231">
        <f t="shared" si="355"/>
        <v>0</v>
      </c>
      <c r="CA1229" s="246">
        <f t="shared" si="356"/>
        <v>0</v>
      </c>
      <c r="CB1229" s="246">
        <f t="shared" si="357"/>
        <v>0</v>
      </c>
      <c r="CC1229" s="246" t="str">
        <f t="shared" si="358"/>
        <v/>
      </c>
      <c r="CD1229" s="246">
        <f t="shared" si="359"/>
        <v>5</v>
      </c>
      <c r="CE1229" s="246">
        <f t="shared" si="360"/>
        <v>0</v>
      </c>
      <c r="CF1229" s="276">
        <f t="shared" si="361"/>
        <v>0</v>
      </c>
      <c r="CG1229" s="277">
        <f t="shared" si="361"/>
        <v>0</v>
      </c>
      <c r="CH1229" s="277">
        <f t="shared" si="361"/>
        <v>0</v>
      </c>
      <c r="CI1229" s="278">
        <f t="shared" si="350"/>
        <v>0</v>
      </c>
      <c r="CJ1229" s="280">
        <f t="shared" si="362"/>
        <v>0</v>
      </c>
      <c r="CK1229" s="232">
        <f t="shared" si="363"/>
        <v>0</v>
      </c>
      <c r="CL1229" s="1"/>
    </row>
    <row r="1230" spans="1:90" ht="18" customHeight="1">
      <c r="A1230" s="1"/>
      <c r="B1230" s="1"/>
      <c r="C1230" s="314"/>
      <c r="D1230" s="287" t="str">
        <f t="shared" si="303"/>
        <v/>
      </c>
      <c r="E1230" s="449" t="str">
        <f t="shared" si="351"/>
        <v/>
      </c>
      <c r="F1230" s="450"/>
      <c r="G1230" s="451"/>
      <c r="H1230" s="452"/>
      <c r="I1230" s="453"/>
      <c r="J1230" s="453"/>
      <c r="K1230" s="453"/>
      <c r="L1230" s="453"/>
      <c r="M1230" s="454"/>
      <c r="N1230" s="455"/>
      <c r="O1230" s="456"/>
      <c r="P1230" s="456"/>
      <c r="Q1230" s="456"/>
      <c r="R1230" s="456"/>
      <c r="S1230" s="456"/>
      <c r="T1230" s="456"/>
      <c r="U1230" s="456"/>
      <c r="V1230" s="456"/>
      <c r="W1230" s="456"/>
      <c r="X1230" s="456"/>
      <c r="Y1230" s="456"/>
      <c r="Z1230" s="456"/>
      <c r="AA1230" s="456"/>
      <c r="AB1230" s="456"/>
      <c r="AC1230" s="456"/>
      <c r="AD1230" s="456"/>
      <c r="AE1230" s="457"/>
      <c r="AF1230" s="455"/>
      <c r="AG1230" s="456"/>
      <c r="AH1230" s="456"/>
      <c r="AI1230" s="456"/>
      <c r="AJ1230" s="456"/>
      <c r="AK1230" s="456"/>
      <c r="AL1230" s="456"/>
      <c r="AM1230" s="456"/>
      <c r="AN1230" s="457"/>
      <c r="AO1230" s="455"/>
      <c r="AP1230" s="456"/>
      <c r="AQ1230" s="456"/>
      <c r="AR1230" s="456"/>
      <c r="AS1230" s="456"/>
      <c r="AT1230" s="456"/>
      <c r="AU1230" s="456"/>
      <c r="AV1230" s="456"/>
      <c r="AW1230" s="456"/>
      <c r="AX1230" s="456"/>
      <c r="AY1230" s="456"/>
      <c r="AZ1230" s="456"/>
      <c r="BA1230" s="456"/>
      <c r="BB1230" s="456"/>
      <c r="BC1230" s="456"/>
      <c r="BD1230" s="456"/>
      <c r="BE1230" s="456"/>
      <c r="BF1230" s="456"/>
      <c r="BG1230" s="457"/>
      <c r="BH1230" s="458"/>
      <c r="BI1230" s="459"/>
      <c r="BJ1230" s="459"/>
      <c r="BK1230" s="459"/>
      <c r="BL1230" s="459"/>
      <c r="BM1230" s="460"/>
      <c r="BN1230" s="314"/>
      <c r="BO1230" s="314"/>
      <c r="BP1230" s="1"/>
      <c r="BQ1230" s="120">
        <f>IF($F$3="","",IF(N1230=$F$3,COUNTIF(BQ$23:BQ1229,"&gt;0")+1,0))</f>
        <v>0</v>
      </c>
      <c r="BR1230" s="1"/>
      <c r="BS1230" s="20" t="str">
        <f>IF($N1230="","",IF(VLOOKUP(VLOOKUP($N1230,IMPOSTAZIONI!$E$6:$I$13,5,FALSE),IMPOSTAZIONI!$B$25:$N$32,3,FALSE)=0,"",VLOOKUP(VLOOKUP($N1230,IMPOSTAZIONI!$E$6:$I$13,5,FALSE),IMPOSTAZIONI!$B$25:$N$32,3,FALSE)))</f>
        <v/>
      </c>
      <c r="BT1230" s="20" t="str">
        <f>IF($N1230="","",IF(VLOOKUP(VLOOKUP($N1230,IMPOSTAZIONI!$E$6:$I$13,5,FALSE),IMPOSTAZIONI!$B$25:$N$32,6,FALSE)=0,"",VLOOKUP(VLOOKUP($N1230,IMPOSTAZIONI!$E$6:$I$13,5,FALSE),IMPOSTAZIONI!$B$25:$N$32,6,FALSE)))</f>
        <v/>
      </c>
      <c r="BU1230" s="20" t="str">
        <f>IF($N1230="","",IF(VLOOKUP(VLOOKUP($N1230,IMPOSTAZIONI!$E$6:$I$13,5,FALSE),IMPOSTAZIONI!$B$25:$N$32,9,FALSE)=0,"",VLOOKUP(VLOOKUP($N1230,IMPOSTAZIONI!$E$6:$I$13,5,FALSE),IMPOSTAZIONI!$B$25:$N$32,9,FALSE)))</f>
        <v/>
      </c>
      <c r="BV1230" s="20" t="str">
        <f>IF($N1230="","",IF(VLOOKUP(VLOOKUP($N1230,IMPOSTAZIONI!$E$6:$I$13,5,FALSE),IMPOSTAZIONI!$B$25:$N$32,12,FALSE)=0,"",VLOOKUP(VLOOKUP($N1230,IMPOSTAZIONI!$E$6:$I$13,5,FALSE),IMPOSTAZIONI!$B$25:$N$32,12,FALSE)))</f>
        <v/>
      </c>
      <c r="BW1230" s="221" t="str">
        <f t="shared" si="352"/>
        <v/>
      </c>
      <c r="BX1230" s="221" t="str">
        <f t="shared" si="353"/>
        <v/>
      </c>
      <c r="BY1230" s="221">
        <f t="shared" si="354"/>
        <v>0</v>
      </c>
      <c r="BZ1230" s="231">
        <f t="shared" si="355"/>
        <v>0</v>
      </c>
      <c r="CA1230" s="246">
        <f t="shared" si="356"/>
        <v>0</v>
      </c>
      <c r="CB1230" s="246">
        <f t="shared" si="357"/>
        <v>0</v>
      </c>
      <c r="CC1230" s="246" t="str">
        <f t="shared" si="358"/>
        <v/>
      </c>
      <c r="CD1230" s="246">
        <f t="shared" si="359"/>
        <v>5</v>
      </c>
      <c r="CE1230" s="246">
        <f t="shared" si="360"/>
        <v>0</v>
      </c>
      <c r="CF1230" s="276">
        <f t="shared" si="361"/>
        <v>0</v>
      </c>
      <c r="CG1230" s="277">
        <f t="shared" si="361"/>
        <v>0</v>
      </c>
      <c r="CH1230" s="277">
        <f t="shared" si="361"/>
        <v>0</v>
      </c>
      <c r="CI1230" s="278">
        <f t="shared" si="350"/>
        <v>0</v>
      </c>
      <c r="CJ1230" s="280">
        <f t="shared" si="362"/>
        <v>0</v>
      </c>
      <c r="CK1230" s="232">
        <f t="shared" si="363"/>
        <v>0</v>
      </c>
      <c r="CL1230" s="1"/>
    </row>
    <row r="1231" spans="1:90" ht="18" customHeight="1">
      <c r="A1231" s="1"/>
      <c r="B1231" s="1"/>
      <c r="C1231" s="314"/>
      <c r="D1231" s="287" t="str">
        <f t="shared" si="303"/>
        <v/>
      </c>
      <c r="E1231" s="449" t="str">
        <f t="shared" si="351"/>
        <v/>
      </c>
      <c r="F1231" s="450"/>
      <c r="G1231" s="451"/>
      <c r="H1231" s="452"/>
      <c r="I1231" s="453"/>
      <c r="J1231" s="453"/>
      <c r="K1231" s="453"/>
      <c r="L1231" s="453"/>
      <c r="M1231" s="454"/>
      <c r="N1231" s="455"/>
      <c r="O1231" s="456"/>
      <c r="P1231" s="456"/>
      <c r="Q1231" s="456"/>
      <c r="R1231" s="456"/>
      <c r="S1231" s="456"/>
      <c r="T1231" s="456"/>
      <c r="U1231" s="456"/>
      <c r="V1231" s="456"/>
      <c r="W1231" s="456"/>
      <c r="X1231" s="456"/>
      <c r="Y1231" s="456"/>
      <c r="Z1231" s="456"/>
      <c r="AA1231" s="456"/>
      <c r="AB1231" s="456"/>
      <c r="AC1231" s="456"/>
      <c r="AD1231" s="456"/>
      <c r="AE1231" s="457"/>
      <c r="AF1231" s="455"/>
      <c r="AG1231" s="456"/>
      <c r="AH1231" s="456"/>
      <c r="AI1231" s="456"/>
      <c r="AJ1231" s="456"/>
      <c r="AK1231" s="456"/>
      <c r="AL1231" s="456"/>
      <c r="AM1231" s="456"/>
      <c r="AN1231" s="457"/>
      <c r="AO1231" s="455"/>
      <c r="AP1231" s="456"/>
      <c r="AQ1231" s="456"/>
      <c r="AR1231" s="456"/>
      <c r="AS1231" s="456"/>
      <c r="AT1231" s="456"/>
      <c r="AU1231" s="456"/>
      <c r="AV1231" s="456"/>
      <c r="AW1231" s="456"/>
      <c r="AX1231" s="456"/>
      <c r="AY1231" s="456"/>
      <c r="AZ1231" s="456"/>
      <c r="BA1231" s="456"/>
      <c r="BB1231" s="456"/>
      <c r="BC1231" s="456"/>
      <c r="BD1231" s="456"/>
      <c r="BE1231" s="456"/>
      <c r="BF1231" s="456"/>
      <c r="BG1231" s="457"/>
      <c r="BH1231" s="458"/>
      <c r="BI1231" s="459"/>
      <c r="BJ1231" s="459"/>
      <c r="BK1231" s="459"/>
      <c r="BL1231" s="459"/>
      <c r="BM1231" s="460"/>
      <c r="BN1231" s="314"/>
      <c r="BO1231" s="314"/>
      <c r="BP1231" s="1"/>
      <c r="BQ1231" s="120">
        <f>IF($F$3="","",IF(N1231=$F$3,COUNTIF(BQ$23:BQ1230,"&gt;0")+1,0))</f>
        <v>0</v>
      </c>
      <c r="BR1231" s="1"/>
      <c r="BS1231" s="20" t="str">
        <f>IF($N1231="","",IF(VLOOKUP(VLOOKUP($N1231,IMPOSTAZIONI!$E$6:$I$13,5,FALSE),IMPOSTAZIONI!$B$25:$N$32,3,FALSE)=0,"",VLOOKUP(VLOOKUP($N1231,IMPOSTAZIONI!$E$6:$I$13,5,FALSE),IMPOSTAZIONI!$B$25:$N$32,3,FALSE)))</f>
        <v/>
      </c>
      <c r="BT1231" s="20" t="str">
        <f>IF($N1231="","",IF(VLOOKUP(VLOOKUP($N1231,IMPOSTAZIONI!$E$6:$I$13,5,FALSE),IMPOSTAZIONI!$B$25:$N$32,6,FALSE)=0,"",VLOOKUP(VLOOKUP($N1231,IMPOSTAZIONI!$E$6:$I$13,5,FALSE),IMPOSTAZIONI!$B$25:$N$32,6,FALSE)))</f>
        <v/>
      </c>
      <c r="BU1231" s="20" t="str">
        <f>IF($N1231="","",IF(VLOOKUP(VLOOKUP($N1231,IMPOSTAZIONI!$E$6:$I$13,5,FALSE),IMPOSTAZIONI!$B$25:$N$32,9,FALSE)=0,"",VLOOKUP(VLOOKUP($N1231,IMPOSTAZIONI!$E$6:$I$13,5,FALSE),IMPOSTAZIONI!$B$25:$N$32,9,FALSE)))</f>
        <v/>
      </c>
      <c r="BV1231" s="20" t="str">
        <f>IF($N1231="","",IF(VLOOKUP(VLOOKUP($N1231,IMPOSTAZIONI!$E$6:$I$13,5,FALSE),IMPOSTAZIONI!$B$25:$N$32,12,FALSE)=0,"",VLOOKUP(VLOOKUP($N1231,IMPOSTAZIONI!$E$6:$I$13,5,FALSE),IMPOSTAZIONI!$B$25:$N$32,12,FALSE)))</f>
        <v/>
      </c>
      <c r="BW1231" s="221" t="str">
        <f t="shared" si="352"/>
        <v/>
      </c>
      <c r="BX1231" s="221" t="str">
        <f t="shared" si="353"/>
        <v/>
      </c>
      <c r="BY1231" s="221">
        <f t="shared" si="354"/>
        <v>0</v>
      </c>
      <c r="BZ1231" s="231">
        <f t="shared" si="355"/>
        <v>0</v>
      </c>
      <c r="CA1231" s="246">
        <f t="shared" si="356"/>
        <v>0</v>
      </c>
      <c r="CB1231" s="246">
        <f t="shared" si="357"/>
        <v>0</v>
      </c>
      <c r="CC1231" s="246" t="str">
        <f t="shared" si="358"/>
        <v/>
      </c>
      <c r="CD1231" s="246">
        <f t="shared" si="359"/>
        <v>5</v>
      </c>
      <c r="CE1231" s="246">
        <f t="shared" si="360"/>
        <v>0</v>
      </c>
      <c r="CF1231" s="276">
        <f t="shared" si="361"/>
        <v>0</v>
      </c>
      <c r="CG1231" s="277">
        <f t="shared" si="361"/>
        <v>0</v>
      </c>
      <c r="CH1231" s="277">
        <f t="shared" si="361"/>
        <v>0</v>
      </c>
      <c r="CI1231" s="278">
        <f t="shared" si="350"/>
        <v>0</v>
      </c>
      <c r="CJ1231" s="280">
        <f t="shared" si="362"/>
        <v>0</v>
      </c>
      <c r="CK1231" s="232">
        <f t="shared" si="363"/>
        <v>0</v>
      </c>
      <c r="CL1231" s="1"/>
    </row>
    <row r="1232" spans="1:90" ht="18" customHeight="1">
      <c r="A1232" s="1"/>
      <c r="B1232" s="1"/>
      <c r="C1232" s="314"/>
      <c r="D1232" s="287" t="str">
        <f t="shared" si="303"/>
        <v/>
      </c>
      <c r="E1232" s="449" t="str">
        <f t="shared" si="351"/>
        <v/>
      </c>
      <c r="F1232" s="450"/>
      <c r="G1232" s="451"/>
      <c r="H1232" s="452"/>
      <c r="I1232" s="453"/>
      <c r="J1232" s="453"/>
      <c r="K1232" s="453"/>
      <c r="L1232" s="453"/>
      <c r="M1232" s="454"/>
      <c r="N1232" s="455"/>
      <c r="O1232" s="456"/>
      <c r="P1232" s="456"/>
      <c r="Q1232" s="456"/>
      <c r="R1232" s="456"/>
      <c r="S1232" s="456"/>
      <c r="T1232" s="456"/>
      <c r="U1232" s="456"/>
      <c r="V1232" s="456"/>
      <c r="W1232" s="456"/>
      <c r="X1232" s="456"/>
      <c r="Y1232" s="456"/>
      <c r="Z1232" s="456"/>
      <c r="AA1232" s="456"/>
      <c r="AB1232" s="456"/>
      <c r="AC1232" s="456"/>
      <c r="AD1232" s="456"/>
      <c r="AE1232" s="457"/>
      <c r="AF1232" s="455"/>
      <c r="AG1232" s="456"/>
      <c r="AH1232" s="456"/>
      <c r="AI1232" s="456"/>
      <c r="AJ1232" s="456"/>
      <c r="AK1232" s="456"/>
      <c r="AL1232" s="456"/>
      <c r="AM1232" s="456"/>
      <c r="AN1232" s="457"/>
      <c r="AO1232" s="455"/>
      <c r="AP1232" s="456"/>
      <c r="AQ1232" s="456"/>
      <c r="AR1232" s="456"/>
      <c r="AS1232" s="456"/>
      <c r="AT1232" s="456"/>
      <c r="AU1232" s="456"/>
      <c r="AV1232" s="456"/>
      <c r="AW1232" s="456"/>
      <c r="AX1232" s="456"/>
      <c r="AY1232" s="456"/>
      <c r="AZ1232" s="456"/>
      <c r="BA1232" s="456"/>
      <c r="BB1232" s="456"/>
      <c r="BC1232" s="456"/>
      <c r="BD1232" s="456"/>
      <c r="BE1232" s="456"/>
      <c r="BF1232" s="456"/>
      <c r="BG1232" s="457"/>
      <c r="BH1232" s="458"/>
      <c r="BI1232" s="459"/>
      <c r="BJ1232" s="459"/>
      <c r="BK1232" s="459"/>
      <c r="BL1232" s="459"/>
      <c r="BM1232" s="460"/>
      <c r="BN1232" s="314"/>
      <c r="BO1232" s="314"/>
      <c r="BP1232" s="1"/>
      <c r="BQ1232" s="120">
        <f>IF($F$3="","",IF(N1232=$F$3,COUNTIF(BQ$23:BQ1231,"&gt;0")+1,0))</f>
        <v>0</v>
      </c>
      <c r="BR1232" s="1"/>
      <c r="BS1232" s="20" t="str">
        <f>IF($N1232="","",IF(VLOOKUP(VLOOKUP($N1232,IMPOSTAZIONI!$E$6:$I$13,5,FALSE),IMPOSTAZIONI!$B$25:$N$32,3,FALSE)=0,"",VLOOKUP(VLOOKUP($N1232,IMPOSTAZIONI!$E$6:$I$13,5,FALSE),IMPOSTAZIONI!$B$25:$N$32,3,FALSE)))</f>
        <v/>
      </c>
      <c r="BT1232" s="20" t="str">
        <f>IF($N1232="","",IF(VLOOKUP(VLOOKUP($N1232,IMPOSTAZIONI!$E$6:$I$13,5,FALSE),IMPOSTAZIONI!$B$25:$N$32,6,FALSE)=0,"",VLOOKUP(VLOOKUP($N1232,IMPOSTAZIONI!$E$6:$I$13,5,FALSE),IMPOSTAZIONI!$B$25:$N$32,6,FALSE)))</f>
        <v/>
      </c>
      <c r="BU1232" s="20" t="str">
        <f>IF($N1232="","",IF(VLOOKUP(VLOOKUP($N1232,IMPOSTAZIONI!$E$6:$I$13,5,FALSE),IMPOSTAZIONI!$B$25:$N$32,9,FALSE)=0,"",VLOOKUP(VLOOKUP($N1232,IMPOSTAZIONI!$E$6:$I$13,5,FALSE),IMPOSTAZIONI!$B$25:$N$32,9,FALSE)))</f>
        <v/>
      </c>
      <c r="BV1232" s="20" t="str">
        <f>IF($N1232="","",IF(VLOOKUP(VLOOKUP($N1232,IMPOSTAZIONI!$E$6:$I$13,5,FALSE),IMPOSTAZIONI!$B$25:$N$32,12,FALSE)=0,"",VLOOKUP(VLOOKUP($N1232,IMPOSTAZIONI!$E$6:$I$13,5,FALSE),IMPOSTAZIONI!$B$25:$N$32,12,FALSE)))</f>
        <v/>
      </c>
      <c r="BW1232" s="221" t="str">
        <f t="shared" si="352"/>
        <v/>
      </c>
      <c r="BX1232" s="221" t="str">
        <f t="shared" si="353"/>
        <v/>
      </c>
      <c r="BY1232" s="221">
        <f t="shared" si="354"/>
        <v>0</v>
      </c>
      <c r="BZ1232" s="231">
        <f t="shared" si="355"/>
        <v>0</v>
      </c>
      <c r="CA1232" s="246">
        <f t="shared" si="356"/>
        <v>0</v>
      </c>
      <c r="CB1232" s="246">
        <f t="shared" si="357"/>
        <v>0</v>
      </c>
      <c r="CC1232" s="246" t="str">
        <f t="shared" si="358"/>
        <v/>
      </c>
      <c r="CD1232" s="246">
        <f t="shared" si="359"/>
        <v>5</v>
      </c>
      <c r="CE1232" s="246">
        <f t="shared" si="360"/>
        <v>0</v>
      </c>
      <c r="CF1232" s="276">
        <f t="shared" si="361"/>
        <v>0</v>
      </c>
      <c r="CG1232" s="277">
        <f t="shared" si="361"/>
        <v>0</v>
      </c>
      <c r="CH1232" s="277">
        <f t="shared" si="361"/>
        <v>0</v>
      </c>
      <c r="CI1232" s="278">
        <f t="shared" si="350"/>
        <v>0</v>
      </c>
      <c r="CJ1232" s="280">
        <f t="shared" si="362"/>
        <v>0</v>
      </c>
      <c r="CK1232" s="232">
        <f t="shared" si="363"/>
        <v>0</v>
      </c>
      <c r="CL1232" s="1"/>
    </row>
    <row r="1233" spans="1:90" ht="18" customHeight="1">
      <c r="A1233" s="1"/>
      <c r="B1233" s="1"/>
      <c r="C1233" s="314"/>
      <c r="D1233" s="287" t="str">
        <f t="shared" si="303"/>
        <v/>
      </c>
      <c r="E1233" s="449" t="str">
        <f t="shared" si="351"/>
        <v/>
      </c>
      <c r="F1233" s="450"/>
      <c r="G1233" s="451"/>
      <c r="H1233" s="452"/>
      <c r="I1233" s="453"/>
      <c r="J1233" s="453"/>
      <c r="K1233" s="453"/>
      <c r="L1233" s="453"/>
      <c r="M1233" s="454"/>
      <c r="N1233" s="455"/>
      <c r="O1233" s="456"/>
      <c r="P1233" s="456"/>
      <c r="Q1233" s="456"/>
      <c r="R1233" s="456"/>
      <c r="S1233" s="456"/>
      <c r="T1233" s="456"/>
      <c r="U1233" s="456"/>
      <c r="V1233" s="456"/>
      <c r="W1233" s="456"/>
      <c r="X1233" s="456"/>
      <c r="Y1233" s="456"/>
      <c r="Z1233" s="456"/>
      <c r="AA1233" s="456"/>
      <c r="AB1233" s="456"/>
      <c r="AC1233" s="456"/>
      <c r="AD1233" s="456"/>
      <c r="AE1233" s="457"/>
      <c r="AF1233" s="455"/>
      <c r="AG1233" s="456"/>
      <c r="AH1233" s="456"/>
      <c r="AI1233" s="456"/>
      <c r="AJ1233" s="456"/>
      <c r="AK1233" s="456"/>
      <c r="AL1233" s="456"/>
      <c r="AM1233" s="456"/>
      <c r="AN1233" s="457"/>
      <c r="AO1233" s="455"/>
      <c r="AP1233" s="456"/>
      <c r="AQ1233" s="456"/>
      <c r="AR1233" s="456"/>
      <c r="AS1233" s="456"/>
      <c r="AT1233" s="456"/>
      <c r="AU1233" s="456"/>
      <c r="AV1233" s="456"/>
      <c r="AW1233" s="456"/>
      <c r="AX1233" s="456"/>
      <c r="AY1233" s="456"/>
      <c r="AZ1233" s="456"/>
      <c r="BA1233" s="456"/>
      <c r="BB1233" s="456"/>
      <c r="BC1233" s="456"/>
      <c r="BD1233" s="456"/>
      <c r="BE1233" s="456"/>
      <c r="BF1233" s="456"/>
      <c r="BG1233" s="457"/>
      <c r="BH1233" s="458"/>
      <c r="BI1233" s="459"/>
      <c r="BJ1233" s="459"/>
      <c r="BK1233" s="459"/>
      <c r="BL1233" s="459"/>
      <c r="BM1233" s="460"/>
      <c r="BN1233" s="314"/>
      <c r="BO1233" s="314"/>
      <c r="BP1233" s="1"/>
      <c r="BQ1233" s="120">
        <f>IF($F$3="","",IF(N1233=$F$3,COUNTIF(BQ$23:BQ1232,"&gt;0")+1,0))</f>
        <v>0</v>
      </c>
      <c r="BR1233" s="1"/>
      <c r="BS1233" s="20" t="str">
        <f>IF($N1233="","",IF(VLOOKUP(VLOOKUP($N1233,IMPOSTAZIONI!$E$6:$I$13,5,FALSE),IMPOSTAZIONI!$B$25:$N$32,3,FALSE)=0,"",VLOOKUP(VLOOKUP($N1233,IMPOSTAZIONI!$E$6:$I$13,5,FALSE),IMPOSTAZIONI!$B$25:$N$32,3,FALSE)))</f>
        <v/>
      </c>
      <c r="BT1233" s="20" t="str">
        <f>IF($N1233="","",IF(VLOOKUP(VLOOKUP($N1233,IMPOSTAZIONI!$E$6:$I$13,5,FALSE),IMPOSTAZIONI!$B$25:$N$32,6,FALSE)=0,"",VLOOKUP(VLOOKUP($N1233,IMPOSTAZIONI!$E$6:$I$13,5,FALSE),IMPOSTAZIONI!$B$25:$N$32,6,FALSE)))</f>
        <v/>
      </c>
      <c r="BU1233" s="20" t="str">
        <f>IF($N1233="","",IF(VLOOKUP(VLOOKUP($N1233,IMPOSTAZIONI!$E$6:$I$13,5,FALSE),IMPOSTAZIONI!$B$25:$N$32,9,FALSE)=0,"",VLOOKUP(VLOOKUP($N1233,IMPOSTAZIONI!$E$6:$I$13,5,FALSE),IMPOSTAZIONI!$B$25:$N$32,9,FALSE)))</f>
        <v/>
      </c>
      <c r="BV1233" s="20" t="str">
        <f>IF($N1233="","",IF(VLOOKUP(VLOOKUP($N1233,IMPOSTAZIONI!$E$6:$I$13,5,FALSE),IMPOSTAZIONI!$B$25:$N$32,12,FALSE)=0,"",VLOOKUP(VLOOKUP($N1233,IMPOSTAZIONI!$E$6:$I$13,5,FALSE),IMPOSTAZIONI!$B$25:$N$32,12,FALSE)))</f>
        <v/>
      </c>
      <c r="BW1233" s="221" t="str">
        <f t="shared" si="352"/>
        <v/>
      </c>
      <c r="BX1233" s="221" t="str">
        <f t="shared" si="353"/>
        <v/>
      </c>
      <c r="BY1233" s="221">
        <f t="shared" si="354"/>
        <v>0</v>
      </c>
      <c r="BZ1233" s="231">
        <f t="shared" si="355"/>
        <v>0</v>
      </c>
      <c r="CA1233" s="246">
        <f t="shared" si="356"/>
        <v>0</v>
      </c>
      <c r="CB1233" s="246">
        <f t="shared" si="357"/>
        <v>0</v>
      </c>
      <c r="CC1233" s="246" t="str">
        <f t="shared" si="358"/>
        <v/>
      </c>
      <c r="CD1233" s="246">
        <f t="shared" si="359"/>
        <v>5</v>
      </c>
      <c r="CE1233" s="246">
        <f t="shared" si="360"/>
        <v>0</v>
      </c>
      <c r="CF1233" s="276">
        <f t="shared" si="361"/>
        <v>0</v>
      </c>
      <c r="CG1233" s="277">
        <f t="shared" si="361"/>
        <v>0</v>
      </c>
      <c r="CH1233" s="277">
        <f t="shared" si="361"/>
        <v>0</v>
      </c>
      <c r="CI1233" s="278">
        <f t="shared" si="350"/>
        <v>0</v>
      </c>
      <c r="CJ1233" s="280">
        <f t="shared" si="362"/>
        <v>0</v>
      </c>
      <c r="CK1233" s="232">
        <f t="shared" si="363"/>
        <v>0</v>
      </c>
      <c r="CL1233" s="1"/>
    </row>
    <row r="1234" spans="1:90" ht="18" customHeight="1">
      <c r="A1234" s="1"/>
      <c r="B1234" s="1"/>
      <c r="C1234" s="314"/>
      <c r="D1234" s="287" t="str">
        <f t="shared" si="303"/>
        <v/>
      </c>
      <c r="E1234" s="449" t="str">
        <f t="shared" si="351"/>
        <v/>
      </c>
      <c r="F1234" s="450"/>
      <c r="G1234" s="451"/>
      <c r="H1234" s="452"/>
      <c r="I1234" s="453"/>
      <c r="J1234" s="453"/>
      <c r="K1234" s="453"/>
      <c r="L1234" s="453"/>
      <c r="M1234" s="454"/>
      <c r="N1234" s="455"/>
      <c r="O1234" s="456"/>
      <c r="P1234" s="456"/>
      <c r="Q1234" s="456"/>
      <c r="R1234" s="456"/>
      <c r="S1234" s="456"/>
      <c r="T1234" s="456"/>
      <c r="U1234" s="456"/>
      <c r="V1234" s="456"/>
      <c r="W1234" s="456"/>
      <c r="X1234" s="456"/>
      <c r="Y1234" s="456"/>
      <c r="Z1234" s="456"/>
      <c r="AA1234" s="456"/>
      <c r="AB1234" s="456"/>
      <c r="AC1234" s="456"/>
      <c r="AD1234" s="456"/>
      <c r="AE1234" s="457"/>
      <c r="AF1234" s="455"/>
      <c r="AG1234" s="456"/>
      <c r="AH1234" s="456"/>
      <c r="AI1234" s="456"/>
      <c r="AJ1234" s="456"/>
      <c r="AK1234" s="456"/>
      <c r="AL1234" s="456"/>
      <c r="AM1234" s="456"/>
      <c r="AN1234" s="457"/>
      <c r="AO1234" s="455"/>
      <c r="AP1234" s="456"/>
      <c r="AQ1234" s="456"/>
      <c r="AR1234" s="456"/>
      <c r="AS1234" s="456"/>
      <c r="AT1234" s="456"/>
      <c r="AU1234" s="456"/>
      <c r="AV1234" s="456"/>
      <c r="AW1234" s="456"/>
      <c r="AX1234" s="456"/>
      <c r="AY1234" s="456"/>
      <c r="AZ1234" s="456"/>
      <c r="BA1234" s="456"/>
      <c r="BB1234" s="456"/>
      <c r="BC1234" s="456"/>
      <c r="BD1234" s="456"/>
      <c r="BE1234" s="456"/>
      <c r="BF1234" s="456"/>
      <c r="BG1234" s="457"/>
      <c r="BH1234" s="458"/>
      <c r="BI1234" s="459"/>
      <c r="BJ1234" s="459"/>
      <c r="BK1234" s="459"/>
      <c r="BL1234" s="459"/>
      <c r="BM1234" s="460"/>
      <c r="BN1234" s="314"/>
      <c r="BO1234" s="314"/>
      <c r="BP1234" s="1"/>
      <c r="BQ1234" s="120">
        <f>IF($F$3="","",IF(N1234=$F$3,COUNTIF(BQ$23:BQ1233,"&gt;0")+1,0))</f>
        <v>0</v>
      </c>
      <c r="BR1234" s="1"/>
      <c r="BS1234" s="20" t="str">
        <f>IF($N1234="","",IF(VLOOKUP(VLOOKUP($N1234,IMPOSTAZIONI!$E$6:$I$13,5,FALSE),IMPOSTAZIONI!$B$25:$N$32,3,FALSE)=0,"",VLOOKUP(VLOOKUP($N1234,IMPOSTAZIONI!$E$6:$I$13,5,FALSE),IMPOSTAZIONI!$B$25:$N$32,3,FALSE)))</f>
        <v/>
      </c>
      <c r="BT1234" s="20" t="str">
        <f>IF($N1234="","",IF(VLOOKUP(VLOOKUP($N1234,IMPOSTAZIONI!$E$6:$I$13,5,FALSE),IMPOSTAZIONI!$B$25:$N$32,6,FALSE)=0,"",VLOOKUP(VLOOKUP($N1234,IMPOSTAZIONI!$E$6:$I$13,5,FALSE),IMPOSTAZIONI!$B$25:$N$32,6,FALSE)))</f>
        <v/>
      </c>
      <c r="BU1234" s="20" t="str">
        <f>IF($N1234="","",IF(VLOOKUP(VLOOKUP($N1234,IMPOSTAZIONI!$E$6:$I$13,5,FALSE),IMPOSTAZIONI!$B$25:$N$32,9,FALSE)=0,"",VLOOKUP(VLOOKUP($N1234,IMPOSTAZIONI!$E$6:$I$13,5,FALSE),IMPOSTAZIONI!$B$25:$N$32,9,FALSE)))</f>
        <v/>
      </c>
      <c r="BV1234" s="20" t="str">
        <f>IF($N1234="","",IF(VLOOKUP(VLOOKUP($N1234,IMPOSTAZIONI!$E$6:$I$13,5,FALSE),IMPOSTAZIONI!$B$25:$N$32,12,FALSE)=0,"",VLOOKUP(VLOOKUP($N1234,IMPOSTAZIONI!$E$6:$I$13,5,FALSE),IMPOSTAZIONI!$B$25:$N$32,12,FALSE)))</f>
        <v/>
      </c>
      <c r="BW1234" s="221" t="str">
        <f t="shared" si="352"/>
        <v/>
      </c>
      <c r="BX1234" s="221" t="str">
        <f t="shared" si="353"/>
        <v/>
      </c>
      <c r="BY1234" s="221">
        <f t="shared" si="354"/>
        <v>0</v>
      </c>
      <c r="BZ1234" s="231">
        <f t="shared" si="355"/>
        <v>0</v>
      </c>
      <c r="CA1234" s="246">
        <f t="shared" si="356"/>
        <v>0</v>
      </c>
      <c r="CB1234" s="246">
        <f t="shared" si="357"/>
        <v>0</v>
      </c>
      <c r="CC1234" s="246" t="str">
        <f t="shared" si="358"/>
        <v/>
      </c>
      <c r="CD1234" s="246">
        <f t="shared" si="359"/>
        <v>5</v>
      </c>
      <c r="CE1234" s="246">
        <f t="shared" si="360"/>
        <v>0</v>
      </c>
      <c r="CF1234" s="276">
        <f t="shared" si="361"/>
        <v>0</v>
      </c>
      <c r="CG1234" s="277">
        <f t="shared" si="361"/>
        <v>0</v>
      </c>
      <c r="CH1234" s="277">
        <f t="shared" si="361"/>
        <v>0</v>
      </c>
      <c r="CI1234" s="278">
        <f t="shared" si="350"/>
        <v>0</v>
      </c>
      <c r="CJ1234" s="280">
        <f t="shared" si="362"/>
        <v>0</v>
      </c>
      <c r="CK1234" s="232">
        <f t="shared" si="363"/>
        <v>0</v>
      </c>
      <c r="CL1234" s="1"/>
    </row>
    <row r="1235" spans="1:90" ht="18" customHeight="1">
      <c r="A1235" s="1"/>
      <c r="B1235" s="1"/>
      <c r="C1235" s="314"/>
      <c r="D1235" s="287" t="str">
        <f t="shared" si="303"/>
        <v/>
      </c>
      <c r="E1235" s="449" t="str">
        <f t="shared" si="351"/>
        <v/>
      </c>
      <c r="F1235" s="450"/>
      <c r="G1235" s="451"/>
      <c r="H1235" s="452"/>
      <c r="I1235" s="453"/>
      <c r="J1235" s="453"/>
      <c r="K1235" s="453"/>
      <c r="L1235" s="453"/>
      <c r="M1235" s="454"/>
      <c r="N1235" s="455"/>
      <c r="O1235" s="456"/>
      <c r="P1235" s="456"/>
      <c r="Q1235" s="456"/>
      <c r="R1235" s="456"/>
      <c r="S1235" s="456"/>
      <c r="T1235" s="456"/>
      <c r="U1235" s="456"/>
      <c r="V1235" s="456"/>
      <c r="W1235" s="456"/>
      <c r="X1235" s="456"/>
      <c r="Y1235" s="456"/>
      <c r="Z1235" s="456"/>
      <c r="AA1235" s="456"/>
      <c r="AB1235" s="456"/>
      <c r="AC1235" s="456"/>
      <c r="AD1235" s="456"/>
      <c r="AE1235" s="457"/>
      <c r="AF1235" s="455"/>
      <c r="AG1235" s="456"/>
      <c r="AH1235" s="456"/>
      <c r="AI1235" s="456"/>
      <c r="AJ1235" s="456"/>
      <c r="AK1235" s="456"/>
      <c r="AL1235" s="456"/>
      <c r="AM1235" s="456"/>
      <c r="AN1235" s="457"/>
      <c r="AO1235" s="455"/>
      <c r="AP1235" s="456"/>
      <c r="AQ1235" s="456"/>
      <c r="AR1235" s="456"/>
      <c r="AS1235" s="456"/>
      <c r="AT1235" s="456"/>
      <c r="AU1235" s="456"/>
      <c r="AV1235" s="456"/>
      <c r="AW1235" s="456"/>
      <c r="AX1235" s="456"/>
      <c r="AY1235" s="456"/>
      <c r="AZ1235" s="456"/>
      <c r="BA1235" s="456"/>
      <c r="BB1235" s="456"/>
      <c r="BC1235" s="456"/>
      <c r="BD1235" s="456"/>
      <c r="BE1235" s="456"/>
      <c r="BF1235" s="456"/>
      <c r="BG1235" s="457"/>
      <c r="BH1235" s="458"/>
      <c r="BI1235" s="459"/>
      <c r="BJ1235" s="459"/>
      <c r="BK1235" s="459"/>
      <c r="BL1235" s="459"/>
      <c r="BM1235" s="460"/>
      <c r="BN1235" s="314"/>
      <c r="BO1235" s="314"/>
      <c r="BP1235" s="1"/>
      <c r="BQ1235" s="120">
        <f>IF($F$3="","",IF(N1235=$F$3,COUNTIF(BQ$23:BQ1234,"&gt;0")+1,0))</f>
        <v>0</v>
      </c>
      <c r="BR1235" s="1"/>
      <c r="BS1235" s="20" t="str">
        <f>IF($N1235="","",IF(VLOOKUP(VLOOKUP($N1235,IMPOSTAZIONI!$E$6:$I$13,5,FALSE),IMPOSTAZIONI!$B$25:$N$32,3,FALSE)=0,"",VLOOKUP(VLOOKUP($N1235,IMPOSTAZIONI!$E$6:$I$13,5,FALSE),IMPOSTAZIONI!$B$25:$N$32,3,FALSE)))</f>
        <v/>
      </c>
      <c r="BT1235" s="20" t="str">
        <f>IF($N1235="","",IF(VLOOKUP(VLOOKUP($N1235,IMPOSTAZIONI!$E$6:$I$13,5,FALSE),IMPOSTAZIONI!$B$25:$N$32,6,FALSE)=0,"",VLOOKUP(VLOOKUP($N1235,IMPOSTAZIONI!$E$6:$I$13,5,FALSE),IMPOSTAZIONI!$B$25:$N$32,6,FALSE)))</f>
        <v/>
      </c>
      <c r="BU1235" s="20" t="str">
        <f>IF($N1235="","",IF(VLOOKUP(VLOOKUP($N1235,IMPOSTAZIONI!$E$6:$I$13,5,FALSE),IMPOSTAZIONI!$B$25:$N$32,9,FALSE)=0,"",VLOOKUP(VLOOKUP($N1235,IMPOSTAZIONI!$E$6:$I$13,5,FALSE),IMPOSTAZIONI!$B$25:$N$32,9,FALSE)))</f>
        <v/>
      </c>
      <c r="BV1235" s="20" t="str">
        <f>IF($N1235="","",IF(VLOOKUP(VLOOKUP($N1235,IMPOSTAZIONI!$E$6:$I$13,5,FALSE),IMPOSTAZIONI!$B$25:$N$32,12,FALSE)=0,"",VLOOKUP(VLOOKUP($N1235,IMPOSTAZIONI!$E$6:$I$13,5,FALSE),IMPOSTAZIONI!$B$25:$N$32,12,FALSE)))</f>
        <v/>
      </c>
      <c r="BW1235" s="221" t="str">
        <f t="shared" si="352"/>
        <v/>
      </c>
      <c r="BX1235" s="221" t="str">
        <f t="shared" si="353"/>
        <v/>
      </c>
      <c r="BY1235" s="221">
        <f t="shared" si="354"/>
        <v>0</v>
      </c>
      <c r="BZ1235" s="231">
        <f t="shared" si="355"/>
        <v>0</v>
      </c>
      <c r="CA1235" s="246">
        <f t="shared" si="356"/>
        <v>0</v>
      </c>
      <c r="CB1235" s="246">
        <f t="shared" si="357"/>
        <v>0</v>
      </c>
      <c r="CC1235" s="246" t="str">
        <f t="shared" si="358"/>
        <v/>
      </c>
      <c r="CD1235" s="246">
        <f t="shared" si="359"/>
        <v>5</v>
      </c>
      <c r="CE1235" s="246">
        <f t="shared" si="360"/>
        <v>0</v>
      </c>
      <c r="CF1235" s="276">
        <f t="shared" si="361"/>
        <v>0</v>
      </c>
      <c r="CG1235" s="277">
        <f t="shared" si="361"/>
        <v>0</v>
      </c>
      <c r="CH1235" s="277">
        <f t="shared" si="361"/>
        <v>0</v>
      </c>
      <c r="CI1235" s="278">
        <f t="shared" si="350"/>
        <v>0</v>
      </c>
      <c r="CJ1235" s="280">
        <f t="shared" si="362"/>
        <v>0</v>
      </c>
      <c r="CK1235" s="232">
        <f t="shared" si="363"/>
        <v>0</v>
      </c>
      <c r="CL1235" s="1"/>
    </row>
    <row r="1236" spans="1:90" ht="18" customHeight="1">
      <c r="A1236" s="1"/>
      <c r="B1236" s="1"/>
      <c r="C1236" s="314"/>
      <c r="D1236" s="287" t="str">
        <f t="shared" si="303"/>
        <v/>
      </c>
      <c r="E1236" s="449" t="str">
        <f t="shared" si="351"/>
        <v/>
      </c>
      <c r="F1236" s="450"/>
      <c r="G1236" s="451"/>
      <c r="H1236" s="452"/>
      <c r="I1236" s="453"/>
      <c r="J1236" s="453"/>
      <c r="K1236" s="453"/>
      <c r="L1236" s="453"/>
      <c r="M1236" s="454"/>
      <c r="N1236" s="455"/>
      <c r="O1236" s="456"/>
      <c r="P1236" s="456"/>
      <c r="Q1236" s="456"/>
      <c r="R1236" s="456"/>
      <c r="S1236" s="456"/>
      <c r="T1236" s="456"/>
      <c r="U1236" s="456"/>
      <c r="V1236" s="456"/>
      <c r="W1236" s="456"/>
      <c r="X1236" s="456"/>
      <c r="Y1236" s="456"/>
      <c r="Z1236" s="456"/>
      <c r="AA1236" s="456"/>
      <c r="AB1236" s="456"/>
      <c r="AC1236" s="456"/>
      <c r="AD1236" s="456"/>
      <c r="AE1236" s="457"/>
      <c r="AF1236" s="455"/>
      <c r="AG1236" s="456"/>
      <c r="AH1236" s="456"/>
      <c r="AI1236" s="456"/>
      <c r="AJ1236" s="456"/>
      <c r="AK1236" s="456"/>
      <c r="AL1236" s="456"/>
      <c r="AM1236" s="456"/>
      <c r="AN1236" s="457"/>
      <c r="AO1236" s="455"/>
      <c r="AP1236" s="456"/>
      <c r="AQ1236" s="456"/>
      <c r="AR1236" s="456"/>
      <c r="AS1236" s="456"/>
      <c r="AT1236" s="456"/>
      <c r="AU1236" s="456"/>
      <c r="AV1236" s="456"/>
      <c r="AW1236" s="456"/>
      <c r="AX1236" s="456"/>
      <c r="AY1236" s="456"/>
      <c r="AZ1236" s="456"/>
      <c r="BA1236" s="456"/>
      <c r="BB1236" s="456"/>
      <c r="BC1236" s="456"/>
      <c r="BD1236" s="456"/>
      <c r="BE1236" s="456"/>
      <c r="BF1236" s="456"/>
      <c r="BG1236" s="457"/>
      <c r="BH1236" s="458"/>
      <c r="BI1236" s="459"/>
      <c r="BJ1236" s="459"/>
      <c r="BK1236" s="459"/>
      <c r="BL1236" s="459"/>
      <c r="BM1236" s="460"/>
      <c r="BN1236" s="314"/>
      <c r="BO1236" s="314"/>
      <c r="BP1236" s="1"/>
      <c r="BQ1236" s="120">
        <f>IF($F$3="","",IF(N1236=$F$3,COUNTIF(BQ$23:BQ1235,"&gt;0")+1,0))</f>
        <v>0</v>
      </c>
      <c r="BR1236" s="1"/>
      <c r="BS1236" s="20" t="str">
        <f>IF($N1236="","",IF(VLOOKUP(VLOOKUP($N1236,IMPOSTAZIONI!$E$6:$I$13,5,FALSE),IMPOSTAZIONI!$B$25:$N$32,3,FALSE)=0,"",VLOOKUP(VLOOKUP($N1236,IMPOSTAZIONI!$E$6:$I$13,5,FALSE),IMPOSTAZIONI!$B$25:$N$32,3,FALSE)))</f>
        <v/>
      </c>
      <c r="BT1236" s="20" t="str">
        <f>IF($N1236="","",IF(VLOOKUP(VLOOKUP($N1236,IMPOSTAZIONI!$E$6:$I$13,5,FALSE),IMPOSTAZIONI!$B$25:$N$32,6,FALSE)=0,"",VLOOKUP(VLOOKUP($N1236,IMPOSTAZIONI!$E$6:$I$13,5,FALSE),IMPOSTAZIONI!$B$25:$N$32,6,FALSE)))</f>
        <v/>
      </c>
      <c r="BU1236" s="20" t="str">
        <f>IF($N1236="","",IF(VLOOKUP(VLOOKUP($N1236,IMPOSTAZIONI!$E$6:$I$13,5,FALSE),IMPOSTAZIONI!$B$25:$N$32,9,FALSE)=0,"",VLOOKUP(VLOOKUP($N1236,IMPOSTAZIONI!$E$6:$I$13,5,FALSE),IMPOSTAZIONI!$B$25:$N$32,9,FALSE)))</f>
        <v/>
      </c>
      <c r="BV1236" s="20" t="str">
        <f>IF($N1236="","",IF(VLOOKUP(VLOOKUP($N1236,IMPOSTAZIONI!$E$6:$I$13,5,FALSE),IMPOSTAZIONI!$B$25:$N$32,12,FALSE)=0,"",VLOOKUP(VLOOKUP($N1236,IMPOSTAZIONI!$E$6:$I$13,5,FALSE),IMPOSTAZIONI!$B$25:$N$32,12,FALSE)))</f>
        <v/>
      </c>
      <c r="BW1236" s="221" t="str">
        <f t="shared" si="352"/>
        <v/>
      </c>
      <c r="BX1236" s="221" t="str">
        <f t="shared" si="353"/>
        <v/>
      </c>
      <c r="BY1236" s="221">
        <f t="shared" si="354"/>
        <v>0</v>
      </c>
      <c r="BZ1236" s="231">
        <f t="shared" si="355"/>
        <v>0</v>
      </c>
      <c r="CA1236" s="246">
        <f t="shared" si="356"/>
        <v>0</v>
      </c>
      <c r="CB1236" s="246">
        <f t="shared" si="357"/>
        <v>0</v>
      </c>
      <c r="CC1236" s="246" t="str">
        <f t="shared" si="358"/>
        <v/>
      </c>
      <c r="CD1236" s="246">
        <f t="shared" si="359"/>
        <v>5</v>
      </c>
      <c r="CE1236" s="246">
        <f t="shared" si="360"/>
        <v>0</v>
      </c>
      <c r="CF1236" s="276">
        <f t="shared" si="361"/>
        <v>0</v>
      </c>
      <c r="CG1236" s="277">
        <f t="shared" si="361"/>
        <v>0</v>
      </c>
      <c r="CH1236" s="277">
        <f t="shared" si="361"/>
        <v>0</v>
      </c>
      <c r="CI1236" s="278">
        <f t="shared" si="350"/>
        <v>0</v>
      </c>
      <c r="CJ1236" s="280">
        <f t="shared" si="362"/>
        <v>0</v>
      </c>
      <c r="CK1236" s="232">
        <f t="shared" si="363"/>
        <v>0</v>
      </c>
      <c r="CL1236" s="1"/>
    </row>
    <row r="1237" spans="1:90" ht="18" customHeight="1">
      <c r="A1237" s="1"/>
      <c r="B1237" s="1"/>
      <c r="C1237" s="314"/>
      <c r="D1237" s="287" t="str">
        <f t="shared" si="303"/>
        <v/>
      </c>
      <c r="E1237" s="449" t="str">
        <f t="shared" si="351"/>
        <v/>
      </c>
      <c r="F1237" s="450"/>
      <c r="G1237" s="451"/>
      <c r="H1237" s="452"/>
      <c r="I1237" s="453"/>
      <c r="J1237" s="453"/>
      <c r="K1237" s="453"/>
      <c r="L1237" s="453"/>
      <c r="M1237" s="454"/>
      <c r="N1237" s="455"/>
      <c r="O1237" s="456"/>
      <c r="P1237" s="456"/>
      <c r="Q1237" s="456"/>
      <c r="R1237" s="456"/>
      <c r="S1237" s="456"/>
      <c r="T1237" s="456"/>
      <c r="U1237" s="456"/>
      <c r="V1237" s="456"/>
      <c r="W1237" s="456"/>
      <c r="X1237" s="456"/>
      <c r="Y1237" s="456"/>
      <c r="Z1237" s="456"/>
      <c r="AA1237" s="456"/>
      <c r="AB1237" s="456"/>
      <c r="AC1237" s="456"/>
      <c r="AD1237" s="456"/>
      <c r="AE1237" s="457"/>
      <c r="AF1237" s="455"/>
      <c r="AG1237" s="456"/>
      <c r="AH1237" s="456"/>
      <c r="AI1237" s="456"/>
      <c r="AJ1237" s="456"/>
      <c r="AK1237" s="456"/>
      <c r="AL1237" s="456"/>
      <c r="AM1237" s="456"/>
      <c r="AN1237" s="457"/>
      <c r="AO1237" s="455"/>
      <c r="AP1237" s="456"/>
      <c r="AQ1237" s="456"/>
      <c r="AR1237" s="456"/>
      <c r="AS1237" s="456"/>
      <c r="AT1237" s="456"/>
      <c r="AU1237" s="456"/>
      <c r="AV1237" s="456"/>
      <c r="AW1237" s="456"/>
      <c r="AX1237" s="456"/>
      <c r="AY1237" s="456"/>
      <c r="AZ1237" s="456"/>
      <c r="BA1237" s="456"/>
      <c r="BB1237" s="456"/>
      <c r="BC1237" s="456"/>
      <c r="BD1237" s="456"/>
      <c r="BE1237" s="456"/>
      <c r="BF1237" s="456"/>
      <c r="BG1237" s="457"/>
      <c r="BH1237" s="458"/>
      <c r="BI1237" s="459"/>
      <c r="BJ1237" s="459"/>
      <c r="BK1237" s="459"/>
      <c r="BL1237" s="459"/>
      <c r="BM1237" s="460"/>
      <c r="BN1237" s="314"/>
      <c r="BO1237" s="314"/>
      <c r="BP1237" s="1"/>
      <c r="BQ1237" s="120">
        <f>IF($F$3="","",IF(N1237=$F$3,COUNTIF(BQ$23:BQ1236,"&gt;0")+1,0))</f>
        <v>0</v>
      </c>
      <c r="BR1237" s="1"/>
      <c r="BS1237" s="20" t="str">
        <f>IF($N1237="","",IF(VLOOKUP(VLOOKUP($N1237,IMPOSTAZIONI!$E$6:$I$13,5,FALSE),IMPOSTAZIONI!$B$25:$N$32,3,FALSE)=0,"",VLOOKUP(VLOOKUP($N1237,IMPOSTAZIONI!$E$6:$I$13,5,FALSE),IMPOSTAZIONI!$B$25:$N$32,3,FALSE)))</f>
        <v/>
      </c>
      <c r="BT1237" s="20" t="str">
        <f>IF($N1237="","",IF(VLOOKUP(VLOOKUP($N1237,IMPOSTAZIONI!$E$6:$I$13,5,FALSE),IMPOSTAZIONI!$B$25:$N$32,6,FALSE)=0,"",VLOOKUP(VLOOKUP($N1237,IMPOSTAZIONI!$E$6:$I$13,5,FALSE),IMPOSTAZIONI!$B$25:$N$32,6,FALSE)))</f>
        <v/>
      </c>
      <c r="BU1237" s="20" t="str">
        <f>IF($N1237="","",IF(VLOOKUP(VLOOKUP($N1237,IMPOSTAZIONI!$E$6:$I$13,5,FALSE),IMPOSTAZIONI!$B$25:$N$32,9,FALSE)=0,"",VLOOKUP(VLOOKUP($N1237,IMPOSTAZIONI!$E$6:$I$13,5,FALSE),IMPOSTAZIONI!$B$25:$N$32,9,FALSE)))</f>
        <v/>
      </c>
      <c r="BV1237" s="20" t="str">
        <f>IF($N1237="","",IF(VLOOKUP(VLOOKUP($N1237,IMPOSTAZIONI!$E$6:$I$13,5,FALSE),IMPOSTAZIONI!$B$25:$N$32,12,FALSE)=0,"",VLOOKUP(VLOOKUP($N1237,IMPOSTAZIONI!$E$6:$I$13,5,FALSE),IMPOSTAZIONI!$B$25:$N$32,12,FALSE)))</f>
        <v/>
      </c>
      <c r="BW1237" s="221" t="str">
        <f t="shared" si="352"/>
        <v/>
      </c>
      <c r="BX1237" s="221" t="str">
        <f t="shared" si="353"/>
        <v/>
      </c>
      <c r="BY1237" s="221">
        <f t="shared" si="354"/>
        <v>0</v>
      </c>
      <c r="BZ1237" s="231">
        <f t="shared" si="355"/>
        <v>0</v>
      </c>
      <c r="CA1237" s="246">
        <f t="shared" si="356"/>
        <v>0</v>
      </c>
      <c r="CB1237" s="246">
        <f t="shared" si="357"/>
        <v>0</v>
      </c>
      <c r="CC1237" s="246" t="str">
        <f t="shared" si="358"/>
        <v/>
      </c>
      <c r="CD1237" s="246">
        <f t="shared" si="359"/>
        <v>5</v>
      </c>
      <c r="CE1237" s="246">
        <f t="shared" si="360"/>
        <v>0</v>
      </c>
      <c r="CF1237" s="276">
        <f t="shared" si="361"/>
        <v>0</v>
      </c>
      <c r="CG1237" s="277">
        <f t="shared" si="361"/>
        <v>0</v>
      </c>
      <c r="CH1237" s="277">
        <f t="shared" si="361"/>
        <v>0</v>
      </c>
      <c r="CI1237" s="278">
        <f t="shared" si="350"/>
        <v>0</v>
      </c>
      <c r="CJ1237" s="280">
        <f t="shared" si="362"/>
        <v>0</v>
      </c>
      <c r="CK1237" s="232">
        <f t="shared" si="363"/>
        <v>0</v>
      </c>
      <c r="CL1237" s="1"/>
    </row>
    <row r="1238" spans="1:90" ht="18" customHeight="1">
      <c r="A1238" s="1"/>
      <c r="B1238" s="1"/>
      <c r="C1238" s="314"/>
      <c r="D1238" s="287" t="str">
        <f t="shared" si="303"/>
        <v/>
      </c>
      <c r="E1238" s="449" t="str">
        <f t="shared" si="351"/>
        <v/>
      </c>
      <c r="F1238" s="450"/>
      <c r="G1238" s="451"/>
      <c r="H1238" s="452"/>
      <c r="I1238" s="453"/>
      <c r="J1238" s="453"/>
      <c r="K1238" s="453"/>
      <c r="L1238" s="453"/>
      <c r="M1238" s="454"/>
      <c r="N1238" s="455"/>
      <c r="O1238" s="456"/>
      <c r="P1238" s="456"/>
      <c r="Q1238" s="456"/>
      <c r="R1238" s="456"/>
      <c r="S1238" s="456"/>
      <c r="T1238" s="456"/>
      <c r="U1238" s="456"/>
      <c r="V1238" s="456"/>
      <c r="W1238" s="456"/>
      <c r="X1238" s="456"/>
      <c r="Y1238" s="456"/>
      <c r="Z1238" s="456"/>
      <c r="AA1238" s="456"/>
      <c r="AB1238" s="456"/>
      <c r="AC1238" s="456"/>
      <c r="AD1238" s="456"/>
      <c r="AE1238" s="457"/>
      <c r="AF1238" s="455"/>
      <c r="AG1238" s="456"/>
      <c r="AH1238" s="456"/>
      <c r="AI1238" s="456"/>
      <c r="AJ1238" s="456"/>
      <c r="AK1238" s="456"/>
      <c r="AL1238" s="456"/>
      <c r="AM1238" s="456"/>
      <c r="AN1238" s="457"/>
      <c r="AO1238" s="455"/>
      <c r="AP1238" s="456"/>
      <c r="AQ1238" s="456"/>
      <c r="AR1238" s="456"/>
      <c r="AS1238" s="456"/>
      <c r="AT1238" s="456"/>
      <c r="AU1238" s="456"/>
      <c r="AV1238" s="456"/>
      <c r="AW1238" s="456"/>
      <c r="AX1238" s="456"/>
      <c r="AY1238" s="456"/>
      <c r="AZ1238" s="456"/>
      <c r="BA1238" s="456"/>
      <c r="BB1238" s="456"/>
      <c r="BC1238" s="456"/>
      <c r="BD1238" s="456"/>
      <c r="BE1238" s="456"/>
      <c r="BF1238" s="456"/>
      <c r="BG1238" s="457"/>
      <c r="BH1238" s="458"/>
      <c r="BI1238" s="459"/>
      <c r="BJ1238" s="459"/>
      <c r="BK1238" s="459"/>
      <c r="BL1238" s="459"/>
      <c r="BM1238" s="460"/>
      <c r="BN1238" s="314"/>
      <c r="BO1238" s="314"/>
      <c r="BP1238" s="1"/>
      <c r="BQ1238" s="120">
        <f>IF($F$3="","",IF(N1238=$F$3,COUNTIF(BQ$23:BQ1237,"&gt;0")+1,0))</f>
        <v>0</v>
      </c>
      <c r="BR1238" s="1"/>
      <c r="BS1238" s="20" t="str">
        <f>IF($N1238="","",IF(VLOOKUP(VLOOKUP($N1238,IMPOSTAZIONI!$E$6:$I$13,5,FALSE),IMPOSTAZIONI!$B$25:$N$32,3,FALSE)=0,"",VLOOKUP(VLOOKUP($N1238,IMPOSTAZIONI!$E$6:$I$13,5,FALSE),IMPOSTAZIONI!$B$25:$N$32,3,FALSE)))</f>
        <v/>
      </c>
      <c r="BT1238" s="20" t="str">
        <f>IF($N1238="","",IF(VLOOKUP(VLOOKUP($N1238,IMPOSTAZIONI!$E$6:$I$13,5,FALSE),IMPOSTAZIONI!$B$25:$N$32,6,FALSE)=0,"",VLOOKUP(VLOOKUP($N1238,IMPOSTAZIONI!$E$6:$I$13,5,FALSE),IMPOSTAZIONI!$B$25:$N$32,6,FALSE)))</f>
        <v/>
      </c>
      <c r="BU1238" s="20" t="str">
        <f>IF($N1238="","",IF(VLOOKUP(VLOOKUP($N1238,IMPOSTAZIONI!$E$6:$I$13,5,FALSE),IMPOSTAZIONI!$B$25:$N$32,9,FALSE)=0,"",VLOOKUP(VLOOKUP($N1238,IMPOSTAZIONI!$E$6:$I$13,5,FALSE),IMPOSTAZIONI!$B$25:$N$32,9,FALSE)))</f>
        <v/>
      </c>
      <c r="BV1238" s="20" t="str">
        <f>IF($N1238="","",IF(VLOOKUP(VLOOKUP($N1238,IMPOSTAZIONI!$E$6:$I$13,5,FALSE),IMPOSTAZIONI!$B$25:$N$32,12,FALSE)=0,"",VLOOKUP(VLOOKUP($N1238,IMPOSTAZIONI!$E$6:$I$13,5,FALSE),IMPOSTAZIONI!$B$25:$N$32,12,FALSE)))</f>
        <v/>
      </c>
      <c r="BW1238" s="221" t="str">
        <f t="shared" si="352"/>
        <v/>
      </c>
      <c r="BX1238" s="221" t="str">
        <f t="shared" si="353"/>
        <v/>
      </c>
      <c r="BY1238" s="221">
        <f t="shared" si="354"/>
        <v>0</v>
      </c>
      <c r="BZ1238" s="231">
        <f t="shared" si="355"/>
        <v>0</v>
      </c>
      <c r="CA1238" s="246">
        <f t="shared" si="356"/>
        <v>0</v>
      </c>
      <c r="CB1238" s="246">
        <f t="shared" si="357"/>
        <v>0</v>
      </c>
      <c r="CC1238" s="246" t="str">
        <f t="shared" si="358"/>
        <v/>
      </c>
      <c r="CD1238" s="246">
        <f t="shared" si="359"/>
        <v>5</v>
      </c>
      <c r="CE1238" s="246">
        <f t="shared" si="360"/>
        <v>0</v>
      </c>
      <c r="CF1238" s="276">
        <f t="shared" si="361"/>
        <v>0</v>
      </c>
      <c r="CG1238" s="277">
        <f t="shared" si="361"/>
        <v>0</v>
      </c>
      <c r="CH1238" s="277">
        <f t="shared" si="361"/>
        <v>0</v>
      </c>
      <c r="CI1238" s="278">
        <f t="shared" si="350"/>
        <v>0</v>
      </c>
      <c r="CJ1238" s="280">
        <f t="shared" si="362"/>
        <v>0</v>
      </c>
      <c r="CK1238" s="232">
        <f t="shared" si="363"/>
        <v>0</v>
      </c>
      <c r="CL1238" s="1"/>
    </row>
    <row r="1239" spans="1:90" ht="18" customHeight="1">
      <c r="A1239" s="1"/>
      <c r="B1239" s="1"/>
      <c r="C1239" s="314"/>
      <c r="D1239" s="287" t="str">
        <f t="shared" si="303"/>
        <v/>
      </c>
      <c r="E1239" s="449" t="str">
        <f t="shared" si="351"/>
        <v/>
      </c>
      <c r="F1239" s="450"/>
      <c r="G1239" s="451"/>
      <c r="H1239" s="452"/>
      <c r="I1239" s="453"/>
      <c r="J1239" s="453"/>
      <c r="K1239" s="453"/>
      <c r="L1239" s="453"/>
      <c r="M1239" s="454"/>
      <c r="N1239" s="455"/>
      <c r="O1239" s="456"/>
      <c r="P1239" s="456"/>
      <c r="Q1239" s="456"/>
      <c r="R1239" s="456"/>
      <c r="S1239" s="456"/>
      <c r="T1239" s="456"/>
      <c r="U1239" s="456"/>
      <c r="V1239" s="456"/>
      <c r="W1239" s="456"/>
      <c r="X1239" s="456"/>
      <c r="Y1239" s="456"/>
      <c r="Z1239" s="456"/>
      <c r="AA1239" s="456"/>
      <c r="AB1239" s="456"/>
      <c r="AC1239" s="456"/>
      <c r="AD1239" s="456"/>
      <c r="AE1239" s="457"/>
      <c r="AF1239" s="455"/>
      <c r="AG1239" s="456"/>
      <c r="AH1239" s="456"/>
      <c r="AI1239" s="456"/>
      <c r="AJ1239" s="456"/>
      <c r="AK1239" s="456"/>
      <c r="AL1239" s="456"/>
      <c r="AM1239" s="456"/>
      <c r="AN1239" s="457"/>
      <c r="AO1239" s="455"/>
      <c r="AP1239" s="456"/>
      <c r="AQ1239" s="456"/>
      <c r="AR1239" s="456"/>
      <c r="AS1239" s="456"/>
      <c r="AT1239" s="456"/>
      <c r="AU1239" s="456"/>
      <c r="AV1239" s="456"/>
      <c r="AW1239" s="456"/>
      <c r="AX1239" s="456"/>
      <c r="AY1239" s="456"/>
      <c r="AZ1239" s="456"/>
      <c r="BA1239" s="456"/>
      <c r="BB1239" s="456"/>
      <c r="BC1239" s="456"/>
      <c r="BD1239" s="456"/>
      <c r="BE1239" s="456"/>
      <c r="BF1239" s="456"/>
      <c r="BG1239" s="457"/>
      <c r="BH1239" s="458"/>
      <c r="BI1239" s="459"/>
      <c r="BJ1239" s="459"/>
      <c r="BK1239" s="459"/>
      <c r="BL1239" s="459"/>
      <c r="BM1239" s="460"/>
      <c r="BN1239" s="314"/>
      <c r="BO1239" s="314"/>
      <c r="BP1239" s="1"/>
      <c r="BQ1239" s="120">
        <f>IF($F$3="","",IF(N1239=$F$3,COUNTIF(BQ$23:BQ1238,"&gt;0")+1,0))</f>
        <v>0</v>
      </c>
      <c r="BR1239" s="1"/>
      <c r="BS1239" s="20" t="str">
        <f>IF($N1239="","",IF(VLOOKUP(VLOOKUP($N1239,IMPOSTAZIONI!$E$6:$I$13,5,FALSE),IMPOSTAZIONI!$B$25:$N$32,3,FALSE)=0,"",VLOOKUP(VLOOKUP($N1239,IMPOSTAZIONI!$E$6:$I$13,5,FALSE),IMPOSTAZIONI!$B$25:$N$32,3,FALSE)))</f>
        <v/>
      </c>
      <c r="BT1239" s="20" t="str">
        <f>IF($N1239="","",IF(VLOOKUP(VLOOKUP($N1239,IMPOSTAZIONI!$E$6:$I$13,5,FALSE),IMPOSTAZIONI!$B$25:$N$32,6,FALSE)=0,"",VLOOKUP(VLOOKUP($N1239,IMPOSTAZIONI!$E$6:$I$13,5,FALSE),IMPOSTAZIONI!$B$25:$N$32,6,FALSE)))</f>
        <v/>
      </c>
      <c r="BU1239" s="20" t="str">
        <f>IF($N1239="","",IF(VLOOKUP(VLOOKUP($N1239,IMPOSTAZIONI!$E$6:$I$13,5,FALSE),IMPOSTAZIONI!$B$25:$N$32,9,FALSE)=0,"",VLOOKUP(VLOOKUP($N1239,IMPOSTAZIONI!$E$6:$I$13,5,FALSE),IMPOSTAZIONI!$B$25:$N$32,9,FALSE)))</f>
        <v/>
      </c>
      <c r="BV1239" s="20" t="str">
        <f>IF($N1239="","",IF(VLOOKUP(VLOOKUP($N1239,IMPOSTAZIONI!$E$6:$I$13,5,FALSE),IMPOSTAZIONI!$B$25:$N$32,12,FALSE)=0,"",VLOOKUP(VLOOKUP($N1239,IMPOSTAZIONI!$E$6:$I$13,5,FALSE),IMPOSTAZIONI!$B$25:$N$32,12,FALSE)))</f>
        <v/>
      </c>
      <c r="BW1239" s="221" t="str">
        <f t="shared" si="352"/>
        <v/>
      </c>
      <c r="BX1239" s="221" t="str">
        <f t="shared" si="353"/>
        <v/>
      </c>
      <c r="BY1239" s="221">
        <f t="shared" si="354"/>
        <v>0</v>
      </c>
      <c r="BZ1239" s="231">
        <f t="shared" si="355"/>
        <v>0</v>
      </c>
      <c r="CA1239" s="246">
        <f t="shared" si="356"/>
        <v>0</v>
      </c>
      <c r="CB1239" s="246">
        <f t="shared" si="357"/>
        <v>0</v>
      </c>
      <c r="CC1239" s="246" t="str">
        <f t="shared" si="358"/>
        <v/>
      </c>
      <c r="CD1239" s="246">
        <f t="shared" si="359"/>
        <v>5</v>
      </c>
      <c r="CE1239" s="246">
        <f t="shared" si="360"/>
        <v>0</v>
      </c>
      <c r="CF1239" s="276">
        <f t="shared" si="361"/>
        <v>0</v>
      </c>
      <c r="CG1239" s="277">
        <f t="shared" si="361"/>
        <v>0</v>
      </c>
      <c r="CH1239" s="277">
        <f t="shared" si="361"/>
        <v>0</v>
      </c>
      <c r="CI1239" s="278">
        <f t="shared" si="350"/>
        <v>0</v>
      </c>
      <c r="CJ1239" s="280">
        <f t="shared" si="362"/>
        <v>0</v>
      </c>
      <c r="CK1239" s="232">
        <f t="shared" si="363"/>
        <v>0</v>
      </c>
      <c r="CL1239" s="1"/>
    </row>
    <row r="1240" spans="1:90" ht="18" customHeight="1">
      <c r="A1240" s="1"/>
      <c r="B1240" s="1"/>
      <c r="C1240" s="314"/>
      <c r="D1240" s="287" t="str">
        <f t="shared" si="303"/>
        <v/>
      </c>
      <c r="E1240" s="449" t="str">
        <f t="shared" si="351"/>
        <v/>
      </c>
      <c r="F1240" s="450"/>
      <c r="G1240" s="451"/>
      <c r="H1240" s="452"/>
      <c r="I1240" s="453"/>
      <c r="J1240" s="453"/>
      <c r="K1240" s="453"/>
      <c r="L1240" s="453"/>
      <c r="M1240" s="454"/>
      <c r="N1240" s="455"/>
      <c r="O1240" s="456"/>
      <c r="P1240" s="456"/>
      <c r="Q1240" s="456"/>
      <c r="R1240" s="456"/>
      <c r="S1240" s="456"/>
      <c r="T1240" s="456"/>
      <c r="U1240" s="456"/>
      <c r="V1240" s="456"/>
      <c r="W1240" s="456"/>
      <c r="X1240" s="456"/>
      <c r="Y1240" s="456"/>
      <c r="Z1240" s="456"/>
      <c r="AA1240" s="456"/>
      <c r="AB1240" s="456"/>
      <c r="AC1240" s="456"/>
      <c r="AD1240" s="456"/>
      <c r="AE1240" s="457"/>
      <c r="AF1240" s="455"/>
      <c r="AG1240" s="456"/>
      <c r="AH1240" s="456"/>
      <c r="AI1240" s="456"/>
      <c r="AJ1240" s="456"/>
      <c r="AK1240" s="456"/>
      <c r="AL1240" s="456"/>
      <c r="AM1240" s="456"/>
      <c r="AN1240" s="457"/>
      <c r="AO1240" s="455"/>
      <c r="AP1240" s="456"/>
      <c r="AQ1240" s="456"/>
      <c r="AR1240" s="456"/>
      <c r="AS1240" s="456"/>
      <c r="AT1240" s="456"/>
      <c r="AU1240" s="456"/>
      <c r="AV1240" s="456"/>
      <c r="AW1240" s="456"/>
      <c r="AX1240" s="456"/>
      <c r="AY1240" s="456"/>
      <c r="AZ1240" s="456"/>
      <c r="BA1240" s="456"/>
      <c r="BB1240" s="456"/>
      <c r="BC1240" s="456"/>
      <c r="BD1240" s="456"/>
      <c r="BE1240" s="456"/>
      <c r="BF1240" s="456"/>
      <c r="BG1240" s="457"/>
      <c r="BH1240" s="458"/>
      <c r="BI1240" s="459"/>
      <c r="BJ1240" s="459"/>
      <c r="BK1240" s="459"/>
      <c r="BL1240" s="459"/>
      <c r="BM1240" s="460"/>
      <c r="BN1240" s="314"/>
      <c r="BO1240" s="314"/>
      <c r="BP1240" s="1"/>
      <c r="BQ1240" s="120">
        <f>IF($F$3="","",IF(N1240=$F$3,COUNTIF(BQ$23:BQ1239,"&gt;0")+1,0))</f>
        <v>0</v>
      </c>
      <c r="BR1240" s="1"/>
      <c r="BS1240" s="20" t="str">
        <f>IF($N1240="","",IF(VLOOKUP(VLOOKUP($N1240,IMPOSTAZIONI!$E$6:$I$13,5,FALSE),IMPOSTAZIONI!$B$25:$N$32,3,FALSE)=0,"",VLOOKUP(VLOOKUP($N1240,IMPOSTAZIONI!$E$6:$I$13,5,FALSE),IMPOSTAZIONI!$B$25:$N$32,3,FALSE)))</f>
        <v/>
      </c>
      <c r="BT1240" s="20" t="str">
        <f>IF($N1240="","",IF(VLOOKUP(VLOOKUP($N1240,IMPOSTAZIONI!$E$6:$I$13,5,FALSE),IMPOSTAZIONI!$B$25:$N$32,6,FALSE)=0,"",VLOOKUP(VLOOKUP($N1240,IMPOSTAZIONI!$E$6:$I$13,5,FALSE),IMPOSTAZIONI!$B$25:$N$32,6,FALSE)))</f>
        <v/>
      </c>
      <c r="BU1240" s="20" t="str">
        <f>IF($N1240="","",IF(VLOOKUP(VLOOKUP($N1240,IMPOSTAZIONI!$E$6:$I$13,5,FALSE),IMPOSTAZIONI!$B$25:$N$32,9,FALSE)=0,"",VLOOKUP(VLOOKUP($N1240,IMPOSTAZIONI!$E$6:$I$13,5,FALSE),IMPOSTAZIONI!$B$25:$N$32,9,FALSE)))</f>
        <v/>
      </c>
      <c r="BV1240" s="20" t="str">
        <f>IF($N1240="","",IF(VLOOKUP(VLOOKUP($N1240,IMPOSTAZIONI!$E$6:$I$13,5,FALSE),IMPOSTAZIONI!$B$25:$N$32,12,FALSE)=0,"",VLOOKUP(VLOOKUP($N1240,IMPOSTAZIONI!$E$6:$I$13,5,FALSE),IMPOSTAZIONI!$B$25:$N$32,12,FALSE)))</f>
        <v/>
      </c>
      <c r="BW1240" s="221" t="str">
        <f t="shared" si="352"/>
        <v/>
      </c>
      <c r="BX1240" s="221" t="str">
        <f t="shared" si="353"/>
        <v/>
      </c>
      <c r="BY1240" s="221">
        <f t="shared" si="354"/>
        <v>0</v>
      </c>
      <c r="BZ1240" s="231">
        <f t="shared" si="355"/>
        <v>0</v>
      </c>
      <c r="CA1240" s="246">
        <f t="shared" si="356"/>
        <v>0</v>
      </c>
      <c r="CB1240" s="246">
        <f t="shared" si="357"/>
        <v>0</v>
      </c>
      <c r="CC1240" s="246" t="str">
        <f t="shared" si="358"/>
        <v/>
      </c>
      <c r="CD1240" s="246">
        <f t="shared" si="359"/>
        <v>5</v>
      </c>
      <c r="CE1240" s="246">
        <f t="shared" si="360"/>
        <v>0</v>
      </c>
      <c r="CF1240" s="276">
        <f t="shared" si="361"/>
        <v>0</v>
      </c>
      <c r="CG1240" s="277">
        <f t="shared" si="361"/>
        <v>0</v>
      </c>
      <c r="CH1240" s="277">
        <f t="shared" si="361"/>
        <v>0</v>
      </c>
      <c r="CI1240" s="278">
        <f t="shared" si="350"/>
        <v>0</v>
      </c>
      <c r="CJ1240" s="280">
        <f t="shared" si="362"/>
        <v>0</v>
      </c>
      <c r="CK1240" s="232">
        <f t="shared" si="363"/>
        <v>0</v>
      </c>
      <c r="CL1240" s="1"/>
    </row>
    <row r="1241" spans="1:90" ht="18" customHeight="1">
      <c r="A1241" s="1"/>
      <c r="B1241" s="1"/>
      <c r="C1241" s="314"/>
      <c r="D1241" s="287" t="str">
        <f t="shared" si="303"/>
        <v/>
      </c>
      <c r="E1241" s="449" t="str">
        <f t="shared" si="351"/>
        <v/>
      </c>
      <c r="F1241" s="450"/>
      <c r="G1241" s="451"/>
      <c r="H1241" s="452"/>
      <c r="I1241" s="453"/>
      <c r="J1241" s="453"/>
      <c r="K1241" s="453"/>
      <c r="L1241" s="453"/>
      <c r="M1241" s="454"/>
      <c r="N1241" s="455"/>
      <c r="O1241" s="456"/>
      <c r="P1241" s="456"/>
      <c r="Q1241" s="456"/>
      <c r="R1241" s="456"/>
      <c r="S1241" s="456"/>
      <c r="T1241" s="456"/>
      <c r="U1241" s="456"/>
      <c r="V1241" s="456"/>
      <c r="W1241" s="456"/>
      <c r="X1241" s="456"/>
      <c r="Y1241" s="456"/>
      <c r="Z1241" s="456"/>
      <c r="AA1241" s="456"/>
      <c r="AB1241" s="456"/>
      <c r="AC1241" s="456"/>
      <c r="AD1241" s="456"/>
      <c r="AE1241" s="457"/>
      <c r="AF1241" s="455"/>
      <c r="AG1241" s="456"/>
      <c r="AH1241" s="456"/>
      <c r="AI1241" s="456"/>
      <c r="AJ1241" s="456"/>
      <c r="AK1241" s="456"/>
      <c r="AL1241" s="456"/>
      <c r="AM1241" s="456"/>
      <c r="AN1241" s="457"/>
      <c r="AO1241" s="455"/>
      <c r="AP1241" s="456"/>
      <c r="AQ1241" s="456"/>
      <c r="AR1241" s="456"/>
      <c r="AS1241" s="456"/>
      <c r="AT1241" s="456"/>
      <c r="AU1241" s="456"/>
      <c r="AV1241" s="456"/>
      <c r="AW1241" s="456"/>
      <c r="AX1241" s="456"/>
      <c r="AY1241" s="456"/>
      <c r="AZ1241" s="456"/>
      <c r="BA1241" s="456"/>
      <c r="BB1241" s="456"/>
      <c r="BC1241" s="456"/>
      <c r="BD1241" s="456"/>
      <c r="BE1241" s="456"/>
      <c r="BF1241" s="456"/>
      <c r="BG1241" s="457"/>
      <c r="BH1241" s="458"/>
      <c r="BI1241" s="459"/>
      <c r="BJ1241" s="459"/>
      <c r="BK1241" s="459"/>
      <c r="BL1241" s="459"/>
      <c r="BM1241" s="460"/>
      <c r="BN1241" s="314"/>
      <c r="BO1241" s="314"/>
      <c r="BP1241" s="1"/>
      <c r="BQ1241" s="120">
        <f>IF($F$3="","",IF(N1241=$F$3,COUNTIF(BQ$23:BQ1240,"&gt;0")+1,0))</f>
        <v>0</v>
      </c>
      <c r="BR1241" s="1"/>
      <c r="BS1241" s="20" t="str">
        <f>IF($N1241="","",IF(VLOOKUP(VLOOKUP($N1241,IMPOSTAZIONI!$E$6:$I$13,5,FALSE),IMPOSTAZIONI!$B$25:$N$32,3,FALSE)=0,"",VLOOKUP(VLOOKUP($N1241,IMPOSTAZIONI!$E$6:$I$13,5,FALSE),IMPOSTAZIONI!$B$25:$N$32,3,FALSE)))</f>
        <v/>
      </c>
      <c r="BT1241" s="20" t="str">
        <f>IF($N1241="","",IF(VLOOKUP(VLOOKUP($N1241,IMPOSTAZIONI!$E$6:$I$13,5,FALSE),IMPOSTAZIONI!$B$25:$N$32,6,FALSE)=0,"",VLOOKUP(VLOOKUP($N1241,IMPOSTAZIONI!$E$6:$I$13,5,FALSE),IMPOSTAZIONI!$B$25:$N$32,6,FALSE)))</f>
        <v/>
      </c>
      <c r="BU1241" s="20" t="str">
        <f>IF($N1241="","",IF(VLOOKUP(VLOOKUP($N1241,IMPOSTAZIONI!$E$6:$I$13,5,FALSE),IMPOSTAZIONI!$B$25:$N$32,9,FALSE)=0,"",VLOOKUP(VLOOKUP($N1241,IMPOSTAZIONI!$E$6:$I$13,5,FALSE),IMPOSTAZIONI!$B$25:$N$32,9,FALSE)))</f>
        <v/>
      </c>
      <c r="BV1241" s="20" t="str">
        <f>IF($N1241="","",IF(VLOOKUP(VLOOKUP($N1241,IMPOSTAZIONI!$E$6:$I$13,5,FALSE),IMPOSTAZIONI!$B$25:$N$32,12,FALSE)=0,"",VLOOKUP(VLOOKUP($N1241,IMPOSTAZIONI!$E$6:$I$13,5,FALSE),IMPOSTAZIONI!$B$25:$N$32,12,FALSE)))</f>
        <v/>
      </c>
      <c r="BW1241" s="221" t="str">
        <f t="shared" si="352"/>
        <v/>
      </c>
      <c r="BX1241" s="221" t="str">
        <f t="shared" si="353"/>
        <v/>
      </c>
      <c r="BY1241" s="221">
        <f t="shared" si="354"/>
        <v>0</v>
      </c>
      <c r="BZ1241" s="231">
        <f t="shared" si="355"/>
        <v>0</v>
      </c>
      <c r="CA1241" s="246">
        <f t="shared" si="356"/>
        <v>0</v>
      </c>
      <c r="CB1241" s="246">
        <f t="shared" si="357"/>
        <v>0</v>
      </c>
      <c r="CC1241" s="246" t="str">
        <f t="shared" si="358"/>
        <v/>
      </c>
      <c r="CD1241" s="246">
        <f t="shared" si="359"/>
        <v>5</v>
      </c>
      <c r="CE1241" s="246">
        <f t="shared" si="360"/>
        <v>0</v>
      </c>
      <c r="CF1241" s="276">
        <f t="shared" si="361"/>
        <v>0</v>
      </c>
      <c r="CG1241" s="277">
        <f t="shared" si="361"/>
        <v>0</v>
      </c>
      <c r="CH1241" s="277">
        <f t="shared" si="361"/>
        <v>0</v>
      </c>
      <c r="CI1241" s="278">
        <f t="shared" si="350"/>
        <v>0</v>
      </c>
      <c r="CJ1241" s="280">
        <f t="shared" si="362"/>
        <v>0</v>
      </c>
      <c r="CK1241" s="232">
        <f t="shared" si="363"/>
        <v>0</v>
      </c>
      <c r="CL1241" s="1"/>
    </row>
    <row r="1242" spans="1:90" ht="18" customHeight="1">
      <c r="A1242" s="1"/>
      <c r="B1242" s="1"/>
      <c r="C1242" s="314"/>
      <c r="D1242" s="287" t="str">
        <f t="shared" si="303"/>
        <v/>
      </c>
      <c r="E1242" s="449" t="str">
        <f t="shared" si="351"/>
        <v/>
      </c>
      <c r="F1242" s="450"/>
      <c r="G1242" s="451"/>
      <c r="H1242" s="452"/>
      <c r="I1242" s="453"/>
      <c r="J1242" s="453"/>
      <c r="K1242" s="453"/>
      <c r="L1242" s="453"/>
      <c r="M1242" s="454"/>
      <c r="N1242" s="455"/>
      <c r="O1242" s="456"/>
      <c r="P1242" s="456"/>
      <c r="Q1242" s="456"/>
      <c r="R1242" s="456"/>
      <c r="S1242" s="456"/>
      <c r="T1242" s="456"/>
      <c r="U1242" s="456"/>
      <c r="V1242" s="456"/>
      <c r="W1242" s="456"/>
      <c r="X1242" s="456"/>
      <c r="Y1242" s="456"/>
      <c r="Z1242" s="456"/>
      <c r="AA1242" s="456"/>
      <c r="AB1242" s="456"/>
      <c r="AC1242" s="456"/>
      <c r="AD1242" s="456"/>
      <c r="AE1242" s="457"/>
      <c r="AF1242" s="455"/>
      <c r="AG1242" s="456"/>
      <c r="AH1242" s="456"/>
      <c r="AI1242" s="456"/>
      <c r="AJ1242" s="456"/>
      <c r="AK1242" s="456"/>
      <c r="AL1242" s="456"/>
      <c r="AM1242" s="456"/>
      <c r="AN1242" s="457"/>
      <c r="AO1242" s="455"/>
      <c r="AP1242" s="456"/>
      <c r="AQ1242" s="456"/>
      <c r="AR1242" s="456"/>
      <c r="AS1242" s="456"/>
      <c r="AT1242" s="456"/>
      <c r="AU1242" s="456"/>
      <c r="AV1242" s="456"/>
      <c r="AW1242" s="456"/>
      <c r="AX1242" s="456"/>
      <c r="AY1242" s="456"/>
      <c r="AZ1242" s="456"/>
      <c r="BA1242" s="456"/>
      <c r="BB1242" s="456"/>
      <c r="BC1242" s="456"/>
      <c r="BD1242" s="456"/>
      <c r="BE1242" s="456"/>
      <c r="BF1242" s="456"/>
      <c r="BG1242" s="457"/>
      <c r="BH1242" s="458"/>
      <c r="BI1242" s="459"/>
      <c r="BJ1242" s="459"/>
      <c r="BK1242" s="459"/>
      <c r="BL1242" s="459"/>
      <c r="BM1242" s="460"/>
      <c r="BN1242" s="314"/>
      <c r="BO1242" s="314"/>
      <c r="BP1242" s="1"/>
      <c r="BQ1242" s="120">
        <f>IF($F$3="","",IF(N1242=$F$3,COUNTIF(BQ$23:BQ1241,"&gt;0")+1,0))</f>
        <v>0</v>
      </c>
      <c r="BR1242" s="1"/>
      <c r="BS1242" s="20" t="str">
        <f>IF($N1242="","",IF(VLOOKUP(VLOOKUP($N1242,IMPOSTAZIONI!$E$6:$I$13,5,FALSE),IMPOSTAZIONI!$B$25:$N$32,3,FALSE)=0,"",VLOOKUP(VLOOKUP($N1242,IMPOSTAZIONI!$E$6:$I$13,5,FALSE),IMPOSTAZIONI!$B$25:$N$32,3,FALSE)))</f>
        <v/>
      </c>
      <c r="BT1242" s="20" t="str">
        <f>IF($N1242="","",IF(VLOOKUP(VLOOKUP($N1242,IMPOSTAZIONI!$E$6:$I$13,5,FALSE),IMPOSTAZIONI!$B$25:$N$32,6,FALSE)=0,"",VLOOKUP(VLOOKUP($N1242,IMPOSTAZIONI!$E$6:$I$13,5,FALSE),IMPOSTAZIONI!$B$25:$N$32,6,FALSE)))</f>
        <v/>
      </c>
      <c r="BU1242" s="20" t="str">
        <f>IF($N1242="","",IF(VLOOKUP(VLOOKUP($N1242,IMPOSTAZIONI!$E$6:$I$13,5,FALSE),IMPOSTAZIONI!$B$25:$N$32,9,FALSE)=0,"",VLOOKUP(VLOOKUP($N1242,IMPOSTAZIONI!$E$6:$I$13,5,FALSE),IMPOSTAZIONI!$B$25:$N$32,9,FALSE)))</f>
        <v/>
      </c>
      <c r="BV1242" s="20" t="str">
        <f>IF($N1242="","",IF(VLOOKUP(VLOOKUP($N1242,IMPOSTAZIONI!$E$6:$I$13,5,FALSE),IMPOSTAZIONI!$B$25:$N$32,12,FALSE)=0,"",VLOOKUP(VLOOKUP($N1242,IMPOSTAZIONI!$E$6:$I$13,5,FALSE),IMPOSTAZIONI!$B$25:$N$32,12,FALSE)))</f>
        <v/>
      </c>
      <c r="BW1242" s="221" t="str">
        <f t="shared" si="352"/>
        <v/>
      </c>
      <c r="BX1242" s="221" t="str">
        <f t="shared" si="353"/>
        <v/>
      </c>
      <c r="BY1242" s="221">
        <f t="shared" si="354"/>
        <v>0</v>
      </c>
      <c r="BZ1242" s="231">
        <f t="shared" si="355"/>
        <v>0</v>
      </c>
      <c r="CA1242" s="246">
        <f t="shared" si="356"/>
        <v>0</v>
      </c>
      <c r="CB1242" s="246">
        <f t="shared" si="357"/>
        <v>0</v>
      </c>
      <c r="CC1242" s="246" t="str">
        <f t="shared" si="358"/>
        <v/>
      </c>
      <c r="CD1242" s="246">
        <f t="shared" si="359"/>
        <v>5</v>
      </c>
      <c r="CE1242" s="246">
        <f t="shared" si="360"/>
        <v>0</v>
      </c>
      <c r="CF1242" s="276">
        <f t="shared" si="361"/>
        <v>0</v>
      </c>
      <c r="CG1242" s="277">
        <f t="shared" si="361"/>
        <v>0</v>
      </c>
      <c r="CH1242" s="277">
        <f t="shared" si="361"/>
        <v>0</v>
      </c>
      <c r="CI1242" s="278">
        <f t="shared" si="350"/>
        <v>0</v>
      </c>
      <c r="CJ1242" s="280">
        <f t="shared" si="362"/>
        <v>0</v>
      </c>
      <c r="CK1242" s="232">
        <f t="shared" si="363"/>
        <v>0</v>
      </c>
      <c r="CL1242" s="1"/>
    </row>
    <row r="1243" spans="1:90" ht="18" customHeight="1">
      <c r="A1243" s="1"/>
      <c r="B1243" s="1"/>
      <c r="C1243" s="314"/>
      <c r="D1243" s="287" t="str">
        <f t="shared" si="303"/>
        <v/>
      </c>
      <c r="E1243" s="449" t="str">
        <f t="shared" si="351"/>
        <v/>
      </c>
      <c r="F1243" s="450"/>
      <c r="G1243" s="451"/>
      <c r="H1243" s="452"/>
      <c r="I1243" s="453"/>
      <c r="J1243" s="453"/>
      <c r="K1243" s="453"/>
      <c r="L1243" s="453"/>
      <c r="M1243" s="454"/>
      <c r="N1243" s="455"/>
      <c r="O1243" s="456"/>
      <c r="P1243" s="456"/>
      <c r="Q1243" s="456"/>
      <c r="R1243" s="456"/>
      <c r="S1243" s="456"/>
      <c r="T1243" s="456"/>
      <c r="U1243" s="456"/>
      <c r="V1243" s="456"/>
      <c r="W1243" s="456"/>
      <c r="X1243" s="456"/>
      <c r="Y1243" s="456"/>
      <c r="Z1243" s="456"/>
      <c r="AA1243" s="456"/>
      <c r="AB1243" s="456"/>
      <c r="AC1243" s="456"/>
      <c r="AD1243" s="456"/>
      <c r="AE1243" s="457"/>
      <c r="AF1243" s="455"/>
      <c r="AG1243" s="456"/>
      <c r="AH1243" s="456"/>
      <c r="AI1243" s="456"/>
      <c r="AJ1243" s="456"/>
      <c r="AK1243" s="456"/>
      <c r="AL1243" s="456"/>
      <c r="AM1243" s="456"/>
      <c r="AN1243" s="457"/>
      <c r="AO1243" s="455"/>
      <c r="AP1243" s="456"/>
      <c r="AQ1243" s="456"/>
      <c r="AR1243" s="456"/>
      <c r="AS1243" s="456"/>
      <c r="AT1243" s="456"/>
      <c r="AU1243" s="456"/>
      <c r="AV1243" s="456"/>
      <c r="AW1243" s="456"/>
      <c r="AX1243" s="456"/>
      <c r="AY1243" s="456"/>
      <c r="AZ1243" s="456"/>
      <c r="BA1243" s="456"/>
      <c r="BB1243" s="456"/>
      <c r="BC1243" s="456"/>
      <c r="BD1243" s="456"/>
      <c r="BE1243" s="456"/>
      <c r="BF1243" s="456"/>
      <c r="BG1243" s="457"/>
      <c r="BH1243" s="458"/>
      <c r="BI1243" s="459"/>
      <c r="BJ1243" s="459"/>
      <c r="BK1243" s="459"/>
      <c r="BL1243" s="459"/>
      <c r="BM1243" s="460"/>
      <c r="BN1243" s="314"/>
      <c r="BO1243" s="314"/>
      <c r="BP1243" s="1"/>
      <c r="BQ1243" s="120">
        <f>IF($F$3="","",IF(N1243=$F$3,COUNTIF(BQ$23:BQ1242,"&gt;0")+1,0))</f>
        <v>0</v>
      </c>
      <c r="BR1243" s="1"/>
      <c r="BS1243" s="20" t="str">
        <f>IF($N1243="","",IF(VLOOKUP(VLOOKUP($N1243,IMPOSTAZIONI!$E$6:$I$13,5,FALSE),IMPOSTAZIONI!$B$25:$N$32,3,FALSE)=0,"",VLOOKUP(VLOOKUP($N1243,IMPOSTAZIONI!$E$6:$I$13,5,FALSE),IMPOSTAZIONI!$B$25:$N$32,3,FALSE)))</f>
        <v/>
      </c>
      <c r="BT1243" s="20" t="str">
        <f>IF($N1243="","",IF(VLOOKUP(VLOOKUP($N1243,IMPOSTAZIONI!$E$6:$I$13,5,FALSE),IMPOSTAZIONI!$B$25:$N$32,6,FALSE)=0,"",VLOOKUP(VLOOKUP($N1243,IMPOSTAZIONI!$E$6:$I$13,5,FALSE),IMPOSTAZIONI!$B$25:$N$32,6,FALSE)))</f>
        <v/>
      </c>
      <c r="BU1243" s="20" t="str">
        <f>IF($N1243="","",IF(VLOOKUP(VLOOKUP($N1243,IMPOSTAZIONI!$E$6:$I$13,5,FALSE),IMPOSTAZIONI!$B$25:$N$32,9,FALSE)=0,"",VLOOKUP(VLOOKUP($N1243,IMPOSTAZIONI!$E$6:$I$13,5,FALSE),IMPOSTAZIONI!$B$25:$N$32,9,FALSE)))</f>
        <v/>
      </c>
      <c r="BV1243" s="20" t="str">
        <f>IF($N1243="","",IF(VLOOKUP(VLOOKUP($N1243,IMPOSTAZIONI!$E$6:$I$13,5,FALSE),IMPOSTAZIONI!$B$25:$N$32,12,FALSE)=0,"",VLOOKUP(VLOOKUP($N1243,IMPOSTAZIONI!$E$6:$I$13,5,FALSE),IMPOSTAZIONI!$B$25:$N$32,12,FALSE)))</f>
        <v/>
      </c>
      <c r="BW1243" s="221" t="str">
        <f t="shared" si="352"/>
        <v/>
      </c>
      <c r="BX1243" s="221" t="str">
        <f t="shared" si="353"/>
        <v/>
      </c>
      <c r="BY1243" s="221">
        <f t="shared" si="354"/>
        <v>0</v>
      </c>
      <c r="BZ1243" s="231">
        <f t="shared" si="355"/>
        <v>0</v>
      </c>
      <c r="CA1243" s="246">
        <f t="shared" si="356"/>
        <v>0</v>
      </c>
      <c r="CB1243" s="246">
        <f t="shared" si="357"/>
        <v>0</v>
      </c>
      <c r="CC1243" s="246" t="str">
        <f t="shared" si="358"/>
        <v/>
      </c>
      <c r="CD1243" s="246">
        <f t="shared" si="359"/>
        <v>5</v>
      </c>
      <c r="CE1243" s="246">
        <f t="shared" si="360"/>
        <v>0</v>
      </c>
      <c r="CF1243" s="276">
        <f t="shared" si="361"/>
        <v>0</v>
      </c>
      <c r="CG1243" s="277">
        <f t="shared" si="361"/>
        <v>0</v>
      </c>
      <c r="CH1243" s="277">
        <f t="shared" si="361"/>
        <v>0</v>
      </c>
      <c r="CI1243" s="278">
        <f t="shared" si="350"/>
        <v>0</v>
      </c>
      <c r="CJ1243" s="280">
        <f t="shared" si="362"/>
        <v>0</v>
      </c>
      <c r="CK1243" s="232">
        <f t="shared" si="363"/>
        <v>0</v>
      </c>
      <c r="CL1243" s="1"/>
    </row>
    <row r="1244" spans="1:90" ht="18" customHeight="1">
      <c r="A1244" s="1"/>
      <c r="B1244" s="1"/>
      <c r="C1244" s="314"/>
      <c r="D1244" s="287" t="str">
        <f t="shared" si="303"/>
        <v/>
      </c>
      <c r="E1244" s="449" t="str">
        <f t="shared" si="351"/>
        <v/>
      </c>
      <c r="F1244" s="450"/>
      <c r="G1244" s="451"/>
      <c r="H1244" s="452"/>
      <c r="I1244" s="453"/>
      <c r="J1244" s="453"/>
      <c r="K1244" s="453"/>
      <c r="L1244" s="453"/>
      <c r="M1244" s="454"/>
      <c r="N1244" s="455"/>
      <c r="O1244" s="456"/>
      <c r="P1244" s="456"/>
      <c r="Q1244" s="456"/>
      <c r="R1244" s="456"/>
      <c r="S1244" s="456"/>
      <c r="T1244" s="456"/>
      <c r="U1244" s="456"/>
      <c r="V1244" s="456"/>
      <c r="W1244" s="456"/>
      <c r="X1244" s="456"/>
      <c r="Y1244" s="456"/>
      <c r="Z1244" s="456"/>
      <c r="AA1244" s="456"/>
      <c r="AB1244" s="456"/>
      <c r="AC1244" s="456"/>
      <c r="AD1244" s="456"/>
      <c r="AE1244" s="457"/>
      <c r="AF1244" s="455"/>
      <c r="AG1244" s="456"/>
      <c r="AH1244" s="456"/>
      <c r="AI1244" s="456"/>
      <c r="AJ1244" s="456"/>
      <c r="AK1244" s="456"/>
      <c r="AL1244" s="456"/>
      <c r="AM1244" s="456"/>
      <c r="AN1244" s="457"/>
      <c r="AO1244" s="455"/>
      <c r="AP1244" s="456"/>
      <c r="AQ1244" s="456"/>
      <c r="AR1244" s="456"/>
      <c r="AS1244" s="456"/>
      <c r="AT1244" s="456"/>
      <c r="AU1244" s="456"/>
      <c r="AV1244" s="456"/>
      <c r="AW1244" s="456"/>
      <c r="AX1244" s="456"/>
      <c r="AY1244" s="456"/>
      <c r="AZ1244" s="456"/>
      <c r="BA1244" s="456"/>
      <c r="BB1244" s="456"/>
      <c r="BC1244" s="456"/>
      <c r="BD1244" s="456"/>
      <c r="BE1244" s="456"/>
      <c r="BF1244" s="456"/>
      <c r="BG1244" s="457"/>
      <c r="BH1244" s="458"/>
      <c r="BI1244" s="459"/>
      <c r="BJ1244" s="459"/>
      <c r="BK1244" s="459"/>
      <c r="BL1244" s="459"/>
      <c r="BM1244" s="460"/>
      <c r="BN1244" s="314"/>
      <c r="BO1244" s="314"/>
      <c r="BP1244" s="1"/>
      <c r="BQ1244" s="120">
        <f>IF($F$3="","",IF(N1244=$F$3,COUNTIF(BQ$23:BQ1243,"&gt;0")+1,0))</f>
        <v>0</v>
      </c>
      <c r="BR1244" s="1"/>
      <c r="BS1244" s="20" t="str">
        <f>IF($N1244="","",IF(VLOOKUP(VLOOKUP($N1244,IMPOSTAZIONI!$E$6:$I$13,5,FALSE),IMPOSTAZIONI!$B$25:$N$32,3,FALSE)=0,"",VLOOKUP(VLOOKUP($N1244,IMPOSTAZIONI!$E$6:$I$13,5,FALSE),IMPOSTAZIONI!$B$25:$N$32,3,FALSE)))</f>
        <v/>
      </c>
      <c r="BT1244" s="20" t="str">
        <f>IF($N1244="","",IF(VLOOKUP(VLOOKUP($N1244,IMPOSTAZIONI!$E$6:$I$13,5,FALSE),IMPOSTAZIONI!$B$25:$N$32,6,FALSE)=0,"",VLOOKUP(VLOOKUP($N1244,IMPOSTAZIONI!$E$6:$I$13,5,FALSE),IMPOSTAZIONI!$B$25:$N$32,6,FALSE)))</f>
        <v/>
      </c>
      <c r="BU1244" s="20" t="str">
        <f>IF($N1244="","",IF(VLOOKUP(VLOOKUP($N1244,IMPOSTAZIONI!$E$6:$I$13,5,FALSE),IMPOSTAZIONI!$B$25:$N$32,9,FALSE)=0,"",VLOOKUP(VLOOKUP($N1244,IMPOSTAZIONI!$E$6:$I$13,5,FALSE),IMPOSTAZIONI!$B$25:$N$32,9,FALSE)))</f>
        <v/>
      </c>
      <c r="BV1244" s="20" t="str">
        <f>IF($N1244="","",IF(VLOOKUP(VLOOKUP($N1244,IMPOSTAZIONI!$E$6:$I$13,5,FALSE),IMPOSTAZIONI!$B$25:$N$32,12,FALSE)=0,"",VLOOKUP(VLOOKUP($N1244,IMPOSTAZIONI!$E$6:$I$13,5,FALSE),IMPOSTAZIONI!$B$25:$N$32,12,FALSE)))</f>
        <v/>
      </c>
      <c r="BW1244" s="221" t="str">
        <f t="shared" si="352"/>
        <v/>
      </c>
      <c r="BX1244" s="221" t="str">
        <f t="shared" si="353"/>
        <v/>
      </c>
      <c r="BY1244" s="221">
        <f t="shared" si="354"/>
        <v>0</v>
      </c>
      <c r="BZ1244" s="231">
        <f t="shared" si="355"/>
        <v>0</v>
      </c>
      <c r="CA1244" s="246">
        <f t="shared" si="356"/>
        <v>0</v>
      </c>
      <c r="CB1244" s="246">
        <f t="shared" si="357"/>
        <v>0</v>
      </c>
      <c r="CC1244" s="246" t="str">
        <f t="shared" si="358"/>
        <v/>
      </c>
      <c r="CD1244" s="246">
        <f t="shared" si="359"/>
        <v>5</v>
      </c>
      <c r="CE1244" s="246">
        <f t="shared" si="360"/>
        <v>0</v>
      </c>
      <c r="CF1244" s="276">
        <f t="shared" si="361"/>
        <v>0</v>
      </c>
      <c r="CG1244" s="277">
        <f t="shared" si="361"/>
        <v>0</v>
      </c>
      <c r="CH1244" s="277">
        <f t="shared" si="361"/>
        <v>0</v>
      </c>
      <c r="CI1244" s="278">
        <f t="shared" si="350"/>
        <v>0</v>
      </c>
      <c r="CJ1244" s="280">
        <f t="shared" si="362"/>
        <v>0</v>
      </c>
      <c r="CK1244" s="232">
        <f t="shared" si="363"/>
        <v>0</v>
      </c>
      <c r="CL1244" s="1"/>
    </row>
    <row r="1245" spans="1:90" ht="18" customHeight="1">
      <c r="A1245" s="1"/>
      <c r="B1245" s="1"/>
      <c r="C1245" s="314"/>
      <c r="D1245" s="287" t="str">
        <f t="shared" si="303"/>
        <v/>
      </c>
      <c r="E1245" s="449" t="str">
        <f t="shared" si="351"/>
        <v/>
      </c>
      <c r="F1245" s="450"/>
      <c r="G1245" s="451"/>
      <c r="H1245" s="452"/>
      <c r="I1245" s="453"/>
      <c r="J1245" s="453"/>
      <c r="K1245" s="453"/>
      <c r="L1245" s="453"/>
      <c r="M1245" s="454"/>
      <c r="N1245" s="455"/>
      <c r="O1245" s="456"/>
      <c r="P1245" s="456"/>
      <c r="Q1245" s="456"/>
      <c r="R1245" s="456"/>
      <c r="S1245" s="456"/>
      <c r="T1245" s="456"/>
      <c r="U1245" s="456"/>
      <c r="V1245" s="456"/>
      <c r="W1245" s="456"/>
      <c r="X1245" s="456"/>
      <c r="Y1245" s="456"/>
      <c r="Z1245" s="456"/>
      <c r="AA1245" s="456"/>
      <c r="AB1245" s="456"/>
      <c r="AC1245" s="456"/>
      <c r="AD1245" s="456"/>
      <c r="AE1245" s="457"/>
      <c r="AF1245" s="455"/>
      <c r="AG1245" s="456"/>
      <c r="AH1245" s="456"/>
      <c r="AI1245" s="456"/>
      <c r="AJ1245" s="456"/>
      <c r="AK1245" s="456"/>
      <c r="AL1245" s="456"/>
      <c r="AM1245" s="456"/>
      <c r="AN1245" s="457"/>
      <c r="AO1245" s="455"/>
      <c r="AP1245" s="456"/>
      <c r="AQ1245" s="456"/>
      <c r="AR1245" s="456"/>
      <c r="AS1245" s="456"/>
      <c r="AT1245" s="456"/>
      <c r="AU1245" s="456"/>
      <c r="AV1245" s="456"/>
      <c r="AW1245" s="456"/>
      <c r="AX1245" s="456"/>
      <c r="AY1245" s="456"/>
      <c r="AZ1245" s="456"/>
      <c r="BA1245" s="456"/>
      <c r="BB1245" s="456"/>
      <c r="BC1245" s="456"/>
      <c r="BD1245" s="456"/>
      <c r="BE1245" s="456"/>
      <c r="BF1245" s="456"/>
      <c r="BG1245" s="457"/>
      <c r="BH1245" s="458"/>
      <c r="BI1245" s="459"/>
      <c r="BJ1245" s="459"/>
      <c r="BK1245" s="459"/>
      <c r="BL1245" s="459"/>
      <c r="BM1245" s="460"/>
      <c r="BN1245" s="314"/>
      <c r="BO1245" s="314"/>
      <c r="BP1245" s="1"/>
      <c r="BQ1245" s="120">
        <f>IF($F$3="","",IF(N1245=$F$3,COUNTIF(BQ$23:BQ1244,"&gt;0")+1,0))</f>
        <v>0</v>
      </c>
      <c r="BR1245" s="1"/>
      <c r="BS1245" s="20" t="str">
        <f>IF($N1245="","",IF(VLOOKUP(VLOOKUP($N1245,IMPOSTAZIONI!$E$6:$I$13,5,FALSE),IMPOSTAZIONI!$B$25:$N$32,3,FALSE)=0,"",VLOOKUP(VLOOKUP($N1245,IMPOSTAZIONI!$E$6:$I$13,5,FALSE),IMPOSTAZIONI!$B$25:$N$32,3,FALSE)))</f>
        <v/>
      </c>
      <c r="BT1245" s="20" t="str">
        <f>IF($N1245="","",IF(VLOOKUP(VLOOKUP($N1245,IMPOSTAZIONI!$E$6:$I$13,5,FALSE),IMPOSTAZIONI!$B$25:$N$32,6,FALSE)=0,"",VLOOKUP(VLOOKUP($N1245,IMPOSTAZIONI!$E$6:$I$13,5,FALSE),IMPOSTAZIONI!$B$25:$N$32,6,FALSE)))</f>
        <v/>
      </c>
      <c r="BU1245" s="20" t="str">
        <f>IF($N1245="","",IF(VLOOKUP(VLOOKUP($N1245,IMPOSTAZIONI!$E$6:$I$13,5,FALSE),IMPOSTAZIONI!$B$25:$N$32,9,FALSE)=0,"",VLOOKUP(VLOOKUP($N1245,IMPOSTAZIONI!$E$6:$I$13,5,FALSE),IMPOSTAZIONI!$B$25:$N$32,9,FALSE)))</f>
        <v/>
      </c>
      <c r="BV1245" s="20" t="str">
        <f>IF($N1245="","",IF(VLOOKUP(VLOOKUP($N1245,IMPOSTAZIONI!$E$6:$I$13,5,FALSE),IMPOSTAZIONI!$B$25:$N$32,12,FALSE)=0,"",VLOOKUP(VLOOKUP($N1245,IMPOSTAZIONI!$E$6:$I$13,5,FALSE),IMPOSTAZIONI!$B$25:$N$32,12,FALSE)))</f>
        <v/>
      </c>
      <c r="BW1245" s="221" t="str">
        <f t="shared" si="352"/>
        <v/>
      </c>
      <c r="BX1245" s="221" t="str">
        <f t="shared" si="353"/>
        <v/>
      </c>
      <c r="BY1245" s="221">
        <f t="shared" si="354"/>
        <v>0</v>
      </c>
      <c r="BZ1245" s="231">
        <f t="shared" si="355"/>
        <v>0</v>
      </c>
      <c r="CA1245" s="246">
        <f t="shared" si="356"/>
        <v>0</v>
      </c>
      <c r="CB1245" s="246">
        <f t="shared" si="357"/>
        <v>0</v>
      </c>
      <c r="CC1245" s="246" t="str">
        <f t="shared" si="358"/>
        <v/>
      </c>
      <c r="CD1245" s="246">
        <f t="shared" si="359"/>
        <v>5</v>
      </c>
      <c r="CE1245" s="246">
        <f t="shared" si="360"/>
        <v>0</v>
      </c>
      <c r="CF1245" s="276">
        <f t="shared" si="361"/>
        <v>0</v>
      </c>
      <c r="CG1245" s="277">
        <f t="shared" si="361"/>
        <v>0</v>
      </c>
      <c r="CH1245" s="277">
        <f t="shared" si="361"/>
        <v>0</v>
      </c>
      <c r="CI1245" s="278">
        <f t="shared" si="350"/>
        <v>0</v>
      </c>
      <c r="CJ1245" s="280">
        <f t="shared" si="362"/>
        <v>0</v>
      </c>
      <c r="CK1245" s="232">
        <f t="shared" si="363"/>
        <v>0</v>
      </c>
      <c r="CL1245" s="1"/>
    </row>
    <row r="1246" spans="1:90" ht="18" customHeight="1">
      <c r="A1246" s="1"/>
      <c r="B1246" s="1"/>
      <c r="C1246" s="314"/>
      <c r="D1246" s="287" t="str">
        <f t="shared" si="303"/>
        <v/>
      </c>
      <c r="E1246" s="449" t="str">
        <f t="shared" si="351"/>
        <v/>
      </c>
      <c r="F1246" s="450"/>
      <c r="G1246" s="451"/>
      <c r="H1246" s="452"/>
      <c r="I1246" s="453"/>
      <c r="J1246" s="453"/>
      <c r="K1246" s="453"/>
      <c r="L1246" s="453"/>
      <c r="M1246" s="454"/>
      <c r="N1246" s="455"/>
      <c r="O1246" s="456"/>
      <c r="P1246" s="456"/>
      <c r="Q1246" s="456"/>
      <c r="R1246" s="456"/>
      <c r="S1246" s="456"/>
      <c r="T1246" s="456"/>
      <c r="U1246" s="456"/>
      <c r="V1246" s="456"/>
      <c r="W1246" s="456"/>
      <c r="X1246" s="456"/>
      <c r="Y1246" s="456"/>
      <c r="Z1246" s="456"/>
      <c r="AA1246" s="456"/>
      <c r="AB1246" s="456"/>
      <c r="AC1246" s="456"/>
      <c r="AD1246" s="456"/>
      <c r="AE1246" s="457"/>
      <c r="AF1246" s="455"/>
      <c r="AG1246" s="456"/>
      <c r="AH1246" s="456"/>
      <c r="AI1246" s="456"/>
      <c r="AJ1246" s="456"/>
      <c r="AK1246" s="456"/>
      <c r="AL1246" s="456"/>
      <c r="AM1246" s="456"/>
      <c r="AN1246" s="457"/>
      <c r="AO1246" s="455"/>
      <c r="AP1246" s="456"/>
      <c r="AQ1246" s="456"/>
      <c r="AR1246" s="456"/>
      <c r="AS1246" s="456"/>
      <c r="AT1246" s="456"/>
      <c r="AU1246" s="456"/>
      <c r="AV1246" s="456"/>
      <c r="AW1246" s="456"/>
      <c r="AX1246" s="456"/>
      <c r="AY1246" s="456"/>
      <c r="AZ1246" s="456"/>
      <c r="BA1246" s="456"/>
      <c r="BB1246" s="456"/>
      <c r="BC1246" s="456"/>
      <c r="BD1246" s="456"/>
      <c r="BE1246" s="456"/>
      <c r="BF1246" s="456"/>
      <c r="BG1246" s="457"/>
      <c r="BH1246" s="458"/>
      <c r="BI1246" s="459"/>
      <c r="BJ1246" s="459"/>
      <c r="BK1246" s="459"/>
      <c r="BL1246" s="459"/>
      <c r="BM1246" s="460"/>
      <c r="BN1246" s="314"/>
      <c r="BO1246" s="314"/>
      <c r="BP1246" s="1"/>
      <c r="BQ1246" s="120">
        <f>IF($F$3="","",IF(N1246=$F$3,COUNTIF(BQ$23:BQ1245,"&gt;0")+1,0))</f>
        <v>0</v>
      </c>
      <c r="BR1246" s="1"/>
      <c r="BS1246" s="20" t="str">
        <f>IF($N1246="","",IF(VLOOKUP(VLOOKUP($N1246,IMPOSTAZIONI!$E$6:$I$13,5,FALSE),IMPOSTAZIONI!$B$25:$N$32,3,FALSE)=0,"",VLOOKUP(VLOOKUP($N1246,IMPOSTAZIONI!$E$6:$I$13,5,FALSE),IMPOSTAZIONI!$B$25:$N$32,3,FALSE)))</f>
        <v/>
      </c>
      <c r="BT1246" s="20" t="str">
        <f>IF($N1246="","",IF(VLOOKUP(VLOOKUP($N1246,IMPOSTAZIONI!$E$6:$I$13,5,FALSE),IMPOSTAZIONI!$B$25:$N$32,6,FALSE)=0,"",VLOOKUP(VLOOKUP($N1246,IMPOSTAZIONI!$E$6:$I$13,5,FALSE),IMPOSTAZIONI!$B$25:$N$32,6,FALSE)))</f>
        <v/>
      </c>
      <c r="BU1246" s="20" t="str">
        <f>IF($N1246="","",IF(VLOOKUP(VLOOKUP($N1246,IMPOSTAZIONI!$E$6:$I$13,5,FALSE),IMPOSTAZIONI!$B$25:$N$32,9,FALSE)=0,"",VLOOKUP(VLOOKUP($N1246,IMPOSTAZIONI!$E$6:$I$13,5,FALSE),IMPOSTAZIONI!$B$25:$N$32,9,FALSE)))</f>
        <v/>
      </c>
      <c r="BV1246" s="20" t="str">
        <f>IF($N1246="","",IF(VLOOKUP(VLOOKUP($N1246,IMPOSTAZIONI!$E$6:$I$13,5,FALSE),IMPOSTAZIONI!$B$25:$N$32,12,FALSE)=0,"",VLOOKUP(VLOOKUP($N1246,IMPOSTAZIONI!$E$6:$I$13,5,FALSE),IMPOSTAZIONI!$B$25:$N$32,12,FALSE)))</f>
        <v/>
      </c>
      <c r="BW1246" s="221" t="str">
        <f t="shared" si="352"/>
        <v/>
      </c>
      <c r="BX1246" s="221" t="str">
        <f t="shared" si="353"/>
        <v/>
      </c>
      <c r="BY1246" s="221">
        <f t="shared" si="354"/>
        <v>0</v>
      </c>
      <c r="BZ1246" s="231">
        <f t="shared" si="355"/>
        <v>0</v>
      </c>
      <c r="CA1246" s="246">
        <f t="shared" si="356"/>
        <v>0</v>
      </c>
      <c r="CB1246" s="246">
        <f t="shared" si="357"/>
        <v>0</v>
      </c>
      <c r="CC1246" s="246" t="str">
        <f t="shared" si="358"/>
        <v/>
      </c>
      <c r="CD1246" s="246">
        <f t="shared" si="359"/>
        <v>5</v>
      </c>
      <c r="CE1246" s="246">
        <f t="shared" si="360"/>
        <v>0</v>
      </c>
      <c r="CF1246" s="276">
        <f t="shared" si="361"/>
        <v>0</v>
      </c>
      <c r="CG1246" s="277">
        <f t="shared" si="361"/>
        <v>0</v>
      </c>
      <c r="CH1246" s="277">
        <f t="shared" si="361"/>
        <v>0</v>
      </c>
      <c r="CI1246" s="278">
        <f t="shared" si="350"/>
        <v>0</v>
      </c>
      <c r="CJ1246" s="280">
        <f t="shared" si="362"/>
        <v>0</v>
      </c>
      <c r="CK1246" s="232">
        <f t="shared" si="363"/>
        <v>0</v>
      </c>
      <c r="CL1246" s="1"/>
    </row>
    <row r="1247" spans="1:90" ht="18" customHeight="1">
      <c r="A1247" s="1"/>
      <c r="B1247" s="1"/>
      <c r="C1247" s="314"/>
      <c r="D1247" s="287" t="str">
        <f t="shared" si="303"/>
        <v/>
      </c>
      <c r="E1247" s="449" t="str">
        <f t="shared" si="351"/>
        <v/>
      </c>
      <c r="F1247" s="450"/>
      <c r="G1247" s="451"/>
      <c r="H1247" s="452"/>
      <c r="I1247" s="453"/>
      <c r="J1247" s="453"/>
      <c r="K1247" s="453"/>
      <c r="L1247" s="453"/>
      <c r="M1247" s="454"/>
      <c r="N1247" s="455"/>
      <c r="O1247" s="456"/>
      <c r="P1247" s="456"/>
      <c r="Q1247" s="456"/>
      <c r="R1247" s="456"/>
      <c r="S1247" s="456"/>
      <c r="T1247" s="456"/>
      <c r="U1247" s="456"/>
      <c r="V1247" s="456"/>
      <c r="W1247" s="456"/>
      <c r="X1247" s="456"/>
      <c r="Y1247" s="456"/>
      <c r="Z1247" s="456"/>
      <c r="AA1247" s="456"/>
      <c r="AB1247" s="456"/>
      <c r="AC1247" s="456"/>
      <c r="AD1247" s="456"/>
      <c r="AE1247" s="457"/>
      <c r="AF1247" s="455"/>
      <c r="AG1247" s="456"/>
      <c r="AH1247" s="456"/>
      <c r="AI1247" s="456"/>
      <c r="AJ1247" s="456"/>
      <c r="AK1247" s="456"/>
      <c r="AL1247" s="456"/>
      <c r="AM1247" s="456"/>
      <c r="AN1247" s="457"/>
      <c r="AO1247" s="455"/>
      <c r="AP1247" s="456"/>
      <c r="AQ1247" s="456"/>
      <c r="AR1247" s="456"/>
      <c r="AS1247" s="456"/>
      <c r="AT1247" s="456"/>
      <c r="AU1247" s="456"/>
      <c r="AV1247" s="456"/>
      <c r="AW1247" s="456"/>
      <c r="AX1247" s="456"/>
      <c r="AY1247" s="456"/>
      <c r="AZ1247" s="456"/>
      <c r="BA1247" s="456"/>
      <c r="BB1247" s="456"/>
      <c r="BC1247" s="456"/>
      <c r="BD1247" s="456"/>
      <c r="BE1247" s="456"/>
      <c r="BF1247" s="456"/>
      <c r="BG1247" s="457"/>
      <c r="BH1247" s="458"/>
      <c r="BI1247" s="459"/>
      <c r="BJ1247" s="459"/>
      <c r="BK1247" s="459"/>
      <c r="BL1247" s="459"/>
      <c r="BM1247" s="460"/>
      <c r="BN1247" s="314"/>
      <c r="BO1247" s="314"/>
      <c r="BP1247" s="1"/>
      <c r="BQ1247" s="120">
        <f>IF($F$3="","",IF(N1247=$F$3,COUNTIF(BQ$23:BQ1246,"&gt;0")+1,0))</f>
        <v>0</v>
      </c>
      <c r="BR1247" s="1"/>
      <c r="BS1247" s="20" t="str">
        <f>IF($N1247="","",IF(VLOOKUP(VLOOKUP($N1247,IMPOSTAZIONI!$E$6:$I$13,5,FALSE),IMPOSTAZIONI!$B$25:$N$32,3,FALSE)=0,"",VLOOKUP(VLOOKUP($N1247,IMPOSTAZIONI!$E$6:$I$13,5,FALSE),IMPOSTAZIONI!$B$25:$N$32,3,FALSE)))</f>
        <v/>
      </c>
      <c r="BT1247" s="20" t="str">
        <f>IF($N1247="","",IF(VLOOKUP(VLOOKUP($N1247,IMPOSTAZIONI!$E$6:$I$13,5,FALSE),IMPOSTAZIONI!$B$25:$N$32,6,FALSE)=0,"",VLOOKUP(VLOOKUP($N1247,IMPOSTAZIONI!$E$6:$I$13,5,FALSE),IMPOSTAZIONI!$B$25:$N$32,6,FALSE)))</f>
        <v/>
      </c>
      <c r="BU1247" s="20" t="str">
        <f>IF($N1247="","",IF(VLOOKUP(VLOOKUP($N1247,IMPOSTAZIONI!$E$6:$I$13,5,FALSE),IMPOSTAZIONI!$B$25:$N$32,9,FALSE)=0,"",VLOOKUP(VLOOKUP($N1247,IMPOSTAZIONI!$E$6:$I$13,5,FALSE),IMPOSTAZIONI!$B$25:$N$32,9,FALSE)))</f>
        <v/>
      </c>
      <c r="BV1247" s="20" t="str">
        <f>IF($N1247="","",IF(VLOOKUP(VLOOKUP($N1247,IMPOSTAZIONI!$E$6:$I$13,5,FALSE),IMPOSTAZIONI!$B$25:$N$32,12,FALSE)=0,"",VLOOKUP(VLOOKUP($N1247,IMPOSTAZIONI!$E$6:$I$13,5,FALSE),IMPOSTAZIONI!$B$25:$N$32,12,FALSE)))</f>
        <v/>
      </c>
      <c r="BW1247" s="221" t="str">
        <f t="shared" si="352"/>
        <v/>
      </c>
      <c r="BX1247" s="221" t="str">
        <f t="shared" si="353"/>
        <v/>
      </c>
      <c r="BY1247" s="221">
        <f t="shared" si="354"/>
        <v>0</v>
      </c>
      <c r="BZ1247" s="231">
        <f t="shared" si="355"/>
        <v>0</v>
      </c>
      <c r="CA1247" s="246">
        <f t="shared" si="356"/>
        <v>0</v>
      </c>
      <c r="CB1247" s="246">
        <f t="shared" si="357"/>
        <v>0</v>
      </c>
      <c r="CC1247" s="246" t="str">
        <f t="shared" si="358"/>
        <v/>
      </c>
      <c r="CD1247" s="246">
        <f t="shared" si="359"/>
        <v>5</v>
      </c>
      <c r="CE1247" s="246">
        <f t="shared" si="360"/>
        <v>0</v>
      </c>
      <c r="CF1247" s="276">
        <f t="shared" si="361"/>
        <v>0</v>
      </c>
      <c r="CG1247" s="277">
        <f t="shared" si="361"/>
        <v>0</v>
      </c>
      <c r="CH1247" s="277">
        <f t="shared" si="361"/>
        <v>0</v>
      </c>
      <c r="CI1247" s="278">
        <f t="shared" si="350"/>
        <v>0</v>
      </c>
      <c r="CJ1247" s="280">
        <f t="shared" si="362"/>
        <v>0</v>
      </c>
      <c r="CK1247" s="232">
        <f t="shared" si="363"/>
        <v>0</v>
      </c>
      <c r="CL1247" s="1"/>
    </row>
    <row r="1248" spans="1:90" ht="18" customHeight="1">
      <c r="A1248" s="1"/>
      <c r="B1248" s="1"/>
      <c r="C1248" s="314"/>
      <c r="D1248" s="287" t="str">
        <f t="shared" si="303"/>
        <v/>
      </c>
      <c r="E1248" s="449" t="str">
        <f t="shared" si="351"/>
        <v/>
      </c>
      <c r="F1248" s="450"/>
      <c r="G1248" s="451"/>
      <c r="H1248" s="452"/>
      <c r="I1248" s="453"/>
      <c r="J1248" s="453"/>
      <c r="K1248" s="453"/>
      <c r="L1248" s="453"/>
      <c r="M1248" s="454"/>
      <c r="N1248" s="455"/>
      <c r="O1248" s="456"/>
      <c r="P1248" s="456"/>
      <c r="Q1248" s="456"/>
      <c r="R1248" s="456"/>
      <c r="S1248" s="456"/>
      <c r="T1248" s="456"/>
      <c r="U1248" s="456"/>
      <c r="V1248" s="456"/>
      <c r="W1248" s="456"/>
      <c r="X1248" s="456"/>
      <c r="Y1248" s="456"/>
      <c r="Z1248" s="456"/>
      <c r="AA1248" s="456"/>
      <c r="AB1248" s="456"/>
      <c r="AC1248" s="456"/>
      <c r="AD1248" s="456"/>
      <c r="AE1248" s="457"/>
      <c r="AF1248" s="455"/>
      <c r="AG1248" s="456"/>
      <c r="AH1248" s="456"/>
      <c r="AI1248" s="456"/>
      <c r="AJ1248" s="456"/>
      <c r="AK1248" s="456"/>
      <c r="AL1248" s="456"/>
      <c r="AM1248" s="456"/>
      <c r="AN1248" s="457"/>
      <c r="AO1248" s="455"/>
      <c r="AP1248" s="456"/>
      <c r="AQ1248" s="456"/>
      <c r="AR1248" s="456"/>
      <c r="AS1248" s="456"/>
      <c r="AT1248" s="456"/>
      <c r="AU1248" s="456"/>
      <c r="AV1248" s="456"/>
      <c r="AW1248" s="456"/>
      <c r="AX1248" s="456"/>
      <c r="AY1248" s="456"/>
      <c r="AZ1248" s="456"/>
      <c r="BA1248" s="456"/>
      <c r="BB1248" s="456"/>
      <c r="BC1248" s="456"/>
      <c r="BD1248" s="456"/>
      <c r="BE1248" s="456"/>
      <c r="BF1248" s="456"/>
      <c r="BG1248" s="457"/>
      <c r="BH1248" s="458"/>
      <c r="BI1248" s="459"/>
      <c r="BJ1248" s="459"/>
      <c r="BK1248" s="459"/>
      <c r="BL1248" s="459"/>
      <c r="BM1248" s="460"/>
      <c r="BN1248" s="314"/>
      <c r="BO1248" s="314"/>
      <c r="BP1248" s="1"/>
      <c r="BQ1248" s="120">
        <f>IF($F$3="","",IF(N1248=$F$3,COUNTIF(BQ$23:BQ1247,"&gt;0")+1,0))</f>
        <v>0</v>
      </c>
      <c r="BR1248" s="1"/>
      <c r="BS1248" s="20" t="str">
        <f>IF($N1248="","",IF(VLOOKUP(VLOOKUP($N1248,IMPOSTAZIONI!$E$6:$I$13,5,FALSE),IMPOSTAZIONI!$B$25:$N$32,3,FALSE)=0,"",VLOOKUP(VLOOKUP($N1248,IMPOSTAZIONI!$E$6:$I$13,5,FALSE),IMPOSTAZIONI!$B$25:$N$32,3,FALSE)))</f>
        <v/>
      </c>
      <c r="BT1248" s="20" t="str">
        <f>IF($N1248="","",IF(VLOOKUP(VLOOKUP($N1248,IMPOSTAZIONI!$E$6:$I$13,5,FALSE),IMPOSTAZIONI!$B$25:$N$32,6,FALSE)=0,"",VLOOKUP(VLOOKUP($N1248,IMPOSTAZIONI!$E$6:$I$13,5,FALSE),IMPOSTAZIONI!$B$25:$N$32,6,FALSE)))</f>
        <v/>
      </c>
      <c r="BU1248" s="20" t="str">
        <f>IF($N1248="","",IF(VLOOKUP(VLOOKUP($N1248,IMPOSTAZIONI!$E$6:$I$13,5,FALSE),IMPOSTAZIONI!$B$25:$N$32,9,FALSE)=0,"",VLOOKUP(VLOOKUP($N1248,IMPOSTAZIONI!$E$6:$I$13,5,FALSE),IMPOSTAZIONI!$B$25:$N$32,9,FALSE)))</f>
        <v/>
      </c>
      <c r="BV1248" s="20" t="str">
        <f>IF($N1248="","",IF(VLOOKUP(VLOOKUP($N1248,IMPOSTAZIONI!$E$6:$I$13,5,FALSE),IMPOSTAZIONI!$B$25:$N$32,12,FALSE)=0,"",VLOOKUP(VLOOKUP($N1248,IMPOSTAZIONI!$E$6:$I$13,5,FALSE),IMPOSTAZIONI!$B$25:$N$32,12,FALSE)))</f>
        <v/>
      </c>
      <c r="BW1248" s="221" t="str">
        <f t="shared" si="352"/>
        <v/>
      </c>
      <c r="BX1248" s="221" t="str">
        <f t="shared" si="353"/>
        <v/>
      </c>
      <c r="BY1248" s="221">
        <f t="shared" si="354"/>
        <v>0</v>
      </c>
      <c r="BZ1248" s="231">
        <f t="shared" si="355"/>
        <v>0</v>
      </c>
      <c r="CA1248" s="246">
        <f t="shared" si="356"/>
        <v>0</v>
      </c>
      <c r="CB1248" s="246">
        <f t="shared" si="357"/>
        <v>0</v>
      </c>
      <c r="CC1248" s="246" t="str">
        <f t="shared" si="358"/>
        <v/>
      </c>
      <c r="CD1248" s="246">
        <f t="shared" si="359"/>
        <v>5</v>
      </c>
      <c r="CE1248" s="246">
        <f t="shared" si="360"/>
        <v>0</v>
      </c>
      <c r="CF1248" s="276">
        <f t="shared" si="361"/>
        <v>0</v>
      </c>
      <c r="CG1248" s="277">
        <f t="shared" si="361"/>
        <v>0</v>
      </c>
      <c r="CH1248" s="277">
        <f t="shared" si="361"/>
        <v>0</v>
      </c>
      <c r="CI1248" s="278">
        <f t="shared" si="350"/>
        <v>0</v>
      </c>
      <c r="CJ1248" s="280">
        <f t="shared" si="362"/>
        <v>0</v>
      </c>
      <c r="CK1248" s="232">
        <f t="shared" si="363"/>
        <v>0</v>
      </c>
      <c r="CL1248" s="1"/>
    </row>
    <row r="1249" spans="1:90" ht="18" customHeight="1">
      <c r="A1249" s="1"/>
      <c r="B1249" s="1"/>
      <c r="C1249" s="314"/>
      <c r="D1249" s="287" t="str">
        <f t="shared" si="303"/>
        <v/>
      </c>
      <c r="E1249" s="449" t="str">
        <f t="shared" si="351"/>
        <v/>
      </c>
      <c r="F1249" s="450"/>
      <c r="G1249" s="451"/>
      <c r="H1249" s="452"/>
      <c r="I1249" s="453"/>
      <c r="J1249" s="453"/>
      <c r="K1249" s="453"/>
      <c r="L1249" s="453"/>
      <c r="M1249" s="454"/>
      <c r="N1249" s="455"/>
      <c r="O1249" s="456"/>
      <c r="P1249" s="456"/>
      <c r="Q1249" s="456"/>
      <c r="R1249" s="456"/>
      <c r="S1249" s="456"/>
      <c r="T1249" s="456"/>
      <c r="U1249" s="456"/>
      <c r="V1249" s="456"/>
      <c r="W1249" s="456"/>
      <c r="X1249" s="456"/>
      <c r="Y1249" s="456"/>
      <c r="Z1249" s="456"/>
      <c r="AA1249" s="456"/>
      <c r="AB1249" s="456"/>
      <c r="AC1249" s="456"/>
      <c r="AD1249" s="456"/>
      <c r="AE1249" s="457"/>
      <c r="AF1249" s="455"/>
      <c r="AG1249" s="456"/>
      <c r="AH1249" s="456"/>
      <c r="AI1249" s="456"/>
      <c r="AJ1249" s="456"/>
      <c r="AK1249" s="456"/>
      <c r="AL1249" s="456"/>
      <c r="AM1249" s="456"/>
      <c r="AN1249" s="457"/>
      <c r="AO1249" s="455"/>
      <c r="AP1249" s="456"/>
      <c r="AQ1249" s="456"/>
      <c r="AR1249" s="456"/>
      <c r="AS1249" s="456"/>
      <c r="AT1249" s="456"/>
      <c r="AU1249" s="456"/>
      <c r="AV1249" s="456"/>
      <c r="AW1249" s="456"/>
      <c r="AX1249" s="456"/>
      <c r="AY1249" s="456"/>
      <c r="AZ1249" s="456"/>
      <c r="BA1249" s="456"/>
      <c r="BB1249" s="456"/>
      <c r="BC1249" s="456"/>
      <c r="BD1249" s="456"/>
      <c r="BE1249" s="456"/>
      <c r="BF1249" s="456"/>
      <c r="BG1249" s="457"/>
      <c r="BH1249" s="458"/>
      <c r="BI1249" s="459"/>
      <c r="BJ1249" s="459"/>
      <c r="BK1249" s="459"/>
      <c r="BL1249" s="459"/>
      <c r="BM1249" s="460"/>
      <c r="BN1249" s="314"/>
      <c r="BO1249" s="314"/>
      <c r="BP1249" s="1"/>
      <c r="BQ1249" s="120">
        <f>IF($F$3="","",IF(N1249=$F$3,COUNTIF(BQ$23:BQ1248,"&gt;0")+1,0))</f>
        <v>0</v>
      </c>
      <c r="BR1249" s="1"/>
      <c r="BS1249" s="20" t="str">
        <f>IF($N1249="","",IF(VLOOKUP(VLOOKUP($N1249,IMPOSTAZIONI!$E$6:$I$13,5,FALSE),IMPOSTAZIONI!$B$25:$N$32,3,FALSE)=0,"",VLOOKUP(VLOOKUP($N1249,IMPOSTAZIONI!$E$6:$I$13,5,FALSE),IMPOSTAZIONI!$B$25:$N$32,3,FALSE)))</f>
        <v/>
      </c>
      <c r="BT1249" s="20" t="str">
        <f>IF($N1249="","",IF(VLOOKUP(VLOOKUP($N1249,IMPOSTAZIONI!$E$6:$I$13,5,FALSE),IMPOSTAZIONI!$B$25:$N$32,6,FALSE)=0,"",VLOOKUP(VLOOKUP($N1249,IMPOSTAZIONI!$E$6:$I$13,5,FALSE),IMPOSTAZIONI!$B$25:$N$32,6,FALSE)))</f>
        <v/>
      </c>
      <c r="BU1249" s="20" t="str">
        <f>IF($N1249="","",IF(VLOOKUP(VLOOKUP($N1249,IMPOSTAZIONI!$E$6:$I$13,5,FALSE),IMPOSTAZIONI!$B$25:$N$32,9,FALSE)=0,"",VLOOKUP(VLOOKUP($N1249,IMPOSTAZIONI!$E$6:$I$13,5,FALSE),IMPOSTAZIONI!$B$25:$N$32,9,FALSE)))</f>
        <v/>
      </c>
      <c r="BV1249" s="20" t="str">
        <f>IF($N1249="","",IF(VLOOKUP(VLOOKUP($N1249,IMPOSTAZIONI!$E$6:$I$13,5,FALSE),IMPOSTAZIONI!$B$25:$N$32,12,FALSE)=0,"",VLOOKUP(VLOOKUP($N1249,IMPOSTAZIONI!$E$6:$I$13,5,FALSE),IMPOSTAZIONI!$B$25:$N$32,12,FALSE)))</f>
        <v/>
      </c>
      <c r="BW1249" s="221" t="str">
        <f t="shared" si="352"/>
        <v/>
      </c>
      <c r="BX1249" s="221" t="str">
        <f t="shared" si="353"/>
        <v/>
      </c>
      <c r="BY1249" s="221">
        <f t="shared" si="354"/>
        <v>0</v>
      </c>
      <c r="BZ1249" s="231">
        <f t="shared" si="355"/>
        <v>0</v>
      </c>
      <c r="CA1249" s="246">
        <f t="shared" si="356"/>
        <v>0</v>
      </c>
      <c r="CB1249" s="246">
        <f t="shared" si="357"/>
        <v>0</v>
      </c>
      <c r="CC1249" s="246" t="str">
        <f t="shared" si="358"/>
        <v/>
      </c>
      <c r="CD1249" s="246">
        <f t="shared" si="359"/>
        <v>5</v>
      </c>
      <c r="CE1249" s="246">
        <f t="shared" si="360"/>
        <v>0</v>
      </c>
      <c r="CF1249" s="276">
        <f t="shared" si="361"/>
        <v>0</v>
      </c>
      <c r="CG1249" s="277">
        <f t="shared" si="361"/>
        <v>0</v>
      </c>
      <c r="CH1249" s="277">
        <f t="shared" si="361"/>
        <v>0</v>
      </c>
      <c r="CI1249" s="278">
        <f t="shared" si="350"/>
        <v>0</v>
      </c>
      <c r="CJ1249" s="280">
        <f t="shared" si="362"/>
        <v>0</v>
      </c>
      <c r="CK1249" s="232">
        <f t="shared" si="363"/>
        <v>0</v>
      </c>
      <c r="CL1249" s="1"/>
    </row>
    <row r="1250" spans="1:90" ht="18" customHeight="1">
      <c r="A1250" s="1"/>
      <c r="B1250" s="1"/>
      <c r="C1250" s="314"/>
      <c r="D1250" s="287" t="str">
        <f t="shared" si="303"/>
        <v/>
      </c>
      <c r="E1250" s="449" t="str">
        <f t="shared" si="351"/>
        <v/>
      </c>
      <c r="F1250" s="450"/>
      <c r="G1250" s="451"/>
      <c r="H1250" s="452"/>
      <c r="I1250" s="453"/>
      <c r="J1250" s="453"/>
      <c r="K1250" s="453"/>
      <c r="L1250" s="453"/>
      <c r="M1250" s="454"/>
      <c r="N1250" s="455"/>
      <c r="O1250" s="456"/>
      <c r="P1250" s="456"/>
      <c r="Q1250" s="456"/>
      <c r="R1250" s="456"/>
      <c r="S1250" s="456"/>
      <c r="T1250" s="456"/>
      <c r="U1250" s="456"/>
      <c r="V1250" s="456"/>
      <c r="W1250" s="456"/>
      <c r="X1250" s="456"/>
      <c r="Y1250" s="456"/>
      <c r="Z1250" s="456"/>
      <c r="AA1250" s="456"/>
      <c r="AB1250" s="456"/>
      <c r="AC1250" s="456"/>
      <c r="AD1250" s="456"/>
      <c r="AE1250" s="457"/>
      <c r="AF1250" s="455"/>
      <c r="AG1250" s="456"/>
      <c r="AH1250" s="456"/>
      <c r="AI1250" s="456"/>
      <c r="AJ1250" s="456"/>
      <c r="AK1250" s="456"/>
      <c r="AL1250" s="456"/>
      <c r="AM1250" s="456"/>
      <c r="AN1250" s="457"/>
      <c r="AO1250" s="455"/>
      <c r="AP1250" s="456"/>
      <c r="AQ1250" s="456"/>
      <c r="AR1250" s="456"/>
      <c r="AS1250" s="456"/>
      <c r="AT1250" s="456"/>
      <c r="AU1250" s="456"/>
      <c r="AV1250" s="456"/>
      <c r="AW1250" s="456"/>
      <c r="AX1250" s="456"/>
      <c r="AY1250" s="456"/>
      <c r="AZ1250" s="456"/>
      <c r="BA1250" s="456"/>
      <c r="BB1250" s="456"/>
      <c r="BC1250" s="456"/>
      <c r="BD1250" s="456"/>
      <c r="BE1250" s="456"/>
      <c r="BF1250" s="456"/>
      <c r="BG1250" s="457"/>
      <c r="BH1250" s="458"/>
      <c r="BI1250" s="459"/>
      <c r="BJ1250" s="459"/>
      <c r="BK1250" s="459"/>
      <c r="BL1250" s="459"/>
      <c r="BM1250" s="460"/>
      <c r="BN1250" s="314"/>
      <c r="BO1250" s="314"/>
      <c r="BP1250" s="1"/>
      <c r="BQ1250" s="120">
        <f>IF($F$3="","",IF(N1250=$F$3,COUNTIF(BQ$23:BQ1249,"&gt;0")+1,0))</f>
        <v>0</v>
      </c>
      <c r="BR1250" s="1"/>
      <c r="BS1250" s="20" t="str">
        <f>IF($N1250="","",IF(VLOOKUP(VLOOKUP($N1250,IMPOSTAZIONI!$E$6:$I$13,5,FALSE),IMPOSTAZIONI!$B$25:$N$32,3,FALSE)=0,"",VLOOKUP(VLOOKUP($N1250,IMPOSTAZIONI!$E$6:$I$13,5,FALSE),IMPOSTAZIONI!$B$25:$N$32,3,FALSE)))</f>
        <v/>
      </c>
      <c r="BT1250" s="20" t="str">
        <f>IF($N1250="","",IF(VLOOKUP(VLOOKUP($N1250,IMPOSTAZIONI!$E$6:$I$13,5,FALSE),IMPOSTAZIONI!$B$25:$N$32,6,FALSE)=0,"",VLOOKUP(VLOOKUP($N1250,IMPOSTAZIONI!$E$6:$I$13,5,FALSE),IMPOSTAZIONI!$B$25:$N$32,6,FALSE)))</f>
        <v/>
      </c>
      <c r="BU1250" s="20" t="str">
        <f>IF($N1250="","",IF(VLOOKUP(VLOOKUP($N1250,IMPOSTAZIONI!$E$6:$I$13,5,FALSE),IMPOSTAZIONI!$B$25:$N$32,9,FALSE)=0,"",VLOOKUP(VLOOKUP($N1250,IMPOSTAZIONI!$E$6:$I$13,5,FALSE),IMPOSTAZIONI!$B$25:$N$32,9,FALSE)))</f>
        <v/>
      </c>
      <c r="BV1250" s="20" t="str">
        <f>IF($N1250="","",IF(VLOOKUP(VLOOKUP($N1250,IMPOSTAZIONI!$E$6:$I$13,5,FALSE),IMPOSTAZIONI!$B$25:$N$32,12,FALSE)=0,"",VLOOKUP(VLOOKUP($N1250,IMPOSTAZIONI!$E$6:$I$13,5,FALSE),IMPOSTAZIONI!$B$25:$N$32,12,FALSE)))</f>
        <v/>
      </c>
      <c r="BW1250" s="221" t="str">
        <f t="shared" si="352"/>
        <v/>
      </c>
      <c r="BX1250" s="221" t="str">
        <f t="shared" si="353"/>
        <v/>
      </c>
      <c r="BY1250" s="221">
        <f t="shared" si="354"/>
        <v>0</v>
      </c>
      <c r="BZ1250" s="231">
        <f t="shared" si="355"/>
        <v>0</v>
      </c>
      <c r="CA1250" s="246">
        <f t="shared" si="356"/>
        <v>0</v>
      </c>
      <c r="CB1250" s="246">
        <f t="shared" si="357"/>
        <v>0</v>
      </c>
      <c r="CC1250" s="246" t="str">
        <f t="shared" si="358"/>
        <v/>
      </c>
      <c r="CD1250" s="246">
        <f t="shared" si="359"/>
        <v>5</v>
      </c>
      <c r="CE1250" s="246">
        <f t="shared" si="360"/>
        <v>0</v>
      </c>
      <c r="CF1250" s="276">
        <f t="shared" si="361"/>
        <v>0</v>
      </c>
      <c r="CG1250" s="277">
        <f t="shared" si="361"/>
        <v>0</v>
      </c>
      <c r="CH1250" s="277">
        <f t="shared" si="361"/>
        <v>0</v>
      </c>
      <c r="CI1250" s="278">
        <f t="shared" si="350"/>
        <v>0</v>
      </c>
      <c r="CJ1250" s="280">
        <f t="shared" si="362"/>
        <v>0</v>
      </c>
      <c r="CK1250" s="232">
        <f t="shared" si="363"/>
        <v>0</v>
      </c>
      <c r="CL1250" s="1"/>
    </row>
    <row r="1251" spans="1:90" ht="18" customHeight="1">
      <c r="A1251" s="1"/>
      <c r="B1251" s="1"/>
      <c r="C1251" s="314"/>
      <c r="D1251" s="287" t="str">
        <f t="shared" si="303"/>
        <v/>
      </c>
      <c r="E1251" s="449" t="str">
        <f t="shared" si="351"/>
        <v/>
      </c>
      <c r="F1251" s="450"/>
      <c r="G1251" s="451"/>
      <c r="H1251" s="452"/>
      <c r="I1251" s="453"/>
      <c r="J1251" s="453"/>
      <c r="K1251" s="453"/>
      <c r="L1251" s="453"/>
      <c r="M1251" s="454"/>
      <c r="N1251" s="455"/>
      <c r="O1251" s="456"/>
      <c r="P1251" s="456"/>
      <c r="Q1251" s="456"/>
      <c r="R1251" s="456"/>
      <c r="S1251" s="456"/>
      <c r="T1251" s="456"/>
      <c r="U1251" s="456"/>
      <c r="V1251" s="456"/>
      <c r="W1251" s="456"/>
      <c r="X1251" s="456"/>
      <c r="Y1251" s="456"/>
      <c r="Z1251" s="456"/>
      <c r="AA1251" s="456"/>
      <c r="AB1251" s="456"/>
      <c r="AC1251" s="456"/>
      <c r="AD1251" s="456"/>
      <c r="AE1251" s="457"/>
      <c r="AF1251" s="455"/>
      <c r="AG1251" s="456"/>
      <c r="AH1251" s="456"/>
      <c r="AI1251" s="456"/>
      <c r="AJ1251" s="456"/>
      <c r="AK1251" s="456"/>
      <c r="AL1251" s="456"/>
      <c r="AM1251" s="456"/>
      <c r="AN1251" s="457"/>
      <c r="AO1251" s="455"/>
      <c r="AP1251" s="456"/>
      <c r="AQ1251" s="456"/>
      <c r="AR1251" s="456"/>
      <c r="AS1251" s="456"/>
      <c r="AT1251" s="456"/>
      <c r="AU1251" s="456"/>
      <c r="AV1251" s="456"/>
      <c r="AW1251" s="456"/>
      <c r="AX1251" s="456"/>
      <c r="AY1251" s="456"/>
      <c r="AZ1251" s="456"/>
      <c r="BA1251" s="456"/>
      <c r="BB1251" s="456"/>
      <c r="BC1251" s="456"/>
      <c r="BD1251" s="456"/>
      <c r="BE1251" s="456"/>
      <c r="BF1251" s="456"/>
      <c r="BG1251" s="457"/>
      <c r="BH1251" s="458"/>
      <c r="BI1251" s="459"/>
      <c r="BJ1251" s="459"/>
      <c r="BK1251" s="459"/>
      <c r="BL1251" s="459"/>
      <c r="BM1251" s="460"/>
      <c r="BN1251" s="314"/>
      <c r="BO1251" s="314"/>
      <c r="BP1251" s="1"/>
      <c r="BQ1251" s="120">
        <f>IF($F$3="","",IF(N1251=$F$3,COUNTIF(BQ$23:BQ1250,"&gt;0")+1,0))</f>
        <v>0</v>
      </c>
      <c r="BR1251" s="1"/>
      <c r="BS1251" s="20" t="str">
        <f>IF($N1251="","",IF(VLOOKUP(VLOOKUP($N1251,IMPOSTAZIONI!$E$6:$I$13,5,FALSE),IMPOSTAZIONI!$B$25:$N$32,3,FALSE)=0,"",VLOOKUP(VLOOKUP($N1251,IMPOSTAZIONI!$E$6:$I$13,5,FALSE),IMPOSTAZIONI!$B$25:$N$32,3,FALSE)))</f>
        <v/>
      </c>
      <c r="BT1251" s="20" t="str">
        <f>IF($N1251="","",IF(VLOOKUP(VLOOKUP($N1251,IMPOSTAZIONI!$E$6:$I$13,5,FALSE),IMPOSTAZIONI!$B$25:$N$32,6,FALSE)=0,"",VLOOKUP(VLOOKUP($N1251,IMPOSTAZIONI!$E$6:$I$13,5,FALSE),IMPOSTAZIONI!$B$25:$N$32,6,FALSE)))</f>
        <v/>
      </c>
      <c r="BU1251" s="20" t="str">
        <f>IF($N1251="","",IF(VLOOKUP(VLOOKUP($N1251,IMPOSTAZIONI!$E$6:$I$13,5,FALSE),IMPOSTAZIONI!$B$25:$N$32,9,FALSE)=0,"",VLOOKUP(VLOOKUP($N1251,IMPOSTAZIONI!$E$6:$I$13,5,FALSE),IMPOSTAZIONI!$B$25:$N$32,9,FALSE)))</f>
        <v/>
      </c>
      <c r="BV1251" s="20" t="str">
        <f>IF($N1251="","",IF(VLOOKUP(VLOOKUP($N1251,IMPOSTAZIONI!$E$6:$I$13,5,FALSE),IMPOSTAZIONI!$B$25:$N$32,12,FALSE)=0,"",VLOOKUP(VLOOKUP($N1251,IMPOSTAZIONI!$E$6:$I$13,5,FALSE),IMPOSTAZIONI!$B$25:$N$32,12,FALSE)))</f>
        <v/>
      </c>
      <c r="BW1251" s="221" t="str">
        <f t="shared" si="352"/>
        <v/>
      </c>
      <c r="BX1251" s="221" t="str">
        <f t="shared" si="353"/>
        <v/>
      </c>
      <c r="BY1251" s="221">
        <f t="shared" si="354"/>
        <v>0</v>
      </c>
      <c r="BZ1251" s="231">
        <f t="shared" si="355"/>
        <v>0</v>
      </c>
      <c r="CA1251" s="246">
        <f t="shared" si="356"/>
        <v>0</v>
      </c>
      <c r="CB1251" s="246">
        <f t="shared" si="357"/>
        <v>0</v>
      </c>
      <c r="CC1251" s="246" t="str">
        <f t="shared" si="358"/>
        <v/>
      </c>
      <c r="CD1251" s="246">
        <f t="shared" si="359"/>
        <v>5</v>
      </c>
      <c r="CE1251" s="246">
        <f t="shared" si="360"/>
        <v>0</v>
      </c>
      <c r="CF1251" s="276">
        <f t="shared" si="361"/>
        <v>0</v>
      </c>
      <c r="CG1251" s="277">
        <f t="shared" si="361"/>
        <v>0</v>
      </c>
      <c r="CH1251" s="277">
        <f t="shared" si="361"/>
        <v>0</v>
      </c>
      <c r="CI1251" s="278">
        <f t="shared" si="350"/>
        <v>0</v>
      </c>
      <c r="CJ1251" s="280">
        <f t="shared" si="362"/>
        <v>0</v>
      </c>
      <c r="CK1251" s="232">
        <f t="shared" si="363"/>
        <v>0</v>
      </c>
      <c r="CL1251" s="1"/>
    </row>
    <row r="1252" spans="1:90" ht="18" customHeight="1">
      <c r="A1252" s="1"/>
      <c r="B1252" s="1"/>
      <c r="C1252" s="314"/>
      <c r="D1252" s="287" t="str">
        <f t="shared" si="303"/>
        <v/>
      </c>
      <c r="E1252" s="449" t="str">
        <f t="shared" si="351"/>
        <v/>
      </c>
      <c r="F1252" s="450"/>
      <c r="G1252" s="451"/>
      <c r="H1252" s="452"/>
      <c r="I1252" s="453"/>
      <c r="J1252" s="453"/>
      <c r="K1252" s="453"/>
      <c r="L1252" s="453"/>
      <c r="M1252" s="454"/>
      <c r="N1252" s="455"/>
      <c r="O1252" s="456"/>
      <c r="P1252" s="456"/>
      <c r="Q1252" s="456"/>
      <c r="R1252" s="456"/>
      <c r="S1252" s="456"/>
      <c r="T1252" s="456"/>
      <c r="U1252" s="456"/>
      <c r="V1252" s="456"/>
      <c r="W1252" s="456"/>
      <c r="X1252" s="456"/>
      <c r="Y1252" s="456"/>
      <c r="Z1252" s="456"/>
      <c r="AA1252" s="456"/>
      <c r="AB1252" s="456"/>
      <c r="AC1252" s="456"/>
      <c r="AD1252" s="456"/>
      <c r="AE1252" s="457"/>
      <c r="AF1252" s="455"/>
      <c r="AG1252" s="456"/>
      <c r="AH1252" s="456"/>
      <c r="AI1252" s="456"/>
      <c r="AJ1252" s="456"/>
      <c r="AK1252" s="456"/>
      <c r="AL1252" s="456"/>
      <c r="AM1252" s="456"/>
      <c r="AN1252" s="457"/>
      <c r="AO1252" s="455"/>
      <c r="AP1252" s="456"/>
      <c r="AQ1252" s="456"/>
      <c r="AR1252" s="456"/>
      <c r="AS1252" s="456"/>
      <c r="AT1252" s="456"/>
      <c r="AU1252" s="456"/>
      <c r="AV1252" s="456"/>
      <c r="AW1252" s="456"/>
      <c r="AX1252" s="456"/>
      <c r="AY1252" s="456"/>
      <c r="AZ1252" s="456"/>
      <c r="BA1252" s="456"/>
      <c r="BB1252" s="456"/>
      <c r="BC1252" s="456"/>
      <c r="BD1252" s="456"/>
      <c r="BE1252" s="456"/>
      <c r="BF1252" s="456"/>
      <c r="BG1252" s="457"/>
      <c r="BH1252" s="458"/>
      <c r="BI1252" s="459"/>
      <c r="BJ1252" s="459"/>
      <c r="BK1252" s="459"/>
      <c r="BL1252" s="459"/>
      <c r="BM1252" s="460"/>
      <c r="BN1252" s="314"/>
      <c r="BO1252" s="314"/>
      <c r="BP1252" s="1"/>
      <c r="BQ1252" s="120">
        <f>IF($F$3="","",IF(N1252=$F$3,COUNTIF(BQ$23:BQ1251,"&gt;0")+1,0))</f>
        <v>0</v>
      </c>
      <c r="BR1252" s="1"/>
      <c r="BS1252" s="20" t="str">
        <f>IF($N1252="","",IF(VLOOKUP(VLOOKUP($N1252,IMPOSTAZIONI!$E$6:$I$13,5,FALSE),IMPOSTAZIONI!$B$25:$N$32,3,FALSE)=0,"",VLOOKUP(VLOOKUP($N1252,IMPOSTAZIONI!$E$6:$I$13,5,FALSE),IMPOSTAZIONI!$B$25:$N$32,3,FALSE)))</f>
        <v/>
      </c>
      <c r="BT1252" s="20" t="str">
        <f>IF($N1252="","",IF(VLOOKUP(VLOOKUP($N1252,IMPOSTAZIONI!$E$6:$I$13,5,FALSE),IMPOSTAZIONI!$B$25:$N$32,6,FALSE)=0,"",VLOOKUP(VLOOKUP($N1252,IMPOSTAZIONI!$E$6:$I$13,5,FALSE),IMPOSTAZIONI!$B$25:$N$32,6,FALSE)))</f>
        <v/>
      </c>
      <c r="BU1252" s="20" t="str">
        <f>IF($N1252="","",IF(VLOOKUP(VLOOKUP($N1252,IMPOSTAZIONI!$E$6:$I$13,5,FALSE),IMPOSTAZIONI!$B$25:$N$32,9,FALSE)=0,"",VLOOKUP(VLOOKUP($N1252,IMPOSTAZIONI!$E$6:$I$13,5,FALSE),IMPOSTAZIONI!$B$25:$N$32,9,FALSE)))</f>
        <v/>
      </c>
      <c r="BV1252" s="20" t="str">
        <f>IF($N1252="","",IF(VLOOKUP(VLOOKUP($N1252,IMPOSTAZIONI!$E$6:$I$13,5,FALSE),IMPOSTAZIONI!$B$25:$N$32,12,FALSE)=0,"",VLOOKUP(VLOOKUP($N1252,IMPOSTAZIONI!$E$6:$I$13,5,FALSE),IMPOSTAZIONI!$B$25:$N$32,12,FALSE)))</f>
        <v/>
      </c>
      <c r="BW1252" s="221" t="str">
        <f t="shared" si="352"/>
        <v/>
      </c>
      <c r="BX1252" s="221" t="str">
        <f t="shared" si="353"/>
        <v/>
      </c>
      <c r="BY1252" s="221">
        <f t="shared" si="354"/>
        <v>0</v>
      </c>
      <c r="BZ1252" s="231">
        <f t="shared" si="355"/>
        <v>0</v>
      </c>
      <c r="CA1252" s="246">
        <f t="shared" si="356"/>
        <v>0</v>
      </c>
      <c r="CB1252" s="246">
        <f t="shared" si="357"/>
        <v>0</v>
      </c>
      <c r="CC1252" s="246" t="str">
        <f t="shared" si="358"/>
        <v/>
      </c>
      <c r="CD1252" s="246">
        <f t="shared" si="359"/>
        <v>5</v>
      </c>
      <c r="CE1252" s="246">
        <f t="shared" si="360"/>
        <v>0</v>
      </c>
      <c r="CF1252" s="276">
        <f t="shared" si="361"/>
        <v>0</v>
      </c>
      <c r="CG1252" s="277">
        <f t="shared" si="361"/>
        <v>0</v>
      </c>
      <c r="CH1252" s="277">
        <f t="shared" si="361"/>
        <v>0</v>
      </c>
      <c r="CI1252" s="278">
        <f t="shared" si="350"/>
        <v>0</v>
      </c>
      <c r="CJ1252" s="280">
        <f t="shared" si="362"/>
        <v>0</v>
      </c>
      <c r="CK1252" s="232">
        <f t="shared" si="363"/>
        <v>0</v>
      </c>
      <c r="CL1252" s="1"/>
    </row>
    <row r="1253" spans="1:90" ht="18" customHeight="1">
      <c r="A1253" s="1"/>
      <c r="B1253" s="1"/>
      <c r="C1253" s="314"/>
      <c r="D1253" s="287" t="str">
        <f t="shared" si="303"/>
        <v/>
      </c>
      <c r="E1253" s="449" t="str">
        <f t="shared" si="351"/>
        <v/>
      </c>
      <c r="F1253" s="450"/>
      <c r="G1253" s="451"/>
      <c r="H1253" s="452"/>
      <c r="I1253" s="453"/>
      <c r="J1253" s="453"/>
      <c r="K1253" s="453"/>
      <c r="L1253" s="453"/>
      <c r="M1253" s="454"/>
      <c r="N1253" s="455"/>
      <c r="O1253" s="456"/>
      <c r="P1253" s="456"/>
      <c r="Q1253" s="456"/>
      <c r="R1253" s="456"/>
      <c r="S1253" s="456"/>
      <c r="T1253" s="456"/>
      <c r="U1253" s="456"/>
      <c r="V1253" s="456"/>
      <c r="W1253" s="456"/>
      <c r="X1253" s="456"/>
      <c r="Y1253" s="456"/>
      <c r="Z1253" s="456"/>
      <c r="AA1253" s="456"/>
      <c r="AB1253" s="456"/>
      <c r="AC1253" s="456"/>
      <c r="AD1253" s="456"/>
      <c r="AE1253" s="457"/>
      <c r="AF1253" s="455"/>
      <c r="AG1253" s="456"/>
      <c r="AH1253" s="456"/>
      <c r="AI1253" s="456"/>
      <c r="AJ1253" s="456"/>
      <c r="AK1253" s="456"/>
      <c r="AL1253" s="456"/>
      <c r="AM1253" s="456"/>
      <c r="AN1253" s="457"/>
      <c r="AO1253" s="455"/>
      <c r="AP1253" s="456"/>
      <c r="AQ1253" s="456"/>
      <c r="AR1253" s="456"/>
      <c r="AS1253" s="456"/>
      <c r="AT1253" s="456"/>
      <c r="AU1253" s="456"/>
      <c r="AV1253" s="456"/>
      <c r="AW1253" s="456"/>
      <c r="AX1253" s="456"/>
      <c r="AY1253" s="456"/>
      <c r="AZ1253" s="456"/>
      <c r="BA1253" s="456"/>
      <c r="BB1253" s="456"/>
      <c r="BC1253" s="456"/>
      <c r="BD1253" s="456"/>
      <c r="BE1253" s="456"/>
      <c r="BF1253" s="456"/>
      <c r="BG1253" s="457"/>
      <c r="BH1253" s="458"/>
      <c r="BI1253" s="459"/>
      <c r="BJ1253" s="459"/>
      <c r="BK1253" s="459"/>
      <c r="BL1253" s="459"/>
      <c r="BM1253" s="460"/>
      <c r="BN1253" s="314"/>
      <c r="BO1253" s="314"/>
      <c r="BP1253" s="1"/>
      <c r="BQ1253" s="120">
        <f>IF($F$3="","",IF(N1253=$F$3,COUNTIF(BQ$23:BQ1252,"&gt;0")+1,0))</f>
        <v>0</v>
      </c>
      <c r="BR1253" s="1"/>
      <c r="BS1253" s="20" t="str">
        <f>IF($N1253="","",IF(VLOOKUP(VLOOKUP($N1253,IMPOSTAZIONI!$E$6:$I$13,5,FALSE),IMPOSTAZIONI!$B$25:$N$32,3,FALSE)=0,"",VLOOKUP(VLOOKUP($N1253,IMPOSTAZIONI!$E$6:$I$13,5,FALSE),IMPOSTAZIONI!$B$25:$N$32,3,FALSE)))</f>
        <v/>
      </c>
      <c r="BT1253" s="20" t="str">
        <f>IF($N1253="","",IF(VLOOKUP(VLOOKUP($N1253,IMPOSTAZIONI!$E$6:$I$13,5,FALSE),IMPOSTAZIONI!$B$25:$N$32,6,FALSE)=0,"",VLOOKUP(VLOOKUP($N1253,IMPOSTAZIONI!$E$6:$I$13,5,FALSE),IMPOSTAZIONI!$B$25:$N$32,6,FALSE)))</f>
        <v/>
      </c>
      <c r="BU1253" s="20" t="str">
        <f>IF($N1253="","",IF(VLOOKUP(VLOOKUP($N1253,IMPOSTAZIONI!$E$6:$I$13,5,FALSE),IMPOSTAZIONI!$B$25:$N$32,9,FALSE)=0,"",VLOOKUP(VLOOKUP($N1253,IMPOSTAZIONI!$E$6:$I$13,5,FALSE),IMPOSTAZIONI!$B$25:$N$32,9,FALSE)))</f>
        <v/>
      </c>
      <c r="BV1253" s="20" t="str">
        <f>IF($N1253="","",IF(VLOOKUP(VLOOKUP($N1253,IMPOSTAZIONI!$E$6:$I$13,5,FALSE),IMPOSTAZIONI!$B$25:$N$32,12,FALSE)=0,"",VLOOKUP(VLOOKUP($N1253,IMPOSTAZIONI!$E$6:$I$13,5,FALSE),IMPOSTAZIONI!$B$25:$N$32,12,FALSE)))</f>
        <v/>
      </c>
      <c r="BW1253" s="221" t="str">
        <f t="shared" si="352"/>
        <v/>
      </c>
      <c r="BX1253" s="221" t="str">
        <f t="shared" si="353"/>
        <v/>
      </c>
      <c r="BY1253" s="221">
        <f t="shared" si="354"/>
        <v>0</v>
      </c>
      <c r="BZ1253" s="231">
        <f t="shared" si="355"/>
        <v>0</v>
      </c>
      <c r="CA1253" s="246">
        <f t="shared" si="356"/>
        <v>0</v>
      </c>
      <c r="CB1253" s="246">
        <f t="shared" si="357"/>
        <v>0</v>
      </c>
      <c r="CC1253" s="246" t="str">
        <f t="shared" si="358"/>
        <v/>
      </c>
      <c r="CD1253" s="246">
        <f t="shared" si="359"/>
        <v>5</v>
      </c>
      <c r="CE1253" s="246">
        <f t="shared" si="360"/>
        <v>0</v>
      </c>
      <c r="CF1253" s="276">
        <f t="shared" si="361"/>
        <v>0</v>
      </c>
      <c r="CG1253" s="277">
        <f t="shared" si="361"/>
        <v>0</v>
      </c>
      <c r="CH1253" s="277">
        <f t="shared" si="361"/>
        <v>0</v>
      </c>
      <c r="CI1253" s="278">
        <f t="shared" si="350"/>
        <v>0</v>
      </c>
      <c r="CJ1253" s="280">
        <f t="shared" si="362"/>
        <v>0</v>
      </c>
      <c r="CK1253" s="232">
        <f t="shared" si="363"/>
        <v>0</v>
      </c>
      <c r="CL1253" s="1"/>
    </row>
    <row r="1254" spans="1:90" ht="18" customHeight="1">
      <c r="A1254" s="1"/>
      <c r="B1254" s="1"/>
      <c r="C1254" s="314"/>
      <c r="D1254" s="287" t="str">
        <f t="shared" si="303"/>
        <v/>
      </c>
      <c r="E1254" s="449" t="str">
        <f t="shared" si="351"/>
        <v/>
      </c>
      <c r="F1254" s="450"/>
      <c r="G1254" s="451"/>
      <c r="H1254" s="452"/>
      <c r="I1254" s="453"/>
      <c r="J1254" s="453"/>
      <c r="K1254" s="453"/>
      <c r="L1254" s="453"/>
      <c r="M1254" s="454"/>
      <c r="N1254" s="455"/>
      <c r="O1254" s="456"/>
      <c r="P1254" s="456"/>
      <c r="Q1254" s="456"/>
      <c r="R1254" s="456"/>
      <c r="S1254" s="456"/>
      <c r="T1254" s="456"/>
      <c r="U1254" s="456"/>
      <c r="V1254" s="456"/>
      <c r="W1254" s="456"/>
      <c r="X1254" s="456"/>
      <c r="Y1254" s="456"/>
      <c r="Z1254" s="456"/>
      <c r="AA1254" s="456"/>
      <c r="AB1254" s="456"/>
      <c r="AC1254" s="456"/>
      <c r="AD1254" s="456"/>
      <c r="AE1254" s="457"/>
      <c r="AF1254" s="455"/>
      <c r="AG1254" s="456"/>
      <c r="AH1254" s="456"/>
      <c r="AI1254" s="456"/>
      <c r="AJ1254" s="456"/>
      <c r="AK1254" s="456"/>
      <c r="AL1254" s="456"/>
      <c r="AM1254" s="456"/>
      <c r="AN1254" s="457"/>
      <c r="AO1254" s="455"/>
      <c r="AP1254" s="456"/>
      <c r="AQ1254" s="456"/>
      <c r="AR1254" s="456"/>
      <c r="AS1254" s="456"/>
      <c r="AT1254" s="456"/>
      <c r="AU1254" s="456"/>
      <c r="AV1254" s="456"/>
      <c r="AW1254" s="456"/>
      <c r="AX1254" s="456"/>
      <c r="AY1254" s="456"/>
      <c r="AZ1254" s="456"/>
      <c r="BA1254" s="456"/>
      <c r="BB1254" s="456"/>
      <c r="BC1254" s="456"/>
      <c r="BD1254" s="456"/>
      <c r="BE1254" s="456"/>
      <c r="BF1254" s="456"/>
      <c r="BG1254" s="457"/>
      <c r="BH1254" s="458"/>
      <c r="BI1254" s="459"/>
      <c r="BJ1254" s="459"/>
      <c r="BK1254" s="459"/>
      <c r="BL1254" s="459"/>
      <c r="BM1254" s="460"/>
      <c r="BN1254" s="314"/>
      <c r="BO1254" s="314"/>
      <c r="BP1254" s="1"/>
      <c r="BQ1254" s="120">
        <f>IF($F$3="","",IF(N1254=$F$3,COUNTIF(BQ$23:BQ1253,"&gt;0")+1,0))</f>
        <v>0</v>
      </c>
      <c r="BR1254" s="1"/>
      <c r="BS1254" s="20" t="str">
        <f>IF($N1254="","",IF(VLOOKUP(VLOOKUP($N1254,IMPOSTAZIONI!$E$6:$I$13,5,FALSE),IMPOSTAZIONI!$B$25:$N$32,3,FALSE)=0,"",VLOOKUP(VLOOKUP($N1254,IMPOSTAZIONI!$E$6:$I$13,5,FALSE),IMPOSTAZIONI!$B$25:$N$32,3,FALSE)))</f>
        <v/>
      </c>
      <c r="BT1254" s="20" t="str">
        <f>IF($N1254="","",IF(VLOOKUP(VLOOKUP($N1254,IMPOSTAZIONI!$E$6:$I$13,5,FALSE),IMPOSTAZIONI!$B$25:$N$32,6,FALSE)=0,"",VLOOKUP(VLOOKUP($N1254,IMPOSTAZIONI!$E$6:$I$13,5,FALSE),IMPOSTAZIONI!$B$25:$N$32,6,FALSE)))</f>
        <v/>
      </c>
      <c r="BU1254" s="20" t="str">
        <f>IF($N1254="","",IF(VLOOKUP(VLOOKUP($N1254,IMPOSTAZIONI!$E$6:$I$13,5,FALSE),IMPOSTAZIONI!$B$25:$N$32,9,FALSE)=0,"",VLOOKUP(VLOOKUP($N1254,IMPOSTAZIONI!$E$6:$I$13,5,FALSE),IMPOSTAZIONI!$B$25:$N$32,9,FALSE)))</f>
        <v/>
      </c>
      <c r="BV1254" s="20" t="str">
        <f>IF($N1254="","",IF(VLOOKUP(VLOOKUP($N1254,IMPOSTAZIONI!$E$6:$I$13,5,FALSE),IMPOSTAZIONI!$B$25:$N$32,12,FALSE)=0,"",VLOOKUP(VLOOKUP($N1254,IMPOSTAZIONI!$E$6:$I$13,5,FALSE),IMPOSTAZIONI!$B$25:$N$32,12,FALSE)))</f>
        <v/>
      </c>
      <c r="BW1254" s="221" t="str">
        <f t="shared" si="352"/>
        <v/>
      </c>
      <c r="BX1254" s="221" t="str">
        <f t="shared" si="353"/>
        <v/>
      </c>
      <c r="BY1254" s="221">
        <f t="shared" si="354"/>
        <v>0</v>
      </c>
      <c r="BZ1254" s="231">
        <f t="shared" si="355"/>
        <v>0</v>
      </c>
      <c r="CA1254" s="246">
        <f t="shared" si="356"/>
        <v>0</v>
      </c>
      <c r="CB1254" s="246">
        <f t="shared" si="357"/>
        <v>0</v>
      </c>
      <c r="CC1254" s="246" t="str">
        <f t="shared" si="358"/>
        <v/>
      </c>
      <c r="CD1254" s="246">
        <f t="shared" si="359"/>
        <v>5</v>
      </c>
      <c r="CE1254" s="246">
        <f t="shared" si="360"/>
        <v>0</v>
      </c>
      <c r="CF1254" s="276">
        <f t="shared" si="361"/>
        <v>0</v>
      </c>
      <c r="CG1254" s="277">
        <f t="shared" si="361"/>
        <v>0</v>
      </c>
      <c r="CH1254" s="277">
        <f t="shared" si="361"/>
        <v>0</v>
      </c>
      <c r="CI1254" s="278">
        <f t="shared" si="350"/>
        <v>0</v>
      </c>
      <c r="CJ1254" s="280">
        <f t="shared" si="362"/>
        <v>0</v>
      </c>
      <c r="CK1254" s="232">
        <f t="shared" si="363"/>
        <v>0</v>
      </c>
      <c r="CL1254" s="1"/>
    </row>
    <row r="1255" spans="1:90" ht="18" customHeight="1">
      <c r="A1255" s="1"/>
      <c r="B1255" s="1"/>
      <c r="C1255" s="314"/>
      <c r="D1255" s="287" t="str">
        <f t="shared" si="303"/>
        <v/>
      </c>
      <c r="E1255" s="449" t="str">
        <f t="shared" si="351"/>
        <v/>
      </c>
      <c r="F1255" s="450"/>
      <c r="G1255" s="451"/>
      <c r="H1255" s="452"/>
      <c r="I1255" s="453"/>
      <c r="J1255" s="453"/>
      <c r="K1255" s="453"/>
      <c r="L1255" s="453"/>
      <c r="M1255" s="454"/>
      <c r="N1255" s="455"/>
      <c r="O1255" s="456"/>
      <c r="P1255" s="456"/>
      <c r="Q1255" s="456"/>
      <c r="R1255" s="456"/>
      <c r="S1255" s="456"/>
      <c r="T1255" s="456"/>
      <c r="U1255" s="456"/>
      <c r="V1255" s="456"/>
      <c r="W1255" s="456"/>
      <c r="X1255" s="456"/>
      <c r="Y1255" s="456"/>
      <c r="Z1255" s="456"/>
      <c r="AA1255" s="456"/>
      <c r="AB1255" s="456"/>
      <c r="AC1255" s="456"/>
      <c r="AD1255" s="456"/>
      <c r="AE1255" s="457"/>
      <c r="AF1255" s="455"/>
      <c r="AG1255" s="456"/>
      <c r="AH1255" s="456"/>
      <c r="AI1255" s="456"/>
      <c r="AJ1255" s="456"/>
      <c r="AK1255" s="456"/>
      <c r="AL1255" s="456"/>
      <c r="AM1255" s="456"/>
      <c r="AN1255" s="457"/>
      <c r="AO1255" s="455"/>
      <c r="AP1255" s="456"/>
      <c r="AQ1255" s="456"/>
      <c r="AR1255" s="456"/>
      <c r="AS1255" s="456"/>
      <c r="AT1255" s="456"/>
      <c r="AU1255" s="456"/>
      <c r="AV1255" s="456"/>
      <c r="AW1255" s="456"/>
      <c r="AX1255" s="456"/>
      <c r="AY1255" s="456"/>
      <c r="AZ1255" s="456"/>
      <c r="BA1255" s="456"/>
      <c r="BB1255" s="456"/>
      <c r="BC1255" s="456"/>
      <c r="BD1255" s="456"/>
      <c r="BE1255" s="456"/>
      <c r="BF1255" s="456"/>
      <c r="BG1255" s="457"/>
      <c r="BH1255" s="458"/>
      <c r="BI1255" s="459"/>
      <c r="BJ1255" s="459"/>
      <c r="BK1255" s="459"/>
      <c r="BL1255" s="459"/>
      <c r="BM1255" s="460"/>
      <c r="BN1255" s="314"/>
      <c r="BO1255" s="314"/>
      <c r="BP1255" s="1"/>
      <c r="BQ1255" s="120">
        <f>IF($F$3="","",IF(N1255=$F$3,COUNTIF(BQ$23:BQ1254,"&gt;0")+1,0))</f>
        <v>0</v>
      </c>
      <c r="BR1255" s="1"/>
      <c r="BS1255" s="20" t="str">
        <f>IF($N1255="","",IF(VLOOKUP(VLOOKUP($N1255,IMPOSTAZIONI!$E$6:$I$13,5,FALSE),IMPOSTAZIONI!$B$25:$N$32,3,FALSE)=0,"",VLOOKUP(VLOOKUP($N1255,IMPOSTAZIONI!$E$6:$I$13,5,FALSE),IMPOSTAZIONI!$B$25:$N$32,3,FALSE)))</f>
        <v/>
      </c>
      <c r="BT1255" s="20" t="str">
        <f>IF($N1255="","",IF(VLOOKUP(VLOOKUP($N1255,IMPOSTAZIONI!$E$6:$I$13,5,FALSE),IMPOSTAZIONI!$B$25:$N$32,6,FALSE)=0,"",VLOOKUP(VLOOKUP($N1255,IMPOSTAZIONI!$E$6:$I$13,5,FALSE),IMPOSTAZIONI!$B$25:$N$32,6,FALSE)))</f>
        <v/>
      </c>
      <c r="BU1255" s="20" t="str">
        <f>IF($N1255="","",IF(VLOOKUP(VLOOKUP($N1255,IMPOSTAZIONI!$E$6:$I$13,5,FALSE),IMPOSTAZIONI!$B$25:$N$32,9,FALSE)=0,"",VLOOKUP(VLOOKUP($N1255,IMPOSTAZIONI!$E$6:$I$13,5,FALSE),IMPOSTAZIONI!$B$25:$N$32,9,FALSE)))</f>
        <v/>
      </c>
      <c r="BV1255" s="20" t="str">
        <f>IF($N1255="","",IF(VLOOKUP(VLOOKUP($N1255,IMPOSTAZIONI!$E$6:$I$13,5,FALSE),IMPOSTAZIONI!$B$25:$N$32,12,FALSE)=0,"",VLOOKUP(VLOOKUP($N1255,IMPOSTAZIONI!$E$6:$I$13,5,FALSE),IMPOSTAZIONI!$B$25:$N$32,12,FALSE)))</f>
        <v/>
      </c>
      <c r="BW1255" s="221" t="str">
        <f t="shared" si="352"/>
        <v/>
      </c>
      <c r="BX1255" s="221" t="str">
        <f t="shared" si="353"/>
        <v/>
      </c>
      <c r="BY1255" s="221">
        <f t="shared" si="354"/>
        <v>0</v>
      </c>
      <c r="BZ1255" s="231">
        <f t="shared" si="355"/>
        <v>0</v>
      </c>
      <c r="CA1255" s="246">
        <f t="shared" si="356"/>
        <v>0</v>
      </c>
      <c r="CB1255" s="246">
        <f t="shared" si="357"/>
        <v>0</v>
      </c>
      <c r="CC1255" s="246" t="str">
        <f t="shared" si="358"/>
        <v/>
      </c>
      <c r="CD1255" s="246">
        <f t="shared" si="359"/>
        <v>5</v>
      </c>
      <c r="CE1255" s="246">
        <f t="shared" si="360"/>
        <v>0</v>
      </c>
      <c r="CF1255" s="276">
        <f t="shared" si="361"/>
        <v>0</v>
      </c>
      <c r="CG1255" s="277">
        <f t="shared" si="361"/>
        <v>0</v>
      </c>
      <c r="CH1255" s="277">
        <f t="shared" si="361"/>
        <v>0</v>
      </c>
      <c r="CI1255" s="278">
        <f t="shared" si="350"/>
        <v>0</v>
      </c>
      <c r="CJ1255" s="280">
        <f t="shared" si="362"/>
        <v>0</v>
      </c>
      <c r="CK1255" s="232">
        <f t="shared" si="363"/>
        <v>0</v>
      </c>
      <c r="CL1255" s="1"/>
    </row>
    <row r="1256" spans="1:90" ht="18" customHeight="1">
      <c r="A1256" s="1"/>
      <c r="B1256" s="1"/>
      <c r="C1256" s="314"/>
      <c r="D1256" s="287" t="str">
        <f t="shared" si="303"/>
        <v/>
      </c>
      <c r="E1256" s="449" t="str">
        <f t="shared" si="351"/>
        <v/>
      </c>
      <c r="F1256" s="450"/>
      <c r="G1256" s="451"/>
      <c r="H1256" s="452"/>
      <c r="I1256" s="453"/>
      <c r="J1256" s="453"/>
      <c r="K1256" s="453"/>
      <c r="L1256" s="453"/>
      <c r="M1256" s="454"/>
      <c r="N1256" s="455"/>
      <c r="O1256" s="456"/>
      <c r="P1256" s="456"/>
      <c r="Q1256" s="456"/>
      <c r="R1256" s="456"/>
      <c r="S1256" s="456"/>
      <c r="T1256" s="456"/>
      <c r="U1256" s="456"/>
      <c r="V1256" s="456"/>
      <c r="W1256" s="456"/>
      <c r="X1256" s="456"/>
      <c r="Y1256" s="456"/>
      <c r="Z1256" s="456"/>
      <c r="AA1256" s="456"/>
      <c r="AB1256" s="456"/>
      <c r="AC1256" s="456"/>
      <c r="AD1256" s="456"/>
      <c r="AE1256" s="457"/>
      <c r="AF1256" s="455"/>
      <c r="AG1256" s="456"/>
      <c r="AH1256" s="456"/>
      <c r="AI1256" s="456"/>
      <c r="AJ1256" s="456"/>
      <c r="AK1256" s="456"/>
      <c r="AL1256" s="456"/>
      <c r="AM1256" s="456"/>
      <c r="AN1256" s="457"/>
      <c r="AO1256" s="455"/>
      <c r="AP1256" s="456"/>
      <c r="AQ1256" s="456"/>
      <c r="AR1256" s="456"/>
      <c r="AS1256" s="456"/>
      <c r="AT1256" s="456"/>
      <c r="AU1256" s="456"/>
      <c r="AV1256" s="456"/>
      <c r="AW1256" s="456"/>
      <c r="AX1256" s="456"/>
      <c r="AY1256" s="456"/>
      <c r="AZ1256" s="456"/>
      <c r="BA1256" s="456"/>
      <c r="BB1256" s="456"/>
      <c r="BC1256" s="456"/>
      <c r="BD1256" s="456"/>
      <c r="BE1256" s="456"/>
      <c r="BF1256" s="456"/>
      <c r="BG1256" s="457"/>
      <c r="BH1256" s="458"/>
      <c r="BI1256" s="459"/>
      <c r="BJ1256" s="459"/>
      <c r="BK1256" s="459"/>
      <c r="BL1256" s="459"/>
      <c r="BM1256" s="460"/>
      <c r="BN1256" s="314"/>
      <c r="BO1256" s="314"/>
      <c r="BP1256" s="1"/>
      <c r="BQ1256" s="120">
        <f>IF($F$3="","",IF(N1256=$F$3,COUNTIF(BQ$23:BQ1255,"&gt;0")+1,0))</f>
        <v>0</v>
      </c>
      <c r="BR1256" s="1"/>
      <c r="BS1256" s="20" t="str">
        <f>IF($N1256="","",IF(VLOOKUP(VLOOKUP($N1256,IMPOSTAZIONI!$E$6:$I$13,5,FALSE),IMPOSTAZIONI!$B$25:$N$32,3,FALSE)=0,"",VLOOKUP(VLOOKUP($N1256,IMPOSTAZIONI!$E$6:$I$13,5,FALSE),IMPOSTAZIONI!$B$25:$N$32,3,FALSE)))</f>
        <v/>
      </c>
      <c r="BT1256" s="20" t="str">
        <f>IF($N1256="","",IF(VLOOKUP(VLOOKUP($N1256,IMPOSTAZIONI!$E$6:$I$13,5,FALSE),IMPOSTAZIONI!$B$25:$N$32,6,FALSE)=0,"",VLOOKUP(VLOOKUP($N1256,IMPOSTAZIONI!$E$6:$I$13,5,FALSE),IMPOSTAZIONI!$B$25:$N$32,6,FALSE)))</f>
        <v/>
      </c>
      <c r="BU1256" s="20" t="str">
        <f>IF($N1256="","",IF(VLOOKUP(VLOOKUP($N1256,IMPOSTAZIONI!$E$6:$I$13,5,FALSE),IMPOSTAZIONI!$B$25:$N$32,9,FALSE)=0,"",VLOOKUP(VLOOKUP($N1256,IMPOSTAZIONI!$E$6:$I$13,5,FALSE),IMPOSTAZIONI!$B$25:$N$32,9,FALSE)))</f>
        <v/>
      </c>
      <c r="BV1256" s="20" t="str">
        <f>IF($N1256="","",IF(VLOOKUP(VLOOKUP($N1256,IMPOSTAZIONI!$E$6:$I$13,5,FALSE),IMPOSTAZIONI!$B$25:$N$32,12,FALSE)=0,"",VLOOKUP(VLOOKUP($N1256,IMPOSTAZIONI!$E$6:$I$13,5,FALSE),IMPOSTAZIONI!$B$25:$N$32,12,FALSE)))</f>
        <v/>
      </c>
      <c r="BW1256" s="221" t="str">
        <f t="shared" si="352"/>
        <v/>
      </c>
      <c r="BX1256" s="221" t="str">
        <f t="shared" si="353"/>
        <v/>
      </c>
      <c r="BY1256" s="221">
        <f t="shared" si="354"/>
        <v>0</v>
      </c>
      <c r="BZ1256" s="231">
        <f t="shared" si="355"/>
        <v>0</v>
      </c>
      <c r="CA1256" s="246">
        <f t="shared" si="356"/>
        <v>0</v>
      </c>
      <c r="CB1256" s="246">
        <f t="shared" si="357"/>
        <v>0</v>
      </c>
      <c r="CC1256" s="246" t="str">
        <f t="shared" si="358"/>
        <v/>
      </c>
      <c r="CD1256" s="246">
        <f t="shared" si="359"/>
        <v>5</v>
      </c>
      <c r="CE1256" s="246">
        <f t="shared" si="360"/>
        <v>0</v>
      </c>
      <c r="CF1256" s="276">
        <f t="shared" si="361"/>
        <v>0</v>
      </c>
      <c r="CG1256" s="277">
        <f t="shared" si="361"/>
        <v>0</v>
      </c>
      <c r="CH1256" s="277">
        <f t="shared" si="361"/>
        <v>0</v>
      </c>
      <c r="CI1256" s="278">
        <f t="shared" si="350"/>
        <v>0</v>
      </c>
      <c r="CJ1256" s="280">
        <f t="shared" si="362"/>
        <v>0</v>
      </c>
      <c r="CK1256" s="232">
        <f t="shared" si="363"/>
        <v>0</v>
      </c>
      <c r="CL1256" s="1"/>
    </row>
    <row r="1257" spans="1:90" ht="18" customHeight="1">
      <c r="A1257" s="1"/>
      <c r="B1257" s="1"/>
      <c r="C1257" s="314"/>
      <c r="D1257" s="287" t="str">
        <f t="shared" si="303"/>
        <v/>
      </c>
      <c r="E1257" s="449" t="str">
        <f t="shared" si="351"/>
        <v/>
      </c>
      <c r="F1257" s="450"/>
      <c r="G1257" s="451"/>
      <c r="H1257" s="452"/>
      <c r="I1257" s="453"/>
      <c r="J1257" s="453"/>
      <c r="K1257" s="453"/>
      <c r="L1257" s="453"/>
      <c r="M1257" s="454"/>
      <c r="N1257" s="455"/>
      <c r="O1257" s="456"/>
      <c r="P1257" s="456"/>
      <c r="Q1257" s="456"/>
      <c r="R1257" s="456"/>
      <c r="S1257" s="456"/>
      <c r="T1257" s="456"/>
      <c r="U1257" s="456"/>
      <c r="V1257" s="456"/>
      <c r="W1257" s="456"/>
      <c r="X1257" s="456"/>
      <c r="Y1257" s="456"/>
      <c r="Z1257" s="456"/>
      <c r="AA1257" s="456"/>
      <c r="AB1257" s="456"/>
      <c r="AC1257" s="456"/>
      <c r="AD1257" s="456"/>
      <c r="AE1257" s="457"/>
      <c r="AF1257" s="455"/>
      <c r="AG1257" s="456"/>
      <c r="AH1257" s="456"/>
      <c r="AI1257" s="456"/>
      <c r="AJ1257" s="456"/>
      <c r="AK1257" s="456"/>
      <c r="AL1257" s="456"/>
      <c r="AM1257" s="456"/>
      <c r="AN1257" s="457"/>
      <c r="AO1257" s="455"/>
      <c r="AP1257" s="456"/>
      <c r="AQ1257" s="456"/>
      <c r="AR1257" s="456"/>
      <c r="AS1257" s="456"/>
      <c r="AT1257" s="456"/>
      <c r="AU1257" s="456"/>
      <c r="AV1257" s="456"/>
      <c r="AW1257" s="456"/>
      <c r="AX1257" s="456"/>
      <c r="AY1257" s="456"/>
      <c r="AZ1257" s="456"/>
      <c r="BA1257" s="456"/>
      <c r="BB1257" s="456"/>
      <c r="BC1257" s="456"/>
      <c r="BD1257" s="456"/>
      <c r="BE1257" s="456"/>
      <c r="BF1257" s="456"/>
      <c r="BG1257" s="457"/>
      <c r="BH1257" s="458"/>
      <c r="BI1257" s="459"/>
      <c r="BJ1257" s="459"/>
      <c r="BK1257" s="459"/>
      <c r="BL1257" s="459"/>
      <c r="BM1257" s="460"/>
      <c r="BN1257" s="314"/>
      <c r="BO1257" s="314"/>
      <c r="BP1257" s="1"/>
      <c r="BQ1257" s="120">
        <f>IF($F$3="","",IF(N1257=$F$3,COUNTIF(BQ$23:BQ1256,"&gt;0")+1,0))</f>
        <v>0</v>
      </c>
      <c r="BR1257" s="1"/>
      <c r="BS1257" s="20" t="str">
        <f>IF($N1257="","",IF(VLOOKUP(VLOOKUP($N1257,IMPOSTAZIONI!$E$6:$I$13,5,FALSE),IMPOSTAZIONI!$B$25:$N$32,3,FALSE)=0,"",VLOOKUP(VLOOKUP($N1257,IMPOSTAZIONI!$E$6:$I$13,5,FALSE),IMPOSTAZIONI!$B$25:$N$32,3,FALSE)))</f>
        <v/>
      </c>
      <c r="BT1257" s="20" t="str">
        <f>IF($N1257="","",IF(VLOOKUP(VLOOKUP($N1257,IMPOSTAZIONI!$E$6:$I$13,5,FALSE),IMPOSTAZIONI!$B$25:$N$32,6,FALSE)=0,"",VLOOKUP(VLOOKUP($N1257,IMPOSTAZIONI!$E$6:$I$13,5,FALSE),IMPOSTAZIONI!$B$25:$N$32,6,FALSE)))</f>
        <v/>
      </c>
      <c r="BU1257" s="20" t="str">
        <f>IF($N1257="","",IF(VLOOKUP(VLOOKUP($N1257,IMPOSTAZIONI!$E$6:$I$13,5,FALSE),IMPOSTAZIONI!$B$25:$N$32,9,FALSE)=0,"",VLOOKUP(VLOOKUP($N1257,IMPOSTAZIONI!$E$6:$I$13,5,FALSE),IMPOSTAZIONI!$B$25:$N$32,9,FALSE)))</f>
        <v/>
      </c>
      <c r="BV1257" s="20" t="str">
        <f>IF($N1257="","",IF(VLOOKUP(VLOOKUP($N1257,IMPOSTAZIONI!$E$6:$I$13,5,FALSE),IMPOSTAZIONI!$B$25:$N$32,12,FALSE)=0,"",VLOOKUP(VLOOKUP($N1257,IMPOSTAZIONI!$E$6:$I$13,5,FALSE),IMPOSTAZIONI!$B$25:$N$32,12,FALSE)))</f>
        <v/>
      </c>
      <c r="BW1257" s="221" t="str">
        <f t="shared" si="352"/>
        <v/>
      </c>
      <c r="BX1257" s="221" t="str">
        <f t="shared" si="353"/>
        <v/>
      </c>
      <c r="BY1257" s="221">
        <f t="shared" si="354"/>
        <v>0</v>
      </c>
      <c r="BZ1257" s="231">
        <f t="shared" si="355"/>
        <v>0</v>
      </c>
      <c r="CA1257" s="246">
        <f t="shared" si="356"/>
        <v>0</v>
      </c>
      <c r="CB1257" s="246">
        <f t="shared" si="357"/>
        <v>0</v>
      </c>
      <c r="CC1257" s="246" t="str">
        <f t="shared" si="358"/>
        <v/>
      </c>
      <c r="CD1257" s="246">
        <f t="shared" si="359"/>
        <v>5</v>
      </c>
      <c r="CE1257" s="246">
        <f t="shared" si="360"/>
        <v>0</v>
      </c>
      <c r="CF1257" s="276">
        <f t="shared" si="361"/>
        <v>0</v>
      </c>
      <c r="CG1257" s="277">
        <f t="shared" si="361"/>
        <v>0</v>
      </c>
      <c r="CH1257" s="277">
        <f t="shared" si="361"/>
        <v>0</v>
      </c>
      <c r="CI1257" s="278">
        <f t="shared" si="350"/>
        <v>0</v>
      </c>
      <c r="CJ1257" s="280">
        <f t="shared" si="362"/>
        <v>0</v>
      </c>
      <c r="CK1257" s="232">
        <f t="shared" si="363"/>
        <v>0</v>
      </c>
      <c r="CL1257" s="1"/>
    </row>
    <row r="1258" spans="1:90" ht="18" customHeight="1">
      <c r="A1258" s="1"/>
      <c r="B1258" s="1"/>
      <c r="C1258" s="314"/>
      <c r="D1258" s="287" t="str">
        <f t="shared" si="303"/>
        <v/>
      </c>
      <c r="E1258" s="449" t="str">
        <f t="shared" si="351"/>
        <v/>
      </c>
      <c r="F1258" s="450"/>
      <c r="G1258" s="451"/>
      <c r="H1258" s="452"/>
      <c r="I1258" s="453"/>
      <c r="J1258" s="453"/>
      <c r="K1258" s="453"/>
      <c r="L1258" s="453"/>
      <c r="M1258" s="454"/>
      <c r="N1258" s="455"/>
      <c r="O1258" s="456"/>
      <c r="P1258" s="456"/>
      <c r="Q1258" s="456"/>
      <c r="R1258" s="456"/>
      <c r="S1258" s="456"/>
      <c r="T1258" s="456"/>
      <c r="U1258" s="456"/>
      <c r="V1258" s="456"/>
      <c r="W1258" s="456"/>
      <c r="X1258" s="456"/>
      <c r="Y1258" s="456"/>
      <c r="Z1258" s="456"/>
      <c r="AA1258" s="456"/>
      <c r="AB1258" s="456"/>
      <c r="AC1258" s="456"/>
      <c r="AD1258" s="456"/>
      <c r="AE1258" s="457"/>
      <c r="AF1258" s="455"/>
      <c r="AG1258" s="456"/>
      <c r="AH1258" s="456"/>
      <c r="AI1258" s="456"/>
      <c r="AJ1258" s="456"/>
      <c r="AK1258" s="456"/>
      <c r="AL1258" s="456"/>
      <c r="AM1258" s="456"/>
      <c r="AN1258" s="457"/>
      <c r="AO1258" s="455"/>
      <c r="AP1258" s="456"/>
      <c r="AQ1258" s="456"/>
      <c r="AR1258" s="456"/>
      <c r="AS1258" s="456"/>
      <c r="AT1258" s="456"/>
      <c r="AU1258" s="456"/>
      <c r="AV1258" s="456"/>
      <c r="AW1258" s="456"/>
      <c r="AX1258" s="456"/>
      <c r="AY1258" s="456"/>
      <c r="AZ1258" s="456"/>
      <c r="BA1258" s="456"/>
      <c r="BB1258" s="456"/>
      <c r="BC1258" s="456"/>
      <c r="BD1258" s="456"/>
      <c r="BE1258" s="456"/>
      <c r="BF1258" s="456"/>
      <c r="BG1258" s="457"/>
      <c r="BH1258" s="458"/>
      <c r="BI1258" s="459"/>
      <c r="BJ1258" s="459"/>
      <c r="BK1258" s="459"/>
      <c r="BL1258" s="459"/>
      <c r="BM1258" s="460"/>
      <c r="BN1258" s="314"/>
      <c r="BO1258" s="314"/>
      <c r="BP1258" s="1"/>
      <c r="BQ1258" s="120">
        <f>IF($F$3="","",IF(N1258=$F$3,COUNTIF(BQ$23:BQ1257,"&gt;0")+1,0))</f>
        <v>0</v>
      </c>
      <c r="BR1258" s="1"/>
      <c r="BS1258" s="20" t="str">
        <f>IF($N1258="","",IF(VLOOKUP(VLOOKUP($N1258,IMPOSTAZIONI!$E$6:$I$13,5,FALSE),IMPOSTAZIONI!$B$25:$N$32,3,FALSE)=0,"",VLOOKUP(VLOOKUP($N1258,IMPOSTAZIONI!$E$6:$I$13,5,FALSE),IMPOSTAZIONI!$B$25:$N$32,3,FALSE)))</f>
        <v/>
      </c>
      <c r="BT1258" s="20" t="str">
        <f>IF($N1258="","",IF(VLOOKUP(VLOOKUP($N1258,IMPOSTAZIONI!$E$6:$I$13,5,FALSE),IMPOSTAZIONI!$B$25:$N$32,6,FALSE)=0,"",VLOOKUP(VLOOKUP($N1258,IMPOSTAZIONI!$E$6:$I$13,5,FALSE),IMPOSTAZIONI!$B$25:$N$32,6,FALSE)))</f>
        <v/>
      </c>
      <c r="BU1258" s="20" t="str">
        <f>IF($N1258="","",IF(VLOOKUP(VLOOKUP($N1258,IMPOSTAZIONI!$E$6:$I$13,5,FALSE),IMPOSTAZIONI!$B$25:$N$32,9,FALSE)=0,"",VLOOKUP(VLOOKUP($N1258,IMPOSTAZIONI!$E$6:$I$13,5,FALSE),IMPOSTAZIONI!$B$25:$N$32,9,FALSE)))</f>
        <v/>
      </c>
      <c r="BV1258" s="20" t="str">
        <f>IF($N1258="","",IF(VLOOKUP(VLOOKUP($N1258,IMPOSTAZIONI!$E$6:$I$13,5,FALSE),IMPOSTAZIONI!$B$25:$N$32,12,FALSE)=0,"",VLOOKUP(VLOOKUP($N1258,IMPOSTAZIONI!$E$6:$I$13,5,FALSE),IMPOSTAZIONI!$B$25:$N$32,12,FALSE)))</f>
        <v/>
      </c>
      <c r="BW1258" s="221" t="str">
        <f t="shared" si="352"/>
        <v/>
      </c>
      <c r="BX1258" s="221" t="str">
        <f t="shared" si="353"/>
        <v/>
      </c>
      <c r="BY1258" s="221">
        <f t="shared" si="354"/>
        <v>0</v>
      </c>
      <c r="BZ1258" s="231">
        <f t="shared" si="355"/>
        <v>0</v>
      </c>
      <c r="CA1258" s="246">
        <f t="shared" si="356"/>
        <v>0</v>
      </c>
      <c r="CB1258" s="246">
        <f t="shared" si="357"/>
        <v>0</v>
      </c>
      <c r="CC1258" s="246" t="str">
        <f t="shared" si="358"/>
        <v/>
      </c>
      <c r="CD1258" s="246">
        <f t="shared" si="359"/>
        <v>5</v>
      </c>
      <c r="CE1258" s="246">
        <f t="shared" si="360"/>
        <v>0</v>
      </c>
      <c r="CF1258" s="276">
        <f t="shared" si="361"/>
        <v>0</v>
      </c>
      <c r="CG1258" s="277">
        <f t="shared" si="361"/>
        <v>0</v>
      </c>
      <c r="CH1258" s="277">
        <f t="shared" si="361"/>
        <v>0</v>
      </c>
      <c r="CI1258" s="278">
        <f t="shared" si="350"/>
        <v>0</v>
      </c>
      <c r="CJ1258" s="280">
        <f t="shared" si="362"/>
        <v>0</v>
      </c>
      <c r="CK1258" s="232">
        <f t="shared" si="363"/>
        <v>0</v>
      </c>
      <c r="CL1258" s="1"/>
    </row>
    <row r="1259" spans="1:90" ht="18" customHeight="1">
      <c r="A1259" s="1"/>
      <c r="B1259" s="1"/>
      <c r="C1259" s="314"/>
      <c r="D1259" s="287" t="str">
        <f t="shared" si="303"/>
        <v/>
      </c>
      <c r="E1259" s="449" t="str">
        <f t="shared" si="351"/>
        <v/>
      </c>
      <c r="F1259" s="450"/>
      <c r="G1259" s="451"/>
      <c r="H1259" s="452"/>
      <c r="I1259" s="453"/>
      <c r="J1259" s="453"/>
      <c r="K1259" s="453"/>
      <c r="L1259" s="453"/>
      <c r="M1259" s="454"/>
      <c r="N1259" s="455"/>
      <c r="O1259" s="456"/>
      <c r="P1259" s="456"/>
      <c r="Q1259" s="456"/>
      <c r="R1259" s="456"/>
      <c r="S1259" s="456"/>
      <c r="T1259" s="456"/>
      <c r="U1259" s="456"/>
      <c r="V1259" s="456"/>
      <c r="W1259" s="456"/>
      <c r="X1259" s="456"/>
      <c r="Y1259" s="456"/>
      <c r="Z1259" s="456"/>
      <c r="AA1259" s="456"/>
      <c r="AB1259" s="456"/>
      <c r="AC1259" s="456"/>
      <c r="AD1259" s="456"/>
      <c r="AE1259" s="457"/>
      <c r="AF1259" s="455"/>
      <c r="AG1259" s="456"/>
      <c r="AH1259" s="456"/>
      <c r="AI1259" s="456"/>
      <c r="AJ1259" s="456"/>
      <c r="AK1259" s="456"/>
      <c r="AL1259" s="456"/>
      <c r="AM1259" s="456"/>
      <c r="AN1259" s="457"/>
      <c r="AO1259" s="455"/>
      <c r="AP1259" s="456"/>
      <c r="AQ1259" s="456"/>
      <c r="AR1259" s="456"/>
      <c r="AS1259" s="456"/>
      <c r="AT1259" s="456"/>
      <c r="AU1259" s="456"/>
      <c r="AV1259" s="456"/>
      <c r="AW1259" s="456"/>
      <c r="AX1259" s="456"/>
      <c r="AY1259" s="456"/>
      <c r="AZ1259" s="456"/>
      <c r="BA1259" s="456"/>
      <c r="BB1259" s="456"/>
      <c r="BC1259" s="456"/>
      <c r="BD1259" s="456"/>
      <c r="BE1259" s="456"/>
      <c r="BF1259" s="456"/>
      <c r="BG1259" s="457"/>
      <c r="BH1259" s="458"/>
      <c r="BI1259" s="459"/>
      <c r="BJ1259" s="459"/>
      <c r="BK1259" s="459"/>
      <c r="BL1259" s="459"/>
      <c r="BM1259" s="460"/>
      <c r="BN1259" s="314"/>
      <c r="BO1259" s="314"/>
      <c r="BP1259" s="1"/>
      <c r="BQ1259" s="120">
        <f>IF($F$3="","",IF(N1259=$F$3,COUNTIF(BQ$23:BQ1258,"&gt;0")+1,0))</f>
        <v>0</v>
      </c>
      <c r="BR1259" s="1"/>
      <c r="BS1259" s="20" t="str">
        <f>IF($N1259="","",IF(VLOOKUP(VLOOKUP($N1259,IMPOSTAZIONI!$E$6:$I$13,5,FALSE),IMPOSTAZIONI!$B$25:$N$32,3,FALSE)=0,"",VLOOKUP(VLOOKUP($N1259,IMPOSTAZIONI!$E$6:$I$13,5,FALSE),IMPOSTAZIONI!$B$25:$N$32,3,FALSE)))</f>
        <v/>
      </c>
      <c r="BT1259" s="20" t="str">
        <f>IF($N1259="","",IF(VLOOKUP(VLOOKUP($N1259,IMPOSTAZIONI!$E$6:$I$13,5,FALSE),IMPOSTAZIONI!$B$25:$N$32,6,FALSE)=0,"",VLOOKUP(VLOOKUP($N1259,IMPOSTAZIONI!$E$6:$I$13,5,FALSE),IMPOSTAZIONI!$B$25:$N$32,6,FALSE)))</f>
        <v/>
      </c>
      <c r="BU1259" s="20" t="str">
        <f>IF($N1259="","",IF(VLOOKUP(VLOOKUP($N1259,IMPOSTAZIONI!$E$6:$I$13,5,FALSE),IMPOSTAZIONI!$B$25:$N$32,9,FALSE)=0,"",VLOOKUP(VLOOKUP($N1259,IMPOSTAZIONI!$E$6:$I$13,5,FALSE),IMPOSTAZIONI!$B$25:$N$32,9,FALSE)))</f>
        <v/>
      </c>
      <c r="BV1259" s="20" t="str">
        <f>IF($N1259="","",IF(VLOOKUP(VLOOKUP($N1259,IMPOSTAZIONI!$E$6:$I$13,5,FALSE),IMPOSTAZIONI!$B$25:$N$32,12,FALSE)=0,"",VLOOKUP(VLOOKUP($N1259,IMPOSTAZIONI!$E$6:$I$13,5,FALSE),IMPOSTAZIONI!$B$25:$N$32,12,FALSE)))</f>
        <v/>
      </c>
      <c r="BW1259" s="221" t="str">
        <f t="shared" si="352"/>
        <v/>
      </c>
      <c r="BX1259" s="221" t="str">
        <f t="shared" si="353"/>
        <v/>
      </c>
      <c r="BY1259" s="221">
        <f t="shared" si="354"/>
        <v>0</v>
      </c>
      <c r="BZ1259" s="231">
        <f t="shared" si="355"/>
        <v>0</v>
      </c>
      <c r="CA1259" s="246">
        <f t="shared" si="356"/>
        <v>0</v>
      </c>
      <c r="CB1259" s="246">
        <f t="shared" si="357"/>
        <v>0</v>
      </c>
      <c r="CC1259" s="246" t="str">
        <f t="shared" si="358"/>
        <v/>
      </c>
      <c r="CD1259" s="246">
        <f t="shared" si="359"/>
        <v>5</v>
      </c>
      <c r="CE1259" s="246">
        <f t="shared" si="360"/>
        <v>0</v>
      </c>
      <c r="CF1259" s="276">
        <f t="shared" si="361"/>
        <v>0</v>
      </c>
      <c r="CG1259" s="277">
        <f t="shared" si="361"/>
        <v>0</v>
      </c>
      <c r="CH1259" s="277">
        <f t="shared" si="361"/>
        <v>0</v>
      </c>
      <c r="CI1259" s="278">
        <f t="shared" si="350"/>
        <v>0</v>
      </c>
      <c r="CJ1259" s="280">
        <f t="shared" si="362"/>
        <v>0</v>
      </c>
      <c r="CK1259" s="232">
        <f t="shared" si="363"/>
        <v>0</v>
      </c>
      <c r="CL1259" s="1"/>
    </row>
    <row r="1260" spans="1:90" ht="18" customHeight="1">
      <c r="A1260" s="1"/>
      <c r="B1260" s="1"/>
      <c r="C1260" s="314"/>
      <c r="D1260" s="287" t="str">
        <f t="shared" si="303"/>
        <v/>
      </c>
      <c r="E1260" s="449" t="str">
        <f t="shared" si="351"/>
        <v/>
      </c>
      <c r="F1260" s="450"/>
      <c r="G1260" s="451"/>
      <c r="H1260" s="452"/>
      <c r="I1260" s="453"/>
      <c r="J1260" s="453"/>
      <c r="K1260" s="453"/>
      <c r="L1260" s="453"/>
      <c r="M1260" s="454"/>
      <c r="N1260" s="455"/>
      <c r="O1260" s="456"/>
      <c r="P1260" s="456"/>
      <c r="Q1260" s="456"/>
      <c r="R1260" s="456"/>
      <c r="S1260" s="456"/>
      <c r="T1260" s="456"/>
      <c r="U1260" s="456"/>
      <c r="V1260" s="456"/>
      <c r="W1260" s="456"/>
      <c r="X1260" s="456"/>
      <c r="Y1260" s="456"/>
      <c r="Z1260" s="456"/>
      <c r="AA1260" s="456"/>
      <c r="AB1260" s="456"/>
      <c r="AC1260" s="456"/>
      <c r="AD1260" s="456"/>
      <c r="AE1260" s="457"/>
      <c r="AF1260" s="455"/>
      <c r="AG1260" s="456"/>
      <c r="AH1260" s="456"/>
      <c r="AI1260" s="456"/>
      <c r="AJ1260" s="456"/>
      <c r="AK1260" s="456"/>
      <c r="AL1260" s="456"/>
      <c r="AM1260" s="456"/>
      <c r="AN1260" s="457"/>
      <c r="AO1260" s="455"/>
      <c r="AP1260" s="456"/>
      <c r="AQ1260" s="456"/>
      <c r="AR1260" s="456"/>
      <c r="AS1260" s="456"/>
      <c r="AT1260" s="456"/>
      <c r="AU1260" s="456"/>
      <c r="AV1260" s="456"/>
      <c r="AW1260" s="456"/>
      <c r="AX1260" s="456"/>
      <c r="AY1260" s="456"/>
      <c r="AZ1260" s="456"/>
      <c r="BA1260" s="456"/>
      <c r="BB1260" s="456"/>
      <c r="BC1260" s="456"/>
      <c r="BD1260" s="456"/>
      <c r="BE1260" s="456"/>
      <c r="BF1260" s="456"/>
      <c r="BG1260" s="457"/>
      <c r="BH1260" s="458"/>
      <c r="BI1260" s="459"/>
      <c r="BJ1260" s="459"/>
      <c r="BK1260" s="459"/>
      <c r="BL1260" s="459"/>
      <c r="BM1260" s="460"/>
      <c r="BN1260" s="314"/>
      <c r="BO1260" s="314"/>
      <c r="BP1260" s="1"/>
      <c r="BQ1260" s="120">
        <f>IF($F$3="","",IF(N1260=$F$3,COUNTIF(BQ$23:BQ1259,"&gt;0")+1,0))</f>
        <v>0</v>
      </c>
      <c r="BR1260" s="1"/>
      <c r="BS1260" s="20" t="str">
        <f>IF($N1260="","",IF(VLOOKUP(VLOOKUP($N1260,IMPOSTAZIONI!$E$6:$I$13,5,FALSE),IMPOSTAZIONI!$B$25:$N$32,3,FALSE)=0,"",VLOOKUP(VLOOKUP($N1260,IMPOSTAZIONI!$E$6:$I$13,5,FALSE),IMPOSTAZIONI!$B$25:$N$32,3,FALSE)))</f>
        <v/>
      </c>
      <c r="BT1260" s="20" t="str">
        <f>IF($N1260="","",IF(VLOOKUP(VLOOKUP($N1260,IMPOSTAZIONI!$E$6:$I$13,5,FALSE),IMPOSTAZIONI!$B$25:$N$32,6,FALSE)=0,"",VLOOKUP(VLOOKUP($N1260,IMPOSTAZIONI!$E$6:$I$13,5,FALSE),IMPOSTAZIONI!$B$25:$N$32,6,FALSE)))</f>
        <v/>
      </c>
      <c r="BU1260" s="20" t="str">
        <f>IF($N1260="","",IF(VLOOKUP(VLOOKUP($N1260,IMPOSTAZIONI!$E$6:$I$13,5,FALSE),IMPOSTAZIONI!$B$25:$N$32,9,FALSE)=0,"",VLOOKUP(VLOOKUP($N1260,IMPOSTAZIONI!$E$6:$I$13,5,FALSE),IMPOSTAZIONI!$B$25:$N$32,9,FALSE)))</f>
        <v/>
      </c>
      <c r="BV1260" s="20" t="str">
        <f>IF($N1260="","",IF(VLOOKUP(VLOOKUP($N1260,IMPOSTAZIONI!$E$6:$I$13,5,FALSE),IMPOSTAZIONI!$B$25:$N$32,12,FALSE)=0,"",VLOOKUP(VLOOKUP($N1260,IMPOSTAZIONI!$E$6:$I$13,5,FALSE),IMPOSTAZIONI!$B$25:$N$32,12,FALSE)))</f>
        <v/>
      </c>
      <c r="BW1260" s="221" t="str">
        <f t="shared" si="352"/>
        <v/>
      </c>
      <c r="BX1260" s="221" t="str">
        <f t="shared" si="353"/>
        <v/>
      </c>
      <c r="BY1260" s="221">
        <f t="shared" si="354"/>
        <v>0</v>
      </c>
      <c r="BZ1260" s="231">
        <f t="shared" si="355"/>
        <v>0</v>
      </c>
      <c r="CA1260" s="246">
        <f t="shared" si="356"/>
        <v>0</v>
      </c>
      <c r="CB1260" s="246">
        <f t="shared" si="357"/>
        <v>0</v>
      </c>
      <c r="CC1260" s="246" t="str">
        <f t="shared" si="358"/>
        <v/>
      </c>
      <c r="CD1260" s="246">
        <f t="shared" si="359"/>
        <v>5</v>
      </c>
      <c r="CE1260" s="246">
        <f t="shared" si="360"/>
        <v>0</v>
      </c>
      <c r="CF1260" s="276">
        <f t="shared" si="361"/>
        <v>0</v>
      </c>
      <c r="CG1260" s="277">
        <f t="shared" si="361"/>
        <v>0</v>
      </c>
      <c r="CH1260" s="277">
        <f t="shared" si="361"/>
        <v>0</v>
      </c>
      <c r="CI1260" s="278">
        <f t="shared" si="350"/>
        <v>0</v>
      </c>
      <c r="CJ1260" s="280">
        <f t="shared" si="362"/>
        <v>0</v>
      </c>
      <c r="CK1260" s="232">
        <f t="shared" si="363"/>
        <v>0</v>
      </c>
      <c r="CL1260" s="1"/>
    </row>
    <row r="1261" spans="1:90" ht="18" customHeight="1">
      <c r="A1261" s="1"/>
      <c r="B1261" s="1"/>
      <c r="C1261" s="314"/>
      <c r="D1261" s="287" t="str">
        <f t="shared" si="303"/>
        <v/>
      </c>
      <c r="E1261" s="449" t="str">
        <f t="shared" si="351"/>
        <v/>
      </c>
      <c r="F1261" s="450"/>
      <c r="G1261" s="451"/>
      <c r="H1261" s="452"/>
      <c r="I1261" s="453"/>
      <c r="J1261" s="453"/>
      <c r="K1261" s="453"/>
      <c r="L1261" s="453"/>
      <c r="M1261" s="454"/>
      <c r="N1261" s="455"/>
      <c r="O1261" s="456"/>
      <c r="P1261" s="456"/>
      <c r="Q1261" s="456"/>
      <c r="R1261" s="456"/>
      <c r="S1261" s="456"/>
      <c r="T1261" s="456"/>
      <c r="U1261" s="456"/>
      <c r="V1261" s="456"/>
      <c r="W1261" s="456"/>
      <c r="X1261" s="456"/>
      <c r="Y1261" s="456"/>
      <c r="Z1261" s="456"/>
      <c r="AA1261" s="456"/>
      <c r="AB1261" s="456"/>
      <c r="AC1261" s="456"/>
      <c r="AD1261" s="456"/>
      <c r="AE1261" s="457"/>
      <c r="AF1261" s="455"/>
      <c r="AG1261" s="456"/>
      <c r="AH1261" s="456"/>
      <c r="AI1261" s="456"/>
      <c r="AJ1261" s="456"/>
      <c r="AK1261" s="456"/>
      <c r="AL1261" s="456"/>
      <c r="AM1261" s="456"/>
      <c r="AN1261" s="457"/>
      <c r="AO1261" s="455"/>
      <c r="AP1261" s="456"/>
      <c r="AQ1261" s="456"/>
      <c r="AR1261" s="456"/>
      <c r="AS1261" s="456"/>
      <c r="AT1261" s="456"/>
      <c r="AU1261" s="456"/>
      <c r="AV1261" s="456"/>
      <c r="AW1261" s="456"/>
      <c r="AX1261" s="456"/>
      <c r="AY1261" s="456"/>
      <c r="AZ1261" s="456"/>
      <c r="BA1261" s="456"/>
      <c r="BB1261" s="456"/>
      <c r="BC1261" s="456"/>
      <c r="BD1261" s="456"/>
      <c r="BE1261" s="456"/>
      <c r="BF1261" s="456"/>
      <c r="BG1261" s="457"/>
      <c r="BH1261" s="458"/>
      <c r="BI1261" s="459"/>
      <c r="BJ1261" s="459"/>
      <c r="BK1261" s="459"/>
      <c r="BL1261" s="459"/>
      <c r="BM1261" s="460"/>
      <c r="BN1261" s="314"/>
      <c r="BO1261" s="314"/>
      <c r="BP1261" s="1"/>
      <c r="BQ1261" s="120">
        <f>IF($F$3="","",IF(N1261=$F$3,COUNTIF(BQ$23:BQ1260,"&gt;0")+1,0))</f>
        <v>0</v>
      </c>
      <c r="BR1261" s="1"/>
      <c r="BS1261" s="20" t="str">
        <f>IF($N1261="","",IF(VLOOKUP(VLOOKUP($N1261,IMPOSTAZIONI!$E$6:$I$13,5,FALSE),IMPOSTAZIONI!$B$25:$N$32,3,FALSE)=0,"",VLOOKUP(VLOOKUP($N1261,IMPOSTAZIONI!$E$6:$I$13,5,FALSE),IMPOSTAZIONI!$B$25:$N$32,3,FALSE)))</f>
        <v/>
      </c>
      <c r="BT1261" s="20" t="str">
        <f>IF($N1261="","",IF(VLOOKUP(VLOOKUP($N1261,IMPOSTAZIONI!$E$6:$I$13,5,FALSE),IMPOSTAZIONI!$B$25:$N$32,6,FALSE)=0,"",VLOOKUP(VLOOKUP($N1261,IMPOSTAZIONI!$E$6:$I$13,5,FALSE),IMPOSTAZIONI!$B$25:$N$32,6,FALSE)))</f>
        <v/>
      </c>
      <c r="BU1261" s="20" t="str">
        <f>IF($N1261="","",IF(VLOOKUP(VLOOKUP($N1261,IMPOSTAZIONI!$E$6:$I$13,5,FALSE),IMPOSTAZIONI!$B$25:$N$32,9,FALSE)=0,"",VLOOKUP(VLOOKUP($N1261,IMPOSTAZIONI!$E$6:$I$13,5,FALSE),IMPOSTAZIONI!$B$25:$N$32,9,FALSE)))</f>
        <v/>
      </c>
      <c r="BV1261" s="20" t="str">
        <f>IF($N1261="","",IF(VLOOKUP(VLOOKUP($N1261,IMPOSTAZIONI!$E$6:$I$13,5,FALSE),IMPOSTAZIONI!$B$25:$N$32,12,FALSE)=0,"",VLOOKUP(VLOOKUP($N1261,IMPOSTAZIONI!$E$6:$I$13,5,FALSE),IMPOSTAZIONI!$B$25:$N$32,12,FALSE)))</f>
        <v/>
      </c>
      <c r="BW1261" s="221" t="str">
        <f t="shared" si="352"/>
        <v/>
      </c>
      <c r="BX1261" s="221" t="str">
        <f t="shared" si="353"/>
        <v/>
      </c>
      <c r="BY1261" s="221">
        <f t="shared" si="354"/>
        <v>0</v>
      </c>
      <c r="BZ1261" s="231">
        <f t="shared" si="355"/>
        <v>0</v>
      </c>
      <c r="CA1261" s="246">
        <f t="shared" si="356"/>
        <v>0</v>
      </c>
      <c r="CB1261" s="246">
        <f t="shared" si="357"/>
        <v>0</v>
      </c>
      <c r="CC1261" s="246" t="str">
        <f t="shared" si="358"/>
        <v/>
      </c>
      <c r="CD1261" s="246">
        <f t="shared" si="359"/>
        <v>5</v>
      </c>
      <c r="CE1261" s="246">
        <f t="shared" si="360"/>
        <v>0</v>
      </c>
      <c r="CF1261" s="276">
        <f t="shared" si="361"/>
        <v>0</v>
      </c>
      <c r="CG1261" s="277">
        <f t="shared" si="361"/>
        <v>0</v>
      </c>
      <c r="CH1261" s="277">
        <f t="shared" si="361"/>
        <v>0</v>
      </c>
      <c r="CI1261" s="278">
        <f t="shared" si="350"/>
        <v>0</v>
      </c>
      <c r="CJ1261" s="280">
        <f t="shared" si="362"/>
        <v>0</v>
      </c>
      <c r="CK1261" s="232">
        <f t="shared" si="363"/>
        <v>0</v>
      </c>
      <c r="CL1261" s="1"/>
    </row>
    <row r="1262" spans="1:90" ht="18" customHeight="1">
      <c r="A1262" s="1"/>
      <c r="B1262" s="1"/>
      <c r="C1262" s="314"/>
      <c r="D1262" s="287" t="str">
        <f t="shared" si="303"/>
        <v/>
      </c>
      <c r="E1262" s="449" t="str">
        <f t="shared" si="351"/>
        <v/>
      </c>
      <c r="F1262" s="450"/>
      <c r="G1262" s="451"/>
      <c r="H1262" s="452"/>
      <c r="I1262" s="453"/>
      <c r="J1262" s="453"/>
      <c r="K1262" s="453"/>
      <c r="L1262" s="453"/>
      <c r="M1262" s="454"/>
      <c r="N1262" s="455"/>
      <c r="O1262" s="456"/>
      <c r="P1262" s="456"/>
      <c r="Q1262" s="456"/>
      <c r="R1262" s="456"/>
      <c r="S1262" s="456"/>
      <c r="T1262" s="456"/>
      <c r="U1262" s="456"/>
      <c r="V1262" s="456"/>
      <c r="W1262" s="456"/>
      <c r="X1262" s="456"/>
      <c r="Y1262" s="456"/>
      <c r="Z1262" s="456"/>
      <c r="AA1262" s="456"/>
      <c r="AB1262" s="456"/>
      <c r="AC1262" s="456"/>
      <c r="AD1262" s="456"/>
      <c r="AE1262" s="457"/>
      <c r="AF1262" s="455"/>
      <c r="AG1262" s="456"/>
      <c r="AH1262" s="456"/>
      <c r="AI1262" s="456"/>
      <c r="AJ1262" s="456"/>
      <c r="AK1262" s="456"/>
      <c r="AL1262" s="456"/>
      <c r="AM1262" s="456"/>
      <c r="AN1262" s="457"/>
      <c r="AO1262" s="455"/>
      <c r="AP1262" s="456"/>
      <c r="AQ1262" s="456"/>
      <c r="AR1262" s="456"/>
      <c r="AS1262" s="456"/>
      <c r="AT1262" s="456"/>
      <c r="AU1262" s="456"/>
      <c r="AV1262" s="456"/>
      <c r="AW1262" s="456"/>
      <c r="AX1262" s="456"/>
      <c r="AY1262" s="456"/>
      <c r="AZ1262" s="456"/>
      <c r="BA1262" s="456"/>
      <c r="BB1262" s="456"/>
      <c r="BC1262" s="456"/>
      <c r="BD1262" s="456"/>
      <c r="BE1262" s="456"/>
      <c r="BF1262" s="456"/>
      <c r="BG1262" s="457"/>
      <c r="BH1262" s="458"/>
      <c r="BI1262" s="459"/>
      <c r="BJ1262" s="459"/>
      <c r="BK1262" s="459"/>
      <c r="BL1262" s="459"/>
      <c r="BM1262" s="460"/>
      <c r="BN1262" s="314"/>
      <c r="BO1262" s="314"/>
      <c r="BP1262" s="1"/>
      <c r="BQ1262" s="120">
        <f>IF($F$3="","",IF(N1262=$F$3,COUNTIF(BQ$23:BQ1261,"&gt;0")+1,0))</f>
        <v>0</v>
      </c>
      <c r="BR1262" s="1"/>
      <c r="BS1262" s="20" t="str">
        <f>IF($N1262="","",IF(VLOOKUP(VLOOKUP($N1262,IMPOSTAZIONI!$E$6:$I$13,5,FALSE),IMPOSTAZIONI!$B$25:$N$32,3,FALSE)=0,"",VLOOKUP(VLOOKUP($N1262,IMPOSTAZIONI!$E$6:$I$13,5,FALSE),IMPOSTAZIONI!$B$25:$N$32,3,FALSE)))</f>
        <v/>
      </c>
      <c r="BT1262" s="20" t="str">
        <f>IF($N1262="","",IF(VLOOKUP(VLOOKUP($N1262,IMPOSTAZIONI!$E$6:$I$13,5,FALSE),IMPOSTAZIONI!$B$25:$N$32,6,FALSE)=0,"",VLOOKUP(VLOOKUP($N1262,IMPOSTAZIONI!$E$6:$I$13,5,FALSE),IMPOSTAZIONI!$B$25:$N$32,6,FALSE)))</f>
        <v/>
      </c>
      <c r="BU1262" s="20" t="str">
        <f>IF($N1262="","",IF(VLOOKUP(VLOOKUP($N1262,IMPOSTAZIONI!$E$6:$I$13,5,FALSE),IMPOSTAZIONI!$B$25:$N$32,9,FALSE)=0,"",VLOOKUP(VLOOKUP($N1262,IMPOSTAZIONI!$E$6:$I$13,5,FALSE),IMPOSTAZIONI!$B$25:$N$32,9,FALSE)))</f>
        <v/>
      </c>
      <c r="BV1262" s="20" t="str">
        <f>IF($N1262="","",IF(VLOOKUP(VLOOKUP($N1262,IMPOSTAZIONI!$E$6:$I$13,5,FALSE),IMPOSTAZIONI!$B$25:$N$32,12,FALSE)=0,"",VLOOKUP(VLOOKUP($N1262,IMPOSTAZIONI!$E$6:$I$13,5,FALSE),IMPOSTAZIONI!$B$25:$N$32,12,FALSE)))</f>
        <v/>
      </c>
      <c r="BW1262" s="221" t="str">
        <f t="shared" si="352"/>
        <v/>
      </c>
      <c r="BX1262" s="221" t="str">
        <f t="shared" si="353"/>
        <v/>
      </c>
      <c r="BY1262" s="221">
        <f t="shared" si="354"/>
        <v>0</v>
      </c>
      <c r="BZ1262" s="231">
        <f t="shared" si="355"/>
        <v>0</v>
      </c>
      <c r="CA1262" s="246">
        <f t="shared" si="356"/>
        <v>0</v>
      </c>
      <c r="CB1262" s="246">
        <f t="shared" si="357"/>
        <v>0</v>
      </c>
      <c r="CC1262" s="246" t="str">
        <f t="shared" si="358"/>
        <v/>
      </c>
      <c r="CD1262" s="246">
        <f t="shared" si="359"/>
        <v>5</v>
      </c>
      <c r="CE1262" s="246">
        <f t="shared" si="360"/>
        <v>0</v>
      </c>
      <c r="CF1262" s="276">
        <f t="shared" si="361"/>
        <v>0</v>
      </c>
      <c r="CG1262" s="277">
        <f t="shared" si="361"/>
        <v>0</v>
      </c>
      <c r="CH1262" s="277">
        <f t="shared" si="361"/>
        <v>0</v>
      </c>
      <c r="CI1262" s="278">
        <f t="shared" si="350"/>
        <v>0</v>
      </c>
      <c r="CJ1262" s="280">
        <f t="shared" si="362"/>
        <v>0</v>
      </c>
      <c r="CK1262" s="232">
        <f t="shared" si="363"/>
        <v>0</v>
      </c>
      <c r="CL1262" s="1"/>
    </row>
    <row r="1263" spans="1:90" ht="18" customHeight="1">
      <c r="A1263" s="1"/>
      <c r="B1263" s="1"/>
      <c r="C1263" s="314"/>
      <c r="D1263" s="287" t="str">
        <f t="shared" si="303"/>
        <v/>
      </c>
      <c r="E1263" s="449" t="str">
        <f t="shared" si="351"/>
        <v/>
      </c>
      <c r="F1263" s="450"/>
      <c r="G1263" s="451"/>
      <c r="H1263" s="452"/>
      <c r="I1263" s="453"/>
      <c r="J1263" s="453"/>
      <c r="K1263" s="453"/>
      <c r="L1263" s="453"/>
      <c r="M1263" s="454"/>
      <c r="N1263" s="455"/>
      <c r="O1263" s="456"/>
      <c r="P1263" s="456"/>
      <c r="Q1263" s="456"/>
      <c r="R1263" s="456"/>
      <c r="S1263" s="456"/>
      <c r="T1263" s="456"/>
      <c r="U1263" s="456"/>
      <c r="V1263" s="456"/>
      <c r="W1263" s="456"/>
      <c r="X1263" s="456"/>
      <c r="Y1263" s="456"/>
      <c r="Z1263" s="456"/>
      <c r="AA1263" s="456"/>
      <c r="AB1263" s="456"/>
      <c r="AC1263" s="456"/>
      <c r="AD1263" s="456"/>
      <c r="AE1263" s="457"/>
      <c r="AF1263" s="455"/>
      <c r="AG1263" s="456"/>
      <c r="AH1263" s="456"/>
      <c r="AI1263" s="456"/>
      <c r="AJ1263" s="456"/>
      <c r="AK1263" s="456"/>
      <c r="AL1263" s="456"/>
      <c r="AM1263" s="456"/>
      <c r="AN1263" s="457"/>
      <c r="AO1263" s="455"/>
      <c r="AP1263" s="456"/>
      <c r="AQ1263" s="456"/>
      <c r="AR1263" s="456"/>
      <c r="AS1263" s="456"/>
      <c r="AT1263" s="456"/>
      <c r="AU1263" s="456"/>
      <c r="AV1263" s="456"/>
      <c r="AW1263" s="456"/>
      <c r="AX1263" s="456"/>
      <c r="AY1263" s="456"/>
      <c r="AZ1263" s="456"/>
      <c r="BA1263" s="456"/>
      <c r="BB1263" s="456"/>
      <c r="BC1263" s="456"/>
      <c r="BD1263" s="456"/>
      <c r="BE1263" s="456"/>
      <c r="BF1263" s="456"/>
      <c r="BG1263" s="457"/>
      <c r="BH1263" s="458"/>
      <c r="BI1263" s="459"/>
      <c r="BJ1263" s="459"/>
      <c r="BK1263" s="459"/>
      <c r="BL1263" s="459"/>
      <c r="BM1263" s="460"/>
      <c r="BN1263" s="314"/>
      <c r="BO1263" s="314"/>
      <c r="BP1263" s="1"/>
      <c r="BQ1263" s="120">
        <f>IF($F$3="","",IF(N1263=$F$3,COUNTIF(BQ$23:BQ1262,"&gt;0")+1,0))</f>
        <v>0</v>
      </c>
      <c r="BR1263" s="1"/>
      <c r="BS1263" s="20" t="str">
        <f>IF($N1263="","",IF(VLOOKUP(VLOOKUP($N1263,IMPOSTAZIONI!$E$6:$I$13,5,FALSE),IMPOSTAZIONI!$B$25:$N$32,3,FALSE)=0,"",VLOOKUP(VLOOKUP($N1263,IMPOSTAZIONI!$E$6:$I$13,5,FALSE),IMPOSTAZIONI!$B$25:$N$32,3,FALSE)))</f>
        <v/>
      </c>
      <c r="BT1263" s="20" t="str">
        <f>IF($N1263="","",IF(VLOOKUP(VLOOKUP($N1263,IMPOSTAZIONI!$E$6:$I$13,5,FALSE),IMPOSTAZIONI!$B$25:$N$32,6,FALSE)=0,"",VLOOKUP(VLOOKUP($N1263,IMPOSTAZIONI!$E$6:$I$13,5,FALSE),IMPOSTAZIONI!$B$25:$N$32,6,FALSE)))</f>
        <v/>
      </c>
      <c r="BU1263" s="20" t="str">
        <f>IF($N1263="","",IF(VLOOKUP(VLOOKUP($N1263,IMPOSTAZIONI!$E$6:$I$13,5,FALSE),IMPOSTAZIONI!$B$25:$N$32,9,FALSE)=0,"",VLOOKUP(VLOOKUP($N1263,IMPOSTAZIONI!$E$6:$I$13,5,FALSE),IMPOSTAZIONI!$B$25:$N$32,9,FALSE)))</f>
        <v/>
      </c>
      <c r="BV1263" s="20" t="str">
        <f>IF($N1263="","",IF(VLOOKUP(VLOOKUP($N1263,IMPOSTAZIONI!$E$6:$I$13,5,FALSE),IMPOSTAZIONI!$B$25:$N$32,12,FALSE)=0,"",VLOOKUP(VLOOKUP($N1263,IMPOSTAZIONI!$E$6:$I$13,5,FALSE),IMPOSTAZIONI!$B$25:$N$32,12,FALSE)))</f>
        <v/>
      </c>
      <c r="BW1263" s="221" t="str">
        <f t="shared" si="352"/>
        <v/>
      </c>
      <c r="BX1263" s="221" t="str">
        <f t="shared" si="353"/>
        <v/>
      </c>
      <c r="BY1263" s="221">
        <f t="shared" si="354"/>
        <v>0</v>
      </c>
      <c r="BZ1263" s="231">
        <f t="shared" si="355"/>
        <v>0</v>
      </c>
      <c r="CA1263" s="246">
        <f t="shared" si="356"/>
        <v>0</v>
      </c>
      <c r="CB1263" s="246">
        <f t="shared" si="357"/>
        <v>0</v>
      </c>
      <c r="CC1263" s="246" t="str">
        <f t="shared" si="358"/>
        <v/>
      </c>
      <c r="CD1263" s="246">
        <f t="shared" si="359"/>
        <v>5</v>
      </c>
      <c r="CE1263" s="246">
        <f t="shared" si="360"/>
        <v>0</v>
      </c>
      <c r="CF1263" s="276">
        <f t="shared" si="361"/>
        <v>0</v>
      </c>
      <c r="CG1263" s="277">
        <f t="shared" si="361"/>
        <v>0</v>
      </c>
      <c r="CH1263" s="277">
        <f t="shared" si="361"/>
        <v>0</v>
      </c>
      <c r="CI1263" s="278">
        <f t="shared" si="350"/>
        <v>0</v>
      </c>
      <c r="CJ1263" s="280">
        <f t="shared" si="362"/>
        <v>0</v>
      </c>
      <c r="CK1263" s="232">
        <f t="shared" si="363"/>
        <v>0</v>
      </c>
      <c r="CL1263" s="1"/>
    </row>
    <row r="1264" spans="1:90" ht="18" customHeight="1">
      <c r="A1264" s="1"/>
      <c r="B1264" s="1"/>
      <c r="C1264" s="314"/>
      <c r="D1264" s="287" t="str">
        <f t="shared" si="303"/>
        <v/>
      </c>
      <c r="E1264" s="449" t="str">
        <f t="shared" si="351"/>
        <v/>
      </c>
      <c r="F1264" s="450"/>
      <c r="G1264" s="451"/>
      <c r="H1264" s="452"/>
      <c r="I1264" s="453"/>
      <c r="J1264" s="453"/>
      <c r="K1264" s="453"/>
      <c r="L1264" s="453"/>
      <c r="M1264" s="454"/>
      <c r="N1264" s="455"/>
      <c r="O1264" s="456"/>
      <c r="P1264" s="456"/>
      <c r="Q1264" s="456"/>
      <c r="R1264" s="456"/>
      <c r="S1264" s="456"/>
      <c r="T1264" s="456"/>
      <c r="U1264" s="456"/>
      <c r="V1264" s="456"/>
      <c r="W1264" s="456"/>
      <c r="X1264" s="456"/>
      <c r="Y1264" s="456"/>
      <c r="Z1264" s="456"/>
      <c r="AA1264" s="456"/>
      <c r="AB1264" s="456"/>
      <c r="AC1264" s="456"/>
      <c r="AD1264" s="456"/>
      <c r="AE1264" s="457"/>
      <c r="AF1264" s="455"/>
      <c r="AG1264" s="456"/>
      <c r="AH1264" s="456"/>
      <c r="AI1264" s="456"/>
      <c r="AJ1264" s="456"/>
      <c r="AK1264" s="456"/>
      <c r="AL1264" s="456"/>
      <c r="AM1264" s="456"/>
      <c r="AN1264" s="457"/>
      <c r="AO1264" s="455"/>
      <c r="AP1264" s="456"/>
      <c r="AQ1264" s="456"/>
      <c r="AR1264" s="456"/>
      <c r="AS1264" s="456"/>
      <c r="AT1264" s="456"/>
      <c r="AU1264" s="456"/>
      <c r="AV1264" s="456"/>
      <c r="AW1264" s="456"/>
      <c r="AX1264" s="456"/>
      <c r="AY1264" s="456"/>
      <c r="AZ1264" s="456"/>
      <c r="BA1264" s="456"/>
      <c r="BB1264" s="456"/>
      <c r="BC1264" s="456"/>
      <c r="BD1264" s="456"/>
      <c r="BE1264" s="456"/>
      <c r="BF1264" s="456"/>
      <c r="BG1264" s="457"/>
      <c r="BH1264" s="458"/>
      <c r="BI1264" s="459"/>
      <c r="BJ1264" s="459"/>
      <c r="BK1264" s="459"/>
      <c r="BL1264" s="459"/>
      <c r="BM1264" s="460"/>
      <c r="BN1264" s="314"/>
      <c r="BO1264" s="314"/>
      <c r="BP1264" s="1"/>
      <c r="BQ1264" s="120">
        <f>IF($F$3="","",IF(N1264=$F$3,COUNTIF(BQ$23:BQ1263,"&gt;0")+1,0))</f>
        <v>0</v>
      </c>
      <c r="BR1264" s="1"/>
      <c r="BS1264" s="20" t="str">
        <f>IF($N1264="","",IF(VLOOKUP(VLOOKUP($N1264,IMPOSTAZIONI!$E$6:$I$13,5,FALSE),IMPOSTAZIONI!$B$25:$N$32,3,FALSE)=0,"",VLOOKUP(VLOOKUP($N1264,IMPOSTAZIONI!$E$6:$I$13,5,FALSE),IMPOSTAZIONI!$B$25:$N$32,3,FALSE)))</f>
        <v/>
      </c>
      <c r="BT1264" s="20" t="str">
        <f>IF($N1264="","",IF(VLOOKUP(VLOOKUP($N1264,IMPOSTAZIONI!$E$6:$I$13,5,FALSE),IMPOSTAZIONI!$B$25:$N$32,6,FALSE)=0,"",VLOOKUP(VLOOKUP($N1264,IMPOSTAZIONI!$E$6:$I$13,5,FALSE),IMPOSTAZIONI!$B$25:$N$32,6,FALSE)))</f>
        <v/>
      </c>
      <c r="BU1264" s="20" t="str">
        <f>IF($N1264="","",IF(VLOOKUP(VLOOKUP($N1264,IMPOSTAZIONI!$E$6:$I$13,5,FALSE),IMPOSTAZIONI!$B$25:$N$32,9,FALSE)=0,"",VLOOKUP(VLOOKUP($N1264,IMPOSTAZIONI!$E$6:$I$13,5,FALSE),IMPOSTAZIONI!$B$25:$N$32,9,FALSE)))</f>
        <v/>
      </c>
      <c r="BV1264" s="20" t="str">
        <f>IF($N1264="","",IF(VLOOKUP(VLOOKUP($N1264,IMPOSTAZIONI!$E$6:$I$13,5,FALSE),IMPOSTAZIONI!$B$25:$N$32,12,FALSE)=0,"",VLOOKUP(VLOOKUP($N1264,IMPOSTAZIONI!$E$6:$I$13,5,FALSE),IMPOSTAZIONI!$B$25:$N$32,12,FALSE)))</f>
        <v/>
      </c>
      <c r="BW1264" s="221" t="str">
        <f t="shared" si="352"/>
        <v/>
      </c>
      <c r="BX1264" s="221" t="str">
        <f t="shared" si="353"/>
        <v/>
      </c>
      <c r="BY1264" s="221">
        <f t="shared" si="354"/>
        <v>0</v>
      </c>
      <c r="BZ1264" s="231">
        <f t="shared" si="355"/>
        <v>0</v>
      </c>
      <c r="CA1264" s="246">
        <f t="shared" si="356"/>
        <v>0</v>
      </c>
      <c r="CB1264" s="246">
        <f t="shared" si="357"/>
        <v>0</v>
      </c>
      <c r="CC1264" s="246" t="str">
        <f t="shared" si="358"/>
        <v/>
      </c>
      <c r="CD1264" s="246">
        <f t="shared" si="359"/>
        <v>5</v>
      </c>
      <c r="CE1264" s="246">
        <f t="shared" si="360"/>
        <v>0</v>
      </c>
      <c r="CF1264" s="276">
        <f t="shared" si="361"/>
        <v>0</v>
      </c>
      <c r="CG1264" s="277">
        <f t="shared" si="361"/>
        <v>0</v>
      </c>
      <c r="CH1264" s="277">
        <f t="shared" si="361"/>
        <v>0</v>
      </c>
      <c r="CI1264" s="278">
        <f t="shared" si="350"/>
        <v>0</v>
      </c>
      <c r="CJ1264" s="280">
        <f t="shared" si="362"/>
        <v>0</v>
      </c>
      <c r="CK1264" s="232">
        <f t="shared" si="363"/>
        <v>0</v>
      </c>
      <c r="CL1264" s="1"/>
    </row>
    <row r="1265" spans="1:90" ht="18" customHeight="1">
      <c r="A1265" s="1"/>
      <c r="B1265" s="1"/>
      <c r="C1265" s="314"/>
      <c r="D1265" s="287" t="str">
        <f t="shared" ref="D1265:D1328" si="364">IF(BY1265=1,"Errore",IF(BY1265=2,"+ EVN nel gg.",""))</f>
        <v/>
      </c>
      <c r="E1265" s="449" t="str">
        <f t="shared" si="351"/>
        <v/>
      </c>
      <c r="F1265" s="450"/>
      <c r="G1265" s="451"/>
      <c r="H1265" s="452"/>
      <c r="I1265" s="453"/>
      <c r="J1265" s="453"/>
      <c r="K1265" s="453"/>
      <c r="L1265" s="453"/>
      <c r="M1265" s="454"/>
      <c r="N1265" s="455"/>
      <c r="O1265" s="456"/>
      <c r="P1265" s="456"/>
      <c r="Q1265" s="456"/>
      <c r="R1265" s="456"/>
      <c r="S1265" s="456"/>
      <c r="T1265" s="456"/>
      <c r="U1265" s="456"/>
      <c r="V1265" s="456"/>
      <c r="W1265" s="456"/>
      <c r="X1265" s="456"/>
      <c r="Y1265" s="456"/>
      <c r="Z1265" s="456"/>
      <c r="AA1265" s="456"/>
      <c r="AB1265" s="456"/>
      <c r="AC1265" s="456"/>
      <c r="AD1265" s="456"/>
      <c r="AE1265" s="457"/>
      <c r="AF1265" s="455"/>
      <c r="AG1265" s="456"/>
      <c r="AH1265" s="456"/>
      <c r="AI1265" s="456"/>
      <c r="AJ1265" s="456"/>
      <c r="AK1265" s="456"/>
      <c r="AL1265" s="456"/>
      <c r="AM1265" s="456"/>
      <c r="AN1265" s="457"/>
      <c r="AO1265" s="455"/>
      <c r="AP1265" s="456"/>
      <c r="AQ1265" s="456"/>
      <c r="AR1265" s="456"/>
      <c r="AS1265" s="456"/>
      <c r="AT1265" s="456"/>
      <c r="AU1265" s="456"/>
      <c r="AV1265" s="456"/>
      <c r="AW1265" s="456"/>
      <c r="AX1265" s="456"/>
      <c r="AY1265" s="456"/>
      <c r="AZ1265" s="456"/>
      <c r="BA1265" s="456"/>
      <c r="BB1265" s="456"/>
      <c r="BC1265" s="456"/>
      <c r="BD1265" s="456"/>
      <c r="BE1265" s="456"/>
      <c r="BF1265" s="456"/>
      <c r="BG1265" s="457"/>
      <c r="BH1265" s="458"/>
      <c r="BI1265" s="459"/>
      <c r="BJ1265" s="459"/>
      <c r="BK1265" s="459"/>
      <c r="BL1265" s="459"/>
      <c r="BM1265" s="460"/>
      <c r="BN1265" s="314"/>
      <c r="BO1265" s="314"/>
      <c r="BP1265" s="1"/>
      <c r="BQ1265" s="120">
        <f>IF($F$3="","",IF(N1265=$F$3,COUNTIF(BQ$23:BQ1264,"&gt;0")+1,0))</f>
        <v>0</v>
      </c>
      <c r="BR1265" s="1"/>
      <c r="BS1265" s="20" t="str">
        <f>IF($N1265="","",IF(VLOOKUP(VLOOKUP($N1265,IMPOSTAZIONI!$E$6:$I$13,5,FALSE),IMPOSTAZIONI!$B$25:$N$32,3,FALSE)=0,"",VLOOKUP(VLOOKUP($N1265,IMPOSTAZIONI!$E$6:$I$13,5,FALSE),IMPOSTAZIONI!$B$25:$N$32,3,FALSE)))</f>
        <v/>
      </c>
      <c r="BT1265" s="20" t="str">
        <f>IF($N1265="","",IF(VLOOKUP(VLOOKUP($N1265,IMPOSTAZIONI!$E$6:$I$13,5,FALSE),IMPOSTAZIONI!$B$25:$N$32,6,FALSE)=0,"",VLOOKUP(VLOOKUP($N1265,IMPOSTAZIONI!$E$6:$I$13,5,FALSE),IMPOSTAZIONI!$B$25:$N$32,6,FALSE)))</f>
        <v/>
      </c>
      <c r="BU1265" s="20" t="str">
        <f>IF($N1265="","",IF(VLOOKUP(VLOOKUP($N1265,IMPOSTAZIONI!$E$6:$I$13,5,FALSE),IMPOSTAZIONI!$B$25:$N$32,9,FALSE)=0,"",VLOOKUP(VLOOKUP($N1265,IMPOSTAZIONI!$E$6:$I$13,5,FALSE),IMPOSTAZIONI!$B$25:$N$32,9,FALSE)))</f>
        <v/>
      </c>
      <c r="BV1265" s="20" t="str">
        <f>IF($N1265="","",IF(VLOOKUP(VLOOKUP($N1265,IMPOSTAZIONI!$E$6:$I$13,5,FALSE),IMPOSTAZIONI!$B$25:$N$32,12,FALSE)=0,"",VLOOKUP(VLOOKUP($N1265,IMPOSTAZIONI!$E$6:$I$13,5,FALSE),IMPOSTAZIONI!$B$25:$N$32,12,FALSE)))</f>
        <v/>
      </c>
      <c r="BW1265" s="221" t="str">
        <f t="shared" si="352"/>
        <v/>
      </c>
      <c r="BX1265" s="221" t="str">
        <f t="shared" si="353"/>
        <v/>
      </c>
      <c r="BY1265" s="221">
        <f t="shared" si="354"/>
        <v>0</v>
      </c>
      <c r="BZ1265" s="231">
        <f t="shared" si="355"/>
        <v>0</v>
      </c>
      <c r="CA1265" s="246">
        <f t="shared" si="356"/>
        <v>0</v>
      </c>
      <c r="CB1265" s="246">
        <f t="shared" si="357"/>
        <v>0</v>
      </c>
      <c r="CC1265" s="246" t="str">
        <f t="shared" si="358"/>
        <v/>
      </c>
      <c r="CD1265" s="246">
        <f t="shared" si="359"/>
        <v>5</v>
      </c>
      <c r="CE1265" s="246">
        <f t="shared" si="360"/>
        <v>0</v>
      </c>
      <c r="CF1265" s="276">
        <f t="shared" si="361"/>
        <v>0</v>
      </c>
      <c r="CG1265" s="277">
        <f t="shared" si="361"/>
        <v>0</v>
      </c>
      <c r="CH1265" s="277">
        <f t="shared" si="361"/>
        <v>0</v>
      </c>
      <c r="CI1265" s="278">
        <f t="shared" si="350"/>
        <v>0</v>
      </c>
      <c r="CJ1265" s="280">
        <f t="shared" si="362"/>
        <v>0</v>
      </c>
      <c r="CK1265" s="232">
        <f t="shared" si="363"/>
        <v>0</v>
      </c>
      <c r="CL1265" s="1"/>
    </row>
    <row r="1266" spans="1:90" ht="18" customHeight="1">
      <c r="A1266" s="1"/>
      <c r="B1266" s="1"/>
      <c r="C1266" s="314"/>
      <c r="D1266" s="287" t="str">
        <f t="shared" si="364"/>
        <v/>
      </c>
      <c r="E1266" s="449" t="str">
        <f t="shared" si="351"/>
        <v/>
      </c>
      <c r="F1266" s="450"/>
      <c r="G1266" s="451"/>
      <c r="H1266" s="452"/>
      <c r="I1266" s="453"/>
      <c r="J1266" s="453"/>
      <c r="K1266" s="453"/>
      <c r="L1266" s="453"/>
      <c r="M1266" s="454"/>
      <c r="N1266" s="455"/>
      <c r="O1266" s="456"/>
      <c r="P1266" s="456"/>
      <c r="Q1266" s="456"/>
      <c r="R1266" s="456"/>
      <c r="S1266" s="456"/>
      <c r="T1266" s="456"/>
      <c r="U1266" s="456"/>
      <c r="V1266" s="456"/>
      <c r="W1266" s="456"/>
      <c r="X1266" s="456"/>
      <c r="Y1266" s="456"/>
      <c r="Z1266" s="456"/>
      <c r="AA1266" s="456"/>
      <c r="AB1266" s="456"/>
      <c r="AC1266" s="456"/>
      <c r="AD1266" s="456"/>
      <c r="AE1266" s="457"/>
      <c r="AF1266" s="455"/>
      <c r="AG1266" s="456"/>
      <c r="AH1266" s="456"/>
      <c r="AI1266" s="456"/>
      <c r="AJ1266" s="456"/>
      <c r="AK1266" s="456"/>
      <c r="AL1266" s="456"/>
      <c r="AM1266" s="456"/>
      <c r="AN1266" s="457"/>
      <c r="AO1266" s="455"/>
      <c r="AP1266" s="456"/>
      <c r="AQ1266" s="456"/>
      <c r="AR1266" s="456"/>
      <c r="AS1266" s="456"/>
      <c r="AT1266" s="456"/>
      <c r="AU1266" s="456"/>
      <c r="AV1266" s="456"/>
      <c r="AW1266" s="456"/>
      <c r="AX1266" s="456"/>
      <c r="AY1266" s="456"/>
      <c r="AZ1266" s="456"/>
      <c r="BA1266" s="456"/>
      <c r="BB1266" s="456"/>
      <c r="BC1266" s="456"/>
      <c r="BD1266" s="456"/>
      <c r="BE1266" s="456"/>
      <c r="BF1266" s="456"/>
      <c r="BG1266" s="457"/>
      <c r="BH1266" s="458"/>
      <c r="BI1266" s="459"/>
      <c r="BJ1266" s="459"/>
      <c r="BK1266" s="459"/>
      <c r="BL1266" s="459"/>
      <c r="BM1266" s="460"/>
      <c r="BN1266" s="314"/>
      <c r="BO1266" s="314"/>
      <c r="BP1266" s="1"/>
      <c r="BQ1266" s="120">
        <f>IF($F$3="","",IF(N1266=$F$3,COUNTIF(BQ$23:BQ1265,"&gt;0")+1,0))</f>
        <v>0</v>
      </c>
      <c r="BR1266" s="1"/>
      <c r="BS1266" s="20" t="str">
        <f>IF($N1266="","",IF(VLOOKUP(VLOOKUP($N1266,IMPOSTAZIONI!$E$6:$I$13,5,FALSE),IMPOSTAZIONI!$B$25:$N$32,3,FALSE)=0,"",VLOOKUP(VLOOKUP($N1266,IMPOSTAZIONI!$E$6:$I$13,5,FALSE),IMPOSTAZIONI!$B$25:$N$32,3,FALSE)))</f>
        <v/>
      </c>
      <c r="BT1266" s="20" t="str">
        <f>IF($N1266="","",IF(VLOOKUP(VLOOKUP($N1266,IMPOSTAZIONI!$E$6:$I$13,5,FALSE),IMPOSTAZIONI!$B$25:$N$32,6,FALSE)=0,"",VLOOKUP(VLOOKUP($N1266,IMPOSTAZIONI!$E$6:$I$13,5,FALSE),IMPOSTAZIONI!$B$25:$N$32,6,FALSE)))</f>
        <v/>
      </c>
      <c r="BU1266" s="20" t="str">
        <f>IF($N1266="","",IF(VLOOKUP(VLOOKUP($N1266,IMPOSTAZIONI!$E$6:$I$13,5,FALSE),IMPOSTAZIONI!$B$25:$N$32,9,FALSE)=0,"",VLOOKUP(VLOOKUP($N1266,IMPOSTAZIONI!$E$6:$I$13,5,FALSE),IMPOSTAZIONI!$B$25:$N$32,9,FALSE)))</f>
        <v/>
      </c>
      <c r="BV1266" s="20" t="str">
        <f>IF($N1266="","",IF(VLOOKUP(VLOOKUP($N1266,IMPOSTAZIONI!$E$6:$I$13,5,FALSE),IMPOSTAZIONI!$B$25:$N$32,12,FALSE)=0,"",VLOOKUP(VLOOKUP($N1266,IMPOSTAZIONI!$E$6:$I$13,5,FALSE),IMPOSTAZIONI!$B$25:$N$32,12,FALSE)))</f>
        <v/>
      </c>
      <c r="BW1266" s="221" t="str">
        <f t="shared" si="352"/>
        <v/>
      </c>
      <c r="BX1266" s="221" t="str">
        <f t="shared" si="353"/>
        <v/>
      </c>
      <c r="BY1266" s="221">
        <f t="shared" si="354"/>
        <v>0</v>
      </c>
      <c r="BZ1266" s="231">
        <f t="shared" si="355"/>
        <v>0</v>
      </c>
      <c r="CA1266" s="246">
        <f t="shared" si="356"/>
        <v>0</v>
      </c>
      <c r="CB1266" s="246">
        <f t="shared" si="357"/>
        <v>0</v>
      </c>
      <c r="CC1266" s="246" t="str">
        <f t="shared" si="358"/>
        <v/>
      </c>
      <c r="CD1266" s="246">
        <f t="shared" si="359"/>
        <v>5</v>
      </c>
      <c r="CE1266" s="246">
        <f t="shared" si="360"/>
        <v>0</v>
      </c>
      <c r="CF1266" s="276">
        <f t="shared" si="361"/>
        <v>0</v>
      </c>
      <c r="CG1266" s="277">
        <f t="shared" si="361"/>
        <v>0</v>
      </c>
      <c r="CH1266" s="277">
        <f t="shared" si="361"/>
        <v>0</v>
      </c>
      <c r="CI1266" s="278">
        <f t="shared" si="350"/>
        <v>0</v>
      </c>
      <c r="CJ1266" s="280">
        <f t="shared" si="362"/>
        <v>0</v>
      </c>
      <c r="CK1266" s="232">
        <f t="shared" si="363"/>
        <v>0</v>
      </c>
      <c r="CL1266" s="1"/>
    </row>
    <row r="1267" spans="1:90" ht="18" customHeight="1">
      <c r="A1267" s="1"/>
      <c r="B1267" s="1"/>
      <c r="C1267" s="314"/>
      <c r="D1267" s="287" t="str">
        <f t="shared" si="364"/>
        <v/>
      </c>
      <c r="E1267" s="449" t="str">
        <f t="shared" si="351"/>
        <v/>
      </c>
      <c r="F1267" s="450"/>
      <c r="G1267" s="451"/>
      <c r="H1267" s="452"/>
      <c r="I1267" s="453"/>
      <c r="J1267" s="453"/>
      <c r="K1267" s="453"/>
      <c r="L1267" s="453"/>
      <c r="M1267" s="454"/>
      <c r="N1267" s="455"/>
      <c r="O1267" s="456"/>
      <c r="P1267" s="456"/>
      <c r="Q1267" s="456"/>
      <c r="R1267" s="456"/>
      <c r="S1267" s="456"/>
      <c r="T1267" s="456"/>
      <c r="U1267" s="456"/>
      <c r="V1267" s="456"/>
      <c r="W1267" s="456"/>
      <c r="X1267" s="456"/>
      <c r="Y1267" s="456"/>
      <c r="Z1267" s="456"/>
      <c r="AA1267" s="456"/>
      <c r="AB1267" s="456"/>
      <c r="AC1267" s="456"/>
      <c r="AD1267" s="456"/>
      <c r="AE1267" s="457"/>
      <c r="AF1267" s="455"/>
      <c r="AG1267" s="456"/>
      <c r="AH1267" s="456"/>
      <c r="AI1267" s="456"/>
      <c r="AJ1267" s="456"/>
      <c r="AK1267" s="456"/>
      <c r="AL1267" s="456"/>
      <c r="AM1267" s="456"/>
      <c r="AN1267" s="457"/>
      <c r="AO1267" s="455"/>
      <c r="AP1267" s="456"/>
      <c r="AQ1267" s="456"/>
      <c r="AR1267" s="456"/>
      <c r="AS1267" s="456"/>
      <c r="AT1267" s="456"/>
      <c r="AU1267" s="456"/>
      <c r="AV1267" s="456"/>
      <c r="AW1267" s="456"/>
      <c r="AX1267" s="456"/>
      <c r="AY1267" s="456"/>
      <c r="AZ1267" s="456"/>
      <c r="BA1267" s="456"/>
      <c r="BB1267" s="456"/>
      <c r="BC1267" s="456"/>
      <c r="BD1267" s="456"/>
      <c r="BE1267" s="456"/>
      <c r="BF1267" s="456"/>
      <c r="BG1267" s="457"/>
      <c r="BH1267" s="458"/>
      <c r="BI1267" s="459"/>
      <c r="BJ1267" s="459"/>
      <c r="BK1267" s="459"/>
      <c r="BL1267" s="459"/>
      <c r="BM1267" s="460"/>
      <c r="BN1267" s="314"/>
      <c r="BO1267" s="314"/>
      <c r="BP1267" s="1"/>
      <c r="BQ1267" s="120">
        <f>IF($F$3="","",IF(N1267=$F$3,COUNTIF(BQ$23:BQ1266,"&gt;0")+1,0))</f>
        <v>0</v>
      </c>
      <c r="BR1267" s="1"/>
      <c r="BS1267" s="20" t="str">
        <f>IF($N1267="","",IF(VLOOKUP(VLOOKUP($N1267,IMPOSTAZIONI!$E$6:$I$13,5,FALSE),IMPOSTAZIONI!$B$25:$N$32,3,FALSE)=0,"",VLOOKUP(VLOOKUP($N1267,IMPOSTAZIONI!$E$6:$I$13,5,FALSE),IMPOSTAZIONI!$B$25:$N$32,3,FALSE)))</f>
        <v/>
      </c>
      <c r="BT1267" s="20" t="str">
        <f>IF($N1267="","",IF(VLOOKUP(VLOOKUP($N1267,IMPOSTAZIONI!$E$6:$I$13,5,FALSE),IMPOSTAZIONI!$B$25:$N$32,6,FALSE)=0,"",VLOOKUP(VLOOKUP($N1267,IMPOSTAZIONI!$E$6:$I$13,5,FALSE),IMPOSTAZIONI!$B$25:$N$32,6,FALSE)))</f>
        <v/>
      </c>
      <c r="BU1267" s="20" t="str">
        <f>IF($N1267="","",IF(VLOOKUP(VLOOKUP($N1267,IMPOSTAZIONI!$E$6:$I$13,5,FALSE),IMPOSTAZIONI!$B$25:$N$32,9,FALSE)=0,"",VLOOKUP(VLOOKUP($N1267,IMPOSTAZIONI!$E$6:$I$13,5,FALSE),IMPOSTAZIONI!$B$25:$N$32,9,FALSE)))</f>
        <v/>
      </c>
      <c r="BV1267" s="20" t="str">
        <f>IF($N1267="","",IF(VLOOKUP(VLOOKUP($N1267,IMPOSTAZIONI!$E$6:$I$13,5,FALSE),IMPOSTAZIONI!$B$25:$N$32,12,FALSE)=0,"",VLOOKUP(VLOOKUP($N1267,IMPOSTAZIONI!$E$6:$I$13,5,FALSE),IMPOSTAZIONI!$B$25:$N$32,12,FALSE)))</f>
        <v/>
      </c>
      <c r="BW1267" s="221" t="str">
        <f t="shared" si="352"/>
        <v/>
      </c>
      <c r="BX1267" s="221" t="str">
        <f t="shared" si="353"/>
        <v/>
      </c>
      <c r="BY1267" s="221">
        <f t="shared" si="354"/>
        <v>0</v>
      </c>
      <c r="BZ1267" s="231">
        <f t="shared" si="355"/>
        <v>0</v>
      </c>
      <c r="CA1267" s="246">
        <f t="shared" si="356"/>
        <v>0</v>
      </c>
      <c r="CB1267" s="246">
        <f t="shared" si="357"/>
        <v>0</v>
      </c>
      <c r="CC1267" s="246" t="str">
        <f t="shared" si="358"/>
        <v/>
      </c>
      <c r="CD1267" s="246">
        <f t="shared" si="359"/>
        <v>5</v>
      </c>
      <c r="CE1267" s="246">
        <f t="shared" si="360"/>
        <v>0</v>
      </c>
      <c r="CF1267" s="276">
        <f t="shared" si="361"/>
        <v>0</v>
      </c>
      <c r="CG1267" s="277">
        <f t="shared" si="361"/>
        <v>0</v>
      </c>
      <c r="CH1267" s="277">
        <f t="shared" si="361"/>
        <v>0</v>
      </c>
      <c r="CI1267" s="278">
        <f t="shared" si="350"/>
        <v>0</v>
      </c>
      <c r="CJ1267" s="280">
        <f t="shared" si="362"/>
        <v>0</v>
      </c>
      <c r="CK1267" s="232">
        <f t="shared" si="363"/>
        <v>0</v>
      </c>
      <c r="CL1267" s="1"/>
    </row>
    <row r="1268" spans="1:90" ht="18" customHeight="1">
      <c r="A1268" s="1"/>
      <c r="B1268" s="1"/>
      <c r="C1268" s="314"/>
      <c r="D1268" s="287" t="str">
        <f t="shared" si="364"/>
        <v/>
      </c>
      <c r="E1268" s="449" t="str">
        <f t="shared" si="351"/>
        <v/>
      </c>
      <c r="F1268" s="450"/>
      <c r="G1268" s="451"/>
      <c r="H1268" s="452"/>
      <c r="I1268" s="453"/>
      <c r="J1268" s="453"/>
      <c r="K1268" s="453"/>
      <c r="L1268" s="453"/>
      <c r="M1268" s="454"/>
      <c r="N1268" s="455"/>
      <c r="O1268" s="456"/>
      <c r="P1268" s="456"/>
      <c r="Q1268" s="456"/>
      <c r="R1268" s="456"/>
      <c r="S1268" s="456"/>
      <c r="T1268" s="456"/>
      <c r="U1268" s="456"/>
      <c r="V1268" s="456"/>
      <c r="W1268" s="456"/>
      <c r="X1268" s="456"/>
      <c r="Y1268" s="456"/>
      <c r="Z1268" s="456"/>
      <c r="AA1268" s="456"/>
      <c r="AB1268" s="456"/>
      <c r="AC1268" s="456"/>
      <c r="AD1268" s="456"/>
      <c r="AE1268" s="457"/>
      <c r="AF1268" s="455"/>
      <c r="AG1268" s="456"/>
      <c r="AH1268" s="456"/>
      <c r="AI1268" s="456"/>
      <c r="AJ1268" s="456"/>
      <c r="AK1268" s="456"/>
      <c r="AL1268" s="456"/>
      <c r="AM1268" s="456"/>
      <c r="AN1268" s="457"/>
      <c r="AO1268" s="455"/>
      <c r="AP1268" s="456"/>
      <c r="AQ1268" s="456"/>
      <c r="AR1268" s="456"/>
      <c r="AS1268" s="456"/>
      <c r="AT1268" s="456"/>
      <c r="AU1268" s="456"/>
      <c r="AV1268" s="456"/>
      <c r="AW1268" s="456"/>
      <c r="AX1268" s="456"/>
      <c r="AY1268" s="456"/>
      <c r="AZ1268" s="456"/>
      <c r="BA1268" s="456"/>
      <c r="BB1268" s="456"/>
      <c r="BC1268" s="456"/>
      <c r="BD1268" s="456"/>
      <c r="BE1268" s="456"/>
      <c r="BF1268" s="456"/>
      <c r="BG1268" s="457"/>
      <c r="BH1268" s="458"/>
      <c r="BI1268" s="459"/>
      <c r="BJ1268" s="459"/>
      <c r="BK1268" s="459"/>
      <c r="BL1268" s="459"/>
      <c r="BM1268" s="460"/>
      <c r="BN1268" s="314"/>
      <c r="BO1268" s="314"/>
      <c r="BP1268" s="1"/>
      <c r="BQ1268" s="120">
        <f>IF($F$3="","",IF(N1268=$F$3,COUNTIF(BQ$23:BQ1267,"&gt;0")+1,0))</f>
        <v>0</v>
      </c>
      <c r="BR1268" s="1"/>
      <c r="BS1268" s="20" t="str">
        <f>IF($N1268="","",IF(VLOOKUP(VLOOKUP($N1268,IMPOSTAZIONI!$E$6:$I$13,5,FALSE),IMPOSTAZIONI!$B$25:$N$32,3,FALSE)=0,"",VLOOKUP(VLOOKUP($N1268,IMPOSTAZIONI!$E$6:$I$13,5,FALSE),IMPOSTAZIONI!$B$25:$N$32,3,FALSE)))</f>
        <v/>
      </c>
      <c r="BT1268" s="20" t="str">
        <f>IF($N1268="","",IF(VLOOKUP(VLOOKUP($N1268,IMPOSTAZIONI!$E$6:$I$13,5,FALSE),IMPOSTAZIONI!$B$25:$N$32,6,FALSE)=0,"",VLOOKUP(VLOOKUP($N1268,IMPOSTAZIONI!$E$6:$I$13,5,FALSE),IMPOSTAZIONI!$B$25:$N$32,6,FALSE)))</f>
        <v/>
      </c>
      <c r="BU1268" s="20" t="str">
        <f>IF($N1268="","",IF(VLOOKUP(VLOOKUP($N1268,IMPOSTAZIONI!$E$6:$I$13,5,FALSE),IMPOSTAZIONI!$B$25:$N$32,9,FALSE)=0,"",VLOOKUP(VLOOKUP($N1268,IMPOSTAZIONI!$E$6:$I$13,5,FALSE),IMPOSTAZIONI!$B$25:$N$32,9,FALSE)))</f>
        <v/>
      </c>
      <c r="BV1268" s="20" t="str">
        <f>IF($N1268="","",IF(VLOOKUP(VLOOKUP($N1268,IMPOSTAZIONI!$E$6:$I$13,5,FALSE),IMPOSTAZIONI!$B$25:$N$32,12,FALSE)=0,"",VLOOKUP(VLOOKUP($N1268,IMPOSTAZIONI!$E$6:$I$13,5,FALSE),IMPOSTAZIONI!$B$25:$N$32,12,FALSE)))</f>
        <v/>
      </c>
      <c r="BW1268" s="221" t="str">
        <f t="shared" si="352"/>
        <v/>
      </c>
      <c r="BX1268" s="221" t="str">
        <f t="shared" si="353"/>
        <v/>
      </c>
      <c r="BY1268" s="221">
        <f t="shared" si="354"/>
        <v>0</v>
      </c>
      <c r="BZ1268" s="231">
        <f t="shared" si="355"/>
        <v>0</v>
      </c>
      <c r="CA1268" s="246">
        <f t="shared" si="356"/>
        <v>0</v>
      </c>
      <c r="CB1268" s="246">
        <f t="shared" si="357"/>
        <v>0</v>
      </c>
      <c r="CC1268" s="246" t="str">
        <f t="shared" si="358"/>
        <v/>
      </c>
      <c r="CD1268" s="246">
        <f t="shared" si="359"/>
        <v>5</v>
      </c>
      <c r="CE1268" s="246">
        <f t="shared" si="360"/>
        <v>0</v>
      </c>
      <c r="CF1268" s="276">
        <f t="shared" si="361"/>
        <v>0</v>
      </c>
      <c r="CG1268" s="277">
        <f t="shared" si="361"/>
        <v>0</v>
      </c>
      <c r="CH1268" s="277">
        <f t="shared" si="361"/>
        <v>0</v>
      </c>
      <c r="CI1268" s="278">
        <f t="shared" si="350"/>
        <v>0</v>
      </c>
      <c r="CJ1268" s="280">
        <f t="shared" si="362"/>
        <v>0</v>
      </c>
      <c r="CK1268" s="232">
        <f t="shared" si="363"/>
        <v>0</v>
      </c>
      <c r="CL1268" s="1"/>
    </row>
    <row r="1269" spans="1:90" ht="18" customHeight="1">
      <c r="A1269" s="1"/>
      <c r="B1269" s="1"/>
      <c r="C1269" s="314"/>
      <c r="D1269" s="287" t="str">
        <f t="shared" si="364"/>
        <v/>
      </c>
      <c r="E1269" s="449" t="str">
        <f t="shared" si="351"/>
        <v/>
      </c>
      <c r="F1269" s="450"/>
      <c r="G1269" s="451"/>
      <c r="H1269" s="452"/>
      <c r="I1269" s="453"/>
      <c r="J1269" s="453"/>
      <c r="K1269" s="453"/>
      <c r="L1269" s="453"/>
      <c r="M1269" s="454"/>
      <c r="N1269" s="455"/>
      <c r="O1269" s="456"/>
      <c r="P1269" s="456"/>
      <c r="Q1269" s="456"/>
      <c r="R1269" s="456"/>
      <c r="S1269" s="456"/>
      <c r="T1269" s="456"/>
      <c r="U1269" s="456"/>
      <c r="V1269" s="456"/>
      <c r="W1269" s="456"/>
      <c r="X1269" s="456"/>
      <c r="Y1269" s="456"/>
      <c r="Z1269" s="456"/>
      <c r="AA1269" s="456"/>
      <c r="AB1269" s="456"/>
      <c r="AC1269" s="456"/>
      <c r="AD1269" s="456"/>
      <c r="AE1269" s="457"/>
      <c r="AF1269" s="455"/>
      <c r="AG1269" s="456"/>
      <c r="AH1269" s="456"/>
      <c r="AI1269" s="456"/>
      <c r="AJ1269" s="456"/>
      <c r="AK1269" s="456"/>
      <c r="AL1269" s="456"/>
      <c r="AM1269" s="456"/>
      <c r="AN1269" s="457"/>
      <c r="AO1269" s="455"/>
      <c r="AP1269" s="456"/>
      <c r="AQ1269" s="456"/>
      <c r="AR1269" s="456"/>
      <c r="AS1269" s="456"/>
      <c r="AT1269" s="456"/>
      <c r="AU1269" s="456"/>
      <c r="AV1269" s="456"/>
      <c r="AW1269" s="456"/>
      <c r="AX1269" s="456"/>
      <c r="AY1269" s="456"/>
      <c r="AZ1269" s="456"/>
      <c r="BA1269" s="456"/>
      <c r="BB1269" s="456"/>
      <c r="BC1269" s="456"/>
      <c r="BD1269" s="456"/>
      <c r="BE1269" s="456"/>
      <c r="BF1269" s="456"/>
      <c r="BG1269" s="457"/>
      <c r="BH1269" s="458"/>
      <c r="BI1269" s="459"/>
      <c r="BJ1269" s="459"/>
      <c r="BK1269" s="459"/>
      <c r="BL1269" s="459"/>
      <c r="BM1269" s="460"/>
      <c r="BN1269" s="314"/>
      <c r="BO1269" s="314"/>
      <c r="BP1269" s="1"/>
      <c r="BQ1269" s="120">
        <f>IF($F$3="","",IF(N1269=$F$3,COUNTIF(BQ$23:BQ1268,"&gt;0")+1,0))</f>
        <v>0</v>
      </c>
      <c r="BR1269" s="1"/>
      <c r="BS1269" s="20" t="str">
        <f>IF($N1269="","",IF(VLOOKUP(VLOOKUP($N1269,IMPOSTAZIONI!$E$6:$I$13,5,FALSE),IMPOSTAZIONI!$B$25:$N$32,3,FALSE)=0,"",VLOOKUP(VLOOKUP($N1269,IMPOSTAZIONI!$E$6:$I$13,5,FALSE),IMPOSTAZIONI!$B$25:$N$32,3,FALSE)))</f>
        <v/>
      </c>
      <c r="BT1269" s="20" t="str">
        <f>IF($N1269="","",IF(VLOOKUP(VLOOKUP($N1269,IMPOSTAZIONI!$E$6:$I$13,5,FALSE),IMPOSTAZIONI!$B$25:$N$32,6,FALSE)=0,"",VLOOKUP(VLOOKUP($N1269,IMPOSTAZIONI!$E$6:$I$13,5,FALSE),IMPOSTAZIONI!$B$25:$N$32,6,FALSE)))</f>
        <v/>
      </c>
      <c r="BU1269" s="20" t="str">
        <f>IF($N1269="","",IF(VLOOKUP(VLOOKUP($N1269,IMPOSTAZIONI!$E$6:$I$13,5,FALSE),IMPOSTAZIONI!$B$25:$N$32,9,FALSE)=0,"",VLOOKUP(VLOOKUP($N1269,IMPOSTAZIONI!$E$6:$I$13,5,FALSE),IMPOSTAZIONI!$B$25:$N$32,9,FALSE)))</f>
        <v/>
      </c>
      <c r="BV1269" s="20" t="str">
        <f>IF($N1269="","",IF(VLOOKUP(VLOOKUP($N1269,IMPOSTAZIONI!$E$6:$I$13,5,FALSE),IMPOSTAZIONI!$B$25:$N$32,12,FALSE)=0,"",VLOOKUP(VLOOKUP($N1269,IMPOSTAZIONI!$E$6:$I$13,5,FALSE),IMPOSTAZIONI!$B$25:$N$32,12,FALSE)))</f>
        <v/>
      </c>
      <c r="BW1269" s="221" t="str">
        <f t="shared" si="352"/>
        <v/>
      </c>
      <c r="BX1269" s="221" t="str">
        <f t="shared" si="353"/>
        <v/>
      </c>
      <c r="BY1269" s="221">
        <f t="shared" si="354"/>
        <v>0</v>
      </c>
      <c r="BZ1269" s="231">
        <f t="shared" si="355"/>
        <v>0</v>
      </c>
      <c r="CA1269" s="246">
        <f t="shared" si="356"/>
        <v>0</v>
      </c>
      <c r="CB1269" s="246">
        <f t="shared" si="357"/>
        <v>0</v>
      </c>
      <c r="CC1269" s="246" t="str">
        <f t="shared" si="358"/>
        <v/>
      </c>
      <c r="CD1269" s="246">
        <f t="shared" si="359"/>
        <v>5</v>
      </c>
      <c r="CE1269" s="246">
        <f t="shared" si="360"/>
        <v>0</v>
      </c>
      <c r="CF1269" s="276">
        <f t="shared" si="361"/>
        <v>0</v>
      </c>
      <c r="CG1269" s="277">
        <f t="shared" si="361"/>
        <v>0</v>
      </c>
      <c r="CH1269" s="277">
        <f t="shared" si="361"/>
        <v>0</v>
      </c>
      <c r="CI1269" s="278">
        <f t="shared" si="350"/>
        <v>0</v>
      </c>
      <c r="CJ1269" s="280">
        <f t="shared" si="362"/>
        <v>0</v>
      </c>
      <c r="CK1269" s="232">
        <f t="shared" si="363"/>
        <v>0</v>
      </c>
      <c r="CL1269" s="1"/>
    </row>
    <row r="1270" spans="1:90" ht="18" customHeight="1">
      <c r="A1270" s="1"/>
      <c r="B1270" s="1"/>
      <c r="C1270" s="314"/>
      <c r="D1270" s="287" t="str">
        <f t="shared" si="364"/>
        <v/>
      </c>
      <c r="E1270" s="449" t="str">
        <f t="shared" si="351"/>
        <v/>
      </c>
      <c r="F1270" s="450"/>
      <c r="G1270" s="451"/>
      <c r="H1270" s="452"/>
      <c r="I1270" s="453"/>
      <c r="J1270" s="453"/>
      <c r="K1270" s="453"/>
      <c r="L1270" s="453"/>
      <c r="M1270" s="454"/>
      <c r="N1270" s="455"/>
      <c r="O1270" s="456"/>
      <c r="P1270" s="456"/>
      <c r="Q1270" s="456"/>
      <c r="R1270" s="456"/>
      <c r="S1270" s="456"/>
      <c r="T1270" s="456"/>
      <c r="U1270" s="456"/>
      <c r="V1270" s="456"/>
      <c r="W1270" s="456"/>
      <c r="X1270" s="456"/>
      <c r="Y1270" s="456"/>
      <c r="Z1270" s="456"/>
      <c r="AA1270" s="456"/>
      <c r="AB1270" s="456"/>
      <c r="AC1270" s="456"/>
      <c r="AD1270" s="456"/>
      <c r="AE1270" s="457"/>
      <c r="AF1270" s="455"/>
      <c r="AG1270" s="456"/>
      <c r="AH1270" s="456"/>
      <c r="AI1270" s="456"/>
      <c r="AJ1270" s="456"/>
      <c r="AK1270" s="456"/>
      <c r="AL1270" s="456"/>
      <c r="AM1270" s="456"/>
      <c r="AN1270" s="457"/>
      <c r="AO1270" s="455"/>
      <c r="AP1270" s="456"/>
      <c r="AQ1270" s="456"/>
      <c r="AR1270" s="456"/>
      <c r="AS1270" s="456"/>
      <c r="AT1270" s="456"/>
      <c r="AU1270" s="456"/>
      <c r="AV1270" s="456"/>
      <c r="AW1270" s="456"/>
      <c r="AX1270" s="456"/>
      <c r="AY1270" s="456"/>
      <c r="AZ1270" s="456"/>
      <c r="BA1270" s="456"/>
      <c r="BB1270" s="456"/>
      <c r="BC1270" s="456"/>
      <c r="BD1270" s="456"/>
      <c r="BE1270" s="456"/>
      <c r="BF1270" s="456"/>
      <c r="BG1270" s="457"/>
      <c r="BH1270" s="458"/>
      <c r="BI1270" s="459"/>
      <c r="BJ1270" s="459"/>
      <c r="BK1270" s="459"/>
      <c r="BL1270" s="459"/>
      <c r="BM1270" s="460"/>
      <c r="BN1270" s="314"/>
      <c r="BO1270" s="314"/>
      <c r="BP1270" s="1"/>
      <c r="BQ1270" s="120">
        <f>IF($F$3="","",IF(N1270=$F$3,COUNTIF(BQ$23:BQ1269,"&gt;0")+1,0))</f>
        <v>0</v>
      </c>
      <c r="BR1270" s="1"/>
      <c r="BS1270" s="20" t="str">
        <f>IF($N1270="","",IF(VLOOKUP(VLOOKUP($N1270,IMPOSTAZIONI!$E$6:$I$13,5,FALSE),IMPOSTAZIONI!$B$25:$N$32,3,FALSE)=0,"",VLOOKUP(VLOOKUP($N1270,IMPOSTAZIONI!$E$6:$I$13,5,FALSE),IMPOSTAZIONI!$B$25:$N$32,3,FALSE)))</f>
        <v/>
      </c>
      <c r="BT1270" s="20" t="str">
        <f>IF($N1270="","",IF(VLOOKUP(VLOOKUP($N1270,IMPOSTAZIONI!$E$6:$I$13,5,FALSE),IMPOSTAZIONI!$B$25:$N$32,6,FALSE)=0,"",VLOOKUP(VLOOKUP($N1270,IMPOSTAZIONI!$E$6:$I$13,5,FALSE),IMPOSTAZIONI!$B$25:$N$32,6,FALSE)))</f>
        <v/>
      </c>
      <c r="BU1270" s="20" t="str">
        <f>IF($N1270="","",IF(VLOOKUP(VLOOKUP($N1270,IMPOSTAZIONI!$E$6:$I$13,5,FALSE),IMPOSTAZIONI!$B$25:$N$32,9,FALSE)=0,"",VLOOKUP(VLOOKUP($N1270,IMPOSTAZIONI!$E$6:$I$13,5,FALSE),IMPOSTAZIONI!$B$25:$N$32,9,FALSE)))</f>
        <v/>
      </c>
      <c r="BV1270" s="20" t="str">
        <f>IF($N1270="","",IF(VLOOKUP(VLOOKUP($N1270,IMPOSTAZIONI!$E$6:$I$13,5,FALSE),IMPOSTAZIONI!$B$25:$N$32,12,FALSE)=0,"",VLOOKUP(VLOOKUP($N1270,IMPOSTAZIONI!$E$6:$I$13,5,FALSE),IMPOSTAZIONI!$B$25:$N$32,12,FALSE)))</f>
        <v/>
      </c>
      <c r="BW1270" s="221" t="str">
        <f t="shared" si="352"/>
        <v/>
      </c>
      <c r="BX1270" s="221" t="str">
        <f t="shared" si="353"/>
        <v/>
      </c>
      <c r="BY1270" s="221">
        <f t="shared" si="354"/>
        <v>0</v>
      </c>
      <c r="BZ1270" s="231">
        <f t="shared" si="355"/>
        <v>0</v>
      </c>
      <c r="CA1270" s="246">
        <f t="shared" si="356"/>
        <v>0</v>
      </c>
      <c r="CB1270" s="246">
        <f t="shared" si="357"/>
        <v>0</v>
      </c>
      <c r="CC1270" s="246" t="str">
        <f t="shared" si="358"/>
        <v/>
      </c>
      <c r="CD1270" s="246">
        <f t="shared" si="359"/>
        <v>5</v>
      </c>
      <c r="CE1270" s="246">
        <f t="shared" si="360"/>
        <v>0</v>
      </c>
      <c r="CF1270" s="276">
        <f t="shared" si="361"/>
        <v>0</v>
      </c>
      <c r="CG1270" s="277">
        <f t="shared" si="361"/>
        <v>0</v>
      </c>
      <c r="CH1270" s="277">
        <f t="shared" si="361"/>
        <v>0</v>
      </c>
      <c r="CI1270" s="278">
        <f t="shared" si="350"/>
        <v>0</v>
      </c>
      <c r="CJ1270" s="280">
        <f t="shared" si="362"/>
        <v>0</v>
      </c>
      <c r="CK1270" s="232">
        <f t="shared" si="363"/>
        <v>0</v>
      </c>
      <c r="CL1270" s="1"/>
    </row>
    <row r="1271" spans="1:90" ht="18" customHeight="1">
      <c r="A1271" s="1"/>
      <c r="B1271" s="1"/>
      <c r="C1271" s="314"/>
      <c r="D1271" s="287" t="str">
        <f t="shared" si="364"/>
        <v/>
      </c>
      <c r="E1271" s="449" t="str">
        <f t="shared" si="351"/>
        <v/>
      </c>
      <c r="F1271" s="450"/>
      <c r="G1271" s="451"/>
      <c r="H1271" s="452"/>
      <c r="I1271" s="453"/>
      <c r="J1271" s="453"/>
      <c r="K1271" s="453"/>
      <c r="L1271" s="453"/>
      <c r="M1271" s="454"/>
      <c r="N1271" s="455"/>
      <c r="O1271" s="456"/>
      <c r="P1271" s="456"/>
      <c r="Q1271" s="456"/>
      <c r="R1271" s="456"/>
      <c r="S1271" s="456"/>
      <c r="T1271" s="456"/>
      <c r="U1271" s="456"/>
      <c r="V1271" s="456"/>
      <c r="W1271" s="456"/>
      <c r="X1271" s="456"/>
      <c r="Y1271" s="456"/>
      <c r="Z1271" s="456"/>
      <c r="AA1271" s="456"/>
      <c r="AB1271" s="456"/>
      <c r="AC1271" s="456"/>
      <c r="AD1271" s="456"/>
      <c r="AE1271" s="457"/>
      <c r="AF1271" s="455"/>
      <c r="AG1271" s="456"/>
      <c r="AH1271" s="456"/>
      <c r="AI1271" s="456"/>
      <c r="AJ1271" s="456"/>
      <c r="AK1271" s="456"/>
      <c r="AL1271" s="456"/>
      <c r="AM1271" s="456"/>
      <c r="AN1271" s="457"/>
      <c r="AO1271" s="455"/>
      <c r="AP1271" s="456"/>
      <c r="AQ1271" s="456"/>
      <c r="AR1271" s="456"/>
      <c r="AS1271" s="456"/>
      <c r="AT1271" s="456"/>
      <c r="AU1271" s="456"/>
      <c r="AV1271" s="456"/>
      <c r="AW1271" s="456"/>
      <c r="AX1271" s="456"/>
      <c r="AY1271" s="456"/>
      <c r="AZ1271" s="456"/>
      <c r="BA1271" s="456"/>
      <c r="BB1271" s="456"/>
      <c r="BC1271" s="456"/>
      <c r="BD1271" s="456"/>
      <c r="BE1271" s="456"/>
      <c r="BF1271" s="456"/>
      <c r="BG1271" s="457"/>
      <c r="BH1271" s="458"/>
      <c r="BI1271" s="459"/>
      <c r="BJ1271" s="459"/>
      <c r="BK1271" s="459"/>
      <c r="BL1271" s="459"/>
      <c r="BM1271" s="460"/>
      <c r="BN1271" s="314"/>
      <c r="BO1271" s="314"/>
      <c r="BP1271" s="1"/>
      <c r="BQ1271" s="120">
        <f>IF($F$3="","",IF(N1271=$F$3,COUNTIF(BQ$23:BQ1270,"&gt;0")+1,0))</f>
        <v>0</v>
      </c>
      <c r="BR1271" s="1"/>
      <c r="BS1271" s="20" t="str">
        <f>IF($N1271="","",IF(VLOOKUP(VLOOKUP($N1271,IMPOSTAZIONI!$E$6:$I$13,5,FALSE),IMPOSTAZIONI!$B$25:$N$32,3,FALSE)=0,"",VLOOKUP(VLOOKUP($N1271,IMPOSTAZIONI!$E$6:$I$13,5,FALSE),IMPOSTAZIONI!$B$25:$N$32,3,FALSE)))</f>
        <v/>
      </c>
      <c r="BT1271" s="20" t="str">
        <f>IF($N1271="","",IF(VLOOKUP(VLOOKUP($N1271,IMPOSTAZIONI!$E$6:$I$13,5,FALSE),IMPOSTAZIONI!$B$25:$N$32,6,FALSE)=0,"",VLOOKUP(VLOOKUP($N1271,IMPOSTAZIONI!$E$6:$I$13,5,FALSE),IMPOSTAZIONI!$B$25:$N$32,6,FALSE)))</f>
        <v/>
      </c>
      <c r="BU1271" s="20" t="str">
        <f>IF($N1271="","",IF(VLOOKUP(VLOOKUP($N1271,IMPOSTAZIONI!$E$6:$I$13,5,FALSE),IMPOSTAZIONI!$B$25:$N$32,9,FALSE)=0,"",VLOOKUP(VLOOKUP($N1271,IMPOSTAZIONI!$E$6:$I$13,5,FALSE),IMPOSTAZIONI!$B$25:$N$32,9,FALSE)))</f>
        <v/>
      </c>
      <c r="BV1271" s="20" t="str">
        <f>IF($N1271="","",IF(VLOOKUP(VLOOKUP($N1271,IMPOSTAZIONI!$E$6:$I$13,5,FALSE),IMPOSTAZIONI!$B$25:$N$32,12,FALSE)=0,"",VLOOKUP(VLOOKUP($N1271,IMPOSTAZIONI!$E$6:$I$13,5,FALSE),IMPOSTAZIONI!$B$25:$N$32,12,FALSE)))</f>
        <v/>
      </c>
      <c r="BW1271" s="221" t="str">
        <f t="shared" si="352"/>
        <v/>
      </c>
      <c r="BX1271" s="221" t="str">
        <f t="shared" si="353"/>
        <v/>
      </c>
      <c r="BY1271" s="221">
        <f t="shared" si="354"/>
        <v>0</v>
      </c>
      <c r="BZ1271" s="231">
        <f t="shared" si="355"/>
        <v>0</v>
      </c>
      <c r="CA1271" s="246">
        <f t="shared" si="356"/>
        <v>0</v>
      </c>
      <c r="CB1271" s="246">
        <f t="shared" si="357"/>
        <v>0</v>
      </c>
      <c r="CC1271" s="246" t="str">
        <f t="shared" si="358"/>
        <v/>
      </c>
      <c r="CD1271" s="246">
        <f t="shared" si="359"/>
        <v>5</v>
      </c>
      <c r="CE1271" s="246">
        <f t="shared" si="360"/>
        <v>0</v>
      </c>
      <c r="CF1271" s="276">
        <f t="shared" si="361"/>
        <v>0</v>
      </c>
      <c r="CG1271" s="277">
        <f t="shared" si="361"/>
        <v>0</v>
      </c>
      <c r="CH1271" s="277">
        <f t="shared" si="361"/>
        <v>0</v>
      </c>
      <c r="CI1271" s="278">
        <f t="shared" si="350"/>
        <v>0</v>
      </c>
      <c r="CJ1271" s="280">
        <f t="shared" si="362"/>
        <v>0</v>
      </c>
      <c r="CK1271" s="232">
        <f t="shared" si="363"/>
        <v>0</v>
      </c>
      <c r="CL1271" s="1"/>
    </row>
    <row r="1272" spans="1:90" ht="18" customHeight="1">
      <c r="A1272" s="1"/>
      <c r="B1272" s="1"/>
      <c r="C1272" s="314"/>
      <c r="D1272" s="287" t="str">
        <f t="shared" si="364"/>
        <v/>
      </c>
      <c r="E1272" s="449" t="str">
        <f t="shared" si="351"/>
        <v/>
      </c>
      <c r="F1272" s="450"/>
      <c r="G1272" s="451"/>
      <c r="H1272" s="452"/>
      <c r="I1272" s="453"/>
      <c r="J1272" s="453"/>
      <c r="K1272" s="453"/>
      <c r="L1272" s="453"/>
      <c r="M1272" s="454"/>
      <c r="N1272" s="455"/>
      <c r="O1272" s="456"/>
      <c r="P1272" s="456"/>
      <c r="Q1272" s="456"/>
      <c r="R1272" s="456"/>
      <c r="S1272" s="456"/>
      <c r="T1272" s="456"/>
      <c r="U1272" s="456"/>
      <c r="V1272" s="456"/>
      <c r="W1272" s="456"/>
      <c r="X1272" s="456"/>
      <c r="Y1272" s="456"/>
      <c r="Z1272" s="456"/>
      <c r="AA1272" s="456"/>
      <c r="AB1272" s="456"/>
      <c r="AC1272" s="456"/>
      <c r="AD1272" s="456"/>
      <c r="AE1272" s="457"/>
      <c r="AF1272" s="455"/>
      <c r="AG1272" s="456"/>
      <c r="AH1272" s="456"/>
      <c r="AI1272" s="456"/>
      <c r="AJ1272" s="456"/>
      <c r="AK1272" s="456"/>
      <c r="AL1272" s="456"/>
      <c r="AM1272" s="456"/>
      <c r="AN1272" s="457"/>
      <c r="AO1272" s="455"/>
      <c r="AP1272" s="456"/>
      <c r="AQ1272" s="456"/>
      <c r="AR1272" s="456"/>
      <c r="AS1272" s="456"/>
      <c r="AT1272" s="456"/>
      <c r="AU1272" s="456"/>
      <c r="AV1272" s="456"/>
      <c r="AW1272" s="456"/>
      <c r="AX1272" s="456"/>
      <c r="AY1272" s="456"/>
      <c r="AZ1272" s="456"/>
      <c r="BA1272" s="456"/>
      <c r="BB1272" s="456"/>
      <c r="BC1272" s="456"/>
      <c r="BD1272" s="456"/>
      <c r="BE1272" s="456"/>
      <c r="BF1272" s="456"/>
      <c r="BG1272" s="457"/>
      <c r="BH1272" s="458"/>
      <c r="BI1272" s="459"/>
      <c r="BJ1272" s="459"/>
      <c r="BK1272" s="459"/>
      <c r="BL1272" s="459"/>
      <c r="BM1272" s="460"/>
      <c r="BN1272" s="314"/>
      <c r="BO1272" s="314"/>
      <c r="BP1272" s="1"/>
      <c r="BQ1272" s="120">
        <f>IF($F$3="","",IF(N1272=$F$3,COUNTIF(BQ$23:BQ1271,"&gt;0")+1,0))</f>
        <v>0</v>
      </c>
      <c r="BR1272" s="1"/>
      <c r="BS1272" s="20" t="str">
        <f>IF($N1272="","",IF(VLOOKUP(VLOOKUP($N1272,IMPOSTAZIONI!$E$6:$I$13,5,FALSE),IMPOSTAZIONI!$B$25:$N$32,3,FALSE)=0,"",VLOOKUP(VLOOKUP($N1272,IMPOSTAZIONI!$E$6:$I$13,5,FALSE),IMPOSTAZIONI!$B$25:$N$32,3,FALSE)))</f>
        <v/>
      </c>
      <c r="BT1272" s="20" t="str">
        <f>IF($N1272="","",IF(VLOOKUP(VLOOKUP($N1272,IMPOSTAZIONI!$E$6:$I$13,5,FALSE),IMPOSTAZIONI!$B$25:$N$32,6,FALSE)=0,"",VLOOKUP(VLOOKUP($N1272,IMPOSTAZIONI!$E$6:$I$13,5,FALSE),IMPOSTAZIONI!$B$25:$N$32,6,FALSE)))</f>
        <v/>
      </c>
      <c r="BU1272" s="20" t="str">
        <f>IF($N1272="","",IF(VLOOKUP(VLOOKUP($N1272,IMPOSTAZIONI!$E$6:$I$13,5,FALSE),IMPOSTAZIONI!$B$25:$N$32,9,FALSE)=0,"",VLOOKUP(VLOOKUP($N1272,IMPOSTAZIONI!$E$6:$I$13,5,FALSE),IMPOSTAZIONI!$B$25:$N$32,9,FALSE)))</f>
        <v/>
      </c>
      <c r="BV1272" s="20" t="str">
        <f>IF($N1272="","",IF(VLOOKUP(VLOOKUP($N1272,IMPOSTAZIONI!$E$6:$I$13,5,FALSE),IMPOSTAZIONI!$B$25:$N$32,12,FALSE)=0,"",VLOOKUP(VLOOKUP($N1272,IMPOSTAZIONI!$E$6:$I$13,5,FALSE),IMPOSTAZIONI!$B$25:$N$32,12,FALSE)))</f>
        <v/>
      </c>
      <c r="BW1272" s="221" t="str">
        <f t="shared" si="352"/>
        <v/>
      </c>
      <c r="BX1272" s="221" t="str">
        <f t="shared" si="353"/>
        <v/>
      </c>
      <c r="BY1272" s="221">
        <f t="shared" si="354"/>
        <v>0</v>
      </c>
      <c r="BZ1272" s="231">
        <f t="shared" si="355"/>
        <v>0</v>
      </c>
      <c r="CA1272" s="246">
        <f t="shared" si="356"/>
        <v>0</v>
      </c>
      <c r="CB1272" s="246">
        <f t="shared" si="357"/>
        <v>0</v>
      </c>
      <c r="CC1272" s="246" t="str">
        <f t="shared" si="358"/>
        <v/>
      </c>
      <c r="CD1272" s="246">
        <f t="shared" si="359"/>
        <v>5</v>
      </c>
      <c r="CE1272" s="246">
        <f t="shared" si="360"/>
        <v>0</v>
      </c>
      <c r="CF1272" s="276">
        <f t="shared" si="361"/>
        <v>0</v>
      </c>
      <c r="CG1272" s="277">
        <f t="shared" si="361"/>
        <v>0</v>
      </c>
      <c r="CH1272" s="277">
        <f t="shared" si="361"/>
        <v>0</v>
      </c>
      <c r="CI1272" s="278">
        <f t="shared" si="350"/>
        <v>0</v>
      </c>
      <c r="CJ1272" s="280">
        <f t="shared" si="362"/>
        <v>0</v>
      </c>
      <c r="CK1272" s="232">
        <f t="shared" si="363"/>
        <v>0</v>
      </c>
      <c r="CL1272" s="1"/>
    </row>
    <row r="1273" spans="1:90" ht="18" customHeight="1">
      <c r="A1273" s="1"/>
      <c r="B1273" s="1"/>
      <c r="C1273" s="314"/>
      <c r="D1273" s="287" t="str">
        <f t="shared" si="364"/>
        <v/>
      </c>
      <c r="E1273" s="449" t="str">
        <f t="shared" si="351"/>
        <v/>
      </c>
      <c r="F1273" s="450"/>
      <c r="G1273" s="451"/>
      <c r="H1273" s="452"/>
      <c r="I1273" s="453"/>
      <c r="J1273" s="453"/>
      <c r="K1273" s="453"/>
      <c r="L1273" s="453"/>
      <c r="M1273" s="454"/>
      <c r="N1273" s="455"/>
      <c r="O1273" s="456"/>
      <c r="P1273" s="456"/>
      <c r="Q1273" s="456"/>
      <c r="R1273" s="456"/>
      <c r="S1273" s="456"/>
      <c r="T1273" s="456"/>
      <c r="U1273" s="456"/>
      <c r="V1273" s="456"/>
      <c r="W1273" s="456"/>
      <c r="X1273" s="456"/>
      <c r="Y1273" s="456"/>
      <c r="Z1273" s="456"/>
      <c r="AA1273" s="456"/>
      <c r="AB1273" s="456"/>
      <c r="AC1273" s="456"/>
      <c r="AD1273" s="456"/>
      <c r="AE1273" s="457"/>
      <c r="AF1273" s="455"/>
      <c r="AG1273" s="456"/>
      <c r="AH1273" s="456"/>
      <c r="AI1273" s="456"/>
      <c r="AJ1273" s="456"/>
      <c r="AK1273" s="456"/>
      <c r="AL1273" s="456"/>
      <c r="AM1273" s="456"/>
      <c r="AN1273" s="457"/>
      <c r="AO1273" s="455"/>
      <c r="AP1273" s="456"/>
      <c r="AQ1273" s="456"/>
      <c r="AR1273" s="456"/>
      <c r="AS1273" s="456"/>
      <c r="AT1273" s="456"/>
      <c r="AU1273" s="456"/>
      <c r="AV1273" s="456"/>
      <c r="AW1273" s="456"/>
      <c r="AX1273" s="456"/>
      <c r="AY1273" s="456"/>
      <c r="AZ1273" s="456"/>
      <c r="BA1273" s="456"/>
      <c r="BB1273" s="456"/>
      <c r="BC1273" s="456"/>
      <c r="BD1273" s="456"/>
      <c r="BE1273" s="456"/>
      <c r="BF1273" s="456"/>
      <c r="BG1273" s="457"/>
      <c r="BH1273" s="458"/>
      <c r="BI1273" s="459"/>
      <c r="BJ1273" s="459"/>
      <c r="BK1273" s="459"/>
      <c r="BL1273" s="459"/>
      <c r="BM1273" s="460"/>
      <c r="BN1273" s="314"/>
      <c r="BO1273" s="314"/>
      <c r="BP1273" s="1"/>
      <c r="BQ1273" s="120">
        <f>IF($F$3="","",IF(N1273=$F$3,COUNTIF(BQ$23:BQ1272,"&gt;0")+1,0))</f>
        <v>0</v>
      </c>
      <c r="BR1273" s="1"/>
      <c r="BS1273" s="20" t="str">
        <f>IF($N1273="","",IF(VLOOKUP(VLOOKUP($N1273,IMPOSTAZIONI!$E$6:$I$13,5,FALSE),IMPOSTAZIONI!$B$25:$N$32,3,FALSE)=0,"",VLOOKUP(VLOOKUP($N1273,IMPOSTAZIONI!$E$6:$I$13,5,FALSE),IMPOSTAZIONI!$B$25:$N$32,3,FALSE)))</f>
        <v/>
      </c>
      <c r="BT1273" s="20" t="str">
        <f>IF($N1273="","",IF(VLOOKUP(VLOOKUP($N1273,IMPOSTAZIONI!$E$6:$I$13,5,FALSE),IMPOSTAZIONI!$B$25:$N$32,6,FALSE)=0,"",VLOOKUP(VLOOKUP($N1273,IMPOSTAZIONI!$E$6:$I$13,5,FALSE),IMPOSTAZIONI!$B$25:$N$32,6,FALSE)))</f>
        <v/>
      </c>
      <c r="BU1273" s="20" t="str">
        <f>IF($N1273="","",IF(VLOOKUP(VLOOKUP($N1273,IMPOSTAZIONI!$E$6:$I$13,5,FALSE),IMPOSTAZIONI!$B$25:$N$32,9,FALSE)=0,"",VLOOKUP(VLOOKUP($N1273,IMPOSTAZIONI!$E$6:$I$13,5,FALSE),IMPOSTAZIONI!$B$25:$N$32,9,FALSE)))</f>
        <v/>
      </c>
      <c r="BV1273" s="20" t="str">
        <f>IF($N1273="","",IF(VLOOKUP(VLOOKUP($N1273,IMPOSTAZIONI!$E$6:$I$13,5,FALSE),IMPOSTAZIONI!$B$25:$N$32,12,FALSE)=0,"",VLOOKUP(VLOOKUP($N1273,IMPOSTAZIONI!$E$6:$I$13,5,FALSE),IMPOSTAZIONI!$B$25:$N$32,12,FALSE)))</f>
        <v/>
      </c>
      <c r="BW1273" s="221" t="str">
        <f t="shared" si="352"/>
        <v/>
      </c>
      <c r="BX1273" s="221" t="str">
        <f t="shared" si="353"/>
        <v/>
      </c>
      <c r="BY1273" s="221">
        <f t="shared" si="354"/>
        <v>0</v>
      </c>
      <c r="BZ1273" s="231">
        <f t="shared" si="355"/>
        <v>0</v>
      </c>
      <c r="CA1273" s="246">
        <f t="shared" si="356"/>
        <v>0</v>
      </c>
      <c r="CB1273" s="246">
        <f t="shared" si="357"/>
        <v>0</v>
      </c>
      <c r="CC1273" s="246" t="str">
        <f t="shared" si="358"/>
        <v/>
      </c>
      <c r="CD1273" s="246">
        <f t="shared" si="359"/>
        <v>5</v>
      </c>
      <c r="CE1273" s="246">
        <f t="shared" si="360"/>
        <v>0</v>
      </c>
      <c r="CF1273" s="276">
        <f t="shared" si="361"/>
        <v>0</v>
      </c>
      <c r="CG1273" s="277">
        <f t="shared" si="361"/>
        <v>0</v>
      </c>
      <c r="CH1273" s="277">
        <f t="shared" si="361"/>
        <v>0</v>
      </c>
      <c r="CI1273" s="278">
        <f t="shared" si="350"/>
        <v>0</v>
      </c>
      <c r="CJ1273" s="280">
        <f t="shared" si="362"/>
        <v>0</v>
      </c>
      <c r="CK1273" s="232">
        <f t="shared" si="363"/>
        <v>0</v>
      </c>
      <c r="CL1273" s="1"/>
    </row>
    <row r="1274" spans="1:90" ht="18" customHeight="1">
      <c r="A1274" s="1"/>
      <c r="B1274" s="1"/>
      <c r="C1274" s="314"/>
      <c r="D1274" s="287" t="str">
        <f t="shared" si="364"/>
        <v/>
      </c>
      <c r="E1274" s="449" t="str">
        <f t="shared" si="351"/>
        <v/>
      </c>
      <c r="F1274" s="450"/>
      <c r="G1274" s="451"/>
      <c r="H1274" s="452"/>
      <c r="I1274" s="453"/>
      <c r="J1274" s="453"/>
      <c r="K1274" s="453"/>
      <c r="L1274" s="453"/>
      <c r="M1274" s="454"/>
      <c r="N1274" s="455"/>
      <c r="O1274" s="456"/>
      <c r="P1274" s="456"/>
      <c r="Q1274" s="456"/>
      <c r="R1274" s="456"/>
      <c r="S1274" s="456"/>
      <c r="T1274" s="456"/>
      <c r="U1274" s="456"/>
      <c r="V1274" s="456"/>
      <c r="W1274" s="456"/>
      <c r="X1274" s="456"/>
      <c r="Y1274" s="456"/>
      <c r="Z1274" s="456"/>
      <c r="AA1274" s="456"/>
      <c r="AB1274" s="456"/>
      <c r="AC1274" s="456"/>
      <c r="AD1274" s="456"/>
      <c r="AE1274" s="457"/>
      <c r="AF1274" s="455"/>
      <c r="AG1274" s="456"/>
      <c r="AH1274" s="456"/>
      <c r="AI1274" s="456"/>
      <c r="AJ1274" s="456"/>
      <c r="AK1274" s="456"/>
      <c r="AL1274" s="456"/>
      <c r="AM1274" s="456"/>
      <c r="AN1274" s="457"/>
      <c r="AO1274" s="455"/>
      <c r="AP1274" s="456"/>
      <c r="AQ1274" s="456"/>
      <c r="AR1274" s="456"/>
      <c r="AS1274" s="456"/>
      <c r="AT1274" s="456"/>
      <c r="AU1274" s="456"/>
      <c r="AV1274" s="456"/>
      <c r="AW1274" s="456"/>
      <c r="AX1274" s="456"/>
      <c r="AY1274" s="456"/>
      <c r="AZ1274" s="456"/>
      <c r="BA1274" s="456"/>
      <c r="BB1274" s="456"/>
      <c r="BC1274" s="456"/>
      <c r="BD1274" s="456"/>
      <c r="BE1274" s="456"/>
      <c r="BF1274" s="456"/>
      <c r="BG1274" s="457"/>
      <c r="BH1274" s="458"/>
      <c r="BI1274" s="459"/>
      <c r="BJ1274" s="459"/>
      <c r="BK1274" s="459"/>
      <c r="BL1274" s="459"/>
      <c r="BM1274" s="460"/>
      <c r="BN1274" s="314"/>
      <c r="BO1274" s="314"/>
      <c r="BP1274" s="1"/>
      <c r="BQ1274" s="120">
        <f>IF($F$3="","",IF(N1274=$F$3,COUNTIF(BQ$23:BQ1273,"&gt;0")+1,0))</f>
        <v>0</v>
      </c>
      <c r="BR1274" s="1"/>
      <c r="BS1274" s="20" t="str">
        <f>IF($N1274="","",IF(VLOOKUP(VLOOKUP($N1274,IMPOSTAZIONI!$E$6:$I$13,5,FALSE),IMPOSTAZIONI!$B$25:$N$32,3,FALSE)=0,"",VLOOKUP(VLOOKUP($N1274,IMPOSTAZIONI!$E$6:$I$13,5,FALSE),IMPOSTAZIONI!$B$25:$N$32,3,FALSE)))</f>
        <v/>
      </c>
      <c r="BT1274" s="20" t="str">
        <f>IF($N1274="","",IF(VLOOKUP(VLOOKUP($N1274,IMPOSTAZIONI!$E$6:$I$13,5,FALSE),IMPOSTAZIONI!$B$25:$N$32,6,FALSE)=0,"",VLOOKUP(VLOOKUP($N1274,IMPOSTAZIONI!$E$6:$I$13,5,FALSE),IMPOSTAZIONI!$B$25:$N$32,6,FALSE)))</f>
        <v/>
      </c>
      <c r="BU1274" s="20" t="str">
        <f>IF($N1274="","",IF(VLOOKUP(VLOOKUP($N1274,IMPOSTAZIONI!$E$6:$I$13,5,FALSE),IMPOSTAZIONI!$B$25:$N$32,9,FALSE)=0,"",VLOOKUP(VLOOKUP($N1274,IMPOSTAZIONI!$E$6:$I$13,5,FALSE),IMPOSTAZIONI!$B$25:$N$32,9,FALSE)))</f>
        <v/>
      </c>
      <c r="BV1274" s="20" t="str">
        <f>IF($N1274="","",IF(VLOOKUP(VLOOKUP($N1274,IMPOSTAZIONI!$E$6:$I$13,5,FALSE),IMPOSTAZIONI!$B$25:$N$32,12,FALSE)=0,"",VLOOKUP(VLOOKUP($N1274,IMPOSTAZIONI!$E$6:$I$13,5,FALSE),IMPOSTAZIONI!$B$25:$N$32,12,FALSE)))</f>
        <v/>
      </c>
      <c r="BW1274" s="221" t="str">
        <f t="shared" si="352"/>
        <v/>
      </c>
      <c r="BX1274" s="221" t="str">
        <f t="shared" si="353"/>
        <v/>
      </c>
      <c r="BY1274" s="221">
        <f t="shared" si="354"/>
        <v>0</v>
      </c>
      <c r="BZ1274" s="231">
        <f t="shared" si="355"/>
        <v>0</v>
      </c>
      <c r="CA1274" s="246">
        <f t="shared" si="356"/>
        <v>0</v>
      </c>
      <c r="CB1274" s="246">
        <f t="shared" si="357"/>
        <v>0</v>
      </c>
      <c r="CC1274" s="246" t="str">
        <f t="shared" si="358"/>
        <v/>
      </c>
      <c r="CD1274" s="246">
        <f t="shared" si="359"/>
        <v>5</v>
      </c>
      <c r="CE1274" s="246">
        <f t="shared" si="360"/>
        <v>0</v>
      </c>
      <c r="CF1274" s="276">
        <f t="shared" si="361"/>
        <v>0</v>
      </c>
      <c r="CG1274" s="277">
        <f t="shared" si="361"/>
        <v>0</v>
      </c>
      <c r="CH1274" s="277">
        <f t="shared" si="361"/>
        <v>0</v>
      </c>
      <c r="CI1274" s="278">
        <f t="shared" si="350"/>
        <v>0</v>
      </c>
      <c r="CJ1274" s="280">
        <f t="shared" si="362"/>
        <v>0</v>
      </c>
      <c r="CK1274" s="232">
        <f t="shared" si="363"/>
        <v>0</v>
      </c>
      <c r="CL1274" s="1"/>
    </row>
    <row r="1275" spans="1:90" ht="18" customHeight="1">
      <c r="A1275" s="1"/>
      <c r="B1275" s="1"/>
      <c r="C1275" s="314"/>
      <c r="D1275" s="287" t="str">
        <f t="shared" si="364"/>
        <v/>
      </c>
      <c r="E1275" s="449" t="str">
        <f t="shared" si="351"/>
        <v/>
      </c>
      <c r="F1275" s="450"/>
      <c r="G1275" s="451"/>
      <c r="H1275" s="452"/>
      <c r="I1275" s="453"/>
      <c r="J1275" s="453"/>
      <c r="K1275" s="453"/>
      <c r="L1275" s="453"/>
      <c r="M1275" s="454"/>
      <c r="N1275" s="455"/>
      <c r="O1275" s="456"/>
      <c r="P1275" s="456"/>
      <c r="Q1275" s="456"/>
      <c r="R1275" s="456"/>
      <c r="S1275" s="456"/>
      <c r="T1275" s="456"/>
      <c r="U1275" s="456"/>
      <c r="V1275" s="456"/>
      <c r="W1275" s="456"/>
      <c r="X1275" s="456"/>
      <c r="Y1275" s="456"/>
      <c r="Z1275" s="456"/>
      <c r="AA1275" s="456"/>
      <c r="AB1275" s="456"/>
      <c r="AC1275" s="456"/>
      <c r="AD1275" s="456"/>
      <c r="AE1275" s="457"/>
      <c r="AF1275" s="455"/>
      <c r="AG1275" s="456"/>
      <c r="AH1275" s="456"/>
      <c r="AI1275" s="456"/>
      <c r="AJ1275" s="456"/>
      <c r="AK1275" s="456"/>
      <c r="AL1275" s="456"/>
      <c r="AM1275" s="456"/>
      <c r="AN1275" s="457"/>
      <c r="AO1275" s="455"/>
      <c r="AP1275" s="456"/>
      <c r="AQ1275" s="456"/>
      <c r="AR1275" s="456"/>
      <c r="AS1275" s="456"/>
      <c r="AT1275" s="456"/>
      <c r="AU1275" s="456"/>
      <c r="AV1275" s="456"/>
      <c r="AW1275" s="456"/>
      <c r="AX1275" s="456"/>
      <c r="AY1275" s="456"/>
      <c r="AZ1275" s="456"/>
      <c r="BA1275" s="456"/>
      <c r="BB1275" s="456"/>
      <c r="BC1275" s="456"/>
      <c r="BD1275" s="456"/>
      <c r="BE1275" s="456"/>
      <c r="BF1275" s="456"/>
      <c r="BG1275" s="457"/>
      <c r="BH1275" s="458"/>
      <c r="BI1275" s="459"/>
      <c r="BJ1275" s="459"/>
      <c r="BK1275" s="459"/>
      <c r="BL1275" s="459"/>
      <c r="BM1275" s="460"/>
      <c r="BN1275" s="314"/>
      <c r="BO1275" s="314"/>
      <c r="BP1275" s="1"/>
      <c r="BQ1275" s="120">
        <f>IF($F$3="","",IF(N1275=$F$3,COUNTIF(BQ$23:BQ1274,"&gt;0")+1,0))</f>
        <v>0</v>
      </c>
      <c r="BR1275" s="1"/>
      <c r="BS1275" s="20" t="str">
        <f>IF($N1275="","",IF(VLOOKUP(VLOOKUP($N1275,IMPOSTAZIONI!$E$6:$I$13,5,FALSE),IMPOSTAZIONI!$B$25:$N$32,3,FALSE)=0,"",VLOOKUP(VLOOKUP($N1275,IMPOSTAZIONI!$E$6:$I$13,5,FALSE),IMPOSTAZIONI!$B$25:$N$32,3,FALSE)))</f>
        <v/>
      </c>
      <c r="BT1275" s="20" t="str">
        <f>IF($N1275="","",IF(VLOOKUP(VLOOKUP($N1275,IMPOSTAZIONI!$E$6:$I$13,5,FALSE),IMPOSTAZIONI!$B$25:$N$32,6,FALSE)=0,"",VLOOKUP(VLOOKUP($N1275,IMPOSTAZIONI!$E$6:$I$13,5,FALSE),IMPOSTAZIONI!$B$25:$N$32,6,FALSE)))</f>
        <v/>
      </c>
      <c r="BU1275" s="20" t="str">
        <f>IF($N1275="","",IF(VLOOKUP(VLOOKUP($N1275,IMPOSTAZIONI!$E$6:$I$13,5,FALSE),IMPOSTAZIONI!$B$25:$N$32,9,FALSE)=0,"",VLOOKUP(VLOOKUP($N1275,IMPOSTAZIONI!$E$6:$I$13,5,FALSE),IMPOSTAZIONI!$B$25:$N$32,9,FALSE)))</f>
        <v/>
      </c>
      <c r="BV1275" s="20" t="str">
        <f>IF($N1275="","",IF(VLOOKUP(VLOOKUP($N1275,IMPOSTAZIONI!$E$6:$I$13,5,FALSE),IMPOSTAZIONI!$B$25:$N$32,12,FALSE)=0,"",VLOOKUP(VLOOKUP($N1275,IMPOSTAZIONI!$E$6:$I$13,5,FALSE),IMPOSTAZIONI!$B$25:$N$32,12,FALSE)))</f>
        <v/>
      </c>
      <c r="BW1275" s="221" t="str">
        <f t="shared" si="352"/>
        <v/>
      </c>
      <c r="BX1275" s="221" t="str">
        <f t="shared" si="353"/>
        <v/>
      </c>
      <c r="BY1275" s="221">
        <f t="shared" si="354"/>
        <v>0</v>
      </c>
      <c r="BZ1275" s="231">
        <f t="shared" si="355"/>
        <v>0</v>
      </c>
      <c r="CA1275" s="246">
        <f t="shared" si="356"/>
        <v>0</v>
      </c>
      <c r="CB1275" s="246">
        <f t="shared" si="357"/>
        <v>0</v>
      </c>
      <c r="CC1275" s="246" t="str">
        <f t="shared" si="358"/>
        <v/>
      </c>
      <c r="CD1275" s="246">
        <f t="shared" si="359"/>
        <v>5</v>
      </c>
      <c r="CE1275" s="246">
        <f t="shared" si="360"/>
        <v>0</v>
      </c>
      <c r="CF1275" s="276">
        <f t="shared" si="361"/>
        <v>0</v>
      </c>
      <c r="CG1275" s="277">
        <f t="shared" si="361"/>
        <v>0</v>
      </c>
      <c r="CH1275" s="277">
        <f t="shared" si="361"/>
        <v>0</v>
      </c>
      <c r="CI1275" s="278">
        <f t="shared" si="350"/>
        <v>0</v>
      </c>
      <c r="CJ1275" s="280">
        <f t="shared" si="362"/>
        <v>0</v>
      </c>
      <c r="CK1275" s="232">
        <f t="shared" si="363"/>
        <v>0</v>
      </c>
      <c r="CL1275" s="1"/>
    </row>
    <row r="1276" spans="1:90" ht="18" customHeight="1">
      <c r="A1276" s="1"/>
      <c r="B1276" s="1"/>
      <c r="C1276" s="314"/>
      <c r="D1276" s="287" t="str">
        <f t="shared" si="364"/>
        <v/>
      </c>
      <c r="E1276" s="449" t="str">
        <f t="shared" si="351"/>
        <v/>
      </c>
      <c r="F1276" s="450"/>
      <c r="G1276" s="451"/>
      <c r="H1276" s="452"/>
      <c r="I1276" s="453"/>
      <c r="J1276" s="453"/>
      <c r="K1276" s="453"/>
      <c r="L1276" s="453"/>
      <c r="M1276" s="454"/>
      <c r="N1276" s="455"/>
      <c r="O1276" s="456"/>
      <c r="P1276" s="456"/>
      <c r="Q1276" s="456"/>
      <c r="R1276" s="456"/>
      <c r="S1276" s="456"/>
      <c r="T1276" s="456"/>
      <c r="U1276" s="456"/>
      <c r="V1276" s="456"/>
      <c r="W1276" s="456"/>
      <c r="X1276" s="456"/>
      <c r="Y1276" s="456"/>
      <c r="Z1276" s="456"/>
      <c r="AA1276" s="456"/>
      <c r="AB1276" s="456"/>
      <c r="AC1276" s="456"/>
      <c r="AD1276" s="456"/>
      <c r="AE1276" s="457"/>
      <c r="AF1276" s="455"/>
      <c r="AG1276" s="456"/>
      <c r="AH1276" s="456"/>
      <c r="AI1276" s="456"/>
      <c r="AJ1276" s="456"/>
      <c r="AK1276" s="456"/>
      <c r="AL1276" s="456"/>
      <c r="AM1276" s="456"/>
      <c r="AN1276" s="457"/>
      <c r="AO1276" s="455"/>
      <c r="AP1276" s="456"/>
      <c r="AQ1276" s="456"/>
      <c r="AR1276" s="456"/>
      <c r="AS1276" s="456"/>
      <c r="AT1276" s="456"/>
      <c r="AU1276" s="456"/>
      <c r="AV1276" s="456"/>
      <c r="AW1276" s="456"/>
      <c r="AX1276" s="456"/>
      <c r="AY1276" s="456"/>
      <c r="AZ1276" s="456"/>
      <c r="BA1276" s="456"/>
      <c r="BB1276" s="456"/>
      <c r="BC1276" s="456"/>
      <c r="BD1276" s="456"/>
      <c r="BE1276" s="456"/>
      <c r="BF1276" s="456"/>
      <c r="BG1276" s="457"/>
      <c r="BH1276" s="458"/>
      <c r="BI1276" s="459"/>
      <c r="BJ1276" s="459"/>
      <c r="BK1276" s="459"/>
      <c r="BL1276" s="459"/>
      <c r="BM1276" s="460"/>
      <c r="BN1276" s="314"/>
      <c r="BO1276" s="314"/>
      <c r="BP1276" s="1"/>
      <c r="BQ1276" s="120">
        <f>IF($F$3="","",IF(N1276=$F$3,COUNTIF(BQ$23:BQ1275,"&gt;0")+1,0))</f>
        <v>0</v>
      </c>
      <c r="BR1276" s="1"/>
      <c r="BS1276" s="20" t="str">
        <f>IF($N1276="","",IF(VLOOKUP(VLOOKUP($N1276,IMPOSTAZIONI!$E$6:$I$13,5,FALSE),IMPOSTAZIONI!$B$25:$N$32,3,FALSE)=0,"",VLOOKUP(VLOOKUP($N1276,IMPOSTAZIONI!$E$6:$I$13,5,FALSE),IMPOSTAZIONI!$B$25:$N$32,3,FALSE)))</f>
        <v/>
      </c>
      <c r="BT1276" s="20" t="str">
        <f>IF($N1276="","",IF(VLOOKUP(VLOOKUP($N1276,IMPOSTAZIONI!$E$6:$I$13,5,FALSE),IMPOSTAZIONI!$B$25:$N$32,6,FALSE)=0,"",VLOOKUP(VLOOKUP($N1276,IMPOSTAZIONI!$E$6:$I$13,5,FALSE),IMPOSTAZIONI!$B$25:$N$32,6,FALSE)))</f>
        <v/>
      </c>
      <c r="BU1276" s="20" t="str">
        <f>IF($N1276="","",IF(VLOOKUP(VLOOKUP($N1276,IMPOSTAZIONI!$E$6:$I$13,5,FALSE),IMPOSTAZIONI!$B$25:$N$32,9,FALSE)=0,"",VLOOKUP(VLOOKUP($N1276,IMPOSTAZIONI!$E$6:$I$13,5,FALSE),IMPOSTAZIONI!$B$25:$N$32,9,FALSE)))</f>
        <v/>
      </c>
      <c r="BV1276" s="20" t="str">
        <f>IF($N1276="","",IF(VLOOKUP(VLOOKUP($N1276,IMPOSTAZIONI!$E$6:$I$13,5,FALSE),IMPOSTAZIONI!$B$25:$N$32,12,FALSE)=0,"",VLOOKUP(VLOOKUP($N1276,IMPOSTAZIONI!$E$6:$I$13,5,FALSE),IMPOSTAZIONI!$B$25:$N$32,12,FALSE)))</f>
        <v/>
      </c>
      <c r="BW1276" s="221" t="str">
        <f t="shared" si="352"/>
        <v/>
      </c>
      <c r="BX1276" s="221" t="str">
        <f t="shared" si="353"/>
        <v/>
      </c>
      <c r="BY1276" s="221">
        <f t="shared" si="354"/>
        <v>0</v>
      </c>
      <c r="BZ1276" s="231">
        <f t="shared" si="355"/>
        <v>0</v>
      </c>
      <c r="CA1276" s="246">
        <f t="shared" si="356"/>
        <v>0</v>
      </c>
      <c r="CB1276" s="246">
        <f t="shared" si="357"/>
        <v>0</v>
      </c>
      <c r="CC1276" s="246" t="str">
        <f t="shared" si="358"/>
        <v/>
      </c>
      <c r="CD1276" s="246">
        <f t="shared" si="359"/>
        <v>5</v>
      </c>
      <c r="CE1276" s="246">
        <f t="shared" si="360"/>
        <v>0</v>
      </c>
      <c r="CF1276" s="276">
        <f t="shared" si="361"/>
        <v>0</v>
      </c>
      <c r="CG1276" s="277">
        <f t="shared" si="361"/>
        <v>0</v>
      </c>
      <c r="CH1276" s="277">
        <f t="shared" si="361"/>
        <v>0</v>
      </c>
      <c r="CI1276" s="278">
        <f t="shared" si="350"/>
        <v>0</v>
      </c>
      <c r="CJ1276" s="280">
        <f t="shared" si="362"/>
        <v>0</v>
      </c>
      <c r="CK1276" s="232">
        <f t="shared" si="363"/>
        <v>0</v>
      </c>
      <c r="CL1276" s="1"/>
    </row>
    <row r="1277" spans="1:90" ht="18" customHeight="1">
      <c r="A1277" s="1"/>
      <c r="B1277" s="1"/>
      <c r="C1277" s="314"/>
      <c r="D1277" s="287" t="str">
        <f t="shared" si="364"/>
        <v/>
      </c>
      <c r="E1277" s="449" t="str">
        <f t="shared" si="351"/>
        <v/>
      </c>
      <c r="F1277" s="450"/>
      <c r="G1277" s="451"/>
      <c r="H1277" s="452"/>
      <c r="I1277" s="453"/>
      <c r="J1277" s="453"/>
      <c r="K1277" s="453"/>
      <c r="L1277" s="453"/>
      <c r="M1277" s="454"/>
      <c r="N1277" s="455"/>
      <c r="O1277" s="456"/>
      <c r="P1277" s="456"/>
      <c r="Q1277" s="456"/>
      <c r="R1277" s="456"/>
      <c r="S1277" s="456"/>
      <c r="T1277" s="456"/>
      <c r="U1277" s="456"/>
      <c r="V1277" s="456"/>
      <c r="W1277" s="456"/>
      <c r="X1277" s="456"/>
      <c r="Y1277" s="456"/>
      <c r="Z1277" s="456"/>
      <c r="AA1277" s="456"/>
      <c r="AB1277" s="456"/>
      <c r="AC1277" s="456"/>
      <c r="AD1277" s="456"/>
      <c r="AE1277" s="457"/>
      <c r="AF1277" s="455"/>
      <c r="AG1277" s="456"/>
      <c r="AH1277" s="456"/>
      <c r="AI1277" s="456"/>
      <c r="AJ1277" s="456"/>
      <c r="AK1277" s="456"/>
      <c r="AL1277" s="456"/>
      <c r="AM1277" s="456"/>
      <c r="AN1277" s="457"/>
      <c r="AO1277" s="455"/>
      <c r="AP1277" s="456"/>
      <c r="AQ1277" s="456"/>
      <c r="AR1277" s="456"/>
      <c r="AS1277" s="456"/>
      <c r="AT1277" s="456"/>
      <c r="AU1277" s="456"/>
      <c r="AV1277" s="456"/>
      <c r="AW1277" s="456"/>
      <c r="AX1277" s="456"/>
      <c r="AY1277" s="456"/>
      <c r="AZ1277" s="456"/>
      <c r="BA1277" s="456"/>
      <c r="BB1277" s="456"/>
      <c r="BC1277" s="456"/>
      <c r="BD1277" s="456"/>
      <c r="BE1277" s="456"/>
      <c r="BF1277" s="456"/>
      <c r="BG1277" s="457"/>
      <c r="BH1277" s="458"/>
      <c r="BI1277" s="459"/>
      <c r="BJ1277" s="459"/>
      <c r="BK1277" s="459"/>
      <c r="BL1277" s="459"/>
      <c r="BM1277" s="460"/>
      <c r="BN1277" s="314"/>
      <c r="BO1277" s="314"/>
      <c r="BP1277" s="1"/>
      <c r="BQ1277" s="120">
        <f>IF($F$3="","",IF(N1277=$F$3,COUNTIF(BQ$23:BQ1276,"&gt;0")+1,0))</f>
        <v>0</v>
      </c>
      <c r="BR1277" s="1"/>
      <c r="BS1277" s="20" t="str">
        <f>IF($N1277="","",IF(VLOOKUP(VLOOKUP($N1277,IMPOSTAZIONI!$E$6:$I$13,5,FALSE),IMPOSTAZIONI!$B$25:$N$32,3,FALSE)=0,"",VLOOKUP(VLOOKUP($N1277,IMPOSTAZIONI!$E$6:$I$13,5,FALSE),IMPOSTAZIONI!$B$25:$N$32,3,FALSE)))</f>
        <v/>
      </c>
      <c r="BT1277" s="20" t="str">
        <f>IF($N1277="","",IF(VLOOKUP(VLOOKUP($N1277,IMPOSTAZIONI!$E$6:$I$13,5,FALSE),IMPOSTAZIONI!$B$25:$N$32,6,FALSE)=0,"",VLOOKUP(VLOOKUP($N1277,IMPOSTAZIONI!$E$6:$I$13,5,FALSE),IMPOSTAZIONI!$B$25:$N$32,6,FALSE)))</f>
        <v/>
      </c>
      <c r="BU1277" s="20" t="str">
        <f>IF($N1277="","",IF(VLOOKUP(VLOOKUP($N1277,IMPOSTAZIONI!$E$6:$I$13,5,FALSE),IMPOSTAZIONI!$B$25:$N$32,9,FALSE)=0,"",VLOOKUP(VLOOKUP($N1277,IMPOSTAZIONI!$E$6:$I$13,5,FALSE),IMPOSTAZIONI!$B$25:$N$32,9,FALSE)))</f>
        <v/>
      </c>
      <c r="BV1277" s="20" t="str">
        <f>IF($N1277="","",IF(VLOOKUP(VLOOKUP($N1277,IMPOSTAZIONI!$E$6:$I$13,5,FALSE),IMPOSTAZIONI!$B$25:$N$32,12,FALSE)=0,"",VLOOKUP(VLOOKUP($N1277,IMPOSTAZIONI!$E$6:$I$13,5,FALSE),IMPOSTAZIONI!$B$25:$N$32,12,FALSE)))</f>
        <v/>
      </c>
      <c r="BW1277" s="221" t="str">
        <f t="shared" si="352"/>
        <v/>
      </c>
      <c r="BX1277" s="221" t="str">
        <f t="shared" si="353"/>
        <v/>
      </c>
      <c r="BY1277" s="221">
        <f t="shared" si="354"/>
        <v>0</v>
      </c>
      <c r="BZ1277" s="231">
        <f t="shared" si="355"/>
        <v>0</v>
      </c>
      <c r="CA1277" s="246">
        <f t="shared" si="356"/>
        <v>0</v>
      </c>
      <c r="CB1277" s="246">
        <f t="shared" si="357"/>
        <v>0</v>
      </c>
      <c r="CC1277" s="246" t="str">
        <f t="shared" si="358"/>
        <v/>
      </c>
      <c r="CD1277" s="246">
        <f t="shared" si="359"/>
        <v>5</v>
      </c>
      <c r="CE1277" s="246">
        <f t="shared" si="360"/>
        <v>0</v>
      </c>
      <c r="CF1277" s="276">
        <f t="shared" si="361"/>
        <v>0</v>
      </c>
      <c r="CG1277" s="277">
        <f t="shared" si="361"/>
        <v>0</v>
      </c>
      <c r="CH1277" s="277">
        <f t="shared" si="361"/>
        <v>0</v>
      </c>
      <c r="CI1277" s="278">
        <f t="shared" si="361"/>
        <v>0</v>
      </c>
      <c r="CJ1277" s="280">
        <f t="shared" si="362"/>
        <v>0</v>
      </c>
      <c r="CK1277" s="232">
        <f t="shared" si="363"/>
        <v>0</v>
      </c>
      <c r="CL1277" s="1"/>
    </row>
    <row r="1278" spans="1:90" ht="18" customHeight="1">
      <c r="A1278" s="1"/>
      <c r="B1278" s="1"/>
      <c r="C1278" s="314"/>
      <c r="D1278" s="287" t="str">
        <f t="shared" si="364"/>
        <v/>
      </c>
      <c r="E1278" s="449" t="str">
        <f t="shared" ref="E1278:E1341" si="365">IF(BQ1278=0,"",BQ1278)</f>
        <v/>
      </c>
      <c r="F1278" s="450"/>
      <c r="G1278" s="451"/>
      <c r="H1278" s="452"/>
      <c r="I1278" s="453"/>
      <c r="J1278" s="453"/>
      <c r="K1278" s="453"/>
      <c r="L1278" s="453"/>
      <c r="M1278" s="454"/>
      <c r="N1278" s="455"/>
      <c r="O1278" s="456"/>
      <c r="P1278" s="456"/>
      <c r="Q1278" s="456"/>
      <c r="R1278" s="456"/>
      <c r="S1278" s="456"/>
      <c r="T1278" s="456"/>
      <c r="U1278" s="456"/>
      <c r="V1278" s="456"/>
      <c r="W1278" s="456"/>
      <c r="X1278" s="456"/>
      <c r="Y1278" s="456"/>
      <c r="Z1278" s="456"/>
      <c r="AA1278" s="456"/>
      <c r="AB1278" s="456"/>
      <c r="AC1278" s="456"/>
      <c r="AD1278" s="456"/>
      <c r="AE1278" s="457"/>
      <c r="AF1278" s="455"/>
      <c r="AG1278" s="456"/>
      <c r="AH1278" s="456"/>
      <c r="AI1278" s="456"/>
      <c r="AJ1278" s="456"/>
      <c r="AK1278" s="456"/>
      <c r="AL1278" s="456"/>
      <c r="AM1278" s="456"/>
      <c r="AN1278" s="457"/>
      <c r="AO1278" s="455"/>
      <c r="AP1278" s="456"/>
      <c r="AQ1278" s="456"/>
      <c r="AR1278" s="456"/>
      <c r="AS1278" s="456"/>
      <c r="AT1278" s="456"/>
      <c r="AU1278" s="456"/>
      <c r="AV1278" s="456"/>
      <c r="AW1278" s="456"/>
      <c r="AX1278" s="456"/>
      <c r="AY1278" s="456"/>
      <c r="AZ1278" s="456"/>
      <c r="BA1278" s="456"/>
      <c r="BB1278" s="456"/>
      <c r="BC1278" s="456"/>
      <c r="BD1278" s="456"/>
      <c r="BE1278" s="456"/>
      <c r="BF1278" s="456"/>
      <c r="BG1278" s="457"/>
      <c r="BH1278" s="458"/>
      <c r="BI1278" s="459"/>
      <c r="BJ1278" s="459"/>
      <c r="BK1278" s="459"/>
      <c r="BL1278" s="459"/>
      <c r="BM1278" s="460"/>
      <c r="BN1278" s="314"/>
      <c r="BO1278" s="314"/>
      <c r="BP1278" s="1"/>
      <c r="BQ1278" s="120">
        <f>IF($F$3="","",IF(N1278=$F$3,COUNTIF(BQ$23:BQ1277,"&gt;0")+1,0))</f>
        <v>0</v>
      </c>
      <c r="BR1278" s="1"/>
      <c r="BS1278" s="20" t="str">
        <f>IF($N1278="","",IF(VLOOKUP(VLOOKUP($N1278,IMPOSTAZIONI!$E$6:$I$13,5,FALSE),IMPOSTAZIONI!$B$25:$N$32,3,FALSE)=0,"",VLOOKUP(VLOOKUP($N1278,IMPOSTAZIONI!$E$6:$I$13,5,FALSE),IMPOSTAZIONI!$B$25:$N$32,3,FALSE)))</f>
        <v/>
      </c>
      <c r="BT1278" s="20" t="str">
        <f>IF($N1278="","",IF(VLOOKUP(VLOOKUP($N1278,IMPOSTAZIONI!$E$6:$I$13,5,FALSE),IMPOSTAZIONI!$B$25:$N$32,6,FALSE)=0,"",VLOOKUP(VLOOKUP($N1278,IMPOSTAZIONI!$E$6:$I$13,5,FALSE),IMPOSTAZIONI!$B$25:$N$32,6,FALSE)))</f>
        <v/>
      </c>
      <c r="BU1278" s="20" t="str">
        <f>IF($N1278="","",IF(VLOOKUP(VLOOKUP($N1278,IMPOSTAZIONI!$E$6:$I$13,5,FALSE),IMPOSTAZIONI!$B$25:$N$32,9,FALSE)=0,"",VLOOKUP(VLOOKUP($N1278,IMPOSTAZIONI!$E$6:$I$13,5,FALSE),IMPOSTAZIONI!$B$25:$N$32,9,FALSE)))</f>
        <v/>
      </c>
      <c r="BV1278" s="20" t="str">
        <f>IF($N1278="","",IF(VLOOKUP(VLOOKUP($N1278,IMPOSTAZIONI!$E$6:$I$13,5,FALSE),IMPOSTAZIONI!$B$25:$N$32,12,FALSE)=0,"",VLOOKUP(VLOOKUP($N1278,IMPOSTAZIONI!$E$6:$I$13,5,FALSE),IMPOSTAZIONI!$B$25:$N$32,12,FALSE)))</f>
        <v/>
      </c>
      <c r="BW1278" s="221" t="str">
        <f t="shared" ref="BW1278:BW1341" si="366">IF(AF1278="","",HLOOKUP(AF1278,BS1278:BV1278,1,FALSE))</f>
        <v/>
      </c>
      <c r="BX1278" s="221" t="str">
        <f t="shared" ref="BX1278:BX1341" si="367">IF(N1278="","",VLOOKUP(N1278,$AY$3109:$BM$3116,1,FALSE))</f>
        <v/>
      </c>
      <c r="BY1278" s="221">
        <f t="shared" ref="BY1278:BY1341" si="368">IF(OR(ISERROR(BW1278),ISERROR(BX1278),AND(H1278&gt;0,H1278&lt;AD$3140),AND(H1278&gt;0,H1278&gt;AD$3141)),1,IF(CK1278=1,2,0))</f>
        <v>0</v>
      </c>
      <c r="BZ1278" s="231">
        <f t="shared" ref="BZ1278:BZ1341" si="369">IF($F$3="",0,IF($F$3=N1278,H1278,0))</f>
        <v>0</v>
      </c>
      <c r="CA1278" s="246">
        <f t="shared" ref="CA1278:CA1341" si="370">IF($BN$3&gt;$AY$3147,"",IF(BZ1278=0,0,IF(AF1278="",0,VLOOKUP(AF1278,$AY$3118:$BL$3121,14,FALSE))))</f>
        <v>0</v>
      </c>
      <c r="CB1278" s="246">
        <f t="shared" ref="CB1278:CB1341" si="371">IF(BZ1278=0,0,MONTH(BZ1278))</f>
        <v>0</v>
      </c>
      <c r="CC1278" s="246" t="str">
        <f t="shared" ref="CC1278:CC1341" si="372">IF(OR(BZ1278=0,CA1278=0),"",CONCATENATE(CB1278,CA1278))</f>
        <v/>
      </c>
      <c r="CD1278" s="246">
        <f t="shared" ref="CD1278:CD1341" si="373">MATCH(BZ1278,BZ$23:BZ$3022,0)</f>
        <v>5</v>
      </c>
      <c r="CE1278" s="246">
        <f t="shared" ref="CE1278:CE1341" si="374">IF(CA1278&gt;0,CONCATENATE(CD1278,CA1278),0)</f>
        <v>0</v>
      </c>
      <c r="CF1278" s="276">
        <f t="shared" ref="CF1278:CI1341" si="375">COUNTIF($CE$23:$CE$3022,CONCATENATE($CD1278,CF$21))</f>
        <v>0</v>
      </c>
      <c r="CG1278" s="277">
        <f t="shared" si="375"/>
        <v>0</v>
      </c>
      <c r="CH1278" s="277">
        <f t="shared" si="375"/>
        <v>0</v>
      </c>
      <c r="CI1278" s="278">
        <f t="shared" si="375"/>
        <v>0</v>
      </c>
      <c r="CJ1278" s="280">
        <f t="shared" ref="CJ1278:CJ1341" si="376">COUNTIF(CF1278:CI1278,"&gt;0")</f>
        <v>0</v>
      </c>
      <c r="CK1278" s="232">
        <f t="shared" ref="CK1278:CK1341" si="377">IF(CJ1278&gt;1,1,0)</f>
        <v>0</v>
      </c>
      <c r="CL1278" s="1"/>
    </row>
    <row r="1279" spans="1:90" ht="18" customHeight="1">
      <c r="A1279" s="1"/>
      <c r="B1279" s="1"/>
      <c r="C1279" s="314"/>
      <c r="D1279" s="287" t="str">
        <f t="shared" si="364"/>
        <v/>
      </c>
      <c r="E1279" s="449" t="str">
        <f t="shared" si="365"/>
        <v/>
      </c>
      <c r="F1279" s="450"/>
      <c r="G1279" s="451"/>
      <c r="H1279" s="452"/>
      <c r="I1279" s="453"/>
      <c r="J1279" s="453"/>
      <c r="K1279" s="453"/>
      <c r="L1279" s="453"/>
      <c r="M1279" s="454"/>
      <c r="N1279" s="455"/>
      <c r="O1279" s="456"/>
      <c r="P1279" s="456"/>
      <c r="Q1279" s="456"/>
      <c r="R1279" s="456"/>
      <c r="S1279" s="456"/>
      <c r="T1279" s="456"/>
      <c r="U1279" s="456"/>
      <c r="V1279" s="456"/>
      <c r="W1279" s="456"/>
      <c r="X1279" s="456"/>
      <c r="Y1279" s="456"/>
      <c r="Z1279" s="456"/>
      <c r="AA1279" s="456"/>
      <c r="AB1279" s="456"/>
      <c r="AC1279" s="456"/>
      <c r="AD1279" s="456"/>
      <c r="AE1279" s="457"/>
      <c r="AF1279" s="455"/>
      <c r="AG1279" s="456"/>
      <c r="AH1279" s="456"/>
      <c r="AI1279" s="456"/>
      <c r="AJ1279" s="456"/>
      <c r="AK1279" s="456"/>
      <c r="AL1279" s="456"/>
      <c r="AM1279" s="456"/>
      <c r="AN1279" s="457"/>
      <c r="AO1279" s="455"/>
      <c r="AP1279" s="456"/>
      <c r="AQ1279" s="456"/>
      <c r="AR1279" s="456"/>
      <c r="AS1279" s="456"/>
      <c r="AT1279" s="456"/>
      <c r="AU1279" s="456"/>
      <c r="AV1279" s="456"/>
      <c r="AW1279" s="456"/>
      <c r="AX1279" s="456"/>
      <c r="AY1279" s="456"/>
      <c r="AZ1279" s="456"/>
      <c r="BA1279" s="456"/>
      <c r="BB1279" s="456"/>
      <c r="BC1279" s="456"/>
      <c r="BD1279" s="456"/>
      <c r="BE1279" s="456"/>
      <c r="BF1279" s="456"/>
      <c r="BG1279" s="457"/>
      <c r="BH1279" s="458"/>
      <c r="BI1279" s="459"/>
      <c r="BJ1279" s="459"/>
      <c r="BK1279" s="459"/>
      <c r="BL1279" s="459"/>
      <c r="BM1279" s="460"/>
      <c r="BN1279" s="314"/>
      <c r="BO1279" s="314"/>
      <c r="BP1279" s="1"/>
      <c r="BQ1279" s="120">
        <f>IF($F$3="","",IF(N1279=$F$3,COUNTIF(BQ$23:BQ1278,"&gt;0")+1,0))</f>
        <v>0</v>
      </c>
      <c r="BR1279" s="1"/>
      <c r="BS1279" s="20" t="str">
        <f>IF($N1279="","",IF(VLOOKUP(VLOOKUP($N1279,IMPOSTAZIONI!$E$6:$I$13,5,FALSE),IMPOSTAZIONI!$B$25:$N$32,3,FALSE)=0,"",VLOOKUP(VLOOKUP($N1279,IMPOSTAZIONI!$E$6:$I$13,5,FALSE),IMPOSTAZIONI!$B$25:$N$32,3,FALSE)))</f>
        <v/>
      </c>
      <c r="BT1279" s="20" t="str">
        <f>IF($N1279="","",IF(VLOOKUP(VLOOKUP($N1279,IMPOSTAZIONI!$E$6:$I$13,5,FALSE),IMPOSTAZIONI!$B$25:$N$32,6,FALSE)=0,"",VLOOKUP(VLOOKUP($N1279,IMPOSTAZIONI!$E$6:$I$13,5,FALSE),IMPOSTAZIONI!$B$25:$N$32,6,FALSE)))</f>
        <v/>
      </c>
      <c r="BU1279" s="20" t="str">
        <f>IF($N1279="","",IF(VLOOKUP(VLOOKUP($N1279,IMPOSTAZIONI!$E$6:$I$13,5,FALSE),IMPOSTAZIONI!$B$25:$N$32,9,FALSE)=0,"",VLOOKUP(VLOOKUP($N1279,IMPOSTAZIONI!$E$6:$I$13,5,FALSE),IMPOSTAZIONI!$B$25:$N$32,9,FALSE)))</f>
        <v/>
      </c>
      <c r="BV1279" s="20" t="str">
        <f>IF($N1279="","",IF(VLOOKUP(VLOOKUP($N1279,IMPOSTAZIONI!$E$6:$I$13,5,FALSE),IMPOSTAZIONI!$B$25:$N$32,12,FALSE)=0,"",VLOOKUP(VLOOKUP($N1279,IMPOSTAZIONI!$E$6:$I$13,5,FALSE),IMPOSTAZIONI!$B$25:$N$32,12,FALSE)))</f>
        <v/>
      </c>
      <c r="BW1279" s="221" t="str">
        <f t="shared" si="366"/>
        <v/>
      </c>
      <c r="BX1279" s="221" t="str">
        <f t="shared" si="367"/>
        <v/>
      </c>
      <c r="BY1279" s="221">
        <f t="shared" si="368"/>
        <v>0</v>
      </c>
      <c r="BZ1279" s="231">
        <f t="shared" si="369"/>
        <v>0</v>
      </c>
      <c r="CA1279" s="246">
        <f t="shared" si="370"/>
        <v>0</v>
      </c>
      <c r="CB1279" s="246">
        <f t="shared" si="371"/>
        <v>0</v>
      </c>
      <c r="CC1279" s="246" t="str">
        <f t="shared" si="372"/>
        <v/>
      </c>
      <c r="CD1279" s="246">
        <f t="shared" si="373"/>
        <v>5</v>
      </c>
      <c r="CE1279" s="246">
        <f t="shared" si="374"/>
        <v>0</v>
      </c>
      <c r="CF1279" s="276">
        <f t="shared" si="375"/>
        <v>0</v>
      </c>
      <c r="CG1279" s="277">
        <f t="shared" si="375"/>
        <v>0</v>
      </c>
      <c r="CH1279" s="277">
        <f t="shared" si="375"/>
        <v>0</v>
      </c>
      <c r="CI1279" s="278">
        <f t="shared" si="375"/>
        <v>0</v>
      </c>
      <c r="CJ1279" s="280">
        <f t="shared" si="376"/>
        <v>0</v>
      </c>
      <c r="CK1279" s="232">
        <f t="shared" si="377"/>
        <v>0</v>
      </c>
      <c r="CL1279" s="1"/>
    </row>
    <row r="1280" spans="1:90" ht="18" customHeight="1">
      <c r="A1280" s="1"/>
      <c r="B1280" s="1"/>
      <c r="C1280" s="314"/>
      <c r="D1280" s="287" t="str">
        <f t="shared" si="364"/>
        <v/>
      </c>
      <c r="E1280" s="449" t="str">
        <f t="shared" si="365"/>
        <v/>
      </c>
      <c r="F1280" s="450"/>
      <c r="G1280" s="451"/>
      <c r="H1280" s="452"/>
      <c r="I1280" s="453"/>
      <c r="J1280" s="453"/>
      <c r="K1280" s="453"/>
      <c r="L1280" s="453"/>
      <c r="M1280" s="454"/>
      <c r="N1280" s="455"/>
      <c r="O1280" s="456"/>
      <c r="P1280" s="456"/>
      <c r="Q1280" s="456"/>
      <c r="R1280" s="456"/>
      <c r="S1280" s="456"/>
      <c r="T1280" s="456"/>
      <c r="U1280" s="456"/>
      <c r="V1280" s="456"/>
      <c r="W1280" s="456"/>
      <c r="X1280" s="456"/>
      <c r="Y1280" s="456"/>
      <c r="Z1280" s="456"/>
      <c r="AA1280" s="456"/>
      <c r="AB1280" s="456"/>
      <c r="AC1280" s="456"/>
      <c r="AD1280" s="456"/>
      <c r="AE1280" s="457"/>
      <c r="AF1280" s="455"/>
      <c r="AG1280" s="456"/>
      <c r="AH1280" s="456"/>
      <c r="AI1280" s="456"/>
      <c r="AJ1280" s="456"/>
      <c r="AK1280" s="456"/>
      <c r="AL1280" s="456"/>
      <c r="AM1280" s="456"/>
      <c r="AN1280" s="457"/>
      <c r="AO1280" s="455"/>
      <c r="AP1280" s="456"/>
      <c r="AQ1280" s="456"/>
      <c r="AR1280" s="456"/>
      <c r="AS1280" s="456"/>
      <c r="AT1280" s="456"/>
      <c r="AU1280" s="456"/>
      <c r="AV1280" s="456"/>
      <c r="AW1280" s="456"/>
      <c r="AX1280" s="456"/>
      <c r="AY1280" s="456"/>
      <c r="AZ1280" s="456"/>
      <c r="BA1280" s="456"/>
      <c r="BB1280" s="456"/>
      <c r="BC1280" s="456"/>
      <c r="BD1280" s="456"/>
      <c r="BE1280" s="456"/>
      <c r="BF1280" s="456"/>
      <c r="BG1280" s="457"/>
      <c r="BH1280" s="458"/>
      <c r="BI1280" s="459"/>
      <c r="BJ1280" s="459"/>
      <c r="BK1280" s="459"/>
      <c r="BL1280" s="459"/>
      <c r="BM1280" s="460"/>
      <c r="BN1280" s="314"/>
      <c r="BO1280" s="314"/>
      <c r="BP1280" s="1"/>
      <c r="BQ1280" s="120">
        <f>IF($F$3="","",IF(N1280=$F$3,COUNTIF(BQ$23:BQ1279,"&gt;0")+1,0))</f>
        <v>0</v>
      </c>
      <c r="BR1280" s="1"/>
      <c r="BS1280" s="20" t="str">
        <f>IF($N1280="","",IF(VLOOKUP(VLOOKUP($N1280,IMPOSTAZIONI!$E$6:$I$13,5,FALSE),IMPOSTAZIONI!$B$25:$N$32,3,FALSE)=0,"",VLOOKUP(VLOOKUP($N1280,IMPOSTAZIONI!$E$6:$I$13,5,FALSE),IMPOSTAZIONI!$B$25:$N$32,3,FALSE)))</f>
        <v/>
      </c>
      <c r="BT1280" s="20" t="str">
        <f>IF($N1280="","",IF(VLOOKUP(VLOOKUP($N1280,IMPOSTAZIONI!$E$6:$I$13,5,FALSE),IMPOSTAZIONI!$B$25:$N$32,6,FALSE)=0,"",VLOOKUP(VLOOKUP($N1280,IMPOSTAZIONI!$E$6:$I$13,5,FALSE),IMPOSTAZIONI!$B$25:$N$32,6,FALSE)))</f>
        <v/>
      </c>
      <c r="BU1280" s="20" t="str">
        <f>IF($N1280="","",IF(VLOOKUP(VLOOKUP($N1280,IMPOSTAZIONI!$E$6:$I$13,5,FALSE),IMPOSTAZIONI!$B$25:$N$32,9,FALSE)=0,"",VLOOKUP(VLOOKUP($N1280,IMPOSTAZIONI!$E$6:$I$13,5,FALSE),IMPOSTAZIONI!$B$25:$N$32,9,FALSE)))</f>
        <v/>
      </c>
      <c r="BV1280" s="20" t="str">
        <f>IF($N1280="","",IF(VLOOKUP(VLOOKUP($N1280,IMPOSTAZIONI!$E$6:$I$13,5,FALSE),IMPOSTAZIONI!$B$25:$N$32,12,FALSE)=0,"",VLOOKUP(VLOOKUP($N1280,IMPOSTAZIONI!$E$6:$I$13,5,FALSE),IMPOSTAZIONI!$B$25:$N$32,12,FALSE)))</f>
        <v/>
      </c>
      <c r="BW1280" s="221" t="str">
        <f t="shared" si="366"/>
        <v/>
      </c>
      <c r="BX1280" s="221" t="str">
        <f t="shared" si="367"/>
        <v/>
      </c>
      <c r="BY1280" s="221">
        <f t="shared" si="368"/>
        <v>0</v>
      </c>
      <c r="BZ1280" s="231">
        <f t="shared" si="369"/>
        <v>0</v>
      </c>
      <c r="CA1280" s="246">
        <f t="shared" si="370"/>
        <v>0</v>
      </c>
      <c r="CB1280" s="246">
        <f t="shared" si="371"/>
        <v>0</v>
      </c>
      <c r="CC1280" s="246" t="str">
        <f t="shared" si="372"/>
        <v/>
      </c>
      <c r="CD1280" s="246">
        <f t="shared" si="373"/>
        <v>5</v>
      </c>
      <c r="CE1280" s="246">
        <f t="shared" si="374"/>
        <v>0</v>
      </c>
      <c r="CF1280" s="276">
        <f t="shared" si="375"/>
        <v>0</v>
      </c>
      <c r="CG1280" s="277">
        <f t="shared" si="375"/>
        <v>0</v>
      </c>
      <c r="CH1280" s="277">
        <f t="shared" si="375"/>
        <v>0</v>
      </c>
      <c r="CI1280" s="278">
        <f t="shared" si="375"/>
        <v>0</v>
      </c>
      <c r="CJ1280" s="280">
        <f t="shared" si="376"/>
        <v>0</v>
      </c>
      <c r="CK1280" s="232">
        <f t="shared" si="377"/>
        <v>0</v>
      </c>
      <c r="CL1280" s="1"/>
    </row>
    <row r="1281" spans="1:90" ht="18" customHeight="1">
      <c r="A1281" s="1"/>
      <c r="B1281" s="1"/>
      <c r="C1281" s="314"/>
      <c r="D1281" s="287" t="str">
        <f t="shared" si="364"/>
        <v/>
      </c>
      <c r="E1281" s="449" t="str">
        <f t="shared" si="365"/>
        <v/>
      </c>
      <c r="F1281" s="450"/>
      <c r="G1281" s="451"/>
      <c r="H1281" s="452"/>
      <c r="I1281" s="453"/>
      <c r="J1281" s="453"/>
      <c r="K1281" s="453"/>
      <c r="L1281" s="453"/>
      <c r="M1281" s="454"/>
      <c r="N1281" s="455"/>
      <c r="O1281" s="456"/>
      <c r="P1281" s="456"/>
      <c r="Q1281" s="456"/>
      <c r="R1281" s="456"/>
      <c r="S1281" s="456"/>
      <c r="T1281" s="456"/>
      <c r="U1281" s="456"/>
      <c r="V1281" s="456"/>
      <c r="W1281" s="456"/>
      <c r="X1281" s="456"/>
      <c r="Y1281" s="456"/>
      <c r="Z1281" s="456"/>
      <c r="AA1281" s="456"/>
      <c r="AB1281" s="456"/>
      <c r="AC1281" s="456"/>
      <c r="AD1281" s="456"/>
      <c r="AE1281" s="457"/>
      <c r="AF1281" s="455"/>
      <c r="AG1281" s="456"/>
      <c r="AH1281" s="456"/>
      <c r="AI1281" s="456"/>
      <c r="AJ1281" s="456"/>
      <c r="AK1281" s="456"/>
      <c r="AL1281" s="456"/>
      <c r="AM1281" s="456"/>
      <c r="AN1281" s="457"/>
      <c r="AO1281" s="455"/>
      <c r="AP1281" s="456"/>
      <c r="AQ1281" s="456"/>
      <c r="AR1281" s="456"/>
      <c r="AS1281" s="456"/>
      <c r="AT1281" s="456"/>
      <c r="AU1281" s="456"/>
      <c r="AV1281" s="456"/>
      <c r="AW1281" s="456"/>
      <c r="AX1281" s="456"/>
      <c r="AY1281" s="456"/>
      <c r="AZ1281" s="456"/>
      <c r="BA1281" s="456"/>
      <c r="BB1281" s="456"/>
      <c r="BC1281" s="456"/>
      <c r="BD1281" s="456"/>
      <c r="BE1281" s="456"/>
      <c r="BF1281" s="456"/>
      <c r="BG1281" s="457"/>
      <c r="BH1281" s="458"/>
      <c r="BI1281" s="459"/>
      <c r="BJ1281" s="459"/>
      <c r="BK1281" s="459"/>
      <c r="BL1281" s="459"/>
      <c r="BM1281" s="460"/>
      <c r="BN1281" s="314"/>
      <c r="BO1281" s="314"/>
      <c r="BP1281" s="1"/>
      <c r="BQ1281" s="120">
        <f>IF($F$3="","",IF(N1281=$F$3,COUNTIF(BQ$23:BQ1280,"&gt;0")+1,0))</f>
        <v>0</v>
      </c>
      <c r="BR1281" s="1"/>
      <c r="BS1281" s="20" t="str">
        <f>IF($N1281="","",IF(VLOOKUP(VLOOKUP($N1281,IMPOSTAZIONI!$E$6:$I$13,5,FALSE),IMPOSTAZIONI!$B$25:$N$32,3,FALSE)=0,"",VLOOKUP(VLOOKUP($N1281,IMPOSTAZIONI!$E$6:$I$13,5,FALSE),IMPOSTAZIONI!$B$25:$N$32,3,FALSE)))</f>
        <v/>
      </c>
      <c r="BT1281" s="20" t="str">
        <f>IF($N1281="","",IF(VLOOKUP(VLOOKUP($N1281,IMPOSTAZIONI!$E$6:$I$13,5,FALSE),IMPOSTAZIONI!$B$25:$N$32,6,FALSE)=0,"",VLOOKUP(VLOOKUP($N1281,IMPOSTAZIONI!$E$6:$I$13,5,FALSE),IMPOSTAZIONI!$B$25:$N$32,6,FALSE)))</f>
        <v/>
      </c>
      <c r="BU1281" s="20" t="str">
        <f>IF($N1281="","",IF(VLOOKUP(VLOOKUP($N1281,IMPOSTAZIONI!$E$6:$I$13,5,FALSE),IMPOSTAZIONI!$B$25:$N$32,9,FALSE)=0,"",VLOOKUP(VLOOKUP($N1281,IMPOSTAZIONI!$E$6:$I$13,5,FALSE),IMPOSTAZIONI!$B$25:$N$32,9,FALSE)))</f>
        <v/>
      </c>
      <c r="BV1281" s="20" t="str">
        <f>IF($N1281="","",IF(VLOOKUP(VLOOKUP($N1281,IMPOSTAZIONI!$E$6:$I$13,5,FALSE),IMPOSTAZIONI!$B$25:$N$32,12,FALSE)=0,"",VLOOKUP(VLOOKUP($N1281,IMPOSTAZIONI!$E$6:$I$13,5,FALSE),IMPOSTAZIONI!$B$25:$N$32,12,FALSE)))</f>
        <v/>
      </c>
      <c r="BW1281" s="221" t="str">
        <f t="shared" si="366"/>
        <v/>
      </c>
      <c r="BX1281" s="221" t="str">
        <f t="shared" si="367"/>
        <v/>
      </c>
      <c r="BY1281" s="221">
        <f t="shared" si="368"/>
        <v>0</v>
      </c>
      <c r="BZ1281" s="231">
        <f t="shared" si="369"/>
        <v>0</v>
      </c>
      <c r="CA1281" s="246">
        <f t="shared" si="370"/>
        <v>0</v>
      </c>
      <c r="CB1281" s="246">
        <f t="shared" si="371"/>
        <v>0</v>
      </c>
      <c r="CC1281" s="246" t="str">
        <f t="shared" si="372"/>
        <v/>
      </c>
      <c r="CD1281" s="246">
        <f t="shared" si="373"/>
        <v>5</v>
      </c>
      <c r="CE1281" s="246">
        <f t="shared" si="374"/>
        <v>0</v>
      </c>
      <c r="CF1281" s="276">
        <f t="shared" si="375"/>
        <v>0</v>
      </c>
      <c r="CG1281" s="277">
        <f t="shared" si="375"/>
        <v>0</v>
      </c>
      <c r="CH1281" s="277">
        <f t="shared" si="375"/>
        <v>0</v>
      </c>
      <c r="CI1281" s="278">
        <f t="shared" si="375"/>
        <v>0</v>
      </c>
      <c r="CJ1281" s="280">
        <f t="shared" si="376"/>
        <v>0</v>
      </c>
      <c r="CK1281" s="232">
        <f t="shared" si="377"/>
        <v>0</v>
      </c>
      <c r="CL1281" s="1"/>
    </row>
    <row r="1282" spans="1:90" ht="18" customHeight="1">
      <c r="A1282" s="1"/>
      <c r="B1282" s="1"/>
      <c r="C1282" s="314"/>
      <c r="D1282" s="287" t="str">
        <f t="shared" si="364"/>
        <v/>
      </c>
      <c r="E1282" s="449" t="str">
        <f t="shared" si="365"/>
        <v/>
      </c>
      <c r="F1282" s="450"/>
      <c r="G1282" s="451"/>
      <c r="H1282" s="452"/>
      <c r="I1282" s="453"/>
      <c r="J1282" s="453"/>
      <c r="K1282" s="453"/>
      <c r="L1282" s="453"/>
      <c r="M1282" s="454"/>
      <c r="N1282" s="455"/>
      <c r="O1282" s="456"/>
      <c r="P1282" s="456"/>
      <c r="Q1282" s="456"/>
      <c r="R1282" s="456"/>
      <c r="S1282" s="456"/>
      <c r="T1282" s="456"/>
      <c r="U1282" s="456"/>
      <c r="V1282" s="456"/>
      <c r="W1282" s="456"/>
      <c r="X1282" s="456"/>
      <c r="Y1282" s="456"/>
      <c r="Z1282" s="456"/>
      <c r="AA1282" s="456"/>
      <c r="AB1282" s="456"/>
      <c r="AC1282" s="456"/>
      <c r="AD1282" s="456"/>
      <c r="AE1282" s="457"/>
      <c r="AF1282" s="455"/>
      <c r="AG1282" s="456"/>
      <c r="AH1282" s="456"/>
      <c r="AI1282" s="456"/>
      <c r="AJ1282" s="456"/>
      <c r="AK1282" s="456"/>
      <c r="AL1282" s="456"/>
      <c r="AM1282" s="456"/>
      <c r="AN1282" s="457"/>
      <c r="AO1282" s="455"/>
      <c r="AP1282" s="456"/>
      <c r="AQ1282" s="456"/>
      <c r="AR1282" s="456"/>
      <c r="AS1282" s="456"/>
      <c r="AT1282" s="456"/>
      <c r="AU1282" s="456"/>
      <c r="AV1282" s="456"/>
      <c r="AW1282" s="456"/>
      <c r="AX1282" s="456"/>
      <c r="AY1282" s="456"/>
      <c r="AZ1282" s="456"/>
      <c r="BA1282" s="456"/>
      <c r="BB1282" s="456"/>
      <c r="BC1282" s="456"/>
      <c r="BD1282" s="456"/>
      <c r="BE1282" s="456"/>
      <c r="BF1282" s="456"/>
      <c r="BG1282" s="457"/>
      <c r="BH1282" s="458"/>
      <c r="BI1282" s="459"/>
      <c r="BJ1282" s="459"/>
      <c r="BK1282" s="459"/>
      <c r="BL1282" s="459"/>
      <c r="BM1282" s="460"/>
      <c r="BN1282" s="314"/>
      <c r="BO1282" s="314"/>
      <c r="BP1282" s="1"/>
      <c r="BQ1282" s="120">
        <f>IF($F$3="","",IF(N1282=$F$3,COUNTIF(BQ$23:BQ1281,"&gt;0")+1,0))</f>
        <v>0</v>
      </c>
      <c r="BR1282" s="1"/>
      <c r="BS1282" s="20" t="str">
        <f>IF($N1282="","",IF(VLOOKUP(VLOOKUP($N1282,IMPOSTAZIONI!$E$6:$I$13,5,FALSE),IMPOSTAZIONI!$B$25:$N$32,3,FALSE)=0,"",VLOOKUP(VLOOKUP($N1282,IMPOSTAZIONI!$E$6:$I$13,5,FALSE),IMPOSTAZIONI!$B$25:$N$32,3,FALSE)))</f>
        <v/>
      </c>
      <c r="BT1282" s="20" t="str">
        <f>IF($N1282="","",IF(VLOOKUP(VLOOKUP($N1282,IMPOSTAZIONI!$E$6:$I$13,5,FALSE),IMPOSTAZIONI!$B$25:$N$32,6,FALSE)=0,"",VLOOKUP(VLOOKUP($N1282,IMPOSTAZIONI!$E$6:$I$13,5,FALSE),IMPOSTAZIONI!$B$25:$N$32,6,FALSE)))</f>
        <v/>
      </c>
      <c r="BU1282" s="20" t="str">
        <f>IF($N1282="","",IF(VLOOKUP(VLOOKUP($N1282,IMPOSTAZIONI!$E$6:$I$13,5,FALSE),IMPOSTAZIONI!$B$25:$N$32,9,FALSE)=0,"",VLOOKUP(VLOOKUP($N1282,IMPOSTAZIONI!$E$6:$I$13,5,FALSE),IMPOSTAZIONI!$B$25:$N$32,9,FALSE)))</f>
        <v/>
      </c>
      <c r="BV1282" s="20" t="str">
        <f>IF($N1282="","",IF(VLOOKUP(VLOOKUP($N1282,IMPOSTAZIONI!$E$6:$I$13,5,FALSE),IMPOSTAZIONI!$B$25:$N$32,12,FALSE)=0,"",VLOOKUP(VLOOKUP($N1282,IMPOSTAZIONI!$E$6:$I$13,5,FALSE),IMPOSTAZIONI!$B$25:$N$32,12,FALSE)))</f>
        <v/>
      </c>
      <c r="BW1282" s="221" t="str">
        <f t="shared" si="366"/>
        <v/>
      </c>
      <c r="BX1282" s="221" t="str">
        <f t="shared" si="367"/>
        <v/>
      </c>
      <c r="BY1282" s="221">
        <f t="shared" si="368"/>
        <v>0</v>
      </c>
      <c r="BZ1282" s="231">
        <f t="shared" si="369"/>
        <v>0</v>
      </c>
      <c r="CA1282" s="246">
        <f t="shared" si="370"/>
        <v>0</v>
      </c>
      <c r="CB1282" s="246">
        <f t="shared" si="371"/>
        <v>0</v>
      </c>
      <c r="CC1282" s="246" t="str">
        <f t="shared" si="372"/>
        <v/>
      </c>
      <c r="CD1282" s="246">
        <f t="shared" si="373"/>
        <v>5</v>
      </c>
      <c r="CE1282" s="246">
        <f t="shared" si="374"/>
        <v>0</v>
      </c>
      <c r="CF1282" s="276">
        <f t="shared" si="375"/>
        <v>0</v>
      </c>
      <c r="CG1282" s="277">
        <f t="shared" si="375"/>
        <v>0</v>
      </c>
      <c r="CH1282" s="277">
        <f t="shared" si="375"/>
        <v>0</v>
      </c>
      <c r="CI1282" s="278">
        <f t="shared" si="375"/>
        <v>0</v>
      </c>
      <c r="CJ1282" s="280">
        <f t="shared" si="376"/>
        <v>0</v>
      </c>
      <c r="CK1282" s="232">
        <f t="shared" si="377"/>
        <v>0</v>
      </c>
      <c r="CL1282" s="1"/>
    </row>
    <row r="1283" spans="1:90" ht="18" customHeight="1">
      <c r="A1283" s="1"/>
      <c r="B1283" s="1"/>
      <c r="C1283" s="314"/>
      <c r="D1283" s="287" t="str">
        <f t="shared" si="364"/>
        <v/>
      </c>
      <c r="E1283" s="449" t="str">
        <f t="shared" si="365"/>
        <v/>
      </c>
      <c r="F1283" s="450"/>
      <c r="G1283" s="451"/>
      <c r="H1283" s="452"/>
      <c r="I1283" s="453"/>
      <c r="J1283" s="453"/>
      <c r="K1283" s="453"/>
      <c r="L1283" s="453"/>
      <c r="M1283" s="454"/>
      <c r="N1283" s="455"/>
      <c r="O1283" s="456"/>
      <c r="P1283" s="456"/>
      <c r="Q1283" s="456"/>
      <c r="R1283" s="456"/>
      <c r="S1283" s="456"/>
      <c r="T1283" s="456"/>
      <c r="U1283" s="456"/>
      <c r="V1283" s="456"/>
      <c r="W1283" s="456"/>
      <c r="X1283" s="456"/>
      <c r="Y1283" s="456"/>
      <c r="Z1283" s="456"/>
      <c r="AA1283" s="456"/>
      <c r="AB1283" s="456"/>
      <c r="AC1283" s="456"/>
      <c r="AD1283" s="456"/>
      <c r="AE1283" s="457"/>
      <c r="AF1283" s="455"/>
      <c r="AG1283" s="456"/>
      <c r="AH1283" s="456"/>
      <c r="AI1283" s="456"/>
      <c r="AJ1283" s="456"/>
      <c r="AK1283" s="456"/>
      <c r="AL1283" s="456"/>
      <c r="AM1283" s="456"/>
      <c r="AN1283" s="457"/>
      <c r="AO1283" s="455"/>
      <c r="AP1283" s="456"/>
      <c r="AQ1283" s="456"/>
      <c r="AR1283" s="456"/>
      <c r="AS1283" s="456"/>
      <c r="AT1283" s="456"/>
      <c r="AU1283" s="456"/>
      <c r="AV1283" s="456"/>
      <c r="AW1283" s="456"/>
      <c r="AX1283" s="456"/>
      <c r="AY1283" s="456"/>
      <c r="AZ1283" s="456"/>
      <c r="BA1283" s="456"/>
      <c r="BB1283" s="456"/>
      <c r="BC1283" s="456"/>
      <c r="BD1283" s="456"/>
      <c r="BE1283" s="456"/>
      <c r="BF1283" s="456"/>
      <c r="BG1283" s="457"/>
      <c r="BH1283" s="458"/>
      <c r="BI1283" s="459"/>
      <c r="BJ1283" s="459"/>
      <c r="BK1283" s="459"/>
      <c r="BL1283" s="459"/>
      <c r="BM1283" s="460"/>
      <c r="BN1283" s="314"/>
      <c r="BO1283" s="314"/>
      <c r="BP1283" s="1"/>
      <c r="BQ1283" s="120">
        <f>IF($F$3="","",IF(N1283=$F$3,COUNTIF(BQ$23:BQ1282,"&gt;0")+1,0))</f>
        <v>0</v>
      </c>
      <c r="BR1283" s="1"/>
      <c r="BS1283" s="20" t="str">
        <f>IF($N1283="","",IF(VLOOKUP(VLOOKUP($N1283,IMPOSTAZIONI!$E$6:$I$13,5,FALSE),IMPOSTAZIONI!$B$25:$N$32,3,FALSE)=0,"",VLOOKUP(VLOOKUP($N1283,IMPOSTAZIONI!$E$6:$I$13,5,FALSE),IMPOSTAZIONI!$B$25:$N$32,3,FALSE)))</f>
        <v/>
      </c>
      <c r="BT1283" s="20" t="str">
        <f>IF($N1283="","",IF(VLOOKUP(VLOOKUP($N1283,IMPOSTAZIONI!$E$6:$I$13,5,FALSE),IMPOSTAZIONI!$B$25:$N$32,6,FALSE)=0,"",VLOOKUP(VLOOKUP($N1283,IMPOSTAZIONI!$E$6:$I$13,5,FALSE),IMPOSTAZIONI!$B$25:$N$32,6,FALSE)))</f>
        <v/>
      </c>
      <c r="BU1283" s="20" t="str">
        <f>IF($N1283="","",IF(VLOOKUP(VLOOKUP($N1283,IMPOSTAZIONI!$E$6:$I$13,5,FALSE),IMPOSTAZIONI!$B$25:$N$32,9,FALSE)=0,"",VLOOKUP(VLOOKUP($N1283,IMPOSTAZIONI!$E$6:$I$13,5,FALSE),IMPOSTAZIONI!$B$25:$N$32,9,FALSE)))</f>
        <v/>
      </c>
      <c r="BV1283" s="20" t="str">
        <f>IF($N1283="","",IF(VLOOKUP(VLOOKUP($N1283,IMPOSTAZIONI!$E$6:$I$13,5,FALSE),IMPOSTAZIONI!$B$25:$N$32,12,FALSE)=0,"",VLOOKUP(VLOOKUP($N1283,IMPOSTAZIONI!$E$6:$I$13,5,FALSE),IMPOSTAZIONI!$B$25:$N$32,12,FALSE)))</f>
        <v/>
      </c>
      <c r="BW1283" s="221" t="str">
        <f t="shared" si="366"/>
        <v/>
      </c>
      <c r="BX1283" s="221" t="str">
        <f t="shared" si="367"/>
        <v/>
      </c>
      <c r="BY1283" s="221">
        <f t="shared" si="368"/>
        <v>0</v>
      </c>
      <c r="BZ1283" s="231">
        <f t="shared" si="369"/>
        <v>0</v>
      </c>
      <c r="CA1283" s="246">
        <f t="shared" si="370"/>
        <v>0</v>
      </c>
      <c r="CB1283" s="246">
        <f t="shared" si="371"/>
        <v>0</v>
      </c>
      <c r="CC1283" s="246" t="str">
        <f t="shared" si="372"/>
        <v/>
      </c>
      <c r="CD1283" s="246">
        <f t="shared" si="373"/>
        <v>5</v>
      </c>
      <c r="CE1283" s="246">
        <f t="shared" si="374"/>
        <v>0</v>
      </c>
      <c r="CF1283" s="276">
        <f t="shared" si="375"/>
        <v>0</v>
      </c>
      <c r="CG1283" s="277">
        <f t="shared" si="375"/>
        <v>0</v>
      </c>
      <c r="CH1283" s="277">
        <f t="shared" si="375"/>
        <v>0</v>
      </c>
      <c r="CI1283" s="278">
        <f t="shared" si="375"/>
        <v>0</v>
      </c>
      <c r="CJ1283" s="280">
        <f t="shared" si="376"/>
        <v>0</v>
      </c>
      <c r="CK1283" s="232">
        <f t="shared" si="377"/>
        <v>0</v>
      </c>
      <c r="CL1283" s="1"/>
    </row>
    <row r="1284" spans="1:90" ht="18" customHeight="1">
      <c r="A1284" s="1"/>
      <c r="B1284" s="1"/>
      <c r="C1284" s="314"/>
      <c r="D1284" s="287" t="str">
        <f t="shared" si="364"/>
        <v/>
      </c>
      <c r="E1284" s="449" t="str">
        <f t="shared" si="365"/>
        <v/>
      </c>
      <c r="F1284" s="450"/>
      <c r="G1284" s="451"/>
      <c r="H1284" s="452"/>
      <c r="I1284" s="453"/>
      <c r="J1284" s="453"/>
      <c r="K1284" s="453"/>
      <c r="L1284" s="453"/>
      <c r="M1284" s="454"/>
      <c r="N1284" s="455"/>
      <c r="O1284" s="456"/>
      <c r="P1284" s="456"/>
      <c r="Q1284" s="456"/>
      <c r="R1284" s="456"/>
      <c r="S1284" s="456"/>
      <c r="T1284" s="456"/>
      <c r="U1284" s="456"/>
      <c r="V1284" s="456"/>
      <c r="W1284" s="456"/>
      <c r="X1284" s="456"/>
      <c r="Y1284" s="456"/>
      <c r="Z1284" s="456"/>
      <c r="AA1284" s="456"/>
      <c r="AB1284" s="456"/>
      <c r="AC1284" s="456"/>
      <c r="AD1284" s="456"/>
      <c r="AE1284" s="457"/>
      <c r="AF1284" s="455"/>
      <c r="AG1284" s="456"/>
      <c r="AH1284" s="456"/>
      <c r="AI1284" s="456"/>
      <c r="AJ1284" s="456"/>
      <c r="AK1284" s="456"/>
      <c r="AL1284" s="456"/>
      <c r="AM1284" s="456"/>
      <c r="AN1284" s="457"/>
      <c r="AO1284" s="455"/>
      <c r="AP1284" s="456"/>
      <c r="AQ1284" s="456"/>
      <c r="AR1284" s="456"/>
      <c r="AS1284" s="456"/>
      <c r="AT1284" s="456"/>
      <c r="AU1284" s="456"/>
      <c r="AV1284" s="456"/>
      <c r="AW1284" s="456"/>
      <c r="AX1284" s="456"/>
      <c r="AY1284" s="456"/>
      <c r="AZ1284" s="456"/>
      <c r="BA1284" s="456"/>
      <c r="BB1284" s="456"/>
      <c r="BC1284" s="456"/>
      <c r="BD1284" s="456"/>
      <c r="BE1284" s="456"/>
      <c r="BF1284" s="456"/>
      <c r="BG1284" s="457"/>
      <c r="BH1284" s="458"/>
      <c r="BI1284" s="459"/>
      <c r="BJ1284" s="459"/>
      <c r="BK1284" s="459"/>
      <c r="BL1284" s="459"/>
      <c r="BM1284" s="460"/>
      <c r="BN1284" s="314"/>
      <c r="BO1284" s="314"/>
      <c r="BP1284" s="1"/>
      <c r="BQ1284" s="120">
        <f>IF($F$3="","",IF(N1284=$F$3,COUNTIF(BQ$23:BQ1283,"&gt;0")+1,0))</f>
        <v>0</v>
      </c>
      <c r="BR1284" s="1"/>
      <c r="BS1284" s="20" t="str">
        <f>IF($N1284="","",IF(VLOOKUP(VLOOKUP($N1284,IMPOSTAZIONI!$E$6:$I$13,5,FALSE),IMPOSTAZIONI!$B$25:$N$32,3,FALSE)=0,"",VLOOKUP(VLOOKUP($N1284,IMPOSTAZIONI!$E$6:$I$13,5,FALSE),IMPOSTAZIONI!$B$25:$N$32,3,FALSE)))</f>
        <v/>
      </c>
      <c r="BT1284" s="20" t="str">
        <f>IF($N1284="","",IF(VLOOKUP(VLOOKUP($N1284,IMPOSTAZIONI!$E$6:$I$13,5,FALSE),IMPOSTAZIONI!$B$25:$N$32,6,FALSE)=0,"",VLOOKUP(VLOOKUP($N1284,IMPOSTAZIONI!$E$6:$I$13,5,FALSE),IMPOSTAZIONI!$B$25:$N$32,6,FALSE)))</f>
        <v/>
      </c>
      <c r="BU1284" s="20" t="str">
        <f>IF($N1284="","",IF(VLOOKUP(VLOOKUP($N1284,IMPOSTAZIONI!$E$6:$I$13,5,FALSE),IMPOSTAZIONI!$B$25:$N$32,9,FALSE)=0,"",VLOOKUP(VLOOKUP($N1284,IMPOSTAZIONI!$E$6:$I$13,5,FALSE),IMPOSTAZIONI!$B$25:$N$32,9,FALSE)))</f>
        <v/>
      </c>
      <c r="BV1284" s="20" t="str">
        <f>IF($N1284="","",IF(VLOOKUP(VLOOKUP($N1284,IMPOSTAZIONI!$E$6:$I$13,5,FALSE),IMPOSTAZIONI!$B$25:$N$32,12,FALSE)=0,"",VLOOKUP(VLOOKUP($N1284,IMPOSTAZIONI!$E$6:$I$13,5,FALSE),IMPOSTAZIONI!$B$25:$N$32,12,FALSE)))</f>
        <v/>
      </c>
      <c r="BW1284" s="221" t="str">
        <f t="shared" si="366"/>
        <v/>
      </c>
      <c r="BX1284" s="221" t="str">
        <f t="shared" si="367"/>
        <v/>
      </c>
      <c r="BY1284" s="221">
        <f t="shared" si="368"/>
        <v>0</v>
      </c>
      <c r="BZ1284" s="231">
        <f t="shared" si="369"/>
        <v>0</v>
      </c>
      <c r="CA1284" s="246">
        <f t="shared" si="370"/>
        <v>0</v>
      </c>
      <c r="CB1284" s="246">
        <f t="shared" si="371"/>
        <v>0</v>
      </c>
      <c r="CC1284" s="246" t="str">
        <f t="shared" si="372"/>
        <v/>
      </c>
      <c r="CD1284" s="246">
        <f t="shared" si="373"/>
        <v>5</v>
      </c>
      <c r="CE1284" s="246">
        <f t="shared" si="374"/>
        <v>0</v>
      </c>
      <c r="CF1284" s="276">
        <f t="shared" si="375"/>
        <v>0</v>
      </c>
      <c r="CG1284" s="277">
        <f t="shared" si="375"/>
        <v>0</v>
      </c>
      <c r="CH1284" s="277">
        <f t="shared" si="375"/>
        <v>0</v>
      </c>
      <c r="CI1284" s="278">
        <f t="shared" si="375"/>
        <v>0</v>
      </c>
      <c r="CJ1284" s="280">
        <f t="shared" si="376"/>
        <v>0</v>
      </c>
      <c r="CK1284" s="232">
        <f t="shared" si="377"/>
        <v>0</v>
      </c>
      <c r="CL1284" s="1"/>
    </row>
    <row r="1285" spans="1:90" ht="18" customHeight="1">
      <c r="A1285" s="1"/>
      <c r="B1285" s="1"/>
      <c r="C1285" s="314"/>
      <c r="D1285" s="287" t="str">
        <f t="shared" si="364"/>
        <v/>
      </c>
      <c r="E1285" s="449" t="str">
        <f t="shared" si="365"/>
        <v/>
      </c>
      <c r="F1285" s="450"/>
      <c r="G1285" s="451"/>
      <c r="H1285" s="452"/>
      <c r="I1285" s="453"/>
      <c r="J1285" s="453"/>
      <c r="K1285" s="453"/>
      <c r="L1285" s="453"/>
      <c r="M1285" s="454"/>
      <c r="N1285" s="455"/>
      <c r="O1285" s="456"/>
      <c r="P1285" s="456"/>
      <c r="Q1285" s="456"/>
      <c r="R1285" s="456"/>
      <c r="S1285" s="456"/>
      <c r="T1285" s="456"/>
      <c r="U1285" s="456"/>
      <c r="V1285" s="456"/>
      <c r="W1285" s="456"/>
      <c r="X1285" s="456"/>
      <c r="Y1285" s="456"/>
      <c r="Z1285" s="456"/>
      <c r="AA1285" s="456"/>
      <c r="AB1285" s="456"/>
      <c r="AC1285" s="456"/>
      <c r="AD1285" s="456"/>
      <c r="AE1285" s="457"/>
      <c r="AF1285" s="455"/>
      <c r="AG1285" s="456"/>
      <c r="AH1285" s="456"/>
      <c r="AI1285" s="456"/>
      <c r="AJ1285" s="456"/>
      <c r="AK1285" s="456"/>
      <c r="AL1285" s="456"/>
      <c r="AM1285" s="456"/>
      <c r="AN1285" s="457"/>
      <c r="AO1285" s="455"/>
      <c r="AP1285" s="456"/>
      <c r="AQ1285" s="456"/>
      <c r="AR1285" s="456"/>
      <c r="AS1285" s="456"/>
      <c r="AT1285" s="456"/>
      <c r="AU1285" s="456"/>
      <c r="AV1285" s="456"/>
      <c r="AW1285" s="456"/>
      <c r="AX1285" s="456"/>
      <c r="AY1285" s="456"/>
      <c r="AZ1285" s="456"/>
      <c r="BA1285" s="456"/>
      <c r="BB1285" s="456"/>
      <c r="BC1285" s="456"/>
      <c r="BD1285" s="456"/>
      <c r="BE1285" s="456"/>
      <c r="BF1285" s="456"/>
      <c r="BG1285" s="457"/>
      <c r="BH1285" s="458"/>
      <c r="BI1285" s="459"/>
      <c r="BJ1285" s="459"/>
      <c r="BK1285" s="459"/>
      <c r="BL1285" s="459"/>
      <c r="BM1285" s="460"/>
      <c r="BN1285" s="314"/>
      <c r="BO1285" s="314"/>
      <c r="BP1285" s="1"/>
      <c r="BQ1285" s="120">
        <f>IF($F$3="","",IF(N1285=$F$3,COUNTIF(BQ$23:BQ1284,"&gt;0")+1,0))</f>
        <v>0</v>
      </c>
      <c r="BR1285" s="1"/>
      <c r="BS1285" s="20" t="str">
        <f>IF($N1285="","",IF(VLOOKUP(VLOOKUP($N1285,IMPOSTAZIONI!$E$6:$I$13,5,FALSE),IMPOSTAZIONI!$B$25:$N$32,3,FALSE)=0,"",VLOOKUP(VLOOKUP($N1285,IMPOSTAZIONI!$E$6:$I$13,5,FALSE),IMPOSTAZIONI!$B$25:$N$32,3,FALSE)))</f>
        <v/>
      </c>
      <c r="BT1285" s="20" t="str">
        <f>IF($N1285="","",IF(VLOOKUP(VLOOKUP($N1285,IMPOSTAZIONI!$E$6:$I$13,5,FALSE),IMPOSTAZIONI!$B$25:$N$32,6,FALSE)=0,"",VLOOKUP(VLOOKUP($N1285,IMPOSTAZIONI!$E$6:$I$13,5,FALSE),IMPOSTAZIONI!$B$25:$N$32,6,FALSE)))</f>
        <v/>
      </c>
      <c r="BU1285" s="20" t="str">
        <f>IF($N1285="","",IF(VLOOKUP(VLOOKUP($N1285,IMPOSTAZIONI!$E$6:$I$13,5,FALSE),IMPOSTAZIONI!$B$25:$N$32,9,FALSE)=0,"",VLOOKUP(VLOOKUP($N1285,IMPOSTAZIONI!$E$6:$I$13,5,FALSE),IMPOSTAZIONI!$B$25:$N$32,9,FALSE)))</f>
        <v/>
      </c>
      <c r="BV1285" s="20" t="str">
        <f>IF($N1285="","",IF(VLOOKUP(VLOOKUP($N1285,IMPOSTAZIONI!$E$6:$I$13,5,FALSE),IMPOSTAZIONI!$B$25:$N$32,12,FALSE)=0,"",VLOOKUP(VLOOKUP($N1285,IMPOSTAZIONI!$E$6:$I$13,5,FALSE),IMPOSTAZIONI!$B$25:$N$32,12,FALSE)))</f>
        <v/>
      </c>
      <c r="BW1285" s="221" t="str">
        <f t="shared" si="366"/>
        <v/>
      </c>
      <c r="BX1285" s="221" t="str">
        <f t="shared" si="367"/>
        <v/>
      </c>
      <c r="BY1285" s="221">
        <f t="shared" si="368"/>
        <v>0</v>
      </c>
      <c r="BZ1285" s="231">
        <f t="shared" si="369"/>
        <v>0</v>
      </c>
      <c r="CA1285" s="246">
        <f t="shared" si="370"/>
        <v>0</v>
      </c>
      <c r="CB1285" s="246">
        <f t="shared" si="371"/>
        <v>0</v>
      </c>
      <c r="CC1285" s="246" t="str">
        <f t="shared" si="372"/>
        <v/>
      </c>
      <c r="CD1285" s="246">
        <f t="shared" si="373"/>
        <v>5</v>
      </c>
      <c r="CE1285" s="246">
        <f t="shared" si="374"/>
        <v>0</v>
      </c>
      <c r="CF1285" s="276">
        <f t="shared" si="375"/>
        <v>0</v>
      </c>
      <c r="CG1285" s="277">
        <f t="shared" si="375"/>
        <v>0</v>
      </c>
      <c r="CH1285" s="277">
        <f t="shared" si="375"/>
        <v>0</v>
      </c>
      <c r="CI1285" s="278">
        <f t="shared" si="375"/>
        <v>0</v>
      </c>
      <c r="CJ1285" s="280">
        <f t="shared" si="376"/>
        <v>0</v>
      </c>
      <c r="CK1285" s="232">
        <f t="shared" si="377"/>
        <v>0</v>
      </c>
      <c r="CL1285" s="1"/>
    </row>
    <row r="1286" spans="1:90" ht="18" customHeight="1">
      <c r="A1286" s="1"/>
      <c r="B1286" s="1"/>
      <c r="C1286" s="314"/>
      <c r="D1286" s="287" t="str">
        <f t="shared" si="364"/>
        <v/>
      </c>
      <c r="E1286" s="449" t="str">
        <f t="shared" si="365"/>
        <v/>
      </c>
      <c r="F1286" s="450"/>
      <c r="G1286" s="451"/>
      <c r="H1286" s="452"/>
      <c r="I1286" s="453"/>
      <c r="J1286" s="453"/>
      <c r="K1286" s="453"/>
      <c r="L1286" s="453"/>
      <c r="M1286" s="454"/>
      <c r="N1286" s="455"/>
      <c r="O1286" s="456"/>
      <c r="P1286" s="456"/>
      <c r="Q1286" s="456"/>
      <c r="R1286" s="456"/>
      <c r="S1286" s="456"/>
      <c r="T1286" s="456"/>
      <c r="U1286" s="456"/>
      <c r="V1286" s="456"/>
      <c r="W1286" s="456"/>
      <c r="X1286" s="456"/>
      <c r="Y1286" s="456"/>
      <c r="Z1286" s="456"/>
      <c r="AA1286" s="456"/>
      <c r="AB1286" s="456"/>
      <c r="AC1286" s="456"/>
      <c r="AD1286" s="456"/>
      <c r="AE1286" s="457"/>
      <c r="AF1286" s="455"/>
      <c r="AG1286" s="456"/>
      <c r="AH1286" s="456"/>
      <c r="AI1286" s="456"/>
      <c r="AJ1286" s="456"/>
      <c r="AK1286" s="456"/>
      <c r="AL1286" s="456"/>
      <c r="AM1286" s="456"/>
      <c r="AN1286" s="457"/>
      <c r="AO1286" s="455"/>
      <c r="AP1286" s="456"/>
      <c r="AQ1286" s="456"/>
      <c r="AR1286" s="456"/>
      <c r="AS1286" s="456"/>
      <c r="AT1286" s="456"/>
      <c r="AU1286" s="456"/>
      <c r="AV1286" s="456"/>
      <c r="AW1286" s="456"/>
      <c r="AX1286" s="456"/>
      <c r="AY1286" s="456"/>
      <c r="AZ1286" s="456"/>
      <c r="BA1286" s="456"/>
      <c r="BB1286" s="456"/>
      <c r="BC1286" s="456"/>
      <c r="BD1286" s="456"/>
      <c r="BE1286" s="456"/>
      <c r="BF1286" s="456"/>
      <c r="BG1286" s="457"/>
      <c r="BH1286" s="458"/>
      <c r="BI1286" s="459"/>
      <c r="BJ1286" s="459"/>
      <c r="BK1286" s="459"/>
      <c r="BL1286" s="459"/>
      <c r="BM1286" s="460"/>
      <c r="BN1286" s="314"/>
      <c r="BO1286" s="314"/>
      <c r="BP1286" s="1"/>
      <c r="BQ1286" s="120">
        <f>IF($F$3="","",IF(N1286=$F$3,COUNTIF(BQ$23:BQ1285,"&gt;0")+1,0))</f>
        <v>0</v>
      </c>
      <c r="BR1286" s="1"/>
      <c r="BS1286" s="20" t="str">
        <f>IF($N1286="","",IF(VLOOKUP(VLOOKUP($N1286,IMPOSTAZIONI!$E$6:$I$13,5,FALSE),IMPOSTAZIONI!$B$25:$N$32,3,FALSE)=0,"",VLOOKUP(VLOOKUP($N1286,IMPOSTAZIONI!$E$6:$I$13,5,FALSE),IMPOSTAZIONI!$B$25:$N$32,3,FALSE)))</f>
        <v/>
      </c>
      <c r="BT1286" s="20" t="str">
        <f>IF($N1286="","",IF(VLOOKUP(VLOOKUP($N1286,IMPOSTAZIONI!$E$6:$I$13,5,FALSE),IMPOSTAZIONI!$B$25:$N$32,6,FALSE)=0,"",VLOOKUP(VLOOKUP($N1286,IMPOSTAZIONI!$E$6:$I$13,5,FALSE),IMPOSTAZIONI!$B$25:$N$32,6,FALSE)))</f>
        <v/>
      </c>
      <c r="BU1286" s="20" t="str">
        <f>IF($N1286="","",IF(VLOOKUP(VLOOKUP($N1286,IMPOSTAZIONI!$E$6:$I$13,5,FALSE),IMPOSTAZIONI!$B$25:$N$32,9,FALSE)=0,"",VLOOKUP(VLOOKUP($N1286,IMPOSTAZIONI!$E$6:$I$13,5,FALSE),IMPOSTAZIONI!$B$25:$N$32,9,FALSE)))</f>
        <v/>
      </c>
      <c r="BV1286" s="20" t="str">
        <f>IF($N1286="","",IF(VLOOKUP(VLOOKUP($N1286,IMPOSTAZIONI!$E$6:$I$13,5,FALSE),IMPOSTAZIONI!$B$25:$N$32,12,FALSE)=0,"",VLOOKUP(VLOOKUP($N1286,IMPOSTAZIONI!$E$6:$I$13,5,FALSE),IMPOSTAZIONI!$B$25:$N$32,12,FALSE)))</f>
        <v/>
      </c>
      <c r="BW1286" s="221" t="str">
        <f t="shared" si="366"/>
        <v/>
      </c>
      <c r="BX1286" s="221" t="str">
        <f t="shared" si="367"/>
        <v/>
      </c>
      <c r="BY1286" s="221">
        <f t="shared" si="368"/>
        <v>0</v>
      </c>
      <c r="BZ1286" s="231">
        <f t="shared" si="369"/>
        <v>0</v>
      </c>
      <c r="CA1286" s="246">
        <f t="shared" si="370"/>
        <v>0</v>
      </c>
      <c r="CB1286" s="246">
        <f t="shared" si="371"/>
        <v>0</v>
      </c>
      <c r="CC1286" s="246" t="str">
        <f t="shared" si="372"/>
        <v/>
      </c>
      <c r="CD1286" s="246">
        <f t="shared" si="373"/>
        <v>5</v>
      </c>
      <c r="CE1286" s="246">
        <f t="shared" si="374"/>
        <v>0</v>
      </c>
      <c r="CF1286" s="276">
        <f t="shared" si="375"/>
        <v>0</v>
      </c>
      <c r="CG1286" s="277">
        <f t="shared" si="375"/>
        <v>0</v>
      </c>
      <c r="CH1286" s="277">
        <f t="shared" si="375"/>
        <v>0</v>
      </c>
      <c r="CI1286" s="278">
        <f t="shared" si="375"/>
        <v>0</v>
      </c>
      <c r="CJ1286" s="280">
        <f t="shared" si="376"/>
        <v>0</v>
      </c>
      <c r="CK1286" s="232">
        <f t="shared" si="377"/>
        <v>0</v>
      </c>
      <c r="CL1286" s="1"/>
    </row>
    <row r="1287" spans="1:90" ht="18" customHeight="1">
      <c r="A1287" s="1"/>
      <c r="B1287" s="1"/>
      <c r="C1287" s="314"/>
      <c r="D1287" s="287" t="str">
        <f t="shared" si="364"/>
        <v/>
      </c>
      <c r="E1287" s="449" t="str">
        <f t="shared" si="365"/>
        <v/>
      </c>
      <c r="F1287" s="450"/>
      <c r="G1287" s="451"/>
      <c r="H1287" s="452"/>
      <c r="I1287" s="453"/>
      <c r="J1287" s="453"/>
      <c r="K1287" s="453"/>
      <c r="L1287" s="453"/>
      <c r="M1287" s="454"/>
      <c r="N1287" s="455"/>
      <c r="O1287" s="456"/>
      <c r="P1287" s="456"/>
      <c r="Q1287" s="456"/>
      <c r="R1287" s="456"/>
      <c r="S1287" s="456"/>
      <c r="T1287" s="456"/>
      <c r="U1287" s="456"/>
      <c r="V1287" s="456"/>
      <c r="W1287" s="456"/>
      <c r="X1287" s="456"/>
      <c r="Y1287" s="456"/>
      <c r="Z1287" s="456"/>
      <c r="AA1287" s="456"/>
      <c r="AB1287" s="456"/>
      <c r="AC1287" s="456"/>
      <c r="AD1287" s="456"/>
      <c r="AE1287" s="457"/>
      <c r="AF1287" s="455"/>
      <c r="AG1287" s="456"/>
      <c r="AH1287" s="456"/>
      <c r="AI1287" s="456"/>
      <c r="AJ1287" s="456"/>
      <c r="AK1287" s="456"/>
      <c r="AL1287" s="456"/>
      <c r="AM1287" s="456"/>
      <c r="AN1287" s="457"/>
      <c r="AO1287" s="455"/>
      <c r="AP1287" s="456"/>
      <c r="AQ1287" s="456"/>
      <c r="AR1287" s="456"/>
      <c r="AS1287" s="456"/>
      <c r="AT1287" s="456"/>
      <c r="AU1287" s="456"/>
      <c r="AV1287" s="456"/>
      <c r="AW1287" s="456"/>
      <c r="AX1287" s="456"/>
      <c r="AY1287" s="456"/>
      <c r="AZ1287" s="456"/>
      <c r="BA1287" s="456"/>
      <c r="BB1287" s="456"/>
      <c r="BC1287" s="456"/>
      <c r="BD1287" s="456"/>
      <c r="BE1287" s="456"/>
      <c r="BF1287" s="456"/>
      <c r="BG1287" s="457"/>
      <c r="BH1287" s="458"/>
      <c r="BI1287" s="459"/>
      <c r="BJ1287" s="459"/>
      <c r="BK1287" s="459"/>
      <c r="BL1287" s="459"/>
      <c r="BM1287" s="460"/>
      <c r="BN1287" s="314"/>
      <c r="BO1287" s="314"/>
      <c r="BP1287" s="1"/>
      <c r="BQ1287" s="120">
        <f>IF($F$3="","",IF(N1287=$F$3,COUNTIF(BQ$23:BQ1286,"&gt;0")+1,0))</f>
        <v>0</v>
      </c>
      <c r="BR1287" s="1"/>
      <c r="BS1287" s="20" t="str">
        <f>IF($N1287="","",IF(VLOOKUP(VLOOKUP($N1287,IMPOSTAZIONI!$E$6:$I$13,5,FALSE),IMPOSTAZIONI!$B$25:$N$32,3,FALSE)=0,"",VLOOKUP(VLOOKUP($N1287,IMPOSTAZIONI!$E$6:$I$13,5,FALSE),IMPOSTAZIONI!$B$25:$N$32,3,FALSE)))</f>
        <v/>
      </c>
      <c r="BT1287" s="20" t="str">
        <f>IF($N1287="","",IF(VLOOKUP(VLOOKUP($N1287,IMPOSTAZIONI!$E$6:$I$13,5,FALSE),IMPOSTAZIONI!$B$25:$N$32,6,FALSE)=0,"",VLOOKUP(VLOOKUP($N1287,IMPOSTAZIONI!$E$6:$I$13,5,FALSE),IMPOSTAZIONI!$B$25:$N$32,6,FALSE)))</f>
        <v/>
      </c>
      <c r="BU1287" s="20" t="str">
        <f>IF($N1287="","",IF(VLOOKUP(VLOOKUP($N1287,IMPOSTAZIONI!$E$6:$I$13,5,FALSE),IMPOSTAZIONI!$B$25:$N$32,9,FALSE)=0,"",VLOOKUP(VLOOKUP($N1287,IMPOSTAZIONI!$E$6:$I$13,5,FALSE),IMPOSTAZIONI!$B$25:$N$32,9,FALSE)))</f>
        <v/>
      </c>
      <c r="BV1287" s="20" t="str">
        <f>IF($N1287="","",IF(VLOOKUP(VLOOKUP($N1287,IMPOSTAZIONI!$E$6:$I$13,5,FALSE),IMPOSTAZIONI!$B$25:$N$32,12,FALSE)=0,"",VLOOKUP(VLOOKUP($N1287,IMPOSTAZIONI!$E$6:$I$13,5,FALSE),IMPOSTAZIONI!$B$25:$N$32,12,FALSE)))</f>
        <v/>
      </c>
      <c r="BW1287" s="221" t="str">
        <f t="shared" si="366"/>
        <v/>
      </c>
      <c r="BX1287" s="221" t="str">
        <f t="shared" si="367"/>
        <v/>
      </c>
      <c r="BY1287" s="221">
        <f t="shared" si="368"/>
        <v>0</v>
      </c>
      <c r="BZ1287" s="231">
        <f t="shared" si="369"/>
        <v>0</v>
      </c>
      <c r="CA1287" s="246">
        <f t="shared" si="370"/>
        <v>0</v>
      </c>
      <c r="CB1287" s="246">
        <f t="shared" si="371"/>
        <v>0</v>
      </c>
      <c r="CC1287" s="246" t="str">
        <f t="shared" si="372"/>
        <v/>
      </c>
      <c r="CD1287" s="246">
        <f t="shared" si="373"/>
        <v>5</v>
      </c>
      <c r="CE1287" s="246">
        <f t="shared" si="374"/>
        <v>0</v>
      </c>
      <c r="CF1287" s="276">
        <f t="shared" si="375"/>
        <v>0</v>
      </c>
      <c r="CG1287" s="277">
        <f t="shared" si="375"/>
        <v>0</v>
      </c>
      <c r="CH1287" s="277">
        <f t="shared" si="375"/>
        <v>0</v>
      </c>
      <c r="CI1287" s="278">
        <f t="shared" si="375"/>
        <v>0</v>
      </c>
      <c r="CJ1287" s="280">
        <f t="shared" si="376"/>
        <v>0</v>
      </c>
      <c r="CK1287" s="232">
        <f t="shared" si="377"/>
        <v>0</v>
      </c>
      <c r="CL1287" s="1"/>
    </row>
    <row r="1288" spans="1:90" ht="18" customHeight="1">
      <c r="A1288" s="1"/>
      <c r="B1288" s="1"/>
      <c r="C1288" s="314"/>
      <c r="D1288" s="287" t="str">
        <f t="shared" si="364"/>
        <v/>
      </c>
      <c r="E1288" s="449" t="str">
        <f t="shared" si="365"/>
        <v/>
      </c>
      <c r="F1288" s="450"/>
      <c r="G1288" s="451"/>
      <c r="H1288" s="452"/>
      <c r="I1288" s="453"/>
      <c r="J1288" s="453"/>
      <c r="K1288" s="453"/>
      <c r="L1288" s="453"/>
      <c r="M1288" s="454"/>
      <c r="N1288" s="455"/>
      <c r="O1288" s="456"/>
      <c r="P1288" s="456"/>
      <c r="Q1288" s="456"/>
      <c r="R1288" s="456"/>
      <c r="S1288" s="456"/>
      <c r="T1288" s="456"/>
      <c r="U1288" s="456"/>
      <c r="V1288" s="456"/>
      <c r="W1288" s="456"/>
      <c r="X1288" s="456"/>
      <c r="Y1288" s="456"/>
      <c r="Z1288" s="456"/>
      <c r="AA1288" s="456"/>
      <c r="AB1288" s="456"/>
      <c r="AC1288" s="456"/>
      <c r="AD1288" s="456"/>
      <c r="AE1288" s="457"/>
      <c r="AF1288" s="455"/>
      <c r="AG1288" s="456"/>
      <c r="AH1288" s="456"/>
      <c r="AI1288" s="456"/>
      <c r="AJ1288" s="456"/>
      <c r="AK1288" s="456"/>
      <c r="AL1288" s="456"/>
      <c r="AM1288" s="456"/>
      <c r="AN1288" s="457"/>
      <c r="AO1288" s="455"/>
      <c r="AP1288" s="456"/>
      <c r="AQ1288" s="456"/>
      <c r="AR1288" s="456"/>
      <c r="AS1288" s="456"/>
      <c r="AT1288" s="456"/>
      <c r="AU1288" s="456"/>
      <c r="AV1288" s="456"/>
      <c r="AW1288" s="456"/>
      <c r="AX1288" s="456"/>
      <c r="AY1288" s="456"/>
      <c r="AZ1288" s="456"/>
      <c r="BA1288" s="456"/>
      <c r="BB1288" s="456"/>
      <c r="BC1288" s="456"/>
      <c r="BD1288" s="456"/>
      <c r="BE1288" s="456"/>
      <c r="BF1288" s="456"/>
      <c r="BG1288" s="457"/>
      <c r="BH1288" s="458"/>
      <c r="BI1288" s="459"/>
      <c r="BJ1288" s="459"/>
      <c r="BK1288" s="459"/>
      <c r="BL1288" s="459"/>
      <c r="BM1288" s="460"/>
      <c r="BN1288" s="314"/>
      <c r="BO1288" s="314"/>
      <c r="BP1288" s="1"/>
      <c r="BQ1288" s="120">
        <f>IF($F$3="","",IF(N1288=$F$3,COUNTIF(BQ$23:BQ1287,"&gt;0")+1,0))</f>
        <v>0</v>
      </c>
      <c r="BR1288" s="1"/>
      <c r="BS1288" s="20" t="str">
        <f>IF($N1288="","",IF(VLOOKUP(VLOOKUP($N1288,IMPOSTAZIONI!$E$6:$I$13,5,FALSE),IMPOSTAZIONI!$B$25:$N$32,3,FALSE)=0,"",VLOOKUP(VLOOKUP($N1288,IMPOSTAZIONI!$E$6:$I$13,5,FALSE),IMPOSTAZIONI!$B$25:$N$32,3,FALSE)))</f>
        <v/>
      </c>
      <c r="BT1288" s="20" t="str">
        <f>IF($N1288="","",IF(VLOOKUP(VLOOKUP($N1288,IMPOSTAZIONI!$E$6:$I$13,5,FALSE),IMPOSTAZIONI!$B$25:$N$32,6,FALSE)=0,"",VLOOKUP(VLOOKUP($N1288,IMPOSTAZIONI!$E$6:$I$13,5,FALSE),IMPOSTAZIONI!$B$25:$N$32,6,FALSE)))</f>
        <v/>
      </c>
      <c r="BU1288" s="20" t="str">
        <f>IF($N1288="","",IF(VLOOKUP(VLOOKUP($N1288,IMPOSTAZIONI!$E$6:$I$13,5,FALSE),IMPOSTAZIONI!$B$25:$N$32,9,FALSE)=0,"",VLOOKUP(VLOOKUP($N1288,IMPOSTAZIONI!$E$6:$I$13,5,FALSE),IMPOSTAZIONI!$B$25:$N$32,9,FALSE)))</f>
        <v/>
      </c>
      <c r="BV1288" s="20" t="str">
        <f>IF($N1288="","",IF(VLOOKUP(VLOOKUP($N1288,IMPOSTAZIONI!$E$6:$I$13,5,FALSE),IMPOSTAZIONI!$B$25:$N$32,12,FALSE)=0,"",VLOOKUP(VLOOKUP($N1288,IMPOSTAZIONI!$E$6:$I$13,5,FALSE),IMPOSTAZIONI!$B$25:$N$32,12,FALSE)))</f>
        <v/>
      </c>
      <c r="BW1288" s="221" t="str">
        <f t="shared" si="366"/>
        <v/>
      </c>
      <c r="BX1288" s="221" t="str">
        <f t="shared" si="367"/>
        <v/>
      </c>
      <c r="BY1288" s="221">
        <f t="shared" si="368"/>
        <v>0</v>
      </c>
      <c r="BZ1288" s="231">
        <f t="shared" si="369"/>
        <v>0</v>
      </c>
      <c r="CA1288" s="246">
        <f t="shared" si="370"/>
        <v>0</v>
      </c>
      <c r="CB1288" s="246">
        <f t="shared" si="371"/>
        <v>0</v>
      </c>
      <c r="CC1288" s="246" t="str">
        <f t="shared" si="372"/>
        <v/>
      </c>
      <c r="CD1288" s="246">
        <f t="shared" si="373"/>
        <v>5</v>
      </c>
      <c r="CE1288" s="246">
        <f t="shared" si="374"/>
        <v>0</v>
      </c>
      <c r="CF1288" s="276">
        <f t="shared" si="375"/>
        <v>0</v>
      </c>
      <c r="CG1288" s="277">
        <f t="shared" si="375"/>
        <v>0</v>
      </c>
      <c r="CH1288" s="277">
        <f t="shared" si="375"/>
        <v>0</v>
      </c>
      <c r="CI1288" s="278">
        <f t="shared" si="375"/>
        <v>0</v>
      </c>
      <c r="CJ1288" s="280">
        <f t="shared" si="376"/>
        <v>0</v>
      </c>
      <c r="CK1288" s="232">
        <f t="shared" si="377"/>
        <v>0</v>
      </c>
      <c r="CL1288" s="1"/>
    </row>
    <row r="1289" spans="1:90" ht="18" customHeight="1">
      <c r="A1289" s="1"/>
      <c r="B1289" s="1"/>
      <c r="C1289" s="314"/>
      <c r="D1289" s="287" t="str">
        <f t="shared" si="364"/>
        <v/>
      </c>
      <c r="E1289" s="449" t="str">
        <f t="shared" si="365"/>
        <v/>
      </c>
      <c r="F1289" s="450"/>
      <c r="G1289" s="451"/>
      <c r="H1289" s="452"/>
      <c r="I1289" s="453"/>
      <c r="J1289" s="453"/>
      <c r="K1289" s="453"/>
      <c r="L1289" s="453"/>
      <c r="M1289" s="454"/>
      <c r="N1289" s="455"/>
      <c r="O1289" s="456"/>
      <c r="P1289" s="456"/>
      <c r="Q1289" s="456"/>
      <c r="R1289" s="456"/>
      <c r="S1289" s="456"/>
      <c r="T1289" s="456"/>
      <c r="U1289" s="456"/>
      <c r="V1289" s="456"/>
      <c r="W1289" s="456"/>
      <c r="X1289" s="456"/>
      <c r="Y1289" s="456"/>
      <c r="Z1289" s="456"/>
      <c r="AA1289" s="456"/>
      <c r="AB1289" s="456"/>
      <c r="AC1289" s="456"/>
      <c r="AD1289" s="456"/>
      <c r="AE1289" s="457"/>
      <c r="AF1289" s="455"/>
      <c r="AG1289" s="456"/>
      <c r="AH1289" s="456"/>
      <c r="AI1289" s="456"/>
      <c r="AJ1289" s="456"/>
      <c r="AK1289" s="456"/>
      <c r="AL1289" s="456"/>
      <c r="AM1289" s="456"/>
      <c r="AN1289" s="457"/>
      <c r="AO1289" s="455"/>
      <c r="AP1289" s="456"/>
      <c r="AQ1289" s="456"/>
      <c r="AR1289" s="456"/>
      <c r="AS1289" s="456"/>
      <c r="AT1289" s="456"/>
      <c r="AU1289" s="456"/>
      <c r="AV1289" s="456"/>
      <c r="AW1289" s="456"/>
      <c r="AX1289" s="456"/>
      <c r="AY1289" s="456"/>
      <c r="AZ1289" s="456"/>
      <c r="BA1289" s="456"/>
      <c r="BB1289" s="456"/>
      <c r="BC1289" s="456"/>
      <c r="BD1289" s="456"/>
      <c r="BE1289" s="456"/>
      <c r="BF1289" s="456"/>
      <c r="BG1289" s="457"/>
      <c r="BH1289" s="458"/>
      <c r="BI1289" s="459"/>
      <c r="BJ1289" s="459"/>
      <c r="BK1289" s="459"/>
      <c r="BL1289" s="459"/>
      <c r="BM1289" s="460"/>
      <c r="BN1289" s="314"/>
      <c r="BO1289" s="314"/>
      <c r="BP1289" s="1"/>
      <c r="BQ1289" s="120">
        <f>IF($F$3="","",IF(N1289=$F$3,COUNTIF(BQ$23:BQ1288,"&gt;0")+1,0))</f>
        <v>0</v>
      </c>
      <c r="BR1289" s="1"/>
      <c r="BS1289" s="20" t="str">
        <f>IF($N1289="","",IF(VLOOKUP(VLOOKUP($N1289,IMPOSTAZIONI!$E$6:$I$13,5,FALSE),IMPOSTAZIONI!$B$25:$N$32,3,FALSE)=0,"",VLOOKUP(VLOOKUP($N1289,IMPOSTAZIONI!$E$6:$I$13,5,FALSE),IMPOSTAZIONI!$B$25:$N$32,3,FALSE)))</f>
        <v/>
      </c>
      <c r="BT1289" s="20" t="str">
        <f>IF($N1289="","",IF(VLOOKUP(VLOOKUP($N1289,IMPOSTAZIONI!$E$6:$I$13,5,FALSE),IMPOSTAZIONI!$B$25:$N$32,6,FALSE)=0,"",VLOOKUP(VLOOKUP($N1289,IMPOSTAZIONI!$E$6:$I$13,5,FALSE),IMPOSTAZIONI!$B$25:$N$32,6,FALSE)))</f>
        <v/>
      </c>
      <c r="BU1289" s="20" t="str">
        <f>IF($N1289="","",IF(VLOOKUP(VLOOKUP($N1289,IMPOSTAZIONI!$E$6:$I$13,5,FALSE),IMPOSTAZIONI!$B$25:$N$32,9,FALSE)=0,"",VLOOKUP(VLOOKUP($N1289,IMPOSTAZIONI!$E$6:$I$13,5,FALSE),IMPOSTAZIONI!$B$25:$N$32,9,FALSE)))</f>
        <v/>
      </c>
      <c r="BV1289" s="20" t="str">
        <f>IF($N1289="","",IF(VLOOKUP(VLOOKUP($N1289,IMPOSTAZIONI!$E$6:$I$13,5,FALSE),IMPOSTAZIONI!$B$25:$N$32,12,FALSE)=0,"",VLOOKUP(VLOOKUP($N1289,IMPOSTAZIONI!$E$6:$I$13,5,FALSE),IMPOSTAZIONI!$B$25:$N$32,12,FALSE)))</f>
        <v/>
      </c>
      <c r="BW1289" s="221" t="str">
        <f t="shared" si="366"/>
        <v/>
      </c>
      <c r="BX1289" s="221" t="str">
        <f t="shared" si="367"/>
        <v/>
      </c>
      <c r="BY1289" s="221">
        <f t="shared" si="368"/>
        <v>0</v>
      </c>
      <c r="BZ1289" s="231">
        <f t="shared" si="369"/>
        <v>0</v>
      </c>
      <c r="CA1289" s="246">
        <f t="shared" si="370"/>
        <v>0</v>
      </c>
      <c r="CB1289" s="246">
        <f t="shared" si="371"/>
        <v>0</v>
      </c>
      <c r="CC1289" s="246" t="str">
        <f t="shared" si="372"/>
        <v/>
      </c>
      <c r="CD1289" s="246">
        <f t="shared" si="373"/>
        <v>5</v>
      </c>
      <c r="CE1289" s="246">
        <f t="shared" si="374"/>
        <v>0</v>
      </c>
      <c r="CF1289" s="276">
        <f t="shared" si="375"/>
        <v>0</v>
      </c>
      <c r="CG1289" s="277">
        <f t="shared" si="375"/>
        <v>0</v>
      </c>
      <c r="CH1289" s="277">
        <f t="shared" si="375"/>
        <v>0</v>
      </c>
      <c r="CI1289" s="278">
        <f t="shared" si="375"/>
        <v>0</v>
      </c>
      <c r="CJ1289" s="280">
        <f t="shared" si="376"/>
        <v>0</v>
      </c>
      <c r="CK1289" s="232">
        <f t="shared" si="377"/>
        <v>0</v>
      </c>
      <c r="CL1289" s="1"/>
    </row>
    <row r="1290" spans="1:90" ht="18" customHeight="1">
      <c r="A1290" s="1"/>
      <c r="B1290" s="1"/>
      <c r="C1290" s="314"/>
      <c r="D1290" s="287" t="str">
        <f t="shared" si="364"/>
        <v/>
      </c>
      <c r="E1290" s="449" t="str">
        <f t="shared" si="365"/>
        <v/>
      </c>
      <c r="F1290" s="450"/>
      <c r="G1290" s="451"/>
      <c r="H1290" s="452"/>
      <c r="I1290" s="453"/>
      <c r="J1290" s="453"/>
      <c r="K1290" s="453"/>
      <c r="L1290" s="453"/>
      <c r="M1290" s="454"/>
      <c r="N1290" s="455"/>
      <c r="O1290" s="456"/>
      <c r="P1290" s="456"/>
      <c r="Q1290" s="456"/>
      <c r="R1290" s="456"/>
      <c r="S1290" s="456"/>
      <c r="T1290" s="456"/>
      <c r="U1290" s="456"/>
      <c r="V1290" s="456"/>
      <c r="W1290" s="456"/>
      <c r="X1290" s="456"/>
      <c r="Y1290" s="456"/>
      <c r="Z1290" s="456"/>
      <c r="AA1290" s="456"/>
      <c r="AB1290" s="456"/>
      <c r="AC1290" s="456"/>
      <c r="AD1290" s="456"/>
      <c r="AE1290" s="457"/>
      <c r="AF1290" s="455"/>
      <c r="AG1290" s="456"/>
      <c r="AH1290" s="456"/>
      <c r="AI1290" s="456"/>
      <c r="AJ1290" s="456"/>
      <c r="AK1290" s="456"/>
      <c r="AL1290" s="456"/>
      <c r="AM1290" s="456"/>
      <c r="AN1290" s="457"/>
      <c r="AO1290" s="455"/>
      <c r="AP1290" s="456"/>
      <c r="AQ1290" s="456"/>
      <c r="AR1290" s="456"/>
      <c r="AS1290" s="456"/>
      <c r="AT1290" s="456"/>
      <c r="AU1290" s="456"/>
      <c r="AV1290" s="456"/>
      <c r="AW1290" s="456"/>
      <c r="AX1290" s="456"/>
      <c r="AY1290" s="456"/>
      <c r="AZ1290" s="456"/>
      <c r="BA1290" s="456"/>
      <c r="BB1290" s="456"/>
      <c r="BC1290" s="456"/>
      <c r="BD1290" s="456"/>
      <c r="BE1290" s="456"/>
      <c r="BF1290" s="456"/>
      <c r="BG1290" s="457"/>
      <c r="BH1290" s="458"/>
      <c r="BI1290" s="459"/>
      <c r="BJ1290" s="459"/>
      <c r="BK1290" s="459"/>
      <c r="BL1290" s="459"/>
      <c r="BM1290" s="460"/>
      <c r="BN1290" s="314"/>
      <c r="BO1290" s="314"/>
      <c r="BP1290" s="1"/>
      <c r="BQ1290" s="120">
        <f>IF($F$3="","",IF(N1290=$F$3,COUNTIF(BQ$23:BQ1289,"&gt;0")+1,0))</f>
        <v>0</v>
      </c>
      <c r="BR1290" s="1"/>
      <c r="BS1290" s="20" t="str">
        <f>IF($N1290="","",IF(VLOOKUP(VLOOKUP($N1290,IMPOSTAZIONI!$E$6:$I$13,5,FALSE),IMPOSTAZIONI!$B$25:$N$32,3,FALSE)=0,"",VLOOKUP(VLOOKUP($N1290,IMPOSTAZIONI!$E$6:$I$13,5,FALSE),IMPOSTAZIONI!$B$25:$N$32,3,FALSE)))</f>
        <v/>
      </c>
      <c r="BT1290" s="20" t="str">
        <f>IF($N1290="","",IF(VLOOKUP(VLOOKUP($N1290,IMPOSTAZIONI!$E$6:$I$13,5,FALSE),IMPOSTAZIONI!$B$25:$N$32,6,FALSE)=0,"",VLOOKUP(VLOOKUP($N1290,IMPOSTAZIONI!$E$6:$I$13,5,FALSE),IMPOSTAZIONI!$B$25:$N$32,6,FALSE)))</f>
        <v/>
      </c>
      <c r="BU1290" s="20" t="str">
        <f>IF($N1290="","",IF(VLOOKUP(VLOOKUP($N1290,IMPOSTAZIONI!$E$6:$I$13,5,FALSE),IMPOSTAZIONI!$B$25:$N$32,9,FALSE)=0,"",VLOOKUP(VLOOKUP($N1290,IMPOSTAZIONI!$E$6:$I$13,5,FALSE),IMPOSTAZIONI!$B$25:$N$32,9,FALSE)))</f>
        <v/>
      </c>
      <c r="BV1290" s="20" t="str">
        <f>IF($N1290="","",IF(VLOOKUP(VLOOKUP($N1290,IMPOSTAZIONI!$E$6:$I$13,5,FALSE),IMPOSTAZIONI!$B$25:$N$32,12,FALSE)=0,"",VLOOKUP(VLOOKUP($N1290,IMPOSTAZIONI!$E$6:$I$13,5,FALSE),IMPOSTAZIONI!$B$25:$N$32,12,FALSE)))</f>
        <v/>
      </c>
      <c r="BW1290" s="221" t="str">
        <f t="shared" si="366"/>
        <v/>
      </c>
      <c r="BX1290" s="221" t="str">
        <f t="shared" si="367"/>
        <v/>
      </c>
      <c r="BY1290" s="221">
        <f t="shared" si="368"/>
        <v>0</v>
      </c>
      <c r="BZ1290" s="231">
        <f t="shared" si="369"/>
        <v>0</v>
      </c>
      <c r="CA1290" s="246">
        <f t="shared" si="370"/>
        <v>0</v>
      </c>
      <c r="CB1290" s="246">
        <f t="shared" si="371"/>
        <v>0</v>
      </c>
      <c r="CC1290" s="246" t="str">
        <f t="shared" si="372"/>
        <v/>
      </c>
      <c r="CD1290" s="246">
        <f t="shared" si="373"/>
        <v>5</v>
      </c>
      <c r="CE1290" s="246">
        <f t="shared" si="374"/>
        <v>0</v>
      </c>
      <c r="CF1290" s="276">
        <f t="shared" si="375"/>
        <v>0</v>
      </c>
      <c r="CG1290" s="277">
        <f t="shared" si="375"/>
        <v>0</v>
      </c>
      <c r="CH1290" s="277">
        <f t="shared" si="375"/>
        <v>0</v>
      </c>
      <c r="CI1290" s="278">
        <f t="shared" si="375"/>
        <v>0</v>
      </c>
      <c r="CJ1290" s="280">
        <f t="shared" si="376"/>
        <v>0</v>
      </c>
      <c r="CK1290" s="232">
        <f t="shared" si="377"/>
        <v>0</v>
      </c>
      <c r="CL1290" s="1"/>
    </row>
    <row r="1291" spans="1:90" ht="18" customHeight="1">
      <c r="A1291" s="1"/>
      <c r="B1291" s="1"/>
      <c r="C1291" s="314"/>
      <c r="D1291" s="287" t="str">
        <f t="shared" si="364"/>
        <v/>
      </c>
      <c r="E1291" s="449" t="str">
        <f t="shared" si="365"/>
        <v/>
      </c>
      <c r="F1291" s="450"/>
      <c r="G1291" s="451"/>
      <c r="H1291" s="452"/>
      <c r="I1291" s="453"/>
      <c r="J1291" s="453"/>
      <c r="K1291" s="453"/>
      <c r="L1291" s="453"/>
      <c r="M1291" s="454"/>
      <c r="N1291" s="455"/>
      <c r="O1291" s="456"/>
      <c r="P1291" s="456"/>
      <c r="Q1291" s="456"/>
      <c r="R1291" s="456"/>
      <c r="S1291" s="456"/>
      <c r="T1291" s="456"/>
      <c r="U1291" s="456"/>
      <c r="V1291" s="456"/>
      <c r="W1291" s="456"/>
      <c r="X1291" s="456"/>
      <c r="Y1291" s="456"/>
      <c r="Z1291" s="456"/>
      <c r="AA1291" s="456"/>
      <c r="AB1291" s="456"/>
      <c r="AC1291" s="456"/>
      <c r="AD1291" s="456"/>
      <c r="AE1291" s="457"/>
      <c r="AF1291" s="455"/>
      <c r="AG1291" s="456"/>
      <c r="AH1291" s="456"/>
      <c r="AI1291" s="456"/>
      <c r="AJ1291" s="456"/>
      <c r="AK1291" s="456"/>
      <c r="AL1291" s="456"/>
      <c r="AM1291" s="456"/>
      <c r="AN1291" s="457"/>
      <c r="AO1291" s="455"/>
      <c r="AP1291" s="456"/>
      <c r="AQ1291" s="456"/>
      <c r="AR1291" s="456"/>
      <c r="AS1291" s="456"/>
      <c r="AT1291" s="456"/>
      <c r="AU1291" s="456"/>
      <c r="AV1291" s="456"/>
      <c r="AW1291" s="456"/>
      <c r="AX1291" s="456"/>
      <c r="AY1291" s="456"/>
      <c r="AZ1291" s="456"/>
      <c r="BA1291" s="456"/>
      <c r="BB1291" s="456"/>
      <c r="BC1291" s="456"/>
      <c r="BD1291" s="456"/>
      <c r="BE1291" s="456"/>
      <c r="BF1291" s="456"/>
      <c r="BG1291" s="457"/>
      <c r="BH1291" s="458"/>
      <c r="BI1291" s="459"/>
      <c r="BJ1291" s="459"/>
      <c r="BK1291" s="459"/>
      <c r="BL1291" s="459"/>
      <c r="BM1291" s="460"/>
      <c r="BN1291" s="314"/>
      <c r="BO1291" s="314"/>
      <c r="BP1291" s="1"/>
      <c r="BQ1291" s="120">
        <f>IF($F$3="","",IF(N1291=$F$3,COUNTIF(BQ$23:BQ1290,"&gt;0")+1,0))</f>
        <v>0</v>
      </c>
      <c r="BR1291" s="1"/>
      <c r="BS1291" s="20" t="str">
        <f>IF($N1291="","",IF(VLOOKUP(VLOOKUP($N1291,IMPOSTAZIONI!$E$6:$I$13,5,FALSE),IMPOSTAZIONI!$B$25:$N$32,3,FALSE)=0,"",VLOOKUP(VLOOKUP($N1291,IMPOSTAZIONI!$E$6:$I$13,5,FALSE),IMPOSTAZIONI!$B$25:$N$32,3,FALSE)))</f>
        <v/>
      </c>
      <c r="BT1291" s="20" t="str">
        <f>IF($N1291="","",IF(VLOOKUP(VLOOKUP($N1291,IMPOSTAZIONI!$E$6:$I$13,5,FALSE),IMPOSTAZIONI!$B$25:$N$32,6,FALSE)=0,"",VLOOKUP(VLOOKUP($N1291,IMPOSTAZIONI!$E$6:$I$13,5,FALSE),IMPOSTAZIONI!$B$25:$N$32,6,FALSE)))</f>
        <v/>
      </c>
      <c r="BU1291" s="20" t="str">
        <f>IF($N1291="","",IF(VLOOKUP(VLOOKUP($N1291,IMPOSTAZIONI!$E$6:$I$13,5,FALSE),IMPOSTAZIONI!$B$25:$N$32,9,FALSE)=0,"",VLOOKUP(VLOOKUP($N1291,IMPOSTAZIONI!$E$6:$I$13,5,FALSE),IMPOSTAZIONI!$B$25:$N$32,9,FALSE)))</f>
        <v/>
      </c>
      <c r="BV1291" s="20" t="str">
        <f>IF($N1291="","",IF(VLOOKUP(VLOOKUP($N1291,IMPOSTAZIONI!$E$6:$I$13,5,FALSE),IMPOSTAZIONI!$B$25:$N$32,12,FALSE)=0,"",VLOOKUP(VLOOKUP($N1291,IMPOSTAZIONI!$E$6:$I$13,5,FALSE),IMPOSTAZIONI!$B$25:$N$32,12,FALSE)))</f>
        <v/>
      </c>
      <c r="BW1291" s="221" t="str">
        <f t="shared" si="366"/>
        <v/>
      </c>
      <c r="BX1291" s="221" t="str">
        <f t="shared" si="367"/>
        <v/>
      </c>
      <c r="BY1291" s="221">
        <f t="shared" si="368"/>
        <v>0</v>
      </c>
      <c r="BZ1291" s="231">
        <f t="shared" si="369"/>
        <v>0</v>
      </c>
      <c r="CA1291" s="246">
        <f t="shared" si="370"/>
        <v>0</v>
      </c>
      <c r="CB1291" s="246">
        <f t="shared" si="371"/>
        <v>0</v>
      </c>
      <c r="CC1291" s="246" t="str">
        <f t="shared" si="372"/>
        <v/>
      </c>
      <c r="CD1291" s="246">
        <f t="shared" si="373"/>
        <v>5</v>
      </c>
      <c r="CE1291" s="246">
        <f t="shared" si="374"/>
        <v>0</v>
      </c>
      <c r="CF1291" s="276">
        <f t="shared" si="375"/>
        <v>0</v>
      </c>
      <c r="CG1291" s="277">
        <f t="shared" si="375"/>
        <v>0</v>
      </c>
      <c r="CH1291" s="277">
        <f t="shared" si="375"/>
        <v>0</v>
      </c>
      <c r="CI1291" s="278">
        <f t="shared" si="375"/>
        <v>0</v>
      </c>
      <c r="CJ1291" s="280">
        <f t="shared" si="376"/>
        <v>0</v>
      </c>
      <c r="CK1291" s="232">
        <f t="shared" si="377"/>
        <v>0</v>
      </c>
      <c r="CL1291" s="1"/>
    </row>
    <row r="1292" spans="1:90" ht="18" customHeight="1">
      <c r="A1292" s="1"/>
      <c r="B1292" s="1"/>
      <c r="C1292" s="314"/>
      <c r="D1292" s="287" t="str">
        <f t="shared" si="364"/>
        <v/>
      </c>
      <c r="E1292" s="449" t="str">
        <f t="shared" si="365"/>
        <v/>
      </c>
      <c r="F1292" s="450"/>
      <c r="G1292" s="451"/>
      <c r="H1292" s="452"/>
      <c r="I1292" s="453"/>
      <c r="J1292" s="453"/>
      <c r="K1292" s="453"/>
      <c r="L1292" s="453"/>
      <c r="M1292" s="454"/>
      <c r="N1292" s="455"/>
      <c r="O1292" s="456"/>
      <c r="P1292" s="456"/>
      <c r="Q1292" s="456"/>
      <c r="R1292" s="456"/>
      <c r="S1292" s="456"/>
      <c r="T1292" s="456"/>
      <c r="U1292" s="456"/>
      <c r="V1292" s="456"/>
      <c r="W1292" s="456"/>
      <c r="X1292" s="456"/>
      <c r="Y1292" s="456"/>
      <c r="Z1292" s="456"/>
      <c r="AA1292" s="456"/>
      <c r="AB1292" s="456"/>
      <c r="AC1292" s="456"/>
      <c r="AD1292" s="456"/>
      <c r="AE1292" s="457"/>
      <c r="AF1292" s="455"/>
      <c r="AG1292" s="456"/>
      <c r="AH1292" s="456"/>
      <c r="AI1292" s="456"/>
      <c r="AJ1292" s="456"/>
      <c r="AK1292" s="456"/>
      <c r="AL1292" s="456"/>
      <c r="AM1292" s="456"/>
      <c r="AN1292" s="457"/>
      <c r="AO1292" s="455"/>
      <c r="AP1292" s="456"/>
      <c r="AQ1292" s="456"/>
      <c r="AR1292" s="456"/>
      <c r="AS1292" s="456"/>
      <c r="AT1292" s="456"/>
      <c r="AU1292" s="456"/>
      <c r="AV1292" s="456"/>
      <c r="AW1292" s="456"/>
      <c r="AX1292" s="456"/>
      <c r="AY1292" s="456"/>
      <c r="AZ1292" s="456"/>
      <c r="BA1292" s="456"/>
      <c r="BB1292" s="456"/>
      <c r="BC1292" s="456"/>
      <c r="BD1292" s="456"/>
      <c r="BE1292" s="456"/>
      <c r="BF1292" s="456"/>
      <c r="BG1292" s="457"/>
      <c r="BH1292" s="458"/>
      <c r="BI1292" s="459"/>
      <c r="BJ1292" s="459"/>
      <c r="BK1292" s="459"/>
      <c r="BL1292" s="459"/>
      <c r="BM1292" s="460"/>
      <c r="BN1292" s="314"/>
      <c r="BO1292" s="314"/>
      <c r="BP1292" s="1"/>
      <c r="BQ1292" s="120">
        <f>IF($F$3="","",IF(N1292=$F$3,COUNTIF(BQ$23:BQ1291,"&gt;0")+1,0))</f>
        <v>0</v>
      </c>
      <c r="BR1292" s="1"/>
      <c r="BS1292" s="20" t="str">
        <f>IF($N1292="","",IF(VLOOKUP(VLOOKUP($N1292,IMPOSTAZIONI!$E$6:$I$13,5,FALSE),IMPOSTAZIONI!$B$25:$N$32,3,FALSE)=0,"",VLOOKUP(VLOOKUP($N1292,IMPOSTAZIONI!$E$6:$I$13,5,FALSE),IMPOSTAZIONI!$B$25:$N$32,3,FALSE)))</f>
        <v/>
      </c>
      <c r="BT1292" s="20" t="str">
        <f>IF($N1292="","",IF(VLOOKUP(VLOOKUP($N1292,IMPOSTAZIONI!$E$6:$I$13,5,FALSE),IMPOSTAZIONI!$B$25:$N$32,6,FALSE)=0,"",VLOOKUP(VLOOKUP($N1292,IMPOSTAZIONI!$E$6:$I$13,5,FALSE),IMPOSTAZIONI!$B$25:$N$32,6,FALSE)))</f>
        <v/>
      </c>
      <c r="BU1292" s="20" t="str">
        <f>IF($N1292="","",IF(VLOOKUP(VLOOKUP($N1292,IMPOSTAZIONI!$E$6:$I$13,5,FALSE),IMPOSTAZIONI!$B$25:$N$32,9,FALSE)=0,"",VLOOKUP(VLOOKUP($N1292,IMPOSTAZIONI!$E$6:$I$13,5,FALSE),IMPOSTAZIONI!$B$25:$N$32,9,FALSE)))</f>
        <v/>
      </c>
      <c r="BV1292" s="20" t="str">
        <f>IF($N1292="","",IF(VLOOKUP(VLOOKUP($N1292,IMPOSTAZIONI!$E$6:$I$13,5,FALSE),IMPOSTAZIONI!$B$25:$N$32,12,FALSE)=0,"",VLOOKUP(VLOOKUP($N1292,IMPOSTAZIONI!$E$6:$I$13,5,FALSE),IMPOSTAZIONI!$B$25:$N$32,12,FALSE)))</f>
        <v/>
      </c>
      <c r="BW1292" s="221" t="str">
        <f t="shared" si="366"/>
        <v/>
      </c>
      <c r="BX1292" s="221" t="str">
        <f t="shared" si="367"/>
        <v/>
      </c>
      <c r="BY1292" s="221">
        <f t="shared" si="368"/>
        <v>0</v>
      </c>
      <c r="BZ1292" s="231">
        <f t="shared" si="369"/>
        <v>0</v>
      </c>
      <c r="CA1292" s="246">
        <f t="shared" si="370"/>
        <v>0</v>
      </c>
      <c r="CB1292" s="246">
        <f t="shared" si="371"/>
        <v>0</v>
      </c>
      <c r="CC1292" s="246" t="str">
        <f t="shared" si="372"/>
        <v/>
      </c>
      <c r="CD1292" s="246">
        <f t="shared" si="373"/>
        <v>5</v>
      </c>
      <c r="CE1292" s="246">
        <f t="shared" si="374"/>
        <v>0</v>
      </c>
      <c r="CF1292" s="276">
        <f t="shared" si="375"/>
        <v>0</v>
      </c>
      <c r="CG1292" s="277">
        <f t="shared" si="375"/>
        <v>0</v>
      </c>
      <c r="CH1292" s="277">
        <f t="shared" si="375"/>
        <v>0</v>
      </c>
      <c r="CI1292" s="278">
        <f t="shared" si="375"/>
        <v>0</v>
      </c>
      <c r="CJ1292" s="280">
        <f t="shared" si="376"/>
        <v>0</v>
      </c>
      <c r="CK1292" s="232">
        <f t="shared" si="377"/>
        <v>0</v>
      </c>
      <c r="CL1292" s="1"/>
    </row>
    <row r="1293" spans="1:90" ht="18" customHeight="1">
      <c r="A1293" s="1"/>
      <c r="B1293" s="1"/>
      <c r="C1293" s="314"/>
      <c r="D1293" s="287" t="str">
        <f t="shared" si="364"/>
        <v/>
      </c>
      <c r="E1293" s="449" t="str">
        <f t="shared" si="365"/>
        <v/>
      </c>
      <c r="F1293" s="450"/>
      <c r="G1293" s="451"/>
      <c r="H1293" s="452"/>
      <c r="I1293" s="453"/>
      <c r="J1293" s="453"/>
      <c r="K1293" s="453"/>
      <c r="L1293" s="453"/>
      <c r="M1293" s="454"/>
      <c r="N1293" s="455"/>
      <c r="O1293" s="456"/>
      <c r="P1293" s="456"/>
      <c r="Q1293" s="456"/>
      <c r="R1293" s="456"/>
      <c r="S1293" s="456"/>
      <c r="T1293" s="456"/>
      <c r="U1293" s="456"/>
      <c r="V1293" s="456"/>
      <c r="W1293" s="456"/>
      <c r="X1293" s="456"/>
      <c r="Y1293" s="456"/>
      <c r="Z1293" s="456"/>
      <c r="AA1293" s="456"/>
      <c r="AB1293" s="456"/>
      <c r="AC1293" s="456"/>
      <c r="AD1293" s="456"/>
      <c r="AE1293" s="457"/>
      <c r="AF1293" s="455"/>
      <c r="AG1293" s="456"/>
      <c r="AH1293" s="456"/>
      <c r="AI1293" s="456"/>
      <c r="AJ1293" s="456"/>
      <c r="AK1293" s="456"/>
      <c r="AL1293" s="456"/>
      <c r="AM1293" s="456"/>
      <c r="AN1293" s="457"/>
      <c r="AO1293" s="455"/>
      <c r="AP1293" s="456"/>
      <c r="AQ1293" s="456"/>
      <c r="AR1293" s="456"/>
      <c r="AS1293" s="456"/>
      <c r="AT1293" s="456"/>
      <c r="AU1293" s="456"/>
      <c r="AV1293" s="456"/>
      <c r="AW1293" s="456"/>
      <c r="AX1293" s="456"/>
      <c r="AY1293" s="456"/>
      <c r="AZ1293" s="456"/>
      <c r="BA1293" s="456"/>
      <c r="BB1293" s="456"/>
      <c r="BC1293" s="456"/>
      <c r="BD1293" s="456"/>
      <c r="BE1293" s="456"/>
      <c r="BF1293" s="456"/>
      <c r="BG1293" s="457"/>
      <c r="BH1293" s="458"/>
      <c r="BI1293" s="459"/>
      <c r="BJ1293" s="459"/>
      <c r="BK1293" s="459"/>
      <c r="BL1293" s="459"/>
      <c r="BM1293" s="460"/>
      <c r="BN1293" s="314"/>
      <c r="BO1293" s="314"/>
      <c r="BP1293" s="1"/>
      <c r="BQ1293" s="120">
        <f>IF($F$3="","",IF(N1293=$F$3,COUNTIF(BQ$23:BQ1292,"&gt;0")+1,0))</f>
        <v>0</v>
      </c>
      <c r="BR1293" s="1"/>
      <c r="BS1293" s="20" t="str">
        <f>IF($N1293="","",IF(VLOOKUP(VLOOKUP($N1293,IMPOSTAZIONI!$E$6:$I$13,5,FALSE),IMPOSTAZIONI!$B$25:$N$32,3,FALSE)=0,"",VLOOKUP(VLOOKUP($N1293,IMPOSTAZIONI!$E$6:$I$13,5,FALSE),IMPOSTAZIONI!$B$25:$N$32,3,FALSE)))</f>
        <v/>
      </c>
      <c r="BT1293" s="20" t="str">
        <f>IF($N1293="","",IF(VLOOKUP(VLOOKUP($N1293,IMPOSTAZIONI!$E$6:$I$13,5,FALSE),IMPOSTAZIONI!$B$25:$N$32,6,FALSE)=0,"",VLOOKUP(VLOOKUP($N1293,IMPOSTAZIONI!$E$6:$I$13,5,FALSE),IMPOSTAZIONI!$B$25:$N$32,6,FALSE)))</f>
        <v/>
      </c>
      <c r="BU1293" s="20" t="str">
        <f>IF($N1293="","",IF(VLOOKUP(VLOOKUP($N1293,IMPOSTAZIONI!$E$6:$I$13,5,FALSE),IMPOSTAZIONI!$B$25:$N$32,9,FALSE)=0,"",VLOOKUP(VLOOKUP($N1293,IMPOSTAZIONI!$E$6:$I$13,5,FALSE),IMPOSTAZIONI!$B$25:$N$32,9,FALSE)))</f>
        <v/>
      </c>
      <c r="BV1293" s="20" t="str">
        <f>IF($N1293="","",IF(VLOOKUP(VLOOKUP($N1293,IMPOSTAZIONI!$E$6:$I$13,5,FALSE),IMPOSTAZIONI!$B$25:$N$32,12,FALSE)=0,"",VLOOKUP(VLOOKUP($N1293,IMPOSTAZIONI!$E$6:$I$13,5,FALSE),IMPOSTAZIONI!$B$25:$N$32,12,FALSE)))</f>
        <v/>
      </c>
      <c r="BW1293" s="221" t="str">
        <f t="shared" si="366"/>
        <v/>
      </c>
      <c r="BX1293" s="221" t="str">
        <f t="shared" si="367"/>
        <v/>
      </c>
      <c r="BY1293" s="221">
        <f t="shared" si="368"/>
        <v>0</v>
      </c>
      <c r="BZ1293" s="231">
        <f t="shared" si="369"/>
        <v>0</v>
      </c>
      <c r="CA1293" s="246">
        <f t="shared" si="370"/>
        <v>0</v>
      </c>
      <c r="CB1293" s="246">
        <f t="shared" si="371"/>
        <v>0</v>
      </c>
      <c r="CC1293" s="246" t="str">
        <f t="shared" si="372"/>
        <v/>
      </c>
      <c r="CD1293" s="246">
        <f t="shared" si="373"/>
        <v>5</v>
      </c>
      <c r="CE1293" s="246">
        <f t="shared" si="374"/>
        <v>0</v>
      </c>
      <c r="CF1293" s="276">
        <f t="shared" si="375"/>
        <v>0</v>
      </c>
      <c r="CG1293" s="277">
        <f t="shared" si="375"/>
        <v>0</v>
      </c>
      <c r="CH1293" s="277">
        <f t="shared" si="375"/>
        <v>0</v>
      </c>
      <c r="CI1293" s="278">
        <f t="shared" si="375"/>
        <v>0</v>
      </c>
      <c r="CJ1293" s="280">
        <f t="shared" si="376"/>
        <v>0</v>
      </c>
      <c r="CK1293" s="232">
        <f t="shared" si="377"/>
        <v>0</v>
      </c>
      <c r="CL1293" s="1"/>
    </row>
    <row r="1294" spans="1:90" ht="18" customHeight="1">
      <c r="A1294" s="1"/>
      <c r="B1294" s="1"/>
      <c r="C1294" s="314"/>
      <c r="D1294" s="287" t="str">
        <f t="shared" si="364"/>
        <v/>
      </c>
      <c r="E1294" s="449" t="str">
        <f t="shared" si="365"/>
        <v/>
      </c>
      <c r="F1294" s="450"/>
      <c r="G1294" s="451"/>
      <c r="H1294" s="452"/>
      <c r="I1294" s="453"/>
      <c r="J1294" s="453"/>
      <c r="K1294" s="453"/>
      <c r="L1294" s="453"/>
      <c r="M1294" s="454"/>
      <c r="N1294" s="455"/>
      <c r="O1294" s="456"/>
      <c r="P1294" s="456"/>
      <c r="Q1294" s="456"/>
      <c r="R1294" s="456"/>
      <c r="S1294" s="456"/>
      <c r="T1294" s="456"/>
      <c r="U1294" s="456"/>
      <c r="V1294" s="456"/>
      <c r="W1294" s="456"/>
      <c r="X1294" s="456"/>
      <c r="Y1294" s="456"/>
      <c r="Z1294" s="456"/>
      <c r="AA1294" s="456"/>
      <c r="AB1294" s="456"/>
      <c r="AC1294" s="456"/>
      <c r="AD1294" s="456"/>
      <c r="AE1294" s="457"/>
      <c r="AF1294" s="455"/>
      <c r="AG1294" s="456"/>
      <c r="AH1294" s="456"/>
      <c r="AI1294" s="456"/>
      <c r="AJ1294" s="456"/>
      <c r="AK1294" s="456"/>
      <c r="AL1294" s="456"/>
      <c r="AM1294" s="456"/>
      <c r="AN1294" s="457"/>
      <c r="AO1294" s="455"/>
      <c r="AP1294" s="456"/>
      <c r="AQ1294" s="456"/>
      <c r="AR1294" s="456"/>
      <c r="AS1294" s="456"/>
      <c r="AT1294" s="456"/>
      <c r="AU1294" s="456"/>
      <c r="AV1294" s="456"/>
      <c r="AW1294" s="456"/>
      <c r="AX1294" s="456"/>
      <c r="AY1294" s="456"/>
      <c r="AZ1294" s="456"/>
      <c r="BA1294" s="456"/>
      <c r="BB1294" s="456"/>
      <c r="BC1294" s="456"/>
      <c r="BD1294" s="456"/>
      <c r="BE1294" s="456"/>
      <c r="BF1294" s="456"/>
      <c r="BG1294" s="457"/>
      <c r="BH1294" s="458"/>
      <c r="BI1294" s="459"/>
      <c r="BJ1294" s="459"/>
      <c r="BK1294" s="459"/>
      <c r="BL1294" s="459"/>
      <c r="BM1294" s="460"/>
      <c r="BN1294" s="314"/>
      <c r="BO1294" s="314"/>
      <c r="BP1294" s="1"/>
      <c r="BQ1294" s="120">
        <f>IF($F$3="","",IF(N1294=$F$3,COUNTIF(BQ$23:BQ1293,"&gt;0")+1,0))</f>
        <v>0</v>
      </c>
      <c r="BR1294" s="1"/>
      <c r="BS1294" s="20" t="str">
        <f>IF($N1294="","",IF(VLOOKUP(VLOOKUP($N1294,IMPOSTAZIONI!$E$6:$I$13,5,FALSE),IMPOSTAZIONI!$B$25:$N$32,3,FALSE)=0,"",VLOOKUP(VLOOKUP($N1294,IMPOSTAZIONI!$E$6:$I$13,5,FALSE),IMPOSTAZIONI!$B$25:$N$32,3,FALSE)))</f>
        <v/>
      </c>
      <c r="BT1294" s="20" t="str">
        <f>IF($N1294="","",IF(VLOOKUP(VLOOKUP($N1294,IMPOSTAZIONI!$E$6:$I$13,5,FALSE),IMPOSTAZIONI!$B$25:$N$32,6,FALSE)=0,"",VLOOKUP(VLOOKUP($N1294,IMPOSTAZIONI!$E$6:$I$13,5,FALSE),IMPOSTAZIONI!$B$25:$N$32,6,FALSE)))</f>
        <v/>
      </c>
      <c r="BU1294" s="20" t="str">
        <f>IF($N1294="","",IF(VLOOKUP(VLOOKUP($N1294,IMPOSTAZIONI!$E$6:$I$13,5,FALSE),IMPOSTAZIONI!$B$25:$N$32,9,FALSE)=0,"",VLOOKUP(VLOOKUP($N1294,IMPOSTAZIONI!$E$6:$I$13,5,FALSE),IMPOSTAZIONI!$B$25:$N$32,9,FALSE)))</f>
        <v/>
      </c>
      <c r="BV1294" s="20" t="str">
        <f>IF($N1294="","",IF(VLOOKUP(VLOOKUP($N1294,IMPOSTAZIONI!$E$6:$I$13,5,FALSE),IMPOSTAZIONI!$B$25:$N$32,12,FALSE)=0,"",VLOOKUP(VLOOKUP($N1294,IMPOSTAZIONI!$E$6:$I$13,5,FALSE),IMPOSTAZIONI!$B$25:$N$32,12,FALSE)))</f>
        <v/>
      </c>
      <c r="BW1294" s="221" t="str">
        <f t="shared" si="366"/>
        <v/>
      </c>
      <c r="BX1294" s="221" t="str">
        <f t="shared" si="367"/>
        <v/>
      </c>
      <c r="BY1294" s="221">
        <f t="shared" si="368"/>
        <v>0</v>
      </c>
      <c r="BZ1294" s="231">
        <f t="shared" si="369"/>
        <v>0</v>
      </c>
      <c r="CA1294" s="246">
        <f t="shared" si="370"/>
        <v>0</v>
      </c>
      <c r="CB1294" s="246">
        <f t="shared" si="371"/>
        <v>0</v>
      </c>
      <c r="CC1294" s="246" t="str">
        <f t="shared" si="372"/>
        <v/>
      </c>
      <c r="CD1294" s="246">
        <f t="shared" si="373"/>
        <v>5</v>
      </c>
      <c r="CE1294" s="246">
        <f t="shared" si="374"/>
        <v>0</v>
      </c>
      <c r="CF1294" s="276">
        <f t="shared" si="375"/>
        <v>0</v>
      </c>
      <c r="CG1294" s="277">
        <f t="shared" si="375"/>
        <v>0</v>
      </c>
      <c r="CH1294" s="277">
        <f t="shared" si="375"/>
        <v>0</v>
      </c>
      <c r="CI1294" s="278">
        <f t="shared" si="375"/>
        <v>0</v>
      </c>
      <c r="CJ1294" s="280">
        <f t="shared" si="376"/>
        <v>0</v>
      </c>
      <c r="CK1294" s="232">
        <f t="shared" si="377"/>
        <v>0</v>
      </c>
      <c r="CL1294" s="1"/>
    </row>
    <row r="1295" spans="1:90" ht="18" customHeight="1">
      <c r="A1295" s="1"/>
      <c r="B1295" s="1"/>
      <c r="C1295" s="314"/>
      <c r="D1295" s="287" t="str">
        <f t="shared" si="364"/>
        <v/>
      </c>
      <c r="E1295" s="449" t="str">
        <f t="shared" si="365"/>
        <v/>
      </c>
      <c r="F1295" s="450"/>
      <c r="G1295" s="451"/>
      <c r="H1295" s="452"/>
      <c r="I1295" s="453"/>
      <c r="J1295" s="453"/>
      <c r="K1295" s="453"/>
      <c r="L1295" s="453"/>
      <c r="M1295" s="454"/>
      <c r="N1295" s="455"/>
      <c r="O1295" s="456"/>
      <c r="P1295" s="456"/>
      <c r="Q1295" s="456"/>
      <c r="R1295" s="456"/>
      <c r="S1295" s="456"/>
      <c r="T1295" s="456"/>
      <c r="U1295" s="456"/>
      <c r="V1295" s="456"/>
      <c r="W1295" s="456"/>
      <c r="X1295" s="456"/>
      <c r="Y1295" s="456"/>
      <c r="Z1295" s="456"/>
      <c r="AA1295" s="456"/>
      <c r="AB1295" s="456"/>
      <c r="AC1295" s="456"/>
      <c r="AD1295" s="456"/>
      <c r="AE1295" s="457"/>
      <c r="AF1295" s="455"/>
      <c r="AG1295" s="456"/>
      <c r="AH1295" s="456"/>
      <c r="AI1295" s="456"/>
      <c r="AJ1295" s="456"/>
      <c r="AK1295" s="456"/>
      <c r="AL1295" s="456"/>
      <c r="AM1295" s="456"/>
      <c r="AN1295" s="457"/>
      <c r="AO1295" s="455"/>
      <c r="AP1295" s="456"/>
      <c r="AQ1295" s="456"/>
      <c r="AR1295" s="456"/>
      <c r="AS1295" s="456"/>
      <c r="AT1295" s="456"/>
      <c r="AU1295" s="456"/>
      <c r="AV1295" s="456"/>
      <c r="AW1295" s="456"/>
      <c r="AX1295" s="456"/>
      <c r="AY1295" s="456"/>
      <c r="AZ1295" s="456"/>
      <c r="BA1295" s="456"/>
      <c r="BB1295" s="456"/>
      <c r="BC1295" s="456"/>
      <c r="BD1295" s="456"/>
      <c r="BE1295" s="456"/>
      <c r="BF1295" s="456"/>
      <c r="BG1295" s="457"/>
      <c r="BH1295" s="458"/>
      <c r="BI1295" s="459"/>
      <c r="BJ1295" s="459"/>
      <c r="BK1295" s="459"/>
      <c r="BL1295" s="459"/>
      <c r="BM1295" s="460"/>
      <c r="BN1295" s="314"/>
      <c r="BO1295" s="314"/>
      <c r="BP1295" s="1"/>
      <c r="BQ1295" s="120">
        <f>IF($F$3="","",IF(N1295=$F$3,COUNTIF(BQ$23:BQ1294,"&gt;0")+1,0))</f>
        <v>0</v>
      </c>
      <c r="BR1295" s="1"/>
      <c r="BS1295" s="20" t="str">
        <f>IF($N1295="","",IF(VLOOKUP(VLOOKUP($N1295,IMPOSTAZIONI!$E$6:$I$13,5,FALSE),IMPOSTAZIONI!$B$25:$N$32,3,FALSE)=0,"",VLOOKUP(VLOOKUP($N1295,IMPOSTAZIONI!$E$6:$I$13,5,FALSE),IMPOSTAZIONI!$B$25:$N$32,3,FALSE)))</f>
        <v/>
      </c>
      <c r="BT1295" s="20" t="str">
        <f>IF($N1295="","",IF(VLOOKUP(VLOOKUP($N1295,IMPOSTAZIONI!$E$6:$I$13,5,FALSE),IMPOSTAZIONI!$B$25:$N$32,6,FALSE)=0,"",VLOOKUP(VLOOKUP($N1295,IMPOSTAZIONI!$E$6:$I$13,5,FALSE),IMPOSTAZIONI!$B$25:$N$32,6,FALSE)))</f>
        <v/>
      </c>
      <c r="BU1295" s="20" t="str">
        <f>IF($N1295="","",IF(VLOOKUP(VLOOKUP($N1295,IMPOSTAZIONI!$E$6:$I$13,5,FALSE),IMPOSTAZIONI!$B$25:$N$32,9,FALSE)=0,"",VLOOKUP(VLOOKUP($N1295,IMPOSTAZIONI!$E$6:$I$13,5,FALSE),IMPOSTAZIONI!$B$25:$N$32,9,FALSE)))</f>
        <v/>
      </c>
      <c r="BV1295" s="20" t="str">
        <f>IF($N1295="","",IF(VLOOKUP(VLOOKUP($N1295,IMPOSTAZIONI!$E$6:$I$13,5,FALSE),IMPOSTAZIONI!$B$25:$N$32,12,FALSE)=0,"",VLOOKUP(VLOOKUP($N1295,IMPOSTAZIONI!$E$6:$I$13,5,FALSE),IMPOSTAZIONI!$B$25:$N$32,12,FALSE)))</f>
        <v/>
      </c>
      <c r="BW1295" s="221" t="str">
        <f t="shared" si="366"/>
        <v/>
      </c>
      <c r="BX1295" s="221" t="str">
        <f t="shared" si="367"/>
        <v/>
      </c>
      <c r="BY1295" s="221">
        <f t="shared" si="368"/>
        <v>0</v>
      </c>
      <c r="BZ1295" s="231">
        <f t="shared" si="369"/>
        <v>0</v>
      </c>
      <c r="CA1295" s="246">
        <f t="shared" si="370"/>
        <v>0</v>
      </c>
      <c r="CB1295" s="246">
        <f t="shared" si="371"/>
        <v>0</v>
      </c>
      <c r="CC1295" s="246" t="str">
        <f t="shared" si="372"/>
        <v/>
      </c>
      <c r="CD1295" s="246">
        <f t="shared" si="373"/>
        <v>5</v>
      </c>
      <c r="CE1295" s="246">
        <f t="shared" si="374"/>
        <v>0</v>
      </c>
      <c r="CF1295" s="276">
        <f t="shared" si="375"/>
        <v>0</v>
      </c>
      <c r="CG1295" s="277">
        <f t="shared" si="375"/>
        <v>0</v>
      </c>
      <c r="CH1295" s="277">
        <f t="shared" si="375"/>
        <v>0</v>
      </c>
      <c r="CI1295" s="278">
        <f t="shared" si="375"/>
        <v>0</v>
      </c>
      <c r="CJ1295" s="280">
        <f t="shared" si="376"/>
        <v>0</v>
      </c>
      <c r="CK1295" s="232">
        <f t="shared" si="377"/>
        <v>0</v>
      </c>
      <c r="CL1295" s="1"/>
    </row>
    <row r="1296" spans="1:90" ht="18" customHeight="1">
      <c r="A1296" s="1"/>
      <c r="B1296" s="1"/>
      <c r="C1296" s="314"/>
      <c r="D1296" s="287" t="str">
        <f t="shared" si="364"/>
        <v/>
      </c>
      <c r="E1296" s="449" t="str">
        <f t="shared" si="365"/>
        <v/>
      </c>
      <c r="F1296" s="450"/>
      <c r="G1296" s="451"/>
      <c r="H1296" s="452"/>
      <c r="I1296" s="453"/>
      <c r="J1296" s="453"/>
      <c r="K1296" s="453"/>
      <c r="L1296" s="453"/>
      <c r="M1296" s="454"/>
      <c r="N1296" s="455"/>
      <c r="O1296" s="456"/>
      <c r="P1296" s="456"/>
      <c r="Q1296" s="456"/>
      <c r="R1296" s="456"/>
      <c r="S1296" s="456"/>
      <c r="T1296" s="456"/>
      <c r="U1296" s="456"/>
      <c r="V1296" s="456"/>
      <c r="W1296" s="456"/>
      <c r="X1296" s="456"/>
      <c r="Y1296" s="456"/>
      <c r="Z1296" s="456"/>
      <c r="AA1296" s="456"/>
      <c r="AB1296" s="456"/>
      <c r="AC1296" s="456"/>
      <c r="AD1296" s="456"/>
      <c r="AE1296" s="457"/>
      <c r="AF1296" s="455"/>
      <c r="AG1296" s="456"/>
      <c r="AH1296" s="456"/>
      <c r="AI1296" s="456"/>
      <c r="AJ1296" s="456"/>
      <c r="AK1296" s="456"/>
      <c r="AL1296" s="456"/>
      <c r="AM1296" s="456"/>
      <c r="AN1296" s="457"/>
      <c r="AO1296" s="455"/>
      <c r="AP1296" s="456"/>
      <c r="AQ1296" s="456"/>
      <c r="AR1296" s="456"/>
      <c r="AS1296" s="456"/>
      <c r="AT1296" s="456"/>
      <c r="AU1296" s="456"/>
      <c r="AV1296" s="456"/>
      <c r="AW1296" s="456"/>
      <c r="AX1296" s="456"/>
      <c r="AY1296" s="456"/>
      <c r="AZ1296" s="456"/>
      <c r="BA1296" s="456"/>
      <c r="BB1296" s="456"/>
      <c r="BC1296" s="456"/>
      <c r="BD1296" s="456"/>
      <c r="BE1296" s="456"/>
      <c r="BF1296" s="456"/>
      <c r="BG1296" s="457"/>
      <c r="BH1296" s="458"/>
      <c r="BI1296" s="459"/>
      <c r="BJ1296" s="459"/>
      <c r="BK1296" s="459"/>
      <c r="BL1296" s="459"/>
      <c r="BM1296" s="460"/>
      <c r="BN1296" s="314"/>
      <c r="BO1296" s="314"/>
      <c r="BP1296" s="1"/>
      <c r="BQ1296" s="120">
        <f>IF($F$3="","",IF(N1296=$F$3,COUNTIF(BQ$23:BQ1295,"&gt;0")+1,0))</f>
        <v>0</v>
      </c>
      <c r="BR1296" s="1"/>
      <c r="BS1296" s="20" t="str">
        <f>IF($N1296="","",IF(VLOOKUP(VLOOKUP($N1296,IMPOSTAZIONI!$E$6:$I$13,5,FALSE),IMPOSTAZIONI!$B$25:$N$32,3,FALSE)=0,"",VLOOKUP(VLOOKUP($N1296,IMPOSTAZIONI!$E$6:$I$13,5,FALSE),IMPOSTAZIONI!$B$25:$N$32,3,FALSE)))</f>
        <v/>
      </c>
      <c r="BT1296" s="20" t="str">
        <f>IF($N1296="","",IF(VLOOKUP(VLOOKUP($N1296,IMPOSTAZIONI!$E$6:$I$13,5,FALSE),IMPOSTAZIONI!$B$25:$N$32,6,FALSE)=0,"",VLOOKUP(VLOOKUP($N1296,IMPOSTAZIONI!$E$6:$I$13,5,FALSE),IMPOSTAZIONI!$B$25:$N$32,6,FALSE)))</f>
        <v/>
      </c>
      <c r="BU1296" s="20" t="str">
        <f>IF($N1296="","",IF(VLOOKUP(VLOOKUP($N1296,IMPOSTAZIONI!$E$6:$I$13,5,FALSE),IMPOSTAZIONI!$B$25:$N$32,9,FALSE)=0,"",VLOOKUP(VLOOKUP($N1296,IMPOSTAZIONI!$E$6:$I$13,5,FALSE),IMPOSTAZIONI!$B$25:$N$32,9,FALSE)))</f>
        <v/>
      </c>
      <c r="BV1296" s="20" t="str">
        <f>IF($N1296="","",IF(VLOOKUP(VLOOKUP($N1296,IMPOSTAZIONI!$E$6:$I$13,5,FALSE),IMPOSTAZIONI!$B$25:$N$32,12,FALSE)=0,"",VLOOKUP(VLOOKUP($N1296,IMPOSTAZIONI!$E$6:$I$13,5,FALSE),IMPOSTAZIONI!$B$25:$N$32,12,FALSE)))</f>
        <v/>
      </c>
      <c r="BW1296" s="221" t="str">
        <f t="shared" si="366"/>
        <v/>
      </c>
      <c r="BX1296" s="221" t="str">
        <f t="shared" si="367"/>
        <v/>
      </c>
      <c r="BY1296" s="221">
        <f t="shared" si="368"/>
        <v>0</v>
      </c>
      <c r="BZ1296" s="231">
        <f t="shared" si="369"/>
        <v>0</v>
      </c>
      <c r="CA1296" s="246">
        <f t="shared" si="370"/>
        <v>0</v>
      </c>
      <c r="CB1296" s="246">
        <f t="shared" si="371"/>
        <v>0</v>
      </c>
      <c r="CC1296" s="246" t="str">
        <f t="shared" si="372"/>
        <v/>
      </c>
      <c r="CD1296" s="246">
        <f t="shared" si="373"/>
        <v>5</v>
      </c>
      <c r="CE1296" s="246">
        <f t="shared" si="374"/>
        <v>0</v>
      </c>
      <c r="CF1296" s="276">
        <f t="shared" si="375"/>
        <v>0</v>
      </c>
      <c r="CG1296" s="277">
        <f t="shared" si="375"/>
        <v>0</v>
      </c>
      <c r="CH1296" s="277">
        <f t="shared" si="375"/>
        <v>0</v>
      </c>
      <c r="CI1296" s="278">
        <f t="shared" si="375"/>
        <v>0</v>
      </c>
      <c r="CJ1296" s="280">
        <f t="shared" si="376"/>
        <v>0</v>
      </c>
      <c r="CK1296" s="232">
        <f t="shared" si="377"/>
        <v>0</v>
      </c>
      <c r="CL1296" s="1"/>
    </row>
    <row r="1297" spans="1:90" ht="18" customHeight="1">
      <c r="A1297" s="1"/>
      <c r="B1297" s="1"/>
      <c r="C1297" s="314"/>
      <c r="D1297" s="287" t="str">
        <f t="shared" si="364"/>
        <v/>
      </c>
      <c r="E1297" s="449" t="str">
        <f t="shared" si="365"/>
        <v/>
      </c>
      <c r="F1297" s="450"/>
      <c r="G1297" s="451"/>
      <c r="H1297" s="452"/>
      <c r="I1297" s="453"/>
      <c r="J1297" s="453"/>
      <c r="K1297" s="453"/>
      <c r="L1297" s="453"/>
      <c r="M1297" s="454"/>
      <c r="N1297" s="455"/>
      <c r="O1297" s="456"/>
      <c r="P1297" s="456"/>
      <c r="Q1297" s="456"/>
      <c r="R1297" s="456"/>
      <c r="S1297" s="456"/>
      <c r="T1297" s="456"/>
      <c r="U1297" s="456"/>
      <c r="V1297" s="456"/>
      <c r="W1297" s="456"/>
      <c r="X1297" s="456"/>
      <c r="Y1297" s="456"/>
      <c r="Z1297" s="456"/>
      <c r="AA1297" s="456"/>
      <c r="AB1297" s="456"/>
      <c r="AC1297" s="456"/>
      <c r="AD1297" s="456"/>
      <c r="AE1297" s="457"/>
      <c r="AF1297" s="455"/>
      <c r="AG1297" s="456"/>
      <c r="AH1297" s="456"/>
      <c r="AI1297" s="456"/>
      <c r="AJ1297" s="456"/>
      <c r="AK1297" s="456"/>
      <c r="AL1297" s="456"/>
      <c r="AM1297" s="456"/>
      <c r="AN1297" s="457"/>
      <c r="AO1297" s="455"/>
      <c r="AP1297" s="456"/>
      <c r="AQ1297" s="456"/>
      <c r="AR1297" s="456"/>
      <c r="AS1297" s="456"/>
      <c r="AT1297" s="456"/>
      <c r="AU1297" s="456"/>
      <c r="AV1297" s="456"/>
      <c r="AW1297" s="456"/>
      <c r="AX1297" s="456"/>
      <c r="AY1297" s="456"/>
      <c r="AZ1297" s="456"/>
      <c r="BA1297" s="456"/>
      <c r="BB1297" s="456"/>
      <c r="BC1297" s="456"/>
      <c r="BD1297" s="456"/>
      <c r="BE1297" s="456"/>
      <c r="BF1297" s="456"/>
      <c r="BG1297" s="457"/>
      <c r="BH1297" s="458"/>
      <c r="BI1297" s="459"/>
      <c r="BJ1297" s="459"/>
      <c r="BK1297" s="459"/>
      <c r="BL1297" s="459"/>
      <c r="BM1297" s="460"/>
      <c r="BN1297" s="314"/>
      <c r="BO1297" s="314"/>
      <c r="BP1297" s="1"/>
      <c r="BQ1297" s="120">
        <f>IF($F$3="","",IF(N1297=$F$3,COUNTIF(BQ$23:BQ1296,"&gt;0")+1,0))</f>
        <v>0</v>
      </c>
      <c r="BR1297" s="1"/>
      <c r="BS1297" s="20" t="str">
        <f>IF($N1297="","",IF(VLOOKUP(VLOOKUP($N1297,IMPOSTAZIONI!$E$6:$I$13,5,FALSE),IMPOSTAZIONI!$B$25:$N$32,3,FALSE)=0,"",VLOOKUP(VLOOKUP($N1297,IMPOSTAZIONI!$E$6:$I$13,5,FALSE),IMPOSTAZIONI!$B$25:$N$32,3,FALSE)))</f>
        <v/>
      </c>
      <c r="BT1297" s="20" t="str">
        <f>IF($N1297="","",IF(VLOOKUP(VLOOKUP($N1297,IMPOSTAZIONI!$E$6:$I$13,5,FALSE),IMPOSTAZIONI!$B$25:$N$32,6,FALSE)=0,"",VLOOKUP(VLOOKUP($N1297,IMPOSTAZIONI!$E$6:$I$13,5,FALSE),IMPOSTAZIONI!$B$25:$N$32,6,FALSE)))</f>
        <v/>
      </c>
      <c r="BU1297" s="20" t="str">
        <f>IF($N1297="","",IF(VLOOKUP(VLOOKUP($N1297,IMPOSTAZIONI!$E$6:$I$13,5,FALSE),IMPOSTAZIONI!$B$25:$N$32,9,FALSE)=0,"",VLOOKUP(VLOOKUP($N1297,IMPOSTAZIONI!$E$6:$I$13,5,FALSE),IMPOSTAZIONI!$B$25:$N$32,9,FALSE)))</f>
        <v/>
      </c>
      <c r="BV1297" s="20" t="str">
        <f>IF($N1297="","",IF(VLOOKUP(VLOOKUP($N1297,IMPOSTAZIONI!$E$6:$I$13,5,FALSE),IMPOSTAZIONI!$B$25:$N$32,12,FALSE)=0,"",VLOOKUP(VLOOKUP($N1297,IMPOSTAZIONI!$E$6:$I$13,5,FALSE),IMPOSTAZIONI!$B$25:$N$32,12,FALSE)))</f>
        <v/>
      </c>
      <c r="BW1297" s="221" t="str">
        <f t="shared" si="366"/>
        <v/>
      </c>
      <c r="BX1297" s="221" t="str">
        <f t="shared" si="367"/>
        <v/>
      </c>
      <c r="BY1297" s="221">
        <f t="shared" si="368"/>
        <v>0</v>
      </c>
      <c r="BZ1297" s="231">
        <f t="shared" si="369"/>
        <v>0</v>
      </c>
      <c r="CA1297" s="246">
        <f t="shared" si="370"/>
        <v>0</v>
      </c>
      <c r="CB1297" s="246">
        <f t="shared" si="371"/>
        <v>0</v>
      </c>
      <c r="CC1297" s="246" t="str">
        <f t="shared" si="372"/>
        <v/>
      </c>
      <c r="CD1297" s="246">
        <f t="shared" si="373"/>
        <v>5</v>
      </c>
      <c r="CE1297" s="246">
        <f t="shared" si="374"/>
        <v>0</v>
      </c>
      <c r="CF1297" s="276">
        <f t="shared" si="375"/>
        <v>0</v>
      </c>
      <c r="CG1297" s="277">
        <f t="shared" si="375"/>
        <v>0</v>
      </c>
      <c r="CH1297" s="277">
        <f t="shared" si="375"/>
        <v>0</v>
      </c>
      <c r="CI1297" s="278">
        <f t="shared" si="375"/>
        <v>0</v>
      </c>
      <c r="CJ1297" s="280">
        <f t="shared" si="376"/>
        <v>0</v>
      </c>
      <c r="CK1297" s="232">
        <f t="shared" si="377"/>
        <v>0</v>
      </c>
      <c r="CL1297" s="1"/>
    </row>
    <row r="1298" spans="1:90" ht="18" customHeight="1">
      <c r="A1298" s="1"/>
      <c r="B1298" s="1"/>
      <c r="C1298" s="314"/>
      <c r="D1298" s="287" t="str">
        <f t="shared" si="364"/>
        <v/>
      </c>
      <c r="E1298" s="449" t="str">
        <f t="shared" si="365"/>
        <v/>
      </c>
      <c r="F1298" s="450"/>
      <c r="G1298" s="451"/>
      <c r="H1298" s="452"/>
      <c r="I1298" s="453"/>
      <c r="J1298" s="453"/>
      <c r="K1298" s="453"/>
      <c r="L1298" s="453"/>
      <c r="M1298" s="454"/>
      <c r="N1298" s="455"/>
      <c r="O1298" s="456"/>
      <c r="P1298" s="456"/>
      <c r="Q1298" s="456"/>
      <c r="R1298" s="456"/>
      <c r="S1298" s="456"/>
      <c r="T1298" s="456"/>
      <c r="U1298" s="456"/>
      <c r="V1298" s="456"/>
      <c r="W1298" s="456"/>
      <c r="X1298" s="456"/>
      <c r="Y1298" s="456"/>
      <c r="Z1298" s="456"/>
      <c r="AA1298" s="456"/>
      <c r="AB1298" s="456"/>
      <c r="AC1298" s="456"/>
      <c r="AD1298" s="456"/>
      <c r="AE1298" s="457"/>
      <c r="AF1298" s="455"/>
      <c r="AG1298" s="456"/>
      <c r="AH1298" s="456"/>
      <c r="AI1298" s="456"/>
      <c r="AJ1298" s="456"/>
      <c r="AK1298" s="456"/>
      <c r="AL1298" s="456"/>
      <c r="AM1298" s="456"/>
      <c r="AN1298" s="457"/>
      <c r="AO1298" s="455"/>
      <c r="AP1298" s="456"/>
      <c r="AQ1298" s="456"/>
      <c r="AR1298" s="456"/>
      <c r="AS1298" s="456"/>
      <c r="AT1298" s="456"/>
      <c r="AU1298" s="456"/>
      <c r="AV1298" s="456"/>
      <c r="AW1298" s="456"/>
      <c r="AX1298" s="456"/>
      <c r="AY1298" s="456"/>
      <c r="AZ1298" s="456"/>
      <c r="BA1298" s="456"/>
      <c r="BB1298" s="456"/>
      <c r="BC1298" s="456"/>
      <c r="BD1298" s="456"/>
      <c r="BE1298" s="456"/>
      <c r="BF1298" s="456"/>
      <c r="BG1298" s="457"/>
      <c r="BH1298" s="458"/>
      <c r="BI1298" s="459"/>
      <c r="BJ1298" s="459"/>
      <c r="BK1298" s="459"/>
      <c r="BL1298" s="459"/>
      <c r="BM1298" s="460"/>
      <c r="BN1298" s="314"/>
      <c r="BO1298" s="314"/>
      <c r="BP1298" s="1"/>
      <c r="BQ1298" s="120">
        <f>IF($F$3="","",IF(N1298=$F$3,COUNTIF(BQ$23:BQ1297,"&gt;0")+1,0))</f>
        <v>0</v>
      </c>
      <c r="BR1298" s="1"/>
      <c r="BS1298" s="20" t="str">
        <f>IF($N1298="","",IF(VLOOKUP(VLOOKUP($N1298,IMPOSTAZIONI!$E$6:$I$13,5,FALSE),IMPOSTAZIONI!$B$25:$N$32,3,FALSE)=0,"",VLOOKUP(VLOOKUP($N1298,IMPOSTAZIONI!$E$6:$I$13,5,FALSE),IMPOSTAZIONI!$B$25:$N$32,3,FALSE)))</f>
        <v/>
      </c>
      <c r="BT1298" s="20" t="str">
        <f>IF($N1298="","",IF(VLOOKUP(VLOOKUP($N1298,IMPOSTAZIONI!$E$6:$I$13,5,FALSE),IMPOSTAZIONI!$B$25:$N$32,6,FALSE)=0,"",VLOOKUP(VLOOKUP($N1298,IMPOSTAZIONI!$E$6:$I$13,5,FALSE),IMPOSTAZIONI!$B$25:$N$32,6,FALSE)))</f>
        <v/>
      </c>
      <c r="BU1298" s="20" t="str">
        <f>IF($N1298="","",IF(VLOOKUP(VLOOKUP($N1298,IMPOSTAZIONI!$E$6:$I$13,5,FALSE),IMPOSTAZIONI!$B$25:$N$32,9,FALSE)=0,"",VLOOKUP(VLOOKUP($N1298,IMPOSTAZIONI!$E$6:$I$13,5,FALSE),IMPOSTAZIONI!$B$25:$N$32,9,FALSE)))</f>
        <v/>
      </c>
      <c r="BV1298" s="20" t="str">
        <f>IF($N1298="","",IF(VLOOKUP(VLOOKUP($N1298,IMPOSTAZIONI!$E$6:$I$13,5,FALSE),IMPOSTAZIONI!$B$25:$N$32,12,FALSE)=0,"",VLOOKUP(VLOOKUP($N1298,IMPOSTAZIONI!$E$6:$I$13,5,FALSE),IMPOSTAZIONI!$B$25:$N$32,12,FALSE)))</f>
        <v/>
      </c>
      <c r="BW1298" s="221" t="str">
        <f t="shared" si="366"/>
        <v/>
      </c>
      <c r="BX1298" s="221" t="str">
        <f t="shared" si="367"/>
        <v/>
      </c>
      <c r="BY1298" s="221">
        <f t="shared" si="368"/>
        <v>0</v>
      </c>
      <c r="BZ1298" s="231">
        <f t="shared" si="369"/>
        <v>0</v>
      </c>
      <c r="CA1298" s="246">
        <f t="shared" si="370"/>
        <v>0</v>
      </c>
      <c r="CB1298" s="246">
        <f t="shared" si="371"/>
        <v>0</v>
      </c>
      <c r="CC1298" s="246" t="str">
        <f t="shared" si="372"/>
        <v/>
      </c>
      <c r="CD1298" s="246">
        <f t="shared" si="373"/>
        <v>5</v>
      </c>
      <c r="CE1298" s="246">
        <f t="shared" si="374"/>
        <v>0</v>
      </c>
      <c r="CF1298" s="276">
        <f t="shared" si="375"/>
        <v>0</v>
      </c>
      <c r="CG1298" s="277">
        <f t="shared" si="375"/>
        <v>0</v>
      </c>
      <c r="CH1298" s="277">
        <f t="shared" si="375"/>
        <v>0</v>
      </c>
      <c r="CI1298" s="278">
        <f t="shared" si="375"/>
        <v>0</v>
      </c>
      <c r="CJ1298" s="280">
        <f t="shared" si="376"/>
        <v>0</v>
      </c>
      <c r="CK1298" s="232">
        <f t="shared" si="377"/>
        <v>0</v>
      </c>
      <c r="CL1298" s="1"/>
    </row>
    <row r="1299" spans="1:90" ht="18" customHeight="1">
      <c r="A1299" s="1"/>
      <c r="B1299" s="1"/>
      <c r="C1299" s="314"/>
      <c r="D1299" s="287" t="str">
        <f t="shared" si="364"/>
        <v/>
      </c>
      <c r="E1299" s="449" t="str">
        <f t="shared" si="365"/>
        <v/>
      </c>
      <c r="F1299" s="450"/>
      <c r="G1299" s="451"/>
      <c r="H1299" s="452"/>
      <c r="I1299" s="453"/>
      <c r="J1299" s="453"/>
      <c r="K1299" s="453"/>
      <c r="L1299" s="453"/>
      <c r="M1299" s="454"/>
      <c r="N1299" s="455"/>
      <c r="O1299" s="456"/>
      <c r="P1299" s="456"/>
      <c r="Q1299" s="456"/>
      <c r="R1299" s="456"/>
      <c r="S1299" s="456"/>
      <c r="T1299" s="456"/>
      <c r="U1299" s="456"/>
      <c r="V1299" s="456"/>
      <c r="W1299" s="456"/>
      <c r="X1299" s="456"/>
      <c r="Y1299" s="456"/>
      <c r="Z1299" s="456"/>
      <c r="AA1299" s="456"/>
      <c r="AB1299" s="456"/>
      <c r="AC1299" s="456"/>
      <c r="AD1299" s="456"/>
      <c r="AE1299" s="457"/>
      <c r="AF1299" s="455"/>
      <c r="AG1299" s="456"/>
      <c r="AH1299" s="456"/>
      <c r="AI1299" s="456"/>
      <c r="AJ1299" s="456"/>
      <c r="AK1299" s="456"/>
      <c r="AL1299" s="456"/>
      <c r="AM1299" s="456"/>
      <c r="AN1299" s="457"/>
      <c r="AO1299" s="455"/>
      <c r="AP1299" s="456"/>
      <c r="AQ1299" s="456"/>
      <c r="AR1299" s="456"/>
      <c r="AS1299" s="456"/>
      <c r="AT1299" s="456"/>
      <c r="AU1299" s="456"/>
      <c r="AV1299" s="456"/>
      <c r="AW1299" s="456"/>
      <c r="AX1299" s="456"/>
      <c r="AY1299" s="456"/>
      <c r="AZ1299" s="456"/>
      <c r="BA1299" s="456"/>
      <c r="BB1299" s="456"/>
      <c r="BC1299" s="456"/>
      <c r="BD1299" s="456"/>
      <c r="BE1299" s="456"/>
      <c r="BF1299" s="456"/>
      <c r="BG1299" s="457"/>
      <c r="BH1299" s="458"/>
      <c r="BI1299" s="459"/>
      <c r="BJ1299" s="459"/>
      <c r="BK1299" s="459"/>
      <c r="BL1299" s="459"/>
      <c r="BM1299" s="460"/>
      <c r="BN1299" s="314"/>
      <c r="BO1299" s="314"/>
      <c r="BP1299" s="1"/>
      <c r="BQ1299" s="120">
        <f>IF($F$3="","",IF(N1299=$F$3,COUNTIF(BQ$23:BQ1298,"&gt;0")+1,0))</f>
        <v>0</v>
      </c>
      <c r="BR1299" s="1"/>
      <c r="BS1299" s="20" t="str">
        <f>IF($N1299="","",IF(VLOOKUP(VLOOKUP($N1299,IMPOSTAZIONI!$E$6:$I$13,5,FALSE),IMPOSTAZIONI!$B$25:$N$32,3,FALSE)=0,"",VLOOKUP(VLOOKUP($N1299,IMPOSTAZIONI!$E$6:$I$13,5,FALSE),IMPOSTAZIONI!$B$25:$N$32,3,FALSE)))</f>
        <v/>
      </c>
      <c r="BT1299" s="20" t="str">
        <f>IF($N1299="","",IF(VLOOKUP(VLOOKUP($N1299,IMPOSTAZIONI!$E$6:$I$13,5,FALSE),IMPOSTAZIONI!$B$25:$N$32,6,FALSE)=0,"",VLOOKUP(VLOOKUP($N1299,IMPOSTAZIONI!$E$6:$I$13,5,FALSE),IMPOSTAZIONI!$B$25:$N$32,6,FALSE)))</f>
        <v/>
      </c>
      <c r="BU1299" s="20" t="str">
        <f>IF($N1299="","",IF(VLOOKUP(VLOOKUP($N1299,IMPOSTAZIONI!$E$6:$I$13,5,FALSE),IMPOSTAZIONI!$B$25:$N$32,9,FALSE)=0,"",VLOOKUP(VLOOKUP($N1299,IMPOSTAZIONI!$E$6:$I$13,5,FALSE),IMPOSTAZIONI!$B$25:$N$32,9,FALSE)))</f>
        <v/>
      </c>
      <c r="BV1299" s="20" t="str">
        <f>IF($N1299="","",IF(VLOOKUP(VLOOKUP($N1299,IMPOSTAZIONI!$E$6:$I$13,5,FALSE),IMPOSTAZIONI!$B$25:$N$32,12,FALSE)=0,"",VLOOKUP(VLOOKUP($N1299,IMPOSTAZIONI!$E$6:$I$13,5,FALSE),IMPOSTAZIONI!$B$25:$N$32,12,FALSE)))</f>
        <v/>
      </c>
      <c r="BW1299" s="221" t="str">
        <f t="shared" si="366"/>
        <v/>
      </c>
      <c r="BX1299" s="221" t="str">
        <f t="shared" si="367"/>
        <v/>
      </c>
      <c r="BY1299" s="221">
        <f t="shared" si="368"/>
        <v>0</v>
      </c>
      <c r="BZ1299" s="231">
        <f t="shared" si="369"/>
        <v>0</v>
      </c>
      <c r="CA1299" s="246">
        <f t="shared" si="370"/>
        <v>0</v>
      </c>
      <c r="CB1299" s="246">
        <f t="shared" si="371"/>
        <v>0</v>
      </c>
      <c r="CC1299" s="246" t="str">
        <f t="shared" si="372"/>
        <v/>
      </c>
      <c r="CD1299" s="246">
        <f t="shared" si="373"/>
        <v>5</v>
      </c>
      <c r="CE1299" s="246">
        <f t="shared" si="374"/>
        <v>0</v>
      </c>
      <c r="CF1299" s="276">
        <f t="shared" si="375"/>
        <v>0</v>
      </c>
      <c r="CG1299" s="277">
        <f t="shared" si="375"/>
        <v>0</v>
      </c>
      <c r="CH1299" s="277">
        <f t="shared" si="375"/>
        <v>0</v>
      </c>
      <c r="CI1299" s="278">
        <f t="shared" si="375"/>
        <v>0</v>
      </c>
      <c r="CJ1299" s="280">
        <f t="shared" si="376"/>
        <v>0</v>
      </c>
      <c r="CK1299" s="232">
        <f t="shared" si="377"/>
        <v>0</v>
      </c>
      <c r="CL1299" s="1"/>
    </row>
    <row r="1300" spans="1:90" ht="18" customHeight="1">
      <c r="A1300" s="1"/>
      <c r="B1300" s="1"/>
      <c r="C1300" s="314"/>
      <c r="D1300" s="287" t="str">
        <f t="shared" si="364"/>
        <v/>
      </c>
      <c r="E1300" s="449" t="str">
        <f t="shared" si="365"/>
        <v/>
      </c>
      <c r="F1300" s="450"/>
      <c r="G1300" s="451"/>
      <c r="H1300" s="452"/>
      <c r="I1300" s="453"/>
      <c r="J1300" s="453"/>
      <c r="K1300" s="453"/>
      <c r="L1300" s="453"/>
      <c r="M1300" s="454"/>
      <c r="N1300" s="455"/>
      <c r="O1300" s="456"/>
      <c r="P1300" s="456"/>
      <c r="Q1300" s="456"/>
      <c r="R1300" s="456"/>
      <c r="S1300" s="456"/>
      <c r="T1300" s="456"/>
      <c r="U1300" s="456"/>
      <c r="V1300" s="456"/>
      <c r="W1300" s="456"/>
      <c r="X1300" s="456"/>
      <c r="Y1300" s="456"/>
      <c r="Z1300" s="456"/>
      <c r="AA1300" s="456"/>
      <c r="AB1300" s="456"/>
      <c r="AC1300" s="456"/>
      <c r="AD1300" s="456"/>
      <c r="AE1300" s="457"/>
      <c r="AF1300" s="455"/>
      <c r="AG1300" s="456"/>
      <c r="AH1300" s="456"/>
      <c r="AI1300" s="456"/>
      <c r="AJ1300" s="456"/>
      <c r="AK1300" s="456"/>
      <c r="AL1300" s="456"/>
      <c r="AM1300" s="456"/>
      <c r="AN1300" s="457"/>
      <c r="AO1300" s="455"/>
      <c r="AP1300" s="456"/>
      <c r="AQ1300" s="456"/>
      <c r="AR1300" s="456"/>
      <c r="AS1300" s="456"/>
      <c r="AT1300" s="456"/>
      <c r="AU1300" s="456"/>
      <c r="AV1300" s="456"/>
      <c r="AW1300" s="456"/>
      <c r="AX1300" s="456"/>
      <c r="AY1300" s="456"/>
      <c r="AZ1300" s="456"/>
      <c r="BA1300" s="456"/>
      <c r="BB1300" s="456"/>
      <c r="BC1300" s="456"/>
      <c r="BD1300" s="456"/>
      <c r="BE1300" s="456"/>
      <c r="BF1300" s="456"/>
      <c r="BG1300" s="457"/>
      <c r="BH1300" s="458"/>
      <c r="BI1300" s="459"/>
      <c r="BJ1300" s="459"/>
      <c r="BK1300" s="459"/>
      <c r="BL1300" s="459"/>
      <c r="BM1300" s="460"/>
      <c r="BN1300" s="314"/>
      <c r="BO1300" s="314"/>
      <c r="BP1300" s="1"/>
      <c r="BQ1300" s="120">
        <f>IF($F$3="","",IF(N1300=$F$3,COUNTIF(BQ$23:BQ1299,"&gt;0")+1,0))</f>
        <v>0</v>
      </c>
      <c r="BR1300" s="1"/>
      <c r="BS1300" s="20" t="str">
        <f>IF($N1300="","",IF(VLOOKUP(VLOOKUP($N1300,IMPOSTAZIONI!$E$6:$I$13,5,FALSE),IMPOSTAZIONI!$B$25:$N$32,3,FALSE)=0,"",VLOOKUP(VLOOKUP($N1300,IMPOSTAZIONI!$E$6:$I$13,5,FALSE),IMPOSTAZIONI!$B$25:$N$32,3,FALSE)))</f>
        <v/>
      </c>
      <c r="BT1300" s="20" t="str">
        <f>IF($N1300="","",IF(VLOOKUP(VLOOKUP($N1300,IMPOSTAZIONI!$E$6:$I$13,5,FALSE),IMPOSTAZIONI!$B$25:$N$32,6,FALSE)=0,"",VLOOKUP(VLOOKUP($N1300,IMPOSTAZIONI!$E$6:$I$13,5,FALSE),IMPOSTAZIONI!$B$25:$N$32,6,FALSE)))</f>
        <v/>
      </c>
      <c r="BU1300" s="20" t="str">
        <f>IF($N1300="","",IF(VLOOKUP(VLOOKUP($N1300,IMPOSTAZIONI!$E$6:$I$13,5,FALSE),IMPOSTAZIONI!$B$25:$N$32,9,FALSE)=0,"",VLOOKUP(VLOOKUP($N1300,IMPOSTAZIONI!$E$6:$I$13,5,FALSE),IMPOSTAZIONI!$B$25:$N$32,9,FALSE)))</f>
        <v/>
      </c>
      <c r="BV1300" s="20" t="str">
        <f>IF($N1300="","",IF(VLOOKUP(VLOOKUP($N1300,IMPOSTAZIONI!$E$6:$I$13,5,FALSE),IMPOSTAZIONI!$B$25:$N$32,12,FALSE)=0,"",VLOOKUP(VLOOKUP($N1300,IMPOSTAZIONI!$E$6:$I$13,5,FALSE),IMPOSTAZIONI!$B$25:$N$32,12,FALSE)))</f>
        <v/>
      </c>
      <c r="BW1300" s="221" t="str">
        <f t="shared" si="366"/>
        <v/>
      </c>
      <c r="BX1300" s="221" t="str">
        <f t="shared" si="367"/>
        <v/>
      </c>
      <c r="BY1300" s="221">
        <f t="shared" si="368"/>
        <v>0</v>
      </c>
      <c r="BZ1300" s="231">
        <f t="shared" si="369"/>
        <v>0</v>
      </c>
      <c r="CA1300" s="246">
        <f t="shared" si="370"/>
        <v>0</v>
      </c>
      <c r="CB1300" s="246">
        <f t="shared" si="371"/>
        <v>0</v>
      </c>
      <c r="CC1300" s="246" t="str">
        <f t="shared" si="372"/>
        <v/>
      </c>
      <c r="CD1300" s="246">
        <f t="shared" si="373"/>
        <v>5</v>
      </c>
      <c r="CE1300" s="246">
        <f t="shared" si="374"/>
        <v>0</v>
      </c>
      <c r="CF1300" s="276">
        <f t="shared" si="375"/>
        <v>0</v>
      </c>
      <c r="CG1300" s="277">
        <f t="shared" si="375"/>
        <v>0</v>
      </c>
      <c r="CH1300" s="277">
        <f t="shared" si="375"/>
        <v>0</v>
      </c>
      <c r="CI1300" s="278">
        <f t="shared" si="375"/>
        <v>0</v>
      </c>
      <c r="CJ1300" s="280">
        <f t="shared" si="376"/>
        <v>0</v>
      </c>
      <c r="CK1300" s="232">
        <f t="shared" si="377"/>
        <v>0</v>
      </c>
      <c r="CL1300" s="1"/>
    </row>
    <row r="1301" spans="1:90" ht="18" customHeight="1">
      <c r="A1301" s="1"/>
      <c r="B1301" s="1"/>
      <c r="C1301" s="314"/>
      <c r="D1301" s="287" t="str">
        <f t="shared" si="364"/>
        <v/>
      </c>
      <c r="E1301" s="449" t="str">
        <f t="shared" si="365"/>
        <v/>
      </c>
      <c r="F1301" s="450"/>
      <c r="G1301" s="451"/>
      <c r="H1301" s="452"/>
      <c r="I1301" s="453"/>
      <c r="J1301" s="453"/>
      <c r="K1301" s="453"/>
      <c r="L1301" s="453"/>
      <c r="M1301" s="454"/>
      <c r="N1301" s="455"/>
      <c r="O1301" s="456"/>
      <c r="P1301" s="456"/>
      <c r="Q1301" s="456"/>
      <c r="R1301" s="456"/>
      <c r="S1301" s="456"/>
      <c r="T1301" s="456"/>
      <c r="U1301" s="456"/>
      <c r="V1301" s="456"/>
      <c r="W1301" s="456"/>
      <c r="X1301" s="456"/>
      <c r="Y1301" s="456"/>
      <c r="Z1301" s="456"/>
      <c r="AA1301" s="456"/>
      <c r="AB1301" s="456"/>
      <c r="AC1301" s="456"/>
      <c r="AD1301" s="456"/>
      <c r="AE1301" s="457"/>
      <c r="AF1301" s="455"/>
      <c r="AG1301" s="456"/>
      <c r="AH1301" s="456"/>
      <c r="AI1301" s="456"/>
      <c r="AJ1301" s="456"/>
      <c r="AK1301" s="456"/>
      <c r="AL1301" s="456"/>
      <c r="AM1301" s="456"/>
      <c r="AN1301" s="457"/>
      <c r="AO1301" s="455"/>
      <c r="AP1301" s="456"/>
      <c r="AQ1301" s="456"/>
      <c r="AR1301" s="456"/>
      <c r="AS1301" s="456"/>
      <c r="AT1301" s="456"/>
      <c r="AU1301" s="456"/>
      <c r="AV1301" s="456"/>
      <c r="AW1301" s="456"/>
      <c r="AX1301" s="456"/>
      <c r="AY1301" s="456"/>
      <c r="AZ1301" s="456"/>
      <c r="BA1301" s="456"/>
      <c r="BB1301" s="456"/>
      <c r="BC1301" s="456"/>
      <c r="BD1301" s="456"/>
      <c r="BE1301" s="456"/>
      <c r="BF1301" s="456"/>
      <c r="BG1301" s="457"/>
      <c r="BH1301" s="458"/>
      <c r="BI1301" s="459"/>
      <c r="BJ1301" s="459"/>
      <c r="BK1301" s="459"/>
      <c r="BL1301" s="459"/>
      <c r="BM1301" s="460"/>
      <c r="BN1301" s="314"/>
      <c r="BO1301" s="314"/>
      <c r="BP1301" s="1"/>
      <c r="BQ1301" s="120">
        <f>IF($F$3="","",IF(N1301=$F$3,COUNTIF(BQ$23:BQ1300,"&gt;0")+1,0))</f>
        <v>0</v>
      </c>
      <c r="BR1301" s="1"/>
      <c r="BS1301" s="20" t="str">
        <f>IF($N1301="","",IF(VLOOKUP(VLOOKUP($N1301,IMPOSTAZIONI!$E$6:$I$13,5,FALSE),IMPOSTAZIONI!$B$25:$N$32,3,FALSE)=0,"",VLOOKUP(VLOOKUP($N1301,IMPOSTAZIONI!$E$6:$I$13,5,FALSE),IMPOSTAZIONI!$B$25:$N$32,3,FALSE)))</f>
        <v/>
      </c>
      <c r="BT1301" s="20" t="str">
        <f>IF($N1301="","",IF(VLOOKUP(VLOOKUP($N1301,IMPOSTAZIONI!$E$6:$I$13,5,FALSE),IMPOSTAZIONI!$B$25:$N$32,6,FALSE)=0,"",VLOOKUP(VLOOKUP($N1301,IMPOSTAZIONI!$E$6:$I$13,5,FALSE),IMPOSTAZIONI!$B$25:$N$32,6,FALSE)))</f>
        <v/>
      </c>
      <c r="BU1301" s="20" t="str">
        <f>IF($N1301="","",IF(VLOOKUP(VLOOKUP($N1301,IMPOSTAZIONI!$E$6:$I$13,5,FALSE),IMPOSTAZIONI!$B$25:$N$32,9,FALSE)=0,"",VLOOKUP(VLOOKUP($N1301,IMPOSTAZIONI!$E$6:$I$13,5,FALSE),IMPOSTAZIONI!$B$25:$N$32,9,FALSE)))</f>
        <v/>
      </c>
      <c r="BV1301" s="20" t="str">
        <f>IF($N1301="","",IF(VLOOKUP(VLOOKUP($N1301,IMPOSTAZIONI!$E$6:$I$13,5,FALSE),IMPOSTAZIONI!$B$25:$N$32,12,FALSE)=0,"",VLOOKUP(VLOOKUP($N1301,IMPOSTAZIONI!$E$6:$I$13,5,FALSE),IMPOSTAZIONI!$B$25:$N$32,12,FALSE)))</f>
        <v/>
      </c>
      <c r="BW1301" s="221" t="str">
        <f t="shared" si="366"/>
        <v/>
      </c>
      <c r="BX1301" s="221" t="str">
        <f t="shared" si="367"/>
        <v/>
      </c>
      <c r="BY1301" s="221">
        <f t="shared" si="368"/>
        <v>0</v>
      </c>
      <c r="BZ1301" s="231">
        <f t="shared" si="369"/>
        <v>0</v>
      </c>
      <c r="CA1301" s="246">
        <f t="shared" si="370"/>
        <v>0</v>
      </c>
      <c r="CB1301" s="246">
        <f t="shared" si="371"/>
        <v>0</v>
      </c>
      <c r="CC1301" s="246" t="str">
        <f t="shared" si="372"/>
        <v/>
      </c>
      <c r="CD1301" s="246">
        <f t="shared" si="373"/>
        <v>5</v>
      </c>
      <c r="CE1301" s="246">
        <f t="shared" si="374"/>
        <v>0</v>
      </c>
      <c r="CF1301" s="276">
        <f t="shared" si="375"/>
        <v>0</v>
      </c>
      <c r="CG1301" s="277">
        <f t="shared" si="375"/>
        <v>0</v>
      </c>
      <c r="CH1301" s="277">
        <f t="shared" si="375"/>
        <v>0</v>
      </c>
      <c r="CI1301" s="278">
        <f t="shared" si="375"/>
        <v>0</v>
      </c>
      <c r="CJ1301" s="280">
        <f t="shared" si="376"/>
        <v>0</v>
      </c>
      <c r="CK1301" s="232">
        <f t="shared" si="377"/>
        <v>0</v>
      </c>
      <c r="CL1301" s="1"/>
    </row>
    <row r="1302" spans="1:90" ht="18" customHeight="1">
      <c r="A1302" s="1"/>
      <c r="B1302" s="1"/>
      <c r="C1302" s="314"/>
      <c r="D1302" s="287" t="str">
        <f t="shared" si="364"/>
        <v/>
      </c>
      <c r="E1302" s="449" t="str">
        <f t="shared" si="365"/>
        <v/>
      </c>
      <c r="F1302" s="450"/>
      <c r="G1302" s="451"/>
      <c r="H1302" s="452"/>
      <c r="I1302" s="453"/>
      <c r="J1302" s="453"/>
      <c r="K1302" s="453"/>
      <c r="L1302" s="453"/>
      <c r="M1302" s="454"/>
      <c r="N1302" s="455"/>
      <c r="O1302" s="456"/>
      <c r="P1302" s="456"/>
      <c r="Q1302" s="456"/>
      <c r="R1302" s="456"/>
      <c r="S1302" s="456"/>
      <c r="T1302" s="456"/>
      <c r="U1302" s="456"/>
      <c r="V1302" s="456"/>
      <c r="W1302" s="456"/>
      <c r="X1302" s="456"/>
      <c r="Y1302" s="456"/>
      <c r="Z1302" s="456"/>
      <c r="AA1302" s="456"/>
      <c r="AB1302" s="456"/>
      <c r="AC1302" s="456"/>
      <c r="AD1302" s="456"/>
      <c r="AE1302" s="457"/>
      <c r="AF1302" s="455"/>
      <c r="AG1302" s="456"/>
      <c r="AH1302" s="456"/>
      <c r="AI1302" s="456"/>
      <c r="AJ1302" s="456"/>
      <c r="AK1302" s="456"/>
      <c r="AL1302" s="456"/>
      <c r="AM1302" s="456"/>
      <c r="AN1302" s="457"/>
      <c r="AO1302" s="455"/>
      <c r="AP1302" s="456"/>
      <c r="AQ1302" s="456"/>
      <c r="AR1302" s="456"/>
      <c r="AS1302" s="456"/>
      <c r="AT1302" s="456"/>
      <c r="AU1302" s="456"/>
      <c r="AV1302" s="456"/>
      <c r="AW1302" s="456"/>
      <c r="AX1302" s="456"/>
      <c r="AY1302" s="456"/>
      <c r="AZ1302" s="456"/>
      <c r="BA1302" s="456"/>
      <c r="BB1302" s="456"/>
      <c r="BC1302" s="456"/>
      <c r="BD1302" s="456"/>
      <c r="BE1302" s="456"/>
      <c r="BF1302" s="456"/>
      <c r="BG1302" s="457"/>
      <c r="BH1302" s="458"/>
      <c r="BI1302" s="459"/>
      <c r="BJ1302" s="459"/>
      <c r="BK1302" s="459"/>
      <c r="BL1302" s="459"/>
      <c r="BM1302" s="460"/>
      <c r="BN1302" s="314"/>
      <c r="BO1302" s="314"/>
      <c r="BP1302" s="1"/>
      <c r="BQ1302" s="120">
        <f>IF($F$3="","",IF(N1302=$F$3,COUNTIF(BQ$23:BQ1301,"&gt;0")+1,0))</f>
        <v>0</v>
      </c>
      <c r="BR1302" s="1"/>
      <c r="BS1302" s="20" t="str">
        <f>IF($N1302="","",IF(VLOOKUP(VLOOKUP($N1302,IMPOSTAZIONI!$E$6:$I$13,5,FALSE),IMPOSTAZIONI!$B$25:$N$32,3,FALSE)=0,"",VLOOKUP(VLOOKUP($N1302,IMPOSTAZIONI!$E$6:$I$13,5,FALSE),IMPOSTAZIONI!$B$25:$N$32,3,FALSE)))</f>
        <v/>
      </c>
      <c r="BT1302" s="20" t="str">
        <f>IF($N1302="","",IF(VLOOKUP(VLOOKUP($N1302,IMPOSTAZIONI!$E$6:$I$13,5,FALSE),IMPOSTAZIONI!$B$25:$N$32,6,FALSE)=0,"",VLOOKUP(VLOOKUP($N1302,IMPOSTAZIONI!$E$6:$I$13,5,FALSE),IMPOSTAZIONI!$B$25:$N$32,6,FALSE)))</f>
        <v/>
      </c>
      <c r="BU1302" s="20" t="str">
        <f>IF($N1302="","",IF(VLOOKUP(VLOOKUP($N1302,IMPOSTAZIONI!$E$6:$I$13,5,FALSE),IMPOSTAZIONI!$B$25:$N$32,9,FALSE)=0,"",VLOOKUP(VLOOKUP($N1302,IMPOSTAZIONI!$E$6:$I$13,5,FALSE),IMPOSTAZIONI!$B$25:$N$32,9,FALSE)))</f>
        <v/>
      </c>
      <c r="BV1302" s="20" t="str">
        <f>IF($N1302="","",IF(VLOOKUP(VLOOKUP($N1302,IMPOSTAZIONI!$E$6:$I$13,5,FALSE),IMPOSTAZIONI!$B$25:$N$32,12,FALSE)=0,"",VLOOKUP(VLOOKUP($N1302,IMPOSTAZIONI!$E$6:$I$13,5,FALSE),IMPOSTAZIONI!$B$25:$N$32,12,FALSE)))</f>
        <v/>
      </c>
      <c r="BW1302" s="221" t="str">
        <f t="shared" si="366"/>
        <v/>
      </c>
      <c r="BX1302" s="221" t="str">
        <f t="shared" si="367"/>
        <v/>
      </c>
      <c r="BY1302" s="221">
        <f t="shared" si="368"/>
        <v>0</v>
      </c>
      <c r="BZ1302" s="231">
        <f t="shared" si="369"/>
        <v>0</v>
      </c>
      <c r="CA1302" s="246">
        <f t="shared" si="370"/>
        <v>0</v>
      </c>
      <c r="CB1302" s="246">
        <f t="shared" si="371"/>
        <v>0</v>
      </c>
      <c r="CC1302" s="246" t="str">
        <f t="shared" si="372"/>
        <v/>
      </c>
      <c r="CD1302" s="246">
        <f t="shared" si="373"/>
        <v>5</v>
      </c>
      <c r="CE1302" s="246">
        <f t="shared" si="374"/>
        <v>0</v>
      </c>
      <c r="CF1302" s="276">
        <f t="shared" si="375"/>
        <v>0</v>
      </c>
      <c r="CG1302" s="277">
        <f t="shared" si="375"/>
        <v>0</v>
      </c>
      <c r="CH1302" s="277">
        <f t="shared" si="375"/>
        <v>0</v>
      </c>
      <c r="CI1302" s="278">
        <f t="shared" si="375"/>
        <v>0</v>
      </c>
      <c r="CJ1302" s="280">
        <f t="shared" si="376"/>
        <v>0</v>
      </c>
      <c r="CK1302" s="232">
        <f t="shared" si="377"/>
        <v>0</v>
      </c>
      <c r="CL1302" s="1"/>
    </row>
    <row r="1303" spans="1:90" ht="18" customHeight="1">
      <c r="A1303" s="1"/>
      <c r="B1303" s="1"/>
      <c r="C1303" s="314"/>
      <c r="D1303" s="287" t="str">
        <f t="shared" si="364"/>
        <v/>
      </c>
      <c r="E1303" s="449" t="str">
        <f t="shared" si="365"/>
        <v/>
      </c>
      <c r="F1303" s="450"/>
      <c r="G1303" s="451"/>
      <c r="H1303" s="452"/>
      <c r="I1303" s="453"/>
      <c r="J1303" s="453"/>
      <c r="K1303" s="453"/>
      <c r="L1303" s="453"/>
      <c r="M1303" s="454"/>
      <c r="N1303" s="455"/>
      <c r="O1303" s="456"/>
      <c r="P1303" s="456"/>
      <c r="Q1303" s="456"/>
      <c r="R1303" s="456"/>
      <c r="S1303" s="456"/>
      <c r="T1303" s="456"/>
      <c r="U1303" s="456"/>
      <c r="V1303" s="456"/>
      <c r="W1303" s="456"/>
      <c r="X1303" s="456"/>
      <c r="Y1303" s="456"/>
      <c r="Z1303" s="456"/>
      <c r="AA1303" s="456"/>
      <c r="AB1303" s="456"/>
      <c r="AC1303" s="456"/>
      <c r="AD1303" s="456"/>
      <c r="AE1303" s="457"/>
      <c r="AF1303" s="455"/>
      <c r="AG1303" s="456"/>
      <c r="AH1303" s="456"/>
      <c r="AI1303" s="456"/>
      <c r="AJ1303" s="456"/>
      <c r="AK1303" s="456"/>
      <c r="AL1303" s="456"/>
      <c r="AM1303" s="456"/>
      <c r="AN1303" s="457"/>
      <c r="AO1303" s="455"/>
      <c r="AP1303" s="456"/>
      <c r="AQ1303" s="456"/>
      <c r="AR1303" s="456"/>
      <c r="AS1303" s="456"/>
      <c r="AT1303" s="456"/>
      <c r="AU1303" s="456"/>
      <c r="AV1303" s="456"/>
      <c r="AW1303" s="456"/>
      <c r="AX1303" s="456"/>
      <c r="AY1303" s="456"/>
      <c r="AZ1303" s="456"/>
      <c r="BA1303" s="456"/>
      <c r="BB1303" s="456"/>
      <c r="BC1303" s="456"/>
      <c r="BD1303" s="456"/>
      <c r="BE1303" s="456"/>
      <c r="BF1303" s="456"/>
      <c r="BG1303" s="457"/>
      <c r="BH1303" s="458"/>
      <c r="BI1303" s="459"/>
      <c r="BJ1303" s="459"/>
      <c r="BK1303" s="459"/>
      <c r="BL1303" s="459"/>
      <c r="BM1303" s="460"/>
      <c r="BN1303" s="314"/>
      <c r="BO1303" s="314"/>
      <c r="BP1303" s="1"/>
      <c r="BQ1303" s="120">
        <f>IF($F$3="","",IF(N1303=$F$3,COUNTIF(BQ$23:BQ1302,"&gt;0")+1,0))</f>
        <v>0</v>
      </c>
      <c r="BR1303" s="1"/>
      <c r="BS1303" s="20" t="str">
        <f>IF($N1303="","",IF(VLOOKUP(VLOOKUP($N1303,IMPOSTAZIONI!$E$6:$I$13,5,FALSE),IMPOSTAZIONI!$B$25:$N$32,3,FALSE)=0,"",VLOOKUP(VLOOKUP($N1303,IMPOSTAZIONI!$E$6:$I$13,5,FALSE),IMPOSTAZIONI!$B$25:$N$32,3,FALSE)))</f>
        <v/>
      </c>
      <c r="BT1303" s="20" t="str">
        <f>IF($N1303="","",IF(VLOOKUP(VLOOKUP($N1303,IMPOSTAZIONI!$E$6:$I$13,5,FALSE),IMPOSTAZIONI!$B$25:$N$32,6,FALSE)=0,"",VLOOKUP(VLOOKUP($N1303,IMPOSTAZIONI!$E$6:$I$13,5,FALSE),IMPOSTAZIONI!$B$25:$N$32,6,FALSE)))</f>
        <v/>
      </c>
      <c r="BU1303" s="20" t="str">
        <f>IF($N1303="","",IF(VLOOKUP(VLOOKUP($N1303,IMPOSTAZIONI!$E$6:$I$13,5,FALSE),IMPOSTAZIONI!$B$25:$N$32,9,FALSE)=0,"",VLOOKUP(VLOOKUP($N1303,IMPOSTAZIONI!$E$6:$I$13,5,FALSE),IMPOSTAZIONI!$B$25:$N$32,9,FALSE)))</f>
        <v/>
      </c>
      <c r="BV1303" s="20" t="str">
        <f>IF($N1303="","",IF(VLOOKUP(VLOOKUP($N1303,IMPOSTAZIONI!$E$6:$I$13,5,FALSE),IMPOSTAZIONI!$B$25:$N$32,12,FALSE)=0,"",VLOOKUP(VLOOKUP($N1303,IMPOSTAZIONI!$E$6:$I$13,5,FALSE),IMPOSTAZIONI!$B$25:$N$32,12,FALSE)))</f>
        <v/>
      </c>
      <c r="BW1303" s="221" t="str">
        <f t="shared" si="366"/>
        <v/>
      </c>
      <c r="BX1303" s="221" t="str">
        <f t="shared" si="367"/>
        <v/>
      </c>
      <c r="BY1303" s="221">
        <f t="shared" si="368"/>
        <v>0</v>
      </c>
      <c r="BZ1303" s="231">
        <f t="shared" si="369"/>
        <v>0</v>
      </c>
      <c r="CA1303" s="246">
        <f t="shared" si="370"/>
        <v>0</v>
      </c>
      <c r="CB1303" s="246">
        <f t="shared" si="371"/>
        <v>0</v>
      </c>
      <c r="CC1303" s="246" t="str">
        <f t="shared" si="372"/>
        <v/>
      </c>
      <c r="CD1303" s="246">
        <f t="shared" si="373"/>
        <v>5</v>
      </c>
      <c r="CE1303" s="246">
        <f t="shared" si="374"/>
        <v>0</v>
      </c>
      <c r="CF1303" s="276">
        <f t="shared" si="375"/>
        <v>0</v>
      </c>
      <c r="CG1303" s="277">
        <f t="shared" si="375"/>
        <v>0</v>
      </c>
      <c r="CH1303" s="277">
        <f t="shared" si="375"/>
        <v>0</v>
      </c>
      <c r="CI1303" s="278">
        <f t="shared" si="375"/>
        <v>0</v>
      </c>
      <c r="CJ1303" s="280">
        <f t="shared" si="376"/>
        <v>0</v>
      </c>
      <c r="CK1303" s="232">
        <f t="shared" si="377"/>
        <v>0</v>
      </c>
      <c r="CL1303" s="1"/>
    </row>
    <row r="1304" spans="1:90" ht="18" customHeight="1">
      <c r="A1304" s="1"/>
      <c r="B1304" s="1"/>
      <c r="C1304" s="314"/>
      <c r="D1304" s="287" t="str">
        <f t="shared" si="364"/>
        <v/>
      </c>
      <c r="E1304" s="449" t="str">
        <f t="shared" si="365"/>
        <v/>
      </c>
      <c r="F1304" s="450"/>
      <c r="G1304" s="451"/>
      <c r="H1304" s="452"/>
      <c r="I1304" s="453"/>
      <c r="J1304" s="453"/>
      <c r="K1304" s="453"/>
      <c r="L1304" s="453"/>
      <c r="M1304" s="454"/>
      <c r="N1304" s="455"/>
      <c r="O1304" s="456"/>
      <c r="P1304" s="456"/>
      <c r="Q1304" s="456"/>
      <c r="R1304" s="456"/>
      <c r="S1304" s="456"/>
      <c r="T1304" s="456"/>
      <c r="U1304" s="456"/>
      <c r="V1304" s="456"/>
      <c r="W1304" s="456"/>
      <c r="X1304" s="456"/>
      <c r="Y1304" s="456"/>
      <c r="Z1304" s="456"/>
      <c r="AA1304" s="456"/>
      <c r="AB1304" s="456"/>
      <c r="AC1304" s="456"/>
      <c r="AD1304" s="456"/>
      <c r="AE1304" s="457"/>
      <c r="AF1304" s="455"/>
      <c r="AG1304" s="456"/>
      <c r="AH1304" s="456"/>
      <c r="AI1304" s="456"/>
      <c r="AJ1304" s="456"/>
      <c r="AK1304" s="456"/>
      <c r="AL1304" s="456"/>
      <c r="AM1304" s="456"/>
      <c r="AN1304" s="457"/>
      <c r="AO1304" s="455"/>
      <c r="AP1304" s="456"/>
      <c r="AQ1304" s="456"/>
      <c r="AR1304" s="456"/>
      <c r="AS1304" s="456"/>
      <c r="AT1304" s="456"/>
      <c r="AU1304" s="456"/>
      <c r="AV1304" s="456"/>
      <c r="AW1304" s="456"/>
      <c r="AX1304" s="456"/>
      <c r="AY1304" s="456"/>
      <c r="AZ1304" s="456"/>
      <c r="BA1304" s="456"/>
      <c r="BB1304" s="456"/>
      <c r="BC1304" s="456"/>
      <c r="BD1304" s="456"/>
      <c r="BE1304" s="456"/>
      <c r="BF1304" s="456"/>
      <c r="BG1304" s="457"/>
      <c r="BH1304" s="458"/>
      <c r="BI1304" s="459"/>
      <c r="BJ1304" s="459"/>
      <c r="BK1304" s="459"/>
      <c r="BL1304" s="459"/>
      <c r="BM1304" s="460"/>
      <c r="BN1304" s="314"/>
      <c r="BO1304" s="314"/>
      <c r="BP1304" s="1"/>
      <c r="BQ1304" s="120">
        <f>IF($F$3="","",IF(N1304=$F$3,COUNTIF(BQ$23:BQ1303,"&gt;0")+1,0))</f>
        <v>0</v>
      </c>
      <c r="BR1304" s="1"/>
      <c r="BS1304" s="20" t="str">
        <f>IF($N1304="","",IF(VLOOKUP(VLOOKUP($N1304,IMPOSTAZIONI!$E$6:$I$13,5,FALSE),IMPOSTAZIONI!$B$25:$N$32,3,FALSE)=0,"",VLOOKUP(VLOOKUP($N1304,IMPOSTAZIONI!$E$6:$I$13,5,FALSE),IMPOSTAZIONI!$B$25:$N$32,3,FALSE)))</f>
        <v/>
      </c>
      <c r="BT1304" s="20" t="str">
        <f>IF($N1304="","",IF(VLOOKUP(VLOOKUP($N1304,IMPOSTAZIONI!$E$6:$I$13,5,FALSE),IMPOSTAZIONI!$B$25:$N$32,6,FALSE)=0,"",VLOOKUP(VLOOKUP($N1304,IMPOSTAZIONI!$E$6:$I$13,5,FALSE),IMPOSTAZIONI!$B$25:$N$32,6,FALSE)))</f>
        <v/>
      </c>
      <c r="BU1304" s="20" t="str">
        <f>IF($N1304="","",IF(VLOOKUP(VLOOKUP($N1304,IMPOSTAZIONI!$E$6:$I$13,5,FALSE),IMPOSTAZIONI!$B$25:$N$32,9,FALSE)=0,"",VLOOKUP(VLOOKUP($N1304,IMPOSTAZIONI!$E$6:$I$13,5,FALSE),IMPOSTAZIONI!$B$25:$N$32,9,FALSE)))</f>
        <v/>
      </c>
      <c r="BV1304" s="20" t="str">
        <f>IF($N1304="","",IF(VLOOKUP(VLOOKUP($N1304,IMPOSTAZIONI!$E$6:$I$13,5,FALSE),IMPOSTAZIONI!$B$25:$N$32,12,FALSE)=0,"",VLOOKUP(VLOOKUP($N1304,IMPOSTAZIONI!$E$6:$I$13,5,FALSE),IMPOSTAZIONI!$B$25:$N$32,12,FALSE)))</f>
        <v/>
      </c>
      <c r="BW1304" s="221" t="str">
        <f t="shared" si="366"/>
        <v/>
      </c>
      <c r="BX1304" s="221" t="str">
        <f t="shared" si="367"/>
        <v/>
      </c>
      <c r="BY1304" s="221">
        <f t="shared" si="368"/>
        <v>0</v>
      </c>
      <c r="BZ1304" s="231">
        <f t="shared" si="369"/>
        <v>0</v>
      </c>
      <c r="CA1304" s="246">
        <f t="shared" si="370"/>
        <v>0</v>
      </c>
      <c r="CB1304" s="246">
        <f t="shared" si="371"/>
        <v>0</v>
      </c>
      <c r="CC1304" s="246" t="str">
        <f t="shared" si="372"/>
        <v/>
      </c>
      <c r="CD1304" s="246">
        <f t="shared" si="373"/>
        <v>5</v>
      </c>
      <c r="CE1304" s="246">
        <f t="shared" si="374"/>
        <v>0</v>
      </c>
      <c r="CF1304" s="276">
        <f t="shared" si="375"/>
        <v>0</v>
      </c>
      <c r="CG1304" s="277">
        <f t="shared" si="375"/>
        <v>0</v>
      </c>
      <c r="CH1304" s="277">
        <f t="shared" si="375"/>
        <v>0</v>
      </c>
      <c r="CI1304" s="278">
        <f t="shared" si="375"/>
        <v>0</v>
      </c>
      <c r="CJ1304" s="280">
        <f t="shared" si="376"/>
        <v>0</v>
      </c>
      <c r="CK1304" s="232">
        <f t="shared" si="377"/>
        <v>0</v>
      </c>
      <c r="CL1304" s="1"/>
    </row>
    <row r="1305" spans="1:90" ht="18" customHeight="1">
      <c r="A1305" s="1"/>
      <c r="B1305" s="1"/>
      <c r="C1305" s="314"/>
      <c r="D1305" s="287" t="str">
        <f t="shared" si="364"/>
        <v/>
      </c>
      <c r="E1305" s="449" t="str">
        <f t="shared" si="365"/>
        <v/>
      </c>
      <c r="F1305" s="450"/>
      <c r="G1305" s="451"/>
      <c r="H1305" s="452"/>
      <c r="I1305" s="453"/>
      <c r="J1305" s="453"/>
      <c r="K1305" s="453"/>
      <c r="L1305" s="453"/>
      <c r="M1305" s="454"/>
      <c r="N1305" s="455"/>
      <c r="O1305" s="456"/>
      <c r="P1305" s="456"/>
      <c r="Q1305" s="456"/>
      <c r="R1305" s="456"/>
      <c r="S1305" s="456"/>
      <c r="T1305" s="456"/>
      <c r="U1305" s="456"/>
      <c r="V1305" s="456"/>
      <c r="W1305" s="456"/>
      <c r="X1305" s="456"/>
      <c r="Y1305" s="456"/>
      <c r="Z1305" s="456"/>
      <c r="AA1305" s="456"/>
      <c r="AB1305" s="456"/>
      <c r="AC1305" s="456"/>
      <c r="AD1305" s="456"/>
      <c r="AE1305" s="457"/>
      <c r="AF1305" s="455"/>
      <c r="AG1305" s="456"/>
      <c r="AH1305" s="456"/>
      <c r="AI1305" s="456"/>
      <c r="AJ1305" s="456"/>
      <c r="AK1305" s="456"/>
      <c r="AL1305" s="456"/>
      <c r="AM1305" s="456"/>
      <c r="AN1305" s="457"/>
      <c r="AO1305" s="455"/>
      <c r="AP1305" s="456"/>
      <c r="AQ1305" s="456"/>
      <c r="AR1305" s="456"/>
      <c r="AS1305" s="456"/>
      <c r="AT1305" s="456"/>
      <c r="AU1305" s="456"/>
      <c r="AV1305" s="456"/>
      <c r="AW1305" s="456"/>
      <c r="AX1305" s="456"/>
      <c r="AY1305" s="456"/>
      <c r="AZ1305" s="456"/>
      <c r="BA1305" s="456"/>
      <c r="BB1305" s="456"/>
      <c r="BC1305" s="456"/>
      <c r="BD1305" s="456"/>
      <c r="BE1305" s="456"/>
      <c r="BF1305" s="456"/>
      <c r="BG1305" s="457"/>
      <c r="BH1305" s="458"/>
      <c r="BI1305" s="459"/>
      <c r="BJ1305" s="459"/>
      <c r="BK1305" s="459"/>
      <c r="BL1305" s="459"/>
      <c r="BM1305" s="460"/>
      <c r="BN1305" s="314"/>
      <c r="BO1305" s="314"/>
      <c r="BP1305" s="1"/>
      <c r="BQ1305" s="120">
        <f>IF($F$3="","",IF(N1305=$F$3,COUNTIF(BQ$23:BQ1304,"&gt;0")+1,0))</f>
        <v>0</v>
      </c>
      <c r="BR1305" s="1"/>
      <c r="BS1305" s="20" t="str">
        <f>IF($N1305="","",IF(VLOOKUP(VLOOKUP($N1305,IMPOSTAZIONI!$E$6:$I$13,5,FALSE),IMPOSTAZIONI!$B$25:$N$32,3,FALSE)=0,"",VLOOKUP(VLOOKUP($N1305,IMPOSTAZIONI!$E$6:$I$13,5,FALSE),IMPOSTAZIONI!$B$25:$N$32,3,FALSE)))</f>
        <v/>
      </c>
      <c r="BT1305" s="20" t="str">
        <f>IF($N1305="","",IF(VLOOKUP(VLOOKUP($N1305,IMPOSTAZIONI!$E$6:$I$13,5,FALSE),IMPOSTAZIONI!$B$25:$N$32,6,FALSE)=0,"",VLOOKUP(VLOOKUP($N1305,IMPOSTAZIONI!$E$6:$I$13,5,FALSE),IMPOSTAZIONI!$B$25:$N$32,6,FALSE)))</f>
        <v/>
      </c>
      <c r="BU1305" s="20" t="str">
        <f>IF($N1305="","",IF(VLOOKUP(VLOOKUP($N1305,IMPOSTAZIONI!$E$6:$I$13,5,FALSE),IMPOSTAZIONI!$B$25:$N$32,9,FALSE)=0,"",VLOOKUP(VLOOKUP($N1305,IMPOSTAZIONI!$E$6:$I$13,5,FALSE),IMPOSTAZIONI!$B$25:$N$32,9,FALSE)))</f>
        <v/>
      </c>
      <c r="BV1305" s="20" t="str">
        <f>IF($N1305="","",IF(VLOOKUP(VLOOKUP($N1305,IMPOSTAZIONI!$E$6:$I$13,5,FALSE),IMPOSTAZIONI!$B$25:$N$32,12,FALSE)=0,"",VLOOKUP(VLOOKUP($N1305,IMPOSTAZIONI!$E$6:$I$13,5,FALSE),IMPOSTAZIONI!$B$25:$N$32,12,FALSE)))</f>
        <v/>
      </c>
      <c r="BW1305" s="221" t="str">
        <f t="shared" si="366"/>
        <v/>
      </c>
      <c r="BX1305" s="221" t="str">
        <f t="shared" si="367"/>
        <v/>
      </c>
      <c r="BY1305" s="221">
        <f t="shared" si="368"/>
        <v>0</v>
      </c>
      <c r="BZ1305" s="231">
        <f t="shared" si="369"/>
        <v>0</v>
      </c>
      <c r="CA1305" s="246">
        <f t="shared" si="370"/>
        <v>0</v>
      </c>
      <c r="CB1305" s="246">
        <f t="shared" si="371"/>
        <v>0</v>
      </c>
      <c r="CC1305" s="246" t="str">
        <f t="shared" si="372"/>
        <v/>
      </c>
      <c r="CD1305" s="246">
        <f t="shared" si="373"/>
        <v>5</v>
      </c>
      <c r="CE1305" s="246">
        <f t="shared" si="374"/>
        <v>0</v>
      </c>
      <c r="CF1305" s="276">
        <f t="shared" si="375"/>
        <v>0</v>
      </c>
      <c r="CG1305" s="277">
        <f t="shared" si="375"/>
        <v>0</v>
      </c>
      <c r="CH1305" s="277">
        <f t="shared" si="375"/>
        <v>0</v>
      </c>
      <c r="CI1305" s="278">
        <f t="shared" si="375"/>
        <v>0</v>
      </c>
      <c r="CJ1305" s="280">
        <f t="shared" si="376"/>
        <v>0</v>
      </c>
      <c r="CK1305" s="232">
        <f t="shared" si="377"/>
        <v>0</v>
      </c>
      <c r="CL1305" s="1"/>
    </row>
    <row r="1306" spans="1:90" ht="18" customHeight="1">
      <c r="A1306" s="1"/>
      <c r="B1306" s="1"/>
      <c r="C1306" s="314"/>
      <c r="D1306" s="287" t="str">
        <f t="shared" si="364"/>
        <v/>
      </c>
      <c r="E1306" s="449" t="str">
        <f t="shared" si="365"/>
        <v/>
      </c>
      <c r="F1306" s="450"/>
      <c r="G1306" s="451"/>
      <c r="H1306" s="452"/>
      <c r="I1306" s="453"/>
      <c r="J1306" s="453"/>
      <c r="K1306" s="453"/>
      <c r="L1306" s="453"/>
      <c r="M1306" s="454"/>
      <c r="N1306" s="455"/>
      <c r="O1306" s="456"/>
      <c r="P1306" s="456"/>
      <c r="Q1306" s="456"/>
      <c r="R1306" s="456"/>
      <c r="S1306" s="456"/>
      <c r="T1306" s="456"/>
      <c r="U1306" s="456"/>
      <c r="V1306" s="456"/>
      <c r="W1306" s="456"/>
      <c r="X1306" s="456"/>
      <c r="Y1306" s="456"/>
      <c r="Z1306" s="456"/>
      <c r="AA1306" s="456"/>
      <c r="AB1306" s="456"/>
      <c r="AC1306" s="456"/>
      <c r="AD1306" s="456"/>
      <c r="AE1306" s="457"/>
      <c r="AF1306" s="455"/>
      <c r="AG1306" s="456"/>
      <c r="AH1306" s="456"/>
      <c r="AI1306" s="456"/>
      <c r="AJ1306" s="456"/>
      <c r="AK1306" s="456"/>
      <c r="AL1306" s="456"/>
      <c r="AM1306" s="456"/>
      <c r="AN1306" s="457"/>
      <c r="AO1306" s="455"/>
      <c r="AP1306" s="456"/>
      <c r="AQ1306" s="456"/>
      <c r="AR1306" s="456"/>
      <c r="AS1306" s="456"/>
      <c r="AT1306" s="456"/>
      <c r="AU1306" s="456"/>
      <c r="AV1306" s="456"/>
      <c r="AW1306" s="456"/>
      <c r="AX1306" s="456"/>
      <c r="AY1306" s="456"/>
      <c r="AZ1306" s="456"/>
      <c r="BA1306" s="456"/>
      <c r="BB1306" s="456"/>
      <c r="BC1306" s="456"/>
      <c r="BD1306" s="456"/>
      <c r="BE1306" s="456"/>
      <c r="BF1306" s="456"/>
      <c r="BG1306" s="457"/>
      <c r="BH1306" s="458"/>
      <c r="BI1306" s="459"/>
      <c r="BJ1306" s="459"/>
      <c r="BK1306" s="459"/>
      <c r="BL1306" s="459"/>
      <c r="BM1306" s="460"/>
      <c r="BN1306" s="314"/>
      <c r="BO1306" s="314"/>
      <c r="BP1306" s="1"/>
      <c r="BQ1306" s="120">
        <f>IF($F$3="","",IF(N1306=$F$3,COUNTIF(BQ$23:BQ1305,"&gt;0")+1,0))</f>
        <v>0</v>
      </c>
      <c r="BR1306" s="1"/>
      <c r="BS1306" s="20" t="str">
        <f>IF($N1306="","",IF(VLOOKUP(VLOOKUP($N1306,IMPOSTAZIONI!$E$6:$I$13,5,FALSE),IMPOSTAZIONI!$B$25:$N$32,3,FALSE)=0,"",VLOOKUP(VLOOKUP($N1306,IMPOSTAZIONI!$E$6:$I$13,5,FALSE),IMPOSTAZIONI!$B$25:$N$32,3,FALSE)))</f>
        <v/>
      </c>
      <c r="BT1306" s="20" t="str">
        <f>IF($N1306="","",IF(VLOOKUP(VLOOKUP($N1306,IMPOSTAZIONI!$E$6:$I$13,5,FALSE),IMPOSTAZIONI!$B$25:$N$32,6,FALSE)=0,"",VLOOKUP(VLOOKUP($N1306,IMPOSTAZIONI!$E$6:$I$13,5,FALSE),IMPOSTAZIONI!$B$25:$N$32,6,FALSE)))</f>
        <v/>
      </c>
      <c r="BU1306" s="20" t="str">
        <f>IF($N1306="","",IF(VLOOKUP(VLOOKUP($N1306,IMPOSTAZIONI!$E$6:$I$13,5,FALSE),IMPOSTAZIONI!$B$25:$N$32,9,FALSE)=0,"",VLOOKUP(VLOOKUP($N1306,IMPOSTAZIONI!$E$6:$I$13,5,FALSE),IMPOSTAZIONI!$B$25:$N$32,9,FALSE)))</f>
        <v/>
      </c>
      <c r="BV1306" s="20" t="str">
        <f>IF($N1306="","",IF(VLOOKUP(VLOOKUP($N1306,IMPOSTAZIONI!$E$6:$I$13,5,FALSE),IMPOSTAZIONI!$B$25:$N$32,12,FALSE)=0,"",VLOOKUP(VLOOKUP($N1306,IMPOSTAZIONI!$E$6:$I$13,5,FALSE),IMPOSTAZIONI!$B$25:$N$32,12,FALSE)))</f>
        <v/>
      </c>
      <c r="BW1306" s="221" t="str">
        <f t="shared" si="366"/>
        <v/>
      </c>
      <c r="BX1306" s="221" t="str">
        <f t="shared" si="367"/>
        <v/>
      </c>
      <c r="BY1306" s="221">
        <f t="shared" si="368"/>
        <v>0</v>
      </c>
      <c r="BZ1306" s="231">
        <f t="shared" si="369"/>
        <v>0</v>
      </c>
      <c r="CA1306" s="246">
        <f t="shared" si="370"/>
        <v>0</v>
      </c>
      <c r="CB1306" s="246">
        <f t="shared" si="371"/>
        <v>0</v>
      </c>
      <c r="CC1306" s="246" t="str">
        <f t="shared" si="372"/>
        <v/>
      </c>
      <c r="CD1306" s="246">
        <f t="shared" si="373"/>
        <v>5</v>
      </c>
      <c r="CE1306" s="246">
        <f t="shared" si="374"/>
        <v>0</v>
      </c>
      <c r="CF1306" s="276">
        <f t="shared" si="375"/>
        <v>0</v>
      </c>
      <c r="CG1306" s="277">
        <f t="shared" si="375"/>
        <v>0</v>
      </c>
      <c r="CH1306" s="277">
        <f t="shared" si="375"/>
        <v>0</v>
      </c>
      <c r="CI1306" s="278">
        <f t="shared" si="375"/>
        <v>0</v>
      </c>
      <c r="CJ1306" s="280">
        <f t="shared" si="376"/>
        <v>0</v>
      </c>
      <c r="CK1306" s="232">
        <f t="shared" si="377"/>
        <v>0</v>
      </c>
      <c r="CL1306" s="1"/>
    </row>
    <row r="1307" spans="1:90" ht="18" customHeight="1">
      <c r="A1307" s="1"/>
      <c r="B1307" s="1"/>
      <c r="C1307" s="314"/>
      <c r="D1307" s="287" t="str">
        <f t="shared" si="364"/>
        <v/>
      </c>
      <c r="E1307" s="449" t="str">
        <f t="shared" si="365"/>
        <v/>
      </c>
      <c r="F1307" s="450"/>
      <c r="G1307" s="451"/>
      <c r="H1307" s="452"/>
      <c r="I1307" s="453"/>
      <c r="J1307" s="453"/>
      <c r="K1307" s="453"/>
      <c r="L1307" s="453"/>
      <c r="M1307" s="454"/>
      <c r="N1307" s="455"/>
      <c r="O1307" s="456"/>
      <c r="P1307" s="456"/>
      <c r="Q1307" s="456"/>
      <c r="R1307" s="456"/>
      <c r="S1307" s="456"/>
      <c r="T1307" s="456"/>
      <c r="U1307" s="456"/>
      <c r="V1307" s="456"/>
      <c r="W1307" s="456"/>
      <c r="X1307" s="456"/>
      <c r="Y1307" s="456"/>
      <c r="Z1307" s="456"/>
      <c r="AA1307" s="456"/>
      <c r="AB1307" s="456"/>
      <c r="AC1307" s="456"/>
      <c r="AD1307" s="456"/>
      <c r="AE1307" s="457"/>
      <c r="AF1307" s="455"/>
      <c r="AG1307" s="456"/>
      <c r="AH1307" s="456"/>
      <c r="AI1307" s="456"/>
      <c r="AJ1307" s="456"/>
      <c r="AK1307" s="456"/>
      <c r="AL1307" s="456"/>
      <c r="AM1307" s="456"/>
      <c r="AN1307" s="457"/>
      <c r="AO1307" s="455"/>
      <c r="AP1307" s="456"/>
      <c r="AQ1307" s="456"/>
      <c r="AR1307" s="456"/>
      <c r="AS1307" s="456"/>
      <c r="AT1307" s="456"/>
      <c r="AU1307" s="456"/>
      <c r="AV1307" s="456"/>
      <c r="AW1307" s="456"/>
      <c r="AX1307" s="456"/>
      <c r="AY1307" s="456"/>
      <c r="AZ1307" s="456"/>
      <c r="BA1307" s="456"/>
      <c r="BB1307" s="456"/>
      <c r="BC1307" s="456"/>
      <c r="BD1307" s="456"/>
      <c r="BE1307" s="456"/>
      <c r="BF1307" s="456"/>
      <c r="BG1307" s="457"/>
      <c r="BH1307" s="458"/>
      <c r="BI1307" s="459"/>
      <c r="BJ1307" s="459"/>
      <c r="BK1307" s="459"/>
      <c r="BL1307" s="459"/>
      <c r="BM1307" s="460"/>
      <c r="BN1307" s="314"/>
      <c r="BO1307" s="314"/>
      <c r="BP1307" s="1"/>
      <c r="BQ1307" s="120">
        <f>IF($F$3="","",IF(N1307=$F$3,COUNTIF(BQ$23:BQ1306,"&gt;0")+1,0))</f>
        <v>0</v>
      </c>
      <c r="BR1307" s="1"/>
      <c r="BS1307" s="20" t="str">
        <f>IF($N1307="","",IF(VLOOKUP(VLOOKUP($N1307,IMPOSTAZIONI!$E$6:$I$13,5,FALSE),IMPOSTAZIONI!$B$25:$N$32,3,FALSE)=0,"",VLOOKUP(VLOOKUP($N1307,IMPOSTAZIONI!$E$6:$I$13,5,FALSE),IMPOSTAZIONI!$B$25:$N$32,3,FALSE)))</f>
        <v/>
      </c>
      <c r="BT1307" s="20" t="str">
        <f>IF($N1307="","",IF(VLOOKUP(VLOOKUP($N1307,IMPOSTAZIONI!$E$6:$I$13,5,FALSE),IMPOSTAZIONI!$B$25:$N$32,6,FALSE)=0,"",VLOOKUP(VLOOKUP($N1307,IMPOSTAZIONI!$E$6:$I$13,5,FALSE),IMPOSTAZIONI!$B$25:$N$32,6,FALSE)))</f>
        <v/>
      </c>
      <c r="BU1307" s="20" t="str">
        <f>IF($N1307="","",IF(VLOOKUP(VLOOKUP($N1307,IMPOSTAZIONI!$E$6:$I$13,5,FALSE),IMPOSTAZIONI!$B$25:$N$32,9,FALSE)=0,"",VLOOKUP(VLOOKUP($N1307,IMPOSTAZIONI!$E$6:$I$13,5,FALSE),IMPOSTAZIONI!$B$25:$N$32,9,FALSE)))</f>
        <v/>
      </c>
      <c r="BV1307" s="20" t="str">
        <f>IF($N1307="","",IF(VLOOKUP(VLOOKUP($N1307,IMPOSTAZIONI!$E$6:$I$13,5,FALSE),IMPOSTAZIONI!$B$25:$N$32,12,FALSE)=0,"",VLOOKUP(VLOOKUP($N1307,IMPOSTAZIONI!$E$6:$I$13,5,FALSE),IMPOSTAZIONI!$B$25:$N$32,12,FALSE)))</f>
        <v/>
      </c>
      <c r="BW1307" s="221" t="str">
        <f t="shared" si="366"/>
        <v/>
      </c>
      <c r="BX1307" s="221" t="str">
        <f t="shared" si="367"/>
        <v/>
      </c>
      <c r="BY1307" s="221">
        <f t="shared" si="368"/>
        <v>0</v>
      </c>
      <c r="BZ1307" s="231">
        <f t="shared" si="369"/>
        <v>0</v>
      </c>
      <c r="CA1307" s="246">
        <f t="shared" si="370"/>
        <v>0</v>
      </c>
      <c r="CB1307" s="246">
        <f t="shared" si="371"/>
        <v>0</v>
      </c>
      <c r="CC1307" s="246" t="str">
        <f t="shared" si="372"/>
        <v/>
      </c>
      <c r="CD1307" s="246">
        <f t="shared" si="373"/>
        <v>5</v>
      </c>
      <c r="CE1307" s="246">
        <f t="shared" si="374"/>
        <v>0</v>
      </c>
      <c r="CF1307" s="276">
        <f t="shared" si="375"/>
        <v>0</v>
      </c>
      <c r="CG1307" s="277">
        <f t="shared" si="375"/>
        <v>0</v>
      </c>
      <c r="CH1307" s="277">
        <f t="shared" si="375"/>
        <v>0</v>
      </c>
      <c r="CI1307" s="278">
        <f t="shared" si="375"/>
        <v>0</v>
      </c>
      <c r="CJ1307" s="280">
        <f t="shared" si="376"/>
        <v>0</v>
      </c>
      <c r="CK1307" s="232">
        <f t="shared" si="377"/>
        <v>0</v>
      </c>
      <c r="CL1307" s="1"/>
    </row>
    <row r="1308" spans="1:90" ht="18" customHeight="1">
      <c r="A1308" s="1"/>
      <c r="B1308" s="1"/>
      <c r="C1308" s="314"/>
      <c r="D1308" s="287" t="str">
        <f t="shared" si="364"/>
        <v/>
      </c>
      <c r="E1308" s="449" t="str">
        <f t="shared" si="365"/>
        <v/>
      </c>
      <c r="F1308" s="450"/>
      <c r="G1308" s="451"/>
      <c r="H1308" s="452"/>
      <c r="I1308" s="453"/>
      <c r="J1308" s="453"/>
      <c r="K1308" s="453"/>
      <c r="L1308" s="453"/>
      <c r="M1308" s="454"/>
      <c r="N1308" s="455"/>
      <c r="O1308" s="456"/>
      <c r="P1308" s="456"/>
      <c r="Q1308" s="456"/>
      <c r="R1308" s="456"/>
      <c r="S1308" s="456"/>
      <c r="T1308" s="456"/>
      <c r="U1308" s="456"/>
      <c r="V1308" s="456"/>
      <c r="W1308" s="456"/>
      <c r="X1308" s="456"/>
      <c r="Y1308" s="456"/>
      <c r="Z1308" s="456"/>
      <c r="AA1308" s="456"/>
      <c r="AB1308" s="456"/>
      <c r="AC1308" s="456"/>
      <c r="AD1308" s="456"/>
      <c r="AE1308" s="457"/>
      <c r="AF1308" s="455"/>
      <c r="AG1308" s="456"/>
      <c r="AH1308" s="456"/>
      <c r="AI1308" s="456"/>
      <c r="AJ1308" s="456"/>
      <c r="AK1308" s="456"/>
      <c r="AL1308" s="456"/>
      <c r="AM1308" s="456"/>
      <c r="AN1308" s="457"/>
      <c r="AO1308" s="455"/>
      <c r="AP1308" s="456"/>
      <c r="AQ1308" s="456"/>
      <c r="AR1308" s="456"/>
      <c r="AS1308" s="456"/>
      <c r="AT1308" s="456"/>
      <c r="AU1308" s="456"/>
      <c r="AV1308" s="456"/>
      <c r="AW1308" s="456"/>
      <c r="AX1308" s="456"/>
      <c r="AY1308" s="456"/>
      <c r="AZ1308" s="456"/>
      <c r="BA1308" s="456"/>
      <c r="BB1308" s="456"/>
      <c r="BC1308" s="456"/>
      <c r="BD1308" s="456"/>
      <c r="BE1308" s="456"/>
      <c r="BF1308" s="456"/>
      <c r="BG1308" s="457"/>
      <c r="BH1308" s="458"/>
      <c r="BI1308" s="459"/>
      <c r="BJ1308" s="459"/>
      <c r="BK1308" s="459"/>
      <c r="BL1308" s="459"/>
      <c r="BM1308" s="460"/>
      <c r="BN1308" s="314"/>
      <c r="BO1308" s="314"/>
      <c r="BP1308" s="1"/>
      <c r="BQ1308" s="120">
        <f>IF($F$3="","",IF(N1308=$F$3,COUNTIF(BQ$23:BQ1307,"&gt;0")+1,0))</f>
        <v>0</v>
      </c>
      <c r="BR1308" s="1"/>
      <c r="BS1308" s="20" t="str">
        <f>IF($N1308="","",IF(VLOOKUP(VLOOKUP($N1308,IMPOSTAZIONI!$E$6:$I$13,5,FALSE),IMPOSTAZIONI!$B$25:$N$32,3,FALSE)=0,"",VLOOKUP(VLOOKUP($N1308,IMPOSTAZIONI!$E$6:$I$13,5,FALSE),IMPOSTAZIONI!$B$25:$N$32,3,FALSE)))</f>
        <v/>
      </c>
      <c r="BT1308" s="20" t="str">
        <f>IF($N1308="","",IF(VLOOKUP(VLOOKUP($N1308,IMPOSTAZIONI!$E$6:$I$13,5,FALSE),IMPOSTAZIONI!$B$25:$N$32,6,FALSE)=0,"",VLOOKUP(VLOOKUP($N1308,IMPOSTAZIONI!$E$6:$I$13,5,FALSE),IMPOSTAZIONI!$B$25:$N$32,6,FALSE)))</f>
        <v/>
      </c>
      <c r="BU1308" s="20" t="str">
        <f>IF($N1308="","",IF(VLOOKUP(VLOOKUP($N1308,IMPOSTAZIONI!$E$6:$I$13,5,FALSE),IMPOSTAZIONI!$B$25:$N$32,9,FALSE)=0,"",VLOOKUP(VLOOKUP($N1308,IMPOSTAZIONI!$E$6:$I$13,5,FALSE),IMPOSTAZIONI!$B$25:$N$32,9,FALSE)))</f>
        <v/>
      </c>
      <c r="BV1308" s="20" t="str">
        <f>IF($N1308="","",IF(VLOOKUP(VLOOKUP($N1308,IMPOSTAZIONI!$E$6:$I$13,5,FALSE),IMPOSTAZIONI!$B$25:$N$32,12,FALSE)=0,"",VLOOKUP(VLOOKUP($N1308,IMPOSTAZIONI!$E$6:$I$13,5,FALSE),IMPOSTAZIONI!$B$25:$N$32,12,FALSE)))</f>
        <v/>
      </c>
      <c r="BW1308" s="221" t="str">
        <f t="shared" si="366"/>
        <v/>
      </c>
      <c r="BX1308" s="221" t="str">
        <f t="shared" si="367"/>
        <v/>
      </c>
      <c r="BY1308" s="221">
        <f t="shared" si="368"/>
        <v>0</v>
      </c>
      <c r="BZ1308" s="231">
        <f t="shared" si="369"/>
        <v>0</v>
      </c>
      <c r="CA1308" s="246">
        <f t="shared" si="370"/>
        <v>0</v>
      </c>
      <c r="CB1308" s="246">
        <f t="shared" si="371"/>
        <v>0</v>
      </c>
      <c r="CC1308" s="246" t="str">
        <f t="shared" si="372"/>
        <v/>
      </c>
      <c r="CD1308" s="246">
        <f t="shared" si="373"/>
        <v>5</v>
      </c>
      <c r="CE1308" s="246">
        <f t="shared" si="374"/>
        <v>0</v>
      </c>
      <c r="CF1308" s="276">
        <f t="shared" si="375"/>
        <v>0</v>
      </c>
      <c r="CG1308" s="277">
        <f t="shared" si="375"/>
        <v>0</v>
      </c>
      <c r="CH1308" s="277">
        <f t="shared" si="375"/>
        <v>0</v>
      </c>
      <c r="CI1308" s="278">
        <f t="shared" si="375"/>
        <v>0</v>
      </c>
      <c r="CJ1308" s="280">
        <f t="shared" si="376"/>
        <v>0</v>
      </c>
      <c r="CK1308" s="232">
        <f t="shared" si="377"/>
        <v>0</v>
      </c>
      <c r="CL1308" s="1"/>
    </row>
    <row r="1309" spans="1:90" ht="18" customHeight="1">
      <c r="A1309" s="1"/>
      <c r="B1309" s="1"/>
      <c r="C1309" s="314"/>
      <c r="D1309" s="287" t="str">
        <f t="shared" si="364"/>
        <v/>
      </c>
      <c r="E1309" s="449" t="str">
        <f t="shared" si="365"/>
        <v/>
      </c>
      <c r="F1309" s="450"/>
      <c r="G1309" s="451"/>
      <c r="H1309" s="452"/>
      <c r="I1309" s="453"/>
      <c r="J1309" s="453"/>
      <c r="K1309" s="453"/>
      <c r="L1309" s="453"/>
      <c r="M1309" s="454"/>
      <c r="N1309" s="455"/>
      <c r="O1309" s="456"/>
      <c r="P1309" s="456"/>
      <c r="Q1309" s="456"/>
      <c r="R1309" s="456"/>
      <c r="S1309" s="456"/>
      <c r="T1309" s="456"/>
      <c r="U1309" s="456"/>
      <c r="V1309" s="456"/>
      <c r="W1309" s="456"/>
      <c r="X1309" s="456"/>
      <c r="Y1309" s="456"/>
      <c r="Z1309" s="456"/>
      <c r="AA1309" s="456"/>
      <c r="AB1309" s="456"/>
      <c r="AC1309" s="456"/>
      <c r="AD1309" s="456"/>
      <c r="AE1309" s="457"/>
      <c r="AF1309" s="455"/>
      <c r="AG1309" s="456"/>
      <c r="AH1309" s="456"/>
      <c r="AI1309" s="456"/>
      <c r="AJ1309" s="456"/>
      <c r="AK1309" s="456"/>
      <c r="AL1309" s="456"/>
      <c r="AM1309" s="456"/>
      <c r="AN1309" s="457"/>
      <c r="AO1309" s="455"/>
      <c r="AP1309" s="456"/>
      <c r="AQ1309" s="456"/>
      <c r="AR1309" s="456"/>
      <c r="AS1309" s="456"/>
      <c r="AT1309" s="456"/>
      <c r="AU1309" s="456"/>
      <c r="AV1309" s="456"/>
      <c r="AW1309" s="456"/>
      <c r="AX1309" s="456"/>
      <c r="AY1309" s="456"/>
      <c r="AZ1309" s="456"/>
      <c r="BA1309" s="456"/>
      <c r="BB1309" s="456"/>
      <c r="BC1309" s="456"/>
      <c r="BD1309" s="456"/>
      <c r="BE1309" s="456"/>
      <c r="BF1309" s="456"/>
      <c r="BG1309" s="457"/>
      <c r="BH1309" s="458"/>
      <c r="BI1309" s="459"/>
      <c r="BJ1309" s="459"/>
      <c r="BK1309" s="459"/>
      <c r="BL1309" s="459"/>
      <c r="BM1309" s="460"/>
      <c r="BN1309" s="314"/>
      <c r="BO1309" s="314"/>
      <c r="BP1309" s="1"/>
      <c r="BQ1309" s="120">
        <f>IF($F$3="","",IF(N1309=$F$3,COUNTIF(BQ$23:BQ1308,"&gt;0")+1,0))</f>
        <v>0</v>
      </c>
      <c r="BR1309" s="1"/>
      <c r="BS1309" s="20" t="str">
        <f>IF($N1309="","",IF(VLOOKUP(VLOOKUP($N1309,IMPOSTAZIONI!$E$6:$I$13,5,FALSE),IMPOSTAZIONI!$B$25:$N$32,3,FALSE)=0,"",VLOOKUP(VLOOKUP($N1309,IMPOSTAZIONI!$E$6:$I$13,5,FALSE),IMPOSTAZIONI!$B$25:$N$32,3,FALSE)))</f>
        <v/>
      </c>
      <c r="BT1309" s="20" t="str">
        <f>IF($N1309="","",IF(VLOOKUP(VLOOKUP($N1309,IMPOSTAZIONI!$E$6:$I$13,5,FALSE),IMPOSTAZIONI!$B$25:$N$32,6,FALSE)=0,"",VLOOKUP(VLOOKUP($N1309,IMPOSTAZIONI!$E$6:$I$13,5,FALSE),IMPOSTAZIONI!$B$25:$N$32,6,FALSE)))</f>
        <v/>
      </c>
      <c r="BU1309" s="20" t="str">
        <f>IF($N1309="","",IF(VLOOKUP(VLOOKUP($N1309,IMPOSTAZIONI!$E$6:$I$13,5,FALSE),IMPOSTAZIONI!$B$25:$N$32,9,FALSE)=0,"",VLOOKUP(VLOOKUP($N1309,IMPOSTAZIONI!$E$6:$I$13,5,FALSE),IMPOSTAZIONI!$B$25:$N$32,9,FALSE)))</f>
        <v/>
      </c>
      <c r="BV1309" s="20" t="str">
        <f>IF($N1309="","",IF(VLOOKUP(VLOOKUP($N1309,IMPOSTAZIONI!$E$6:$I$13,5,FALSE),IMPOSTAZIONI!$B$25:$N$32,12,FALSE)=0,"",VLOOKUP(VLOOKUP($N1309,IMPOSTAZIONI!$E$6:$I$13,5,FALSE),IMPOSTAZIONI!$B$25:$N$32,12,FALSE)))</f>
        <v/>
      </c>
      <c r="BW1309" s="221" t="str">
        <f t="shared" si="366"/>
        <v/>
      </c>
      <c r="BX1309" s="221" t="str">
        <f t="shared" si="367"/>
        <v/>
      </c>
      <c r="BY1309" s="221">
        <f t="shared" si="368"/>
        <v>0</v>
      </c>
      <c r="BZ1309" s="231">
        <f t="shared" si="369"/>
        <v>0</v>
      </c>
      <c r="CA1309" s="246">
        <f t="shared" si="370"/>
        <v>0</v>
      </c>
      <c r="CB1309" s="246">
        <f t="shared" si="371"/>
        <v>0</v>
      </c>
      <c r="CC1309" s="246" t="str">
        <f t="shared" si="372"/>
        <v/>
      </c>
      <c r="CD1309" s="246">
        <f t="shared" si="373"/>
        <v>5</v>
      </c>
      <c r="CE1309" s="246">
        <f t="shared" si="374"/>
        <v>0</v>
      </c>
      <c r="CF1309" s="276">
        <f t="shared" si="375"/>
        <v>0</v>
      </c>
      <c r="CG1309" s="277">
        <f t="shared" si="375"/>
        <v>0</v>
      </c>
      <c r="CH1309" s="277">
        <f t="shared" si="375"/>
        <v>0</v>
      </c>
      <c r="CI1309" s="278">
        <f t="shared" si="375"/>
        <v>0</v>
      </c>
      <c r="CJ1309" s="280">
        <f t="shared" si="376"/>
        <v>0</v>
      </c>
      <c r="CK1309" s="232">
        <f t="shared" si="377"/>
        <v>0</v>
      </c>
      <c r="CL1309" s="1"/>
    </row>
    <row r="1310" spans="1:90" ht="18" customHeight="1">
      <c r="A1310" s="1"/>
      <c r="B1310" s="1"/>
      <c r="C1310" s="314"/>
      <c r="D1310" s="287" t="str">
        <f t="shared" si="364"/>
        <v/>
      </c>
      <c r="E1310" s="449" t="str">
        <f t="shared" si="365"/>
        <v/>
      </c>
      <c r="F1310" s="450"/>
      <c r="G1310" s="451"/>
      <c r="H1310" s="452"/>
      <c r="I1310" s="453"/>
      <c r="J1310" s="453"/>
      <c r="K1310" s="453"/>
      <c r="L1310" s="453"/>
      <c r="M1310" s="454"/>
      <c r="N1310" s="455"/>
      <c r="O1310" s="456"/>
      <c r="P1310" s="456"/>
      <c r="Q1310" s="456"/>
      <c r="R1310" s="456"/>
      <c r="S1310" s="456"/>
      <c r="T1310" s="456"/>
      <c r="U1310" s="456"/>
      <c r="V1310" s="456"/>
      <c r="W1310" s="456"/>
      <c r="X1310" s="456"/>
      <c r="Y1310" s="456"/>
      <c r="Z1310" s="456"/>
      <c r="AA1310" s="456"/>
      <c r="AB1310" s="456"/>
      <c r="AC1310" s="456"/>
      <c r="AD1310" s="456"/>
      <c r="AE1310" s="457"/>
      <c r="AF1310" s="455"/>
      <c r="AG1310" s="456"/>
      <c r="AH1310" s="456"/>
      <c r="AI1310" s="456"/>
      <c r="AJ1310" s="456"/>
      <c r="AK1310" s="456"/>
      <c r="AL1310" s="456"/>
      <c r="AM1310" s="456"/>
      <c r="AN1310" s="457"/>
      <c r="AO1310" s="455"/>
      <c r="AP1310" s="456"/>
      <c r="AQ1310" s="456"/>
      <c r="AR1310" s="456"/>
      <c r="AS1310" s="456"/>
      <c r="AT1310" s="456"/>
      <c r="AU1310" s="456"/>
      <c r="AV1310" s="456"/>
      <c r="AW1310" s="456"/>
      <c r="AX1310" s="456"/>
      <c r="AY1310" s="456"/>
      <c r="AZ1310" s="456"/>
      <c r="BA1310" s="456"/>
      <c r="BB1310" s="456"/>
      <c r="BC1310" s="456"/>
      <c r="BD1310" s="456"/>
      <c r="BE1310" s="456"/>
      <c r="BF1310" s="456"/>
      <c r="BG1310" s="457"/>
      <c r="BH1310" s="458"/>
      <c r="BI1310" s="459"/>
      <c r="BJ1310" s="459"/>
      <c r="BK1310" s="459"/>
      <c r="BL1310" s="459"/>
      <c r="BM1310" s="460"/>
      <c r="BN1310" s="314"/>
      <c r="BO1310" s="314"/>
      <c r="BP1310" s="1"/>
      <c r="BQ1310" s="120">
        <f>IF($F$3="","",IF(N1310=$F$3,COUNTIF(BQ$23:BQ1309,"&gt;0")+1,0))</f>
        <v>0</v>
      </c>
      <c r="BR1310" s="1"/>
      <c r="BS1310" s="20" t="str">
        <f>IF($N1310="","",IF(VLOOKUP(VLOOKUP($N1310,IMPOSTAZIONI!$E$6:$I$13,5,FALSE),IMPOSTAZIONI!$B$25:$N$32,3,FALSE)=0,"",VLOOKUP(VLOOKUP($N1310,IMPOSTAZIONI!$E$6:$I$13,5,FALSE),IMPOSTAZIONI!$B$25:$N$32,3,FALSE)))</f>
        <v/>
      </c>
      <c r="BT1310" s="20" t="str">
        <f>IF($N1310="","",IF(VLOOKUP(VLOOKUP($N1310,IMPOSTAZIONI!$E$6:$I$13,5,FALSE),IMPOSTAZIONI!$B$25:$N$32,6,FALSE)=0,"",VLOOKUP(VLOOKUP($N1310,IMPOSTAZIONI!$E$6:$I$13,5,FALSE),IMPOSTAZIONI!$B$25:$N$32,6,FALSE)))</f>
        <v/>
      </c>
      <c r="BU1310" s="20" t="str">
        <f>IF($N1310="","",IF(VLOOKUP(VLOOKUP($N1310,IMPOSTAZIONI!$E$6:$I$13,5,FALSE),IMPOSTAZIONI!$B$25:$N$32,9,FALSE)=0,"",VLOOKUP(VLOOKUP($N1310,IMPOSTAZIONI!$E$6:$I$13,5,FALSE),IMPOSTAZIONI!$B$25:$N$32,9,FALSE)))</f>
        <v/>
      </c>
      <c r="BV1310" s="20" t="str">
        <f>IF($N1310="","",IF(VLOOKUP(VLOOKUP($N1310,IMPOSTAZIONI!$E$6:$I$13,5,FALSE),IMPOSTAZIONI!$B$25:$N$32,12,FALSE)=0,"",VLOOKUP(VLOOKUP($N1310,IMPOSTAZIONI!$E$6:$I$13,5,FALSE),IMPOSTAZIONI!$B$25:$N$32,12,FALSE)))</f>
        <v/>
      </c>
      <c r="BW1310" s="221" t="str">
        <f t="shared" si="366"/>
        <v/>
      </c>
      <c r="BX1310" s="221" t="str">
        <f t="shared" si="367"/>
        <v/>
      </c>
      <c r="BY1310" s="221">
        <f t="shared" si="368"/>
        <v>0</v>
      </c>
      <c r="BZ1310" s="231">
        <f t="shared" si="369"/>
        <v>0</v>
      </c>
      <c r="CA1310" s="246">
        <f t="shared" si="370"/>
        <v>0</v>
      </c>
      <c r="CB1310" s="246">
        <f t="shared" si="371"/>
        <v>0</v>
      </c>
      <c r="CC1310" s="246" t="str">
        <f t="shared" si="372"/>
        <v/>
      </c>
      <c r="CD1310" s="246">
        <f t="shared" si="373"/>
        <v>5</v>
      </c>
      <c r="CE1310" s="246">
        <f t="shared" si="374"/>
        <v>0</v>
      </c>
      <c r="CF1310" s="276">
        <f t="shared" si="375"/>
        <v>0</v>
      </c>
      <c r="CG1310" s="277">
        <f t="shared" si="375"/>
        <v>0</v>
      </c>
      <c r="CH1310" s="277">
        <f t="shared" si="375"/>
        <v>0</v>
      </c>
      <c r="CI1310" s="278">
        <f t="shared" si="375"/>
        <v>0</v>
      </c>
      <c r="CJ1310" s="280">
        <f t="shared" si="376"/>
        <v>0</v>
      </c>
      <c r="CK1310" s="232">
        <f t="shared" si="377"/>
        <v>0</v>
      </c>
      <c r="CL1310" s="1"/>
    </row>
    <row r="1311" spans="1:90" ht="18" customHeight="1">
      <c r="A1311" s="1"/>
      <c r="B1311" s="1"/>
      <c r="C1311" s="314"/>
      <c r="D1311" s="287" t="str">
        <f t="shared" si="364"/>
        <v/>
      </c>
      <c r="E1311" s="449" t="str">
        <f t="shared" si="365"/>
        <v/>
      </c>
      <c r="F1311" s="450"/>
      <c r="G1311" s="451"/>
      <c r="H1311" s="452"/>
      <c r="I1311" s="453"/>
      <c r="J1311" s="453"/>
      <c r="K1311" s="453"/>
      <c r="L1311" s="453"/>
      <c r="M1311" s="454"/>
      <c r="N1311" s="455"/>
      <c r="O1311" s="456"/>
      <c r="P1311" s="456"/>
      <c r="Q1311" s="456"/>
      <c r="R1311" s="456"/>
      <c r="S1311" s="456"/>
      <c r="T1311" s="456"/>
      <c r="U1311" s="456"/>
      <c r="V1311" s="456"/>
      <c r="W1311" s="456"/>
      <c r="X1311" s="456"/>
      <c r="Y1311" s="456"/>
      <c r="Z1311" s="456"/>
      <c r="AA1311" s="456"/>
      <c r="AB1311" s="456"/>
      <c r="AC1311" s="456"/>
      <c r="AD1311" s="456"/>
      <c r="AE1311" s="457"/>
      <c r="AF1311" s="455"/>
      <c r="AG1311" s="456"/>
      <c r="AH1311" s="456"/>
      <c r="AI1311" s="456"/>
      <c r="AJ1311" s="456"/>
      <c r="AK1311" s="456"/>
      <c r="AL1311" s="456"/>
      <c r="AM1311" s="456"/>
      <c r="AN1311" s="457"/>
      <c r="AO1311" s="455"/>
      <c r="AP1311" s="456"/>
      <c r="AQ1311" s="456"/>
      <c r="AR1311" s="456"/>
      <c r="AS1311" s="456"/>
      <c r="AT1311" s="456"/>
      <c r="AU1311" s="456"/>
      <c r="AV1311" s="456"/>
      <c r="AW1311" s="456"/>
      <c r="AX1311" s="456"/>
      <c r="AY1311" s="456"/>
      <c r="AZ1311" s="456"/>
      <c r="BA1311" s="456"/>
      <c r="BB1311" s="456"/>
      <c r="BC1311" s="456"/>
      <c r="BD1311" s="456"/>
      <c r="BE1311" s="456"/>
      <c r="BF1311" s="456"/>
      <c r="BG1311" s="457"/>
      <c r="BH1311" s="458"/>
      <c r="BI1311" s="459"/>
      <c r="BJ1311" s="459"/>
      <c r="BK1311" s="459"/>
      <c r="BL1311" s="459"/>
      <c r="BM1311" s="460"/>
      <c r="BN1311" s="314"/>
      <c r="BO1311" s="314"/>
      <c r="BP1311" s="1"/>
      <c r="BQ1311" s="120">
        <f>IF($F$3="","",IF(N1311=$F$3,COUNTIF(BQ$23:BQ1310,"&gt;0")+1,0))</f>
        <v>0</v>
      </c>
      <c r="BR1311" s="1"/>
      <c r="BS1311" s="20" t="str">
        <f>IF($N1311="","",IF(VLOOKUP(VLOOKUP($N1311,IMPOSTAZIONI!$E$6:$I$13,5,FALSE),IMPOSTAZIONI!$B$25:$N$32,3,FALSE)=0,"",VLOOKUP(VLOOKUP($N1311,IMPOSTAZIONI!$E$6:$I$13,5,FALSE),IMPOSTAZIONI!$B$25:$N$32,3,FALSE)))</f>
        <v/>
      </c>
      <c r="BT1311" s="20" t="str">
        <f>IF($N1311="","",IF(VLOOKUP(VLOOKUP($N1311,IMPOSTAZIONI!$E$6:$I$13,5,FALSE),IMPOSTAZIONI!$B$25:$N$32,6,FALSE)=0,"",VLOOKUP(VLOOKUP($N1311,IMPOSTAZIONI!$E$6:$I$13,5,FALSE),IMPOSTAZIONI!$B$25:$N$32,6,FALSE)))</f>
        <v/>
      </c>
      <c r="BU1311" s="20" t="str">
        <f>IF($N1311="","",IF(VLOOKUP(VLOOKUP($N1311,IMPOSTAZIONI!$E$6:$I$13,5,FALSE),IMPOSTAZIONI!$B$25:$N$32,9,FALSE)=0,"",VLOOKUP(VLOOKUP($N1311,IMPOSTAZIONI!$E$6:$I$13,5,FALSE),IMPOSTAZIONI!$B$25:$N$32,9,FALSE)))</f>
        <v/>
      </c>
      <c r="BV1311" s="20" t="str">
        <f>IF($N1311="","",IF(VLOOKUP(VLOOKUP($N1311,IMPOSTAZIONI!$E$6:$I$13,5,FALSE),IMPOSTAZIONI!$B$25:$N$32,12,FALSE)=0,"",VLOOKUP(VLOOKUP($N1311,IMPOSTAZIONI!$E$6:$I$13,5,FALSE),IMPOSTAZIONI!$B$25:$N$32,12,FALSE)))</f>
        <v/>
      </c>
      <c r="BW1311" s="221" t="str">
        <f t="shared" si="366"/>
        <v/>
      </c>
      <c r="BX1311" s="221" t="str">
        <f t="shared" si="367"/>
        <v/>
      </c>
      <c r="BY1311" s="221">
        <f t="shared" si="368"/>
        <v>0</v>
      </c>
      <c r="BZ1311" s="231">
        <f t="shared" si="369"/>
        <v>0</v>
      </c>
      <c r="CA1311" s="246">
        <f t="shared" si="370"/>
        <v>0</v>
      </c>
      <c r="CB1311" s="246">
        <f t="shared" si="371"/>
        <v>0</v>
      </c>
      <c r="CC1311" s="246" t="str">
        <f t="shared" si="372"/>
        <v/>
      </c>
      <c r="CD1311" s="246">
        <f t="shared" si="373"/>
        <v>5</v>
      </c>
      <c r="CE1311" s="246">
        <f t="shared" si="374"/>
        <v>0</v>
      </c>
      <c r="CF1311" s="276">
        <f t="shared" si="375"/>
        <v>0</v>
      </c>
      <c r="CG1311" s="277">
        <f t="shared" si="375"/>
        <v>0</v>
      </c>
      <c r="CH1311" s="277">
        <f t="shared" si="375"/>
        <v>0</v>
      </c>
      <c r="CI1311" s="278">
        <f t="shared" si="375"/>
        <v>0</v>
      </c>
      <c r="CJ1311" s="280">
        <f t="shared" si="376"/>
        <v>0</v>
      </c>
      <c r="CK1311" s="232">
        <f t="shared" si="377"/>
        <v>0</v>
      </c>
      <c r="CL1311" s="1"/>
    </row>
    <row r="1312" spans="1:90" ht="18" customHeight="1">
      <c r="A1312" s="1"/>
      <c r="B1312" s="1"/>
      <c r="C1312" s="314"/>
      <c r="D1312" s="287" t="str">
        <f t="shared" si="364"/>
        <v/>
      </c>
      <c r="E1312" s="449" t="str">
        <f t="shared" si="365"/>
        <v/>
      </c>
      <c r="F1312" s="450"/>
      <c r="G1312" s="451"/>
      <c r="H1312" s="452"/>
      <c r="I1312" s="453"/>
      <c r="J1312" s="453"/>
      <c r="K1312" s="453"/>
      <c r="L1312" s="453"/>
      <c r="M1312" s="454"/>
      <c r="N1312" s="455"/>
      <c r="O1312" s="456"/>
      <c r="P1312" s="456"/>
      <c r="Q1312" s="456"/>
      <c r="R1312" s="456"/>
      <c r="S1312" s="456"/>
      <c r="T1312" s="456"/>
      <c r="U1312" s="456"/>
      <c r="V1312" s="456"/>
      <c r="W1312" s="456"/>
      <c r="X1312" s="456"/>
      <c r="Y1312" s="456"/>
      <c r="Z1312" s="456"/>
      <c r="AA1312" s="456"/>
      <c r="AB1312" s="456"/>
      <c r="AC1312" s="456"/>
      <c r="AD1312" s="456"/>
      <c r="AE1312" s="457"/>
      <c r="AF1312" s="455"/>
      <c r="AG1312" s="456"/>
      <c r="AH1312" s="456"/>
      <c r="AI1312" s="456"/>
      <c r="AJ1312" s="456"/>
      <c r="AK1312" s="456"/>
      <c r="AL1312" s="456"/>
      <c r="AM1312" s="456"/>
      <c r="AN1312" s="457"/>
      <c r="AO1312" s="455"/>
      <c r="AP1312" s="456"/>
      <c r="AQ1312" s="456"/>
      <c r="AR1312" s="456"/>
      <c r="AS1312" s="456"/>
      <c r="AT1312" s="456"/>
      <c r="AU1312" s="456"/>
      <c r="AV1312" s="456"/>
      <c r="AW1312" s="456"/>
      <c r="AX1312" s="456"/>
      <c r="AY1312" s="456"/>
      <c r="AZ1312" s="456"/>
      <c r="BA1312" s="456"/>
      <c r="BB1312" s="456"/>
      <c r="BC1312" s="456"/>
      <c r="BD1312" s="456"/>
      <c r="BE1312" s="456"/>
      <c r="BF1312" s="456"/>
      <c r="BG1312" s="457"/>
      <c r="BH1312" s="458"/>
      <c r="BI1312" s="459"/>
      <c r="BJ1312" s="459"/>
      <c r="BK1312" s="459"/>
      <c r="BL1312" s="459"/>
      <c r="BM1312" s="460"/>
      <c r="BN1312" s="314"/>
      <c r="BO1312" s="314"/>
      <c r="BP1312" s="1"/>
      <c r="BQ1312" s="120">
        <f>IF($F$3="","",IF(N1312=$F$3,COUNTIF(BQ$23:BQ1311,"&gt;0")+1,0))</f>
        <v>0</v>
      </c>
      <c r="BR1312" s="1"/>
      <c r="BS1312" s="20" t="str">
        <f>IF($N1312="","",IF(VLOOKUP(VLOOKUP($N1312,IMPOSTAZIONI!$E$6:$I$13,5,FALSE),IMPOSTAZIONI!$B$25:$N$32,3,FALSE)=0,"",VLOOKUP(VLOOKUP($N1312,IMPOSTAZIONI!$E$6:$I$13,5,FALSE),IMPOSTAZIONI!$B$25:$N$32,3,FALSE)))</f>
        <v/>
      </c>
      <c r="BT1312" s="20" t="str">
        <f>IF($N1312="","",IF(VLOOKUP(VLOOKUP($N1312,IMPOSTAZIONI!$E$6:$I$13,5,FALSE),IMPOSTAZIONI!$B$25:$N$32,6,FALSE)=0,"",VLOOKUP(VLOOKUP($N1312,IMPOSTAZIONI!$E$6:$I$13,5,FALSE),IMPOSTAZIONI!$B$25:$N$32,6,FALSE)))</f>
        <v/>
      </c>
      <c r="BU1312" s="20" t="str">
        <f>IF($N1312="","",IF(VLOOKUP(VLOOKUP($N1312,IMPOSTAZIONI!$E$6:$I$13,5,FALSE),IMPOSTAZIONI!$B$25:$N$32,9,FALSE)=0,"",VLOOKUP(VLOOKUP($N1312,IMPOSTAZIONI!$E$6:$I$13,5,FALSE),IMPOSTAZIONI!$B$25:$N$32,9,FALSE)))</f>
        <v/>
      </c>
      <c r="BV1312" s="20" t="str">
        <f>IF($N1312="","",IF(VLOOKUP(VLOOKUP($N1312,IMPOSTAZIONI!$E$6:$I$13,5,FALSE),IMPOSTAZIONI!$B$25:$N$32,12,FALSE)=0,"",VLOOKUP(VLOOKUP($N1312,IMPOSTAZIONI!$E$6:$I$13,5,FALSE),IMPOSTAZIONI!$B$25:$N$32,12,FALSE)))</f>
        <v/>
      </c>
      <c r="BW1312" s="221" t="str">
        <f t="shared" si="366"/>
        <v/>
      </c>
      <c r="BX1312" s="221" t="str">
        <f t="shared" si="367"/>
        <v/>
      </c>
      <c r="BY1312" s="221">
        <f t="shared" si="368"/>
        <v>0</v>
      </c>
      <c r="BZ1312" s="231">
        <f t="shared" si="369"/>
        <v>0</v>
      </c>
      <c r="CA1312" s="246">
        <f t="shared" si="370"/>
        <v>0</v>
      </c>
      <c r="CB1312" s="246">
        <f t="shared" si="371"/>
        <v>0</v>
      </c>
      <c r="CC1312" s="246" t="str">
        <f t="shared" si="372"/>
        <v/>
      </c>
      <c r="CD1312" s="246">
        <f t="shared" si="373"/>
        <v>5</v>
      </c>
      <c r="CE1312" s="246">
        <f t="shared" si="374"/>
        <v>0</v>
      </c>
      <c r="CF1312" s="276">
        <f t="shared" si="375"/>
        <v>0</v>
      </c>
      <c r="CG1312" s="277">
        <f t="shared" si="375"/>
        <v>0</v>
      </c>
      <c r="CH1312" s="277">
        <f t="shared" si="375"/>
        <v>0</v>
      </c>
      <c r="CI1312" s="278">
        <f t="shared" si="375"/>
        <v>0</v>
      </c>
      <c r="CJ1312" s="280">
        <f t="shared" si="376"/>
        <v>0</v>
      </c>
      <c r="CK1312" s="232">
        <f t="shared" si="377"/>
        <v>0</v>
      </c>
      <c r="CL1312" s="1"/>
    </row>
    <row r="1313" spans="1:90" ht="18" customHeight="1">
      <c r="A1313" s="1"/>
      <c r="B1313" s="1"/>
      <c r="C1313" s="314"/>
      <c r="D1313" s="287" t="str">
        <f t="shared" si="364"/>
        <v/>
      </c>
      <c r="E1313" s="449" t="str">
        <f t="shared" si="365"/>
        <v/>
      </c>
      <c r="F1313" s="450"/>
      <c r="G1313" s="451"/>
      <c r="H1313" s="452"/>
      <c r="I1313" s="453"/>
      <c r="J1313" s="453"/>
      <c r="K1313" s="453"/>
      <c r="L1313" s="453"/>
      <c r="M1313" s="454"/>
      <c r="N1313" s="455"/>
      <c r="O1313" s="456"/>
      <c r="P1313" s="456"/>
      <c r="Q1313" s="456"/>
      <c r="R1313" s="456"/>
      <c r="S1313" s="456"/>
      <c r="T1313" s="456"/>
      <c r="U1313" s="456"/>
      <c r="V1313" s="456"/>
      <c r="W1313" s="456"/>
      <c r="X1313" s="456"/>
      <c r="Y1313" s="456"/>
      <c r="Z1313" s="456"/>
      <c r="AA1313" s="456"/>
      <c r="AB1313" s="456"/>
      <c r="AC1313" s="456"/>
      <c r="AD1313" s="456"/>
      <c r="AE1313" s="457"/>
      <c r="AF1313" s="455"/>
      <c r="AG1313" s="456"/>
      <c r="AH1313" s="456"/>
      <c r="AI1313" s="456"/>
      <c r="AJ1313" s="456"/>
      <c r="AK1313" s="456"/>
      <c r="AL1313" s="456"/>
      <c r="AM1313" s="456"/>
      <c r="AN1313" s="457"/>
      <c r="AO1313" s="455"/>
      <c r="AP1313" s="456"/>
      <c r="AQ1313" s="456"/>
      <c r="AR1313" s="456"/>
      <c r="AS1313" s="456"/>
      <c r="AT1313" s="456"/>
      <c r="AU1313" s="456"/>
      <c r="AV1313" s="456"/>
      <c r="AW1313" s="456"/>
      <c r="AX1313" s="456"/>
      <c r="AY1313" s="456"/>
      <c r="AZ1313" s="456"/>
      <c r="BA1313" s="456"/>
      <c r="BB1313" s="456"/>
      <c r="BC1313" s="456"/>
      <c r="BD1313" s="456"/>
      <c r="BE1313" s="456"/>
      <c r="BF1313" s="456"/>
      <c r="BG1313" s="457"/>
      <c r="BH1313" s="458"/>
      <c r="BI1313" s="459"/>
      <c r="BJ1313" s="459"/>
      <c r="BK1313" s="459"/>
      <c r="BL1313" s="459"/>
      <c r="BM1313" s="460"/>
      <c r="BN1313" s="314"/>
      <c r="BO1313" s="314"/>
      <c r="BP1313" s="1"/>
      <c r="BQ1313" s="120">
        <f>IF($F$3="","",IF(N1313=$F$3,COUNTIF(BQ$23:BQ1312,"&gt;0")+1,0))</f>
        <v>0</v>
      </c>
      <c r="BR1313" s="1"/>
      <c r="BS1313" s="20" t="str">
        <f>IF($N1313="","",IF(VLOOKUP(VLOOKUP($N1313,IMPOSTAZIONI!$E$6:$I$13,5,FALSE),IMPOSTAZIONI!$B$25:$N$32,3,FALSE)=0,"",VLOOKUP(VLOOKUP($N1313,IMPOSTAZIONI!$E$6:$I$13,5,FALSE),IMPOSTAZIONI!$B$25:$N$32,3,FALSE)))</f>
        <v/>
      </c>
      <c r="BT1313" s="20" t="str">
        <f>IF($N1313="","",IF(VLOOKUP(VLOOKUP($N1313,IMPOSTAZIONI!$E$6:$I$13,5,FALSE),IMPOSTAZIONI!$B$25:$N$32,6,FALSE)=0,"",VLOOKUP(VLOOKUP($N1313,IMPOSTAZIONI!$E$6:$I$13,5,FALSE),IMPOSTAZIONI!$B$25:$N$32,6,FALSE)))</f>
        <v/>
      </c>
      <c r="BU1313" s="20" t="str">
        <f>IF($N1313="","",IF(VLOOKUP(VLOOKUP($N1313,IMPOSTAZIONI!$E$6:$I$13,5,FALSE),IMPOSTAZIONI!$B$25:$N$32,9,FALSE)=0,"",VLOOKUP(VLOOKUP($N1313,IMPOSTAZIONI!$E$6:$I$13,5,FALSE),IMPOSTAZIONI!$B$25:$N$32,9,FALSE)))</f>
        <v/>
      </c>
      <c r="BV1313" s="20" t="str">
        <f>IF($N1313="","",IF(VLOOKUP(VLOOKUP($N1313,IMPOSTAZIONI!$E$6:$I$13,5,FALSE),IMPOSTAZIONI!$B$25:$N$32,12,FALSE)=0,"",VLOOKUP(VLOOKUP($N1313,IMPOSTAZIONI!$E$6:$I$13,5,FALSE),IMPOSTAZIONI!$B$25:$N$32,12,FALSE)))</f>
        <v/>
      </c>
      <c r="BW1313" s="221" t="str">
        <f t="shared" si="366"/>
        <v/>
      </c>
      <c r="BX1313" s="221" t="str">
        <f t="shared" si="367"/>
        <v/>
      </c>
      <c r="BY1313" s="221">
        <f t="shared" si="368"/>
        <v>0</v>
      </c>
      <c r="BZ1313" s="231">
        <f t="shared" si="369"/>
        <v>0</v>
      </c>
      <c r="CA1313" s="246">
        <f t="shared" si="370"/>
        <v>0</v>
      </c>
      <c r="CB1313" s="246">
        <f t="shared" si="371"/>
        <v>0</v>
      </c>
      <c r="CC1313" s="246" t="str">
        <f t="shared" si="372"/>
        <v/>
      </c>
      <c r="CD1313" s="246">
        <f t="shared" si="373"/>
        <v>5</v>
      </c>
      <c r="CE1313" s="246">
        <f t="shared" si="374"/>
        <v>0</v>
      </c>
      <c r="CF1313" s="276">
        <f t="shared" si="375"/>
        <v>0</v>
      </c>
      <c r="CG1313" s="277">
        <f t="shared" si="375"/>
        <v>0</v>
      </c>
      <c r="CH1313" s="277">
        <f t="shared" si="375"/>
        <v>0</v>
      </c>
      <c r="CI1313" s="278">
        <f t="shared" si="375"/>
        <v>0</v>
      </c>
      <c r="CJ1313" s="280">
        <f t="shared" si="376"/>
        <v>0</v>
      </c>
      <c r="CK1313" s="232">
        <f t="shared" si="377"/>
        <v>0</v>
      </c>
      <c r="CL1313" s="1"/>
    </row>
    <row r="1314" spans="1:90" ht="18" customHeight="1">
      <c r="A1314" s="1"/>
      <c r="B1314" s="1"/>
      <c r="C1314" s="314"/>
      <c r="D1314" s="287" t="str">
        <f t="shared" si="364"/>
        <v/>
      </c>
      <c r="E1314" s="449" t="str">
        <f t="shared" si="365"/>
        <v/>
      </c>
      <c r="F1314" s="450"/>
      <c r="G1314" s="451"/>
      <c r="H1314" s="452"/>
      <c r="I1314" s="453"/>
      <c r="J1314" s="453"/>
      <c r="K1314" s="453"/>
      <c r="L1314" s="453"/>
      <c r="M1314" s="454"/>
      <c r="N1314" s="455"/>
      <c r="O1314" s="456"/>
      <c r="P1314" s="456"/>
      <c r="Q1314" s="456"/>
      <c r="R1314" s="456"/>
      <c r="S1314" s="456"/>
      <c r="T1314" s="456"/>
      <c r="U1314" s="456"/>
      <c r="V1314" s="456"/>
      <c r="W1314" s="456"/>
      <c r="X1314" s="456"/>
      <c r="Y1314" s="456"/>
      <c r="Z1314" s="456"/>
      <c r="AA1314" s="456"/>
      <c r="AB1314" s="456"/>
      <c r="AC1314" s="456"/>
      <c r="AD1314" s="456"/>
      <c r="AE1314" s="457"/>
      <c r="AF1314" s="455"/>
      <c r="AG1314" s="456"/>
      <c r="AH1314" s="456"/>
      <c r="AI1314" s="456"/>
      <c r="AJ1314" s="456"/>
      <c r="AK1314" s="456"/>
      <c r="AL1314" s="456"/>
      <c r="AM1314" s="456"/>
      <c r="AN1314" s="457"/>
      <c r="AO1314" s="455"/>
      <c r="AP1314" s="456"/>
      <c r="AQ1314" s="456"/>
      <c r="AR1314" s="456"/>
      <c r="AS1314" s="456"/>
      <c r="AT1314" s="456"/>
      <c r="AU1314" s="456"/>
      <c r="AV1314" s="456"/>
      <c r="AW1314" s="456"/>
      <c r="AX1314" s="456"/>
      <c r="AY1314" s="456"/>
      <c r="AZ1314" s="456"/>
      <c r="BA1314" s="456"/>
      <c r="BB1314" s="456"/>
      <c r="BC1314" s="456"/>
      <c r="BD1314" s="456"/>
      <c r="BE1314" s="456"/>
      <c r="BF1314" s="456"/>
      <c r="BG1314" s="457"/>
      <c r="BH1314" s="458"/>
      <c r="BI1314" s="459"/>
      <c r="BJ1314" s="459"/>
      <c r="BK1314" s="459"/>
      <c r="BL1314" s="459"/>
      <c r="BM1314" s="460"/>
      <c r="BN1314" s="314"/>
      <c r="BO1314" s="314"/>
      <c r="BP1314" s="1"/>
      <c r="BQ1314" s="120">
        <f>IF($F$3="","",IF(N1314=$F$3,COUNTIF(BQ$23:BQ1313,"&gt;0")+1,0))</f>
        <v>0</v>
      </c>
      <c r="BR1314" s="1"/>
      <c r="BS1314" s="20" t="str">
        <f>IF($N1314="","",IF(VLOOKUP(VLOOKUP($N1314,IMPOSTAZIONI!$E$6:$I$13,5,FALSE),IMPOSTAZIONI!$B$25:$N$32,3,FALSE)=0,"",VLOOKUP(VLOOKUP($N1314,IMPOSTAZIONI!$E$6:$I$13,5,FALSE),IMPOSTAZIONI!$B$25:$N$32,3,FALSE)))</f>
        <v/>
      </c>
      <c r="BT1314" s="20" t="str">
        <f>IF($N1314="","",IF(VLOOKUP(VLOOKUP($N1314,IMPOSTAZIONI!$E$6:$I$13,5,FALSE),IMPOSTAZIONI!$B$25:$N$32,6,FALSE)=0,"",VLOOKUP(VLOOKUP($N1314,IMPOSTAZIONI!$E$6:$I$13,5,FALSE),IMPOSTAZIONI!$B$25:$N$32,6,FALSE)))</f>
        <v/>
      </c>
      <c r="BU1314" s="20" t="str">
        <f>IF($N1314="","",IF(VLOOKUP(VLOOKUP($N1314,IMPOSTAZIONI!$E$6:$I$13,5,FALSE),IMPOSTAZIONI!$B$25:$N$32,9,FALSE)=0,"",VLOOKUP(VLOOKUP($N1314,IMPOSTAZIONI!$E$6:$I$13,5,FALSE),IMPOSTAZIONI!$B$25:$N$32,9,FALSE)))</f>
        <v/>
      </c>
      <c r="BV1314" s="20" t="str">
        <f>IF($N1314="","",IF(VLOOKUP(VLOOKUP($N1314,IMPOSTAZIONI!$E$6:$I$13,5,FALSE),IMPOSTAZIONI!$B$25:$N$32,12,FALSE)=0,"",VLOOKUP(VLOOKUP($N1314,IMPOSTAZIONI!$E$6:$I$13,5,FALSE),IMPOSTAZIONI!$B$25:$N$32,12,FALSE)))</f>
        <v/>
      </c>
      <c r="BW1314" s="221" t="str">
        <f t="shared" si="366"/>
        <v/>
      </c>
      <c r="BX1314" s="221" t="str">
        <f t="shared" si="367"/>
        <v/>
      </c>
      <c r="BY1314" s="221">
        <f t="shared" si="368"/>
        <v>0</v>
      </c>
      <c r="BZ1314" s="231">
        <f t="shared" si="369"/>
        <v>0</v>
      </c>
      <c r="CA1314" s="246">
        <f t="shared" si="370"/>
        <v>0</v>
      </c>
      <c r="CB1314" s="246">
        <f t="shared" si="371"/>
        <v>0</v>
      </c>
      <c r="CC1314" s="246" t="str">
        <f t="shared" si="372"/>
        <v/>
      </c>
      <c r="CD1314" s="246">
        <f t="shared" si="373"/>
        <v>5</v>
      </c>
      <c r="CE1314" s="246">
        <f t="shared" si="374"/>
        <v>0</v>
      </c>
      <c r="CF1314" s="276">
        <f t="shared" si="375"/>
        <v>0</v>
      </c>
      <c r="CG1314" s="277">
        <f t="shared" si="375"/>
        <v>0</v>
      </c>
      <c r="CH1314" s="277">
        <f t="shared" si="375"/>
        <v>0</v>
      </c>
      <c r="CI1314" s="278">
        <f t="shared" si="375"/>
        <v>0</v>
      </c>
      <c r="CJ1314" s="280">
        <f t="shared" si="376"/>
        <v>0</v>
      </c>
      <c r="CK1314" s="232">
        <f t="shared" si="377"/>
        <v>0</v>
      </c>
      <c r="CL1314" s="1"/>
    </row>
    <row r="1315" spans="1:90" ht="18" customHeight="1">
      <c r="A1315" s="1"/>
      <c r="B1315" s="1"/>
      <c r="C1315" s="314"/>
      <c r="D1315" s="287" t="str">
        <f t="shared" si="364"/>
        <v/>
      </c>
      <c r="E1315" s="449" t="str">
        <f t="shared" si="365"/>
        <v/>
      </c>
      <c r="F1315" s="450"/>
      <c r="G1315" s="451"/>
      <c r="H1315" s="452"/>
      <c r="I1315" s="453"/>
      <c r="J1315" s="453"/>
      <c r="K1315" s="453"/>
      <c r="L1315" s="453"/>
      <c r="M1315" s="454"/>
      <c r="N1315" s="455"/>
      <c r="O1315" s="456"/>
      <c r="P1315" s="456"/>
      <c r="Q1315" s="456"/>
      <c r="R1315" s="456"/>
      <c r="S1315" s="456"/>
      <c r="T1315" s="456"/>
      <c r="U1315" s="456"/>
      <c r="V1315" s="456"/>
      <c r="W1315" s="456"/>
      <c r="X1315" s="456"/>
      <c r="Y1315" s="456"/>
      <c r="Z1315" s="456"/>
      <c r="AA1315" s="456"/>
      <c r="AB1315" s="456"/>
      <c r="AC1315" s="456"/>
      <c r="AD1315" s="456"/>
      <c r="AE1315" s="457"/>
      <c r="AF1315" s="455"/>
      <c r="AG1315" s="456"/>
      <c r="AH1315" s="456"/>
      <c r="AI1315" s="456"/>
      <c r="AJ1315" s="456"/>
      <c r="AK1315" s="456"/>
      <c r="AL1315" s="456"/>
      <c r="AM1315" s="456"/>
      <c r="AN1315" s="457"/>
      <c r="AO1315" s="455"/>
      <c r="AP1315" s="456"/>
      <c r="AQ1315" s="456"/>
      <c r="AR1315" s="456"/>
      <c r="AS1315" s="456"/>
      <c r="AT1315" s="456"/>
      <c r="AU1315" s="456"/>
      <c r="AV1315" s="456"/>
      <c r="AW1315" s="456"/>
      <c r="AX1315" s="456"/>
      <c r="AY1315" s="456"/>
      <c r="AZ1315" s="456"/>
      <c r="BA1315" s="456"/>
      <c r="BB1315" s="456"/>
      <c r="BC1315" s="456"/>
      <c r="BD1315" s="456"/>
      <c r="BE1315" s="456"/>
      <c r="BF1315" s="456"/>
      <c r="BG1315" s="457"/>
      <c r="BH1315" s="458"/>
      <c r="BI1315" s="459"/>
      <c r="BJ1315" s="459"/>
      <c r="BK1315" s="459"/>
      <c r="BL1315" s="459"/>
      <c r="BM1315" s="460"/>
      <c r="BN1315" s="314"/>
      <c r="BO1315" s="314"/>
      <c r="BP1315" s="1"/>
      <c r="BQ1315" s="120">
        <f>IF($F$3="","",IF(N1315=$F$3,COUNTIF(BQ$23:BQ1314,"&gt;0")+1,0))</f>
        <v>0</v>
      </c>
      <c r="BR1315" s="1"/>
      <c r="BS1315" s="20" t="str">
        <f>IF($N1315="","",IF(VLOOKUP(VLOOKUP($N1315,IMPOSTAZIONI!$E$6:$I$13,5,FALSE),IMPOSTAZIONI!$B$25:$N$32,3,FALSE)=0,"",VLOOKUP(VLOOKUP($N1315,IMPOSTAZIONI!$E$6:$I$13,5,FALSE),IMPOSTAZIONI!$B$25:$N$32,3,FALSE)))</f>
        <v/>
      </c>
      <c r="BT1315" s="20" t="str">
        <f>IF($N1315="","",IF(VLOOKUP(VLOOKUP($N1315,IMPOSTAZIONI!$E$6:$I$13,5,FALSE),IMPOSTAZIONI!$B$25:$N$32,6,FALSE)=0,"",VLOOKUP(VLOOKUP($N1315,IMPOSTAZIONI!$E$6:$I$13,5,FALSE),IMPOSTAZIONI!$B$25:$N$32,6,FALSE)))</f>
        <v/>
      </c>
      <c r="BU1315" s="20" t="str">
        <f>IF($N1315="","",IF(VLOOKUP(VLOOKUP($N1315,IMPOSTAZIONI!$E$6:$I$13,5,FALSE),IMPOSTAZIONI!$B$25:$N$32,9,FALSE)=0,"",VLOOKUP(VLOOKUP($N1315,IMPOSTAZIONI!$E$6:$I$13,5,FALSE),IMPOSTAZIONI!$B$25:$N$32,9,FALSE)))</f>
        <v/>
      </c>
      <c r="BV1315" s="20" t="str">
        <f>IF($N1315="","",IF(VLOOKUP(VLOOKUP($N1315,IMPOSTAZIONI!$E$6:$I$13,5,FALSE),IMPOSTAZIONI!$B$25:$N$32,12,FALSE)=0,"",VLOOKUP(VLOOKUP($N1315,IMPOSTAZIONI!$E$6:$I$13,5,FALSE),IMPOSTAZIONI!$B$25:$N$32,12,FALSE)))</f>
        <v/>
      </c>
      <c r="BW1315" s="221" t="str">
        <f t="shared" si="366"/>
        <v/>
      </c>
      <c r="BX1315" s="221" t="str">
        <f t="shared" si="367"/>
        <v/>
      </c>
      <c r="BY1315" s="221">
        <f t="shared" si="368"/>
        <v>0</v>
      </c>
      <c r="BZ1315" s="231">
        <f t="shared" si="369"/>
        <v>0</v>
      </c>
      <c r="CA1315" s="246">
        <f t="shared" si="370"/>
        <v>0</v>
      </c>
      <c r="CB1315" s="246">
        <f t="shared" si="371"/>
        <v>0</v>
      </c>
      <c r="CC1315" s="246" t="str">
        <f t="shared" si="372"/>
        <v/>
      </c>
      <c r="CD1315" s="246">
        <f t="shared" si="373"/>
        <v>5</v>
      </c>
      <c r="CE1315" s="246">
        <f t="shared" si="374"/>
        <v>0</v>
      </c>
      <c r="CF1315" s="276">
        <f t="shared" si="375"/>
        <v>0</v>
      </c>
      <c r="CG1315" s="277">
        <f t="shared" si="375"/>
        <v>0</v>
      </c>
      <c r="CH1315" s="277">
        <f t="shared" si="375"/>
        <v>0</v>
      </c>
      <c r="CI1315" s="278">
        <f t="shared" si="375"/>
        <v>0</v>
      </c>
      <c r="CJ1315" s="280">
        <f t="shared" si="376"/>
        <v>0</v>
      </c>
      <c r="CK1315" s="232">
        <f t="shared" si="377"/>
        <v>0</v>
      </c>
      <c r="CL1315" s="1"/>
    </row>
    <row r="1316" spans="1:90" ht="18" customHeight="1">
      <c r="A1316" s="1"/>
      <c r="B1316" s="1"/>
      <c r="C1316" s="314"/>
      <c r="D1316" s="287" t="str">
        <f t="shared" si="364"/>
        <v/>
      </c>
      <c r="E1316" s="449" t="str">
        <f t="shared" si="365"/>
        <v/>
      </c>
      <c r="F1316" s="450"/>
      <c r="G1316" s="451"/>
      <c r="H1316" s="452"/>
      <c r="I1316" s="453"/>
      <c r="J1316" s="453"/>
      <c r="K1316" s="453"/>
      <c r="L1316" s="453"/>
      <c r="M1316" s="454"/>
      <c r="N1316" s="455"/>
      <c r="O1316" s="456"/>
      <c r="P1316" s="456"/>
      <c r="Q1316" s="456"/>
      <c r="R1316" s="456"/>
      <c r="S1316" s="456"/>
      <c r="T1316" s="456"/>
      <c r="U1316" s="456"/>
      <c r="V1316" s="456"/>
      <c r="W1316" s="456"/>
      <c r="X1316" s="456"/>
      <c r="Y1316" s="456"/>
      <c r="Z1316" s="456"/>
      <c r="AA1316" s="456"/>
      <c r="AB1316" s="456"/>
      <c r="AC1316" s="456"/>
      <c r="AD1316" s="456"/>
      <c r="AE1316" s="457"/>
      <c r="AF1316" s="455"/>
      <c r="AG1316" s="456"/>
      <c r="AH1316" s="456"/>
      <c r="AI1316" s="456"/>
      <c r="AJ1316" s="456"/>
      <c r="AK1316" s="456"/>
      <c r="AL1316" s="456"/>
      <c r="AM1316" s="456"/>
      <c r="AN1316" s="457"/>
      <c r="AO1316" s="455"/>
      <c r="AP1316" s="456"/>
      <c r="AQ1316" s="456"/>
      <c r="AR1316" s="456"/>
      <c r="AS1316" s="456"/>
      <c r="AT1316" s="456"/>
      <c r="AU1316" s="456"/>
      <c r="AV1316" s="456"/>
      <c r="AW1316" s="456"/>
      <c r="AX1316" s="456"/>
      <c r="AY1316" s="456"/>
      <c r="AZ1316" s="456"/>
      <c r="BA1316" s="456"/>
      <c r="BB1316" s="456"/>
      <c r="BC1316" s="456"/>
      <c r="BD1316" s="456"/>
      <c r="BE1316" s="456"/>
      <c r="BF1316" s="456"/>
      <c r="BG1316" s="457"/>
      <c r="BH1316" s="458"/>
      <c r="BI1316" s="459"/>
      <c r="BJ1316" s="459"/>
      <c r="BK1316" s="459"/>
      <c r="BL1316" s="459"/>
      <c r="BM1316" s="460"/>
      <c r="BN1316" s="314"/>
      <c r="BO1316" s="314"/>
      <c r="BP1316" s="1"/>
      <c r="BQ1316" s="120">
        <f>IF($F$3="","",IF(N1316=$F$3,COUNTIF(BQ$23:BQ1315,"&gt;0")+1,0))</f>
        <v>0</v>
      </c>
      <c r="BR1316" s="1"/>
      <c r="BS1316" s="20" t="str">
        <f>IF($N1316="","",IF(VLOOKUP(VLOOKUP($N1316,IMPOSTAZIONI!$E$6:$I$13,5,FALSE),IMPOSTAZIONI!$B$25:$N$32,3,FALSE)=0,"",VLOOKUP(VLOOKUP($N1316,IMPOSTAZIONI!$E$6:$I$13,5,FALSE),IMPOSTAZIONI!$B$25:$N$32,3,FALSE)))</f>
        <v/>
      </c>
      <c r="BT1316" s="20" t="str">
        <f>IF($N1316="","",IF(VLOOKUP(VLOOKUP($N1316,IMPOSTAZIONI!$E$6:$I$13,5,FALSE),IMPOSTAZIONI!$B$25:$N$32,6,FALSE)=0,"",VLOOKUP(VLOOKUP($N1316,IMPOSTAZIONI!$E$6:$I$13,5,FALSE),IMPOSTAZIONI!$B$25:$N$32,6,FALSE)))</f>
        <v/>
      </c>
      <c r="BU1316" s="20" t="str">
        <f>IF($N1316="","",IF(VLOOKUP(VLOOKUP($N1316,IMPOSTAZIONI!$E$6:$I$13,5,FALSE),IMPOSTAZIONI!$B$25:$N$32,9,FALSE)=0,"",VLOOKUP(VLOOKUP($N1316,IMPOSTAZIONI!$E$6:$I$13,5,FALSE),IMPOSTAZIONI!$B$25:$N$32,9,FALSE)))</f>
        <v/>
      </c>
      <c r="BV1316" s="20" t="str">
        <f>IF($N1316="","",IF(VLOOKUP(VLOOKUP($N1316,IMPOSTAZIONI!$E$6:$I$13,5,FALSE),IMPOSTAZIONI!$B$25:$N$32,12,FALSE)=0,"",VLOOKUP(VLOOKUP($N1316,IMPOSTAZIONI!$E$6:$I$13,5,FALSE),IMPOSTAZIONI!$B$25:$N$32,12,FALSE)))</f>
        <v/>
      </c>
      <c r="BW1316" s="221" t="str">
        <f t="shared" si="366"/>
        <v/>
      </c>
      <c r="BX1316" s="221" t="str">
        <f t="shared" si="367"/>
        <v/>
      </c>
      <c r="BY1316" s="221">
        <f t="shared" si="368"/>
        <v>0</v>
      </c>
      <c r="BZ1316" s="231">
        <f t="shared" si="369"/>
        <v>0</v>
      </c>
      <c r="CA1316" s="246">
        <f t="shared" si="370"/>
        <v>0</v>
      </c>
      <c r="CB1316" s="246">
        <f t="shared" si="371"/>
        <v>0</v>
      </c>
      <c r="CC1316" s="246" t="str">
        <f t="shared" si="372"/>
        <v/>
      </c>
      <c r="CD1316" s="246">
        <f t="shared" si="373"/>
        <v>5</v>
      </c>
      <c r="CE1316" s="246">
        <f t="shared" si="374"/>
        <v>0</v>
      </c>
      <c r="CF1316" s="276">
        <f t="shared" si="375"/>
        <v>0</v>
      </c>
      <c r="CG1316" s="277">
        <f t="shared" si="375"/>
        <v>0</v>
      </c>
      <c r="CH1316" s="277">
        <f t="shared" si="375"/>
        <v>0</v>
      </c>
      <c r="CI1316" s="278">
        <f t="shared" si="375"/>
        <v>0</v>
      </c>
      <c r="CJ1316" s="280">
        <f t="shared" si="376"/>
        <v>0</v>
      </c>
      <c r="CK1316" s="232">
        <f t="shared" si="377"/>
        <v>0</v>
      </c>
      <c r="CL1316" s="1"/>
    </row>
    <row r="1317" spans="1:90" ht="18" customHeight="1">
      <c r="A1317" s="1"/>
      <c r="B1317" s="1"/>
      <c r="C1317" s="314"/>
      <c r="D1317" s="287" t="str">
        <f t="shared" si="364"/>
        <v/>
      </c>
      <c r="E1317" s="449" t="str">
        <f t="shared" si="365"/>
        <v/>
      </c>
      <c r="F1317" s="450"/>
      <c r="G1317" s="451"/>
      <c r="H1317" s="452"/>
      <c r="I1317" s="453"/>
      <c r="J1317" s="453"/>
      <c r="K1317" s="453"/>
      <c r="L1317" s="453"/>
      <c r="M1317" s="454"/>
      <c r="N1317" s="455"/>
      <c r="O1317" s="456"/>
      <c r="P1317" s="456"/>
      <c r="Q1317" s="456"/>
      <c r="R1317" s="456"/>
      <c r="S1317" s="456"/>
      <c r="T1317" s="456"/>
      <c r="U1317" s="456"/>
      <c r="V1317" s="456"/>
      <c r="W1317" s="456"/>
      <c r="X1317" s="456"/>
      <c r="Y1317" s="456"/>
      <c r="Z1317" s="456"/>
      <c r="AA1317" s="456"/>
      <c r="AB1317" s="456"/>
      <c r="AC1317" s="456"/>
      <c r="AD1317" s="456"/>
      <c r="AE1317" s="457"/>
      <c r="AF1317" s="455"/>
      <c r="AG1317" s="456"/>
      <c r="AH1317" s="456"/>
      <c r="AI1317" s="456"/>
      <c r="AJ1317" s="456"/>
      <c r="AK1317" s="456"/>
      <c r="AL1317" s="456"/>
      <c r="AM1317" s="456"/>
      <c r="AN1317" s="457"/>
      <c r="AO1317" s="455"/>
      <c r="AP1317" s="456"/>
      <c r="AQ1317" s="456"/>
      <c r="AR1317" s="456"/>
      <c r="AS1317" s="456"/>
      <c r="AT1317" s="456"/>
      <c r="AU1317" s="456"/>
      <c r="AV1317" s="456"/>
      <c r="AW1317" s="456"/>
      <c r="AX1317" s="456"/>
      <c r="AY1317" s="456"/>
      <c r="AZ1317" s="456"/>
      <c r="BA1317" s="456"/>
      <c r="BB1317" s="456"/>
      <c r="BC1317" s="456"/>
      <c r="BD1317" s="456"/>
      <c r="BE1317" s="456"/>
      <c r="BF1317" s="456"/>
      <c r="BG1317" s="457"/>
      <c r="BH1317" s="458"/>
      <c r="BI1317" s="459"/>
      <c r="BJ1317" s="459"/>
      <c r="BK1317" s="459"/>
      <c r="BL1317" s="459"/>
      <c r="BM1317" s="460"/>
      <c r="BN1317" s="314"/>
      <c r="BO1317" s="314"/>
      <c r="BP1317" s="1"/>
      <c r="BQ1317" s="120">
        <f>IF($F$3="","",IF(N1317=$F$3,COUNTIF(BQ$23:BQ1316,"&gt;0")+1,0))</f>
        <v>0</v>
      </c>
      <c r="BR1317" s="1"/>
      <c r="BS1317" s="20" t="str">
        <f>IF($N1317="","",IF(VLOOKUP(VLOOKUP($N1317,IMPOSTAZIONI!$E$6:$I$13,5,FALSE),IMPOSTAZIONI!$B$25:$N$32,3,FALSE)=0,"",VLOOKUP(VLOOKUP($N1317,IMPOSTAZIONI!$E$6:$I$13,5,FALSE),IMPOSTAZIONI!$B$25:$N$32,3,FALSE)))</f>
        <v/>
      </c>
      <c r="BT1317" s="20" t="str">
        <f>IF($N1317="","",IF(VLOOKUP(VLOOKUP($N1317,IMPOSTAZIONI!$E$6:$I$13,5,FALSE),IMPOSTAZIONI!$B$25:$N$32,6,FALSE)=0,"",VLOOKUP(VLOOKUP($N1317,IMPOSTAZIONI!$E$6:$I$13,5,FALSE),IMPOSTAZIONI!$B$25:$N$32,6,FALSE)))</f>
        <v/>
      </c>
      <c r="BU1317" s="20" t="str">
        <f>IF($N1317="","",IF(VLOOKUP(VLOOKUP($N1317,IMPOSTAZIONI!$E$6:$I$13,5,FALSE),IMPOSTAZIONI!$B$25:$N$32,9,FALSE)=0,"",VLOOKUP(VLOOKUP($N1317,IMPOSTAZIONI!$E$6:$I$13,5,FALSE),IMPOSTAZIONI!$B$25:$N$32,9,FALSE)))</f>
        <v/>
      </c>
      <c r="BV1317" s="20" t="str">
        <f>IF($N1317="","",IF(VLOOKUP(VLOOKUP($N1317,IMPOSTAZIONI!$E$6:$I$13,5,FALSE),IMPOSTAZIONI!$B$25:$N$32,12,FALSE)=0,"",VLOOKUP(VLOOKUP($N1317,IMPOSTAZIONI!$E$6:$I$13,5,FALSE),IMPOSTAZIONI!$B$25:$N$32,12,FALSE)))</f>
        <v/>
      </c>
      <c r="BW1317" s="221" t="str">
        <f t="shared" si="366"/>
        <v/>
      </c>
      <c r="BX1317" s="221" t="str">
        <f t="shared" si="367"/>
        <v/>
      </c>
      <c r="BY1317" s="221">
        <f t="shared" si="368"/>
        <v>0</v>
      </c>
      <c r="BZ1317" s="231">
        <f t="shared" si="369"/>
        <v>0</v>
      </c>
      <c r="CA1317" s="246">
        <f t="shared" si="370"/>
        <v>0</v>
      </c>
      <c r="CB1317" s="246">
        <f t="shared" si="371"/>
        <v>0</v>
      </c>
      <c r="CC1317" s="246" t="str">
        <f t="shared" si="372"/>
        <v/>
      </c>
      <c r="CD1317" s="246">
        <f t="shared" si="373"/>
        <v>5</v>
      </c>
      <c r="CE1317" s="246">
        <f t="shared" si="374"/>
        <v>0</v>
      </c>
      <c r="CF1317" s="276">
        <f t="shared" si="375"/>
        <v>0</v>
      </c>
      <c r="CG1317" s="277">
        <f t="shared" si="375"/>
        <v>0</v>
      </c>
      <c r="CH1317" s="277">
        <f t="shared" si="375"/>
        <v>0</v>
      </c>
      <c r="CI1317" s="278">
        <f t="shared" si="375"/>
        <v>0</v>
      </c>
      <c r="CJ1317" s="280">
        <f t="shared" si="376"/>
        <v>0</v>
      </c>
      <c r="CK1317" s="232">
        <f t="shared" si="377"/>
        <v>0</v>
      </c>
      <c r="CL1317" s="1"/>
    </row>
    <row r="1318" spans="1:90" ht="18" customHeight="1">
      <c r="A1318" s="1"/>
      <c r="B1318" s="1"/>
      <c r="C1318" s="314"/>
      <c r="D1318" s="287" t="str">
        <f t="shared" si="364"/>
        <v/>
      </c>
      <c r="E1318" s="449" t="str">
        <f t="shared" si="365"/>
        <v/>
      </c>
      <c r="F1318" s="450"/>
      <c r="G1318" s="451"/>
      <c r="H1318" s="452"/>
      <c r="I1318" s="453"/>
      <c r="J1318" s="453"/>
      <c r="K1318" s="453"/>
      <c r="L1318" s="453"/>
      <c r="M1318" s="454"/>
      <c r="N1318" s="455"/>
      <c r="O1318" s="456"/>
      <c r="P1318" s="456"/>
      <c r="Q1318" s="456"/>
      <c r="R1318" s="456"/>
      <c r="S1318" s="456"/>
      <c r="T1318" s="456"/>
      <c r="U1318" s="456"/>
      <c r="V1318" s="456"/>
      <c r="W1318" s="456"/>
      <c r="X1318" s="456"/>
      <c r="Y1318" s="456"/>
      <c r="Z1318" s="456"/>
      <c r="AA1318" s="456"/>
      <c r="AB1318" s="456"/>
      <c r="AC1318" s="456"/>
      <c r="AD1318" s="456"/>
      <c r="AE1318" s="457"/>
      <c r="AF1318" s="455"/>
      <c r="AG1318" s="456"/>
      <c r="AH1318" s="456"/>
      <c r="AI1318" s="456"/>
      <c r="AJ1318" s="456"/>
      <c r="AK1318" s="456"/>
      <c r="AL1318" s="456"/>
      <c r="AM1318" s="456"/>
      <c r="AN1318" s="457"/>
      <c r="AO1318" s="455"/>
      <c r="AP1318" s="456"/>
      <c r="AQ1318" s="456"/>
      <c r="AR1318" s="456"/>
      <c r="AS1318" s="456"/>
      <c r="AT1318" s="456"/>
      <c r="AU1318" s="456"/>
      <c r="AV1318" s="456"/>
      <c r="AW1318" s="456"/>
      <c r="AX1318" s="456"/>
      <c r="AY1318" s="456"/>
      <c r="AZ1318" s="456"/>
      <c r="BA1318" s="456"/>
      <c r="BB1318" s="456"/>
      <c r="BC1318" s="456"/>
      <c r="BD1318" s="456"/>
      <c r="BE1318" s="456"/>
      <c r="BF1318" s="456"/>
      <c r="BG1318" s="457"/>
      <c r="BH1318" s="458"/>
      <c r="BI1318" s="459"/>
      <c r="BJ1318" s="459"/>
      <c r="BK1318" s="459"/>
      <c r="BL1318" s="459"/>
      <c r="BM1318" s="460"/>
      <c r="BN1318" s="314"/>
      <c r="BO1318" s="314"/>
      <c r="BP1318" s="1"/>
      <c r="BQ1318" s="120">
        <f>IF($F$3="","",IF(N1318=$F$3,COUNTIF(BQ$23:BQ1317,"&gt;0")+1,0))</f>
        <v>0</v>
      </c>
      <c r="BR1318" s="1"/>
      <c r="BS1318" s="20" t="str">
        <f>IF($N1318="","",IF(VLOOKUP(VLOOKUP($N1318,IMPOSTAZIONI!$E$6:$I$13,5,FALSE),IMPOSTAZIONI!$B$25:$N$32,3,FALSE)=0,"",VLOOKUP(VLOOKUP($N1318,IMPOSTAZIONI!$E$6:$I$13,5,FALSE),IMPOSTAZIONI!$B$25:$N$32,3,FALSE)))</f>
        <v/>
      </c>
      <c r="BT1318" s="20" t="str">
        <f>IF($N1318="","",IF(VLOOKUP(VLOOKUP($N1318,IMPOSTAZIONI!$E$6:$I$13,5,FALSE),IMPOSTAZIONI!$B$25:$N$32,6,FALSE)=0,"",VLOOKUP(VLOOKUP($N1318,IMPOSTAZIONI!$E$6:$I$13,5,FALSE),IMPOSTAZIONI!$B$25:$N$32,6,FALSE)))</f>
        <v/>
      </c>
      <c r="BU1318" s="20" t="str">
        <f>IF($N1318="","",IF(VLOOKUP(VLOOKUP($N1318,IMPOSTAZIONI!$E$6:$I$13,5,FALSE),IMPOSTAZIONI!$B$25:$N$32,9,FALSE)=0,"",VLOOKUP(VLOOKUP($N1318,IMPOSTAZIONI!$E$6:$I$13,5,FALSE),IMPOSTAZIONI!$B$25:$N$32,9,FALSE)))</f>
        <v/>
      </c>
      <c r="BV1318" s="20" t="str">
        <f>IF($N1318="","",IF(VLOOKUP(VLOOKUP($N1318,IMPOSTAZIONI!$E$6:$I$13,5,FALSE),IMPOSTAZIONI!$B$25:$N$32,12,FALSE)=0,"",VLOOKUP(VLOOKUP($N1318,IMPOSTAZIONI!$E$6:$I$13,5,FALSE),IMPOSTAZIONI!$B$25:$N$32,12,FALSE)))</f>
        <v/>
      </c>
      <c r="BW1318" s="221" t="str">
        <f t="shared" si="366"/>
        <v/>
      </c>
      <c r="BX1318" s="221" t="str">
        <f t="shared" si="367"/>
        <v/>
      </c>
      <c r="BY1318" s="221">
        <f t="shared" si="368"/>
        <v>0</v>
      </c>
      <c r="BZ1318" s="231">
        <f t="shared" si="369"/>
        <v>0</v>
      </c>
      <c r="CA1318" s="246">
        <f t="shared" si="370"/>
        <v>0</v>
      </c>
      <c r="CB1318" s="246">
        <f t="shared" si="371"/>
        <v>0</v>
      </c>
      <c r="CC1318" s="246" t="str">
        <f t="shared" si="372"/>
        <v/>
      </c>
      <c r="CD1318" s="246">
        <f t="shared" si="373"/>
        <v>5</v>
      </c>
      <c r="CE1318" s="246">
        <f t="shared" si="374"/>
        <v>0</v>
      </c>
      <c r="CF1318" s="276">
        <f t="shared" si="375"/>
        <v>0</v>
      </c>
      <c r="CG1318" s="277">
        <f t="shared" si="375"/>
        <v>0</v>
      </c>
      <c r="CH1318" s="277">
        <f t="shared" si="375"/>
        <v>0</v>
      </c>
      <c r="CI1318" s="278">
        <f t="shared" si="375"/>
        <v>0</v>
      </c>
      <c r="CJ1318" s="280">
        <f t="shared" si="376"/>
        <v>0</v>
      </c>
      <c r="CK1318" s="232">
        <f t="shared" si="377"/>
        <v>0</v>
      </c>
      <c r="CL1318" s="1"/>
    </row>
    <row r="1319" spans="1:90" ht="18" customHeight="1">
      <c r="A1319" s="1"/>
      <c r="B1319" s="1"/>
      <c r="C1319" s="314"/>
      <c r="D1319" s="287" t="str">
        <f t="shared" si="364"/>
        <v/>
      </c>
      <c r="E1319" s="449" t="str">
        <f t="shared" si="365"/>
        <v/>
      </c>
      <c r="F1319" s="450"/>
      <c r="G1319" s="451"/>
      <c r="H1319" s="452"/>
      <c r="I1319" s="453"/>
      <c r="J1319" s="453"/>
      <c r="K1319" s="453"/>
      <c r="L1319" s="453"/>
      <c r="M1319" s="454"/>
      <c r="N1319" s="455"/>
      <c r="O1319" s="456"/>
      <c r="P1319" s="456"/>
      <c r="Q1319" s="456"/>
      <c r="R1319" s="456"/>
      <c r="S1319" s="456"/>
      <c r="T1319" s="456"/>
      <c r="U1319" s="456"/>
      <c r="V1319" s="456"/>
      <c r="W1319" s="456"/>
      <c r="X1319" s="456"/>
      <c r="Y1319" s="456"/>
      <c r="Z1319" s="456"/>
      <c r="AA1319" s="456"/>
      <c r="AB1319" s="456"/>
      <c r="AC1319" s="456"/>
      <c r="AD1319" s="456"/>
      <c r="AE1319" s="457"/>
      <c r="AF1319" s="455"/>
      <c r="AG1319" s="456"/>
      <c r="AH1319" s="456"/>
      <c r="AI1319" s="456"/>
      <c r="AJ1319" s="456"/>
      <c r="AK1319" s="456"/>
      <c r="AL1319" s="456"/>
      <c r="AM1319" s="456"/>
      <c r="AN1319" s="457"/>
      <c r="AO1319" s="455"/>
      <c r="AP1319" s="456"/>
      <c r="AQ1319" s="456"/>
      <c r="AR1319" s="456"/>
      <c r="AS1319" s="456"/>
      <c r="AT1319" s="456"/>
      <c r="AU1319" s="456"/>
      <c r="AV1319" s="456"/>
      <c r="AW1319" s="456"/>
      <c r="AX1319" s="456"/>
      <c r="AY1319" s="456"/>
      <c r="AZ1319" s="456"/>
      <c r="BA1319" s="456"/>
      <c r="BB1319" s="456"/>
      <c r="BC1319" s="456"/>
      <c r="BD1319" s="456"/>
      <c r="BE1319" s="456"/>
      <c r="BF1319" s="456"/>
      <c r="BG1319" s="457"/>
      <c r="BH1319" s="458"/>
      <c r="BI1319" s="459"/>
      <c r="BJ1319" s="459"/>
      <c r="BK1319" s="459"/>
      <c r="BL1319" s="459"/>
      <c r="BM1319" s="460"/>
      <c r="BN1319" s="314"/>
      <c r="BO1319" s="314"/>
      <c r="BP1319" s="1"/>
      <c r="BQ1319" s="120">
        <f>IF($F$3="","",IF(N1319=$F$3,COUNTIF(BQ$23:BQ1318,"&gt;0")+1,0))</f>
        <v>0</v>
      </c>
      <c r="BR1319" s="1"/>
      <c r="BS1319" s="20" t="str">
        <f>IF($N1319="","",IF(VLOOKUP(VLOOKUP($N1319,IMPOSTAZIONI!$E$6:$I$13,5,FALSE),IMPOSTAZIONI!$B$25:$N$32,3,FALSE)=0,"",VLOOKUP(VLOOKUP($N1319,IMPOSTAZIONI!$E$6:$I$13,5,FALSE),IMPOSTAZIONI!$B$25:$N$32,3,FALSE)))</f>
        <v/>
      </c>
      <c r="BT1319" s="20" t="str">
        <f>IF($N1319="","",IF(VLOOKUP(VLOOKUP($N1319,IMPOSTAZIONI!$E$6:$I$13,5,FALSE),IMPOSTAZIONI!$B$25:$N$32,6,FALSE)=0,"",VLOOKUP(VLOOKUP($N1319,IMPOSTAZIONI!$E$6:$I$13,5,FALSE),IMPOSTAZIONI!$B$25:$N$32,6,FALSE)))</f>
        <v/>
      </c>
      <c r="BU1319" s="20" t="str">
        <f>IF($N1319="","",IF(VLOOKUP(VLOOKUP($N1319,IMPOSTAZIONI!$E$6:$I$13,5,FALSE),IMPOSTAZIONI!$B$25:$N$32,9,FALSE)=0,"",VLOOKUP(VLOOKUP($N1319,IMPOSTAZIONI!$E$6:$I$13,5,FALSE),IMPOSTAZIONI!$B$25:$N$32,9,FALSE)))</f>
        <v/>
      </c>
      <c r="BV1319" s="20" t="str">
        <f>IF($N1319="","",IF(VLOOKUP(VLOOKUP($N1319,IMPOSTAZIONI!$E$6:$I$13,5,FALSE),IMPOSTAZIONI!$B$25:$N$32,12,FALSE)=0,"",VLOOKUP(VLOOKUP($N1319,IMPOSTAZIONI!$E$6:$I$13,5,FALSE),IMPOSTAZIONI!$B$25:$N$32,12,FALSE)))</f>
        <v/>
      </c>
      <c r="BW1319" s="221" t="str">
        <f t="shared" si="366"/>
        <v/>
      </c>
      <c r="BX1319" s="221" t="str">
        <f t="shared" si="367"/>
        <v/>
      </c>
      <c r="BY1319" s="221">
        <f t="shared" si="368"/>
        <v>0</v>
      </c>
      <c r="BZ1319" s="231">
        <f t="shared" si="369"/>
        <v>0</v>
      </c>
      <c r="CA1319" s="246">
        <f t="shared" si="370"/>
        <v>0</v>
      </c>
      <c r="CB1319" s="246">
        <f t="shared" si="371"/>
        <v>0</v>
      </c>
      <c r="CC1319" s="246" t="str">
        <f t="shared" si="372"/>
        <v/>
      </c>
      <c r="CD1319" s="246">
        <f t="shared" si="373"/>
        <v>5</v>
      </c>
      <c r="CE1319" s="246">
        <f t="shared" si="374"/>
        <v>0</v>
      </c>
      <c r="CF1319" s="276">
        <f t="shared" si="375"/>
        <v>0</v>
      </c>
      <c r="CG1319" s="277">
        <f t="shared" si="375"/>
        <v>0</v>
      </c>
      <c r="CH1319" s="277">
        <f t="shared" si="375"/>
        <v>0</v>
      </c>
      <c r="CI1319" s="278">
        <f t="shared" si="375"/>
        <v>0</v>
      </c>
      <c r="CJ1319" s="280">
        <f t="shared" si="376"/>
        <v>0</v>
      </c>
      <c r="CK1319" s="232">
        <f t="shared" si="377"/>
        <v>0</v>
      </c>
      <c r="CL1319" s="1"/>
    </row>
    <row r="1320" spans="1:90" ht="18" customHeight="1">
      <c r="A1320" s="1"/>
      <c r="B1320" s="1"/>
      <c r="C1320" s="314"/>
      <c r="D1320" s="287" t="str">
        <f t="shared" si="364"/>
        <v/>
      </c>
      <c r="E1320" s="449" t="str">
        <f t="shared" si="365"/>
        <v/>
      </c>
      <c r="F1320" s="450"/>
      <c r="G1320" s="451"/>
      <c r="H1320" s="452"/>
      <c r="I1320" s="453"/>
      <c r="J1320" s="453"/>
      <c r="K1320" s="453"/>
      <c r="L1320" s="453"/>
      <c r="M1320" s="454"/>
      <c r="N1320" s="455"/>
      <c r="O1320" s="456"/>
      <c r="P1320" s="456"/>
      <c r="Q1320" s="456"/>
      <c r="R1320" s="456"/>
      <c r="S1320" s="456"/>
      <c r="T1320" s="456"/>
      <c r="U1320" s="456"/>
      <c r="V1320" s="456"/>
      <c r="W1320" s="456"/>
      <c r="X1320" s="456"/>
      <c r="Y1320" s="456"/>
      <c r="Z1320" s="456"/>
      <c r="AA1320" s="456"/>
      <c r="AB1320" s="456"/>
      <c r="AC1320" s="456"/>
      <c r="AD1320" s="456"/>
      <c r="AE1320" s="457"/>
      <c r="AF1320" s="455"/>
      <c r="AG1320" s="456"/>
      <c r="AH1320" s="456"/>
      <c r="AI1320" s="456"/>
      <c r="AJ1320" s="456"/>
      <c r="AK1320" s="456"/>
      <c r="AL1320" s="456"/>
      <c r="AM1320" s="456"/>
      <c r="AN1320" s="457"/>
      <c r="AO1320" s="455"/>
      <c r="AP1320" s="456"/>
      <c r="AQ1320" s="456"/>
      <c r="AR1320" s="456"/>
      <c r="AS1320" s="456"/>
      <c r="AT1320" s="456"/>
      <c r="AU1320" s="456"/>
      <c r="AV1320" s="456"/>
      <c r="AW1320" s="456"/>
      <c r="AX1320" s="456"/>
      <c r="AY1320" s="456"/>
      <c r="AZ1320" s="456"/>
      <c r="BA1320" s="456"/>
      <c r="BB1320" s="456"/>
      <c r="BC1320" s="456"/>
      <c r="BD1320" s="456"/>
      <c r="BE1320" s="456"/>
      <c r="BF1320" s="456"/>
      <c r="BG1320" s="457"/>
      <c r="BH1320" s="458"/>
      <c r="BI1320" s="459"/>
      <c r="BJ1320" s="459"/>
      <c r="BK1320" s="459"/>
      <c r="BL1320" s="459"/>
      <c r="BM1320" s="460"/>
      <c r="BN1320" s="314"/>
      <c r="BO1320" s="314"/>
      <c r="BP1320" s="1"/>
      <c r="BQ1320" s="120">
        <f>IF($F$3="","",IF(N1320=$F$3,COUNTIF(BQ$23:BQ1319,"&gt;0")+1,0))</f>
        <v>0</v>
      </c>
      <c r="BR1320" s="1"/>
      <c r="BS1320" s="20" t="str">
        <f>IF($N1320="","",IF(VLOOKUP(VLOOKUP($N1320,IMPOSTAZIONI!$E$6:$I$13,5,FALSE),IMPOSTAZIONI!$B$25:$N$32,3,FALSE)=0,"",VLOOKUP(VLOOKUP($N1320,IMPOSTAZIONI!$E$6:$I$13,5,FALSE),IMPOSTAZIONI!$B$25:$N$32,3,FALSE)))</f>
        <v/>
      </c>
      <c r="BT1320" s="20" t="str">
        <f>IF($N1320="","",IF(VLOOKUP(VLOOKUP($N1320,IMPOSTAZIONI!$E$6:$I$13,5,FALSE),IMPOSTAZIONI!$B$25:$N$32,6,FALSE)=0,"",VLOOKUP(VLOOKUP($N1320,IMPOSTAZIONI!$E$6:$I$13,5,FALSE),IMPOSTAZIONI!$B$25:$N$32,6,FALSE)))</f>
        <v/>
      </c>
      <c r="BU1320" s="20" t="str">
        <f>IF($N1320="","",IF(VLOOKUP(VLOOKUP($N1320,IMPOSTAZIONI!$E$6:$I$13,5,FALSE),IMPOSTAZIONI!$B$25:$N$32,9,FALSE)=0,"",VLOOKUP(VLOOKUP($N1320,IMPOSTAZIONI!$E$6:$I$13,5,FALSE),IMPOSTAZIONI!$B$25:$N$32,9,FALSE)))</f>
        <v/>
      </c>
      <c r="BV1320" s="20" t="str">
        <f>IF($N1320="","",IF(VLOOKUP(VLOOKUP($N1320,IMPOSTAZIONI!$E$6:$I$13,5,FALSE),IMPOSTAZIONI!$B$25:$N$32,12,FALSE)=0,"",VLOOKUP(VLOOKUP($N1320,IMPOSTAZIONI!$E$6:$I$13,5,FALSE),IMPOSTAZIONI!$B$25:$N$32,12,FALSE)))</f>
        <v/>
      </c>
      <c r="BW1320" s="221" t="str">
        <f t="shared" si="366"/>
        <v/>
      </c>
      <c r="BX1320" s="221" t="str">
        <f t="shared" si="367"/>
        <v/>
      </c>
      <c r="BY1320" s="221">
        <f t="shared" si="368"/>
        <v>0</v>
      </c>
      <c r="BZ1320" s="231">
        <f t="shared" si="369"/>
        <v>0</v>
      </c>
      <c r="CA1320" s="246">
        <f t="shared" si="370"/>
        <v>0</v>
      </c>
      <c r="CB1320" s="246">
        <f t="shared" si="371"/>
        <v>0</v>
      </c>
      <c r="CC1320" s="246" t="str">
        <f t="shared" si="372"/>
        <v/>
      </c>
      <c r="CD1320" s="246">
        <f t="shared" si="373"/>
        <v>5</v>
      </c>
      <c r="CE1320" s="246">
        <f t="shared" si="374"/>
        <v>0</v>
      </c>
      <c r="CF1320" s="276">
        <f t="shared" si="375"/>
        <v>0</v>
      </c>
      <c r="CG1320" s="277">
        <f t="shared" si="375"/>
        <v>0</v>
      </c>
      <c r="CH1320" s="277">
        <f t="shared" si="375"/>
        <v>0</v>
      </c>
      <c r="CI1320" s="278">
        <f t="shared" si="375"/>
        <v>0</v>
      </c>
      <c r="CJ1320" s="280">
        <f t="shared" si="376"/>
        <v>0</v>
      </c>
      <c r="CK1320" s="232">
        <f t="shared" si="377"/>
        <v>0</v>
      </c>
      <c r="CL1320" s="1"/>
    </row>
    <row r="1321" spans="1:90" ht="18" customHeight="1">
      <c r="A1321" s="1"/>
      <c r="B1321" s="1"/>
      <c r="C1321" s="314"/>
      <c r="D1321" s="287" t="str">
        <f t="shared" si="364"/>
        <v/>
      </c>
      <c r="E1321" s="449" t="str">
        <f t="shared" si="365"/>
        <v/>
      </c>
      <c r="F1321" s="450"/>
      <c r="G1321" s="451"/>
      <c r="H1321" s="452"/>
      <c r="I1321" s="453"/>
      <c r="J1321" s="453"/>
      <c r="K1321" s="453"/>
      <c r="L1321" s="453"/>
      <c r="M1321" s="454"/>
      <c r="N1321" s="455"/>
      <c r="O1321" s="456"/>
      <c r="P1321" s="456"/>
      <c r="Q1321" s="456"/>
      <c r="R1321" s="456"/>
      <c r="S1321" s="456"/>
      <c r="T1321" s="456"/>
      <c r="U1321" s="456"/>
      <c r="V1321" s="456"/>
      <c r="W1321" s="456"/>
      <c r="X1321" s="456"/>
      <c r="Y1321" s="456"/>
      <c r="Z1321" s="456"/>
      <c r="AA1321" s="456"/>
      <c r="AB1321" s="456"/>
      <c r="AC1321" s="456"/>
      <c r="AD1321" s="456"/>
      <c r="AE1321" s="457"/>
      <c r="AF1321" s="455"/>
      <c r="AG1321" s="456"/>
      <c r="AH1321" s="456"/>
      <c r="AI1321" s="456"/>
      <c r="AJ1321" s="456"/>
      <c r="AK1321" s="456"/>
      <c r="AL1321" s="456"/>
      <c r="AM1321" s="456"/>
      <c r="AN1321" s="457"/>
      <c r="AO1321" s="455"/>
      <c r="AP1321" s="456"/>
      <c r="AQ1321" s="456"/>
      <c r="AR1321" s="456"/>
      <c r="AS1321" s="456"/>
      <c r="AT1321" s="456"/>
      <c r="AU1321" s="456"/>
      <c r="AV1321" s="456"/>
      <c r="AW1321" s="456"/>
      <c r="AX1321" s="456"/>
      <c r="AY1321" s="456"/>
      <c r="AZ1321" s="456"/>
      <c r="BA1321" s="456"/>
      <c r="BB1321" s="456"/>
      <c r="BC1321" s="456"/>
      <c r="BD1321" s="456"/>
      <c r="BE1321" s="456"/>
      <c r="BF1321" s="456"/>
      <c r="BG1321" s="457"/>
      <c r="BH1321" s="458"/>
      <c r="BI1321" s="459"/>
      <c r="BJ1321" s="459"/>
      <c r="BK1321" s="459"/>
      <c r="BL1321" s="459"/>
      <c r="BM1321" s="460"/>
      <c r="BN1321" s="314"/>
      <c r="BO1321" s="314"/>
      <c r="BP1321" s="1"/>
      <c r="BQ1321" s="120">
        <f>IF($F$3="","",IF(N1321=$F$3,COUNTIF(BQ$23:BQ1320,"&gt;0")+1,0))</f>
        <v>0</v>
      </c>
      <c r="BR1321" s="1"/>
      <c r="BS1321" s="20" t="str">
        <f>IF($N1321="","",IF(VLOOKUP(VLOOKUP($N1321,IMPOSTAZIONI!$E$6:$I$13,5,FALSE),IMPOSTAZIONI!$B$25:$N$32,3,FALSE)=0,"",VLOOKUP(VLOOKUP($N1321,IMPOSTAZIONI!$E$6:$I$13,5,FALSE),IMPOSTAZIONI!$B$25:$N$32,3,FALSE)))</f>
        <v/>
      </c>
      <c r="BT1321" s="20" t="str">
        <f>IF($N1321="","",IF(VLOOKUP(VLOOKUP($N1321,IMPOSTAZIONI!$E$6:$I$13,5,FALSE),IMPOSTAZIONI!$B$25:$N$32,6,FALSE)=0,"",VLOOKUP(VLOOKUP($N1321,IMPOSTAZIONI!$E$6:$I$13,5,FALSE),IMPOSTAZIONI!$B$25:$N$32,6,FALSE)))</f>
        <v/>
      </c>
      <c r="BU1321" s="20" t="str">
        <f>IF($N1321="","",IF(VLOOKUP(VLOOKUP($N1321,IMPOSTAZIONI!$E$6:$I$13,5,FALSE),IMPOSTAZIONI!$B$25:$N$32,9,FALSE)=0,"",VLOOKUP(VLOOKUP($N1321,IMPOSTAZIONI!$E$6:$I$13,5,FALSE),IMPOSTAZIONI!$B$25:$N$32,9,FALSE)))</f>
        <v/>
      </c>
      <c r="BV1321" s="20" t="str">
        <f>IF($N1321="","",IF(VLOOKUP(VLOOKUP($N1321,IMPOSTAZIONI!$E$6:$I$13,5,FALSE),IMPOSTAZIONI!$B$25:$N$32,12,FALSE)=0,"",VLOOKUP(VLOOKUP($N1321,IMPOSTAZIONI!$E$6:$I$13,5,FALSE),IMPOSTAZIONI!$B$25:$N$32,12,FALSE)))</f>
        <v/>
      </c>
      <c r="BW1321" s="221" t="str">
        <f t="shared" si="366"/>
        <v/>
      </c>
      <c r="BX1321" s="221" t="str">
        <f t="shared" si="367"/>
        <v/>
      </c>
      <c r="BY1321" s="221">
        <f t="shared" si="368"/>
        <v>0</v>
      </c>
      <c r="BZ1321" s="231">
        <f t="shared" si="369"/>
        <v>0</v>
      </c>
      <c r="CA1321" s="246">
        <f t="shared" si="370"/>
        <v>0</v>
      </c>
      <c r="CB1321" s="246">
        <f t="shared" si="371"/>
        <v>0</v>
      </c>
      <c r="CC1321" s="246" t="str">
        <f t="shared" si="372"/>
        <v/>
      </c>
      <c r="CD1321" s="246">
        <f t="shared" si="373"/>
        <v>5</v>
      </c>
      <c r="CE1321" s="246">
        <f t="shared" si="374"/>
        <v>0</v>
      </c>
      <c r="CF1321" s="276">
        <f t="shared" si="375"/>
        <v>0</v>
      </c>
      <c r="CG1321" s="277">
        <f t="shared" si="375"/>
        <v>0</v>
      </c>
      <c r="CH1321" s="277">
        <f t="shared" si="375"/>
        <v>0</v>
      </c>
      <c r="CI1321" s="278">
        <f t="shared" si="375"/>
        <v>0</v>
      </c>
      <c r="CJ1321" s="280">
        <f t="shared" si="376"/>
        <v>0</v>
      </c>
      <c r="CK1321" s="232">
        <f t="shared" si="377"/>
        <v>0</v>
      </c>
      <c r="CL1321" s="1"/>
    </row>
    <row r="1322" spans="1:90" ht="18" customHeight="1">
      <c r="A1322" s="1"/>
      <c r="B1322" s="1"/>
      <c r="C1322" s="314"/>
      <c r="D1322" s="287" t="str">
        <f t="shared" si="364"/>
        <v/>
      </c>
      <c r="E1322" s="449" t="str">
        <f t="shared" si="365"/>
        <v/>
      </c>
      <c r="F1322" s="450"/>
      <c r="G1322" s="451"/>
      <c r="H1322" s="452"/>
      <c r="I1322" s="453"/>
      <c r="J1322" s="453"/>
      <c r="K1322" s="453"/>
      <c r="L1322" s="453"/>
      <c r="M1322" s="454"/>
      <c r="N1322" s="455"/>
      <c r="O1322" s="456"/>
      <c r="P1322" s="456"/>
      <c r="Q1322" s="456"/>
      <c r="R1322" s="456"/>
      <c r="S1322" s="456"/>
      <c r="T1322" s="456"/>
      <c r="U1322" s="456"/>
      <c r="V1322" s="456"/>
      <c r="W1322" s="456"/>
      <c r="X1322" s="456"/>
      <c r="Y1322" s="456"/>
      <c r="Z1322" s="456"/>
      <c r="AA1322" s="456"/>
      <c r="AB1322" s="456"/>
      <c r="AC1322" s="456"/>
      <c r="AD1322" s="456"/>
      <c r="AE1322" s="457"/>
      <c r="AF1322" s="455"/>
      <c r="AG1322" s="456"/>
      <c r="AH1322" s="456"/>
      <c r="AI1322" s="456"/>
      <c r="AJ1322" s="456"/>
      <c r="AK1322" s="456"/>
      <c r="AL1322" s="456"/>
      <c r="AM1322" s="456"/>
      <c r="AN1322" s="457"/>
      <c r="AO1322" s="455"/>
      <c r="AP1322" s="456"/>
      <c r="AQ1322" s="456"/>
      <c r="AR1322" s="456"/>
      <c r="AS1322" s="456"/>
      <c r="AT1322" s="456"/>
      <c r="AU1322" s="456"/>
      <c r="AV1322" s="456"/>
      <c r="AW1322" s="456"/>
      <c r="AX1322" s="456"/>
      <c r="AY1322" s="456"/>
      <c r="AZ1322" s="456"/>
      <c r="BA1322" s="456"/>
      <c r="BB1322" s="456"/>
      <c r="BC1322" s="456"/>
      <c r="BD1322" s="456"/>
      <c r="BE1322" s="456"/>
      <c r="BF1322" s="456"/>
      <c r="BG1322" s="457"/>
      <c r="BH1322" s="458"/>
      <c r="BI1322" s="459"/>
      <c r="BJ1322" s="459"/>
      <c r="BK1322" s="459"/>
      <c r="BL1322" s="459"/>
      <c r="BM1322" s="460"/>
      <c r="BN1322" s="314"/>
      <c r="BO1322" s="314"/>
      <c r="BP1322" s="1"/>
      <c r="BQ1322" s="120">
        <f>IF($F$3="","",IF(N1322=$F$3,COUNTIF(BQ$23:BQ1321,"&gt;0")+1,0))</f>
        <v>0</v>
      </c>
      <c r="BR1322" s="1"/>
      <c r="BS1322" s="20" t="str">
        <f>IF($N1322="","",IF(VLOOKUP(VLOOKUP($N1322,IMPOSTAZIONI!$E$6:$I$13,5,FALSE),IMPOSTAZIONI!$B$25:$N$32,3,FALSE)=0,"",VLOOKUP(VLOOKUP($N1322,IMPOSTAZIONI!$E$6:$I$13,5,FALSE),IMPOSTAZIONI!$B$25:$N$32,3,FALSE)))</f>
        <v/>
      </c>
      <c r="BT1322" s="20" t="str">
        <f>IF($N1322="","",IF(VLOOKUP(VLOOKUP($N1322,IMPOSTAZIONI!$E$6:$I$13,5,FALSE),IMPOSTAZIONI!$B$25:$N$32,6,FALSE)=0,"",VLOOKUP(VLOOKUP($N1322,IMPOSTAZIONI!$E$6:$I$13,5,FALSE),IMPOSTAZIONI!$B$25:$N$32,6,FALSE)))</f>
        <v/>
      </c>
      <c r="BU1322" s="20" t="str">
        <f>IF($N1322="","",IF(VLOOKUP(VLOOKUP($N1322,IMPOSTAZIONI!$E$6:$I$13,5,FALSE),IMPOSTAZIONI!$B$25:$N$32,9,FALSE)=0,"",VLOOKUP(VLOOKUP($N1322,IMPOSTAZIONI!$E$6:$I$13,5,FALSE),IMPOSTAZIONI!$B$25:$N$32,9,FALSE)))</f>
        <v/>
      </c>
      <c r="BV1322" s="20" t="str">
        <f>IF($N1322="","",IF(VLOOKUP(VLOOKUP($N1322,IMPOSTAZIONI!$E$6:$I$13,5,FALSE),IMPOSTAZIONI!$B$25:$N$32,12,FALSE)=0,"",VLOOKUP(VLOOKUP($N1322,IMPOSTAZIONI!$E$6:$I$13,5,FALSE),IMPOSTAZIONI!$B$25:$N$32,12,FALSE)))</f>
        <v/>
      </c>
      <c r="BW1322" s="221" t="str">
        <f t="shared" si="366"/>
        <v/>
      </c>
      <c r="BX1322" s="221" t="str">
        <f t="shared" si="367"/>
        <v/>
      </c>
      <c r="BY1322" s="221">
        <f t="shared" si="368"/>
        <v>0</v>
      </c>
      <c r="BZ1322" s="231">
        <f t="shared" si="369"/>
        <v>0</v>
      </c>
      <c r="CA1322" s="246">
        <f t="shared" si="370"/>
        <v>0</v>
      </c>
      <c r="CB1322" s="246">
        <f t="shared" si="371"/>
        <v>0</v>
      </c>
      <c r="CC1322" s="246" t="str">
        <f t="shared" si="372"/>
        <v/>
      </c>
      <c r="CD1322" s="246">
        <f t="shared" si="373"/>
        <v>5</v>
      </c>
      <c r="CE1322" s="246">
        <f t="shared" si="374"/>
        <v>0</v>
      </c>
      <c r="CF1322" s="276">
        <f t="shared" si="375"/>
        <v>0</v>
      </c>
      <c r="CG1322" s="277">
        <f t="shared" si="375"/>
        <v>0</v>
      </c>
      <c r="CH1322" s="277">
        <f t="shared" si="375"/>
        <v>0</v>
      </c>
      <c r="CI1322" s="278">
        <f t="shared" si="375"/>
        <v>0</v>
      </c>
      <c r="CJ1322" s="280">
        <f t="shared" si="376"/>
        <v>0</v>
      </c>
      <c r="CK1322" s="232">
        <f t="shared" si="377"/>
        <v>0</v>
      </c>
      <c r="CL1322" s="1"/>
    </row>
    <row r="1323" spans="1:90" ht="18" customHeight="1">
      <c r="A1323" s="1"/>
      <c r="B1323" s="1"/>
      <c r="C1323" s="314"/>
      <c r="D1323" s="287" t="str">
        <f t="shared" si="364"/>
        <v/>
      </c>
      <c r="E1323" s="449" t="str">
        <f t="shared" si="365"/>
        <v/>
      </c>
      <c r="F1323" s="450"/>
      <c r="G1323" s="451"/>
      <c r="H1323" s="452"/>
      <c r="I1323" s="453"/>
      <c r="J1323" s="453"/>
      <c r="K1323" s="453"/>
      <c r="L1323" s="453"/>
      <c r="M1323" s="454"/>
      <c r="N1323" s="455"/>
      <c r="O1323" s="456"/>
      <c r="P1323" s="456"/>
      <c r="Q1323" s="456"/>
      <c r="R1323" s="456"/>
      <c r="S1323" s="456"/>
      <c r="T1323" s="456"/>
      <c r="U1323" s="456"/>
      <c r="V1323" s="456"/>
      <c r="W1323" s="456"/>
      <c r="X1323" s="456"/>
      <c r="Y1323" s="456"/>
      <c r="Z1323" s="456"/>
      <c r="AA1323" s="456"/>
      <c r="AB1323" s="456"/>
      <c r="AC1323" s="456"/>
      <c r="AD1323" s="456"/>
      <c r="AE1323" s="457"/>
      <c r="AF1323" s="455"/>
      <c r="AG1323" s="456"/>
      <c r="AH1323" s="456"/>
      <c r="AI1323" s="456"/>
      <c r="AJ1323" s="456"/>
      <c r="AK1323" s="456"/>
      <c r="AL1323" s="456"/>
      <c r="AM1323" s="456"/>
      <c r="AN1323" s="457"/>
      <c r="AO1323" s="455"/>
      <c r="AP1323" s="456"/>
      <c r="AQ1323" s="456"/>
      <c r="AR1323" s="456"/>
      <c r="AS1323" s="456"/>
      <c r="AT1323" s="456"/>
      <c r="AU1323" s="456"/>
      <c r="AV1323" s="456"/>
      <c r="AW1323" s="456"/>
      <c r="AX1323" s="456"/>
      <c r="AY1323" s="456"/>
      <c r="AZ1323" s="456"/>
      <c r="BA1323" s="456"/>
      <c r="BB1323" s="456"/>
      <c r="BC1323" s="456"/>
      <c r="BD1323" s="456"/>
      <c r="BE1323" s="456"/>
      <c r="BF1323" s="456"/>
      <c r="BG1323" s="457"/>
      <c r="BH1323" s="458"/>
      <c r="BI1323" s="459"/>
      <c r="BJ1323" s="459"/>
      <c r="BK1323" s="459"/>
      <c r="BL1323" s="459"/>
      <c r="BM1323" s="460"/>
      <c r="BN1323" s="314"/>
      <c r="BO1323" s="314"/>
      <c r="BP1323" s="1"/>
      <c r="BQ1323" s="120">
        <f>IF($F$3="","",IF(N1323=$F$3,COUNTIF(BQ$23:BQ1322,"&gt;0")+1,0))</f>
        <v>0</v>
      </c>
      <c r="BR1323" s="1"/>
      <c r="BS1323" s="20" t="str">
        <f>IF($N1323="","",IF(VLOOKUP(VLOOKUP($N1323,IMPOSTAZIONI!$E$6:$I$13,5,FALSE),IMPOSTAZIONI!$B$25:$N$32,3,FALSE)=0,"",VLOOKUP(VLOOKUP($N1323,IMPOSTAZIONI!$E$6:$I$13,5,FALSE),IMPOSTAZIONI!$B$25:$N$32,3,FALSE)))</f>
        <v/>
      </c>
      <c r="BT1323" s="20" t="str">
        <f>IF($N1323="","",IF(VLOOKUP(VLOOKUP($N1323,IMPOSTAZIONI!$E$6:$I$13,5,FALSE),IMPOSTAZIONI!$B$25:$N$32,6,FALSE)=0,"",VLOOKUP(VLOOKUP($N1323,IMPOSTAZIONI!$E$6:$I$13,5,FALSE),IMPOSTAZIONI!$B$25:$N$32,6,FALSE)))</f>
        <v/>
      </c>
      <c r="BU1323" s="20" t="str">
        <f>IF($N1323="","",IF(VLOOKUP(VLOOKUP($N1323,IMPOSTAZIONI!$E$6:$I$13,5,FALSE),IMPOSTAZIONI!$B$25:$N$32,9,FALSE)=0,"",VLOOKUP(VLOOKUP($N1323,IMPOSTAZIONI!$E$6:$I$13,5,FALSE),IMPOSTAZIONI!$B$25:$N$32,9,FALSE)))</f>
        <v/>
      </c>
      <c r="BV1323" s="20" t="str">
        <f>IF($N1323="","",IF(VLOOKUP(VLOOKUP($N1323,IMPOSTAZIONI!$E$6:$I$13,5,FALSE),IMPOSTAZIONI!$B$25:$N$32,12,FALSE)=0,"",VLOOKUP(VLOOKUP($N1323,IMPOSTAZIONI!$E$6:$I$13,5,FALSE),IMPOSTAZIONI!$B$25:$N$32,12,FALSE)))</f>
        <v/>
      </c>
      <c r="BW1323" s="221" t="str">
        <f t="shared" si="366"/>
        <v/>
      </c>
      <c r="BX1323" s="221" t="str">
        <f t="shared" si="367"/>
        <v/>
      </c>
      <c r="BY1323" s="221">
        <f t="shared" si="368"/>
        <v>0</v>
      </c>
      <c r="BZ1323" s="231">
        <f t="shared" si="369"/>
        <v>0</v>
      </c>
      <c r="CA1323" s="246">
        <f t="shared" si="370"/>
        <v>0</v>
      </c>
      <c r="CB1323" s="246">
        <f t="shared" si="371"/>
        <v>0</v>
      </c>
      <c r="CC1323" s="246" t="str">
        <f t="shared" si="372"/>
        <v/>
      </c>
      <c r="CD1323" s="246">
        <f t="shared" si="373"/>
        <v>5</v>
      </c>
      <c r="CE1323" s="246">
        <f t="shared" si="374"/>
        <v>0</v>
      </c>
      <c r="CF1323" s="276">
        <f t="shared" si="375"/>
        <v>0</v>
      </c>
      <c r="CG1323" s="277">
        <f t="shared" si="375"/>
        <v>0</v>
      </c>
      <c r="CH1323" s="277">
        <f t="shared" si="375"/>
        <v>0</v>
      </c>
      <c r="CI1323" s="278">
        <f t="shared" si="375"/>
        <v>0</v>
      </c>
      <c r="CJ1323" s="280">
        <f t="shared" si="376"/>
        <v>0</v>
      </c>
      <c r="CK1323" s="232">
        <f t="shared" si="377"/>
        <v>0</v>
      </c>
      <c r="CL1323" s="1"/>
    </row>
    <row r="1324" spans="1:90" ht="18" customHeight="1">
      <c r="A1324" s="1"/>
      <c r="B1324" s="1"/>
      <c r="C1324" s="314"/>
      <c r="D1324" s="287" t="str">
        <f t="shared" si="364"/>
        <v/>
      </c>
      <c r="E1324" s="449" t="str">
        <f t="shared" si="365"/>
        <v/>
      </c>
      <c r="F1324" s="450"/>
      <c r="G1324" s="451"/>
      <c r="H1324" s="452"/>
      <c r="I1324" s="453"/>
      <c r="J1324" s="453"/>
      <c r="K1324" s="453"/>
      <c r="L1324" s="453"/>
      <c r="M1324" s="454"/>
      <c r="N1324" s="455"/>
      <c r="O1324" s="456"/>
      <c r="P1324" s="456"/>
      <c r="Q1324" s="456"/>
      <c r="R1324" s="456"/>
      <c r="S1324" s="456"/>
      <c r="T1324" s="456"/>
      <c r="U1324" s="456"/>
      <c r="V1324" s="456"/>
      <c r="W1324" s="456"/>
      <c r="X1324" s="456"/>
      <c r="Y1324" s="456"/>
      <c r="Z1324" s="456"/>
      <c r="AA1324" s="456"/>
      <c r="AB1324" s="456"/>
      <c r="AC1324" s="456"/>
      <c r="AD1324" s="456"/>
      <c r="AE1324" s="457"/>
      <c r="AF1324" s="455"/>
      <c r="AG1324" s="456"/>
      <c r="AH1324" s="456"/>
      <c r="AI1324" s="456"/>
      <c r="AJ1324" s="456"/>
      <c r="AK1324" s="456"/>
      <c r="AL1324" s="456"/>
      <c r="AM1324" s="456"/>
      <c r="AN1324" s="457"/>
      <c r="AO1324" s="455"/>
      <c r="AP1324" s="456"/>
      <c r="AQ1324" s="456"/>
      <c r="AR1324" s="456"/>
      <c r="AS1324" s="456"/>
      <c r="AT1324" s="456"/>
      <c r="AU1324" s="456"/>
      <c r="AV1324" s="456"/>
      <c r="AW1324" s="456"/>
      <c r="AX1324" s="456"/>
      <c r="AY1324" s="456"/>
      <c r="AZ1324" s="456"/>
      <c r="BA1324" s="456"/>
      <c r="BB1324" s="456"/>
      <c r="BC1324" s="456"/>
      <c r="BD1324" s="456"/>
      <c r="BE1324" s="456"/>
      <c r="BF1324" s="456"/>
      <c r="BG1324" s="457"/>
      <c r="BH1324" s="458"/>
      <c r="BI1324" s="459"/>
      <c r="BJ1324" s="459"/>
      <c r="BK1324" s="459"/>
      <c r="BL1324" s="459"/>
      <c r="BM1324" s="460"/>
      <c r="BN1324" s="314"/>
      <c r="BO1324" s="314"/>
      <c r="BP1324" s="1"/>
      <c r="BQ1324" s="120">
        <f>IF($F$3="","",IF(N1324=$F$3,COUNTIF(BQ$23:BQ1323,"&gt;0")+1,0))</f>
        <v>0</v>
      </c>
      <c r="BR1324" s="1"/>
      <c r="BS1324" s="20" t="str">
        <f>IF($N1324="","",IF(VLOOKUP(VLOOKUP($N1324,IMPOSTAZIONI!$E$6:$I$13,5,FALSE),IMPOSTAZIONI!$B$25:$N$32,3,FALSE)=0,"",VLOOKUP(VLOOKUP($N1324,IMPOSTAZIONI!$E$6:$I$13,5,FALSE),IMPOSTAZIONI!$B$25:$N$32,3,FALSE)))</f>
        <v/>
      </c>
      <c r="BT1324" s="20" t="str">
        <f>IF($N1324="","",IF(VLOOKUP(VLOOKUP($N1324,IMPOSTAZIONI!$E$6:$I$13,5,FALSE),IMPOSTAZIONI!$B$25:$N$32,6,FALSE)=0,"",VLOOKUP(VLOOKUP($N1324,IMPOSTAZIONI!$E$6:$I$13,5,FALSE),IMPOSTAZIONI!$B$25:$N$32,6,FALSE)))</f>
        <v/>
      </c>
      <c r="BU1324" s="20" t="str">
        <f>IF($N1324="","",IF(VLOOKUP(VLOOKUP($N1324,IMPOSTAZIONI!$E$6:$I$13,5,FALSE),IMPOSTAZIONI!$B$25:$N$32,9,FALSE)=0,"",VLOOKUP(VLOOKUP($N1324,IMPOSTAZIONI!$E$6:$I$13,5,FALSE),IMPOSTAZIONI!$B$25:$N$32,9,FALSE)))</f>
        <v/>
      </c>
      <c r="BV1324" s="20" t="str">
        <f>IF($N1324="","",IF(VLOOKUP(VLOOKUP($N1324,IMPOSTAZIONI!$E$6:$I$13,5,FALSE),IMPOSTAZIONI!$B$25:$N$32,12,FALSE)=0,"",VLOOKUP(VLOOKUP($N1324,IMPOSTAZIONI!$E$6:$I$13,5,FALSE),IMPOSTAZIONI!$B$25:$N$32,12,FALSE)))</f>
        <v/>
      </c>
      <c r="BW1324" s="221" t="str">
        <f t="shared" si="366"/>
        <v/>
      </c>
      <c r="BX1324" s="221" t="str">
        <f t="shared" si="367"/>
        <v/>
      </c>
      <c r="BY1324" s="221">
        <f t="shared" si="368"/>
        <v>0</v>
      </c>
      <c r="BZ1324" s="231">
        <f t="shared" si="369"/>
        <v>0</v>
      </c>
      <c r="CA1324" s="246">
        <f t="shared" si="370"/>
        <v>0</v>
      </c>
      <c r="CB1324" s="246">
        <f t="shared" si="371"/>
        <v>0</v>
      </c>
      <c r="CC1324" s="246" t="str">
        <f t="shared" si="372"/>
        <v/>
      </c>
      <c r="CD1324" s="246">
        <f t="shared" si="373"/>
        <v>5</v>
      </c>
      <c r="CE1324" s="246">
        <f t="shared" si="374"/>
        <v>0</v>
      </c>
      <c r="CF1324" s="276">
        <f t="shared" si="375"/>
        <v>0</v>
      </c>
      <c r="CG1324" s="277">
        <f t="shared" si="375"/>
        <v>0</v>
      </c>
      <c r="CH1324" s="277">
        <f t="shared" si="375"/>
        <v>0</v>
      </c>
      <c r="CI1324" s="278">
        <f t="shared" si="375"/>
        <v>0</v>
      </c>
      <c r="CJ1324" s="280">
        <f t="shared" si="376"/>
        <v>0</v>
      </c>
      <c r="CK1324" s="232">
        <f t="shared" si="377"/>
        <v>0</v>
      </c>
      <c r="CL1324" s="1"/>
    </row>
    <row r="1325" spans="1:90" ht="18" customHeight="1">
      <c r="A1325" s="1"/>
      <c r="B1325" s="1"/>
      <c r="C1325" s="314"/>
      <c r="D1325" s="287" t="str">
        <f t="shared" si="364"/>
        <v/>
      </c>
      <c r="E1325" s="449" t="str">
        <f t="shared" si="365"/>
        <v/>
      </c>
      <c r="F1325" s="450"/>
      <c r="G1325" s="451"/>
      <c r="H1325" s="452"/>
      <c r="I1325" s="453"/>
      <c r="J1325" s="453"/>
      <c r="K1325" s="453"/>
      <c r="L1325" s="453"/>
      <c r="M1325" s="454"/>
      <c r="N1325" s="455"/>
      <c r="O1325" s="456"/>
      <c r="P1325" s="456"/>
      <c r="Q1325" s="456"/>
      <c r="R1325" s="456"/>
      <c r="S1325" s="456"/>
      <c r="T1325" s="456"/>
      <c r="U1325" s="456"/>
      <c r="V1325" s="456"/>
      <c r="W1325" s="456"/>
      <c r="X1325" s="456"/>
      <c r="Y1325" s="456"/>
      <c r="Z1325" s="456"/>
      <c r="AA1325" s="456"/>
      <c r="AB1325" s="456"/>
      <c r="AC1325" s="456"/>
      <c r="AD1325" s="456"/>
      <c r="AE1325" s="457"/>
      <c r="AF1325" s="455"/>
      <c r="AG1325" s="456"/>
      <c r="AH1325" s="456"/>
      <c r="AI1325" s="456"/>
      <c r="AJ1325" s="456"/>
      <c r="AK1325" s="456"/>
      <c r="AL1325" s="456"/>
      <c r="AM1325" s="456"/>
      <c r="AN1325" s="457"/>
      <c r="AO1325" s="455"/>
      <c r="AP1325" s="456"/>
      <c r="AQ1325" s="456"/>
      <c r="AR1325" s="456"/>
      <c r="AS1325" s="456"/>
      <c r="AT1325" s="456"/>
      <c r="AU1325" s="456"/>
      <c r="AV1325" s="456"/>
      <c r="AW1325" s="456"/>
      <c r="AX1325" s="456"/>
      <c r="AY1325" s="456"/>
      <c r="AZ1325" s="456"/>
      <c r="BA1325" s="456"/>
      <c r="BB1325" s="456"/>
      <c r="BC1325" s="456"/>
      <c r="BD1325" s="456"/>
      <c r="BE1325" s="456"/>
      <c r="BF1325" s="456"/>
      <c r="BG1325" s="457"/>
      <c r="BH1325" s="458"/>
      <c r="BI1325" s="459"/>
      <c r="BJ1325" s="459"/>
      <c r="BK1325" s="459"/>
      <c r="BL1325" s="459"/>
      <c r="BM1325" s="460"/>
      <c r="BN1325" s="314"/>
      <c r="BO1325" s="314"/>
      <c r="BP1325" s="1"/>
      <c r="BQ1325" s="120">
        <f>IF($F$3="","",IF(N1325=$F$3,COUNTIF(BQ$23:BQ1324,"&gt;0")+1,0))</f>
        <v>0</v>
      </c>
      <c r="BR1325" s="1"/>
      <c r="BS1325" s="20" t="str">
        <f>IF($N1325="","",IF(VLOOKUP(VLOOKUP($N1325,IMPOSTAZIONI!$E$6:$I$13,5,FALSE),IMPOSTAZIONI!$B$25:$N$32,3,FALSE)=0,"",VLOOKUP(VLOOKUP($N1325,IMPOSTAZIONI!$E$6:$I$13,5,FALSE),IMPOSTAZIONI!$B$25:$N$32,3,FALSE)))</f>
        <v/>
      </c>
      <c r="BT1325" s="20" t="str">
        <f>IF($N1325="","",IF(VLOOKUP(VLOOKUP($N1325,IMPOSTAZIONI!$E$6:$I$13,5,FALSE),IMPOSTAZIONI!$B$25:$N$32,6,FALSE)=0,"",VLOOKUP(VLOOKUP($N1325,IMPOSTAZIONI!$E$6:$I$13,5,FALSE),IMPOSTAZIONI!$B$25:$N$32,6,FALSE)))</f>
        <v/>
      </c>
      <c r="BU1325" s="20" t="str">
        <f>IF($N1325="","",IF(VLOOKUP(VLOOKUP($N1325,IMPOSTAZIONI!$E$6:$I$13,5,FALSE),IMPOSTAZIONI!$B$25:$N$32,9,FALSE)=0,"",VLOOKUP(VLOOKUP($N1325,IMPOSTAZIONI!$E$6:$I$13,5,FALSE),IMPOSTAZIONI!$B$25:$N$32,9,FALSE)))</f>
        <v/>
      </c>
      <c r="BV1325" s="20" t="str">
        <f>IF($N1325="","",IF(VLOOKUP(VLOOKUP($N1325,IMPOSTAZIONI!$E$6:$I$13,5,FALSE),IMPOSTAZIONI!$B$25:$N$32,12,FALSE)=0,"",VLOOKUP(VLOOKUP($N1325,IMPOSTAZIONI!$E$6:$I$13,5,FALSE),IMPOSTAZIONI!$B$25:$N$32,12,FALSE)))</f>
        <v/>
      </c>
      <c r="BW1325" s="221" t="str">
        <f t="shared" si="366"/>
        <v/>
      </c>
      <c r="BX1325" s="221" t="str">
        <f t="shared" si="367"/>
        <v/>
      </c>
      <c r="BY1325" s="221">
        <f t="shared" si="368"/>
        <v>0</v>
      </c>
      <c r="BZ1325" s="231">
        <f t="shared" si="369"/>
        <v>0</v>
      </c>
      <c r="CA1325" s="246">
        <f t="shared" si="370"/>
        <v>0</v>
      </c>
      <c r="CB1325" s="246">
        <f t="shared" si="371"/>
        <v>0</v>
      </c>
      <c r="CC1325" s="246" t="str">
        <f t="shared" si="372"/>
        <v/>
      </c>
      <c r="CD1325" s="246">
        <f t="shared" si="373"/>
        <v>5</v>
      </c>
      <c r="CE1325" s="246">
        <f t="shared" si="374"/>
        <v>0</v>
      </c>
      <c r="CF1325" s="276">
        <f t="shared" si="375"/>
        <v>0</v>
      </c>
      <c r="CG1325" s="277">
        <f t="shared" si="375"/>
        <v>0</v>
      </c>
      <c r="CH1325" s="277">
        <f t="shared" si="375"/>
        <v>0</v>
      </c>
      <c r="CI1325" s="278">
        <f t="shared" si="375"/>
        <v>0</v>
      </c>
      <c r="CJ1325" s="280">
        <f t="shared" si="376"/>
        <v>0</v>
      </c>
      <c r="CK1325" s="232">
        <f t="shared" si="377"/>
        <v>0</v>
      </c>
      <c r="CL1325" s="1"/>
    </row>
    <row r="1326" spans="1:90" ht="18" customHeight="1">
      <c r="A1326" s="1"/>
      <c r="B1326" s="1"/>
      <c r="C1326" s="314"/>
      <c r="D1326" s="287" t="str">
        <f t="shared" si="364"/>
        <v/>
      </c>
      <c r="E1326" s="449" t="str">
        <f t="shared" si="365"/>
        <v/>
      </c>
      <c r="F1326" s="450"/>
      <c r="G1326" s="451"/>
      <c r="H1326" s="452"/>
      <c r="I1326" s="453"/>
      <c r="J1326" s="453"/>
      <c r="K1326" s="453"/>
      <c r="L1326" s="453"/>
      <c r="M1326" s="454"/>
      <c r="N1326" s="455"/>
      <c r="O1326" s="456"/>
      <c r="P1326" s="456"/>
      <c r="Q1326" s="456"/>
      <c r="R1326" s="456"/>
      <c r="S1326" s="456"/>
      <c r="T1326" s="456"/>
      <c r="U1326" s="456"/>
      <c r="V1326" s="456"/>
      <c r="W1326" s="456"/>
      <c r="X1326" s="456"/>
      <c r="Y1326" s="456"/>
      <c r="Z1326" s="456"/>
      <c r="AA1326" s="456"/>
      <c r="AB1326" s="456"/>
      <c r="AC1326" s="456"/>
      <c r="AD1326" s="456"/>
      <c r="AE1326" s="457"/>
      <c r="AF1326" s="455"/>
      <c r="AG1326" s="456"/>
      <c r="AH1326" s="456"/>
      <c r="AI1326" s="456"/>
      <c r="AJ1326" s="456"/>
      <c r="AK1326" s="456"/>
      <c r="AL1326" s="456"/>
      <c r="AM1326" s="456"/>
      <c r="AN1326" s="457"/>
      <c r="AO1326" s="455"/>
      <c r="AP1326" s="456"/>
      <c r="AQ1326" s="456"/>
      <c r="AR1326" s="456"/>
      <c r="AS1326" s="456"/>
      <c r="AT1326" s="456"/>
      <c r="AU1326" s="456"/>
      <c r="AV1326" s="456"/>
      <c r="AW1326" s="456"/>
      <c r="AX1326" s="456"/>
      <c r="AY1326" s="456"/>
      <c r="AZ1326" s="456"/>
      <c r="BA1326" s="456"/>
      <c r="BB1326" s="456"/>
      <c r="BC1326" s="456"/>
      <c r="BD1326" s="456"/>
      <c r="BE1326" s="456"/>
      <c r="BF1326" s="456"/>
      <c r="BG1326" s="457"/>
      <c r="BH1326" s="458"/>
      <c r="BI1326" s="459"/>
      <c r="BJ1326" s="459"/>
      <c r="BK1326" s="459"/>
      <c r="BL1326" s="459"/>
      <c r="BM1326" s="460"/>
      <c r="BN1326" s="314"/>
      <c r="BO1326" s="314"/>
      <c r="BP1326" s="1"/>
      <c r="BQ1326" s="120">
        <f>IF($F$3="","",IF(N1326=$F$3,COUNTIF(BQ$23:BQ1325,"&gt;0")+1,0))</f>
        <v>0</v>
      </c>
      <c r="BR1326" s="1"/>
      <c r="BS1326" s="20" t="str">
        <f>IF($N1326="","",IF(VLOOKUP(VLOOKUP($N1326,IMPOSTAZIONI!$E$6:$I$13,5,FALSE),IMPOSTAZIONI!$B$25:$N$32,3,FALSE)=0,"",VLOOKUP(VLOOKUP($N1326,IMPOSTAZIONI!$E$6:$I$13,5,FALSE),IMPOSTAZIONI!$B$25:$N$32,3,FALSE)))</f>
        <v/>
      </c>
      <c r="BT1326" s="20" t="str">
        <f>IF($N1326="","",IF(VLOOKUP(VLOOKUP($N1326,IMPOSTAZIONI!$E$6:$I$13,5,FALSE),IMPOSTAZIONI!$B$25:$N$32,6,FALSE)=0,"",VLOOKUP(VLOOKUP($N1326,IMPOSTAZIONI!$E$6:$I$13,5,FALSE),IMPOSTAZIONI!$B$25:$N$32,6,FALSE)))</f>
        <v/>
      </c>
      <c r="BU1326" s="20" t="str">
        <f>IF($N1326="","",IF(VLOOKUP(VLOOKUP($N1326,IMPOSTAZIONI!$E$6:$I$13,5,FALSE),IMPOSTAZIONI!$B$25:$N$32,9,FALSE)=0,"",VLOOKUP(VLOOKUP($N1326,IMPOSTAZIONI!$E$6:$I$13,5,FALSE),IMPOSTAZIONI!$B$25:$N$32,9,FALSE)))</f>
        <v/>
      </c>
      <c r="BV1326" s="20" t="str">
        <f>IF($N1326="","",IF(VLOOKUP(VLOOKUP($N1326,IMPOSTAZIONI!$E$6:$I$13,5,FALSE),IMPOSTAZIONI!$B$25:$N$32,12,FALSE)=0,"",VLOOKUP(VLOOKUP($N1326,IMPOSTAZIONI!$E$6:$I$13,5,FALSE),IMPOSTAZIONI!$B$25:$N$32,12,FALSE)))</f>
        <v/>
      </c>
      <c r="BW1326" s="221" t="str">
        <f t="shared" si="366"/>
        <v/>
      </c>
      <c r="BX1326" s="221" t="str">
        <f t="shared" si="367"/>
        <v/>
      </c>
      <c r="BY1326" s="221">
        <f t="shared" si="368"/>
        <v>0</v>
      </c>
      <c r="BZ1326" s="231">
        <f t="shared" si="369"/>
        <v>0</v>
      </c>
      <c r="CA1326" s="246">
        <f t="shared" si="370"/>
        <v>0</v>
      </c>
      <c r="CB1326" s="246">
        <f t="shared" si="371"/>
        <v>0</v>
      </c>
      <c r="CC1326" s="246" t="str">
        <f t="shared" si="372"/>
        <v/>
      </c>
      <c r="CD1326" s="246">
        <f t="shared" si="373"/>
        <v>5</v>
      </c>
      <c r="CE1326" s="246">
        <f t="shared" si="374"/>
        <v>0</v>
      </c>
      <c r="CF1326" s="276">
        <f t="shared" si="375"/>
        <v>0</v>
      </c>
      <c r="CG1326" s="277">
        <f t="shared" si="375"/>
        <v>0</v>
      </c>
      <c r="CH1326" s="277">
        <f t="shared" si="375"/>
        <v>0</v>
      </c>
      <c r="CI1326" s="278">
        <f t="shared" si="375"/>
        <v>0</v>
      </c>
      <c r="CJ1326" s="280">
        <f t="shared" si="376"/>
        <v>0</v>
      </c>
      <c r="CK1326" s="232">
        <f t="shared" si="377"/>
        <v>0</v>
      </c>
      <c r="CL1326" s="1"/>
    </row>
    <row r="1327" spans="1:90" ht="18" customHeight="1">
      <c r="A1327" s="1"/>
      <c r="B1327" s="1"/>
      <c r="C1327" s="314"/>
      <c r="D1327" s="287" t="str">
        <f t="shared" si="364"/>
        <v/>
      </c>
      <c r="E1327" s="449" t="str">
        <f t="shared" si="365"/>
        <v/>
      </c>
      <c r="F1327" s="450"/>
      <c r="G1327" s="451"/>
      <c r="H1327" s="452"/>
      <c r="I1327" s="453"/>
      <c r="J1327" s="453"/>
      <c r="K1327" s="453"/>
      <c r="L1327" s="453"/>
      <c r="M1327" s="454"/>
      <c r="N1327" s="455"/>
      <c r="O1327" s="456"/>
      <c r="P1327" s="456"/>
      <c r="Q1327" s="456"/>
      <c r="R1327" s="456"/>
      <c r="S1327" s="456"/>
      <c r="T1327" s="456"/>
      <c r="U1327" s="456"/>
      <c r="V1327" s="456"/>
      <c r="W1327" s="456"/>
      <c r="X1327" s="456"/>
      <c r="Y1327" s="456"/>
      <c r="Z1327" s="456"/>
      <c r="AA1327" s="456"/>
      <c r="AB1327" s="456"/>
      <c r="AC1327" s="456"/>
      <c r="AD1327" s="456"/>
      <c r="AE1327" s="457"/>
      <c r="AF1327" s="455"/>
      <c r="AG1327" s="456"/>
      <c r="AH1327" s="456"/>
      <c r="AI1327" s="456"/>
      <c r="AJ1327" s="456"/>
      <c r="AK1327" s="456"/>
      <c r="AL1327" s="456"/>
      <c r="AM1327" s="456"/>
      <c r="AN1327" s="457"/>
      <c r="AO1327" s="455"/>
      <c r="AP1327" s="456"/>
      <c r="AQ1327" s="456"/>
      <c r="AR1327" s="456"/>
      <c r="AS1327" s="456"/>
      <c r="AT1327" s="456"/>
      <c r="AU1327" s="456"/>
      <c r="AV1327" s="456"/>
      <c r="AW1327" s="456"/>
      <c r="AX1327" s="456"/>
      <c r="AY1327" s="456"/>
      <c r="AZ1327" s="456"/>
      <c r="BA1327" s="456"/>
      <c r="BB1327" s="456"/>
      <c r="BC1327" s="456"/>
      <c r="BD1327" s="456"/>
      <c r="BE1327" s="456"/>
      <c r="BF1327" s="456"/>
      <c r="BG1327" s="457"/>
      <c r="BH1327" s="458"/>
      <c r="BI1327" s="459"/>
      <c r="BJ1327" s="459"/>
      <c r="BK1327" s="459"/>
      <c r="BL1327" s="459"/>
      <c r="BM1327" s="460"/>
      <c r="BN1327" s="314"/>
      <c r="BO1327" s="314"/>
      <c r="BP1327" s="1"/>
      <c r="BQ1327" s="120">
        <f>IF($F$3="","",IF(N1327=$F$3,COUNTIF(BQ$23:BQ1326,"&gt;0")+1,0))</f>
        <v>0</v>
      </c>
      <c r="BR1327" s="1"/>
      <c r="BS1327" s="20" t="str">
        <f>IF($N1327="","",IF(VLOOKUP(VLOOKUP($N1327,IMPOSTAZIONI!$E$6:$I$13,5,FALSE),IMPOSTAZIONI!$B$25:$N$32,3,FALSE)=0,"",VLOOKUP(VLOOKUP($N1327,IMPOSTAZIONI!$E$6:$I$13,5,FALSE),IMPOSTAZIONI!$B$25:$N$32,3,FALSE)))</f>
        <v/>
      </c>
      <c r="BT1327" s="20" t="str">
        <f>IF($N1327="","",IF(VLOOKUP(VLOOKUP($N1327,IMPOSTAZIONI!$E$6:$I$13,5,FALSE),IMPOSTAZIONI!$B$25:$N$32,6,FALSE)=0,"",VLOOKUP(VLOOKUP($N1327,IMPOSTAZIONI!$E$6:$I$13,5,FALSE),IMPOSTAZIONI!$B$25:$N$32,6,FALSE)))</f>
        <v/>
      </c>
      <c r="BU1327" s="20" t="str">
        <f>IF($N1327="","",IF(VLOOKUP(VLOOKUP($N1327,IMPOSTAZIONI!$E$6:$I$13,5,FALSE),IMPOSTAZIONI!$B$25:$N$32,9,FALSE)=0,"",VLOOKUP(VLOOKUP($N1327,IMPOSTAZIONI!$E$6:$I$13,5,FALSE),IMPOSTAZIONI!$B$25:$N$32,9,FALSE)))</f>
        <v/>
      </c>
      <c r="BV1327" s="20" t="str">
        <f>IF($N1327="","",IF(VLOOKUP(VLOOKUP($N1327,IMPOSTAZIONI!$E$6:$I$13,5,FALSE),IMPOSTAZIONI!$B$25:$N$32,12,FALSE)=0,"",VLOOKUP(VLOOKUP($N1327,IMPOSTAZIONI!$E$6:$I$13,5,FALSE),IMPOSTAZIONI!$B$25:$N$32,12,FALSE)))</f>
        <v/>
      </c>
      <c r="BW1327" s="221" t="str">
        <f t="shared" si="366"/>
        <v/>
      </c>
      <c r="BX1327" s="221" t="str">
        <f t="shared" si="367"/>
        <v/>
      </c>
      <c r="BY1327" s="221">
        <f t="shared" si="368"/>
        <v>0</v>
      </c>
      <c r="BZ1327" s="231">
        <f t="shared" si="369"/>
        <v>0</v>
      </c>
      <c r="CA1327" s="246">
        <f t="shared" si="370"/>
        <v>0</v>
      </c>
      <c r="CB1327" s="246">
        <f t="shared" si="371"/>
        <v>0</v>
      </c>
      <c r="CC1327" s="246" t="str">
        <f t="shared" si="372"/>
        <v/>
      </c>
      <c r="CD1327" s="246">
        <f t="shared" si="373"/>
        <v>5</v>
      </c>
      <c r="CE1327" s="246">
        <f t="shared" si="374"/>
        <v>0</v>
      </c>
      <c r="CF1327" s="276">
        <f t="shared" si="375"/>
        <v>0</v>
      </c>
      <c r="CG1327" s="277">
        <f t="shared" si="375"/>
        <v>0</v>
      </c>
      <c r="CH1327" s="277">
        <f t="shared" si="375"/>
        <v>0</v>
      </c>
      <c r="CI1327" s="278">
        <f t="shared" si="375"/>
        <v>0</v>
      </c>
      <c r="CJ1327" s="280">
        <f t="shared" si="376"/>
        <v>0</v>
      </c>
      <c r="CK1327" s="232">
        <f t="shared" si="377"/>
        <v>0</v>
      </c>
      <c r="CL1327" s="1"/>
    </row>
    <row r="1328" spans="1:90" ht="18" customHeight="1">
      <c r="A1328" s="1"/>
      <c r="B1328" s="1"/>
      <c r="C1328" s="314"/>
      <c r="D1328" s="287" t="str">
        <f t="shared" si="364"/>
        <v/>
      </c>
      <c r="E1328" s="449" t="str">
        <f t="shared" si="365"/>
        <v/>
      </c>
      <c r="F1328" s="450"/>
      <c r="G1328" s="451"/>
      <c r="H1328" s="452"/>
      <c r="I1328" s="453"/>
      <c r="J1328" s="453"/>
      <c r="K1328" s="453"/>
      <c r="L1328" s="453"/>
      <c r="M1328" s="454"/>
      <c r="N1328" s="455"/>
      <c r="O1328" s="456"/>
      <c r="P1328" s="456"/>
      <c r="Q1328" s="456"/>
      <c r="R1328" s="456"/>
      <c r="S1328" s="456"/>
      <c r="T1328" s="456"/>
      <c r="U1328" s="456"/>
      <c r="V1328" s="456"/>
      <c r="W1328" s="456"/>
      <c r="X1328" s="456"/>
      <c r="Y1328" s="456"/>
      <c r="Z1328" s="456"/>
      <c r="AA1328" s="456"/>
      <c r="AB1328" s="456"/>
      <c r="AC1328" s="456"/>
      <c r="AD1328" s="456"/>
      <c r="AE1328" s="457"/>
      <c r="AF1328" s="455"/>
      <c r="AG1328" s="456"/>
      <c r="AH1328" s="456"/>
      <c r="AI1328" s="456"/>
      <c r="AJ1328" s="456"/>
      <c r="AK1328" s="456"/>
      <c r="AL1328" s="456"/>
      <c r="AM1328" s="456"/>
      <c r="AN1328" s="457"/>
      <c r="AO1328" s="455"/>
      <c r="AP1328" s="456"/>
      <c r="AQ1328" s="456"/>
      <c r="AR1328" s="456"/>
      <c r="AS1328" s="456"/>
      <c r="AT1328" s="456"/>
      <c r="AU1328" s="456"/>
      <c r="AV1328" s="456"/>
      <c r="AW1328" s="456"/>
      <c r="AX1328" s="456"/>
      <c r="AY1328" s="456"/>
      <c r="AZ1328" s="456"/>
      <c r="BA1328" s="456"/>
      <c r="BB1328" s="456"/>
      <c r="BC1328" s="456"/>
      <c r="BD1328" s="456"/>
      <c r="BE1328" s="456"/>
      <c r="BF1328" s="456"/>
      <c r="BG1328" s="457"/>
      <c r="BH1328" s="458"/>
      <c r="BI1328" s="459"/>
      <c r="BJ1328" s="459"/>
      <c r="BK1328" s="459"/>
      <c r="BL1328" s="459"/>
      <c r="BM1328" s="460"/>
      <c r="BN1328" s="314"/>
      <c r="BO1328" s="314"/>
      <c r="BP1328" s="1"/>
      <c r="BQ1328" s="120">
        <f>IF($F$3="","",IF(N1328=$F$3,COUNTIF(BQ$23:BQ1327,"&gt;0")+1,0))</f>
        <v>0</v>
      </c>
      <c r="BR1328" s="1"/>
      <c r="BS1328" s="20" t="str">
        <f>IF($N1328="","",IF(VLOOKUP(VLOOKUP($N1328,IMPOSTAZIONI!$E$6:$I$13,5,FALSE),IMPOSTAZIONI!$B$25:$N$32,3,FALSE)=0,"",VLOOKUP(VLOOKUP($N1328,IMPOSTAZIONI!$E$6:$I$13,5,FALSE),IMPOSTAZIONI!$B$25:$N$32,3,FALSE)))</f>
        <v/>
      </c>
      <c r="BT1328" s="20" t="str">
        <f>IF($N1328="","",IF(VLOOKUP(VLOOKUP($N1328,IMPOSTAZIONI!$E$6:$I$13,5,FALSE),IMPOSTAZIONI!$B$25:$N$32,6,FALSE)=0,"",VLOOKUP(VLOOKUP($N1328,IMPOSTAZIONI!$E$6:$I$13,5,FALSE),IMPOSTAZIONI!$B$25:$N$32,6,FALSE)))</f>
        <v/>
      </c>
      <c r="BU1328" s="20" t="str">
        <f>IF($N1328="","",IF(VLOOKUP(VLOOKUP($N1328,IMPOSTAZIONI!$E$6:$I$13,5,FALSE),IMPOSTAZIONI!$B$25:$N$32,9,FALSE)=0,"",VLOOKUP(VLOOKUP($N1328,IMPOSTAZIONI!$E$6:$I$13,5,FALSE),IMPOSTAZIONI!$B$25:$N$32,9,FALSE)))</f>
        <v/>
      </c>
      <c r="BV1328" s="20" t="str">
        <f>IF($N1328="","",IF(VLOOKUP(VLOOKUP($N1328,IMPOSTAZIONI!$E$6:$I$13,5,FALSE),IMPOSTAZIONI!$B$25:$N$32,12,FALSE)=0,"",VLOOKUP(VLOOKUP($N1328,IMPOSTAZIONI!$E$6:$I$13,5,FALSE),IMPOSTAZIONI!$B$25:$N$32,12,FALSE)))</f>
        <v/>
      </c>
      <c r="BW1328" s="221" t="str">
        <f t="shared" si="366"/>
        <v/>
      </c>
      <c r="BX1328" s="221" t="str">
        <f t="shared" si="367"/>
        <v/>
      </c>
      <c r="BY1328" s="221">
        <f t="shared" si="368"/>
        <v>0</v>
      </c>
      <c r="BZ1328" s="231">
        <f t="shared" si="369"/>
        <v>0</v>
      </c>
      <c r="CA1328" s="246">
        <f t="shared" si="370"/>
        <v>0</v>
      </c>
      <c r="CB1328" s="246">
        <f t="shared" si="371"/>
        <v>0</v>
      </c>
      <c r="CC1328" s="246" t="str">
        <f t="shared" si="372"/>
        <v/>
      </c>
      <c r="CD1328" s="246">
        <f t="shared" si="373"/>
        <v>5</v>
      </c>
      <c r="CE1328" s="246">
        <f t="shared" si="374"/>
        <v>0</v>
      </c>
      <c r="CF1328" s="276">
        <f t="shared" si="375"/>
        <v>0</v>
      </c>
      <c r="CG1328" s="277">
        <f t="shared" si="375"/>
        <v>0</v>
      </c>
      <c r="CH1328" s="277">
        <f t="shared" si="375"/>
        <v>0</v>
      </c>
      <c r="CI1328" s="278">
        <f t="shared" si="375"/>
        <v>0</v>
      </c>
      <c r="CJ1328" s="280">
        <f t="shared" si="376"/>
        <v>0</v>
      </c>
      <c r="CK1328" s="232">
        <f t="shared" si="377"/>
        <v>0</v>
      </c>
      <c r="CL1328" s="1"/>
    </row>
    <row r="1329" spans="1:90" ht="18" customHeight="1">
      <c r="A1329" s="1"/>
      <c r="B1329" s="1"/>
      <c r="C1329" s="314"/>
      <c r="D1329" s="287" t="str">
        <f t="shared" ref="D1329:D1392" si="378">IF(BY1329=1,"Errore",IF(BY1329=2,"+ EVN nel gg.",""))</f>
        <v/>
      </c>
      <c r="E1329" s="449" t="str">
        <f t="shared" si="365"/>
        <v/>
      </c>
      <c r="F1329" s="450"/>
      <c r="G1329" s="451"/>
      <c r="H1329" s="452"/>
      <c r="I1329" s="453"/>
      <c r="J1329" s="453"/>
      <c r="K1329" s="453"/>
      <c r="L1329" s="453"/>
      <c r="M1329" s="454"/>
      <c r="N1329" s="455"/>
      <c r="O1329" s="456"/>
      <c r="P1329" s="456"/>
      <c r="Q1329" s="456"/>
      <c r="R1329" s="456"/>
      <c r="S1329" s="456"/>
      <c r="T1329" s="456"/>
      <c r="U1329" s="456"/>
      <c r="V1329" s="456"/>
      <c r="W1329" s="456"/>
      <c r="X1329" s="456"/>
      <c r="Y1329" s="456"/>
      <c r="Z1329" s="456"/>
      <c r="AA1329" s="456"/>
      <c r="AB1329" s="456"/>
      <c r="AC1329" s="456"/>
      <c r="AD1329" s="456"/>
      <c r="AE1329" s="457"/>
      <c r="AF1329" s="455"/>
      <c r="AG1329" s="456"/>
      <c r="AH1329" s="456"/>
      <c r="AI1329" s="456"/>
      <c r="AJ1329" s="456"/>
      <c r="AK1329" s="456"/>
      <c r="AL1329" s="456"/>
      <c r="AM1329" s="456"/>
      <c r="AN1329" s="457"/>
      <c r="AO1329" s="455"/>
      <c r="AP1329" s="456"/>
      <c r="AQ1329" s="456"/>
      <c r="AR1329" s="456"/>
      <c r="AS1329" s="456"/>
      <c r="AT1329" s="456"/>
      <c r="AU1329" s="456"/>
      <c r="AV1329" s="456"/>
      <c r="AW1329" s="456"/>
      <c r="AX1329" s="456"/>
      <c r="AY1329" s="456"/>
      <c r="AZ1329" s="456"/>
      <c r="BA1329" s="456"/>
      <c r="BB1329" s="456"/>
      <c r="BC1329" s="456"/>
      <c r="BD1329" s="456"/>
      <c r="BE1329" s="456"/>
      <c r="BF1329" s="456"/>
      <c r="BG1329" s="457"/>
      <c r="BH1329" s="458"/>
      <c r="BI1329" s="459"/>
      <c r="BJ1329" s="459"/>
      <c r="BK1329" s="459"/>
      <c r="BL1329" s="459"/>
      <c r="BM1329" s="460"/>
      <c r="BN1329" s="314"/>
      <c r="BO1329" s="314"/>
      <c r="BP1329" s="1"/>
      <c r="BQ1329" s="120">
        <f>IF($F$3="","",IF(N1329=$F$3,COUNTIF(BQ$23:BQ1328,"&gt;0")+1,0))</f>
        <v>0</v>
      </c>
      <c r="BR1329" s="1"/>
      <c r="BS1329" s="20" t="str">
        <f>IF($N1329="","",IF(VLOOKUP(VLOOKUP($N1329,IMPOSTAZIONI!$E$6:$I$13,5,FALSE),IMPOSTAZIONI!$B$25:$N$32,3,FALSE)=0,"",VLOOKUP(VLOOKUP($N1329,IMPOSTAZIONI!$E$6:$I$13,5,FALSE),IMPOSTAZIONI!$B$25:$N$32,3,FALSE)))</f>
        <v/>
      </c>
      <c r="BT1329" s="20" t="str">
        <f>IF($N1329="","",IF(VLOOKUP(VLOOKUP($N1329,IMPOSTAZIONI!$E$6:$I$13,5,FALSE),IMPOSTAZIONI!$B$25:$N$32,6,FALSE)=0,"",VLOOKUP(VLOOKUP($N1329,IMPOSTAZIONI!$E$6:$I$13,5,FALSE),IMPOSTAZIONI!$B$25:$N$32,6,FALSE)))</f>
        <v/>
      </c>
      <c r="BU1329" s="20" t="str">
        <f>IF($N1329="","",IF(VLOOKUP(VLOOKUP($N1329,IMPOSTAZIONI!$E$6:$I$13,5,FALSE),IMPOSTAZIONI!$B$25:$N$32,9,FALSE)=0,"",VLOOKUP(VLOOKUP($N1329,IMPOSTAZIONI!$E$6:$I$13,5,FALSE),IMPOSTAZIONI!$B$25:$N$32,9,FALSE)))</f>
        <v/>
      </c>
      <c r="BV1329" s="20" t="str">
        <f>IF($N1329="","",IF(VLOOKUP(VLOOKUP($N1329,IMPOSTAZIONI!$E$6:$I$13,5,FALSE),IMPOSTAZIONI!$B$25:$N$32,12,FALSE)=0,"",VLOOKUP(VLOOKUP($N1329,IMPOSTAZIONI!$E$6:$I$13,5,FALSE),IMPOSTAZIONI!$B$25:$N$32,12,FALSE)))</f>
        <v/>
      </c>
      <c r="BW1329" s="221" t="str">
        <f t="shared" si="366"/>
        <v/>
      </c>
      <c r="BX1329" s="221" t="str">
        <f t="shared" si="367"/>
        <v/>
      </c>
      <c r="BY1329" s="221">
        <f t="shared" si="368"/>
        <v>0</v>
      </c>
      <c r="BZ1329" s="231">
        <f t="shared" si="369"/>
        <v>0</v>
      </c>
      <c r="CA1329" s="246">
        <f t="shared" si="370"/>
        <v>0</v>
      </c>
      <c r="CB1329" s="246">
        <f t="shared" si="371"/>
        <v>0</v>
      </c>
      <c r="CC1329" s="246" t="str">
        <f t="shared" si="372"/>
        <v/>
      </c>
      <c r="CD1329" s="246">
        <f t="shared" si="373"/>
        <v>5</v>
      </c>
      <c r="CE1329" s="246">
        <f t="shared" si="374"/>
        <v>0</v>
      </c>
      <c r="CF1329" s="276">
        <f t="shared" si="375"/>
        <v>0</v>
      </c>
      <c r="CG1329" s="277">
        <f t="shared" si="375"/>
        <v>0</v>
      </c>
      <c r="CH1329" s="277">
        <f t="shared" si="375"/>
        <v>0</v>
      </c>
      <c r="CI1329" s="278">
        <f t="shared" si="375"/>
        <v>0</v>
      </c>
      <c r="CJ1329" s="280">
        <f t="shared" si="376"/>
        <v>0</v>
      </c>
      <c r="CK1329" s="232">
        <f t="shared" si="377"/>
        <v>0</v>
      </c>
      <c r="CL1329" s="1"/>
    </row>
    <row r="1330" spans="1:90" ht="18" customHeight="1">
      <c r="A1330" s="1"/>
      <c r="B1330" s="1"/>
      <c r="C1330" s="314"/>
      <c r="D1330" s="287" t="str">
        <f t="shared" si="378"/>
        <v/>
      </c>
      <c r="E1330" s="449" t="str">
        <f t="shared" si="365"/>
        <v/>
      </c>
      <c r="F1330" s="450"/>
      <c r="G1330" s="451"/>
      <c r="H1330" s="452"/>
      <c r="I1330" s="453"/>
      <c r="J1330" s="453"/>
      <c r="K1330" s="453"/>
      <c r="L1330" s="453"/>
      <c r="M1330" s="454"/>
      <c r="N1330" s="455"/>
      <c r="O1330" s="456"/>
      <c r="P1330" s="456"/>
      <c r="Q1330" s="456"/>
      <c r="R1330" s="456"/>
      <c r="S1330" s="456"/>
      <c r="T1330" s="456"/>
      <c r="U1330" s="456"/>
      <c r="V1330" s="456"/>
      <c r="W1330" s="456"/>
      <c r="X1330" s="456"/>
      <c r="Y1330" s="456"/>
      <c r="Z1330" s="456"/>
      <c r="AA1330" s="456"/>
      <c r="AB1330" s="456"/>
      <c r="AC1330" s="456"/>
      <c r="AD1330" s="456"/>
      <c r="AE1330" s="457"/>
      <c r="AF1330" s="455"/>
      <c r="AG1330" s="456"/>
      <c r="AH1330" s="456"/>
      <c r="AI1330" s="456"/>
      <c r="AJ1330" s="456"/>
      <c r="AK1330" s="456"/>
      <c r="AL1330" s="456"/>
      <c r="AM1330" s="456"/>
      <c r="AN1330" s="457"/>
      <c r="AO1330" s="455"/>
      <c r="AP1330" s="456"/>
      <c r="AQ1330" s="456"/>
      <c r="AR1330" s="456"/>
      <c r="AS1330" s="456"/>
      <c r="AT1330" s="456"/>
      <c r="AU1330" s="456"/>
      <c r="AV1330" s="456"/>
      <c r="AW1330" s="456"/>
      <c r="AX1330" s="456"/>
      <c r="AY1330" s="456"/>
      <c r="AZ1330" s="456"/>
      <c r="BA1330" s="456"/>
      <c r="BB1330" s="456"/>
      <c r="BC1330" s="456"/>
      <c r="BD1330" s="456"/>
      <c r="BE1330" s="456"/>
      <c r="BF1330" s="456"/>
      <c r="BG1330" s="457"/>
      <c r="BH1330" s="458"/>
      <c r="BI1330" s="459"/>
      <c r="BJ1330" s="459"/>
      <c r="BK1330" s="459"/>
      <c r="BL1330" s="459"/>
      <c r="BM1330" s="460"/>
      <c r="BN1330" s="314"/>
      <c r="BO1330" s="314"/>
      <c r="BP1330" s="1"/>
      <c r="BQ1330" s="120">
        <f>IF($F$3="","",IF(N1330=$F$3,COUNTIF(BQ$23:BQ1329,"&gt;0")+1,0))</f>
        <v>0</v>
      </c>
      <c r="BR1330" s="1"/>
      <c r="BS1330" s="20" t="str">
        <f>IF($N1330="","",IF(VLOOKUP(VLOOKUP($N1330,IMPOSTAZIONI!$E$6:$I$13,5,FALSE),IMPOSTAZIONI!$B$25:$N$32,3,FALSE)=0,"",VLOOKUP(VLOOKUP($N1330,IMPOSTAZIONI!$E$6:$I$13,5,FALSE),IMPOSTAZIONI!$B$25:$N$32,3,FALSE)))</f>
        <v/>
      </c>
      <c r="BT1330" s="20" t="str">
        <f>IF($N1330="","",IF(VLOOKUP(VLOOKUP($N1330,IMPOSTAZIONI!$E$6:$I$13,5,FALSE),IMPOSTAZIONI!$B$25:$N$32,6,FALSE)=0,"",VLOOKUP(VLOOKUP($N1330,IMPOSTAZIONI!$E$6:$I$13,5,FALSE),IMPOSTAZIONI!$B$25:$N$32,6,FALSE)))</f>
        <v/>
      </c>
      <c r="BU1330" s="20" t="str">
        <f>IF($N1330="","",IF(VLOOKUP(VLOOKUP($N1330,IMPOSTAZIONI!$E$6:$I$13,5,FALSE),IMPOSTAZIONI!$B$25:$N$32,9,FALSE)=0,"",VLOOKUP(VLOOKUP($N1330,IMPOSTAZIONI!$E$6:$I$13,5,FALSE),IMPOSTAZIONI!$B$25:$N$32,9,FALSE)))</f>
        <v/>
      </c>
      <c r="BV1330" s="20" t="str">
        <f>IF($N1330="","",IF(VLOOKUP(VLOOKUP($N1330,IMPOSTAZIONI!$E$6:$I$13,5,FALSE),IMPOSTAZIONI!$B$25:$N$32,12,FALSE)=0,"",VLOOKUP(VLOOKUP($N1330,IMPOSTAZIONI!$E$6:$I$13,5,FALSE),IMPOSTAZIONI!$B$25:$N$32,12,FALSE)))</f>
        <v/>
      </c>
      <c r="BW1330" s="221" t="str">
        <f t="shared" si="366"/>
        <v/>
      </c>
      <c r="BX1330" s="221" t="str">
        <f t="shared" si="367"/>
        <v/>
      </c>
      <c r="BY1330" s="221">
        <f t="shared" si="368"/>
        <v>0</v>
      </c>
      <c r="BZ1330" s="231">
        <f t="shared" si="369"/>
        <v>0</v>
      </c>
      <c r="CA1330" s="246">
        <f t="shared" si="370"/>
        <v>0</v>
      </c>
      <c r="CB1330" s="246">
        <f t="shared" si="371"/>
        <v>0</v>
      </c>
      <c r="CC1330" s="246" t="str">
        <f t="shared" si="372"/>
        <v/>
      </c>
      <c r="CD1330" s="246">
        <f t="shared" si="373"/>
        <v>5</v>
      </c>
      <c r="CE1330" s="246">
        <f t="shared" si="374"/>
        <v>0</v>
      </c>
      <c r="CF1330" s="276">
        <f t="shared" si="375"/>
        <v>0</v>
      </c>
      <c r="CG1330" s="277">
        <f t="shared" si="375"/>
        <v>0</v>
      </c>
      <c r="CH1330" s="277">
        <f t="shared" si="375"/>
        <v>0</v>
      </c>
      <c r="CI1330" s="278">
        <f t="shared" si="375"/>
        <v>0</v>
      </c>
      <c r="CJ1330" s="280">
        <f t="shared" si="376"/>
        <v>0</v>
      </c>
      <c r="CK1330" s="232">
        <f t="shared" si="377"/>
        <v>0</v>
      </c>
      <c r="CL1330" s="1"/>
    </row>
    <row r="1331" spans="1:90" ht="18" customHeight="1">
      <c r="A1331" s="1"/>
      <c r="B1331" s="1"/>
      <c r="C1331" s="314"/>
      <c r="D1331" s="287" t="str">
        <f t="shared" si="378"/>
        <v/>
      </c>
      <c r="E1331" s="449" t="str">
        <f t="shared" si="365"/>
        <v/>
      </c>
      <c r="F1331" s="450"/>
      <c r="G1331" s="451"/>
      <c r="H1331" s="452"/>
      <c r="I1331" s="453"/>
      <c r="J1331" s="453"/>
      <c r="K1331" s="453"/>
      <c r="L1331" s="453"/>
      <c r="M1331" s="454"/>
      <c r="N1331" s="455"/>
      <c r="O1331" s="456"/>
      <c r="P1331" s="456"/>
      <c r="Q1331" s="456"/>
      <c r="R1331" s="456"/>
      <c r="S1331" s="456"/>
      <c r="T1331" s="456"/>
      <c r="U1331" s="456"/>
      <c r="V1331" s="456"/>
      <c r="W1331" s="456"/>
      <c r="X1331" s="456"/>
      <c r="Y1331" s="456"/>
      <c r="Z1331" s="456"/>
      <c r="AA1331" s="456"/>
      <c r="AB1331" s="456"/>
      <c r="AC1331" s="456"/>
      <c r="AD1331" s="456"/>
      <c r="AE1331" s="457"/>
      <c r="AF1331" s="455"/>
      <c r="AG1331" s="456"/>
      <c r="AH1331" s="456"/>
      <c r="AI1331" s="456"/>
      <c r="AJ1331" s="456"/>
      <c r="AK1331" s="456"/>
      <c r="AL1331" s="456"/>
      <c r="AM1331" s="456"/>
      <c r="AN1331" s="457"/>
      <c r="AO1331" s="455"/>
      <c r="AP1331" s="456"/>
      <c r="AQ1331" s="456"/>
      <c r="AR1331" s="456"/>
      <c r="AS1331" s="456"/>
      <c r="AT1331" s="456"/>
      <c r="AU1331" s="456"/>
      <c r="AV1331" s="456"/>
      <c r="AW1331" s="456"/>
      <c r="AX1331" s="456"/>
      <c r="AY1331" s="456"/>
      <c r="AZ1331" s="456"/>
      <c r="BA1331" s="456"/>
      <c r="BB1331" s="456"/>
      <c r="BC1331" s="456"/>
      <c r="BD1331" s="456"/>
      <c r="BE1331" s="456"/>
      <c r="BF1331" s="456"/>
      <c r="BG1331" s="457"/>
      <c r="BH1331" s="458"/>
      <c r="BI1331" s="459"/>
      <c r="BJ1331" s="459"/>
      <c r="BK1331" s="459"/>
      <c r="BL1331" s="459"/>
      <c r="BM1331" s="460"/>
      <c r="BN1331" s="314"/>
      <c r="BO1331" s="314"/>
      <c r="BP1331" s="1"/>
      <c r="BQ1331" s="120">
        <f>IF($F$3="","",IF(N1331=$F$3,COUNTIF(BQ$23:BQ1330,"&gt;0")+1,0))</f>
        <v>0</v>
      </c>
      <c r="BR1331" s="1"/>
      <c r="BS1331" s="20" t="str">
        <f>IF($N1331="","",IF(VLOOKUP(VLOOKUP($N1331,IMPOSTAZIONI!$E$6:$I$13,5,FALSE),IMPOSTAZIONI!$B$25:$N$32,3,FALSE)=0,"",VLOOKUP(VLOOKUP($N1331,IMPOSTAZIONI!$E$6:$I$13,5,FALSE),IMPOSTAZIONI!$B$25:$N$32,3,FALSE)))</f>
        <v/>
      </c>
      <c r="BT1331" s="20" t="str">
        <f>IF($N1331="","",IF(VLOOKUP(VLOOKUP($N1331,IMPOSTAZIONI!$E$6:$I$13,5,FALSE),IMPOSTAZIONI!$B$25:$N$32,6,FALSE)=0,"",VLOOKUP(VLOOKUP($N1331,IMPOSTAZIONI!$E$6:$I$13,5,FALSE),IMPOSTAZIONI!$B$25:$N$32,6,FALSE)))</f>
        <v/>
      </c>
      <c r="BU1331" s="20" t="str">
        <f>IF($N1331="","",IF(VLOOKUP(VLOOKUP($N1331,IMPOSTAZIONI!$E$6:$I$13,5,FALSE),IMPOSTAZIONI!$B$25:$N$32,9,FALSE)=0,"",VLOOKUP(VLOOKUP($N1331,IMPOSTAZIONI!$E$6:$I$13,5,FALSE),IMPOSTAZIONI!$B$25:$N$32,9,FALSE)))</f>
        <v/>
      </c>
      <c r="BV1331" s="20" t="str">
        <f>IF($N1331="","",IF(VLOOKUP(VLOOKUP($N1331,IMPOSTAZIONI!$E$6:$I$13,5,FALSE),IMPOSTAZIONI!$B$25:$N$32,12,FALSE)=0,"",VLOOKUP(VLOOKUP($N1331,IMPOSTAZIONI!$E$6:$I$13,5,FALSE),IMPOSTAZIONI!$B$25:$N$32,12,FALSE)))</f>
        <v/>
      </c>
      <c r="BW1331" s="221" t="str">
        <f t="shared" si="366"/>
        <v/>
      </c>
      <c r="BX1331" s="221" t="str">
        <f t="shared" si="367"/>
        <v/>
      </c>
      <c r="BY1331" s="221">
        <f t="shared" si="368"/>
        <v>0</v>
      </c>
      <c r="BZ1331" s="231">
        <f t="shared" si="369"/>
        <v>0</v>
      </c>
      <c r="CA1331" s="246">
        <f t="shared" si="370"/>
        <v>0</v>
      </c>
      <c r="CB1331" s="246">
        <f t="shared" si="371"/>
        <v>0</v>
      </c>
      <c r="CC1331" s="246" t="str">
        <f t="shared" si="372"/>
        <v/>
      </c>
      <c r="CD1331" s="246">
        <f t="shared" si="373"/>
        <v>5</v>
      </c>
      <c r="CE1331" s="246">
        <f t="shared" si="374"/>
        <v>0</v>
      </c>
      <c r="CF1331" s="276">
        <f t="shared" si="375"/>
        <v>0</v>
      </c>
      <c r="CG1331" s="277">
        <f t="shared" si="375"/>
        <v>0</v>
      </c>
      <c r="CH1331" s="277">
        <f t="shared" si="375"/>
        <v>0</v>
      </c>
      <c r="CI1331" s="278">
        <f t="shared" si="375"/>
        <v>0</v>
      </c>
      <c r="CJ1331" s="280">
        <f t="shared" si="376"/>
        <v>0</v>
      </c>
      <c r="CK1331" s="232">
        <f t="shared" si="377"/>
        <v>0</v>
      </c>
      <c r="CL1331" s="1"/>
    </row>
    <row r="1332" spans="1:90" ht="18" customHeight="1">
      <c r="A1332" s="1"/>
      <c r="B1332" s="1"/>
      <c r="C1332" s="314"/>
      <c r="D1332" s="287" t="str">
        <f t="shared" si="378"/>
        <v/>
      </c>
      <c r="E1332" s="449" t="str">
        <f t="shared" si="365"/>
        <v/>
      </c>
      <c r="F1332" s="450"/>
      <c r="G1332" s="451"/>
      <c r="H1332" s="452"/>
      <c r="I1332" s="453"/>
      <c r="J1332" s="453"/>
      <c r="K1332" s="453"/>
      <c r="L1332" s="453"/>
      <c r="M1332" s="454"/>
      <c r="N1332" s="455"/>
      <c r="O1332" s="456"/>
      <c r="P1332" s="456"/>
      <c r="Q1332" s="456"/>
      <c r="R1332" s="456"/>
      <c r="S1332" s="456"/>
      <c r="T1332" s="456"/>
      <c r="U1332" s="456"/>
      <c r="V1332" s="456"/>
      <c r="W1332" s="456"/>
      <c r="X1332" s="456"/>
      <c r="Y1332" s="456"/>
      <c r="Z1332" s="456"/>
      <c r="AA1332" s="456"/>
      <c r="AB1332" s="456"/>
      <c r="AC1332" s="456"/>
      <c r="AD1332" s="456"/>
      <c r="AE1332" s="457"/>
      <c r="AF1332" s="455"/>
      <c r="AG1332" s="456"/>
      <c r="AH1332" s="456"/>
      <c r="AI1332" s="456"/>
      <c r="AJ1332" s="456"/>
      <c r="AK1332" s="456"/>
      <c r="AL1332" s="456"/>
      <c r="AM1332" s="456"/>
      <c r="AN1332" s="457"/>
      <c r="AO1332" s="455"/>
      <c r="AP1332" s="456"/>
      <c r="AQ1332" s="456"/>
      <c r="AR1332" s="456"/>
      <c r="AS1332" s="456"/>
      <c r="AT1332" s="456"/>
      <c r="AU1332" s="456"/>
      <c r="AV1332" s="456"/>
      <c r="AW1332" s="456"/>
      <c r="AX1332" s="456"/>
      <c r="AY1332" s="456"/>
      <c r="AZ1332" s="456"/>
      <c r="BA1332" s="456"/>
      <c r="BB1332" s="456"/>
      <c r="BC1332" s="456"/>
      <c r="BD1332" s="456"/>
      <c r="BE1332" s="456"/>
      <c r="BF1332" s="456"/>
      <c r="BG1332" s="457"/>
      <c r="BH1332" s="458"/>
      <c r="BI1332" s="459"/>
      <c r="BJ1332" s="459"/>
      <c r="BK1332" s="459"/>
      <c r="BL1332" s="459"/>
      <c r="BM1332" s="460"/>
      <c r="BN1332" s="314"/>
      <c r="BO1332" s="314"/>
      <c r="BP1332" s="1"/>
      <c r="BQ1332" s="120">
        <f>IF($F$3="","",IF(N1332=$F$3,COUNTIF(BQ$23:BQ1331,"&gt;0")+1,0))</f>
        <v>0</v>
      </c>
      <c r="BR1332" s="1"/>
      <c r="BS1332" s="20" t="str">
        <f>IF($N1332="","",IF(VLOOKUP(VLOOKUP($N1332,IMPOSTAZIONI!$E$6:$I$13,5,FALSE),IMPOSTAZIONI!$B$25:$N$32,3,FALSE)=0,"",VLOOKUP(VLOOKUP($N1332,IMPOSTAZIONI!$E$6:$I$13,5,FALSE),IMPOSTAZIONI!$B$25:$N$32,3,FALSE)))</f>
        <v/>
      </c>
      <c r="BT1332" s="20" t="str">
        <f>IF($N1332="","",IF(VLOOKUP(VLOOKUP($N1332,IMPOSTAZIONI!$E$6:$I$13,5,FALSE),IMPOSTAZIONI!$B$25:$N$32,6,FALSE)=0,"",VLOOKUP(VLOOKUP($N1332,IMPOSTAZIONI!$E$6:$I$13,5,FALSE),IMPOSTAZIONI!$B$25:$N$32,6,FALSE)))</f>
        <v/>
      </c>
      <c r="BU1332" s="20" t="str">
        <f>IF($N1332="","",IF(VLOOKUP(VLOOKUP($N1332,IMPOSTAZIONI!$E$6:$I$13,5,FALSE),IMPOSTAZIONI!$B$25:$N$32,9,FALSE)=0,"",VLOOKUP(VLOOKUP($N1332,IMPOSTAZIONI!$E$6:$I$13,5,FALSE),IMPOSTAZIONI!$B$25:$N$32,9,FALSE)))</f>
        <v/>
      </c>
      <c r="BV1332" s="20" t="str">
        <f>IF($N1332="","",IF(VLOOKUP(VLOOKUP($N1332,IMPOSTAZIONI!$E$6:$I$13,5,FALSE),IMPOSTAZIONI!$B$25:$N$32,12,FALSE)=0,"",VLOOKUP(VLOOKUP($N1332,IMPOSTAZIONI!$E$6:$I$13,5,FALSE),IMPOSTAZIONI!$B$25:$N$32,12,FALSE)))</f>
        <v/>
      </c>
      <c r="BW1332" s="221" t="str">
        <f t="shared" si="366"/>
        <v/>
      </c>
      <c r="BX1332" s="221" t="str">
        <f t="shared" si="367"/>
        <v/>
      </c>
      <c r="BY1332" s="221">
        <f t="shared" si="368"/>
        <v>0</v>
      </c>
      <c r="BZ1332" s="231">
        <f t="shared" si="369"/>
        <v>0</v>
      </c>
      <c r="CA1332" s="246">
        <f t="shared" si="370"/>
        <v>0</v>
      </c>
      <c r="CB1332" s="246">
        <f t="shared" si="371"/>
        <v>0</v>
      </c>
      <c r="CC1332" s="246" t="str">
        <f t="shared" si="372"/>
        <v/>
      </c>
      <c r="CD1332" s="246">
        <f t="shared" si="373"/>
        <v>5</v>
      </c>
      <c r="CE1332" s="246">
        <f t="shared" si="374"/>
        <v>0</v>
      </c>
      <c r="CF1332" s="276">
        <f t="shared" si="375"/>
        <v>0</v>
      </c>
      <c r="CG1332" s="277">
        <f t="shared" si="375"/>
        <v>0</v>
      </c>
      <c r="CH1332" s="277">
        <f t="shared" si="375"/>
        <v>0</v>
      </c>
      <c r="CI1332" s="278">
        <f t="shared" si="375"/>
        <v>0</v>
      </c>
      <c r="CJ1332" s="280">
        <f t="shared" si="376"/>
        <v>0</v>
      </c>
      <c r="CK1332" s="232">
        <f t="shared" si="377"/>
        <v>0</v>
      </c>
      <c r="CL1332" s="1"/>
    </row>
    <row r="1333" spans="1:90" ht="18" customHeight="1">
      <c r="A1333" s="1"/>
      <c r="B1333" s="1"/>
      <c r="C1333" s="314"/>
      <c r="D1333" s="287" t="str">
        <f t="shared" si="378"/>
        <v/>
      </c>
      <c r="E1333" s="449" t="str">
        <f t="shared" si="365"/>
        <v/>
      </c>
      <c r="F1333" s="450"/>
      <c r="G1333" s="451"/>
      <c r="H1333" s="452"/>
      <c r="I1333" s="453"/>
      <c r="J1333" s="453"/>
      <c r="K1333" s="453"/>
      <c r="L1333" s="453"/>
      <c r="M1333" s="454"/>
      <c r="N1333" s="455"/>
      <c r="O1333" s="456"/>
      <c r="P1333" s="456"/>
      <c r="Q1333" s="456"/>
      <c r="R1333" s="456"/>
      <c r="S1333" s="456"/>
      <c r="T1333" s="456"/>
      <c r="U1333" s="456"/>
      <c r="V1333" s="456"/>
      <c r="W1333" s="456"/>
      <c r="X1333" s="456"/>
      <c r="Y1333" s="456"/>
      <c r="Z1333" s="456"/>
      <c r="AA1333" s="456"/>
      <c r="AB1333" s="456"/>
      <c r="AC1333" s="456"/>
      <c r="AD1333" s="456"/>
      <c r="AE1333" s="457"/>
      <c r="AF1333" s="455"/>
      <c r="AG1333" s="456"/>
      <c r="AH1333" s="456"/>
      <c r="AI1333" s="456"/>
      <c r="AJ1333" s="456"/>
      <c r="AK1333" s="456"/>
      <c r="AL1333" s="456"/>
      <c r="AM1333" s="456"/>
      <c r="AN1333" s="457"/>
      <c r="AO1333" s="455"/>
      <c r="AP1333" s="456"/>
      <c r="AQ1333" s="456"/>
      <c r="AR1333" s="456"/>
      <c r="AS1333" s="456"/>
      <c r="AT1333" s="456"/>
      <c r="AU1333" s="456"/>
      <c r="AV1333" s="456"/>
      <c r="AW1333" s="456"/>
      <c r="AX1333" s="456"/>
      <c r="AY1333" s="456"/>
      <c r="AZ1333" s="456"/>
      <c r="BA1333" s="456"/>
      <c r="BB1333" s="456"/>
      <c r="BC1333" s="456"/>
      <c r="BD1333" s="456"/>
      <c r="BE1333" s="456"/>
      <c r="BF1333" s="456"/>
      <c r="BG1333" s="457"/>
      <c r="BH1333" s="458"/>
      <c r="BI1333" s="459"/>
      <c r="BJ1333" s="459"/>
      <c r="BK1333" s="459"/>
      <c r="BL1333" s="459"/>
      <c r="BM1333" s="460"/>
      <c r="BN1333" s="314"/>
      <c r="BO1333" s="314"/>
      <c r="BP1333" s="1"/>
      <c r="BQ1333" s="120">
        <f>IF($F$3="","",IF(N1333=$F$3,COUNTIF(BQ$23:BQ1332,"&gt;0")+1,0))</f>
        <v>0</v>
      </c>
      <c r="BR1333" s="1"/>
      <c r="BS1333" s="20" t="str">
        <f>IF($N1333="","",IF(VLOOKUP(VLOOKUP($N1333,IMPOSTAZIONI!$E$6:$I$13,5,FALSE),IMPOSTAZIONI!$B$25:$N$32,3,FALSE)=0,"",VLOOKUP(VLOOKUP($N1333,IMPOSTAZIONI!$E$6:$I$13,5,FALSE),IMPOSTAZIONI!$B$25:$N$32,3,FALSE)))</f>
        <v/>
      </c>
      <c r="BT1333" s="20" t="str">
        <f>IF($N1333="","",IF(VLOOKUP(VLOOKUP($N1333,IMPOSTAZIONI!$E$6:$I$13,5,FALSE),IMPOSTAZIONI!$B$25:$N$32,6,FALSE)=0,"",VLOOKUP(VLOOKUP($N1333,IMPOSTAZIONI!$E$6:$I$13,5,FALSE),IMPOSTAZIONI!$B$25:$N$32,6,FALSE)))</f>
        <v/>
      </c>
      <c r="BU1333" s="20" t="str">
        <f>IF($N1333="","",IF(VLOOKUP(VLOOKUP($N1333,IMPOSTAZIONI!$E$6:$I$13,5,FALSE),IMPOSTAZIONI!$B$25:$N$32,9,FALSE)=0,"",VLOOKUP(VLOOKUP($N1333,IMPOSTAZIONI!$E$6:$I$13,5,FALSE),IMPOSTAZIONI!$B$25:$N$32,9,FALSE)))</f>
        <v/>
      </c>
      <c r="BV1333" s="20" t="str">
        <f>IF($N1333="","",IF(VLOOKUP(VLOOKUP($N1333,IMPOSTAZIONI!$E$6:$I$13,5,FALSE),IMPOSTAZIONI!$B$25:$N$32,12,FALSE)=0,"",VLOOKUP(VLOOKUP($N1333,IMPOSTAZIONI!$E$6:$I$13,5,FALSE),IMPOSTAZIONI!$B$25:$N$32,12,FALSE)))</f>
        <v/>
      </c>
      <c r="BW1333" s="221" t="str">
        <f t="shared" si="366"/>
        <v/>
      </c>
      <c r="BX1333" s="221" t="str">
        <f t="shared" si="367"/>
        <v/>
      </c>
      <c r="BY1333" s="221">
        <f t="shared" si="368"/>
        <v>0</v>
      </c>
      <c r="BZ1333" s="231">
        <f t="shared" si="369"/>
        <v>0</v>
      </c>
      <c r="CA1333" s="246">
        <f t="shared" si="370"/>
        <v>0</v>
      </c>
      <c r="CB1333" s="246">
        <f t="shared" si="371"/>
        <v>0</v>
      </c>
      <c r="CC1333" s="246" t="str">
        <f t="shared" si="372"/>
        <v/>
      </c>
      <c r="CD1333" s="246">
        <f t="shared" si="373"/>
        <v>5</v>
      </c>
      <c r="CE1333" s="246">
        <f t="shared" si="374"/>
        <v>0</v>
      </c>
      <c r="CF1333" s="276">
        <f t="shared" si="375"/>
        <v>0</v>
      </c>
      <c r="CG1333" s="277">
        <f t="shared" si="375"/>
        <v>0</v>
      </c>
      <c r="CH1333" s="277">
        <f t="shared" si="375"/>
        <v>0</v>
      </c>
      <c r="CI1333" s="278">
        <f t="shared" si="375"/>
        <v>0</v>
      </c>
      <c r="CJ1333" s="280">
        <f t="shared" si="376"/>
        <v>0</v>
      </c>
      <c r="CK1333" s="232">
        <f t="shared" si="377"/>
        <v>0</v>
      </c>
      <c r="CL1333" s="1"/>
    </row>
    <row r="1334" spans="1:90" ht="18" customHeight="1">
      <c r="A1334" s="1"/>
      <c r="B1334" s="1"/>
      <c r="C1334" s="314"/>
      <c r="D1334" s="287" t="str">
        <f t="shared" si="378"/>
        <v/>
      </c>
      <c r="E1334" s="449" t="str">
        <f t="shared" si="365"/>
        <v/>
      </c>
      <c r="F1334" s="450"/>
      <c r="G1334" s="451"/>
      <c r="H1334" s="452"/>
      <c r="I1334" s="453"/>
      <c r="J1334" s="453"/>
      <c r="K1334" s="453"/>
      <c r="L1334" s="453"/>
      <c r="M1334" s="454"/>
      <c r="N1334" s="455"/>
      <c r="O1334" s="456"/>
      <c r="P1334" s="456"/>
      <c r="Q1334" s="456"/>
      <c r="R1334" s="456"/>
      <c r="S1334" s="456"/>
      <c r="T1334" s="456"/>
      <c r="U1334" s="456"/>
      <c r="V1334" s="456"/>
      <c r="W1334" s="456"/>
      <c r="X1334" s="456"/>
      <c r="Y1334" s="456"/>
      <c r="Z1334" s="456"/>
      <c r="AA1334" s="456"/>
      <c r="AB1334" s="456"/>
      <c r="AC1334" s="456"/>
      <c r="AD1334" s="456"/>
      <c r="AE1334" s="457"/>
      <c r="AF1334" s="455"/>
      <c r="AG1334" s="456"/>
      <c r="AH1334" s="456"/>
      <c r="AI1334" s="456"/>
      <c r="AJ1334" s="456"/>
      <c r="AK1334" s="456"/>
      <c r="AL1334" s="456"/>
      <c r="AM1334" s="456"/>
      <c r="AN1334" s="457"/>
      <c r="AO1334" s="455"/>
      <c r="AP1334" s="456"/>
      <c r="AQ1334" s="456"/>
      <c r="AR1334" s="456"/>
      <c r="AS1334" s="456"/>
      <c r="AT1334" s="456"/>
      <c r="AU1334" s="456"/>
      <c r="AV1334" s="456"/>
      <c r="AW1334" s="456"/>
      <c r="AX1334" s="456"/>
      <c r="AY1334" s="456"/>
      <c r="AZ1334" s="456"/>
      <c r="BA1334" s="456"/>
      <c r="BB1334" s="456"/>
      <c r="BC1334" s="456"/>
      <c r="BD1334" s="456"/>
      <c r="BE1334" s="456"/>
      <c r="BF1334" s="456"/>
      <c r="BG1334" s="457"/>
      <c r="BH1334" s="458"/>
      <c r="BI1334" s="459"/>
      <c r="BJ1334" s="459"/>
      <c r="BK1334" s="459"/>
      <c r="BL1334" s="459"/>
      <c r="BM1334" s="460"/>
      <c r="BN1334" s="314"/>
      <c r="BO1334" s="314"/>
      <c r="BP1334" s="1"/>
      <c r="BQ1334" s="120">
        <f>IF($F$3="","",IF(N1334=$F$3,COUNTIF(BQ$23:BQ1333,"&gt;0")+1,0))</f>
        <v>0</v>
      </c>
      <c r="BR1334" s="1"/>
      <c r="BS1334" s="20" t="str">
        <f>IF($N1334="","",IF(VLOOKUP(VLOOKUP($N1334,IMPOSTAZIONI!$E$6:$I$13,5,FALSE),IMPOSTAZIONI!$B$25:$N$32,3,FALSE)=0,"",VLOOKUP(VLOOKUP($N1334,IMPOSTAZIONI!$E$6:$I$13,5,FALSE),IMPOSTAZIONI!$B$25:$N$32,3,FALSE)))</f>
        <v/>
      </c>
      <c r="BT1334" s="20" t="str">
        <f>IF($N1334="","",IF(VLOOKUP(VLOOKUP($N1334,IMPOSTAZIONI!$E$6:$I$13,5,FALSE),IMPOSTAZIONI!$B$25:$N$32,6,FALSE)=0,"",VLOOKUP(VLOOKUP($N1334,IMPOSTAZIONI!$E$6:$I$13,5,FALSE),IMPOSTAZIONI!$B$25:$N$32,6,FALSE)))</f>
        <v/>
      </c>
      <c r="BU1334" s="20" t="str">
        <f>IF($N1334="","",IF(VLOOKUP(VLOOKUP($N1334,IMPOSTAZIONI!$E$6:$I$13,5,FALSE),IMPOSTAZIONI!$B$25:$N$32,9,FALSE)=0,"",VLOOKUP(VLOOKUP($N1334,IMPOSTAZIONI!$E$6:$I$13,5,FALSE),IMPOSTAZIONI!$B$25:$N$32,9,FALSE)))</f>
        <v/>
      </c>
      <c r="BV1334" s="20" t="str">
        <f>IF($N1334="","",IF(VLOOKUP(VLOOKUP($N1334,IMPOSTAZIONI!$E$6:$I$13,5,FALSE),IMPOSTAZIONI!$B$25:$N$32,12,FALSE)=0,"",VLOOKUP(VLOOKUP($N1334,IMPOSTAZIONI!$E$6:$I$13,5,FALSE),IMPOSTAZIONI!$B$25:$N$32,12,FALSE)))</f>
        <v/>
      </c>
      <c r="BW1334" s="221" t="str">
        <f t="shared" si="366"/>
        <v/>
      </c>
      <c r="BX1334" s="221" t="str">
        <f t="shared" si="367"/>
        <v/>
      </c>
      <c r="BY1334" s="221">
        <f t="shared" si="368"/>
        <v>0</v>
      </c>
      <c r="BZ1334" s="231">
        <f t="shared" si="369"/>
        <v>0</v>
      </c>
      <c r="CA1334" s="246">
        <f t="shared" si="370"/>
        <v>0</v>
      </c>
      <c r="CB1334" s="246">
        <f t="shared" si="371"/>
        <v>0</v>
      </c>
      <c r="CC1334" s="246" t="str">
        <f t="shared" si="372"/>
        <v/>
      </c>
      <c r="CD1334" s="246">
        <f t="shared" si="373"/>
        <v>5</v>
      </c>
      <c r="CE1334" s="246">
        <f t="shared" si="374"/>
        <v>0</v>
      </c>
      <c r="CF1334" s="276">
        <f t="shared" si="375"/>
        <v>0</v>
      </c>
      <c r="CG1334" s="277">
        <f t="shared" si="375"/>
        <v>0</v>
      </c>
      <c r="CH1334" s="277">
        <f t="shared" si="375"/>
        <v>0</v>
      </c>
      <c r="CI1334" s="278">
        <f t="shared" si="375"/>
        <v>0</v>
      </c>
      <c r="CJ1334" s="280">
        <f t="shared" si="376"/>
        <v>0</v>
      </c>
      <c r="CK1334" s="232">
        <f t="shared" si="377"/>
        <v>0</v>
      </c>
      <c r="CL1334" s="1"/>
    </row>
    <row r="1335" spans="1:90" ht="18" customHeight="1">
      <c r="A1335" s="1"/>
      <c r="B1335" s="1"/>
      <c r="C1335" s="314"/>
      <c r="D1335" s="287" t="str">
        <f t="shared" si="378"/>
        <v/>
      </c>
      <c r="E1335" s="449" t="str">
        <f t="shared" si="365"/>
        <v/>
      </c>
      <c r="F1335" s="450"/>
      <c r="G1335" s="451"/>
      <c r="H1335" s="452"/>
      <c r="I1335" s="453"/>
      <c r="J1335" s="453"/>
      <c r="K1335" s="453"/>
      <c r="L1335" s="453"/>
      <c r="M1335" s="454"/>
      <c r="N1335" s="455"/>
      <c r="O1335" s="456"/>
      <c r="P1335" s="456"/>
      <c r="Q1335" s="456"/>
      <c r="R1335" s="456"/>
      <c r="S1335" s="456"/>
      <c r="T1335" s="456"/>
      <c r="U1335" s="456"/>
      <c r="V1335" s="456"/>
      <c r="W1335" s="456"/>
      <c r="X1335" s="456"/>
      <c r="Y1335" s="456"/>
      <c r="Z1335" s="456"/>
      <c r="AA1335" s="456"/>
      <c r="AB1335" s="456"/>
      <c r="AC1335" s="456"/>
      <c r="AD1335" s="456"/>
      <c r="AE1335" s="457"/>
      <c r="AF1335" s="455"/>
      <c r="AG1335" s="456"/>
      <c r="AH1335" s="456"/>
      <c r="AI1335" s="456"/>
      <c r="AJ1335" s="456"/>
      <c r="AK1335" s="456"/>
      <c r="AL1335" s="456"/>
      <c r="AM1335" s="456"/>
      <c r="AN1335" s="457"/>
      <c r="AO1335" s="455"/>
      <c r="AP1335" s="456"/>
      <c r="AQ1335" s="456"/>
      <c r="AR1335" s="456"/>
      <c r="AS1335" s="456"/>
      <c r="AT1335" s="456"/>
      <c r="AU1335" s="456"/>
      <c r="AV1335" s="456"/>
      <c r="AW1335" s="456"/>
      <c r="AX1335" s="456"/>
      <c r="AY1335" s="456"/>
      <c r="AZ1335" s="456"/>
      <c r="BA1335" s="456"/>
      <c r="BB1335" s="456"/>
      <c r="BC1335" s="456"/>
      <c r="BD1335" s="456"/>
      <c r="BE1335" s="456"/>
      <c r="BF1335" s="456"/>
      <c r="BG1335" s="457"/>
      <c r="BH1335" s="458"/>
      <c r="BI1335" s="459"/>
      <c r="BJ1335" s="459"/>
      <c r="BK1335" s="459"/>
      <c r="BL1335" s="459"/>
      <c r="BM1335" s="460"/>
      <c r="BN1335" s="314"/>
      <c r="BO1335" s="314"/>
      <c r="BP1335" s="1"/>
      <c r="BQ1335" s="120">
        <f>IF($F$3="","",IF(N1335=$F$3,COUNTIF(BQ$23:BQ1334,"&gt;0")+1,0))</f>
        <v>0</v>
      </c>
      <c r="BR1335" s="1"/>
      <c r="BS1335" s="20" t="str">
        <f>IF($N1335="","",IF(VLOOKUP(VLOOKUP($N1335,IMPOSTAZIONI!$E$6:$I$13,5,FALSE),IMPOSTAZIONI!$B$25:$N$32,3,FALSE)=0,"",VLOOKUP(VLOOKUP($N1335,IMPOSTAZIONI!$E$6:$I$13,5,FALSE),IMPOSTAZIONI!$B$25:$N$32,3,FALSE)))</f>
        <v/>
      </c>
      <c r="BT1335" s="20" t="str">
        <f>IF($N1335="","",IF(VLOOKUP(VLOOKUP($N1335,IMPOSTAZIONI!$E$6:$I$13,5,FALSE),IMPOSTAZIONI!$B$25:$N$32,6,FALSE)=0,"",VLOOKUP(VLOOKUP($N1335,IMPOSTAZIONI!$E$6:$I$13,5,FALSE),IMPOSTAZIONI!$B$25:$N$32,6,FALSE)))</f>
        <v/>
      </c>
      <c r="BU1335" s="20" t="str">
        <f>IF($N1335="","",IF(VLOOKUP(VLOOKUP($N1335,IMPOSTAZIONI!$E$6:$I$13,5,FALSE),IMPOSTAZIONI!$B$25:$N$32,9,FALSE)=0,"",VLOOKUP(VLOOKUP($N1335,IMPOSTAZIONI!$E$6:$I$13,5,FALSE),IMPOSTAZIONI!$B$25:$N$32,9,FALSE)))</f>
        <v/>
      </c>
      <c r="BV1335" s="20" t="str">
        <f>IF($N1335="","",IF(VLOOKUP(VLOOKUP($N1335,IMPOSTAZIONI!$E$6:$I$13,5,FALSE),IMPOSTAZIONI!$B$25:$N$32,12,FALSE)=0,"",VLOOKUP(VLOOKUP($N1335,IMPOSTAZIONI!$E$6:$I$13,5,FALSE),IMPOSTAZIONI!$B$25:$N$32,12,FALSE)))</f>
        <v/>
      </c>
      <c r="BW1335" s="221" t="str">
        <f t="shared" si="366"/>
        <v/>
      </c>
      <c r="BX1335" s="221" t="str">
        <f t="shared" si="367"/>
        <v/>
      </c>
      <c r="BY1335" s="221">
        <f t="shared" si="368"/>
        <v>0</v>
      </c>
      <c r="BZ1335" s="231">
        <f t="shared" si="369"/>
        <v>0</v>
      </c>
      <c r="CA1335" s="246">
        <f t="shared" si="370"/>
        <v>0</v>
      </c>
      <c r="CB1335" s="246">
        <f t="shared" si="371"/>
        <v>0</v>
      </c>
      <c r="CC1335" s="246" t="str">
        <f t="shared" si="372"/>
        <v/>
      </c>
      <c r="CD1335" s="246">
        <f t="shared" si="373"/>
        <v>5</v>
      </c>
      <c r="CE1335" s="246">
        <f t="shared" si="374"/>
        <v>0</v>
      </c>
      <c r="CF1335" s="276">
        <f t="shared" si="375"/>
        <v>0</v>
      </c>
      <c r="CG1335" s="277">
        <f t="shared" si="375"/>
        <v>0</v>
      </c>
      <c r="CH1335" s="277">
        <f t="shared" si="375"/>
        <v>0</v>
      </c>
      <c r="CI1335" s="278">
        <f t="shared" si="375"/>
        <v>0</v>
      </c>
      <c r="CJ1335" s="280">
        <f t="shared" si="376"/>
        <v>0</v>
      </c>
      <c r="CK1335" s="232">
        <f t="shared" si="377"/>
        <v>0</v>
      </c>
      <c r="CL1335" s="1"/>
    </row>
    <row r="1336" spans="1:90" ht="18" customHeight="1">
      <c r="A1336" s="1"/>
      <c r="B1336" s="1"/>
      <c r="C1336" s="314"/>
      <c r="D1336" s="287" t="str">
        <f t="shared" si="378"/>
        <v/>
      </c>
      <c r="E1336" s="449" t="str">
        <f t="shared" si="365"/>
        <v/>
      </c>
      <c r="F1336" s="450"/>
      <c r="G1336" s="451"/>
      <c r="H1336" s="452"/>
      <c r="I1336" s="453"/>
      <c r="J1336" s="453"/>
      <c r="K1336" s="453"/>
      <c r="L1336" s="453"/>
      <c r="M1336" s="454"/>
      <c r="N1336" s="455"/>
      <c r="O1336" s="456"/>
      <c r="P1336" s="456"/>
      <c r="Q1336" s="456"/>
      <c r="R1336" s="456"/>
      <c r="S1336" s="456"/>
      <c r="T1336" s="456"/>
      <c r="U1336" s="456"/>
      <c r="V1336" s="456"/>
      <c r="W1336" s="456"/>
      <c r="X1336" s="456"/>
      <c r="Y1336" s="456"/>
      <c r="Z1336" s="456"/>
      <c r="AA1336" s="456"/>
      <c r="AB1336" s="456"/>
      <c r="AC1336" s="456"/>
      <c r="AD1336" s="456"/>
      <c r="AE1336" s="457"/>
      <c r="AF1336" s="455"/>
      <c r="AG1336" s="456"/>
      <c r="AH1336" s="456"/>
      <c r="AI1336" s="456"/>
      <c r="AJ1336" s="456"/>
      <c r="AK1336" s="456"/>
      <c r="AL1336" s="456"/>
      <c r="AM1336" s="456"/>
      <c r="AN1336" s="457"/>
      <c r="AO1336" s="455"/>
      <c r="AP1336" s="456"/>
      <c r="AQ1336" s="456"/>
      <c r="AR1336" s="456"/>
      <c r="AS1336" s="456"/>
      <c r="AT1336" s="456"/>
      <c r="AU1336" s="456"/>
      <c r="AV1336" s="456"/>
      <c r="AW1336" s="456"/>
      <c r="AX1336" s="456"/>
      <c r="AY1336" s="456"/>
      <c r="AZ1336" s="456"/>
      <c r="BA1336" s="456"/>
      <c r="BB1336" s="456"/>
      <c r="BC1336" s="456"/>
      <c r="BD1336" s="456"/>
      <c r="BE1336" s="456"/>
      <c r="BF1336" s="456"/>
      <c r="BG1336" s="457"/>
      <c r="BH1336" s="458"/>
      <c r="BI1336" s="459"/>
      <c r="BJ1336" s="459"/>
      <c r="BK1336" s="459"/>
      <c r="BL1336" s="459"/>
      <c r="BM1336" s="460"/>
      <c r="BN1336" s="314"/>
      <c r="BO1336" s="314"/>
      <c r="BP1336" s="1"/>
      <c r="BQ1336" s="120">
        <f>IF($F$3="","",IF(N1336=$F$3,COUNTIF(BQ$23:BQ1335,"&gt;0")+1,0))</f>
        <v>0</v>
      </c>
      <c r="BR1336" s="1"/>
      <c r="BS1336" s="20" t="str">
        <f>IF($N1336="","",IF(VLOOKUP(VLOOKUP($N1336,IMPOSTAZIONI!$E$6:$I$13,5,FALSE),IMPOSTAZIONI!$B$25:$N$32,3,FALSE)=0,"",VLOOKUP(VLOOKUP($N1336,IMPOSTAZIONI!$E$6:$I$13,5,FALSE),IMPOSTAZIONI!$B$25:$N$32,3,FALSE)))</f>
        <v/>
      </c>
      <c r="BT1336" s="20" t="str">
        <f>IF($N1336="","",IF(VLOOKUP(VLOOKUP($N1336,IMPOSTAZIONI!$E$6:$I$13,5,FALSE),IMPOSTAZIONI!$B$25:$N$32,6,FALSE)=0,"",VLOOKUP(VLOOKUP($N1336,IMPOSTAZIONI!$E$6:$I$13,5,FALSE),IMPOSTAZIONI!$B$25:$N$32,6,FALSE)))</f>
        <v/>
      </c>
      <c r="BU1336" s="20" t="str">
        <f>IF($N1336="","",IF(VLOOKUP(VLOOKUP($N1336,IMPOSTAZIONI!$E$6:$I$13,5,FALSE),IMPOSTAZIONI!$B$25:$N$32,9,FALSE)=0,"",VLOOKUP(VLOOKUP($N1336,IMPOSTAZIONI!$E$6:$I$13,5,FALSE),IMPOSTAZIONI!$B$25:$N$32,9,FALSE)))</f>
        <v/>
      </c>
      <c r="BV1336" s="20" t="str">
        <f>IF($N1336="","",IF(VLOOKUP(VLOOKUP($N1336,IMPOSTAZIONI!$E$6:$I$13,5,FALSE),IMPOSTAZIONI!$B$25:$N$32,12,FALSE)=0,"",VLOOKUP(VLOOKUP($N1336,IMPOSTAZIONI!$E$6:$I$13,5,FALSE),IMPOSTAZIONI!$B$25:$N$32,12,FALSE)))</f>
        <v/>
      </c>
      <c r="BW1336" s="221" t="str">
        <f t="shared" si="366"/>
        <v/>
      </c>
      <c r="BX1336" s="221" t="str">
        <f t="shared" si="367"/>
        <v/>
      </c>
      <c r="BY1336" s="221">
        <f t="shared" si="368"/>
        <v>0</v>
      </c>
      <c r="BZ1336" s="231">
        <f t="shared" si="369"/>
        <v>0</v>
      </c>
      <c r="CA1336" s="246">
        <f t="shared" si="370"/>
        <v>0</v>
      </c>
      <c r="CB1336" s="246">
        <f t="shared" si="371"/>
        <v>0</v>
      </c>
      <c r="CC1336" s="246" t="str">
        <f t="shared" si="372"/>
        <v/>
      </c>
      <c r="CD1336" s="246">
        <f t="shared" si="373"/>
        <v>5</v>
      </c>
      <c r="CE1336" s="246">
        <f t="shared" si="374"/>
        <v>0</v>
      </c>
      <c r="CF1336" s="276">
        <f t="shared" si="375"/>
        <v>0</v>
      </c>
      <c r="CG1336" s="277">
        <f t="shared" si="375"/>
        <v>0</v>
      </c>
      <c r="CH1336" s="277">
        <f t="shared" si="375"/>
        <v>0</v>
      </c>
      <c r="CI1336" s="278">
        <f t="shared" si="375"/>
        <v>0</v>
      </c>
      <c r="CJ1336" s="280">
        <f t="shared" si="376"/>
        <v>0</v>
      </c>
      <c r="CK1336" s="232">
        <f t="shared" si="377"/>
        <v>0</v>
      </c>
      <c r="CL1336" s="1"/>
    </row>
    <row r="1337" spans="1:90" ht="18" customHeight="1">
      <c r="A1337" s="1"/>
      <c r="B1337" s="1"/>
      <c r="C1337" s="314"/>
      <c r="D1337" s="287" t="str">
        <f t="shared" si="378"/>
        <v/>
      </c>
      <c r="E1337" s="449" t="str">
        <f t="shared" si="365"/>
        <v/>
      </c>
      <c r="F1337" s="450"/>
      <c r="G1337" s="451"/>
      <c r="H1337" s="452"/>
      <c r="I1337" s="453"/>
      <c r="J1337" s="453"/>
      <c r="K1337" s="453"/>
      <c r="L1337" s="453"/>
      <c r="M1337" s="454"/>
      <c r="N1337" s="455"/>
      <c r="O1337" s="456"/>
      <c r="P1337" s="456"/>
      <c r="Q1337" s="456"/>
      <c r="R1337" s="456"/>
      <c r="S1337" s="456"/>
      <c r="T1337" s="456"/>
      <c r="U1337" s="456"/>
      <c r="V1337" s="456"/>
      <c r="W1337" s="456"/>
      <c r="X1337" s="456"/>
      <c r="Y1337" s="456"/>
      <c r="Z1337" s="456"/>
      <c r="AA1337" s="456"/>
      <c r="AB1337" s="456"/>
      <c r="AC1337" s="456"/>
      <c r="AD1337" s="456"/>
      <c r="AE1337" s="457"/>
      <c r="AF1337" s="455"/>
      <c r="AG1337" s="456"/>
      <c r="AH1337" s="456"/>
      <c r="AI1337" s="456"/>
      <c r="AJ1337" s="456"/>
      <c r="AK1337" s="456"/>
      <c r="AL1337" s="456"/>
      <c r="AM1337" s="456"/>
      <c r="AN1337" s="457"/>
      <c r="AO1337" s="455"/>
      <c r="AP1337" s="456"/>
      <c r="AQ1337" s="456"/>
      <c r="AR1337" s="456"/>
      <c r="AS1337" s="456"/>
      <c r="AT1337" s="456"/>
      <c r="AU1337" s="456"/>
      <c r="AV1337" s="456"/>
      <c r="AW1337" s="456"/>
      <c r="AX1337" s="456"/>
      <c r="AY1337" s="456"/>
      <c r="AZ1337" s="456"/>
      <c r="BA1337" s="456"/>
      <c r="BB1337" s="456"/>
      <c r="BC1337" s="456"/>
      <c r="BD1337" s="456"/>
      <c r="BE1337" s="456"/>
      <c r="BF1337" s="456"/>
      <c r="BG1337" s="457"/>
      <c r="BH1337" s="458"/>
      <c r="BI1337" s="459"/>
      <c r="BJ1337" s="459"/>
      <c r="BK1337" s="459"/>
      <c r="BL1337" s="459"/>
      <c r="BM1337" s="460"/>
      <c r="BN1337" s="314"/>
      <c r="BO1337" s="314"/>
      <c r="BP1337" s="1"/>
      <c r="BQ1337" s="120">
        <f>IF($F$3="","",IF(N1337=$F$3,COUNTIF(BQ$23:BQ1336,"&gt;0")+1,0))</f>
        <v>0</v>
      </c>
      <c r="BR1337" s="1"/>
      <c r="BS1337" s="20" t="str">
        <f>IF($N1337="","",IF(VLOOKUP(VLOOKUP($N1337,IMPOSTAZIONI!$E$6:$I$13,5,FALSE),IMPOSTAZIONI!$B$25:$N$32,3,FALSE)=0,"",VLOOKUP(VLOOKUP($N1337,IMPOSTAZIONI!$E$6:$I$13,5,FALSE),IMPOSTAZIONI!$B$25:$N$32,3,FALSE)))</f>
        <v/>
      </c>
      <c r="BT1337" s="20" t="str">
        <f>IF($N1337="","",IF(VLOOKUP(VLOOKUP($N1337,IMPOSTAZIONI!$E$6:$I$13,5,FALSE),IMPOSTAZIONI!$B$25:$N$32,6,FALSE)=0,"",VLOOKUP(VLOOKUP($N1337,IMPOSTAZIONI!$E$6:$I$13,5,FALSE),IMPOSTAZIONI!$B$25:$N$32,6,FALSE)))</f>
        <v/>
      </c>
      <c r="BU1337" s="20" t="str">
        <f>IF($N1337="","",IF(VLOOKUP(VLOOKUP($N1337,IMPOSTAZIONI!$E$6:$I$13,5,FALSE),IMPOSTAZIONI!$B$25:$N$32,9,FALSE)=0,"",VLOOKUP(VLOOKUP($N1337,IMPOSTAZIONI!$E$6:$I$13,5,FALSE),IMPOSTAZIONI!$B$25:$N$32,9,FALSE)))</f>
        <v/>
      </c>
      <c r="BV1337" s="20" t="str">
        <f>IF($N1337="","",IF(VLOOKUP(VLOOKUP($N1337,IMPOSTAZIONI!$E$6:$I$13,5,FALSE),IMPOSTAZIONI!$B$25:$N$32,12,FALSE)=0,"",VLOOKUP(VLOOKUP($N1337,IMPOSTAZIONI!$E$6:$I$13,5,FALSE),IMPOSTAZIONI!$B$25:$N$32,12,FALSE)))</f>
        <v/>
      </c>
      <c r="BW1337" s="221" t="str">
        <f t="shared" si="366"/>
        <v/>
      </c>
      <c r="BX1337" s="221" t="str">
        <f t="shared" si="367"/>
        <v/>
      </c>
      <c r="BY1337" s="221">
        <f t="shared" si="368"/>
        <v>0</v>
      </c>
      <c r="BZ1337" s="231">
        <f t="shared" si="369"/>
        <v>0</v>
      </c>
      <c r="CA1337" s="246">
        <f t="shared" si="370"/>
        <v>0</v>
      </c>
      <c r="CB1337" s="246">
        <f t="shared" si="371"/>
        <v>0</v>
      </c>
      <c r="CC1337" s="246" t="str">
        <f t="shared" si="372"/>
        <v/>
      </c>
      <c r="CD1337" s="246">
        <f t="shared" si="373"/>
        <v>5</v>
      </c>
      <c r="CE1337" s="246">
        <f t="shared" si="374"/>
        <v>0</v>
      </c>
      <c r="CF1337" s="276">
        <f t="shared" si="375"/>
        <v>0</v>
      </c>
      <c r="CG1337" s="277">
        <f t="shared" si="375"/>
        <v>0</v>
      </c>
      <c r="CH1337" s="277">
        <f t="shared" si="375"/>
        <v>0</v>
      </c>
      <c r="CI1337" s="278">
        <f t="shared" si="375"/>
        <v>0</v>
      </c>
      <c r="CJ1337" s="280">
        <f t="shared" si="376"/>
        <v>0</v>
      </c>
      <c r="CK1337" s="232">
        <f t="shared" si="377"/>
        <v>0</v>
      </c>
      <c r="CL1337" s="1"/>
    </row>
    <row r="1338" spans="1:90" ht="18" customHeight="1">
      <c r="A1338" s="1"/>
      <c r="B1338" s="1"/>
      <c r="C1338" s="314"/>
      <c r="D1338" s="287" t="str">
        <f t="shared" si="378"/>
        <v/>
      </c>
      <c r="E1338" s="449" t="str">
        <f t="shared" si="365"/>
        <v/>
      </c>
      <c r="F1338" s="450"/>
      <c r="G1338" s="451"/>
      <c r="H1338" s="452"/>
      <c r="I1338" s="453"/>
      <c r="J1338" s="453"/>
      <c r="K1338" s="453"/>
      <c r="L1338" s="453"/>
      <c r="M1338" s="454"/>
      <c r="N1338" s="455"/>
      <c r="O1338" s="456"/>
      <c r="P1338" s="456"/>
      <c r="Q1338" s="456"/>
      <c r="R1338" s="456"/>
      <c r="S1338" s="456"/>
      <c r="T1338" s="456"/>
      <c r="U1338" s="456"/>
      <c r="V1338" s="456"/>
      <c r="W1338" s="456"/>
      <c r="X1338" s="456"/>
      <c r="Y1338" s="456"/>
      <c r="Z1338" s="456"/>
      <c r="AA1338" s="456"/>
      <c r="AB1338" s="456"/>
      <c r="AC1338" s="456"/>
      <c r="AD1338" s="456"/>
      <c r="AE1338" s="457"/>
      <c r="AF1338" s="455"/>
      <c r="AG1338" s="456"/>
      <c r="AH1338" s="456"/>
      <c r="AI1338" s="456"/>
      <c r="AJ1338" s="456"/>
      <c r="AK1338" s="456"/>
      <c r="AL1338" s="456"/>
      <c r="AM1338" s="456"/>
      <c r="AN1338" s="457"/>
      <c r="AO1338" s="455"/>
      <c r="AP1338" s="456"/>
      <c r="AQ1338" s="456"/>
      <c r="AR1338" s="456"/>
      <c r="AS1338" s="456"/>
      <c r="AT1338" s="456"/>
      <c r="AU1338" s="456"/>
      <c r="AV1338" s="456"/>
      <c r="AW1338" s="456"/>
      <c r="AX1338" s="456"/>
      <c r="AY1338" s="456"/>
      <c r="AZ1338" s="456"/>
      <c r="BA1338" s="456"/>
      <c r="BB1338" s="456"/>
      <c r="BC1338" s="456"/>
      <c r="BD1338" s="456"/>
      <c r="BE1338" s="456"/>
      <c r="BF1338" s="456"/>
      <c r="BG1338" s="457"/>
      <c r="BH1338" s="458"/>
      <c r="BI1338" s="459"/>
      <c r="BJ1338" s="459"/>
      <c r="BK1338" s="459"/>
      <c r="BL1338" s="459"/>
      <c r="BM1338" s="460"/>
      <c r="BN1338" s="314"/>
      <c r="BO1338" s="314"/>
      <c r="BP1338" s="1"/>
      <c r="BQ1338" s="120">
        <f>IF($F$3="","",IF(N1338=$F$3,COUNTIF(BQ$23:BQ1337,"&gt;0")+1,0))</f>
        <v>0</v>
      </c>
      <c r="BR1338" s="1"/>
      <c r="BS1338" s="20" t="str">
        <f>IF($N1338="","",IF(VLOOKUP(VLOOKUP($N1338,IMPOSTAZIONI!$E$6:$I$13,5,FALSE),IMPOSTAZIONI!$B$25:$N$32,3,FALSE)=0,"",VLOOKUP(VLOOKUP($N1338,IMPOSTAZIONI!$E$6:$I$13,5,FALSE),IMPOSTAZIONI!$B$25:$N$32,3,FALSE)))</f>
        <v/>
      </c>
      <c r="BT1338" s="20" t="str">
        <f>IF($N1338="","",IF(VLOOKUP(VLOOKUP($N1338,IMPOSTAZIONI!$E$6:$I$13,5,FALSE),IMPOSTAZIONI!$B$25:$N$32,6,FALSE)=0,"",VLOOKUP(VLOOKUP($N1338,IMPOSTAZIONI!$E$6:$I$13,5,FALSE),IMPOSTAZIONI!$B$25:$N$32,6,FALSE)))</f>
        <v/>
      </c>
      <c r="BU1338" s="20" t="str">
        <f>IF($N1338="","",IF(VLOOKUP(VLOOKUP($N1338,IMPOSTAZIONI!$E$6:$I$13,5,FALSE),IMPOSTAZIONI!$B$25:$N$32,9,FALSE)=0,"",VLOOKUP(VLOOKUP($N1338,IMPOSTAZIONI!$E$6:$I$13,5,FALSE),IMPOSTAZIONI!$B$25:$N$32,9,FALSE)))</f>
        <v/>
      </c>
      <c r="BV1338" s="20" t="str">
        <f>IF($N1338="","",IF(VLOOKUP(VLOOKUP($N1338,IMPOSTAZIONI!$E$6:$I$13,5,FALSE),IMPOSTAZIONI!$B$25:$N$32,12,FALSE)=0,"",VLOOKUP(VLOOKUP($N1338,IMPOSTAZIONI!$E$6:$I$13,5,FALSE),IMPOSTAZIONI!$B$25:$N$32,12,FALSE)))</f>
        <v/>
      </c>
      <c r="BW1338" s="221" t="str">
        <f t="shared" si="366"/>
        <v/>
      </c>
      <c r="BX1338" s="221" t="str">
        <f t="shared" si="367"/>
        <v/>
      </c>
      <c r="BY1338" s="221">
        <f t="shared" si="368"/>
        <v>0</v>
      </c>
      <c r="BZ1338" s="231">
        <f t="shared" si="369"/>
        <v>0</v>
      </c>
      <c r="CA1338" s="246">
        <f t="shared" si="370"/>
        <v>0</v>
      </c>
      <c r="CB1338" s="246">
        <f t="shared" si="371"/>
        <v>0</v>
      </c>
      <c r="CC1338" s="246" t="str">
        <f t="shared" si="372"/>
        <v/>
      </c>
      <c r="CD1338" s="246">
        <f t="shared" si="373"/>
        <v>5</v>
      </c>
      <c r="CE1338" s="246">
        <f t="shared" si="374"/>
        <v>0</v>
      </c>
      <c r="CF1338" s="276">
        <f t="shared" si="375"/>
        <v>0</v>
      </c>
      <c r="CG1338" s="277">
        <f t="shared" si="375"/>
        <v>0</v>
      </c>
      <c r="CH1338" s="277">
        <f t="shared" si="375"/>
        <v>0</v>
      </c>
      <c r="CI1338" s="278">
        <f t="shared" si="375"/>
        <v>0</v>
      </c>
      <c r="CJ1338" s="280">
        <f t="shared" si="376"/>
        <v>0</v>
      </c>
      <c r="CK1338" s="232">
        <f t="shared" si="377"/>
        <v>0</v>
      </c>
      <c r="CL1338" s="1"/>
    </row>
    <row r="1339" spans="1:90" ht="18" customHeight="1">
      <c r="A1339" s="1"/>
      <c r="B1339" s="1"/>
      <c r="C1339" s="314"/>
      <c r="D1339" s="287" t="str">
        <f t="shared" si="378"/>
        <v/>
      </c>
      <c r="E1339" s="449" t="str">
        <f t="shared" si="365"/>
        <v/>
      </c>
      <c r="F1339" s="450"/>
      <c r="G1339" s="451"/>
      <c r="H1339" s="452"/>
      <c r="I1339" s="453"/>
      <c r="J1339" s="453"/>
      <c r="K1339" s="453"/>
      <c r="L1339" s="453"/>
      <c r="M1339" s="454"/>
      <c r="N1339" s="455"/>
      <c r="O1339" s="456"/>
      <c r="P1339" s="456"/>
      <c r="Q1339" s="456"/>
      <c r="R1339" s="456"/>
      <c r="S1339" s="456"/>
      <c r="T1339" s="456"/>
      <c r="U1339" s="456"/>
      <c r="V1339" s="456"/>
      <c r="W1339" s="456"/>
      <c r="X1339" s="456"/>
      <c r="Y1339" s="456"/>
      <c r="Z1339" s="456"/>
      <c r="AA1339" s="456"/>
      <c r="AB1339" s="456"/>
      <c r="AC1339" s="456"/>
      <c r="AD1339" s="456"/>
      <c r="AE1339" s="457"/>
      <c r="AF1339" s="455"/>
      <c r="AG1339" s="456"/>
      <c r="AH1339" s="456"/>
      <c r="AI1339" s="456"/>
      <c r="AJ1339" s="456"/>
      <c r="AK1339" s="456"/>
      <c r="AL1339" s="456"/>
      <c r="AM1339" s="456"/>
      <c r="AN1339" s="457"/>
      <c r="AO1339" s="455"/>
      <c r="AP1339" s="456"/>
      <c r="AQ1339" s="456"/>
      <c r="AR1339" s="456"/>
      <c r="AS1339" s="456"/>
      <c r="AT1339" s="456"/>
      <c r="AU1339" s="456"/>
      <c r="AV1339" s="456"/>
      <c r="AW1339" s="456"/>
      <c r="AX1339" s="456"/>
      <c r="AY1339" s="456"/>
      <c r="AZ1339" s="456"/>
      <c r="BA1339" s="456"/>
      <c r="BB1339" s="456"/>
      <c r="BC1339" s="456"/>
      <c r="BD1339" s="456"/>
      <c r="BE1339" s="456"/>
      <c r="BF1339" s="456"/>
      <c r="BG1339" s="457"/>
      <c r="BH1339" s="458"/>
      <c r="BI1339" s="459"/>
      <c r="BJ1339" s="459"/>
      <c r="BK1339" s="459"/>
      <c r="BL1339" s="459"/>
      <c r="BM1339" s="460"/>
      <c r="BN1339" s="314"/>
      <c r="BO1339" s="314"/>
      <c r="BP1339" s="1"/>
      <c r="BQ1339" s="120">
        <f>IF($F$3="","",IF(N1339=$F$3,COUNTIF(BQ$23:BQ1338,"&gt;0")+1,0))</f>
        <v>0</v>
      </c>
      <c r="BR1339" s="1"/>
      <c r="BS1339" s="20" t="str">
        <f>IF($N1339="","",IF(VLOOKUP(VLOOKUP($N1339,IMPOSTAZIONI!$E$6:$I$13,5,FALSE),IMPOSTAZIONI!$B$25:$N$32,3,FALSE)=0,"",VLOOKUP(VLOOKUP($N1339,IMPOSTAZIONI!$E$6:$I$13,5,FALSE),IMPOSTAZIONI!$B$25:$N$32,3,FALSE)))</f>
        <v/>
      </c>
      <c r="BT1339" s="20" t="str">
        <f>IF($N1339="","",IF(VLOOKUP(VLOOKUP($N1339,IMPOSTAZIONI!$E$6:$I$13,5,FALSE),IMPOSTAZIONI!$B$25:$N$32,6,FALSE)=0,"",VLOOKUP(VLOOKUP($N1339,IMPOSTAZIONI!$E$6:$I$13,5,FALSE),IMPOSTAZIONI!$B$25:$N$32,6,FALSE)))</f>
        <v/>
      </c>
      <c r="BU1339" s="20" t="str">
        <f>IF($N1339="","",IF(VLOOKUP(VLOOKUP($N1339,IMPOSTAZIONI!$E$6:$I$13,5,FALSE),IMPOSTAZIONI!$B$25:$N$32,9,FALSE)=0,"",VLOOKUP(VLOOKUP($N1339,IMPOSTAZIONI!$E$6:$I$13,5,FALSE),IMPOSTAZIONI!$B$25:$N$32,9,FALSE)))</f>
        <v/>
      </c>
      <c r="BV1339" s="20" t="str">
        <f>IF($N1339="","",IF(VLOOKUP(VLOOKUP($N1339,IMPOSTAZIONI!$E$6:$I$13,5,FALSE),IMPOSTAZIONI!$B$25:$N$32,12,FALSE)=0,"",VLOOKUP(VLOOKUP($N1339,IMPOSTAZIONI!$E$6:$I$13,5,FALSE),IMPOSTAZIONI!$B$25:$N$32,12,FALSE)))</f>
        <v/>
      </c>
      <c r="BW1339" s="221" t="str">
        <f t="shared" si="366"/>
        <v/>
      </c>
      <c r="BX1339" s="221" t="str">
        <f t="shared" si="367"/>
        <v/>
      </c>
      <c r="BY1339" s="221">
        <f t="shared" si="368"/>
        <v>0</v>
      </c>
      <c r="BZ1339" s="231">
        <f t="shared" si="369"/>
        <v>0</v>
      </c>
      <c r="CA1339" s="246">
        <f t="shared" si="370"/>
        <v>0</v>
      </c>
      <c r="CB1339" s="246">
        <f t="shared" si="371"/>
        <v>0</v>
      </c>
      <c r="CC1339" s="246" t="str">
        <f t="shared" si="372"/>
        <v/>
      </c>
      <c r="CD1339" s="246">
        <f t="shared" si="373"/>
        <v>5</v>
      </c>
      <c r="CE1339" s="246">
        <f t="shared" si="374"/>
        <v>0</v>
      </c>
      <c r="CF1339" s="276">
        <f t="shared" si="375"/>
        <v>0</v>
      </c>
      <c r="CG1339" s="277">
        <f t="shared" si="375"/>
        <v>0</v>
      </c>
      <c r="CH1339" s="277">
        <f t="shared" si="375"/>
        <v>0</v>
      </c>
      <c r="CI1339" s="278">
        <f t="shared" si="375"/>
        <v>0</v>
      </c>
      <c r="CJ1339" s="280">
        <f t="shared" si="376"/>
        <v>0</v>
      </c>
      <c r="CK1339" s="232">
        <f t="shared" si="377"/>
        <v>0</v>
      </c>
      <c r="CL1339" s="1"/>
    </row>
    <row r="1340" spans="1:90" ht="18" customHeight="1">
      <c r="A1340" s="1"/>
      <c r="B1340" s="1"/>
      <c r="C1340" s="314"/>
      <c r="D1340" s="287" t="str">
        <f t="shared" si="378"/>
        <v/>
      </c>
      <c r="E1340" s="449" t="str">
        <f t="shared" si="365"/>
        <v/>
      </c>
      <c r="F1340" s="450"/>
      <c r="G1340" s="451"/>
      <c r="H1340" s="452"/>
      <c r="I1340" s="453"/>
      <c r="J1340" s="453"/>
      <c r="K1340" s="453"/>
      <c r="L1340" s="453"/>
      <c r="M1340" s="454"/>
      <c r="N1340" s="455"/>
      <c r="O1340" s="456"/>
      <c r="P1340" s="456"/>
      <c r="Q1340" s="456"/>
      <c r="R1340" s="456"/>
      <c r="S1340" s="456"/>
      <c r="T1340" s="456"/>
      <c r="U1340" s="456"/>
      <c r="V1340" s="456"/>
      <c r="W1340" s="456"/>
      <c r="X1340" s="456"/>
      <c r="Y1340" s="456"/>
      <c r="Z1340" s="456"/>
      <c r="AA1340" s="456"/>
      <c r="AB1340" s="456"/>
      <c r="AC1340" s="456"/>
      <c r="AD1340" s="456"/>
      <c r="AE1340" s="457"/>
      <c r="AF1340" s="455"/>
      <c r="AG1340" s="456"/>
      <c r="AH1340" s="456"/>
      <c r="AI1340" s="456"/>
      <c r="AJ1340" s="456"/>
      <c r="AK1340" s="456"/>
      <c r="AL1340" s="456"/>
      <c r="AM1340" s="456"/>
      <c r="AN1340" s="457"/>
      <c r="AO1340" s="455"/>
      <c r="AP1340" s="456"/>
      <c r="AQ1340" s="456"/>
      <c r="AR1340" s="456"/>
      <c r="AS1340" s="456"/>
      <c r="AT1340" s="456"/>
      <c r="AU1340" s="456"/>
      <c r="AV1340" s="456"/>
      <c r="AW1340" s="456"/>
      <c r="AX1340" s="456"/>
      <c r="AY1340" s="456"/>
      <c r="AZ1340" s="456"/>
      <c r="BA1340" s="456"/>
      <c r="BB1340" s="456"/>
      <c r="BC1340" s="456"/>
      <c r="BD1340" s="456"/>
      <c r="BE1340" s="456"/>
      <c r="BF1340" s="456"/>
      <c r="BG1340" s="457"/>
      <c r="BH1340" s="458"/>
      <c r="BI1340" s="459"/>
      <c r="BJ1340" s="459"/>
      <c r="BK1340" s="459"/>
      <c r="BL1340" s="459"/>
      <c r="BM1340" s="460"/>
      <c r="BN1340" s="314"/>
      <c r="BO1340" s="314"/>
      <c r="BP1340" s="1"/>
      <c r="BQ1340" s="120">
        <f>IF($F$3="","",IF(N1340=$F$3,COUNTIF(BQ$23:BQ1339,"&gt;0")+1,0))</f>
        <v>0</v>
      </c>
      <c r="BR1340" s="1"/>
      <c r="BS1340" s="20" t="str">
        <f>IF($N1340="","",IF(VLOOKUP(VLOOKUP($N1340,IMPOSTAZIONI!$E$6:$I$13,5,FALSE),IMPOSTAZIONI!$B$25:$N$32,3,FALSE)=0,"",VLOOKUP(VLOOKUP($N1340,IMPOSTAZIONI!$E$6:$I$13,5,FALSE),IMPOSTAZIONI!$B$25:$N$32,3,FALSE)))</f>
        <v/>
      </c>
      <c r="BT1340" s="20" t="str">
        <f>IF($N1340="","",IF(VLOOKUP(VLOOKUP($N1340,IMPOSTAZIONI!$E$6:$I$13,5,FALSE),IMPOSTAZIONI!$B$25:$N$32,6,FALSE)=0,"",VLOOKUP(VLOOKUP($N1340,IMPOSTAZIONI!$E$6:$I$13,5,FALSE),IMPOSTAZIONI!$B$25:$N$32,6,FALSE)))</f>
        <v/>
      </c>
      <c r="BU1340" s="20" t="str">
        <f>IF($N1340="","",IF(VLOOKUP(VLOOKUP($N1340,IMPOSTAZIONI!$E$6:$I$13,5,FALSE),IMPOSTAZIONI!$B$25:$N$32,9,FALSE)=0,"",VLOOKUP(VLOOKUP($N1340,IMPOSTAZIONI!$E$6:$I$13,5,FALSE),IMPOSTAZIONI!$B$25:$N$32,9,FALSE)))</f>
        <v/>
      </c>
      <c r="BV1340" s="20" t="str">
        <f>IF($N1340="","",IF(VLOOKUP(VLOOKUP($N1340,IMPOSTAZIONI!$E$6:$I$13,5,FALSE),IMPOSTAZIONI!$B$25:$N$32,12,FALSE)=0,"",VLOOKUP(VLOOKUP($N1340,IMPOSTAZIONI!$E$6:$I$13,5,FALSE),IMPOSTAZIONI!$B$25:$N$32,12,FALSE)))</f>
        <v/>
      </c>
      <c r="BW1340" s="221" t="str">
        <f t="shared" si="366"/>
        <v/>
      </c>
      <c r="BX1340" s="221" t="str">
        <f t="shared" si="367"/>
        <v/>
      </c>
      <c r="BY1340" s="221">
        <f t="shared" si="368"/>
        <v>0</v>
      </c>
      <c r="BZ1340" s="231">
        <f t="shared" si="369"/>
        <v>0</v>
      </c>
      <c r="CA1340" s="246">
        <f t="shared" si="370"/>
        <v>0</v>
      </c>
      <c r="CB1340" s="246">
        <f t="shared" si="371"/>
        <v>0</v>
      </c>
      <c r="CC1340" s="246" t="str">
        <f t="shared" si="372"/>
        <v/>
      </c>
      <c r="CD1340" s="246">
        <f t="shared" si="373"/>
        <v>5</v>
      </c>
      <c r="CE1340" s="246">
        <f t="shared" si="374"/>
        <v>0</v>
      </c>
      <c r="CF1340" s="276">
        <f t="shared" si="375"/>
        <v>0</v>
      </c>
      <c r="CG1340" s="277">
        <f t="shared" si="375"/>
        <v>0</v>
      </c>
      <c r="CH1340" s="277">
        <f t="shared" si="375"/>
        <v>0</v>
      </c>
      <c r="CI1340" s="278">
        <f t="shared" si="375"/>
        <v>0</v>
      </c>
      <c r="CJ1340" s="280">
        <f t="shared" si="376"/>
        <v>0</v>
      </c>
      <c r="CK1340" s="232">
        <f t="shared" si="377"/>
        <v>0</v>
      </c>
      <c r="CL1340" s="1"/>
    </row>
    <row r="1341" spans="1:90" ht="18" customHeight="1">
      <c r="A1341" s="1"/>
      <c r="B1341" s="1"/>
      <c r="C1341" s="314"/>
      <c r="D1341" s="287" t="str">
        <f t="shared" si="378"/>
        <v/>
      </c>
      <c r="E1341" s="449" t="str">
        <f t="shared" si="365"/>
        <v/>
      </c>
      <c r="F1341" s="450"/>
      <c r="G1341" s="451"/>
      <c r="H1341" s="452"/>
      <c r="I1341" s="453"/>
      <c r="J1341" s="453"/>
      <c r="K1341" s="453"/>
      <c r="L1341" s="453"/>
      <c r="M1341" s="454"/>
      <c r="N1341" s="455"/>
      <c r="O1341" s="456"/>
      <c r="P1341" s="456"/>
      <c r="Q1341" s="456"/>
      <c r="R1341" s="456"/>
      <c r="S1341" s="456"/>
      <c r="T1341" s="456"/>
      <c r="U1341" s="456"/>
      <c r="V1341" s="456"/>
      <c r="W1341" s="456"/>
      <c r="X1341" s="456"/>
      <c r="Y1341" s="456"/>
      <c r="Z1341" s="456"/>
      <c r="AA1341" s="456"/>
      <c r="AB1341" s="456"/>
      <c r="AC1341" s="456"/>
      <c r="AD1341" s="456"/>
      <c r="AE1341" s="457"/>
      <c r="AF1341" s="455"/>
      <c r="AG1341" s="456"/>
      <c r="AH1341" s="456"/>
      <c r="AI1341" s="456"/>
      <c r="AJ1341" s="456"/>
      <c r="AK1341" s="456"/>
      <c r="AL1341" s="456"/>
      <c r="AM1341" s="456"/>
      <c r="AN1341" s="457"/>
      <c r="AO1341" s="455"/>
      <c r="AP1341" s="456"/>
      <c r="AQ1341" s="456"/>
      <c r="AR1341" s="456"/>
      <c r="AS1341" s="456"/>
      <c r="AT1341" s="456"/>
      <c r="AU1341" s="456"/>
      <c r="AV1341" s="456"/>
      <c r="AW1341" s="456"/>
      <c r="AX1341" s="456"/>
      <c r="AY1341" s="456"/>
      <c r="AZ1341" s="456"/>
      <c r="BA1341" s="456"/>
      <c r="BB1341" s="456"/>
      <c r="BC1341" s="456"/>
      <c r="BD1341" s="456"/>
      <c r="BE1341" s="456"/>
      <c r="BF1341" s="456"/>
      <c r="BG1341" s="457"/>
      <c r="BH1341" s="458"/>
      <c r="BI1341" s="459"/>
      <c r="BJ1341" s="459"/>
      <c r="BK1341" s="459"/>
      <c r="BL1341" s="459"/>
      <c r="BM1341" s="460"/>
      <c r="BN1341" s="314"/>
      <c r="BO1341" s="314"/>
      <c r="BP1341" s="1"/>
      <c r="BQ1341" s="120">
        <f>IF($F$3="","",IF(N1341=$F$3,COUNTIF(BQ$23:BQ1340,"&gt;0")+1,0))</f>
        <v>0</v>
      </c>
      <c r="BR1341" s="1"/>
      <c r="BS1341" s="20" t="str">
        <f>IF($N1341="","",IF(VLOOKUP(VLOOKUP($N1341,IMPOSTAZIONI!$E$6:$I$13,5,FALSE),IMPOSTAZIONI!$B$25:$N$32,3,FALSE)=0,"",VLOOKUP(VLOOKUP($N1341,IMPOSTAZIONI!$E$6:$I$13,5,FALSE),IMPOSTAZIONI!$B$25:$N$32,3,FALSE)))</f>
        <v/>
      </c>
      <c r="BT1341" s="20" t="str">
        <f>IF($N1341="","",IF(VLOOKUP(VLOOKUP($N1341,IMPOSTAZIONI!$E$6:$I$13,5,FALSE),IMPOSTAZIONI!$B$25:$N$32,6,FALSE)=0,"",VLOOKUP(VLOOKUP($N1341,IMPOSTAZIONI!$E$6:$I$13,5,FALSE),IMPOSTAZIONI!$B$25:$N$32,6,FALSE)))</f>
        <v/>
      </c>
      <c r="BU1341" s="20" t="str">
        <f>IF($N1341="","",IF(VLOOKUP(VLOOKUP($N1341,IMPOSTAZIONI!$E$6:$I$13,5,FALSE),IMPOSTAZIONI!$B$25:$N$32,9,FALSE)=0,"",VLOOKUP(VLOOKUP($N1341,IMPOSTAZIONI!$E$6:$I$13,5,FALSE),IMPOSTAZIONI!$B$25:$N$32,9,FALSE)))</f>
        <v/>
      </c>
      <c r="BV1341" s="20" t="str">
        <f>IF($N1341="","",IF(VLOOKUP(VLOOKUP($N1341,IMPOSTAZIONI!$E$6:$I$13,5,FALSE),IMPOSTAZIONI!$B$25:$N$32,12,FALSE)=0,"",VLOOKUP(VLOOKUP($N1341,IMPOSTAZIONI!$E$6:$I$13,5,FALSE),IMPOSTAZIONI!$B$25:$N$32,12,FALSE)))</f>
        <v/>
      </c>
      <c r="BW1341" s="221" t="str">
        <f t="shared" si="366"/>
        <v/>
      </c>
      <c r="BX1341" s="221" t="str">
        <f t="shared" si="367"/>
        <v/>
      </c>
      <c r="BY1341" s="221">
        <f t="shared" si="368"/>
        <v>0</v>
      </c>
      <c r="BZ1341" s="231">
        <f t="shared" si="369"/>
        <v>0</v>
      </c>
      <c r="CA1341" s="246">
        <f t="shared" si="370"/>
        <v>0</v>
      </c>
      <c r="CB1341" s="246">
        <f t="shared" si="371"/>
        <v>0</v>
      </c>
      <c r="CC1341" s="246" t="str">
        <f t="shared" si="372"/>
        <v/>
      </c>
      <c r="CD1341" s="246">
        <f t="shared" si="373"/>
        <v>5</v>
      </c>
      <c r="CE1341" s="246">
        <f t="shared" si="374"/>
        <v>0</v>
      </c>
      <c r="CF1341" s="276">
        <f t="shared" si="375"/>
        <v>0</v>
      </c>
      <c r="CG1341" s="277">
        <f t="shared" si="375"/>
        <v>0</v>
      </c>
      <c r="CH1341" s="277">
        <f t="shared" si="375"/>
        <v>0</v>
      </c>
      <c r="CI1341" s="278">
        <f t="shared" ref="CI1341:CI1404" si="379">COUNTIF($CE$23:$CE$3022,CONCATENATE($CD1341,CI$21))</f>
        <v>0</v>
      </c>
      <c r="CJ1341" s="280">
        <f t="shared" si="376"/>
        <v>0</v>
      </c>
      <c r="CK1341" s="232">
        <f t="shared" si="377"/>
        <v>0</v>
      </c>
      <c r="CL1341" s="1"/>
    </row>
    <row r="1342" spans="1:90" ht="18" customHeight="1">
      <c r="A1342" s="1"/>
      <c r="B1342" s="1"/>
      <c r="C1342" s="314"/>
      <c r="D1342" s="287" t="str">
        <f t="shared" si="378"/>
        <v/>
      </c>
      <c r="E1342" s="449" t="str">
        <f t="shared" ref="E1342:E1405" si="380">IF(BQ1342=0,"",BQ1342)</f>
        <v/>
      </c>
      <c r="F1342" s="450"/>
      <c r="G1342" s="451"/>
      <c r="H1342" s="452"/>
      <c r="I1342" s="453"/>
      <c r="J1342" s="453"/>
      <c r="K1342" s="453"/>
      <c r="L1342" s="453"/>
      <c r="M1342" s="454"/>
      <c r="N1342" s="455"/>
      <c r="O1342" s="456"/>
      <c r="P1342" s="456"/>
      <c r="Q1342" s="456"/>
      <c r="R1342" s="456"/>
      <c r="S1342" s="456"/>
      <c r="T1342" s="456"/>
      <c r="U1342" s="456"/>
      <c r="V1342" s="456"/>
      <c r="W1342" s="456"/>
      <c r="X1342" s="456"/>
      <c r="Y1342" s="456"/>
      <c r="Z1342" s="456"/>
      <c r="AA1342" s="456"/>
      <c r="AB1342" s="456"/>
      <c r="AC1342" s="456"/>
      <c r="AD1342" s="456"/>
      <c r="AE1342" s="457"/>
      <c r="AF1342" s="455"/>
      <c r="AG1342" s="456"/>
      <c r="AH1342" s="456"/>
      <c r="AI1342" s="456"/>
      <c r="AJ1342" s="456"/>
      <c r="AK1342" s="456"/>
      <c r="AL1342" s="456"/>
      <c r="AM1342" s="456"/>
      <c r="AN1342" s="457"/>
      <c r="AO1342" s="455"/>
      <c r="AP1342" s="456"/>
      <c r="AQ1342" s="456"/>
      <c r="AR1342" s="456"/>
      <c r="AS1342" s="456"/>
      <c r="AT1342" s="456"/>
      <c r="AU1342" s="456"/>
      <c r="AV1342" s="456"/>
      <c r="AW1342" s="456"/>
      <c r="AX1342" s="456"/>
      <c r="AY1342" s="456"/>
      <c r="AZ1342" s="456"/>
      <c r="BA1342" s="456"/>
      <c r="BB1342" s="456"/>
      <c r="BC1342" s="456"/>
      <c r="BD1342" s="456"/>
      <c r="BE1342" s="456"/>
      <c r="BF1342" s="456"/>
      <c r="BG1342" s="457"/>
      <c r="BH1342" s="458"/>
      <c r="BI1342" s="459"/>
      <c r="BJ1342" s="459"/>
      <c r="BK1342" s="459"/>
      <c r="BL1342" s="459"/>
      <c r="BM1342" s="460"/>
      <c r="BN1342" s="314"/>
      <c r="BO1342" s="314"/>
      <c r="BP1342" s="1"/>
      <c r="BQ1342" s="120">
        <f>IF($F$3="","",IF(N1342=$F$3,COUNTIF(BQ$23:BQ1341,"&gt;0")+1,0))</f>
        <v>0</v>
      </c>
      <c r="BR1342" s="1"/>
      <c r="BS1342" s="20" t="str">
        <f>IF($N1342="","",IF(VLOOKUP(VLOOKUP($N1342,IMPOSTAZIONI!$E$6:$I$13,5,FALSE),IMPOSTAZIONI!$B$25:$N$32,3,FALSE)=0,"",VLOOKUP(VLOOKUP($N1342,IMPOSTAZIONI!$E$6:$I$13,5,FALSE),IMPOSTAZIONI!$B$25:$N$32,3,FALSE)))</f>
        <v/>
      </c>
      <c r="BT1342" s="20" t="str">
        <f>IF($N1342="","",IF(VLOOKUP(VLOOKUP($N1342,IMPOSTAZIONI!$E$6:$I$13,5,FALSE),IMPOSTAZIONI!$B$25:$N$32,6,FALSE)=0,"",VLOOKUP(VLOOKUP($N1342,IMPOSTAZIONI!$E$6:$I$13,5,FALSE),IMPOSTAZIONI!$B$25:$N$32,6,FALSE)))</f>
        <v/>
      </c>
      <c r="BU1342" s="20" t="str">
        <f>IF($N1342="","",IF(VLOOKUP(VLOOKUP($N1342,IMPOSTAZIONI!$E$6:$I$13,5,FALSE),IMPOSTAZIONI!$B$25:$N$32,9,FALSE)=0,"",VLOOKUP(VLOOKUP($N1342,IMPOSTAZIONI!$E$6:$I$13,5,FALSE),IMPOSTAZIONI!$B$25:$N$32,9,FALSE)))</f>
        <v/>
      </c>
      <c r="BV1342" s="20" t="str">
        <f>IF($N1342="","",IF(VLOOKUP(VLOOKUP($N1342,IMPOSTAZIONI!$E$6:$I$13,5,FALSE),IMPOSTAZIONI!$B$25:$N$32,12,FALSE)=0,"",VLOOKUP(VLOOKUP($N1342,IMPOSTAZIONI!$E$6:$I$13,5,FALSE),IMPOSTAZIONI!$B$25:$N$32,12,FALSE)))</f>
        <v/>
      </c>
      <c r="BW1342" s="221" t="str">
        <f t="shared" ref="BW1342:BW1405" si="381">IF(AF1342="","",HLOOKUP(AF1342,BS1342:BV1342,1,FALSE))</f>
        <v/>
      </c>
      <c r="BX1342" s="221" t="str">
        <f t="shared" ref="BX1342:BX1405" si="382">IF(N1342="","",VLOOKUP(N1342,$AY$3109:$BM$3116,1,FALSE))</f>
        <v/>
      </c>
      <c r="BY1342" s="221">
        <f t="shared" ref="BY1342:BY1405" si="383">IF(OR(ISERROR(BW1342),ISERROR(BX1342),AND(H1342&gt;0,H1342&lt;AD$3140),AND(H1342&gt;0,H1342&gt;AD$3141)),1,IF(CK1342=1,2,0))</f>
        <v>0</v>
      </c>
      <c r="BZ1342" s="231">
        <f t="shared" ref="BZ1342:BZ1405" si="384">IF($F$3="",0,IF($F$3=N1342,H1342,0))</f>
        <v>0</v>
      </c>
      <c r="CA1342" s="246">
        <f t="shared" ref="CA1342:CA1405" si="385">IF($BN$3&gt;$AY$3147,"",IF(BZ1342=0,0,IF(AF1342="",0,VLOOKUP(AF1342,$AY$3118:$BL$3121,14,FALSE))))</f>
        <v>0</v>
      </c>
      <c r="CB1342" s="246">
        <f t="shared" ref="CB1342:CB1405" si="386">IF(BZ1342=0,0,MONTH(BZ1342))</f>
        <v>0</v>
      </c>
      <c r="CC1342" s="246" t="str">
        <f t="shared" ref="CC1342:CC1405" si="387">IF(OR(BZ1342=0,CA1342=0),"",CONCATENATE(CB1342,CA1342))</f>
        <v/>
      </c>
      <c r="CD1342" s="246">
        <f t="shared" ref="CD1342:CD1405" si="388">MATCH(BZ1342,BZ$23:BZ$3022,0)</f>
        <v>5</v>
      </c>
      <c r="CE1342" s="246">
        <f t="shared" ref="CE1342:CE1405" si="389">IF(CA1342&gt;0,CONCATENATE(CD1342,CA1342),0)</f>
        <v>0</v>
      </c>
      <c r="CF1342" s="276">
        <f t="shared" ref="CF1342:CI1405" si="390">COUNTIF($CE$23:$CE$3022,CONCATENATE($CD1342,CF$21))</f>
        <v>0</v>
      </c>
      <c r="CG1342" s="277">
        <f t="shared" si="390"/>
        <v>0</v>
      </c>
      <c r="CH1342" s="277">
        <f t="shared" si="390"/>
        <v>0</v>
      </c>
      <c r="CI1342" s="278">
        <f t="shared" si="379"/>
        <v>0</v>
      </c>
      <c r="CJ1342" s="280">
        <f t="shared" ref="CJ1342:CJ1405" si="391">COUNTIF(CF1342:CI1342,"&gt;0")</f>
        <v>0</v>
      </c>
      <c r="CK1342" s="232">
        <f t="shared" ref="CK1342:CK1405" si="392">IF(CJ1342&gt;1,1,0)</f>
        <v>0</v>
      </c>
      <c r="CL1342" s="1"/>
    </row>
    <row r="1343" spans="1:90" ht="18" customHeight="1">
      <c r="A1343" s="1"/>
      <c r="B1343" s="1"/>
      <c r="C1343" s="314"/>
      <c r="D1343" s="287" t="str">
        <f t="shared" si="378"/>
        <v/>
      </c>
      <c r="E1343" s="449" t="str">
        <f t="shared" si="380"/>
        <v/>
      </c>
      <c r="F1343" s="450"/>
      <c r="G1343" s="451"/>
      <c r="H1343" s="452"/>
      <c r="I1343" s="453"/>
      <c r="J1343" s="453"/>
      <c r="K1343" s="453"/>
      <c r="L1343" s="453"/>
      <c r="M1343" s="454"/>
      <c r="N1343" s="455"/>
      <c r="O1343" s="456"/>
      <c r="P1343" s="456"/>
      <c r="Q1343" s="456"/>
      <c r="R1343" s="456"/>
      <c r="S1343" s="456"/>
      <c r="T1343" s="456"/>
      <c r="U1343" s="456"/>
      <c r="V1343" s="456"/>
      <c r="W1343" s="456"/>
      <c r="X1343" s="456"/>
      <c r="Y1343" s="456"/>
      <c r="Z1343" s="456"/>
      <c r="AA1343" s="456"/>
      <c r="AB1343" s="456"/>
      <c r="AC1343" s="456"/>
      <c r="AD1343" s="456"/>
      <c r="AE1343" s="457"/>
      <c r="AF1343" s="455"/>
      <c r="AG1343" s="456"/>
      <c r="AH1343" s="456"/>
      <c r="AI1343" s="456"/>
      <c r="AJ1343" s="456"/>
      <c r="AK1343" s="456"/>
      <c r="AL1343" s="456"/>
      <c r="AM1343" s="456"/>
      <c r="AN1343" s="457"/>
      <c r="AO1343" s="455"/>
      <c r="AP1343" s="456"/>
      <c r="AQ1343" s="456"/>
      <c r="AR1343" s="456"/>
      <c r="AS1343" s="456"/>
      <c r="AT1343" s="456"/>
      <c r="AU1343" s="456"/>
      <c r="AV1343" s="456"/>
      <c r="AW1343" s="456"/>
      <c r="AX1343" s="456"/>
      <c r="AY1343" s="456"/>
      <c r="AZ1343" s="456"/>
      <c r="BA1343" s="456"/>
      <c r="BB1343" s="456"/>
      <c r="BC1343" s="456"/>
      <c r="BD1343" s="456"/>
      <c r="BE1343" s="456"/>
      <c r="BF1343" s="456"/>
      <c r="BG1343" s="457"/>
      <c r="BH1343" s="458"/>
      <c r="BI1343" s="459"/>
      <c r="BJ1343" s="459"/>
      <c r="BK1343" s="459"/>
      <c r="BL1343" s="459"/>
      <c r="BM1343" s="460"/>
      <c r="BN1343" s="314"/>
      <c r="BO1343" s="314"/>
      <c r="BP1343" s="1"/>
      <c r="BQ1343" s="120">
        <f>IF($F$3="","",IF(N1343=$F$3,COUNTIF(BQ$23:BQ1342,"&gt;0")+1,0))</f>
        <v>0</v>
      </c>
      <c r="BR1343" s="1"/>
      <c r="BS1343" s="20" t="str">
        <f>IF($N1343="","",IF(VLOOKUP(VLOOKUP($N1343,IMPOSTAZIONI!$E$6:$I$13,5,FALSE),IMPOSTAZIONI!$B$25:$N$32,3,FALSE)=0,"",VLOOKUP(VLOOKUP($N1343,IMPOSTAZIONI!$E$6:$I$13,5,FALSE),IMPOSTAZIONI!$B$25:$N$32,3,FALSE)))</f>
        <v/>
      </c>
      <c r="BT1343" s="20" t="str">
        <f>IF($N1343="","",IF(VLOOKUP(VLOOKUP($N1343,IMPOSTAZIONI!$E$6:$I$13,5,FALSE),IMPOSTAZIONI!$B$25:$N$32,6,FALSE)=0,"",VLOOKUP(VLOOKUP($N1343,IMPOSTAZIONI!$E$6:$I$13,5,FALSE),IMPOSTAZIONI!$B$25:$N$32,6,FALSE)))</f>
        <v/>
      </c>
      <c r="BU1343" s="20" t="str">
        <f>IF($N1343="","",IF(VLOOKUP(VLOOKUP($N1343,IMPOSTAZIONI!$E$6:$I$13,5,FALSE),IMPOSTAZIONI!$B$25:$N$32,9,FALSE)=0,"",VLOOKUP(VLOOKUP($N1343,IMPOSTAZIONI!$E$6:$I$13,5,FALSE),IMPOSTAZIONI!$B$25:$N$32,9,FALSE)))</f>
        <v/>
      </c>
      <c r="BV1343" s="20" t="str">
        <f>IF($N1343="","",IF(VLOOKUP(VLOOKUP($N1343,IMPOSTAZIONI!$E$6:$I$13,5,FALSE),IMPOSTAZIONI!$B$25:$N$32,12,FALSE)=0,"",VLOOKUP(VLOOKUP($N1343,IMPOSTAZIONI!$E$6:$I$13,5,FALSE),IMPOSTAZIONI!$B$25:$N$32,12,FALSE)))</f>
        <v/>
      </c>
      <c r="BW1343" s="221" t="str">
        <f t="shared" si="381"/>
        <v/>
      </c>
      <c r="BX1343" s="221" t="str">
        <f t="shared" si="382"/>
        <v/>
      </c>
      <c r="BY1343" s="221">
        <f t="shared" si="383"/>
        <v>0</v>
      </c>
      <c r="BZ1343" s="231">
        <f t="shared" si="384"/>
        <v>0</v>
      </c>
      <c r="CA1343" s="246">
        <f t="shared" si="385"/>
        <v>0</v>
      </c>
      <c r="CB1343" s="246">
        <f t="shared" si="386"/>
        <v>0</v>
      </c>
      <c r="CC1343" s="246" t="str">
        <f t="shared" si="387"/>
        <v/>
      </c>
      <c r="CD1343" s="246">
        <f t="shared" si="388"/>
        <v>5</v>
      </c>
      <c r="CE1343" s="246">
        <f t="shared" si="389"/>
        <v>0</v>
      </c>
      <c r="CF1343" s="276">
        <f t="shared" si="390"/>
        <v>0</v>
      </c>
      <c r="CG1343" s="277">
        <f t="shared" si="390"/>
        <v>0</v>
      </c>
      <c r="CH1343" s="277">
        <f t="shared" si="390"/>
        <v>0</v>
      </c>
      <c r="CI1343" s="278">
        <f t="shared" si="379"/>
        <v>0</v>
      </c>
      <c r="CJ1343" s="280">
        <f t="shared" si="391"/>
        <v>0</v>
      </c>
      <c r="CK1343" s="232">
        <f t="shared" si="392"/>
        <v>0</v>
      </c>
      <c r="CL1343" s="1"/>
    </row>
    <row r="1344" spans="1:90" ht="18" customHeight="1">
      <c r="A1344" s="1"/>
      <c r="B1344" s="1"/>
      <c r="C1344" s="314"/>
      <c r="D1344" s="287" t="str">
        <f t="shared" si="378"/>
        <v/>
      </c>
      <c r="E1344" s="449" t="str">
        <f t="shared" si="380"/>
        <v/>
      </c>
      <c r="F1344" s="450"/>
      <c r="G1344" s="451"/>
      <c r="H1344" s="452"/>
      <c r="I1344" s="453"/>
      <c r="J1344" s="453"/>
      <c r="K1344" s="453"/>
      <c r="L1344" s="453"/>
      <c r="M1344" s="454"/>
      <c r="N1344" s="455"/>
      <c r="O1344" s="456"/>
      <c r="P1344" s="456"/>
      <c r="Q1344" s="456"/>
      <c r="R1344" s="456"/>
      <c r="S1344" s="456"/>
      <c r="T1344" s="456"/>
      <c r="U1344" s="456"/>
      <c r="V1344" s="456"/>
      <c r="W1344" s="456"/>
      <c r="X1344" s="456"/>
      <c r="Y1344" s="456"/>
      <c r="Z1344" s="456"/>
      <c r="AA1344" s="456"/>
      <c r="AB1344" s="456"/>
      <c r="AC1344" s="456"/>
      <c r="AD1344" s="456"/>
      <c r="AE1344" s="457"/>
      <c r="AF1344" s="455"/>
      <c r="AG1344" s="456"/>
      <c r="AH1344" s="456"/>
      <c r="AI1344" s="456"/>
      <c r="AJ1344" s="456"/>
      <c r="AK1344" s="456"/>
      <c r="AL1344" s="456"/>
      <c r="AM1344" s="456"/>
      <c r="AN1344" s="457"/>
      <c r="AO1344" s="455"/>
      <c r="AP1344" s="456"/>
      <c r="AQ1344" s="456"/>
      <c r="AR1344" s="456"/>
      <c r="AS1344" s="456"/>
      <c r="AT1344" s="456"/>
      <c r="AU1344" s="456"/>
      <c r="AV1344" s="456"/>
      <c r="AW1344" s="456"/>
      <c r="AX1344" s="456"/>
      <c r="AY1344" s="456"/>
      <c r="AZ1344" s="456"/>
      <c r="BA1344" s="456"/>
      <c r="BB1344" s="456"/>
      <c r="BC1344" s="456"/>
      <c r="BD1344" s="456"/>
      <c r="BE1344" s="456"/>
      <c r="BF1344" s="456"/>
      <c r="BG1344" s="457"/>
      <c r="BH1344" s="458"/>
      <c r="BI1344" s="459"/>
      <c r="BJ1344" s="459"/>
      <c r="BK1344" s="459"/>
      <c r="BL1344" s="459"/>
      <c r="BM1344" s="460"/>
      <c r="BN1344" s="314"/>
      <c r="BO1344" s="314"/>
      <c r="BP1344" s="1"/>
      <c r="BQ1344" s="120">
        <f>IF($F$3="","",IF(N1344=$F$3,COUNTIF(BQ$23:BQ1343,"&gt;0")+1,0))</f>
        <v>0</v>
      </c>
      <c r="BR1344" s="1"/>
      <c r="BS1344" s="20" t="str">
        <f>IF($N1344="","",IF(VLOOKUP(VLOOKUP($N1344,IMPOSTAZIONI!$E$6:$I$13,5,FALSE),IMPOSTAZIONI!$B$25:$N$32,3,FALSE)=0,"",VLOOKUP(VLOOKUP($N1344,IMPOSTAZIONI!$E$6:$I$13,5,FALSE),IMPOSTAZIONI!$B$25:$N$32,3,FALSE)))</f>
        <v/>
      </c>
      <c r="BT1344" s="20" t="str">
        <f>IF($N1344="","",IF(VLOOKUP(VLOOKUP($N1344,IMPOSTAZIONI!$E$6:$I$13,5,FALSE),IMPOSTAZIONI!$B$25:$N$32,6,FALSE)=0,"",VLOOKUP(VLOOKUP($N1344,IMPOSTAZIONI!$E$6:$I$13,5,FALSE),IMPOSTAZIONI!$B$25:$N$32,6,FALSE)))</f>
        <v/>
      </c>
      <c r="BU1344" s="20" t="str">
        <f>IF($N1344="","",IF(VLOOKUP(VLOOKUP($N1344,IMPOSTAZIONI!$E$6:$I$13,5,FALSE),IMPOSTAZIONI!$B$25:$N$32,9,FALSE)=0,"",VLOOKUP(VLOOKUP($N1344,IMPOSTAZIONI!$E$6:$I$13,5,FALSE),IMPOSTAZIONI!$B$25:$N$32,9,FALSE)))</f>
        <v/>
      </c>
      <c r="BV1344" s="20" t="str">
        <f>IF($N1344="","",IF(VLOOKUP(VLOOKUP($N1344,IMPOSTAZIONI!$E$6:$I$13,5,FALSE),IMPOSTAZIONI!$B$25:$N$32,12,FALSE)=0,"",VLOOKUP(VLOOKUP($N1344,IMPOSTAZIONI!$E$6:$I$13,5,FALSE),IMPOSTAZIONI!$B$25:$N$32,12,FALSE)))</f>
        <v/>
      </c>
      <c r="BW1344" s="221" t="str">
        <f t="shared" si="381"/>
        <v/>
      </c>
      <c r="BX1344" s="221" t="str">
        <f t="shared" si="382"/>
        <v/>
      </c>
      <c r="BY1344" s="221">
        <f t="shared" si="383"/>
        <v>0</v>
      </c>
      <c r="BZ1344" s="231">
        <f t="shared" si="384"/>
        <v>0</v>
      </c>
      <c r="CA1344" s="246">
        <f t="shared" si="385"/>
        <v>0</v>
      </c>
      <c r="CB1344" s="246">
        <f t="shared" si="386"/>
        <v>0</v>
      </c>
      <c r="CC1344" s="246" t="str">
        <f t="shared" si="387"/>
        <v/>
      </c>
      <c r="CD1344" s="246">
        <f t="shared" si="388"/>
        <v>5</v>
      </c>
      <c r="CE1344" s="246">
        <f t="shared" si="389"/>
        <v>0</v>
      </c>
      <c r="CF1344" s="276">
        <f t="shared" si="390"/>
        <v>0</v>
      </c>
      <c r="CG1344" s="277">
        <f t="shared" si="390"/>
        <v>0</v>
      </c>
      <c r="CH1344" s="277">
        <f t="shared" si="390"/>
        <v>0</v>
      </c>
      <c r="CI1344" s="278">
        <f t="shared" si="379"/>
        <v>0</v>
      </c>
      <c r="CJ1344" s="280">
        <f t="shared" si="391"/>
        <v>0</v>
      </c>
      <c r="CK1344" s="232">
        <f t="shared" si="392"/>
        <v>0</v>
      </c>
      <c r="CL1344" s="1"/>
    </row>
    <row r="1345" spans="1:90" ht="18" customHeight="1">
      <c r="A1345" s="1"/>
      <c r="B1345" s="1"/>
      <c r="C1345" s="314"/>
      <c r="D1345" s="287" t="str">
        <f t="shared" si="378"/>
        <v/>
      </c>
      <c r="E1345" s="449" t="str">
        <f t="shared" si="380"/>
        <v/>
      </c>
      <c r="F1345" s="450"/>
      <c r="G1345" s="451"/>
      <c r="H1345" s="452"/>
      <c r="I1345" s="453"/>
      <c r="J1345" s="453"/>
      <c r="K1345" s="453"/>
      <c r="L1345" s="453"/>
      <c r="M1345" s="454"/>
      <c r="N1345" s="455"/>
      <c r="O1345" s="456"/>
      <c r="P1345" s="456"/>
      <c r="Q1345" s="456"/>
      <c r="R1345" s="456"/>
      <c r="S1345" s="456"/>
      <c r="T1345" s="456"/>
      <c r="U1345" s="456"/>
      <c r="V1345" s="456"/>
      <c r="W1345" s="456"/>
      <c r="X1345" s="456"/>
      <c r="Y1345" s="456"/>
      <c r="Z1345" s="456"/>
      <c r="AA1345" s="456"/>
      <c r="AB1345" s="456"/>
      <c r="AC1345" s="456"/>
      <c r="AD1345" s="456"/>
      <c r="AE1345" s="457"/>
      <c r="AF1345" s="455"/>
      <c r="AG1345" s="456"/>
      <c r="AH1345" s="456"/>
      <c r="AI1345" s="456"/>
      <c r="AJ1345" s="456"/>
      <c r="AK1345" s="456"/>
      <c r="AL1345" s="456"/>
      <c r="AM1345" s="456"/>
      <c r="AN1345" s="457"/>
      <c r="AO1345" s="455"/>
      <c r="AP1345" s="456"/>
      <c r="AQ1345" s="456"/>
      <c r="AR1345" s="456"/>
      <c r="AS1345" s="456"/>
      <c r="AT1345" s="456"/>
      <c r="AU1345" s="456"/>
      <c r="AV1345" s="456"/>
      <c r="AW1345" s="456"/>
      <c r="AX1345" s="456"/>
      <c r="AY1345" s="456"/>
      <c r="AZ1345" s="456"/>
      <c r="BA1345" s="456"/>
      <c r="BB1345" s="456"/>
      <c r="BC1345" s="456"/>
      <c r="BD1345" s="456"/>
      <c r="BE1345" s="456"/>
      <c r="BF1345" s="456"/>
      <c r="BG1345" s="457"/>
      <c r="BH1345" s="458"/>
      <c r="BI1345" s="459"/>
      <c r="BJ1345" s="459"/>
      <c r="BK1345" s="459"/>
      <c r="BL1345" s="459"/>
      <c r="BM1345" s="460"/>
      <c r="BN1345" s="314"/>
      <c r="BO1345" s="314"/>
      <c r="BP1345" s="1"/>
      <c r="BQ1345" s="120">
        <f>IF($F$3="","",IF(N1345=$F$3,COUNTIF(BQ$23:BQ1344,"&gt;0")+1,0))</f>
        <v>0</v>
      </c>
      <c r="BR1345" s="1"/>
      <c r="BS1345" s="20" t="str">
        <f>IF($N1345="","",IF(VLOOKUP(VLOOKUP($N1345,IMPOSTAZIONI!$E$6:$I$13,5,FALSE),IMPOSTAZIONI!$B$25:$N$32,3,FALSE)=0,"",VLOOKUP(VLOOKUP($N1345,IMPOSTAZIONI!$E$6:$I$13,5,FALSE),IMPOSTAZIONI!$B$25:$N$32,3,FALSE)))</f>
        <v/>
      </c>
      <c r="BT1345" s="20" t="str">
        <f>IF($N1345="","",IF(VLOOKUP(VLOOKUP($N1345,IMPOSTAZIONI!$E$6:$I$13,5,FALSE),IMPOSTAZIONI!$B$25:$N$32,6,FALSE)=0,"",VLOOKUP(VLOOKUP($N1345,IMPOSTAZIONI!$E$6:$I$13,5,FALSE),IMPOSTAZIONI!$B$25:$N$32,6,FALSE)))</f>
        <v/>
      </c>
      <c r="BU1345" s="20" t="str">
        <f>IF($N1345="","",IF(VLOOKUP(VLOOKUP($N1345,IMPOSTAZIONI!$E$6:$I$13,5,FALSE),IMPOSTAZIONI!$B$25:$N$32,9,FALSE)=0,"",VLOOKUP(VLOOKUP($N1345,IMPOSTAZIONI!$E$6:$I$13,5,FALSE),IMPOSTAZIONI!$B$25:$N$32,9,FALSE)))</f>
        <v/>
      </c>
      <c r="BV1345" s="20" t="str">
        <f>IF($N1345="","",IF(VLOOKUP(VLOOKUP($N1345,IMPOSTAZIONI!$E$6:$I$13,5,FALSE),IMPOSTAZIONI!$B$25:$N$32,12,FALSE)=0,"",VLOOKUP(VLOOKUP($N1345,IMPOSTAZIONI!$E$6:$I$13,5,FALSE),IMPOSTAZIONI!$B$25:$N$32,12,FALSE)))</f>
        <v/>
      </c>
      <c r="BW1345" s="221" t="str">
        <f t="shared" si="381"/>
        <v/>
      </c>
      <c r="BX1345" s="221" t="str">
        <f t="shared" si="382"/>
        <v/>
      </c>
      <c r="BY1345" s="221">
        <f t="shared" si="383"/>
        <v>0</v>
      </c>
      <c r="BZ1345" s="231">
        <f t="shared" si="384"/>
        <v>0</v>
      </c>
      <c r="CA1345" s="246">
        <f t="shared" si="385"/>
        <v>0</v>
      </c>
      <c r="CB1345" s="246">
        <f t="shared" si="386"/>
        <v>0</v>
      </c>
      <c r="CC1345" s="246" t="str">
        <f t="shared" si="387"/>
        <v/>
      </c>
      <c r="CD1345" s="246">
        <f t="shared" si="388"/>
        <v>5</v>
      </c>
      <c r="CE1345" s="246">
        <f t="shared" si="389"/>
        <v>0</v>
      </c>
      <c r="CF1345" s="276">
        <f t="shared" si="390"/>
        <v>0</v>
      </c>
      <c r="CG1345" s="277">
        <f t="shared" si="390"/>
        <v>0</v>
      </c>
      <c r="CH1345" s="277">
        <f t="shared" si="390"/>
        <v>0</v>
      </c>
      <c r="CI1345" s="278">
        <f t="shared" si="379"/>
        <v>0</v>
      </c>
      <c r="CJ1345" s="280">
        <f t="shared" si="391"/>
        <v>0</v>
      </c>
      <c r="CK1345" s="232">
        <f t="shared" si="392"/>
        <v>0</v>
      </c>
      <c r="CL1345" s="1"/>
    </row>
    <row r="1346" spans="1:90" ht="18" customHeight="1">
      <c r="A1346" s="1"/>
      <c r="B1346" s="1"/>
      <c r="C1346" s="314"/>
      <c r="D1346" s="287" t="str">
        <f t="shared" si="378"/>
        <v/>
      </c>
      <c r="E1346" s="449" t="str">
        <f t="shared" si="380"/>
        <v/>
      </c>
      <c r="F1346" s="450"/>
      <c r="G1346" s="451"/>
      <c r="H1346" s="452"/>
      <c r="I1346" s="453"/>
      <c r="J1346" s="453"/>
      <c r="K1346" s="453"/>
      <c r="L1346" s="453"/>
      <c r="M1346" s="454"/>
      <c r="N1346" s="455"/>
      <c r="O1346" s="456"/>
      <c r="P1346" s="456"/>
      <c r="Q1346" s="456"/>
      <c r="R1346" s="456"/>
      <c r="S1346" s="456"/>
      <c r="T1346" s="456"/>
      <c r="U1346" s="456"/>
      <c r="V1346" s="456"/>
      <c r="W1346" s="456"/>
      <c r="X1346" s="456"/>
      <c r="Y1346" s="456"/>
      <c r="Z1346" s="456"/>
      <c r="AA1346" s="456"/>
      <c r="AB1346" s="456"/>
      <c r="AC1346" s="456"/>
      <c r="AD1346" s="456"/>
      <c r="AE1346" s="457"/>
      <c r="AF1346" s="455"/>
      <c r="AG1346" s="456"/>
      <c r="AH1346" s="456"/>
      <c r="AI1346" s="456"/>
      <c r="AJ1346" s="456"/>
      <c r="AK1346" s="456"/>
      <c r="AL1346" s="456"/>
      <c r="AM1346" s="456"/>
      <c r="AN1346" s="457"/>
      <c r="AO1346" s="455"/>
      <c r="AP1346" s="456"/>
      <c r="AQ1346" s="456"/>
      <c r="AR1346" s="456"/>
      <c r="AS1346" s="456"/>
      <c r="AT1346" s="456"/>
      <c r="AU1346" s="456"/>
      <c r="AV1346" s="456"/>
      <c r="AW1346" s="456"/>
      <c r="AX1346" s="456"/>
      <c r="AY1346" s="456"/>
      <c r="AZ1346" s="456"/>
      <c r="BA1346" s="456"/>
      <c r="BB1346" s="456"/>
      <c r="BC1346" s="456"/>
      <c r="BD1346" s="456"/>
      <c r="BE1346" s="456"/>
      <c r="BF1346" s="456"/>
      <c r="BG1346" s="457"/>
      <c r="BH1346" s="458"/>
      <c r="BI1346" s="459"/>
      <c r="BJ1346" s="459"/>
      <c r="BK1346" s="459"/>
      <c r="BL1346" s="459"/>
      <c r="BM1346" s="460"/>
      <c r="BN1346" s="314"/>
      <c r="BO1346" s="314"/>
      <c r="BP1346" s="1"/>
      <c r="BQ1346" s="120">
        <f>IF($F$3="","",IF(N1346=$F$3,COUNTIF(BQ$23:BQ1345,"&gt;0")+1,0))</f>
        <v>0</v>
      </c>
      <c r="BR1346" s="1"/>
      <c r="BS1346" s="20" t="str">
        <f>IF($N1346="","",IF(VLOOKUP(VLOOKUP($N1346,IMPOSTAZIONI!$E$6:$I$13,5,FALSE),IMPOSTAZIONI!$B$25:$N$32,3,FALSE)=0,"",VLOOKUP(VLOOKUP($N1346,IMPOSTAZIONI!$E$6:$I$13,5,FALSE),IMPOSTAZIONI!$B$25:$N$32,3,FALSE)))</f>
        <v/>
      </c>
      <c r="BT1346" s="20" t="str">
        <f>IF($N1346="","",IF(VLOOKUP(VLOOKUP($N1346,IMPOSTAZIONI!$E$6:$I$13,5,FALSE),IMPOSTAZIONI!$B$25:$N$32,6,FALSE)=0,"",VLOOKUP(VLOOKUP($N1346,IMPOSTAZIONI!$E$6:$I$13,5,FALSE),IMPOSTAZIONI!$B$25:$N$32,6,FALSE)))</f>
        <v/>
      </c>
      <c r="BU1346" s="20" t="str">
        <f>IF($N1346="","",IF(VLOOKUP(VLOOKUP($N1346,IMPOSTAZIONI!$E$6:$I$13,5,FALSE),IMPOSTAZIONI!$B$25:$N$32,9,FALSE)=0,"",VLOOKUP(VLOOKUP($N1346,IMPOSTAZIONI!$E$6:$I$13,5,FALSE),IMPOSTAZIONI!$B$25:$N$32,9,FALSE)))</f>
        <v/>
      </c>
      <c r="BV1346" s="20" t="str">
        <f>IF($N1346="","",IF(VLOOKUP(VLOOKUP($N1346,IMPOSTAZIONI!$E$6:$I$13,5,FALSE),IMPOSTAZIONI!$B$25:$N$32,12,FALSE)=0,"",VLOOKUP(VLOOKUP($N1346,IMPOSTAZIONI!$E$6:$I$13,5,FALSE),IMPOSTAZIONI!$B$25:$N$32,12,FALSE)))</f>
        <v/>
      </c>
      <c r="BW1346" s="221" t="str">
        <f t="shared" si="381"/>
        <v/>
      </c>
      <c r="BX1346" s="221" t="str">
        <f t="shared" si="382"/>
        <v/>
      </c>
      <c r="BY1346" s="221">
        <f t="shared" si="383"/>
        <v>0</v>
      </c>
      <c r="BZ1346" s="231">
        <f t="shared" si="384"/>
        <v>0</v>
      </c>
      <c r="CA1346" s="246">
        <f t="shared" si="385"/>
        <v>0</v>
      </c>
      <c r="CB1346" s="246">
        <f t="shared" si="386"/>
        <v>0</v>
      </c>
      <c r="CC1346" s="246" t="str">
        <f t="shared" si="387"/>
        <v/>
      </c>
      <c r="CD1346" s="246">
        <f t="shared" si="388"/>
        <v>5</v>
      </c>
      <c r="CE1346" s="246">
        <f t="shared" si="389"/>
        <v>0</v>
      </c>
      <c r="CF1346" s="276">
        <f t="shared" si="390"/>
        <v>0</v>
      </c>
      <c r="CG1346" s="277">
        <f t="shared" si="390"/>
        <v>0</v>
      </c>
      <c r="CH1346" s="277">
        <f t="shared" si="390"/>
        <v>0</v>
      </c>
      <c r="CI1346" s="278">
        <f t="shared" si="379"/>
        <v>0</v>
      </c>
      <c r="CJ1346" s="280">
        <f t="shared" si="391"/>
        <v>0</v>
      </c>
      <c r="CK1346" s="232">
        <f t="shared" si="392"/>
        <v>0</v>
      </c>
      <c r="CL1346" s="1"/>
    </row>
    <row r="1347" spans="1:90" ht="18" customHeight="1">
      <c r="A1347" s="1"/>
      <c r="B1347" s="1"/>
      <c r="C1347" s="314"/>
      <c r="D1347" s="287" t="str">
        <f t="shared" si="378"/>
        <v/>
      </c>
      <c r="E1347" s="449" t="str">
        <f t="shared" si="380"/>
        <v/>
      </c>
      <c r="F1347" s="450"/>
      <c r="G1347" s="451"/>
      <c r="H1347" s="452"/>
      <c r="I1347" s="453"/>
      <c r="J1347" s="453"/>
      <c r="K1347" s="453"/>
      <c r="L1347" s="453"/>
      <c r="M1347" s="454"/>
      <c r="N1347" s="455"/>
      <c r="O1347" s="456"/>
      <c r="P1347" s="456"/>
      <c r="Q1347" s="456"/>
      <c r="R1347" s="456"/>
      <c r="S1347" s="456"/>
      <c r="T1347" s="456"/>
      <c r="U1347" s="456"/>
      <c r="V1347" s="456"/>
      <c r="W1347" s="456"/>
      <c r="X1347" s="456"/>
      <c r="Y1347" s="456"/>
      <c r="Z1347" s="456"/>
      <c r="AA1347" s="456"/>
      <c r="AB1347" s="456"/>
      <c r="AC1347" s="456"/>
      <c r="AD1347" s="456"/>
      <c r="AE1347" s="457"/>
      <c r="AF1347" s="455"/>
      <c r="AG1347" s="456"/>
      <c r="AH1347" s="456"/>
      <c r="AI1347" s="456"/>
      <c r="AJ1347" s="456"/>
      <c r="AK1347" s="456"/>
      <c r="AL1347" s="456"/>
      <c r="AM1347" s="456"/>
      <c r="AN1347" s="457"/>
      <c r="AO1347" s="455"/>
      <c r="AP1347" s="456"/>
      <c r="AQ1347" s="456"/>
      <c r="AR1347" s="456"/>
      <c r="AS1347" s="456"/>
      <c r="AT1347" s="456"/>
      <c r="AU1347" s="456"/>
      <c r="AV1347" s="456"/>
      <c r="AW1347" s="456"/>
      <c r="AX1347" s="456"/>
      <c r="AY1347" s="456"/>
      <c r="AZ1347" s="456"/>
      <c r="BA1347" s="456"/>
      <c r="BB1347" s="456"/>
      <c r="BC1347" s="456"/>
      <c r="BD1347" s="456"/>
      <c r="BE1347" s="456"/>
      <c r="BF1347" s="456"/>
      <c r="BG1347" s="457"/>
      <c r="BH1347" s="458"/>
      <c r="BI1347" s="459"/>
      <c r="BJ1347" s="459"/>
      <c r="BK1347" s="459"/>
      <c r="BL1347" s="459"/>
      <c r="BM1347" s="460"/>
      <c r="BN1347" s="314"/>
      <c r="BO1347" s="314"/>
      <c r="BP1347" s="1"/>
      <c r="BQ1347" s="120">
        <f>IF($F$3="","",IF(N1347=$F$3,COUNTIF(BQ$23:BQ1346,"&gt;0")+1,0))</f>
        <v>0</v>
      </c>
      <c r="BR1347" s="1"/>
      <c r="BS1347" s="20" t="str">
        <f>IF($N1347="","",IF(VLOOKUP(VLOOKUP($N1347,IMPOSTAZIONI!$E$6:$I$13,5,FALSE),IMPOSTAZIONI!$B$25:$N$32,3,FALSE)=0,"",VLOOKUP(VLOOKUP($N1347,IMPOSTAZIONI!$E$6:$I$13,5,FALSE),IMPOSTAZIONI!$B$25:$N$32,3,FALSE)))</f>
        <v/>
      </c>
      <c r="BT1347" s="20" t="str">
        <f>IF($N1347="","",IF(VLOOKUP(VLOOKUP($N1347,IMPOSTAZIONI!$E$6:$I$13,5,FALSE),IMPOSTAZIONI!$B$25:$N$32,6,FALSE)=0,"",VLOOKUP(VLOOKUP($N1347,IMPOSTAZIONI!$E$6:$I$13,5,FALSE),IMPOSTAZIONI!$B$25:$N$32,6,FALSE)))</f>
        <v/>
      </c>
      <c r="BU1347" s="20" t="str">
        <f>IF($N1347="","",IF(VLOOKUP(VLOOKUP($N1347,IMPOSTAZIONI!$E$6:$I$13,5,FALSE),IMPOSTAZIONI!$B$25:$N$32,9,FALSE)=0,"",VLOOKUP(VLOOKUP($N1347,IMPOSTAZIONI!$E$6:$I$13,5,FALSE),IMPOSTAZIONI!$B$25:$N$32,9,FALSE)))</f>
        <v/>
      </c>
      <c r="BV1347" s="20" t="str">
        <f>IF($N1347="","",IF(VLOOKUP(VLOOKUP($N1347,IMPOSTAZIONI!$E$6:$I$13,5,FALSE),IMPOSTAZIONI!$B$25:$N$32,12,FALSE)=0,"",VLOOKUP(VLOOKUP($N1347,IMPOSTAZIONI!$E$6:$I$13,5,FALSE),IMPOSTAZIONI!$B$25:$N$32,12,FALSE)))</f>
        <v/>
      </c>
      <c r="BW1347" s="221" t="str">
        <f t="shared" si="381"/>
        <v/>
      </c>
      <c r="BX1347" s="221" t="str">
        <f t="shared" si="382"/>
        <v/>
      </c>
      <c r="BY1347" s="221">
        <f t="shared" si="383"/>
        <v>0</v>
      </c>
      <c r="BZ1347" s="231">
        <f t="shared" si="384"/>
        <v>0</v>
      </c>
      <c r="CA1347" s="246">
        <f t="shared" si="385"/>
        <v>0</v>
      </c>
      <c r="CB1347" s="246">
        <f t="shared" si="386"/>
        <v>0</v>
      </c>
      <c r="CC1347" s="246" t="str">
        <f t="shared" si="387"/>
        <v/>
      </c>
      <c r="CD1347" s="246">
        <f t="shared" si="388"/>
        <v>5</v>
      </c>
      <c r="CE1347" s="246">
        <f t="shared" si="389"/>
        <v>0</v>
      </c>
      <c r="CF1347" s="276">
        <f t="shared" si="390"/>
        <v>0</v>
      </c>
      <c r="CG1347" s="277">
        <f t="shared" si="390"/>
        <v>0</v>
      </c>
      <c r="CH1347" s="277">
        <f t="shared" si="390"/>
        <v>0</v>
      </c>
      <c r="CI1347" s="278">
        <f t="shared" si="379"/>
        <v>0</v>
      </c>
      <c r="CJ1347" s="280">
        <f t="shared" si="391"/>
        <v>0</v>
      </c>
      <c r="CK1347" s="232">
        <f t="shared" si="392"/>
        <v>0</v>
      </c>
      <c r="CL1347" s="1"/>
    </row>
    <row r="1348" spans="1:90" ht="18" customHeight="1">
      <c r="A1348" s="1"/>
      <c r="B1348" s="1"/>
      <c r="C1348" s="314"/>
      <c r="D1348" s="287" t="str">
        <f t="shared" si="378"/>
        <v/>
      </c>
      <c r="E1348" s="449" t="str">
        <f t="shared" si="380"/>
        <v/>
      </c>
      <c r="F1348" s="450"/>
      <c r="G1348" s="451"/>
      <c r="H1348" s="452"/>
      <c r="I1348" s="453"/>
      <c r="J1348" s="453"/>
      <c r="K1348" s="453"/>
      <c r="L1348" s="453"/>
      <c r="M1348" s="454"/>
      <c r="N1348" s="455"/>
      <c r="O1348" s="456"/>
      <c r="P1348" s="456"/>
      <c r="Q1348" s="456"/>
      <c r="R1348" s="456"/>
      <c r="S1348" s="456"/>
      <c r="T1348" s="456"/>
      <c r="U1348" s="456"/>
      <c r="V1348" s="456"/>
      <c r="W1348" s="456"/>
      <c r="X1348" s="456"/>
      <c r="Y1348" s="456"/>
      <c r="Z1348" s="456"/>
      <c r="AA1348" s="456"/>
      <c r="AB1348" s="456"/>
      <c r="AC1348" s="456"/>
      <c r="AD1348" s="456"/>
      <c r="AE1348" s="457"/>
      <c r="AF1348" s="455"/>
      <c r="AG1348" s="456"/>
      <c r="AH1348" s="456"/>
      <c r="AI1348" s="456"/>
      <c r="AJ1348" s="456"/>
      <c r="AK1348" s="456"/>
      <c r="AL1348" s="456"/>
      <c r="AM1348" s="456"/>
      <c r="AN1348" s="457"/>
      <c r="AO1348" s="455"/>
      <c r="AP1348" s="456"/>
      <c r="AQ1348" s="456"/>
      <c r="AR1348" s="456"/>
      <c r="AS1348" s="456"/>
      <c r="AT1348" s="456"/>
      <c r="AU1348" s="456"/>
      <c r="AV1348" s="456"/>
      <c r="AW1348" s="456"/>
      <c r="AX1348" s="456"/>
      <c r="AY1348" s="456"/>
      <c r="AZ1348" s="456"/>
      <c r="BA1348" s="456"/>
      <c r="BB1348" s="456"/>
      <c r="BC1348" s="456"/>
      <c r="BD1348" s="456"/>
      <c r="BE1348" s="456"/>
      <c r="BF1348" s="456"/>
      <c r="BG1348" s="457"/>
      <c r="BH1348" s="458"/>
      <c r="BI1348" s="459"/>
      <c r="BJ1348" s="459"/>
      <c r="BK1348" s="459"/>
      <c r="BL1348" s="459"/>
      <c r="BM1348" s="460"/>
      <c r="BN1348" s="314"/>
      <c r="BO1348" s="314"/>
      <c r="BP1348" s="1"/>
      <c r="BQ1348" s="120">
        <f>IF($F$3="","",IF(N1348=$F$3,COUNTIF(BQ$23:BQ1347,"&gt;0")+1,0))</f>
        <v>0</v>
      </c>
      <c r="BR1348" s="1"/>
      <c r="BS1348" s="20" t="str">
        <f>IF($N1348="","",IF(VLOOKUP(VLOOKUP($N1348,IMPOSTAZIONI!$E$6:$I$13,5,FALSE),IMPOSTAZIONI!$B$25:$N$32,3,FALSE)=0,"",VLOOKUP(VLOOKUP($N1348,IMPOSTAZIONI!$E$6:$I$13,5,FALSE),IMPOSTAZIONI!$B$25:$N$32,3,FALSE)))</f>
        <v/>
      </c>
      <c r="BT1348" s="20" t="str">
        <f>IF($N1348="","",IF(VLOOKUP(VLOOKUP($N1348,IMPOSTAZIONI!$E$6:$I$13,5,FALSE),IMPOSTAZIONI!$B$25:$N$32,6,FALSE)=0,"",VLOOKUP(VLOOKUP($N1348,IMPOSTAZIONI!$E$6:$I$13,5,FALSE),IMPOSTAZIONI!$B$25:$N$32,6,FALSE)))</f>
        <v/>
      </c>
      <c r="BU1348" s="20" t="str">
        <f>IF($N1348="","",IF(VLOOKUP(VLOOKUP($N1348,IMPOSTAZIONI!$E$6:$I$13,5,FALSE),IMPOSTAZIONI!$B$25:$N$32,9,FALSE)=0,"",VLOOKUP(VLOOKUP($N1348,IMPOSTAZIONI!$E$6:$I$13,5,FALSE),IMPOSTAZIONI!$B$25:$N$32,9,FALSE)))</f>
        <v/>
      </c>
      <c r="BV1348" s="20" t="str">
        <f>IF($N1348="","",IF(VLOOKUP(VLOOKUP($N1348,IMPOSTAZIONI!$E$6:$I$13,5,FALSE),IMPOSTAZIONI!$B$25:$N$32,12,FALSE)=0,"",VLOOKUP(VLOOKUP($N1348,IMPOSTAZIONI!$E$6:$I$13,5,FALSE),IMPOSTAZIONI!$B$25:$N$32,12,FALSE)))</f>
        <v/>
      </c>
      <c r="BW1348" s="221" t="str">
        <f t="shared" si="381"/>
        <v/>
      </c>
      <c r="BX1348" s="221" t="str">
        <f t="shared" si="382"/>
        <v/>
      </c>
      <c r="BY1348" s="221">
        <f t="shared" si="383"/>
        <v>0</v>
      </c>
      <c r="BZ1348" s="231">
        <f t="shared" si="384"/>
        <v>0</v>
      </c>
      <c r="CA1348" s="246">
        <f t="shared" si="385"/>
        <v>0</v>
      </c>
      <c r="CB1348" s="246">
        <f t="shared" si="386"/>
        <v>0</v>
      </c>
      <c r="CC1348" s="246" t="str">
        <f t="shared" si="387"/>
        <v/>
      </c>
      <c r="CD1348" s="246">
        <f t="shared" si="388"/>
        <v>5</v>
      </c>
      <c r="CE1348" s="246">
        <f t="shared" si="389"/>
        <v>0</v>
      </c>
      <c r="CF1348" s="276">
        <f t="shared" si="390"/>
        <v>0</v>
      </c>
      <c r="CG1348" s="277">
        <f t="shared" si="390"/>
        <v>0</v>
      </c>
      <c r="CH1348" s="277">
        <f t="shared" si="390"/>
        <v>0</v>
      </c>
      <c r="CI1348" s="278">
        <f t="shared" si="379"/>
        <v>0</v>
      </c>
      <c r="CJ1348" s="280">
        <f t="shared" si="391"/>
        <v>0</v>
      </c>
      <c r="CK1348" s="232">
        <f t="shared" si="392"/>
        <v>0</v>
      </c>
      <c r="CL1348" s="1"/>
    </row>
    <row r="1349" spans="1:90" ht="18" customHeight="1">
      <c r="A1349" s="1"/>
      <c r="B1349" s="1"/>
      <c r="C1349" s="314"/>
      <c r="D1349" s="287" t="str">
        <f t="shared" si="378"/>
        <v/>
      </c>
      <c r="E1349" s="449" t="str">
        <f t="shared" si="380"/>
        <v/>
      </c>
      <c r="F1349" s="450"/>
      <c r="G1349" s="451"/>
      <c r="H1349" s="452"/>
      <c r="I1349" s="453"/>
      <c r="J1349" s="453"/>
      <c r="K1349" s="453"/>
      <c r="L1349" s="453"/>
      <c r="M1349" s="454"/>
      <c r="N1349" s="455"/>
      <c r="O1349" s="456"/>
      <c r="P1349" s="456"/>
      <c r="Q1349" s="456"/>
      <c r="R1349" s="456"/>
      <c r="S1349" s="456"/>
      <c r="T1349" s="456"/>
      <c r="U1349" s="456"/>
      <c r="V1349" s="456"/>
      <c r="W1349" s="456"/>
      <c r="X1349" s="456"/>
      <c r="Y1349" s="456"/>
      <c r="Z1349" s="456"/>
      <c r="AA1349" s="456"/>
      <c r="AB1349" s="456"/>
      <c r="AC1349" s="456"/>
      <c r="AD1349" s="456"/>
      <c r="AE1349" s="457"/>
      <c r="AF1349" s="455"/>
      <c r="AG1349" s="456"/>
      <c r="AH1349" s="456"/>
      <c r="AI1349" s="456"/>
      <c r="AJ1349" s="456"/>
      <c r="AK1349" s="456"/>
      <c r="AL1349" s="456"/>
      <c r="AM1349" s="456"/>
      <c r="AN1349" s="457"/>
      <c r="AO1349" s="455"/>
      <c r="AP1349" s="456"/>
      <c r="AQ1349" s="456"/>
      <c r="AR1349" s="456"/>
      <c r="AS1349" s="456"/>
      <c r="AT1349" s="456"/>
      <c r="AU1349" s="456"/>
      <c r="AV1349" s="456"/>
      <c r="AW1349" s="456"/>
      <c r="AX1349" s="456"/>
      <c r="AY1349" s="456"/>
      <c r="AZ1349" s="456"/>
      <c r="BA1349" s="456"/>
      <c r="BB1349" s="456"/>
      <c r="BC1349" s="456"/>
      <c r="BD1349" s="456"/>
      <c r="BE1349" s="456"/>
      <c r="BF1349" s="456"/>
      <c r="BG1349" s="457"/>
      <c r="BH1349" s="458"/>
      <c r="BI1349" s="459"/>
      <c r="BJ1349" s="459"/>
      <c r="BK1349" s="459"/>
      <c r="BL1349" s="459"/>
      <c r="BM1349" s="460"/>
      <c r="BN1349" s="314"/>
      <c r="BO1349" s="314"/>
      <c r="BP1349" s="1"/>
      <c r="BQ1349" s="120">
        <f>IF($F$3="","",IF(N1349=$F$3,COUNTIF(BQ$23:BQ1348,"&gt;0")+1,0))</f>
        <v>0</v>
      </c>
      <c r="BR1349" s="1"/>
      <c r="BS1349" s="20" t="str">
        <f>IF($N1349="","",IF(VLOOKUP(VLOOKUP($N1349,IMPOSTAZIONI!$E$6:$I$13,5,FALSE),IMPOSTAZIONI!$B$25:$N$32,3,FALSE)=0,"",VLOOKUP(VLOOKUP($N1349,IMPOSTAZIONI!$E$6:$I$13,5,FALSE),IMPOSTAZIONI!$B$25:$N$32,3,FALSE)))</f>
        <v/>
      </c>
      <c r="BT1349" s="20" t="str">
        <f>IF($N1349="","",IF(VLOOKUP(VLOOKUP($N1349,IMPOSTAZIONI!$E$6:$I$13,5,FALSE),IMPOSTAZIONI!$B$25:$N$32,6,FALSE)=0,"",VLOOKUP(VLOOKUP($N1349,IMPOSTAZIONI!$E$6:$I$13,5,FALSE),IMPOSTAZIONI!$B$25:$N$32,6,FALSE)))</f>
        <v/>
      </c>
      <c r="BU1349" s="20" t="str">
        <f>IF($N1349="","",IF(VLOOKUP(VLOOKUP($N1349,IMPOSTAZIONI!$E$6:$I$13,5,FALSE),IMPOSTAZIONI!$B$25:$N$32,9,FALSE)=0,"",VLOOKUP(VLOOKUP($N1349,IMPOSTAZIONI!$E$6:$I$13,5,FALSE),IMPOSTAZIONI!$B$25:$N$32,9,FALSE)))</f>
        <v/>
      </c>
      <c r="BV1349" s="20" t="str">
        <f>IF($N1349="","",IF(VLOOKUP(VLOOKUP($N1349,IMPOSTAZIONI!$E$6:$I$13,5,FALSE),IMPOSTAZIONI!$B$25:$N$32,12,FALSE)=0,"",VLOOKUP(VLOOKUP($N1349,IMPOSTAZIONI!$E$6:$I$13,5,FALSE),IMPOSTAZIONI!$B$25:$N$32,12,FALSE)))</f>
        <v/>
      </c>
      <c r="BW1349" s="221" t="str">
        <f t="shared" si="381"/>
        <v/>
      </c>
      <c r="BX1349" s="221" t="str">
        <f t="shared" si="382"/>
        <v/>
      </c>
      <c r="BY1349" s="221">
        <f t="shared" si="383"/>
        <v>0</v>
      </c>
      <c r="BZ1349" s="231">
        <f t="shared" si="384"/>
        <v>0</v>
      </c>
      <c r="CA1349" s="246">
        <f t="shared" si="385"/>
        <v>0</v>
      </c>
      <c r="CB1349" s="246">
        <f t="shared" si="386"/>
        <v>0</v>
      </c>
      <c r="CC1349" s="246" t="str">
        <f t="shared" si="387"/>
        <v/>
      </c>
      <c r="CD1349" s="246">
        <f t="shared" si="388"/>
        <v>5</v>
      </c>
      <c r="CE1349" s="246">
        <f t="shared" si="389"/>
        <v>0</v>
      </c>
      <c r="CF1349" s="276">
        <f t="shared" si="390"/>
        <v>0</v>
      </c>
      <c r="CG1349" s="277">
        <f t="shared" si="390"/>
        <v>0</v>
      </c>
      <c r="CH1349" s="277">
        <f t="shared" si="390"/>
        <v>0</v>
      </c>
      <c r="CI1349" s="278">
        <f t="shared" si="379"/>
        <v>0</v>
      </c>
      <c r="CJ1349" s="280">
        <f t="shared" si="391"/>
        <v>0</v>
      </c>
      <c r="CK1349" s="232">
        <f t="shared" si="392"/>
        <v>0</v>
      </c>
      <c r="CL1349" s="1"/>
    </row>
    <row r="1350" spans="1:90" ht="18" customHeight="1">
      <c r="A1350" s="1"/>
      <c r="B1350" s="1"/>
      <c r="C1350" s="314"/>
      <c r="D1350" s="287" t="str">
        <f t="shared" si="378"/>
        <v/>
      </c>
      <c r="E1350" s="449" t="str">
        <f t="shared" si="380"/>
        <v/>
      </c>
      <c r="F1350" s="450"/>
      <c r="G1350" s="451"/>
      <c r="H1350" s="452"/>
      <c r="I1350" s="453"/>
      <c r="J1350" s="453"/>
      <c r="K1350" s="453"/>
      <c r="L1350" s="453"/>
      <c r="M1350" s="454"/>
      <c r="N1350" s="455"/>
      <c r="O1350" s="456"/>
      <c r="P1350" s="456"/>
      <c r="Q1350" s="456"/>
      <c r="R1350" s="456"/>
      <c r="S1350" s="456"/>
      <c r="T1350" s="456"/>
      <c r="U1350" s="456"/>
      <c r="V1350" s="456"/>
      <c r="W1350" s="456"/>
      <c r="X1350" s="456"/>
      <c r="Y1350" s="456"/>
      <c r="Z1350" s="456"/>
      <c r="AA1350" s="456"/>
      <c r="AB1350" s="456"/>
      <c r="AC1350" s="456"/>
      <c r="AD1350" s="456"/>
      <c r="AE1350" s="457"/>
      <c r="AF1350" s="455"/>
      <c r="AG1350" s="456"/>
      <c r="AH1350" s="456"/>
      <c r="AI1350" s="456"/>
      <c r="AJ1350" s="456"/>
      <c r="AK1350" s="456"/>
      <c r="AL1350" s="456"/>
      <c r="AM1350" s="456"/>
      <c r="AN1350" s="457"/>
      <c r="AO1350" s="455"/>
      <c r="AP1350" s="456"/>
      <c r="AQ1350" s="456"/>
      <c r="AR1350" s="456"/>
      <c r="AS1350" s="456"/>
      <c r="AT1350" s="456"/>
      <c r="AU1350" s="456"/>
      <c r="AV1350" s="456"/>
      <c r="AW1350" s="456"/>
      <c r="AX1350" s="456"/>
      <c r="AY1350" s="456"/>
      <c r="AZ1350" s="456"/>
      <c r="BA1350" s="456"/>
      <c r="BB1350" s="456"/>
      <c r="BC1350" s="456"/>
      <c r="BD1350" s="456"/>
      <c r="BE1350" s="456"/>
      <c r="BF1350" s="456"/>
      <c r="BG1350" s="457"/>
      <c r="BH1350" s="458"/>
      <c r="BI1350" s="459"/>
      <c r="BJ1350" s="459"/>
      <c r="BK1350" s="459"/>
      <c r="BL1350" s="459"/>
      <c r="BM1350" s="460"/>
      <c r="BN1350" s="314"/>
      <c r="BO1350" s="314"/>
      <c r="BP1350" s="1"/>
      <c r="BQ1350" s="120">
        <f>IF($F$3="","",IF(N1350=$F$3,COUNTIF(BQ$23:BQ1349,"&gt;0")+1,0))</f>
        <v>0</v>
      </c>
      <c r="BR1350" s="1"/>
      <c r="BS1350" s="20" t="str">
        <f>IF($N1350="","",IF(VLOOKUP(VLOOKUP($N1350,IMPOSTAZIONI!$E$6:$I$13,5,FALSE),IMPOSTAZIONI!$B$25:$N$32,3,FALSE)=0,"",VLOOKUP(VLOOKUP($N1350,IMPOSTAZIONI!$E$6:$I$13,5,FALSE),IMPOSTAZIONI!$B$25:$N$32,3,FALSE)))</f>
        <v/>
      </c>
      <c r="BT1350" s="20" t="str">
        <f>IF($N1350="","",IF(VLOOKUP(VLOOKUP($N1350,IMPOSTAZIONI!$E$6:$I$13,5,FALSE),IMPOSTAZIONI!$B$25:$N$32,6,FALSE)=0,"",VLOOKUP(VLOOKUP($N1350,IMPOSTAZIONI!$E$6:$I$13,5,FALSE),IMPOSTAZIONI!$B$25:$N$32,6,FALSE)))</f>
        <v/>
      </c>
      <c r="BU1350" s="20" t="str">
        <f>IF($N1350="","",IF(VLOOKUP(VLOOKUP($N1350,IMPOSTAZIONI!$E$6:$I$13,5,FALSE),IMPOSTAZIONI!$B$25:$N$32,9,FALSE)=0,"",VLOOKUP(VLOOKUP($N1350,IMPOSTAZIONI!$E$6:$I$13,5,FALSE),IMPOSTAZIONI!$B$25:$N$32,9,FALSE)))</f>
        <v/>
      </c>
      <c r="BV1350" s="20" t="str">
        <f>IF($N1350="","",IF(VLOOKUP(VLOOKUP($N1350,IMPOSTAZIONI!$E$6:$I$13,5,FALSE),IMPOSTAZIONI!$B$25:$N$32,12,FALSE)=0,"",VLOOKUP(VLOOKUP($N1350,IMPOSTAZIONI!$E$6:$I$13,5,FALSE),IMPOSTAZIONI!$B$25:$N$32,12,FALSE)))</f>
        <v/>
      </c>
      <c r="BW1350" s="221" t="str">
        <f t="shared" si="381"/>
        <v/>
      </c>
      <c r="BX1350" s="221" t="str">
        <f t="shared" si="382"/>
        <v/>
      </c>
      <c r="BY1350" s="221">
        <f t="shared" si="383"/>
        <v>0</v>
      </c>
      <c r="BZ1350" s="231">
        <f t="shared" si="384"/>
        <v>0</v>
      </c>
      <c r="CA1350" s="246">
        <f t="shared" si="385"/>
        <v>0</v>
      </c>
      <c r="CB1350" s="246">
        <f t="shared" si="386"/>
        <v>0</v>
      </c>
      <c r="CC1350" s="246" t="str">
        <f t="shared" si="387"/>
        <v/>
      </c>
      <c r="CD1350" s="246">
        <f t="shared" si="388"/>
        <v>5</v>
      </c>
      <c r="CE1350" s="246">
        <f t="shared" si="389"/>
        <v>0</v>
      </c>
      <c r="CF1350" s="276">
        <f t="shared" si="390"/>
        <v>0</v>
      </c>
      <c r="CG1350" s="277">
        <f t="shared" si="390"/>
        <v>0</v>
      </c>
      <c r="CH1350" s="277">
        <f t="shared" si="390"/>
        <v>0</v>
      </c>
      <c r="CI1350" s="278">
        <f t="shared" si="379"/>
        <v>0</v>
      </c>
      <c r="CJ1350" s="280">
        <f t="shared" si="391"/>
        <v>0</v>
      </c>
      <c r="CK1350" s="232">
        <f t="shared" si="392"/>
        <v>0</v>
      </c>
      <c r="CL1350" s="1"/>
    </row>
    <row r="1351" spans="1:90" ht="18" customHeight="1">
      <c r="A1351" s="1"/>
      <c r="B1351" s="1"/>
      <c r="C1351" s="314"/>
      <c r="D1351" s="287" t="str">
        <f t="shared" si="378"/>
        <v/>
      </c>
      <c r="E1351" s="449" t="str">
        <f t="shared" si="380"/>
        <v/>
      </c>
      <c r="F1351" s="450"/>
      <c r="G1351" s="451"/>
      <c r="H1351" s="452"/>
      <c r="I1351" s="453"/>
      <c r="J1351" s="453"/>
      <c r="K1351" s="453"/>
      <c r="L1351" s="453"/>
      <c r="M1351" s="454"/>
      <c r="N1351" s="455"/>
      <c r="O1351" s="456"/>
      <c r="P1351" s="456"/>
      <c r="Q1351" s="456"/>
      <c r="R1351" s="456"/>
      <c r="S1351" s="456"/>
      <c r="T1351" s="456"/>
      <c r="U1351" s="456"/>
      <c r="V1351" s="456"/>
      <c r="W1351" s="456"/>
      <c r="X1351" s="456"/>
      <c r="Y1351" s="456"/>
      <c r="Z1351" s="456"/>
      <c r="AA1351" s="456"/>
      <c r="AB1351" s="456"/>
      <c r="AC1351" s="456"/>
      <c r="AD1351" s="456"/>
      <c r="AE1351" s="457"/>
      <c r="AF1351" s="455"/>
      <c r="AG1351" s="456"/>
      <c r="AH1351" s="456"/>
      <c r="AI1351" s="456"/>
      <c r="AJ1351" s="456"/>
      <c r="AK1351" s="456"/>
      <c r="AL1351" s="456"/>
      <c r="AM1351" s="456"/>
      <c r="AN1351" s="457"/>
      <c r="AO1351" s="455"/>
      <c r="AP1351" s="456"/>
      <c r="AQ1351" s="456"/>
      <c r="AR1351" s="456"/>
      <c r="AS1351" s="456"/>
      <c r="AT1351" s="456"/>
      <c r="AU1351" s="456"/>
      <c r="AV1351" s="456"/>
      <c r="AW1351" s="456"/>
      <c r="AX1351" s="456"/>
      <c r="AY1351" s="456"/>
      <c r="AZ1351" s="456"/>
      <c r="BA1351" s="456"/>
      <c r="BB1351" s="456"/>
      <c r="BC1351" s="456"/>
      <c r="BD1351" s="456"/>
      <c r="BE1351" s="456"/>
      <c r="BF1351" s="456"/>
      <c r="BG1351" s="457"/>
      <c r="BH1351" s="458"/>
      <c r="BI1351" s="459"/>
      <c r="BJ1351" s="459"/>
      <c r="BK1351" s="459"/>
      <c r="BL1351" s="459"/>
      <c r="BM1351" s="460"/>
      <c r="BN1351" s="314"/>
      <c r="BO1351" s="314"/>
      <c r="BP1351" s="1"/>
      <c r="BQ1351" s="120">
        <f>IF($F$3="","",IF(N1351=$F$3,COUNTIF(BQ$23:BQ1350,"&gt;0")+1,0))</f>
        <v>0</v>
      </c>
      <c r="BR1351" s="1"/>
      <c r="BS1351" s="20" t="str">
        <f>IF($N1351="","",IF(VLOOKUP(VLOOKUP($N1351,IMPOSTAZIONI!$E$6:$I$13,5,FALSE),IMPOSTAZIONI!$B$25:$N$32,3,FALSE)=0,"",VLOOKUP(VLOOKUP($N1351,IMPOSTAZIONI!$E$6:$I$13,5,FALSE),IMPOSTAZIONI!$B$25:$N$32,3,FALSE)))</f>
        <v/>
      </c>
      <c r="BT1351" s="20" t="str">
        <f>IF($N1351="","",IF(VLOOKUP(VLOOKUP($N1351,IMPOSTAZIONI!$E$6:$I$13,5,FALSE),IMPOSTAZIONI!$B$25:$N$32,6,FALSE)=0,"",VLOOKUP(VLOOKUP($N1351,IMPOSTAZIONI!$E$6:$I$13,5,FALSE),IMPOSTAZIONI!$B$25:$N$32,6,FALSE)))</f>
        <v/>
      </c>
      <c r="BU1351" s="20" t="str">
        <f>IF($N1351="","",IF(VLOOKUP(VLOOKUP($N1351,IMPOSTAZIONI!$E$6:$I$13,5,FALSE),IMPOSTAZIONI!$B$25:$N$32,9,FALSE)=0,"",VLOOKUP(VLOOKUP($N1351,IMPOSTAZIONI!$E$6:$I$13,5,FALSE),IMPOSTAZIONI!$B$25:$N$32,9,FALSE)))</f>
        <v/>
      </c>
      <c r="BV1351" s="20" t="str">
        <f>IF($N1351="","",IF(VLOOKUP(VLOOKUP($N1351,IMPOSTAZIONI!$E$6:$I$13,5,FALSE),IMPOSTAZIONI!$B$25:$N$32,12,FALSE)=0,"",VLOOKUP(VLOOKUP($N1351,IMPOSTAZIONI!$E$6:$I$13,5,FALSE),IMPOSTAZIONI!$B$25:$N$32,12,FALSE)))</f>
        <v/>
      </c>
      <c r="BW1351" s="221" t="str">
        <f t="shared" si="381"/>
        <v/>
      </c>
      <c r="BX1351" s="221" t="str">
        <f t="shared" si="382"/>
        <v/>
      </c>
      <c r="BY1351" s="221">
        <f t="shared" si="383"/>
        <v>0</v>
      </c>
      <c r="BZ1351" s="231">
        <f t="shared" si="384"/>
        <v>0</v>
      </c>
      <c r="CA1351" s="246">
        <f t="shared" si="385"/>
        <v>0</v>
      </c>
      <c r="CB1351" s="246">
        <f t="shared" si="386"/>
        <v>0</v>
      </c>
      <c r="CC1351" s="246" t="str">
        <f t="shared" si="387"/>
        <v/>
      </c>
      <c r="CD1351" s="246">
        <f t="shared" si="388"/>
        <v>5</v>
      </c>
      <c r="CE1351" s="246">
        <f t="shared" si="389"/>
        <v>0</v>
      </c>
      <c r="CF1351" s="276">
        <f t="shared" si="390"/>
        <v>0</v>
      </c>
      <c r="CG1351" s="277">
        <f t="shared" si="390"/>
        <v>0</v>
      </c>
      <c r="CH1351" s="277">
        <f t="shared" si="390"/>
        <v>0</v>
      </c>
      <c r="CI1351" s="278">
        <f t="shared" si="379"/>
        <v>0</v>
      </c>
      <c r="CJ1351" s="280">
        <f t="shared" si="391"/>
        <v>0</v>
      </c>
      <c r="CK1351" s="232">
        <f t="shared" si="392"/>
        <v>0</v>
      </c>
      <c r="CL1351" s="1"/>
    </row>
    <row r="1352" spans="1:90" ht="18" customHeight="1">
      <c r="A1352" s="1"/>
      <c r="B1352" s="1"/>
      <c r="C1352" s="314"/>
      <c r="D1352" s="287" t="str">
        <f t="shared" si="378"/>
        <v/>
      </c>
      <c r="E1352" s="449" t="str">
        <f t="shared" si="380"/>
        <v/>
      </c>
      <c r="F1352" s="450"/>
      <c r="G1352" s="451"/>
      <c r="H1352" s="452"/>
      <c r="I1352" s="453"/>
      <c r="J1352" s="453"/>
      <c r="K1352" s="453"/>
      <c r="L1352" s="453"/>
      <c r="M1352" s="454"/>
      <c r="N1352" s="455"/>
      <c r="O1352" s="456"/>
      <c r="P1352" s="456"/>
      <c r="Q1352" s="456"/>
      <c r="R1352" s="456"/>
      <c r="S1352" s="456"/>
      <c r="T1352" s="456"/>
      <c r="U1352" s="456"/>
      <c r="V1352" s="456"/>
      <c r="W1352" s="456"/>
      <c r="X1352" s="456"/>
      <c r="Y1352" s="456"/>
      <c r="Z1352" s="456"/>
      <c r="AA1352" s="456"/>
      <c r="AB1352" s="456"/>
      <c r="AC1352" s="456"/>
      <c r="AD1352" s="456"/>
      <c r="AE1352" s="457"/>
      <c r="AF1352" s="455"/>
      <c r="AG1352" s="456"/>
      <c r="AH1352" s="456"/>
      <c r="AI1352" s="456"/>
      <c r="AJ1352" s="456"/>
      <c r="AK1352" s="456"/>
      <c r="AL1352" s="456"/>
      <c r="AM1352" s="456"/>
      <c r="AN1352" s="457"/>
      <c r="AO1352" s="455"/>
      <c r="AP1352" s="456"/>
      <c r="AQ1352" s="456"/>
      <c r="AR1352" s="456"/>
      <c r="AS1352" s="456"/>
      <c r="AT1352" s="456"/>
      <c r="AU1352" s="456"/>
      <c r="AV1352" s="456"/>
      <c r="AW1352" s="456"/>
      <c r="AX1352" s="456"/>
      <c r="AY1352" s="456"/>
      <c r="AZ1352" s="456"/>
      <c r="BA1352" s="456"/>
      <c r="BB1352" s="456"/>
      <c r="BC1352" s="456"/>
      <c r="BD1352" s="456"/>
      <c r="BE1352" s="456"/>
      <c r="BF1352" s="456"/>
      <c r="BG1352" s="457"/>
      <c r="BH1352" s="458"/>
      <c r="BI1352" s="459"/>
      <c r="BJ1352" s="459"/>
      <c r="BK1352" s="459"/>
      <c r="BL1352" s="459"/>
      <c r="BM1352" s="460"/>
      <c r="BN1352" s="314"/>
      <c r="BO1352" s="314"/>
      <c r="BP1352" s="1"/>
      <c r="BQ1352" s="120">
        <f>IF($F$3="","",IF(N1352=$F$3,COUNTIF(BQ$23:BQ1351,"&gt;0")+1,0))</f>
        <v>0</v>
      </c>
      <c r="BR1352" s="1"/>
      <c r="BS1352" s="20" t="str">
        <f>IF($N1352="","",IF(VLOOKUP(VLOOKUP($N1352,IMPOSTAZIONI!$E$6:$I$13,5,FALSE),IMPOSTAZIONI!$B$25:$N$32,3,FALSE)=0,"",VLOOKUP(VLOOKUP($N1352,IMPOSTAZIONI!$E$6:$I$13,5,FALSE),IMPOSTAZIONI!$B$25:$N$32,3,FALSE)))</f>
        <v/>
      </c>
      <c r="BT1352" s="20" t="str">
        <f>IF($N1352="","",IF(VLOOKUP(VLOOKUP($N1352,IMPOSTAZIONI!$E$6:$I$13,5,FALSE),IMPOSTAZIONI!$B$25:$N$32,6,FALSE)=0,"",VLOOKUP(VLOOKUP($N1352,IMPOSTAZIONI!$E$6:$I$13,5,FALSE),IMPOSTAZIONI!$B$25:$N$32,6,FALSE)))</f>
        <v/>
      </c>
      <c r="BU1352" s="20" t="str">
        <f>IF($N1352="","",IF(VLOOKUP(VLOOKUP($N1352,IMPOSTAZIONI!$E$6:$I$13,5,FALSE),IMPOSTAZIONI!$B$25:$N$32,9,FALSE)=0,"",VLOOKUP(VLOOKUP($N1352,IMPOSTAZIONI!$E$6:$I$13,5,FALSE),IMPOSTAZIONI!$B$25:$N$32,9,FALSE)))</f>
        <v/>
      </c>
      <c r="BV1352" s="20" t="str">
        <f>IF($N1352="","",IF(VLOOKUP(VLOOKUP($N1352,IMPOSTAZIONI!$E$6:$I$13,5,FALSE),IMPOSTAZIONI!$B$25:$N$32,12,FALSE)=0,"",VLOOKUP(VLOOKUP($N1352,IMPOSTAZIONI!$E$6:$I$13,5,FALSE),IMPOSTAZIONI!$B$25:$N$32,12,FALSE)))</f>
        <v/>
      </c>
      <c r="BW1352" s="221" t="str">
        <f t="shared" si="381"/>
        <v/>
      </c>
      <c r="BX1352" s="221" t="str">
        <f t="shared" si="382"/>
        <v/>
      </c>
      <c r="BY1352" s="221">
        <f t="shared" si="383"/>
        <v>0</v>
      </c>
      <c r="BZ1352" s="231">
        <f t="shared" si="384"/>
        <v>0</v>
      </c>
      <c r="CA1352" s="246">
        <f t="shared" si="385"/>
        <v>0</v>
      </c>
      <c r="CB1352" s="246">
        <f t="shared" si="386"/>
        <v>0</v>
      </c>
      <c r="CC1352" s="246" t="str">
        <f t="shared" si="387"/>
        <v/>
      </c>
      <c r="CD1352" s="246">
        <f t="shared" si="388"/>
        <v>5</v>
      </c>
      <c r="CE1352" s="246">
        <f t="shared" si="389"/>
        <v>0</v>
      </c>
      <c r="CF1352" s="276">
        <f t="shared" si="390"/>
        <v>0</v>
      </c>
      <c r="CG1352" s="277">
        <f t="shared" si="390"/>
        <v>0</v>
      </c>
      <c r="CH1352" s="277">
        <f t="shared" si="390"/>
        <v>0</v>
      </c>
      <c r="CI1352" s="278">
        <f t="shared" si="379"/>
        <v>0</v>
      </c>
      <c r="CJ1352" s="280">
        <f t="shared" si="391"/>
        <v>0</v>
      </c>
      <c r="CK1352" s="232">
        <f t="shared" si="392"/>
        <v>0</v>
      </c>
      <c r="CL1352" s="1"/>
    </row>
    <row r="1353" spans="1:90" ht="18" customHeight="1">
      <c r="A1353" s="1"/>
      <c r="B1353" s="1"/>
      <c r="C1353" s="314"/>
      <c r="D1353" s="287" t="str">
        <f t="shared" si="378"/>
        <v/>
      </c>
      <c r="E1353" s="449" t="str">
        <f t="shared" si="380"/>
        <v/>
      </c>
      <c r="F1353" s="450"/>
      <c r="G1353" s="451"/>
      <c r="H1353" s="452"/>
      <c r="I1353" s="453"/>
      <c r="J1353" s="453"/>
      <c r="K1353" s="453"/>
      <c r="L1353" s="453"/>
      <c r="M1353" s="454"/>
      <c r="N1353" s="455"/>
      <c r="O1353" s="456"/>
      <c r="P1353" s="456"/>
      <c r="Q1353" s="456"/>
      <c r="R1353" s="456"/>
      <c r="S1353" s="456"/>
      <c r="T1353" s="456"/>
      <c r="U1353" s="456"/>
      <c r="V1353" s="456"/>
      <c r="W1353" s="456"/>
      <c r="X1353" s="456"/>
      <c r="Y1353" s="456"/>
      <c r="Z1353" s="456"/>
      <c r="AA1353" s="456"/>
      <c r="AB1353" s="456"/>
      <c r="AC1353" s="456"/>
      <c r="AD1353" s="456"/>
      <c r="AE1353" s="457"/>
      <c r="AF1353" s="455"/>
      <c r="AG1353" s="456"/>
      <c r="AH1353" s="456"/>
      <c r="AI1353" s="456"/>
      <c r="AJ1353" s="456"/>
      <c r="AK1353" s="456"/>
      <c r="AL1353" s="456"/>
      <c r="AM1353" s="456"/>
      <c r="AN1353" s="457"/>
      <c r="AO1353" s="455"/>
      <c r="AP1353" s="456"/>
      <c r="AQ1353" s="456"/>
      <c r="AR1353" s="456"/>
      <c r="AS1353" s="456"/>
      <c r="AT1353" s="456"/>
      <c r="AU1353" s="456"/>
      <c r="AV1353" s="456"/>
      <c r="AW1353" s="456"/>
      <c r="AX1353" s="456"/>
      <c r="AY1353" s="456"/>
      <c r="AZ1353" s="456"/>
      <c r="BA1353" s="456"/>
      <c r="BB1353" s="456"/>
      <c r="BC1353" s="456"/>
      <c r="BD1353" s="456"/>
      <c r="BE1353" s="456"/>
      <c r="BF1353" s="456"/>
      <c r="BG1353" s="457"/>
      <c r="BH1353" s="458"/>
      <c r="BI1353" s="459"/>
      <c r="BJ1353" s="459"/>
      <c r="BK1353" s="459"/>
      <c r="BL1353" s="459"/>
      <c r="BM1353" s="460"/>
      <c r="BN1353" s="314"/>
      <c r="BO1353" s="314"/>
      <c r="BP1353" s="1"/>
      <c r="BQ1353" s="120">
        <f>IF($F$3="","",IF(N1353=$F$3,COUNTIF(BQ$23:BQ1352,"&gt;0")+1,0))</f>
        <v>0</v>
      </c>
      <c r="BR1353" s="1"/>
      <c r="BS1353" s="20" t="str">
        <f>IF($N1353="","",IF(VLOOKUP(VLOOKUP($N1353,IMPOSTAZIONI!$E$6:$I$13,5,FALSE),IMPOSTAZIONI!$B$25:$N$32,3,FALSE)=0,"",VLOOKUP(VLOOKUP($N1353,IMPOSTAZIONI!$E$6:$I$13,5,FALSE),IMPOSTAZIONI!$B$25:$N$32,3,FALSE)))</f>
        <v/>
      </c>
      <c r="BT1353" s="20" t="str">
        <f>IF($N1353="","",IF(VLOOKUP(VLOOKUP($N1353,IMPOSTAZIONI!$E$6:$I$13,5,FALSE),IMPOSTAZIONI!$B$25:$N$32,6,FALSE)=0,"",VLOOKUP(VLOOKUP($N1353,IMPOSTAZIONI!$E$6:$I$13,5,FALSE),IMPOSTAZIONI!$B$25:$N$32,6,FALSE)))</f>
        <v/>
      </c>
      <c r="BU1353" s="20" t="str">
        <f>IF($N1353="","",IF(VLOOKUP(VLOOKUP($N1353,IMPOSTAZIONI!$E$6:$I$13,5,FALSE),IMPOSTAZIONI!$B$25:$N$32,9,FALSE)=0,"",VLOOKUP(VLOOKUP($N1353,IMPOSTAZIONI!$E$6:$I$13,5,FALSE),IMPOSTAZIONI!$B$25:$N$32,9,FALSE)))</f>
        <v/>
      </c>
      <c r="BV1353" s="20" t="str">
        <f>IF($N1353="","",IF(VLOOKUP(VLOOKUP($N1353,IMPOSTAZIONI!$E$6:$I$13,5,FALSE),IMPOSTAZIONI!$B$25:$N$32,12,FALSE)=0,"",VLOOKUP(VLOOKUP($N1353,IMPOSTAZIONI!$E$6:$I$13,5,FALSE),IMPOSTAZIONI!$B$25:$N$32,12,FALSE)))</f>
        <v/>
      </c>
      <c r="BW1353" s="221" t="str">
        <f t="shared" si="381"/>
        <v/>
      </c>
      <c r="BX1353" s="221" t="str">
        <f t="shared" si="382"/>
        <v/>
      </c>
      <c r="BY1353" s="221">
        <f t="shared" si="383"/>
        <v>0</v>
      </c>
      <c r="BZ1353" s="231">
        <f t="shared" si="384"/>
        <v>0</v>
      </c>
      <c r="CA1353" s="246">
        <f t="shared" si="385"/>
        <v>0</v>
      </c>
      <c r="CB1353" s="246">
        <f t="shared" si="386"/>
        <v>0</v>
      </c>
      <c r="CC1353" s="246" t="str">
        <f t="shared" si="387"/>
        <v/>
      </c>
      <c r="CD1353" s="246">
        <f t="shared" si="388"/>
        <v>5</v>
      </c>
      <c r="CE1353" s="246">
        <f t="shared" si="389"/>
        <v>0</v>
      </c>
      <c r="CF1353" s="276">
        <f t="shared" si="390"/>
        <v>0</v>
      </c>
      <c r="CG1353" s="277">
        <f t="shared" si="390"/>
        <v>0</v>
      </c>
      <c r="CH1353" s="277">
        <f t="shared" si="390"/>
        <v>0</v>
      </c>
      <c r="CI1353" s="278">
        <f t="shared" si="379"/>
        <v>0</v>
      </c>
      <c r="CJ1353" s="280">
        <f t="shared" si="391"/>
        <v>0</v>
      </c>
      <c r="CK1353" s="232">
        <f t="shared" si="392"/>
        <v>0</v>
      </c>
      <c r="CL1353" s="1"/>
    </row>
    <row r="1354" spans="1:90" ht="18" customHeight="1">
      <c r="A1354" s="1"/>
      <c r="B1354" s="1"/>
      <c r="C1354" s="314"/>
      <c r="D1354" s="287" t="str">
        <f t="shared" si="378"/>
        <v/>
      </c>
      <c r="E1354" s="449" t="str">
        <f t="shared" si="380"/>
        <v/>
      </c>
      <c r="F1354" s="450"/>
      <c r="G1354" s="451"/>
      <c r="H1354" s="452"/>
      <c r="I1354" s="453"/>
      <c r="J1354" s="453"/>
      <c r="K1354" s="453"/>
      <c r="L1354" s="453"/>
      <c r="M1354" s="454"/>
      <c r="N1354" s="455"/>
      <c r="O1354" s="456"/>
      <c r="P1354" s="456"/>
      <c r="Q1354" s="456"/>
      <c r="R1354" s="456"/>
      <c r="S1354" s="456"/>
      <c r="T1354" s="456"/>
      <c r="U1354" s="456"/>
      <c r="V1354" s="456"/>
      <c r="W1354" s="456"/>
      <c r="X1354" s="456"/>
      <c r="Y1354" s="456"/>
      <c r="Z1354" s="456"/>
      <c r="AA1354" s="456"/>
      <c r="AB1354" s="456"/>
      <c r="AC1354" s="456"/>
      <c r="AD1354" s="456"/>
      <c r="AE1354" s="457"/>
      <c r="AF1354" s="455"/>
      <c r="AG1354" s="456"/>
      <c r="AH1354" s="456"/>
      <c r="AI1354" s="456"/>
      <c r="AJ1354" s="456"/>
      <c r="AK1354" s="456"/>
      <c r="AL1354" s="456"/>
      <c r="AM1354" s="456"/>
      <c r="AN1354" s="457"/>
      <c r="AO1354" s="455"/>
      <c r="AP1354" s="456"/>
      <c r="AQ1354" s="456"/>
      <c r="AR1354" s="456"/>
      <c r="AS1354" s="456"/>
      <c r="AT1354" s="456"/>
      <c r="AU1354" s="456"/>
      <c r="AV1354" s="456"/>
      <c r="AW1354" s="456"/>
      <c r="AX1354" s="456"/>
      <c r="AY1354" s="456"/>
      <c r="AZ1354" s="456"/>
      <c r="BA1354" s="456"/>
      <c r="BB1354" s="456"/>
      <c r="BC1354" s="456"/>
      <c r="BD1354" s="456"/>
      <c r="BE1354" s="456"/>
      <c r="BF1354" s="456"/>
      <c r="BG1354" s="457"/>
      <c r="BH1354" s="458"/>
      <c r="BI1354" s="459"/>
      <c r="BJ1354" s="459"/>
      <c r="BK1354" s="459"/>
      <c r="BL1354" s="459"/>
      <c r="BM1354" s="460"/>
      <c r="BN1354" s="314"/>
      <c r="BO1354" s="314"/>
      <c r="BP1354" s="1"/>
      <c r="BQ1354" s="120">
        <f>IF($F$3="","",IF(N1354=$F$3,COUNTIF(BQ$23:BQ1353,"&gt;0")+1,0))</f>
        <v>0</v>
      </c>
      <c r="BR1354" s="1"/>
      <c r="BS1354" s="20" t="str">
        <f>IF($N1354="","",IF(VLOOKUP(VLOOKUP($N1354,IMPOSTAZIONI!$E$6:$I$13,5,FALSE),IMPOSTAZIONI!$B$25:$N$32,3,FALSE)=0,"",VLOOKUP(VLOOKUP($N1354,IMPOSTAZIONI!$E$6:$I$13,5,FALSE),IMPOSTAZIONI!$B$25:$N$32,3,FALSE)))</f>
        <v/>
      </c>
      <c r="BT1354" s="20" t="str">
        <f>IF($N1354="","",IF(VLOOKUP(VLOOKUP($N1354,IMPOSTAZIONI!$E$6:$I$13,5,FALSE),IMPOSTAZIONI!$B$25:$N$32,6,FALSE)=0,"",VLOOKUP(VLOOKUP($N1354,IMPOSTAZIONI!$E$6:$I$13,5,FALSE),IMPOSTAZIONI!$B$25:$N$32,6,FALSE)))</f>
        <v/>
      </c>
      <c r="BU1354" s="20" t="str">
        <f>IF($N1354="","",IF(VLOOKUP(VLOOKUP($N1354,IMPOSTAZIONI!$E$6:$I$13,5,FALSE),IMPOSTAZIONI!$B$25:$N$32,9,FALSE)=0,"",VLOOKUP(VLOOKUP($N1354,IMPOSTAZIONI!$E$6:$I$13,5,FALSE),IMPOSTAZIONI!$B$25:$N$32,9,FALSE)))</f>
        <v/>
      </c>
      <c r="BV1354" s="20" t="str">
        <f>IF($N1354="","",IF(VLOOKUP(VLOOKUP($N1354,IMPOSTAZIONI!$E$6:$I$13,5,FALSE),IMPOSTAZIONI!$B$25:$N$32,12,FALSE)=0,"",VLOOKUP(VLOOKUP($N1354,IMPOSTAZIONI!$E$6:$I$13,5,FALSE),IMPOSTAZIONI!$B$25:$N$32,12,FALSE)))</f>
        <v/>
      </c>
      <c r="BW1354" s="221" t="str">
        <f t="shared" si="381"/>
        <v/>
      </c>
      <c r="BX1354" s="221" t="str">
        <f t="shared" si="382"/>
        <v/>
      </c>
      <c r="BY1354" s="221">
        <f t="shared" si="383"/>
        <v>0</v>
      </c>
      <c r="BZ1354" s="231">
        <f t="shared" si="384"/>
        <v>0</v>
      </c>
      <c r="CA1354" s="246">
        <f t="shared" si="385"/>
        <v>0</v>
      </c>
      <c r="CB1354" s="246">
        <f t="shared" si="386"/>
        <v>0</v>
      </c>
      <c r="CC1354" s="246" t="str">
        <f t="shared" si="387"/>
        <v/>
      </c>
      <c r="CD1354" s="246">
        <f t="shared" si="388"/>
        <v>5</v>
      </c>
      <c r="CE1354" s="246">
        <f t="shared" si="389"/>
        <v>0</v>
      </c>
      <c r="CF1354" s="276">
        <f t="shared" si="390"/>
        <v>0</v>
      </c>
      <c r="CG1354" s="277">
        <f t="shared" si="390"/>
        <v>0</v>
      </c>
      <c r="CH1354" s="277">
        <f t="shared" si="390"/>
        <v>0</v>
      </c>
      <c r="CI1354" s="278">
        <f t="shared" si="379"/>
        <v>0</v>
      </c>
      <c r="CJ1354" s="280">
        <f t="shared" si="391"/>
        <v>0</v>
      </c>
      <c r="CK1354" s="232">
        <f t="shared" si="392"/>
        <v>0</v>
      </c>
      <c r="CL1354" s="1"/>
    </row>
    <row r="1355" spans="1:90" ht="18" customHeight="1">
      <c r="A1355" s="1"/>
      <c r="B1355" s="1"/>
      <c r="C1355" s="314"/>
      <c r="D1355" s="287" t="str">
        <f t="shared" si="378"/>
        <v/>
      </c>
      <c r="E1355" s="449" t="str">
        <f t="shared" si="380"/>
        <v/>
      </c>
      <c r="F1355" s="450"/>
      <c r="G1355" s="451"/>
      <c r="H1355" s="452"/>
      <c r="I1355" s="453"/>
      <c r="J1355" s="453"/>
      <c r="K1355" s="453"/>
      <c r="L1355" s="453"/>
      <c r="M1355" s="454"/>
      <c r="N1355" s="455"/>
      <c r="O1355" s="456"/>
      <c r="P1355" s="456"/>
      <c r="Q1355" s="456"/>
      <c r="R1355" s="456"/>
      <c r="S1355" s="456"/>
      <c r="T1355" s="456"/>
      <c r="U1355" s="456"/>
      <c r="V1355" s="456"/>
      <c r="W1355" s="456"/>
      <c r="X1355" s="456"/>
      <c r="Y1355" s="456"/>
      <c r="Z1355" s="456"/>
      <c r="AA1355" s="456"/>
      <c r="AB1355" s="456"/>
      <c r="AC1355" s="456"/>
      <c r="AD1355" s="456"/>
      <c r="AE1355" s="457"/>
      <c r="AF1355" s="455"/>
      <c r="AG1355" s="456"/>
      <c r="AH1355" s="456"/>
      <c r="AI1355" s="456"/>
      <c r="AJ1355" s="456"/>
      <c r="AK1355" s="456"/>
      <c r="AL1355" s="456"/>
      <c r="AM1355" s="456"/>
      <c r="AN1355" s="457"/>
      <c r="AO1355" s="455"/>
      <c r="AP1355" s="456"/>
      <c r="AQ1355" s="456"/>
      <c r="AR1355" s="456"/>
      <c r="AS1355" s="456"/>
      <c r="AT1355" s="456"/>
      <c r="AU1355" s="456"/>
      <c r="AV1355" s="456"/>
      <c r="AW1355" s="456"/>
      <c r="AX1355" s="456"/>
      <c r="AY1355" s="456"/>
      <c r="AZ1355" s="456"/>
      <c r="BA1355" s="456"/>
      <c r="BB1355" s="456"/>
      <c r="BC1355" s="456"/>
      <c r="BD1355" s="456"/>
      <c r="BE1355" s="456"/>
      <c r="BF1355" s="456"/>
      <c r="BG1355" s="457"/>
      <c r="BH1355" s="458"/>
      <c r="BI1355" s="459"/>
      <c r="BJ1355" s="459"/>
      <c r="BK1355" s="459"/>
      <c r="BL1355" s="459"/>
      <c r="BM1355" s="460"/>
      <c r="BN1355" s="314"/>
      <c r="BO1355" s="314"/>
      <c r="BP1355" s="1"/>
      <c r="BQ1355" s="120">
        <f>IF($F$3="","",IF(N1355=$F$3,COUNTIF(BQ$23:BQ1354,"&gt;0")+1,0))</f>
        <v>0</v>
      </c>
      <c r="BR1355" s="1"/>
      <c r="BS1355" s="20" t="str">
        <f>IF($N1355="","",IF(VLOOKUP(VLOOKUP($N1355,IMPOSTAZIONI!$E$6:$I$13,5,FALSE),IMPOSTAZIONI!$B$25:$N$32,3,FALSE)=0,"",VLOOKUP(VLOOKUP($N1355,IMPOSTAZIONI!$E$6:$I$13,5,FALSE),IMPOSTAZIONI!$B$25:$N$32,3,FALSE)))</f>
        <v/>
      </c>
      <c r="BT1355" s="20" t="str">
        <f>IF($N1355="","",IF(VLOOKUP(VLOOKUP($N1355,IMPOSTAZIONI!$E$6:$I$13,5,FALSE),IMPOSTAZIONI!$B$25:$N$32,6,FALSE)=0,"",VLOOKUP(VLOOKUP($N1355,IMPOSTAZIONI!$E$6:$I$13,5,FALSE),IMPOSTAZIONI!$B$25:$N$32,6,FALSE)))</f>
        <v/>
      </c>
      <c r="BU1355" s="20" t="str">
        <f>IF($N1355="","",IF(VLOOKUP(VLOOKUP($N1355,IMPOSTAZIONI!$E$6:$I$13,5,FALSE),IMPOSTAZIONI!$B$25:$N$32,9,FALSE)=0,"",VLOOKUP(VLOOKUP($N1355,IMPOSTAZIONI!$E$6:$I$13,5,FALSE),IMPOSTAZIONI!$B$25:$N$32,9,FALSE)))</f>
        <v/>
      </c>
      <c r="BV1355" s="20" t="str">
        <f>IF($N1355="","",IF(VLOOKUP(VLOOKUP($N1355,IMPOSTAZIONI!$E$6:$I$13,5,FALSE),IMPOSTAZIONI!$B$25:$N$32,12,FALSE)=0,"",VLOOKUP(VLOOKUP($N1355,IMPOSTAZIONI!$E$6:$I$13,5,FALSE),IMPOSTAZIONI!$B$25:$N$32,12,FALSE)))</f>
        <v/>
      </c>
      <c r="BW1355" s="221" t="str">
        <f t="shared" si="381"/>
        <v/>
      </c>
      <c r="BX1355" s="221" t="str">
        <f t="shared" si="382"/>
        <v/>
      </c>
      <c r="BY1355" s="221">
        <f t="shared" si="383"/>
        <v>0</v>
      </c>
      <c r="BZ1355" s="231">
        <f t="shared" si="384"/>
        <v>0</v>
      </c>
      <c r="CA1355" s="246">
        <f t="shared" si="385"/>
        <v>0</v>
      </c>
      <c r="CB1355" s="246">
        <f t="shared" si="386"/>
        <v>0</v>
      </c>
      <c r="CC1355" s="246" t="str">
        <f t="shared" si="387"/>
        <v/>
      </c>
      <c r="CD1355" s="246">
        <f t="shared" si="388"/>
        <v>5</v>
      </c>
      <c r="CE1355" s="246">
        <f t="shared" si="389"/>
        <v>0</v>
      </c>
      <c r="CF1355" s="276">
        <f t="shared" si="390"/>
        <v>0</v>
      </c>
      <c r="CG1355" s="277">
        <f t="shared" si="390"/>
        <v>0</v>
      </c>
      <c r="CH1355" s="277">
        <f t="shared" si="390"/>
        <v>0</v>
      </c>
      <c r="CI1355" s="278">
        <f t="shared" si="379"/>
        <v>0</v>
      </c>
      <c r="CJ1355" s="280">
        <f t="shared" si="391"/>
        <v>0</v>
      </c>
      <c r="CK1355" s="232">
        <f t="shared" si="392"/>
        <v>0</v>
      </c>
      <c r="CL1355" s="1"/>
    </row>
    <row r="1356" spans="1:90" ht="18" customHeight="1">
      <c r="A1356" s="1"/>
      <c r="B1356" s="1"/>
      <c r="C1356" s="314"/>
      <c r="D1356" s="287" t="str">
        <f t="shared" si="378"/>
        <v/>
      </c>
      <c r="E1356" s="449" t="str">
        <f t="shared" si="380"/>
        <v/>
      </c>
      <c r="F1356" s="450"/>
      <c r="G1356" s="451"/>
      <c r="H1356" s="452"/>
      <c r="I1356" s="453"/>
      <c r="J1356" s="453"/>
      <c r="K1356" s="453"/>
      <c r="L1356" s="453"/>
      <c r="M1356" s="454"/>
      <c r="N1356" s="455"/>
      <c r="O1356" s="456"/>
      <c r="P1356" s="456"/>
      <c r="Q1356" s="456"/>
      <c r="R1356" s="456"/>
      <c r="S1356" s="456"/>
      <c r="T1356" s="456"/>
      <c r="U1356" s="456"/>
      <c r="V1356" s="456"/>
      <c r="W1356" s="456"/>
      <c r="X1356" s="456"/>
      <c r="Y1356" s="456"/>
      <c r="Z1356" s="456"/>
      <c r="AA1356" s="456"/>
      <c r="AB1356" s="456"/>
      <c r="AC1356" s="456"/>
      <c r="AD1356" s="456"/>
      <c r="AE1356" s="457"/>
      <c r="AF1356" s="455"/>
      <c r="AG1356" s="456"/>
      <c r="AH1356" s="456"/>
      <c r="AI1356" s="456"/>
      <c r="AJ1356" s="456"/>
      <c r="AK1356" s="456"/>
      <c r="AL1356" s="456"/>
      <c r="AM1356" s="456"/>
      <c r="AN1356" s="457"/>
      <c r="AO1356" s="455"/>
      <c r="AP1356" s="456"/>
      <c r="AQ1356" s="456"/>
      <c r="AR1356" s="456"/>
      <c r="AS1356" s="456"/>
      <c r="AT1356" s="456"/>
      <c r="AU1356" s="456"/>
      <c r="AV1356" s="456"/>
      <c r="AW1356" s="456"/>
      <c r="AX1356" s="456"/>
      <c r="AY1356" s="456"/>
      <c r="AZ1356" s="456"/>
      <c r="BA1356" s="456"/>
      <c r="BB1356" s="456"/>
      <c r="BC1356" s="456"/>
      <c r="BD1356" s="456"/>
      <c r="BE1356" s="456"/>
      <c r="BF1356" s="456"/>
      <c r="BG1356" s="457"/>
      <c r="BH1356" s="458"/>
      <c r="BI1356" s="459"/>
      <c r="BJ1356" s="459"/>
      <c r="BK1356" s="459"/>
      <c r="BL1356" s="459"/>
      <c r="BM1356" s="460"/>
      <c r="BN1356" s="314"/>
      <c r="BO1356" s="314"/>
      <c r="BP1356" s="1"/>
      <c r="BQ1356" s="120">
        <f>IF($F$3="","",IF(N1356=$F$3,COUNTIF(BQ$23:BQ1355,"&gt;0")+1,0))</f>
        <v>0</v>
      </c>
      <c r="BR1356" s="1"/>
      <c r="BS1356" s="20" t="str">
        <f>IF($N1356="","",IF(VLOOKUP(VLOOKUP($N1356,IMPOSTAZIONI!$E$6:$I$13,5,FALSE),IMPOSTAZIONI!$B$25:$N$32,3,FALSE)=0,"",VLOOKUP(VLOOKUP($N1356,IMPOSTAZIONI!$E$6:$I$13,5,FALSE),IMPOSTAZIONI!$B$25:$N$32,3,FALSE)))</f>
        <v/>
      </c>
      <c r="BT1356" s="20" t="str">
        <f>IF($N1356="","",IF(VLOOKUP(VLOOKUP($N1356,IMPOSTAZIONI!$E$6:$I$13,5,FALSE),IMPOSTAZIONI!$B$25:$N$32,6,FALSE)=0,"",VLOOKUP(VLOOKUP($N1356,IMPOSTAZIONI!$E$6:$I$13,5,FALSE),IMPOSTAZIONI!$B$25:$N$32,6,FALSE)))</f>
        <v/>
      </c>
      <c r="BU1356" s="20" t="str">
        <f>IF($N1356="","",IF(VLOOKUP(VLOOKUP($N1356,IMPOSTAZIONI!$E$6:$I$13,5,FALSE),IMPOSTAZIONI!$B$25:$N$32,9,FALSE)=0,"",VLOOKUP(VLOOKUP($N1356,IMPOSTAZIONI!$E$6:$I$13,5,FALSE),IMPOSTAZIONI!$B$25:$N$32,9,FALSE)))</f>
        <v/>
      </c>
      <c r="BV1356" s="20" t="str">
        <f>IF($N1356="","",IF(VLOOKUP(VLOOKUP($N1356,IMPOSTAZIONI!$E$6:$I$13,5,FALSE),IMPOSTAZIONI!$B$25:$N$32,12,FALSE)=0,"",VLOOKUP(VLOOKUP($N1356,IMPOSTAZIONI!$E$6:$I$13,5,FALSE),IMPOSTAZIONI!$B$25:$N$32,12,FALSE)))</f>
        <v/>
      </c>
      <c r="BW1356" s="221" t="str">
        <f t="shared" si="381"/>
        <v/>
      </c>
      <c r="BX1356" s="221" t="str">
        <f t="shared" si="382"/>
        <v/>
      </c>
      <c r="BY1356" s="221">
        <f t="shared" si="383"/>
        <v>0</v>
      </c>
      <c r="BZ1356" s="231">
        <f t="shared" si="384"/>
        <v>0</v>
      </c>
      <c r="CA1356" s="246">
        <f t="shared" si="385"/>
        <v>0</v>
      </c>
      <c r="CB1356" s="246">
        <f t="shared" si="386"/>
        <v>0</v>
      </c>
      <c r="CC1356" s="246" t="str">
        <f t="shared" si="387"/>
        <v/>
      </c>
      <c r="CD1356" s="246">
        <f t="shared" si="388"/>
        <v>5</v>
      </c>
      <c r="CE1356" s="246">
        <f t="shared" si="389"/>
        <v>0</v>
      </c>
      <c r="CF1356" s="276">
        <f t="shared" si="390"/>
        <v>0</v>
      </c>
      <c r="CG1356" s="277">
        <f t="shared" si="390"/>
        <v>0</v>
      </c>
      <c r="CH1356" s="277">
        <f t="shared" si="390"/>
        <v>0</v>
      </c>
      <c r="CI1356" s="278">
        <f t="shared" si="379"/>
        <v>0</v>
      </c>
      <c r="CJ1356" s="280">
        <f t="shared" si="391"/>
        <v>0</v>
      </c>
      <c r="CK1356" s="232">
        <f t="shared" si="392"/>
        <v>0</v>
      </c>
      <c r="CL1356" s="1"/>
    </row>
    <row r="1357" spans="1:90" ht="18" customHeight="1">
      <c r="A1357" s="1"/>
      <c r="B1357" s="1"/>
      <c r="C1357" s="314"/>
      <c r="D1357" s="287" t="str">
        <f t="shared" si="378"/>
        <v/>
      </c>
      <c r="E1357" s="449" t="str">
        <f t="shared" si="380"/>
        <v/>
      </c>
      <c r="F1357" s="450"/>
      <c r="G1357" s="451"/>
      <c r="H1357" s="452"/>
      <c r="I1357" s="453"/>
      <c r="J1357" s="453"/>
      <c r="K1357" s="453"/>
      <c r="L1357" s="453"/>
      <c r="M1357" s="454"/>
      <c r="N1357" s="455"/>
      <c r="O1357" s="456"/>
      <c r="P1357" s="456"/>
      <c r="Q1357" s="456"/>
      <c r="R1357" s="456"/>
      <c r="S1357" s="456"/>
      <c r="T1357" s="456"/>
      <c r="U1357" s="456"/>
      <c r="V1357" s="456"/>
      <c r="W1357" s="456"/>
      <c r="X1357" s="456"/>
      <c r="Y1357" s="456"/>
      <c r="Z1357" s="456"/>
      <c r="AA1357" s="456"/>
      <c r="AB1357" s="456"/>
      <c r="AC1357" s="456"/>
      <c r="AD1357" s="456"/>
      <c r="AE1357" s="457"/>
      <c r="AF1357" s="455"/>
      <c r="AG1357" s="456"/>
      <c r="AH1357" s="456"/>
      <c r="AI1357" s="456"/>
      <c r="AJ1357" s="456"/>
      <c r="AK1357" s="456"/>
      <c r="AL1357" s="456"/>
      <c r="AM1357" s="456"/>
      <c r="AN1357" s="457"/>
      <c r="AO1357" s="455"/>
      <c r="AP1357" s="456"/>
      <c r="AQ1357" s="456"/>
      <c r="AR1357" s="456"/>
      <c r="AS1357" s="456"/>
      <c r="AT1357" s="456"/>
      <c r="AU1357" s="456"/>
      <c r="AV1357" s="456"/>
      <c r="AW1357" s="456"/>
      <c r="AX1357" s="456"/>
      <c r="AY1357" s="456"/>
      <c r="AZ1357" s="456"/>
      <c r="BA1357" s="456"/>
      <c r="BB1357" s="456"/>
      <c r="BC1357" s="456"/>
      <c r="BD1357" s="456"/>
      <c r="BE1357" s="456"/>
      <c r="BF1357" s="456"/>
      <c r="BG1357" s="457"/>
      <c r="BH1357" s="458"/>
      <c r="BI1357" s="459"/>
      <c r="BJ1357" s="459"/>
      <c r="BK1357" s="459"/>
      <c r="BL1357" s="459"/>
      <c r="BM1357" s="460"/>
      <c r="BN1357" s="314"/>
      <c r="BO1357" s="314"/>
      <c r="BP1357" s="1"/>
      <c r="BQ1357" s="120">
        <f>IF($F$3="","",IF(N1357=$F$3,COUNTIF(BQ$23:BQ1356,"&gt;0")+1,0))</f>
        <v>0</v>
      </c>
      <c r="BR1357" s="1"/>
      <c r="BS1357" s="20" t="str">
        <f>IF($N1357="","",IF(VLOOKUP(VLOOKUP($N1357,IMPOSTAZIONI!$E$6:$I$13,5,FALSE),IMPOSTAZIONI!$B$25:$N$32,3,FALSE)=0,"",VLOOKUP(VLOOKUP($N1357,IMPOSTAZIONI!$E$6:$I$13,5,FALSE),IMPOSTAZIONI!$B$25:$N$32,3,FALSE)))</f>
        <v/>
      </c>
      <c r="BT1357" s="20" t="str">
        <f>IF($N1357="","",IF(VLOOKUP(VLOOKUP($N1357,IMPOSTAZIONI!$E$6:$I$13,5,FALSE),IMPOSTAZIONI!$B$25:$N$32,6,FALSE)=0,"",VLOOKUP(VLOOKUP($N1357,IMPOSTAZIONI!$E$6:$I$13,5,FALSE),IMPOSTAZIONI!$B$25:$N$32,6,FALSE)))</f>
        <v/>
      </c>
      <c r="BU1357" s="20" t="str">
        <f>IF($N1357="","",IF(VLOOKUP(VLOOKUP($N1357,IMPOSTAZIONI!$E$6:$I$13,5,FALSE),IMPOSTAZIONI!$B$25:$N$32,9,FALSE)=0,"",VLOOKUP(VLOOKUP($N1357,IMPOSTAZIONI!$E$6:$I$13,5,FALSE),IMPOSTAZIONI!$B$25:$N$32,9,FALSE)))</f>
        <v/>
      </c>
      <c r="BV1357" s="20" t="str">
        <f>IF($N1357="","",IF(VLOOKUP(VLOOKUP($N1357,IMPOSTAZIONI!$E$6:$I$13,5,FALSE),IMPOSTAZIONI!$B$25:$N$32,12,FALSE)=0,"",VLOOKUP(VLOOKUP($N1357,IMPOSTAZIONI!$E$6:$I$13,5,FALSE),IMPOSTAZIONI!$B$25:$N$32,12,FALSE)))</f>
        <v/>
      </c>
      <c r="BW1357" s="221" t="str">
        <f t="shared" si="381"/>
        <v/>
      </c>
      <c r="BX1357" s="221" t="str">
        <f t="shared" si="382"/>
        <v/>
      </c>
      <c r="BY1357" s="221">
        <f t="shared" si="383"/>
        <v>0</v>
      </c>
      <c r="BZ1357" s="231">
        <f t="shared" si="384"/>
        <v>0</v>
      </c>
      <c r="CA1357" s="246">
        <f t="shared" si="385"/>
        <v>0</v>
      </c>
      <c r="CB1357" s="246">
        <f t="shared" si="386"/>
        <v>0</v>
      </c>
      <c r="CC1357" s="246" t="str">
        <f t="shared" si="387"/>
        <v/>
      </c>
      <c r="CD1357" s="246">
        <f t="shared" si="388"/>
        <v>5</v>
      </c>
      <c r="CE1357" s="246">
        <f t="shared" si="389"/>
        <v>0</v>
      </c>
      <c r="CF1357" s="276">
        <f t="shared" si="390"/>
        <v>0</v>
      </c>
      <c r="CG1357" s="277">
        <f t="shared" si="390"/>
        <v>0</v>
      </c>
      <c r="CH1357" s="277">
        <f t="shared" si="390"/>
        <v>0</v>
      </c>
      <c r="CI1357" s="278">
        <f t="shared" si="379"/>
        <v>0</v>
      </c>
      <c r="CJ1357" s="280">
        <f t="shared" si="391"/>
        <v>0</v>
      </c>
      <c r="CK1357" s="232">
        <f t="shared" si="392"/>
        <v>0</v>
      </c>
      <c r="CL1357" s="1"/>
    </row>
    <row r="1358" spans="1:90" ht="18" customHeight="1">
      <c r="A1358" s="1"/>
      <c r="B1358" s="1"/>
      <c r="C1358" s="314"/>
      <c r="D1358" s="287" t="str">
        <f t="shared" si="378"/>
        <v/>
      </c>
      <c r="E1358" s="449" t="str">
        <f t="shared" si="380"/>
        <v/>
      </c>
      <c r="F1358" s="450"/>
      <c r="G1358" s="451"/>
      <c r="H1358" s="452"/>
      <c r="I1358" s="453"/>
      <c r="J1358" s="453"/>
      <c r="K1358" s="453"/>
      <c r="L1358" s="453"/>
      <c r="M1358" s="454"/>
      <c r="N1358" s="455"/>
      <c r="O1358" s="456"/>
      <c r="P1358" s="456"/>
      <c r="Q1358" s="456"/>
      <c r="R1358" s="456"/>
      <c r="S1358" s="456"/>
      <c r="T1358" s="456"/>
      <c r="U1358" s="456"/>
      <c r="V1358" s="456"/>
      <c r="W1358" s="456"/>
      <c r="X1358" s="456"/>
      <c r="Y1358" s="456"/>
      <c r="Z1358" s="456"/>
      <c r="AA1358" s="456"/>
      <c r="AB1358" s="456"/>
      <c r="AC1358" s="456"/>
      <c r="AD1358" s="456"/>
      <c r="AE1358" s="457"/>
      <c r="AF1358" s="455"/>
      <c r="AG1358" s="456"/>
      <c r="AH1358" s="456"/>
      <c r="AI1358" s="456"/>
      <c r="AJ1358" s="456"/>
      <c r="AK1358" s="456"/>
      <c r="AL1358" s="456"/>
      <c r="AM1358" s="456"/>
      <c r="AN1358" s="457"/>
      <c r="AO1358" s="455"/>
      <c r="AP1358" s="456"/>
      <c r="AQ1358" s="456"/>
      <c r="AR1358" s="456"/>
      <c r="AS1358" s="456"/>
      <c r="AT1358" s="456"/>
      <c r="AU1358" s="456"/>
      <c r="AV1358" s="456"/>
      <c r="AW1358" s="456"/>
      <c r="AX1358" s="456"/>
      <c r="AY1358" s="456"/>
      <c r="AZ1358" s="456"/>
      <c r="BA1358" s="456"/>
      <c r="BB1358" s="456"/>
      <c r="BC1358" s="456"/>
      <c r="BD1358" s="456"/>
      <c r="BE1358" s="456"/>
      <c r="BF1358" s="456"/>
      <c r="BG1358" s="457"/>
      <c r="BH1358" s="458"/>
      <c r="BI1358" s="459"/>
      <c r="BJ1358" s="459"/>
      <c r="BK1358" s="459"/>
      <c r="BL1358" s="459"/>
      <c r="BM1358" s="460"/>
      <c r="BN1358" s="314"/>
      <c r="BO1358" s="314"/>
      <c r="BP1358" s="1"/>
      <c r="BQ1358" s="120">
        <f>IF($F$3="","",IF(N1358=$F$3,COUNTIF(BQ$23:BQ1357,"&gt;0")+1,0))</f>
        <v>0</v>
      </c>
      <c r="BR1358" s="1"/>
      <c r="BS1358" s="20" t="str">
        <f>IF($N1358="","",IF(VLOOKUP(VLOOKUP($N1358,IMPOSTAZIONI!$E$6:$I$13,5,FALSE),IMPOSTAZIONI!$B$25:$N$32,3,FALSE)=0,"",VLOOKUP(VLOOKUP($N1358,IMPOSTAZIONI!$E$6:$I$13,5,FALSE),IMPOSTAZIONI!$B$25:$N$32,3,FALSE)))</f>
        <v/>
      </c>
      <c r="BT1358" s="20" t="str">
        <f>IF($N1358="","",IF(VLOOKUP(VLOOKUP($N1358,IMPOSTAZIONI!$E$6:$I$13,5,FALSE),IMPOSTAZIONI!$B$25:$N$32,6,FALSE)=0,"",VLOOKUP(VLOOKUP($N1358,IMPOSTAZIONI!$E$6:$I$13,5,FALSE),IMPOSTAZIONI!$B$25:$N$32,6,FALSE)))</f>
        <v/>
      </c>
      <c r="BU1358" s="20" t="str">
        <f>IF($N1358="","",IF(VLOOKUP(VLOOKUP($N1358,IMPOSTAZIONI!$E$6:$I$13,5,FALSE),IMPOSTAZIONI!$B$25:$N$32,9,FALSE)=0,"",VLOOKUP(VLOOKUP($N1358,IMPOSTAZIONI!$E$6:$I$13,5,FALSE),IMPOSTAZIONI!$B$25:$N$32,9,FALSE)))</f>
        <v/>
      </c>
      <c r="BV1358" s="20" t="str">
        <f>IF($N1358="","",IF(VLOOKUP(VLOOKUP($N1358,IMPOSTAZIONI!$E$6:$I$13,5,FALSE),IMPOSTAZIONI!$B$25:$N$32,12,FALSE)=0,"",VLOOKUP(VLOOKUP($N1358,IMPOSTAZIONI!$E$6:$I$13,5,FALSE),IMPOSTAZIONI!$B$25:$N$32,12,FALSE)))</f>
        <v/>
      </c>
      <c r="BW1358" s="221" t="str">
        <f t="shared" si="381"/>
        <v/>
      </c>
      <c r="BX1358" s="221" t="str">
        <f t="shared" si="382"/>
        <v/>
      </c>
      <c r="BY1358" s="221">
        <f t="shared" si="383"/>
        <v>0</v>
      </c>
      <c r="BZ1358" s="231">
        <f t="shared" si="384"/>
        <v>0</v>
      </c>
      <c r="CA1358" s="246">
        <f t="shared" si="385"/>
        <v>0</v>
      </c>
      <c r="CB1358" s="246">
        <f t="shared" si="386"/>
        <v>0</v>
      </c>
      <c r="CC1358" s="246" t="str">
        <f t="shared" si="387"/>
        <v/>
      </c>
      <c r="CD1358" s="246">
        <f t="shared" si="388"/>
        <v>5</v>
      </c>
      <c r="CE1358" s="246">
        <f t="shared" si="389"/>
        <v>0</v>
      </c>
      <c r="CF1358" s="276">
        <f t="shared" si="390"/>
        <v>0</v>
      </c>
      <c r="CG1358" s="277">
        <f t="shared" si="390"/>
        <v>0</v>
      </c>
      <c r="CH1358" s="277">
        <f t="shared" si="390"/>
        <v>0</v>
      </c>
      <c r="CI1358" s="278">
        <f t="shared" si="379"/>
        <v>0</v>
      </c>
      <c r="CJ1358" s="280">
        <f t="shared" si="391"/>
        <v>0</v>
      </c>
      <c r="CK1358" s="232">
        <f t="shared" si="392"/>
        <v>0</v>
      </c>
      <c r="CL1358" s="1"/>
    </row>
    <row r="1359" spans="1:90" ht="18" customHeight="1">
      <c r="A1359" s="1"/>
      <c r="B1359" s="1"/>
      <c r="C1359" s="314"/>
      <c r="D1359" s="287" t="str">
        <f t="shared" si="378"/>
        <v/>
      </c>
      <c r="E1359" s="449" t="str">
        <f t="shared" si="380"/>
        <v/>
      </c>
      <c r="F1359" s="450"/>
      <c r="G1359" s="451"/>
      <c r="H1359" s="452"/>
      <c r="I1359" s="453"/>
      <c r="J1359" s="453"/>
      <c r="K1359" s="453"/>
      <c r="L1359" s="453"/>
      <c r="M1359" s="454"/>
      <c r="N1359" s="455"/>
      <c r="O1359" s="456"/>
      <c r="P1359" s="456"/>
      <c r="Q1359" s="456"/>
      <c r="R1359" s="456"/>
      <c r="S1359" s="456"/>
      <c r="T1359" s="456"/>
      <c r="U1359" s="456"/>
      <c r="V1359" s="456"/>
      <c r="W1359" s="456"/>
      <c r="X1359" s="456"/>
      <c r="Y1359" s="456"/>
      <c r="Z1359" s="456"/>
      <c r="AA1359" s="456"/>
      <c r="AB1359" s="456"/>
      <c r="AC1359" s="456"/>
      <c r="AD1359" s="456"/>
      <c r="AE1359" s="457"/>
      <c r="AF1359" s="455"/>
      <c r="AG1359" s="456"/>
      <c r="AH1359" s="456"/>
      <c r="AI1359" s="456"/>
      <c r="AJ1359" s="456"/>
      <c r="AK1359" s="456"/>
      <c r="AL1359" s="456"/>
      <c r="AM1359" s="456"/>
      <c r="AN1359" s="457"/>
      <c r="AO1359" s="455"/>
      <c r="AP1359" s="456"/>
      <c r="AQ1359" s="456"/>
      <c r="AR1359" s="456"/>
      <c r="AS1359" s="456"/>
      <c r="AT1359" s="456"/>
      <c r="AU1359" s="456"/>
      <c r="AV1359" s="456"/>
      <c r="AW1359" s="456"/>
      <c r="AX1359" s="456"/>
      <c r="AY1359" s="456"/>
      <c r="AZ1359" s="456"/>
      <c r="BA1359" s="456"/>
      <c r="BB1359" s="456"/>
      <c r="BC1359" s="456"/>
      <c r="BD1359" s="456"/>
      <c r="BE1359" s="456"/>
      <c r="BF1359" s="456"/>
      <c r="BG1359" s="457"/>
      <c r="BH1359" s="458"/>
      <c r="BI1359" s="459"/>
      <c r="BJ1359" s="459"/>
      <c r="BK1359" s="459"/>
      <c r="BL1359" s="459"/>
      <c r="BM1359" s="460"/>
      <c r="BN1359" s="314"/>
      <c r="BO1359" s="314"/>
      <c r="BP1359" s="1"/>
      <c r="BQ1359" s="120">
        <f>IF($F$3="","",IF(N1359=$F$3,COUNTIF(BQ$23:BQ1358,"&gt;0")+1,0))</f>
        <v>0</v>
      </c>
      <c r="BR1359" s="1"/>
      <c r="BS1359" s="20" t="str">
        <f>IF($N1359="","",IF(VLOOKUP(VLOOKUP($N1359,IMPOSTAZIONI!$E$6:$I$13,5,FALSE),IMPOSTAZIONI!$B$25:$N$32,3,FALSE)=0,"",VLOOKUP(VLOOKUP($N1359,IMPOSTAZIONI!$E$6:$I$13,5,FALSE),IMPOSTAZIONI!$B$25:$N$32,3,FALSE)))</f>
        <v/>
      </c>
      <c r="BT1359" s="20" t="str">
        <f>IF($N1359="","",IF(VLOOKUP(VLOOKUP($N1359,IMPOSTAZIONI!$E$6:$I$13,5,FALSE),IMPOSTAZIONI!$B$25:$N$32,6,FALSE)=0,"",VLOOKUP(VLOOKUP($N1359,IMPOSTAZIONI!$E$6:$I$13,5,FALSE),IMPOSTAZIONI!$B$25:$N$32,6,FALSE)))</f>
        <v/>
      </c>
      <c r="BU1359" s="20" t="str">
        <f>IF($N1359="","",IF(VLOOKUP(VLOOKUP($N1359,IMPOSTAZIONI!$E$6:$I$13,5,FALSE),IMPOSTAZIONI!$B$25:$N$32,9,FALSE)=0,"",VLOOKUP(VLOOKUP($N1359,IMPOSTAZIONI!$E$6:$I$13,5,FALSE),IMPOSTAZIONI!$B$25:$N$32,9,FALSE)))</f>
        <v/>
      </c>
      <c r="BV1359" s="20" t="str">
        <f>IF($N1359="","",IF(VLOOKUP(VLOOKUP($N1359,IMPOSTAZIONI!$E$6:$I$13,5,FALSE),IMPOSTAZIONI!$B$25:$N$32,12,FALSE)=0,"",VLOOKUP(VLOOKUP($N1359,IMPOSTAZIONI!$E$6:$I$13,5,FALSE),IMPOSTAZIONI!$B$25:$N$32,12,FALSE)))</f>
        <v/>
      </c>
      <c r="BW1359" s="221" t="str">
        <f t="shared" si="381"/>
        <v/>
      </c>
      <c r="BX1359" s="221" t="str">
        <f t="shared" si="382"/>
        <v/>
      </c>
      <c r="BY1359" s="221">
        <f t="shared" si="383"/>
        <v>0</v>
      </c>
      <c r="BZ1359" s="231">
        <f t="shared" si="384"/>
        <v>0</v>
      </c>
      <c r="CA1359" s="246">
        <f t="shared" si="385"/>
        <v>0</v>
      </c>
      <c r="CB1359" s="246">
        <f t="shared" si="386"/>
        <v>0</v>
      </c>
      <c r="CC1359" s="246" t="str">
        <f t="shared" si="387"/>
        <v/>
      </c>
      <c r="CD1359" s="246">
        <f t="shared" si="388"/>
        <v>5</v>
      </c>
      <c r="CE1359" s="246">
        <f t="shared" si="389"/>
        <v>0</v>
      </c>
      <c r="CF1359" s="276">
        <f t="shared" si="390"/>
        <v>0</v>
      </c>
      <c r="CG1359" s="277">
        <f t="shared" si="390"/>
        <v>0</v>
      </c>
      <c r="CH1359" s="277">
        <f t="shared" si="390"/>
        <v>0</v>
      </c>
      <c r="CI1359" s="278">
        <f t="shared" si="379"/>
        <v>0</v>
      </c>
      <c r="CJ1359" s="280">
        <f t="shared" si="391"/>
        <v>0</v>
      </c>
      <c r="CK1359" s="232">
        <f t="shared" si="392"/>
        <v>0</v>
      </c>
      <c r="CL1359" s="1"/>
    </row>
    <row r="1360" spans="1:90" ht="18" customHeight="1">
      <c r="A1360" s="1"/>
      <c r="B1360" s="1"/>
      <c r="C1360" s="314"/>
      <c r="D1360" s="287" t="str">
        <f t="shared" si="378"/>
        <v/>
      </c>
      <c r="E1360" s="449" t="str">
        <f t="shared" si="380"/>
        <v/>
      </c>
      <c r="F1360" s="450"/>
      <c r="G1360" s="451"/>
      <c r="H1360" s="452"/>
      <c r="I1360" s="453"/>
      <c r="J1360" s="453"/>
      <c r="K1360" s="453"/>
      <c r="L1360" s="453"/>
      <c r="M1360" s="454"/>
      <c r="N1360" s="455"/>
      <c r="O1360" s="456"/>
      <c r="P1360" s="456"/>
      <c r="Q1360" s="456"/>
      <c r="R1360" s="456"/>
      <c r="S1360" s="456"/>
      <c r="T1360" s="456"/>
      <c r="U1360" s="456"/>
      <c r="V1360" s="456"/>
      <c r="W1360" s="456"/>
      <c r="X1360" s="456"/>
      <c r="Y1360" s="456"/>
      <c r="Z1360" s="456"/>
      <c r="AA1360" s="456"/>
      <c r="AB1360" s="456"/>
      <c r="AC1360" s="456"/>
      <c r="AD1360" s="456"/>
      <c r="AE1360" s="457"/>
      <c r="AF1360" s="455"/>
      <c r="AG1360" s="456"/>
      <c r="AH1360" s="456"/>
      <c r="AI1360" s="456"/>
      <c r="AJ1360" s="456"/>
      <c r="AK1360" s="456"/>
      <c r="AL1360" s="456"/>
      <c r="AM1360" s="456"/>
      <c r="AN1360" s="457"/>
      <c r="AO1360" s="455"/>
      <c r="AP1360" s="456"/>
      <c r="AQ1360" s="456"/>
      <c r="AR1360" s="456"/>
      <c r="AS1360" s="456"/>
      <c r="AT1360" s="456"/>
      <c r="AU1360" s="456"/>
      <c r="AV1360" s="456"/>
      <c r="AW1360" s="456"/>
      <c r="AX1360" s="456"/>
      <c r="AY1360" s="456"/>
      <c r="AZ1360" s="456"/>
      <c r="BA1360" s="456"/>
      <c r="BB1360" s="456"/>
      <c r="BC1360" s="456"/>
      <c r="BD1360" s="456"/>
      <c r="BE1360" s="456"/>
      <c r="BF1360" s="456"/>
      <c r="BG1360" s="457"/>
      <c r="BH1360" s="458"/>
      <c r="BI1360" s="459"/>
      <c r="BJ1360" s="459"/>
      <c r="BK1360" s="459"/>
      <c r="BL1360" s="459"/>
      <c r="BM1360" s="460"/>
      <c r="BN1360" s="314"/>
      <c r="BO1360" s="314"/>
      <c r="BP1360" s="1"/>
      <c r="BQ1360" s="120">
        <f>IF($F$3="","",IF(N1360=$F$3,COUNTIF(BQ$23:BQ1359,"&gt;0")+1,0))</f>
        <v>0</v>
      </c>
      <c r="BR1360" s="1"/>
      <c r="BS1360" s="20" t="str">
        <f>IF($N1360="","",IF(VLOOKUP(VLOOKUP($N1360,IMPOSTAZIONI!$E$6:$I$13,5,FALSE),IMPOSTAZIONI!$B$25:$N$32,3,FALSE)=0,"",VLOOKUP(VLOOKUP($N1360,IMPOSTAZIONI!$E$6:$I$13,5,FALSE),IMPOSTAZIONI!$B$25:$N$32,3,FALSE)))</f>
        <v/>
      </c>
      <c r="BT1360" s="20" t="str">
        <f>IF($N1360="","",IF(VLOOKUP(VLOOKUP($N1360,IMPOSTAZIONI!$E$6:$I$13,5,FALSE),IMPOSTAZIONI!$B$25:$N$32,6,FALSE)=0,"",VLOOKUP(VLOOKUP($N1360,IMPOSTAZIONI!$E$6:$I$13,5,FALSE),IMPOSTAZIONI!$B$25:$N$32,6,FALSE)))</f>
        <v/>
      </c>
      <c r="BU1360" s="20" t="str">
        <f>IF($N1360="","",IF(VLOOKUP(VLOOKUP($N1360,IMPOSTAZIONI!$E$6:$I$13,5,FALSE),IMPOSTAZIONI!$B$25:$N$32,9,FALSE)=0,"",VLOOKUP(VLOOKUP($N1360,IMPOSTAZIONI!$E$6:$I$13,5,FALSE),IMPOSTAZIONI!$B$25:$N$32,9,FALSE)))</f>
        <v/>
      </c>
      <c r="BV1360" s="20" t="str">
        <f>IF($N1360="","",IF(VLOOKUP(VLOOKUP($N1360,IMPOSTAZIONI!$E$6:$I$13,5,FALSE),IMPOSTAZIONI!$B$25:$N$32,12,FALSE)=0,"",VLOOKUP(VLOOKUP($N1360,IMPOSTAZIONI!$E$6:$I$13,5,FALSE),IMPOSTAZIONI!$B$25:$N$32,12,FALSE)))</f>
        <v/>
      </c>
      <c r="BW1360" s="221" t="str">
        <f t="shared" si="381"/>
        <v/>
      </c>
      <c r="BX1360" s="221" t="str">
        <f t="shared" si="382"/>
        <v/>
      </c>
      <c r="BY1360" s="221">
        <f t="shared" si="383"/>
        <v>0</v>
      </c>
      <c r="BZ1360" s="231">
        <f t="shared" si="384"/>
        <v>0</v>
      </c>
      <c r="CA1360" s="246">
        <f t="shared" si="385"/>
        <v>0</v>
      </c>
      <c r="CB1360" s="246">
        <f t="shared" si="386"/>
        <v>0</v>
      </c>
      <c r="CC1360" s="246" t="str">
        <f t="shared" si="387"/>
        <v/>
      </c>
      <c r="CD1360" s="246">
        <f t="shared" si="388"/>
        <v>5</v>
      </c>
      <c r="CE1360" s="246">
        <f t="shared" si="389"/>
        <v>0</v>
      </c>
      <c r="CF1360" s="276">
        <f t="shared" si="390"/>
        <v>0</v>
      </c>
      <c r="CG1360" s="277">
        <f t="shared" si="390"/>
        <v>0</v>
      </c>
      <c r="CH1360" s="277">
        <f t="shared" si="390"/>
        <v>0</v>
      </c>
      <c r="CI1360" s="278">
        <f t="shared" si="379"/>
        <v>0</v>
      </c>
      <c r="CJ1360" s="280">
        <f t="shared" si="391"/>
        <v>0</v>
      </c>
      <c r="CK1360" s="232">
        <f t="shared" si="392"/>
        <v>0</v>
      </c>
      <c r="CL1360" s="1"/>
    </row>
    <row r="1361" spans="1:90" ht="18" customHeight="1">
      <c r="A1361" s="1"/>
      <c r="B1361" s="1"/>
      <c r="C1361" s="314"/>
      <c r="D1361" s="287" t="str">
        <f t="shared" si="378"/>
        <v/>
      </c>
      <c r="E1361" s="449" t="str">
        <f t="shared" si="380"/>
        <v/>
      </c>
      <c r="F1361" s="450"/>
      <c r="G1361" s="451"/>
      <c r="H1361" s="452"/>
      <c r="I1361" s="453"/>
      <c r="J1361" s="453"/>
      <c r="K1361" s="453"/>
      <c r="L1361" s="453"/>
      <c r="M1361" s="454"/>
      <c r="N1361" s="455"/>
      <c r="O1361" s="456"/>
      <c r="P1361" s="456"/>
      <c r="Q1361" s="456"/>
      <c r="R1361" s="456"/>
      <c r="S1361" s="456"/>
      <c r="T1361" s="456"/>
      <c r="U1361" s="456"/>
      <c r="V1361" s="456"/>
      <c r="W1361" s="456"/>
      <c r="X1361" s="456"/>
      <c r="Y1361" s="456"/>
      <c r="Z1361" s="456"/>
      <c r="AA1361" s="456"/>
      <c r="AB1361" s="456"/>
      <c r="AC1361" s="456"/>
      <c r="AD1361" s="456"/>
      <c r="AE1361" s="457"/>
      <c r="AF1361" s="455"/>
      <c r="AG1361" s="456"/>
      <c r="AH1361" s="456"/>
      <c r="AI1361" s="456"/>
      <c r="AJ1361" s="456"/>
      <c r="AK1361" s="456"/>
      <c r="AL1361" s="456"/>
      <c r="AM1361" s="456"/>
      <c r="AN1361" s="457"/>
      <c r="AO1361" s="455"/>
      <c r="AP1361" s="456"/>
      <c r="AQ1361" s="456"/>
      <c r="AR1361" s="456"/>
      <c r="AS1361" s="456"/>
      <c r="AT1361" s="456"/>
      <c r="AU1361" s="456"/>
      <c r="AV1361" s="456"/>
      <c r="AW1361" s="456"/>
      <c r="AX1361" s="456"/>
      <c r="AY1361" s="456"/>
      <c r="AZ1361" s="456"/>
      <c r="BA1361" s="456"/>
      <c r="BB1361" s="456"/>
      <c r="BC1361" s="456"/>
      <c r="BD1361" s="456"/>
      <c r="BE1361" s="456"/>
      <c r="BF1361" s="456"/>
      <c r="BG1361" s="457"/>
      <c r="BH1361" s="458"/>
      <c r="BI1361" s="459"/>
      <c r="BJ1361" s="459"/>
      <c r="BK1361" s="459"/>
      <c r="BL1361" s="459"/>
      <c r="BM1361" s="460"/>
      <c r="BN1361" s="314"/>
      <c r="BO1361" s="314"/>
      <c r="BP1361" s="1"/>
      <c r="BQ1361" s="120">
        <f>IF($F$3="","",IF(N1361=$F$3,COUNTIF(BQ$23:BQ1360,"&gt;0")+1,0))</f>
        <v>0</v>
      </c>
      <c r="BR1361" s="1"/>
      <c r="BS1361" s="20" t="str">
        <f>IF($N1361="","",IF(VLOOKUP(VLOOKUP($N1361,IMPOSTAZIONI!$E$6:$I$13,5,FALSE),IMPOSTAZIONI!$B$25:$N$32,3,FALSE)=0,"",VLOOKUP(VLOOKUP($N1361,IMPOSTAZIONI!$E$6:$I$13,5,FALSE),IMPOSTAZIONI!$B$25:$N$32,3,FALSE)))</f>
        <v/>
      </c>
      <c r="BT1361" s="20" t="str">
        <f>IF($N1361="","",IF(VLOOKUP(VLOOKUP($N1361,IMPOSTAZIONI!$E$6:$I$13,5,FALSE),IMPOSTAZIONI!$B$25:$N$32,6,FALSE)=0,"",VLOOKUP(VLOOKUP($N1361,IMPOSTAZIONI!$E$6:$I$13,5,FALSE),IMPOSTAZIONI!$B$25:$N$32,6,FALSE)))</f>
        <v/>
      </c>
      <c r="BU1361" s="20" t="str">
        <f>IF($N1361="","",IF(VLOOKUP(VLOOKUP($N1361,IMPOSTAZIONI!$E$6:$I$13,5,FALSE),IMPOSTAZIONI!$B$25:$N$32,9,FALSE)=0,"",VLOOKUP(VLOOKUP($N1361,IMPOSTAZIONI!$E$6:$I$13,5,FALSE),IMPOSTAZIONI!$B$25:$N$32,9,FALSE)))</f>
        <v/>
      </c>
      <c r="BV1361" s="20" t="str">
        <f>IF($N1361="","",IF(VLOOKUP(VLOOKUP($N1361,IMPOSTAZIONI!$E$6:$I$13,5,FALSE),IMPOSTAZIONI!$B$25:$N$32,12,FALSE)=0,"",VLOOKUP(VLOOKUP($N1361,IMPOSTAZIONI!$E$6:$I$13,5,FALSE),IMPOSTAZIONI!$B$25:$N$32,12,FALSE)))</f>
        <v/>
      </c>
      <c r="BW1361" s="221" t="str">
        <f t="shared" si="381"/>
        <v/>
      </c>
      <c r="BX1361" s="221" t="str">
        <f t="shared" si="382"/>
        <v/>
      </c>
      <c r="BY1361" s="221">
        <f t="shared" si="383"/>
        <v>0</v>
      </c>
      <c r="BZ1361" s="231">
        <f t="shared" si="384"/>
        <v>0</v>
      </c>
      <c r="CA1361" s="246">
        <f t="shared" si="385"/>
        <v>0</v>
      </c>
      <c r="CB1361" s="246">
        <f t="shared" si="386"/>
        <v>0</v>
      </c>
      <c r="CC1361" s="246" t="str">
        <f t="shared" si="387"/>
        <v/>
      </c>
      <c r="CD1361" s="246">
        <f t="shared" si="388"/>
        <v>5</v>
      </c>
      <c r="CE1361" s="246">
        <f t="shared" si="389"/>
        <v>0</v>
      </c>
      <c r="CF1361" s="276">
        <f t="shared" si="390"/>
        <v>0</v>
      </c>
      <c r="CG1361" s="277">
        <f t="shared" si="390"/>
        <v>0</v>
      </c>
      <c r="CH1361" s="277">
        <f t="shared" si="390"/>
        <v>0</v>
      </c>
      <c r="CI1361" s="278">
        <f t="shared" si="379"/>
        <v>0</v>
      </c>
      <c r="CJ1361" s="280">
        <f t="shared" si="391"/>
        <v>0</v>
      </c>
      <c r="CK1361" s="232">
        <f t="shared" si="392"/>
        <v>0</v>
      </c>
      <c r="CL1361" s="1"/>
    </row>
    <row r="1362" spans="1:90" ht="18" customHeight="1">
      <c r="A1362" s="1"/>
      <c r="B1362" s="1"/>
      <c r="C1362" s="314"/>
      <c r="D1362" s="287" t="str">
        <f t="shared" si="378"/>
        <v/>
      </c>
      <c r="E1362" s="449" t="str">
        <f t="shared" si="380"/>
        <v/>
      </c>
      <c r="F1362" s="450"/>
      <c r="G1362" s="451"/>
      <c r="H1362" s="452"/>
      <c r="I1362" s="453"/>
      <c r="J1362" s="453"/>
      <c r="K1362" s="453"/>
      <c r="L1362" s="453"/>
      <c r="M1362" s="454"/>
      <c r="N1362" s="455"/>
      <c r="O1362" s="456"/>
      <c r="P1362" s="456"/>
      <c r="Q1362" s="456"/>
      <c r="R1362" s="456"/>
      <c r="S1362" s="456"/>
      <c r="T1362" s="456"/>
      <c r="U1362" s="456"/>
      <c r="V1362" s="456"/>
      <c r="W1362" s="456"/>
      <c r="X1362" s="456"/>
      <c r="Y1362" s="456"/>
      <c r="Z1362" s="456"/>
      <c r="AA1362" s="456"/>
      <c r="AB1362" s="456"/>
      <c r="AC1362" s="456"/>
      <c r="AD1362" s="456"/>
      <c r="AE1362" s="457"/>
      <c r="AF1362" s="455"/>
      <c r="AG1362" s="456"/>
      <c r="AH1362" s="456"/>
      <c r="AI1362" s="456"/>
      <c r="AJ1362" s="456"/>
      <c r="AK1362" s="456"/>
      <c r="AL1362" s="456"/>
      <c r="AM1362" s="456"/>
      <c r="AN1362" s="457"/>
      <c r="AO1362" s="455"/>
      <c r="AP1362" s="456"/>
      <c r="AQ1362" s="456"/>
      <c r="AR1362" s="456"/>
      <c r="AS1362" s="456"/>
      <c r="AT1362" s="456"/>
      <c r="AU1362" s="456"/>
      <c r="AV1362" s="456"/>
      <c r="AW1362" s="456"/>
      <c r="AX1362" s="456"/>
      <c r="AY1362" s="456"/>
      <c r="AZ1362" s="456"/>
      <c r="BA1362" s="456"/>
      <c r="BB1362" s="456"/>
      <c r="BC1362" s="456"/>
      <c r="BD1362" s="456"/>
      <c r="BE1362" s="456"/>
      <c r="BF1362" s="456"/>
      <c r="BG1362" s="457"/>
      <c r="BH1362" s="458"/>
      <c r="BI1362" s="459"/>
      <c r="BJ1362" s="459"/>
      <c r="BK1362" s="459"/>
      <c r="BL1362" s="459"/>
      <c r="BM1362" s="460"/>
      <c r="BN1362" s="314"/>
      <c r="BO1362" s="314"/>
      <c r="BP1362" s="1"/>
      <c r="BQ1362" s="120">
        <f>IF($F$3="","",IF(N1362=$F$3,COUNTIF(BQ$23:BQ1361,"&gt;0")+1,0))</f>
        <v>0</v>
      </c>
      <c r="BR1362" s="1"/>
      <c r="BS1362" s="20" t="str">
        <f>IF($N1362="","",IF(VLOOKUP(VLOOKUP($N1362,IMPOSTAZIONI!$E$6:$I$13,5,FALSE),IMPOSTAZIONI!$B$25:$N$32,3,FALSE)=0,"",VLOOKUP(VLOOKUP($N1362,IMPOSTAZIONI!$E$6:$I$13,5,FALSE),IMPOSTAZIONI!$B$25:$N$32,3,FALSE)))</f>
        <v/>
      </c>
      <c r="BT1362" s="20" t="str">
        <f>IF($N1362="","",IF(VLOOKUP(VLOOKUP($N1362,IMPOSTAZIONI!$E$6:$I$13,5,FALSE),IMPOSTAZIONI!$B$25:$N$32,6,FALSE)=0,"",VLOOKUP(VLOOKUP($N1362,IMPOSTAZIONI!$E$6:$I$13,5,FALSE),IMPOSTAZIONI!$B$25:$N$32,6,FALSE)))</f>
        <v/>
      </c>
      <c r="BU1362" s="20" t="str">
        <f>IF($N1362="","",IF(VLOOKUP(VLOOKUP($N1362,IMPOSTAZIONI!$E$6:$I$13,5,FALSE),IMPOSTAZIONI!$B$25:$N$32,9,FALSE)=0,"",VLOOKUP(VLOOKUP($N1362,IMPOSTAZIONI!$E$6:$I$13,5,FALSE),IMPOSTAZIONI!$B$25:$N$32,9,FALSE)))</f>
        <v/>
      </c>
      <c r="BV1362" s="20" t="str">
        <f>IF($N1362="","",IF(VLOOKUP(VLOOKUP($N1362,IMPOSTAZIONI!$E$6:$I$13,5,FALSE),IMPOSTAZIONI!$B$25:$N$32,12,FALSE)=0,"",VLOOKUP(VLOOKUP($N1362,IMPOSTAZIONI!$E$6:$I$13,5,FALSE),IMPOSTAZIONI!$B$25:$N$32,12,FALSE)))</f>
        <v/>
      </c>
      <c r="BW1362" s="221" t="str">
        <f t="shared" si="381"/>
        <v/>
      </c>
      <c r="BX1362" s="221" t="str">
        <f t="shared" si="382"/>
        <v/>
      </c>
      <c r="BY1362" s="221">
        <f t="shared" si="383"/>
        <v>0</v>
      </c>
      <c r="BZ1362" s="231">
        <f t="shared" si="384"/>
        <v>0</v>
      </c>
      <c r="CA1362" s="246">
        <f t="shared" si="385"/>
        <v>0</v>
      </c>
      <c r="CB1362" s="246">
        <f t="shared" si="386"/>
        <v>0</v>
      </c>
      <c r="CC1362" s="246" t="str">
        <f t="shared" si="387"/>
        <v/>
      </c>
      <c r="CD1362" s="246">
        <f t="shared" si="388"/>
        <v>5</v>
      </c>
      <c r="CE1362" s="246">
        <f t="shared" si="389"/>
        <v>0</v>
      </c>
      <c r="CF1362" s="276">
        <f t="shared" si="390"/>
        <v>0</v>
      </c>
      <c r="CG1362" s="277">
        <f t="shared" si="390"/>
        <v>0</v>
      </c>
      <c r="CH1362" s="277">
        <f t="shared" si="390"/>
        <v>0</v>
      </c>
      <c r="CI1362" s="278">
        <f t="shared" si="379"/>
        <v>0</v>
      </c>
      <c r="CJ1362" s="280">
        <f t="shared" si="391"/>
        <v>0</v>
      </c>
      <c r="CK1362" s="232">
        <f t="shared" si="392"/>
        <v>0</v>
      </c>
      <c r="CL1362" s="1"/>
    </row>
    <row r="1363" spans="1:90" ht="18" customHeight="1">
      <c r="A1363" s="1"/>
      <c r="B1363" s="1"/>
      <c r="C1363" s="314"/>
      <c r="D1363" s="287" t="str">
        <f t="shared" si="378"/>
        <v/>
      </c>
      <c r="E1363" s="449" t="str">
        <f t="shared" si="380"/>
        <v/>
      </c>
      <c r="F1363" s="450"/>
      <c r="G1363" s="451"/>
      <c r="H1363" s="452"/>
      <c r="I1363" s="453"/>
      <c r="J1363" s="453"/>
      <c r="K1363" s="453"/>
      <c r="L1363" s="453"/>
      <c r="M1363" s="454"/>
      <c r="N1363" s="455"/>
      <c r="O1363" s="456"/>
      <c r="P1363" s="456"/>
      <c r="Q1363" s="456"/>
      <c r="R1363" s="456"/>
      <c r="S1363" s="456"/>
      <c r="T1363" s="456"/>
      <c r="U1363" s="456"/>
      <c r="V1363" s="456"/>
      <c r="W1363" s="456"/>
      <c r="X1363" s="456"/>
      <c r="Y1363" s="456"/>
      <c r="Z1363" s="456"/>
      <c r="AA1363" s="456"/>
      <c r="AB1363" s="456"/>
      <c r="AC1363" s="456"/>
      <c r="AD1363" s="456"/>
      <c r="AE1363" s="457"/>
      <c r="AF1363" s="455"/>
      <c r="AG1363" s="456"/>
      <c r="AH1363" s="456"/>
      <c r="AI1363" s="456"/>
      <c r="AJ1363" s="456"/>
      <c r="AK1363" s="456"/>
      <c r="AL1363" s="456"/>
      <c r="AM1363" s="456"/>
      <c r="AN1363" s="457"/>
      <c r="AO1363" s="455"/>
      <c r="AP1363" s="456"/>
      <c r="AQ1363" s="456"/>
      <c r="AR1363" s="456"/>
      <c r="AS1363" s="456"/>
      <c r="AT1363" s="456"/>
      <c r="AU1363" s="456"/>
      <c r="AV1363" s="456"/>
      <c r="AW1363" s="456"/>
      <c r="AX1363" s="456"/>
      <c r="AY1363" s="456"/>
      <c r="AZ1363" s="456"/>
      <c r="BA1363" s="456"/>
      <c r="BB1363" s="456"/>
      <c r="BC1363" s="456"/>
      <c r="BD1363" s="456"/>
      <c r="BE1363" s="456"/>
      <c r="BF1363" s="456"/>
      <c r="BG1363" s="457"/>
      <c r="BH1363" s="458"/>
      <c r="BI1363" s="459"/>
      <c r="BJ1363" s="459"/>
      <c r="BK1363" s="459"/>
      <c r="BL1363" s="459"/>
      <c r="BM1363" s="460"/>
      <c r="BN1363" s="314"/>
      <c r="BO1363" s="314"/>
      <c r="BP1363" s="1"/>
      <c r="BQ1363" s="120">
        <f>IF($F$3="","",IF(N1363=$F$3,COUNTIF(BQ$23:BQ1362,"&gt;0")+1,0))</f>
        <v>0</v>
      </c>
      <c r="BR1363" s="1"/>
      <c r="BS1363" s="20" t="str">
        <f>IF($N1363="","",IF(VLOOKUP(VLOOKUP($N1363,IMPOSTAZIONI!$E$6:$I$13,5,FALSE),IMPOSTAZIONI!$B$25:$N$32,3,FALSE)=0,"",VLOOKUP(VLOOKUP($N1363,IMPOSTAZIONI!$E$6:$I$13,5,FALSE),IMPOSTAZIONI!$B$25:$N$32,3,FALSE)))</f>
        <v/>
      </c>
      <c r="BT1363" s="20" t="str">
        <f>IF($N1363="","",IF(VLOOKUP(VLOOKUP($N1363,IMPOSTAZIONI!$E$6:$I$13,5,FALSE),IMPOSTAZIONI!$B$25:$N$32,6,FALSE)=0,"",VLOOKUP(VLOOKUP($N1363,IMPOSTAZIONI!$E$6:$I$13,5,FALSE),IMPOSTAZIONI!$B$25:$N$32,6,FALSE)))</f>
        <v/>
      </c>
      <c r="BU1363" s="20" t="str">
        <f>IF($N1363="","",IF(VLOOKUP(VLOOKUP($N1363,IMPOSTAZIONI!$E$6:$I$13,5,FALSE),IMPOSTAZIONI!$B$25:$N$32,9,FALSE)=0,"",VLOOKUP(VLOOKUP($N1363,IMPOSTAZIONI!$E$6:$I$13,5,FALSE),IMPOSTAZIONI!$B$25:$N$32,9,FALSE)))</f>
        <v/>
      </c>
      <c r="BV1363" s="20" t="str">
        <f>IF($N1363="","",IF(VLOOKUP(VLOOKUP($N1363,IMPOSTAZIONI!$E$6:$I$13,5,FALSE),IMPOSTAZIONI!$B$25:$N$32,12,FALSE)=0,"",VLOOKUP(VLOOKUP($N1363,IMPOSTAZIONI!$E$6:$I$13,5,FALSE),IMPOSTAZIONI!$B$25:$N$32,12,FALSE)))</f>
        <v/>
      </c>
      <c r="BW1363" s="221" t="str">
        <f t="shared" si="381"/>
        <v/>
      </c>
      <c r="BX1363" s="221" t="str">
        <f t="shared" si="382"/>
        <v/>
      </c>
      <c r="BY1363" s="221">
        <f t="shared" si="383"/>
        <v>0</v>
      </c>
      <c r="BZ1363" s="231">
        <f t="shared" si="384"/>
        <v>0</v>
      </c>
      <c r="CA1363" s="246">
        <f t="shared" si="385"/>
        <v>0</v>
      </c>
      <c r="CB1363" s="246">
        <f t="shared" si="386"/>
        <v>0</v>
      </c>
      <c r="CC1363" s="246" t="str">
        <f t="shared" si="387"/>
        <v/>
      </c>
      <c r="CD1363" s="246">
        <f t="shared" si="388"/>
        <v>5</v>
      </c>
      <c r="CE1363" s="246">
        <f t="shared" si="389"/>
        <v>0</v>
      </c>
      <c r="CF1363" s="276">
        <f t="shared" si="390"/>
        <v>0</v>
      </c>
      <c r="CG1363" s="277">
        <f t="shared" si="390"/>
        <v>0</v>
      </c>
      <c r="CH1363" s="277">
        <f t="shared" si="390"/>
        <v>0</v>
      </c>
      <c r="CI1363" s="278">
        <f t="shared" si="379"/>
        <v>0</v>
      </c>
      <c r="CJ1363" s="280">
        <f t="shared" si="391"/>
        <v>0</v>
      </c>
      <c r="CK1363" s="232">
        <f t="shared" si="392"/>
        <v>0</v>
      </c>
      <c r="CL1363" s="1"/>
    </row>
    <row r="1364" spans="1:90" ht="18" customHeight="1">
      <c r="A1364" s="1"/>
      <c r="B1364" s="1"/>
      <c r="C1364" s="314"/>
      <c r="D1364" s="287" t="str">
        <f t="shared" si="378"/>
        <v/>
      </c>
      <c r="E1364" s="449" t="str">
        <f t="shared" si="380"/>
        <v/>
      </c>
      <c r="F1364" s="450"/>
      <c r="G1364" s="451"/>
      <c r="H1364" s="452"/>
      <c r="I1364" s="453"/>
      <c r="J1364" s="453"/>
      <c r="K1364" s="453"/>
      <c r="L1364" s="453"/>
      <c r="M1364" s="454"/>
      <c r="N1364" s="455"/>
      <c r="O1364" s="456"/>
      <c r="P1364" s="456"/>
      <c r="Q1364" s="456"/>
      <c r="R1364" s="456"/>
      <c r="S1364" s="456"/>
      <c r="T1364" s="456"/>
      <c r="U1364" s="456"/>
      <c r="V1364" s="456"/>
      <c r="W1364" s="456"/>
      <c r="X1364" s="456"/>
      <c r="Y1364" s="456"/>
      <c r="Z1364" s="456"/>
      <c r="AA1364" s="456"/>
      <c r="AB1364" s="456"/>
      <c r="AC1364" s="456"/>
      <c r="AD1364" s="456"/>
      <c r="AE1364" s="457"/>
      <c r="AF1364" s="455"/>
      <c r="AG1364" s="456"/>
      <c r="AH1364" s="456"/>
      <c r="AI1364" s="456"/>
      <c r="AJ1364" s="456"/>
      <c r="AK1364" s="456"/>
      <c r="AL1364" s="456"/>
      <c r="AM1364" s="456"/>
      <c r="AN1364" s="457"/>
      <c r="AO1364" s="455"/>
      <c r="AP1364" s="456"/>
      <c r="AQ1364" s="456"/>
      <c r="AR1364" s="456"/>
      <c r="AS1364" s="456"/>
      <c r="AT1364" s="456"/>
      <c r="AU1364" s="456"/>
      <c r="AV1364" s="456"/>
      <c r="AW1364" s="456"/>
      <c r="AX1364" s="456"/>
      <c r="AY1364" s="456"/>
      <c r="AZ1364" s="456"/>
      <c r="BA1364" s="456"/>
      <c r="BB1364" s="456"/>
      <c r="BC1364" s="456"/>
      <c r="BD1364" s="456"/>
      <c r="BE1364" s="456"/>
      <c r="BF1364" s="456"/>
      <c r="BG1364" s="457"/>
      <c r="BH1364" s="458"/>
      <c r="BI1364" s="459"/>
      <c r="BJ1364" s="459"/>
      <c r="BK1364" s="459"/>
      <c r="BL1364" s="459"/>
      <c r="BM1364" s="460"/>
      <c r="BN1364" s="314"/>
      <c r="BO1364" s="314"/>
      <c r="BP1364" s="1"/>
      <c r="BQ1364" s="120">
        <f>IF($F$3="","",IF(N1364=$F$3,COUNTIF(BQ$23:BQ1363,"&gt;0")+1,0))</f>
        <v>0</v>
      </c>
      <c r="BR1364" s="1"/>
      <c r="BS1364" s="20" t="str">
        <f>IF($N1364="","",IF(VLOOKUP(VLOOKUP($N1364,IMPOSTAZIONI!$E$6:$I$13,5,FALSE),IMPOSTAZIONI!$B$25:$N$32,3,FALSE)=0,"",VLOOKUP(VLOOKUP($N1364,IMPOSTAZIONI!$E$6:$I$13,5,FALSE),IMPOSTAZIONI!$B$25:$N$32,3,FALSE)))</f>
        <v/>
      </c>
      <c r="BT1364" s="20" t="str">
        <f>IF($N1364="","",IF(VLOOKUP(VLOOKUP($N1364,IMPOSTAZIONI!$E$6:$I$13,5,FALSE),IMPOSTAZIONI!$B$25:$N$32,6,FALSE)=0,"",VLOOKUP(VLOOKUP($N1364,IMPOSTAZIONI!$E$6:$I$13,5,FALSE),IMPOSTAZIONI!$B$25:$N$32,6,FALSE)))</f>
        <v/>
      </c>
      <c r="BU1364" s="20" t="str">
        <f>IF($N1364="","",IF(VLOOKUP(VLOOKUP($N1364,IMPOSTAZIONI!$E$6:$I$13,5,FALSE),IMPOSTAZIONI!$B$25:$N$32,9,FALSE)=0,"",VLOOKUP(VLOOKUP($N1364,IMPOSTAZIONI!$E$6:$I$13,5,FALSE),IMPOSTAZIONI!$B$25:$N$32,9,FALSE)))</f>
        <v/>
      </c>
      <c r="BV1364" s="20" t="str">
        <f>IF($N1364="","",IF(VLOOKUP(VLOOKUP($N1364,IMPOSTAZIONI!$E$6:$I$13,5,FALSE),IMPOSTAZIONI!$B$25:$N$32,12,FALSE)=0,"",VLOOKUP(VLOOKUP($N1364,IMPOSTAZIONI!$E$6:$I$13,5,FALSE),IMPOSTAZIONI!$B$25:$N$32,12,FALSE)))</f>
        <v/>
      </c>
      <c r="BW1364" s="221" t="str">
        <f t="shared" si="381"/>
        <v/>
      </c>
      <c r="BX1364" s="221" t="str">
        <f t="shared" si="382"/>
        <v/>
      </c>
      <c r="BY1364" s="221">
        <f t="shared" si="383"/>
        <v>0</v>
      </c>
      <c r="BZ1364" s="231">
        <f t="shared" si="384"/>
        <v>0</v>
      </c>
      <c r="CA1364" s="246">
        <f t="shared" si="385"/>
        <v>0</v>
      </c>
      <c r="CB1364" s="246">
        <f t="shared" si="386"/>
        <v>0</v>
      </c>
      <c r="CC1364" s="246" t="str">
        <f t="shared" si="387"/>
        <v/>
      </c>
      <c r="CD1364" s="246">
        <f t="shared" si="388"/>
        <v>5</v>
      </c>
      <c r="CE1364" s="246">
        <f t="shared" si="389"/>
        <v>0</v>
      </c>
      <c r="CF1364" s="276">
        <f t="shared" si="390"/>
        <v>0</v>
      </c>
      <c r="CG1364" s="277">
        <f t="shared" si="390"/>
        <v>0</v>
      </c>
      <c r="CH1364" s="277">
        <f t="shared" si="390"/>
        <v>0</v>
      </c>
      <c r="CI1364" s="278">
        <f t="shared" si="379"/>
        <v>0</v>
      </c>
      <c r="CJ1364" s="280">
        <f t="shared" si="391"/>
        <v>0</v>
      </c>
      <c r="CK1364" s="232">
        <f t="shared" si="392"/>
        <v>0</v>
      </c>
      <c r="CL1364" s="1"/>
    </row>
    <row r="1365" spans="1:90" ht="18" customHeight="1">
      <c r="A1365" s="1"/>
      <c r="B1365" s="1"/>
      <c r="C1365" s="314"/>
      <c r="D1365" s="287" t="str">
        <f t="shared" si="378"/>
        <v/>
      </c>
      <c r="E1365" s="449" t="str">
        <f t="shared" si="380"/>
        <v/>
      </c>
      <c r="F1365" s="450"/>
      <c r="G1365" s="451"/>
      <c r="H1365" s="452"/>
      <c r="I1365" s="453"/>
      <c r="J1365" s="453"/>
      <c r="K1365" s="453"/>
      <c r="L1365" s="453"/>
      <c r="M1365" s="454"/>
      <c r="N1365" s="455"/>
      <c r="O1365" s="456"/>
      <c r="P1365" s="456"/>
      <c r="Q1365" s="456"/>
      <c r="R1365" s="456"/>
      <c r="S1365" s="456"/>
      <c r="T1365" s="456"/>
      <c r="U1365" s="456"/>
      <c r="V1365" s="456"/>
      <c r="W1365" s="456"/>
      <c r="X1365" s="456"/>
      <c r="Y1365" s="456"/>
      <c r="Z1365" s="456"/>
      <c r="AA1365" s="456"/>
      <c r="AB1365" s="456"/>
      <c r="AC1365" s="456"/>
      <c r="AD1365" s="456"/>
      <c r="AE1365" s="457"/>
      <c r="AF1365" s="455"/>
      <c r="AG1365" s="456"/>
      <c r="AH1365" s="456"/>
      <c r="AI1365" s="456"/>
      <c r="AJ1365" s="456"/>
      <c r="AK1365" s="456"/>
      <c r="AL1365" s="456"/>
      <c r="AM1365" s="456"/>
      <c r="AN1365" s="457"/>
      <c r="AO1365" s="455"/>
      <c r="AP1365" s="456"/>
      <c r="AQ1365" s="456"/>
      <c r="AR1365" s="456"/>
      <c r="AS1365" s="456"/>
      <c r="AT1365" s="456"/>
      <c r="AU1365" s="456"/>
      <c r="AV1365" s="456"/>
      <c r="AW1365" s="456"/>
      <c r="AX1365" s="456"/>
      <c r="AY1365" s="456"/>
      <c r="AZ1365" s="456"/>
      <c r="BA1365" s="456"/>
      <c r="BB1365" s="456"/>
      <c r="BC1365" s="456"/>
      <c r="BD1365" s="456"/>
      <c r="BE1365" s="456"/>
      <c r="BF1365" s="456"/>
      <c r="BG1365" s="457"/>
      <c r="BH1365" s="458"/>
      <c r="BI1365" s="459"/>
      <c r="BJ1365" s="459"/>
      <c r="BK1365" s="459"/>
      <c r="BL1365" s="459"/>
      <c r="BM1365" s="460"/>
      <c r="BN1365" s="314"/>
      <c r="BO1365" s="314"/>
      <c r="BP1365" s="1"/>
      <c r="BQ1365" s="120">
        <f>IF($F$3="","",IF(N1365=$F$3,COUNTIF(BQ$23:BQ1364,"&gt;0")+1,0))</f>
        <v>0</v>
      </c>
      <c r="BR1365" s="1"/>
      <c r="BS1365" s="20" t="str">
        <f>IF($N1365="","",IF(VLOOKUP(VLOOKUP($N1365,IMPOSTAZIONI!$E$6:$I$13,5,FALSE),IMPOSTAZIONI!$B$25:$N$32,3,FALSE)=0,"",VLOOKUP(VLOOKUP($N1365,IMPOSTAZIONI!$E$6:$I$13,5,FALSE),IMPOSTAZIONI!$B$25:$N$32,3,FALSE)))</f>
        <v/>
      </c>
      <c r="BT1365" s="20" t="str">
        <f>IF($N1365="","",IF(VLOOKUP(VLOOKUP($N1365,IMPOSTAZIONI!$E$6:$I$13,5,FALSE),IMPOSTAZIONI!$B$25:$N$32,6,FALSE)=0,"",VLOOKUP(VLOOKUP($N1365,IMPOSTAZIONI!$E$6:$I$13,5,FALSE),IMPOSTAZIONI!$B$25:$N$32,6,FALSE)))</f>
        <v/>
      </c>
      <c r="BU1365" s="20" t="str">
        <f>IF($N1365="","",IF(VLOOKUP(VLOOKUP($N1365,IMPOSTAZIONI!$E$6:$I$13,5,FALSE),IMPOSTAZIONI!$B$25:$N$32,9,FALSE)=0,"",VLOOKUP(VLOOKUP($N1365,IMPOSTAZIONI!$E$6:$I$13,5,FALSE),IMPOSTAZIONI!$B$25:$N$32,9,FALSE)))</f>
        <v/>
      </c>
      <c r="BV1365" s="20" t="str">
        <f>IF($N1365="","",IF(VLOOKUP(VLOOKUP($N1365,IMPOSTAZIONI!$E$6:$I$13,5,FALSE),IMPOSTAZIONI!$B$25:$N$32,12,FALSE)=0,"",VLOOKUP(VLOOKUP($N1365,IMPOSTAZIONI!$E$6:$I$13,5,FALSE),IMPOSTAZIONI!$B$25:$N$32,12,FALSE)))</f>
        <v/>
      </c>
      <c r="BW1365" s="221" t="str">
        <f t="shared" si="381"/>
        <v/>
      </c>
      <c r="BX1365" s="221" t="str">
        <f t="shared" si="382"/>
        <v/>
      </c>
      <c r="BY1365" s="221">
        <f t="shared" si="383"/>
        <v>0</v>
      </c>
      <c r="BZ1365" s="231">
        <f t="shared" si="384"/>
        <v>0</v>
      </c>
      <c r="CA1365" s="246">
        <f t="shared" si="385"/>
        <v>0</v>
      </c>
      <c r="CB1365" s="246">
        <f t="shared" si="386"/>
        <v>0</v>
      </c>
      <c r="CC1365" s="246" t="str">
        <f t="shared" si="387"/>
        <v/>
      </c>
      <c r="CD1365" s="246">
        <f t="shared" si="388"/>
        <v>5</v>
      </c>
      <c r="CE1365" s="246">
        <f t="shared" si="389"/>
        <v>0</v>
      </c>
      <c r="CF1365" s="276">
        <f t="shared" si="390"/>
        <v>0</v>
      </c>
      <c r="CG1365" s="277">
        <f t="shared" si="390"/>
        <v>0</v>
      </c>
      <c r="CH1365" s="277">
        <f t="shared" si="390"/>
        <v>0</v>
      </c>
      <c r="CI1365" s="278">
        <f t="shared" si="379"/>
        <v>0</v>
      </c>
      <c r="CJ1365" s="280">
        <f t="shared" si="391"/>
        <v>0</v>
      </c>
      <c r="CK1365" s="232">
        <f t="shared" si="392"/>
        <v>0</v>
      </c>
      <c r="CL1365" s="1"/>
    </row>
    <row r="1366" spans="1:90" ht="18" customHeight="1">
      <c r="A1366" s="1"/>
      <c r="B1366" s="1"/>
      <c r="C1366" s="314"/>
      <c r="D1366" s="287" t="str">
        <f t="shared" si="378"/>
        <v/>
      </c>
      <c r="E1366" s="449" t="str">
        <f t="shared" si="380"/>
        <v/>
      </c>
      <c r="F1366" s="450"/>
      <c r="G1366" s="451"/>
      <c r="H1366" s="452"/>
      <c r="I1366" s="453"/>
      <c r="J1366" s="453"/>
      <c r="K1366" s="453"/>
      <c r="L1366" s="453"/>
      <c r="M1366" s="454"/>
      <c r="N1366" s="455"/>
      <c r="O1366" s="456"/>
      <c r="P1366" s="456"/>
      <c r="Q1366" s="456"/>
      <c r="R1366" s="456"/>
      <c r="S1366" s="456"/>
      <c r="T1366" s="456"/>
      <c r="U1366" s="456"/>
      <c r="V1366" s="456"/>
      <c r="W1366" s="456"/>
      <c r="X1366" s="456"/>
      <c r="Y1366" s="456"/>
      <c r="Z1366" s="456"/>
      <c r="AA1366" s="456"/>
      <c r="AB1366" s="456"/>
      <c r="AC1366" s="456"/>
      <c r="AD1366" s="456"/>
      <c r="AE1366" s="457"/>
      <c r="AF1366" s="455"/>
      <c r="AG1366" s="456"/>
      <c r="AH1366" s="456"/>
      <c r="AI1366" s="456"/>
      <c r="AJ1366" s="456"/>
      <c r="AK1366" s="456"/>
      <c r="AL1366" s="456"/>
      <c r="AM1366" s="456"/>
      <c r="AN1366" s="457"/>
      <c r="AO1366" s="455"/>
      <c r="AP1366" s="456"/>
      <c r="AQ1366" s="456"/>
      <c r="AR1366" s="456"/>
      <c r="AS1366" s="456"/>
      <c r="AT1366" s="456"/>
      <c r="AU1366" s="456"/>
      <c r="AV1366" s="456"/>
      <c r="AW1366" s="456"/>
      <c r="AX1366" s="456"/>
      <c r="AY1366" s="456"/>
      <c r="AZ1366" s="456"/>
      <c r="BA1366" s="456"/>
      <c r="BB1366" s="456"/>
      <c r="BC1366" s="456"/>
      <c r="BD1366" s="456"/>
      <c r="BE1366" s="456"/>
      <c r="BF1366" s="456"/>
      <c r="BG1366" s="457"/>
      <c r="BH1366" s="458"/>
      <c r="BI1366" s="459"/>
      <c r="BJ1366" s="459"/>
      <c r="BK1366" s="459"/>
      <c r="BL1366" s="459"/>
      <c r="BM1366" s="460"/>
      <c r="BN1366" s="314"/>
      <c r="BO1366" s="314"/>
      <c r="BP1366" s="1"/>
      <c r="BQ1366" s="120">
        <f>IF($F$3="","",IF(N1366=$F$3,COUNTIF(BQ$23:BQ1365,"&gt;0")+1,0))</f>
        <v>0</v>
      </c>
      <c r="BR1366" s="1"/>
      <c r="BS1366" s="20" t="str">
        <f>IF($N1366="","",IF(VLOOKUP(VLOOKUP($N1366,IMPOSTAZIONI!$E$6:$I$13,5,FALSE),IMPOSTAZIONI!$B$25:$N$32,3,FALSE)=0,"",VLOOKUP(VLOOKUP($N1366,IMPOSTAZIONI!$E$6:$I$13,5,FALSE),IMPOSTAZIONI!$B$25:$N$32,3,FALSE)))</f>
        <v/>
      </c>
      <c r="BT1366" s="20" t="str">
        <f>IF($N1366="","",IF(VLOOKUP(VLOOKUP($N1366,IMPOSTAZIONI!$E$6:$I$13,5,FALSE),IMPOSTAZIONI!$B$25:$N$32,6,FALSE)=0,"",VLOOKUP(VLOOKUP($N1366,IMPOSTAZIONI!$E$6:$I$13,5,FALSE),IMPOSTAZIONI!$B$25:$N$32,6,FALSE)))</f>
        <v/>
      </c>
      <c r="BU1366" s="20" t="str">
        <f>IF($N1366="","",IF(VLOOKUP(VLOOKUP($N1366,IMPOSTAZIONI!$E$6:$I$13,5,FALSE),IMPOSTAZIONI!$B$25:$N$32,9,FALSE)=0,"",VLOOKUP(VLOOKUP($N1366,IMPOSTAZIONI!$E$6:$I$13,5,FALSE),IMPOSTAZIONI!$B$25:$N$32,9,FALSE)))</f>
        <v/>
      </c>
      <c r="BV1366" s="20" t="str">
        <f>IF($N1366="","",IF(VLOOKUP(VLOOKUP($N1366,IMPOSTAZIONI!$E$6:$I$13,5,FALSE),IMPOSTAZIONI!$B$25:$N$32,12,FALSE)=0,"",VLOOKUP(VLOOKUP($N1366,IMPOSTAZIONI!$E$6:$I$13,5,FALSE),IMPOSTAZIONI!$B$25:$N$32,12,FALSE)))</f>
        <v/>
      </c>
      <c r="BW1366" s="221" t="str">
        <f t="shared" si="381"/>
        <v/>
      </c>
      <c r="BX1366" s="221" t="str">
        <f t="shared" si="382"/>
        <v/>
      </c>
      <c r="BY1366" s="221">
        <f t="shared" si="383"/>
        <v>0</v>
      </c>
      <c r="BZ1366" s="231">
        <f t="shared" si="384"/>
        <v>0</v>
      </c>
      <c r="CA1366" s="246">
        <f t="shared" si="385"/>
        <v>0</v>
      </c>
      <c r="CB1366" s="246">
        <f t="shared" si="386"/>
        <v>0</v>
      </c>
      <c r="CC1366" s="246" t="str">
        <f t="shared" si="387"/>
        <v/>
      </c>
      <c r="CD1366" s="246">
        <f t="shared" si="388"/>
        <v>5</v>
      </c>
      <c r="CE1366" s="246">
        <f t="shared" si="389"/>
        <v>0</v>
      </c>
      <c r="CF1366" s="276">
        <f t="shared" si="390"/>
        <v>0</v>
      </c>
      <c r="CG1366" s="277">
        <f t="shared" si="390"/>
        <v>0</v>
      </c>
      <c r="CH1366" s="277">
        <f t="shared" si="390"/>
        <v>0</v>
      </c>
      <c r="CI1366" s="278">
        <f t="shared" si="379"/>
        <v>0</v>
      </c>
      <c r="CJ1366" s="280">
        <f t="shared" si="391"/>
        <v>0</v>
      </c>
      <c r="CK1366" s="232">
        <f t="shared" si="392"/>
        <v>0</v>
      </c>
      <c r="CL1366" s="1"/>
    </row>
    <row r="1367" spans="1:90" ht="18" customHeight="1">
      <c r="A1367" s="1"/>
      <c r="B1367" s="1"/>
      <c r="C1367" s="314"/>
      <c r="D1367" s="287" t="str">
        <f t="shared" si="378"/>
        <v/>
      </c>
      <c r="E1367" s="449" t="str">
        <f t="shared" si="380"/>
        <v/>
      </c>
      <c r="F1367" s="450"/>
      <c r="G1367" s="451"/>
      <c r="H1367" s="452"/>
      <c r="I1367" s="453"/>
      <c r="J1367" s="453"/>
      <c r="K1367" s="453"/>
      <c r="L1367" s="453"/>
      <c r="M1367" s="454"/>
      <c r="N1367" s="455"/>
      <c r="O1367" s="456"/>
      <c r="P1367" s="456"/>
      <c r="Q1367" s="456"/>
      <c r="R1367" s="456"/>
      <c r="S1367" s="456"/>
      <c r="T1367" s="456"/>
      <c r="U1367" s="456"/>
      <c r="V1367" s="456"/>
      <c r="W1367" s="456"/>
      <c r="X1367" s="456"/>
      <c r="Y1367" s="456"/>
      <c r="Z1367" s="456"/>
      <c r="AA1367" s="456"/>
      <c r="AB1367" s="456"/>
      <c r="AC1367" s="456"/>
      <c r="AD1367" s="456"/>
      <c r="AE1367" s="457"/>
      <c r="AF1367" s="455"/>
      <c r="AG1367" s="456"/>
      <c r="AH1367" s="456"/>
      <c r="AI1367" s="456"/>
      <c r="AJ1367" s="456"/>
      <c r="AK1367" s="456"/>
      <c r="AL1367" s="456"/>
      <c r="AM1367" s="456"/>
      <c r="AN1367" s="457"/>
      <c r="AO1367" s="455"/>
      <c r="AP1367" s="456"/>
      <c r="AQ1367" s="456"/>
      <c r="AR1367" s="456"/>
      <c r="AS1367" s="456"/>
      <c r="AT1367" s="456"/>
      <c r="AU1367" s="456"/>
      <c r="AV1367" s="456"/>
      <c r="AW1367" s="456"/>
      <c r="AX1367" s="456"/>
      <c r="AY1367" s="456"/>
      <c r="AZ1367" s="456"/>
      <c r="BA1367" s="456"/>
      <c r="BB1367" s="456"/>
      <c r="BC1367" s="456"/>
      <c r="BD1367" s="456"/>
      <c r="BE1367" s="456"/>
      <c r="BF1367" s="456"/>
      <c r="BG1367" s="457"/>
      <c r="BH1367" s="458"/>
      <c r="BI1367" s="459"/>
      <c r="BJ1367" s="459"/>
      <c r="BK1367" s="459"/>
      <c r="BL1367" s="459"/>
      <c r="BM1367" s="460"/>
      <c r="BN1367" s="314"/>
      <c r="BO1367" s="314"/>
      <c r="BP1367" s="1"/>
      <c r="BQ1367" s="120">
        <f>IF($F$3="","",IF(N1367=$F$3,COUNTIF(BQ$23:BQ1366,"&gt;0")+1,0))</f>
        <v>0</v>
      </c>
      <c r="BR1367" s="1"/>
      <c r="BS1367" s="20" t="str">
        <f>IF($N1367="","",IF(VLOOKUP(VLOOKUP($N1367,IMPOSTAZIONI!$E$6:$I$13,5,FALSE),IMPOSTAZIONI!$B$25:$N$32,3,FALSE)=0,"",VLOOKUP(VLOOKUP($N1367,IMPOSTAZIONI!$E$6:$I$13,5,FALSE),IMPOSTAZIONI!$B$25:$N$32,3,FALSE)))</f>
        <v/>
      </c>
      <c r="BT1367" s="20" t="str">
        <f>IF($N1367="","",IF(VLOOKUP(VLOOKUP($N1367,IMPOSTAZIONI!$E$6:$I$13,5,FALSE),IMPOSTAZIONI!$B$25:$N$32,6,FALSE)=0,"",VLOOKUP(VLOOKUP($N1367,IMPOSTAZIONI!$E$6:$I$13,5,FALSE),IMPOSTAZIONI!$B$25:$N$32,6,FALSE)))</f>
        <v/>
      </c>
      <c r="BU1367" s="20" t="str">
        <f>IF($N1367="","",IF(VLOOKUP(VLOOKUP($N1367,IMPOSTAZIONI!$E$6:$I$13,5,FALSE),IMPOSTAZIONI!$B$25:$N$32,9,FALSE)=0,"",VLOOKUP(VLOOKUP($N1367,IMPOSTAZIONI!$E$6:$I$13,5,FALSE),IMPOSTAZIONI!$B$25:$N$32,9,FALSE)))</f>
        <v/>
      </c>
      <c r="BV1367" s="20" t="str">
        <f>IF($N1367="","",IF(VLOOKUP(VLOOKUP($N1367,IMPOSTAZIONI!$E$6:$I$13,5,FALSE),IMPOSTAZIONI!$B$25:$N$32,12,FALSE)=0,"",VLOOKUP(VLOOKUP($N1367,IMPOSTAZIONI!$E$6:$I$13,5,FALSE),IMPOSTAZIONI!$B$25:$N$32,12,FALSE)))</f>
        <v/>
      </c>
      <c r="BW1367" s="221" t="str">
        <f t="shared" si="381"/>
        <v/>
      </c>
      <c r="BX1367" s="221" t="str">
        <f t="shared" si="382"/>
        <v/>
      </c>
      <c r="BY1367" s="221">
        <f t="shared" si="383"/>
        <v>0</v>
      </c>
      <c r="BZ1367" s="231">
        <f t="shared" si="384"/>
        <v>0</v>
      </c>
      <c r="CA1367" s="246">
        <f t="shared" si="385"/>
        <v>0</v>
      </c>
      <c r="CB1367" s="246">
        <f t="shared" si="386"/>
        <v>0</v>
      </c>
      <c r="CC1367" s="246" t="str">
        <f t="shared" si="387"/>
        <v/>
      </c>
      <c r="CD1367" s="246">
        <f t="shared" si="388"/>
        <v>5</v>
      </c>
      <c r="CE1367" s="246">
        <f t="shared" si="389"/>
        <v>0</v>
      </c>
      <c r="CF1367" s="276">
        <f t="shared" si="390"/>
        <v>0</v>
      </c>
      <c r="CG1367" s="277">
        <f t="shared" si="390"/>
        <v>0</v>
      </c>
      <c r="CH1367" s="277">
        <f t="shared" si="390"/>
        <v>0</v>
      </c>
      <c r="CI1367" s="278">
        <f t="shared" si="379"/>
        <v>0</v>
      </c>
      <c r="CJ1367" s="280">
        <f t="shared" si="391"/>
        <v>0</v>
      </c>
      <c r="CK1367" s="232">
        <f t="shared" si="392"/>
        <v>0</v>
      </c>
      <c r="CL1367" s="1"/>
    </row>
    <row r="1368" spans="1:90" ht="18" customHeight="1">
      <c r="A1368" s="1"/>
      <c r="B1368" s="1"/>
      <c r="C1368" s="314"/>
      <c r="D1368" s="287" t="str">
        <f t="shared" si="378"/>
        <v/>
      </c>
      <c r="E1368" s="449" t="str">
        <f t="shared" si="380"/>
        <v/>
      </c>
      <c r="F1368" s="450"/>
      <c r="G1368" s="451"/>
      <c r="H1368" s="452"/>
      <c r="I1368" s="453"/>
      <c r="J1368" s="453"/>
      <c r="K1368" s="453"/>
      <c r="L1368" s="453"/>
      <c r="M1368" s="454"/>
      <c r="N1368" s="455"/>
      <c r="O1368" s="456"/>
      <c r="P1368" s="456"/>
      <c r="Q1368" s="456"/>
      <c r="R1368" s="456"/>
      <c r="S1368" s="456"/>
      <c r="T1368" s="456"/>
      <c r="U1368" s="456"/>
      <c r="V1368" s="456"/>
      <c r="W1368" s="456"/>
      <c r="X1368" s="456"/>
      <c r="Y1368" s="456"/>
      <c r="Z1368" s="456"/>
      <c r="AA1368" s="456"/>
      <c r="AB1368" s="456"/>
      <c r="AC1368" s="456"/>
      <c r="AD1368" s="456"/>
      <c r="AE1368" s="457"/>
      <c r="AF1368" s="455"/>
      <c r="AG1368" s="456"/>
      <c r="AH1368" s="456"/>
      <c r="AI1368" s="456"/>
      <c r="AJ1368" s="456"/>
      <c r="AK1368" s="456"/>
      <c r="AL1368" s="456"/>
      <c r="AM1368" s="456"/>
      <c r="AN1368" s="457"/>
      <c r="AO1368" s="455"/>
      <c r="AP1368" s="456"/>
      <c r="AQ1368" s="456"/>
      <c r="AR1368" s="456"/>
      <c r="AS1368" s="456"/>
      <c r="AT1368" s="456"/>
      <c r="AU1368" s="456"/>
      <c r="AV1368" s="456"/>
      <c r="AW1368" s="456"/>
      <c r="AX1368" s="456"/>
      <c r="AY1368" s="456"/>
      <c r="AZ1368" s="456"/>
      <c r="BA1368" s="456"/>
      <c r="BB1368" s="456"/>
      <c r="BC1368" s="456"/>
      <c r="BD1368" s="456"/>
      <c r="BE1368" s="456"/>
      <c r="BF1368" s="456"/>
      <c r="BG1368" s="457"/>
      <c r="BH1368" s="458"/>
      <c r="BI1368" s="459"/>
      <c r="BJ1368" s="459"/>
      <c r="BK1368" s="459"/>
      <c r="BL1368" s="459"/>
      <c r="BM1368" s="460"/>
      <c r="BN1368" s="314"/>
      <c r="BO1368" s="314"/>
      <c r="BP1368" s="1"/>
      <c r="BQ1368" s="120">
        <f>IF($F$3="","",IF(N1368=$F$3,COUNTIF(BQ$23:BQ1367,"&gt;0")+1,0))</f>
        <v>0</v>
      </c>
      <c r="BR1368" s="1"/>
      <c r="BS1368" s="20" t="str">
        <f>IF($N1368="","",IF(VLOOKUP(VLOOKUP($N1368,IMPOSTAZIONI!$E$6:$I$13,5,FALSE),IMPOSTAZIONI!$B$25:$N$32,3,FALSE)=0,"",VLOOKUP(VLOOKUP($N1368,IMPOSTAZIONI!$E$6:$I$13,5,FALSE),IMPOSTAZIONI!$B$25:$N$32,3,FALSE)))</f>
        <v/>
      </c>
      <c r="BT1368" s="20" t="str">
        <f>IF($N1368="","",IF(VLOOKUP(VLOOKUP($N1368,IMPOSTAZIONI!$E$6:$I$13,5,FALSE),IMPOSTAZIONI!$B$25:$N$32,6,FALSE)=0,"",VLOOKUP(VLOOKUP($N1368,IMPOSTAZIONI!$E$6:$I$13,5,FALSE),IMPOSTAZIONI!$B$25:$N$32,6,FALSE)))</f>
        <v/>
      </c>
      <c r="BU1368" s="20" t="str">
        <f>IF($N1368="","",IF(VLOOKUP(VLOOKUP($N1368,IMPOSTAZIONI!$E$6:$I$13,5,FALSE),IMPOSTAZIONI!$B$25:$N$32,9,FALSE)=0,"",VLOOKUP(VLOOKUP($N1368,IMPOSTAZIONI!$E$6:$I$13,5,FALSE),IMPOSTAZIONI!$B$25:$N$32,9,FALSE)))</f>
        <v/>
      </c>
      <c r="BV1368" s="20" t="str">
        <f>IF($N1368="","",IF(VLOOKUP(VLOOKUP($N1368,IMPOSTAZIONI!$E$6:$I$13,5,FALSE),IMPOSTAZIONI!$B$25:$N$32,12,FALSE)=0,"",VLOOKUP(VLOOKUP($N1368,IMPOSTAZIONI!$E$6:$I$13,5,FALSE),IMPOSTAZIONI!$B$25:$N$32,12,FALSE)))</f>
        <v/>
      </c>
      <c r="BW1368" s="221" t="str">
        <f t="shared" si="381"/>
        <v/>
      </c>
      <c r="BX1368" s="221" t="str">
        <f t="shared" si="382"/>
        <v/>
      </c>
      <c r="BY1368" s="221">
        <f t="shared" si="383"/>
        <v>0</v>
      </c>
      <c r="BZ1368" s="231">
        <f t="shared" si="384"/>
        <v>0</v>
      </c>
      <c r="CA1368" s="246">
        <f t="shared" si="385"/>
        <v>0</v>
      </c>
      <c r="CB1368" s="246">
        <f t="shared" si="386"/>
        <v>0</v>
      </c>
      <c r="CC1368" s="246" t="str">
        <f t="shared" si="387"/>
        <v/>
      </c>
      <c r="CD1368" s="246">
        <f t="shared" si="388"/>
        <v>5</v>
      </c>
      <c r="CE1368" s="246">
        <f t="shared" si="389"/>
        <v>0</v>
      </c>
      <c r="CF1368" s="276">
        <f t="shared" si="390"/>
        <v>0</v>
      </c>
      <c r="CG1368" s="277">
        <f t="shared" si="390"/>
        <v>0</v>
      </c>
      <c r="CH1368" s="277">
        <f t="shared" si="390"/>
        <v>0</v>
      </c>
      <c r="CI1368" s="278">
        <f t="shared" si="379"/>
        <v>0</v>
      </c>
      <c r="CJ1368" s="280">
        <f t="shared" si="391"/>
        <v>0</v>
      </c>
      <c r="CK1368" s="232">
        <f t="shared" si="392"/>
        <v>0</v>
      </c>
      <c r="CL1368" s="1"/>
    </row>
    <row r="1369" spans="1:90" ht="18" customHeight="1">
      <c r="A1369" s="1"/>
      <c r="B1369" s="1"/>
      <c r="C1369" s="314"/>
      <c r="D1369" s="287" t="str">
        <f t="shared" si="378"/>
        <v/>
      </c>
      <c r="E1369" s="449" t="str">
        <f t="shared" si="380"/>
        <v/>
      </c>
      <c r="F1369" s="450"/>
      <c r="G1369" s="451"/>
      <c r="H1369" s="452"/>
      <c r="I1369" s="453"/>
      <c r="J1369" s="453"/>
      <c r="K1369" s="453"/>
      <c r="L1369" s="453"/>
      <c r="M1369" s="454"/>
      <c r="N1369" s="455"/>
      <c r="O1369" s="456"/>
      <c r="P1369" s="456"/>
      <c r="Q1369" s="456"/>
      <c r="R1369" s="456"/>
      <c r="S1369" s="456"/>
      <c r="T1369" s="456"/>
      <c r="U1369" s="456"/>
      <c r="V1369" s="456"/>
      <c r="W1369" s="456"/>
      <c r="X1369" s="456"/>
      <c r="Y1369" s="456"/>
      <c r="Z1369" s="456"/>
      <c r="AA1369" s="456"/>
      <c r="AB1369" s="456"/>
      <c r="AC1369" s="456"/>
      <c r="AD1369" s="456"/>
      <c r="AE1369" s="457"/>
      <c r="AF1369" s="455"/>
      <c r="AG1369" s="456"/>
      <c r="AH1369" s="456"/>
      <c r="AI1369" s="456"/>
      <c r="AJ1369" s="456"/>
      <c r="AK1369" s="456"/>
      <c r="AL1369" s="456"/>
      <c r="AM1369" s="456"/>
      <c r="AN1369" s="457"/>
      <c r="AO1369" s="455"/>
      <c r="AP1369" s="456"/>
      <c r="AQ1369" s="456"/>
      <c r="AR1369" s="456"/>
      <c r="AS1369" s="456"/>
      <c r="AT1369" s="456"/>
      <c r="AU1369" s="456"/>
      <c r="AV1369" s="456"/>
      <c r="AW1369" s="456"/>
      <c r="AX1369" s="456"/>
      <c r="AY1369" s="456"/>
      <c r="AZ1369" s="456"/>
      <c r="BA1369" s="456"/>
      <c r="BB1369" s="456"/>
      <c r="BC1369" s="456"/>
      <c r="BD1369" s="456"/>
      <c r="BE1369" s="456"/>
      <c r="BF1369" s="456"/>
      <c r="BG1369" s="457"/>
      <c r="BH1369" s="458"/>
      <c r="BI1369" s="459"/>
      <c r="BJ1369" s="459"/>
      <c r="BK1369" s="459"/>
      <c r="BL1369" s="459"/>
      <c r="BM1369" s="460"/>
      <c r="BN1369" s="314"/>
      <c r="BO1369" s="314"/>
      <c r="BP1369" s="1"/>
      <c r="BQ1369" s="120">
        <f>IF($F$3="","",IF(N1369=$F$3,COUNTIF(BQ$23:BQ1368,"&gt;0")+1,0))</f>
        <v>0</v>
      </c>
      <c r="BR1369" s="1"/>
      <c r="BS1369" s="20" t="str">
        <f>IF($N1369="","",IF(VLOOKUP(VLOOKUP($N1369,IMPOSTAZIONI!$E$6:$I$13,5,FALSE),IMPOSTAZIONI!$B$25:$N$32,3,FALSE)=0,"",VLOOKUP(VLOOKUP($N1369,IMPOSTAZIONI!$E$6:$I$13,5,FALSE),IMPOSTAZIONI!$B$25:$N$32,3,FALSE)))</f>
        <v/>
      </c>
      <c r="BT1369" s="20" t="str">
        <f>IF($N1369="","",IF(VLOOKUP(VLOOKUP($N1369,IMPOSTAZIONI!$E$6:$I$13,5,FALSE),IMPOSTAZIONI!$B$25:$N$32,6,FALSE)=0,"",VLOOKUP(VLOOKUP($N1369,IMPOSTAZIONI!$E$6:$I$13,5,FALSE),IMPOSTAZIONI!$B$25:$N$32,6,FALSE)))</f>
        <v/>
      </c>
      <c r="BU1369" s="20" t="str">
        <f>IF($N1369="","",IF(VLOOKUP(VLOOKUP($N1369,IMPOSTAZIONI!$E$6:$I$13,5,FALSE),IMPOSTAZIONI!$B$25:$N$32,9,FALSE)=0,"",VLOOKUP(VLOOKUP($N1369,IMPOSTAZIONI!$E$6:$I$13,5,FALSE),IMPOSTAZIONI!$B$25:$N$32,9,FALSE)))</f>
        <v/>
      </c>
      <c r="BV1369" s="20" t="str">
        <f>IF($N1369="","",IF(VLOOKUP(VLOOKUP($N1369,IMPOSTAZIONI!$E$6:$I$13,5,FALSE),IMPOSTAZIONI!$B$25:$N$32,12,FALSE)=0,"",VLOOKUP(VLOOKUP($N1369,IMPOSTAZIONI!$E$6:$I$13,5,FALSE),IMPOSTAZIONI!$B$25:$N$32,12,FALSE)))</f>
        <v/>
      </c>
      <c r="BW1369" s="221" t="str">
        <f t="shared" si="381"/>
        <v/>
      </c>
      <c r="BX1369" s="221" t="str">
        <f t="shared" si="382"/>
        <v/>
      </c>
      <c r="BY1369" s="221">
        <f t="shared" si="383"/>
        <v>0</v>
      </c>
      <c r="BZ1369" s="231">
        <f t="shared" si="384"/>
        <v>0</v>
      </c>
      <c r="CA1369" s="246">
        <f t="shared" si="385"/>
        <v>0</v>
      </c>
      <c r="CB1369" s="246">
        <f t="shared" si="386"/>
        <v>0</v>
      </c>
      <c r="CC1369" s="246" t="str">
        <f t="shared" si="387"/>
        <v/>
      </c>
      <c r="CD1369" s="246">
        <f t="shared" si="388"/>
        <v>5</v>
      </c>
      <c r="CE1369" s="246">
        <f t="shared" si="389"/>
        <v>0</v>
      </c>
      <c r="CF1369" s="276">
        <f t="shared" si="390"/>
        <v>0</v>
      </c>
      <c r="CG1369" s="277">
        <f t="shared" si="390"/>
        <v>0</v>
      </c>
      <c r="CH1369" s="277">
        <f t="shared" si="390"/>
        <v>0</v>
      </c>
      <c r="CI1369" s="278">
        <f t="shared" si="379"/>
        <v>0</v>
      </c>
      <c r="CJ1369" s="280">
        <f t="shared" si="391"/>
        <v>0</v>
      </c>
      <c r="CK1369" s="232">
        <f t="shared" si="392"/>
        <v>0</v>
      </c>
      <c r="CL1369" s="1"/>
    </row>
    <row r="1370" spans="1:90" ht="18" customHeight="1">
      <c r="A1370" s="1"/>
      <c r="B1370" s="1"/>
      <c r="C1370" s="314"/>
      <c r="D1370" s="287" t="str">
        <f t="shared" si="378"/>
        <v/>
      </c>
      <c r="E1370" s="449" t="str">
        <f t="shared" si="380"/>
        <v/>
      </c>
      <c r="F1370" s="450"/>
      <c r="G1370" s="451"/>
      <c r="H1370" s="452"/>
      <c r="I1370" s="453"/>
      <c r="J1370" s="453"/>
      <c r="K1370" s="453"/>
      <c r="L1370" s="453"/>
      <c r="M1370" s="454"/>
      <c r="N1370" s="455"/>
      <c r="O1370" s="456"/>
      <c r="P1370" s="456"/>
      <c r="Q1370" s="456"/>
      <c r="R1370" s="456"/>
      <c r="S1370" s="456"/>
      <c r="T1370" s="456"/>
      <c r="U1370" s="456"/>
      <c r="V1370" s="456"/>
      <c r="W1370" s="456"/>
      <c r="X1370" s="456"/>
      <c r="Y1370" s="456"/>
      <c r="Z1370" s="456"/>
      <c r="AA1370" s="456"/>
      <c r="AB1370" s="456"/>
      <c r="AC1370" s="456"/>
      <c r="AD1370" s="456"/>
      <c r="AE1370" s="457"/>
      <c r="AF1370" s="455"/>
      <c r="AG1370" s="456"/>
      <c r="AH1370" s="456"/>
      <c r="AI1370" s="456"/>
      <c r="AJ1370" s="456"/>
      <c r="AK1370" s="456"/>
      <c r="AL1370" s="456"/>
      <c r="AM1370" s="456"/>
      <c r="AN1370" s="457"/>
      <c r="AO1370" s="455"/>
      <c r="AP1370" s="456"/>
      <c r="AQ1370" s="456"/>
      <c r="AR1370" s="456"/>
      <c r="AS1370" s="456"/>
      <c r="AT1370" s="456"/>
      <c r="AU1370" s="456"/>
      <c r="AV1370" s="456"/>
      <c r="AW1370" s="456"/>
      <c r="AX1370" s="456"/>
      <c r="AY1370" s="456"/>
      <c r="AZ1370" s="456"/>
      <c r="BA1370" s="456"/>
      <c r="BB1370" s="456"/>
      <c r="BC1370" s="456"/>
      <c r="BD1370" s="456"/>
      <c r="BE1370" s="456"/>
      <c r="BF1370" s="456"/>
      <c r="BG1370" s="457"/>
      <c r="BH1370" s="458"/>
      <c r="BI1370" s="459"/>
      <c r="BJ1370" s="459"/>
      <c r="BK1370" s="459"/>
      <c r="BL1370" s="459"/>
      <c r="BM1370" s="460"/>
      <c r="BN1370" s="314"/>
      <c r="BO1370" s="314"/>
      <c r="BP1370" s="1"/>
      <c r="BQ1370" s="120">
        <f>IF($F$3="","",IF(N1370=$F$3,COUNTIF(BQ$23:BQ1369,"&gt;0")+1,0))</f>
        <v>0</v>
      </c>
      <c r="BR1370" s="1"/>
      <c r="BS1370" s="20" t="str">
        <f>IF($N1370="","",IF(VLOOKUP(VLOOKUP($N1370,IMPOSTAZIONI!$E$6:$I$13,5,FALSE),IMPOSTAZIONI!$B$25:$N$32,3,FALSE)=0,"",VLOOKUP(VLOOKUP($N1370,IMPOSTAZIONI!$E$6:$I$13,5,FALSE),IMPOSTAZIONI!$B$25:$N$32,3,FALSE)))</f>
        <v/>
      </c>
      <c r="BT1370" s="20" t="str">
        <f>IF($N1370="","",IF(VLOOKUP(VLOOKUP($N1370,IMPOSTAZIONI!$E$6:$I$13,5,FALSE),IMPOSTAZIONI!$B$25:$N$32,6,FALSE)=0,"",VLOOKUP(VLOOKUP($N1370,IMPOSTAZIONI!$E$6:$I$13,5,FALSE),IMPOSTAZIONI!$B$25:$N$32,6,FALSE)))</f>
        <v/>
      </c>
      <c r="BU1370" s="20" t="str">
        <f>IF($N1370="","",IF(VLOOKUP(VLOOKUP($N1370,IMPOSTAZIONI!$E$6:$I$13,5,FALSE),IMPOSTAZIONI!$B$25:$N$32,9,FALSE)=0,"",VLOOKUP(VLOOKUP($N1370,IMPOSTAZIONI!$E$6:$I$13,5,FALSE),IMPOSTAZIONI!$B$25:$N$32,9,FALSE)))</f>
        <v/>
      </c>
      <c r="BV1370" s="20" t="str">
        <f>IF($N1370="","",IF(VLOOKUP(VLOOKUP($N1370,IMPOSTAZIONI!$E$6:$I$13,5,FALSE),IMPOSTAZIONI!$B$25:$N$32,12,FALSE)=0,"",VLOOKUP(VLOOKUP($N1370,IMPOSTAZIONI!$E$6:$I$13,5,FALSE),IMPOSTAZIONI!$B$25:$N$32,12,FALSE)))</f>
        <v/>
      </c>
      <c r="BW1370" s="221" t="str">
        <f t="shared" si="381"/>
        <v/>
      </c>
      <c r="BX1370" s="221" t="str">
        <f t="shared" si="382"/>
        <v/>
      </c>
      <c r="BY1370" s="221">
        <f t="shared" si="383"/>
        <v>0</v>
      </c>
      <c r="BZ1370" s="231">
        <f t="shared" si="384"/>
        <v>0</v>
      </c>
      <c r="CA1370" s="246">
        <f t="shared" si="385"/>
        <v>0</v>
      </c>
      <c r="CB1370" s="246">
        <f t="shared" si="386"/>
        <v>0</v>
      </c>
      <c r="CC1370" s="246" t="str">
        <f t="shared" si="387"/>
        <v/>
      </c>
      <c r="CD1370" s="246">
        <f t="shared" si="388"/>
        <v>5</v>
      </c>
      <c r="CE1370" s="246">
        <f t="shared" si="389"/>
        <v>0</v>
      </c>
      <c r="CF1370" s="276">
        <f t="shared" si="390"/>
        <v>0</v>
      </c>
      <c r="CG1370" s="277">
        <f t="shared" si="390"/>
        <v>0</v>
      </c>
      <c r="CH1370" s="277">
        <f t="shared" si="390"/>
        <v>0</v>
      </c>
      <c r="CI1370" s="278">
        <f t="shared" si="379"/>
        <v>0</v>
      </c>
      <c r="CJ1370" s="280">
        <f t="shared" si="391"/>
        <v>0</v>
      </c>
      <c r="CK1370" s="232">
        <f t="shared" si="392"/>
        <v>0</v>
      </c>
      <c r="CL1370" s="1"/>
    </row>
    <row r="1371" spans="1:90" ht="18" customHeight="1">
      <c r="A1371" s="1"/>
      <c r="B1371" s="1"/>
      <c r="C1371" s="314"/>
      <c r="D1371" s="287" t="str">
        <f t="shared" si="378"/>
        <v/>
      </c>
      <c r="E1371" s="449" t="str">
        <f t="shared" si="380"/>
        <v/>
      </c>
      <c r="F1371" s="450"/>
      <c r="G1371" s="451"/>
      <c r="H1371" s="452"/>
      <c r="I1371" s="453"/>
      <c r="J1371" s="453"/>
      <c r="K1371" s="453"/>
      <c r="L1371" s="453"/>
      <c r="M1371" s="454"/>
      <c r="N1371" s="455"/>
      <c r="O1371" s="456"/>
      <c r="P1371" s="456"/>
      <c r="Q1371" s="456"/>
      <c r="R1371" s="456"/>
      <c r="S1371" s="456"/>
      <c r="T1371" s="456"/>
      <c r="U1371" s="456"/>
      <c r="V1371" s="456"/>
      <c r="W1371" s="456"/>
      <c r="X1371" s="456"/>
      <c r="Y1371" s="456"/>
      <c r="Z1371" s="456"/>
      <c r="AA1371" s="456"/>
      <c r="AB1371" s="456"/>
      <c r="AC1371" s="456"/>
      <c r="AD1371" s="456"/>
      <c r="AE1371" s="457"/>
      <c r="AF1371" s="455"/>
      <c r="AG1371" s="456"/>
      <c r="AH1371" s="456"/>
      <c r="AI1371" s="456"/>
      <c r="AJ1371" s="456"/>
      <c r="AK1371" s="456"/>
      <c r="AL1371" s="456"/>
      <c r="AM1371" s="456"/>
      <c r="AN1371" s="457"/>
      <c r="AO1371" s="455"/>
      <c r="AP1371" s="456"/>
      <c r="AQ1371" s="456"/>
      <c r="AR1371" s="456"/>
      <c r="AS1371" s="456"/>
      <c r="AT1371" s="456"/>
      <c r="AU1371" s="456"/>
      <c r="AV1371" s="456"/>
      <c r="AW1371" s="456"/>
      <c r="AX1371" s="456"/>
      <c r="AY1371" s="456"/>
      <c r="AZ1371" s="456"/>
      <c r="BA1371" s="456"/>
      <c r="BB1371" s="456"/>
      <c r="BC1371" s="456"/>
      <c r="BD1371" s="456"/>
      <c r="BE1371" s="456"/>
      <c r="BF1371" s="456"/>
      <c r="BG1371" s="457"/>
      <c r="BH1371" s="458"/>
      <c r="BI1371" s="459"/>
      <c r="BJ1371" s="459"/>
      <c r="BK1371" s="459"/>
      <c r="BL1371" s="459"/>
      <c r="BM1371" s="460"/>
      <c r="BN1371" s="314"/>
      <c r="BO1371" s="314"/>
      <c r="BP1371" s="1"/>
      <c r="BQ1371" s="120">
        <f>IF($F$3="","",IF(N1371=$F$3,COUNTIF(BQ$23:BQ1370,"&gt;0")+1,0))</f>
        <v>0</v>
      </c>
      <c r="BR1371" s="1"/>
      <c r="BS1371" s="20" t="str">
        <f>IF($N1371="","",IF(VLOOKUP(VLOOKUP($N1371,IMPOSTAZIONI!$E$6:$I$13,5,FALSE),IMPOSTAZIONI!$B$25:$N$32,3,FALSE)=0,"",VLOOKUP(VLOOKUP($N1371,IMPOSTAZIONI!$E$6:$I$13,5,FALSE),IMPOSTAZIONI!$B$25:$N$32,3,FALSE)))</f>
        <v/>
      </c>
      <c r="BT1371" s="20" t="str">
        <f>IF($N1371="","",IF(VLOOKUP(VLOOKUP($N1371,IMPOSTAZIONI!$E$6:$I$13,5,FALSE),IMPOSTAZIONI!$B$25:$N$32,6,FALSE)=0,"",VLOOKUP(VLOOKUP($N1371,IMPOSTAZIONI!$E$6:$I$13,5,FALSE),IMPOSTAZIONI!$B$25:$N$32,6,FALSE)))</f>
        <v/>
      </c>
      <c r="BU1371" s="20" t="str">
        <f>IF($N1371="","",IF(VLOOKUP(VLOOKUP($N1371,IMPOSTAZIONI!$E$6:$I$13,5,FALSE),IMPOSTAZIONI!$B$25:$N$32,9,FALSE)=0,"",VLOOKUP(VLOOKUP($N1371,IMPOSTAZIONI!$E$6:$I$13,5,FALSE),IMPOSTAZIONI!$B$25:$N$32,9,FALSE)))</f>
        <v/>
      </c>
      <c r="BV1371" s="20" t="str">
        <f>IF($N1371="","",IF(VLOOKUP(VLOOKUP($N1371,IMPOSTAZIONI!$E$6:$I$13,5,FALSE),IMPOSTAZIONI!$B$25:$N$32,12,FALSE)=0,"",VLOOKUP(VLOOKUP($N1371,IMPOSTAZIONI!$E$6:$I$13,5,FALSE),IMPOSTAZIONI!$B$25:$N$32,12,FALSE)))</f>
        <v/>
      </c>
      <c r="BW1371" s="221" t="str">
        <f t="shared" si="381"/>
        <v/>
      </c>
      <c r="BX1371" s="221" t="str">
        <f t="shared" si="382"/>
        <v/>
      </c>
      <c r="BY1371" s="221">
        <f t="shared" si="383"/>
        <v>0</v>
      </c>
      <c r="BZ1371" s="231">
        <f t="shared" si="384"/>
        <v>0</v>
      </c>
      <c r="CA1371" s="246">
        <f t="shared" si="385"/>
        <v>0</v>
      </c>
      <c r="CB1371" s="246">
        <f t="shared" si="386"/>
        <v>0</v>
      </c>
      <c r="CC1371" s="246" t="str">
        <f t="shared" si="387"/>
        <v/>
      </c>
      <c r="CD1371" s="246">
        <f t="shared" si="388"/>
        <v>5</v>
      </c>
      <c r="CE1371" s="246">
        <f t="shared" si="389"/>
        <v>0</v>
      </c>
      <c r="CF1371" s="276">
        <f t="shared" si="390"/>
        <v>0</v>
      </c>
      <c r="CG1371" s="277">
        <f t="shared" si="390"/>
        <v>0</v>
      </c>
      <c r="CH1371" s="277">
        <f t="shared" si="390"/>
        <v>0</v>
      </c>
      <c r="CI1371" s="278">
        <f t="shared" si="379"/>
        <v>0</v>
      </c>
      <c r="CJ1371" s="280">
        <f t="shared" si="391"/>
        <v>0</v>
      </c>
      <c r="CK1371" s="232">
        <f t="shared" si="392"/>
        <v>0</v>
      </c>
      <c r="CL1371" s="1"/>
    </row>
    <row r="1372" spans="1:90" ht="18" customHeight="1">
      <c r="A1372" s="1"/>
      <c r="B1372" s="1"/>
      <c r="C1372" s="314"/>
      <c r="D1372" s="287" t="str">
        <f t="shared" si="378"/>
        <v/>
      </c>
      <c r="E1372" s="449" t="str">
        <f t="shared" si="380"/>
        <v/>
      </c>
      <c r="F1372" s="450"/>
      <c r="G1372" s="451"/>
      <c r="H1372" s="452"/>
      <c r="I1372" s="453"/>
      <c r="J1372" s="453"/>
      <c r="K1372" s="453"/>
      <c r="L1372" s="453"/>
      <c r="M1372" s="454"/>
      <c r="N1372" s="455"/>
      <c r="O1372" s="456"/>
      <c r="P1372" s="456"/>
      <c r="Q1372" s="456"/>
      <c r="R1372" s="456"/>
      <c r="S1372" s="456"/>
      <c r="T1372" s="456"/>
      <c r="U1372" s="456"/>
      <c r="V1372" s="456"/>
      <c r="W1372" s="456"/>
      <c r="X1372" s="456"/>
      <c r="Y1372" s="456"/>
      <c r="Z1372" s="456"/>
      <c r="AA1372" s="456"/>
      <c r="AB1372" s="456"/>
      <c r="AC1372" s="456"/>
      <c r="AD1372" s="456"/>
      <c r="AE1372" s="457"/>
      <c r="AF1372" s="455"/>
      <c r="AG1372" s="456"/>
      <c r="AH1372" s="456"/>
      <c r="AI1372" s="456"/>
      <c r="AJ1372" s="456"/>
      <c r="AK1372" s="456"/>
      <c r="AL1372" s="456"/>
      <c r="AM1372" s="456"/>
      <c r="AN1372" s="457"/>
      <c r="AO1372" s="455"/>
      <c r="AP1372" s="456"/>
      <c r="AQ1372" s="456"/>
      <c r="AR1372" s="456"/>
      <c r="AS1372" s="456"/>
      <c r="AT1372" s="456"/>
      <c r="AU1372" s="456"/>
      <c r="AV1372" s="456"/>
      <c r="AW1372" s="456"/>
      <c r="AX1372" s="456"/>
      <c r="AY1372" s="456"/>
      <c r="AZ1372" s="456"/>
      <c r="BA1372" s="456"/>
      <c r="BB1372" s="456"/>
      <c r="BC1372" s="456"/>
      <c r="BD1372" s="456"/>
      <c r="BE1372" s="456"/>
      <c r="BF1372" s="456"/>
      <c r="BG1372" s="457"/>
      <c r="BH1372" s="458"/>
      <c r="BI1372" s="459"/>
      <c r="BJ1372" s="459"/>
      <c r="BK1372" s="459"/>
      <c r="BL1372" s="459"/>
      <c r="BM1372" s="460"/>
      <c r="BN1372" s="314"/>
      <c r="BO1372" s="314"/>
      <c r="BP1372" s="1"/>
      <c r="BQ1372" s="120">
        <f>IF($F$3="","",IF(N1372=$F$3,COUNTIF(BQ$23:BQ1371,"&gt;0")+1,0))</f>
        <v>0</v>
      </c>
      <c r="BR1372" s="1"/>
      <c r="BS1372" s="20" t="str">
        <f>IF($N1372="","",IF(VLOOKUP(VLOOKUP($N1372,IMPOSTAZIONI!$E$6:$I$13,5,FALSE),IMPOSTAZIONI!$B$25:$N$32,3,FALSE)=0,"",VLOOKUP(VLOOKUP($N1372,IMPOSTAZIONI!$E$6:$I$13,5,FALSE),IMPOSTAZIONI!$B$25:$N$32,3,FALSE)))</f>
        <v/>
      </c>
      <c r="BT1372" s="20" t="str">
        <f>IF($N1372="","",IF(VLOOKUP(VLOOKUP($N1372,IMPOSTAZIONI!$E$6:$I$13,5,FALSE),IMPOSTAZIONI!$B$25:$N$32,6,FALSE)=0,"",VLOOKUP(VLOOKUP($N1372,IMPOSTAZIONI!$E$6:$I$13,5,FALSE),IMPOSTAZIONI!$B$25:$N$32,6,FALSE)))</f>
        <v/>
      </c>
      <c r="BU1372" s="20" t="str">
        <f>IF($N1372="","",IF(VLOOKUP(VLOOKUP($N1372,IMPOSTAZIONI!$E$6:$I$13,5,FALSE),IMPOSTAZIONI!$B$25:$N$32,9,FALSE)=0,"",VLOOKUP(VLOOKUP($N1372,IMPOSTAZIONI!$E$6:$I$13,5,FALSE),IMPOSTAZIONI!$B$25:$N$32,9,FALSE)))</f>
        <v/>
      </c>
      <c r="BV1372" s="20" t="str">
        <f>IF($N1372="","",IF(VLOOKUP(VLOOKUP($N1372,IMPOSTAZIONI!$E$6:$I$13,5,FALSE),IMPOSTAZIONI!$B$25:$N$32,12,FALSE)=0,"",VLOOKUP(VLOOKUP($N1372,IMPOSTAZIONI!$E$6:$I$13,5,FALSE),IMPOSTAZIONI!$B$25:$N$32,12,FALSE)))</f>
        <v/>
      </c>
      <c r="BW1372" s="221" t="str">
        <f t="shared" si="381"/>
        <v/>
      </c>
      <c r="BX1372" s="221" t="str">
        <f t="shared" si="382"/>
        <v/>
      </c>
      <c r="BY1372" s="221">
        <f t="shared" si="383"/>
        <v>0</v>
      </c>
      <c r="BZ1372" s="231">
        <f t="shared" si="384"/>
        <v>0</v>
      </c>
      <c r="CA1372" s="246">
        <f t="shared" si="385"/>
        <v>0</v>
      </c>
      <c r="CB1372" s="246">
        <f t="shared" si="386"/>
        <v>0</v>
      </c>
      <c r="CC1372" s="246" t="str">
        <f t="shared" si="387"/>
        <v/>
      </c>
      <c r="CD1372" s="246">
        <f t="shared" si="388"/>
        <v>5</v>
      </c>
      <c r="CE1372" s="246">
        <f t="shared" si="389"/>
        <v>0</v>
      </c>
      <c r="CF1372" s="276">
        <f t="shared" si="390"/>
        <v>0</v>
      </c>
      <c r="CG1372" s="277">
        <f t="shared" si="390"/>
        <v>0</v>
      </c>
      <c r="CH1372" s="277">
        <f t="shared" si="390"/>
        <v>0</v>
      </c>
      <c r="CI1372" s="278">
        <f t="shared" si="379"/>
        <v>0</v>
      </c>
      <c r="CJ1372" s="280">
        <f t="shared" si="391"/>
        <v>0</v>
      </c>
      <c r="CK1372" s="232">
        <f t="shared" si="392"/>
        <v>0</v>
      </c>
      <c r="CL1372" s="1"/>
    </row>
    <row r="1373" spans="1:90" ht="18" customHeight="1">
      <c r="A1373" s="1"/>
      <c r="B1373" s="1"/>
      <c r="C1373" s="314"/>
      <c r="D1373" s="287" t="str">
        <f t="shared" si="378"/>
        <v/>
      </c>
      <c r="E1373" s="449" t="str">
        <f t="shared" si="380"/>
        <v/>
      </c>
      <c r="F1373" s="450"/>
      <c r="G1373" s="451"/>
      <c r="H1373" s="452"/>
      <c r="I1373" s="453"/>
      <c r="J1373" s="453"/>
      <c r="K1373" s="453"/>
      <c r="L1373" s="453"/>
      <c r="M1373" s="454"/>
      <c r="N1373" s="455"/>
      <c r="O1373" s="456"/>
      <c r="P1373" s="456"/>
      <c r="Q1373" s="456"/>
      <c r="R1373" s="456"/>
      <c r="S1373" s="456"/>
      <c r="T1373" s="456"/>
      <c r="U1373" s="456"/>
      <c r="V1373" s="456"/>
      <c r="W1373" s="456"/>
      <c r="X1373" s="456"/>
      <c r="Y1373" s="456"/>
      <c r="Z1373" s="456"/>
      <c r="AA1373" s="456"/>
      <c r="AB1373" s="456"/>
      <c r="AC1373" s="456"/>
      <c r="AD1373" s="456"/>
      <c r="AE1373" s="457"/>
      <c r="AF1373" s="455"/>
      <c r="AG1373" s="456"/>
      <c r="AH1373" s="456"/>
      <c r="AI1373" s="456"/>
      <c r="AJ1373" s="456"/>
      <c r="AK1373" s="456"/>
      <c r="AL1373" s="456"/>
      <c r="AM1373" s="456"/>
      <c r="AN1373" s="457"/>
      <c r="AO1373" s="455"/>
      <c r="AP1373" s="456"/>
      <c r="AQ1373" s="456"/>
      <c r="AR1373" s="456"/>
      <c r="AS1373" s="456"/>
      <c r="AT1373" s="456"/>
      <c r="AU1373" s="456"/>
      <c r="AV1373" s="456"/>
      <c r="AW1373" s="456"/>
      <c r="AX1373" s="456"/>
      <c r="AY1373" s="456"/>
      <c r="AZ1373" s="456"/>
      <c r="BA1373" s="456"/>
      <c r="BB1373" s="456"/>
      <c r="BC1373" s="456"/>
      <c r="BD1373" s="456"/>
      <c r="BE1373" s="456"/>
      <c r="BF1373" s="456"/>
      <c r="BG1373" s="457"/>
      <c r="BH1373" s="458"/>
      <c r="BI1373" s="459"/>
      <c r="BJ1373" s="459"/>
      <c r="BK1373" s="459"/>
      <c r="BL1373" s="459"/>
      <c r="BM1373" s="460"/>
      <c r="BN1373" s="314"/>
      <c r="BO1373" s="314"/>
      <c r="BP1373" s="1"/>
      <c r="BQ1373" s="120">
        <f>IF($F$3="","",IF(N1373=$F$3,COUNTIF(BQ$23:BQ1372,"&gt;0")+1,0))</f>
        <v>0</v>
      </c>
      <c r="BR1373" s="1"/>
      <c r="BS1373" s="20" t="str">
        <f>IF($N1373="","",IF(VLOOKUP(VLOOKUP($N1373,IMPOSTAZIONI!$E$6:$I$13,5,FALSE),IMPOSTAZIONI!$B$25:$N$32,3,FALSE)=0,"",VLOOKUP(VLOOKUP($N1373,IMPOSTAZIONI!$E$6:$I$13,5,FALSE),IMPOSTAZIONI!$B$25:$N$32,3,FALSE)))</f>
        <v/>
      </c>
      <c r="BT1373" s="20" t="str">
        <f>IF($N1373="","",IF(VLOOKUP(VLOOKUP($N1373,IMPOSTAZIONI!$E$6:$I$13,5,FALSE),IMPOSTAZIONI!$B$25:$N$32,6,FALSE)=0,"",VLOOKUP(VLOOKUP($N1373,IMPOSTAZIONI!$E$6:$I$13,5,FALSE),IMPOSTAZIONI!$B$25:$N$32,6,FALSE)))</f>
        <v/>
      </c>
      <c r="BU1373" s="20" t="str">
        <f>IF($N1373="","",IF(VLOOKUP(VLOOKUP($N1373,IMPOSTAZIONI!$E$6:$I$13,5,FALSE),IMPOSTAZIONI!$B$25:$N$32,9,FALSE)=0,"",VLOOKUP(VLOOKUP($N1373,IMPOSTAZIONI!$E$6:$I$13,5,FALSE),IMPOSTAZIONI!$B$25:$N$32,9,FALSE)))</f>
        <v/>
      </c>
      <c r="BV1373" s="20" t="str">
        <f>IF($N1373="","",IF(VLOOKUP(VLOOKUP($N1373,IMPOSTAZIONI!$E$6:$I$13,5,FALSE),IMPOSTAZIONI!$B$25:$N$32,12,FALSE)=0,"",VLOOKUP(VLOOKUP($N1373,IMPOSTAZIONI!$E$6:$I$13,5,FALSE),IMPOSTAZIONI!$B$25:$N$32,12,FALSE)))</f>
        <v/>
      </c>
      <c r="BW1373" s="221" t="str">
        <f t="shared" si="381"/>
        <v/>
      </c>
      <c r="BX1373" s="221" t="str">
        <f t="shared" si="382"/>
        <v/>
      </c>
      <c r="BY1373" s="221">
        <f t="shared" si="383"/>
        <v>0</v>
      </c>
      <c r="BZ1373" s="231">
        <f t="shared" si="384"/>
        <v>0</v>
      </c>
      <c r="CA1373" s="246">
        <f t="shared" si="385"/>
        <v>0</v>
      </c>
      <c r="CB1373" s="246">
        <f t="shared" si="386"/>
        <v>0</v>
      </c>
      <c r="CC1373" s="246" t="str">
        <f t="shared" si="387"/>
        <v/>
      </c>
      <c r="CD1373" s="246">
        <f t="shared" si="388"/>
        <v>5</v>
      </c>
      <c r="CE1373" s="246">
        <f t="shared" si="389"/>
        <v>0</v>
      </c>
      <c r="CF1373" s="276">
        <f t="shared" si="390"/>
        <v>0</v>
      </c>
      <c r="CG1373" s="277">
        <f t="shared" si="390"/>
        <v>0</v>
      </c>
      <c r="CH1373" s="277">
        <f t="shared" si="390"/>
        <v>0</v>
      </c>
      <c r="CI1373" s="278">
        <f t="shared" si="379"/>
        <v>0</v>
      </c>
      <c r="CJ1373" s="280">
        <f t="shared" si="391"/>
        <v>0</v>
      </c>
      <c r="CK1373" s="232">
        <f t="shared" si="392"/>
        <v>0</v>
      </c>
      <c r="CL1373" s="1"/>
    </row>
    <row r="1374" spans="1:90" ht="18" customHeight="1">
      <c r="A1374" s="1"/>
      <c r="B1374" s="1"/>
      <c r="C1374" s="314"/>
      <c r="D1374" s="287" t="str">
        <f t="shared" si="378"/>
        <v/>
      </c>
      <c r="E1374" s="449" t="str">
        <f t="shared" si="380"/>
        <v/>
      </c>
      <c r="F1374" s="450"/>
      <c r="G1374" s="451"/>
      <c r="H1374" s="452"/>
      <c r="I1374" s="453"/>
      <c r="J1374" s="453"/>
      <c r="K1374" s="453"/>
      <c r="L1374" s="453"/>
      <c r="M1374" s="454"/>
      <c r="N1374" s="455"/>
      <c r="O1374" s="456"/>
      <c r="P1374" s="456"/>
      <c r="Q1374" s="456"/>
      <c r="R1374" s="456"/>
      <c r="S1374" s="456"/>
      <c r="T1374" s="456"/>
      <c r="U1374" s="456"/>
      <c r="V1374" s="456"/>
      <c r="W1374" s="456"/>
      <c r="X1374" s="456"/>
      <c r="Y1374" s="456"/>
      <c r="Z1374" s="456"/>
      <c r="AA1374" s="456"/>
      <c r="AB1374" s="456"/>
      <c r="AC1374" s="456"/>
      <c r="AD1374" s="456"/>
      <c r="AE1374" s="457"/>
      <c r="AF1374" s="455"/>
      <c r="AG1374" s="456"/>
      <c r="AH1374" s="456"/>
      <c r="AI1374" s="456"/>
      <c r="AJ1374" s="456"/>
      <c r="AK1374" s="456"/>
      <c r="AL1374" s="456"/>
      <c r="AM1374" s="456"/>
      <c r="AN1374" s="457"/>
      <c r="AO1374" s="455"/>
      <c r="AP1374" s="456"/>
      <c r="AQ1374" s="456"/>
      <c r="AR1374" s="456"/>
      <c r="AS1374" s="456"/>
      <c r="AT1374" s="456"/>
      <c r="AU1374" s="456"/>
      <c r="AV1374" s="456"/>
      <c r="AW1374" s="456"/>
      <c r="AX1374" s="456"/>
      <c r="AY1374" s="456"/>
      <c r="AZ1374" s="456"/>
      <c r="BA1374" s="456"/>
      <c r="BB1374" s="456"/>
      <c r="BC1374" s="456"/>
      <c r="BD1374" s="456"/>
      <c r="BE1374" s="456"/>
      <c r="BF1374" s="456"/>
      <c r="BG1374" s="457"/>
      <c r="BH1374" s="458"/>
      <c r="BI1374" s="459"/>
      <c r="BJ1374" s="459"/>
      <c r="BK1374" s="459"/>
      <c r="BL1374" s="459"/>
      <c r="BM1374" s="460"/>
      <c r="BN1374" s="314"/>
      <c r="BO1374" s="314"/>
      <c r="BP1374" s="1"/>
      <c r="BQ1374" s="120">
        <f>IF($F$3="","",IF(N1374=$F$3,COUNTIF(BQ$23:BQ1373,"&gt;0")+1,0))</f>
        <v>0</v>
      </c>
      <c r="BR1374" s="1"/>
      <c r="BS1374" s="20" t="str">
        <f>IF($N1374="","",IF(VLOOKUP(VLOOKUP($N1374,IMPOSTAZIONI!$E$6:$I$13,5,FALSE),IMPOSTAZIONI!$B$25:$N$32,3,FALSE)=0,"",VLOOKUP(VLOOKUP($N1374,IMPOSTAZIONI!$E$6:$I$13,5,FALSE),IMPOSTAZIONI!$B$25:$N$32,3,FALSE)))</f>
        <v/>
      </c>
      <c r="BT1374" s="20" t="str">
        <f>IF($N1374="","",IF(VLOOKUP(VLOOKUP($N1374,IMPOSTAZIONI!$E$6:$I$13,5,FALSE),IMPOSTAZIONI!$B$25:$N$32,6,FALSE)=0,"",VLOOKUP(VLOOKUP($N1374,IMPOSTAZIONI!$E$6:$I$13,5,FALSE),IMPOSTAZIONI!$B$25:$N$32,6,FALSE)))</f>
        <v/>
      </c>
      <c r="BU1374" s="20" t="str">
        <f>IF($N1374="","",IF(VLOOKUP(VLOOKUP($N1374,IMPOSTAZIONI!$E$6:$I$13,5,FALSE),IMPOSTAZIONI!$B$25:$N$32,9,FALSE)=0,"",VLOOKUP(VLOOKUP($N1374,IMPOSTAZIONI!$E$6:$I$13,5,FALSE),IMPOSTAZIONI!$B$25:$N$32,9,FALSE)))</f>
        <v/>
      </c>
      <c r="BV1374" s="20" t="str">
        <f>IF($N1374="","",IF(VLOOKUP(VLOOKUP($N1374,IMPOSTAZIONI!$E$6:$I$13,5,FALSE),IMPOSTAZIONI!$B$25:$N$32,12,FALSE)=0,"",VLOOKUP(VLOOKUP($N1374,IMPOSTAZIONI!$E$6:$I$13,5,FALSE),IMPOSTAZIONI!$B$25:$N$32,12,FALSE)))</f>
        <v/>
      </c>
      <c r="BW1374" s="221" t="str">
        <f t="shared" si="381"/>
        <v/>
      </c>
      <c r="BX1374" s="221" t="str">
        <f t="shared" si="382"/>
        <v/>
      </c>
      <c r="BY1374" s="221">
        <f t="shared" si="383"/>
        <v>0</v>
      </c>
      <c r="BZ1374" s="231">
        <f t="shared" si="384"/>
        <v>0</v>
      </c>
      <c r="CA1374" s="246">
        <f t="shared" si="385"/>
        <v>0</v>
      </c>
      <c r="CB1374" s="246">
        <f t="shared" si="386"/>
        <v>0</v>
      </c>
      <c r="CC1374" s="246" t="str">
        <f t="shared" si="387"/>
        <v/>
      </c>
      <c r="CD1374" s="246">
        <f t="shared" si="388"/>
        <v>5</v>
      </c>
      <c r="CE1374" s="246">
        <f t="shared" si="389"/>
        <v>0</v>
      </c>
      <c r="CF1374" s="276">
        <f t="shared" si="390"/>
        <v>0</v>
      </c>
      <c r="CG1374" s="277">
        <f t="shared" si="390"/>
        <v>0</v>
      </c>
      <c r="CH1374" s="277">
        <f t="shared" si="390"/>
        <v>0</v>
      </c>
      <c r="CI1374" s="278">
        <f t="shared" si="379"/>
        <v>0</v>
      </c>
      <c r="CJ1374" s="280">
        <f t="shared" si="391"/>
        <v>0</v>
      </c>
      <c r="CK1374" s="232">
        <f t="shared" si="392"/>
        <v>0</v>
      </c>
      <c r="CL1374" s="1"/>
    </row>
    <row r="1375" spans="1:90" ht="18" customHeight="1">
      <c r="A1375" s="1"/>
      <c r="B1375" s="1"/>
      <c r="C1375" s="314"/>
      <c r="D1375" s="287" t="str">
        <f t="shared" si="378"/>
        <v/>
      </c>
      <c r="E1375" s="449" t="str">
        <f t="shared" si="380"/>
        <v/>
      </c>
      <c r="F1375" s="450"/>
      <c r="G1375" s="451"/>
      <c r="H1375" s="452"/>
      <c r="I1375" s="453"/>
      <c r="J1375" s="453"/>
      <c r="K1375" s="453"/>
      <c r="L1375" s="453"/>
      <c r="M1375" s="454"/>
      <c r="N1375" s="455"/>
      <c r="O1375" s="456"/>
      <c r="P1375" s="456"/>
      <c r="Q1375" s="456"/>
      <c r="R1375" s="456"/>
      <c r="S1375" s="456"/>
      <c r="T1375" s="456"/>
      <c r="U1375" s="456"/>
      <c r="V1375" s="456"/>
      <c r="W1375" s="456"/>
      <c r="X1375" s="456"/>
      <c r="Y1375" s="456"/>
      <c r="Z1375" s="456"/>
      <c r="AA1375" s="456"/>
      <c r="AB1375" s="456"/>
      <c r="AC1375" s="456"/>
      <c r="AD1375" s="456"/>
      <c r="AE1375" s="457"/>
      <c r="AF1375" s="455"/>
      <c r="AG1375" s="456"/>
      <c r="AH1375" s="456"/>
      <c r="AI1375" s="456"/>
      <c r="AJ1375" s="456"/>
      <c r="AK1375" s="456"/>
      <c r="AL1375" s="456"/>
      <c r="AM1375" s="456"/>
      <c r="AN1375" s="457"/>
      <c r="AO1375" s="455"/>
      <c r="AP1375" s="456"/>
      <c r="AQ1375" s="456"/>
      <c r="AR1375" s="456"/>
      <c r="AS1375" s="456"/>
      <c r="AT1375" s="456"/>
      <c r="AU1375" s="456"/>
      <c r="AV1375" s="456"/>
      <c r="AW1375" s="456"/>
      <c r="AX1375" s="456"/>
      <c r="AY1375" s="456"/>
      <c r="AZ1375" s="456"/>
      <c r="BA1375" s="456"/>
      <c r="BB1375" s="456"/>
      <c r="BC1375" s="456"/>
      <c r="BD1375" s="456"/>
      <c r="BE1375" s="456"/>
      <c r="BF1375" s="456"/>
      <c r="BG1375" s="457"/>
      <c r="BH1375" s="458"/>
      <c r="BI1375" s="459"/>
      <c r="BJ1375" s="459"/>
      <c r="BK1375" s="459"/>
      <c r="BL1375" s="459"/>
      <c r="BM1375" s="460"/>
      <c r="BN1375" s="314"/>
      <c r="BO1375" s="314"/>
      <c r="BP1375" s="1"/>
      <c r="BQ1375" s="120">
        <f>IF($F$3="","",IF(N1375=$F$3,COUNTIF(BQ$23:BQ1374,"&gt;0")+1,0))</f>
        <v>0</v>
      </c>
      <c r="BR1375" s="1"/>
      <c r="BS1375" s="20" t="str">
        <f>IF($N1375="","",IF(VLOOKUP(VLOOKUP($N1375,IMPOSTAZIONI!$E$6:$I$13,5,FALSE),IMPOSTAZIONI!$B$25:$N$32,3,FALSE)=0,"",VLOOKUP(VLOOKUP($N1375,IMPOSTAZIONI!$E$6:$I$13,5,FALSE),IMPOSTAZIONI!$B$25:$N$32,3,FALSE)))</f>
        <v/>
      </c>
      <c r="BT1375" s="20" t="str">
        <f>IF($N1375="","",IF(VLOOKUP(VLOOKUP($N1375,IMPOSTAZIONI!$E$6:$I$13,5,FALSE),IMPOSTAZIONI!$B$25:$N$32,6,FALSE)=0,"",VLOOKUP(VLOOKUP($N1375,IMPOSTAZIONI!$E$6:$I$13,5,FALSE),IMPOSTAZIONI!$B$25:$N$32,6,FALSE)))</f>
        <v/>
      </c>
      <c r="BU1375" s="20" t="str">
        <f>IF($N1375="","",IF(VLOOKUP(VLOOKUP($N1375,IMPOSTAZIONI!$E$6:$I$13,5,FALSE),IMPOSTAZIONI!$B$25:$N$32,9,FALSE)=0,"",VLOOKUP(VLOOKUP($N1375,IMPOSTAZIONI!$E$6:$I$13,5,FALSE),IMPOSTAZIONI!$B$25:$N$32,9,FALSE)))</f>
        <v/>
      </c>
      <c r="BV1375" s="20" t="str">
        <f>IF($N1375="","",IF(VLOOKUP(VLOOKUP($N1375,IMPOSTAZIONI!$E$6:$I$13,5,FALSE),IMPOSTAZIONI!$B$25:$N$32,12,FALSE)=0,"",VLOOKUP(VLOOKUP($N1375,IMPOSTAZIONI!$E$6:$I$13,5,FALSE),IMPOSTAZIONI!$B$25:$N$32,12,FALSE)))</f>
        <v/>
      </c>
      <c r="BW1375" s="221" t="str">
        <f t="shared" si="381"/>
        <v/>
      </c>
      <c r="BX1375" s="221" t="str">
        <f t="shared" si="382"/>
        <v/>
      </c>
      <c r="BY1375" s="221">
        <f t="shared" si="383"/>
        <v>0</v>
      </c>
      <c r="BZ1375" s="231">
        <f t="shared" si="384"/>
        <v>0</v>
      </c>
      <c r="CA1375" s="246">
        <f t="shared" si="385"/>
        <v>0</v>
      </c>
      <c r="CB1375" s="246">
        <f t="shared" si="386"/>
        <v>0</v>
      </c>
      <c r="CC1375" s="246" t="str">
        <f t="shared" si="387"/>
        <v/>
      </c>
      <c r="CD1375" s="246">
        <f t="shared" si="388"/>
        <v>5</v>
      </c>
      <c r="CE1375" s="246">
        <f t="shared" si="389"/>
        <v>0</v>
      </c>
      <c r="CF1375" s="276">
        <f t="shared" si="390"/>
        <v>0</v>
      </c>
      <c r="CG1375" s="277">
        <f t="shared" si="390"/>
        <v>0</v>
      </c>
      <c r="CH1375" s="277">
        <f t="shared" si="390"/>
        <v>0</v>
      </c>
      <c r="CI1375" s="278">
        <f t="shared" si="379"/>
        <v>0</v>
      </c>
      <c r="CJ1375" s="280">
        <f t="shared" si="391"/>
        <v>0</v>
      </c>
      <c r="CK1375" s="232">
        <f t="shared" si="392"/>
        <v>0</v>
      </c>
      <c r="CL1375" s="1"/>
    </row>
    <row r="1376" spans="1:90" ht="18" customHeight="1">
      <c r="A1376" s="1"/>
      <c r="B1376" s="1"/>
      <c r="C1376" s="314"/>
      <c r="D1376" s="287" t="str">
        <f t="shared" si="378"/>
        <v/>
      </c>
      <c r="E1376" s="449" t="str">
        <f t="shared" si="380"/>
        <v/>
      </c>
      <c r="F1376" s="450"/>
      <c r="G1376" s="451"/>
      <c r="H1376" s="452"/>
      <c r="I1376" s="453"/>
      <c r="J1376" s="453"/>
      <c r="K1376" s="453"/>
      <c r="L1376" s="453"/>
      <c r="M1376" s="454"/>
      <c r="N1376" s="455"/>
      <c r="O1376" s="456"/>
      <c r="P1376" s="456"/>
      <c r="Q1376" s="456"/>
      <c r="R1376" s="456"/>
      <c r="S1376" s="456"/>
      <c r="T1376" s="456"/>
      <c r="U1376" s="456"/>
      <c r="V1376" s="456"/>
      <c r="W1376" s="456"/>
      <c r="X1376" s="456"/>
      <c r="Y1376" s="456"/>
      <c r="Z1376" s="456"/>
      <c r="AA1376" s="456"/>
      <c r="AB1376" s="456"/>
      <c r="AC1376" s="456"/>
      <c r="AD1376" s="456"/>
      <c r="AE1376" s="457"/>
      <c r="AF1376" s="455"/>
      <c r="AG1376" s="456"/>
      <c r="AH1376" s="456"/>
      <c r="AI1376" s="456"/>
      <c r="AJ1376" s="456"/>
      <c r="AK1376" s="456"/>
      <c r="AL1376" s="456"/>
      <c r="AM1376" s="456"/>
      <c r="AN1376" s="457"/>
      <c r="AO1376" s="455"/>
      <c r="AP1376" s="456"/>
      <c r="AQ1376" s="456"/>
      <c r="AR1376" s="456"/>
      <c r="AS1376" s="456"/>
      <c r="AT1376" s="456"/>
      <c r="AU1376" s="456"/>
      <c r="AV1376" s="456"/>
      <c r="AW1376" s="456"/>
      <c r="AX1376" s="456"/>
      <c r="AY1376" s="456"/>
      <c r="AZ1376" s="456"/>
      <c r="BA1376" s="456"/>
      <c r="BB1376" s="456"/>
      <c r="BC1376" s="456"/>
      <c r="BD1376" s="456"/>
      <c r="BE1376" s="456"/>
      <c r="BF1376" s="456"/>
      <c r="BG1376" s="457"/>
      <c r="BH1376" s="458"/>
      <c r="BI1376" s="459"/>
      <c r="BJ1376" s="459"/>
      <c r="BK1376" s="459"/>
      <c r="BL1376" s="459"/>
      <c r="BM1376" s="460"/>
      <c r="BN1376" s="314"/>
      <c r="BO1376" s="314"/>
      <c r="BP1376" s="1"/>
      <c r="BQ1376" s="120">
        <f>IF($F$3="","",IF(N1376=$F$3,COUNTIF(BQ$23:BQ1375,"&gt;0")+1,0))</f>
        <v>0</v>
      </c>
      <c r="BR1376" s="1"/>
      <c r="BS1376" s="20" t="str">
        <f>IF($N1376="","",IF(VLOOKUP(VLOOKUP($N1376,IMPOSTAZIONI!$E$6:$I$13,5,FALSE),IMPOSTAZIONI!$B$25:$N$32,3,FALSE)=0,"",VLOOKUP(VLOOKUP($N1376,IMPOSTAZIONI!$E$6:$I$13,5,FALSE),IMPOSTAZIONI!$B$25:$N$32,3,FALSE)))</f>
        <v/>
      </c>
      <c r="BT1376" s="20" t="str">
        <f>IF($N1376="","",IF(VLOOKUP(VLOOKUP($N1376,IMPOSTAZIONI!$E$6:$I$13,5,FALSE),IMPOSTAZIONI!$B$25:$N$32,6,FALSE)=0,"",VLOOKUP(VLOOKUP($N1376,IMPOSTAZIONI!$E$6:$I$13,5,FALSE),IMPOSTAZIONI!$B$25:$N$32,6,FALSE)))</f>
        <v/>
      </c>
      <c r="BU1376" s="20" t="str">
        <f>IF($N1376="","",IF(VLOOKUP(VLOOKUP($N1376,IMPOSTAZIONI!$E$6:$I$13,5,FALSE),IMPOSTAZIONI!$B$25:$N$32,9,FALSE)=0,"",VLOOKUP(VLOOKUP($N1376,IMPOSTAZIONI!$E$6:$I$13,5,FALSE),IMPOSTAZIONI!$B$25:$N$32,9,FALSE)))</f>
        <v/>
      </c>
      <c r="BV1376" s="20" t="str">
        <f>IF($N1376="","",IF(VLOOKUP(VLOOKUP($N1376,IMPOSTAZIONI!$E$6:$I$13,5,FALSE),IMPOSTAZIONI!$B$25:$N$32,12,FALSE)=0,"",VLOOKUP(VLOOKUP($N1376,IMPOSTAZIONI!$E$6:$I$13,5,FALSE),IMPOSTAZIONI!$B$25:$N$32,12,FALSE)))</f>
        <v/>
      </c>
      <c r="BW1376" s="221" t="str">
        <f t="shared" si="381"/>
        <v/>
      </c>
      <c r="BX1376" s="221" t="str">
        <f t="shared" si="382"/>
        <v/>
      </c>
      <c r="BY1376" s="221">
        <f t="shared" si="383"/>
        <v>0</v>
      </c>
      <c r="BZ1376" s="231">
        <f t="shared" si="384"/>
        <v>0</v>
      </c>
      <c r="CA1376" s="246">
        <f t="shared" si="385"/>
        <v>0</v>
      </c>
      <c r="CB1376" s="246">
        <f t="shared" si="386"/>
        <v>0</v>
      </c>
      <c r="CC1376" s="246" t="str">
        <f t="shared" si="387"/>
        <v/>
      </c>
      <c r="CD1376" s="246">
        <f t="shared" si="388"/>
        <v>5</v>
      </c>
      <c r="CE1376" s="246">
        <f t="shared" si="389"/>
        <v>0</v>
      </c>
      <c r="CF1376" s="276">
        <f t="shared" si="390"/>
        <v>0</v>
      </c>
      <c r="CG1376" s="277">
        <f t="shared" si="390"/>
        <v>0</v>
      </c>
      <c r="CH1376" s="277">
        <f t="shared" si="390"/>
        <v>0</v>
      </c>
      <c r="CI1376" s="278">
        <f t="shared" si="379"/>
        <v>0</v>
      </c>
      <c r="CJ1376" s="280">
        <f t="shared" si="391"/>
        <v>0</v>
      </c>
      <c r="CK1376" s="232">
        <f t="shared" si="392"/>
        <v>0</v>
      </c>
      <c r="CL1376" s="1"/>
    </row>
    <row r="1377" spans="1:90" ht="18" customHeight="1">
      <c r="A1377" s="1"/>
      <c r="B1377" s="1"/>
      <c r="C1377" s="314"/>
      <c r="D1377" s="287" t="str">
        <f t="shared" si="378"/>
        <v/>
      </c>
      <c r="E1377" s="449" t="str">
        <f t="shared" si="380"/>
        <v/>
      </c>
      <c r="F1377" s="450"/>
      <c r="G1377" s="451"/>
      <c r="H1377" s="452"/>
      <c r="I1377" s="453"/>
      <c r="J1377" s="453"/>
      <c r="K1377" s="453"/>
      <c r="L1377" s="453"/>
      <c r="M1377" s="454"/>
      <c r="N1377" s="455"/>
      <c r="O1377" s="456"/>
      <c r="P1377" s="456"/>
      <c r="Q1377" s="456"/>
      <c r="R1377" s="456"/>
      <c r="S1377" s="456"/>
      <c r="T1377" s="456"/>
      <c r="U1377" s="456"/>
      <c r="V1377" s="456"/>
      <c r="W1377" s="456"/>
      <c r="X1377" s="456"/>
      <c r="Y1377" s="456"/>
      <c r="Z1377" s="456"/>
      <c r="AA1377" s="456"/>
      <c r="AB1377" s="456"/>
      <c r="AC1377" s="456"/>
      <c r="AD1377" s="456"/>
      <c r="AE1377" s="457"/>
      <c r="AF1377" s="455"/>
      <c r="AG1377" s="456"/>
      <c r="AH1377" s="456"/>
      <c r="AI1377" s="456"/>
      <c r="AJ1377" s="456"/>
      <c r="AK1377" s="456"/>
      <c r="AL1377" s="456"/>
      <c r="AM1377" s="456"/>
      <c r="AN1377" s="457"/>
      <c r="AO1377" s="455"/>
      <c r="AP1377" s="456"/>
      <c r="AQ1377" s="456"/>
      <c r="AR1377" s="456"/>
      <c r="AS1377" s="456"/>
      <c r="AT1377" s="456"/>
      <c r="AU1377" s="456"/>
      <c r="AV1377" s="456"/>
      <c r="AW1377" s="456"/>
      <c r="AX1377" s="456"/>
      <c r="AY1377" s="456"/>
      <c r="AZ1377" s="456"/>
      <c r="BA1377" s="456"/>
      <c r="BB1377" s="456"/>
      <c r="BC1377" s="456"/>
      <c r="BD1377" s="456"/>
      <c r="BE1377" s="456"/>
      <c r="BF1377" s="456"/>
      <c r="BG1377" s="457"/>
      <c r="BH1377" s="458"/>
      <c r="BI1377" s="459"/>
      <c r="BJ1377" s="459"/>
      <c r="BK1377" s="459"/>
      <c r="BL1377" s="459"/>
      <c r="BM1377" s="460"/>
      <c r="BN1377" s="314"/>
      <c r="BO1377" s="314"/>
      <c r="BP1377" s="1"/>
      <c r="BQ1377" s="120">
        <f>IF($F$3="","",IF(N1377=$F$3,COUNTIF(BQ$23:BQ1376,"&gt;0")+1,0))</f>
        <v>0</v>
      </c>
      <c r="BR1377" s="1"/>
      <c r="BS1377" s="20" t="str">
        <f>IF($N1377="","",IF(VLOOKUP(VLOOKUP($N1377,IMPOSTAZIONI!$E$6:$I$13,5,FALSE),IMPOSTAZIONI!$B$25:$N$32,3,FALSE)=0,"",VLOOKUP(VLOOKUP($N1377,IMPOSTAZIONI!$E$6:$I$13,5,FALSE),IMPOSTAZIONI!$B$25:$N$32,3,FALSE)))</f>
        <v/>
      </c>
      <c r="BT1377" s="20" t="str">
        <f>IF($N1377="","",IF(VLOOKUP(VLOOKUP($N1377,IMPOSTAZIONI!$E$6:$I$13,5,FALSE),IMPOSTAZIONI!$B$25:$N$32,6,FALSE)=0,"",VLOOKUP(VLOOKUP($N1377,IMPOSTAZIONI!$E$6:$I$13,5,FALSE),IMPOSTAZIONI!$B$25:$N$32,6,FALSE)))</f>
        <v/>
      </c>
      <c r="BU1377" s="20" t="str">
        <f>IF($N1377="","",IF(VLOOKUP(VLOOKUP($N1377,IMPOSTAZIONI!$E$6:$I$13,5,FALSE),IMPOSTAZIONI!$B$25:$N$32,9,FALSE)=0,"",VLOOKUP(VLOOKUP($N1377,IMPOSTAZIONI!$E$6:$I$13,5,FALSE),IMPOSTAZIONI!$B$25:$N$32,9,FALSE)))</f>
        <v/>
      </c>
      <c r="BV1377" s="20" t="str">
        <f>IF($N1377="","",IF(VLOOKUP(VLOOKUP($N1377,IMPOSTAZIONI!$E$6:$I$13,5,FALSE),IMPOSTAZIONI!$B$25:$N$32,12,FALSE)=0,"",VLOOKUP(VLOOKUP($N1377,IMPOSTAZIONI!$E$6:$I$13,5,FALSE),IMPOSTAZIONI!$B$25:$N$32,12,FALSE)))</f>
        <v/>
      </c>
      <c r="BW1377" s="221" t="str">
        <f t="shared" si="381"/>
        <v/>
      </c>
      <c r="BX1377" s="221" t="str">
        <f t="shared" si="382"/>
        <v/>
      </c>
      <c r="BY1377" s="221">
        <f t="shared" si="383"/>
        <v>0</v>
      </c>
      <c r="BZ1377" s="231">
        <f t="shared" si="384"/>
        <v>0</v>
      </c>
      <c r="CA1377" s="246">
        <f t="shared" si="385"/>
        <v>0</v>
      </c>
      <c r="CB1377" s="246">
        <f t="shared" si="386"/>
        <v>0</v>
      </c>
      <c r="CC1377" s="246" t="str">
        <f t="shared" si="387"/>
        <v/>
      </c>
      <c r="CD1377" s="246">
        <f t="shared" si="388"/>
        <v>5</v>
      </c>
      <c r="CE1377" s="246">
        <f t="shared" si="389"/>
        <v>0</v>
      </c>
      <c r="CF1377" s="276">
        <f t="shared" si="390"/>
        <v>0</v>
      </c>
      <c r="CG1377" s="277">
        <f t="shared" si="390"/>
        <v>0</v>
      </c>
      <c r="CH1377" s="277">
        <f t="shared" si="390"/>
        <v>0</v>
      </c>
      <c r="CI1377" s="278">
        <f t="shared" si="379"/>
        <v>0</v>
      </c>
      <c r="CJ1377" s="280">
        <f t="shared" si="391"/>
        <v>0</v>
      </c>
      <c r="CK1377" s="232">
        <f t="shared" si="392"/>
        <v>0</v>
      </c>
      <c r="CL1377" s="1"/>
    </row>
    <row r="1378" spans="1:90" ht="18" customHeight="1">
      <c r="A1378" s="1"/>
      <c r="B1378" s="1"/>
      <c r="C1378" s="314"/>
      <c r="D1378" s="287" t="str">
        <f t="shared" si="378"/>
        <v/>
      </c>
      <c r="E1378" s="449" t="str">
        <f t="shared" si="380"/>
        <v/>
      </c>
      <c r="F1378" s="450"/>
      <c r="G1378" s="451"/>
      <c r="H1378" s="452"/>
      <c r="I1378" s="453"/>
      <c r="J1378" s="453"/>
      <c r="K1378" s="453"/>
      <c r="L1378" s="453"/>
      <c r="M1378" s="454"/>
      <c r="N1378" s="455"/>
      <c r="O1378" s="456"/>
      <c r="P1378" s="456"/>
      <c r="Q1378" s="456"/>
      <c r="R1378" s="456"/>
      <c r="S1378" s="456"/>
      <c r="T1378" s="456"/>
      <c r="U1378" s="456"/>
      <c r="V1378" s="456"/>
      <c r="W1378" s="456"/>
      <c r="X1378" s="456"/>
      <c r="Y1378" s="456"/>
      <c r="Z1378" s="456"/>
      <c r="AA1378" s="456"/>
      <c r="AB1378" s="456"/>
      <c r="AC1378" s="456"/>
      <c r="AD1378" s="456"/>
      <c r="AE1378" s="457"/>
      <c r="AF1378" s="455"/>
      <c r="AG1378" s="456"/>
      <c r="AH1378" s="456"/>
      <c r="AI1378" s="456"/>
      <c r="AJ1378" s="456"/>
      <c r="AK1378" s="456"/>
      <c r="AL1378" s="456"/>
      <c r="AM1378" s="456"/>
      <c r="AN1378" s="457"/>
      <c r="AO1378" s="455"/>
      <c r="AP1378" s="456"/>
      <c r="AQ1378" s="456"/>
      <c r="AR1378" s="456"/>
      <c r="AS1378" s="456"/>
      <c r="AT1378" s="456"/>
      <c r="AU1378" s="456"/>
      <c r="AV1378" s="456"/>
      <c r="AW1378" s="456"/>
      <c r="AX1378" s="456"/>
      <c r="AY1378" s="456"/>
      <c r="AZ1378" s="456"/>
      <c r="BA1378" s="456"/>
      <c r="BB1378" s="456"/>
      <c r="BC1378" s="456"/>
      <c r="BD1378" s="456"/>
      <c r="BE1378" s="456"/>
      <c r="BF1378" s="456"/>
      <c r="BG1378" s="457"/>
      <c r="BH1378" s="458"/>
      <c r="BI1378" s="459"/>
      <c r="BJ1378" s="459"/>
      <c r="BK1378" s="459"/>
      <c r="BL1378" s="459"/>
      <c r="BM1378" s="460"/>
      <c r="BN1378" s="314"/>
      <c r="BO1378" s="314"/>
      <c r="BP1378" s="1"/>
      <c r="BQ1378" s="120">
        <f>IF($F$3="","",IF(N1378=$F$3,COUNTIF(BQ$23:BQ1377,"&gt;0")+1,0))</f>
        <v>0</v>
      </c>
      <c r="BR1378" s="1"/>
      <c r="BS1378" s="20" t="str">
        <f>IF($N1378="","",IF(VLOOKUP(VLOOKUP($N1378,IMPOSTAZIONI!$E$6:$I$13,5,FALSE),IMPOSTAZIONI!$B$25:$N$32,3,FALSE)=0,"",VLOOKUP(VLOOKUP($N1378,IMPOSTAZIONI!$E$6:$I$13,5,FALSE),IMPOSTAZIONI!$B$25:$N$32,3,FALSE)))</f>
        <v/>
      </c>
      <c r="BT1378" s="20" t="str">
        <f>IF($N1378="","",IF(VLOOKUP(VLOOKUP($N1378,IMPOSTAZIONI!$E$6:$I$13,5,FALSE),IMPOSTAZIONI!$B$25:$N$32,6,FALSE)=0,"",VLOOKUP(VLOOKUP($N1378,IMPOSTAZIONI!$E$6:$I$13,5,FALSE),IMPOSTAZIONI!$B$25:$N$32,6,FALSE)))</f>
        <v/>
      </c>
      <c r="BU1378" s="20" t="str">
        <f>IF($N1378="","",IF(VLOOKUP(VLOOKUP($N1378,IMPOSTAZIONI!$E$6:$I$13,5,FALSE),IMPOSTAZIONI!$B$25:$N$32,9,FALSE)=0,"",VLOOKUP(VLOOKUP($N1378,IMPOSTAZIONI!$E$6:$I$13,5,FALSE),IMPOSTAZIONI!$B$25:$N$32,9,FALSE)))</f>
        <v/>
      </c>
      <c r="BV1378" s="20" t="str">
        <f>IF($N1378="","",IF(VLOOKUP(VLOOKUP($N1378,IMPOSTAZIONI!$E$6:$I$13,5,FALSE),IMPOSTAZIONI!$B$25:$N$32,12,FALSE)=0,"",VLOOKUP(VLOOKUP($N1378,IMPOSTAZIONI!$E$6:$I$13,5,FALSE),IMPOSTAZIONI!$B$25:$N$32,12,FALSE)))</f>
        <v/>
      </c>
      <c r="BW1378" s="221" t="str">
        <f t="shared" si="381"/>
        <v/>
      </c>
      <c r="BX1378" s="221" t="str">
        <f t="shared" si="382"/>
        <v/>
      </c>
      <c r="BY1378" s="221">
        <f t="shared" si="383"/>
        <v>0</v>
      </c>
      <c r="BZ1378" s="231">
        <f t="shared" si="384"/>
        <v>0</v>
      </c>
      <c r="CA1378" s="246">
        <f t="shared" si="385"/>
        <v>0</v>
      </c>
      <c r="CB1378" s="246">
        <f t="shared" si="386"/>
        <v>0</v>
      </c>
      <c r="CC1378" s="246" t="str">
        <f t="shared" si="387"/>
        <v/>
      </c>
      <c r="CD1378" s="246">
        <f t="shared" si="388"/>
        <v>5</v>
      </c>
      <c r="CE1378" s="246">
        <f t="shared" si="389"/>
        <v>0</v>
      </c>
      <c r="CF1378" s="276">
        <f t="shared" si="390"/>
        <v>0</v>
      </c>
      <c r="CG1378" s="277">
        <f t="shared" si="390"/>
        <v>0</v>
      </c>
      <c r="CH1378" s="277">
        <f t="shared" si="390"/>
        <v>0</v>
      </c>
      <c r="CI1378" s="278">
        <f t="shared" si="379"/>
        <v>0</v>
      </c>
      <c r="CJ1378" s="280">
        <f t="shared" si="391"/>
        <v>0</v>
      </c>
      <c r="CK1378" s="232">
        <f t="shared" si="392"/>
        <v>0</v>
      </c>
      <c r="CL1378" s="1"/>
    </row>
    <row r="1379" spans="1:90" ht="18" customHeight="1">
      <c r="A1379" s="1"/>
      <c r="B1379" s="1"/>
      <c r="C1379" s="314"/>
      <c r="D1379" s="287" t="str">
        <f t="shared" si="378"/>
        <v/>
      </c>
      <c r="E1379" s="449" t="str">
        <f t="shared" si="380"/>
        <v/>
      </c>
      <c r="F1379" s="450"/>
      <c r="G1379" s="451"/>
      <c r="H1379" s="452"/>
      <c r="I1379" s="453"/>
      <c r="J1379" s="453"/>
      <c r="K1379" s="453"/>
      <c r="L1379" s="453"/>
      <c r="M1379" s="454"/>
      <c r="N1379" s="455"/>
      <c r="O1379" s="456"/>
      <c r="P1379" s="456"/>
      <c r="Q1379" s="456"/>
      <c r="R1379" s="456"/>
      <c r="S1379" s="456"/>
      <c r="T1379" s="456"/>
      <c r="U1379" s="456"/>
      <c r="V1379" s="456"/>
      <c r="W1379" s="456"/>
      <c r="X1379" s="456"/>
      <c r="Y1379" s="456"/>
      <c r="Z1379" s="456"/>
      <c r="AA1379" s="456"/>
      <c r="AB1379" s="456"/>
      <c r="AC1379" s="456"/>
      <c r="AD1379" s="456"/>
      <c r="AE1379" s="457"/>
      <c r="AF1379" s="455"/>
      <c r="AG1379" s="456"/>
      <c r="AH1379" s="456"/>
      <c r="AI1379" s="456"/>
      <c r="AJ1379" s="456"/>
      <c r="AK1379" s="456"/>
      <c r="AL1379" s="456"/>
      <c r="AM1379" s="456"/>
      <c r="AN1379" s="457"/>
      <c r="AO1379" s="455"/>
      <c r="AP1379" s="456"/>
      <c r="AQ1379" s="456"/>
      <c r="AR1379" s="456"/>
      <c r="AS1379" s="456"/>
      <c r="AT1379" s="456"/>
      <c r="AU1379" s="456"/>
      <c r="AV1379" s="456"/>
      <c r="AW1379" s="456"/>
      <c r="AX1379" s="456"/>
      <c r="AY1379" s="456"/>
      <c r="AZ1379" s="456"/>
      <c r="BA1379" s="456"/>
      <c r="BB1379" s="456"/>
      <c r="BC1379" s="456"/>
      <c r="BD1379" s="456"/>
      <c r="BE1379" s="456"/>
      <c r="BF1379" s="456"/>
      <c r="BG1379" s="457"/>
      <c r="BH1379" s="458"/>
      <c r="BI1379" s="459"/>
      <c r="BJ1379" s="459"/>
      <c r="BK1379" s="459"/>
      <c r="BL1379" s="459"/>
      <c r="BM1379" s="460"/>
      <c r="BN1379" s="314"/>
      <c r="BO1379" s="314"/>
      <c r="BP1379" s="1"/>
      <c r="BQ1379" s="120">
        <f>IF($F$3="","",IF(N1379=$F$3,COUNTIF(BQ$23:BQ1378,"&gt;0")+1,0))</f>
        <v>0</v>
      </c>
      <c r="BR1379" s="1"/>
      <c r="BS1379" s="20" t="str">
        <f>IF($N1379="","",IF(VLOOKUP(VLOOKUP($N1379,IMPOSTAZIONI!$E$6:$I$13,5,FALSE),IMPOSTAZIONI!$B$25:$N$32,3,FALSE)=0,"",VLOOKUP(VLOOKUP($N1379,IMPOSTAZIONI!$E$6:$I$13,5,FALSE),IMPOSTAZIONI!$B$25:$N$32,3,FALSE)))</f>
        <v/>
      </c>
      <c r="BT1379" s="20" t="str">
        <f>IF($N1379="","",IF(VLOOKUP(VLOOKUP($N1379,IMPOSTAZIONI!$E$6:$I$13,5,FALSE),IMPOSTAZIONI!$B$25:$N$32,6,FALSE)=0,"",VLOOKUP(VLOOKUP($N1379,IMPOSTAZIONI!$E$6:$I$13,5,FALSE),IMPOSTAZIONI!$B$25:$N$32,6,FALSE)))</f>
        <v/>
      </c>
      <c r="BU1379" s="20" t="str">
        <f>IF($N1379="","",IF(VLOOKUP(VLOOKUP($N1379,IMPOSTAZIONI!$E$6:$I$13,5,FALSE),IMPOSTAZIONI!$B$25:$N$32,9,FALSE)=0,"",VLOOKUP(VLOOKUP($N1379,IMPOSTAZIONI!$E$6:$I$13,5,FALSE),IMPOSTAZIONI!$B$25:$N$32,9,FALSE)))</f>
        <v/>
      </c>
      <c r="BV1379" s="20" t="str">
        <f>IF($N1379="","",IF(VLOOKUP(VLOOKUP($N1379,IMPOSTAZIONI!$E$6:$I$13,5,FALSE),IMPOSTAZIONI!$B$25:$N$32,12,FALSE)=0,"",VLOOKUP(VLOOKUP($N1379,IMPOSTAZIONI!$E$6:$I$13,5,FALSE),IMPOSTAZIONI!$B$25:$N$32,12,FALSE)))</f>
        <v/>
      </c>
      <c r="BW1379" s="221" t="str">
        <f t="shared" si="381"/>
        <v/>
      </c>
      <c r="BX1379" s="221" t="str">
        <f t="shared" si="382"/>
        <v/>
      </c>
      <c r="BY1379" s="221">
        <f t="shared" si="383"/>
        <v>0</v>
      </c>
      <c r="BZ1379" s="231">
        <f t="shared" si="384"/>
        <v>0</v>
      </c>
      <c r="CA1379" s="246">
        <f t="shared" si="385"/>
        <v>0</v>
      </c>
      <c r="CB1379" s="246">
        <f t="shared" si="386"/>
        <v>0</v>
      </c>
      <c r="CC1379" s="246" t="str">
        <f t="shared" si="387"/>
        <v/>
      </c>
      <c r="CD1379" s="246">
        <f t="shared" si="388"/>
        <v>5</v>
      </c>
      <c r="CE1379" s="246">
        <f t="shared" si="389"/>
        <v>0</v>
      </c>
      <c r="CF1379" s="276">
        <f t="shared" si="390"/>
        <v>0</v>
      </c>
      <c r="CG1379" s="277">
        <f t="shared" si="390"/>
        <v>0</v>
      </c>
      <c r="CH1379" s="277">
        <f t="shared" si="390"/>
        <v>0</v>
      </c>
      <c r="CI1379" s="278">
        <f t="shared" si="379"/>
        <v>0</v>
      </c>
      <c r="CJ1379" s="280">
        <f t="shared" si="391"/>
        <v>0</v>
      </c>
      <c r="CK1379" s="232">
        <f t="shared" si="392"/>
        <v>0</v>
      </c>
      <c r="CL1379" s="1"/>
    </row>
    <row r="1380" spans="1:90" ht="18" customHeight="1">
      <c r="A1380" s="1"/>
      <c r="B1380" s="1"/>
      <c r="C1380" s="314"/>
      <c r="D1380" s="287" t="str">
        <f t="shared" si="378"/>
        <v/>
      </c>
      <c r="E1380" s="449" t="str">
        <f t="shared" si="380"/>
        <v/>
      </c>
      <c r="F1380" s="450"/>
      <c r="G1380" s="451"/>
      <c r="H1380" s="452"/>
      <c r="I1380" s="453"/>
      <c r="J1380" s="453"/>
      <c r="K1380" s="453"/>
      <c r="L1380" s="453"/>
      <c r="M1380" s="454"/>
      <c r="N1380" s="455"/>
      <c r="O1380" s="456"/>
      <c r="P1380" s="456"/>
      <c r="Q1380" s="456"/>
      <c r="R1380" s="456"/>
      <c r="S1380" s="456"/>
      <c r="T1380" s="456"/>
      <c r="U1380" s="456"/>
      <c r="V1380" s="456"/>
      <c r="W1380" s="456"/>
      <c r="X1380" s="456"/>
      <c r="Y1380" s="456"/>
      <c r="Z1380" s="456"/>
      <c r="AA1380" s="456"/>
      <c r="AB1380" s="456"/>
      <c r="AC1380" s="456"/>
      <c r="AD1380" s="456"/>
      <c r="AE1380" s="457"/>
      <c r="AF1380" s="455"/>
      <c r="AG1380" s="456"/>
      <c r="AH1380" s="456"/>
      <c r="AI1380" s="456"/>
      <c r="AJ1380" s="456"/>
      <c r="AK1380" s="456"/>
      <c r="AL1380" s="456"/>
      <c r="AM1380" s="456"/>
      <c r="AN1380" s="457"/>
      <c r="AO1380" s="455"/>
      <c r="AP1380" s="456"/>
      <c r="AQ1380" s="456"/>
      <c r="AR1380" s="456"/>
      <c r="AS1380" s="456"/>
      <c r="AT1380" s="456"/>
      <c r="AU1380" s="456"/>
      <c r="AV1380" s="456"/>
      <c r="AW1380" s="456"/>
      <c r="AX1380" s="456"/>
      <c r="AY1380" s="456"/>
      <c r="AZ1380" s="456"/>
      <c r="BA1380" s="456"/>
      <c r="BB1380" s="456"/>
      <c r="BC1380" s="456"/>
      <c r="BD1380" s="456"/>
      <c r="BE1380" s="456"/>
      <c r="BF1380" s="456"/>
      <c r="BG1380" s="457"/>
      <c r="BH1380" s="458"/>
      <c r="BI1380" s="459"/>
      <c r="BJ1380" s="459"/>
      <c r="BK1380" s="459"/>
      <c r="BL1380" s="459"/>
      <c r="BM1380" s="460"/>
      <c r="BN1380" s="314"/>
      <c r="BO1380" s="314"/>
      <c r="BP1380" s="1"/>
      <c r="BQ1380" s="120">
        <f>IF($F$3="","",IF(N1380=$F$3,COUNTIF(BQ$23:BQ1379,"&gt;0")+1,0))</f>
        <v>0</v>
      </c>
      <c r="BR1380" s="1"/>
      <c r="BS1380" s="20" t="str">
        <f>IF($N1380="","",IF(VLOOKUP(VLOOKUP($N1380,IMPOSTAZIONI!$E$6:$I$13,5,FALSE),IMPOSTAZIONI!$B$25:$N$32,3,FALSE)=0,"",VLOOKUP(VLOOKUP($N1380,IMPOSTAZIONI!$E$6:$I$13,5,FALSE),IMPOSTAZIONI!$B$25:$N$32,3,FALSE)))</f>
        <v/>
      </c>
      <c r="BT1380" s="20" t="str">
        <f>IF($N1380="","",IF(VLOOKUP(VLOOKUP($N1380,IMPOSTAZIONI!$E$6:$I$13,5,FALSE),IMPOSTAZIONI!$B$25:$N$32,6,FALSE)=0,"",VLOOKUP(VLOOKUP($N1380,IMPOSTAZIONI!$E$6:$I$13,5,FALSE),IMPOSTAZIONI!$B$25:$N$32,6,FALSE)))</f>
        <v/>
      </c>
      <c r="BU1380" s="20" t="str">
        <f>IF($N1380="","",IF(VLOOKUP(VLOOKUP($N1380,IMPOSTAZIONI!$E$6:$I$13,5,FALSE),IMPOSTAZIONI!$B$25:$N$32,9,FALSE)=0,"",VLOOKUP(VLOOKUP($N1380,IMPOSTAZIONI!$E$6:$I$13,5,FALSE),IMPOSTAZIONI!$B$25:$N$32,9,FALSE)))</f>
        <v/>
      </c>
      <c r="BV1380" s="20" t="str">
        <f>IF($N1380="","",IF(VLOOKUP(VLOOKUP($N1380,IMPOSTAZIONI!$E$6:$I$13,5,FALSE),IMPOSTAZIONI!$B$25:$N$32,12,FALSE)=0,"",VLOOKUP(VLOOKUP($N1380,IMPOSTAZIONI!$E$6:$I$13,5,FALSE),IMPOSTAZIONI!$B$25:$N$32,12,FALSE)))</f>
        <v/>
      </c>
      <c r="BW1380" s="221" t="str">
        <f t="shared" si="381"/>
        <v/>
      </c>
      <c r="BX1380" s="221" t="str">
        <f t="shared" si="382"/>
        <v/>
      </c>
      <c r="BY1380" s="221">
        <f t="shared" si="383"/>
        <v>0</v>
      </c>
      <c r="BZ1380" s="231">
        <f t="shared" si="384"/>
        <v>0</v>
      </c>
      <c r="CA1380" s="246">
        <f t="shared" si="385"/>
        <v>0</v>
      </c>
      <c r="CB1380" s="246">
        <f t="shared" si="386"/>
        <v>0</v>
      </c>
      <c r="CC1380" s="246" t="str">
        <f t="shared" si="387"/>
        <v/>
      </c>
      <c r="CD1380" s="246">
        <f t="shared" si="388"/>
        <v>5</v>
      </c>
      <c r="CE1380" s="246">
        <f t="shared" si="389"/>
        <v>0</v>
      </c>
      <c r="CF1380" s="276">
        <f t="shared" si="390"/>
        <v>0</v>
      </c>
      <c r="CG1380" s="277">
        <f t="shared" si="390"/>
        <v>0</v>
      </c>
      <c r="CH1380" s="277">
        <f t="shared" si="390"/>
        <v>0</v>
      </c>
      <c r="CI1380" s="278">
        <f t="shared" si="379"/>
        <v>0</v>
      </c>
      <c r="CJ1380" s="280">
        <f t="shared" si="391"/>
        <v>0</v>
      </c>
      <c r="CK1380" s="232">
        <f t="shared" si="392"/>
        <v>0</v>
      </c>
      <c r="CL1380" s="1"/>
    </row>
    <row r="1381" spans="1:90" ht="18" customHeight="1">
      <c r="A1381" s="1"/>
      <c r="B1381" s="1"/>
      <c r="C1381" s="314"/>
      <c r="D1381" s="287" t="str">
        <f t="shared" si="378"/>
        <v/>
      </c>
      <c r="E1381" s="449" t="str">
        <f t="shared" si="380"/>
        <v/>
      </c>
      <c r="F1381" s="450"/>
      <c r="G1381" s="451"/>
      <c r="H1381" s="452"/>
      <c r="I1381" s="453"/>
      <c r="J1381" s="453"/>
      <c r="K1381" s="453"/>
      <c r="L1381" s="453"/>
      <c r="M1381" s="454"/>
      <c r="N1381" s="455"/>
      <c r="O1381" s="456"/>
      <c r="P1381" s="456"/>
      <c r="Q1381" s="456"/>
      <c r="R1381" s="456"/>
      <c r="S1381" s="456"/>
      <c r="T1381" s="456"/>
      <c r="U1381" s="456"/>
      <c r="V1381" s="456"/>
      <c r="W1381" s="456"/>
      <c r="X1381" s="456"/>
      <c r="Y1381" s="456"/>
      <c r="Z1381" s="456"/>
      <c r="AA1381" s="456"/>
      <c r="AB1381" s="456"/>
      <c r="AC1381" s="456"/>
      <c r="AD1381" s="456"/>
      <c r="AE1381" s="457"/>
      <c r="AF1381" s="455"/>
      <c r="AG1381" s="456"/>
      <c r="AH1381" s="456"/>
      <c r="AI1381" s="456"/>
      <c r="AJ1381" s="456"/>
      <c r="AK1381" s="456"/>
      <c r="AL1381" s="456"/>
      <c r="AM1381" s="456"/>
      <c r="AN1381" s="457"/>
      <c r="AO1381" s="455"/>
      <c r="AP1381" s="456"/>
      <c r="AQ1381" s="456"/>
      <c r="AR1381" s="456"/>
      <c r="AS1381" s="456"/>
      <c r="AT1381" s="456"/>
      <c r="AU1381" s="456"/>
      <c r="AV1381" s="456"/>
      <c r="AW1381" s="456"/>
      <c r="AX1381" s="456"/>
      <c r="AY1381" s="456"/>
      <c r="AZ1381" s="456"/>
      <c r="BA1381" s="456"/>
      <c r="BB1381" s="456"/>
      <c r="BC1381" s="456"/>
      <c r="BD1381" s="456"/>
      <c r="BE1381" s="456"/>
      <c r="BF1381" s="456"/>
      <c r="BG1381" s="457"/>
      <c r="BH1381" s="458"/>
      <c r="BI1381" s="459"/>
      <c r="BJ1381" s="459"/>
      <c r="BK1381" s="459"/>
      <c r="BL1381" s="459"/>
      <c r="BM1381" s="460"/>
      <c r="BN1381" s="314"/>
      <c r="BO1381" s="314"/>
      <c r="BP1381" s="1"/>
      <c r="BQ1381" s="120">
        <f>IF($F$3="","",IF(N1381=$F$3,COUNTIF(BQ$23:BQ1380,"&gt;0")+1,0))</f>
        <v>0</v>
      </c>
      <c r="BR1381" s="1"/>
      <c r="BS1381" s="20" t="str">
        <f>IF($N1381="","",IF(VLOOKUP(VLOOKUP($N1381,IMPOSTAZIONI!$E$6:$I$13,5,FALSE),IMPOSTAZIONI!$B$25:$N$32,3,FALSE)=0,"",VLOOKUP(VLOOKUP($N1381,IMPOSTAZIONI!$E$6:$I$13,5,FALSE),IMPOSTAZIONI!$B$25:$N$32,3,FALSE)))</f>
        <v/>
      </c>
      <c r="BT1381" s="20" t="str">
        <f>IF($N1381="","",IF(VLOOKUP(VLOOKUP($N1381,IMPOSTAZIONI!$E$6:$I$13,5,FALSE),IMPOSTAZIONI!$B$25:$N$32,6,FALSE)=0,"",VLOOKUP(VLOOKUP($N1381,IMPOSTAZIONI!$E$6:$I$13,5,FALSE),IMPOSTAZIONI!$B$25:$N$32,6,FALSE)))</f>
        <v/>
      </c>
      <c r="BU1381" s="20" t="str">
        <f>IF($N1381="","",IF(VLOOKUP(VLOOKUP($N1381,IMPOSTAZIONI!$E$6:$I$13,5,FALSE),IMPOSTAZIONI!$B$25:$N$32,9,FALSE)=0,"",VLOOKUP(VLOOKUP($N1381,IMPOSTAZIONI!$E$6:$I$13,5,FALSE),IMPOSTAZIONI!$B$25:$N$32,9,FALSE)))</f>
        <v/>
      </c>
      <c r="BV1381" s="20" t="str">
        <f>IF($N1381="","",IF(VLOOKUP(VLOOKUP($N1381,IMPOSTAZIONI!$E$6:$I$13,5,FALSE),IMPOSTAZIONI!$B$25:$N$32,12,FALSE)=0,"",VLOOKUP(VLOOKUP($N1381,IMPOSTAZIONI!$E$6:$I$13,5,FALSE),IMPOSTAZIONI!$B$25:$N$32,12,FALSE)))</f>
        <v/>
      </c>
      <c r="BW1381" s="221" t="str">
        <f t="shared" si="381"/>
        <v/>
      </c>
      <c r="BX1381" s="221" t="str">
        <f t="shared" si="382"/>
        <v/>
      </c>
      <c r="BY1381" s="221">
        <f t="shared" si="383"/>
        <v>0</v>
      </c>
      <c r="BZ1381" s="231">
        <f t="shared" si="384"/>
        <v>0</v>
      </c>
      <c r="CA1381" s="246">
        <f t="shared" si="385"/>
        <v>0</v>
      </c>
      <c r="CB1381" s="246">
        <f t="shared" si="386"/>
        <v>0</v>
      </c>
      <c r="CC1381" s="246" t="str">
        <f t="shared" si="387"/>
        <v/>
      </c>
      <c r="CD1381" s="246">
        <f t="shared" si="388"/>
        <v>5</v>
      </c>
      <c r="CE1381" s="246">
        <f t="shared" si="389"/>
        <v>0</v>
      </c>
      <c r="CF1381" s="276">
        <f t="shared" si="390"/>
        <v>0</v>
      </c>
      <c r="CG1381" s="277">
        <f t="shared" si="390"/>
        <v>0</v>
      </c>
      <c r="CH1381" s="277">
        <f t="shared" si="390"/>
        <v>0</v>
      </c>
      <c r="CI1381" s="278">
        <f t="shared" si="379"/>
        <v>0</v>
      </c>
      <c r="CJ1381" s="280">
        <f t="shared" si="391"/>
        <v>0</v>
      </c>
      <c r="CK1381" s="232">
        <f t="shared" si="392"/>
        <v>0</v>
      </c>
      <c r="CL1381" s="1"/>
    </row>
    <row r="1382" spans="1:90" ht="18" customHeight="1">
      <c r="A1382" s="1"/>
      <c r="B1382" s="1"/>
      <c r="C1382" s="314"/>
      <c r="D1382" s="287" t="str">
        <f t="shared" si="378"/>
        <v/>
      </c>
      <c r="E1382" s="449" t="str">
        <f t="shared" si="380"/>
        <v/>
      </c>
      <c r="F1382" s="450"/>
      <c r="G1382" s="451"/>
      <c r="H1382" s="452"/>
      <c r="I1382" s="453"/>
      <c r="J1382" s="453"/>
      <c r="K1382" s="453"/>
      <c r="L1382" s="453"/>
      <c r="M1382" s="454"/>
      <c r="N1382" s="455"/>
      <c r="O1382" s="456"/>
      <c r="P1382" s="456"/>
      <c r="Q1382" s="456"/>
      <c r="R1382" s="456"/>
      <c r="S1382" s="456"/>
      <c r="T1382" s="456"/>
      <c r="U1382" s="456"/>
      <c r="V1382" s="456"/>
      <c r="W1382" s="456"/>
      <c r="X1382" s="456"/>
      <c r="Y1382" s="456"/>
      <c r="Z1382" s="456"/>
      <c r="AA1382" s="456"/>
      <c r="AB1382" s="456"/>
      <c r="AC1382" s="456"/>
      <c r="AD1382" s="456"/>
      <c r="AE1382" s="457"/>
      <c r="AF1382" s="455"/>
      <c r="AG1382" s="456"/>
      <c r="AH1382" s="456"/>
      <c r="AI1382" s="456"/>
      <c r="AJ1382" s="456"/>
      <c r="AK1382" s="456"/>
      <c r="AL1382" s="456"/>
      <c r="AM1382" s="456"/>
      <c r="AN1382" s="457"/>
      <c r="AO1382" s="455"/>
      <c r="AP1382" s="456"/>
      <c r="AQ1382" s="456"/>
      <c r="AR1382" s="456"/>
      <c r="AS1382" s="456"/>
      <c r="AT1382" s="456"/>
      <c r="AU1382" s="456"/>
      <c r="AV1382" s="456"/>
      <c r="AW1382" s="456"/>
      <c r="AX1382" s="456"/>
      <c r="AY1382" s="456"/>
      <c r="AZ1382" s="456"/>
      <c r="BA1382" s="456"/>
      <c r="BB1382" s="456"/>
      <c r="BC1382" s="456"/>
      <c r="BD1382" s="456"/>
      <c r="BE1382" s="456"/>
      <c r="BF1382" s="456"/>
      <c r="BG1382" s="457"/>
      <c r="BH1382" s="458"/>
      <c r="BI1382" s="459"/>
      <c r="BJ1382" s="459"/>
      <c r="BK1382" s="459"/>
      <c r="BL1382" s="459"/>
      <c r="BM1382" s="460"/>
      <c r="BN1382" s="314"/>
      <c r="BO1382" s="314"/>
      <c r="BP1382" s="1"/>
      <c r="BQ1382" s="120">
        <f>IF($F$3="","",IF(N1382=$F$3,COUNTIF(BQ$23:BQ1381,"&gt;0")+1,0))</f>
        <v>0</v>
      </c>
      <c r="BR1382" s="1"/>
      <c r="BS1382" s="20" t="str">
        <f>IF($N1382="","",IF(VLOOKUP(VLOOKUP($N1382,IMPOSTAZIONI!$E$6:$I$13,5,FALSE),IMPOSTAZIONI!$B$25:$N$32,3,FALSE)=0,"",VLOOKUP(VLOOKUP($N1382,IMPOSTAZIONI!$E$6:$I$13,5,FALSE),IMPOSTAZIONI!$B$25:$N$32,3,FALSE)))</f>
        <v/>
      </c>
      <c r="BT1382" s="20" t="str">
        <f>IF($N1382="","",IF(VLOOKUP(VLOOKUP($N1382,IMPOSTAZIONI!$E$6:$I$13,5,FALSE),IMPOSTAZIONI!$B$25:$N$32,6,FALSE)=0,"",VLOOKUP(VLOOKUP($N1382,IMPOSTAZIONI!$E$6:$I$13,5,FALSE),IMPOSTAZIONI!$B$25:$N$32,6,FALSE)))</f>
        <v/>
      </c>
      <c r="BU1382" s="20" t="str">
        <f>IF($N1382="","",IF(VLOOKUP(VLOOKUP($N1382,IMPOSTAZIONI!$E$6:$I$13,5,FALSE),IMPOSTAZIONI!$B$25:$N$32,9,FALSE)=0,"",VLOOKUP(VLOOKUP($N1382,IMPOSTAZIONI!$E$6:$I$13,5,FALSE),IMPOSTAZIONI!$B$25:$N$32,9,FALSE)))</f>
        <v/>
      </c>
      <c r="BV1382" s="20" t="str">
        <f>IF($N1382="","",IF(VLOOKUP(VLOOKUP($N1382,IMPOSTAZIONI!$E$6:$I$13,5,FALSE),IMPOSTAZIONI!$B$25:$N$32,12,FALSE)=0,"",VLOOKUP(VLOOKUP($N1382,IMPOSTAZIONI!$E$6:$I$13,5,FALSE),IMPOSTAZIONI!$B$25:$N$32,12,FALSE)))</f>
        <v/>
      </c>
      <c r="BW1382" s="221" t="str">
        <f t="shared" si="381"/>
        <v/>
      </c>
      <c r="BX1382" s="221" t="str">
        <f t="shared" si="382"/>
        <v/>
      </c>
      <c r="BY1382" s="221">
        <f t="shared" si="383"/>
        <v>0</v>
      </c>
      <c r="BZ1382" s="231">
        <f t="shared" si="384"/>
        <v>0</v>
      </c>
      <c r="CA1382" s="246">
        <f t="shared" si="385"/>
        <v>0</v>
      </c>
      <c r="CB1382" s="246">
        <f t="shared" si="386"/>
        <v>0</v>
      </c>
      <c r="CC1382" s="246" t="str">
        <f t="shared" si="387"/>
        <v/>
      </c>
      <c r="CD1382" s="246">
        <f t="shared" si="388"/>
        <v>5</v>
      </c>
      <c r="CE1382" s="246">
        <f t="shared" si="389"/>
        <v>0</v>
      </c>
      <c r="CF1382" s="276">
        <f t="shared" si="390"/>
        <v>0</v>
      </c>
      <c r="CG1382" s="277">
        <f t="shared" si="390"/>
        <v>0</v>
      </c>
      <c r="CH1382" s="277">
        <f t="shared" si="390"/>
        <v>0</v>
      </c>
      <c r="CI1382" s="278">
        <f t="shared" si="379"/>
        <v>0</v>
      </c>
      <c r="CJ1382" s="280">
        <f t="shared" si="391"/>
        <v>0</v>
      </c>
      <c r="CK1382" s="232">
        <f t="shared" si="392"/>
        <v>0</v>
      </c>
      <c r="CL1382" s="1"/>
    </row>
    <row r="1383" spans="1:90" ht="18" customHeight="1">
      <c r="A1383" s="1"/>
      <c r="B1383" s="1"/>
      <c r="C1383" s="314"/>
      <c r="D1383" s="287" t="str">
        <f t="shared" si="378"/>
        <v/>
      </c>
      <c r="E1383" s="449" t="str">
        <f t="shared" si="380"/>
        <v/>
      </c>
      <c r="F1383" s="450"/>
      <c r="G1383" s="451"/>
      <c r="H1383" s="452"/>
      <c r="I1383" s="453"/>
      <c r="J1383" s="453"/>
      <c r="K1383" s="453"/>
      <c r="L1383" s="453"/>
      <c r="M1383" s="454"/>
      <c r="N1383" s="455"/>
      <c r="O1383" s="456"/>
      <c r="P1383" s="456"/>
      <c r="Q1383" s="456"/>
      <c r="R1383" s="456"/>
      <c r="S1383" s="456"/>
      <c r="T1383" s="456"/>
      <c r="U1383" s="456"/>
      <c r="V1383" s="456"/>
      <c r="W1383" s="456"/>
      <c r="X1383" s="456"/>
      <c r="Y1383" s="456"/>
      <c r="Z1383" s="456"/>
      <c r="AA1383" s="456"/>
      <c r="AB1383" s="456"/>
      <c r="AC1383" s="456"/>
      <c r="AD1383" s="456"/>
      <c r="AE1383" s="457"/>
      <c r="AF1383" s="455"/>
      <c r="AG1383" s="456"/>
      <c r="AH1383" s="456"/>
      <c r="AI1383" s="456"/>
      <c r="AJ1383" s="456"/>
      <c r="AK1383" s="456"/>
      <c r="AL1383" s="456"/>
      <c r="AM1383" s="456"/>
      <c r="AN1383" s="457"/>
      <c r="AO1383" s="455"/>
      <c r="AP1383" s="456"/>
      <c r="AQ1383" s="456"/>
      <c r="AR1383" s="456"/>
      <c r="AS1383" s="456"/>
      <c r="AT1383" s="456"/>
      <c r="AU1383" s="456"/>
      <c r="AV1383" s="456"/>
      <c r="AW1383" s="456"/>
      <c r="AX1383" s="456"/>
      <c r="AY1383" s="456"/>
      <c r="AZ1383" s="456"/>
      <c r="BA1383" s="456"/>
      <c r="BB1383" s="456"/>
      <c r="BC1383" s="456"/>
      <c r="BD1383" s="456"/>
      <c r="BE1383" s="456"/>
      <c r="BF1383" s="456"/>
      <c r="BG1383" s="457"/>
      <c r="BH1383" s="458"/>
      <c r="BI1383" s="459"/>
      <c r="BJ1383" s="459"/>
      <c r="BK1383" s="459"/>
      <c r="BL1383" s="459"/>
      <c r="BM1383" s="460"/>
      <c r="BN1383" s="314"/>
      <c r="BO1383" s="314"/>
      <c r="BP1383" s="1"/>
      <c r="BQ1383" s="120">
        <f>IF($F$3="","",IF(N1383=$F$3,COUNTIF(BQ$23:BQ1382,"&gt;0")+1,0))</f>
        <v>0</v>
      </c>
      <c r="BR1383" s="1"/>
      <c r="BS1383" s="20" t="str">
        <f>IF($N1383="","",IF(VLOOKUP(VLOOKUP($N1383,IMPOSTAZIONI!$E$6:$I$13,5,FALSE),IMPOSTAZIONI!$B$25:$N$32,3,FALSE)=0,"",VLOOKUP(VLOOKUP($N1383,IMPOSTAZIONI!$E$6:$I$13,5,FALSE),IMPOSTAZIONI!$B$25:$N$32,3,FALSE)))</f>
        <v/>
      </c>
      <c r="BT1383" s="20" t="str">
        <f>IF($N1383="","",IF(VLOOKUP(VLOOKUP($N1383,IMPOSTAZIONI!$E$6:$I$13,5,FALSE),IMPOSTAZIONI!$B$25:$N$32,6,FALSE)=0,"",VLOOKUP(VLOOKUP($N1383,IMPOSTAZIONI!$E$6:$I$13,5,FALSE),IMPOSTAZIONI!$B$25:$N$32,6,FALSE)))</f>
        <v/>
      </c>
      <c r="BU1383" s="20" t="str">
        <f>IF($N1383="","",IF(VLOOKUP(VLOOKUP($N1383,IMPOSTAZIONI!$E$6:$I$13,5,FALSE),IMPOSTAZIONI!$B$25:$N$32,9,FALSE)=0,"",VLOOKUP(VLOOKUP($N1383,IMPOSTAZIONI!$E$6:$I$13,5,FALSE),IMPOSTAZIONI!$B$25:$N$32,9,FALSE)))</f>
        <v/>
      </c>
      <c r="BV1383" s="20" t="str">
        <f>IF($N1383="","",IF(VLOOKUP(VLOOKUP($N1383,IMPOSTAZIONI!$E$6:$I$13,5,FALSE),IMPOSTAZIONI!$B$25:$N$32,12,FALSE)=0,"",VLOOKUP(VLOOKUP($N1383,IMPOSTAZIONI!$E$6:$I$13,5,FALSE),IMPOSTAZIONI!$B$25:$N$32,12,FALSE)))</f>
        <v/>
      </c>
      <c r="BW1383" s="221" t="str">
        <f t="shared" si="381"/>
        <v/>
      </c>
      <c r="BX1383" s="221" t="str">
        <f t="shared" si="382"/>
        <v/>
      </c>
      <c r="BY1383" s="221">
        <f t="shared" si="383"/>
        <v>0</v>
      </c>
      <c r="BZ1383" s="231">
        <f t="shared" si="384"/>
        <v>0</v>
      </c>
      <c r="CA1383" s="246">
        <f t="shared" si="385"/>
        <v>0</v>
      </c>
      <c r="CB1383" s="246">
        <f t="shared" si="386"/>
        <v>0</v>
      </c>
      <c r="CC1383" s="246" t="str">
        <f t="shared" si="387"/>
        <v/>
      </c>
      <c r="CD1383" s="246">
        <f t="shared" si="388"/>
        <v>5</v>
      </c>
      <c r="CE1383" s="246">
        <f t="shared" si="389"/>
        <v>0</v>
      </c>
      <c r="CF1383" s="276">
        <f t="shared" si="390"/>
        <v>0</v>
      </c>
      <c r="CG1383" s="277">
        <f t="shared" si="390"/>
        <v>0</v>
      </c>
      <c r="CH1383" s="277">
        <f t="shared" si="390"/>
        <v>0</v>
      </c>
      <c r="CI1383" s="278">
        <f t="shared" si="379"/>
        <v>0</v>
      </c>
      <c r="CJ1383" s="280">
        <f t="shared" si="391"/>
        <v>0</v>
      </c>
      <c r="CK1383" s="232">
        <f t="shared" si="392"/>
        <v>0</v>
      </c>
      <c r="CL1383" s="1"/>
    </row>
    <row r="1384" spans="1:90" ht="18" customHeight="1">
      <c r="A1384" s="1"/>
      <c r="B1384" s="1"/>
      <c r="C1384" s="314"/>
      <c r="D1384" s="287" t="str">
        <f t="shared" si="378"/>
        <v/>
      </c>
      <c r="E1384" s="449" t="str">
        <f t="shared" si="380"/>
        <v/>
      </c>
      <c r="F1384" s="450"/>
      <c r="G1384" s="451"/>
      <c r="H1384" s="452"/>
      <c r="I1384" s="453"/>
      <c r="J1384" s="453"/>
      <c r="K1384" s="453"/>
      <c r="L1384" s="453"/>
      <c r="M1384" s="454"/>
      <c r="N1384" s="455"/>
      <c r="O1384" s="456"/>
      <c r="P1384" s="456"/>
      <c r="Q1384" s="456"/>
      <c r="R1384" s="456"/>
      <c r="S1384" s="456"/>
      <c r="T1384" s="456"/>
      <c r="U1384" s="456"/>
      <c r="V1384" s="456"/>
      <c r="W1384" s="456"/>
      <c r="X1384" s="456"/>
      <c r="Y1384" s="456"/>
      <c r="Z1384" s="456"/>
      <c r="AA1384" s="456"/>
      <c r="AB1384" s="456"/>
      <c r="AC1384" s="456"/>
      <c r="AD1384" s="456"/>
      <c r="AE1384" s="457"/>
      <c r="AF1384" s="455"/>
      <c r="AG1384" s="456"/>
      <c r="AH1384" s="456"/>
      <c r="AI1384" s="456"/>
      <c r="AJ1384" s="456"/>
      <c r="AK1384" s="456"/>
      <c r="AL1384" s="456"/>
      <c r="AM1384" s="456"/>
      <c r="AN1384" s="457"/>
      <c r="AO1384" s="455"/>
      <c r="AP1384" s="456"/>
      <c r="AQ1384" s="456"/>
      <c r="AR1384" s="456"/>
      <c r="AS1384" s="456"/>
      <c r="AT1384" s="456"/>
      <c r="AU1384" s="456"/>
      <c r="AV1384" s="456"/>
      <c r="AW1384" s="456"/>
      <c r="AX1384" s="456"/>
      <c r="AY1384" s="456"/>
      <c r="AZ1384" s="456"/>
      <c r="BA1384" s="456"/>
      <c r="BB1384" s="456"/>
      <c r="BC1384" s="456"/>
      <c r="BD1384" s="456"/>
      <c r="BE1384" s="456"/>
      <c r="BF1384" s="456"/>
      <c r="BG1384" s="457"/>
      <c r="BH1384" s="458"/>
      <c r="BI1384" s="459"/>
      <c r="BJ1384" s="459"/>
      <c r="BK1384" s="459"/>
      <c r="BL1384" s="459"/>
      <c r="BM1384" s="460"/>
      <c r="BN1384" s="314"/>
      <c r="BO1384" s="314"/>
      <c r="BP1384" s="1"/>
      <c r="BQ1384" s="120">
        <f>IF($F$3="","",IF(N1384=$F$3,COUNTIF(BQ$23:BQ1383,"&gt;0")+1,0))</f>
        <v>0</v>
      </c>
      <c r="BR1384" s="1"/>
      <c r="BS1384" s="20" t="str">
        <f>IF($N1384="","",IF(VLOOKUP(VLOOKUP($N1384,IMPOSTAZIONI!$E$6:$I$13,5,FALSE),IMPOSTAZIONI!$B$25:$N$32,3,FALSE)=0,"",VLOOKUP(VLOOKUP($N1384,IMPOSTAZIONI!$E$6:$I$13,5,FALSE),IMPOSTAZIONI!$B$25:$N$32,3,FALSE)))</f>
        <v/>
      </c>
      <c r="BT1384" s="20" t="str">
        <f>IF($N1384="","",IF(VLOOKUP(VLOOKUP($N1384,IMPOSTAZIONI!$E$6:$I$13,5,FALSE),IMPOSTAZIONI!$B$25:$N$32,6,FALSE)=0,"",VLOOKUP(VLOOKUP($N1384,IMPOSTAZIONI!$E$6:$I$13,5,FALSE),IMPOSTAZIONI!$B$25:$N$32,6,FALSE)))</f>
        <v/>
      </c>
      <c r="BU1384" s="20" t="str">
        <f>IF($N1384="","",IF(VLOOKUP(VLOOKUP($N1384,IMPOSTAZIONI!$E$6:$I$13,5,FALSE),IMPOSTAZIONI!$B$25:$N$32,9,FALSE)=0,"",VLOOKUP(VLOOKUP($N1384,IMPOSTAZIONI!$E$6:$I$13,5,FALSE),IMPOSTAZIONI!$B$25:$N$32,9,FALSE)))</f>
        <v/>
      </c>
      <c r="BV1384" s="20" t="str">
        <f>IF($N1384="","",IF(VLOOKUP(VLOOKUP($N1384,IMPOSTAZIONI!$E$6:$I$13,5,FALSE),IMPOSTAZIONI!$B$25:$N$32,12,FALSE)=0,"",VLOOKUP(VLOOKUP($N1384,IMPOSTAZIONI!$E$6:$I$13,5,FALSE),IMPOSTAZIONI!$B$25:$N$32,12,FALSE)))</f>
        <v/>
      </c>
      <c r="BW1384" s="221" t="str">
        <f t="shared" si="381"/>
        <v/>
      </c>
      <c r="BX1384" s="221" t="str">
        <f t="shared" si="382"/>
        <v/>
      </c>
      <c r="BY1384" s="221">
        <f t="shared" si="383"/>
        <v>0</v>
      </c>
      <c r="BZ1384" s="231">
        <f t="shared" si="384"/>
        <v>0</v>
      </c>
      <c r="CA1384" s="246">
        <f t="shared" si="385"/>
        <v>0</v>
      </c>
      <c r="CB1384" s="246">
        <f t="shared" si="386"/>
        <v>0</v>
      </c>
      <c r="CC1384" s="246" t="str">
        <f t="shared" si="387"/>
        <v/>
      </c>
      <c r="CD1384" s="246">
        <f t="shared" si="388"/>
        <v>5</v>
      </c>
      <c r="CE1384" s="246">
        <f t="shared" si="389"/>
        <v>0</v>
      </c>
      <c r="CF1384" s="276">
        <f t="shared" si="390"/>
        <v>0</v>
      </c>
      <c r="CG1384" s="277">
        <f t="shared" si="390"/>
        <v>0</v>
      </c>
      <c r="CH1384" s="277">
        <f t="shared" si="390"/>
        <v>0</v>
      </c>
      <c r="CI1384" s="278">
        <f t="shared" si="379"/>
        <v>0</v>
      </c>
      <c r="CJ1384" s="280">
        <f t="shared" si="391"/>
        <v>0</v>
      </c>
      <c r="CK1384" s="232">
        <f t="shared" si="392"/>
        <v>0</v>
      </c>
      <c r="CL1384" s="1"/>
    </row>
    <row r="1385" spans="1:90" ht="18" customHeight="1">
      <c r="A1385" s="1"/>
      <c r="B1385" s="1"/>
      <c r="C1385" s="314"/>
      <c r="D1385" s="287" t="str">
        <f t="shared" si="378"/>
        <v/>
      </c>
      <c r="E1385" s="449" t="str">
        <f t="shared" si="380"/>
        <v/>
      </c>
      <c r="F1385" s="450"/>
      <c r="G1385" s="451"/>
      <c r="H1385" s="452"/>
      <c r="I1385" s="453"/>
      <c r="J1385" s="453"/>
      <c r="K1385" s="453"/>
      <c r="L1385" s="453"/>
      <c r="M1385" s="454"/>
      <c r="N1385" s="455"/>
      <c r="O1385" s="456"/>
      <c r="P1385" s="456"/>
      <c r="Q1385" s="456"/>
      <c r="R1385" s="456"/>
      <c r="S1385" s="456"/>
      <c r="T1385" s="456"/>
      <c r="U1385" s="456"/>
      <c r="V1385" s="456"/>
      <c r="W1385" s="456"/>
      <c r="X1385" s="456"/>
      <c r="Y1385" s="456"/>
      <c r="Z1385" s="456"/>
      <c r="AA1385" s="456"/>
      <c r="AB1385" s="456"/>
      <c r="AC1385" s="456"/>
      <c r="AD1385" s="456"/>
      <c r="AE1385" s="457"/>
      <c r="AF1385" s="455"/>
      <c r="AG1385" s="456"/>
      <c r="AH1385" s="456"/>
      <c r="AI1385" s="456"/>
      <c r="AJ1385" s="456"/>
      <c r="AK1385" s="456"/>
      <c r="AL1385" s="456"/>
      <c r="AM1385" s="456"/>
      <c r="AN1385" s="457"/>
      <c r="AO1385" s="455"/>
      <c r="AP1385" s="456"/>
      <c r="AQ1385" s="456"/>
      <c r="AR1385" s="456"/>
      <c r="AS1385" s="456"/>
      <c r="AT1385" s="456"/>
      <c r="AU1385" s="456"/>
      <c r="AV1385" s="456"/>
      <c r="AW1385" s="456"/>
      <c r="AX1385" s="456"/>
      <c r="AY1385" s="456"/>
      <c r="AZ1385" s="456"/>
      <c r="BA1385" s="456"/>
      <c r="BB1385" s="456"/>
      <c r="BC1385" s="456"/>
      <c r="BD1385" s="456"/>
      <c r="BE1385" s="456"/>
      <c r="BF1385" s="456"/>
      <c r="BG1385" s="457"/>
      <c r="BH1385" s="458"/>
      <c r="BI1385" s="459"/>
      <c r="BJ1385" s="459"/>
      <c r="BK1385" s="459"/>
      <c r="BL1385" s="459"/>
      <c r="BM1385" s="460"/>
      <c r="BN1385" s="314"/>
      <c r="BO1385" s="314"/>
      <c r="BP1385" s="1"/>
      <c r="BQ1385" s="120">
        <f>IF($F$3="","",IF(N1385=$F$3,COUNTIF(BQ$23:BQ1384,"&gt;0")+1,0))</f>
        <v>0</v>
      </c>
      <c r="BR1385" s="1"/>
      <c r="BS1385" s="20" t="str">
        <f>IF($N1385="","",IF(VLOOKUP(VLOOKUP($N1385,IMPOSTAZIONI!$E$6:$I$13,5,FALSE),IMPOSTAZIONI!$B$25:$N$32,3,FALSE)=0,"",VLOOKUP(VLOOKUP($N1385,IMPOSTAZIONI!$E$6:$I$13,5,FALSE),IMPOSTAZIONI!$B$25:$N$32,3,FALSE)))</f>
        <v/>
      </c>
      <c r="BT1385" s="20" t="str">
        <f>IF($N1385="","",IF(VLOOKUP(VLOOKUP($N1385,IMPOSTAZIONI!$E$6:$I$13,5,FALSE),IMPOSTAZIONI!$B$25:$N$32,6,FALSE)=0,"",VLOOKUP(VLOOKUP($N1385,IMPOSTAZIONI!$E$6:$I$13,5,FALSE),IMPOSTAZIONI!$B$25:$N$32,6,FALSE)))</f>
        <v/>
      </c>
      <c r="BU1385" s="20" t="str">
        <f>IF($N1385="","",IF(VLOOKUP(VLOOKUP($N1385,IMPOSTAZIONI!$E$6:$I$13,5,FALSE),IMPOSTAZIONI!$B$25:$N$32,9,FALSE)=0,"",VLOOKUP(VLOOKUP($N1385,IMPOSTAZIONI!$E$6:$I$13,5,FALSE),IMPOSTAZIONI!$B$25:$N$32,9,FALSE)))</f>
        <v/>
      </c>
      <c r="BV1385" s="20" t="str">
        <f>IF($N1385="","",IF(VLOOKUP(VLOOKUP($N1385,IMPOSTAZIONI!$E$6:$I$13,5,FALSE),IMPOSTAZIONI!$B$25:$N$32,12,FALSE)=0,"",VLOOKUP(VLOOKUP($N1385,IMPOSTAZIONI!$E$6:$I$13,5,FALSE),IMPOSTAZIONI!$B$25:$N$32,12,FALSE)))</f>
        <v/>
      </c>
      <c r="BW1385" s="221" t="str">
        <f t="shared" si="381"/>
        <v/>
      </c>
      <c r="BX1385" s="221" t="str">
        <f t="shared" si="382"/>
        <v/>
      </c>
      <c r="BY1385" s="221">
        <f t="shared" si="383"/>
        <v>0</v>
      </c>
      <c r="BZ1385" s="231">
        <f t="shared" si="384"/>
        <v>0</v>
      </c>
      <c r="CA1385" s="246">
        <f t="shared" si="385"/>
        <v>0</v>
      </c>
      <c r="CB1385" s="246">
        <f t="shared" si="386"/>
        <v>0</v>
      </c>
      <c r="CC1385" s="246" t="str">
        <f t="shared" si="387"/>
        <v/>
      </c>
      <c r="CD1385" s="246">
        <f t="shared" si="388"/>
        <v>5</v>
      </c>
      <c r="CE1385" s="246">
        <f t="shared" si="389"/>
        <v>0</v>
      </c>
      <c r="CF1385" s="276">
        <f t="shared" si="390"/>
        <v>0</v>
      </c>
      <c r="CG1385" s="277">
        <f t="shared" si="390"/>
        <v>0</v>
      </c>
      <c r="CH1385" s="277">
        <f t="shared" si="390"/>
        <v>0</v>
      </c>
      <c r="CI1385" s="278">
        <f t="shared" si="379"/>
        <v>0</v>
      </c>
      <c r="CJ1385" s="280">
        <f t="shared" si="391"/>
        <v>0</v>
      </c>
      <c r="CK1385" s="232">
        <f t="shared" si="392"/>
        <v>0</v>
      </c>
      <c r="CL1385" s="1"/>
    </row>
    <row r="1386" spans="1:90" ht="18" customHeight="1">
      <c r="A1386" s="1"/>
      <c r="B1386" s="1"/>
      <c r="C1386" s="314"/>
      <c r="D1386" s="287" t="str">
        <f t="shared" si="378"/>
        <v/>
      </c>
      <c r="E1386" s="449" t="str">
        <f t="shared" si="380"/>
        <v/>
      </c>
      <c r="F1386" s="450"/>
      <c r="G1386" s="451"/>
      <c r="H1386" s="452"/>
      <c r="I1386" s="453"/>
      <c r="J1386" s="453"/>
      <c r="K1386" s="453"/>
      <c r="L1386" s="453"/>
      <c r="M1386" s="454"/>
      <c r="N1386" s="455"/>
      <c r="O1386" s="456"/>
      <c r="P1386" s="456"/>
      <c r="Q1386" s="456"/>
      <c r="R1386" s="456"/>
      <c r="S1386" s="456"/>
      <c r="T1386" s="456"/>
      <c r="U1386" s="456"/>
      <c r="V1386" s="456"/>
      <c r="W1386" s="456"/>
      <c r="X1386" s="456"/>
      <c r="Y1386" s="456"/>
      <c r="Z1386" s="456"/>
      <c r="AA1386" s="456"/>
      <c r="AB1386" s="456"/>
      <c r="AC1386" s="456"/>
      <c r="AD1386" s="456"/>
      <c r="AE1386" s="457"/>
      <c r="AF1386" s="455"/>
      <c r="AG1386" s="456"/>
      <c r="AH1386" s="456"/>
      <c r="AI1386" s="456"/>
      <c r="AJ1386" s="456"/>
      <c r="AK1386" s="456"/>
      <c r="AL1386" s="456"/>
      <c r="AM1386" s="456"/>
      <c r="AN1386" s="457"/>
      <c r="AO1386" s="455"/>
      <c r="AP1386" s="456"/>
      <c r="AQ1386" s="456"/>
      <c r="AR1386" s="456"/>
      <c r="AS1386" s="456"/>
      <c r="AT1386" s="456"/>
      <c r="AU1386" s="456"/>
      <c r="AV1386" s="456"/>
      <c r="AW1386" s="456"/>
      <c r="AX1386" s="456"/>
      <c r="AY1386" s="456"/>
      <c r="AZ1386" s="456"/>
      <c r="BA1386" s="456"/>
      <c r="BB1386" s="456"/>
      <c r="BC1386" s="456"/>
      <c r="BD1386" s="456"/>
      <c r="BE1386" s="456"/>
      <c r="BF1386" s="456"/>
      <c r="BG1386" s="457"/>
      <c r="BH1386" s="458"/>
      <c r="BI1386" s="459"/>
      <c r="BJ1386" s="459"/>
      <c r="BK1386" s="459"/>
      <c r="BL1386" s="459"/>
      <c r="BM1386" s="460"/>
      <c r="BN1386" s="314"/>
      <c r="BO1386" s="314"/>
      <c r="BP1386" s="1"/>
      <c r="BQ1386" s="120">
        <f>IF($F$3="","",IF(N1386=$F$3,COUNTIF(BQ$23:BQ1385,"&gt;0")+1,0))</f>
        <v>0</v>
      </c>
      <c r="BR1386" s="1"/>
      <c r="BS1386" s="20" t="str">
        <f>IF($N1386="","",IF(VLOOKUP(VLOOKUP($N1386,IMPOSTAZIONI!$E$6:$I$13,5,FALSE),IMPOSTAZIONI!$B$25:$N$32,3,FALSE)=0,"",VLOOKUP(VLOOKUP($N1386,IMPOSTAZIONI!$E$6:$I$13,5,FALSE),IMPOSTAZIONI!$B$25:$N$32,3,FALSE)))</f>
        <v/>
      </c>
      <c r="BT1386" s="20" t="str">
        <f>IF($N1386="","",IF(VLOOKUP(VLOOKUP($N1386,IMPOSTAZIONI!$E$6:$I$13,5,FALSE),IMPOSTAZIONI!$B$25:$N$32,6,FALSE)=0,"",VLOOKUP(VLOOKUP($N1386,IMPOSTAZIONI!$E$6:$I$13,5,FALSE),IMPOSTAZIONI!$B$25:$N$32,6,FALSE)))</f>
        <v/>
      </c>
      <c r="BU1386" s="20" t="str">
        <f>IF($N1386="","",IF(VLOOKUP(VLOOKUP($N1386,IMPOSTAZIONI!$E$6:$I$13,5,FALSE),IMPOSTAZIONI!$B$25:$N$32,9,FALSE)=0,"",VLOOKUP(VLOOKUP($N1386,IMPOSTAZIONI!$E$6:$I$13,5,FALSE),IMPOSTAZIONI!$B$25:$N$32,9,FALSE)))</f>
        <v/>
      </c>
      <c r="BV1386" s="20" t="str">
        <f>IF($N1386="","",IF(VLOOKUP(VLOOKUP($N1386,IMPOSTAZIONI!$E$6:$I$13,5,FALSE),IMPOSTAZIONI!$B$25:$N$32,12,FALSE)=0,"",VLOOKUP(VLOOKUP($N1386,IMPOSTAZIONI!$E$6:$I$13,5,FALSE),IMPOSTAZIONI!$B$25:$N$32,12,FALSE)))</f>
        <v/>
      </c>
      <c r="BW1386" s="221" t="str">
        <f t="shared" si="381"/>
        <v/>
      </c>
      <c r="BX1386" s="221" t="str">
        <f t="shared" si="382"/>
        <v/>
      </c>
      <c r="BY1386" s="221">
        <f t="shared" si="383"/>
        <v>0</v>
      </c>
      <c r="BZ1386" s="231">
        <f t="shared" si="384"/>
        <v>0</v>
      </c>
      <c r="CA1386" s="246">
        <f t="shared" si="385"/>
        <v>0</v>
      </c>
      <c r="CB1386" s="246">
        <f t="shared" si="386"/>
        <v>0</v>
      </c>
      <c r="CC1386" s="246" t="str">
        <f t="shared" si="387"/>
        <v/>
      </c>
      <c r="CD1386" s="246">
        <f t="shared" si="388"/>
        <v>5</v>
      </c>
      <c r="CE1386" s="246">
        <f t="shared" si="389"/>
        <v>0</v>
      </c>
      <c r="CF1386" s="276">
        <f t="shared" si="390"/>
        <v>0</v>
      </c>
      <c r="CG1386" s="277">
        <f t="shared" si="390"/>
        <v>0</v>
      </c>
      <c r="CH1386" s="277">
        <f t="shared" si="390"/>
        <v>0</v>
      </c>
      <c r="CI1386" s="278">
        <f t="shared" si="379"/>
        <v>0</v>
      </c>
      <c r="CJ1386" s="280">
        <f t="shared" si="391"/>
        <v>0</v>
      </c>
      <c r="CK1386" s="232">
        <f t="shared" si="392"/>
        <v>0</v>
      </c>
      <c r="CL1386" s="1"/>
    </row>
    <row r="1387" spans="1:90" ht="18" customHeight="1">
      <c r="A1387" s="1"/>
      <c r="B1387" s="1"/>
      <c r="C1387" s="314"/>
      <c r="D1387" s="287" t="str">
        <f t="shared" si="378"/>
        <v/>
      </c>
      <c r="E1387" s="449" t="str">
        <f t="shared" si="380"/>
        <v/>
      </c>
      <c r="F1387" s="450"/>
      <c r="G1387" s="451"/>
      <c r="H1387" s="452"/>
      <c r="I1387" s="453"/>
      <c r="J1387" s="453"/>
      <c r="K1387" s="453"/>
      <c r="L1387" s="453"/>
      <c r="M1387" s="454"/>
      <c r="N1387" s="455"/>
      <c r="O1387" s="456"/>
      <c r="P1387" s="456"/>
      <c r="Q1387" s="456"/>
      <c r="R1387" s="456"/>
      <c r="S1387" s="456"/>
      <c r="T1387" s="456"/>
      <c r="U1387" s="456"/>
      <c r="V1387" s="456"/>
      <c r="W1387" s="456"/>
      <c r="X1387" s="456"/>
      <c r="Y1387" s="456"/>
      <c r="Z1387" s="456"/>
      <c r="AA1387" s="456"/>
      <c r="AB1387" s="456"/>
      <c r="AC1387" s="456"/>
      <c r="AD1387" s="456"/>
      <c r="AE1387" s="457"/>
      <c r="AF1387" s="455"/>
      <c r="AG1387" s="456"/>
      <c r="AH1387" s="456"/>
      <c r="AI1387" s="456"/>
      <c r="AJ1387" s="456"/>
      <c r="AK1387" s="456"/>
      <c r="AL1387" s="456"/>
      <c r="AM1387" s="456"/>
      <c r="AN1387" s="457"/>
      <c r="AO1387" s="455"/>
      <c r="AP1387" s="456"/>
      <c r="AQ1387" s="456"/>
      <c r="AR1387" s="456"/>
      <c r="AS1387" s="456"/>
      <c r="AT1387" s="456"/>
      <c r="AU1387" s="456"/>
      <c r="AV1387" s="456"/>
      <c r="AW1387" s="456"/>
      <c r="AX1387" s="456"/>
      <c r="AY1387" s="456"/>
      <c r="AZ1387" s="456"/>
      <c r="BA1387" s="456"/>
      <c r="BB1387" s="456"/>
      <c r="BC1387" s="456"/>
      <c r="BD1387" s="456"/>
      <c r="BE1387" s="456"/>
      <c r="BF1387" s="456"/>
      <c r="BG1387" s="457"/>
      <c r="BH1387" s="458"/>
      <c r="BI1387" s="459"/>
      <c r="BJ1387" s="459"/>
      <c r="BK1387" s="459"/>
      <c r="BL1387" s="459"/>
      <c r="BM1387" s="460"/>
      <c r="BN1387" s="314"/>
      <c r="BO1387" s="314"/>
      <c r="BP1387" s="1"/>
      <c r="BQ1387" s="120">
        <f>IF($F$3="","",IF(N1387=$F$3,COUNTIF(BQ$23:BQ1386,"&gt;0")+1,0))</f>
        <v>0</v>
      </c>
      <c r="BR1387" s="1"/>
      <c r="BS1387" s="20" t="str">
        <f>IF($N1387="","",IF(VLOOKUP(VLOOKUP($N1387,IMPOSTAZIONI!$E$6:$I$13,5,FALSE),IMPOSTAZIONI!$B$25:$N$32,3,FALSE)=0,"",VLOOKUP(VLOOKUP($N1387,IMPOSTAZIONI!$E$6:$I$13,5,FALSE),IMPOSTAZIONI!$B$25:$N$32,3,FALSE)))</f>
        <v/>
      </c>
      <c r="BT1387" s="20" t="str">
        <f>IF($N1387="","",IF(VLOOKUP(VLOOKUP($N1387,IMPOSTAZIONI!$E$6:$I$13,5,FALSE),IMPOSTAZIONI!$B$25:$N$32,6,FALSE)=0,"",VLOOKUP(VLOOKUP($N1387,IMPOSTAZIONI!$E$6:$I$13,5,FALSE),IMPOSTAZIONI!$B$25:$N$32,6,FALSE)))</f>
        <v/>
      </c>
      <c r="BU1387" s="20" t="str">
        <f>IF($N1387="","",IF(VLOOKUP(VLOOKUP($N1387,IMPOSTAZIONI!$E$6:$I$13,5,FALSE),IMPOSTAZIONI!$B$25:$N$32,9,FALSE)=0,"",VLOOKUP(VLOOKUP($N1387,IMPOSTAZIONI!$E$6:$I$13,5,FALSE),IMPOSTAZIONI!$B$25:$N$32,9,FALSE)))</f>
        <v/>
      </c>
      <c r="BV1387" s="20" t="str">
        <f>IF($N1387="","",IF(VLOOKUP(VLOOKUP($N1387,IMPOSTAZIONI!$E$6:$I$13,5,FALSE),IMPOSTAZIONI!$B$25:$N$32,12,FALSE)=0,"",VLOOKUP(VLOOKUP($N1387,IMPOSTAZIONI!$E$6:$I$13,5,FALSE),IMPOSTAZIONI!$B$25:$N$32,12,FALSE)))</f>
        <v/>
      </c>
      <c r="BW1387" s="221" t="str">
        <f t="shared" si="381"/>
        <v/>
      </c>
      <c r="BX1387" s="221" t="str">
        <f t="shared" si="382"/>
        <v/>
      </c>
      <c r="BY1387" s="221">
        <f t="shared" si="383"/>
        <v>0</v>
      </c>
      <c r="BZ1387" s="231">
        <f t="shared" si="384"/>
        <v>0</v>
      </c>
      <c r="CA1387" s="246">
        <f t="shared" si="385"/>
        <v>0</v>
      </c>
      <c r="CB1387" s="246">
        <f t="shared" si="386"/>
        <v>0</v>
      </c>
      <c r="CC1387" s="246" t="str">
        <f t="shared" si="387"/>
        <v/>
      </c>
      <c r="CD1387" s="246">
        <f t="shared" si="388"/>
        <v>5</v>
      </c>
      <c r="CE1387" s="246">
        <f t="shared" si="389"/>
        <v>0</v>
      </c>
      <c r="CF1387" s="276">
        <f t="shared" si="390"/>
        <v>0</v>
      </c>
      <c r="CG1387" s="277">
        <f t="shared" si="390"/>
        <v>0</v>
      </c>
      <c r="CH1387" s="277">
        <f t="shared" si="390"/>
        <v>0</v>
      </c>
      <c r="CI1387" s="278">
        <f t="shared" si="379"/>
        <v>0</v>
      </c>
      <c r="CJ1387" s="280">
        <f t="shared" si="391"/>
        <v>0</v>
      </c>
      <c r="CK1387" s="232">
        <f t="shared" si="392"/>
        <v>0</v>
      </c>
      <c r="CL1387" s="1"/>
    </row>
    <row r="1388" spans="1:90" ht="18" customHeight="1">
      <c r="A1388" s="1"/>
      <c r="B1388" s="1"/>
      <c r="C1388" s="314"/>
      <c r="D1388" s="287" t="str">
        <f t="shared" si="378"/>
        <v/>
      </c>
      <c r="E1388" s="449" t="str">
        <f t="shared" si="380"/>
        <v/>
      </c>
      <c r="F1388" s="450"/>
      <c r="G1388" s="451"/>
      <c r="H1388" s="452"/>
      <c r="I1388" s="453"/>
      <c r="J1388" s="453"/>
      <c r="K1388" s="453"/>
      <c r="L1388" s="453"/>
      <c r="M1388" s="454"/>
      <c r="N1388" s="455"/>
      <c r="O1388" s="456"/>
      <c r="P1388" s="456"/>
      <c r="Q1388" s="456"/>
      <c r="R1388" s="456"/>
      <c r="S1388" s="456"/>
      <c r="T1388" s="456"/>
      <c r="U1388" s="456"/>
      <c r="V1388" s="456"/>
      <c r="W1388" s="456"/>
      <c r="X1388" s="456"/>
      <c r="Y1388" s="456"/>
      <c r="Z1388" s="456"/>
      <c r="AA1388" s="456"/>
      <c r="AB1388" s="456"/>
      <c r="AC1388" s="456"/>
      <c r="AD1388" s="456"/>
      <c r="AE1388" s="457"/>
      <c r="AF1388" s="455"/>
      <c r="AG1388" s="456"/>
      <c r="AH1388" s="456"/>
      <c r="AI1388" s="456"/>
      <c r="AJ1388" s="456"/>
      <c r="AK1388" s="456"/>
      <c r="AL1388" s="456"/>
      <c r="AM1388" s="456"/>
      <c r="AN1388" s="457"/>
      <c r="AO1388" s="455"/>
      <c r="AP1388" s="456"/>
      <c r="AQ1388" s="456"/>
      <c r="AR1388" s="456"/>
      <c r="AS1388" s="456"/>
      <c r="AT1388" s="456"/>
      <c r="AU1388" s="456"/>
      <c r="AV1388" s="456"/>
      <c r="AW1388" s="456"/>
      <c r="AX1388" s="456"/>
      <c r="AY1388" s="456"/>
      <c r="AZ1388" s="456"/>
      <c r="BA1388" s="456"/>
      <c r="BB1388" s="456"/>
      <c r="BC1388" s="456"/>
      <c r="BD1388" s="456"/>
      <c r="BE1388" s="456"/>
      <c r="BF1388" s="456"/>
      <c r="BG1388" s="457"/>
      <c r="BH1388" s="458"/>
      <c r="BI1388" s="459"/>
      <c r="BJ1388" s="459"/>
      <c r="BK1388" s="459"/>
      <c r="BL1388" s="459"/>
      <c r="BM1388" s="460"/>
      <c r="BN1388" s="314"/>
      <c r="BO1388" s="314"/>
      <c r="BP1388" s="1"/>
      <c r="BQ1388" s="120">
        <f>IF($F$3="","",IF(N1388=$F$3,COUNTIF(BQ$23:BQ1387,"&gt;0")+1,0))</f>
        <v>0</v>
      </c>
      <c r="BR1388" s="1"/>
      <c r="BS1388" s="20" t="str">
        <f>IF($N1388="","",IF(VLOOKUP(VLOOKUP($N1388,IMPOSTAZIONI!$E$6:$I$13,5,FALSE),IMPOSTAZIONI!$B$25:$N$32,3,FALSE)=0,"",VLOOKUP(VLOOKUP($N1388,IMPOSTAZIONI!$E$6:$I$13,5,FALSE),IMPOSTAZIONI!$B$25:$N$32,3,FALSE)))</f>
        <v/>
      </c>
      <c r="BT1388" s="20" t="str">
        <f>IF($N1388="","",IF(VLOOKUP(VLOOKUP($N1388,IMPOSTAZIONI!$E$6:$I$13,5,FALSE),IMPOSTAZIONI!$B$25:$N$32,6,FALSE)=0,"",VLOOKUP(VLOOKUP($N1388,IMPOSTAZIONI!$E$6:$I$13,5,FALSE),IMPOSTAZIONI!$B$25:$N$32,6,FALSE)))</f>
        <v/>
      </c>
      <c r="BU1388" s="20" t="str">
        <f>IF($N1388="","",IF(VLOOKUP(VLOOKUP($N1388,IMPOSTAZIONI!$E$6:$I$13,5,FALSE),IMPOSTAZIONI!$B$25:$N$32,9,FALSE)=0,"",VLOOKUP(VLOOKUP($N1388,IMPOSTAZIONI!$E$6:$I$13,5,FALSE),IMPOSTAZIONI!$B$25:$N$32,9,FALSE)))</f>
        <v/>
      </c>
      <c r="BV1388" s="20" t="str">
        <f>IF($N1388="","",IF(VLOOKUP(VLOOKUP($N1388,IMPOSTAZIONI!$E$6:$I$13,5,FALSE),IMPOSTAZIONI!$B$25:$N$32,12,FALSE)=0,"",VLOOKUP(VLOOKUP($N1388,IMPOSTAZIONI!$E$6:$I$13,5,FALSE),IMPOSTAZIONI!$B$25:$N$32,12,FALSE)))</f>
        <v/>
      </c>
      <c r="BW1388" s="221" t="str">
        <f t="shared" si="381"/>
        <v/>
      </c>
      <c r="BX1388" s="221" t="str">
        <f t="shared" si="382"/>
        <v/>
      </c>
      <c r="BY1388" s="221">
        <f t="shared" si="383"/>
        <v>0</v>
      </c>
      <c r="BZ1388" s="231">
        <f t="shared" si="384"/>
        <v>0</v>
      </c>
      <c r="CA1388" s="246">
        <f t="shared" si="385"/>
        <v>0</v>
      </c>
      <c r="CB1388" s="246">
        <f t="shared" si="386"/>
        <v>0</v>
      </c>
      <c r="CC1388" s="246" t="str">
        <f t="shared" si="387"/>
        <v/>
      </c>
      <c r="CD1388" s="246">
        <f t="shared" si="388"/>
        <v>5</v>
      </c>
      <c r="CE1388" s="246">
        <f t="shared" si="389"/>
        <v>0</v>
      </c>
      <c r="CF1388" s="276">
        <f t="shared" si="390"/>
        <v>0</v>
      </c>
      <c r="CG1388" s="277">
        <f t="shared" si="390"/>
        <v>0</v>
      </c>
      <c r="CH1388" s="277">
        <f t="shared" si="390"/>
        <v>0</v>
      </c>
      <c r="CI1388" s="278">
        <f t="shared" si="379"/>
        <v>0</v>
      </c>
      <c r="CJ1388" s="280">
        <f t="shared" si="391"/>
        <v>0</v>
      </c>
      <c r="CK1388" s="232">
        <f t="shared" si="392"/>
        <v>0</v>
      </c>
      <c r="CL1388" s="1"/>
    </row>
    <row r="1389" spans="1:90" ht="18" customHeight="1">
      <c r="A1389" s="1"/>
      <c r="B1389" s="1"/>
      <c r="C1389" s="314"/>
      <c r="D1389" s="287" t="str">
        <f t="shared" si="378"/>
        <v/>
      </c>
      <c r="E1389" s="449" t="str">
        <f t="shared" si="380"/>
        <v/>
      </c>
      <c r="F1389" s="450"/>
      <c r="G1389" s="451"/>
      <c r="H1389" s="452"/>
      <c r="I1389" s="453"/>
      <c r="J1389" s="453"/>
      <c r="K1389" s="453"/>
      <c r="L1389" s="453"/>
      <c r="M1389" s="454"/>
      <c r="N1389" s="455"/>
      <c r="O1389" s="456"/>
      <c r="P1389" s="456"/>
      <c r="Q1389" s="456"/>
      <c r="R1389" s="456"/>
      <c r="S1389" s="456"/>
      <c r="T1389" s="456"/>
      <c r="U1389" s="456"/>
      <c r="V1389" s="456"/>
      <c r="W1389" s="456"/>
      <c r="X1389" s="456"/>
      <c r="Y1389" s="456"/>
      <c r="Z1389" s="456"/>
      <c r="AA1389" s="456"/>
      <c r="AB1389" s="456"/>
      <c r="AC1389" s="456"/>
      <c r="AD1389" s="456"/>
      <c r="AE1389" s="457"/>
      <c r="AF1389" s="455"/>
      <c r="AG1389" s="456"/>
      <c r="AH1389" s="456"/>
      <c r="AI1389" s="456"/>
      <c r="AJ1389" s="456"/>
      <c r="AK1389" s="456"/>
      <c r="AL1389" s="456"/>
      <c r="AM1389" s="456"/>
      <c r="AN1389" s="457"/>
      <c r="AO1389" s="455"/>
      <c r="AP1389" s="456"/>
      <c r="AQ1389" s="456"/>
      <c r="AR1389" s="456"/>
      <c r="AS1389" s="456"/>
      <c r="AT1389" s="456"/>
      <c r="AU1389" s="456"/>
      <c r="AV1389" s="456"/>
      <c r="AW1389" s="456"/>
      <c r="AX1389" s="456"/>
      <c r="AY1389" s="456"/>
      <c r="AZ1389" s="456"/>
      <c r="BA1389" s="456"/>
      <c r="BB1389" s="456"/>
      <c r="BC1389" s="456"/>
      <c r="BD1389" s="456"/>
      <c r="BE1389" s="456"/>
      <c r="BF1389" s="456"/>
      <c r="BG1389" s="457"/>
      <c r="BH1389" s="458"/>
      <c r="BI1389" s="459"/>
      <c r="BJ1389" s="459"/>
      <c r="BK1389" s="459"/>
      <c r="BL1389" s="459"/>
      <c r="BM1389" s="460"/>
      <c r="BN1389" s="314"/>
      <c r="BO1389" s="314"/>
      <c r="BP1389" s="1"/>
      <c r="BQ1389" s="120">
        <f>IF($F$3="","",IF(N1389=$F$3,COUNTIF(BQ$23:BQ1388,"&gt;0")+1,0))</f>
        <v>0</v>
      </c>
      <c r="BR1389" s="1"/>
      <c r="BS1389" s="20" t="str">
        <f>IF($N1389="","",IF(VLOOKUP(VLOOKUP($N1389,IMPOSTAZIONI!$E$6:$I$13,5,FALSE),IMPOSTAZIONI!$B$25:$N$32,3,FALSE)=0,"",VLOOKUP(VLOOKUP($N1389,IMPOSTAZIONI!$E$6:$I$13,5,FALSE),IMPOSTAZIONI!$B$25:$N$32,3,FALSE)))</f>
        <v/>
      </c>
      <c r="BT1389" s="20" t="str">
        <f>IF($N1389="","",IF(VLOOKUP(VLOOKUP($N1389,IMPOSTAZIONI!$E$6:$I$13,5,FALSE),IMPOSTAZIONI!$B$25:$N$32,6,FALSE)=0,"",VLOOKUP(VLOOKUP($N1389,IMPOSTAZIONI!$E$6:$I$13,5,FALSE),IMPOSTAZIONI!$B$25:$N$32,6,FALSE)))</f>
        <v/>
      </c>
      <c r="BU1389" s="20" t="str">
        <f>IF($N1389="","",IF(VLOOKUP(VLOOKUP($N1389,IMPOSTAZIONI!$E$6:$I$13,5,FALSE),IMPOSTAZIONI!$B$25:$N$32,9,FALSE)=0,"",VLOOKUP(VLOOKUP($N1389,IMPOSTAZIONI!$E$6:$I$13,5,FALSE),IMPOSTAZIONI!$B$25:$N$32,9,FALSE)))</f>
        <v/>
      </c>
      <c r="BV1389" s="20" t="str">
        <f>IF($N1389="","",IF(VLOOKUP(VLOOKUP($N1389,IMPOSTAZIONI!$E$6:$I$13,5,FALSE),IMPOSTAZIONI!$B$25:$N$32,12,FALSE)=0,"",VLOOKUP(VLOOKUP($N1389,IMPOSTAZIONI!$E$6:$I$13,5,FALSE),IMPOSTAZIONI!$B$25:$N$32,12,FALSE)))</f>
        <v/>
      </c>
      <c r="BW1389" s="221" t="str">
        <f t="shared" si="381"/>
        <v/>
      </c>
      <c r="BX1389" s="221" t="str">
        <f t="shared" si="382"/>
        <v/>
      </c>
      <c r="BY1389" s="221">
        <f t="shared" si="383"/>
        <v>0</v>
      </c>
      <c r="BZ1389" s="231">
        <f t="shared" si="384"/>
        <v>0</v>
      </c>
      <c r="CA1389" s="246">
        <f t="shared" si="385"/>
        <v>0</v>
      </c>
      <c r="CB1389" s="246">
        <f t="shared" si="386"/>
        <v>0</v>
      </c>
      <c r="CC1389" s="246" t="str">
        <f t="shared" si="387"/>
        <v/>
      </c>
      <c r="CD1389" s="246">
        <f t="shared" si="388"/>
        <v>5</v>
      </c>
      <c r="CE1389" s="246">
        <f t="shared" si="389"/>
        <v>0</v>
      </c>
      <c r="CF1389" s="276">
        <f t="shared" si="390"/>
        <v>0</v>
      </c>
      <c r="CG1389" s="277">
        <f t="shared" si="390"/>
        <v>0</v>
      </c>
      <c r="CH1389" s="277">
        <f t="shared" si="390"/>
        <v>0</v>
      </c>
      <c r="CI1389" s="278">
        <f t="shared" si="379"/>
        <v>0</v>
      </c>
      <c r="CJ1389" s="280">
        <f t="shared" si="391"/>
        <v>0</v>
      </c>
      <c r="CK1389" s="232">
        <f t="shared" si="392"/>
        <v>0</v>
      </c>
      <c r="CL1389" s="1"/>
    </row>
    <row r="1390" spans="1:90" ht="18" customHeight="1">
      <c r="A1390" s="1"/>
      <c r="B1390" s="1"/>
      <c r="C1390" s="314"/>
      <c r="D1390" s="287" t="str">
        <f t="shared" si="378"/>
        <v/>
      </c>
      <c r="E1390" s="449" t="str">
        <f t="shared" si="380"/>
        <v/>
      </c>
      <c r="F1390" s="450"/>
      <c r="G1390" s="451"/>
      <c r="H1390" s="452"/>
      <c r="I1390" s="453"/>
      <c r="J1390" s="453"/>
      <c r="K1390" s="453"/>
      <c r="L1390" s="453"/>
      <c r="M1390" s="454"/>
      <c r="N1390" s="455"/>
      <c r="O1390" s="456"/>
      <c r="P1390" s="456"/>
      <c r="Q1390" s="456"/>
      <c r="R1390" s="456"/>
      <c r="S1390" s="456"/>
      <c r="T1390" s="456"/>
      <c r="U1390" s="456"/>
      <c r="V1390" s="456"/>
      <c r="W1390" s="456"/>
      <c r="X1390" s="456"/>
      <c r="Y1390" s="456"/>
      <c r="Z1390" s="456"/>
      <c r="AA1390" s="456"/>
      <c r="AB1390" s="456"/>
      <c r="AC1390" s="456"/>
      <c r="AD1390" s="456"/>
      <c r="AE1390" s="457"/>
      <c r="AF1390" s="455"/>
      <c r="AG1390" s="456"/>
      <c r="AH1390" s="456"/>
      <c r="AI1390" s="456"/>
      <c r="AJ1390" s="456"/>
      <c r="AK1390" s="456"/>
      <c r="AL1390" s="456"/>
      <c r="AM1390" s="456"/>
      <c r="AN1390" s="457"/>
      <c r="AO1390" s="455"/>
      <c r="AP1390" s="456"/>
      <c r="AQ1390" s="456"/>
      <c r="AR1390" s="456"/>
      <c r="AS1390" s="456"/>
      <c r="AT1390" s="456"/>
      <c r="AU1390" s="456"/>
      <c r="AV1390" s="456"/>
      <c r="AW1390" s="456"/>
      <c r="AX1390" s="456"/>
      <c r="AY1390" s="456"/>
      <c r="AZ1390" s="456"/>
      <c r="BA1390" s="456"/>
      <c r="BB1390" s="456"/>
      <c r="BC1390" s="456"/>
      <c r="BD1390" s="456"/>
      <c r="BE1390" s="456"/>
      <c r="BF1390" s="456"/>
      <c r="BG1390" s="457"/>
      <c r="BH1390" s="458"/>
      <c r="BI1390" s="459"/>
      <c r="BJ1390" s="459"/>
      <c r="BK1390" s="459"/>
      <c r="BL1390" s="459"/>
      <c r="BM1390" s="460"/>
      <c r="BN1390" s="314"/>
      <c r="BO1390" s="314"/>
      <c r="BP1390" s="1"/>
      <c r="BQ1390" s="120">
        <f>IF($F$3="","",IF(N1390=$F$3,COUNTIF(BQ$23:BQ1389,"&gt;0")+1,0))</f>
        <v>0</v>
      </c>
      <c r="BR1390" s="1"/>
      <c r="BS1390" s="20" t="str">
        <f>IF($N1390="","",IF(VLOOKUP(VLOOKUP($N1390,IMPOSTAZIONI!$E$6:$I$13,5,FALSE),IMPOSTAZIONI!$B$25:$N$32,3,FALSE)=0,"",VLOOKUP(VLOOKUP($N1390,IMPOSTAZIONI!$E$6:$I$13,5,FALSE),IMPOSTAZIONI!$B$25:$N$32,3,FALSE)))</f>
        <v/>
      </c>
      <c r="BT1390" s="20" t="str">
        <f>IF($N1390="","",IF(VLOOKUP(VLOOKUP($N1390,IMPOSTAZIONI!$E$6:$I$13,5,FALSE),IMPOSTAZIONI!$B$25:$N$32,6,FALSE)=0,"",VLOOKUP(VLOOKUP($N1390,IMPOSTAZIONI!$E$6:$I$13,5,FALSE),IMPOSTAZIONI!$B$25:$N$32,6,FALSE)))</f>
        <v/>
      </c>
      <c r="BU1390" s="20" t="str">
        <f>IF($N1390="","",IF(VLOOKUP(VLOOKUP($N1390,IMPOSTAZIONI!$E$6:$I$13,5,FALSE),IMPOSTAZIONI!$B$25:$N$32,9,FALSE)=0,"",VLOOKUP(VLOOKUP($N1390,IMPOSTAZIONI!$E$6:$I$13,5,FALSE),IMPOSTAZIONI!$B$25:$N$32,9,FALSE)))</f>
        <v/>
      </c>
      <c r="BV1390" s="20" t="str">
        <f>IF($N1390="","",IF(VLOOKUP(VLOOKUP($N1390,IMPOSTAZIONI!$E$6:$I$13,5,FALSE),IMPOSTAZIONI!$B$25:$N$32,12,FALSE)=0,"",VLOOKUP(VLOOKUP($N1390,IMPOSTAZIONI!$E$6:$I$13,5,FALSE),IMPOSTAZIONI!$B$25:$N$32,12,FALSE)))</f>
        <v/>
      </c>
      <c r="BW1390" s="221" t="str">
        <f t="shared" si="381"/>
        <v/>
      </c>
      <c r="BX1390" s="221" t="str">
        <f t="shared" si="382"/>
        <v/>
      </c>
      <c r="BY1390" s="221">
        <f t="shared" si="383"/>
        <v>0</v>
      </c>
      <c r="BZ1390" s="231">
        <f t="shared" si="384"/>
        <v>0</v>
      </c>
      <c r="CA1390" s="246">
        <f t="shared" si="385"/>
        <v>0</v>
      </c>
      <c r="CB1390" s="246">
        <f t="shared" si="386"/>
        <v>0</v>
      </c>
      <c r="CC1390" s="246" t="str">
        <f t="shared" si="387"/>
        <v/>
      </c>
      <c r="CD1390" s="246">
        <f t="shared" si="388"/>
        <v>5</v>
      </c>
      <c r="CE1390" s="246">
        <f t="shared" si="389"/>
        <v>0</v>
      </c>
      <c r="CF1390" s="276">
        <f t="shared" si="390"/>
        <v>0</v>
      </c>
      <c r="CG1390" s="277">
        <f t="shared" si="390"/>
        <v>0</v>
      </c>
      <c r="CH1390" s="277">
        <f t="shared" si="390"/>
        <v>0</v>
      </c>
      <c r="CI1390" s="278">
        <f t="shared" si="379"/>
        <v>0</v>
      </c>
      <c r="CJ1390" s="280">
        <f t="shared" si="391"/>
        <v>0</v>
      </c>
      <c r="CK1390" s="232">
        <f t="shared" si="392"/>
        <v>0</v>
      </c>
      <c r="CL1390" s="1"/>
    </row>
    <row r="1391" spans="1:90" ht="18" customHeight="1">
      <c r="A1391" s="1"/>
      <c r="B1391" s="1"/>
      <c r="C1391" s="314"/>
      <c r="D1391" s="287" t="str">
        <f t="shared" si="378"/>
        <v/>
      </c>
      <c r="E1391" s="449" t="str">
        <f t="shared" si="380"/>
        <v/>
      </c>
      <c r="F1391" s="450"/>
      <c r="G1391" s="451"/>
      <c r="H1391" s="452"/>
      <c r="I1391" s="453"/>
      <c r="J1391" s="453"/>
      <c r="K1391" s="453"/>
      <c r="L1391" s="453"/>
      <c r="M1391" s="454"/>
      <c r="N1391" s="455"/>
      <c r="O1391" s="456"/>
      <c r="P1391" s="456"/>
      <c r="Q1391" s="456"/>
      <c r="R1391" s="456"/>
      <c r="S1391" s="456"/>
      <c r="T1391" s="456"/>
      <c r="U1391" s="456"/>
      <c r="V1391" s="456"/>
      <c r="W1391" s="456"/>
      <c r="X1391" s="456"/>
      <c r="Y1391" s="456"/>
      <c r="Z1391" s="456"/>
      <c r="AA1391" s="456"/>
      <c r="AB1391" s="456"/>
      <c r="AC1391" s="456"/>
      <c r="AD1391" s="456"/>
      <c r="AE1391" s="457"/>
      <c r="AF1391" s="455"/>
      <c r="AG1391" s="456"/>
      <c r="AH1391" s="456"/>
      <c r="AI1391" s="456"/>
      <c r="AJ1391" s="456"/>
      <c r="AK1391" s="456"/>
      <c r="AL1391" s="456"/>
      <c r="AM1391" s="456"/>
      <c r="AN1391" s="457"/>
      <c r="AO1391" s="455"/>
      <c r="AP1391" s="456"/>
      <c r="AQ1391" s="456"/>
      <c r="AR1391" s="456"/>
      <c r="AS1391" s="456"/>
      <c r="AT1391" s="456"/>
      <c r="AU1391" s="456"/>
      <c r="AV1391" s="456"/>
      <c r="AW1391" s="456"/>
      <c r="AX1391" s="456"/>
      <c r="AY1391" s="456"/>
      <c r="AZ1391" s="456"/>
      <c r="BA1391" s="456"/>
      <c r="BB1391" s="456"/>
      <c r="BC1391" s="456"/>
      <c r="BD1391" s="456"/>
      <c r="BE1391" s="456"/>
      <c r="BF1391" s="456"/>
      <c r="BG1391" s="457"/>
      <c r="BH1391" s="458"/>
      <c r="BI1391" s="459"/>
      <c r="BJ1391" s="459"/>
      <c r="BK1391" s="459"/>
      <c r="BL1391" s="459"/>
      <c r="BM1391" s="460"/>
      <c r="BN1391" s="314"/>
      <c r="BO1391" s="314"/>
      <c r="BP1391" s="1"/>
      <c r="BQ1391" s="120">
        <f>IF($F$3="","",IF(N1391=$F$3,COUNTIF(BQ$23:BQ1390,"&gt;0")+1,0))</f>
        <v>0</v>
      </c>
      <c r="BR1391" s="1"/>
      <c r="BS1391" s="20" t="str">
        <f>IF($N1391="","",IF(VLOOKUP(VLOOKUP($N1391,IMPOSTAZIONI!$E$6:$I$13,5,FALSE),IMPOSTAZIONI!$B$25:$N$32,3,FALSE)=0,"",VLOOKUP(VLOOKUP($N1391,IMPOSTAZIONI!$E$6:$I$13,5,FALSE),IMPOSTAZIONI!$B$25:$N$32,3,FALSE)))</f>
        <v/>
      </c>
      <c r="BT1391" s="20" t="str">
        <f>IF($N1391="","",IF(VLOOKUP(VLOOKUP($N1391,IMPOSTAZIONI!$E$6:$I$13,5,FALSE),IMPOSTAZIONI!$B$25:$N$32,6,FALSE)=0,"",VLOOKUP(VLOOKUP($N1391,IMPOSTAZIONI!$E$6:$I$13,5,FALSE),IMPOSTAZIONI!$B$25:$N$32,6,FALSE)))</f>
        <v/>
      </c>
      <c r="BU1391" s="20" t="str">
        <f>IF($N1391="","",IF(VLOOKUP(VLOOKUP($N1391,IMPOSTAZIONI!$E$6:$I$13,5,FALSE),IMPOSTAZIONI!$B$25:$N$32,9,FALSE)=0,"",VLOOKUP(VLOOKUP($N1391,IMPOSTAZIONI!$E$6:$I$13,5,FALSE),IMPOSTAZIONI!$B$25:$N$32,9,FALSE)))</f>
        <v/>
      </c>
      <c r="BV1391" s="20" t="str">
        <f>IF($N1391="","",IF(VLOOKUP(VLOOKUP($N1391,IMPOSTAZIONI!$E$6:$I$13,5,FALSE),IMPOSTAZIONI!$B$25:$N$32,12,FALSE)=0,"",VLOOKUP(VLOOKUP($N1391,IMPOSTAZIONI!$E$6:$I$13,5,FALSE),IMPOSTAZIONI!$B$25:$N$32,12,FALSE)))</f>
        <v/>
      </c>
      <c r="BW1391" s="221" t="str">
        <f t="shared" si="381"/>
        <v/>
      </c>
      <c r="BX1391" s="221" t="str">
        <f t="shared" si="382"/>
        <v/>
      </c>
      <c r="BY1391" s="221">
        <f t="shared" si="383"/>
        <v>0</v>
      </c>
      <c r="BZ1391" s="231">
        <f t="shared" si="384"/>
        <v>0</v>
      </c>
      <c r="CA1391" s="246">
        <f t="shared" si="385"/>
        <v>0</v>
      </c>
      <c r="CB1391" s="246">
        <f t="shared" si="386"/>
        <v>0</v>
      </c>
      <c r="CC1391" s="246" t="str">
        <f t="shared" si="387"/>
        <v/>
      </c>
      <c r="CD1391" s="246">
        <f t="shared" si="388"/>
        <v>5</v>
      </c>
      <c r="CE1391" s="246">
        <f t="shared" si="389"/>
        <v>0</v>
      </c>
      <c r="CF1391" s="276">
        <f t="shared" si="390"/>
        <v>0</v>
      </c>
      <c r="CG1391" s="277">
        <f t="shared" si="390"/>
        <v>0</v>
      </c>
      <c r="CH1391" s="277">
        <f t="shared" si="390"/>
        <v>0</v>
      </c>
      <c r="CI1391" s="278">
        <f t="shared" si="379"/>
        <v>0</v>
      </c>
      <c r="CJ1391" s="280">
        <f t="shared" si="391"/>
        <v>0</v>
      </c>
      <c r="CK1391" s="232">
        <f t="shared" si="392"/>
        <v>0</v>
      </c>
      <c r="CL1391" s="1"/>
    </row>
    <row r="1392" spans="1:90" ht="18" customHeight="1">
      <c r="A1392" s="1"/>
      <c r="B1392" s="1"/>
      <c r="C1392" s="314"/>
      <c r="D1392" s="287" t="str">
        <f t="shared" si="378"/>
        <v/>
      </c>
      <c r="E1392" s="449" t="str">
        <f t="shared" si="380"/>
        <v/>
      </c>
      <c r="F1392" s="450"/>
      <c r="G1392" s="451"/>
      <c r="H1392" s="452"/>
      <c r="I1392" s="453"/>
      <c r="J1392" s="453"/>
      <c r="K1392" s="453"/>
      <c r="L1392" s="453"/>
      <c r="M1392" s="454"/>
      <c r="N1392" s="455"/>
      <c r="O1392" s="456"/>
      <c r="P1392" s="456"/>
      <c r="Q1392" s="456"/>
      <c r="R1392" s="456"/>
      <c r="S1392" s="456"/>
      <c r="T1392" s="456"/>
      <c r="U1392" s="456"/>
      <c r="V1392" s="456"/>
      <c r="W1392" s="456"/>
      <c r="X1392" s="456"/>
      <c r="Y1392" s="456"/>
      <c r="Z1392" s="456"/>
      <c r="AA1392" s="456"/>
      <c r="AB1392" s="456"/>
      <c r="AC1392" s="456"/>
      <c r="AD1392" s="456"/>
      <c r="AE1392" s="457"/>
      <c r="AF1392" s="455"/>
      <c r="AG1392" s="456"/>
      <c r="AH1392" s="456"/>
      <c r="AI1392" s="456"/>
      <c r="AJ1392" s="456"/>
      <c r="AK1392" s="456"/>
      <c r="AL1392" s="456"/>
      <c r="AM1392" s="456"/>
      <c r="AN1392" s="457"/>
      <c r="AO1392" s="455"/>
      <c r="AP1392" s="456"/>
      <c r="AQ1392" s="456"/>
      <c r="AR1392" s="456"/>
      <c r="AS1392" s="456"/>
      <c r="AT1392" s="456"/>
      <c r="AU1392" s="456"/>
      <c r="AV1392" s="456"/>
      <c r="AW1392" s="456"/>
      <c r="AX1392" s="456"/>
      <c r="AY1392" s="456"/>
      <c r="AZ1392" s="456"/>
      <c r="BA1392" s="456"/>
      <c r="BB1392" s="456"/>
      <c r="BC1392" s="456"/>
      <c r="BD1392" s="456"/>
      <c r="BE1392" s="456"/>
      <c r="BF1392" s="456"/>
      <c r="BG1392" s="457"/>
      <c r="BH1392" s="458"/>
      <c r="BI1392" s="459"/>
      <c r="BJ1392" s="459"/>
      <c r="BK1392" s="459"/>
      <c r="BL1392" s="459"/>
      <c r="BM1392" s="460"/>
      <c r="BN1392" s="314"/>
      <c r="BO1392" s="314"/>
      <c r="BP1392" s="1"/>
      <c r="BQ1392" s="120">
        <f>IF($F$3="","",IF(N1392=$F$3,COUNTIF(BQ$23:BQ1391,"&gt;0")+1,0))</f>
        <v>0</v>
      </c>
      <c r="BR1392" s="1"/>
      <c r="BS1392" s="20" t="str">
        <f>IF($N1392="","",IF(VLOOKUP(VLOOKUP($N1392,IMPOSTAZIONI!$E$6:$I$13,5,FALSE),IMPOSTAZIONI!$B$25:$N$32,3,FALSE)=0,"",VLOOKUP(VLOOKUP($N1392,IMPOSTAZIONI!$E$6:$I$13,5,FALSE),IMPOSTAZIONI!$B$25:$N$32,3,FALSE)))</f>
        <v/>
      </c>
      <c r="BT1392" s="20" t="str">
        <f>IF($N1392="","",IF(VLOOKUP(VLOOKUP($N1392,IMPOSTAZIONI!$E$6:$I$13,5,FALSE),IMPOSTAZIONI!$B$25:$N$32,6,FALSE)=0,"",VLOOKUP(VLOOKUP($N1392,IMPOSTAZIONI!$E$6:$I$13,5,FALSE),IMPOSTAZIONI!$B$25:$N$32,6,FALSE)))</f>
        <v/>
      </c>
      <c r="BU1392" s="20" t="str">
        <f>IF($N1392="","",IF(VLOOKUP(VLOOKUP($N1392,IMPOSTAZIONI!$E$6:$I$13,5,FALSE),IMPOSTAZIONI!$B$25:$N$32,9,FALSE)=0,"",VLOOKUP(VLOOKUP($N1392,IMPOSTAZIONI!$E$6:$I$13,5,FALSE),IMPOSTAZIONI!$B$25:$N$32,9,FALSE)))</f>
        <v/>
      </c>
      <c r="BV1392" s="20" t="str">
        <f>IF($N1392="","",IF(VLOOKUP(VLOOKUP($N1392,IMPOSTAZIONI!$E$6:$I$13,5,FALSE),IMPOSTAZIONI!$B$25:$N$32,12,FALSE)=0,"",VLOOKUP(VLOOKUP($N1392,IMPOSTAZIONI!$E$6:$I$13,5,FALSE),IMPOSTAZIONI!$B$25:$N$32,12,FALSE)))</f>
        <v/>
      </c>
      <c r="BW1392" s="221" t="str">
        <f t="shared" si="381"/>
        <v/>
      </c>
      <c r="BX1392" s="221" t="str">
        <f t="shared" si="382"/>
        <v/>
      </c>
      <c r="BY1392" s="221">
        <f t="shared" si="383"/>
        <v>0</v>
      </c>
      <c r="BZ1392" s="231">
        <f t="shared" si="384"/>
        <v>0</v>
      </c>
      <c r="CA1392" s="246">
        <f t="shared" si="385"/>
        <v>0</v>
      </c>
      <c r="CB1392" s="246">
        <f t="shared" si="386"/>
        <v>0</v>
      </c>
      <c r="CC1392" s="246" t="str">
        <f t="shared" si="387"/>
        <v/>
      </c>
      <c r="CD1392" s="246">
        <f t="shared" si="388"/>
        <v>5</v>
      </c>
      <c r="CE1392" s="246">
        <f t="shared" si="389"/>
        <v>0</v>
      </c>
      <c r="CF1392" s="276">
        <f t="shared" si="390"/>
        <v>0</v>
      </c>
      <c r="CG1392" s="277">
        <f t="shared" si="390"/>
        <v>0</v>
      </c>
      <c r="CH1392" s="277">
        <f t="shared" si="390"/>
        <v>0</v>
      </c>
      <c r="CI1392" s="278">
        <f t="shared" si="379"/>
        <v>0</v>
      </c>
      <c r="CJ1392" s="280">
        <f t="shared" si="391"/>
        <v>0</v>
      </c>
      <c r="CK1392" s="232">
        <f t="shared" si="392"/>
        <v>0</v>
      </c>
      <c r="CL1392" s="1"/>
    </row>
    <row r="1393" spans="1:90" ht="18" customHeight="1">
      <c r="A1393" s="1"/>
      <c r="B1393" s="1"/>
      <c r="C1393" s="314"/>
      <c r="D1393" s="287" t="str">
        <f t="shared" ref="D1393:D1456" si="393">IF(BY1393=1,"Errore",IF(BY1393=2,"+ EVN nel gg.",""))</f>
        <v/>
      </c>
      <c r="E1393" s="449" t="str">
        <f t="shared" si="380"/>
        <v/>
      </c>
      <c r="F1393" s="450"/>
      <c r="G1393" s="451"/>
      <c r="H1393" s="452"/>
      <c r="I1393" s="453"/>
      <c r="J1393" s="453"/>
      <c r="K1393" s="453"/>
      <c r="L1393" s="453"/>
      <c r="M1393" s="454"/>
      <c r="N1393" s="455"/>
      <c r="O1393" s="456"/>
      <c r="P1393" s="456"/>
      <c r="Q1393" s="456"/>
      <c r="R1393" s="456"/>
      <c r="S1393" s="456"/>
      <c r="T1393" s="456"/>
      <c r="U1393" s="456"/>
      <c r="V1393" s="456"/>
      <c r="W1393" s="456"/>
      <c r="X1393" s="456"/>
      <c r="Y1393" s="456"/>
      <c r="Z1393" s="456"/>
      <c r="AA1393" s="456"/>
      <c r="AB1393" s="456"/>
      <c r="AC1393" s="456"/>
      <c r="AD1393" s="456"/>
      <c r="AE1393" s="457"/>
      <c r="AF1393" s="455"/>
      <c r="AG1393" s="456"/>
      <c r="AH1393" s="456"/>
      <c r="AI1393" s="456"/>
      <c r="AJ1393" s="456"/>
      <c r="AK1393" s="456"/>
      <c r="AL1393" s="456"/>
      <c r="AM1393" s="456"/>
      <c r="AN1393" s="457"/>
      <c r="AO1393" s="455"/>
      <c r="AP1393" s="456"/>
      <c r="AQ1393" s="456"/>
      <c r="AR1393" s="456"/>
      <c r="AS1393" s="456"/>
      <c r="AT1393" s="456"/>
      <c r="AU1393" s="456"/>
      <c r="AV1393" s="456"/>
      <c r="AW1393" s="456"/>
      <c r="AX1393" s="456"/>
      <c r="AY1393" s="456"/>
      <c r="AZ1393" s="456"/>
      <c r="BA1393" s="456"/>
      <c r="BB1393" s="456"/>
      <c r="BC1393" s="456"/>
      <c r="BD1393" s="456"/>
      <c r="BE1393" s="456"/>
      <c r="BF1393" s="456"/>
      <c r="BG1393" s="457"/>
      <c r="BH1393" s="458"/>
      <c r="BI1393" s="459"/>
      <c r="BJ1393" s="459"/>
      <c r="BK1393" s="459"/>
      <c r="BL1393" s="459"/>
      <c r="BM1393" s="460"/>
      <c r="BN1393" s="314"/>
      <c r="BO1393" s="314"/>
      <c r="BP1393" s="1"/>
      <c r="BQ1393" s="120">
        <f>IF($F$3="","",IF(N1393=$F$3,COUNTIF(BQ$23:BQ1392,"&gt;0")+1,0))</f>
        <v>0</v>
      </c>
      <c r="BR1393" s="1"/>
      <c r="BS1393" s="20" t="str">
        <f>IF($N1393="","",IF(VLOOKUP(VLOOKUP($N1393,IMPOSTAZIONI!$E$6:$I$13,5,FALSE),IMPOSTAZIONI!$B$25:$N$32,3,FALSE)=0,"",VLOOKUP(VLOOKUP($N1393,IMPOSTAZIONI!$E$6:$I$13,5,FALSE),IMPOSTAZIONI!$B$25:$N$32,3,FALSE)))</f>
        <v/>
      </c>
      <c r="BT1393" s="20" t="str">
        <f>IF($N1393="","",IF(VLOOKUP(VLOOKUP($N1393,IMPOSTAZIONI!$E$6:$I$13,5,FALSE),IMPOSTAZIONI!$B$25:$N$32,6,FALSE)=0,"",VLOOKUP(VLOOKUP($N1393,IMPOSTAZIONI!$E$6:$I$13,5,FALSE),IMPOSTAZIONI!$B$25:$N$32,6,FALSE)))</f>
        <v/>
      </c>
      <c r="BU1393" s="20" t="str">
        <f>IF($N1393="","",IF(VLOOKUP(VLOOKUP($N1393,IMPOSTAZIONI!$E$6:$I$13,5,FALSE),IMPOSTAZIONI!$B$25:$N$32,9,FALSE)=0,"",VLOOKUP(VLOOKUP($N1393,IMPOSTAZIONI!$E$6:$I$13,5,FALSE),IMPOSTAZIONI!$B$25:$N$32,9,FALSE)))</f>
        <v/>
      </c>
      <c r="BV1393" s="20" t="str">
        <f>IF($N1393="","",IF(VLOOKUP(VLOOKUP($N1393,IMPOSTAZIONI!$E$6:$I$13,5,FALSE),IMPOSTAZIONI!$B$25:$N$32,12,FALSE)=0,"",VLOOKUP(VLOOKUP($N1393,IMPOSTAZIONI!$E$6:$I$13,5,FALSE),IMPOSTAZIONI!$B$25:$N$32,12,FALSE)))</f>
        <v/>
      </c>
      <c r="BW1393" s="221" t="str">
        <f t="shared" si="381"/>
        <v/>
      </c>
      <c r="BX1393" s="221" t="str">
        <f t="shared" si="382"/>
        <v/>
      </c>
      <c r="BY1393" s="221">
        <f t="shared" si="383"/>
        <v>0</v>
      </c>
      <c r="BZ1393" s="231">
        <f t="shared" si="384"/>
        <v>0</v>
      </c>
      <c r="CA1393" s="246">
        <f t="shared" si="385"/>
        <v>0</v>
      </c>
      <c r="CB1393" s="246">
        <f t="shared" si="386"/>
        <v>0</v>
      </c>
      <c r="CC1393" s="246" t="str">
        <f t="shared" si="387"/>
        <v/>
      </c>
      <c r="CD1393" s="246">
        <f t="shared" si="388"/>
        <v>5</v>
      </c>
      <c r="CE1393" s="246">
        <f t="shared" si="389"/>
        <v>0</v>
      </c>
      <c r="CF1393" s="276">
        <f t="shared" si="390"/>
        <v>0</v>
      </c>
      <c r="CG1393" s="277">
        <f t="shared" si="390"/>
        <v>0</v>
      </c>
      <c r="CH1393" s="277">
        <f t="shared" si="390"/>
        <v>0</v>
      </c>
      <c r="CI1393" s="278">
        <f t="shared" si="379"/>
        <v>0</v>
      </c>
      <c r="CJ1393" s="280">
        <f t="shared" si="391"/>
        <v>0</v>
      </c>
      <c r="CK1393" s="232">
        <f t="shared" si="392"/>
        <v>0</v>
      </c>
      <c r="CL1393" s="1"/>
    </row>
    <row r="1394" spans="1:90" ht="18" customHeight="1">
      <c r="A1394" s="1"/>
      <c r="B1394" s="1"/>
      <c r="C1394" s="314"/>
      <c r="D1394" s="287" t="str">
        <f t="shared" si="393"/>
        <v/>
      </c>
      <c r="E1394" s="449" t="str">
        <f t="shared" si="380"/>
        <v/>
      </c>
      <c r="F1394" s="450"/>
      <c r="G1394" s="451"/>
      <c r="H1394" s="452"/>
      <c r="I1394" s="453"/>
      <c r="J1394" s="453"/>
      <c r="K1394" s="453"/>
      <c r="L1394" s="453"/>
      <c r="M1394" s="454"/>
      <c r="N1394" s="455"/>
      <c r="O1394" s="456"/>
      <c r="P1394" s="456"/>
      <c r="Q1394" s="456"/>
      <c r="R1394" s="456"/>
      <c r="S1394" s="456"/>
      <c r="T1394" s="456"/>
      <c r="U1394" s="456"/>
      <c r="V1394" s="456"/>
      <c r="W1394" s="456"/>
      <c r="X1394" s="456"/>
      <c r="Y1394" s="456"/>
      <c r="Z1394" s="456"/>
      <c r="AA1394" s="456"/>
      <c r="AB1394" s="456"/>
      <c r="AC1394" s="456"/>
      <c r="AD1394" s="456"/>
      <c r="AE1394" s="457"/>
      <c r="AF1394" s="455"/>
      <c r="AG1394" s="456"/>
      <c r="AH1394" s="456"/>
      <c r="AI1394" s="456"/>
      <c r="AJ1394" s="456"/>
      <c r="AK1394" s="456"/>
      <c r="AL1394" s="456"/>
      <c r="AM1394" s="456"/>
      <c r="AN1394" s="457"/>
      <c r="AO1394" s="455"/>
      <c r="AP1394" s="456"/>
      <c r="AQ1394" s="456"/>
      <c r="AR1394" s="456"/>
      <c r="AS1394" s="456"/>
      <c r="AT1394" s="456"/>
      <c r="AU1394" s="456"/>
      <c r="AV1394" s="456"/>
      <c r="AW1394" s="456"/>
      <c r="AX1394" s="456"/>
      <c r="AY1394" s="456"/>
      <c r="AZ1394" s="456"/>
      <c r="BA1394" s="456"/>
      <c r="BB1394" s="456"/>
      <c r="BC1394" s="456"/>
      <c r="BD1394" s="456"/>
      <c r="BE1394" s="456"/>
      <c r="BF1394" s="456"/>
      <c r="BG1394" s="457"/>
      <c r="BH1394" s="458"/>
      <c r="BI1394" s="459"/>
      <c r="BJ1394" s="459"/>
      <c r="BK1394" s="459"/>
      <c r="BL1394" s="459"/>
      <c r="BM1394" s="460"/>
      <c r="BN1394" s="314"/>
      <c r="BO1394" s="314"/>
      <c r="BP1394" s="1"/>
      <c r="BQ1394" s="120">
        <f>IF($F$3="","",IF(N1394=$F$3,COUNTIF(BQ$23:BQ1393,"&gt;0")+1,0))</f>
        <v>0</v>
      </c>
      <c r="BR1394" s="1"/>
      <c r="BS1394" s="20" t="str">
        <f>IF($N1394="","",IF(VLOOKUP(VLOOKUP($N1394,IMPOSTAZIONI!$E$6:$I$13,5,FALSE),IMPOSTAZIONI!$B$25:$N$32,3,FALSE)=0,"",VLOOKUP(VLOOKUP($N1394,IMPOSTAZIONI!$E$6:$I$13,5,FALSE),IMPOSTAZIONI!$B$25:$N$32,3,FALSE)))</f>
        <v/>
      </c>
      <c r="BT1394" s="20" t="str">
        <f>IF($N1394="","",IF(VLOOKUP(VLOOKUP($N1394,IMPOSTAZIONI!$E$6:$I$13,5,FALSE),IMPOSTAZIONI!$B$25:$N$32,6,FALSE)=0,"",VLOOKUP(VLOOKUP($N1394,IMPOSTAZIONI!$E$6:$I$13,5,FALSE),IMPOSTAZIONI!$B$25:$N$32,6,FALSE)))</f>
        <v/>
      </c>
      <c r="BU1394" s="20" t="str">
        <f>IF($N1394="","",IF(VLOOKUP(VLOOKUP($N1394,IMPOSTAZIONI!$E$6:$I$13,5,FALSE),IMPOSTAZIONI!$B$25:$N$32,9,FALSE)=0,"",VLOOKUP(VLOOKUP($N1394,IMPOSTAZIONI!$E$6:$I$13,5,FALSE),IMPOSTAZIONI!$B$25:$N$32,9,FALSE)))</f>
        <v/>
      </c>
      <c r="BV1394" s="20" t="str">
        <f>IF($N1394="","",IF(VLOOKUP(VLOOKUP($N1394,IMPOSTAZIONI!$E$6:$I$13,5,FALSE),IMPOSTAZIONI!$B$25:$N$32,12,FALSE)=0,"",VLOOKUP(VLOOKUP($N1394,IMPOSTAZIONI!$E$6:$I$13,5,FALSE),IMPOSTAZIONI!$B$25:$N$32,12,FALSE)))</f>
        <v/>
      </c>
      <c r="BW1394" s="221" t="str">
        <f t="shared" si="381"/>
        <v/>
      </c>
      <c r="BX1394" s="221" t="str">
        <f t="shared" si="382"/>
        <v/>
      </c>
      <c r="BY1394" s="221">
        <f t="shared" si="383"/>
        <v>0</v>
      </c>
      <c r="BZ1394" s="231">
        <f t="shared" si="384"/>
        <v>0</v>
      </c>
      <c r="CA1394" s="246">
        <f t="shared" si="385"/>
        <v>0</v>
      </c>
      <c r="CB1394" s="246">
        <f t="shared" si="386"/>
        <v>0</v>
      </c>
      <c r="CC1394" s="246" t="str">
        <f t="shared" si="387"/>
        <v/>
      </c>
      <c r="CD1394" s="246">
        <f t="shared" si="388"/>
        <v>5</v>
      </c>
      <c r="CE1394" s="246">
        <f t="shared" si="389"/>
        <v>0</v>
      </c>
      <c r="CF1394" s="276">
        <f t="shared" si="390"/>
        <v>0</v>
      </c>
      <c r="CG1394" s="277">
        <f t="shared" si="390"/>
        <v>0</v>
      </c>
      <c r="CH1394" s="277">
        <f t="shared" si="390"/>
        <v>0</v>
      </c>
      <c r="CI1394" s="278">
        <f t="shared" si="379"/>
        <v>0</v>
      </c>
      <c r="CJ1394" s="280">
        <f t="shared" si="391"/>
        <v>0</v>
      </c>
      <c r="CK1394" s="232">
        <f t="shared" si="392"/>
        <v>0</v>
      </c>
      <c r="CL1394" s="1"/>
    </row>
    <row r="1395" spans="1:90" ht="18" customHeight="1">
      <c r="A1395" s="1"/>
      <c r="B1395" s="1"/>
      <c r="C1395" s="314"/>
      <c r="D1395" s="287" t="str">
        <f t="shared" si="393"/>
        <v/>
      </c>
      <c r="E1395" s="449" t="str">
        <f t="shared" si="380"/>
        <v/>
      </c>
      <c r="F1395" s="450"/>
      <c r="G1395" s="451"/>
      <c r="H1395" s="452"/>
      <c r="I1395" s="453"/>
      <c r="J1395" s="453"/>
      <c r="K1395" s="453"/>
      <c r="L1395" s="453"/>
      <c r="M1395" s="454"/>
      <c r="N1395" s="455"/>
      <c r="O1395" s="456"/>
      <c r="P1395" s="456"/>
      <c r="Q1395" s="456"/>
      <c r="R1395" s="456"/>
      <c r="S1395" s="456"/>
      <c r="T1395" s="456"/>
      <c r="U1395" s="456"/>
      <c r="V1395" s="456"/>
      <c r="W1395" s="456"/>
      <c r="X1395" s="456"/>
      <c r="Y1395" s="456"/>
      <c r="Z1395" s="456"/>
      <c r="AA1395" s="456"/>
      <c r="AB1395" s="456"/>
      <c r="AC1395" s="456"/>
      <c r="AD1395" s="456"/>
      <c r="AE1395" s="457"/>
      <c r="AF1395" s="455"/>
      <c r="AG1395" s="456"/>
      <c r="AH1395" s="456"/>
      <c r="AI1395" s="456"/>
      <c r="AJ1395" s="456"/>
      <c r="AK1395" s="456"/>
      <c r="AL1395" s="456"/>
      <c r="AM1395" s="456"/>
      <c r="AN1395" s="457"/>
      <c r="AO1395" s="455"/>
      <c r="AP1395" s="456"/>
      <c r="AQ1395" s="456"/>
      <c r="AR1395" s="456"/>
      <c r="AS1395" s="456"/>
      <c r="AT1395" s="456"/>
      <c r="AU1395" s="456"/>
      <c r="AV1395" s="456"/>
      <c r="AW1395" s="456"/>
      <c r="AX1395" s="456"/>
      <c r="AY1395" s="456"/>
      <c r="AZ1395" s="456"/>
      <c r="BA1395" s="456"/>
      <c r="BB1395" s="456"/>
      <c r="BC1395" s="456"/>
      <c r="BD1395" s="456"/>
      <c r="BE1395" s="456"/>
      <c r="BF1395" s="456"/>
      <c r="BG1395" s="457"/>
      <c r="BH1395" s="458"/>
      <c r="BI1395" s="459"/>
      <c r="BJ1395" s="459"/>
      <c r="BK1395" s="459"/>
      <c r="BL1395" s="459"/>
      <c r="BM1395" s="460"/>
      <c r="BN1395" s="314"/>
      <c r="BO1395" s="314"/>
      <c r="BP1395" s="1"/>
      <c r="BQ1395" s="120">
        <f>IF($F$3="","",IF(N1395=$F$3,COUNTIF(BQ$23:BQ1394,"&gt;0")+1,0))</f>
        <v>0</v>
      </c>
      <c r="BR1395" s="1"/>
      <c r="BS1395" s="20" t="str">
        <f>IF($N1395="","",IF(VLOOKUP(VLOOKUP($N1395,IMPOSTAZIONI!$E$6:$I$13,5,FALSE),IMPOSTAZIONI!$B$25:$N$32,3,FALSE)=0,"",VLOOKUP(VLOOKUP($N1395,IMPOSTAZIONI!$E$6:$I$13,5,FALSE),IMPOSTAZIONI!$B$25:$N$32,3,FALSE)))</f>
        <v/>
      </c>
      <c r="BT1395" s="20" t="str">
        <f>IF($N1395="","",IF(VLOOKUP(VLOOKUP($N1395,IMPOSTAZIONI!$E$6:$I$13,5,FALSE),IMPOSTAZIONI!$B$25:$N$32,6,FALSE)=0,"",VLOOKUP(VLOOKUP($N1395,IMPOSTAZIONI!$E$6:$I$13,5,FALSE),IMPOSTAZIONI!$B$25:$N$32,6,FALSE)))</f>
        <v/>
      </c>
      <c r="BU1395" s="20" t="str">
        <f>IF($N1395="","",IF(VLOOKUP(VLOOKUP($N1395,IMPOSTAZIONI!$E$6:$I$13,5,FALSE),IMPOSTAZIONI!$B$25:$N$32,9,FALSE)=0,"",VLOOKUP(VLOOKUP($N1395,IMPOSTAZIONI!$E$6:$I$13,5,FALSE),IMPOSTAZIONI!$B$25:$N$32,9,FALSE)))</f>
        <v/>
      </c>
      <c r="BV1395" s="20" t="str">
        <f>IF($N1395="","",IF(VLOOKUP(VLOOKUP($N1395,IMPOSTAZIONI!$E$6:$I$13,5,FALSE),IMPOSTAZIONI!$B$25:$N$32,12,FALSE)=0,"",VLOOKUP(VLOOKUP($N1395,IMPOSTAZIONI!$E$6:$I$13,5,FALSE),IMPOSTAZIONI!$B$25:$N$32,12,FALSE)))</f>
        <v/>
      </c>
      <c r="BW1395" s="221" t="str">
        <f t="shared" si="381"/>
        <v/>
      </c>
      <c r="BX1395" s="221" t="str">
        <f t="shared" si="382"/>
        <v/>
      </c>
      <c r="BY1395" s="221">
        <f t="shared" si="383"/>
        <v>0</v>
      </c>
      <c r="BZ1395" s="231">
        <f t="shared" si="384"/>
        <v>0</v>
      </c>
      <c r="CA1395" s="246">
        <f t="shared" si="385"/>
        <v>0</v>
      </c>
      <c r="CB1395" s="246">
        <f t="shared" si="386"/>
        <v>0</v>
      </c>
      <c r="CC1395" s="246" t="str">
        <f t="shared" si="387"/>
        <v/>
      </c>
      <c r="CD1395" s="246">
        <f t="shared" si="388"/>
        <v>5</v>
      </c>
      <c r="CE1395" s="246">
        <f t="shared" si="389"/>
        <v>0</v>
      </c>
      <c r="CF1395" s="276">
        <f t="shared" si="390"/>
        <v>0</v>
      </c>
      <c r="CG1395" s="277">
        <f t="shared" si="390"/>
        <v>0</v>
      </c>
      <c r="CH1395" s="277">
        <f t="shared" si="390"/>
        <v>0</v>
      </c>
      <c r="CI1395" s="278">
        <f t="shared" si="379"/>
        <v>0</v>
      </c>
      <c r="CJ1395" s="280">
        <f t="shared" si="391"/>
        <v>0</v>
      </c>
      <c r="CK1395" s="232">
        <f t="shared" si="392"/>
        <v>0</v>
      </c>
      <c r="CL1395" s="1"/>
    </row>
    <row r="1396" spans="1:90" ht="18" customHeight="1">
      <c r="A1396" s="1"/>
      <c r="B1396" s="1"/>
      <c r="C1396" s="314"/>
      <c r="D1396" s="287" t="str">
        <f t="shared" si="393"/>
        <v/>
      </c>
      <c r="E1396" s="449" t="str">
        <f t="shared" si="380"/>
        <v/>
      </c>
      <c r="F1396" s="450"/>
      <c r="G1396" s="451"/>
      <c r="H1396" s="452"/>
      <c r="I1396" s="453"/>
      <c r="J1396" s="453"/>
      <c r="K1396" s="453"/>
      <c r="L1396" s="453"/>
      <c r="M1396" s="454"/>
      <c r="N1396" s="455"/>
      <c r="O1396" s="456"/>
      <c r="P1396" s="456"/>
      <c r="Q1396" s="456"/>
      <c r="R1396" s="456"/>
      <c r="S1396" s="456"/>
      <c r="T1396" s="456"/>
      <c r="U1396" s="456"/>
      <c r="V1396" s="456"/>
      <c r="W1396" s="456"/>
      <c r="X1396" s="456"/>
      <c r="Y1396" s="456"/>
      <c r="Z1396" s="456"/>
      <c r="AA1396" s="456"/>
      <c r="AB1396" s="456"/>
      <c r="AC1396" s="456"/>
      <c r="AD1396" s="456"/>
      <c r="AE1396" s="457"/>
      <c r="AF1396" s="455"/>
      <c r="AG1396" s="456"/>
      <c r="AH1396" s="456"/>
      <c r="AI1396" s="456"/>
      <c r="AJ1396" s="456"/>
      <c r="AK1396" s="456"/>
      <c r="AL1396" s="456"/>
      <c r="AM1396" s="456"/>
      <c r="AN1396" s="457"/>
      <c r="AO1396" s="455"/>
      <c r="AP1396" s="456"/>
      <c r="AQ1396" s="456"/>
      <c r="AR1396" s="456"/>
      <c r="AS1396" s="456"/>
      <c r="AT1396" s="456"/>
      <c r="AU1396" s="456"/>
      <c r="AV1396" s="456"/>
      <c r="AW1396" s="456"/>
      <c r="AX1396" s="456"/>
      <c r="AY1396" s="456"/>
      <c r="AZ1396" s="456"/>
      <c r="BA1396" s="456"/>
      <c r="BB1396" s="456"/>
      <c r="BC1396" s="456"/>
      <c r="BD1396" s="456"/>
      <c r="BE1396" s="456"/>
      <c r="BF1396" s="456"/>
      <c r="BG1396" s="457"/>
      <c r="BH1396" s="458"/>
      <c r="BI1396" s="459"/>
      <c r="BJ1396" s="459"/>
      <c r="BK1396" s="459"/>
      <c r="BL1396" s="459"/>
      <c r="BM1396" s="460"/>
      <c r="BN1396" s="314"/>
      <c r="BO1396" s="314"/>
      <c r="BP1396" s="1"/>
      <c r="BQ1396" s="120">
        <f>IF($F$3="","",IF(N1396=$F$3,COUNTIF(BQ$23:BQ1395,"&gt;0")+1,0))</f>
        <v>0</v>
      </c>
      <c r="BR1396" s="1"/>
      <c r="BS1396" s="20" t="str">
        <f>IF($N1396="","",IF(VLOOKUP(VLOOKUP($N1396,IMPOSTAZIONI!$E$6:$I$13,5,FALSE),IMPOSTAZIONI!$B$25:$N$32,3,FALSE)=0,"",VLOOKUP(VLOOKUP($N1396,IMPOSTAZIONI!$E$6:$I$13,5,FALSE),IMPOSTAZIONI!$B$25:$N$32,3,FALSE)))</f>
        <v/>
      </c>
      <c r="BT1396" s="20" t="str">
        <f>IF($N1396="","",IF(VLOOKUP(VLOOKUP($N1396,IMPOSTAZIONI!$E$6:$I$13,5,FALSE),IMPOSTAZIONI!$B$25:$N$32,6,FALSE)=0,"",VLOOKUP(VLOOKUP($N1396,IMPOSTAZIONI!$E$6:$I$13,5,FALSE),IMPOSTAZIONI!$B$25:$N$32,6,FALSE)))</f>
        <v/>
      </c>
      <c r="BU1396" s="20" t="str">
        <f>IF($N1396="","",IF(VLOOKUP(VLOOKUP($N1396,IMPOSTAZIONI!$E$6:$I$13,5,FALSE),IMPOSTAZIONI!$B$25:$N$32,9,FALSE)=0,"",VLOOKUP(VLOOKUP($N1396,IMPOSTAZIONI!$E$6:$I$13,5,FALSE),IMPOSTAZIONI!$B$25:$N$32,9,FALSE)))</f>
        <v/>
      </c>
      <c r="BV1396" s="20" t="str">
        <f>IF($N1396="","",IF(VLOOKUP(VLOOKUP($N1396,IMPOSTAZIONI!$E$6:$I$13,5,FALSE),IMPOSTAZIONI!$B$25:$N$32,12,FALSE)=0,"",VLOOKUP(VLOOKUP($N1396,IMPOSTAZIONI!$E$6:$I$13,5,FALSE),IMPOSTAZIONI!$B$25:$N$32,12,FALSE)))</f>
        <v/>
      </c>
      <c r="BW1396" s="221" t="str">
        <f t="shared" si="381"/>
        <v/>
      </c>
      <c r="BX1396" s="221" t="str">
        <f t="shared" si="382"/>
        <v/>
      </c>
      <c r="BY1396" s="221">
        <f t="shared" si="383"/>
        <v>0</v>
      </c>
      <c r="BZ1396" s="231">
        <f t="shared" si="384"/>
        <v>0</v>
      </c>
      <c r="CA1396" s="246">
        <f t="shared" si="385"/>
        <v>0</v>
      </c>
      <c r="CB1396" s="246">
        <f t="shared" si="386"/>
        <v>0</v>
      </c>
      <c r="CC1396" s="246" t="str">
        <f t="shared" si="387"/>
        <v/>
      </c>
      <c r="CD1396" s="246">
        <f t="shared" si="388"/>
        <v>5</v>
      </c>
      <c r="CE1396" s="246">
        <f t="shared" si="389"/>
        <v>0</v>
      </c>
      <c r="CF1396" s="276">
        <f t="shared" si="390"/>
        <v>0</v>
      </c>
      <c r="CG1396" s="277">
        <f t="shared" si="390"/>
        <v>0</v>
      </c>
      <c r="CH1396" s="277">
        <f t="shared" si="390"/>
        <v>0</v>
      </c>
      <c r="CI1396" s="278">
        <f t="shared" si="379"/>
        <v>0</v>
      </c>
      <c r="CJ1396" s="280">
        <f t="shared" si="391"/>
        <v>0</v>
      </c>
      <c r="CK1396" s="232">
        <f t="shared" si="392"/>
        <v>0</v>
      </c>
      <c r="CL1396" s="1"/>
    </row>
    <row r="1397" spans="1:90" ht="18" customHeight="1">
      <c r="A1397" s="1"/>
      <c r="B1397" s="1"/>
      <c r="C1397" s="314"/>
      <c r="D1397" s="287" t="str">
        <f t="shared" si="393"/>
        <v/>
      </c>
      <c r="E1397" s="449" t="str">
        <f t="shared" si="380"/>
        <v/>
      </c>
      <c r="F1397" s="450"/>
      <c r="G1397" s="451"/>
      <c r="H1397" s="452"/>
      <c r="I1397" s="453"/>
      <c r="J1397" s="453"/>
      <c r="K1397" s="453"/>
      <c r="L1397" s="453"/>
      <c r="M1397" s="454"/>
      <c r="N1397" s="455"/>
      <c r="O1397" s="456"/>
      <c r="P1397" s="456"/>
      <c r="Q1397" s="456"/>
      <c r="R1397" s="456"/>
      <c r="S1397" s="456"/>
      <c r="T1397" s="456"/>
      <c r="U1397" s="456"/>
      <c r="V1397" s="456"/>
      <c r="W1397" s="456"/>
      <c r="X1397" s="456"/>
      <c r="Y1397" s="456"/>
      <c r="Z1397" s="456"/>
      <c r="AA1397" s="456"/>
      <c r="AB1397" s="456"/>
      <c r="AC1397" s="456"/>
      <c r="AD1397" s="456"/>
      <c r="AE1397" s="457"/>
      <c r="AF1397" s="455"/>
      <c r="AG1397" s="456"/>
      <c r="AH1397" s="456"/>
      <c r="AI1397" s="456"/>
      <c r="AJ1397" s="456"/>
      <c r="AK1397" s="456"/>
      <c r="AL1397" s="456"/>
      <c r="AM1397" s="456"/>
      <c r="AN1397" s="457"/>
      <c r="AO1397" s="455"/>
      <c r="AP1397" s="456"/>
      <c r="AQ1397" s="456"/>
      <c r="AR1397" s="456"/>
      <c r="AS1397" s="456"/>
      <c r="AT1397" s="456"/>
      <c r="AU1397" s="456"/>
      <c r="AV1397" s="456"/>
      <c r="AW1397" s="456"/>
      <c r="AX1397" s="456"/>
      <c r="AY1397" s="456"/>
      <c r="AZ1397" s="456"/>
      <c r="BA1397" s="456"/>
      <c r="BB1397" s="456"/>
      <c r="BC1397" s="456"/>
      <c r="BD1397" s="456"/>
      <c r="BE1397" s="456"/>
      <c r="BF1397" s="456"/>
      <c r="BG1397" s="457"/>
      <c r="BH1397" s="458"/>
      <c r="BI1397" s="459"/>
      <c r="BJ1397" s="459"/>
      <c r="BK1397" s="459"/>
      <c r="BL1397" s="459"/>
      <c r="BM1397" s="460"/>
      <c r="BN1397" s="314"/>
      <c r="BO1397" s="314"/>
      <c r="BP1397" s="1"/>
      <c r="BQ1397" s="120">
        <f>IF($F$3="","",IF(N1397=$F$3,COUNTIF(BQ$23:BQ1396,"&gt;0")+1,0))</f>
        <v>0</v>
      </c>
      <c r="BR1397" s="1"/>
      <c r="BS1397" s="20" t="str">
        <f>IF($N1397="","",IF(VLOOKUP(VLOOKUP($N1397,IMPOSTAZIONI!$E$6:$I$13,5,FALSE),IMPOSTAZIONI!$B$25:$N$32,3,FALSE)=0,"",VLOOKUP(VLOOKUP($N1397,IMPOSTAZIONI!$E$6:$I$13,5,FALSE),IMPOSTAZIONI!$B$25:$N$32,3,FALSE)))</f>
        <v/>
      </c>
      <c r="BT1397" s="20" t="str">
        <f>IF($N1397="","",IF(VLOOKUP(VLOOKUP($N1397,IMPOSTAZIONI!$E$6:$I$13,5,FALSE),IMPOSTAZIONI!$B$25:$N$32,6,FALSE)=0,"",VLOOKUP(VLOOKUP($N1397,IMPOSTAZIONI!$E$6:$I$13,5,FALSE),IMPOSTAZIONI!$B$25:$N$32,6,FALSE)))</f>
        <v/>
      </c>
      <c r="BU1397" s="20" t="str">
        <f>IF($N1397="","",IF(VLOOKUP(VLOOKUP($N1397,IMPOSTAZIONI!$E$6:$I$13,5,FALSE),IMPOSTAZIONI!$B$25:$N$32,9,FALSE)=0,"",VLOOKUP(VLOOKUP($N1397,IMPOSTAZIONI!$E$6:$I$13,5,FALSE),IMPOSTAZIONI!$B$25:$N$32,9,FALSE)))</f>
        <v/>
      </c>
      <c r="BV1397" s="20" t="str">
        <f>IF($N1397="","",IF(VLOOKUP(VLOOKUP($N1397,IMPOSTAZIONI!$E$6:$I$13,5,FALSE),IMPOSTAZIONI!$B$25:$N$32,12,FALSE)=0,"",VLOOKUP(VLOOKUP($N1397,IMPOSTAZIONI!$E$6:$I$13,5,FALSE),IMPOSTAZIONI!$B$25:$N$32,12,FALSE)))</f>
        <v/>
      </c>
      <c r="BW1397" s="221" t="str">
        <f t="shared" si="381"/>
        <v/>
      </c>
      <c r="BX1397" s="221" t="str">
        <f t="shared" si="382"/>
        <v/>
      </c>
      <c r="BY1397" s="221">
        <f t="shared" si="383"/>
        <v>0</v>
      </c>
      <c r="BZ1397" s="231">
        <f t="shared" si="384"/>
        <v>0</v>
      </c>
      <c r="CA1397" s="246">
        <f t="shared" si="385"/>
        <v>0</v>
      </c>
      <c r="CB1397" s="246">
        <f t="shared" si="386"/>
        <v>0</v>
      </c>
      <c r="CC1397" s="246" t="str">
        <f t="shared" si="387"/>
        <v/>
      </c>
      <c r="CD1397" s="246">
        <f t="shared" si="388"/>
        <v>5</v>
      </c>
      <c r="CE1397" s="246">
        <f t="shared" si="389"/>
        <v>0</v>
      </c>
      <c r="CF1397" s="276">
        <f t="shared" si="390"/>
        <v>0</v>
      </c>
      <c r="CG1397" s="277">
        <f t="shared" si="390"/>
        <v>0</v>
      </c>
      <c r="CH1397" s="277">
        <f t="shared" si="390"/>
        <v>0</v>
      </c>
      <c r="CI1397" s="278">
        <f t="shared" si="379"/>
        <v>0</v>
      </c>
      <c r="CJ1397" s="280">
        <f t="shared" si="391"/>
        <v>0</v>
      </c>
      <c r="CK1397" s="232">
        <f t="shared" si="392"/>
        <v>0</v>
      </c>
      <c r="CL1397" s="1"/>
    </row>
    <row r="1398" spans="1:90" ht="18" customHeight="1">
      <c r="A1398" s="1"/>
      <c r="B1398" s="1"/>
      <c r="C1398" s="314"/>
      <c r="D1398" s="287" t="str">
        <f t="shared" si="393"/>
        <v/>
      </c>
      <c r="E1398" s="449" t="str">
        <f t="shared" si="380"/>
        <v/>
      </c>
      <c r="F1398" s="450"/>
      <c r="G1398" s="451"/>
      <c r="H1398" s="452"/>
      <c r="I1398" s="453"/>
      <c r="J1398" s="453"/>
      <c r="K1398" s="453"/>
      <c r="L1398" s="453"/>
      <c r="M1398" s="454"/>
      <c r="N1398" s="455"/>
      <c r="O1398" s="456"/>
      <c r="P1398" s="456"/>
      <c r="Q1398" s="456"/>
      <c r="R1398" s="456"/>
      <c r="S1398" s="456"/>
      <c r="T1398" s="456"/>
      <c r="U1398" s="456"/>
      <c r="V1398" s="456"/>
      <c r="W1398" s="456"/>
      <c r="X1398" s="456"/>
      <c r="Y1398" s="456"/>
      <c r="Z1398" s="456"/>
      <c r="AA1398" s="456"/>
      <c r="AB1398" s="456"/>
      <c r="AC1398" s="456"/>
      <c r="AD1398" s="456"/>
      <c r="AE1398" s="457"/>
      <c r="AF1398" s="455"/>
      <c r="AG1398" s="456"/>
      <c r="AH1398" s="456"/>
      <c r="AI1398" s="456"/>
      <c r="AJ1398" s="456"/>
      <c r="AK1398" s="456"/>
      <c r="AL1398" s="456"/>
      <c r="AM1398" s="456"/>
      <c r="AN1398" s="457"/>
      <c r="AO1398" s="455"/>
      <c r="AP1398" s="456"/>
      <c r="AQ1398" s="456"/>
      <c r="AR1398" s="456"/>
      <c r="AS1398" s="456"/>
      <c r="AT1398" s="456"/>
      <c r="AU1398" s="456"/>
      <c r="AV1398" s="456"/>
      <c r="AW1398" s="456"/>
      <c r="AX1398" s="456"/>
      <c r="AY1398" s="456"/>
      <c r="AZ1398" s="456"/>
      <c r="BA1398" s="456"/>
      <c r="BB1398" s="456"/>
      <c r="BC1398" s="456"/>
      <c r="BD1398" s="456"/>
      <c r="BE1398" s="456"/>
      <c r="BF1398" s="456"/>
      <c r="BG1398" s="457"/>
      <c r="BH1398" s="458"/>
      <c r="BI1398" s="459"/>
      <c r="BJ1398" s="459"/>
      <c r="BK1398" s="459"/>
      <c r="BL1398" s="459"/>
      <c r="BM1398" s="460"/>
      <c r="BN1398" s="314"/>
      <c r="BO1398" s="314"/>
      <c r="BP1398" s="1"/>
      <c r="BQ1398" s="120">
        <f>IF($F$3="","",IF(N1398=$F$3,COUNTIF(BQ$23:BQ1397,"&gt;0")+1,0))</f>
        <v>0</v>
      </c>
      <c r="BR1398" s="1"/>
      <c r="BS1398" s="20" t="str">
        <f>IF($N1398="","",IF(VLOOKUP(VLOOKUP($N1398,IMPOSTAZIONI!$E$6:$I$13,5,FALSE),IMPOSTAZIONI!$B$25:$N$32,3,FALSE)=0,"",VLOOKUP(VLOOKUP($N1398,IMPOSTAZIONI!$E$6:$I$13,5,FALSE),IMPOSTAZIONI!$B$25:$N$32,3,FALSE)))</f>
        <v/>
      </c>
      <c r="BT1398" s="20" t="str">
        <f>IF($N1398="","",IF(VLOOKUP(VLOOKUP($N1398,IMPOSTAZIONI!$E$6:$I$13,5,FALSE),IMPOSTAZIONI!$B$25:$N$32,6,FALSE)=0,"",VLOOKUP(VLOOKUP($N1398,IMPOSTAZIONI!$E$6:$I$13,5,FALSE),IMPOSTAZIONI!$B$25:$N$32,6,FALSE)))</f>
        <v/>
      </c>
      <c r="BU1398" s="20" t="str">
        <f>IF($N1398="","",IF(VLOOKUP(VLOOKUP($N1398,IMPOSTAZIONI!$E$6:$I$13,5,FALSE),IMPOSTAZIONI!$B$25:$N$32,9,FALSE)=0,"",VLOOKUP(VLOOKUP($N1398,IMPOSTAZIONI!$E$6:$I$13,5,FALSE),IMPOSTAZIONI!$B$25:$N$32,9,FALSE)))</f>
        <v/>
      </c>
      <c r="BV1398" s="20" t="str">
        <f>IF($N1398="","",IF(VLOOKUP(VLOOKUP($N1398,IMPOSTAZIONI!$E$6:$I$13,5,FALSE),IMPOSTAZIONI!$B$25:$N$32,12,FALSE)=0,"",VLOOKUP(VLOOKUP($N1398,IMPOSTAZIONI!$E$6:$I$13,5,FALSE),IMPOSTAZIONI!$B$25:$N$32,12,FALSE)))</f>
        <v/>
      </c>
      <c r="BW1398" s="221" t="str">
        <f t="shared" si="381"/>
        <v/>
      </c>
      <c r="BX1398" s="221" t="str">
        <f t="shared" si="382"/>
        <v/>
      </c>
      <c r="BY1398" s="221">
        <f t="shared" si="383"/>
        <v>0</v>
      </c>
      <c r="BZ1398" s="231">
        <f t="shared" si="384"/>
        <v>0</v>
      </c>
      <c r="CA1398" s="246">
        <f t="shared" si="385"/>
        <v>0</v>
      </c>
      <c r="CB1398" s="246">
        <f t="shared" si="386"/>
        <v>0</v>
      </c>
      <c r="CC1398" s="246" t="str">
        <f t="shared" si="387"/>
        <v/>
      </c>
      <c r="CD1398" s="246">
        <f t="shared" si="388"/>
        <v>5</v>
      </c>
      <c r="CE1398" s="246">
        <f t="shared" si="389"/>
        <v>0</v>
      </c>
      <c r="CF1398" s="276">
        <f t="shared" si="390"/>
        <v>0</v>
      </c>
      <c r="CG1398" s="277">
        <f t="shared" si="390"/>
        <v>0</v>
      </c>
      <c r="CH1398" s="277">
        <f t="shared" si="390"/>
        <v>0</v>
      </c>
      <c r="CI1398" s="278">
        <f t="shared" si="379"/>
        <v>0</v>
      </c>
      <c r="CJ1398" s="280">
        <f t="shared" si="391"/>
        <v>0</v>
      </c>
      <c r="CK1398" s="232">
        <f t="shared" si="392"/>
        <v>0</v>
      </c>
      <c r="CL1398" s="1"/>
    </row>
    <row r="1399" spans="1:90" ht="18" customHeight="1">
      <c r="A1399" s="1"/>
      <c r="B1399" s="1"/>
      <c r="C1399" s="314"/>
      <c r="D1399" s="287" t="str">
        <f t="shared" si="393"/>
        <v/>
      </c>
      <c r="E1399" s="449" t="str">
        <f t="shared" si="380"/>
        <v/>
      </c>
      <c r="F1399" s="450"/>
      <c r="G1399" s="451"/>
      <c r="H1399" s="452"/>
      <c r="I1399" s="453"/>
      <c r="J1399" s="453"/>
      <c r="K1399" s="453"/>
      <c r="L1399" s="453"/>
      <c r="M1399" s="454"/>
      <c r="N1399" s="455"/>
      <c r="O1399" s="456"/>
      <c r="P1399" s="456"/>
      <c r="Q1399" s="456"/>
      <c r="R1399" s="456"/>
      <c r="S1399" s="456"/>
      <c r="T1399" s="456"/>
      <c r="U1399" s="456"/>
      <c r="V1399" s="456"/>
      <c r="W1399" s="456"/>
      <c r="X1399" s="456"/>
      <c r="Y1399" s="456"/>
      <c r="Z1399" s="456"/>
      <c r="AA1399" s="456"/>
      <c r="AB1399" s="456"/>
      <c r="AC1399" s="456"/>
      <c r="AD1399" s="456"/>
      <c r="AE1399" s="457"/>
      <c r="AF1399" s="455"/>
      <c r="AG1399" s="456"/>
      <c r="AH1399" s="456"/>
      <c r="AI1399" s="456"/>
      <c r="AJ1399" s="456"/>
      <c r="AK1399" s="456"/>
      <c r="AL1399" s="456"/>
      <c r="AM1399" s="456"/>
      <c r="AN1399" s="457"/>
      <c r="AO1399" s="455"/>
      <c r="AP1399" s="456"/>
      <c r="AQ1399" s="456"/>
      <c r="AR1399" s="456"/>
      <c r="AS1399" s="456"/>
      <c r="AT1399" s="456"/>
      <c r="AU1399" s="456"/>
      <c r="AV1399" s="456"/>
      <c r="AW1399" s="456"/>
      <c r="AX1399" s="456"/>
      <c r="AY1399" s="456"/>
      <c r="AZ1399" s="456"/>
      <c r="BA1399" s="456"/>
      <c r="BB1399" s="456"/>
      <c r="BC1399" s="456"/>
      <c r="BD1399" s="456"/>
      <c r="BE1399" s="456"/>
      <c r="BF1399" s="456"/>
      <c r="BG1399" s="457"/>
      <c r="BH1399" s="458"/>
      <c r="BI1399" s="459"/>
      <c r="BJ1399" s="459"/>
      <c r="BK1399" s="459"/>
      <c r="BL1399" s="459"/>
      <c r="BM1399" s="460"/>
      <c r="BN1399" s="314"/>
      <c r="BO1399" s="314"/>
      <c r="BP1399" s="1"/>
      <c r="BQ1399" s="120">
        <f>IF($F$3="","",IF(N1399=$F$3,COUNTIF(BQ$23:BQ1398,"&gt;0")+1,0))</f>
        <v>0</v>
      </c>
      <c r="BR1399" s="1"/>
      <c r="BS1399" s="20" t="str">
        <f>IF($N1399="","",IF(VLOOKUP(VLOOKUP($N1399,IMPOSTAZIONI!$E$6:$I$13,5,FALSE),IMPOSTAZIONI!$B$25:$N$32,3,FALSE)=0,"",VLOOKUP(VLOOKUP($N1399,IMPOSTAZIONI!$E$6:$I$13,5,FALSE),IMPOSTAZIONI!$B$25:$N$32,3,FALSE)))</f>
        <v/>
      </c>
      <c r="BT1399" s="20" t="str">
        <f>IF($N1399="","",IF(VLOOKUP(VLOOKUP($N1399,IMPOSTAZIONI!$E$6:$I$13,5,FALSE),IMPOSTAZIONI!$B$25:$N$32,6,FALSE)=0,"",VLOOKUP(VLOOKUP($N1399,IMPOSTAZIONI!$E$6:$I$13,5,FALSE),IMPOSTAZIONI!$B$25:$N$32,6,FALSE)))</f>
        <v/>
      </c>
      <c r="BU1399" s="20" t="str">
        <f>IF($N1399="","",IF(VLOOKUP(VLOOKUP($N1399,IMPOSTAZIONI!$E$6:$I$13,5,FALSE),IMPOSTAZIONI!$B$25:$N$32,9,FALSE)=0,"",VLOOKUP(VLOOKUP($N1399,IMPOSTAZIONI!$E$6:$I$13,5,FALSE),IMPOSTAZIONI!$B$25:$N$32,9,FALSE)))</f>
        <v/>
      </c>
      <c r="BV1399" s="20" t="str">
        <f>IF($N1399="","",IF(VLOOKUP(VLOOKUP($N1399,IMPOSTAZIONI!$E$6:$I$13,5,FALSE),IMPOSTAZIONI!$B$25:$N$32,12,FALSE)=0,"",VLOOKUP(VLOOKUP($N1399,IMPOSTAZIONI!$E$6:$I$13,5,FALSE),IMPOSTAZIONI!$B$25:$N$32,12,FALSE)))</f>
        <v/>
      </c>
      <c r="BW1399" s="221" t="str">
        <f t="shared" si="381"/>
        <v/>
      </c>
      <c r="BX1399" s="221" t="str">
        <f t="shared" si="382"/>
        <v/>
      </c>
      <c r="BY1399" s="221">
        <f t="shared" si="383"/>
        <v>0</v>
      </c>
      <c r="BZ1399" s="231">
        <f t="shared" si="384"/>
        <v>0</v>
      </c>
      <c r="CA1399" s="246">
        <f t="shared" si="385"/>
        <v>0</v>
      </c>
      <c r="CB1399" s="246">
        <f t="shared" si="386"/>
        <v>0</v>
      </c>
      <c r="CC1399" s="246" t="str">
        <f t="shared" si="387"/>
        <v/>
      </c>
      <c r="CD1399" s="246">
        <f t="shared" si="388"/>
        <v>5</v>
      </c>
      <c r="CE1399" s="246">
        <f t="shared" si="389"/>
        <v>0</v>
      </c>
      <c r="CF1399" s="276">
        <f t="shared" si="390"/>
        <v>0</v>
      </c>
      <c r="CG1399" s="277">
        <f t="shared" si="390"/>
        <v>0</v>
      </c>
      <c r="CH1399" s="277">
        <f t="shared" si="390"/>
        <v>0</v>
      </c>
      <c r="CI1399" s="278">
        <f t="shared" si="379"/>
        <v>0</v>
      </c>
      <c r="CJ1399" s="280">
        <f t="shared" si="391"/>
        <v>0</v>
      </c>
      <c r="CK1399" s="232">
        <f t="shared" si="392"/>
        <v>0</v>
      </c>
      <c r="CL1399" s="1"/>
    </row>
    <row r="1400" spans="1:90" ht="18" customHeight="1">
      <c r="A1400" s="1"/>
      <c r="B1400" s="1"/>
      <c r="C1400" s="314"/>
      <c r="D1400" s="287" t="str">
        <f t="shared" si="393"/>
        <v/>
      </c>
      <c r="E1400" s="449" t="str">
        <f t="shared" si="380"/>
        <v/>
      </c>
      <c r="F1400" s="450"/>
      <c r="G1400" s="451"/>
      <c r="H1400" s="452"/>
      <c r="I1400" s="453"/>
      <c r="J1400" s="453"/>
      <c r="K1400" s="453"/>
      <c r="L1400" s="453"/>
      <c r="M1400" s="454"/>
      <c r="N1400" s="455"/>
      <c r="O1400" s="456"/>
      <c r="P1400" s="456"/>
      <c r="Q1400" s="456"/>
      <c r="R1400" s="456"/>
      <c r="S1400" s="456"/>
      <c r="T1400" s="456"/>
      <c r="U1400" s="456"/>
      <c r="V1400" s="456"/>
      <c r="W1400" s="456"/>
      <c r="X1400" s="456"/>
      <c r="Y1400" s="456"/>
      <c r="Z1400" s="456"/>
      <c r="AA1400" s="456"/>
      <c r="AB1400" s="456"/>
      <c r="AC1400" s="456"/>
      <c r="AD1400" s="456"/>
      <c r="AE1400" s="457"/>
      <c r="AF1400" s="455"/>
      <c r="AG1400" s="456"/>
      <c r="AH1400" s="456"/>
      <c r="AI1400" s="456"/>
      <c r="AJ1400" s="456"/>
      <c r="AK1400" s="456"/>
      <c r="AL1400" s="456"/>
      <c r="AM1400" s="456"/>
      <c r="AN1400" s="457"/>
      <c r="AO1400" s="455"/>
      <c r="AP1400" s="456"/>
      <c r="AQ1400" s="456"/>
      <c r="AR1400" s="456"/>
      <c r="AS1400" s="456"/>
      <c r="AT1400" s="456"/>
      <c r="AU1400" s="456"/>
      <c r="AV1400" s="456"/>
      <c r="AW1400" s="456"/>
      <c r="AX1400" s="456"/>
      <c r="AY1400" s="456"/>
      <c r="AZ1400" s="456"/>
      <c r="BA1400" s="456"/>
      <c r="BB1400" s="456"/>
      <c r="BC1400" s="456"/>
      <c r="BD1400" s="456"/>
      <c r="BE1400" s="456"/>
      <c r="BF1400" s="456"/>
      <c r="BG1400" s="457"/>
      <c r="BH1400" s="458"/>
      <c r="BI1400" s="459"/>
      <c r="BJ1400" s="459"/>
      <c r="BK1400" s="459"/>
      <c r="BL1400" s="459"/>
      <c r="BM1400" s="460"/>
      <c r="BN1400" s="314"/>
      <c r="BO1400" s="314"/>
      <c r="BP1400" s="1"/>
      <c r="BQ1400" s="120">
        <f>IF($F$3="","",IF(N1400=$F$3,COUNTIF(BQ$23:BQ1399,"&gt;0")+1,0))</f>
        <v>0</v>
      </c>
      <c r="BR1400" s="1"/>
      <c r="BS1400" s="20" t="str">
        <f>IF($N1400="","",IF(VLOOKUP(VLOOKUP($N1400,IMPOSTAZIONI!$E$6:$I$13,5,FALSE),IMPOSTAZIONI!$B$25:$N$32,3,FALSE)=0,"",VLOOKUP(VLOOKUP($N1400,IMPOSTAZIONI!$E$6:$I$13,5,FALSE),IMPOSTAZIONI!$B$25:$N$32,3,FALSE)))</f>
        <v/>
      </c>
      <c r="BT1400" s="20" t="str">
        <f>IF($N1400="","",IF(VLOOKUP(VLOOKUP($N1400,IMPOSTAZIONI!$E$6:$I$13,5,FALSE),IMPOSTAZIONI!$B$25:$N$32,6,FALSE)=0,"",VLOOKUP(VLOOKUP($N1400,IMPOSTAZIONI!$E$6:$I$13,5,FALSE),IMPOSTAZIONI!$B$25:$N$32,6,FALSE)))</f>
        <v/>
      </c>
      <c r="BU1400" s="20" t="str">
        <f>IF($N1400="","",IF(VLOOKUP(VLOOKUP($N1400,IMPOSTAZIONI!$E$6:$I$13,5,FALSE),IMPOSTAZIONI!$B$25:$N$32,9,FALSE)=0,"",VLOOKUP(VLOOKUP($N1400,IMPOSTAZIONI!$E$6:$I$13,5,FALSE),IMPOSTAZIONI!$B$25:$N$32,9,FALSE)))</f>
        <v/>
      </c>
      <c r="BV1400" s="20" t="str">
        <f>IF($N1400="","",IF(VLOOKUP(VLOOKUP($N1400,IMPOSTAZIONI!$E$6:$I$13,5,FALSE),IMPOSTAZIONI!$B$25:$N$32,12,FALSE)=0,"",VLOOKUP(VLOOKUP($N1400,IMPOSTAZIONI!$E$6:$I$13,5,FALSE),IMPOSTAZIONI!$B$25:$N$32,12,FALSE)))</f>
        <v/>
      </c>
      <c r="BW1400" s="221" t="str">
        <f t="shared" si="381"/>
        <v/>
      </c>
      <c r="BX1400" s="221" t="str">
        <f t="shared" si="382"/>
        <v/>
      </c>
      <c r="BY1400" s="221">
        <f t="shared" si="383"/>
        <v>0</v>
      </c>
      <c r="BZ1400" s="231">
        <f t="shared" si="384"/>
        <v>0</v>
      </c>
      <c r="CA1400" s="246">
        <f t="shared" si="385"/>
        <v>0</v>
      </c>
      <c r="CB1400" s="246">
        <f t="shared" si="386"/>
        <v>0</v>
      </c>
      <c r="CC1400" s="246" t="str">
        <f t="shared" si="387"/>
        <v/>
      </c>
      <c r="CD1400" s="246">
        <f t="shared" si="388"/>
        <v>5</v>
      </c>
      <c r="CE1400" s="246">
        <f t="shared" si="389"/>
        <v>0</v>
      </c>
      <c r="CF1400" s="276">
        <f t="shared" si="390"/>
        <v>0</v>
      </c>
      <c r="CG1400" s="277">
        <f t="shared" si="390"/>
        <v>0</v>
      </c>
      <c r="CH1400" s="277">
        <f t="shared" si="390"/>
        <v>0</v>
      </c>
      <c r="CI1400" s="278">
        <f t="shared" si="379"/>
        <v>0</v>
      </c>
      <c r="CJ1400" s="280">
        <f t="shared" si="391"/>
        <v>0</v>
      </c>
      <c r="CK1400" s="232">
        <f t="shared" si="392"/>
        <v>0</v>
      </c>
      <c r="CL1400" s="1"/>
    </row>
    <row r="1401" spans="1:90" ht="18" customHeight="1">
      <c r="A1401" s="1"/>
      <c r="B1401" s="1"/>
      <c r="C1401" s="314"/>
      <c r="D1401" s="287" t="str">
        <f t="shared" si="393"/>
        <v/>
      </c>
      <c r="E1401" s="449" t="str">
        <f t="shared" si="380"/>
        <v/>
      </c>
      <c r="F1401" s="450"/>
      <c r="G1401" s="451"/>
      <c r="H1401" s="452"/>
      <c r="I1401" s="453"/>
      <c r="J1401" s="453"/>
      <c r="K1401" s="453"/>
      <c r="L1401" s="453"/>
      <c r="M1401" s="454"/>
      <c r="N1401" s="455"/>
      <c r="O1401" s="456"/>
      <c r="P1401" s="456"/>
      <c r="Q1401" s="456"/>
      <c r="R1401" s="456"/>
      <c r="S1401" s="456"/>
      <c r="T1401" s="456"/>
      <c r="U1401" s="456"/>
      <c r="V1401" s="456"/>
      <c r="W1401" s="456"/>
      <c r="X1401" s="456"/>
      <c r="Y1401" s="456"/>
      <c r="Z1401" s="456"/>
      <c r="AA1401" s="456"/>
      <c r="AB1401" s="456"/>
      <c r="AC1401" s="456"/>
      <c r="AD1401" s="456"/>
      <c r="AE1401" s="457"/>
      <c r="AF1401" s="455"/>
      <c r="AG1401" s="456"/>
      <c r="AH1401" s="456"/>
      <c r="AI1401" s="456"/>
      <c r="AJ1401" s="456"/>
      <c r="AK1401" s="456"/>
      <c r="AL1401" s="456"/>
      <c r="AM1401" s="456"/>
      <c r="AN1401" s="457"/>
      <c r="AO1401" s="455"/>
      <c r="AP1401" s="456"/>
      <c r="AQ1401" s="456"/>
      <c r="AR1401" s="456"/>
      <c r="AS1401" s="456"/>
      <c r="AT1401" s="456"/>
      <c r="AU1401" s="456"/>
      <c r="AV1401" s="456"/>
      <c r="AW1401" s="456"/>
      <c r="AX1401" s="456"/>
      <c r="AY1401" s="456"/>
      <c r="AZ1401" s="456"/>
      <c r="BA1401" s="456"/>
      <c r="BB1401" s="456"/>
      <c r="BC1401" s="456"/>
      <c r="BD1401" s="456"/>
      <c r="BE1401" s="456"/>
      <c r="BF1401" s="456"/>
      <c r="BG1401" s="457"/>
      <c r="BH1401" s="458"/>
      <c r="BI1401" s="459"/>
      <c r="BJ1401" s="459"/>
      <c r="BK1401" s="459"/>
      <c r="BL1401" s="459"/>
      <c r="BM1401" s="460"/>
      <c r="BN1401" s="314"/>
      <c r="BO1401" s="314"/>
      <c r="BP1401" s="1"/>
      <c r="BQ1401" s="120">
        <f>IF($F$3="","",IF(N1401=$F$3,COUNTIF(BQ$23:BQ1400,"&gt;0")+1,0))</f>
        <v>0</v>
      </c>
      <c r="BR1401" s="1"/>
      <c r="BS1401" s="20" t="str">
        <f>IF($N1401="","",IF(VLOOKUP(VLOOKUP($N1401,IMPOSTAZIONI!$E$6:$I$13,5,FALSE),IMPOSTAZIONI!$B$25:$N$32,3,FALSE)=0,"",VLOOKUP(VLOOKUP($N1401,IMPOSTAZIONI!$E$6:$I$13,5,FALSE),IMPOSTAZIONI!$B$25:$N$32,3,FALSE)))</f>
        <v/>
      </c>
      <c r="BT1401" s="20" t="str">
        <f>IF($N1401="","",IF(VLOOKUP(VLOOKUP($N1401,IMPOSTAZIONI!$E$6:$I$13,5,FALSE),IMPOSTAZIONI!$B$25:$N$32,6,FALSE)=0,"",VLOOKUP(VLOOKUP($N1401,IMPOSTAZIONI!$E$6:$I$13,5,FALSE),IMPOSTAZIONI!$B$25:$N$32,6,FALSE)))</f>
        <v/>
      </c>
      <c r="BU1401" s="20" t="str">
        <f>IF($N1401="","",IF(VLOOKUP(VLOOKUP($N1401,IMPOSTAZIONI!$E$6:$I$13,5,FALSE),IMPOSTAZIONI!$B$25:$N$32,9,FALSE)=0,"",VLOOKUP(VLOOKUP($N1401,IMPOSTAZIONI!$E$6:$I$13,5,FALSE),IMPOSTAZIONI!$B$25:$N$32,9,FALSE)))</f>
        <v/>
      </c>
      <c r="BV1401" s="20" t="str">
        <f>IF($N1401="","",IF(VLOOKUP(VLOOKUP($N1401,IMPOSTAZIONI!$E$6:$I$13,5,FALSE),IMPOSTAZIONI!$B$25:$N$32,12,FALSE)=0,"",VLOOKUP(VLOOKUP($N1401,IMPOSTAZIONI!$E$6:$I$13,5,FALSE),IMPOSTAZIONI!$B$25:$N$32,12,FALSE)))</f>
        <v/>
      </c>
      <c r="BW1401" s="221" t="str">
        <f t="shared" si="381"/>
        <v/>
      </c>
      <c r="BX1401" s="221" t="str">
        <f t="shared" si="382"/>
        <v/>
      </c>
      <c r="BY1401" s="221">
        <f t="shared" si="383"/>
        <v>0</v>
      </c>
      <c r="BZ1401" s="231">
        <f t="shared" si="384"/>
        <v>0</v>
      </c>
      <c r="CA1401" s="246">
        <f t="shared" si="385"/>
        <v>0</v>
      </c>
      <c r="CB1401" s="246">
        <f t="shared" si="386"/>
        <v>0</v>
      </c>
      <c r="CC1401" s="246" t="str">
        <f t="shared" si="387"/>
        <v/>
      </c>
      <c r="CD1401" s="246">
        <f t="shared" si="388"/>
        <v>5</v>
      </c>
      <c r="CE1401" s="246">
        <f t="shared" si="389"/>
        <v>0</v>
      </c>
      <c r="CF1401" s="276">
        <f t="shared" si="390"/>
        <v>0</v>
      </c>
      <c r="CG1401" s="277">
        <f t="shared" si="390"/>
        <v>0</v>
      </c>
      <c r="CH1401" s="277">
        <f t="shared" si="390"/>
        <v>0</v>
      </c>
      <c r="CI1401" s="278">
        <f t="shared" si="379"/>
        <v>0</v>
      </c>
      <c r="CJ1401" s="280">
        <f t="shared" si="391"/>
        <v>0</v>
      </c>
      <c r="CK1401" s="232">
        <f t="shared" si="392"/>
        <v>0</v>
      </c>
      <c r="CL1401" s="1"/>
    </row>
    <row r="1402" spans="1:90" ht="18" customHeight="1">
      <c r="A1402" s="1"/>
      <c r="B1402" s="1"/>
      <c r="C1402" s="314"/>
      <c r="D1402" s="287" t="str">
        <f t="shared" si="393"/>
        <v/>
      </c>
      <c r="E1402" s="449" t="str">
        <f t="shared" si="380"/>
        <v/>
      </c>
      <c r="F1402" s="450"/>
      <c r="G1402" s="451"/>
      <c r="H1402" s="452"/>
      <c r="I1402" s="453"/>
      <c r="J1402" s="453"/>
      <c r="K1402" s="453"/>
      <c r="L1402" s="453"/>
      <c r="M1402" s="454"/>
      <c r="N1402" s="455"/>
      <c r="O1402" s="456"/>
      <c r="P1402" s="456"/>
      <c r="Q1402" s="456"/>
      <c r="R1402" s="456"/>
      <c r="S1402" s="456"/>
      <c r="T1402" s="456"/>
      <c r="U1402" s="456"/>
      <c r="V1402" s="456"/>
      <c r="W1402" s="456"/>
      <c r="X1402" s="456"/>
      <c r="Y1402" s="456"/>
      <c r="Z1402" s="456"/>
      <c r="AA1402" s="456"/>
      <c r="AB1402" s="456"/>
      <c r="AC1402" s="456"/>
      <c r="AD1402" s="456"/>
      <c r="AE1402" s="457"/>
      <c r="AF1402" s="455"/>
      <c r="AG1402" s="456"/>
      <c r="AH1402" s="456"/>
      <c r="AI1402" s="456"/>
      <c r="AJ1402" s="456"/>
      <c r="AK1402" s="456"/>
      <c r="AL1402" s="456"/>
      <c r="AM1402" s="456"/>
      <c r="AN1402" s="457"/>
      <c r="AO1402" s="455"/>
      <c r="AP1402" s="456"/>
      <c r="AQ1402" s="456"/>
      <c r="AR1402" s="456"/>
      <c r="AS1402" s="456"/>
      <c r="AT1402" s="456"/>
      <c r="AU1402" s="456"/>
      <c r="AV1402" s="456"/>
      <c r="AW1402" s="456"/>
      <c r="AX1402" s="456"/>
      <c r="AY1402" s="456"/>
      <c r="AZ1402" s="456"/>
      <c r="BA1402" s="456"/>
      <c r="BB1402" s="456"/>
      <c r="BC1402" s="456"/>
      <c r="BD1402" s="456"/>
      <c r="BE1402" s="456"/>
      <c r="BF1402" s="456"/>
      <c r="BG1402" s="457"/>
      <c r="BH1402" s="458"/>
      <c r="BI1402" s="459"/>
      <c r="BJ1402" s="459"/>
      <c r="BK1402" s="459"/>
      <c r="BL1402" s="459"/>
      <c r="BM1402" s="460"/>
      <c r="BN1402" s="314"/>
      <c r="BO1402" s="314"/>
      <c r="BP1402" s="1"/>
      <c r="BQ1402" s="120">
        <f>IF($F$3="","",IF(N1402=$F$3,COUNTIF(BQ$23:BQ1401,"&gt;0")+1,0))</f>
        <v>0</v>
      </c>
      <c r="BR1402" s="1"/>
      <c r="BS1402" s="20" t="str">
        <f>IF($N1402="","",IF(VLOOKUP(VLOOKUP($N1402,IMPOSTAZIONI!$E$6:$I$13,5,FALSE),IMPOSTAZIONI!$B$25:$N$32,3,FALSE)=0,"",VLOOKUP(VLOOKUP($N1402,IMPOSTAZIONI!$E$6:$I$13,5,FALSE),IMPOSTAZIONI!$B$25:$N$32,3,FALSE)))</f>
        <v/>
      </c>
      <c r="BT1402" s="20" t="str">
        <f>IF($N1402="","",IF(VLOOKUP(VLOOKUP($N1402,IMPOSTAZIONI!$E$6:$I$13,5,FALSE),IMPOSTAZIONI!$B$25:$N$32,6,FALSE)=0,"",VLOOKUP(VLOOKUP($N1402,IMPOSTAZIONI!$E$6:$I$13,5,FALSE),IMPOSTAZIONI!$B$25:$N$32,6,FALSE)))</f>
        <v/>
      </c>
      <c r="BU1402" s="20" t="str">
        <f>IF($N1402="","",IF(VLOOKUP(VLOOKUP($N1402,IMPOSTAZIONI!$E$6:$I$13,5,FALSE),IMPOSTAZIONI!$B$25:$N$32,9,FALSE)=0,"",VLOOKUP(VLOOKUP($N1402,IMPOSTAZIONI!$E$6:$I$13,5,FALSE),IMPOSTAZIONI!$B$25:$N$32,9,FALSE)))</f>
        <v/>
      </c>
      <c r="BV1402" s="20" t="str">
        <f>IF($N1402="","",IF(VLOOKUP(VLOOKUP($N1402,IMPOSTAZIONI!$E$6:$I$13,5,FALSE),IMPOSTAZIONI!$B$25:$N$32,12,FALSE)=0,"",VLOOKUP(VLOOKUP($N1402,IMPOSTAZIONI!$E$6:$I$13,5,FALSE),IMPOSTAZIONI!$B$25:$N$32,12,FALSE)))</f>
        <v/>
      </c>
      <c r="BW1402" s="221" t="str">
        <f t="shared" si="381"/>
        <v/>
      </c>
      <c r="BX1402" s="221" t="str">
        <f t="shared" si="382"/>
        <v/>
      </c>
      <c r="BY1402" s="221">
        <f t="shared" si="383"/>
        <v>0</v>
      </c>
      <c r="BZ1402" s="231">
        <f t="shared" si="384"/>
        <v>0</v>
      </c>
      <c r="CA1402" s="246">
        <f t="shared" si="385"/>
        <v>0</v>
      </c>
      <c r="CB1402" s="246">
        <f t="shared" si="386"/>
        <v>0</v>
      </c>
      <c r="CC1402" s="246" t="str">
        <f t="shared" si="387"/>
        <v/>
      </c>
      <c r="CD1402" s="246">
        <f t="shared" si="388"/>
        <v>5</v>
      </c>
      <c r="CE1402" s="246">
        <f t="shared" si="389"/>
        <v>0</v>
      </c>
      <c r="CF1402" s="276">
        <f t="shared" si="390"/>
        <v>0</v>
      </c>
      <c r="CG1402" s="277">
        <f t="shared" si="390"/>
        <v>0</v>
      </c>
      <c r="CH1402" s="277">
        <f t="shared" si="390"/>
        <v>0</v>
      </c>
      <c r="CI1402" s="278">
        <f t="shared" si="379"/>
        <v>0</v>
      </c>
      <c r="CJ1402" s="280">
        <f t="shared" si="391"/>
        <v>0</v>
      </c>
      <c r="CK1402" s="232">
        <f t="shared" si="392"/>
        <v>0</v>
      </c>
      <c r="CL1402" s="1"/>
    </row>
    <row r="1403" spans="1:90" ht="18" customHeight="1">
      <c r="A1403" s="1"/>
      <c r="B1403" s="1"/>
      <c r="C1403" s="314"/>
      <c r="D1403" s="287" t="str">
        <f t="shared" si="393"/>
        <v/>
      </c>
      <c r="E1403" s="449" t="str">
        <f t="shared" si="380"/>
        <v/>
      </c>
      <c r="F1403" s="450"/>
      <c r="G1403" s="451"/>
      <c r="H1403" s="452"/>
      <c r="I1403" s="453"/>
      <c r="J1403" s="453"/>
      <c r="K1403" s="453"/>
      <c r="L1403" s="453"/>
      <c r="M1403" s="454"/>
      <c r="N1403" s="455"/>
      <c r="O1403" s="456"/>
      <c r="P1403" s="456"/>
      <c r="Q1403" s="456"/>
      <c r="R1403" s="456"/>
      <c r="S1403" s="456"/>
      <c r="T1403" s="456"/>
      <c r="U1403" s="456"/>
      <c r="V1403" s="456"/>
      <c r="W1403" s="456"/>
      <c r="X1403" s="456"/>
      <c r="Y1403" s="456"/>
      <c r="Z1403" s="456"/>
      <c r="AA1403" s="456"/>
      <c r="AB1403" s="456"/>
      <c r="AC1403" s="456"/>
      <c r="AD1403" s="456"/>
      <c r="AE1403" s="457"/>
      <c r="AF1403" s="455"/>
      <c r="AG1403" s="456"/>
      <c r="AH1403" s="456"/>
      <c r="AI1403" s="456"/>
      <c r="AJ1403" s="456"/>
      <c r="AK1403" s="456"/>
      <c r="AL1403" s="456"/>
      <c r="AM1403" s="456"/>
      <c r="AN1403" s="457"/>
      <c r="AO1403" s="455"/>
      <c r="AP1403" s="456"/>
      <c r="AQ1403" s="456"/>
      <c r="AR1403" s="456"/>
      <c r="AS1403" s="456"/>
      <c r="AT1403" s="456"/>
      <c r="AU1403" s="456"/>
      <c r="AV1403" s="456"/>
      <c r="AW1403" s="456"/>
      <c r="AX1403" s="456"/>
      <c r="AY1403" s="456"/>
      <c r="AZ1403" s="456"/>
      <c r="BA1403" s="456"/>
      <c r="BB1403" s="456"/>
      <c r="BC1403" s="456"/>
      <c r="BD1403" s="456"/>
      <c r="BE1403" s="456"/>
      <c r="BF1403" s="456"/>
      <c r="BG1403" s="457"/>
      <c r="BH1403" s="458"/>
      <c r="BI1403" s="459"/>
      <c r="BJ1403" s="459"/>
      <c r="BK1403" s="459"/>
      <c r="BL1403" s="459"/>
      <c r="BM1403" s="460"/>
      <c r="BN1403" s="314"/>
      <c r="BO1403" s="314"/>
      <c r="BP1403" s="1"/>
      <c r="BQ1403" s="120">
        <f>IF($F$3="","",IF(N1403=$F$3,COUNTIF(BQ$23:BQ1402,"&gt;0")+1,0))</f>
        <v>0</v>
      </c>
      <c r="BR1403" s="1"/>
      <c r="BS1403" s="20" t="str">
        <f>IF($N1403="","",IF(VLOOKUP(VLOOKUP($N1403,IMPOSTAZIONI!$E$6:$I$13,5,FALSE),IMPOSTAZIONI!$B$25:$N$32,3,FALSE)=0,"",VLOOKUP(VLOOKUP($N1403,IMPOSTAZIONI!$E$6:$I$13,5,FALSE),IMPOSTAZIONI!$B$25:$N$32,3,FALSE)))</f>
        <v/>
      </c>
      <c r="BT1403" s="20" t="str">
        <f>IF($N1403="","",IF(VLOOKUP(VLOOKUP($N1403,IMPOSTAZIONI!$E$6:$I$13,5,FALSE),IMPOSTAZIONI!$B$25:$N$32,6,FALSE)=0,"",VLOOKUP(VLOOKUP($N1403,IMPOSTAZIONI!$E$6:$I$13,5,FALSE),IMPOSTAZIONI!$B$25:$N$32,6,FALSE)))</f>
        <v/>
      </c>
      <c r="BU1403" s="20" t="str">
        <f>IF($N1403="","",IF(VLOOKUP(VLOOKUP($N1403,IMPOSTAZIONI!$E$6:$I$13,5,FALSE),IMPOSTAZIONI!$B$25:$N$32,9,FALSE)=0,"",VLOOKUP(VLOOKUP($N1403,IMPOSTAZIONI!$E$6:$I$13,5,FALSE),IMPOSTAZIONI!$B$25:$N$32,9,FALSE)))</f>
        <v/>
      </c>
      <c r="BV1403" s="20" t="str">
        <f>IF($N1403="","",IF(VLOOKUP(VLOOKUP($N1403,IMPOSTAZIONI!$E$6:$I$13,5,FALSE),IMPOSTAZIONI!$B$25:$N$32,12,FALSE)=0,"",VLOOKUP(VLOOKUP($N1403,IMPOSTAZIONI!$E$6:$I$13,5,FALSE),IMPOSTAZIONI!$B$25:$N$32,12,FALSE)))</f>
        <v/>
      </c>
      <c r="BW1403" s="221" t="str">
        <f t="shared" si="381"/>
        <v/>
      </c>
      <c r="BX1403" s="221" t="str">
        <f t="shared" si="382"/>
        <v/>
      </c>
      <c r="BY1403" s="221">
        <f t="shared" si="383"/>
        <v>0</v>
      </c>
      <c r="BZ1403" s="231">
        <f t="shared" si="384"/>
        <v>0</v>
      </c>
      <c r="CA1403" s="246">
        <f t="shared" si="385"/>
        <v>0</v>
      </c>
      <c r="CB1403" s="246">
        <f t="shared" si="386"/>
        <v>0</v>
      </c>
      <c r="CC1403" s="246" t="str">
        <f t="shared" si="387"/>
        <v/>
      </c>
      <c r="CD1403" s="246">
        <f t="shared" si="388"/>
        <v>5</v>
      </c>
      <c r="CE1403" s="246">
        <f t="shared" si="389"/>
        <v>0</v>
      </c>
      <c r="CF1403" s="276">
        <f t="shared" si="390"/>
        <v>0</v>
      </c>
      <c r="CG1403" s="277">
        <f t="shared" si="390"/>
        <v>0</v>
      </c>
      <c r="CH1403" s="277">
        <f t="shared" si="390"/>
        <v>0</v>
      </c>
      <c r="CI1403" s="278">
        <f t="shared" si="379"/>
        <v>0</v>
      </c>
      <c r="CJ1403" s="280">
        <f t="shared" si="391"/>
        <v>0</v>
      </c>
      <c r="CK1403" s="232">
        <f t="shared" si="392"/>
        <v>0</v>
      </c>
      <c r="CL1403" s="1"/>
    </row>
    <row r="1404" spans="1:90" ht="18" customHeight="1">
      <c r="A1404" s="1"/>
      <c r="B1404" s="1"/>
      <c r="C1404" s="314"/>
      <c r="D1404" s="287" t="str">
        <f t="shared" si="393"/>
        <v/>
      </c>
      <c r="E1404" s="449" t="str">
        <f t="shared" si="380"/>
        <v/>
      </c>
      <c r="F1404" s="450"/>
      <c r="G1404" s="451"/>
      <c r="H1404" s="452"/>
      <c r="I1404" s="453"/>
      <c r="J1404" s="453"/>
      <c r="K1404" s="453"/>
      <c r="L1404" s="453"/>
      <c r="M1404" s="454"/>
      <c r="N1404" s="455"/>
      <c r="O1404" s="456"/>
      <c r="P1404" s="456"/>
      <c r="Q1404" s="456"/>
      <c r="R1404" s="456"/>
      <c r="S1404" s="456"/>
      <c r="T1404" s="456"/>
      <c r="U1404" s="456"/>
      <c r="V1404" s="456"/>
      <c r="W1404" s="456"/>
      <c r="X1404" s="456"/>
      <c r="Y1404" s="456"/>
      <c r="Z1404" s="456"/>
      <c r="AA1404" s="456"/>
      <c r="AB1404" s="456"/>
      <c r="AC1404" s="456"/>
      <c r="AD1404" s="456"/>
      <c r="AE1404" s="457"/>
      <c r="AF1404" s="455"/>
      <c r="AG1404" s="456"/>
      <c r="AH1404" s="456"/>
      <c r="AI1404" s="456"/>
      <c r="AJ1404" s="456"/>
      <c r="AK1404" s="456"/>
      <c r="AL1404" s="456"/>
      <c r="AM1404" s="456"/>
      <c r="AN1404" s="457"/>
      <c r="AO1404" s="455"/>
      <c r="AP1404" s="456"/>
      <c r="AQ1404" s="456"/>
      <c r="AR1404" s="456"/>
      <c r="AS1404" s="456"/>
      <c r="AT1404" s="456"/>
      <c r="AU1404" s="456"/>
      <c r="AV1404" s="456"/>
      <c r="AW1404" s="456"/>
      <c r="AX1404" s="456"/>
      <c r="AY1404" s="456"/>
      <c r="AZ1404" s="456"/>
      <c r="BA1404" s="456"/>
      <c r="BB1404" s="456"/>
      <c r="BC1404" s="456"/>
      <c r="BD1404" s="456"/>
      <c r="BE1404" s="456"/>
      <c r="BF1404" s="456"/>
      <c r="BG1404" s="457"/>
      <c r="BH1404" s="458"/>
      <c r="BI1404" s="459"/>
      <c r="BJ1404" s="459"/>
      <c r="BK1404" s="459"/>
      <c r="BL1404" s="459"/>
      <c r="BM1404" s="460"/>
      <c r="BN1404" s="314"/>
      <c r="BO1404" s="314"/>
      <c r="BP1404" s="1"/>
      <c r="BQ1404" s="120">
        <f>IF($F$3="","",IF(N1404=$F$3,COUNTIF(BQ$23:BQ1403,"&gt;0")+1,0))</f>
        <v>0</v>
      </c>
      <c r="BR1404" s="1"/>
      <c r="BS1404" s="20" t="str">
        <f>IF($N1404="","",IF(VLOOKUP(VLOOKUP($N1404,IMPOSTAZIONI!$E$6:$I$13,5,FALSE),IMPOSTAZIONI!$B$25:$N$32,3,FALSE)=0,"",VLOOKUP(VLOOKUP($N1404,IMPOSTAZIONI!$E$6:$I$13,5,FALSE),IMPOSTAZIONI!$B$25:$N$32,3,FALSE)))</f>
        <v/>
      </c>
      <c r="BT1404" s="20" t="str">
        <f>IF($N1404="","",IF(VLOOKUP(VLOOKUP($N1404,IMPOSTAZIONI!$E$6:$I$13,5,FALSE),IMPOSTAZIONI!$B$25:$N$32,6,FALSE)=0,"",VLOOKUP(VLOOKUP($N1404,IMPOSTAZIONI!$E$6:$I$13,5,FALSE),IMPOSTAZIONI!$B$25:$N$32,6,FALSE)))</f>
        <v/>
      </c>
      <c r="BU1404" s="20" t="str">
        <f>IF($N1404="","",IF(VLOOKUP(VLOOKUP($N1404,IMPOSTAZIONI!$E$6:$I$13,5,FALSE),IMPOSTAZIONI!$B$25:$N$32,9,FALSE)=0,"",VLOOKUP(VLOOKUP($N1404,IMPOSTAZIONI!$E$6:$I$13,5,FALSE),IMPOSTAZIONI!$B$25:$N$32,9,FALSE)))</f>
        <v/>
      </c>
      <c r="BV1404" s="20" t="str">
        <f>IF($N1404="","",IF(VLOOKUP(VLOOKUP($N1404,IMPOSTAZIONI!$E$6:$I$13,5,FALSE),IMPOSTAZIONI!$B$25:$N$32,12,FALSE)=0,"",VLOOKUP(VLOOKUP($N1404,IMPOSTAZIONI!$E$6:$I$13,5,FALSE),IMPOSTAZIONI!$B$25:$N$32,12,FALSE)))</f>
        <v/>
      </c>
      <c r="BW1404" s="221" t="str">
        <f t="shared" si="381"/>
        <v/>
      </c>
      <c r="BX1404" s="221" t="str">
        <f t="shared" si="382"/>
        <v/>
      </c>
      <c r="BY1404" s="221">
        <f t="shared" si="383"/>
        <v>0</v>
      </c>
      <c r="BZ1404" s="231">
        <f t="shared" si="384"/>
        <v>0</v>
      </c>
      <c r="CA1404" s="246">
        <f t="shared" si="385"/>
        <v>0</v>
      </c>
      <c r="CB1404" s="246">
        <f t="shared" si="386"/>
        <v>0</v>
      </c>
      <c r="CC1404" s="246" t="str">
        <f t="shared" si="387"/>
        <v/>
      </c>
      <c r="CD1404" s="246">
        <f t="shared" si="388"/>
        <v>5</v>
      </c>
      <c r="CE1404" s="246">
        <f t="shared" si="389"/>
        <v>0</v>
      </c>
      <c r="CF1404" s="276">
        <f t="shared" si="390"/>
        <v>0</v>
      </c>
      <c r="CG1404" s="277">
        <f t="shared" si="390"/>
        <v>0</v>
      </c>
      <c r="CH1404" s="277">
        <f t="shared" si="390"/>
        <v>0</v>
      </c>
      <c r="CI1404" s="278">
        <f t="shared" si="379"/>
        <v>0</v>
      </c>
      <c r="CJ1404" s="280">
        <f t="shared" si="391"/>
        <v>0</v>
      </c>
      <c r="CK1404" s="232">
        <f t="shared" si="392"/>
        <v>0</v>
      </c>
      <c r="CL1404" s="1"/>
    </row>
    <row r="1405" spans="1:90" ht="18" customHeight="1">
      <c r="A1405" s="1"/>
      <c r="B1405" s="1"/>
      <c r="C1405" s="314"/>
      <c r="D1405" s="287" t="str">
        <f t="shared" si="393"/>
        <v/>
      </c>
      <c r="E1405" s="449" t="str">
        <f t="shared" si="380"/>
        <v/>
      </c>
      <c r="F1405" s="450"/>
      <c r="G1405" s="451"/>
      <c r="H1405" s="452"/>
      <c r="I1405" s="453"/>
      <c r="J1405" s="453"/>
      <c r="K1405" s="453"/>
      <c r="L1405" s="453"/>
      <c r="M1405" s="454"/>
      <c r="N1405" s="455"/>
      <c r="O1405" s="456"/>
      <c r="P1405" s="456"/>
      <c r="Q1405" s="456"/>
      <c r="R1405" s="456"/>
      <c r="S1405" s="456"/>
      <c r="T1405" s="456"/>
      <c r="U1405" s="456"/>
      <c r="V1405" s="456"/>
      <c r="W1405" s="456"/>
      <c r="X1405" s="456"/>
      <c r="Y1405" s="456"/>
      <c r="Z1405" s="456"/>
      <c r="AA1405" s="456"/>
      <c r="AB1405" s="456"/>
      <c r="AC1405" s="456"/>
      <c r="AD1405" s="456"/>
      <c r="AE1405" s="457"/>
      <c r="AF1405" s="455"/>
      <c r="AG1405" s="456"/>
      <c r="AH1405" s="456"/>
      <c r="AI1405" s="456"/>
      <c r="AJ1405" s="456"/>
      <c r="AK1405" s="456"/>
      <c r="AL1405" s="456"/>
      <c r="AM1405" s="456"/>
      <c r="AN1405" s="457"/>
      <c r="AO1405" s="455"/>
      <c r="AP1405" s="456"/>
      <c r="AQ1405" s="456"/>
      <c r="AR1405" s="456"/>
      <c r="AS1405" s="456"/>
      <c r="AT1405" s="456"/>
      <c r="AU1405" s="456"/>
      <c r="AV1405" s="456"/>
      <c r="AW1405" s="456"/>
      <c r="AX1405" s="456"/>
      <c r="AY1405" s="456"/>
      <c r="AZ1405" s="456"/>
      <c r="BA1405" s="456"/>
      <c r="BB1405" s="456"/>
      <c r="BC1405" s="456"/>
      <c r="BD1405" s="456"/>
      <c r="BE1405" s="456"/>
      <c r="BF1405" s="456"/>
      <c r="BG1405" s="457"/>
      <c r="BH1405" s="458"/>
      <c r="BI1405" s="459"/>
      <c r="BJ1405" s="459"/>
      <c r="BK1405" s="459"/>
      <c r="BL1405" s="459"/>
      <c r="BM1405" s="460"/>
      <c r="BN1405" s="314"/>
      <c r="BO1405" s="314"/>
      <c r="BP1405" s="1"/>
      <c r="BQ1405" s="120">
        <f>IF($F$3="","",IF(N1405=$F$3,COUNTIF(BQ$23:BQ1404,"&gt;0")+1,0))</f>
        <v>0</v>
      </c>
      <c r="BR1405" s="1"/>
      <c r="BS1405" s="20" t="str">
        <f>IF($N1405="","",IF(VLOOKUP(VLOOKUP($N1405,IMPOSTAZIONI!$E$6:$I$13,5,FALSE),IMPOSTAZIONI!$B$25:$N$32,3,FALSE)=0,"",VLOOKUP(VLOOKUP($N1405,IMPOSTAZIONI!$E$6:$I$13,5,FALSE),IMPOSTAZIONI!$B$25:$N$32,3,FALSE)))</f>
        <v/>
      </c>
      <c r="BT1405" s="20" t="str">
        <f>IF($N1405="","",IF(VLOOKUP(VLOOKUP($N1405,IMPOSTAZIONI!$E$6:$I$13,5,FALSE),IMPOSTAZIONI!$B$25:$N$32,6,FALSE)=0,"",VLOOKUP(VLOOKUP($N1405,IMPOSTAZIONI!$E$6:$I$13,5,FALSE),IMPOSTAZIONI!$B$25:$N$32,6,FALSE)))</f>
        <v/>
      </c>
      <c r="BU1405" s="20" t="str">
        <f>IF($N1405="","",IF(VLOOKUP(VLOOKUP($N1405,IMPOSTAZIONI!$E$6:$I$13,5,FALSE),IMPOSTAZIONI!$B$25:$N$32,9,FALSE)=0,"",VLOOKUP(VLOOKUP($N1405,IMPOSTAZIONI!$E$6:$I$13,5,FALSE),IMPOSTAZIONI!$B$25:$N$32,9,FALSE)))</f>
        <v/>
      </c>
      <c r="BV1405" s="20" t="str">
        <f>IF($N1405="","",IF(VLOOKUP(VLOOKUP($N1405,IMPOSTAZIONI!$E$6:$I$13,5,FALSE),IMPOSTAZIONI!$B$25:$N$32,12,FALSE)=0,"",VLOOKUP(VLOOKUP($N1405,IMPOSTAZIONI!$E$6:$I$13,5,FALSE),IMPOSTAZIONI!$B$25:$N$32,12,FALSE)))</f>
        <v/>
      </c>
      <c r="BW1405" s="221" t="str">
        <f t="shared" si="381"/>
        <v/>
      </c>
      <c r="BX1405" s="221" t="str">
        <f t="shared" si="382"/>
        <v/>
      </c>
      <c r="BY1405" s="221">
        <f t="shared" si="383"/>
        <v>0</v>
      </c>
      <c r="BZ1405" s="231">
        <f t="shared" si="384"/>
        <v>0</v>
      </c>
      <c r="CA1405" s="246">
        <f t="shared" si="385"/>
        <v>0</v>
      </c>
      <c r="CB1405" s="246">
        <f t="shared" si="386"/>
        <v>0</v>
      </c>
      <c r="CC1405" s="246" t="str">
        <f t="shared" si="387"/>
        <v/>
      </c>
      <c r="CD1405" s="246">
        <f t="shared" si="388"/>
        <v>5</v>
      </c>
      <c r="CE1405" s="246">
        <f t="shared" si="389"/>
        <v>0</v>
      </c>
      <c r="CF1405" s="276">
        <f t="shared" si="390"/>
        <v>0</v>
      </c>
      <c r="CG1405" s="277">
        <f t="shared" si="390"/>
        <v>0</v>
      </c>
      <c r="CH1405" s="277">
        <f t="shared" si="390"/>
        <v>0</v>
      </c>
      <c r="CI1405" s="278">
        <f t="shared" si="390"/>
        <v>0</v>
      </c>
      <c r="CJ1405" s="280">
        <f t="shared" si="391"/>
        <v>0</v>
      </c>
      <c r="CK1405" s="232">
        <f t="shared" si="392"/>
        <v>0</v>
      </c>
      <c r="CL1405" s="1"/>
    </row>
    <row r="1406" spans="1:90" ht="18" customHeight="1">
      <c r="A1406" s="1"/>
      <c r="B1406" s="1"/>
      <c r="C1406" s="314"/>
      <c r="D1406" s="287" t="str">
        <f t="shared" si="393"/>
        <v/>
      </c>
      <c r="E1406" s="449" t="str">
        <f t="shared" ref="E1406:E1469" si="394">IF(BQ1406=0,"",BQ1406)</f>
        <v/>
      </c>
      <c r="F1406" s="450"/>
      <c r="G1406" s="451"/>
      <c r="H1406" s="452"/>
      <c r="I1406" s="453"/>
      <c r="J1406" s="453"/>
      <c r="K1406" s="453"/>
      <c r="L1406" s="453"/>
      <c r="M1406" s="454"/>
      <c r="N1406" s="455"/>
      <c r="O1406" s="456"/>
      <c r="P1406" s="456"/>
      <c r="Q1406" s="456"/>
      <c r="R1406" s="456"/>
      <c r="S1406" s="456"/>
      <c r="T1406" s="456"/>
      <c r="U1406" s="456"/>
      <c r="V1406" s="456"/>
      <c r="W1406" s="456"/>
      <c r="X1406" s="456"/>
      <c r="Y1406" s="456"/>
      <c r="Z1406" s="456"/>
      <c r="AA1406" s="456"/>
      <c r="AB1406" s="456"/>
      <c r="AC1406" s="456"/>
      <c r="AD1406" s="456"/>
      <c r="AE1406" s="457"/>
      <c r="AF1406" s="455"/>
      <c r="AG1406" s="456"/>
      <c r="AH1406" s="456"/>
      <c r="AI1406" s="456"/>
      <c r="AJ1406" s="456"/>
      <c r="AK1406" s="456"/>
      <c r="AL1406" s="456"/>
      <c r="AM1406" s="456"/>
      <c r="AN1406" s="457"/>
      <c r="AO1406" s="455"/>
      <c r="AP1406" s="456"/>
      <c r="AQ1406" s="456"/>
      <c r="AR1406" s="456"/>
      <c r="AS1406" s="456"/>
      <c r="AT1406" s="456"/>
      <c r="AU1406" s="456"/>
      <c r="AV1406" s="456"/>
      <c r="AW1406" s="456"/>
      <c r="AX1406" s="456"/>
      <c r="AY1406" s="456"/>
      <c r="AZ1406" s="456"/>
      <c r="BA1406" s="456"/>
      <c r="BB1406" s="456"/>
      <c r="BC1406" s="456"/>
      <c r="BD1406" s="456"/>
      <c r="BE1406" s="456"/>
      <c r="BF1406" s="456"/>
      <c r="BG1406" s="457"/>
      <c r="BH1406" s="458"/>
      <c r="BI1406" s="459"/>
      <c r="BJ1406" s="459"/>
      <c r="BK1406" s="459"/>
      <c r="BL1406" s="459"/>
      <c r="BM1406" s="460"/>
      <c r="BN1406" s="314"/>
      <c r="BO1406" s="314"/>
      <c r="BP1406" s="1"/>
      <c r="BQ1406" s="120">
        <f>IF($F$3="","",IF(N1406=$F$3,COUNTIF(BQ$23:BQ1405,"&gt;0")+1,0))</f>
        <v>0</v>
      </c>
      <c r="BR1406" s="1"/>
      <c r="BS1406" s="20" t="str">
        <f>IF($N1406="","",IF(VLOOKUP(VLOOKUP($N1406,IMPOSTAZIONI!$E$6:$I$13,5,FALSE),IMPOSTAZIONI!$B$25:$N$32,3,FALSE)=0,"",VLOOKUP(VLOOKUP($N1406,IMPOSTAZIONI!$E$6:$I$13,5,FALSE),IMPOSTAZIONI!$B$25:$N$32,3,FALSE)))</f>
        <v/>
      </c>
      <c r="BT1406" s="20" t="str">
        <f>IF($N1406="","",IF(VLOOKUP(VLOOKUP($N1406,IMPOSTAZIONI!$E$6:$I$13,5,FALSE),IMPOSTAZIONI!$B$25:$N$32,6,FALSE)=0,"",VLOOKUP(VLOOKUP($N1406,IMPOSTAZIONI!$E$6:$I$13,5,FALSE),IMPOSTAZIONI!$B$25:$N$32,6,FALSE)))</f>
        <v/>
      </c>
      <c r="BU1406" s="20" t="str">
        <f>IF($N1406="","",IF(VLOOKUP(VLOOKUP($N1406,IMPOSTAZIONI!$E$6:$I$13,5,FALSE),IMPOSTAZIONI!$B$25:$N$32,9,FALSE)=0,"",VLOOKUP(VLOOKUP($N1406,IMPOSTAZIONI!$E$6:$I$13,5,FALSE),IMPOSTAZIONI!$B$25:$N$32,9,FALSE)))</f>
        <v/>
      </c>
      <c r="BV1406" s="20" t="str">
        <f>IF($N1406="","",IF(VLOOKUP(VLOOKUP($N1406,IMPOSTAZIONI!$E$6:$I$13,5,FALSE),IMPOSTAZIONI!$B$25:$N$32,12,FALSE)=0,"",VLOOKUP(VLOOKUP($N1406,IMPOSTAZIONI!$E$6:$I$13,5,FALSE),IMPOSTAZIONI!$B$25:$N$32,12,FALSE)))</f>
        <v/>
      </c>
      <c r="BW1406" s="221" t="str">
        <f t="shared" ref="BW1406:BW1469" si="395">IF(AF1406="","",HLOOKUP(AF1406,BS1406:BV1406,1,FALSE))</f>
        <v/>
      </c>
      <c r="BX1406" s="221" t="str">
        <f t="shared" ref="BX1406:BX1469" si="396">IF(N1406="","",VLOOKUP(N1406,$AY$3109:$BM$3116,1,FALSE))</f>
        <v/>
      </c>
      <c r="BY1406" s="221">
        <f t="shared" ref="BY1406:BY1469" si="397">IF(OR(ISERROR(BW1406),ISERROR(BX1406),AND(H1406&gt;0,H1406&lt;AD$3140),AND(H1406&gt;0,H1406&gt;AD$3141)),1,IF(CK1406=1,2,0))</f>
        <v>0</v>
      </c>
      <c r="BZ1406" s="231">
        <f t="shared" ref="BZ1406:BZ1469" si="398">IF($F$3="",0,IF($F$3=N1406,H1406,0))</f>
        <v>0</v>
      </c>
      <c r="CA1406" s="246">
        <f t="shared" ref="CA1406:CA1469" si="399">IF($BN$3&gt;$AY$3147,"",IF(BZ1406=0,0,IF(AF1406="",0,VLOOKUP(AF1406,$AY$3118:$BL$3121,14,FALSE))))</f>
        <v>0</v>
      </c>
      <c r="CB1406" s="246">
        <f t="shared" ref="CB1406:CB1469" si="400">IF(BZ1406=0,0,MONTH(BZ1406))</f>
        <v>0</v>
      </c>
      <c r="CC1406" s="246" t="str">
        <f t="shared" ref="CC1406:CC1469" si="401">IF(OR(BZ1406=0,CA1406=0),"",CONCATENATE(CB1406,CA1406))</f>
        <v/>
      </c>
      <c r="CD1406" s="246">
        <f t="shared" ref="CD1406:CD1469" si="402">MATCH(BZ1406,BZ$23:BZ$3022,0)</f>
        <v>5</v>
      </c>
      <c r="CE1406" s="246">
        <f t="shared" ref="CE1406:CE1469" si="403">IF(CA1406&gt;0,CONCATENATE(CD1406,CA1406),0)</f>
        <v>0</v>
      </c>
      <c r="CF1406" s="276">
        <f t="shared" ref="CF1406:CI1469" si="404">COUNTIF($CE$23:$CE$3022,CONCATENATE($CD1406,CF$21))</f>
        <v>0</v>
      </c>
      <c r="CG1406" s="277">
        <f t="shared" si="404"/>
        <v>0</v>
      </c>
      <c r="CH1406" s="277">
        <f t="shared" si="404"/>
        <v>0</v>
      </c>
      <c r="CI1406" s="278">
        <f t="shared" si="404"/>
        <v>0</v>
      </c>
      <c r="CJ1406" s="280">
        <f t="shared" ref="CJ1406:CJ1469" si="405">COUNTIF(CF1406:CI1406,"&gt;0")</f>
        <v>0</v>
      </c>
      <c r="CK1406" s="232">
        <f t="shared" ref="CK1406:CK1469" si="406">IF(CJ1406&gt;1,1,0)</f>
        <v>0</v>
      </c>
      <c r="CL1406" s="1"/>
    </row>
    <row r="1407" spans="1:90" ht="18" customHeight="1">
      <c r="A1407" s="1"/>
      <c r="B1407" s="1"/>
      <c r="C1407" s="314"/>
      <c r="D1407" s="287" t="str">
        <f t="shared" si="393"/>
        <v/>
      </c>
      <c r="E1407" s="449" t="str">
        <f t="shared" si="394"/>
        <v/>
      </c>
      <c r="F1407" s="450"/>
      <c r="G1407" s="451"/>
      <c r="H1407" s="452"/>
      <c r="I1407" s="453"/>
      <c r="J1407" s="453"/>
      <c r="K1407" s="453"/>
      <c r="L1407" s="453"/>
      <c r="M1407" s="454"/>
      <c r="N1407" s="455"/>
      <c r="O1407" s="456"/>
      <c r="P1407" s="456"/>
      <c r="Q1407" s="456"/>
      <c r="R1407" s="456"/>
      <c r="S1407" s="456"/>
      <c r="T1407" s="456"/>
      <c r="U1407" s="456"/>
      <c r="V1407" s="456"/>
      <c r="W1407" s="456"/>
      <c r="X1407" s="456"/>
      <c r="Y1407" s="456"/>
      <c r="Z1407" s="456"/>
      <c r="AA1407" s="456"/>
      <c r="AB1407" s="456"/>
      <c r="AC1407" s="456"/>
      <c r="AD1407" s="456"/>
      <c r="AE1407" s="457"/>
      <c r="AF1407" s="455"/>
      <c r="AG1407" s="456"/>
      <c r="AH1407" s="456"/>
      <c r="AI1407" s="456"/>
      <c r="AJ1407" s="456"/>
      <c r="AK1407" s="456"/>
      <c r="AL1407" s="456"/>
      <c r="AM1407" s="456"/>
      <c r="AN1407" s="457"/>
      <c r="AO1407" s="455"/>
      <c r="AP1407" s="456"/>
      <c r="AQ1407" s="456"/>
      <c r="AR1407" s="456"/>
      <c r="AS1407" s="456"/>
      <c r="AT1407" s="456"/>
      <c r="AU1407" s="456"/>
      <c r="AV1407" s="456"/>
      <c r="AW1407" s="456"/>
      <c r="AX1407" s="456"/>
      <c r="AY1407" s="456"/>
      <c r="AZ1407" s="456"/>
      <c r="BA1407" s="456"/>
      <c r="BB1407" s="456"/>
      <c r="BC1407" s="456"/>
      <c r="BD1407" s="456"/>
      <c r="BE1407" s="456"/>
      <c r="BF1407" s="456"/>
      <c r="BG1407" s="457"/>
      <c r="BH1407" s="458"/>
      <c r="BI1407" s="459"/>
      <c r="BJ1407" s="459"/>
      <c r="BK1407" s="459"/>
      <c r="BL1407" s="459"/>
      <c r="BM1407" s="460"/>
      <c r="BN1407" s="314"/>
      <c r="BO1407" s="314"/>
      <c r="BP1407" s="1"/>
      <c r="BQ1407" s="120">
        <f>IF($F$3="","",IF(N1407=$F$3,COUNTIF(BQ$23:BQ1406,"&gt;0")+1,0))</f>
        <v>0</v>
      </c>
      <c r="BR1407" s="1"/>
      <c r="BS1407" s="20" t="str">
        <f>IF($N1407="","",IF(VLOOKUP(VLOOKUP($N1407,IMPOSTAZIONI!$E$6:$I$13,5,FALSE),IMPOSTAZIONI!$B$25:$N$32,3,FALSE)=0,"",VLOOKUP(VLOOKUP($N1407,IMPOSTAZIONI!$E$6:$I$13,5,FALSE),IMPOSTAZIONI!$B$25:$N$32,3,FALSE)))</f>
        <v/>
      </c>
      <c r="BT1407" s="20" t="str">
        <f>IF($N1407="","",IF(VLOOKUP(VLOOKUP($N1407,IMPOSTAZIONI!$E$6:$I$13,5,FALSE),IMPOSTAZIONI!$B$25:$N$32,6,FALSE)=0,"",VLOOKUP(VLOOKUP($N1407,IMPOSTAZIONI!$E$6:$I$13,5,FALSE),IMPOSTAZIONI!$B$25:$N$32,6,FALSE)))</f>
        <v/>
      </c>
      <c r="BU1407" s="20" t="str">
        <f>IF($N1407="","",IF(VLOOKUP(VLOOKUP($N1407,IMPOSTAZIONI!$E$6:$I$13,5,FALSE),IMPOSTAZIONI!$B$25:$N$32,9,FALSE)=0,"",VLOOKUP(VLOOKUP($N1407,IMPOSTAZIONI!$E$6:$I$13,5,FALSE),IMPOSTAZIONI!$B$25:$N$32,9,FALSE)))</f>
        <v/>
      </c>
      <c r="BV1407" s="20" t="str">
        <f>IF($N1407="","",IF(VLOOKUP(VLOOKUP($N1407,IMPOSTAZIONI!$E$6:$I$13,5,FALSE),IMPOSTAZIONI!$B$25:$N$32,12,FALSE)=0,"",VLOOKUP(VLOOKUP($N1407,IMPOSTAZIONI!$E$6:$I$13,5,FALSE),IMPOSTAZIONI!$B$25:$N$32,12,FALSE)))</f>
        <v/>
      </c>
      <c r="BW1407" s="221" t="str">
        <f t="shared" si="395"/>
        <v/>
      </c>
      <c r="BX1407" s="221" t="str">
        <f t="shared" si="396"/>
        <v/>
      </c>
      <c r="BY1407" s="221">
        <f t="shared" si="397"/>
        <v>0</v>
      </c>
      <c r="BZ1407" s="231">
        <f t="shared" si="398"/>
        <v>0</v>
      </c>
      <c r="CA1407" s="246">
        <f t="shared" si="399"/>
        <v>0</v>
      </c>
      <c r="CB1407" s="246">
        <f t="shared" si="400"/>
        <v>0</v>
      </c>
      <c r="CC1407" s="246" t="str">
        <f t="shared" si="401"/>
        <v/>
      </c>
      <c r="CD1407" s="246">
        <f t="shared" si="402"/>
        <v>5</v>
      </c>
      <c r="CE1407" s="246">
        <f t="shared" si="403"/>
        <v>0</v>
      </c>
      <c r="CF1407" s="276">
        <f t="shared" si="404"/>
        <v>0</v>
      </c>
      <c r="CG1407" s="277">
        <f t="shared" si="404"/>
        <v>0</v>
      </c>
      <c r="CH1407" s="277">
        <f t="shared" si="404"/>
        <v>0</v>
      </c>
      <c r="CI1407" s="278">
        <f t="shared" si="404"/>
        <v>0</v>
      </c>
      <c r="CJ1407" s="280">
        <f t="shared" si="405"/>
        <v>0</v>
      </c>
      <c r="CK1407" s="232">
        <f t="shared" si="406"/>
        <v>0</v>
      </c>
      <c r="CL1407" s="1"/>
    </row>
    <row r="1408" spans="1:90" ht="18" customHeight="1">
      <c r="A1408" s="1"/>
      <c r="B1408" s="1"/>
      <c r="C1408" s="314"/>
      <c r="D1408" s="287" t="str">
        <f t="shared" si="393"/>
        <v/>
      </c>
      <c r="E1408" s="449" t="str">
        <f t="shared" si="394"/>
        <v/>
      </c>
      <c r="F1408" s="450"/>
      <c r="G1408" s="451"/>
      <c r="H1408" s="452"/>
      <c r="I1408" s="453"/>
      <c r="J1408" s="453"/>
      <c r="K1408" s="453"/>
      <c r="L1408" s="453"/>
      <c r="M1408" s="454"/>
      <c r="N1408" s="455"/>
      <c r="O1408" s="456"/>
      <c r="P1408" s="456"/>
      <c r="Q1408" s="456"/>
      <c r="R1408" s="456"/>
      <c r="S1408" s="456"/>
      <c r="T1408" s="456"/>
      <c r="U1408" s="456"/>
      <c r="V1408" s="456"/>
      <c r="W1408" s="456"/>
      <c r="X1408" s="456"/>
      <c r="Y1408" s="456"/>
      <c r="Z1408" s="456"/>
      <c r="AA1408" s="456"/>
      <c r="AB1408" s="456"/>
      <c r="AC1408" s="456"/>
      <c r="AD1408" s="456"/>
      <c r="AE1408" s="457"/>
      <c r="AF1408" s="455"/>
      <c r="AG1408" s="456"/>
      <c r="AH1408" s="456"/>
      <c r="AI1408" s="456"/>
      <c r="AJ1408" s="456"/>
      <c r="AK1408" s="456"/>
      <c r="AL1408" s="456"/>
      <c r="AM1408" s="456"/>
      <c r="AN1408" s="457"/>
      <c r="AO1408" s="455"/>
      <c r="AP1408" s="456"/>
      <c r="AQ1408" s="456"/>
      <c r="AR1408" s="456"/>
      <c r="AS1408" s="456"/>
      <c r="AT1408" s="456"/>
      <c r="AU1408" s="456"/>
      <c r="AV1408" s="456"/>
      <c r="AW1408" s="456"/>
      <c r="AX1408" s="456"/>
      <c r="AY1408" s="456"/>
      <c r="AZ1408" s="456"/>
      <c r="BA1408" s="456"/>
      <c r="BB1408" s="456"/>
      <c r="BC1408" s="456"/>
      <c r="BD1408" s="456"/>
      <c r="BE1408" s="456"/>
      <c r="BF1408" s="456"/>
      <c r="BG1408" s="457"/>
      <c r="BH1408" s="458"/>
      <c r="BI1408" s="459"/>
      <c r="BJ1408" s="459"/>
      <c r="BK1408" s="459"/>
      <c r="BL1408" s="459"/>
      <c r="BM1408" s="460"/>
      <c r="BN1408" s="314"/>
      <c r="BO1408" s="314"/>
      <c r="BP1408" s="1"/>
      <c r="BQ1408" s="120">
        <f>IF($F$3="","",IF(N1408=$F$3,COUNTIF(BQ$23:BQ1407,"&gt;0")+1,0))</f>
        <v>0</v>
      </c>
      <c r="BR1408" s="1"/>
      <c r="BS1408" s="20" t="str">
        <f>IF($N1408="","",IF(VLOOKUP(VLOOKUP($N1408,IMPOSTAZIONI!$E$6:$I$13,5,FALSE),IMPOSTAZIONI!$B$25:$N$32,3,FALSE)=0,"",VLOOKUP(VLOOKUP($N1408,IMPOSTAZIONI!$E$6:$I$13,5,FALSE),IMPOSTAZIONI!$B$25:$N$32,3,FALSE)))</f>
        <v/>
      </c>
      <c r="BT1408" s="20" t="str">
        <f>IF($N1408="","",IF(VLOOKUP(VLOOKUP($N1408,IMPOSTAZIONI!$E$6:$I$13,5,FALSE),IMPOSTAZIONI!$B$25:$N$32,6,FALSE)=0,"",VLOOKUP(VLOOKUP($N1408,IMPOSTAZIONI!$E$6:$I$13,5,FALSE),IMPOSTAZIONI!$B$25:$N$32,6,FALSE)))</f>
        <v/>
      </c>
      <c r="BU1408" s="20" t="str">
        <f>IF($N1408="","",IF(VLOOKUP(VLOOKUP($N1408,IMPOSTAZIONI!$E$6:$I$13,5,FALSE),IMPOSTAZIONI!$B$25:$N$32,9,FALSE)=0,"",VLOOKUP(VLOOKUP($N1408,IMPOSTAZIONI!$E$6:$I$13,5,FALSE),IMPOSTAZIONI!$B$25:$N$32,9,FALSE)))</f>
        <v/>
      </c>
      <c r="BV1408" s="20" t="str">
        <f>IF($N1408="","",IF(VLOOKUP(VLOOKUP($N1408,IMPOSTAZIONI!$E$6:$I$13,5,FALSE),IMPOSTAZIONI!$B$25:$N$32,12,FALSE)=0,"",VLOOKUP(VLOOKUP($N1408,IMPOSTAZIONI!$E$6:$I$13,5,FALSE),IMPOSTAZIONI!$B$25:$N$32,12,FALSE)))</f>
        <v/>
      </c>
      <c r="BW1408" s="221" t="str">
        <f t="shared" si="395"/>
        <v/>
      </c>
      <c r="BX1408" s="221" t="str">
        <f t="shared" si="396"/>
        <v/>
      </c>
      <c r="BY1408" s="221">
        <f t="shared" si="397"/>
        <v>0</v>
      </c>
      <c r="BZ1408" s="231">
        <f t="shared" si="398"/>
        <v>0</v>
      </c>
      <c r="CA1408" s="246">
        <f t="shared" si="399"/>
        <v>0</v>
      </c>
      <c r="CB1408" s="246">
        <f t="shared" si="400"/>
        <v>0</v>
      </c>
      <c r="CC1408" s="246" t="str">
        <f t="shared" si="401"/>
        <v/>
      </c>
      <c r="CD1408" s="246">
        <f t="shared" si="402"/>
        <v>5</v>
      </c>
      <c r="CE1408" s="246">
        <f t="shared" si="403"/>
        <v>0</v>
      </c>
      <c r="CF1408" s="276">
        <f t="shared" si="404"/>
        <v>0</v>
      </c>
      <c r="CG1408" s="277">
        <f t="shared" si="404"/>
        <v>0</v>
      </c>
      <c r="CH1408" s="277">
        <f t="shared" si="404"/>
        <v>0</v>
      </c>
      <c r="CI1408" s="278">
        <f t="shared" si="404"/>
        <v>0</v>
      </c>
      <c r="CJ1408" s="280">
        <f t="shared" si="405"/>
        <v>0</v>
      </c>
      <c r="CK1408" s="232">
        <f t="shared" si="406"/>
        <v>0</v>
      </c>
      <c r="CL1408" s="1"/>
    </row>
    <row r="1409" spans="1:90" ht="18" customHeight="1">
      <c r="A1409" s="1"/>
      <c r="B1409" s="1"/>
      <c r="C1409" s="314"/>
      <c r="D1409" s="287" t="str">
        <f t="shared" si="393"/>
        <v/>
      </c>
      <c r="E1409" s="449" t="str">
        <f t="shared" si="394"/>
        <v/>
      </c>
      <c r="F1409" s="450"/>
      <c r="G1409" s="451"/>
      <c r="H1409" s="452"/>
      <c r="I1409" s="453"/>
      <c r="J1409" s="453"/>
      <c r="K1409" s="453"/>
      <c r="L1409" s="453"/>
      <c r="M1409" s="454"/>
      <c r="N1409" s="455"/>
      <c r="O1409" s="456"/>
      <c r="P1409" s="456"/>
      <c r="Q1409" s="456"/>
      <c r="R1409" s="456"/>
      <c r="S1409" s="456"/>
      <c r="T1409" s="456"/>
      <c r="U1409" s="456"/>
      <c r="V1409" s="456"/>
      <c r="W1409" s="456"/>
      <c r="X1409" s="456"/>
      <c r="Y1409" s="456"/>
      <c r="Z1409" s="456"/>
      <c r="AA1409" s="456"/>
      <c r="AB1409" s="456"/>
      <c r="AC1409" s="456"/>
      <c r="AD1409" s="456"/>
      <c r="AE1409" s="457"/>
      <c r="AF1409" s="455"/>
      <c r="AG1409" s="456"/>
      <c r="AH1409" s="456"/>
      <c r="AI1409" s="456"/>
      <c r="AJ1409" s="456"/>
      <c r="AK1409" s="456"/>
      <c r="AL1409" s="456"/>
      <c r="AM1409" s="456"/>
      <c r="AN1409" s="457"/>
      <c r="AO1409" s="455"/>
      <c r="AP1409" s="456"/>
      <c r="AQ1409" s="456"/>
      <c r="AR1409" s="456"/>
      <c r="AS1409" s="456"/>
      <c r="AT1409" s="456"/>
      <c r="AU1409" s="456"/>
      <c r="AV1409" s="456"/>
      <c r="AW1409" s="456"/>
      <c r="AX1409" s="456"/>
      <c r="AY1409" s="456"/>
      <c r="AZ1409" s="456"/>
      <c r="BA1409" s="456"/>
      <c r="BB1409" s="456"/>
      <c r="BC1409" s="456"/>
      <c r="BD1409" s="456"/>
      <c r="BE1409" s="456"/>
      <c r="BF1409" s="456"/>
      <c r="BG1409" s="457"/>
      <c r="BH1409" s="458"/>
      <c r="BI1409" s="459"/>
      <c r="BJ1409" s="459"/>
      <c r="BK1409" s="459"/>
      <c r="BL1409" s="459"/>
      <c r="BM1409" s="460"/>
      <c r="BN1409" s="314"/>
      <c r="BO1409" s="314"/>
      <c r="BP1409" s="1"/>
      <c r="BQ1409" s="120">
        <f>IF($F$3="","",IF(N1409=$F$3,COUNTIF(BQ$23:BQ1408,"&gt;0")+1,0))</f>
        <v>0</v>
      </c>
      <c r="BR1409" s="1"/>
      <c r="BS1409" s="20" t="str">
        <f>IF($N1409="","",IF(VLOOKUP(VLOOKUP($N1409,IMPOSTAZIONI!$E$6:$I$13,5,FALSE),IMPOSTAZIONI!$B$25:$N$32,3,FALSE)=0,"",VLOOKUP(VLOOKUP($N1409,IMPOSTAZIONI!$E$6:$I$13,5,FALSE),IMPOSTAZIONI!$B$25:$N$32,3,FALSE)))</f>
        <v/>
      </c>
      <c r="BT1409" s="20" t="str">
        <f>IF($N1409="","",IF(VLOOKUP(VLOOKUP($N1409,IMPOSTAZIONI!$E$6:$I$13,5,FALSE),IMPOSTAZIONI!$B$25:$N$32,6,FALSE)=0,"",VLOOKUP(VLOOKUP($N1409,IMPOSTAZIONI!$E$6:$I$13,5,FALSE),IMPOSTAZIONI!$B$25:$N$32,6,FALSE)))</f>
        <v/>
      </c>
      <c r="BU1409" s="20" t="str">
        <f>IF($N1409="","",IF(VLOOKUP(VLOOKUP($N1409,IMPOSTAZIONI!$E$6:$I$13,5,FALSE),IMPOSTAZIONI!$B$25:$N$32,9,FALSE)=0,"",VLOOKUP(VLOOKUP($N1409,IMPOSTAZIONI!$E$6:$I$13,5,FALSE),IMPOSTAZIONI!$B$25:$N$32,9,FALSE)))</f>
        <v/>
      </c>
      <c r="BV1409" s="20" t="str">
        <f>IF($N1409="","",IF(VLOOKUP(VLOOKUP($N1409,IMPOSTAZIONI!$E$6:$I$13,5,FALSE),IMPOSTAZIONI!$B$25:$N$32,12,FALSE)=0,"",VLOOKUP(VLOOKUP($N1409,IMPOSTAZIONI!$E$6:$I$13,5,FALSE),IMPOSTAZIONI!$B$25:$N$32,12,FALSE)))</f>
        <v/>
      </c>
      <c r="BW1409" s="221" t="str">
        <f t="shared" si="395"/>
        <v/>
      </c>
      <c r="BX1409" s="221" t="str">
        <f t="shared" si="396"/>
        <v/>
      </c>
      <c r="BY1409" s="221">
        <f t="shared" si="397"/>
        <v>0</v>
      </c>
      <c r="BZ1409" s="231">
        <f t="shared" si="398"/>
        <v>0</v>
      </c>
      <c r="CA1409" s="246">
        <f t="shared" si="399"/>
        <v>0</v>
      </c>
      <c r="CB1409" s="246">
        <f t="shared" si="400"/>
        <v>0</v>
      </c>
      <c r="CC1409" s="246" t="str">
        <f t="shared" si="401"/>
        <v/>
      </c>
      <c r="CD1409" s="246">
        <f t="shared" si="402"/>
        <v>5</v>
      </c>
      <c r="CE1409" s="246">
        <f t="shared" si="403"/>
        <v>0</v>
      </c>
      <c r="CF1409" s="276">
        <f t="shared" si="404"/>
        <v>0</v>
      </c>
      <c r="CG1409" s="277">
        <f t="shared" si="404"/>
        <v>0</v>
      </c>
      <c r="CH1409" s="277">
        <f t="shared" si="404"/>
        <v>0</v>
      </c>
      <c r="CI1409" s="278">
        <f t="shared" si="404"/>
        <v>0</v>
      </c>
      <c r="CJ1409" s="280">
        <f t="shared" si="405"/>
        <v>0</v>
      </c>
      <c r="CK1409" s="232">
        <f t="shared" si="406"/>
        <v>0</v>
      </c>
      <c r="CL1409" s="1"/>
    </row>
    <row r="1410" spans="1:90" ht="18" customHeight="1">
      <c r="A1410" s="1"/>
      <c r="B1410" s="1"/>
      <c r="C1410" s="314"/>
      <c r="D1410" s="287" t="str">
        <f t="shared" si="393"/>
        <v/>
      </c>
      <c r="E1410" s="449" t="str">
        <f t="shared" si="394"/>
        <v/>
      </c>
      <c r="F1410" s="450"/>
      <c r="G1410" s="451"/>
      <c r="H1410" s="452"/>
      <c r="I1410" s="453"/>
      <c r="J1410" s="453"/>
      <c r="K1410" s="453"/>
      <c r="L1410" s="453"/>
      <c r="M1410" s="454"/>
      <c r="N1410" s="455"/>
      <c r="O1410" s="456"/>
      <c r="P1410" s="456"/>
      <c r="Q1410" s="456"/>
      <c r="R1410" s="456"/>
      <c r="S1410" s="456"/>
      <c r="T1410" s="456"/>
      <c r="U1410" s="456"/>
      <c r="V1410" s="456"/>
      <c r="W1410" s="456"/>
      <c r="X1410" s="456"/>
      <c r="Y1410" s="456"/>
      <c r="Z1410" s="456"/>
      <c r="AA1410" s="456"/>
      <c r="AB1410" s="456"/>
      <c r="AC1410" s="456"/>
      <c r="AD1410" s="456"/>
      <c r="AE1410" s="457"/>
      <c r="AF1410" s="455"/>
      <c r="AG1410" s="456"/>
      <c r="AH1410" s="456"/>
      <c r="AI1410" s="456"/>
      <c r="AJ1410" s="456"/>
      <c r="AK1410" s="456"/>
      <c r="AL1410" s="456"/>
      <c r="AM1410" s="456"/>
      <c r="AN1410" s="457"/>
      <c r="AO1410" s="455"/>
      <c r="AP1410" s="456"/>
      <c r="AQ1410" s="456"/>
      <c r="AR1410" s="456"/>
      <c r="AS1410" s="456"/>
      <c r="AT1410" s="456"/>
      <c r="AU1410" s="456"/>
      <c r="AV1410" s="456"/>
      <c r="AW1410" s="456"/>
      <c r="AX1410" s="456"/>
      <c r="AY1410" s="456"/>
      <c r="AZ1410" s="456"/>
      <c r="BA1410" s="456"/>
      <c r="BB1410" s="456"/>
      <c r="BC1410" s="456"/>
      <c r="BD1410" s="456"/>
      <c r="BE1410" s="456"/>
      <c r="BF1410" s="456"/>
      <c r="BG1410" s="457"/>
      <c r="BH1410" s="458"/>
      <c r="BI1410" s="459"/>
      <c r="BJ1410" s="459"/>
      <c r="BK1410" s="459"/>
      <c r="BL1410" s="459"/>
      <c r="BM1410" s="460"/>
      <c r="BN1410" s="314"/>
      <c r="BO1410" s="314"/>
      <c r="BP1410" s="1"/>
      <c r="BQ1410" s="120">
        <f>IF($F$3="","",IF(N1410=$F$3,COUNTIF(BQ$23:BQ1409,"&gt;0")+1,0))</f>
        <v>0</v>
      </c>
      <c r="BR1410" s="1"/>
      <c r="BS1410" s="20" t="str">
        <f>IF($N1410="","",IF(VLOOKUP(VLOOKUP($N1410,IMPOSTAZIONI!$E$6:$I$13,5,FALSE),IMPOSTAZIONI!$B$25:$N$32,3,FALSE)=0,"",VLOOKUP(VLOOKUP($N1410,IMPOSTAZIONI!$E$6:$I$13,5,FALSE),IMPOSTAZIONI!$B$25:$N$32,3,FALSE)))</f>
        <v/>
      </c>
      <c r="BT1410" s="20" t="str">
        <f>IF($N1410="","",IF(VLOOKUP(VLOOKUP($N1410,IMPOSTAZIONI!$E$6:$I$13,5,FALSE),IMPOSTAZIONI!$B$25:$N$32,6,FALSE)=0,"",VLOOKUP(VLOOKUP($N1410,IMPOSTAZIONI!$E$6:$I$13,5,FALSE),IMPOSTAZIONI!$B$25:$N$32,6,FALSE)))</f>
        <v/>
      </c>
      <c r="BU1410" s="20" t="str">
        <f>IF($N1410="","",IF(VLOOKUP(VLOOKUP($N1410,IMPOSTAZIONI!$E$6:$I$13,5,FALSE),IMPOSTAZIONI!$B$25:$N$32,9,FALSE)=0,"",VLOOKUP(VLOOKUP($N1410,IMPOSTAZIONI!$E$6:$I$13,5,FALSE),IMPOSTAZIONI!$B$25:$N$32,9,FALSE)))</f>
        <v/>
      </c>
      <c r="BV1410" s="20" t="str">
        <f>IF($N1410="","",IF(VLOOKUP(VLOOKUP($N1410,IMPOSTAZIONI!$E$6:$I$13,5,FALSE),IMPOSTAZIONI!$B$25:$N$32,12,FALSE)=0,"",VLOOKUP(VLOOKUP($N1410,IMPOSTAZIONI!$E$6:$I$13,5,FALSE),IMPOSTAZIONI!$B$25:$N$32,12,FALSE)))</f>
        <v/>
      </c>
      <c r="BW1410" s="221" t="str">
        <f t="shared" si="395"/>
        <v/>
      </c>
      <c r="BX1410" s="221" t="str">
        <f t="shared" si="396"/>
        <v/>
      </c>
      <c r="BY1410" s="221">
        <f t="shared" si="397"/>
        <v>0</v>
      </c>
      <c r="BZ1410" s="231">
        <f t="shared" si="398"/>
        <v>0</v>
      </c>
      <c r="CA1410" s="246">
        <f t="shared" si="399"/>
        <v>0</v>
      </c>
      <c r="CB1410" s="246">
        <f t="shared" si="400"/>
        <v>0</v>
      </c>
      <c r="CC1410" s="246" t="str">
        <f t="shared" si="401"/>
        <v/>
      </c>
      <c r="CD1410" s="246">
        <f t="shared" si="402"/>
        <v>5</v>
      </c>
      <c r="CE1410" s="246">
        <f t="shared" si="403"/>
        <v>0</v>
      </c>
      <c r="CF1410" s="276">
        <f t="shared" si="404"/>
        <v>0</v>
      </c>
      <c r="CG1410" s="277">
        <f t="shared" si="404"/>
        <v>0</v>
      </c>
      <c r="CH1410" s="277">
        <f t="shared" si="404"/>
        <v>0</v>
      </c>
      <c r="CI1410" s="278">
        <f t="shared" si="404"/>
        <v>0</v>
      </c>
      <c r="CJ1410" s="280">
        <f t="shared" si="405"/>
        <v>0</v>
      </c>
      <c r="CK1410" s="232">
        <f t="shared" si="406"/>
        <v>0</v>
      </c>
      <c r="CL1410" s="1"/>
    </row>
    <row r="1411" spans="1:90" ht="18" customHeight="1">
      <c r="A1411" s="1"/>
      <c r="B1411" s="1"/>
      <c r="C1411" s="314"/>
      <c r="D1411" s="287" t="str">
        <f t="shared" si="393"/>
        <v/>
      </c>
      <c r="E1411" s="449" t="str">
        <f t="shared" si="394"/>
        <v/>
      </c>
      <c r="F1411" s="450"/>
      <c r="G1411" s="451"/>
      <c r="H1411" s="452"/>
      <c r="I1411" s="453"/>
      <c r="J1411" s="453"/>
      <c r="K1411" s="453"/>
      <c r="L1411" s="453"/>
      <c r="M1411" s="454"/>
      <c r="N1411" s="455"/>
      <c r="O1411" s="456"/>
      <c r="P1411" s="456"/>
      <c r="Q1411" s="456"/>
      <c r="R1411" s="456"/>
      <c r="S1411" s="456"/>
      <c r="T1411" s="456"/>
      <c r="U1411" s="456"/>
      <c r="V1411" s="456"/>
      <c r="W1411" s="456"/>
      <c r="X1411" s="456"/>
      <c r="Y1411" s="456"/>
      <c r="Z1411" s="456"/>
      <c r="AA1411" s="456"/>
      <c r="AB1411" s="456"/>
      <c r="AC1411" s="456"/>
      <c r="AD1411" s="456"/>
      <c r="AE1411" s="457"/>
      <c r="AF1411" s="455"/>
      <c r="AG1411" s="456"/>
      <c r="AH1411" s="456"/>
      <c r="AI1411" s="456"/>
      <c r="AJ1411" s="456"/>
      <c r="AK1411" s="456"/>
      <c r="AL1411" s="456"/>
      <c r="AM1411" s="456"/>
      <c r="AN1411" s="457"/>
      <c r="AO1411" s="455"/>
      <c r="AP1411" s="456"/>
      <c r="AQ1411" s="456"/>
      <c r="AR1411" s="456"/>
      <c r="AS1411" s="456"/>
      <c r="AT1411" s="456"/>
      <c r="AU1411" s="456"/>
      <c r="AV1411" s="456"/>
      <c r="AW1411" s="456"/>
      <c r="AX1411" s="456"/>
      <c r="AY1411" s="456"/>
      <c r="AZ1411" s="456"/>
      <c r="BA1411" s="456"/>
      <c r="BB1411" s="456"/>
      <c r="BC1411" s="456"/>
      <c r="BD1411" s="456"/>
      <c r="BE1411" s="456"/>
      <c r="BF1411" s="456"/>
      <c r="BG1411" s="457"/>
      <c r="BH1411" s="458"/>
      <c r="BI1411" s="459"/>
      <c r="BJ1411" s="459"/>
      <c r="BK1411" s="459"/>
      <c r="BL1411" s="459"/>
      <c r="BM1411" s="460"/>
      <c r="BN1411" s="314"/>
      <c r="BO1411" s="314"/>
      <c r="BP1411" s="1"/>
      <c r="BQ1411" s="120">
        <f>IF($F$3="","",IF(N1411=$F$3,COUNTIF(BQ$23:BQ1410,"&gt;0")+1,0))</f>
        <v>0</v>
      </c>
      <c r="BR1411" s="1"/>
      <c r="BS1411" s="20" t="str">
        <f>IF($N1411="","",IF(VLOOKUP(VLOOKUP($N1411,IMPOSTAZIONI!$E$6:$I$13,5,FALSE),IMPOSTAZIONI!$B$25:$N$32,3,FALSE)=0,"",VLOOKUP(VLOOKUP($N1411,IMPOSTAZIONI!$E$6:$I$13,5,FALSE),IMPOSTAZIONI!$B$25:$N$32,3,FALSE)))</f>
        <v/>
      </c>
      <c r="BT1411" s="20" t="str">
        <f>IF($N1411="","",IF(VLOOKUP(VLOOKUP($N1411,IMPOSTAZIONI!$E$6:$I$13,5,FALSE),IMPOSTAZIONI!$B$25:$N$32,6,FALSE)=0,"",VLOOKUP(VLOOKUP($N1411,IMPOSTAZIONI!$E$6:$I$13,5,FALSE),IMPOSTAZIONI!$B$25:$N$32,6,FALSE)))</f>
        <v/>
      </c>
      <c r="BU1411" s="20" t="str">
        <f>IF($N1411="","",IF(VLOOKUP(VLOOKUP($N1411,IMPOSTAZIONI!$E$6:$I$13,5,FALSE),IMPOSTAZIONI!$B$25:$N$32,9,FALSE)=0,"",VLOOKUP(VLOOKUP($N1411,IMPOSTAZIONI!$E$6:$I$13,5,FALSE),IMPOSTAZIONI!$B$25:$N$32,9,FALSE)))</f>
        <v/>
      </c>
      <c r="BV1411" s="20" t="str">
        <f>IF($N1411="","",IF(VLOOKUP(VLOOKUP($N1411,IMPOSTAZIONI!$E$6:$I$13,5,FALSE),IMPOSTAZIONI!$B$25:$N$32,12,FALSE)=0,"",VLOOKUP(VLOOKUP($N1411,IMPOSTAZIONI!$E$6:$I$13,5,FALSE),IMPOSTAZIONI!$B$25:$N$32,12,FALSE)))</f>
        <v/>
      </c>
      <c r="BW1411" s="221" t="str">
        <f t="shared" si="395"/>
        <v/>
      </c>
      <c r="BX1411" s="221" t="str">
        <f t="shared" si="396"/>
        <v/>
      </c>
      <c r="BY1411" s="221">
        <f t="shared" si="397"/>
        <v>0</v>
      </c>
      <c r="BZ1411" s="231">
        <f t="shared" si="398"/>
        <v>0</v>
      </c>
      <c r="CA1411" s="246">
        <f t="shared" si="399"/>
        <v>0</v>
      </c>
      <c r="CB1411" s="246">
        <f t="shared" si="400"/>
        <v>0</v>
      </c>
      <c r="CC1411" s="246" t="str">
        <f t="shared" si="401"/>
        <v/>
      </c>
      <c r="CD1411" s="246">
        <f t="shared" si="402"/>
        <v>5</v>
      </c>
      <c r="CE1411" s="246">
        <f t="shared" si="403"/>
        <v>0</v>
      </c>
      <c r="CF1411" s="276">
        <f t="shared" si="404"/>
        <v>0</v>
      </c>
      <c r="CG1411" s="277">
        <f t="shared" si="404"/>
        <v>0</v>
      </c>
      <c r="CH1411" s="277">
        <f t="shared" si="404"/>
        <v>0</v>
      </c>
      <c r="CI1411" s="278">
        <f t="shared" si="404"/>
        <v>0</v>
      </c>
      <c r="CJ1411" s="280">
        <f t="shared" si="405"/>
        <v>0</v>
      </c>
      <c r="CK1411" s="232">
        <f t="shared" si="406"/>
        <v>0</v>
      </c>
      <c r="CL1411" s="1"/>
    </row>
    <row r="1412" spans="1:90" ht="18" customHeight="1">
      <c r="A1412" s="1"/>
      <c r="B1412" s="1"/>
      <c r="C1412" s="314"/>
      <c r="D1412" s="287" t="str">
        <f t="shared" si="393"/>
        <v/>
      </c>
      <c r="E1412" s="449" t="str">
        <f t="shared" si="394"/>
        <v/>
      </c>
      <c r="F1412" s="450"/>
      <c r="G1412" s="451"/>
      <c r="H1412" s="452"/>
      <c r="I1412" s="453"/>
      <c r="J1412" s="453"/>
      <c r="K1412" s="453"/>
      <c r="L1412" s="453"/>
      <c r="M1412" s="454"/>
      <c r="N1412" s="455"/>
      <c r="O1412" s="456"/>
      <c r="P1412" s="456"/>
      <c r="Q1412" s="456"/>
      <c r="R1412" s="456"/>
      <c r="S1412" s="456"/>
      <c r="T1412" s="456"/>
      <c r="U1412" s="456"/>
      <c r="V1412" s="456"/>
      <c r="W1412" s="456"/>
      <c r="X1412" s="456"/>
      <c r="Y1412" s="456"/>
      <c r="Z1412" s="456"/>
      <c r="AA1412" s="456"/>
      <c r="AB1412" s="456"/>
      <c r="AC1412" s="456"/>
      <c r="AD1412" s="456"/>
      <c r="AE1412" s="457"/>
      <c r="AF1412" s="455"/>
      <c r="AG1412" s="456"/>
      <c r="AH1412" s="456"/>
      <c r="AI1412" s="456"/>
      <c r="AJ1412" s="456"/>
      <c r="AK1412" s="456"/>
      <c r="AL1412" s="456"/>
      <c r="AM1412" s="456"/>
      <c r="AN1412" s="457"/>
      <c r="AO1412" s="455"/>
      <c r="AP1412" s="456"/>
      <c r="AQ1412" s="456"/>
      <c r="AR1412" s="456"/>
      <c r="AS1412" s="456"/>
      <c r="AT1412" s="456"/>
      <c r="AU1412" s="456"/>
      <c r="AV1412" s="456"/>
      <c r="AW1412" s="456"/>
      <c r="AX1412" s="456"/>
      <c r="AY1412" s="456"/>
      <c r="AZ1412" s="456"/>
      <c r="BA1412" s="456"/>
      <c r="BB1412" s="456"/>
      <c r="BC1412" s="456"/>
      <c r="BD1412" s="456"/>
      <c r="BE1412" s="456"/>
      <c r="BF1412" s="456"/>
      <c r="BG1412" s="457"/>
      <c r="BH1412" s="458"/>
      <c r="BI1412" s="459"/>
      <c r="BJ1412" s="459"/>
      <c r="BK1412" s="459"/>
      <c r="BL1412" s="459"/>
      <c r="BM1412" s="460"/>
      <c r="BN1412" s="314"/>
      <c r="BO1412" s="314"/>
      <c r="BP1412" s="1"/>
      <c r="BQ1412" s="120">
        <f>IF($F$3="","",IF(N1412=$F$3,COUNTIF(BQ$23:BQ1411,"&gt;0")+1,0))</f>
        <v>0</v>
      </c>
      <c r="BR1412" s="1"/>
      <c r="BS1412" s="20" t="str">
        <f>IF($N1412="","",IF(VLOOKUP(VLOOKUP($N1412,IMPOSTAZIONI!$E$6:$I$13,5,FALSE),IMPOSTAZIONI!$B$25:$N$32,3,FALSE)=0,"",VLOOKUP(VLOOKUP($N1412,IMPOSTAZIONI!$E$6:$I$13,5,FALSE),IMPOSTAZIONI!$B$25:$N$32,3,FALSE)))</f>
        <v/>
      </c>
      <c r="BT1412" s="20" t="str">
        <f>IF($N1412="","",IF(VLOOKUP(VLOOKUP($N1412,IMPOSTAZIONI!$E$6:$I$13,5,FALSE),IMPOSTAZIONI!$B$25:$N$32,6,FALSE)=0,"",VLOOKUP(VLOOKUP($N1412,IMPOSTAZIONI!$E$6:$I$13,5,FALSE),IMPOSTAZIONI!$B$25:$N$32,6,FALSE)))</f>
        <v/>
      </c>
      <c r="BU1412" s="20" t="str">
        <f>IF($N1412="","",IF(VLOOKUP(VLOOKUP($N1412,IMPOSTAZIONI!$E$6:$I$13,5,FALSE),IMPOSTAZIONI!$B$25:$N$32,9,FALSE)=0,"",VLOOKUP(VLOOKUP($N1412,IMPOSTAZIONI!$E$6:$I$13,5,FALSE),IMPOSTAZIONI!$B$25:$N$32,9,FALSE)))</f>
        <v/>
      </c>
      <c r="BV1412" s="20" t="str">
        <f>IF($N1412="","",IF(VLOOKUP(VLOOKUP($N1412,IMPOSTAZIONI!$E$6:$I$13,5,FALSE),IMPOSTAZIONI!$B$25:$N$32,12,FALSE)=0,"",VLOOKUP(VLOOKUP($N1412,IMPOSTAZIONI!$E$6:$I$13,5,FALSE),IMPOSTAZIONI!$B$25:$N$32,12,FALSE)))</f>
        <v/>
      </c>
      <c r="BW1412" s="221" t="str">
        <f t="shared" si="395"/>
        <v/>
      </c>
      <c r="BX1412" s="221" t="str">
        <f t="shared" si="396"/>
        <v/>
      </c>
      <c r="BY1412" s="221">
        <f t="shared" si="397"/>
        <v>0</v>
      </c>
      <c r="BZ1412" s="231">
        <f t="shared" si="398"/>
        <v>0</v>
      </c>
      <c r="CA1412" s="246">
        <f t="shared" si="399"/>
        <v>0</v>
      </c>
      <c r="CB1412" s="246">
        <f t="shared" si="400"/>
        <v>0</v>
      </c>
      <c r="CC1412" s="246" t="str">
        <f t="shared" si="401"/>
        <v/>
      </c>
      <c r="CD1412" s="246">
        <f t="shared" si="402"/>
        <v>5</v>
      </c>
      <c r="CE1412" s="246">
        <f t="shared" si="403"/>
        <v>0</v>
      </c>
      <c r="CF1412" s="276">
        <f t="shared" si="404"/>
        <v>0</v>
      </c>
      <c r="CG1412" s="277">
        <f t="shared" si="404"/>
        <v>0</v>
      </c>
      <c r="CH1412" s="277">
        <f t="shared" si="404"/>
        <v>0</v>
      </c>
      <c r="CI1412" s="278">
        <f t="shared" si="404"/>
        <v>0</v>
      </c>
      <c r="CJ1412" s="280">
        <f t="shared" si="405"/>
        <v>0</v>
      </c>
      <c r="CK1412" s="232">
        <f t="shared" si="406"/>
        <v>0</v>
      </c>
      <c r="CL1412" s="1"/>
    </row>
    <row r="1413" spans="1:90" ht="18" customHeight="1">
      <c r="A1413" s="1"/>
      <c r="B1413" s="1"/>
      <c r="C1413" s="314"/>
      <c r="D1413" s="287" t="str">
        <f t="shared" si="393"/>
        <v/>
      </c>
      <c r="E1413" s="449" t="str">
        <f t="shared" si="394"/>
        <v/>
      </c>
      <c r="F1413" s="450"/>
      <c r="G1413" s="451"/>
      <c r="H1413" s="452"/>
      <c r="I1413" s="453"/>
      <c r="J1413" s="453"/>
      <c r="K1413" s="453"/>
      <c r="L1413" s="453"/>
      <c r="M1413" s="454"/>
      <c r="N1413" s="455"/>
      <c r="O1413" s="456"/>
      <c r="P1413" s="456"/>
      <c r="Q1413" s="456"/>
      <c r="R1413" s="456"/>
      <c r="S1413" s="456"/>
      <c r="T1413" s="456"/>
      <c r="U1413" s="456"/>
      <c r="V1413" s="456"/>
      <c r="W1413" s="456"/>
      <c r="X1413" s="456"/>
      <c r="Y1413" s="456"/>
      <c r="Z1413" s="456"/>
      <c r="AA1413" s="456"/>
      <c r="AB1413" s="456"/>
      <c r="AC1413" s="456"/>
      <c r="AD1413" s="456"/>
      <c r="AE1413" s="457"/>
      <c r="AF1413" s="455"/>
      <c r="AG1413" s="456"/>
      <c r="AH1413" s="456"/>
      <c r="AI1413" s="456"/>
      <c r="AJ1413" s="456"/>
      <c r="AK1413" s="456"/>
      <c r="AL1413" s="456"/>
      <c r="AM1413" s="456"/>
      <c r="AN1413" s="457"/>
      <c r="AO1413" s="455"/>
      <c r="AP1413" s="456"/>
      <c r="AQ1413" s="456"/>
      <c r="AR1413" s="456"/>
      <c r="AS1413" s="456"/>
      <c r="AT1413" s="456"/>
      <c r="AU1413" s="456"/>
      <c r="AV1413" s="456"/>
      <c r="AW1413" s="456"/>
      <c r="AX1413" s="456"/>
      <c r="AY1413" s="456"/>
      <c r="AZ1413" s="456"/>
      <c r="BA1413" s="456"/>
      <c r="BB1413" s="456"/>
      <c r="BC1413" s="456"/>
      <c r="BD1413" s="456"/>
      <c r="BE1413" s="456"/>
      <c r="BF1413" s="456"/>
      <c r="BG1413" s="457"/>
      <c r="BH1413" s="458"/>
      <c r="BI1413" s="459"/>
      <c r="BJ1413" s="459"/>
      <c r="BK1413" s="459"/>
      <c r="BL1413" s="459"/>
      <c r="BM1413" s="460"/>
      <c r="BN1413" s="314"/>
      <c r="BO1413" s="314"/>
      <c r="BP1413" s="1"/>
      <c r="BQ1413" s="120">
        <f>IF($F$3="","",IF(N1413=$F$3,COUNTIF(BQ$23:BQ1412,"&gt;0")+1,0))</f>
        <v>0</v>
      </c>
      <c r="BR1413" s="1"/>
      <c r="BS1413" s="20" t="str">
        <f>IF($N1413="","",IF(VLOOKUP(VLOOKUP($N1413,IMPOSTAZIONI!$E$6:$I$13,5,FALSE),IMPOSTAZIONI!$B$25:$N$32,3,FALSE)=0,"",VLOOKUP(VLOOKUP($N1413,IMPOSTAZIONI!$E$6:$I$13,5,FALSE),IMPOSTAZIONI!$B$25:$N$32,3,FALSE)))</f>
        <v/>
      </c>
      <c r="BT1413" s="20" t="str">
        <f>IF($N1413="","",IF(VLOOKUP(VLOOKUP($N1413,IMPOSTAZIONI!$E$6:$I$13,5,FALSE),IMPOSTAZIONI!$B$25:$N$32,6,FALSE)=0,"",VLOOKUP(VLOOKUP($N1413,IMPOSTAZIONI!$E$6:$I$13,5,FALSE),IMPOSTAZIONI!$B$25:$N$32,6,FALSE)))</f>
        <v/>
      </c>
      <c r="BU1413" s="20" t="str">
        <f>IF($N1413="","",IF(VLOOKUP(VLOOKUP($N1413,IMPOSTAZIONI!$E$6:$I$13,5,FALSE),IMPOSTAZIONI!$B$25:$N$32,9,FALSE)=0,"",VLOOKUP(VLOOKUP($N1413,IMPOSTAZIONI!$E$6:$I$13,5,FALSE),IMPOSTAZIONI!$B$25:$N$32,9,FALSE)))</f>
        <v/>
      </c>
      <c r="BV1413" s="20" t="str">
        <f>IF($N1413="","",IF(VLOOKUP(VLOOKUP($N1413,IMPOSTAZIONI!$E$6:$I$13,5,FALSE),IMPOSTAZIONI!$B$25:$N$32,12,FALSE)=0,"",VLOOKUP(VLOOKUP($N1413,IMPOSTAZIONI!$E$6:$I$13,5,FALSE),IMPOSTAZIONI!$B$25:$N$32,12,FALSE)))</f>
        <v/>
      </c>
      <c r="BW1413" s="221" t="str">
        <f t="shared" si="395"/>
        <v/>
      </c>
      <c r="BX1413" s="221" t="str">
        <f t="shared" si="396"/>
        <v/>
      </c>
      <c r="BY1413" s="221">
        <f t="shared" si="397"/>
        <v>0</v>
      </c>
      <c r="BZ1413" s="231">
        <f t="shared" si="398"/>
        <v>0</v>
      </c>
      <c r="CA1413" s="246">
        <f t="shared" si="399"/>
        <v>0</v>
      </c>
      <c r="CB1413" s="246">
        <f t="shared" si="400"/>
        <v>0</v>
      </c>
      <c r="CC1413" s="246" t="str">
        <f t="shared" si="401"/>
        <v/>
      </c>
      <c r="CD1413" s="246">
        <f t="shared" si="402"/>
        <v>5</v>
      </c>
      <c r="CE1413" s="246">
        <f t="shared" si="403"/>
        <v>0</v>
      </c>
      <c r="CF1413" s="276">
        <f t="shared" si="404"/>
        <v>0</v>
      </c>
      <c r="CG1413" s="277">
        <f t="shared" si="404"/>
        <v>0</v>
      </c>
      <c r="CH1413" s="277">
        <f t="shared" si="404"/>
        <v>0</v>
      </c>
      <c r="CI1413" s="278">
        <f t="shared" si="404"/>
        <v>0</v>
      </c>
      <c r="CJ1413" s="280">
        <f t="shared" si="405"/>
        <v>0</v>
      </c>
      <c r="CK1413" s="232">
        <f t="shared" si="406"/>
        <v>0</v>
      </c>
      <c r="CL1413" s="1"/>
    </row>
    <row r="1414" spans="1:90" ht="18" customHeight="1">
      <c r="A1414" s="1"/>
      <c r="B1414" s="1"/>
      <c r="C1414" s="314"/>
      <c r="D1414" s="287" t="str">
        <f t="shared" si="393"/>
        <v/>
      </c>
      <c r="E1414" s="449" t="str">
        <f t="shared" si="394"/>
        <v/>
      </c>
      <c r="F1414" s="450"/>
      <c r="G1414" s="451"/>
      <c r="H1414" s="452"/>
      <c r="I1414" s="453"/>
      <c r="J1414" s="453"/>
      <c r="K1414" s="453"/>
      <c r="L1414" s="453"/>
      <c r="M1414" s="454"/>
      <c r="N1414" s="455"/>
      <c r="O1414" s="456"/>
      <c r="P1414" s="456"/>
      <c r="Q1414" s="456"/>
      <c r="R1414" s="456"/>
      <c r="S1414" s="456"/>
      <c r="T1414" s="456"/>
      <c r="U1414" s="456"/>
      <c r="V1414" s="456"/>
      <c r="W1414" s="456"/>
      <c r="X1414" s="456"/>
      <c r="Y1414" s="456"/>
      <c r="Z1414" s="456"/>
      <c r="AA1414" s="456"/>
      <c r="AB1414" s="456"/>
      <c r="AC1414" s="456"/>
      <c r="AD1414" s="456"/>
      <c r="AE1414" s="457"/>
      <c r="AF1414" s="455"/>
      <c r="AG1414" s="456"/>
      <c r="AH1414" s="456"/>
      <c r="AI1414" s="456"/>
      <c r="AJ1414" s="456"/>
      <c r="AK1414" s="456"/>
      <c r="AL1414" s="456"/>
      <c r="AM1414" s="456"/>
      <c r="AN1414" s="457"/>
      <c r="AO1414" s="455"/>
      <c r="AP1414" s="456"/>
      <c r="AQ1414" s="456"/>
      <c r="AR1414" s="456"/>
      <c r="AS1414" s="456"/>
      <c r="AT1414" s="456"/>
      <c r="AU1414" s="456"/>
      <c r="AV1414" s="456"/>
      <c r="AW1414" s="456"/>
      <c r="AX1414" s="456"/>
      <c r="AY1414" s="456"/>
      <c r="AZ1414" s="456"/>
      <c r="BA1414" s="456"/>
      <c r="BB1414" s="456"/>
      <c r="BC1414" s="456"/>
      <c r="BD1414" s="456"/>
      <c r="BE1414" s="456"/>
      <c r="BF1414" s="456"/>
      <c r="BG1414" s="457"/>
      <c r="BH1414" s="458"/>
      <c r="BI1414" s="459"/>
      <c r="BJ1414" s="459"/>
      <c r="BK1414" s="459"/>
      <c r="BL1414" s="459"/>
      <c r="BM1414" s="460"/>
      <c r="BN1414" s="314"/>
      <c r="BO1414" s="314"/>
      <c r="BP1414" s="1"/>
      <c r="BQ1414" s="120">
        <f>IF($F$3="","",IF(N1414=$F$3,COUNTIF(BQ$23:BQ1413,"&gt;0")+1,0))</f>
        <v>0</v>
      </c>
      <c r="BR1414" s="1"/>
      <c r="BS1414" s="20" t="str">
        <f>IF($N1414="","",IF(VLOOKUP(VLOOKUP($N1414,IMPOSTAZIONI!$E$6:$I$13,5,FALSE),IMPOSTAZIONI!$B$25:$N$32,3,FALSE)=0,"",VLOOKUP(VLOOKUP($N1414,IMPOSTAZIONI!$E$6:$I$13,5,FALSE),IMPOSTAZIONI!$B$25:$N$32,3,FALSE)))</f>
        <v/>
      </c>
      <c r="BT1414" s="20" t="str">
        <f>IF($N1414="","",IF(VLOOKUP(VLOOKUP($N1414,IMPOSTAZIONI!$E$6:$I$13,5,FALSE),IMPOSTAZIONI!$B$25:$N$32,6,FALSE)=0,"",VLOOKUP(VLOOKUP($N1414,IMPOSTAZIONI!$E$6:$I$13,5,FALSE),IMPOSTAZIONI!$B$25:$N$32,6,FALSE)))</f>
        <v/>
      </c>
      <c r="BU1414" s="20" t="str">
        <f>IF($N1414="","",IF(VLOOKUP(VLOOKUP($N1414,IMPOSTAZIONI!$E$6:$I$13,5,FALSE),IMPOSTAZIONI!$B$25:$N$32,9,FALSE)=0,"",VLOOKUP(VLOOKUP($N1414,IMPOSTAZIONI!$E$6:$I$13,5,FALSE),IMPOSTAZIONI!$B$25:$N$32,9,FALSE)))</f>
        <v/>
      </c>
      <c r="BV1414" s="20" t="str">
        <f>IF($N1414="","",IF(VLOOKUP(VLOOKUP($N1414,IMPOSTAZIONI!$E$6:$I$13,5,FALSE),IMPOSTAZIONI!$B$25:$N$32,12,FALSE)=0,"",VLOOKUP(VLOOKUP($N1414,IMPOSTAZIONI!$E$6:$I$13,5,FALSE),IMPOSTAZIONI!$B$25:$N$32,12,FALSE)))</f>
        <v/>
      </c>
      <c r="BW1414" s="221" t="str">
        <f t="shared" si="395"/>
        <v/>
      </c>
      <c r="BX1414" s="221" t="str">
        <f t="shared" si="396"/>
        <v/>
      </c>
      <c r="BY1414" s="221">
        <f t="shared" si="397"/>
        <v>0</v>
      </c>
      <c r="BZ1414" s="231">
        <f t="shared" si="398"/>
        <v>0</v>
      </c>
      <c r="CA1414" s="246">
        <f t="shared" si="399"/>
        <v>0</v>
      </c>
      <c r="CB1414" s="246">
        <f t="shared" si="400"/>
        <v>0</v>
      </c>
      <c r="CC1414" s="246" t="str">
        <f t="shared" si="401"/>
        <v/>
      </c>
      <c r="CD1414" s="246">
        <f t="shared" si="402"/>
        <v>5</v>
      </c>
      <c r="CE1414" s="246">
        <f t="shared" si="403"/>
        <v>0</v>
      </c>
      <c r="CF1414" s="276">
        <f t="shared" si="404"/>
        <v>0</v>
      </c>
      <c r="CG1414" s="277">
        <f t="shared" si="404"/>
        <v>0</v>
      </c>
      <c r="CH1414" s="277">
        <f t="shared" si="404"/>
        <v>0</v>
      </c>
      <c r="CI1414" s="278">
        <f t="shared" si="404"/>
        <v>0</v>
      </c>
      <c r="CJ1414" s="280">
        <f t="shared" si="405"/>
        <v>0</v>
      </c>
      <c r="CK1414" s="232">
        <f t="shared" si="406"/>
        <v>0</v>
      </c>
      <c r="CL1414" s="1"/>
    </row>
    <row r="1415" spans="1:90" ht="18" customHeight="1">
      <c r="A1415" s="1"/>
      <c r="B1415" s="1"/>
      <c r="C1415" s="314"/>
      <c r="D1415" s="287" t="str">
        <f t="shared" si="393"/>
        <v/>
      </c>
      <c r="E1415" s="449" t="str">
        <f t="shared" si="394"/>
        <v/>
      </c>
      <c r="F1415" s="450"/>
      <c r="G1415" s="451"/>
      <c r="H1415" s="452"/>
      <c r="I1415" s="453"/>
      <c r="J1415" s="453"/>
      <c r="K1415" s="453"/>
      <c r="L1415" s="453"/>
      <c r="M1415" s="454"/>
      <c r="N1415" s="455"/>
      <c r="O1415" s="456"/>
      <c r="P1415" s="456"/>
      <c r="Q1415" s="456"/>
      <c r="R1415" s="456"/>
      <c r="S1415" s="456"/>
      <c r="T1415" s="456"/>
      <c r="U1415" s="456"/>
      <c r="V1415" s="456"/>
      <c r="W1415" s="456"/>
      <c r="X1415" s="456"/>
      <c r="Y1415" s="456"/>
      <c r="Z1415" s="456"/>
      <c r="AA1415" s="456"/>
      <c r="AB1415" s="456"/>
      <c r="AC1415" s="456"/>
      <c r="AD1415" s="456"/>
      <c r="AE1415" s="457"/>
      <c r="AF1415" s="455"/>
      <c r="AG1415" s="456"/>
      <c r="AH1415" s="456"/>
      <c r="AI1415" s="456"/>
      <c r="AJ1415" s="456"/>
      <c r="AK1415" s="456"/>
      <c r="AL1415" s="456"/>
      <c r="AM1415" s="456"/>
      <c r="AN1415" s="457"/>
      <c r="AO1415" s="455"/>
      <c r="AP1415" s="456"/>
      <c r="AQ1415" s="456"/>
      <c r="AR1415" s="456"/>
      <c r="AS1415" s="456"/>
      <c r="AT1415" s="456"/>
      <c r="AU1415" s="456"/>
      <c r="AV1415" s="456"/>
      <c r="AW1415" s="456"/>
      <c r="AX1415" s="456"/>
      <c r="AY1415" s="456"/>
      <c r="AZ1415" s="456"/>
      <c r="BA1415" s="456"/>
      <c r="BB1415" s="456"/>
      <c r="BC1415" s="456"/>
      <c r="BD1415" s="456"/>
      <c r="BE1415" s="456"/>
      <c r="BF1415" s="456"/>
      <c r="BG1415" s="457"/>
      <c r="BH1415" s="458"/>
      <c r="BI1415" s="459"/>
      <c r="BJ1415" s="459"/>
      <c r="BK1415" s="459"/>
      <c r="BL1415" s="459"/>
      <c r="BM1415" s="460"/>
      <c r="BN1415" s="314"/>
      <c r="BO1415" s="314"/>
      <c r="BP1415" s="1"/>
      <c r="BQ1415" s="120">
        <f>IF($F$3="","",IF(N1415=$F$3,COUNTIF(BQ$23:BQ1414,"&gt;0")+1,0))</f>
        <v>0</v>
      </c>
      <c r="BR1415" s="1"/>
      <c r="BS1415" s="20" t="str">
        <f>IF($N1415="","",IF(VLOOKUP(VLOOKUP($N1415,IMPOSTAZIONI!$E$6:$I$13,5,FALSE),IMPOSTAZIONI!$B$25:$N$32,3,FALSE)=0,"",VLOOKUP(VLOOKUP($N1415,IMPOSTAZIONI!$E$6:$I$13,5,FALSE),IMPOSTAZIONI!$B$25:$N$32,3,FALSE)))</f>
        <v/>
      </c>
      <c r="BT1415" s="20" t="str">
        <f>IF($N1415="","",IF(VLOOKUP(VLOOKUP($N1415,IMPOSTAZIONI!$E$6:$I$13,5,FALSE),IMPOSTAZIONI!$B$25:$N$32,6,FALSE)=0,"",VLOOKUP(VLOOKUP($N1415,IMPOSTAZIONI!$E$6:$I$13,5,FALSE),IMPOSTAZIONI!$B$25:$N$32,6,FALSE)))</f>
        <v/>
      </c>
      <c r="BU1415" s="20" t="str">
        <f>IF($N1415="","",IF(VLOOKUP(VLOOKUP($N1415,IMPOSTAZIONI!$E$6:$I$13,5,FALSE),IMPOSTAZIONI!$B$25:$N$32,9,FALSE)=0,"",VLOOKUP(VLOOKUP($N1415,IMPOSTAZIONI!$E$6:$I$13,5,FALSE),IMPOSTAZIONI!$B$25:$N$32,9,FALSE)))</f>
        <v/>
      </c>
      <c r="BV1415" s="20" t="str">
        <f>IF($N1415="","",IF(VLOOKUP(VLOOKUP($N1415,IMPOSTAZIONI!$E$6:$I$13,5,FALSE),IMPOSTAZIONI!$B$25:$N$32,12,FALSE)=0,"",VLOOKUP(VLOOKUP($N1415,IMPOSTAZIONI!$E$6:$I$13,5,FALSE),IMPOSTAZIONI!$B$25:$N$32,12,FALSE)))</f>
        <v/>
      </c>
      <c r="BW1415" s="221" t="str">
        <f t="shared" si="395"/>
        <v/>
      </c>
      <c r="BX1415" s="221" t="str">
        <f t="shared" si="396"/>
        <v/>
      </c>
      <c r="BY1415" s="221">
        <f t="shared" si="397"/>
        <v>0</v>
      </c>
      <c r="BZ1415" s="231">
        <f t="shared" si="398"/>
        <v>0</v>
      </c>
      <c r="CA1415" s="246">
        <f t="shared" si="399"/>
        <v>0</v>
      </c>
      <c r="CB1415" s="246">
        <f t="shared" si="400"/>
        <v>0</v>
      </c>
      <c r="CC1415" s="246" t="str">
        <f t="shared" si="401"/>
        <v/>
      </c>
      <c r="CD1415" s="246">
        <f t="shared" si="402"/>
        <v>5</v>
      </c>
      <c r="CE1415" s="246">
        <f t="shared" si="403"/>
        <v>0</v>
      </c>
      <c r="CF1415" s="276">
        <f t="shared" si="404"/>
        <v>0</v>
      </c>
      <c r="CG1415" s="277">
        <f t="shared" si="404"/>
        <v>0</v>
      </c>
      <c r="CH1415" s="277">
        <f t="shared" si="404"/>
        <v>0</v>
      </c>
      <c r="CI1415" s="278">
        <f t="shared" si="404"/>
        <v>0</v>
      </c>
      <c r="CJ1415" s="280">
        <f t="shared" si="405"/>
        <v>0</v>
      </c>
      <c r="CK1415" s="232">
        <f t="shared" si="406"/>
        <v>0</v>
      </c>
      <c r="CL1415" s="1"/>
    </row>
    <row r="1416" spans="1:90" ht="18" customHeight="1">
      <c r="A1416" s="1"/>
      <c r="B1416" s="1"/>
      <c r="C1416" s="314"/>
      <c r="D1416" s="287" t="str">
        <f t="shared" si="393"/>
        <v/>
      </c>
      <c r="E1416" s="449" t="str">
        <f t="shared" si="394"/>
        <v/>
      </c>
      <c r="F1416" s="450"/>
      <c r="G1416" s="451"/>
      <c r="H1416" s="452"/>
      <c r="I1416" s="453"/>
      <c r="J1416" s="453"/>
      <c r="K1416" s="453"/>
      <c r="L1416" s="453"/>
      <c r="M1416" s="454"/>
      <c r="N1416" s="455"/>
      <c r="O1416" s="456"/>
      <c r="P1416" s="456"/>
      <c r="Q1416" s="456"/>
      <c r="R1416" s="456"/>
      <c r="S1416" s="456"/>
      <c r="T1416" s="456"/>
      <c r="U1416" s="456"/>
      <c r="V1416" s="456"/>
      <c r="W1416" s="456"/>
      <c r="X1416" s="456"/>
      <c r="Y1416" s="456"/>
      <c r="Z1416" s="456"/>
      <c r="AA1416" s="456"/>
      <c r="AB1416" s="456"/>
      <c r="AC1416" s="456"/>
      <c r="AD1416" s="456"/>
      <c r="AE1416" s="457"/>
      <c r="AF1416" s="455"/>
      <c r="AG1416" s="456"/>
      <c r="AH1416" s="456"/>
      <c r="AI1416" s="456"/>
      <c r="AJ1416" s="456"/>
      <c r="AK1416" s="456"/>
      <c r="AL1416" s="456"/>
      <c r="AM1416" s="456"/>
      <c r="AN1416" s="457"/>
      <c r="AO1416" s="455"/>
      <c r="AP1416" s="456"/>
      <c r="AQ1416" s="456"/>
      <c r="AR1416" s="456"/>
      <c r="AS1416" s="456"/>
      <c r="AT1416" s="456"/>
      <c r="AU1416" s="456"/>
      <c r="AV1416" s="456"/>
      <c r="AW1416" s="456"/>
      <c r="AX1416" s="456"/>
      <c r="AY1416" s="456"/>
      <c r="AZ1416" s="456"/>
      <c r="BA1416" s="456"/>
      <c r="BB1416" s="456"/>
      <c r="BC1416" s="456"/>
      <c r="BD1416" s="456"/>
      <c r="BE1416" s="456"/>
      <c r="BF1416" s="456"/>
      <c r="BG1416" s="457"/>
      <c r="BH1416" s="458"/>
      <c r="BI1416" s="459"/>
      <c r="BJ1416" s="459"/>
      <c r="BK1416" s="459"/>
      <c r="BL1416" s="459"/>
      <c r="BM1416" s="460"/>
      <c r="BN1416" s="314"/>
      <c r="BO1416" s="314"/>
      <c r="BP1416" s="1"/>
      <c r="BQ1416" s="120">
        <f>IF($F$3="","",IF(N1416=$F$3,COUNTIF(BQ$23:BQ1415,"&gt;0")+1,0))</f>
        <v>0</v>
      </c>
      <c r="BR1416" s="1"/>
      <c r="BS1416" s="20" t="str">
        <f>IF($N1416="","",IF(VLOOKUP(VLOOKUP($N1416,IMPOSTAZIONI!$E$6:$I$13,5,FALSE),IMPOSTAZIONI!$B$25:$N$32,3,FALSE)=0,"",VLOOKUP(VLOOKUP($N1416,IMPOSTAZIONI!$E$6:$I$13,5,FALSE),IMPOSTAZIONI!$B$25:$N$32,3,FALSE)))</f>
        <v/>
      </c>
      <c r="BT1416" s="20" t="str">
        <f>IF($N1416="","",IF(VLOOKUP(VLOOKUP($N1416,IMPOSTAZIONI!$E$6:$I$13,5,FALSE),IMPOSTAZIONI!$B$25:$N$32,6,FALSE)=0,"",VLOOKUP(VLOOKUP($N1416,IMPOSTAZIONI!$E$6:$I$13,5,FALSE),IMPOSTAZIONI!$B$25:$N$32,6,FALSE)))</f>
        <v/>
      </c>
      <c r="BU1416" s="20" t="str">
        <f>IF($N1416="","",IF(VLOOKUP(VLOOKUP($N1416,IMPOSTAZIONI!$E$6:$I$13,5,FALSE),IMPOSTAZIONI!$B$25:$N$32,9,FALSE)=0,"",VLOOKUP(VLOOKUP($N1416,IMPOSTAZIONI!$E$6:$I$13,5,FALSE),IMPOSTAZIONI!$B$25:$N$32,9,FALSE)))</f>
        <v/>
      </c>
      <c r="BV1416" s="20" t="str">
        <f>IF($N1416="","",IF(VLOOKUP(VLOOKUP($N1416,IMPOSTAZIONI!$E$6:$I$13,5,FALSE),IMPOSTAZIONI!$B$25:$N$32,12,FALSE)=0,"",VLOOKUP(VLOOKUP($N1416,IMPOSTAZIONI!$E$6:$I$13,5,FALSE),IMPOSTAZIONI!$B$25:$N$32,12,FALSE)))</f>
        <v/>
      </c>
      <c r="BW1416" s="221" t="str">
        <f t="shared" si="395"/>
        <v/>
      </c>
      <c r="BX1416" s="221" t="str">
        <f t="shared" si="396"/>
        <v/>
      </c>
      <c r="BY1416" s="221">
        <f t="shared" si="397"/>
        <v>0</v>
      </c>
      <c r="BZ1416" s="231">
        <f t="shared" si="398"/>
        <v>0</v>
      </c>
      <c r="CA1416" s="246">
        <f t="shared" si="399"/>
        <v>0</v>
      </c>
      <c r="CB1416" s="246">
        <f t="shared" si="400"/>
        <v>0</v>
      </c>
      <c r="CC1416" s="246" t="str">
        <f t="shared" si="401"/>
        <v/>
      </c>
      <c r="CD1416" s="246">
        <f t="shared" si="402"/>
        <v>5</v>
      </c>
      <c r="CE1416" s="246">
        <f t="shared" si="403"/>
        <v>0</v>
      </c>
      <c r="CF1416" s="276">
        <f t="shared" si="404"/>
        <v>0</v>
      </c>
      <c r="CG1416" s="277">
        <f t="shared" si="404"/>
        <v>0</v>
      </c>
      <c r="CH1416" s="277">
        <f t="shared" si="404"/>
        <v>0</v>
      </c>
      <c r="CI1416" s="278">
        <f t="shared" si="404"/>
        <v>0</v>
      </c>
      <c r="CJ1416" s="280">
        <f t="shared" si="405"/>
        <v>0</v>
      </c>
      <c r="CK1416" s="232">
        <f t="shared" si="406"/>
        <v>0</v>
      </c>
      <c r="CL1416" s="1"/>
    </row>
    <row r="1417" spans="1:90" ht="18" customHeight="1">
      <c r="A1417" s="1"/>
      <c r="B1417" s="1"/>
      <c r="C1417" s="314"/>
      <c r="D1417" s="287" t="str">
        <f t="shared" si="393"/>
        <v/>
      </c>
      <c r="E1417" s="449" t="str">
        <f t="shared" si="394"/>
        <v/>
      </c>
      <c r="F1417" s="450"/>
      <c r="G1417" s="451"/>
      <c r="H1417" s="452"/>
      <c r="I1417" s="453"/>
      <c r="J1417" s="453"/>
      <c r="K1417" s="453"/>
      <c r="L1417" s="453"/>
      <c r="M1417" s="454"/>
      <c r="N1417" s="455"/>
      <c r="O1417" s="456"/>
      <c r="P1417" s="456"/>
      <c r="Q1417" s="456"/>
      <c r="R1417" s="456"/>
      <c r="S1417" s="456"/>
      <c r="T1417" s="456"/>
      <c r="U1417" s="456"/>
      <c r="V1417" s="456"/>
      <c r="W1417" s="456"/>
      <c r="X1417" s="456"/>
      <c r="Y1417" s="456"/>
      <c r="Z1417" s="456"/>
      <c r="AA1417" s="456"/>
      <c r="AB1417" s="456"/>
      <c r="AC1417" s="456"/>
      <c r="AD1417" s="456"/>
      <c r="AE1417" s="457"/>
      <c r="AF1417" s="455"/>
      <c r="AG1417" s="456"/>
      <c r="AH1417" s="456"/>
      <c r="AI1417" s="456"/>
      <c r="AJ1417" s="456"/>
      <c r="AK1417" s="456"/>
      <c r="AL1417" s="456"/>
      <c r="AM1417" s="456"/>
      <c r="AN1417" s="457"/>
      <c r="AO1417" s="455"/>
      <c r="AP1417" s="456"/>
      <c r="AQ1417" s="456"/>
      <c r="AR1417" s="456"/>
      <c r="AS1417" s="456"/>
      <c r="AT1417" s="456"/>
      <c r="AU1417" s="456"/>
      <c r="AV1417" s="456"/>
      <c r="AW1417" s="456"/>
      <c r="AX1417" s="456"/>
      <c r="AY1417" s="456"/>
      <c r="AZ1417" s="456"/>
      <c r="BA1417" s="456"/>
      <c r="BB1417" s="456"/>
      <c r="BC1417" s="456"/>
      <c r="BD1417" s="456"/>
      <c r="BE1417" s="456"/>
      <c r="BF1417" s="456"/>
      <c r="BG1417" s="457"/>
      <c r="BH1417" s="458"/>
      <c r="BI1417" s="459"/>
      <c r="BJ1417" s="459"/>
      <c r="BK1417" s="459"/>
      <c r="BL1417" s="459"/>
      <c r="BM1417" s="460"/>
      <c r="BN1417" s="314"/>
      <c r="BO1417" s="314"/>
      <c r="BP1417" s="1"/>
      <c r="BQ1417" s="120">
        <f>IF($F$3="","",IF(N1417=$F$3,COUNTIF(BQ$23:BQ1416,"&gt;0")+1,0))</f>
        <v>0</v>
      </c>
      <c r="BR1417" s="1"/>
      <c r="BS1417" s="20" t="str">
        <f>IF($N1417="","",IF(VLOOKUP(VLOOKUP($N1417,IMPOSTAZIONI!$E$6:$I$13,5,FALSE),IMPOSTAZIONI!$B$25:$N$32,3,FALSE)=0,"",VLOOKUP(VLOOKUP($N1417,IMPOSTAZIONI!$E$6:$I$13,5,FALSE),IMPOSTAZIONI!$B$25:$N$32,3,FALSE)))</f>
        <v/>
      </c>
      <c r="BT1417" s="20" t="str">
        <f>IF($N1417="","",IF(VLOOKUP(VLOOKUP($N1417,IMPOSTAZIONI!$E$6:$I$13,5,FALSE),IMPOSTAZIONI!$B$25:$N$32,6,FALSE)=0,"",VLOOKUP(VLOOKUP($N1417,IMPOSTAZIONI!$E$6:$I$13,5,FALSE),IMPOSTAZIONI!$B$25:$N$32,6,FALSE)))</f>
        <v/>
      </c>
      <c r="BU1417" s="20" t="str">
        <f>IF($N1417="","",IF(VLOOKUP(VLOOKUP($N1417,IMPOSTAZIONI!$E$6:$I$13,5,FALSE),IMPOSTAZIONI!$B$25:$N$32,9,FALSE)=0,"",VLOOKUP(VLOOKUP($N1417,IMPOSTAZIONI!$E$6:$I$13,5,FALSE),IMPOSTAZIONI!$B$25:$N$32,9,FALSE)))</f>
        <v/>
      </c>
      <c r="BV1417" s="20" t="str">
        <f>IF($N1417="","",IF(VLOOKUP(VLOOKUP($N1417,IMPOSTAZIONI!$E$6:$I$13,5,FALSE),IMPOSTAZIONI!$B$25:$N$32,12,FALSE)=0,"",VLOOKUP(VLOOKUP($N1417,IMPOSTAZIONI!$E$6:$I$13,5,FALSE),IMPOSTAZIONI!$B$25:$N$32,12,FALSE)))</f>
        <v/>
      </c>
      <c r="BW1417" s="221" t="str">
        <f t="shared" si="395"/>
        <v/>
      </c>
      <c r="BX1417" s="221" t="str">
        <f t="shared" si="396"/>
        <v/>
      </c>
      <c r="BY1417" s="221">
        <f t="shared" si="397"/>
        <v>0</v>
      </c>
      <c r="BZ1417" s="231">
        <f t="shared" si="398"/>
        <v>0</v>
      </c>
      <c r="CA1417" s="246">
        <f t="shared" si="399"/>
        <v>0</v>
      </c>
      <c r="CB1417" s="246">
        <f t="shared" si="400"/>
        <v>0</v>
      </c>
      <c r="CC1417" s="246" t="str">
        <f t="shared" si="401"/>
        <v/>
      </c>
      <c r="CD1417" s="246">
        <f t="shared" si="402"/>
        <v>5</v>
      </c>
      <c r="CE1417" s="246">
        <f t="shared" si="403"/>
        <v>0</v>
      </c>
      <c r="CF1417" s="276">
        <f t="shared" si="404"/>
        <v>0</v>
      </c>
      <c r="CG1417" s="277">
        <f t="shared" si="404"/>
        <v>0</v>
      </c>
      <c r="CH1417" s="277">
        <f t="shared" si="404"/>
        <v>0</v>
      </c>
      <c r="CI1417" s="278">
        <f t="shared" si="404"/>
        <v>0</v>
      </c>
      <c r="CJ1417" s="280">
        <f t="shared" si="405"/>
        <v>0</v>
      </c>
      <c r="CK1417" s="232">
        <f t="shared" si="406"/>
        <v>0</v>
      </c>
      <c r="CL1417" s="1"/>
    </row>
    <row r="1418" spans="1:90" ht="18" customHeight="1">
      <c r="A1418" s="1"/>
      <c r="B1418" s="1"/>
      <c r="C1418" s="314"/>
      <c r="D1418" s="287" t="str">
        <f t="shared" si="393"/>
        <v/>
      </c>
      <c r="E1418" s="449" t="str">
        <f t="shared" si="394"/>
        <v/>
      </c>
      <c r="F1418" s="450"/>
      <c r="G1418" s="451"/>
      <c r="H1418" s="452"/>
      <c r="I1418" s="453"/>
      <c r="J1418" s="453"/>
      <c r="K1418" s="453"/>
      <c r="L1418" s="453"/>
      <c r="M1418" s="454"/>
      <c r="N1418" s="455"/>
      <c r="O1418" s="456"/>
      <c r="P1418" s="456"/>
      <c r="Q1418" s="456"/>
      <c r="R1418" s="456"/>
      <c r="S1418" s="456"/>
      <c r="T1418" s="456"/>
      <c r="U1418" s="456"/>
      <c r="V1418" s="456"/>
      <c r="W1418" s="456"/>
      <c r="X1418" s="456"/>
      <c r="Y1418" s="456"/>
      <c r="Z1418" s="456"/>
      <c r="AA1418" s="456"/>
      <c r="AB1418" s="456"/>
      <c r="AC1418" s="456"/>
      <c r="AD1418" s="456"/>
      <c r="AE1418" s="457"/>
      <c r="AF1418" s="455"/>
      <c r="AG1418" s="456"/>
      <c r="AH1418" s="456"/>
      <c r="AI1418" s="456"/>
      <c r="AJ1418" s="456"/>
      <c r="AK1418" s="456"/>
      <c r="AL1418" s="456"/>
      <c r="AM1418" s="456"/>
      <c r="AN1418" s="457"/>
      <c r="AO1418" s="455"/>
      <c r="AP1418" s="456"/>
      <c r="AQ1418" s="456"/>
      <c r="AR1418" s="456"/>
      <c r="AS1418" s="456"/>
      <c r="AT1418" s="456"/>
      <c r="AU1418" s="456"/>
      <c r="AV1418" s="456"/>
      <c r="AW1418" s="456"/>
      <c r="AX1418" s="456"/>
      <c r="AY1418" s="456"/>
      <c r="AZ1418" s="456"/>
      <c r="BA1418" s="456"/>
      <c r="BB1418" s="456"/>
      <c r="BC1418" s="456"/>
      <c r="BD1418" s="456"/>
      <c r="BE1418" s="456"/>
      <c r="BF1418" s="456"/>
      <c r="BG1418" s="457"/>
      <c r="BH1418" s="458"/>
      <c r="BI1418" s="459"/>
      <c r="BJ1418" s="459"/>
      <c r="BK1418" s="459"/>
      <c r="BL1418" s="459"/>
      <c r="BM1418" s="460"/>
      <c r="BN1418" s="314"/>
      <c r="BO1418" s="314"/>
      <c r="BP1418" s="1"/>
      <c r="BQ1418" s="120">
        <f>IF($F$3="","",IF(N1418=$F$3,COUNTIF(BQ$23:BQ1417,"&gt;0")+1,0))</f>
        <v>0</v>
      </c>
      <c r="BR1418" s="1"/>
      <c r="BS1418" s="20" t="str">
        <f>IF($N1418="","",IF(VLOOKUP(VLOOKUP($N1418,IMPOSTAZIONI!$E$6:$I$13,5,FALSE),IMPOSTAZIONI!$B$25:$N$32,3,FALSE)=0,"",VLOOKUP(VLOOKUP($N1418,IMPOSTAZIONI!$E$6:$I$13,5,FALSE),IMPOSTAZIONI!$B$25:$N$32,3,FALSE)))</f>
        <v/>
      </c>
      <c r="BT1418" s="20" t="str">
        <f>IF($N1418="","",IF(VLOOKUP(VLOOKUP($N1418,IMPOSTAZIONI!$E$6:$I$13,5,FALSE),IMPOSTAZIONI!$B$25:$N$32,6,FALSE)=0,"",VLOOKUP(VLOOKUP($N1418,IMPOSTAZIONI!$E$6:$I$13,5,FALSE),IMPOSTAZIONI!$B$25:$N$32,6,FALSE)))</f>
        <v/>
      </c>
      <c r="BU1418" s="20" t="str">
        <f>IF($N1418="","",IF(VLOOKUP(VLOOKUP($N1418,IMPOSTAZIONI!$E$6:$I$13,5,FALSE),IMPOSTAZIONI!$B$25:$N$32,9,FALSE)=0,"",VLOOKUP(VLOOKUP($N1418,IMPOSTAZIONI!$E$6:$I$13,5,FALSE),IMPOSTAZIONI!$B$25:$N$32,9,FALSE)))</f>
        <v/>
      </c>
      <c r="BV1418" s="20" t="str">
        <f>IF($N1418="","",IF(VLOOKUP(VLOOKUP($N1418,IMPOSTAZIONI!$E$6:$I$13,5,FALSE),IMPOSTAZIONI!$B$25:$N$32,12,FALSE)=0,"",VLOOKUP(VLOOKUP($N1418,IMPOSTAZIONI!$E$6:$I$13,5,FALSE),IMPOSTAZIONI!$B$25:$N$32,12,FALSE)))</f>
        <v/>
      </c>
      <c r="BW1418" s="221" t="str">
        <f t="shared" si="395"/>
        <v/>
      </c>
      <c r="BX1418" s="221" t="str">
        <f t="shared" si="396"/>
        <v/>
      </c>
      <c r="BY1418" s="221">
        <f t="shared" si="397"/>
        <v>0</v>
      </c>
      <c r="BZ1418" s="231">
        <f t="shared" si="398"/>
        <v>0</v>
      </c>
      <c r="CA1418" s="246">
        <f t="shared" si="399"/>
        <v>0</v>
      </c>
      <c r="CB1418" s="246">
        <f t="shared" si="400"/>
        <v>0</v>
      </c>
      <c r="CC1418" s="246" t="str">
        <f t="shared" si="401"/>
        <v/>
      </c>
      <c r="CD1418" s="246">
        <f t="shared" si="402"/>
        <v>5</v>
      </c>
      <c r="CE1418" s="246">
        <f t="shared" si="403"/>
        <v>0</v>
      </c>
      <c r="CF1418" s="276">
        <f t="shared" si="404"/>
        <v>0</v>
      </c>
      <c r="CG1418" s="277">
        <f t="shared" si="404"/>
        <v>0</v>
      </c>
      <c r="CH1418" s="277">
        <f t="shared" si="404"/>
        <v>0</v>
      </c>
      <c r="CI1418" s="278">
        <f t="shared" si="404"/>
        <v>0</v>
      </c>
      <c r="CJ1418" s="280">
        <f t="shared" si="405"/>
        <v>0</v>
      </c>
      <c r="CK1418" s="232">
        <f t="shared" si="406"/>
        <v>0</v>
      </c>
      <c r="CL1418" s="1"/>
    </row>
    <row r="1419" spans="1:90" ht="18" customHeight="1">
      <c r="A1419" s="1"/>
      <c r="B1419" s="1"/>
      <c r="C1419" s="314"/>
      <c r="D1419" s="287" t="str">
        <f t="shared" si="393"/>
        <v/>
      </c>
      <c r="E1419" s="449" t="str">
        <f t="shared" si="394"/>
        <v/>
      </c>
      <c r="F1419" s="450"/>
      <c r="G1419" s="451"/>
      <c r="H1419" s="452"/>
      <c r="I1419" s="453"/>
      <c r="J1419" s="453"/>
      <c r="K1419" s="453"/>
      <c r="L1419" s="453"/>
      <c r="M1419" s="454"/>
      <c r="N1419" s="455"/>
      <c r="O1419" s="456"/>
      <c r="P1419" s="456"/>
      <c r="Q1419" s="456"/>
      <c r="R1419" s="456"/>
      <c r="S1419" s="456"/>
      <c r="T1419" s="456"/>
      <c r="U1419" s="456"/>
      <c r="V1419" s="456"/>
      <c r="W1419" s="456"/>
      <c r="X1419" s="456"/>
      <c r="Y1419" s="456"/>
      <c r="Z1419" s="456"/>
      <c r="AA1419" s="456"/>
      <c r="AB1419" s="456"/>
      <c r="AC1419" s="456"/>
      <c r="AD1419" s="456"/>
      <c r="AE1419" s="457"/>
      <c r="AF1419" s="455"/>
      <c r="AG1419" s="456"/>
      <c r="AH1419" s="456"/>
      <c r="AI1419" s="456"/>
      <c r="AJ1419" s="456"/>
      <c r="AK1419" s="456"/>
      <c r="AL1419" s="456"/>
      <c r="AM1419" s="456"/>
      <c r="AN1419" s="457"/>
      <c r="AO1419" s="455"/>
      <c r="AP1419" s="456"/>
      <c r="AQ1419" s="456"/>
      <c r="AR1419" s="456"/>
      <c r="AS1419" s="456"/>
      <c r="AT1419" s="456"/>
      <c r="AU1419" s="456"/>
      <c r="AV1419" s="456"/>
      <c r="AW1419" s="456"/>
      <c r="AX1419" s="456"/>
      <c r="AY1419" s="456"/>
      <c r="AZ1419" s="456"/>
      <c r="BA1419" s="456"/>
      <c r="BB1419" s="456"/>
      <c r="BC1419" s="456"/>
      <c r="BD1419" s="456"/>
      <c r="BE1419" s="456"/>
      <c r="BF1419" s="456"/>
      <c r="BG1419" s="457"/>
      <c r="BH1419" s="458"/>
      <c r="BI1419" s="459"/>
      <c r="BJ1419" s="459"/>
      <c r="BK1419" s="459"/>
      <c r="BL1419" s="459"/>
      <c r="BM1419" s="460"/>
      <c r="BN1419" s="314"/>
      <c r="BO1419" s="314"/>
      <c r="BP1419" s="1"/>
      <c r="BQ1419" s="120">
        <f>IF($F$3="","",IF(N1419=$F$3,COUNTIF(BQ$23:BQ1418,"&gt;0")+1,0))</f>
        <v>0</v>
      </c>
      <c r="BR1419" s="1"/>
      <c r="BS1419" s="20" t="str">
        <f>IF($N1419="","",IF(VLOOKUP(VLOOKUP($N1419,IMPOSTAZIONI!$E$6:$I$13,5,FALSE),IMPOSTAZIONI!$B$25:$N$32,3,FALSE)=0,"",VLOOKUP(VLOOKUP($N1419,IMPOSTAZIONI!$E$6:$I$13,5,FALSE),IMPOSTAZIONI!$B$25:$N$32,3,FALSE)))</f>
        <v/>
      </c>
      <c r="BT1419" s="20" t="str">
        <f>IF($N1419="","",IF(VLOOKUP(VLOOKUP($N1419,IMPOSTAZIONI!$E$6:$I$13,5,FALSE),IMPOSTAZIONI!$B$25:$N$32,6,FALSE)=0,"",VLOOKUP(VLOOKUP($N1419,IMPOSTAZIONI!$E$6:$I$13,5,FALSE),IMPOSTAZIONI!$B$25:$N$32,6,FALSE)))</f>
        <v/>
      </c>
      <c r="BU1419" s="20" t="str">
        <f>IF($N1419="","",IF(VLOOKUP(VLOOKUP($N1419,IMPOSTAZIONI!$E$6:$I$13,5,FALSE),IMPOSTAZIONI!$B$25:$N$32,9,FALSE)=0,"",VLOOKUP(VLOOKUP($N1419,IMPOSTAZIONI!$E$6:$I$13,5,FALSE),IMPOSTAZIONI!$B$25:$N$32,9,FALSE)))</f>
        <v/>
      </c>
      <c r="BV1419" s="20" t="str">
        <f>IF($N1419="","",IF(VLOOKUP(VLOOKUP($N1419,IMPOSTAZIONI!$E$6:$I$13,5,FALSE),IMPOSTAZIONI!$B$25:$N$32,12,FALSE)=0,"",VLOOKUP(VLOOKUP($N1419,IMPOSTAZIONI!$E$6:$I$13,5,FALSE),IMPOSTAZIONI!$B$25:$N$32,12,FALSE)))</f>
        <v/>
      </c>
      <c r="BW1419" s="221" t="str">
        <f t="shared" si="395"/>
        <v/>
      </c>
      <c r="BX1419" s="221" t="str">
        <f t="shared" si="396"/>
        <v/>
      </c>
      <c r="BY1419" s="221">
        <f t="shared" si="397"/>
        <v>0</v>
      </c>
      <c r="BZ1419" s="231">
        <f t="shared" si="398"/>
        <v>0</v>
      </c>
      <c r="CA1419" s="246">
        <f t="shared" si="399"/>
        <v>0</v>
      </c>
      <c r="CB1419" s="246">
        <f t="shared" si="400"/>
        <v>0</v>
      </c>
      <c r="CC1419" s="246" t="str">
        <f t="shared" si="401"/>
        <v/>
      </c>
      <c r="CD1419" s="246">
        <f t="shared" si="402"/>
        <v>5</v>
      </c>
      <c r="CE1419" s="246">
        <f t="shared" si="403"/>
        <v>0</v>
      </c>
      <c r="CF1419" s="276">
        <f t="shared" si="404"/>
        <v>0</v>
      </c>
      <c r="CG1419" s="277">
        <f t="shared" si="404"/>
        <v>0</v>
      </c>
      <c r="CH1419" s="277">
        <f t="shared" si="404"/>
        <v>0</v>
      </c>
      <c r="CI1419" s="278">
        <f t="shared" si="404"/>
        <v>0</v>
      </c>
      <c r="CJ1419" s="280">
        <f t="shared" si="405"/>
        <v>0</v>
      </c>
      <c r="CK1419" s="232">
        <f t="shared" si="406"/>
        <v>0</v>
      </c>
      <c r="CL1419" s="1"/>
    </row>
    <row r="1420" spans="1:90" ht="18" customHeight="1">
      <c r="A1420" s="1"/>
      <c r="B1420" s="1"/>
      <c r="C1420" s="314"/>
      <c r="D1420" s="287" t="str">
        <f t="shared" si="393"/>
        <v/>
      </c>
      <c r="E1420" s="449" t="str">
        <f t="shared" si="394"/>
        <v/>
      </c>
      <c r="F1420" s="450"/>
      <c r="G1420" s="451"/>
      <c r="H1420" s="452"/>
      <c r="I1420" s="453"/>
      <c r="J1420" s="453"/>
      <c r="K1420" s="453"/>
      <c r="L1420" s="453"/>
      <c r="M1420" s="454"/>
      <c r="N1420" s="455"/>
      <c r="O1420" s="456"/>
      <c r="P1420" s="456"/>
      <c r="Q1420" s="456"/>
      <c r="R1420" s="456"/>
      <c r="S1420" s="456"/>
      <c r="T1420" s="456"/>
      <c r="U1420" s="456"/>
      <c r="V1420" s="456"/>
      <c r="W1420" s="456"/>
      <c r="X1420" s="456"/>
      <c r="Y1420" s="456"/>
      <c r="Z1420" s="456"/>
      <c r="AA1420" s="456"/>
      <c r="AB1420" s="456"/>
      <c r="AC1420" s="456"/>
      <c r="AD1420" s="456"/>
      <c r="AE1420" s="457"/>
      <c r="AF1420" s="455"/>
      <c r="AG1420" s="456"/>
      <c r="AH1420" s="456"/>
      <c r="AI1420" s="456"/>
      <c r="AJ1420" s="456"/>
      <c r="AK1420" s="456"/>
      <c r="AL1420" s="456"/>
      <c r="AM1420" s="456"/>
      <c r="AN1420" s="457"/>
      <c r="AO1420" s="455"/>
      <c r="AP1420" s="456"/>
      <c r="AQ1420" s="456"/>
      <c r="AR1420" s="456"/>
      <c r="AS1420" s="456"/>
      <c r="AT1420" s="456"/>
      <c r="AU1420" s="456"/>
      <c r="AV1420" s="456"/>
      <c r="AW1420" s="456"/>
      <c r="AX1420" s="456"/>
      <c r="AY1420" s="456"/>
      <c r="AZ1420" s="456"/>
      <c r="BA1420" s="456"/>
      <c r="BB1420" s="456"/>
      <c r="BC1420" s="456"/>
      <c r="BD1420" s="456"/>
      <c r="BE1420" s="456"/>
      <c r="BF1420" s="456"/>
      <c r="BG1420" s="457"/>
      <c r="BH1420" s="458"/>
      <c r="BI1420" s="459"/>
      <c r="BJ1420" s="459"/>
      <c r="BK1420" s="459"/>
      <c r="BL1420" s="459"/>
      <c r="BM1420" s="460"/>
      <c r="BN1420" s="314"/>
      <c r="BO1420" s="314"/>
      <c r="BP1420" s="1"/>
      <c r="BQ1420" s="120">
        <f>IF($F$3="","",IF(N1420=$F$3,COUNTIF(BQ$23:BQ1419,"&gt;0")+1,0))</f>
        <v>0</v>
      </c>
      <c r="BR1420" s="1"/>
      <c r="BS1420" s="20" t="str">
        <f>IF($N1420="","",IF(VLOOKUP(VLOOKUP($N1420,IMPOSTAZIONI!$E$6:$I$13,5,FALSE),IMPOSTAZIONI!$B$25:$N$32,3,FALSE)=0,"",VLOOKUP(VLOOKUP($N1420,IMPOSTAZIONI!$E$6:$I$13,5,FALSE),IMPOSTAZIONI!$B$25:$N$32,3,FALSE)))</f>
        <v/>
      </c>
      <c r="BT1420" s="20" t="str">
        <f>IF($N1420="","",IF(VLOOKUP(VLOOKUP($N1420,IMPOSTAZIONI!$E$6:$I$13,5,FALSE),IMPOSTAZIONI!$B$25:$N$32,6,FALSE)=0,"",VLOOKUP(VLOOKUP($N1420,IMPOSTAZIONI!$E$6:$I$13,5,FALSE),IMPOSTAZIONI!$B$25:$N$32,6,FALSE)))</f>
        <v/>
      </c>
      <c r="BU1420" s="20" t="str">
        <f>IF($N1420="","",IF(VLOOKUP(VLOOKUP($N1420,IMPOSTAZIONI!$E$6:$I$13,5,FALSE),IMPOSTAZIONI!$B$25:$N$32,9,FALSE)=0,"",VLOOKUP(VLOOKUP($N1420,IMPOSTAZIONI!$E$6:$I$13,5,FALSE),IMPOSTAZIONI!$B$25:$N$32,9,FALSE)))</f>
        <v/>
      </c>
      <c r="BV1420" s="20" t="str">
        <f>IF($N1420="","",IF(VLOOKUP(VLOOKUP($N1420,IMPOSTAZIONI!$E$6:$I$13,5,FALSE),IMPOSTAZIONI!$B$25:$N$32,12,FALSE)=0,"",VLOOKUP(VLOOKUP($N1420,IMPOSTAZIONI!$E$6:$I$13,5,FALSE),IMPOSTAZIONI!$B$25:$N$32,12,FALSE)))</f>
        <v/>
      </c>
      <c r="BW1420" s="221" t="str">
        <f t="shared" si="395"/>
        <v/>
      </c>
      <c r="BX1420" s="221" t="str">
        <f t="shared" si="396"/>
        <v/>
      </c>
      <c r="BY1420" s="221">
        <f t="shared" si="397"/>
        <v>0</v>
      </c>
      <c r="BZ1420" s="231">
        <f t="shared" si="398"/>
        <v>0</v>
      </c>
      <c r="CA1420" s="246">
        <f t="shared" si="399"/>
        <v>0</v>
      </c>
      <c r="CB1420" s="246">
        <f t="shared" si="400"/>
        <v>0</v>
      </c>
      <c r="CC1420" s="246" t="str">
        <f t="shared" si="401"/>
        <v/>
      </c>
      <c r="CD1420" s="246">
        <f t="shared" si="402"/>
        <v>5</v>
      </c>
      <c r="CE1420" s="246">
        <f t="shared" si="403"/>
        <v>0</v>
      </c>
      <c r="CF1420" s="276">
        <f t="shared" si="404"/>
        <v>0</v>
      </c>
      <c r="CG1420" s="277">
        <f t="shared" si="404"/>
        <v>0</v>
      </c>
      <c r="CH1420" s="277">
        <f t="shared" si="404"/>
        <v>0</v>
      </c>
      <c r="CI1420" s="278">
        <f t="shared" si="404"/>
        <v>0</v>
      </c>
      <c r="CJ1420" s="280">
        <f t="shared" si="405"/>
        <v>0</v>
      </c>
      <c r="CK1420" s="232">
        <f t="shared" si="406"/>
        <v>0</v>
      </c>
      <c r="CL1420" s="1"/>
    </row>
    <row r="1421" spans="1:90" ht="18" customHeight="1">
      <c r="A1421" s="1"/>
      <c r="B1421" s="1"/>
      <c r="C1421" s="314"/>
      <c r="D1421" s="287" t="str">
        <f t="shared" si="393"/>
        <v/>
      </c>
      <c r="E1421" s="449" t="str">
        <f t="shared" si="394"/>
        <v/>
      </c>
      <c r="F1421" s="450"/>
      <c r="G1421" s="451"/>
      <c r="H1421" s="452"/>
      <c r="I1421" s="453"/>
      <c r="J1421" s="453"/>
      <c r="K1421" s="453"/>
      <c r="L1421" s="453"/>
      <c r="M1421" s="454"/>
      <c r="N1421" s="455"/>
      <c r="O1421" s="456"/>
      <c r="P1421" s="456"/>
      <c r="Q1421" s="456"/>
      <c r="R1421" s="456"/>
      <c r="S1421" s="456"/>
      <c r="T1421" s="456"/>
      <c r="U1421" s="456"/>
      <c r="V1421" s="456"/>
      <c r="W1421" s="456"/>
      <c r="X1421" s="456"/>
      <c r="Y1421" s="456"/>
      <c r="Z1421" s="456"/>
      <c r="AA1421" s="456"/>
      <c r="AB1421" s="456"/>
      <c r="AC1421" s="456"/>
      <c r="AD1421" s="456"/>
      <c r="AE1421" s="457"/>
      <c r="AF1421" s="455"/>
      <c r="AG1421" s="456"/>
      <c r="AH1421" s="456"/>
      <c r="AI1421" s="456"/>
      <c r="AJ1421" s="456"/>
      <c r="AK1421" s="456"/>
      <c r="AL1421" s="456"/>
      <c r="AM1421" s="456"/>
      <c r="AN1421" s="457"/>
      <c r="AO1421" s="455"/>
      <c r="AP1421" s="456"/>
      <c r="AQ1421" s="456"/>
      <c r="AR1421" s="456"/>
      <c r="AS1421" s="456"/>
      <c r="AT1421" s="456"/>
      <c r="AU1421" s="456"/>
      <c r="AV1421" s="456"/>
      <c r="AW1421" s="456"/>
      <c r="AX1421" s="456"/>
      <c r="AY1421" s="456"/>
      <c r="AZ1421" s="456"/>
      <c r="BA1421" s="456"/>
      <c r="BB1421" s="456"/>
      <c r="BC1421" s="456"/>
      <c r="BD1421" s="456"/>
      <c r="BE1421" s="456"/>
      <c r="BF1421" s="456"/>
      <c r="BG1421" s="457"/>
      <c r="BH1421" s="458"/>
      <c r="BI1421" s="459"/>
      <c r="BJ1421" s="459"/>
      <c r="BK1421" s="459"/>
      <c r="BL1421" s="459"/>
      <c r="BM1421" s="460"/>
      <c r="BN1421" s="314"/>
      <c r="BO1421" s="314"/>
      <c r="BP1421" s="1"/>
      <c r="BQ1421" s="120">
        <f>IF($F$3="","",IF(N1421=$F$3,COUNTIF(BQ$23:BQ1420,"&gt;0")+1,0))</f>
        <v>0</v>
      </c>
      <c r="BR1421" s="1"/>
      <c r="BS1421" s="20" t="str">
        <f>IF($N1421="","",IF(VLOOKUP(VLOOKUP($N1421,IMPOSTAZIONI!$E$6:$I$13,5,FALSE),IMPOSTAZIONI!$B$25:$N$32,3,FALSE)=0,"",VLOOKUP(VLOOKUP($N1421,IMPOSTAZIONI!$E$6:$I$13,5,FALSE),IMPOSTAZIONI!$B$25:$N$32,3,FALSE)))</f>
        <v/>
      </c>
      <c r="BT1421" s="20" t="str">
        <f>IF($N1421="","",IF(VLOOKUP(VLOOKUP($N1421,IMPOSTAZIONI!$E$6:$I$13,5,FALSE),IMPOSTAZIONI!$B$25:$N$32,6,FALSE)=0,"",VLOOKUP(VLOOKUP($N1421,IMPOSTAZIONI!$E$6:$I$13,5,FALSE),IMPOSTAZIONI!$B$25:$N$32,6,FALSE)))</f>
        <v/>
      </c>
      <c r="BU1421" s="20" t="str">
        <f>IF($N1421="","",IF(VLOOKUP(VLOOKUP($N1421,IMPOSTAZIONI!$E$6:$I$13,5,FALSE),IMPOSTAZIONI!$B$25:$N$32,9,FALSE)=0,"",VLOOKUP(VLOOKUP($N1421,IMPOSTAZIONI!$E$6:$I$13,5,FALSE),IMPOSTAZIONI!$B$25:$N$32,9,FALSE)))</f>
        <v/>
      </c>
      <c r="BV1421" s="20" t="str">
        <f>IF($N1421="","",IF(VLOOKUP(VLOOKUP($N1421,IMPOSTAZIONI!$E$6:$I$13,5,FALSE),IMPOSTAZIONI!$B$25:$N$32,12,FALSE)=0,"",VLOOKUP(VLOOKUP($N1421,IMPOSTAZIONI!$E$6:$I$13,5,FALSE),IMPOSTAZIONI!$B$25:$N$32,12,FALSE)))</f>
        <v/>
      </c>
      <c r="BW1421" s="221" t="str">
        <f t="shared" si="395"/>
        <v/>
      </c>
      <c r="BX1421" s="221" t="str">
        <f t="shared" si="396"/>
        <v/>
      </c>
      <c r="BY1421" s="221">
        <f t="shared" si="397"/>
        <v>0</v>
      </c>
      <c r="BZ1421" s="231">
        <f t="shared" si="398"/>
        <v>0</v>
      </c>
      <c r="CA1421" s="246">
        <f t="shared" si="399"/>
        <v>0</v>
      </c>
      <c r="CB1421" s="246">
        <f t="shared" si="400"/>
        <v>0</v>
      </c>
      <c r="CC1421" s="246" t="str">
        <f t="shared" si="401"/>
        <v/>
      </c>
      <c r="CD1421" s="246">
        <f t="shared" si="402"/>
        <v>5</v>
      </c>
      <c r="CE1421" s="246">
        <f t="shared" si="403"/>
        <v>0</v>
      </c>
      <c r="CF1421" s="276">
        <f t="shared" si="404"/>
        <v>0</v>
      </c>
      <c r="CG1421" s="277">
        <f t="shared" si="404"/>
        <v>0</v>
      </c>
      <c r="CH1421" s="277">
        <f t="shared" si="404"/>
        <v>0</v>
      </c>
      <c r="CI1421" s="278">
        <f t="shared" si="404"/>
        <v>0</v>
      </c>
      <c r="CJ1421" s="280">
        <f t="shared" si="405"/>
        <v>0</v>
      </c>
      <c r="CK1421" s="232">
        <f t="shared" si="406"/>
        <v>0</v>
      </c>
      <c r="CL1421" s="1"/>
    </row>
    <row r="1422" spans="1:90" ht="18" customHeight="1">
      <c r="A1422" s="1"/>
      <c r="B1422" s="1"/>
      <c r="C1422" s="314"/>
      <c r="D1422" s="287" t="str">
        <f t="shared" si="393"/>
        <v/>
      </c>
      <c r="E1422" s="449" t="str">
        <f t="shared" si="394"/>
        <v/>
      </c>
      <c r="F1422" s="450"/>
      <c r="G1422" s="451"/>
      <c r="H1422" s="452"/>
      <c r="I1422" s="453"/>
      <c r="J1422" s="453"/>
      <c r="K1422" s="453"/>
      <c r="L1422" s="453"/>
      <c r="M1422" s="454"/>
      <c r="N1422" s="455"/>
      <c r="O1422" s="456"/>
      <c r="P1422" s="456"/>
      <c r="Q1422" s="456"/>
      <c r="R1422" s="456"/>
      <c r="S1422" s="456"/>
      <c r="T1422" s="456"/>
      <c r="U1422" s="456"/>
      <c r="V1422" s="456"/>
      <c r="W1422" s="456"/>
      <c r="X1422" s="456"/>
      <c r="Y1422" s="456"/>
      <c r="Z1422" s="456"/>
      <c r="AA1422" s="456"/>
      <c r="AB1422" s="456"/>
      <c r="AC1422" s="456"/>
      <c r="AD1422" s="456"/>
      <c r="AE1422" s="457"/>
      <c r="AF1422" s="455"/>
      <c r="AG1422" s="456"/>
      <c r="AH1422" s="456"/>
      <c r="AI1422" s="456"/>
      <c r="AJ1422" s="456"/>
      <c r="AK1422" s="456"/>
      <c r="AL1422" s="456"/>
      <c r="AM1422" s="456"/>
      <c r="AN1422" s="457"/>
      <c r="AO1422" s="455"/>
      <c r="AP1422" s="456"/>
      <c r="AQ1422" s="456"/>
      <c r="AR1422" s="456"/>
      <c r="AS1422" s="456"/>
      <c r="AT1422" s="456"/>
      <c r="AU1422" s="456"/>
      <c r="AV1422" s="456"/>
      <c r="AW1422" s="456"/>
      <c r="AX1422" s="456"/>
      <c r="AY1422" s="456"/>
      <c r="AZ1422" s="456"/>
      <c r="BA1422" s="456"/>
      <c r="BB1422" s="456"/>
      <c r="BC1422" s="456"/>
      <c r="BD1422" s="456"/>
      <c r="BE1422" s="456"/>
      <c r="BF1422" s="456"/>
      <c r="BG1422" s="457"/>
      <c r="BH1422" s="458"/>
      <c r="BI1422" s="459"/>
      <c r="BJ1422" s="459"/>
      <c r="BK1422" s="459"/>
      <c r="BL1422" s="459"/>
      <c r="BM1422" s="460"/>
      <c r="BN1422" s="314"/>
      <c r="BO1422" s="314"/>
      <c r="BP1422" s="1"/>
      <c r="BQ1422" s="120">
        <f>IF($F$3="","",IF(N1422=$F$3,COUNTIF(BQ$23:BQ1421,"&gt;0")+1,0))</f>
        <v>0</v>
      </c>
      <c r="BR1422" s="1"/>
      <c r="BS1422" s="20" t="str">
        <f>IF($N1422="","",IF(VLOOKUP(VLOOKUP($N1422,IMPOSTAZIONI!$E$6:$I$13,5,FALSE),IMPOSTAZIONI!$B$25:$N$32,3,FALSE)=0,"",VLOOKUP(VLOOKUP($N1422,IMPOSTAZIONI!$E$6:$I$13,5,FALSE),IMPOSTAZIONI!$B$25:$N$32,3,FALSE)))</f>
        <v/>
      </c>
      <c r="BT1422" s="20" t="str">
        <f>IF($N1422="","",IF(VLOOKUP(VLOOKUP($N1422,IMPOSTAZIONI!$E$6:$I$13,5,FALSE),IMPOSTAZIONI!$B$25:$N$32,6,FALSE)=0,"",VLOOKUP(VLOOKUP($N1422,IMPOSTAZIONI!$E$6:$I$13,5,FALSE),IMPOSTAZIONI!$B$25:$N$32,6,FALSE)))</f>
        <v/>
      </c>
      <c r="BU1422" s="20" t="str">
        <f>IF($N1422="","",IF(VLOOKUP(VLOOKUP($N1422,IMPOSTAZIONI!$E$6:$I$13,5,FALSE),IMPOSTAZIONI!$B$25:$N$32,9,FALSE)=0,"",VLOOKUP(VLOOKUP($N1422,IMPOSTAZIONI!$E$6:$I$13,5,FALSE),IMPOSTAZIONI!$B$25:$N$32,9,FALSE)))</f>
        <v/>
      </c>
      <c r="BV1422" s="20" t="str">
        <f>IF($N1422="","",IF(VLOOKUP(VLOOKUP($N1422,IMPOSTAZIONI!$E$6:$I$13,5,FALSE),IMPOSTAZIONI!$B$25:$N$32,12,FALSE)=0,"",VLOOKUP(VLOOKUP($N1422,IMPOSTAZIONI!$E$6:$I$13,5,FALSE),IMPOSTAZIONI!$B$25:$N$32,12,FALSE)))</f>
        <v/>
      </c>
      <c r="BW1422" s="221" t="str">
        <f t="shared" si="395"/>
        <v/>
      </c>
      <c r="BX1422" s="221" t="str">
        <f t="shared" si="396"/>
        <v/>
      </c>
      <c r="BY1422" s="221">
        <f t="shared" si="397"/>
        <v>0</v>
      </c>
      <c r="BZ1422" s="231">
        <f t="shared" si="398"/>
        <v>0</v>
      </c>
      <c r="CA1422" s="246">
        <f t="shared" si="399"/>
        <v>0</v>
      </c>
      <c r="CB1422" s="246">
        <f t="shared" si="400"/>
        <v>0</v>
      </c>
      <c r="CC1422" s="246" t="str">
        <f t="shared" si="401"/>
        <v/>
      </c>
      <c r="CD1422" s="246">
        <f t="shared" si="402"/>
        <v>5</v>
      </c>
      <c r="CE1422" s="246">
        <f t="shared" si="403"/>
        <v>0</v>
      </c>
      <c r="CF1422" s="276">
        <f t="shared" si="404"/>
        <v>0</v>
      </c>
      <c r="CG1422" s="277">
        <f t="shared" si="404"/>
        <v>0</v>
      </c>
      <c r="CH1422" s="277">
        <f t="shared" si="404"/>
        <v>0</v>
      </c>
      <c r="CI1422" s="278">
        <f t="shared" si="404"/>
        <v>0</v>
      </c>
      <c r="CJ1422" s="280">
        <f t="shared" si="405"/>
        <v>0</v>
      </c>
      <c r="CK1422" s="232">
        <f t="shared" si="406"/>
        <v>0</v>
      </c>
      <c r="CL1422" s="1"/>
    </row>
    <row r="1423" spans="1:90" ht="18" customHeight="1">
      <c r="A1423" s="1"/>
      <c r="B1423" s="1"/>
      <c r="C1423" s="314"/>
      <c r="D1423" s="287" t="str">
        <f t="shared" si="393"/>
        <v/>
      </c>
      <c r="E1423" s="449" t="str">
        <f t="shared" si="394"/>
        <v/>
      </c>
      <c r="F1423" s="450"/>
      <c r="G1423" s="451"/>
      <c r="H1423" s="452"/>
      <c r="I1423" s="453"/>
      <c r="J1423" s="453"/>
      <c r="K1423" s="453"/>
      <c r="L1423" s="453"/>
      <c r="M1423" s="454"/>
      <c r="N1423" s="455"/>
      <c r="O1423" s="456"/>
      <c r="P1423" s="456"/>
      <c r="Q1423" s="456"/>
      <c r="R1423" s="456"/>
      <c r="S1423" s="456"/>
      <c r="T1423" s="456"/>
      <c r="U1423" s="456"/>
      <c r="V1423" s="456"/>
      <c r="W1423" s="456"/>
      <c r="X1423" s="456"/>
      <c r="Y1423" s="456"/>
      <c r="Z1423" s="456"/>
      <c r="AA1423" s="456"/>
      <c r="AB1423" s="456"/>
      <c r="AC1423" s="456"/>
      <c r="AD1423" s="456"/>
      <c r="AE1423" s="457"/>
      <c r="AF1423" s="455"/>
      <c r="AG1423" s="456"/>
      <c r="AH1423" s="456"/>
      <c r="AI1423" s="456"/>
      <c r="AJ1423" s="456"/>
      <c r="AK1423" s="456"/>
      <c r="AL1423" s="456"/>
      <c r="AM1423" s="456"/>
      <c r="AN1423" s="457"/>
      <c r="AO1423" s="455"/>
      <c r="AP1423" s="456"/>
      <c r="AQ1423" s="456"/>
      <c r="AR1423" s="456"/>
      <c r="AS1423" s="456"/>
      <c r="AT1423" s="456"/>
      <c r="AU1423" s="456"/>
      <c r="AV1423" s="456"/>
      <c r="AW1423" s="456"/>
      <c r="AX1423" s="456"/>
      <c r="AY1423" s="456"/>
      <c r="AZ1423" s="456"/>
      <c r="BA1423" s="456"/>
      <c r="BB1423" s="456"/>
      <c r="BC1423" s="456"/>
      <c r="BD1423" s="456"/>
      <c r="BE1423" s="456"/>
      <c r="BF1423" s="456"/>
      <c r="BG1423" s="457"/>
      <c r="BH1423" s="458"/>
      <c r="BI1423" s="459"/>
      <c r="BJ1423" s="459"/>
      <c r="BK1423" s="459"/>
      <c r="BL1423" s="459"/>
      <c r="BM1423" s="460"/>
      <c r="BN1423" s="314"/>
      <c r="BO1423" s="314"/>
      <c r="BP1423" s="1"/>
      <c r="BQ1423" s="120">
        <f>IF($F$3="","",IF(N1423=$F$3,COUNTIF(BQ$23:BQ1422,"&gt;0")+1,0))</f>
        <v>0</v>
      </c>
      <c r="BR1423" s="1"/>
      <c r="BS1423" s="20" t="str">
        <f>IF($N1423="","",IF(VLOOKUP(VLOOKUP($N1423,IMPOSTAZIONI!$E$6:$I$13,5,FALSE),IMPOSTAZIONI!$B$25:$N$32,3,FALSE)=0,"",VLOOKUP(VLOOKUP($N1423,IMPOSTAZIONI!$E$6:$I$13,5,FALSE),IMPOSTAZIONI!$B$25:$N$32,3,FALSE)))</f>
        <v/>
      </c>
      <c r="BT1423" s="20" t="str">
        <f>IF($N1423="","",IF(VLOOKUP(VLOOKUP($N1423,IMPOSTAZIONI!$E$6:$I$13,5,FALSE),IMPOSTAZIONI!$B$25:$N$32,6,FALSE)=0,"",VLOOKUP(VLOOKUP($N1423,IMPOSTAZIONI!$E$6:$I$13,5,FALSE),IMPOSTAZIONI!$B$25:$N$32,6,FALSE)))</f>
        <v/>
      </c>
      <c r="BU1423" s="20" t="str">
        <f>IF($N1423="","",IF(VLOOKUP(VLOOKUP($N1423,IMPOSTAZIONI!$E$6:$I$13,5,FALSE),IMPOSTAZIONI!$B$25:$N$32,9,FALSE)=0,"",VLOOKUP(VLOOKUP($N1423,IMPOSTAZIONI!$E$6:$I$13,5,FALSE),IMPOSTAZIONI!$B$25:$N$32,9,FALSE)))</f>
        <v/>
      </c>
      <c r="BV1423" s="20" t="str">
        <f>IF($N1423="","",IF(VLOOKUP(VLOOKUP($N1423,IMPOSTAZIONI!$E$6:$I$13,5,FALSE),IMPOSTAZIONI!$B$25:$N$32,12,FALSE)=0,"",VLOOKUP(VLOOKUP($N1423,IMPOSTAZIONI!$E$6:$I$13,5,FALSE),IMPOSTAZIONI!$B$25:$N$32,12,FALSE)))</f>
        <v/>
      </c>
      <c r="BW1423" s="221" t="str">
        <f t="shared" si="395"/>
        <v/>
      </c>
      <c r="BX1423" s="221" t="str">
        <f t="shared" si="396"/>
        <v/>
      </c>
      <c r="BY1423" s="221">
        <f t="shared" si="397"/>
        <v>0</v>
      </c>
      <c r="BZ1423" s="231">
        <f t="shared" si="398"/>
        <v>0</v>
      </c>
      <c r="CA1423" s="246">
        <f t="shared" si="399"/>
        <v>0</v>
      </c>
      <c r="CB1423" s="246">
        <f t="shared" si="400"/>
        <v>0</v>
      </c>
      <c r="CC1423" s="246" t="str">
        <f t="shared" si="401"/>
        <v/>
      </c>
      <c r="CD1423" s="246">
        <f t="shared" si="402"/>
        <v>5</v>
      </c>
      <c r="CE1423" s="246">
        <f t="shared" si="403"/>
        <v>0</v>
      </c>
      <c r="CF1423" s="276">
        <f t="shared" si="404"/>
        <v>0</v>
      </c>
      <c r="CG1423" s="277">
        <f t="shared" si="404"/>
        <v>0</v>
      </c>
      <c r="CH1423" s="277">
        <f t="shared" si="404"/>
        <v>0</v>
      </c>
      <c r="CI1423" s="278">
        <f t="shared" si="404"/>
        <v>0</v>
      </c>
      <c r="CJ1423" s="280">
        <f t="shared" si="405"/>
        <v>0</v>
      </c>
      <c r="CK1423" s="232">
        <f t="shared" si="406"/>
        <v>0</v>
      </c>
      <c r="CL1423" s="1"/>
    </row>
    <row r="1424" spans="1:90" ht="18" customHeight="1">
      <c r="A1424" s="1"/>
      <c r="B1424" s="1"/>
      <c r="C1424" s="314"/>
      <c r="D1424" s="287" t="str">
        <f t="shared" si="393"/>
        <v/>
      </c>
      <c r="E1424" s="449" t="str">
        <f t="shared" si="394"/>
        <v/>
      </c>
      <c r="F1424" s="450"/>
      <c r="G1424" s="451"/>
      <c r="H1424" s="452"/>
      <c r="I1424" s="453"/>
      <c r="J1424" s="453"/>
      <c r="K1424" s="453"/>
      <c r="L1424" s="453"/>
      <c r="M1424" s="454"/>
      <c r="N1424" s="455"/>
      <c r="O1424" s="456"/>
      <c r="P1424" s="456"/>
      <c r="Q1424" s="456"/>
      <c r="R1424" s="456"/>
      <c r="S1424" s="456"/>
      <c r="T1424" s="456"/>
      <c r="U1424" s="456"/>
      <c r="V1424" s="456"/>
      <c r="W1424" s="456"/>
      <c r="X1424" s="456"/>
      <c r="Y1424" s="456"/>
      <c r="Z1424" s="456"/>
      <c r="AA1424" s="456"/>
      <c r="AB1424" s="456"/>
      <c r="AC1424" s="456"/>
      <c r="AD1424" s="456"/>
      <c r="AE1424" s="457"/>
      <c r="AF1424" s="455"/>
      <c r="AG1424" s="456"/>
      <c r="AH1424" s="456"/>
      <c r="AI1424" s="456"/>
      <c r="AJ1424" s="456"/>
      <c r="AK1424" s="456"/>
      <c r="AL1424" s="456"/>
      <c r="AM1424" s="456"/>
      <c r="AN1424" s="457"/>
      <c r="AO1424" s="455"/>
      <c r="AP1424" s="456"/>
      <c r="AQ1424" s="456"/>
      <c r="AR1424" s="456"/>
      <c r="AS1424" s="456"/>
      <c r="AT1424" s="456"/>
      <c r="AU1424" s="456"/>
      <c r="AV1424" s="456"/>
      <c r="AW1424" s="456"/>
      <c r="AX1424" s="456"/>
      <c r="AY1424" s="456"/>
      <c r="AZ1424" s="456"/>
      <c r="BA1424" s="456"/>
      <c r="BB1424" s="456"/>
      <c r="BC1424" s="456"/>
      <c r="BD1424" s="456"/>
      <c r="BE1424" s="456"/>
      <c r="BF1424" s="456"/>
      <c r="BG1424" s="457"/>
      <c r="BH1424" s="458"/>
      <c r="BI1424" s="459"/>
      <c r="BJ1424" s="459"/>
      <c r="BK1424" s="459"/>
      <c r="BL1424" s="459"/>
      <c r="BM1424" s="460"/>
      <c r="BN1424" s="314"/>
      <c r="BO1424" s="314"/>
      <c r="BP1424" s="1"/>
      <c r="BQ1424" s="120">
        <f>IF($F$3="","",IF(N1424=$F$3,COUNTIF(BQ$23:BQ1423,"&gt;0")+1,0))</f>
        <v>0</v>
      </c>
      <c r="BR1424" s="1"/>
      <c r="BS1424" s="20" t="str">
        <f>IF($N1424="","",IF(VLOOKUP(VLOOKUP($N1424,IMPOSTAZIONI!$E$6:$I$13,5,FALSE),IMPOSTAZIONI!$B$25:$N$32,3,FALSE)=0,"",VLOOKUP(VLOOKUP($N1424,IMPOSTAZIONI!$E$6:$I$13,5,FALSE),IMPOSTAZIONI!$B$25:$N$32,3,FALSE)))</f>
        <v/>
      </c>
      <c r="BT1424" s="20" t="str">
        <f>IF($N1424="","",IF(VLOOKUP(VLOOKUP($N1424,IMPOSTAZIONI!$E$6:$I$13,5,FALSE),IMPOSTAZIONI!$B$25:$N$32,6,FALSE)=0,"",VLOOKUP(VLOOKUP($N1424,IMPOSTAZIONI!$E$6:$I$13,5,FALSE),IMPOSTAZIONI!$B$25:$N$32,6,FALSE)))</f>
        <v/>
      </c>
      <c r="BU1424" s="20" t="str">
        <f>IF($N1424="","",IF(VLOOKUP(VLOOKUP($N1424,IMPOSTAZIONI!$E$6:$I$13,5,FALSE),IMPOSTAZIONI!$B$25:$N$32,9,FALSE)=0,"",VLOOKUP(VLOOKUP($N1424,IMPOSTAZIONI!$E$6:$I$13,5,FALSE),IMPOSTAZIONI!$B$25:$N$32,9,FALSE)))</f>
        <v/>
      </c>
      <c r="BV1424" s="20" t="str">
        <f>IF($N1424="","",IF(VLOOKUP(VLOOKUP($N1424,IMPOSTAZIONI!$E$6:$I$13,5,FALSE),IMPOSTAZIONI!$B$25:$N$32,12,FALSE)=0,"",VLOOKUP(VLOOKUP($N1424,IMPOSTAZIONI!$E$6:$I$13,5,FALSE),IMPOSTAZIONI!$B$25:$N$32,12,FALSE)))</f>
        <v/>
      </c>
      <c r="BW1424" s="221" t="str">
        <f t="shared" si="395"/>
        <v/>
      </c>
      <c r="BX1424" s="221" t="str">
        <f t="shared" si="396"/>
        <v/>
      </c>
      <c r="BY1424" s="221">
        <f t="shared" si="397"/>
        <v>0</v>
      </c>
      <c r="BZ1424" s="231">
        <f t="shared" si="398"/>
        <v>0</v>
      </c>
      <c r="CA1424" s="246">
        <f t="shared" si="399"/>
        <v>0</v>
      </c>
      <c r="CB1424" s="246">
        <f t="shared" si="400"/>
        <v>0</v>
      </c>
      <c r="CC1424" s="246" t="str">
        <f t="shared" si="401"/>
        <v/>
      </c>
      <c r="CD1424" s="246">
        <f t="shared" si="402"/>
        <v>5</v>
      </c>
      <c r="CE1424" s="246">
        <f t="shared" si="403"/>
        <v>0</v>
      </c>
      <c r="CF1424" s="276">
        <f t="shared" si="404"/>
        <v>0</v>
      </c>
      <c r="CG1424" s="277">
        <f t="shared" si="404"/>
        <v>0</v>
      </c>
      <c r="CH1424" s="277">
        <f t="shared" si="404"/>
        <v>0</v>
      </c>
      <c r="CI1424" s="278">
        <f t="shared" si="404"/>
        <v>0</v>
      </c>
      <c r="CJ1424" s="280">
        <f t="shared" si="405"/>
        <v>0</v>
      </c>
      <c r="CK1424" s="232">
        <f t="shared" si="406"/>
        <v>0</v>
      </c>
      <c r="CL1424" s="1"/>
    </row>
    <row r="1425" spans="1:90" ht="18" customHeight="1">
      <c r="A1425" s="1"/>
      <c r="B1425" s="1"/>
      <c r="C1425" s="314"/>
      <c r="D1425" s="287" t="str">
        <f t="shared" si="393"/>
        <v/>
      </c>
      <c r="E1425" s="449" t="str">
        <f t="shared" si="394"/>
        <v/>
      </c>
      <c r="F1425" s="450"/>
      <c r="G1425" s="451"/>
      <c r="H1425" s="452"/>
      <c r="I1425" s="453"/>
      <c r="J1425" s="453"/>
      <c r="K1425" s="453"/>
      <c r="L1425" s="453"/>
      <c r="M1425" s="454"/>
      <c r="N1425" s="455"/>
      <c r="O1425" s="456"/>
      <c r="P1425" s="456"/>
      <c r="Q1425" s="456"/>
      <c r="R1425" s="456"/>
      <c r="S1425" s="456"/>
      <c r="T1425" s="456"/>
      <c r="U1425" s="456"/>
      <c r="V1425" s="456"/>
      <c r="W1425" s="456"/>
      <c r="X1425" s="456"/>
      <c r="Y1425" s="456"/>
      <c r="Z1425" s="456"/>
      <c r="AA1425" s="456"/>
      <c r="AB1425" s="456"/>
      <c r="AC1425" s="456"/>
      <c r="AD1425" s="456"/>
      <c r="AE1425" s="457"/>
      <c r="AF1425" s="455"/>
      <c r="AG1425" s="456"/>
      <c r="AH1425" s="456"/>
      <c r="AI1425" s="456"/>
      <c r="AJ1425" s="456"/>
      <c r="AK1425" s="456"/>
      <c r="AL1425" s="456"/>
      <c r="AM1425" s="456"/>
      <c r="AN1425" s="457"/>
      <c r="AO1425" s="455"/>
      <c r="AP1425" s="456"/>
      <c r="AQ1425" s="456"/>
      <c r="AR1425" s="456"/>
      <c r="AS1425" s="456"/>
      <c r="AT1425" s="456"/>
      <c r="AU1425" s="456"/>
      <c r="AV1425" s="456"/>
      <c r="AW1425" s="456"/>
      <c r="AX1425" s="456"/>
      <c r="AY1425" s="456"/>
      <c r="AZ1425" s="456"/>
      <c r="BA1425" s="456"/>
      <c r="BB1425" s="456"/>
      <c r="BC1425" s="456"/>
      <c r="BD1425" s="456"/>
      <c r="BE1425" s="456"/>
      <c r="BF1425" s="456"/>
      <c r="BG1425" s="457"/>
      <c r="BH1425" s="458"/>
      <c r="BI1425" s="459"/>
      <c r="BJ1425" s="459"/>
      <c r="BK1425" s="459"/>
      <c r="BL1425" s="459"/>
      <c r="BM1425" s="460"/>
      <c r="BN1425" s="314"/>
      <c r="BO1425" s="314"/>
      <c r="BP1425" s="1"/>
      <c r="BQ1425" s="120">
        <f>IF($F$3="","",IF(N1425=$F$3,COUNTIF(BQ$23:BQ1424,"&gt;0")+1,0))</f>
        <v>0</v>
      </c>
      <c r="BR1425" s="1"/>
      <c r="BS1425" s="20" t="str">
        <f>IF($N1425="","",IF(VLOOKUP(VLOOKUP($N1425,IMPOSTAZIONI!$E$6:$I$13,5,FALSE),IMPOSTAZIONI!$B$25:$N$32,3,FALSE)=0,"",VLOOKUP(VLOOKUP($N1425,IMPOSTAZIONI!$E$6:$I$13,5,FALSE),IMPOSTAZIONI!$B$25:$N$32,3,FALSE)))</f>
        <v/>
      </c>
      <c r="BT1425" s="20" t="str">
        <f>IF($N1425="","",IF(VLOOKUP(VLOOKUP($N1425,IMPOSTAZIONI!$E$6:$I$13,5,FALSE),IMPOSTAZIONI!$B$25:$N$32,6,FALSE)=0,"",VLOOKUP(VLOOKUP($N1425,IMPOSTAZIONI!$E$6:$I$13,5,FALSE),IMPOSTAZIONI!$B$25:$N$32,6,FALSE)))</f>
        <v/>
      </c>
      <c r="BU1425" s="20" t="str">
        <f>IF($N1425="","",IF(VLOOKUP(VLOOKUP($N1425,IMPOSTAZIONI!$E$6:$I$13,5,FALSE),IMPOSTAZIONI!$B$25:$N$32,9,FALSE)=0,"",VLOOKUP(VLOOKUP($N1425,IMPOSTAZIONI!$E$6:$I$13,5,FALSE),IMPOSTAZIONI!$B$25:$N$32,9,FALSE)))</f>
        <v/>
      </c>
      <c r="BV1425" s="20" t="str">
        <f>IF($N1425="","",IF(VLOOKUP(VLOOKUP($N1425,IMPOSTAZIONI!$E$6:$I$13,5,FALSE),IMPOSTAZIONI!$B$25:$N$32,12,FALSE)=0,"",VLOOKUP(VLOOKUP($N1425,IMPOSTAZIONI!$E$6:$I$13,5,FALSE),IMPOSTAZIONI!$B$25:$N$32,12,FALSE)))</f>
        <v/>
      </c>
      <c r="BW1425" s="221" t="str">
        <f t="shared" si="395"/>
        <v/>
      </c>
      <c r="BX1425" s="221" t="str">
        <f t="shared" si="396"/>
        <v/>
      </c>
      <c r="BY1425" s="221">
        <f t="shared" si="397"/>
        <v>0</v>
      </c>
      <c r="BZ1425" s="231">
        <f t="shared" si="398"/>
        <v>0</v>
      </c>
      <c r="CA1425" s="246">
        <f t="shared" si="399"/>
        <v>0</v>
      </c>
      <c r="CB1425" s="246">
        <f t="shared" si="400"/>
        <v>0</v>
      </c>
      <c r="CC1425" s="246" t="str">
        <f t="shared" si="401"/>
        <v/>
      </c>
      <c r="CD1425" s="246">
        <f t="shared" si="402"/>
        <v>5</v>
      </c>
      <c r="CE1425" s="246">
        <f t="shared" si="403"/>
        <v>0</v>
      </c>
      <c r="CF1425" s="276">
        <f t="shared" si="404"/>
        <v>0</v>
      </c>
      <c r="CG1425" s="277">
        <f t="shared" si="404"/>
        <v>0</v>
      </c>
      <c r="CH1425" s="277">
        <f t="shared" si="404"/>
        <v>0</v>
      </c>
      <c r="CI1425" s="278">
        <f t="shared" si="404"/>
        <v>0</v>
      </c>
      <c r="CJ1425" s="280">
        <f t="shared" si="405"/>
        <v>0</v>
      </c>
      <c r="CK1425" s="232">
        <f t="shared" si="406"/>
        <v>0</v>
      </c>
      <c r="CL1425" s="1"/>
    </row>
    <row r="1426" spans="1:90" ht="18" customHeight="1">
      <c r="A1426" s="1"/>
      <c r="B1426" s="1"/>
      <c r="C1426" s="314"/>
      <c r="D1426" s="287" t="str">
        <f t="shared" si="393"/>
        <v/>
      </c>
      <c r="E1426" s="449" t="str">
        <f t="shared" si="394"/>
        <v/>
      </c>
      <c r="F1426" s="450"/>
      <c r="G1426" s="451"/>
      <c r="H1426" s="452"/>
      <c r="I1426" s="453"/>
      <c r="J1426" s="453"/>
      <c r="K1426" s="453"/>
      <c r="L1426" s="453"/>
      <c r="M1426" s="454"/>
      <c r="N1426" s="455"/>
      <c r="O1426" s="456"/>
      <c r="P1426" s="456"/>
      <c r="Q1426" s="456"/>
      <c r="R1426" s="456"/>
      <c r="S1426" s="456"/>
      <c r="T1426" s="456"/>
      <c r="U1426" s="456"/>
      <c r="V1426" s="456"/>
      <c r="W1426" s="456"/>
      <c r="X1426" s="456"/>
      <c r="Y1426" s="456"/>
      <c r="Z1426" s="456"/>
      <c r="AA1426" s="456"/>
      <c r="AB1426" s="456"/>
      <c r="AC1426" s="456"/>
      <c r="AD1426" s="456"/>
      <c r="AE1426" s="457"/>
      <c r="AF1426" s="455"/>
      <c r="AG1426" s="456"/>
      <c r="AH1426" s="456"/>
      <c r="AI1426" s="456"/>
      <c r="AJ1426" s="456"/>
      <c r="AK1426" s="456"/>
      <c r="AL1426" s="456"/>
      <c r="AM1426" s="456"/>
      <c r="AN1426" s="457"/>
      <c r="AO1426" s="455"/>
      <c r="AP1426" s="456"/>
      <c r="AQ1426" s="456"/>
      <c r="AR1426" s="456"/>
      <c r="AS1426" s="456"/>
      <c r="AT1426" s="456"/>
      <c r="AU1426" s="456"/>
      <c r="AV1426" s="456"/>
      <c r="AW1426" s="456"/>
      <c r="AX1426" s="456"/>
      <c r="AY1426" s="456"/>
      <c r="AZ1426" s="456"/>
      <c r="BA1426" s="456"/>
      <c r="BB1426" s="456"/>
      <c r="BC1426" s="456"/>
      <c r="BD1426" s="456"/>
      <c r="BE1426" s="456"/>
      <c r="BF1426" s="456"/>
      <c r="BG1426" s="457"/>
      <c r="BH1426" s="458"/>
      <c r="BI1426" s="459"/>
      <c r="BJ1426" s="459"/>
      <c r="BK1426" s="459"/>
      <c r="BL1426" s="459"/>
      <c r="BM1426" s="460"/>
      <c r="BN1426" s="314"/>
      <c r="BO1426" s="314"/>
      <c r="BP1426" s="1"/>
      <c r="BQ1426" s="120">
        <f>IF($F$3="","",IF(N1426=$F$3,COUNTIF(BQ$23:BQ1425,"&gt;0")+1,0))</f>
        <v>0</v>
      </c>
      <c r="BR1426" s="1"/>
      <c r="BS1426" s="20" t="str">
        <f>IF($N1426="","",IF(VLOOKUP(VLOOKUP($N1426,IMPOSTAZIONI!$E$6:$I$13,5,FALSE),IMPOSTAZIONI!$B$25:$N$32,3,FALSE)=0,"",VLOOKUP(VLOOKUP($N1426,IMPOSTAZIONI!$E$6:$I$13,5,FALSE),IMPOSTAZIONI!$B$25:$N$32,3,FALSE)))</f>
        <v/>
      </c>
      <c r="BT1426" s="20" t="str">
        <f>IF($N1426="","",IF(VLOOKUP(VLOOKUP($N1426,IMPOSTAZIONI!$E$6:$I$13,5,FALSE),IMPOSTAZIONI!$B$25:$N$32,6,FALSE)=0,"",VLOOKUP(VLOOKUP($N1426,IMPOSTAZIONI!$E$6:$I$13,5,FALSE),IMPOSTAZIONI!$B$25:$N$32,6,FALSE)))</f>
        <v/>
      </c>
      <c r="BU1426" s="20" t="str">
        <f>IF($N1426="","",IF(VLOOKUP(VLOOKUP($N1426,IMPOSTAZIONI!$E$6:$I$13,5,FALSE),IMPOSTAZIONI!$B$25:$N$32,9,FALSE)=0,"",VLOOKUP(VLOOKUP($N1426,IMPOSTAZIONI!$E$6:$I$13,5,FALSE),IMPOSTAZIONI!$B$25:$N$32,9,FALSE)))</f>
        <v/>
      </c>
      <c r="BV1426" s="20" t="str">
        <f>IF($N1426="","",IF(VLOOKUP(VLOOKUP($N1426,IMPOSTAZIONI!$E$6:$I$13,5,FALSE),IMPOSTAZIONI!$B$25:$N$32,12,FALSE)=0,"",VLOOKUP(VLOOKUP($N1426,IMPOSTAZIONI!$E$6:$I$13,5,FALSE),IMPOSTAZIONI!$B$25:$N$32,12,FALSE)))</f>
        <v/>
      </c>
      <c r="BW1426" s="221" t="str">
        <f t="shared" si="395"/>
        <v/>
      </c>
      <c r="BX1426" s="221" t="str">
        <f t="shared" si="396"/>
        <v/>
      </c>
      <c r="BY1426" s="221">
        <f t="shared" si="397"/>
        <v>0</v>
      </c>
      <c r="BZ1426" s="231">
        <f t="shared" si="398"/>
        <v>0</v>
      </c>
      <c r="CA1426" s="246">
        <f t="shared" si="399"/>
        <v>0</v>
      </c>
      <c r="CB1426" s="246">
        <f t="shared" si="400"/>
        <v>0</v>
      </c>
      <c r="CC1426" s="246" t="str">
        <f t="shared" si="401"/>
        <v/>
      </c>
      <c r="CD1426" s="246">
        <f t="shared" si="402"/>
        <v>5</v>
      </c>
      <c r="CE1426" s="246">
        <f t="shared" si="403"/>
        <v>0</v>
      </c>
      <c r="CF1426" s="276">
        <f t="shared" si="404"/>
        <v>0</v>
      </c>
      <c r="CG1426" s="277">
        <f t="shared" si="404"/>
        <v>0</v>
      </c>
      <c r="CH1426" s="277">
        <f t="shared" si="404"/>
        <v>0</v>
      </c>
      <c r="CI1426" s="278">
        <f t="shared" si="404"/>
        <v>0</v>
      </c>
      <c r="CJ1426" s="280">
        <f t="shared" si="405"/>
        <v>0</v>
      </c>
      <c r="CK1426" s="232">
        <f t="shared" si="406"/>
        <v>0</v>
      </c>
      <c r="CL1426" s="1"/>
    </row>
    <row r="1427" spans="1:90" ht="18" customHeight="1">
      <c r="A1427" s="1"/>
      <c r="B1427" s="1"/>
      <c r="C1427" s="314"/>
      <c r="D1427" s="287" t="str">
        <f t="shared" si="393"/>
        <v/>
      </c>
      <c r="E1427" s="449" t="str">
        <f t="shared" si="394"/>
        <v/>
      </c>
      <c r="F1427" s="450"/>
      <c r="G1427" s="451"/>
      <c r="H1427" s="452"/>
      <c r="I1427" s="453"/>
      <c r="J1427" s="453"/>
      <c r="K1427" s="453"/>
      <c r="L1427" s="453"/>
      <c r="M1427" s="454"/>
      <c r="N1427" s="455"/>
      <c r="O1427" s="456"/>
      <c r="P1427" s="456"/>
      <c r="Q1427" s="456"/>
      <c r="R1427" s="456"/>
      <c r="S1427" s="456"/>
      <c r="T1427" s="456"/>
      <c r="U1427" s="456"/>
      <c r="V1427" s="456"/>
      <c r="W1427" s="456"/>
      <c r="X1427" s="456"/>
      <c r="Y1427" s="456"/>
      <c r="Z1427" s="456"/>
      <c r="AA1427" s="456"/>
      <c r="AB1427" s="456"/>
      <c r="AC1427" s="456"/>
      <c r="AD1427" s="456"/>
      <c r="AE1427" s="457"/>
      <c r="AF1427" s="455"/>
      <c r="AG1427" s="456"/>
      <c r="AH1427" s="456"/>
      <c r="AI1427" s="456"/>
      <c r="AJ1427" s="456"/>
      <c r="AK1427" s="456"/>
      <c r="AL1427" s="456"/>
      <c r="AM1427" s="456"/>
      <c r="AN1427" s="457"/>
      <c r="AO1427" s="455"/>
      <c r="AP1427" s="456"/>
      <c r="AQ1427" s="456"/>
      <c r="AR1427" s="456"/>
      <c r="AS1427" s="456"/>
      <c r="AT1427" s="456"/>
      <c r="AU1427" s="456"/>
      <c r="AV1427" s="456"/>
      <c r="AW1427" s="456"/>
      <c r="AX1427" s="456"/>
      <c r="AY1427" s="456"/>
      <c r="AZ1427" s="456"/>
      <c r="BA1427" s="456"/>
      <c r="BB1427" s="456"/>
      <c r="BC1427" s="456"/>
      <c r="BD1427" s="456"/>
      <c r="BE1427" s="456"/>
      <c r="BF1427" s="456"/>
      <c r="BG1427" s="457"/>
      <c r="BH1427" s="458"/>
      <c r="BI1427" s="459"/>
      <c r="BJ1427" s="459"/>
      <c r="BK1427" s="459"/>
      <c r="BL1427" s="459"/>
      <c r="BM1427" s="460"/>
      <c r="BN1427" s="314"/>
      <c r="BO1427" s="314"/>
      <c r="BP1427" s="1"/>
      <c r="BQ1427" s="120">
        <f>IF($F$3="","",IF(N1427=$F$3,COUNTIF(BQ$23:BQ1426,"&gt;0")+1,0))</f>
        <v>0</v>
      </c>
      <c r="BR1427" s="1"/>
      <c r="BS1427" s="20" t="str">
        <f>IF($N1427="","",IF(VLOOKUP(VLOOKUP($N1427,IMPOSTAZIONI!$E$6:$I$13,5,FALSE),IMPOSTAZIONI!$B$25:$N$32,3,FALSE)=0,"",VLOOKUP(VLOOKUP($N1427,IMPOSTAZIONI!$E$6:$I$13,5,FALSE),IMPOSTAZIONI!$B$25:$N$32,3,FALSE)))</f>
        <v/>
      </c>
      <c r="BT1427" s="20" t="str">
        <f>IF($N1427="","",IF(VLOOKUP(VLOOKUP($N1427,IMPOSTAZIONI!$E$6:$I$13,5,FALSE),IMPOSTAZIONI!$B$25:$N$32,6,FALSE)=0,"",VLOOKUP(VLOOKUP($N1427,IMPOSTAZIONI!$E$6:$I$13,5,FALSE),IMPOSTAZIONI!$B$25:$N$32,6,FALSE)))</f>
        <v/>
      </c>
      <c r="BU1427" s="20" t="str">
        <f>IF($N1427="","",IF(VLOOKUP(VLOOKUP($N1427,IMPOSTAZIONI!$E$6:$I$13,5,FALSE),IMPOSTAZIONI!$B$25:$N$32,9,FALSE)=0,"",VLOOKUP(VLOOKUP($N1427,IMPOSTAZIONI!$E$6:$I$13,5,FALSE),IMPOSTAZIONI!$B$25:$N$32,9,FALSE)))</f>
        <v/>
      </c>
      <c r="BV1427" s="20" t="str">
        <f>IF($N1427="","",IF(VLOOKUP(VLOOKUP($N1427,IMPOSTAZIONI!$E$6:$I$13,5,FALSE),IMPOSTAZIONI!$B$25:$N$32,12,FALSE)=0,"",VLOOKUP(VLOOKUP($N1427,IMPOSTAZIONI!$E$6:$I$13,5,FALSE),IMPOSTAZIONI!$B$25:$N$32,12,FALSE)))</f>
        <v/>
      </c>
      <c r="BW1427" s="221" t="str">
        <f t="shared" si="395"/>
        <v/>
      </c>
      <c r="BX1427" s="221" t="str">
        <f t="shared" si="396"/>
        <v/>
      </c>
      <c r="BY1427" s="221">
        <f t="shared" si="397"/>
        <v>0</v>
      </c>
      <c r="BZ1427" s="231">
        <f t="shared" si="398"/>
        <v>0</v>
      </c>
      <c r="CA1427" s="246">
        <f t="shared" si="399"/>
        <v>0</v>
      </c>
      <c r="CB1427" s="246">
        <f t="shared" si="400"/>
        <v>0</v>
      </c>
      <c r="CC1427" s="246" t="str">
        <f t="shared" si="401"/>
        <v/>
      </c>
      <c r="CD1427" s="246">
        <f t="shared" si="402"/>
        <v>5</v>
      </c>
      <c r="CE1427" s="246">
        <f t="shared" si="403"/>
        <v>0</v>
      </c>
      <c r="CF1427" s="276">
        <f t="shared" si="404"/>
        <v>0</v>
      </c>
      <c r="CG1427" s="277">
        <f t="shared" si="404"/>
        <v>0</v>
      </c>
      <c r="CH1427" s="277">
        <f t="shared" si="404"/>
        <v>0</v>
      </c>
      <c r="CI1427" s="278">
        <f t="shared" si="404"/>
        <v>0</v>
      </c>
      <c r="CJ1427" s="280">
        <f t="shared" si="405"/>
        <v>0</v>
      </c>
      <c r="CK1427" s="232">
        <f t="shared" si="406"/>
        <v>0</v>
      </c>
      <c r="CL1427" s="1"/>
    </row>
    <row r="1428" spans="1:90" ht="18" customHeight="1">
      <c r="A1428" s="1"/>
      <c r="B1428" s="1"/>
      <c r="C1428" s="314"/>
      <c r="D1428" s="287" t="str">
        <f t="shared" si="393"/>
        <v/>
      </c>
      <c r="E1428" s="449" t="str">
        <f t="shared" si="394"/>
        <v/>
      </c>
      <c r="F1428" s="450"/>
      <c r="G1428" s="451"/>
      <c r="H1428" s="452"/>
      <c r="I1428" s="453"/>
      <c r="J1428" s="453"/>
      <c r="K1428" s="453"/>
      <c r="L1428" s="453"/>
      <c r="M1428" s="454"/>
      <c r="N1428" s="455"/>
      <c r="O1428" s="456"/>
      <c r="P1428" s="456"/>
      <c r="Q1428" s="456"/>
      <c r="R1428" s="456"/>
      <c r="S1428" s="456"/>
      <c r="T1428" s="456"/>
      <c r="U1428" s="456"/>
      <c r="V1428" s="456"/>
      <c r="W1428" s="456"/>
      <c r="X1428" s="456"/>
      <c r="Y1428" s="456"/>
      <c r="Z1428" s="456"/>
      <c r="AA1428" s="456"/>
      <c r="AB1428" s="456"/>
      <c r="AC1428" s="456"/>
      <c r="AD1428" s="456"/>
      <c r="AE1428" s="457"/>
      <c r="AF1428" s="455"/>
      <c r="AG1428" s="456"/>
      <c r="AH1428" s="456"/>
      <c r="AI1428" s="456"/>
      <c r="AJ1428" s="456"/>
      <c r="AK1428" s="456"/>
      <c r="AL1428" s="456"/>
      <c r="AM1428" s="456"/>
      <c r="AN1428" s="457"/>
      <c r="AO1428" s="455"/>
      <c r="AP1428" s="456"/>
      <c r="AQ1428" s="456"/>
      <c r="AR1428" s="456"/>
      <c r="AS1428" s="456"/>
      <c r="AT1428" s="456"/>
      <c r="AU1428" s="456"/>
      <c r="AV1428" s="456"/>
      <c r="AW1428" s="456"/>
      <c r="AX1428" s="456"/>
      <c r="AY1428" s="456"/>
      <c r="AZ1428" s="456"/>
      <c r="BA1428" s="456"/>
      <c r="BB1428" s="456"/>
      <c r="BC1428" s="456"/>
      <c r="BD1428" s="456"/>
      <c r="BE1428" s="456"/>
      <c r="BF1428" s="456"/>
      <c r="BG1428" s="457"/>
      <c r="BH1428" s="458"/>
      <c r="BI1428" s="459"/>
      <c r="BJ1428" s="459"/>
      <c r="BK1428" s="459"/>
      <c r="BL1428" s="459"/>
      <c r="BM1428" s="460"/>
      <c r="BN1428" s="314"/>
      <c r="BO1428" s="314"/>
      <c r="BP1428" s="1"/>
      <c r="BQ1428" s="120">
        <f>IF($F$3="","",IF(N1428=$F$3,COUNTIF(BQ$23:BQ1427,"&gt;0")+1,0))</f>
        <v>0</v>
      </c>
      <c r="BR1428" s="1"/>
      <c r="BS1428" s="20" t="str">
        <f>IF($N1428="","",IF(VLOOKUP(VLOOKUP($N1428,IMPOSTAZIONI!$E$6:$I$13,5,FALSE),IMPOSTAZIONI!$B$25:$N$32,3,FALSE)=0,"",VLOOKUP(VLOOKUP($N1428,IMPOSTAZIONI!$E$6:$I$13,5,FALSE),IMPOSTAZIONI!$B$25:$N$32,3,FALSE)))</f>
        <v/>
      </c>
      <c r="BT1428" s="20" t="str">
        <f>IF($N1428="","",IF(VLOOKUP(VLOOKUP($N1428,IMPOSTAZIONI!$E$6:$I$13,5,FALSE),IMPOSTAZIONI!$B$25:$N$32,6,FALSE)=0,"",VLOOKUP(VLOOKUP($N1428,IMPOSTAZIONI!$E$6:$I$13,5,FALSE),IMPOSTAZIONI!$B$25:$N$32,6,FALSE)))</f>
        <v/>
      </c>
      <c r="BU1428" s="20" t="str">
        <f>IF($N1428="","",IF(VLOOKUP(VLOOKUP($N1428,IMPOSTAZIONI!$E$6:$I$13,5,FALSE),IMPOSTAZIONI!$B$25:$N$32,9,FALSE)=0,"",VLOOKUP(VLOOKUP($N1428,IMPOSTAZIONI!$E$6:$I$13,5,FALSE),IMPOSTAZIONI!$B$25:$N$32,9,FALSE)))</f>
        <v/>
      </c>
      <c r="BV1428" s="20" t="str">
        <f>IF($N1428="","",IF(VLOOKUP(VLOOKUP($N1428,IMPOSTAZIONI!$E$6:$I$13,5,FALSE),IMPOSTAZIONI!$B$25:$N$32,12,FALSE)=0,"",VLOOKUP(VLOOKUP($N1428,IMPOSTAZIONI!$E$6:$I$13,5,FALSE),IMPOSTAZIONI!$B$25:$N$32,12,FALSE)))</f>
        <v/>
      </c>
      <c r="BW1428" s="221" t="str">
        <f t="shared" si="395"/>
        <v/>
      </c>
      <c r="BX1428" s="221" t="str">
        <f t="shared" si="396"/>
        <v/>
      </c>
      <c r="BY1428" s="221">
        <f t="shared" si="397"/>
        <v>0</v>
      </c>
      <c r="BZ1428" s="231">
        <f t="shared" si="398"/>
        <v>0</v>
      </c>
      <c r="CA1428" s="246">
        <f t="shared" si="399"/>
        <v>0</v>
      </c>
      <c r="CB1428" s="246">
        <f t="shared" si="400"/>
        <v>0</v>
      </c>
      <c r="CC1428" s="246" t="str">
        <f t="shared" si="401"/>
        <v/>
      </c>
      <c r="CD1428" s="246">
        <f t="shared" si="402"/>
        <v>5</v>
      </c>
      <c r="CE1428" s="246">
        <f t="shared" si="403"/>
        <v>0</v>
      </c>
      <c r="CF1428" s="276">
        <f t="shared" si="404"/>
        <v>0</v>
      </c>
      <c r="CG1428" s="277">
        <f t="shared" si="404"/>
        <v>0</v>
      </c>
      <c r="CH1428" s="277">
        <f t="shared" si="404"/>
        <v>0</v>
      </c>
      <c r="CI1428" s="278">
        <f t="shared" si="404"/>
        <v>0</v>
      </c>
      <c r="CJ1428" s="280">
        <f t="shared" si="405"/>
        <v>0</v>
      </c>
      <c r="CK1428" s="232">
        <f t="shared" si="406"/>
        <v>0</v>
      </c>
      <c r="CL1428" s="1"/>
    </row>
    <row r="1429" spans="1:90" ht="18" customHeight="1">
      <c r="A1429" s="1"/>
      <c r="B1429" s="1"/>
      <c r="C1429" s="314"/>
      <c r="D1429" s="287" t="str">
        <f t="shared" si="393"/>
        <v/>
      </c>
      <c r="E1429" s="449" t="str">
        <f t="shared" si="394"/>
        <v/>
      </c>
      <c r="F1429" s="450"/>
      <c r="G1429" s="451"/>
      <c r="H1429" s="452"/>
      <c r="I1429" s="453"/>
      <c r="J1429" s="453"/>
      <c r="K1429" s="453"/>
      <c r="L1429" s="453"/>
      <c r="M1429" s="454"/>
      <c r="N1429" s="455"/>
      <c r="O1429" s="456"/>
      <c r="P1429" s="456"/>
      <c r="Q1429" s="456"/>
      <c r="R1429" s="456"/>
      <c r="S1429" s="456"/>
      <c r="T1429" s="456"/>
      <c r="U1429" s="456"/>
      <c r="V1429" s="456"/>
      <c r="W1429" s="456"/>
      <c r="X1429" s="456"/>
      <c r="Y1429" s="456"/>
      <c r="Z1429" s="456"/>
      <c r="AA1429" s="456"/>
      <c r="AB1429" s="456"/>
      <c r="AC1429" s="456"/>
      <c r="AD1429" s="456"/>
      <c r="AE1429" s="457"/>
      <c r="AF1429" s="455"/>
      <c r="AG1429" s="456"/>
      <c r="AH1429" s="456"/>
      <c r="AI1429" s="456"/>
      <c r="AJ1429" s="456"/>
      <c r="AK1429" s="456"/>
      <c r="AL1429" s="456"/>
      <c r="AM1429" s="456"/>
      <c r="AN1429" s="457"/>
      <c r="AO1429" s="455"/>
      <c r="AP1429" s="456"/>
      <c r="AQ1429" s="456"/>
      <c r="AR1429" s="456"/>
      <c r="AS1429" s="456"/>
      <c r="AT1429" s="456"/>
      <c r="AU1429" s="456"/>
      <c r="AV1429" s="456"/>
      <c r="AW1429" s="456"/>
      <c r="AX1429" s="456"/>
      <c r="AY1429" s="456"/>
      <c r="AZ1429" s="456"/>
      <c r="BA1429" s="456"/>
      <c r="BB1429" s="456"/>
      <c r="BC1429" s="456"/>
      <c r="BD1429" s="456"/>
      <c r="BE1429" s="456"/>
      <c r="BF1429" s="456"/>
      <c r="BG1429" s="457"/>
      <c r="BH1429" s="458"/>
      <c r="BI1429" s="459"/>
      <c r="BJ1429" s="459"/>
      <c r="BK1429" s="459"/>
      <c r="BL1429" s="459"/>
      <c r="BM1429" s="460"/>
      <c r="BN1429" s="314"/>
      <c r="BO1429" s="314"/>
      <c r="BP1429" s="1"/>
      <c r="BQ1429" s="120">
        <f>IF($F$3="","",IF(N1429=$F$3,COUNTIF(BQ$23:BQ1428,"&gt;0")+1,0))</f>
        <v>0</v>
      </c>
      <c r="BR1429" s="1"/>
      <c r="BS1429" s="20" t="str">
        <f>IF($N1429="","",IF(VLOOKUP(VLOOKUP($N1429,IMPOSTAZIONI!$E$6:$I$13,5,FALSE),IMPOSTAZIONI!$B$25:$N$32,3,FALSE)=0,"",VLOOKUP(VLOOKUP($N1429,IMPOSTAZIONI!$E$6:$I$13,5,FALSE),IMPOSTAZIONI!$B$25:$N$32,3,FALSE)))</f>
        <v/>
      </c>
      <c r="BT1429" s="20" t="str">
        <f>IF($N1429="","",IF(VLOOKUP(VLOOKUP($N1429,IMPOSTAZIONI!$E$6:$I$13,5,FALSE),IMPOSTAZIONI!$B$25:$N$32,6,FALSE)=0,"",VLOOKUP(VLOOKUP($N1429,IMPOSTAZIONI!$E$6:$I$13,5,FALSE),IMPOSTAZIONI!$B$25:$N$32,6,FALSE)))</f>
        <v/>
      </c>
      <c r="BU1429" s="20" t="str">
        <f>IF($N1429="","",IF(VLOOKUP(VLOOKUP($N1429,IMPOSTAZIONI!$E$6:$I$13,5,FALSE),IMPOSTAZIONI!$B$25:$N$32,9,FALSE)=0,"",VLOOKUP(VLOOKUP($N1429,IMPOSTAZIONI!$E$6:$I$13,5,FALSE),IMPOSTAZIONI!$B$25:$N$32,9,FALSE)))</f>
        <v/>
      </c>
      <c r="BV1429" s="20" t="str">
        <f>IF($N1429="","",IF(VLOOKUP(VLOOKUP($N1429,IMPOSTAZIONI!$E$6:$I$13,5,FALSE),IMPOSTAZIONI!$B$25:$N$32,12,FALSE)=0,"",VLOOKUP(VLOOKUP($N1429,IMPOSTAZIONI!$E$6:$I$13,5,FALSE),IMPOSTAZIONI!$B$25:$N$32,12,FALSE)))</f>
        <v/>
      </c>
      <c r="BW1429" s="221" t="str">
        <f t="shared" si="395"/>
        <v/>
      </c>
      <c r="BX1429" s="221" t="str">
        <f t="shared" si="396"/>
        <v/>
      </c>
      <c r="BY1429" s="221">
        <f t="shared" si="397"/>
        <v>0</v>
      </c>
      <c r="BZ1429" s="231">
        <f t="shared" si="398"/>
        <v>0</v>
      </c>
      <c r="CA1429" s="246">
        <f t="shared" si="399"/>
        <v>0</v>
      </c>
      <c r="CB1429" s="246">
        <f t="shared" si="400"/>
        <v>0</v>
      </c>
      <c r="CC1429" s="246" t="str">
        <f t="shared" si="401"/>
        <v/>
      </c>
      <c r="CD1429" s="246">
        <f t="shared" si="402"/>
        <v>5</v>
      </c>
      <c r="CE1429" s="246">
        <f t="shared" si="403"/>
        <v>0</v>
      </c>
      <c r="CF1429" s="276">
        <f t="shared" si="404"/>
        <v>0</v>
      </c>
      <c r="CG1429" s="277">
        <f t="shared" si="404"/>
        <v>0</v>
      </c>
      <c r="CH1429" s="277">
        <f t="shared" si="404"/>
        <v>0</v>
      </c>
      <c r="CI1429" s="278">
        <f t="shared" si="404"/>
        <v>0</v>
      </c>
      <c r="CJ1429" s="280">
        <f t="shared" si="405"/>
        <v>0</v>
      </c>
      <c r="CK1429" s="232">
        <f t="shared" si="406"/>
        <v>0</v>
      </c>
      <c r="CL1429" s="1"/>
    </row>
    <row r="1430" spans="1:90" ht="18" customHeight="1">
      <c r="A1430" s="1"/>
      <c r="B1430" s="1"/>
      <c r="C1430" s="314"/>
      <c r="D1430" s="287" t="str">
        <f t="shared" si="393"/>
        <v/>
      </c>
      <c r="E1430" s="449" t="str">
        <f t="shared" si="394"/>
        <v/>
      </c>
      <c r="F1430" s="450"/>
      <c r="G1430" s="451"/>
      <c r="H1430" s="452"/>
      <c r="I1430" s="453"/>
      <c r="J1430" s="453"/>
      <c r="K1430" s="453"/>
      <c r="L1430" s="453"/>
      <c r="M1430" s="454"/>
      <c r="N1430" s="455"/>
      <c r="O1430" s="456"/>
      <c r="P1430" s="456"/>
      <c r="Q1430" s="456"/>
      <c r="R1430" s="456"/>
      <c r="S1430" s="456"/>
      <c r="T1430" s="456"/>
      <c r="U1430" s="456"/>
      <c r="V1430" s="456"/>
      <c r="W1430" s="456"/>
      <c r="X1430" s="456"/>
      <c r="Y1430" s="456"/>
      <c r="Z1430" s="456"/>
      <c r="AA1430" s="456"/>
      <c r="AB1430" s="456"/>
      <c r="AC1430" s="456"/>
      <c r="AD1430" s="456"/>
      <c r="AE1430" s="457"/>
      <c r="AF1430" s="455"/>
      <c r="AG1430" s="456"/>
      <c r="AH1430" s="456"/>
      <c r="AI1430" s="456"/>
      <c r="AJ1430" s="456"/>
      <c r="AK1430" s="456"/>
      <c r="AL1430" s="456"/>
      <c r="AM1430" s="456"/>
      <c r="AN1430" s="457"/>
      <c r="AO1430" s="455"/>
      <c r="AP1430" s="456"/>
      <c r="AQ1430" s="456"/>
      <c r="AR1430" s="456"/>
      <c r="AS1430" s="456"/>
      <c r="AT1430" s="456"/>
      <c r="AU1430" s="456"/>
      <c r="AV1430" s="456"/>
      <c r="AW1430" s="456"/>
      <c r="AX1430" s="456"/>
      <c r="AY1430" s="456"/>
      <c r="AZ1430" s="456"/>
      <c r="BA1430" s="456"/>
      <c r="BB1430" s="456"/>
      <c r="BC1430" s="456"/>
      <c r="BD1430" s="456"/>
      <c r="BE1430" s="456"/>
      <c r="BF1430" s="456"/>
      <c r="BG1430" s="457"/>
      <c r="BH1430" s="458"/>
      <c r="BI1430" s="459"/>
      <c r="BJ1430" s="459"/>
      <c r="BK1430" s="459"/>
      <c r="BL1430" s="459"/>
      <c r="BM1430" s="460"/>
      <c r="BN1430" s="314"/>
      <c r="BO1430" s="314"/>
      <c r="BP1430" s="1"/>
      <c r="BQ1430" s="120">
        <f>IF($F$3="","",IF(N1430=$F$3,COUNTIF(BQ$23:BQ1429,"&gt;0")+1,0))</f>
        <v>0</v>
      </c>
      <c r="BR1430" s="1"/>
      <c r="BS1430" s="20" t="str">
        <f>IF($N1430="","",IF(VLOOKUP(VLOOKUP($N1430,IMPOSTAZIONI!$E$6:$I$13,5,FALSE),IMPOSTAZIONI!$B$25:$N$32,3,FALSE)=0,"",VLOOKUP(VLOOKUP($N1430,IMPOSTAZIONI!$E$6:$I$13,5,FALSE),IMPOSTAZIONI!$B$25:$N$32,3,FALSE)))</f>
        <v/>
      </c>
      <c r="BT1430" s="20" t="str">
        <f>IF($N1430="","",IF(VLOOKUP(VLOOKUP($N1430,IMPOSTAZIONI!$E$6:$I$13,5,FALSE),IMPOSTAZIONI!$B$25:$N$32,6,FALSE)=0,"",VLOOKUP(VLOOKUP($N1430,IMPOSTAZIONI!$E$6:$I$13,5,FALSE),IMPOSTAZIONI!$B$25:$N$32,6,FALSE)))</f>
        <v/>
      </c>
      <c r="BU1430" s="20" t="str">
        <f>IF($N1430="","",IF(VLOOKUP(VLOOKUP($N1430,IMPOSTAZIONI!$E$6:$I$13,5,FALSE),IMPOSTAZIONI!$B$25:$N$32,9,FALSE)=0,"",VLOOKUP(VLOOKUP($N1430,IMPOSTAZIONI!$E$6:$I$13,5,FALSE),IMPOSTAZIONI!$B$25:$N$32,9,FALSE)))</f>
        <v/>
      </c>
      <c r="BV1430" s="20" t="str">
        <f>IF($N1430="","",IF(VLOOKUP(VLOOKUP($N1430,IMPOSTAZIONI!$E$6:$I$13,5,FALSE),IMPOSTAZIONI!$B$25:$N$32,12,FALSE)=0,"",VLOOKUP(VLOOKUP($N1430,IMPOSTAZIONI!$E$6:$I$13,5,FALSE),IMPOSTAZIONI!$B$25:$N$32,12,FALSE)))</f>
        <v/>
      </c>
      <c r="BW1430" s="221" t="str">
        <f t="shared" si="395"/>
        <v/>
      </c>
      <c r="BX1430" s="221" t="str">
        <f t="shared" si="396"/>
        <v/>
      </c>
      <c r="BY1430" s="221">
        <f t="shared" si="397"/>
        <v>0</v>
      </c>
      <c r="BZ1430" s="231">
        <f t="shared" si="398"/>
        <v>0</v>
      </c>
      <c r="CA1430" s="246">
        <f t="shared" si="399"/>
        <v>0</v>
      </c>
      <c r="CB1430" s="246">
        <f t="shared" si="400"/>
        <v>0</v>
      </c>
      <c r="CC1430" s="246" t="str">
        <f t="shared" si="401"/>
        <v/>
      </c>
      <c r="CD1430" s="246">
        <f t="shared" si="402"/>
        <v>5</v>
      </c>
      <c r="CE1430" s="246">
        <f t="shared" si="403"/>
        <v>0</v>
      </c>
      <c r="CF1430" s="276">
        <f t="shared" si="404"/>
        <v>0</v>
      </c>
      <c r="CG1430" s="277">
        <f t="shared" si="404"/>
        <v>0</v>
      </c>
      <c r="CH1430" s="277">
        <f t="shared" si="404"/>
        <v>0</v>
      </c>
      <c r="CI1430" s="278">
        <f t="shared" si="404"/>
        <v>0</v>
      </c>
      <c r="CJ1430" s="280">
        <f t="shared" si="405"/>
        <v>0</v>
      </c>
      <c r="CK1430" s="232">
        <f t="shared" si="406"/>
        <v>0</v>
      </c>
      <c r="CL1430" s="1"/>
    </row>
    <row r="1431" spans="1:90" ht="18" customHeight="1">
      <c r="A1431" s="1"/>
      <c r="B1431" s="1"/>
      <c r="C1431" s="314"/>
      <c r="D1431" s="287" t="str">
        <f t="shared" si="393"/>
        <v/>
      </c>
      <c r="E1431" s="449" t="str">
        <f t="shared" si="394"/>
        <v/>
      </c>
      <c r="F1431" s="450"/>
      <c r="G1431" s="451"/>
      <c r="H1431" s="452"/>
      <c r="I1431" s="453"/>
      <c r="J1431" s="453"/>
      <c r="K1431" s="453"/>
      <c r="L1431" s="453"/>
      <c r="M1431" s="454"/>
      <c r="N1431" s="455"/>
      <c r="O1431" s="456"/>
      <c r="P1431" s="456"/>
      <c r="Q1431" s="456"/>
      <c r="R1431" s="456"/>
      <c r="S1431" s="456"/>
      <c r="T1431" s="456"/>
      <c r="U1431" s="456"/>
      <c r="V1431" s="456"/>
      <c r="W1431" s="456"/>
      <c r="X1431" s="456"/>
      <c r="Y1431" s="456"/>
      <c r="Z1431" s="456"/>
      <c r="AA1431" s="456"/>
      <c r="AB1431" s="456"/>
      <c r="AC1431" s="456"/>
      <c r="AD1431" s="456"/>
      <c r="AE1431" s="457"/>
      <c r="AF1431" s="455"/>
      <c r="AG1431" s="456"/>
      <c r="AH1431" s="456"/>
      <c r="AI1431" s="456"/>
      <c r="AJ1431" s="456"/>
      <c r="AK1431" s="456"/>
      <c r="AL1431" s="456"/>
      <c r="AM1431" s="456"/>
      <c r="AN1431" s="457"/>
      <c r="AO1431" s="455"/>
      <c r="AP1431" s="456"/>
      <c r="AQ1431" s="456"/>
      <c r="AR1431" s="456"/>
      <c r="AS1431" s="456"/>
      <c r="AT1431" s="456"/>
      <c r="AU1431" s="456"/>
      <c r="AV1431" s="456"/>
      <c r="AW1431" s="456"/>
      <c r="AX1431" s="456"/>
      <c r="AY1431" s="456"/>
      <c r="AZ1431" s="456"/>
      <c r="BA1431" s="456"/>
      <c r="BB1431" s="456"/>
      <c r="BC1431" s="456"/>
      <c r="BD1431" s="456"/>
      <c r="BE1431" s="456"/>
      <c r="BF1431" s="456"/>
      <c r="BG1431" s="457"/>
      <c r="BH1431" s="458"/>
      <c r="BI1431" s="459"/>
      <c r="BJ1431" s="459"/>
      <c r="BK1431" s="459"/>
      <c r="BL1431" s="459"/>
      <c r="BM1431" s="460"/>
      <c r="BN1431" s="314"/>
      <c r="BO1431" s="314"/>
      <c r="BP1431" s="1"/>
      <c r="BQ1431" s="120">
        <f>IF($F$3="","",IF(N1431=$F$3,COUNTIF(BQ$23:BQ1430,"&gt;0")+1,0))</f>
        <v>0</v>
      </c>
      <c r="BR1431" s="1"/>
      <c r="BS1431" s="20" t="str">
        <f>IF($N1431="","",IF(VLOOKUP(VLOOKUP($N1431,IMPOSTAZIONI!$E$6:$I$13,5,FALSE),IMPOSTAZIONI!$B$25:$N$32,3,FALSE)=0,"",VLOOKUP(VLOOKUP($N1431,IMPOSTAZIONI!$E$6:$I$13,5,FALSE),IMPOSTAZIONI!$B$25:$N$32,3,FALSE)))</f>
        <v/>
      </c>
      <c r="BT1431" s="20" t="str">
        <f>IF($N1431="","",IF(VLOOKUP(VLOOKUP($N1431,IMPOSTAZIONI!$E$6:$I$13,5,FALSE),IMPOSTAZIONI!$B$25:$N$32,6,FALSE)=0,"",VLOOKUP(VLOOKUP($N1431,IMPOSTAZIONI!$E$6:$I$13,5,FALSE),IMPOSTAZIONI!$B$25:$N$32,6,FALSE)))</f>
        <v/>
      </c>
      <c r="BU1431" s="20" t="str">
        <f>IF($N1431="","",IF(VLOOKUP(VLOOKUP($N1431,IMPOSTAZIONI!$E$6:$I$13,5,FALSE),IMPOSTAZIONI!$B$25:$N$32,9,FALSE)=0,"",VLOOKUP(VLOOKUP($N1431,IMPOSTAZIONI!$E$6:$I$13,5,FALSE),IMPOSTAZIONI!$B$25:$N$32,9,FALSE)))</f>
        <v/>
      </c>
      <c r="BV1431" s="20" t="str">
        <f>IF($N1431="","",IF(VLOOKUP(VLOOKUP($N1431,IMPOSTAZIONI!$E$6:$I$13,5,FALSE),IMPOSTAZIONI!$B$25:$N$32,12,FALSE)=0,"",VLOOKUP(VLOOKUP($N1431,IMPOSTAZIONI!$E$6:$I$13,5,FALSE),IMPOSTAZIONI!$B$25:$N$32,12,FALSE)))</f>
        <v/>
      </c>
      <c r="BW1431" s="221" t="str">
        <f t="shared" si="395"/>
        <v/>
      </c>
      <c r="BX1431" s="221" t="str">
        <f t="shared" si="396"/>
        <v/>
      </c>
      <c r="BY1431" s="221">
        <f t="shared" si="397"/>
        <v>0</v>
      </c>
      <c r="BZ1431" s="231">
        <f t="shared" si="398"/>
        <v>0</v>
      </c>
      <c r="CA1431" s="246">
        <f t="shared" si="399"/>
        <v>0</v>
      </c>
      <c r="CB1431" s="246">
        <f t="shared" si="400"/>
        <v>0</v>
      </c>
      <c r="CC1431" s="246" t="str">
        <f t="shared" si="401"/>
        <v/>
      </c>
      <c r="CD1431" s="246">
        <f t="shared" si="402"/>
        <v>5</v>
      </c>
      <c r="CE1431" s="246">
        <f t="shared" si="403"/>
        <v>0</v>
      </c>
      <c r="CF1431" s="276">
        <f t="shared" si="404"/>
        <v>0</v>
      </c>
      <c r="CG1431" s="277">
        <f t="shared" si="404"/>
        <v>0</v>
      </c>
      <c r="CH1431" s="277">
        <f t="shared" si="404"/>
        <v>0</v>
      </c>
      <c r="CI1431" s="278">
        <f t="shared" si="404"/>
        <v>0</v>
      </c>
      <c r="CJ1431" s="280">
        <f t="shared" si="405"/>
        <v>0</v>
      </c>
      <c r="CK1431" s="232">
        <f t="shared" si="406"/>
        <v>0</v>
      </c>
      <c r="CL1431" s="1"/>
    </row>
    <row r="1432" spans="1:90" ht="18" customHeight="1">
      <c r="A1432" s="1"/>
      <c r="B1432" s="1"/>
      <c r="C1432" s="314"/>
      <c r="D1432" s="287" t="str">
        <f t="shared" si="393"/>
        <v/>
      </c>
      <c r="E1432" s="449" t="str">
        <f t="shared" si="394"/>
        <v/>
      </c>
      <c r="F1432" s="450"/>
      <c r="G1432" s="451"/>
      <c r="H1432" s="452"/>
      <c r="I1432" s="453"/>
      <c r="J1432" s="453"/>
      <c r="K1432" s="453"/>
      <c r="L1432" s="453"/>
      <c r="M1432" s="454"/>
      <c r="N1432" s="455"/>
      <c r="O1432" s="456"/>
      <c r="P1432" s="456"/>
      <c r="Q1432" s="456"/>
      <c r="R1432" s="456"/>
      <c r="S1432" s="456"/>
      <c r="T1432" s="456"/>
      <c r="U1432" s="456"/>
      <c r="V1432" s="456"/>
      <c r="W1432" s="456"/>
      <c r="X1432" s="456"/>
      <c r="Y1432" s="456"/>
      <c r="Z1432" s="456"/>
      <c r="AA1432" s="456"/>
      <c r="AB1432" s="456"/>
      <c r="AC1432" s="456"/>
      <c r="AD1432" s="456"/>
      <c r="AE1432" s="457"/>
      <c r="AF1432" s="455"/>
      <c r="AG1432" s="456"/>
      <c r="AH1432" s="456"/>
      <c r="AI1432" s="456"/>
      <c r="AJ1432" s="456"/>
      <c r="AK1432" s="456"/>
      <c r="AL1432" s="456"/>
      <c r="AM1432" s="456"/>
      <c r="AN1432" s="457"/>
      <c r="AO1432" s="455"/>
      <c r="AP1432" s="456"/>
      <c r="AQ1432" s="456"/>
      <c r="AR1432" s="456"/>
      <c r="AS1432" s="456"/>
      <c r="AT1432" s="456"/>
      <c r="AU1432" s="456"/>
      <c r="AV1432" s="456"/>
      <c r="AW1432" s="456"/>
      <c r="AX1432" s="456"/>
      <c r="AY1432" s="456"/>
      <c r="AZ1432" s="456"/>
      <c r="BA1432" s="456"/>
      <c r="BB1432" s="456"/>
      <c r="BC1432" s="456"/>
      <c r="BD1432" s="456"/>
      <c r="BE1432" s="456"/>
      <c r="BF1432" s="456"/>
      <c r="BG1432" s="457"/>
      <c r="BH1432" s="458"/>
      <c r="BI1432" s="459"/>
      <c r="BJ1432" s="459"/>
      <c r="BK1432" s="459"/>
      <c r="BL1432" s="459"/>
      <c r="BM1432" s="460"/>
      <c r="BN1432" s="314"/>
      <c r="BO1432" s="314"/>
      <c r="BP1432" s="1"/>
      <c r="BQ1432" s="120">
        <f>IF($F$3="","",IF(N1432=$F$3,COUNTIF(BQ$23:BQ1431,"&gt;0")+1,0))</f>
        <v>0</v>
      </c>
      <c r="BR1432" s="1"/>
      <c r="BS1432" s="20" t="str">
        <f>IF($N1432="","",IF(VLOOKUP(VLOOKUP($N1432,IMPOSTAZIONI!$E$6:$I$13,5,FALSE),IMPOSTAZIONI!$B$25:$N$32,3,FALSE)=0,"",VLOOKUP(VLOOKUP($N1432,IMPOSTAZIONI!$E$6:$I$13,5,FALSE),IMPOSTAZIONI!$B$25:$N$32,3,FALSE)))</f>
        <v/>
      </c>
      <c r="BT1432" s="20" t="str">
        <f>IF($N1432="","",IF(VLOOKUP(VLOOKUP($N1432,IMPOSTAZIONI!$E$6:$I$13,5,FALSE),IMPOSTAZIONI!$B$25:$N$32,6,FALSE)=0,"",VLOOKUP(VLOOKUP($N1432,IMPOSTAZIONI!$E$6:$I$13,5,FALSE),IMPOSTAZIONI!$B$25:$N$32,6,FALSE)))</f>
        <v/>
      </c>
      <c r="BU1432" s="20" t="str">
        <f>IF($N1432="","",IF(VLOOKUP(VLOOKUP($N1432,IMPOSTAZIONI!$E$6:$I$13,5,FALSE),IMPOSTAZIONI!$B$25:$N$32,9,FALSE)=0,"",VLOOKUP(VLOOKUP($N1432,IMPOSTAZIONI!$E$6:$I$13,5,FALSE),IMPOSTAZIONI!$B$25:$N$32,9,FALSE)))</f>
        <v/>
      </c>
      <c r="BV1432" s="20" t="str">
        <f>IF($N1432="","",IF(VLOOKUP(VLOOKUP($N1432,IMPOSTAZIONI!$E$6:$I$13,5,FALSE),IMPOSTAZIONI!$B$25:$N$32,12,FALSE)=0,"",VLOOKUP(VLOOKUP($N1432,IMPOSTAZIONI!$E$6:$I$13,5,FALSE),IMPOSTAZIONI!$B$25:$N$32,12,FALSE)))</f>
        <v/>
      </c>
      <c r="BW1432" s="221" t="str">
        <f t="shared" si="395"/>
        <v/>
      </c>
      <c r="BX1432" s="221" t="str">
        <f t="shared" si="396"/>
        <v/>
      </c>
      <c r="BY1432" s="221">
        <f t="shared" si="397"/>
        <v>0</v>
      </c>
      <c r="BZ1432" s="231">
        <f t="shared" si="398"/>
        <v>0</v>
      </c>
      <c r="CA1432" s="246">
        <f t="shared" si="399"/>
        <v>0</v>
      </c>
      <c r="CB1432" s="246">
        <f t="shared" si="400"/>
        <v>0</v>
      </c>
      <c r="CC1432" s="246" t="str">
        <f t="shared" si="401"/>
        <v/>
      </c>
      <c r="CD1432" s="246">
        <f t="shared" si="402"/>
        <v>5</v>
      </c>
      <c r="CE1432" s="246">
        <f t="shared" si="403"/>
        <v>0</v>
      </c>
      <c r="CF1432" s="276">
        <f t="shared" si="404"/>
        <v>0</v>
      </c>
      <c r="CG1432" s="277">
        <f t="shared" si="404"/>
        <v>0</v>
      </c>
      <c r="CH1432" s="277">
        <f t="shared" si="404"/>
        <v>0</v>
      </c>
      <c r="CI1432" s="278">
        <f t="shared" si="404"/>
        <v>0</v>
      </c>
      <c r="CJ1432" s="280">
        <f t="shared" si="405"/>
        <v>0</v>
      </c>
      <c r="CK1432" s="232">
        <f t="shared" si="406"/>
        <v>0</v>
      </c>
      <c r="CL1432" s="1"/>
    </row>
    <row r="1433" spans="1:90" ht="18" customHeight="1">
      <c r="A1433" s="1"/>
      <c r="B1433" s="1"/>
      <c r="C1433" s="314"/>
      <c r="D1433" s="287" t="str">
        <f t="shared" si="393"/>
        <v/>
      </c>
      <c r="E1433" s="449" t="str">
        <f t="shared" si="394"/>
        <v/>
      </c>
      <c r="F1433" s="450"/>
      <c r="G1433" s="451"/>
      <c r="H1433" s="452"/>
      <c r="I1433" s="453"/>
      <c r="J1433" s="453"/>
      <c r="K1433" s="453"/>
      <c r="L1433" s="453"/>
      <c r="M1433" s="454"/>
      <c r="N1433" s="455"/>
      <c r="O1433" s="456"/>
      <c r="P1433" s="456"/>
      <c r="Q1433" s="456"/>
      <c r="R1433" s="456"/>
      <c r="S1433" s="456"/>
      <c r="T1433" s="456"/>
      <c r="U1433" s="456"/>
      <c r="V1433" s="456"/>
      <c r="W1433" s="456"/>
      <c r="X1433" s="456"/>
      <c r="Y1433" s="456"/>
      <c r="Z1433" s="456"/>
      <c r="AA1433" s="456"/>
      <c r="AB1433" s="456"/>
      <c r="AC1433" s="456"/>
      <c r="AD1433" s="456"/>
      <c r="AE1433" s="457"/>
      <c r="AF1433" s="455"/>
      <c r="AG1433" s="456"/>
      <c r="AH1433" s="456"/>
      <c r="AI1433" s="456"/>
      <c r="AJ1433" s="456"/>
      <c r="AK1433" s="456"/>
      <c r="AL1433" s="456"/>
      <c r="AM1433" s="456"/>
      <c r="AN1433" s="457"/>
      <c r="AO1433" s="455"/>
      <c r="AP1433" s="456"/>
      <c r="AQ1433" s="456"/>
      <c r="AR1433" s="456"/>
      <c r="AS1433" s="456"/>
      <c r="AT1433" s="456"/>
      <c r="AU1433" s="456"/>
      <c r="AV1433" s="456"/>
      <c r="AW1433" s="456"/>
      <c r="AX1433" s="456"/>
      <c r="AY1433" s="456"/>
      <c r="AZ1433" s="456"/>
      <c r="BA1433" s="456"/>
      <c r="BB1433" s="456"/>
      <c r="BC1433" s="456"/>
      <c r="BD1433" s="456"/>
      <c r="BE1433" s="456"/>
      <c r="BF1433" s="456"/>
      <c r="BG1433" s="457"/>
      <c r="BH1433" s="458"/>
      <c r="BI1433" s="459"/>
      <c r="BJ1433" s="459"/>
      <c r="BK1433" s="459"/>
      <c r="BL1433" s="459"/>
      <c r="BM1433" s="460"/>
      <c r="BN1433" s="314"/>
      <c r="BO1433" s="314"/>
      <c r="BP1433" s="1"/>
      <c r="BQ1433" s="120">
        <f>IF($F$3="","",IF(N1433=$F$3,COUNTIF(BQ$23:BQ1432,"&gt;0")+1,0))</f>
        <v>0</v>
      </c>
      <c r="BR1433" s="1"/>
      <c r="BS1433" s="20" t="str">
        <f>IF($N1433="","",IF(VLOOKUP(VLOOKUP($N1433,IMPOSTAZIONI!$E$6:$I$13,5,FALSE),IMPOSTAZIONI!$B$25:$N$32,3,FALSE)=0,"",VLOOKUP(VLOOKUP($N1433,IMPOSTAZIONI!$E$6:$I$13,5,FALSE),IMPOSTAZIONI!$B$25:$N$32,3,FALSE)))</f>
        <v/>
      </c>
      <c r="BT1433" s="20" t="str">
        <f>IF($N1433="","",IF(VLOOKUP(VLOOKUP($N1433,IMPOSTAZIONI!$E$6:$I$13,5,FALSE),IMPOSTAZIONI!$B$25:$N$32,6,FALSE)=0,"",VLOOKUP(VLOOKUP($N1433,IMPOSTAZIONI!$E$6:$I$13,5,FALSE),IMPOSTAZIONI!$B$25:$N$32,6,FALSE)))</f>
        <v/>
      </c>
      <c r="BU1433" s="20" t="str">
        <f>IF($N1433="","",IF(VLOOKUP(VLOOKUP($N1433,IMPOSTAZIONI!$E$6:$I$13,5,FALSE),IMPOSTAZIONI!$B$25:$N$32,9,FALSE)=0,"",VLOOKUP(VLOOKUP($N1433,IMPOSTAZIONI!$E$6:$I$13,5,FALSE),IMPOSTAZIONI!$B$25:$N$32,9,FALSE)))</f>
        <v/>
      </c>
      <c r="BV1433" s="20" t="str">
        <f>IF($N1433="","",IF(VLOOKUP(VLOOKUP($N1433,IMPOSTAZIONI!$E$6:$I$13,5,FALSE),IMPOSTAZIONI!$B$25:$N$32,12,FALSE)=0,"",VLOOKUP(VLOOKUP($N1433,IMPOSTAZIONI!$E$6:$I$13,5,FALSE),IMPOSTAZIONI!$B$25:$N$32,12,FALSE)))</f>
        <v/>
      </c>
      <c r="BW1433" s="221" t="str">
        <f t="shared" si="395"/>
        <v/>
      </c>
      <c r="BX1433" s="221" t="str">
        <f t="shared" si="396"/>
        <v/>
      </c>
      <c r="BY1433" s="221">
        <f t="shared" si="397"/>
        <v>0</v>
      </c>
      <c r="BZ1433" s="231">
        <f t="shared" si="398"/>
        <v>0</v>
      </c>
      <c r="CA1433" s="246">
        <f t="shared" si="399"/>
        <v>0</v>
      </c>
      <c r="CB1433" s="246">
        <f t="shared" si="400"/>
        <v>0</v>
      </c>
      <c r="CC1433" s="246" t="str">
        <f t="shared" si="401"/>
        <v/>
      </c>
      <c r="CD1433" s="246">
        <f t="shared" si="402"/>
        <v>5</v>
      </c>
      <c r="CE1433" s="246">
        <f t="shared" si="403"/>
        <v>0</v>
      </c>
      <c r="CF1433" s="276">
        <f t="shared" si="404"/>
        <v>0</v>
      </c>
      <c r="CG1433" s="277">
        <f t="shared" si="404"/>
        <v>0</v>
      </c>
      <c r="CH1433" s="277">
        <f t="shared" si="404"/>
        <v>0</v>
      </c>
      <c r="CI1433" s="278">
        <f t="shared" si="404"/>
        <v>0</v>
      </c>
      <c r="CJ1433" s="280">
        <f t="shared" si="405"/>
        <v>0</v>
      </c>
      <c r="CK1433" s="232">
        <f t="shared" si="406"/>
        <v>0</v>
      </c>
      <c r="CL1433" s="1"/>
    </row>
    <row r="1434" spans="1:90" ht="18" customHeight="1">
      <c r="A1434" s="1"/>
      <c r="B1434" s="1"/>
      <c r="C1434" s="314"/>
      <c r="D1434" s="287" t="str">
        <f t="shared" si="393"/>
        <v/>
      </c>
      <c r="E1434" s="449" t="str">
        <f t="shared" si="394"/>
        <v/>
      </c>
      <c r="F1434" s="450"/>
      <c r="G1434" s="451"/>
      <c r="H1434" s="452"/>
      <c r="I1434" s="453"/>
      <c r="J1434" s="453"/>
      <c r="K1434" s="453"/>
      <c r="L1434" s="453"/>
      <c r="M1434" s="454"/>
      <c r="N1434" s="455"/>
      <c r="O1434" s="456"/>
      <c r="P1434" s="456"/>
      <c r="Q1434" s="456"/>
      <c r="R1434" s="456"/>
      <c r="S1434" s="456"/>
      <c r="T1434" s="456"/>
      <c r="U1434" s="456"/>
      <c r="V1434" s="456"/>
      <c r="W1434" s="456"/>
      <c r="X1434" s="456"/>
      <c r="Y1434" s="456"/>
      <c r="Z1434" s="456"/>
      <c r="AA1434" s="456"/>
      <c r="AB1434" s="456"/>
      <c r="AC1434" s="456"/>
      <c r="AD1434" s="456"/>
      <c r="AE1434" s="457"/>
      <c r="AF1434" s="455"/>
      <c r="AG1434" s="456"/>
      <c r="AH1434" s="456"/>
      <c r="AI1434" s="456"/>
      <c r="AJ1434" s="456"/>
      <c r="AK1434" s="456"/>
      <c r="AL1434" s="456"/>
      <c r="AM1434" s="456"/>
      <c r="AN1434" s="457"/>
      <c r="AO1434" s="455"/>
      <c r="AP1434" s="456"/>
      <c r="AQ1434" s="456"/>
      <c r="AR1434" s="456"/>
      <c r="AS1434" s="456"/>
      <c r="AT1434" s="456"/>
      <c r="AU1434" s="456"/>
      <c r="AV1434" s="456"/>
      <c r="AW1434" s="456"/>
      <c r="AX1434" s="456"/>
      <c r="AY1434" s="456"/>
      <c r="AZ1434" s="456"/>
      <c r="BA1434" s="456"/>
      <c r="BB1434" s="456"/>
      <c r="BC1434" s="456"/>
      <c r="BD1434" s="456"/>
      <c r="BE1434" s="456"/>
      <c r="BF1434" s="456"/>
      <c r="BG1434" s="457"/>
      <c r="BH1434" s="458"/>
      <c r="BI1434" s="459"/>
      <c r="BJ1434" s="459"/>
      <c r="BK1434" s="459"/>
      <c r="BL1434" s="459"/>
      <c r="BM1434" s="460"/>
      <c r="BN1434" s="314"/>
      <c r="BO1434" s="314"/>
      <c r="BP1434" s="1"/>
      <c r="BQ1434" s="120">
        <f>IF($F$3="","",IF(N1434=$F$3,COUNTIF(BQ$23:BQ1433,"&gt;0")+1,0))</f>
        <v>0</v>
      </c>
      <c r="BR1434" s="1"/>
      <c r="BS1434" s="20" t="str">
        <f>IF($N1434="","",IF(VLOOKUP(VLOOKUP($N1434,IMPOSTAZIONI!$E$6:$I$13,5,FALSE),IMPOSTAZIONI!$B$25:$N$32,3,FALSE)=0,"",VLOOKUP(VLOOKUP($N1434,IMPOSTAZIONI!$E$6:$I$13,5,FALSE),IMPOSTAZIONI!$B$25:$N$32,3,FALSE)))</f>
        <v/>
      </c>
      <c r="BT1434" s="20" t="str">
        <f>IF($N1434="","",IF(VLOOKUP(VLOOKUP($N1434,IMPOSTAZIONI!$E$6:$I$13,5,FALSE),IMPOSTAZIONI!$B$25:$N$32,6,FALSE)=0,"",VLOOKUP(VLOOKUP($N1434,IMPOSTAZIONI!$E$6:$I$13,5,FALSE),IMPOSTAZIONI!$B$25:$N$32,6,FALSE)))</f>
        <v/>
      </c>
      <c r="BU1434" s="20" t="str">
        <f>IF($N1434="","",IF(VLOOKUP(VLOOKUP($N1434,IMPOSTAZIONI!$E$6:$I$13,5,FALSE),IMPOSTAZIONI!$B$25:$N$32,9,FALSE)=0,"",VLOOKUP(VLOOKUP($N1434,IMPOSTAZIONI!$E$6:$I$13,5,FALSE),IMPOSTAZIONI!$B$25:$N$32,9,FALSE)))</f>
        <v/>
      </c>
      <c r="BV1434" s="20" t="str">
        <f>IF($N1434="","",IF(VLOOKUP(VLOOKUP($N1434,IMPOSTAZIONI!$E$6:$I$13,5,FALSE),IMPOSTAZIONI!$B$25:$N$32,12,FALSE)=0,"",VLOOKUP(VLOOKUP($N1434,IMPOSTAZIONI!$E$6:$I$13,5,FALSE),IMPOSTAZIONI!$B$25:$N$32,12,FALSE)))</f>
        <v/>
      </c>
      <c r="BW1434" s="221" t="str">
        <f t="shared" si="395"/>
        <v/>
      </c>
      <c r="BX1434" s="221" t="str">
        <f t="shared" si="396"/>
        <v/>
      </c>
      <c r="BY1434" s="221">
        <f t="shared" si="397"/>
        <v>0</v>
      </c>
      <c r="BZ1434" s="231">
        <f t="shared" si="398"/>
        <v>0</v>
      </c>
      <c r="CA1434" s="246">
        <f t="shared" si="399"/>
        <v>0</v>
      </c>
      <c r="CB1434" s="246">
        <f t="shared" si="400"/>
        <v>0</v>
      </c>
      <c r="CC1434" s="246" t="str">
        <f t="shared" si="401"/>
        <v/>
      </c>
      <c r="CD1434" s="246">
        <f t="shared" si="402"/>
        <v>5</v>
      </c>
      <c r="CE1434" s="246">
        <f t="shared" si="403"/>
        <v>0</v>
      </c>
      <c r="CF1434" s="276">
        <f t="shared" si="404"/>
        <v>0</v>
      </c>
      <c r="CG1434" s="277">
        <f t="shared" si="404"/>
        <v>0</v>
      </c>
      <c r="CH1434" s="277">
        <f t="shared" si="404"/>
        <v>0</v>
      </c>
      <c r="CI1434" s="278">
        <f t="shared" si="404"/>
        <v>0</v>
      </c>
      <c r="CJ1434" s="280">
        <f t="shared" si="405"/>
        <v>0</v>
      </c>
      <c r="CK1434" s="232">
        <f t="shared" si="406"/>
        <v>0</v>
      </c>
      <c r="CL1434" s="1"/>
    </row>
    <row r="1435" spans="1:90" ht="18" customHeight="1">
      <c r="A1435" s="1"/>
      <c r="B1435" s="1"/>
      <c r="C1435" s="314"/>
      <c r="D1435" s="287" t="str">
        <f t="shared" si="393"/>
        <v/>
      </c>
      <c r="E1435" s="449" t="str">
        <f t="shared" si="394"/>
        <v/>
      </c>
      <c r="F1435" s="450"/>
      <c r="G1435" s="451"/>
      <c r="H1435" s="452"/>
      <c r="I1435" s="453"/>
      <c r="J1435" s="453"/>
      <c r="K1435" s="453"/>
      <c r="L1435" s="453"/>
      <c r="M1435" s="454"/>
      <c r="N1435" s="455"/>
      <c r="O1435" s="456"/>
      <c r="P1435" s="456"/>
      <c r="Q1435" s="456"/>
      <c r="R1435" s="456"/>
      <c r="S1435" s="456"/>
      <c r="T1435" s="456"/>
      <c r="U1435" s="456"/>
      <c r="V1435" s="456"/>
      <c r="W1435" s="456"/>
      <c r="X1435" s="456"/>
      <c r="Y1435" s="456"/>
      <c r="Z1435" s="456"/>
      <c r="AA1435" s="456"/>
      <c r="AB1435" s="456"/>
      <c r="AC1435" s="456"/>
      <c r="AD1435" s="456"/>
      <c r="AE1435" s="457"/>
      <c r="AF1435" s="455"/>
      <c r="AG1435" s="456"/>
      <c r="AH1435" s="456"/>
      <c r="AI1435" s="456"/>
      <c r="AJ1435" s="456"/>
      <c r="AK1435" s="456"/>
      <c r="AL1435" s="456"/>
      <c r="AM1435" s="456"/>
      <c r="AN1435" s="457"/>
      <c r="AO1435" s="455"/>
      <c r="AP1435" s="456"/>
      <c r="AQ1435" s="456"/>
      <c r="AR1435" s="456"/>
      <c r="AS1435" s="456"/>
      <c r="AT1435" s="456"/>
      <c r="AU1435" s="456"/>
      <c r="AV1435" s="456"/>
      <c r="AW1435" s="456"/>
      <c r="AX1435" s="456"/>
      <c r="AY1435" s="456"/>
      <c r="AZ1435" s="456"/>
      <c r="BA1435" s="456"/>
      <c r="BB1435" s="456"/>
      <c r="BC1435" s="456"/>
      <c r="BD1435" s="456"/>
      <c r="BE1435" s="456"/>
      <c r="BF1435" s="456"/>
      <c r="BG1435" s="457"/>
      <c r="BH1435" s="458"/>
      <c r="BI1435" s="459"/>
      <c r="BJ1435" s="459"/>
      <c r="BK1435" s="459"/>
      <c r="BL1435" s="459"/>
      <c r="BM1435" s="460"/>
      <c r="BN1435" s="314"/>
      <c r="BO1435" s="314"/>
      <c r="BP1435" s="1"/>
      <c r="BQ1435" s="120">
        <f>IF($F$3="","",IF(N1435=$F$3,COUNTIF(BQ$23:BQ1434,"&gt;0")+1,0))</f>
        <v>0</v>
      </c>
      <c r="BR1435" s="1"/>
      <c r="BS1435" s="20" t="str">
        <f>IF($N1435="","",IF(VLOOKUP(VLOOKUP($N1435,IMPOSTAZIONI!$E$6:$I$13,5,FALSE),IMPOSTAZIONI!$B$25:$N$32,3,FALSE)=0,"",VLOOKUP(VLOOKUP($N1435,IMPOSTAZIONI!$E$6:$I$13,5,FALSE),IMPOSTAZIONI!$B$25:$N$32,3,FALSE)))</f>
        <v/>
      </c>
      <c r="BT1435" s="20" t="str">
        <f>IF($N1435="","",IF(VLOOKUP(VLOOKUP($N1435,IMPOSTAZIONI!$E$6:$I$13,5,FALSE),IMPOSTAZIONI!$B$25:$N$32,6,FALSE)=0,"",VLOOKUP(VLOOKUP($N1435,IMPOSTAZIONI!$E$6:$I$13,5,FALSE),IMPOSTAZIONI!$B$25:$N$32,6,FALSE)))</f>
        <v/>
      </c>
      <c r="BU1435" s="20" t="str">
        <f>IF($N1435="","",IF(VLOOKUP(VLOOKUP($N1435,IMPOSTAZIONI!$E$6:$I$13,5,FALSE),IMPOSTAZIONI!$B$25:$N$32,9,FALSE)=0,"",VLOOKUP(VLOOKUP($N1435,IMPOSTAZIONI!$E$6:$I$13,5,FALSE),IMPOSTAZIONI!$B$25:$N$32,9,FALSE)))</f>
        <v/>
      </c>
      <c r="BV1435" s="20" t="str">
        <f>IF($N1435="","",IF(VLOOKUP(VLOOKUP($N1435,IMPOSTAZIONI!$E$6:$I$13,5,FALSE),IMPOSTAZIONI!$B$25:$N$32,12,FALSE)=0,"",VLOOKUP(VLOOKUP($N1435,IMPOSTAZIONI!$E$6:$I$13,5,FALSE),IMPOSTAZIONI!$B$25:$N$32,12,FALSE)))</f>
        <v/>
      </c>
      <c r="BW1435" s="221" t="str">
        <f t="shared" si="395"/>
        <v/>
      </c>
      <c r="BX1435" s="221" t="str">
        <f t="shared" si="396"/>
        <v/>
      </c>
      <c r="BY1435" s="221">
        <f t="shared" si="397"/>
        <v>0</v>
      </c>
      <c r="BZ1435" s="231">
        <f t="shared" si="398"/>
        <v>0</v>
      </c>
      <c r="CA1435" s="246">
        <f t="shared" si="399"/>
        <v>0</v>
      </c>
      <c r="CB1435" s="246">
        <f t="shared" si="400"/>
        <v>0</v>
      </c>
      <c r="CC1435" s="246" t="str">
        <f t="shared" si="401"/>
        <v/>
      </c>
      <c r="CD1435" s="246">
        <f t="shared" si="402"/>
        <v>5</v>
      </c>
      <c r="CE1435" s="246">
        <f t="shared" si="403"/>
        <v>0</v>
      </c>
      <c r="CF1435" s="276">
        <f t="shared" si="404"/>
        <v>0</v>
      </c>
      <c r="CG1435" s="277">
        <f t="shared" si="404"/>
        <v>0</v>
      </c>
      <c r="CH1435" s="277">
        <f t="shared" si="404"/>
        <v>0</v>
      </c>
      <c r="CI1435" s="278">
        <f t="shared" si="404"/>
        <v>0</v>
      </c>
      <c r="CJ1435" s="280">
        <f t="shared" si="405"/>
        <v>0</v>
      </c>
      <c r="CK1435" s="232">
        <f t="shared" si="406"/>
        <v>0</v>
      </c>
      <c r="CL1435" s="1"/>
    </row>
    <row r="1436" spans="1:90" ht="18" customHeight="1">
      <c r="A1436" s="1"/>
      <c r="B1436" s="1"/>
      <c r="C1436" s="314"/>
      <c r="D1436" s="287" t="str">
        <f t="shared" si="393"/>
        <v/>
      </c>
      <c r="E1436" s="449" t="str">
        <f t="shared" si="394"/>
        <v/>
      </c>
      <c r="F1436" s="450"/>
      <c r="G1436" s="451"/>
      <c r="H1436" s="452"/>
      <c r="I1436" s="453"/>
      <c r="J1436" s="453"/>
      <c r="K1436" s="453"/>
      <c r="L1436" s="453"/>
      <c r="M1436" s="454"/>
      <c r="N1436" s="455"/>
      <c r="O1436" s="456"/>
      <c r="P1436" s="456"/>
      <c r="Q1436" s="456"/>
      <c r="R1436" s="456"/>
      <c r="S1436" s="456"/>
      <c r="T1436" s="456"/>
      <c r="U1436" s="456"/>
      <c r="V1436" s="456"/>
      <c r="W1436" s="456"/>
      <c r="X1436" s="456"/>
      <c r="Y1436" s="456"/>
      <c r="Z1436" s="456"/>
      <c r="AA1436" s="456"/>
      <c r="AB1436" s="456"/>
      <c r="AC1436" s="456"/>
      <c r="AD1436" s="456"/>
      <c r="AE1436" s="457"/>
      <c r="AF1436" s="455"/>
      <c r="AG1436" s="456"/>
      <c r="AH1436" s="456"/>
      <c r="AI1436" s="456"/>
      <c r="AJ1436" s="456"/>
      <c r="AK1436" s="456"/>
      <c r="AL1436" s="456"/>
      <c r="AM1436" s="456"/>
      <c r="AN1436" s="457"/>
      <c r="AO1436" s="455"/>
      <c r="AP1436" s="456"/>
      <c r="AQ1436" s="456"/>
      <c r="AR1436" s="456"/>
      <c r="AS1436" s="456"/>
      <c r="AT1436" s="456"/>
      <c r="AU1436" s="456"/>
      <c r="AV1436" s="456"/>
      <c r="AW1436" s="456"/>
      <c r="AX1436" s="456"/>
      <c r="AY1436" s="456"/>
      <c r="AZ1436" s="456"/>
      <c r="BA1436" s="456"/>
      <c r="BB1436" s="456"/>
      <c r="BC1436" s="456"/>
      <c r="BD1436" s="456"/>
      <c r="BE1436" s="456"/>
      <c r="BF1436" s="456"/>
      <c r="BG1436" s="457"/>
      <c r="BH1436" s="458"/>
      <c r="BI1436" s="459"/>
      <c r="BJ1436" s="459"/>
      <c r="BK1436" s="459"/>
      <c r="BL1436" s="459"/>
      <c r="BM1436" s="460"/>
      <c r="BN1436" s="314"/>
      <c r="BO1436" s="314"/>
      <c r="BP1436" s="1"/>
      <c r="BQ1436" s="120">
        <f>IF($F$3="","",IF(N1436=$F$3,COUNTIF(BQ$23:BQ1435,"&gt;0")+1,0))</f>
        <v>0</v>
      </c>
      <c r="BR1436" s="1"/>
      <c r="BS1436" s="20" t="str">
        <f>IF($N1436="","",IF(VLOOKUP(VLOOKUP($N1436,IMPOSTAZIONI!$E$6:$I$13,5,FALSE),IMPOSTAZIONI!$B$25:$N$32,3,FALSE)=0,"",VLOOKUP(VLOOKUP($N1436,IMPOSTAZIONI!$E$6:$I$13,5,FALSE),IMPOSTAZIONI!$B$25:$N$32,3,FALSE)))</f>
        <v/>
      </c>
      <c r="BT1436" s="20" t="str">
        <f>IF($N1436="","",IF(VLOOKUP(VLOOKUP($N1436,IMPOSTAZIONI!$E$6:$I$13,5,FALSE),IMPOSTAZIONI!$B$25:$N$32,6,FALSE)=0,"",VLOOKUP(VLOOKUP($N1436,IMPOSTAZIONI!$E$6:$I$13,5,FALSE),IMPOSTAZIONI!$B$25:$N$32,6,FALSE)))</f>
        <v/>
      </c>
      <c r="BU1436" s="20" t="str">
        <f>IF($N1436="","",IF(VLOOKUP(VLOOKUP($N1436,IMPOSTAZIONI!$E$6:$I$13,5,FALSE),IMPOSTAZIONI!$B$25:$N$32,9,FALSE)=0,"",VLOOKUP(VLOOKUP($N1436,IMPOSTAZIONI!$E$6:$I$13,5,FALSE),IMPOSTAZIONI!$B$25:$N$32,9,FALSE)))</f>
        <v/>
      </c>
      <c r="BV1436" s="20" t="str">
        <f>IF($N1436="","",IF(VLOOKUP(VLOOKUP($N1436,IMPOSTAZIONI!$E$6:$I$13,5,FALSE),IMPOSTAZIONI!$B$25:$N$32,12,FALSE)=0,"",VLOOKUP(VLOOKUP($N1436,IMPOSTAZIONI!$E$6:$I$13,5,FALSE),IMPOSTAZIONI!$B$25:$N$32,12,FALSE)))</f>
        <v/>
      </c>
      <c r="BW1436" s="221" t="str">
        <f t="shared" si="395"/>
        <v/>
      </c>
      <c r="BX1436" s="221" t="str">
        <f t="shared" si="396"/>
        <v/>
      </c>
      <c r="BY1436" s="221">
        <f t="shared" si="397"/>
        <v>0</v>
      </c>
      <c r="BZ1436" s="231">
        <f t="shared" si="398"/>
        <v>0</v>
      </c>
      <c r="CA1436" s="246">
        <f t="shared" si="399"/>
        <v>0</v>
      </c>
      <c r="CB1436" s="246">
        <f t="shared" si="400"/>
        <v>0</v>
      </c>
      <c r="CC1436" s="246" t="str">
        <f t="shared" si="401"/>
        <v/>
      </c>
      <c r="CD1436" s="246">
        <f t="shared" si="402"/>
        <v>5</v>
      </c>
      <c r="CE1436" s="246">
        <f t="shared" si="403"/>
        <v>0</v>
      </c>
      <c r="CF1436" s="276">
        <f t="shared" si="404"/>
        <v>0</v>
      </c>
      <c r="CG1436" s="277">
        <f t="shared" si="404"/>
        <v>0</v>
      </c>
      <c r="CH1436" s="277">
        <f t="shared" si="404"/>
        <v>0</v>
      </c>
      <c r="CI1436" s="278">
        <f t="shared" si="404"/>
        <v>0</v>
      </c>
      <c r="CJ1436" s="280">
        <f t="shared" si="405"/>
        <v>0</v>
      </c>
      <c r="CK1436" s="232">
        <f t="shared" si="406"/>
        <v>0</v>
      </c>
      <c r="CL1436" s="1"/>
    </row>
    <row r="1437" spans="1:90" ht="18" customHeight="1">
      <c r="A1437" s="1"/>
      <c r="B1437" s="1"/>
      <c r="C1437" s="314"/>
      <c r="D1437" s="287" t="str">
        <f t="shared" si="393"/>
        <v/>
      </c>
      <c r="E1437" s="449" t="str">
        <f t="shared" si="394"/>
        <v/>
      </c>
      <c r="F1437" s="450"/>
      <c r="G1437" s="451"/>
      <c r="H1437" s="452"/>
      <c r="I1437" s="453"/>
      <c r="J1437" s="453"/>
      <c r="K1437" s="453"/>
      <c r="L1437" s="453"/>
      <c r="M1437" s="454"/>
      <c r="N1437" s="455"/>
      <c r="O1437" s="456"/>
      <c r="P1437" s="456"/>
      <c r="Q1437" s="456"/>
      <c r="R1437" s="456"/>
      <c r="S1437" s="456"/>
      <c r="T1437" s="456"/>
      <c r="U1437" s="456"/>
      <c r="V1437" s="456"/>
      <c r="W1437" s="456"/>
      <c r="X1437" s="456"/>
      <c r="Y1437" s="456"/>
      <c r="Z1437" s="456"/>
      <c r="AA1437" s="456"/>
      <c r="AB1437" s="456"/>
      <c r="AC1437" s="456"/>
      <c r="AD1437" s="456"/>
      <c r="AE1437" s="457"/>
      <c r="AF1437" s="455"/>
      <c r="AG1437" s="456"/>
      <c r="AH1437" s="456"/>
      <c r="AI1437" s="456"/>
      <c r="AJ1437" s="456"/>
      <c r="AK1437" s="456"/>
      <c r="AL1437" s="456"/>
      <c r="AM1437" s="456"/>
      <c r="AN1437" s="457"/>
      <c r="AO1437" s="455"/>
      <c r="AP1437" s="456"/>
      <c r="AQ1437" s="456"/>
      <c r="AR1437" s="456"/>
      <c r="AS1437" s="456"/>
      <c r="AT1437" s="456"/>
      <c r="AU1437" s="456"/>
      <c r="AV1437" s="456"/>
      <c r="AW1437" s="456"/>
      <c r="AX1437" s="456"/>
      <c r="AY1437" s="456"/>
      <c r="AZ1437" s="456"/>
      <c r="BA1437" s="456"/>
      <c r="BB1437" s="456"/>
      <c r="BC1437" s="456"/>
      <c r="BD1437" s="456"/>
      <c r="BE1437" s="456"/>
      <c r="BF1437" s="456"/>
      <c r="BG1437" s="457"/>
      <c r="BH1437" s="458"/>
      <c r="BI1437" s="459"/>
      <c r="BJ1437" s="459"/>
      <c r="BK1437" s="459"/>
      <c r="BL1437" s="459"/>
      <c r="BM1437" s="460"/>
      <c r="BN1437" s="314"/>
      <c r="BO1437" s="314"/>
      <c r="BP1437" s="1"/>
      <c r="BQ1437" s="120">
        <f>IF($F$3="","",IF(N1437=$F$3,COUNTIF(BQ$23:BQ1436,"&gt;0")+1,0))</f>
        <v>0</v>
      </c>
      <c r="BR1437" s="1"/>
      <c r="BS1437" s="20" t="str">
        <f>IF($N1437="","",IF(VLOOKUP(VLOOKUP($N1437,IMPOSTAZIONI!$E$6:$I$13,5,FALSE),IMPOSTAZIONI!$B$25:$N$32,3,FALSE)=0,"",VLOOKUP(VLOOKUP($N1437,IMPOSTAZIONI!$E$6:$I$13,5,FALSE),IMPOSTAZIONI!$B$25:$N$32,3,FALSE)))</f>
        <v/>
      </c>
      <c r="BT1437" s="20" t="str">
        <f>IF($N1437="","",IF(VLOOKUP(VLOOKUP($N1437,IMPOSTAZIONI!$E$6:$I$13,5,FALSE),IMPOSTAZIONI!$B$25:$N$32,6,FALSE)=0,"",VLOOKUP(VLOOKUP($N1437,IMPOSTAZIONI!$E$6:$I$13,5,FALSE),IMPOSTAZIONI!$B$25:$N$32,6,FALSE)))</f>
        <v/>
      </c>
      <c r="BU1437" s="20" t="str">
        <f>IF($N1437="","",IF(VLOOKUP(VLOOKUP($N1437,IMPOSTAZIONI!$E$6:$I$13,5,FALSE),IMPOSTAZIONI!$B$25:$N$32,9,FALSE)=0,"",VLOOKUP(VLOOKUP($N1437,IMPOSTAZIONI!$E$6:$I$13,5,FALSE),IMPOSTAZIONI!$B$25:$N$32,9,FALSE)))</f>
        <v/>
      </c>
      <c r="BV1437" s="20" t="str">
        <f>IF($N1437="","",IF(VLOOKUP(VLOOKUP($N1437,IMPOSTAZIONI!$E$6:$I$13,5,FALSE),IMPOSTAZIONI!$B$25:$N$32,12,FALSE)=0,"",VLOOKUP(VLOOKUP($N1437,IMPOSTAZIONI!$E$6:$I$13,5,FALSE),IMPOSTAZIONI!$B$25:$N$32,12,FALSE)))</f>
        <v/>
      </c>
      <c r="BW1437" s="221" t="str">
        <f t="shared" si="395"/>
        <v/>
      </c>
      <c r="BX1437" s="221" t="str">
        <f t="shared" si="396"/>
        <v/>
      </c>
      <c r="BY1437" s="221">
        <f t="shared" si="397"/>
        <v>0</v>
      </c>
      <c r="BZ1437" s="231">
        <f t="shared" si="398"/>
        <v>0</v>
      </c>
      <c r="CA1437" s="246">
        <f t="shared" si="399"/>
        <v>0</v>
      </c>
      <c r="CB1437" s="246">
        <f t="shared" si="400"/>
        <v>0</v>
      </c>
      <c r="CC1437" s="246" t="str">
        <f t="shared" si="401"/>
        <v/>
      </c>
      <c r="CD1437" s="246">
        <f t="shared" si="402"/>
        <v>5</v>
      </c>
      <c r="CE1437" s="246">
        <f t="shared" si="403"/>
        <v>0</v>
      </c>
      <c r="CF1437" s="276">
        <f t="shared" si="404"/>
        <v>0</v>
      </c>
      <c r="CG1437" s="277">
        <f t="shared" si="404"/>
        <v>0</v>
      </c>
      <c r="CH1437" s="277">
        <f t="shared" si="404"/>
        <v>0</v>
      </c>
      <c r="CI1437" s="278">
        <f t="shared" si="404"/>
        <v>0</v>
      </c>
      <c r="CJ1437" s="280">
        <f t="shared" si="405"/>
        <v>0</v>
      </c>
      <c r="CK1437" s="232">
        <f t="shared" si="406"/>
        <v>0</v>
      </c>
      <c r="CL1437" s="1"/>
    </row>
    <row r="1438" spans="1:90" ht="18" customHeight="1">
      <c r="A1438" s="1"/>
      <c r="B1438" s="1"/>
      <c r="C1438" s="314"/>
      <c r="D1438" s="287" t="str">
        <f t="shared" si="393"/>
        <v/>
      </c>
      <c r="E1438" s="449" t="str">
        <f t="shared" si="394"/>
        <v/>
      </c>
      <c r="F1438" s="450"/>
      <c r="G1438" s="451"/>
      <c r="H1438" s="452"/>
      <c r="I1438" s="453"/>
      <c r="J1438" s="453"/>
      <c r="K1438" s="453"/>
      <c r="L1438" s="453"/>
      <c r="M1438" s="454"/>
      <c r="N1438" s="455"/>
      <c r="O1438" s="456"/>
      <c r="P1438" s="456"/>
      <c r="Q1438" s="456"/>
      <c r="R1438" s="456"/>
      <c r="S1438" s="456"/>
      <c r="T1438" s="456"/>
      <c r="U1438" s="456"/>
      <c r="V1438" s="456"/>
      <c r="W1438" s="456"/>
      <c r="X1438" s="456"/>
      <c r="Y1438" s="456"/>
      <c r="Z1438" s="456"/>
      <c r="AA1438" s="456"/>
      <c r="AB1438" s="456"/>
      <c r="AC1438" s="456"/>
      <c r="AD1438" s="456"/>
      <c r="AE1438" s="457"/>
      <c r="AF1438" s="455"/>
      <c r="AG1438" s="456"/>
      <c r="AH1438" s="456"/>
      <c r="AI1438" s="456"/>
      <c r="AJ1438" s="456"/>
      <c r="AK1438" s="456"/>
      <c r="AL1438" s="456"/>
      <c r="AM1438" s="456"/>
      <c r="AN1438" s="457"/>
      <c r="AO1438" s="455"/>
      <c r="AP1438" s="456"/>
      <c r="AQ1438" s="456"/>
      <c r="AR1438" s="456"/>
      <c r="AS1438" s="456"/>
      <c r="AT1438" s="456"/>
      <c r="AU1438" s="456"/>
      <c r="AV1438" s="456"/>
      <c r="AW1438" s="456"/>
      <c r="AX1438" s="456"/>
      <c r="AY1438" s="456"/>
      <c r="AZ1438" s="456"/>
      <c r="BA1438" s="456"/>
      <c r="BB1438" s="456"/>
      <c r="BC1438" s="456"/>
      <c r="BD1438" s="456"/>
      <c r="BE1438" s="456"/>
      <c r="BF1438" s="456"/>
      <c r="BG1438" s="457"/>
      <c r="BH1438" s="458"/>
      <c r="BI1438" s="459"/>
      <c r="BJ1438" s="459"/>
      <c r="BK1438" s="459"/>
      <c r="BL1438" s="459"/>
      <c r="BM1438" s="460"/>
      <c r="BN1438" s="314"/>
      <c r="BO1438" s="314"/>
      <c r="BP1438" s="1"/>
      <c r="BQ1438" s="120">
        <f>IF($F$3="","",IF(N1438=$F$3,COUNTIF(BQ$23:BQ1437,"&gt;0")+1,0))</f>
        <v>0</v>
      </c>
      <c r="BR1438" s="1"/>
      <c r="BS1438" s="20" t="str">
        <f>IF($N1438="","",IF(VLOOKUP(VLOOKUP($N1438,IMPOSTAZIONI!$E$6:$I$13,5,FALSE),IMPOSTAZIONI!$B$25:$N$32,3,FALSE)=0,"",VLOOKUP(VLOOKUP($N1438,IMPOSTAZIONI!$E$6:$I$13,5,FALSE),IMPOSTAZIONI!$B$25:$N$32,3,FALSE)))</f>
        <v/>
      </c>
      <c r="BT1438" s="20" t="str">
        <f>IF($N1438="","",IF(VLOOKUP(VLOOKUP($N1438,IMPOSTAZIONI!$E$6:$I$13,5,FALSE),IMPOSTAZIONI!$B$25:$N$32,6,FALSE)=0,"",VLOOKUP(VLOOKUP($N1438,IMPOSTAZIONI!$E$6:$I$13,5,FALSE),IMPOSTAZIONI!$B$25:$N$32,6,FALSE)))</f>
        <v/>
      </c>
      <c r="BU1438" s="20" t="str">
        <f>IF($N1438="","",IF(VLOOKUP(VLOOKUP($N1438,IMPOSTAZIONI!$E$6:$I$13,5,FALSE),IMPOSTAZIONI!$B$25:$N$32,9,FALSE)=0,"",VLOOKUP(VLOOKUP($N1438,IMPOSTAZIONI!$E$6:$I$13,5,FALSE),IMPOSTAZIONI!$B$25:$N$32,9,FALSE)))</f>
        <v/>
      </c>
      <c r="BV1438" s="20" t="str">
        <f>IF($N1438="","",IF(VLOOKUP(VLOOKUP($N1438,IMPOSTAZIONI!$E$6:$I$13,5,FALSE),IMPOSTAZIONI!$B$25:$N$32,12,FALSE)=0,"",VLOOKUP(VLOOKUP($N1438,IMPOSTAZIONI!$E$6:$I$13,5,FALSE),IMPOSTAZIONI!$B$25:$N$32,12,FALSE)))</f>
        <v/>
      </c>
      <c r="BW1438" s="221" t="str">
        <f t="shared" si="395"/>
        <v/>
      </c>
      <c r="BX1438" s="221" t="str">
        <f t="shared" si="396"/>
        <v/>
      </c>
      <c r="BY1438" s="221">
        <f t="shared" si="397"/>
        <v>0</v>
      </c>
      <c r="BZ1438" s="231">
        <f t="shared" si="398"/>
        <v>0</v>
      </c>
      <c r="CA1438" s="246">
        <f t="shared" si="399"/>
        <v>0</v>
      </c>
      <c r="CB1438" s="246">
        <f t="shared" si="400"/>
        <v>0</v>
      </c>
      <c r="CC1438" s="246" t="str">
        <f t="shared" si="401"/>
        <v/>
      </c>
      <c r="CD1438" s="246">
        <f t="shared" si="402"/>
        <v>5</v>
      </c>
      <c r="CE1438" s="246">
        <f t="shared" si="403"/>
        <v>0</v>
      </c>
      <c r="CF1438" s="276">
        <f t="shared" si="404"/>
        <v>0</v>
      </c>
      <c r="CG1438" s="277">
        <f t="shared" si="404"/>
        <v>0</v>
      </c>
      <c r="CH1438" s="277">
        <f t="shared" si="404"/>
        <v>0</v>
      </c>
      <c r="CI1438" s="278">
        <f t="shared" si="404"/>
        <v>0</v>
      </c>
      <c r="CJ1438" s="280">
        <f t="shared" si="405"/>
        <v>0</v>
      </c>
      <c r="CK1438" s="232">
        <f t="shared" si="406"/>
        <v>0</v>
      </c>
      <c r="CL1438" s="1"/>
    </row>
    <row r="1439" spans="1:90" ht="18" customHeight="1">
      <c r="A1439" s="1"/>
      <c r="B1439" s="1"/>
      <c r="C1439" s="314"/>
      <c r="D1439" s="287" t="str">
        <f t="shared" si="393"/>
        <v/>
      </c>
      <c r="E1439" s="449" t="str">
        <f t="shared" si="394"/>
        <v/>
      </c>
      <c r="F1439" s="450"/>
      <c r="G1439" s="451"/>
      <c r="H1439" s="452"/>
      <c r="I1439" s="453"/>
      <c r="J1439" s="453"/>
      <c r="K1439" s="453"/>
      <c r="L1439" s="453"/>
      <c r="M1439" s="454"/>
      <c r="N1439" s="455"/>
      <c r="O1439" s="456"/>
      <c r="P1439" s="456"/>
      <c r="Q1439" s="456"/>
      <c r="R1439" s="456"/>
      <c r="S1439" s="456"/>
      <c r="T1439" s="456"/>
      <c r="U1439" s="456"/>
      <c r="V1439" s="456"/>
      <c r="W1439" s="456"/>
      <c r="X1439" s="456"/>
      <c r="Y1439" s="456"/>
      <c r="Z1439" s="456"/>
      <c r="AA1439" s="456"/>
      <c r="AB1439" s="456"/>
      <c r="AC1439" s="456"/>
      <c r="AD1439" s="456"/>
      <c r="AE1439" s="457"/>
      <c r="AF1439" s="455"/>
      <c r="AG1439" s="456"/>
      <c r="AH1439" s="456"/>
      <c r="AI1439" s="456"/>
      <c r="AJ1439" s="456"/>
      <c r="AK1439" s="456"/>
      <c r="AL1439" s="456"/>
      <c r="AM1439" s="456"/>
      <c r="AN1439" s="457"/>
      <c r="AO1439" s="455"/>
      <c r="AP1439" s="456"/>
      <c r="AQ1439" s="456"/>
      <c r="AR1439" s="456"/>
      <c r="AS1439" s="456"/>
      <c r="AT1439" s="456"/>
      <c r="AU1439" s="456"/>
      <c r="AV1439" s="456"/>
      <c r="AW1439" s="456"/>
      <c r="AX1439" s="456"/>
      <c r="AY1439" s="456"/>
      <c r="AZ1439" s="456"/>
      <c r="BA1439" s="456"/>
      <c r="BB1439" s="456"/>
      <c r="BC1439" s="456"/>
      <c r="BD1439" s="456"/>
      <c r="BE1439" s="456"/>
      <c r="BF1439" s="456"/>
      <c r="BG1439" s="457"/>
      <c r="BH1439" s="458"/>
      <c r="BI1439" s="459"/>
      <c r="BJ1439" s="459"/>
      <c r="BK1439" s="459"/>
      <c r="BL1439" s="459"/>
      <c r="BM1439" s="460"/>
      <c r="BN1439" s="314"/>
      <c r="BO1439" s="314"/>
      <c r="BP1439" s="1"/>
      <c r="BQ1439" s="120">
        <f>IF($F$3="","",IF(N1439=$F$3,COUNTIF(BQ$23:BQ1438,"&gt;0")+1,0))</f>
        <v>0</v>
      </c>
      <c r="BR1439" s="1"/>
      <c r="BS1439" s="20" t="str">
        <f>IF($N1439="","",IF(VLOOKUP(VLOOKUP($N1439,IMPOSTAZIONI!$E$6:$I$13,5,FALSE),IMPOSTAZIONI!$B$25:$N$32,3,FALSE)=0,"",VLOOKUP(VLOOKUP($N1439,IMPOSTAZIONI!$E$6:$I$13,5,FALSE),IMPOSTAZIONI!$B$25:$N$32,3,FALSE)))</f>
        <v/>
      </c>
      <c r="BT1439" s="20" t="str">
        <f>IF($N1439="","",IF(VLOOKUP(VLOOKUP($N1439,IMPOSTAZIONI!$E$6:$I$13,5,FALSE),IMPOSTAZIONI!$B$25:$N$32,6,FALSE)=0,"",VLOOKUP(VLOOKUP($N1439,IMPOSTAZIONI!$E$6:$I$13,5,FALSE),IMPOSTAZIONI!$B$25:$N$32,6,FALSE)))</f>
        <v/>
      </c>
      <c r="BU1439" s="20" t="str">
        <f>IF($N1439="","",IF(VLOOKUP(VLOOKUP($N1439,IMPOSTAZIONI!$E$6:$I$13,5,FALSE),IMPOSTAZIONI!$B$25:$N$32,9,FALSE)=0,"",VLOOKUP(VLOOKUP($N1439,IMPOSTAZIONI!$E$6:$I$13,5,FALSE),IMPOSTAZIONI!$B$25:$N$32,9,FALSE)))</f>
        <v/>
      </c>
      <c r="BV1439" s="20" t="str">
        <f>IF($N1439="","",IF(VLOOKUP(VLOOKUP($N1439,IMPOSTAZIONI!$E$6:$I$13,5,FALSE),IMPOSTAZIONI!$B$25:$N$32,12,FALSE)=0,"",VLOOKUP(VLOOKUP($N1439,IMPOSTAZIONI!$E$6:$I$13,5,FALSE),IMPOSTAZIONI!$B$25:$N$32,12,FALSE)))</f>
        <v/>
      </c>
      <c r="BW1439" s="221" t="str">
        <f t="shared" si="395"/>
        <v/>
      </c>
      <c r="BX1439" s="221" t="str">
        <f t="shared" si="396"/>
        <v/>
      </c>
      <c r="BY1439" s="221">
        <f t="shared" si="397"/>
        <v>0</v>
      </c>
      <c r="BZ1439" s="231">
        <f t="shared" si="398"/>
        <v>0</v>
      </c>
      <c r="CA1439" s="246">
        <f t="shared" si="399"/>
        <v>0</v>
      </c>
      <c r="CB1439" s="246">
        <f t="shared" si="400"/>
        <v>0</v>
      </c>
      <c r="CC1439" s="246" t="str">
        <f t="shared" si="401"/>
        <v/>
      </c>
      <c r="CD1439" s="246">
        <f t="shared" si="402"/>
        <v>5</v>
      </c>
      <c r="CE1439" s="246">
        <f t="shared" si="403"/>
        <v>0</v>
      </c>
      <c r="CF1439" s="276">
        <f t="shared" si="404"/>
        <v>0</v>
      </c>
      <c r="CG1439" s="277">
        <f t="shared" si="404"/>
        <v>0</v>
      </c>
      <c r="CH1439" s="277">
        <f t="shared" si="404"/>
        <v>0</v>
      </c>
      <c r="CI1439" s="278">
        <f t="shared" si="404"/>
        <v>0</v>
      </c>
      <c r="CJ1439" s="280">
        <f t="shared" si="405"/>
        <v>0</v>
      </c>
      <c r="CK1439" s="232">
        <f t="shared" si="406"/>
        <v>0</v>
      </c>
      <c r="CL1439" s="1"/>
    </row>
    <row r="1440" spans="1:90" ht="18" customHeight="1">
      <c r="A1440" s="1"/>
      <c r="B1440" s="1"/>
      <c r="C1440" s="314"/>
      <c r="D1440" s="287" t="str">
        <f t="shared" si="393"/>
        <v/>
      </c>
      <c r="E1440" s="449" t="str">
        <f t="shared" si="394"/>
        <v/>
      </c>
      <c r="F1440" s="450"/>
      <c r="G1440" s="451"/>
      <c r="H1440" s="452"/>
      <c r="I1440" s="453"/>
      <c r="J1440" s="453"/>
      <c r="K1440" s="453"/>
      <c r="L1440" s="453"/>
      <c r="M1440" s="454"/>
      <c r="N1440" s="455"/>
      <c r="O1440" s="456"/>
      <c r="P1440" s="456"/>
      <c r="Q1440" s="456"/>
      <c r="R1440" s="456"/>
      <c r="S1440" s="456"/>
      <c r="T1440" s="456"/>
      <c r="U1440" s="456"/>
      <c r="V1440" s="456"/>
      <c r="W1440" s="456"/>
      <c r="X1440" s="456"/>
      <c r="Y1440" s="456"/>
      <c r="Z1440" s="456"/>
      <c r="AA1440" s="456"/>
      <c r="AB1440" s="456"/>
      <c r="AC1440" s="456"/>
      <c r="AD1440" s="456"/>
      <c r="AE1440" s="457"/>
      <c r="AF1440" s="455"/>
      <c r="AG1440" s="456"/>
      <c r="AH1440" s="456"/>
      <c r="AI1440" s="456"/>
      <c r="AJ1440" s="456"/>
      <c r="AK1440" s="456"/>
      <c r="AL1440" s="456"/>
      <c r="AM1440" s="456"/>
      <c r="AN1440" s="457"/>
      <c r="AO1440" s="455"/>
      <c r="AP1440" s="456"/>
      <c r="AQ1440" s="456"/>
      <c r="AR1440" s="456"/>
      <c r="AS1440" s="456"/>
      <c r="AT1440" s="456"/>
      <c r="AU1440" s="456"/>
      <c r="AV1440" s="456"/>
      <c r="AW1440" s="456"/>
      <c r="AX1440" s="456"/>
      <c r="AY1440" s="456"/>
      <c r="AZ1440" s="456"/>
      <c r="BA1440" s="456"/>
      <c r="BB1440" s="456"/>
      <c r="BC1440" s="456"/>
      <c r="BD1440" s="456"/>
      <c r="BE1440" s="456"/>
      <c r="BF1440" s="456"/>
      <c r="BG1440" s="457"/>
      <c r="BH1440" s="458"/>
      <c r="BI1440" s="459"/>
      <c r="BJ1440" s="459"/>
      <c r="BK1440" s="459"/>
      <c r="BL1440" s="459"/>
      <c r="BM1440" s="460"/>
      <c r="BN1440" s="314"/>
      <c r="BO1440" s="314"/>
      <c r="BP1440" s="1"/>
      <c r="BQ1440" s="120">
        <f>IF($F$3="","",IF(N1440=$F$3,COUNTIF(BQ$23:BQ1439,"&gt;0")+1,0))</f>
        <v>0</v>
      </c>
      <c r="BR1440" s="1"/>
      <c r="BS1440" s="20" t="str">
        <f>IF($N1440="","",IF(VLOOKUP(VLOOKUP($N1440,IMPOSTAZIONI!$E$6:$I$13,5,FALSE),IMPOSTAZIONI!$B$25:$N$32,3,FALSE)=0,"",VLOOKUP(VLOOKUP($N1440,IMPOSTAZIONI!$E$6:$I$13,5,FALSE),IMPOSTAZIONI!$B$25:$N$32,3,FALSE)))</f>
        <v/>
      </c>
      <c r="BT1440" s="20" t="str">
        <f>IF($N1440="","",IF(VLOOKUP(VLOOKUP($N1440,IMPOSTAZIONI!$E$6:$I$13,5,FALSE),IMPOSTAZIONI!$B$25:$N$32,6,FALSE)=0,"",VLOOKUP(VLOOKUP($N1440,IMPOSTAZIONI!$E$6:$I$13,5,FALSE),IMPOSTAZIONI!$B$25:$N$32,6,FALSE)))</f>
        <v/>
      </c>
      <c r="BU1440" s="20" t="str">
        <f>IF($N1440="","",IF(VLOOKUP(VLOOKUP($N1440,IMPOSTAZIONI!$E$6:$I$13,5,FALSE),IMPOSTAZIONI!$B$25:$N$32,9,FALSE)=0,"",VLOOKUP(VLOOKUP($N1440,IMPOSTAZIONI!$E$6:$I$13,5,FALSE),IMPOSTAZIONI!$B$25:$N$32,9,FALSE)))</f>
        <v/>
      </c>
      <c r="BV1440" s="20" t="str">
        <f>IF($N1440="","",IF(VLOOKUP(VLOOKUP($N1440,IMPOSTAZIONI!$E$6:$I$13,5,FALSE),IMPOSTAZIONI!$B$25:$N$32,12,FALSE)=0,"",VLOOKUP(VLOOKUP($N1440,IMPOSTAZIONI!$E$6:$I$13,5,FALSE),IMPOSTAZIONI!$B$25:$N$32,12,FALSE)))</f>
        <v/>
      </c>
      <c r="BW1440" s="221" t="str">
        <f t="shared" si="395"/>
        <v/>
      </c>
      <c r="BX1440" s="221" t="str">
        <f t="shared" si="396"/>
        <v/>
      </c>
      <c r="BY1440" s="221">
        <f t="shared" si="397"/>
        <v>0</v>
      </c>
      <c r="BZ1440" s="231">
        <f t="shared" si="398"/>
        <v>0</v>
      </c>
      <c r="CA1440" s="246">
        <f t="shared" si="399"/>
        <v>0</v>
      </c>
      <c r="CB1440" s="246">
        <f t="shared" si="400"/>
        <v>0</v>
      </c>
      <c r="CC1440" s="246" t="str">
        <f t="shared" si="401"/>
        <v/>
      </c>
      <c r="CD1440" s="246">
        <f t="shared" si="402"/>
        <v>5</v>
      </c>
      <c r="CE1440" s="246">
        <f t="shared" si="403"/>
        <v>0</v>
      </c>
      <c r="CF1440" s="276">
        <f t="shared" si="404"/>
        <v>0</v>
      </c>
      <c r="CG1440" s="277">
        <f t="shared" si="404"/>
        <v>0</v>
      </c>
      <c r="CH1440" s="277">
        <f t="shared" si="404"/>
        <v>0</v>
      </c>
      <c r="CI1440" s="278">
        <f t="shared" si="404"/>
        <v>0</v>
      </c>
      <c r="CJ1440" s="280">
        <f t="shared" si="405"/>
        <v>0</v>
      </c>
      <c r="CK1440" s="232">
        <f t="shared" si="406"/>
        <v>0</v>
      </c>
      <c r="CL1440" s="1"/>
    </row>
    <row r="1441" spans="1:90" ht="18" customHeight="1">
      <c r="A1441" s="1"/>
      <c r="B1441" s="1"/>
      <c r="C1441" s="314"/>
      <c r="D1441" s="287" t="str">
        <f t="shared" si="393"/>
        <v/>
      </c>
      <c r="E1441" s="449" t="str">
        <f t="shared" si="394"/>
        <v/>
      </c>
      <c r="F1441" s="450"/>
      <c r="G1441" s="451"/>
      <c r="H1441" s="452"/>
      <c r="I1441" s="453"/>
      <c r="J1441" s="453"/>
      <c r="K1441" s="453"/>
      <c r="L1441" s="453"/>
      <c r="M1441" s="454"/>
      <c r="N1441" s="455"/>
      <c r="O1441" s="456"/>
      <c r="P1441" s="456"/>
      <c r="Q1441" s="456"/>
      <c r="R1441" s="456"/>
      <c r="S1441" s="456"/>
      <c r="T1441" s="456"/>
      <c r="U1441" s="456"/>
      <c r="V1441" s="456"/>
      <c r="W1441" s="456"/>
      <c r="X1441" s="456"/>
      <c r="Y1441" s="456"/>
      <c r="Z1441" s="456"/>
      <c r="AA1441" s="456"/>
      <c r="AB1441" s="456"/>
      <c r="AC1441" s="456"/>
      <c r="AD1441" s="456"/>
      <c r="AE1441" s="457"/>
      <c r="AF1441" s="455"/>
      <c r="AG1441" s="456"/>
      <c r="AH1441" s="456"/>
      <c r="AI1441" s="456"/>
      <c r="AJ1441" s="456"/>
      <c r="AK1441" s="456"/>
      <c r="AL1441" s="456"/>
      <c r="AM1441" s="456"/>
      <c r="AN1441" s="457"/>
      <c r="AO1441" s="455"/>
      <c r="AP1441" s="456"/>
      <c r="AQ1441" s="456"/>
      <c r="AR1441" s="456"/>
      <c r="AS1441" s="456"/>
      <c r="AT1441" s="456"/>
      <c r="AU1441" s="456"/>
      <c r="AV1441" s="456"/>
      <c r="AW1441" s="456"/>
      <c r="AX1441" s="456"/>
      <c r="AY1441" s="456"/>
      <c r="AZ1441" s="456"/>
      <c r="BA1441" s="456"/>
      <c r="BB1441" s="456"/>
      <c r="BC1441" s="456"/>
      <c r="BD1441" s="456"/>
      <c r="BE1441" s="456"/>
      <c r="BF1441" s="456"/>
      <c r="BG1441" s="457"/>
      <c r="BH1441" s="458"/>
      <c r="BI1441" s="459"/>
      <c r="BJ1441" s="459"/>
      <c r="BK1441" s="459"/>
      <c r="BL1441" s="459"/>
      <c r="BM1441" s="460"/>
      <c r="BN1441" s="314"/>
      <c r="BO1441" s="314"/>
      <c r="BP1441" s="1"/>
      <c r="BQ1441" s="120">
        <f>IF($F$3="","",IF(N1441=$F$3,COUNTIF(BQ$23:BQ1440,"&gt;0")+1,0))</f>
        <v>0</v>
      </c>
      <c r="BR1441" s="1"/>
      <c r="BS1441" s="20" t="str">
        <f>IF($N1441="","",IF(VLOOKUP(VLOOKUP($N1441,IMPOSTAZIONI!$E$6:$I$13,5,FALSE),IMPOSTAZIONI!$B$25:$N$32,3,FALSE)=0,"",VLOOKUP(VLOOKUP($N1441,IMPOSTAZIONI!$E$6:$I$13,5,FALSE),IMPOSTAZIONI!$B$25:$N$32,3,FALSE)))</f>
        <v/>
      </c>
      <c r="BT1441" s="20" t="str">
        <f>IF($N1441="","",IF(VLOOKUP(VLOOKUP($N1441,IMPOSTAZIONI!$E$6:$I$13,5,FALSE),IMPOSTAZIONI!$B$25:$N$32,6,FALSE)=0,"",VLOOKUP(VLOOKUP($N1441,IMPOSTAZIONI!$E$6:$I$13,5,FALSE),IMPOSTAZIONI!$B$25:$N$32,6,FALSE)))</f>
        <v/>
      </c>
      <c r="BU1441" s="20" t="str">
        <f>IF($N1441="","",IF(VLOOKUP(VLOOKUP($N1441,IMPOSTAZIONI!$E$6:$I$13,5,FALSE),IMPOSTAZIONI!$B$25:$N$32,9,FALSE)=0,"",VLOOKUP(VLOOKUP($N1441,IMPOSTAZIONI!$E$6:$I$13,5,FALSE),IMPOSTAZIONI!$B$25:$N$32,9,FALSE)))</f>
        <v/>
      </c>
      <c r="BV1441" s="20" t="str">
        <f>IF($N1441="","",IF(VLOOKUP(VLOOKUP($N1441,IMPOSTAZIONI!$E$6:$I$13,5,FALSE),IMPOSTAZIONI!$B$25:$N$32,12,FALSE)=0,"",VLOOKUP(VLOOKUP($N1441,IMPOSTAZIONI!$E$6:$I$13,5,FALSE),IMPOSTAZIONI!$B$25:$N$32,12,FALSE)))</f>
        <v/>
      </c>
      <c r="BW1441" s="221" t="str">
        <f t="shared" si="395"/>
        <v/>
      </c>
      <c r="BX1441" s="221" t="str">
        <f t="shared" si="396"/>
        <v/>
      </c>
      <c r="BY1441" s="221">
        <f t="shared" si="397"/>
        <v>0</v>
      </c>
      <c r="BZ1441" s="231">
        <f t="shared" si="398"/>
        <v>0</v>
      </c>
      <c r="CA1441" s="246">
        <f t="shared" si="399"/>
        <v>0</v>
      </c>
      <c r="CB1441" s="246">
        <f t="shared" si="400"/>
        <v>0</v>
      </c>
      <c r="CC1441" s="246" t="str">
        <f t="shared" si="401"/>
        <v/>
      </c>
      <c r="CD1441" s="246">
        <f t="shared" si="402"/>
        <v>5</v>
      </c>
      <c r="CE1441" s="246">
        <f t="shared" si="403"/>
        <v>0</v>
      </c>
      <c r="CF1441" s="276">
        <f t="shared" si="404"/>
        <v>0</v>
      </c>
      <c r="CG1441" s="277">
        <f t="shared" si="404"/>
        <v>0</v>
      </c>
      <c r="CH1441" s="277">
        <f t="shared" si="404"/>
        <v>0</v>
      </c>
      <c r="CI1441" s="278">
        <f t="shared" si="404"/>
        <v>0</v>
      </c>
      <c r="CJ1441" s="280">
        <f t="shared" si="405"/>
        <v>0</v>
      </c>
      <c r="CK1441" s="232">
        <f t="shared" si="406"/>
        <v>0</v>
      </c>
      <c r="CL1441" s="1"/>
    </row>
    <row r="1442" spans="1:90" ht="18" customHeight="1">
      <c r="A1442" s="1"/>
      <c r="B1442" s="1"/>
      <c r="C1442" s="314"/>
      <c r="D1442" s="287" t="str">
        <f t="shared" si="393"/>
        <v/>
      </c>
      <c r="E1442" s="449" t="str">
        <f t="shared" si="394"/>
        <v/>
      </c>
      <c r="F1442" s="450"/>
      <c r="G1442" s="451"/>
      <c r="H1442" s="452"/>
      <c r="I1442" s="453"/>
      <c r="J1442" s="453"/>
      <c r="K1442" s="453"/>
      <c r="L1442" s="453"/>
      <c r="M1442" s="454"/>
      <c r="N1442" s="455"/>
      <c r="O1442" s="456"/>
      <c r="P1442" s="456"/>
      <c r="Q1442" s="456"/>
      <c r="R1442" s="456"/>
      <c r="S1442" s="456"/>
      <c r="T1442" s="456"/>
      <c r="U1442" s="456"/>
      <c r="V1442" s="456"/>
      <c r="W1442" s="456"/>
      <c r="X1442" s="456"/>
      <c r="Y1442" s="456"/>
      <c r="Z1442" s="456"/>
      <c r="AA1442" s="456"/>
      <c r="AB1442" s="456"/>
      <c r="AC1442" s="456"/>
      <c r="AD1442" s="456"/>
      <c r="AE1442" s="457"/>
      <c r="AF1442" s="455"/>
      <c r="AG1442" s="456"/>
      <c r="AH1442" s="456"/>
      <c r="AI1442" s="456"/>
      <c r="AJ1442" s="456"/>
      <c r="AK1442" s="456"/>
      <c r="AL1442" s="456"/>
      <c r="AM1442" s="456"/>
      <c r="AN1442" s="457"/>
      <c r="AO1442" s="455"/>
      <c r="AP1442" s="456"/>
      <c r="AQ1442" s="456"/>
      <c r="AR1442" s="456"/>
      <c r="AS1442" s="456"/>
      <c r="AT1442" s="456"/>
      <c r="AU1442" s="456"/>
      <c r="AV1442" s="456"/>
      <c r="AW1442" s="456"/>
      <c r="AX1442" s="456"/>
      <c r="AY1442" s="456"/>
      <c r="AZ1442" s="456"/>
      <c r="BA1442" s="456"/>
      <c r="BB1442" s="456"/>
      <c r="BC1442" s="456"/>
      <c r="BD1442" s="456"/>
      <c r="BE1442" s="456"/>
      <c r="BF1442" s="456"/>
      <c r="BG1442" s="457"/>
      <c r="BH1442" s="458"/>
      <c r="BI1442" s="459"/>
      <c r="BJ1442" s="459"/>
      <c r="BK1442" s="459"/>
      <c r="BL1442" s="459"/>
      <c r="BM1442" s="460"/>
      <c r="BN1442" s="314"/>
      <c r="BO1442" s="314"/>
      <c r="BP1442" s="1"/>
      <c r="BQ1442" s="120">
        <f>IF($F$3="","",IF(N1442=$F$3,COUNTIF(BQ$23:BQ1441,"&gt;0")+1,0))</f>
        <v>0</v>
      </c>
      <c r="BR1442" s="1"/>
      <c r="BS1442" s="20" t="str">
        <f>IF($N1442="","",IF(VLOOKUP(VLOOKUP($N1442,IMPOSTAZIONI!$E$6:$I$13,5,FALSE),IMPOSTAZIONI!$B$25:$N$32,3,FALSE)=0,"",VLOOKUP(VLOOKUP($N1442,IMPOSTAZIONI!$E$6:$I$13,5,FALSE),IMPOSTAZIONI!$B$25:$N$32,3,FALSE)))</f>
        <v/>
      </c>
      <c r="BT1442" s="20" t="str">
        <f>IF($N1442="","",IF(VLOOKUP(VLOOKUP($N1442,IMPOSTAZIONI!$E$6:$I$13,5,FALSE),IMPOSTAZIONI!$B$25:$N$32,6,FALSE)=0,"",VLOOKUP(VLOOKUP($N1442,IMPOSTAZIONI!$E$6:$I$13,5,FALSE),IMPOSTAZIONI!$B$25:$N$32,6,FALSE)))</f>
        <v/>
      </c>
      <c r="BU1442" s="20" t="str">
        <f>IF($N1442="","",IF(VLOOKUP(VLOOKUP($N1442,IMPOSTAZIONI!$E$6:$I$13,5,FALSE),IMPOSTAZIONI!$B$25:$N$32,9,FALSE)=0,"",VLOOKUP(VLOOKUP($N1442,IMPOSTAZIONI!$E$6:$I$13,5,FALSE),IMPOSTAZIONI!$B$25:$N$32,9,FALSE)))</f>
        <v/>
      </c>
      <c r="BV1442" s="20" t="str">
        <f>IF($N1442="","",IF(VLOOKUP(VLOOKUP($N1442,IMPOSTAZIONI!$E$6:$I$13,5,FALSE),IMPOSTAZIONI!$B$25:$N$32,12,FALSE)=0,"",VLOOKUP(VLOOKUP($N1442,IMPOSTAZIONI!$E$6:$I$13,5,FALSE),IMPOSTAZIONI!$B$25:$N$32,12,FALSE)))</f>
        <v/>
      </c>
      <c r="BW1442" s="221" t="str">
        <f t="shared" si="395"/>
        <v/>
      </c>
      <c r="BX1442" s="221" t="str">
        <f t="shared" si="396"/>
        <v/>
      </c>
      <c r="BY1442" s="221">
        <f t="shared" si="397"/>
        <v>0</v>
      </c>
      <c r="BZ1442" s="231">
        <f t="shared" si="398"/>
        <v>0</v>
      </c>
      <c r="CA1442" s="246">
        <f t="shared" si="399"/>
        <v>0</v>
      </c>
      <c r="CB1442" s="246">
        <f t="shared" si="400"/>
        <v>0</v>
      </c>
      <c r="CC1442" s="246" t="str">
        <f t="shared" si="401"/>
        <v/>
      </c>
      <c r="CD1442" s="246">
        <f t="shared" si="402"/>
        <v>5</v>
      </c>
      <c r="CE1442" s="246">
        <f t="shared" si="403"/>
        <v>0</v>
      </c>
      <c r="CF1442" s="276">
        <f t="shared" si="404"/>
        <v>0</v>
      </c>
      <c r="CG1442" s="277">
        <f t="shared" si="404"/>
        <v>0</v>
      </c>
      <c r="CH1442" s="277">
        <f t="shared" si="404"/>
        <v>0</v>
      </c>
      <c r="CI1442" s="278">
        <f t="shared" si="404"/>
        <v>0</v>
      </c>
      <c r="CJ1442" s="280">
        <f t="shared" si="405"/>
        <v>0</v>
      </c>
      <c r="CK1442" s="232">
        <f t="shared" si="406"/>
        <v>0</v>
      </c>
      <c r="CL1442" s="1"/>
    </row>
    <row r="1443" spans="1:90" ht="18" customHeight="1">
      <c r="A1443" s="1"/>
      <c r="B1443" s="1"/>
      <c r="C1443" s="314"/>
      <c r="D1443" s="287" t="str">
        <f t="shared" si="393"/>
        <v/>
      </c>
      <c r="E1443" s="449" t="str">
        <f t="shared" si="394"/>
        <v/>
      </c>
      <c r="F1443" s="450"/>
      <c r="G1443" s="451"/>
      <c r="H1443" s="452"/>
      <c r="I1443" s="453"/>
      <c r="J1443" s="453"/>
      <c r="K1443" s="453"/>
      <c r="L1443" s="453"/>
      <c r="M1443" s="454"/>
      <c r="N1443" s="455"/>
      <c r="O1443" s="456"/>
      <c r="P1443" s="456"/>
      <c r="Q1443" s="456"/>
      <c r="R1443" s="456"/>
      <c r="S1443" s="456"/>
      <c r="T1443" s="456"/>
      <c r="U1443" s="456"/>
      <c r="V1443" s="456"/>
      <c r="W1443" s="456"/>
      <c r="X1443" s="456"/>
      <c r="Y1443" s="456"/>
      <c r="Z1443" s="456"/>
      <c r="AA1443" s="456"/>
      <c r="AB1443" s="456"/>
      <c r="AC1443" s="456"/>
      <c r="AD1443" s="456"/>
      <c r="AE1443" s="457"/>
      <c r="AF1443" s="455"/>
      <c r="AG1443" s="456"/>
      <c r="AH1443" s="456"/>
      <c r="AI1443" s="456"/>
      <c r="AJ1443" s="456"/>
      <c r="AK1443" s="456"/>
      <c r="AL1443" s="456"/>
      <c r="AM1443" s="456"/>
      <c r="AN1443" s="457"/>
      <c r="AO1443" s="455"/>
      <c r="AP1443" s="456"/>
      <c r="AQ1443" s="456"/>
      <c r="AR1443" s="456"/>
      <c r="AS1443" s="456"/>
      <c r="AT1443" s="456"/>
      <c r="AU1443" s="456"/>
      <c r="AV1443" s="456"/>
      <c r="AW1443" s="456"/>
      <c r="AX1443" s="456"/>
      <c r="AY1443" s="456"/>
      <c r="AZ1443" s="456"/>
      <c r="BA1443" s="456"/>
      <c r="BB1443" s="456"/>
      <c r="BC1443" s="456"/>
      <c r="BD1443" s="456"/>
      <c r="BE1443" s="456"/>
      <c r="BF1443" s="456"/>
      <c r="BG1443" s="457"/>
      <c r="BH1443" s="458"/>
      <c r="BI1443" s="459"/>
      <c r="BJ1443" s="459"/>
      <c r="BK1443" s="459"/>
      <c r="BL1443" s="459"/>
      <c r="BM1443" s="460"/>
      <c r="BN1443" s="314"/>
      <c r="BO1443" s="314"/>
      <c r="BP1443" s="1"/>
      <c r="BQ1443" s="120">
        <f>IF($F$3="","",IF(N1443=$F$3,COUNTIF(BQ$23:BQ1442,"&gt;0")+1,0))</f>
        <v>0</v>
      </c>
      <c r="BR1443" s="1"/>
      <c r="BS1443" s="20" t="str">
        <f>IF($N1443="","",IF(VLOOKUP(VLOOKUP($N1443,IMPOSTAZIONI!$E$6:$I$13,5,FALSE),IMPOSTAZIONI!$B$25:$N$32,3,FALSE)=0,"",VLOOKUP(VLOOKUP($N1443,IMPOSTAZIONI!$E$6:$I$13,5,FALSE),IMPOSTAZIONI!$B$25:$N$32,3,FALSE)))</f>
        <v/>
      </c>
      <c r="BT1443" s="20" t="str">
        <f>IF($N1443="","",IF(VLOOKUP(VLOOKUP($N1443,IMPOSTAZIONI!$E$6:$I$13,5,FALSE),IMPOSTAZIONI!$B$25:$N$32,6,FALSE)=0,"",VLOOKUP(VLOOKUP($N1443,IMPOSTAZIONI!$E$6:$I$13,5,FALSE),IMPOSTAZIONI!$B$25:$N$32,6,FALSE)))</f>
        <v/>
      </c>
      <c r="BU1443" s="20" t="str">
        <f>IF($N1443="","",IF(VLOOKUP(VLOOKUP($N1443,IMPOSTAZIONI!$E$6:$I$13,5,FALSE),IMPOSTAZIONI!$B$25:$N$32,9,FALSE)=0,"",VLOOKUP(VLOOKUP($N1443,IMPOSTAZIONI!$E$6:$I$13,5,FALSE),IMPOSTAZIONI!$B$25:$N$32,9,FALSE)))</f>
        <v/>
      </c>
      <c r="BV1443" s="20" t="str">
        <f>IF($N1443="","",IF(VLOOKUP(VLOOKUP($N1443,IMPOSTAZIONI!$E$6:$I$13,5,FALSE),IMPOSTAZIONI!$B$25:$N$32,12,FALSE)=0,"",VLOOKUP(VLOOKUP($N1443,IMPOSTAZIONI!$E$6:$I$13,5,FALSE),IMPOSTAZIONI!$B$25:$N$32,12,FALSE)))</f>
        <v/>
      </c>
      <c r="BW1443" s="221" t="str">
        <f t="shared" si="395"/>
        <v/>
      </c>
      <c r="BX1443" s="221" t="str">
        <f t="shared" si="396"/>
        <v/>
      </c>
      <c r="BY1443" s="221">
        <f t="shared" si="397"/>
        <v>0</v>
      </c>
      <c r="BZ1443" s="231">
        <f t="shared" si="398"/>
        <v>0</v>
      </c>
      <c r="CA1443" s="246">
        <f t="shared" si="399"/>
        <v>0</v>
      </c>
      <c r="CB1443" s="246">
        <f t="shared" si="400"/>
        <v>0</v>
      </c>
      <c r="CC1443" s="246" t="str">
        <f t="shared" si="401"/>
        <v/>
      </c>
      <c r="CD1443" s="246">
        <f t="shared" si="402"/>
        <v>5</v>
      </c>
      <c r="CE1443" s="246">
        <f t="shared" si="403"/>
        <v>0</v>
      </c>
      <c r="CF1443" s="276">
        <f t="shared" si="404"/>
        <v>0</v>
      </c>
      <c r="CG1443" s="277">
        <f t="shared" si="404"/>
        <v>0</v>
      </c>
      <c r="CH1443" s="277">
        <f t="shared" si="404"/>
        <v>0</v>
      </c>
      <c r="CI1443" s="278">
        <f t="shared" si="404"/>
        <v>0</v>
      </c>
      <c r="CJ1443" s="280">
        <f t="shared" si="405"/>
        <v>0</v>
      </c>
      <c r="CK1443" s="232">
        <f t="shared" si="406"/>
        <v>0</v>
      </c>
      <c r="CL1443" s="1"/>
    </row>
    <row r="1444" spans="1:90" ht="18" customHeight="1">
      <c r="A1444" s="1"/>
      <c r="B1444" s="1"/>
      <c r="C1444" s="314"/>
      <c r="D1444" s="287" t="str">
        <f t="shared" si="393"/>
        <v/>
      </c>
      <c r="E1444" s="449" t="str">
        <f t="shared" si="394"/>
        <v/>
      </c>
      <c r="F1444" s="450"/>
      <c r="G1444" s="451"/>
      <c r="H1444" s="452"/>
      <c r="I1444" s="453"/>
      <c r="J1444" s="453"/>
      <c r="K1444" s="453"/>
      <c r="L1444" s="453"/>
      <c r="M1444" s="454"/>
      <c r="N1444" s="455"/>
      <c r="O1444" s="456"/>
      <c r="P1444" s="456"/>
      <c r="Q1444" s="456"/>
      <c r="R1444" s="456"/>
      <c r="S1444" s="456"/>
      <c r="T1444" s="456"/>
      <c r="U1444" s="456"/>
      <c r="V1444" s="456"/>
      <c r="W1444" s="456"/>
      <c r="X1444" s="456"/>
      <c r="Y1444" s="456"/>
      <c r="Z1444" s="456"/>
      <c r="AA1444" s="456"/>
      <c r="AB1444" s="456"/>
      <c r="AC1444" s="456"/>
      <c r="AD1444" s="456"/>
      <c r="AE1444" s="457"/>
      <c r="AF1444" s="455"/>
      <c r="AG1444" s="456"/>
      <c r="AH1444" s="456"/>
      <c r="AI1444" s="456"/>
      <c r="AJ1444" s="456"/>
      <c r="AK1444" s="456"/>
      <c r="AL1444" s="456"/>
      <c r="AM1444" s="456"/>
      <c r="AN1444" s="457"/>
      <c r="AO1444" s="455"/>
      <c r="AP1444" s="456"/>
      <c r="AQ1444" s="456"/>
      <c r="AR1444" s="456"/>
      <c r="AS1444" s="456"/>
      <c r="AT1444" s="456"/>
      <c r="AU1444" s="456"/>
      <c r="AV1444" s="456"/>
      <c r="AW1444" s="456"/>
      <c r="AX1444" s="456"/>
      <c r="AY1444" s="456"/>
      <c r="AZ1444" s="456"/>
      <c r="BA1444" s="456"/>
      <c r="BB1444" s="456"/>
      <c r="BC1444" s="456"/>
      <c r="BD1444" s="456"/>
      <c r="BE1444" s="456"/>
      <c r="BF1444" s="456"/>
      <c r="BG1444" s="457"/>
      <c r="BH1444" s="458"/>
      <c r="BI1444" s="459"/>
      <c r="BJ1444" s="459"/>
      <c r="BK1444" s="459"/>
      <c r="BL1444" s="459"/>
      <c r="BM1444" s="460"/>
      <c r="BN1444" s="314"/>
      <c r="BO1444" s="314"/>
      <c r="BP1444" s="1"/>
      <c r="BQ1444" s="120">
        <f>IF($F$3="","",IF(N1444=$F$3,COUNTIF(BQ$23:BQ1443,"&gt;0")+1,0))</f>
        <v>0</v>
      </c>
      <c r="BR1444" s="1"/>
      <c r="BS1444" s="20" t="str">
        <f>IF($N1444="","",IF(VLOOKUP(VLOOKUP($N1444,IMPOSTAZIONI!$E$6:$I$13,5,FALSE),IMPOSTAZIONI!$B$25:$N$32,3,FALSE)=0,"",VLOOKUP(VLOOKUP($N1444,IMPOSTAZIONI!$E$6:$I$13,5,FALSE),IMPOSTAZIONI!$B$25:$N$32,3,FALSE)))</f>
        <v/>
      </c>
      <c r="BT1444" s="20" t="str">
        <f>IF($N1444="","",IF(VLOOKUP(VLOOKUP($N1444,IMPOSTAZIONI!$E$6:$I$13,5,FALSE),IMPOSTAZIONI!$B$25:$N$32,6,FALSE)=0,"",VLOOKUP(VLOOKUP($N1444,IMPOSTAZIONI!$E$6:$I$13,5,FALSE),IMPOSTAZIONI!$B$25:$N$32,6,FALSE)))</f>
        <v/>
      </c>
      <c r="BU1444" s="20" t="str">
        <f>IF($N1444="","",IF(VLOOKUP(VLOOKUP($N1444,IMPOSTAZIONI!$E$6:$I$13,5,FALSE),IMPOSTAZIONI!$B$25:$N$32,9,FALSE)=0,"",VLOOKUP(VLOOKUP($N1444,IMPOSTAZIONI!$E$6:$I$13,5,FALSE),IMPOSTAZIONI!$B$25:$N$32,9,FALSE)))</f>
        <v/>
      </c>
      <c r="BV1444" s="20" t="str">
        <f>IF($N1444="","",IF(VLOOKUP(VLOOKUP($N1444,IMPOSTAZIONI!$E$6:$I$13,5,FALSE),IMPOSTAZIONI!$B$25:$N$32,12,FALSE)=0,"",VLOOKUP(VLOOKUP($N1444,IMPOSTAZIONI!$E$6:$I$13,5,FALSE),IMPOSTAZIONI!$B$25:$N$32,12,FALSE)))</f>
        <v/>
      </c>
      <c r="BW1444" s="221" t="str">
        <f t="shared" si="395"/>
        <v/>
      </c>
      <c r="BX1444" s="221" t="str">
        <f t="shared" si="396"/>
        <v/>
      </c>
      <c r="BY1444" s="221">
        <f t="shared" si="397"/>
        <v>0</v>
      </c>
      <c r="BZ1444" s="231">
        <f t="shared" si="398"/>
        <v>0</v>
      </c>
      <c r="CA1444" s="246">
        <f t="shared" si="399"/>
        <v>0</v>
      </c>
      <c r="CB1444" s="246">
        <f t="shared" si="400"/>
        <v>0</v>
      </c>
      <c r="CC1444" s="246" t="str">
        <f t="shared" si="401"/>
        <v/>
      </c>
      <c r="CD1444" s="246">
        <f t="shared" si="402"/>
        <v>5</v>
      </c>
      <c r="CE1444" s="246">
        <f t="shared" si="403"/>
        <v>0</v>
      </c>
      <c r="CF1444" s="276">
        <f t="shared" si="404"/>
        <v>0</v>
      </c>
      <c r="CG1444" s="277">
        <f t="shared" si="404"/>
        <v>0</v>
      </c>
      <c r="CH1444" s="277">
        <f t="shared" si="404"/>
        <v>0</v>
      </c>
      <c r="CI1444" s="278">
        <f t="shared" si="404"/>
        <v>0</v>
      </c>
      <c r="CJ1444" s="280">
        <f t="shared" si="405"/>
        <v>0</v>
      </c>
      <c r="CK1444" s="232">
        <f t="shared" si="406"/>
        <v>0</v>
      </c>
      <c r="CL1444" s="1"/>
    </row>
    <row r="1445" spans="1:90" ht="18" customHeight="1">
      <c r="A1445" s="1"/>
      <c r="B1445" s="1"/>
      <c r="C1445" s="314"/>
      <c r="D1445" s="287" t="str">
        <f t="shared" si="393"/>
        <v/>
      </c>
      <c r="E1445" s="449" t="str">
        <f t="shared" si="394"/>
        <v/>
      </c>
      <c r="F1445" s="450"/>
      <c r="G1445" s="451"/>
      <c r="H1445" s="452"/>
      <c r="I1445" s="453"/>
      <c r="J1445" s="453"/>
      <c r="K1445" s="453"/>
      <c r="L1445" s="453"/>
      <c r="M1445" s="454"/>
      <c r="N1445" s="455"/>
      <c r="O1445" s="456"/>
      <c r="P1445" s="456"/>
      <c r="Q1445" s="456"/>
      <c r="R1445" s="456"/>
      <c r="S1445" s="456"/>
      <c r="T1445" s="456"/>
      <c r="U1445" s="456"/>
      <c r="V1445" s="456"/>
      <c r="W1445" s="456"/>
      <c r="X1445" s="456"/>
      <c r="Y1445" s="456"/>
      <c r="Z1445" s="456"/>
      <c r="AA1445" s="456"/>
      <c r="AB1445" s="456"/>
      <c r="AC1445" s="456"/>
      <c r="AD1445" s="456"/>
      <c r="AE1445" s="457"/>
      <c r="AF1445" s="455"/>
      <c r="AG1445" s="456"/>
      <c r="AH1445" s="456"/>
      <c r="AI1445" s="456"/>
      <c r="AJ1445" s="456"/>
      <c r="AK1445" s="456"/>
      <c r="AL1445" s="456"/>
      <c r="AM1445" s="456"/>
      <c r="AN1445" s="457"/>
      <c r="AO1445" s="455"/>
      <c r="AP1445" s="456"/>
      <c r="AQ1445" s="456"/>
      <c r="AR1445" s="456"/>
      <c r="AS1445" s="456"/>
      <c r="AT1445" s="456"/>
      <c r="AU1445" s="456"/>
      <c r="AV1445" s="456"/>
      <c r="AW1445" s="456"/>
      <c r="AX1445" s="456"/>
      <c r="AY1445" s="456"/>
      <c r="AZ1445" s="456"/>
      <c r="BA1445" s="456"/>
      <c r="BB1445" s="456"/>
      <c r="BC1445" s="456"/>
      <c r="BD1445" s="456"/>
      <c r="BE1445" s="456"/>
      <c r="BF1445" s="456"/>
      <c r="BG1445" s="457"/>
      <c r="BH1445" s="458"/>
      <c r="BI1445" s="459"/>
      <c r="BJ1445" s="459"/>
      <c r="BK1445" s="459"/>
      <c r="BL1445" s="459"/>
      <c r="BM1445" s="460"/>
      <c r="BN1445" s="314"/>
      <c r="BO1445" s="314"/>
      <c r="BP1445" s="1"/>
      <c r="BQ1445" s="120">
        <f>IF($F$3="","",IF(N1445=$F$3,COUNTIF(BQ$23:BQ1444,"&gt;0")+1,0))</f>
        <v>0</v>
      </c>
      <c r="BR1445" s="1"/>
      <c r="BS1445" s="20" t="str">
        <f>IF($N1445="","",IF(VLOOKUP(VLOOKUP($N1445,IMPOSTAZIONI!$E$6:$I$13,5,FALSE),IMPOSTAZIONI!$B$25:$N$32,3,FALSE)=0,"",VLOOKUP(VLOOKUP($N1445,IMPOSTAZIONI!$E$6:$I$13,5,FALSE),IMPOSTAZIONI!$B$25:$N$32,3,FALSE)))</f>
        <v/>
      </c>
      <c r="BT1445" s="20" t="str">
        <f>IF($N1445="","",IF(VLOOKUP(VLOOKUP($N1445,IMPOSTAZIONI!$E$6:$I$13,5,FALSE),IMPOSTAZIONI!$B$25:$N$32,6,FALSE)=0,"",VLOOKUP(VLOOKUP($N1445,IMPOSTAZIONI!$E$6:$I$13,5,FALSE),IMPOSTAZIONI!$B$25:$N$32,6,FALSE)))</f>
        <v/>
      </c>
      <c r="BU1445" s="20" t="str">
        <f>IF($N1445="","",IF(VLOOKUP(VLOOKUP($N1445,IMPOSTAZIONI!$E$6:$I$13,5,FALSE),IMPOSTAZIONI!$B$25:$N$32,9,FALSE)=0,"",VLOOKUP(VLOOKUP($N1445,IMPOSTAZIONI!$E$6:$I$13,5,FALSE),IMPOSTAZIONI!$B$25:$N$32,9,FALSE)))</f>
        <v/>
      </c>
      <c r="BV1445" s="20" t="str">
        <f>IF($N1445="","",IF(VLOOKUP(VLOOKUP($N1445,IMPOSTAZIONI!$E$6:$I$13,5,FALSE),IMPOSTAZIONI!$B$25:$N$32,12,FALSE)=0,"",VLOOKUP(VLOOKUP($N1445,IMPOSTAZIONI!$E$6:$I$13,5,FALSE),IMPOSTAZIONI!$B$25:$N$32,12,FALSE)))</f>
        <v/>
      </c>
      <c r="BW1445" s="221" t="str">
        <f t="shared" si="395"/>
        <v/>
      </c>
      <c r="BX1445" s="221" t="str">
        <f t="shared" si="396"/>
        <v/>
      </c>
      <c r="BY1445" s="221">
        <f t="shared" si="397"/>
        <v>0</v>
      </c>
      <c r="BZ1445" s="231">
        <f t="shared" si="398"/>
        <v>0</v>
      </c>
      <c r="CA1445" s="246">
        <f t="shared" si="399"/>
        <v>0</v>
      </c>
      <c r="CB1445" s="246">
        <f t="shared" si="400"/>
        <v>0</v>
      </c>
      <c r="CC1445" s="246" t="str">
        <f t="shared" si="401"/>
        <v/>
      </c>
      <c r="CD1445" s="246">
        <f t="shared" si="402"/>
        <v>5</v>
      </c>
      <c r="CE1445" s="246">
        <f t="shared" si="403"/>
        <v>0</v>
      </c>
      <c r="CF1445" s="276">
        <f t="shared" si="404"/>
        <v>0</v>
      </c>
      <c r="CG1445" s="277">
        <f t="shared" si="404"/>
        <v>0</v>
      </c>
      <c r="CH1445" s="277">
        <f t="shared" si="404"/>
        <v>0</v>
      </c>
      <c r="CI1445" s="278">
        <f t="shared" si="404"/>
        <v>0</v>
      </c>
      <c r="CJ1445" s="280">
        <f t="shared" si="405"/>
        <v>0</v>
      </c>
      <c r="CK1445" s="232">
        <f t="shared" si="406"/>
        <v>0</v>
      </c>
      <c r="CL1445" s="1"/>
    </row>
    <row r="1446" spans="1:90" ht="18" customHeight="1">
      <c r="A1446" s="1"/>
      <c r="B1446" s="1"/>
      <c r="C1446" s="314"/>
      <c r="D1446" s="287" t="str">
        <f t="shared" si="393"/>
        <v/>
      </c>
      <c r="E1446" s="449" t="str">
        <f t="shared" si="394"/>
        <v/>
      </c>
      <c r="F1446" s="450"/>
      <c r="G1446" s="451"/>
      <c r="H1446" s="452"/>
      <c r="I1446" s="453"/>
      <c r="J1446" s="453"/>
      <c r="K1446" s="453"/>
      <c r="L1446" s="453"/>
      <c r="M1446" s="454"/>
      <c r="N1446" s="455"/>
      <c r="O1446" s="456"/>
      <c r="P1446" s="456"/>
      <c r="Q1446" s="456"/>
      <c r="R1446" s="456"/>
      <c r="S1446" s="456"/>
      <c r="T1446" s="456"/>
      <c r="U1446" s="456"/>
      <c r="V1446" s="456"/>
      <c r="W1446" s="456"/>
      <c r="X1446" s="456"/>
      <c r="Y1446" s="456"/>
      <c r="Z1446" s="456"/>
      <c r="AA1446" s="456"/>
      <c r="AB1446" s="456"/>
      <c r="AC1446" s="456"/>
      <c r="AD1446" s="456"/>
      <c r="AE1446" s="457"/>
      <c r="AF1446" s="455"/>
      <c r="AG1446" s="456"/>
      <c r="AH1446" s="456"/>
      <c r="AI1446" s="456"/>
      <c r="AJ1446" s="456"/>
      <c r="AK1446" s="456"/>
      <c r="AL1446" s="456"/>
      <c r="AM1446" s="456"/>
      <c r="AN1446" s="457"/>
      <c r="AO1446" s="455"/>
      <c r="AP1446" s="456"/>
      <c r="AQ1446" s="456"/>
      <c r="AR1446" s="456"/>
      <c r="AS1446" s="456"/>
      <c r="AT1446" s="456"/>
      <c r="AU1446" s="456"/>
      <c r="AV1446" s="456"/>
      <c r="AW1446" s="456"/>
      <c r="AX1446" s="456"/>
      <c r="AY1446" s="456"/>
      <c r="AZ1446" s="456"/>
      <c r="BA1446" s="456"/>
      <c r="BB1446" s="456"/>
      <c r="BC1446" s="456"/>
      <c r="BD1446" s="456"/>
      <c r="BE1446" s="456"/>
      <c r="BF1446" s="456"/>
      <c r="BG1446" s="457"/>
      <c r="BH1446" s="458"/>
      <c r="BI1446" s="459"/>
      <c r="BJ1446" s="459"/>
      <c r="BK1446" s="459"/>
      <c r="BL1446" s="459"/>
      <c r="BM1446" s="460"/>
      <c r="BN1446" s="314"/>
      <c r="BO1446" s="314"/>
      <c r="BP1446" s="1"/>
      <c r="BQ1446" s="120">
        <f>IF($F$3="","",IF(N1446=$F$3,COUNTIF(BQ$23:BQ1445,"&gt;0")+1,0))</f>
        <v>0</v>
      </c>
      <c r="BR1446" s="1"/>
      <c r="BS1446" s="20" t="str">
        <f>IF($N1446="","",IF(VLOOKUP(VLOOKUP($N1446,IMPOSTAZIONI!$E$6:$I$13,5,FALSE),IMPOSTAZIONI!$B$25:$N$32,3,FALSE)=0,"",VLOOKUP(VLOOKUP($N1446,IMPOSTAZIONI!$E$6:$I$13,5,FALSE),IMPOSTAZIONI!$B$25:$N$32,3,FALSE)))</f>
        <v/>
      </c>
      <c r="BT1446" s="20" t="str">
        <f>IF($N1446="","",IF(VLOOKUP(VLOOKUP($N1446,IMPOSTAZIONI!$E$6:$I$13,5,FALSE),IMPOSTAZIONI!$B$25:$N$32,6,FALSE)=0,"",VLOOKUP(VLOOKUP($N1446,IMPOSTAZIONI!$E$6:$I$13,5,FALSE),IMPOSTAZIONI!$B$25:$N$32,6,FALSE)))</f>
        <v/>
      </c>
      <c r="BU1446" s="20" t="str">
        <f>IF($N1446="","",IF(VLOOKUP(VLOOKUP($N1446,IMPOSTAZIONI!$E$6:$I$13,5,FALSE),IMPOSTAZIONI!$B$25:$N$32,9,FALSE)=0,"",VLOOKUP(VLOOKUP($N1446,IMPOSTAZIONI!$E$6:$I$13,5,FALSE),IMPOSTAZIONI!$B$25:$N$32,9,FALSE)))</f>
        <v/>
      </c>
      <c r="BV1446" s="20" t="str">
        <f>IF($N1446="","",IF(VLOOKUP(VLOOKUP($N1446,IMPOSTAZIONI!$E$6:$I$13,5,FALSE),IMPOSTAZIONI!$B$25:$N$32,12,FALSE)=0,"",VLOOKUP(VLOOKUP($N1446,IMPOSTAZIONI!$E$6:$I$13,5,FALSE),IMPOSTAZIONI!$B$25:$N$32,12,FALSE)))</f>
        <v/>
      </c>
      <c r="BW1446" s="221" t="str">
        <f t="shared" si="395"/>
        <v/>
      </c>
      <c r="BX1446" s="221" t="str">
        <f t="shared" si="396"/>
        <v/>
      </c>
      <c r="BY1446" s="221">
        <f t="shared" si="397"/>
        <v>0</v>
      </c>
      <c r="BZ1446" s="231">
        <f t="shared" si="398"/>
        <v>0</v>
      </c>
      <c r="CA1446" s="246">
        <f t="shared" si="399"/>
        <v>0</v>
      </c>
      <c r="CB1446" s="246">
        <f t="shared" si="400"/>
        <v>0</v>
      </c>
      <c r="CC1446" s="246" t="str">
        <f t="shared" si="401"/>
        <v/>
      </c>
      <c r="CD1446" s="246">
        <f t="shared" si="402"/>
        <v>5</v>
      </c>
      <c r="CE1446" s="246">
        <f t="shared" si="403"/>
        <v>0</v>
      </c>
      <c r="CF1446" s="276">
        <f t="shared" si="404"/>
        <v>0</v>
      </c>
      <c r="CG1446" s="277">
        <f t="shared" si="404"/>
        <v>0</v>
      </c>
      <c r="CH1446" s="277">
        <f t="shared" si="404"/>
        <v>0</v>
      </c>
      <c r="CI1446" s="278">
        <f t="shared" si="404"/>
        <v>0</v>
      </c>
      <c r="CJ1446" s="280">
        <f t="shared" si="405"/>
        <v>0</v>
      </c>
      <c r="CK1446" s="232">
        <f t="shared" si="406"/>
        <v>0</v>
      </c>
      <c r="CL1446" s="1"/>
    </row>
    <row r="1447" spans="1:90" ht="18" customHeight="1">
      <c r="A1447" s="1"/>
      <c r="B1447" s="1"/>
      <c r="C1447" s="314"/>
      <c r="D1447" s="287" t="str">
        <f t="shared" si="393"/>
        <v/>
      </c>
      <c r="E1447" s="449" t="str">
        <f t="shared" si="394"/>
        <v/>
      </c>
      <c r="F1447" s="450"/>
      <c r="G1447" s="451"/>
      <c r="H1447" s="452"/>
      <c r="I1447" s="453"/>
      <c r="J1447" s="453"/>
      <c r="K1447" s="453"/>
      <c r="L1447" s="453"/>
      <c r="M1447" s="454"/>
      <c r="N1447" s="455"/>
      <c r="O1447" s="456"/>
      <c r="P1447" s="456"/>
      <c r="Q1447" s="456"/>
      <c r="R1447" s="456"/>
      <c r="S1447" s="456"/>
      <c r="T1447" s="456"/>
      <c r="U1447" s="456"/>
      <c r="V1447" s="456"/>
      <c r="W1447" s="456"/>
      <c r="X1447" s="456"/>
      <c r="Y1447" s="456"/>
      <c r="Z1447" s="456"/>
      <c r="AA1447" s="456"/>
      <c r="AB1447" s="456"/>
      <c r="AC1447" s="456"/>
      <c r="AD1447" s="456"/>
      <c r="AE1447" s="457"/>
      <c r="AF1447" s="455"/>
      <c r="AG1447" s="456"/>
      <c r="AH1447" s="456"/>
      <c r="AI1447" s="456"/>
      <c r="AJ1447" s="456"/>
      <c r="AK1447" s="456"/>
      <c r="AL1447" s="456"/>
      <c r="AM1447" s="456"/>
      <c r="AN1447" s="457"/>
      <c r="AO1447" s="455"/>
      <c r="AP1447" s="456"/>
      <c r="AQ1447" s="456"/>
      <c r="AR1447" s="456"/>
      <c r="AS1447" s="456"/>
      <c r="AT1447" s="456"/>
      <c r="AU1447" s="456"/>
      <c r="AV1447" s="456"/>
      <c r="AW1447" s="456"/>
      <c r="AX1447" s="456"/>
      <c r="AY1447" s="456"/>
      <c r="AZ1447" s="456"/>
      <c r="BA1447" s="456"/>
      <c r="BB1447" s="456"/>
      <c r="BC1447" s="456"/>
      <c r="BD1447" s="456"/>
      <c r="BE1447" s="456"/>
      <c r="BF1447" s="456"/>
      <c r="BG1447" s="457"/>
      <c r="BH1447" s="458"/>
      <c r="BI1447" s="459"/>
      <c r="BJ1447" s="459"/>
      <c r="BK1447" s="459"/>
      <c r="BL1447" s="459"/>
      <c r="BM1447" s="460"/>
      <c r="BN1447" s="314"/>
      <c r="BO1447" s="314"/>
      <c r="BP1447" s="1"/>
      <c r="BQ1447" s="120">
        <f>IF($F$3="","",IF(N1447=$F$3,COUNTIF(BQ$23:BQ1446,"&gt;0")+1,0))</f>
        <v>0</v>
      </c>
      <c r="BR1447" s="1"/>
      <c r="BS1447" s="20" t="str">
        <f>IF($N1447="","",IF(VLOOKUP(VLOOKUP($N1447,IMPOSTAZIONI!$E$6:$I$13,5,FALSE),IMPOSTAZIONI!$B$25:$N$32,3,FALSE)=0,"",VLOOKUP(VLOOKUP($N1447,IMPOSTAZIONI!$E$6:$I$13,5,FALSE),IMPOSTAZIONI!$B$25:$N$32,3,FALSE)))</f>
        <v/>
      </c>
      <c r="BT1447" s="20" t="str">
        <f>IF($N1447="","",IF(VLOOKUP(VLOOKUP($N1447,IMPOSTAZIONI!$E$6:$I$13,5,FALSE),IMPOSTAZIONI!$B$25:$N$32,6,FALSE)=0,"",VLOOKUP(VLOOKUP($N1447,IMPOSTAZIONI!$E$6:$I$13,5,FALSE),IMPOSTAZIONI!$B$25:$N$32,6,FALSE)))</f>
        <v/>
      </c>
      <c r="BU1447" s="20" t="str">
        <f>IF($N1447="","",IF(VLOOKUP(VLOOKUP($N1447,IMPOSTAZIONI!$E$6:$I$13,5,FALSE),IMPOSTAZIONI!$B$25:$N$32,9,FALSE)=0,"",VLOOKUP(VLOOKUP($N1447,IMPOSTAZIONI!$E$6:$I$13,5,FALSE),IMPOSTAZIONI!$B$25:$N$32,9,FALSE)))</f>
        <v/>
      </c>
      <c r="BV1447" s="20" t="str">
        <f>IF($N1447="","",IF(VLOOKUP(VLOOKUP($N1447,IMPOSTAZIONI!$E$6:$I$13,5,FALSE),IMPOSTAZIONI!$B$25:$N$32,12,FALSE)=0,"",VLOOKUP(VLOOKUP($N1447,IMPOSTAZIONI!$E$6:$I$13,5,FALSE),IMPOSTAZIONI!$B$25:$N$32,12,FALSE)))</f>
        <v/>
      </c>
      <c r="BW1447" s="221" t="str">
        <f t="shared" si="395"/>
        <v/>
      </c>
      <c r="BX1447" s="221" t="str">
        <f t="shared" si="396"/>
        <v/>
      </c>
      <c r="BY1447" s="221">
        <f t="shared" si="397"/>
        <v>0</v>
      </c>
      <c r="BZ1447" s="231">
        <f t="shared" si="398"/>
        <v>0</v>
      </c>
      <c r="CA1447" s="246">
        <f t="shared" si="399"/>
        <v>0</v>
      </c>
      <c r="CB1447" s="246">
        <f t="shared" si="400"/>
        <v>0</v>
      </c>
      <c r="CC1447" s="246" t="str">
        <f t="shared" si="401"/>
        <v/>
      </c>
      <c r="CD1447" s="246">
        <f t="shared" si="402"/>
        <v>5</v>
      </c>
      <c r="CE1447" s="246">
        <f t="shared" si="403"/>
        <v>0</v>
      </c>
      <c r="CF1447" s="276">
        <f t="shared" si="404"/>
        <v>0</v>
      </c>
      <c r="CG1447" s="277">
        <f t="shared" si="404"/>
        <v>0</v>
      </c>
      <c r="CH1447" s="277">
        <f t="shared" si="404"/>
        <v>0</v>
      </c>
      <c r="CI1447" s="278">
        <f t="shared" si="404"/>
        <v>0</v>
      </c>
      <c r="CJ1447" s="280">
        <f t="shared" si="405"/>
        <v>0</v>
      </c>
      <c r="CK1447" s="232">
        <f t="shared" si="406"/>
        <v>0</v>
      </c>
      <c r="CL1447" s="1"/>
    </row>
    <row r="1448" spans="1:90" ht="18" customHeight="1">
      <c r="A1448" s="1"/>
      <c r="B1448" s="1"/>
      <c r="C1448" s="314"/>
      <c r="D1448" s="287" t="str">
        <f t="shared" si="393"/>
        <v/>
      </c>
      <c r="E1448" s="449" t="str">
        <f t="shared" si="394"/>
        <v/>
      </c>
      <c r="F1448" s="450"/>
      <c r="G1448" s="451"/>
      <c r="H1448" s="452"/>
      <c r="I1448" s="453"/>
      <c r="J1448" s="453"/>
      <c r="K1448" s="453"/>
      <c r="L1448" s="453"/>
      <c r="M1448" s="454"/>
      <c r="N1448" s="455"/>
      <c r="O1448" s="456"/>
      <c r="P1448" s="456"/>
      <c r="Q1448" s="456"/>
      <c r="R1448" s="456"/>
      <c r="S1448" s="456"/>
      <c r="T1448" s="456"/>
      <c r="U1448" s="456"/>
      <c r="V1448" s="456"/>
      <c r="W1448" s="456"/>
      <c r="X1448" s="456"/>
      <c r="Y1448" s="456"/>
      <c r="Z1448" s="456"/>
      <c r="AA1448" s="456"/>
      <c r="AB1448" s="456"/>
      <c r="AC1448" s="456"/>
      <c r="AD1448" s="456"/>
      <c r="AE1448" s="457"/>
      <c r="AF1448" s="455"/>
      <c r="AG1448" s="456"/>
      <c r="AH1448" s="456"/>
      <c r="AI1448" s="456"/>
      <c r="AJ1448" s="456"/>
      <c r="AK1448" s="456"/>
      <c r="AL1448" s="456"/>
      <c r="AM1448" s="456"/>
      <c r="AN1448" s="457"/>
      <c r="AO1448" s="455"/>
      <c r="AP1448" s="456"/>
      <c r="AQ1448" s="456"/>
      <c r="AR1448" s="456"/>
      <c r="AS1448" s="456"/>
      <c r="AT1448" s="456"/>
      <c r="AU1448" s="456"/>
      <c r="AV1448" s="456"/>
      <c r="AW1448" s="456"/>
      <c r="AX1448" s="456"/>
      <c r="AY1448" s="456"/>
      <c r="AZ1448" s="456"/>
      <c r="BA1448" s="456"/>
      <c r="BB1448" s="456"/>
      <c r="BC1448" s="456"/>
      <c r="BD1448" s="456"/>
      <c r="BE1448" s="456"/>
      <c r="BF1448" s="456"/>
      <c r="BG1448" s="457"/>
      <c r="BH1448" s="458"/>
      <c r="BI1448" s="459"/>
      <c r="BJ1448" s="459"/>
      <c r="BK1448" s="459"/>
      <c r="BL1448" s="459"/>
      <c r="BM1448" s="460"/>
      <c r="BN1448" s="314"/>
      <c r="BO1448" s="314"/>
      <c r="BP1448" s="1"/>
      <c r="BQ1448" s="120">
        <f>IF($F$3="","",IF(N1448=$F$3,COUNTIF(BQ$23:BQ1447,"&gt;0")+1,0))</f>
        <v>0</v>
      </c>
      <c r="BR1448" s="1"/>
      <c r="BS1448" s="20" t="str">
        <f>IF($N1448="","",IF(VLOOKUP(VLOOKUP($N1448,IMPOSTAZIONI!$E$6:$I$13,5,FALSE),IMPOSTAZIONI!$B$25:$N$32,3,FALSE)=0,"",VLOOKUP(VLOOKUP($N1448,IMPOSTAZIONI!$E$6:$I$13,5,FALSE),IMPOSTAZIONI!$B$25:$N$32,3,FALSE)))</f>
        <v/>
      </c>
      <c r="BT1448" s="20" t="str">
        <f>IF($N1448="","",IF(VLOOKUP(VLOOKUP($N1448,IMPOSTAZIONI!$E$6:$I$13,5,FALSE),IMPOSTAZIONI!$B$25:$N$32,6,FALSE)=0,"",VLOOKUP(VLOOKUP($N1448,IMPOSTAZIONI!$E$6:$I$13,5,FALSE),IMPOSTAZIONI!$B$25:$N$32,6,FALSE)))</f>
        <v/>
      </c>
      <c r="BU1448" s="20" t="str">
        <f>IF($N1448="","",IF(VLOOKUP(VLOOKUP($N1448,IMPOSTAZIONI!$E$6:$I$13,5,FALSE),IMPOSTAZIONI!$B$25:$N$32,9,FALSE)=0,"",VLOOKUP(VLOOKUP($N1448,IMPOSTAZIONI!$E$6:$I$13,5,FALSE),IMPOSTAZIONI!$B$25:$N$32,9,FALSE)))</f>
        <v/>
      </c>
      <c r="BV1448" s="20" t="str">
        <f>IF($N1448="","",IF(VLOOKUP(VLOOKUP($N1448,IMPOSTAZIONI!$E$6:$I$13,5,FALSE),IMPOSTAZIONI!$B$25:$N$32,12,FALSE)=0,"",VLOOKUP(VLOOKUP($N1448,IMPOSTAZIONI!$E$6:$I$13,5,FALSE),IMPOSTAZIONI!$B$25:$N$32,12,FALSE)))</f>
        <v/>
      </c>
      <c r="BW1448" s="221" t="str">
        <f t="shared" si="395"/>
        <v/>
      </c>
      <c r="BX1448" s="221" t="str">
        <f t="shared" si="396"/>
        <v/>
      </c>
      <c r="BY1448" s="221">
        <f t="shared" si="397"/>
        <v>0</v>
      </c>
      <c r="BZ1448" s="231">
        <f t="shared" si="398"/>
        <v>0</v>
      </c>
      <c r="CA1448" s="246">
        <f t="shared" si="399"/>
        <v>0</v>
      </c>
      <c r="CB1448" s="246">
        <f t="shared" si="400"/>
        <v>0</v>
      </c>
      <c r="CC1448" s="246" t="str">
        <f t="shared" si="401"/>
        <v/>
      </c>
      <c r="CD1448" s="246">
        <f t="shared" si="402"/>
        <v>5</v>
      </c>
      <c r="CE1448" s="246">
        <f t="shared" si="403"/>
        <v>0</v>
      </c>
      <c r="CF1448" s="276">
        <f t="shared" si="404"/>
        <v>0</v>
      </c>
      <c r="CG1448" s="277">
        <f t="shared" si="404"/>
        <v>0</v>
      </c>
      <c r="CH1448" s="277">
        <f t="shared" si="404"/>
        <v>0</v>
      </c>
      <c r="CI1448" s="278">
        <f t="shared" si="404"/>
        <v>0</v>
      </c>
      <c r="CJ1448" s="280">
        <f t="shared" si="405"/>
        <v>0</v>
      </c>
      <c r="CK1448" s="232">
        <f t="shared" si="406"/>
        <v>0</v>
      </c>
      <c r="CL1448" s="1"/>
    </row>
    <row r="1449" spans="1:90" ht="18" customHeight="1">
      <c r="A1449" s="1"/>
      <c r="B1449" s="1"/>
      <c r="C1449" s="314"/>
      <c r="D1449" s="287" t="str">
        <f t="shared" si="393"/>
        <v/>
      </c>
      <c r="E1449" s="449" t="str">
        <f t="shared" si="394"/>
        <v/>
      </c>
      <c r="F1449" s="450"/>
      <c r="G1449" s="451"/>
      <c r="H1449" s="452"/>
      <c r="I1449" s="453"/>
      <c r="J1449" s="453"/>
      <c r="K1449" s="453"/>
      <c r="L1449" s="453"/>
      <c r="M1449" s="454"/>
      <c r="N1449" s="455"/>
      <c r="O1449" s="456"/>
      <c r="P1449" s="456"/>
      <c r="Q1449" s="456"/>
      <c r="R1449" s="456"/>
      <c r="S1449" s="456"/>
      <c r="T1449" s="456"/>
      <c r="U1449" s="456"/>
      <c r="V1449" s="456"/>
      <c r="W1449" s="456"/>
      <c r="X1449" s="456"/>
      <c r="Y1449" s="456"/>
      <c r="Z1449" s="456"/>
      <c r="AA1449" s="456"/>
      <c r="AB1449" s="456"/>
      <c r="AC1449" s="456"/>
      <c r="AD1449" s="456"/>
      <c r="AE1449" s="457"/>
      <c r="AF1449" s="455"/>
      <c r="AG1449" s="456"/>
      <c r="AH1449" s="456"/>
      <c r="AI1449" s="456"/>
      <c r="AJ1449" s="456"/>
      <c r="AK1449" s="456"/>
      <c r="AL1449" s="456"/>
      <c r="AM1449" s="456"/>
      <c r="AN1449" s="457"/>
      <c r="AO1449" s="455"/>
      <c r="AP1449" s="456"/>
      <c r="AQ1449" s="456"/>
      <c r="AR1449" s="456"/>
      <c r="AS1449" s="456"/>
      <c r="AT1449" s="456"/>
      <c r="AU1449" s="456"/>
      <c r="AV1449" s="456"/>
      <c r="AW1449" s="456"/>
      <c r="AX1449" s="456"/>
      <c r="AY1449" s="456"/>
      <c r="AZ1449" s="456"/>
      <c r="BA1449" s="456"/>
      <c r="BB1449" s="456"/>
      <c r="BC1449" s="456"/>
      <c r="BD1449" s="456"/>
      <c r="BE1449" s="456"/>
      <c r="BF1449" s="456"/>
      <c r="BG1449" s="457"/>
      <c r="BH1449" s="458"/>
      <c r="BI1449" s="459"/>
      <c r="BJ1449" s="459"/>
      <c r="BK1449" s="459"/>
      <c r="BL1449" s="459"/>
      <c r="BM1449" s="460"/>
      <c r="BN1449" s="314"/>
      <c r="BO1449" s="314"/>
      <c r="BP1449" s="1"/>
      <c r="BQ1449" s="120">
        <f>IF($F$3="","",IF(N1449=$F$3,COUNTIF(BQ$23:BQ1448,"&gt;0")+1,0))</f>
        <v>0</v>
      </c>
      <c r="BR1449" s="1"/>
      <c r="BS1449" s="20" t="str">
        <f>IF($N1449="","",IF(VLOOKUP(VLOOKUP($N1449,IMPOSTAZIONI!$E$6:$I$13,5,FALSE),IMPOSTAZIONI!$B$25:$N$32,3,FALSE)=0,"",VLOOKUP(VLOOKUP($N1449,IMPOSTAZIONI!$E$6:$I$13,5,FALSE),IMPOSTAZIONI!$B$25:$N$32,3,FALSE)))</f>
        <v/>
      </c>
      <c r="BT1449" s="20" t="str">
        <f>IF($N1449="","",IF(VLOOKUP(VLOOKUP($N1449,IMPOSTAZIONI!$E$6:$I$13,5,FALSE),IMPOSTAZIONI!$B$25:$N$32,6,FALSE)=0,"",VLOOKUP(VLOOKUP($N1449,IMPOSTAZIONI!$E$6:$I$13,5,FALSE),IMPOSTAZIONI!$B$25:$N$32,6,FALSE)))</f>
        <v/>
      </c>
      <c r="BU1449" s="20" t="str">
        <f>IF($N1449="","",IF(VLOOKUP(VLOOKUP($N1449,IMPOSTAZIONI!$E$6:$I$13,5,FALSE),IMPOSTAZIONI!$B$25:$N$32,9,FALSE)=0,"",VLOOKUP(VLOOKUP($N1449,IMPOSTAZIONI!$E$6:$I$13,5,FALSE),IMPOSTAZIONI!$B$25:$N$32,9,FALSE)))</f>
        <v/>
      </c>
      <c r="BV1449" s="20" t="str">
        <f>IF($N1449="","",IF(VLOOKUP(VLOOKUP($N1449,IMPOSTAZIONI!$E$6:$I$13,5,FALSE),IMPOSTAZIONI!$B$25:$N$32,12,FALSE)=0,"",VLOOKUP(VLOOKUP($N1449,IMPOSTAZIONI!$E$6:$I$13,5,FALSE),IMPOSTAZIONI!$B$25:$N$32,12,FALSE)))</f>
        <v/>
      </c>
      <c r="BW1449" s="221" t="str">
        <f t="shared" si="395"/>
        <v/>
      </c>
      <c r="BX1449" s="221" t="str">
        <f t="shared" si="396"/>
        <v/>
      </c>
      <c r="BY1449" s="221">
        <f t="shared" si="397"/>
        <v>0</v>
      </c>
      <c r="BZ1449" s="231">
        <f t="shared" si="398"/>
        <v>0</v>
      </c>
      <c r="CA1449" s="246">
        <f t="shared" si="399"/>
        <v>0</v>
      </c>
      <c r="CB1449" s="246">
        <f t="shared" si="400"/>
        <v>0</v>
      </c>
      <c r="CC1449" s="246" t="str">
        <f t="shared" si="401"/>
        <v/>
      </c>
      <c r="CD1449" s="246">
        <f t="shared" si="402"/>
        <v>5</v>
      </c>
      <c r="CE1449" s="246">
        <f t="shared" si="403"/>
        <v>0</v>
      </c>
      <c r="CF1449" s="276">
        <f t="shared" si="404"/>
        <v>0</v>
      </c>
      <c r="CG1449" s="277">
        <f t="shared" si="404"/>
        <v>0</v>
      </c>
      <c r="CH1449" s="277">
        <f t="shared" si="404"/>
        <v>0</v>
      </c>
      <c r="CI1449" s="278">
        <f t="shared" si="404"/>
        <v>0</v>
      </c>
      <c r="CJ1449" s="280">
        <f t="shared" si="405"/>
        <v>0</v>
      </c>
      <c r="CK1449" s="232">
        <f t="shared" si="406"/>
        <v>0</v>
      </c>
      <c r="CL1449" s="1"/>
    </row>
    <row r="1450" spans="1:90" ht="18" customHeight="1">
      <c r="A1450" s="1"/>
      <c r="B1450" s="1"/>
      <c r="C1450" s="314"/>
      <c r="D1450" s="287" t="str">
        <f t="shared" si="393"/>
        <v/>
      </c>
      <c r="E1450" s="449" t="str">
        <f t="shared" si="394"/>
        <v/>
      </c>
      <c r="F1450" s="450"/>
      <c r="G1450" s="451"/>
      <c r="H1450" s="452"/>
      <c r="I1450" s="453"/>
      <c r="J1450" s="453"/>
      <c r="K1450" s="453"/>
      <c r="L1450" s="453"/>
      <c r="M1450" s="454"/>
      <c r="N1450" s="455"/>
      <c r="O1450" s="456"/>
      <c r="P1450" s="456"/>
      <c r="Q1450" s="456"/>
      <c r="R1450" s="456"/>
      <c r="S1450" s="456"/>
      <c r="T1450" s="456"/>
      <c r="U1450" s="456"/>
      <c r="V1450" s="456"/>
      <c r="W1450" s="456"/>
      <c r="X1450" s="456"/>
      <c r="Y1450" s="456"/>
      <c r="Z1450" s="456"/>
      <c r="AA1450" s="456"/>
      <c r="AB1450" s="456"/>
      <c r="AC1450" s="456"/>
      <c r="AD1450" s="456"/>
      <c r="AE1450" s="457"/>
      <c r="AF1450" s="455"/>
      <c r="AG1450" s="456"/>
      <c r="AH1450" s="456"/>
      <c r="AI1450" s="456"/>
      <c r="AJ1450" s="456"/>
      <c r="AK1450" s="456"/>
      <c r="AL1450" s="456"/>
      <c r="AM1450" s="456"/>
      <c r="AN1450" s="457"/>
      <c r="AO1450" s="455"/>
      <c r="AP1450" s="456"/>
      <c r="AQ1450" s="456"/>
      <c r="AR1450" s="456"/>
      <c r="AS1450" s="456"/>
      <c r="AT1450" s="456"/>
      <c r="AU1450" s="456"/>
      <c r="AV1450" s="456"/>
      <c r="AW1450" s="456"/>
      <c r="AX1450" s="456"/>
      <c r="AY1450" s="456"/>
      <c r="AZ1450" s="456"/>
      <c r="BA1450" s="456"/>
      <c r="BB1450" s="456"/>
      <c r="BC1450" s="456"/>
      <c r="BD1450" s="456"/>
      <c r="BE1450" s="456"/>
      <c r="BF1450" s="456"/>
      <c r="BG1450" s="457"/>
      <c r="BH1450" s="458"/>
      <c r="BI1450" s="459"/>
      <c r="BJ1450" s="459"/>
      <c r="BK1450" s="459"/>
      <c r="BL1450" s="459"/>
      <c r="BM1450" s="460"/>
      <c r="BN1450" s="314"/>
      <c r="BO1450" s="314"/>
      <c r="BP1450" s="1"/>
      <c r="BQ1450" s="120">
        <f>IF($F$3="","",IF(N1450=$F$3,COUNTIF(BQ$23:BQ1449,"&gt;0")+1,0))</f>
        <v>0</v>
      </c>
      <c r="BR1450" s="1"/>
      <c r="BS1450" s="20" t="str">
        <f>IF($N1450="","",IF(VLOOKUP(VLOOKUP($N1450,IMPOSTAZIONI!$E$6:$I$13,5,FALSE),IMPOSTAZIONI!$B$25:$N$32,3,FALSE)=0,"",VLOOKUP(VLOOKUP($N1450,IMPOSTAZIONI!$E$6:$I$13,5,FALSE),IMPOSTAZIONI!$B$25:$N$32,3,FALSE)))</f>
        <v/>
      </c>
      <c r="BT1450" s="20" t="str">
        <f>IF($N1450="","",IF(VLOOKUP(VLOOKUP($N1450,IMPOSTAZIONI!$E$6:$I$13,5,FALSE),IMPOSTAZIONI!$B$25:$N$32,6,FALSE)=0,"",VLOOKUP(VLOOKUP($N1450,IMPOSTAZIONI!$E$6:$I$13,5,FALSE),IMPOSTAZIONI!$B$25:$N$32,6,FALSE)))</f>
        <v/>
      </c>
      <c r="BU1450" s="20" t="str">
        <f>IF($N1450="","",IF(VLOOKUP(VLOOKUP($N1450,IMPOSTAZIONI!$E$6:$I$13,5,FALSE),IMPOSTAZIONI!$B$25:$N$32,9,FALSE)=0,"",VLOOKUP(VLOOKUP($N1450,IMPOSTAZIONI!$E$6:$I$13,5,FALSE),IMPOSTAZIONI!$B$25:$N$32,9,FALSE)))</f>
        <v/>
      </c>
      <c r="BV1450" s="20" t="str">
        <f>IF($N1450="","",IF(VLOOKUP(VLOOKUP($N1450,IMPOSTAZIONI!$E$6:$I$13,5,FALSE),IMPOSTAZIONI!$B$25:$N$32,12,FALSE)=0,"",VLOOKUP(VLOOKUP($N1450,IMPOSTAZIONI!$E$6:$I$13,5,FALSE),IMPOSTAZIONI!$B$25:$N$32,12,FALSE)))</f>
        <v/>
      </c>
      <c r="BW1450" s="221" t="str">
        <f t="shared" si="395"/>
        <v/>
      </c>
      <c r="BX1450" s="221" t="str">
        <f t="shared" si="396"/>
        <v/>
      </c>
      <c r="BY1450" s="221">
        <f t="shared" si="397"/>
        <v>0</v>
      </c>
      <c r="BZ1450" s="231">
        <f t="shared" si="398"/>
        <v>0</v>
      </c>
      <c r="CA1450" s="246">
        <f t="shared" si="399"/>
        <v>0</v>
      </c>
      <c r="CB1450" s="246">
        <f t="shared" si="400"/>
        <v>0</v>
      </c>
      <c r="CC1450" s="246" t="str">
        <f t="shared" si="401"/>
        <v/>
      </c>
      <c r="CD1450" s="246">
        <f t="shared" si="402"/>
        <v>5</v>
      </c>
      <c r="CE1450" s="246">
        <f t="shared" si="403"/>
        <v>0</v>
      </c>
      <c r="CF1450" s="276">
        <f t="shared" si="404"/>
        <v>0</v>
      </c>
      <c r="CG1450" s="277">
        <f t="shared" si="404"/>
        <v>0</v>
      </c>
      <c r="CH1450" s="277">
        <f t="shared" si="404"/>
        <v>0</v>
      </c>
      <c r="CI1450" s="278">
        <f t="shared" si="404"/>
        <v>0</v>
      </c>
      <c r="CJ1450" s="280">
        <f t="shared" si="405"/>
        <v>0</v>
      </c>
      <c r="CK1450" s="232">
        <f t="shared" si="406"/>
        <v>0</v>
      </c>
      <c r="CL1450" s="1"/>
    </row>
    <row r="1451" spans="1:90" ht="18" customHeight="1">
      <c r="A1451" s="1"/>
      <c r="B1451" s="1"/>
      <c r="C1451" s="314"/>
      <c r="D1451" s="287" t="str">
        <f t="shared" si="393"/>
        <v/>
      </c>
      <c r="E1451" s="449" t="str">
        <f t="shared" si="394"/>
        <v/>
      </c>
      <c r="F1451" s="450"/>
      <c r="G1451" s="451"/>
      <c r="H1451" s="452"/>
      <c r="I1451" s="453"/>
      <c r="J1451" s="453"/>
      <c r="K1451" s="453"/>
      <c r="L1451" s="453"/>
      <c r="M1451" s="454"/>
      <c r="N1451" s="455"/>
      <c r="O1451" s="456"/>
      <c r="P1451" s="456"/>
      <c r="Q1451" s="456"/>
      <c r="R1451" s="456"/>
      <c r="S1451" s="456"/>
      <c r="T1451" s="456"/>
      <c r="U1451" s="456"/>
      <c r="V1451" s="456"/>
      <c r="W1451" s="456"/>
      <c r="X1451" s="456"/>
      <c r="Y1451" s="456"/>
      <c r="Z1451" s="456"/>
      <c r="AA1451" s="456"/>
      <c r="AB1451" s="456"/>
      <c r="AC1451" s="456"/>
      <c r="AD1451" s="456"/>
      <c r="AE1451" s="457"/>
      <c r="AF1451" s="455"/>
      <c r="AG1451" s="456"/>
      <c r="AH1451" s="456"/>
      <c r="AI1451" s="456"/>
      <c r="AJ1451" s="456"/>
      <c r="AK1451" s="456"/>
      <c r="AL1451" s="456"/>
      <c r="AM1451" s="456"/>
      <c r="AN1451" s="457"/>
      <c r="AO1451" s="455"/>
      <c r="AP1451" s="456"/>
      <c r="AQ1451" s="456"/>
      <c r="AR1451" s="456"/>
      <c r="AS1451" s="456"/>
      <c r="AT1451" s="456"/>
      <c r="AU1451" s="456"/>
      <c r="AV1451" s="456"/>
      <c r="AW1451" s="456"/>
      <c r="AX1451" s="456"/>
      <c r="AY1451" s="456"/>
      <c r="AZ1451" s="456"/>
      <c r="BA1451" s="456"/>
      <c r="BB1451" s="456"/>
      <c r="BC1451" s="456"/>
      <c r="BD1451" s="456"/>
      <c r="BE1451" s="456"/>
      <c r="BF1451" s="456"/>
      <c r="BG1451" s="457"/>
      <c r="BH1451" s="458"/>
      <c r="BI1451" s="459"/>
      <c r="BJ1451" s="459"/>
      <c r="BK1451" s="459"/>
      <c r="BL1451" s="459"/>
      <c r="BM1451" s="460"/>
      <c r="BN1451" s="314"/>
      <c r="BO1451" s="314"/>
      <c r="BP1451" s="1"/>
      <c r="BQ1451" s="120">
        <f>IF($F$3="","",IF(N1451=$F$3,COUNTIF(BQ$23:BQ1450,"&gt;0")+1,0))</f>
        <v>0</v>
      </c>
      <c r="BR1451" s="1"/>
      <c r="BS1451" s="20" t="str">
        <f>IF($N1451="","",IF(VLOOKUP(VLOOKUP($N1451,IMPOSTAZIONI!$E$6:$I$13,5,FALSE),IMPOSTAZIONI!$B$25:$N$32,3,FALSE)=0,"",VLOOKUP(VLOOKUP($N1451,IMPOSTAZIONI!$E$6:$I$13,5,FALSE),IMPOSTAZIONI!$B$25:$N$32,3,FALSE)))</f>
        <v/>
      </c>
      <c r="BT1451" s="20" t="str">
        <f>IF($N1451="","",IF(VLOOKUP(VLOOKUP($N1451,IMPOSTAZIONI!$E$6:$I$13,5,FALSE),IMPOSTAZIONI!$B$25:$N$32,6,FALSE)=0,"",VLOOKUP(VLOOKUP($N1451,IMPOSTAZIONI!$E$6:$I$13,5,FALSE),IMPOSTAZIONI!$B$25:$N$32,6,FALSE)))</f>
        <v/>
      </c>
      <c r="BU1451" s="20" t="str">
        <f>IF($N1451="","",IF(VLOOKUP(VLOOKUP($N1451,IMPOSTAZIONI!$E$6:$I$13,5,FALSE),IMPOSTAZIONI!$B$25:$N$32,9,FALSE)=0,"",VLOOKUP(VLOOKUP($N1451,IMPOSTAZIONI!$E$6:$I$13,5,FALSE),IMPOSTAZIONI!$B$25:$N$32,9,FALSE)))</f>
        <v/>
      </c>
      <c r="BV1451" s="20" t="str">
        <f>IF($N1451="","",IF(VLOOKUP(VLOOKUP($N1451,IMPOSTAZIONI!$E$6:$I$13,5,FALSE),IMPOSTAZIONI!$B$25:$N$32,12,FALSE)=0,"",VLOOKUP(VLOOKUP($N1451,IMPOSTAZIONI!$E$6:$I$13,5,FALSE),IMPOSTAZIONI!$B$25:$N$32,12,FALSE)))</f>
        <v/>
      </c>
      <c r="BW1451" s="221" t="str">
        <f t="shared" si="395"/>
        <v/>
      </c>
      <c r="BX1451" s="221" t="str">
        <f t="shared" si="396"/>
        <v/>
      </c>
      <c r="BY1451" s="221">
        <f t="shared" si="397"/>
        <v>0</v>
      </c>
      <c r="BZ1451" s="231">
        <f t="shared" si="398"/>
        <v>0</v>
      </c>
      <c r="CA1451" s="246">
        <f t="shared" si="399"/>
        <v>0</v>
      </c>
      <c r="CB1451" s="246">
        <f t="shared" si="400"/>
        <v>0</v>
      </c>
      <c r="CC1451" s="246" t="str">
        <f t="shared" si="401"/>
        <v/>
      </c>
      <c r="CD1451" s="246">
        <f t="shared" si="402"/>
        <v>5</v>
      </c>
      <c r="CE1451" s="246">
        <f t="shared" si="403"/>
        <v>0</v>
      </c>
      <c r="CF1451" s="276">
        <f t="shared" si="404"/>
        <v>0</v>
      </c>
      <c r="CG1451" s="277">
        <f t="shared" si="404"/>
        <v>0</v>
      </c>
      <c r="CH1451" s="277">
        <f t="shared" si="404"/>
        <v>0</v>
      </c>
      <c r="CI1451" s="278">
        <f t="shared" si="404"/>
        <v>0</v>
      </c>
      <c r="CJ1451" s="280">
        <f t="shared" si="405"/>
        <v>0</v>
      </c>
      <c r="CK1451" s="232">
        <f t="shared" si="406"/>
        <v>0</v>
      </c>
      <c r="CL1451" s="1"/>
    </row>
    <row r="1452" spans="1:90" ht="18" customHeight="1">
      <c r="A1452" s="1"/>
      <c r="B1452" s="1"/>
      <c r="C1452" s="314"/>
      <c r="D1452" s="287" t="str">
        <f t="shared" si="393"/>
        <v/>
      </c>
      <c r="E1452" s="449" t="str">
        <f t="shared" si="394"/>
        <v/>
      </c>
      <c r="F1452" s="450"/>
      <c r="G1452" s="451"/>
      <c r="H1452" s="452"/>
      <c r="I1452" s="453"/>
      <c r="J1452" s="453"/>
      <c r="K1452" s="453"/>
      <c r="L1452" s="453"/>
      <c r="M1452" s="454"/>
      <c r="N1452" s="455"/>
      <c r="O1452" s="456"/>
      <c r="P1452" s="456"/>
      <c r="Q1452" s="456"/>
      <c r="R1452" s="456"/>
      <c r="S1452" s="456"/>
      <c r="T1452" s="456"/>
      <c r="U1452" s="456"/>
      <c r="V1452" s="456"/>
      <c r="W1452" s="456"/>
      <c r="X1452" s="456"/>
      <c r="Y1452" s="456"/>
      <c r="Z1452" s="456"/>
      <c r="AA1452" s="456"/>
      <c r="AB1452" s="456"/>
      <c r="AC1452" s="456"/>
      <c r="AD1452" s="456"/>
      <c r="AE1452" s="457"/>
      <c r="AF1452" s="455"/>
      <c r="AG1452" s="456"/>
      <c r="AH1452" s="456"/>
      <c r="AI1452" s="456"/>
      <c r="AJ1452" s="456"/>
      <c r="AK1452" s="456"/>
      <c r="AL1452" s="456"/>
      <c r="AM1452" s="456"/>
      <c r="AN1452" s="457"/>
      <c r="AO1452" s="455"/>
      <c r="AP1452" s="456"/>
      <c r="AQ1452" s="456"/>
      <c r="AR1452" s="456"/>
      <c r="AS1452" s="456"/>
      <c r="AT1452" s="456"/>
      <c r="AU1452" s="456"/>
      <c r="AV1452" s="456"/>
      <c r="AW1452" s="456"/>
      <c r="AX1452" s="456"/>
      <c r="AY1452" s="456"/>
      <c r="AZ1452" s="456"/>
      <c r="BA1452" s="456"/>
      <c r="BB1452" s="456"/>
      <c r="BC1452" s="456"/>
      <c r="BD1452" s="456"/>
      <c r="BE1452" s="456"/>
      <c r="BF1452" s="456"/>
      <c r="BG1452" s="457"/>
      <c r="BH1452" s="458"/>
      <c r="BI1452" s="459"/>
      <c r="BJ1452" s="459"/>
      <c r="BK1452" s="459"/>
      <c r="BL1452" s="459"/>
      <c r="BM1452" s="460"/>
      <c r="BN1452" s="314"/>
      <c r="BO1452" s="314"/>
      <c r="BP1452" s="1"/>
      <c r="BQ1452" s="120">
        <f>IF($F$3="","",IF(N1452=$F$3,COUNTIF(BQ$23:BQ1451,"&gt;0")+1,0))</f>
        <v>0</v>
      </c>
      <c r="BR1452" s="1"/>
      <c r="BS1452" s="20" t="str">
        <f>IF($N1452="","",IF(VLOOKUP(VLOOKUP($N1452,IMPOSTAZIONI!$E$6:$I$13,5,FALSE),IMPOSTAZIONI!$B$25:$N$32,3,FALSE)=0,"",VLOOKUP(VLOOKUP($N1452,IMPOSTAZIONI!$E$6:$I$13,5,FALSE),IMPOSTAZIONI!$B$25:$N$32,3,FALSE)))</f>
        <v/>
      </c>
      <c r="BT1452" s="20" t="str">
        <f>IF($N1452="","",IF(VLOOKUP(VLOOKUP($N1452,IMPOSTAZIONI!$E$6:$I$13,5,FALSE),IMPOSTAZIONI!$B$25:$N$32,6,FALSE)=0,"",VLOOKUP(VLOOKUP($N1452,IMPOSTAZIONI!$E$6:$I$13,5,FALSE),IMPOSTAZIONI!$B$25:$N$32,6,FALSE)))</f>
        <v/>
      </c>
      <c r="BU1452" s="20" t="str">
        <f>IF($N1452="","",IF(VLOOKUP(VLOOKUP($N1452,IMPOSTAZIONI!$E$6:$I$13,5,FALSE),IMPOSTAZIONI!$B$25:$N$32,9,FALSE)=0,"",VLOOKUP(VLOOKUP($N1452,IMPOSTAZIONI!$E$6:$I$13,5,FALSE),IMPOSTAZIONI!$B$25:$N$32,9,FALSE)))</f>
        <v/>
      </c>
      <c r="BV1452" s="20" t="str">
        <f>IF($N1452="","",IF(VLOOKUP(VLOOKUP($N1452,IMPOSTAZIONI!$E$6:$I$13,5,FALSE),IMPOSTAZIONI!$B$25:$N$32,12,FALSE)=0,"",VLOOKUP(VLOOKUP($N1452,IMPOSTAZIONI!$E$6:$I$13,5,FALSE),IMPOSTAZIONI!$B$25:$N$32,12,FALSE)))</f>
        <v/>
      </c>
      <c r="BW1452" s="221" t="str">
        <f t="shared" si="395"/>
        <v/>
      </c>
      <c r="BX1452" s="221" t="str">
        <f t="shared" si="396"/>
        <v/>
      </c>
      <c r="BY1452" s="221">
        <f t="shared" si="397"/>
        <v>0</v>
      </c>
      <c r="BZ1452" s="231">
        <f t="shared" si="398"/>
        <v>0</v>
      </c>
      <c r="CA1452" s="246">
        <f t="shared" si="399"/>
        <v>0</v>
      </c>
      <c r="CB1452" s="246">
        <f t="shared" si="400"/>
        <v>0</v>
      </c>
      <c r="CC1452" s="246" t="str">
        <f t="shared" si="401"/>
        <v/>
      </c>
      <c r="CD1452" s="246">
        <f t="shared" si="402"/>
        <v>5</v>
      </c>
      <c r="CE1452" s="246">
        <f t="shared" si="403"/>
        <v>0</v>
      </c>
      <c r="CF1452" s="276">
        <f t="shared" si="404"/>
        <v>0</v>
      </c>
      <c r="CG1452" s="277">
        <f t="shared" si="404"/>
        <v>0</v>
      </c>
      <c r="CH1452" s="277">
        <f t="shared" si="404"/>
        <v>0</v>
      </c>
      <c r="CI1452" s="278">
        <f t="shared" si="404"/>
        <v>0</v>
      </c>
      <c r="CJ1452" s="280">
        <f t="shared" si="405"/>
        <v>0</v>
      </c>
      <c r="CK1452" s="232">
        <f t="shared" si="406"/>
        <v>0</v>
      </c>
      <c r="CL1452" s="1"/>
    </row>
    <row r="1453" spans="1:90" ht="18" customHeight="1">
      <c r="A1453" s="1"/>
      <c r="B1453" s="1"/>
      <c r="C1453" s="314"/>
      <c r="D1453" s="287" t="str">
        <f t="shared" si="393"/>
        <v/>
      </c>
      <c r="E1453" s="449" t="str">
        <f t="shared" si="394"/>
        <v/>
      </c>
      <c r="F1453" s="450"/>
      <c r="G1453" s="451"/>
      <c r="H1453" s="452"/>
      <c r="I1453" s="453"/>
      <c r="J1453" s="453"/>
      <c r="K1453" s="453"/>
      <c r="L1453" s="453"/>
      <c r="M1453" s="454"/>
      <c r="N1453" s="455"/>
      <c r="O1453" s="456"/>
      <c r="P1453" s="456"/>
      <c r="Q1453" s="456"/>
      <c r="R1453" s="456"/>
      <c r="S1453" s="456"/>
      <c r="T1453" s="456"/>
      <c r="U1453" s="456"/>
      <c r="V1453" s="456"/>
      <c r="W1453" s="456"/>
      <c r="X1453" s="456"/>
      <c r="Y1453" s="456"/>
      <c r="Z1453" s="456"/>
      <c r="AA1453" s="456"/>
      <c r="AB1453" s="456"/>
      <c r="AC1453" s="456"/>
      <c r="AD1453" s="456"/>
      <c r="AE1453" s="457"/>
      <c r="AF1453" s="455"/>
      <c r="AG1453" s="456"/>
      <c r="AH1453" s="456"/>
      <c r="AI1453" s="456"/>
      <c r="AJ1453" s="456"/>
      <c r="AK1453" s="456"/>
      <c r="AL1453" s="456"/>
      <c r="AM1453" s="456"/>
      <c r="AN1453" s="457"/>
      <c r="AO1453" s="455"/>
      <c r="AP1453" s="456"/>
      <c r="AQ1453" s="456"/>
      <c r="AR1453" s="456"/>
      <c r="AS1453" s="456"/>
      <c r="AT1453" s="456"/>
      <c r="AU1453" s="456"/>
      <c r="AV1453" s="456"/>
      <c r="AW1453" s="456"/>
      <c r="AX1453" s="456"/>
      <c r="AY1453" s="456"/>
      <c r="AZ1453" s="456"/>
      <c r="BA1453" s="456"/>
      <c r="BB1453" s="456"/>
      <c r="BC1453" s="456"/>
      <c r="BD1453" s="456"/>
      <c r="BE1453" s="456"/>
      <c r="BF1453" s="456"/>
      <c r="BG1453" s="457"/>
      <c r="BH1453" s="458"/>
      <c r="BI1453" s="459"/>
      <c r="BJ1453" s="459"/>
      <c r="BK1453" s="459"/>
      <c r="BL1453" s="459"/>
      <c r="BM1453" s="460"/>
      <c r="BN1453" s="314"/>
      <c r="BO1453" s="314"/>
      <c r="BP1453" s="1"/>
      <c r="BQ1453" s="120">
        <f>IF($F$3="","",IF(N1453=$F$3,COUNTIF(BQ$23:BQ1452,"&gt;0")+1,0))</f>
        <v>0</v>
      </c>
      <c r="BR1453" s="1"/>
      <c r="BS1453" s="20" t="str">
        <f>IF($N1453="","",IF(VLOOKUP(VLOOKUP($N1453,IMPOSTAZIONI!$E$6:$I$13,5,FALSE),IMPOSTAZIONI!$B$25:$N$32,3,FALSE)=0,"",VLOOKUP(VLOOKUP($N1453,IMPOSTAZIONI!$E$6:$I$13,5,FALSE),IMPOSTAZIONI!$B$25:$N$32,3,FALSE)))</f>
        <v/>
      </c>
      <c r="BT1453" s="20" t="str">
        <f>IF($N1453="","",IF(VLOOKUP(VLOOKUP($N1453,IMPOSTAZIONI!$E$6:$I$13,5,FALSE),IMPOSTAZIONI!$B$25:$N$32,6,FALSE)=0,"",VLOOKUP(VLOOKUP($N1453,IMPOSTAZIONI!$E$6:$I$13,5,FALSE),IMPOSTAZIONI!$B$25:$N$32,6,FALSE)))</f>
        <v/>
      </c>
      <c r="BU1453" s="20" t="str">
        <f>IF($N1453="","",IF(VLOOKUP(VLOOKUP($N1453,IMPOSTAZIONI!$E$6:$I$13,5,FALSE),IMPOSTAZIONI!$B$25:$N$32,9,FALSE)=0,"",VLOOKUP(VLOOKUP($N1453,IMPOSTAZIONI!$E$6:$I$13,5,FALSE),IMPOSTAZIONI!$B$25:$N$32,9,FALSE)))</f>
        <v/>
      </c>
      <c r="BV1453" s="20" t="str">
        <f>IF($N1453="","",IF(VLOOKUP(VLOOKUP($N1453,IMPOSTAZIONI!$E$6:$I$13,5,FALSE),IMPOSTAZIONI!$B$25:$N$32,12,FALSE)=0,"",VLOOKUP(VLOOKUP($N1453,IMPOSTAZIONI!$E$6:$I$13,5,FALSE),IMPOSTAZIONI!$B$25:$N$32,12,FALSE)))</f>
        <v/>
      </c>
      <c r="BW1453" s="221" t="str">
        <f t="shared" si="395"/>
        <v/>
      </c>
      <c r="BX1453" s="221" t="str">
        <f t="shared" si="396"/>
        <v/>
      </c>
      <c r="BY1453" s="221">
        <f t="shared" si="397"/>
        <v>0</v>
      </c>
      <c r="BZ1453" s="231">
        <f t="shared" si="398"/>
        <v>0</v>
      </c>
      <c r="CA1453" s="246">
        <f t="shared" si="399"/>
        <v>0</v>
      </c>
      <c r="CB1453" s="246">
        <f t="shared" si="400"/>
        <v>0</v>
      </c>
      <c r="CC1453" s="246" t="str">
        <f t="shared" si="401"/>
        <v/>
      </c>
      <c r="CD1453" s="246">
        <f t="shared" si="402"/>
        <v>5</v>
      </c>
      <c r="CE1453" s="246">
        <f t="shared" si="403"/>
        <v>0</v>
      </c>
      <c r="CF1453" s="276">
        <f t="shared" si="404"/>
        <v>0</v>
      </c>
      <c r="CG1453" s="277">
        <f t="shared" si="404"/>
        <v>0</v>
      </c>
      <c r="CH1453" s="277">
        <f t="shared" si="404"/>
        <v>0</v>
      </c>
      <c r="CI1453" s="278">
        <f t="shared" si="404"/>
        <v>0</v>
      </c>
      <c r="CJ1453" s="280">
        <f t="shared" si="405"/>
        <v>0</v>
      </c>
      <c r="CK1453" s="232">
        <f t="shared" si="406"/>
        <v>0</v>
      </c>
      <c r="CL1453" s="1"/>
    </row>
    <row r="1454" spans="1:90" ht="18" customHeight="1">
      <c r="A1454" s="1"/>
      <c r="B1454" s="1"/>
      <c r="C1454" s="314"/>
      <c r="D1454" s="287" t="str">
        <f t="shared" si="393"/>
        <v/>
      </c>
      <c r="E1454" s="449" t="str">
        <f t="shared" si="394"/>
        <v/>
      </c>
      <c r="F1454" s="450"/>
      <c r="G1454" s="451"/>
      <c r="H1454" s="452"/>
      <c r="I1454" s="453"/>
      <c r="J1454" s="453"/>
      <c r="K1454" s="453"/>
      <c r="L1454" s="453"/>
      <c r="M1454" s="454"/>
      <c r="N1454" s="455"/>
      <c r="O1454" s="456"/>
      <c r="P1454" s="456"/>
      <c r="Q1454" s="456"/>
      <c r="R1454" s="456"/>
      <c r="S1454" s="456"/>
      <c r="T1454" s="456"/>
      <c r="U1454" s="456"/>
      <c r="V1454" s="456"/>
      <c r="W1454" s="456"/>
      <c r="X1454" s="456"/>
      <c r="Y1454" s="456"/>
      <c r="Z1454" s="456"/>
      <c r="AA1454" s="456"/>
      <c r="AB1454" s="456"/>
      <c r="AC1454" s="456"/>
      <c r="AD1454" s="456"/>
      <c r="AE1454" s="457"/>
      <c r="AF1454" s="455"/>
      <c r="AG1454" s="456"/>
      <c r="AH1454" s="456"/>
      <c r="AI1454" s="456"/>
      <c r="AJ1454" s="456"/>
      <c r="AK1454" s="456"/>
      <c r="AL1454" s="456"/>
      <c r="AM1454" s="456"/>
      <c r="AN1454" s="457"/>
      <c r="AO1454" s="455"/>
      <c r="AP1454" s="456"/>
      <c r="AQ1454" s="456"/>
      <c r="AR1454" s="456"/>
      <c r="AS1454" s="456"/>
      <c r="AT1454" s="456"/>
      <c r="AU1454" s="456"/>
      <c r="AV1454" s="456"/>
      <c r="AW1454" s="456"/>
      <c r="AX1454" s="456"/>
      <c r="AY1454" s="456"/>
      <c r="AZ1454" s="456"/>
      <c r="BA1454" s="456"/>
      <c r="BB1454" s="456"/>
      <c r="BC1454" s="456"/>
      <c r="BD1454" s="456"/>
      <c r="BE1454" s="456"/>
      <c r="BF1454" s="456"/>
      <c r="BG1454" s="457"/>
      <c r="BH1454" s="458"/>
      <c r="BI1454" s="459"/>
      <c r="BJ1454" s="459"/>
      <c r="BK1454" s="459"/>
      <c r="BL1454" s="459"/>
      <c r="BM1454" s="460"/>
      <c r="BN1454" s="314"/>
      <c r="BO1454" s="314"/>
      <c r="BP1454" s="1"/>
      <c r="BQ1454" s="120">
        <f>IF($F$3="","",IF(N1454=$F$3,COUNTIF(BQ$23:BQ1453,"&gt;0")+1,0))</f>
        <v>0</v>
      </c>
      <c r="BR1454" s="1"/>
      <c r="BS1454" s="20" t="str">
        <f>IF($N1454="","",IF(VLOOKUP(VLOOKUP($N1454,IMPOSTAZIONI!$E$6:$I$13,5,FALSE),IMPOSTAZIONI!$B$25:$N$32,3,FALSE)=0,"",VLOOKUP(VLOOKUP($N1454,IMPOSTAZIONI!$E$6:$I$13,5,FALSE),IMPOSTAZIONI!$B$25:$N$32,3,FALSE)))</f>
        <v/>
      </c>
      <c r="BT1454" s="20" t="str">
        <f>IF($N1454="","",IF(VLOOKUP(VLOOKUP($N1454,IMPOSTAZIONI!$E$6:$I$13,5,FALSE),IMPOSTAZIONI!$B$25:$N$32,6,FALSE)=0,"",VLOOKUP(VLOOKUP($N1454,IMPOSTAZIONI!$E$6:$I$13,5,FALSE),IMPOSTAZIONI!$B$25:$N$32,6,FALSE)))</f>
        <v/>
      </c>
      <c r="BU1454" s="20" t="str">
        <f>IF($N1454="","",IF(VLOOKUP(VLOOKUP($N1454,IMPOSTAZIONI!$E$6:$I$13,5,FALSE),IMPOSTAZIONI!$B$25:$N$32,9,FALSE)=0,"",VLOOKUP(VLOOKUP($N1454,IMPOSTAZIONI!$E$6:$I$13,5,FALSE),IMPOSTAZIONI!$B$25:$N$32,9,FALSE)))</f>
        <v/>
      </c>
      <c r="BV1454" s="20" t="str">
        <f>IF($N1454="","",IF(VLOOKUP(VLOOKUP($N1454,IMPOSTAZIONI!$E$6:$I$13,5,FALSE),IMPOSTAZIONI!$B$25:$N$32,12,FALSE)=0,"",VLOOKUP(VLOOKUP($N1454,IMPOSTAZIONI!$E$6:$I$13,5,FALSE),IMPOSTAZIONI!$B$25:$N$32,12,FALSE)))</f>
        <v/>
      </c>
      <c r="BW1454" s="221" t="str">
        <f t="shared" si="395"/>
        <v/>
      </c>
      <c r="BX1454" s="221" t="str">
        <f t="shared" si="396"/>
        <v/>
      </c>
      <c r="BY1454" s="221">
        <f t="shared" si="397"/>
        <v>0</v>
      </c>
      <c r="BZ1454" s="231">
        <f t="shared" si="398"/>
        <v>0</v>
      </c>
      <c r="CA1454" s="246">
        <f t="shared" si="399"/>
        <v>0</v>
      </c>
      <c r="CB1454" s="246">
        <f t="shared" si="400"/>
        <v>0</v>
      </c>
      <c r="CC1454" s="246" t="str">
        <f t="shared" si="401"/>
        <v/>
      </c>
      <c r="CD1454" s="246">
        <f t="shared" si="402"/>
        <v>5</v>
      </c>
      <c r="CE1454" s="246">
        <f t="shared" si="403"/>
        <v>0</v>
      </c>
      <c r="CF1454" s="276">
        <f t="shared" si="404"/>
        <v>0</v>
      </c>
      <c r="CG1454" s="277">
        <f t="shared" si="404"/>
        <v>0</v>
      </c>
      <c r="CH1454" s="277">
        <f t="shared" si="404"/>
        <v>0</v>
      </c>
      <c r="CI1454" s="278">
        <f t="shared" si="404"/>
        <v>0</v>
      </c>
      <c r="CJ1454" s="280">
        <f t="shared" si="405"/>
        <v>0</v>
      </c>
      <c r="CK1454" s="232">
        <f t="shared" si="406"/>
        <v>0</v>
      </c>
      <c r="CL1454" s="1"/>
    </row>
    <row r="1455" spans="1:90" ht="18" customHeight="1">
      <c r="A1455" s="1"/>
      <c r="B1455" s="1"/>
      <c r="C1455" s="314"/>
      <c r="D1455" s="287" t="str">
        <f t="shared" si="393"/>
        <v/>
      </c>
      <c r="E1455" s="449" t="str">
        <f t="shared" si="394"/>
        <v/>
      </c>
      <c r="F1455" s="450"/>
      <c r="G1455" s="451"/>
      <c r="H1455" s="452"/>
      <c r="I1455" s="453"/>
      <c r="J1455" s="453"/>
      <c r="K1455" s="453"/>
      <c r="L1455" s="453"/>
      <c r="M1455" s="454"/>
      <c r="N1455" s="455"/>
      <c r="O1455" s="456"/>
      <c r="P1455" s="456"/>
      <c r="Q1455" s="456"/>
      <c r="R1455" s="456"/>
      <c r="S1455" s="456"/>
      <c r="T1455" s="456"/>
      <c r="U1455" s="456"/>
      <c r="V1455" s="456"/>
      <c r="W1455" s="456"/>
      <c r="X1455" s="456"/>
      <c r="Y1455" s="456"/>
      <c r="Z1455" s="456"/>
      <c r="AA1455" s="456"/>
      <c r="AB1455" s="456"/>
      <c r="AC1455" s="456"/>
      <c r="AD1455" s="456"/>
      <c r="AE1455" s="457"/>
      <c r="AF1455" s="455"/>
      <c r="AG1455" s="456"/>
      <c r="AH1455" s="456"/>
      <c r="AI1455" s="456"/>
      <c r="AJ1455" s="456"/>
      <c r="AK1455" s="456"/>
      <c r="AL1455" s="456"/>
      <c r="AM1455" s="456"/>
      <c r="AN1455" s="457"/>
      <c r="AO1455" s="455"/>
      <c r="AP1455" s="456"/>
      <c r="AQ1455" s="456"/>
      <c r="AR1455" s="456"/>
      <c r="AS1455" s="456"/>
      <c r="AT1455" s="456"/>
      <c r="AU1455" s="456"/>
      <c r="AV1455" s="456"/>
      <c r="AW1455" s="456"/>
      <c r="AX1455" s="456"/>
      <c r="AY1455" s="456"/>
      <c r="AZ1455" s="456"/>
      <c r="BA1455" s="456"/>
      <c r="BB1455" s="456"/>
      <c r="BC1455" s="456"/>
      <c r="BD1455" s="456"/>
      <c r="BE1455" s="456"/>
      <c r="BF1455" s="456"/>
      <c r="BG1455" s="457"/>
      <c r="BH1455" s="458"/>
      <c r="BI1455" s="459"/>
      <c r="BJ1455" s="459"/>
      <c r="BK1455" s="459"/>
      <c r="BL1455" s="459"/>
      <c r="BM1455" s="460"/>
      <c r="BN1455" s="314"/>
      <c r="BO1455" s="314"/>
      <c r="BP1455" s="1"/>
      <c r="BQ1455" s="120">
        <f>IF($F$3="","",IF(N1455=$F$3,COUNTIF(BQ$23:BQ1454,"&gt;0")+1,0))</f>
        <v>0</v>
      </c>
      <c r="BR1455" s="1"/>
      <c r="BS1455" s="20" t="str">
        <f>IF($N1455="","",IF(VLOOKUP(VLOOKUP($N1455,IMPOSTAZIONI!$E$6:$I$13,5,FALSE),IMPOSTAZIONI!$B$25:$N$32,3,FALSE)=0,"",VLOOKUP(VLOOKUP($N1455,IMPOSTAZIONI!$E$6:$I$13,5,FALSE),IMPOSTAZIONI!$B$25:$N$32,3,FALSE)))</f>
        <v/>
      </c>
      <c r="BT1455" s="20" t="str">
        <f>IF($N1455="","",IF(VLOOKUP(VLOOKUP($N1455,IMPOSTAZIONI!$E$6:$I$13,5,FALSE),IMPOSTAZIONI!$B$25:$N$32,6,FALSE)=0,"",VLOOKUP(VLOOKUP($N1455,IMPOSTAZIONI!$E$6:$I$13,5,FALSE),IMPOSTAZIONI!$B$25:$N$32,6,FALSE)))</f>
        <v/>
      </c>
      <c r="BU1455" s="20" t="str">
        <f>IF($N1455="","",IF(VLOOKUP(VLOOKUP($N1455,IMPOSTAZIONI!$E$6:$I$13,5,FALSE),IMPOSTAZIONI!$B$25:$N$32,9,FALSE)=0,"",VLOOKUP(VLOOKUP($N1455,IMPOSTAZIONI!$E$6:$I$13,5,FALSE),IMPOSTAZIONI!$B$25:$N$32,9,FALSE)))</f>
        <v/>
      </c>
      <c r="BV1455" s="20" t="str">
        <f>IF($N1455="","",IF(VLOOKUP(VLOOKUP($N1455,IMPOSTAZIONI!$E$6:$I$13,5,FALSE),IMPOSTAZIONI!$B$25:$N$32,12,FALSE)=0,"",VLOOKUP(VLOOKUP($N1455,IMPOSTAZIONI!$E$6:$I$13,5,FALSE),IMPOSTAZIONI!$B$25:$N$32,12,FALSE)))</f>
        <v/>
      </c>
      <c r="BW1455" s="221" t="str">
        <f t="shared" si="395"/>
        <v/>
      </c>
      <c r="BX1455" s="221" t="str">
        <f t="shared" si="396"/>
        <v/>
      </c>
      <c r="BY1455" s="221">
        <f t="shared" si="397"/>
        <v>0</v>
      </c>
      <c r="BZ1455" s="231">
        <f t="shared" si="398"/>
        <v>0</v>
      </c>
      <c r="CA1455" s="246">
        <f t="shared" si="399"/>
        <v>0</v>
      </c>
      <c r="CB1455" s="246">
        <f t="shared" si="400"/>
        <v>0</v>
      </c>
      <c r="CC1455" s="246" t="str">
        <f t="shared" si="401"/>
        <v/>
      </c>
      <c r="CD1455" s="246">
        <f t="shared" si="402"/>
        <v>5</v>
      </c>
      <c r="CE1455" s="246">
        <f t="shared" si="403"/>
        <v>0</v>
      </c>
      <c r="CF1455" s="276">
        <f t="shared" si="404"/>
        <v>0</v>
      </c>
      <c r="CG1455" s="277">
        <f t="shared" si="404"/>
        <v>0</v>
      </c>
      <c r="CH1455" s="277">
        <f t="shared" si="404"/>
        <v>0</v>
      </c>
      <c r="CI1455" s="278">
        <f t="shared" si="404"/>
        <v>0</v>
      </c>
      <c r="CJ1455" s="280">
        <f t="shared" si="405"/>
        <v>0</v>
      </c>
      <c r="CK1455" s="232">
        <f t="shared" si="406"/>
        <v>0</v>
      </c>
      <c r="CL1455" s="1"/>
    </row>
    <row r="1456" spans="1:90" ht="18" customHeight="1">
      <c r="A1456" s="1"/>
      <c r="B1456" s="1"/>
      <c r="C1456" s="314"/>
      <c r="D1456" s="287" t="str">
        <f t="shared" si="393"/>
        <v/>
      </c>
      <c r="E1456" s="449" t="str">
        <f t="shared" si="394"/>
        <v/>
      </c>
      <c r="F1456" s="450"/>
      <c r="G1456" s="451"/>
      <c r="H1456" s="452"/>
      <c r="I1456" s="453"/>
      <c r="J1456" s="453"/>
      <c r="K1456" s="453"/>
      <c r="L1456" s="453"/>
      <c r="M1456" s="454"/>
      <c r="N1456" s="455"/>
      <c r="O1456" s="456"/>
      <c r="P1456" s="456"/>
      <c r="Q1456" s="456"/>
      <c r="R1456" s="456"/>
      <c r="S1456" s="456"/>
      <c r="T1456" s="456"/>
      <c r="U1456" s="456"/>
      <c r="V1456" s="456"/>
      <c r="W1456" s="456"/>
      <c r="X1456" s="456"/>
      <c r="Y1456" s="456"/>
      <c r="Z1456" s="456"/>
      <c r="AA1456" s="456"/>
      <c r="AB1456" s="456"/>
      <c r="AC1456" s="456"/>
      <c r="AD1456" s="456"/>
      <c r="AE1456" s="457"/>
      <c r="AF1456" s="455"/>
      <c r="AG1456" s="456"/>
      <c r="AH1456" s="456"/>
      <c r="AI1456" s="456"/>
      <c r="AJ1456" s="456"/>
      <c r="AK1456" s="456"/>
      <c r="AL1456" s="456"/>
      <c r="AM1456" s="456"/>
      <c r="AN1456" s="457"/>
      <c r="AO1456" s="455"/>
      <c r="AP1456" s="456"/>
      <c r="AQ1456" s="456"/>
      <c r="AR1456" s="456"/>
      <c r="AS1456" s="456"/>
      <c r="AT1456" s="456"/>
      <c r="AU1456" s="456"/>
      <c r="AV1456" s="456"/>
      <c r="AW1456" s="456"/>
      <c r="AX1456" s="456"/>
      <c r="AY1456" s="456"/>
      <c r="AZ1456" s="456"/>
      <c r="BA1456" s="456"/>
      <c r="BB1456" s="456"/>
      <c r="BC1456" s="456"/>
      <c r="BD1456" s="456"/>
      <c r="BE1456" s="456"/>
      <c r="BF1456" s="456"/>
      <c r="BG1456" s="457"/>
      <c r="BH1456" s="458"/>
      <c r="BI1456" s="459"/>
      <c r="BJ1456" s="459"/>
      <c r="BK1456" s="459"/>
      <c r="BL1456" s="459"/>
      <c r="BM1456" s="460"/>
      <c r="BN1456" s="314"/>
      <c r="BO1456" s="314"/>
      <c r="BP1456" s="1"/>
      <c r="BQ1456" s="120">
        <f>IF($F$3="","",IF(N1456=$F$3,COUNTIF(BQ$23:BQ1455,"&gt;0")+1,0))</f>
        <v>0</v>
      </c>
      <c r="BR1456" s="1"/>
      <c r="BS1456" s="20" t="str">
        <f>IF($N1456="","",IF(VLOOKUP(VLOOKUP($N1456,IMPOSTAZIONI!$E$6:$I$13,5,FALSE),IMPOSTAZIONI!$B$25:$N$32,3,FALSE)=0,"",VLOOKUP(VLOOKUP($N1456,IMPOSTAZIONI!$E$6:$I$13,5,FALSE),IMPOSTAZIONI!$B$25:$N$32,3,FALSE)))</f>
        <v/>
      </c>
      <c r="BT1456" s="20" t="str">
        <f>IF($N1456="","",IF(VLOOKUP(VLOOKUP($N1456,IMPOSTAZIONI!$E$6:$I$13,5,FALSE),IMPOSTAZIONI!$B$25:$N$32,6,FALSE)=0,"",VLOOKUP(VLOOKUP($N1456,IMPOSTAZIONI!$E$6:$I$13,5,FALSE),IMPOSTAZIONI!$B$25:$N$32,6,FALSE)))</f>
        <v/>
      </c>
      <c r="BU1456" s="20" t="str">
        <f>IF($N1456="","",IF(VLOOKUP(VLOOKUP($N1456,IMPOSTAZIONI!$E$6:$I$13,5,FALSE),IMPOSTAZIONI!$B$25:$N$32,9,FALSE)=0,"",VLOOKUP(VLOOKUP($N1456,IMPOSTAZIONI!$E$6:$I$13,5,FALSE),IMPOSTAZIONI!$B$25:$N$32,9,FALSE)))</f>
        <v/>
      </c>
      <c r="BV1456" s="20" t="str">
        <f>IF($N1456="","",IF(VLOOKUP(VLOOKUP($N1456,IMPOSTAZIONI!$E$6:$I$13,5,FALSE),IMPOSTAZIONI!$B$25:$N$32,12,FALSE)=0,"",VLOOKUP(VLOOKUP($N1456,IMPOSTAZIONI!$E$6:$I$13,5,FALSE),IMPOSTAZIONI!$B$25:$N$32,12,FALSE)))</f>
        <v/>
      </c>
      <c r="BW1456" s="221" t="str">
        <f t="shared" si="395"/>
        <v/>
      </c>
      <c r="BX1456" s="221" t="str">
        <f t="shared" si="396"/>
        <v/>
      </c>
      <c r="BY1456" s="221">
        <f t="shared" si="397"/>
        <v>0</v>
      </c>
      <c r="BZ1456" s="231">
        <f t="shared" si="398"/>
        <v>0</v>
      </c>
      <c r="CA1456" s="246">
        <f t="shared" si="399"/>
        <v>0</v>
      </c>
      <c r="CB1456" s="246">
        <f t="shared" si="400"/>
        <v>0</v>
      </c>
      <c r="CC1456" s="246" t="str">
        <f t="shared" si="401"/>
        <v/>
      </c>
      <c r="CD1456" s="246">
        <f t="shared" si="402"/>
        <v>5</v>
      </c>
      <c r="CE1456" s="246">
        <f t="shared" si="403"/>
        <v>0</v>
      </c>
      <c r="CF1456" s="276">
        <f t="shared" si="404"/>
        <v>0</v>
      </c>
      <c r="CG1456" s="277">
        <f t="shared" si="404"/>
        <v>0</v>
      </c>
      <c r="CH1456" s="277">
        <f t="shared" si="404"/>
        <v>0</v>
      </c>
      <c r="CI1456" s="278">
        <f t="shared" si="404"/>
        <v>0</v>
      </c>
      <c r="CJ1456" s="280">
        <f t="shared" si="405"/>
        <v>0</v>
      </c>
      <c r="CK1456" s="232">
        <f t="shared" si="406"/>
        <v>0</v>
      </c>
      <c r="CL1456" s="1"/>
    </row>
    <row r="1457" spans="1:90" ht="18" customHeight="1">
      <c r="A1457" s="1"/>
      <c r="B1457" s="1"/>
      <c r="C1457" s="314"/>
      <c r="D1457" s="287" t="str">
        <f t="shared" ref="D1457:D1520" si="407">IF(BY1457=1,"Errore",IF(BY1457=2,"+ EVN nel gg.",""))</f>
        <v/>
      </c>
      <c r="E1457" s="449" t="str">
        <f t="shared" si="394"/>
        <v/>
      </c>
      <c r="F1457" s="450"/>
      <c r="G1457" s="451"/>
      <c r="H1457" s="452"/>
      <c r="I1457" s="453"/>
      <c r="J1457" s="453"/>
      <c r="K1457" s="453"/>
      <c r="L1457" s="453"/>
      <c r="M1457" s="454"/>
      <c r="N1457" s="455"/>
      <c r="O1457" s="456"/>
      <c r="P1457" s="456"/>
      <c r="Q1457" s="456"/>
      <c r="R1457" s="456"/>
      <c r="S1457" s="456"/>
      <c r="T1457" s="456"/>
      <c r="U1457" s="456"/>
      <c r="V1457" s="456"/>
      <c r="W1457" s="456"/>
      <c r="X1457" s="456"/>
      <c r="Y1457" s="456"/>
      <c r="Z1457" s="456"/>
      <c r="AA1457" s="456"/>
      <c r="AB1457" s="456"/>
      <c r="AC1457" s="456"/>
      <c r="AD1457" s="456"/>
      <c r="AE1457" s="457"/>
      <c r="AF1457" s="455"/>
      <c r="AG1457" s="456"/>
      <c r="AH1457" s="456"/>
      <c r="AI1457" s="456"/>
      <c r="AJ1457" s="456"/>
      <c r="AK1457" s="456"/>
      <c r="AL1457" s="456"/>
      <c r="AM1457" s="456"/>
      <c r="AN1457" s="457"/>
      <c r="AO1457" s="455"/>
      <c r="AP1457" s="456"/>
      <c r="AQ1457" s="456"/>
      <c r="AR1457" s="456"/>
      <c r="AS1457" s="456"/>
      <c r="AT1457" s="456"/>
      <c r="AU1457" s="456"/>
      <c r="AV1457" s="456"/>
      <c r="AW1457" s="456"/>
      <c r="AX1457" s="456"/>
      <c r="AY1457" s="456"/>
      <c r="AZ1457" s="456"/>
      <c r="BA1457" s="456"/>
      <c r="BB1457" s="456"/>
      <c r="BC1457" s="456"/>
      <c r="BD1457" s="456"/>
      <c r="BE1457" s="456"/>
      <c r="BF1457" s="456"/>
      <c r="BG1457" s="457"/>
      <c r="BH1457" s="458"/>
      <c r="BI1457" s="459"/>
      <c r="BJ1457" s="459"/>
      <c r="BK1457" s="459"/>
      <c r="BL1457" s="459"/>
      <c r="BM1457" s="460"/>
      <c r="BN1457" s="314"/>
      <c r="BO1457" s="314"/>
      <c r="BP1457" s="1"/>
      <c r="BQ1457" s="120">
        <f>IF($F$3="","",IF(N1457=$F$3,COUNTIF(BQ$23:BQ1456,"&gt;0")+1,0))</f>
        <v>0</v>
      </c>
      <c r="BR1457" s="1"/>
      <c r="BS1457" s="20" t="str">
        <f>IF($N1457="","",IF(VLOOKUP(VLOOKUP($N1457,IMPOSTAZIONI!$E$6:$I$13,5,FALSE),IMPOSTAZIONI!$B$25:$N$32,3,FALSE)=0,"",VLOOKUP(VLOOKUP($N1457,IMPOSTAZIONI!$E$6:$I$13,5,FALSE),IMPOSTAZIONI!$B$25:$N$32,3,FALSE)))</f>
        <v/>
      </c>
      <c r="BT1457" s="20" t="str">
        <f>IF($N1457="","",IF(VLOOKUP(VLOOKUP($N1457,IMPOSTAZIONI!$E$6:$I$13,5,FALSE),IMPOSTAZIONI!$B$25:$N$32,6,FALSE)=0,"",VLOOKUP(VLOOKUP($N1457,IMPOSTAZIONI!$E$6:$I$13,5,FALSE),IMPOSTAZIONI!$B$25:$N$32,6,FALSE)))</f>
        <v/>
      </c>
      <c r="BU1457" s="20" t="str">
        <f>IF($N1457="","",IF(VLOOKUP(VLOOKUP($N1457,IMPOSTAZIONI!$E$6:$I$13,5,FALSE),IMPOSTAZIONI!$B$25:$N$32,9,FALSE)=0,"",VLOOKUP(VLOOKUP($N1457,IMPOSTAZIONI!$E$6:$I$13,5,FALSE),IMPOSTAZIONI!$B$25:$N$32,9,FALSE)))</f>
        <v/>
      </c>
      <c r="BV1457" s="20" t="str">
        <f>IF($N1457="","",IF(VLOOKUP(VLOOKUP($N1457,IMPOSTAZIONI!$E$6:$I$13,5,FALSE),IMPOSTAZIONI!$B$25:$N$32,12,FALSE)=0,"",VLOOKUP(VLOOKUP($N1457,IMPOSTAZIONI!$E$6:$I$13,5,FALSE),IMPOSTAZIONI!$B$25:$N$32,12,FALSE)))</f>
        <v/>
      </c>
      <c r="BW1457" s="221" t="str">
        <f t="shared" si="395"/>
        <v/>
      </c>
      <c r="BX1457" s="221" t="str">
        <f t="shared" si="396"/>
        <v/>
      </c>
      <c r="BY1457" s="221">
        <f t="shared" si="397"/>
        <v>0</v>
      </c>
      <c r="BZ1457" s="231">
        <f t="shared" si="398"/>
        <v>0</v>
      </c>
      <c r="CA1457" s="246">
        <f t="shared" si="399"/>
        <v>0</v>
      </c>
      <c r="CB1457" s="246">
        <f t="shared" si="400"/>
        <v>0</v>
      </c>
      <c r="CC1457" s="246" t="str">
        <f t="shared" si="401"/>
        <v/>
      </c>
      <c r="CD1457" s="246">
        <f t="shared" si="402"/>
        <v>5</v>
      </c>
      <c r="CE1457" s="246">
        <f t="shared" si="403"/>
        <v>0</v>
      </c>
      <c r="CF1457" s="276">
        <f t="shared" si="404"/>
        <v>0</v>
      </c>
      <c r="CG1457" s="277">
        <f t="shared" si="404"/>
        <v>0</v>
      </c>
      <c r="CH1457" s="277">
        <f t="shared" si="404"/>
        <v>0</v>
      </c>
      <c r="CI1457" s="278">
        <f t="shared" si="404"/>
        <v>0</v>
      </c>
      <c r="CJ1457" s="280">
        <f t="shared" si="405"/>
        <v>0</v>
      </c>
      <c r="CK1457" s="232">
        <f t="shared" si="406"/>
        <v>0</v>
      </c>
      <c r="CL1457" s="1"/>
    </row>
    <row r="1458" spans="1:90" ht="18" customHeight="1">
      <c r="A1458" s="1"/>
      <c r="B1458" s="1"/>
      <c r="C1458" s="314"/>
      <c r="D1458" s="287" t="str">
        <f t="shared" si="407"/>
        <v/>
      </c>
      <c r="E1458" s="449" t="str">
        <f t="shared" si="394"/>
        <v/>
      </c>
      <c r="F1458" s="450"/>
      <c r="G1458" s="451"/>
      <c r="H1458" s="452"/>
      <c r="I1458" s="453"/>
      <c r="J1458" s="453"/>
      <c r="K1458" s="453"/>
      <c r="L1458" s="453"/>
      <c r="M1458" s="454"/>
      <c r="N1458" s="455"/>
      <c r="O1458" s="456"/>
      <c r="P1458" s="456"/>
      <c r="Q1458" s="456"/>
      <c r="R1458" s="456"/>
      <c r="S1458" s="456"/>
      <c r="T1458" s="456"/>
      <c r="U1458" s="456"/>
      <c r="V1458" s="456"/>
      <c r="W1458" s="456"/>
      <c r="X1458" s="456"/>
      <c r="Y1458" s="456"/>
      <c r="Z1458" s="456"/>
      <c r="AA1458" s="456"/>
      <c r="AB1458" s="456"/>
      <c r="AC1458" s="456"/>
      <c r="AD1458" s="456"/>
      <c r="AE1458" s="457"/>
      <c r="AF1458" s="455"/>
      <c r="AG1458" s="456"/>
      <c r="AH1458" s="456"/>
      <c r="AI1458" s="456"/>
      <c r="AJ1458" s="456"/>
      <c r="AK1458" s="456"/>
      <c r="AL1458" s="456"/>
      <c r="AM1458" s="456"/>
      <c r="AN1458" s="457"/>
      <c r="AO1458" s="455"/>
      <c r="AP1458" s="456"/>
      <c r="AQ1458" s="456"/>
      <c r="AR1458" s="456"/>
      <c r="AS1458" s="456"/>
      <c r="AT1458" s="456"/>
      <c r="AU1458" s="456"/>
      <c r="AV1458" s="456"/>
      <c r="AW1458" s="456"/>
      <c r="AX1458" s="456"/>
      <c r="AY1458" s="456"/>
      <c r="AZ1458" s="456"/>
      <c r="BA1458" s="456"/>
      <c r="BB1458" s="456"/>
      <c r="BC1458" s="456"/>
      <c r="BD1458" s="456"/>
      <c r="BE1458" s="456"/>
      <c r="BF1458" s="456"/>
      <c r="BG1458" s="457"/>
      <c r="BH1458" s="458"/>
      <c r="BI1458" s="459"/>
      <c r="BJ1458" s="459"/>
      <c r="BK1458" s="459"/>
      <c r="BL1458" s="459"/>
      <c r="BM1458" s="460"/>
      <c r="BN1458" s="314"/>
      <c r="BO1458" s="314"/>
      <c r="BP1458" s="1"/>
      <c r="BQ1458" s="120">
        <f>IF($F$3="","",IF(N1458=$F$3,COUNTIF(BQ$23:BQ1457,"&gt;0")+1,0))</f>
        <v>0</v>
      </c>
      <c r="BR1458" s="1"/>
      <c r="BS1458" s="20" t="str">
        <f>IF($N1458="","",IF(VLOOKUP(VLOOKUP($N1458,IMPOSTAZIONI!$E$6:$I$13,5,FALSE),IMPOSTAZIONI!$B$25:$N$32,3,FALSE)=0,"",VLOOKUP(VLOOKUP($N1458,IMPOSTAZIONI!$E$6:$I$13,5,FALSE),IMPOSTAZIONI!$B$25:$N$32,3,FALSE)))</f>
        <v/>
      </c>
      <c r="BT1458" s="20" t="str">
        <f>IF($N1458="","",IF(VLOOKUP(VLOOKUP($N1458,IMPOSTAZIONI!$E$6:$I$13,5,FALSE),IMPOSTAZIONI!$B$25:$N$32,6,FALSE)=0,"",VLOOKUP(VLOOKUP($N1458,IMPOSTAZIONI!$E$6:$I$13,5,FALSE),IMPOSTAZIONI!$B$25:$N$32,6,FALSE)))</f>
        <v/>
      </c>
      <c r="BU1458" s="20" t="str">
        <f>IF($N1458="","",IF(VLOOKUP(VLOOKUP($N1458,IMPOSTAZIONI!$E$6:$I$13,5,FALSE),IMPOSTAZIONI!$B$25:$N$32,9,FALSE)=0,"",VLOOKUP(VLOOKUP($N1458,IMPOSTAZIONI!$E$6:$I$13,5,FALSE),IMPOSTAZIONI!$B$25:$N$32,9,FALSE)))</f>
        <v/>
      </c>
      <c r="BV1458" s="20" t="str">
        <f>IF($N1458="","",IF(VLOOKUP(VLOOKUP($N1458,IMPOSTAZIONI!$E$6:$I$13,5,FALSE),IMPOSTAZIONI!$B$25:$N$32,12,FALSE)=0,"",VLOOKUP(VLOOKUP($N1458,IMPOSTAZIONI!$E$6:$I$13,5,FALSE),IMPOSTAZIONI!$B$25:$N$32,12,FALSE)))</f>
        <v/>
      </c>
      <c r="BW1458" s="221" t="str">
        <f t="shared" si="395"/>
        <v/>
      </c>
      <c r="BX1458" s="221" t="str">
        <f t="shared" si="396"/>
        <v/>
      </c>
      <c r="BY1458" s="221">
        <f t="shared" si="397"/>
        <v>0</v>
      </c>
      <c r="BZ1458" s="231">
        <f t="shared" si="398"/>
        <v>0</v>
      </c>
      <c r="CA1458" s="246">
        <f t="shared" si="399"/>
        <v>0</v>
      </c>
      <c r="CB1458" s="246">
        <f t="shared" si="400"/>
        <v>0</v>
      </c>
      <c r="CC1458" s="246" t="str">
        <f t="shared" si="401"/>
        <v/>
      </c>
      <c r="CD1458" s="246">
        <f t="shared" si="402"/>
        <v>5</v>
      </c>
      <c r="CE1458" s="246">
        <f t="shared" si="403"/>
        <v>0</v>
      </c>
      <c r="CF1458" s="276">
        <f t="shared" si="404"/>
        <v>0</v>
      </c>
      <c r="CG1458" s="277">
        <f t="shared" si="404"/>
        <v>0</v>
      </c>
      <c r="CH1458" s="277">
        <f t="shared" si="404"/>
        <v>0</v>
      </c>
      <c r="CI1458" s="278">
        <f t="shared" si="404"/>
        <v>0</v>
      </c>
      <c r="CJ1458" s="280">
        <f t="shared" si="405"/>
        <v>0</v>
      </c>
      <c r="CK1458" s="232">
        <f t="shared" si="406"/>
        <v>0</v>
      </c>
      <c r="CL1458" s="1"/>
    </row>
    <row r="1459" spans="1:90" ht="18" customHeight="1">
      <c r="A1459" s="1"/>
      <c r="B1459" s="1"/>
      <c r="C1459" s="314"/>
      <c r="D1459" s="287" t="str">
        <f t="shared" si="407"/>
        <v/>
      </c>
      <c r="E1459" s="449" t="str">
        <f t="shared" si="394"/>
        <v/>
      </c>
      <c r="F1459" s="450"/>
      <c r="G1459" s="451"/>
      <c r="H1459" s="452"/>
      <c r="I1459" s="453"/>
      <c r="J1459" s="453"/>
      <c r="K1459" s="453"/>
      <c r="L1459" s="453"/>
      <c r="M1459" s="454"/>
      <c r="N1459" s="455"/>
      <c r="O1459" s="456"/>
      <c r="P1459" s="456"/>
      <c r="Q1459" s="456"/>
      <c r="R1459" s="456"/>
      <c r="S1459" s="456"/>
      <c r="T1459" s="456"/>
      <c r="U1459" s="456"/>
      <c r="V1459" s="456"/>
      <c r="W1459" s="456"/>
      <c r="X1459" s="456"/>
      <c r="Y1459" s="456"/>
      <c r="Z1459" s="456"/>
      <c r="AA1459" s="456"/>
      <c r="AB1459" s="456"/>
      <c r="AC1459" s="456"/>
      <c r="AD1459" s="456"/>
      <c r="AE1459" s="457"/>
      <c r="AF1459" s="455"/>
      <c r="AG1459" s="456"/>
      <c r="AH1459" s="456"/>
      <c r="AI1459" s="456"/>
      <c r="AJ1459" s="456"/>
      <c r="AK1459" s="456"/>
      <c r="AL1459" s="456"/>
      <c r="AM1459" s="456"/>
      <c r="AN1459" s="457"/>
      <c r="AO1459" s="455"/>
      <c r="AP1459" s="456"/>
      <c r="AQ1459" s="456"/>
      <c r="AR1459" s="456"/>
      <c r="AS1459" s="456"/>
      <c r="AT1459" s="456"/>
      <c r="AU1459" s="456"/>
      <c r="AV1459" s="456"/>
      <c r="AW1459" s="456"/>
      <c r="AX1459" s="456"/>
      <c r="AY1459" s="456"/>
      <c r="AZ1459" s="456"/>
      <c r="BA1459" s="456"/>
      <c r="BB1459" s="456"/>
      <c r="BC1459" s="456"/>
      <c r="BD1459" s="456"/>
      <c r="BE1459" s="456"/>
      <c r="BF1459" s="456"/>
      <c r="BG1459" s="457"/>
      <c r="BH1459" s="458"/>
      <c r="BI1459" s="459"/>
      <c r="BJ1459" s="459"/>
      <c r="BK1459" s="459"/>
      <c r="BL1459" s="459"/>
      <c r="BM1459" s="460"/>
      <c r="BN1459" s="314"/>
      <c r="BO1459" s="314"/>
      <c r="BP1459" s="1"/>
      <c r="BQ1459" s="120">
        <f>IF($F$3="","",IF(N1459=$F$3,COUNTIF(BQ$23:BQ1458,"&gt;0")+1,0))</f>
        <v>0</v>
      </c>
      <c r="BR1459" s="1"/>
      <c r="BS1459" s="20" t="str">
        <f>IF($N1459="","",IF(VLOOKUP(VLOOKUP($N1459,IMPOSTAZIONI!$E$6:$I$13,5,FALSE),IMPOSTAZIONI!$B$25:$N$32,3,FALSE)=0,"",VLOOKUP(VLOOKUP($N1459,IMPOSTAZIONI!$E$6:$I$13,5,FALSE),IMPOSTAZIONI!$B$25:$N$32,3,FALSE)))</f>
        <v/>
      </c>
      <c r="BT1459" s="20" t="str">
        <f>IF($N1459="","",IF(VLOOKUP(VLOOKUP($N1459,IMPOSTAZIONI!$E$6:$I$13,5,FALSE),IMPOSTAZIONI!$B$25:$N$32,6,FALSE)=0,"",VLOOKUP(VLOOKUP($N1459,IMPOSTAZIONI!$E$6:$I$13,5,FALSE),IMPOSTAZIONI!$B$25:$N$32,6,FALSE)))</f>
        <v/>
      </c>
      <c r="BU1459" s="20" t="str">
        <f>IF($N1459="","",IF(VLOOKUP(VLOOKUP($N1459,IMPOSTAZIONI!$E$6:$I$13,5,FALSE),IMPOSTAZIONI!$B$25:$N$32,9,FALSE)=0,"",VLOOKUP(VLOOKUP($N1459,IMPOSTAZIONI!$E$6:$I$13,5,FALSE),IMPOSTAZIONI!$B$25:$N$32,9,FALSE)))</f>
        <v/>
      </c>
      <c r="BV1459" s="20" t="str">
        <f>IF($N1459="","",IF(VLOOKUP(VLOOKUP($N1459,IMPOSTAZIONI!$E$6:$I$13,5,FALSE),IMPOSTAZIONI!$B$25:$N$32,12,FALSE)=0,"",VLOOKUP(VLOOKUP($N1459,IMPOSTAZIONI!$E$6:$I$13,5,FALSE),IMPOSTAZIONI!$B$25:$N$32,12,FALSE)))</f>
        <v/>
      </c>
      <c r="BW1459" s="221" t="str">
        <f t="shared" si="395"/>
        <v/>
      </c>
      <c r="BX1459" s="221" t="str">
        <f t="shared" si="396"/>
        <v/>
      </c>
      <c r="BY1459" s="221">
        <f t="shared" si="397"/>
        <v>0</v>
      </c>
      <c r="BZ1459" s="231">
        <f t="shared" si="398"/>
        <v>0</v>
      </c>
      <c r="CA1459" s="246">
        <f t="shared" si="399"/>
        <v>0</v>
      </c>
      <c r="CB1459" s="246">
        <f t="shared" si="400"/>
        <v>0</v>
      </c>
      <c r="CC1459" s="246" t="str">
        <f t="shared" si="401"/>
        <v/>
      </c>
      <c r="CD1459" s="246">
        <f t="shared" si="402"/>
        <v>5</v>
      </c>
      <c r="CE1459" s="246">
        <f t="shared" si="403"/>
        <v>0</v>
      </c>
      <c r="CF1459" s="276">
        <f t="shared" si="404"/>
        <v>0</v>
      </c>
      <c r="CG1459" s="277">
        <f t="shared" si="404"/>
        <v>0</v>
      </c>
      <c r="CH1459" s="277">
        <f t="shared" si="404"/>
        <v>0</v>
      </c>
      <c r="CI1459" s="278">
        <f t="shared" si="404"/>
        <v>0</v>
      </c>
      <c r="CJ1459" s="280">
        <f t="shared" si="405"/>
        <v>0</v>
      </c>
      <c r="CK1459" s="232">
        <f t="shared" si="406"/>
        <v>0</v>
      </c>
      <c r="CL1459" s="1"/>
    </row>
    <row r="1460" spans="1:90" ht="18" customHeight="1">
      <c r="A1460" s="1"/>
      <c r="B1460" s="1"/>
      <c r="C1460" s="314"/>
      <c r="D1460" s="287" t="str">
        <f t="shared" si="407"/>
        <v/>
      </c>
      <c r="E1460" s="449" t="str">
        <f t="shared" si="394"/>
        <v/>
      </c>
      <c r="F1460" s="450"/>
      <c r="G1460" s="451"/>
      <c r="H1460" s="452"/>
      <c r="I1460" s="453"/>
      <c r="J1460" s="453"/>
      <c r="K1460" s="453"/>
      <c r="L1460" s="453"/>
      <c r="M1460" s="454"/>
      <c r="N1460" s="455"/>
      <c r="O1460" s="456"/>
      <c r="P1460" s="456"/>
      <c r="Q1460" s="456"/>
      <c r="R1460" s="456"/>
      <c r="S1460" s="456"/>
      <c r="T1460" s="456"/>
      <c r="U1460" s="456"/>
      <c r="V1460" s="456"/>
      <c r="W1460" s="456"/>
      <c r="X1460" s="456"/>
      <c r="Y1460" s="456"/>
      <c r="Z1460" s="456"/>
      <c r="AA1460" s="456"/>
      <c r="AB1460" s="456"/>
      <c r="AC1460" s="456"/>
      <c r="AD1460" s="456"/>
      <c r="AE1460" s="457"/>
      <c r="AF1460" s="455"/>
      <c r="AG1460" s="456"/>
      <c r="AH1460" s="456"/>
      <c r="AI1460" s="456"/>
      <c r="AJ1460" s="456"/>
      <c r="AK1460" s="456"/>
      <c r="AL1460" s="456"/>
      <c r="AM1460" s="456"/>
      <c r="AN1460" s="457"/>
      <c r="AO1460" s="455"/>
      <c r="AP1460" s="456"/>
      <c r="AQ1460" s="456"/>
      <c r="AR1460" s="456"/>
      <c r="AS1460" s="456"/>
      <c r="AT1460" s="456"/>
      <c r="AU1460" s="456"/>
      <c r="AV1460" s="456"/>
      <c r="AW1460" s="456"/>
      <c r="AX1460" s="456"/>
      <c r="AY1460" s="456"/>
      <c r="AZ1460" s="456"/>
      <c r="BA1460" s="456"/>
      <c r="BB1460" s="456"/>
      <c r="BC1460" s="456"/>
      <c r="BD1460" s="456"/>
      <c r="BE1460" s="456"/>
      <c r="BF1460" s="456"/>
      <c r="BG1460" s="457"/>
      <c r="BH1460" s="458"/>
      <c r="BI1460" s="459"/>
      <c r="BJ1460" s="459"/>
      <c r="BK1460" s="459"/>
      <c r="BL1460" s="459"/>
      <c r="BM1460" s="460"/>
      <c r="BN1460" s="314"/>
      <c r="BO1460" s="314"/>
      <c r="BP1460" s="1"/>
      <c r="BQ1460" s="120">
        <f>IF($F$3="","",IF(N1460=$F$3,COUNTIF(BQ$23:BQ1459,"&gt;0")+1,0))</f>
        <v>0</v>
      </c>
      <c r="BR1460" s="1"/>
      <c r="BS1460" s="20" t="str">
        <f>IF($N1460="","",IF(VLOOKUP(VLOOKUP($N1460,IMPOSTAZIONI!$E$6:$I$13,5,FALSE),IMPOSTAZIONI!$B$25:$N$32,3,FALSE)=0,"",VLOOKUP(VLOOKUP($N1460,IMPOSTAZIONI!$E$6:$I$13,5,FALSE),IMPOSTAZIONI!$B$25:$N$32,3,FALSE)))</f>
        <v/>
      </c>
      <c r="BT1460" s="20" t="str">
        <f>IF($N1460="","",IF(VLOOKUP(VLOOKUP($N1460,IMPOSTAZIONI!$E$6:$I$13,5,FALSE),IMPOSTAZIONI!$B$25:$N$32,6,FALSE)=0,"",VLOOKUP(VLOOKUP($N1460,IMPOSTAZIONI!$E$6:$I$13,5,FALSE),IMPOSTAZIONI!$B$25:$N$32,6,FALSE)))</f>
        <v/>
      </c>
      <c r="BU1460" s="20" t="str">
        <f>IF($N1460="","",IF(VLOOKUP(VLOOKUP($N1460,IMPOSTAZIONI!$E$6:$I$13,5,FALSE),IMPOSTAZIONI!$B$25:$N$32,9,FALSE)=0,"",VLOOKUP(VLOOKUP($N1460,IMPOSTAZIONI!$E$6:$I$13,5,FALSE),IMPOSTAZIONI!$B$25:$N$32,9,FALSE)))</f>
        <v/>
      </c>
      <c r="BV1460" s="20" t="str">
        <f>IF($N1460="","",IF(VLOOKUP(VLOOKUP($N1460,IMPOSTAZIONI!$E$6:$I$13,5,FALSE),IMPOSTAZIONI!$B$25:$N$32,12,FALSE)=0,"",VLOOKUP(VLOOKUP($N1460,IMPOSTAZIONI!$E$6:$I$13,5,FALSE),IMPOSTAZIONI!$B$25:$N$32,12,FALSE)))</f>
        <v/>
      </c>
      <c r="BW1460" s="221" t="str">
        <f t="shared" si="395"/>
        <v/>
      </c>
      <c r="BX1460" s="221" t="str">
        <f t="shared" si="396"/>
        <v/>
      </c>
      <c r="BY1460" s="221">
        <f t="shared" si="397"/>
        <v>0</v>
      </c>
      <c r="BZ1460" s="231">
        <f t="shared" si="398"/>
        <v>0</v>
      </c>
      <c r="CA1460" s="246">
        <f t="shared" si="399"/>
        <v>0</v>
      </c>
      <c r="CB1460" s="246">
        <f t="shared" si="400"/>
        <v>0</v>
      </c>
      <c r="CC1460" s="246" t="str">
        <f t="shared" si="401"/>
        <v/>
      </c>
      <c r="CD1460" s="246">
        <f t="shared" si="402"/>
        <v>5</v>
      </c>
      <c r="CE1460" s="246">
        <f t="shared" si="403"/>
        <v>0</v>
      </c>
      <c r="CF1460" s="276">
        <f t="shared" si="404"/>
        <v>0</v>
      </c>
      <c r="CG1460" s="277">
        <f t="shared" si="404"/>
        <v>0</v>
      </c>
      <c r="CH1460" s="277">
        <f t="shared" si="404"/>
        <v>0</v>
      </c>
      <c r="CI1460" s="278">
        <f t="shared" si="404"/>
        <v>0</v>
      </c>
      <c r="CJ1460" s="280">
        <f t="shared" si="405"/>
        <v>0</v>
      </c>
      <c r="CK1460" s="232">
        <f t="shared" si="406"/>
        <v>0</v>
      </c>
      <c r="CL1460" s="1"/>
    </row>
    <row r="1461" spans="1:90" ht="18" customHeight="1">
      <c r="A1461" s="1"/>
      <c r="B1461" s="1"/>
      <c r="C1461" s="314"/>
      <c r="D1461" s="287" t="str">
        <f t="shared" si="407"/>
        <v/>
      </c>
      <c r="E1461" s="449" t="str">
        <f t="shared" si="394"/>
        <v/>
      </c>
      <c r="F1461" s="450"/>
      <c r="G1461" s="451"/>
      <c r="H1461" s="452"/>
      <c r="I1461" s="453"/>
      <c r="J1461" s="453"/>
      <c r="K1461" s="453"/>
      <c r="L1461" s="453"/>
      <c r="M1461" s="454"/>
      <c r="N1461" s="455"/>
      <c r="O1461" s="456"/>
      <c r="P1461" s="456"/>
      <c r="Q1461" s="456"/>
      <c r="R1461" s="456"/>
      <c r="S1461" s="456"/>
      <c r="T1461" s="456"/>
      <c r="U1461" s="456"/>
      <c r="V1461" s="456"/>
      <c r="W1461" s="456"/>
      <c r="X1461" s="456"/>
      <c r="Y1461" s="456"/>
      <c r="Z1461" s="456"/>
      <c r="AA1461" s="456"/>
      <c r="AB1461" s="456"/>
      <c r="AC1461" s="456"/>
      <c r="AD1461" s="456"/>
      <c r="AE1461" s="457"/>
      <c r="AF1461" s="455"/>
      <c r="AG1461" s="456"/>
      <c r="AH1461" s="456"/>
      <c r="AI1461" s="456"/>
      <c r="AJ1461" s="456"/>
      <c r="AK1461" s="456"/>
      <c r="AL1461" s="456"/>
      <c r="AM1461" s="456"/>
      <c r="AN1461" s="457"/>
      <c r="AO1461" s="455"/>
      <c r="AP1461" s="456"/>
      <c r="AQ1461" s="456"/>
      <c r="AR1461" s="456"/>
      <c r="AS1461" s="456"/>
      <c r="AT1461" s="456"/>
      <c r="AU1461" s="456"/>
      <c r="AV1461" s="456"/>
      <c r="AW1461" s="456"/>
      <c r="AX1461" s="456"/>
      <c r="AY1461" s="456"/>
      <c r="AZ1461" s="456"/>
      <c r="BA1461" s="456"/>
      <c r="BB1461" s="456"/>
      <c r="BC1461" s="456"/>
      <c r="BD1461" s="456"/>
      <c r="BE1461" s="456"/>
      <c r="BF1461" s="456"/>
      <c r="BG1461" s="457"/>
      <c r="BH1461" s="458"/>
      <c r="BI1461" s="459"/>
      <c r="BJ1461" s="459"/>
      <c r="BK1461" s="459"/>
      <c r="BL1461" s="459"/>
      <c r="BM1461" s="460"/>
      <c r="BN1461" s="314"/>
      <c r="BO1461" s="314"/>
      <c r="BP1461" s="1"/>
      <c r="BQ1461" s="120">
        <f>IF($F$3="","",IF(N1461=$F$3,COUNTIF(BQ$23:BQ1460,"&gt;0")+1,0))</f>
        <v>0</v>
      </c>
      <c r="BR1461" s="1"/>
      <c r="BS1461" s="20" t="str">
        <f>IF($N1461="","",IF(VLOOKUP(VLOOKUP($N1461,IMPOSTAZIONI!$E$6:$I$13,5,FALSE),IMPOSTAZIONI!$B$25:$N$32,3,FALSE)=0,"",VLOOKUP(VLOOKUP($N1461,IMPOSTAZIONI!$E$6:$I$13,5,FALSE),IMPOSTAZIONI!$B$25:$N$32,3,FALSE)))</f>
        <v/>
      </c>
      <c r="BT1461" s="20" t="str">
        <f>IF($N1461="","",IF(VLOOKUP(VLOOKUP($N1461,IMPOSTAZIONI!$E$6:$I$13,5,FALSE),IMPOSTAZIONI!$B$25:$N$32,6,FALSE)=0,"",VLOOKUP(VLOOKUP($N1461,IMPOSTAZIONI!$E$6:$I$13,5,FALSE),IMPOSTAZIONI!$B$25:$N$32,6,FALSE)))</f>
        <v/>
      </c>
      <c r="BU1461" s="20" t="str">
        <f>IF($N1461="","",IF(VLOOKUP(VLOOKUP($N1461,IMPOSTAZIONI!$E$6:$I$13,5,FALSE),IMPOSTAZIONI!$B$25:$N$32,9,FALSE)=0,"",VLOOKUP(VLOOKUP($N1461,IMPOSTAZIONI!$E$6:$I$13,5,FALSE),IMPOSTAZIONI!$B$25:$N$32,9,FALSE)))</f>
        <v/>
      </c>
      <c r="BV1461" s="20" t="str">
        <f>IF($N1461="","",IF(VLOOKUP(VLOOKUP($N1461,IMPOSTAZIONI!$E$6:$I$13,5,FALSE),IMPOSTAZIONI!$B$25:$N$32,12,FALSE)=0,"",VLOOKUP(VLOOKUP($N1461,IMPOSTAZIONI!$E$6:$I$13,5,FALSE),IMPOSTAZIONI!$B$25:$N$32,12,FALSE)))</f>
        <v/>
      </c>
      <c r="BW1461" s="221" t="str">
        <f t="shared" si="395"/>
        <v/>
      </c>
      <c r="BX1461" s="221" t="str">
        <f t="shared" si="396"/>
        <v/>
      </c>
      <c r="BY1461" s="221">
        <f t="shared" si="397"/>
        <v>0</v>
      </c>
      <c r="BZ1461" s="231">
        <f t="shared" si="398"/>
        <v>0</v>
      </c>
      <c r="CA1461" s="246">
        <f t="shared" si="399"/>
        <v>0</v>
      </c>
      <c r="CB1461" s="246">
        <f t="shared" si="400"/>
        <v>0</v>
      </c>
      <c r="CC1461" s="246" t="str">
        <f t="shared" si="401"/>
        <v/>
      </c>
      <c r="CD1461" s="246">
        <f t="shared" si="402"/>
        <v>5</v>
      </c>
      <c r="CE1461" s="246">
        <f t="shared" si="403"/>
        <v>0</v>
      </c>
      <c r="CF1461" s="276">
        <f t="shared" si="404"/>
        <v>0</v>
      </c>
      <c r="CG1461" s="277">
        <f t="shared" si="404"/>
        <v>0</v>
      </c>
      <c r="CH1461" s="277">
        <f t="shared" si="404"/>
        <v>0</v>
      </c>
      <c r="CI1461" s="278">
        <f t="shared" si="404"/>
        <v>0</v>
      </c>
      <c r="CJ1461" s="280">
        <f t="shared" si="405"/>
        <v>0</v>
      </c>
      <c r="CK1461" s="232">
        <f t="shared" si="406"/>
        <v>0</v>
      </c>
      <c r="CL1461" s="1"/>
    </row>
    <row r="1462" spans="1:90" ht="18" customHeight="1">
      <c r="A1462" s="1"/>
      <c r="B1462" s="1"/>
      <c r="C1462" s="314"/>
      <c r="D1462" s="287" t="str">
        <f t="shared" si="407"/>
        <v/>
      </c>
      <c r="E1462" s="449" t="str">
        <f t="shared" si="394"/>
        <v/>
      </c>
      <c r="F1462" s="450"/>
      <c r="G1462" s="451"/>
      <c r="H1462" s="452"/>
      <c r="I1462" s="453"/>
      <c r="J1462" s="453"/>
      <c r="K1462" s="453"/>
      <c r="L1462" s="453"/>
      <c r="M1462" s="454"/>
      <c r="N1462" s="455"/>
      <c r="O1462" s="456"/>
      <c r="P1462" s="456"/>
      <c r="Q1462" s="456"/>
      <c r="R1462" s="456"/>
      <c r="S1462" s="456"/>
      <c r="T1462" s="456"/>
      <c r="U1462" s="456"/>
      <c r="V1462" s="456"/>
      <c r="W1462" s="456"/>
      <c r="X1462" s="456"/>
      <c r="Y1462" s="456"/>
      <c r="Z1462" s="456"/>
      <c r="AA1462" s="456"/>
      <c r="AB1462" s="456"/>
      <c r="AC1462" s="456"/>
      <c r="AD1462" s="456"/>
      <c r="AE1462" s="457"/>
      <c r="AF1462" s="455"/>
      <c r="AG1462" s="456"/>
      <c r="AH1462" s="456"/>
      <c r="AI1462" s="456"/>
      <c r="AJ1462" s="456"/>
      <c r="AK1462" s="456"/>
      <c r="AL1462" s="456"/>
      <c r="AM1462" s="456"/>
      <c r="AN1462" s="457"/>
      <c r="AO1462" s="455"/>
      <c r="AP1462" s="456"/>
      <c r="AQ1462" s="456"/>
      <c r="AR1462" s="456"/>
      <c r="AS1462" s="456"/>
      <c r="AT1462" s="456"/>
      <c r="AU1462" s="456"/>
      <c r="AV1462" s="456"/>
      <c r="AW1462" s="456"/>
      <c r="AX1462" s="456"/>
      <c r="AY1462" s="456"/>
      <c r="AZ1462" s="456"/>
      <c r="BA1462" s="456"/>
      <c r="BB1462" s="456"/>
      <c r="BC1462" s="456"/>
      <c r="BD1462" s="456"/>
      <c r="BE1462" s="456"/>
      <c r="BF1462" s="456"/>
      <c r="BG1462" s="457"/>
      <c r="BH1462" s="458"/>
      <c r="BI1462" s="459"/>
      <c r="BJ1462" s="459"/>
      <c r="BK1462" s="459"/>
      <c r="BL1462" s="459"/>
      <c r="BM1462" s="460"/>
      <c r="BN1462" s="314"/>
      <c r="BO1462" s="314"/>
      <c r="BP1462" s="1"/>
      <c r="BQ1462" s="120">
        <f>IF($F$3="","",IF(N1462=$F$3,COUNTIF(BQ$23:BQ1461,"&gt;0")+1,0))</f>
        <v>0</v>
      </c>
      <c r="BR1462" s="1"/>
      <c r="BS1462" s="20" t="str">
        <f>IF($N1462="","",IF(VLOOKUP(VLOOKUP($N1462,IMPOSTAZIONI!$E$6:$I$13,5,FALSE),IMPOSTAZIONI!$B$25:$N$32,3,FALSE)=0,"",VLOOKUP(VLOOKUP($N1462,IMPOSTAZIONI!$E$6:$I$13,5,FALSE),IMPOSTAZIONI!$B$25:$N$32,3,FALSE)))</f>
        <v/>
      </c>
      <c r="BT1462" s="20" t="str">
        <f>IF($N1462="","",IF(VLOOKUP(VLOOKUP($N1462,IMPOSTAZIONI!$E$6:$I$13,5,FALSE),IMPOSTAZIONI!$B$25:$N$32,6,FALSE)=0,"",VLOOKUP(VLOOKUP($N1462,IMPOSTAZIONI!$E$6:$I$13,5,FALSE),IMPOSTAZIONI!$B$25:$N$32,6,FALSE)))</f>
        <v/>
      </c>
      <c r="BU1462" s="20" t="str">
        <f>IF($N1462="","",IF(VLOOKUP(VLOOKUP($N1462,IMPOSTAZIONI!$E$6:$I$13,5,FALSE),IMPOSTAZIONI!$B$25:$N$32,9,FALSE)=0,"",VLOOKUP(VLOOKUP($N1462,IMPOSTAZIONI!$E$6:$I$13,5,FALSE),IMPOSTAZIONI!$B$25:$N$32,9,FALSE)))</f>
        <v/>
      </c>
      <c r="BV1462" s="20" t="str">
        <f>IF($N1462="","",IF(VLOOKUP(VLOOKUP($N1462,IMPOSTAZIONI!$E$6:$I$13,5,FALSE),IMPOSTAZIONI!$B$25:$N$32,12,FALSE)=0,"",VLOOKUP(VLOOKUP($N1462,IMPOSTAZIONI!$E$6:$I$13,5,FALSE),IMPOSTAZIONI!$B$25:$N$32,12,FALSE)))</f>
        <v/>
      </c>
      <c r="BW1462" s="221" t="str">
        <f t="shared" si="395"/>
        <v/>
      </c>
      <c r="BX1462" s="221" t="str">
        <f t="shared" si="396"/>
        <v/>
      </c>
      <c r="BY1462" s="221">
        <f t="shared" si="397"/>
        <v>0</v>
      </c>
      <c r="BZ1462" s="231">
        <f t="shared" si="398"/>
        <v>0</v>
      </c>
      <c r="CA1462" s="246">
        <f t="shared" si="399"/>
        <v>0</v>
      </c>
      <c r="CB1462" s="246">
        <f t="shared" si="400"/>
        <v>0</v>
      </c>
      <c r="CC1462" s="246" t="str">
        <f t="shared" si="401"/>
        <v/>
      </c>
      <c r="CD1462" s="246">
        <f t="shared" si="402"/>
        <v>5</v>
      </c>
      <c r="CE1462" s="246">
        <f t="shared" si="403"/>
        <v>0</v>
      </c>
      <c r="CF1462" s="276">
        <f t="shared" si="404"/>
        <v>0</v>
      </c>
      <c r="CG1462" s="277">
        <f t="shared" si="404"/>
        <v>0</v>
      </c>
      <c r="CH1462" s="277">
        <f t="shared" si="404"/>
        <v>0</v>
      </c>
      <c r="CI1462" s="278">
        <f t="shared" si="404"/>
        <v>0</v>
      </c>
      <c r="CJ1462" s="280">
        <f t="shared" si="405"/>
        <v>0</v>
      </c>
      <c r="CK1462" s="232">
        <f t="shared" si="406"/>
        <v>0</v>
      </c>
      <c r="CL1462" s="1"/>
    </row>
    <row r="1463" spans="1:90" ht="18" customHeight="1">
      <c r="A1463" s="1"/>
      <c r="B1463" s="1"/>
      <c r="C1463" s="314"/>
      <c r="D1463" s="287" t="str">
        <f t="shared" si="407"/>
        <v/>
      </c>
      <c r="E1463" s="449" t="str">
        <f t="shared" si="394"/>
        <v/>
      </c>
      <c r="F1463" s="450"/>
      <c r="G1463" s="451"/>
      <c r="H1463" s="452"/>
      <c r="I1463" s="453"/>
      <c r="J1463" s="453"/>
      <c r="K1463" s="453"/>
      <c r="L1463" s="453"/>
      <c r="M1463" s="454"/>
      <c r="N1463" s="455"/>
      <c r="O1463" s="456"/>
      <c r="P1463" s="456"/>
      <c r="Q1463" s="456"/>
      <c r="R1463" s="456"/>
      <c r="S1463" s="456"/>
      <c r="T1463" s="456"/>
      <c r="U1463" s="456"/>
      <c r="V1463" s="456"/>
      <c r="W1463" s="456"/>
      <c r="X1463" s="456"/>
      <c r="Y1463" s="456"/>
      <c r="Z1463" s="456"/>
      <c r="AA1463" s="456"/>
      <c r="AB1463" s="456"/>
      <c r="AC1463" s="456"/>
      <c r="AD1463" s="456"/>
      <c r="AE1463" s="457"/>
      <c r="AF1463" s="455"/>
      <c r="AG1463" s="456"/>
      <c r="AH1463" s="456"/>
      <c r="AI1463" s="456"/>
      <c r="AJ1463" s="456"/>
      <c r="AK1463" s="456"/>
      <c r="AL1463" s="456"/>
      <c r="AM1463" s="456"/>
      <c r="AN1463" s="457"/>
      <c r="AO1463" s="455"/>
      <c r="AP1463" s="456"/>
      <c r="AQ1463" s="456"/>
      <c r="AR1463" s="456"/>
      <c r="AS1463" s="456"/>
      <c r="AT1463" s="456"/>
      <c r="AU1463" s="456"/>
      <c r="AV1463" s="456"/>
      <c r="AW1463" s="456"/>
      <c r="AX1463" s="456"/>
      <c r="AY1463" s="456"/>
      <c r="AZ1463" s="456"/>
      <c r="BA1463" s="456"/>
      <c r="BB1463" s="456"/>
      <c r="BC1463" s="456"/>
      <c r="BD1463" s="456"/>
      <c r="BE1463" s="456"/>
      <c r="BF1463" s="456"/>
      <c r="BG1463" s="457"/>
      <c r="BH1463" s="458"/>
      <c r="BI1463" s="459"/>
      <c r="BJ1463" s="459"/>
      <c r="BK1463" s="459"/>
      <c r="BL1463" s="459"/>
      <c r="BM1463" s="460"/>
      <c r="BN1463" s="314"/>
      <c r="BO1463" s="314"/>
      <c r="BP1463" s="1"/>
      <c r="BQ1463" s="120">
        <f>IF($F$3="","",IF(N1463=$F$3,COUNTIF(BQ$23:BQ1462,"&gt;0")+1,0))</f>
        <v>0</v>
      </c>
      <c r="BR1463" s="1"/>
      <c r="BS1463" s="20" t="str">
        <f>IF($N1463="","",IF(VLOOKUP(VLOOKUP($N1463,IMPOSTAZIONI!$E$6:$I$13,5,FALSE),IMPOSTAZIONI!$B$25:$N$32,3,FALSE)=0,"",VLOOKUP(VLOOKUP($N1463,IMPOSTAZIONI!$E$6:$I$13,5,FALSE),IMPOSTAZIONI!$B$25:$N$32,3,FALSE)))</f>
        <v/>
      </c>
      <c r="BT1463" s="20" t="str">
        <f>IF($N1463="","",IF(VLOOKUP(VLOOKUP($N1463,IMPOSTAZIONI!$E$6:$I$13,5,FALSE),IMPOSTAZIONI!$B$25:$N$32,6,FALSE)=0,"",VLOOKUP(VLOOKUP($N1463,IMPOSTAZIONI!$E$6:$I$13,5,FALSE),IMPOSTAZIONI!$B$25:$N$32,6,FALSE)))</f>
        <v/>
      </c>
      <c r="BU1463" s="20" t="str">
        <f>IF($N1463="","",IF(VLOOKUP(VLOOKUP($N1463,IMPOSTAZIONI!$E$6:$I$13,5,FALSE),IMPOSTAZIONI!$B$25:$N$32,9,FALSE)=0,"",VLOOKUP(VLOOKUP($N1463,IMPOSTAZIONI!$E$6:$I$13,5,FALSE),IMPOSTAZIONI!$B$25:$N$32,9,FALSE)))</f>
        <v/>
      </c>
      <c r="BV1463" s="20" t="str">
        <f>IF($N1463="","",IF(VLOOKUP(VLOOKUP($N1463,IMPOSTAZIONI!$E$6:$I$13,5,FALSE),IMPOSTAZIONI!$B$25:$N$32,12,FALSE)=0,"",VLOOKUP(VLOOKUP($N1463,IMPOSTAZIONI!$E$6:$I$13,5,FALSE),IMPOSTAZIONI!$B$25:$N$32,12,FALSE)))</f>
        <v/>
      </c>
      <c r="BW1463" s="221" t="str">
        <f t="shared" si="395"/>
        <v/>
      </c>
      <c r="BX1463" s="221" t="str">
        <f t="shared" si="396"/>
        <v/>
      </c>
      <c r="BY1463" s="221">
        <f t="shared" si="397"/>
        <v>0</v>
      </c>
      <c r="BZ1463" s="231">
        <f t="shared" si="398"/>
        <v>0</v>
      </c>
      <c r="CA1463" s="246">
        <f t="shared" si="399"/>
        <v>0</v>
      </c>
      <c r="CB1463" s="246">
        <f t="shared" si="400"/>
        <v>0</v>
      </c>
      <c r="CC1463" s="246" t="str">
        <f t="shared" si="401"/>
        <v/>
      </c>
      <c r="CD1463" s="246">
        <f t="shared" si="402"/>
        <v>5</v>
      </c>
      <c r="CE1463" s="246">
        <f t="shared" si="403"/>
        <v>0</v>
      </c>
      <c r="CF1463" s="276">
        <f t="shared" si="404"/>
        <v>0</v>
      </c>
      <c r="CG1463" s="277">
        <f t="shared" si="404"/>
        <v>0</v>
      </c>
      <c r="CH1463" s="277">
        <f t="shared" si="404"/>
        <v>0</v>
      </c>
      <c r="CI1463" s="278">
        <f t="shared" si="404"/>
        <v>0</v>
      </c>
      <c r="CJ1463" s="280">
        <f t="shared" si="405"/>
        <v>0</v>
      </c>
      <c r="CK1463" s="232">
        <f t="shared" si="406"/>
        <v>0</v>
      </c>
      <c r="CL1463" s="1"/>
    </row>
    <row r="1464" spans="1:90" ht="18" customHeight="1">
      <c r="A1464" s="1"/>
      <c r="B1464" s="1"/>
      <c r="C1464" s="314"/>
      <c r="D1464" s="287" t="str">
        <f t="shared" si="407"/>
        <v/>
      </c>
      <c r="E1464" s="449" t="str">
        <f t="shared" si="394"/>
        <v/>
      </c>
      <c r="F1464" s="450"/>
      <c r="G1464" s="451"/>
      <c r="H1464" s="452"/>
      <c r="I1464" s="453"/>
      <c r="J1464" s="453"/>
      <c r="K1464" s="453"/>
      <c r="L1464" s="453"/>
      <c r="M1464" s="454"/>
      <c r="N1464" s="455"/>
      <c r="O1464" s="456"/>
      <c r="P1464" s="456"/>
      <c r="Q1464" s="456"/>
      <c r="R1464" s="456"/>
      <c r="S1464" s="456"/>
      <c r="T1464" s="456"/>
      <c r="U1464" s="456"/>
      <c r="V1464" s="456"/>
      <c r="W1464" s="456"/>
      <c r="X1464" s="456"/>
      <c r="Y1464" s="456"/>
      <c r="Z1464" s="456"/>
      <c r="AA1464" s="456"/>
      <c r="AB1464" s="456"/>
      <c r="AC1464" s="456"/>
      <c r="AD1464" s="456"/>
      <c r="AE1464" s="457"/>
      <c r="AF1464" s="455"/>
      <c r="AG1464" s="456"/>
      <c r="AH1464" s="456"/>
      <c r="AI1464" s="456"/>
      <c r="AJ1464" s="456"/>
      <c r="AK1464" s="456"/>
      <c r="AL1464" s="456"/>
      <c r="AM1464" s="456"/>
      <c r="AN1464" s="457"/>
      <c r="AO1464" s="455"/>
      <c r="AP1464" s="456"/>
      <c r="AQ1464" s="456"/>
      <c r="AR1464" s="456"/>
      <c r="AS1464" s="456"/>
      <c r="AT1464" s="456"/>
      <c r="AU1464" s="456"/>
      <c r="AV1464" s="456"/>
      <c r="AW1464" s="456"/>
      <c r="AX1464" s="456"/>
      <c r="AY1464" s="456"/>
      <c r="AZ1464" s="456"/>
      <c r="BA1464" s="456"/>
      <c r="BB1464" s="456"/>
      <c r="BC1464" s="456"/>
      <c r="BD1464" s="456"/>
      <c r="BE1464" s="456"/>
      <c r="BF1464" s="456"/>
      <c r="BG1464" s="457"/>
      <c r="BH1464" s="458"/>
      <c r="BI1464" s="459"/>
      <c r="BJ1464" s="459"/>
      <c r="BK1464" s="459"/>
      <c r="BL1464" s="459"/>
      <c r="BM1464" s="460"/>
      <c r="BN1464" s="314"/>
      <c r="BO1464" s="314"/>
      <c r="BP1464" s="1"/>
      <c r="BQ1464" s="120">
        <f>IF($F$3="","",IF(N1464=$F$3,COUNTIF(BQ$23:BQ1463,"&gt;0")+1,0))</f>
        <v>0</v>
      </c>
      <c r="BR1464" s="1"/>
      <c r="BS1464" s="20" t="str">
        <f>IF($N1464="","",IF(VLOOKUP(VLOOKUP($N1464,IMPOSTAZIONI!$E$6:$I$13,5,FALSE),IMPOSTAZIONI!$B$25:$N$32,3,FALSE)=0,"",VLOOKUP(VLOOKUP($N1464,IMPOSTAZIONI!$E$6:$I$13,5,FALSE),IMPOSTAZIONI!$B$25:$N$32,3,FALSE)))</f>
        <v/>
      </c>
      <c r="BT1464" s="20" t="str">
        <f>IF($N1464="","",IF(VLOOKUP(VLOOKUP($N1464,IMPOSTAZIONI!$E$6:$I$13,5,FALSE),IMPOSTAZIONI!$B$25:$N$32,6,FALSE)=0,"",VLOOKUP(VLOOKUP($N1464,IMPOSTAZIONI!$E$6:$I$13,5,FALSE),IMPOSTAZIONI!$B$25:$N$32,6,FALSE)))</f>
        <v/>
      </c>
      <c r="BU1464" s="20" t="str">
        <f>IF($N1464="","",IF(VLOOKUP(VLOOKUP($N1464,IMPOSTAZIONI!$E$6:$I$13,5,FALSE),IMPOSTAZIONI!$B$25:$N$32,9,FALSE)=0,"",VLOOKUP(VLOOKUP($N1464,IMPOSTAZIONI!$E$6:$I$13,5,FALSE),IMPOSTAZIONI!$B$25:$N$32,9,FALSE)))</f>
        <v/>
      </c>
      <c r="BV1464" s="20" t="str">
        <f>IF($N1464="","",IF(VLOOKUP(VLOOKUP($N1464,IMPOSTAZIONI!$E$6:$I$13,5,FALSE),IMPOSTAZIONI!$B$25:$N$32,12,FALSE)=0,"",VLOOKUP(VLOOKUP($N1464,IMPOSTAZIONI!$E$6:$I$13,5,FALSE),IMPOSTAZIONI!$B$25:$N$32,12,FALSE)))</f>
        <v/>
      </c>
      <c r="BW1464" s="221" t="str">
        <f t="shared" si="395"/>
        <v/>
      </c>
      <c r="BX1464" s="221" t="str">
        <f t="shared" si="396"/>
        <v/>
      </c>
      <c r="BY1464" s="221">
        <f t="shared" si="397"/>
        <v>0</v>
      </c>
      <c r="BZ1464" s="231">
        <f t="shared" si="398"/>
        <v>0</v>
      </c>
      <c r="CA1464" s="246">
        <f t="shared" si="399"/>
        <v>0</v>
      </c>
      <c r="CB1464" s="246">
        <f t="shared" si="400"/>
        <v>0</v>
      </c>
      <c r="CC1464" s="246" t="str">
        <f t="shared" si="401"/>
        <v/>
      </c>
      <c r="CD1464" s="246">
        <f t="shared" si="402"/>
        <v>5</v>
      </c>
      <c r="CE1464" s="246">
        <f t="shared" si="403"/>
        <v>0</v>
      </c>
      <c r="CF1464" s="276">
        <f t="shared" si="404"/>
        <v>0</v>
      </c>
      <c r="CG1464" s="277">
        <f t="shared" si="404"/>
        <v>0</v>
      </c>
      <c r="CH1464" s="277">
        <f t="shared" si="404"/>
        <v>0</v>
      </c>
      <c r="CI1464" s="278">
        <f t="shared" si="404"/>
        <v>0</v>
      </c>
      <c r="CJ1464" s="280">
        <f t="shared" si="405"/>
        <v>0</v>
      </c>
      <c r="CK1464" s="232">
        <f t="shared" si="406"/>
        <v>0</v>
      </c>
      <c r="CL1464" s="1"/>
    </row>
    <row r="1465" spans="1:90" ht="18" customHeight="1">
      <c r="A1465" s="1"/>
      <c r="B1465" s="1"/>
      <c r="C1465" s="314"/>
      <c r="D1465" s="287" t="str">
        <f t="shared" si="407"/>
        <v/>
      </c>
      <c r="E1465" s="449" t="str">
        <f t="shared" si="394"/>
        <v/>
      </c>
      <c r="F1465" s="450"/>
      <c r="G1465" s="451"/>
      <c r="H1465" s="452"/>
      <c r="I1465" s="453"/>
      <c r="J1465" s="453"/>
      <c r="K1465" s="453"/>
      <c r="L1465" s="453"/>
      <c r="M1465" s="454"/>
      <c r="N1465" s="455"/>
      <c r="O1465" s="456"/>
      <c r="P1465" s="456"/>
      <c r="Q1465" s="456"/>
      <c r="R1465" s="456"/>
      <c r="S1465" s="456"/>
      <c r="T1465" s="456"/>
      <c r="U1465" s="456"/>
      <c r="V1465" s="456"/>
      <c r="W1465" s="456"/>
      <c r="X1465" s="456"/>
      <c r="Y1465" s="456"/>
      <c r="Z1465" s="456"/>
      <c r="AA1465" s="456"/>
      <c r="AB1465" s="456"/>
      <c r="AC1465" s="456"/>
      <c r="AD1465" s="456"/>
      <c r="AE1465" s="457"/>
      <c r="AF1465" s="455"/>
      <c r="AG1465" s="456"/>
      <c r="AH1465" s="456"/>
      <c r="AI1465" s="456"/>
      <c r="AJ1465" s="456"/>
      <c r="AK1465" s="456"/>
      <c r="AL1465" s="456"/>
      <c r="AM1465" s="456"/>
      <c r="AN1465" s="457"/>
      <c r="AO1465" s="455"/>
      <c r="AP1465" s="456"/>
      <c r="AQ1465" s="456"/>
      <c r="AR1465" s="456"/>
      <c r="AS1465" s="456"/>
      <c r="AT1465" s="456"/>
      <c r="AU1465" s="456"/>
      <c r="AV1465" s="456"/>
      <c r="AW1465" s="456"/>
      <c r="AX1465" s="456"/>
      <c r="AY1465" s="456"/>
      <c r="AZ1465" s="456"/>
      <c r="BA1465" s="456"/>
      <c r="BB1465" s="456"/>
      <c r="BC1465" s="456"/>
      <c r="BD1465" s="456"/>
      <c r="BE1465" s="456"/>
      <c r="BF1465" s="456"/>
      <c r="BG1465" s="457"/>
      <c r="BH1465" s="458"/>
      <c r="BI1465" s="459"/>
      <c r="BJ1465" s="459"/>
      <c r="BK1465" s="459"/>
      <c r="BL1465" s="459"/>
      <c r="BM1465" s="460"/>
      <c r="BN1465" s="314"/>
      <c r="BO1465" s="314"/>
      <c r="BP1465" s="1"/>
      <c r="BQ1465" s="120">
        <f>IF($F$3="","",IF(N1465=$F$3,COUNTIF(BQ$23:BQ1464,"&gt;0")+1,0))</f>
        <v>0</v>
      </c>
      <c r="BR1465" s="1"/>
      <c r="BS1465" s="20" t="str">
        <f>IF($N1465="","",IF(VLOOKUP(VLOOKUP($N1465,IMPOSTAZIONI!$E$6:$I$13,5,FALSE),IMPOSTAZIONI!$B$25:$N$32,3,FALSE)=0,"",VLOOKUP(VLOOKUP($N1465,IMPOSTAZIONI!$E$6:$I$13,5,FALSE),IMPOSTAZIONI!$B$25:$N$32,3,FALSE)))</f>
        <v/>
      </c>
      <c r="BT1465" s="20" t="str">
        <f>IF($N1465="","",IF(VLOOKUP(VLOOKUP($N1465,IMPOSTAZIONI!$E$6:$I$13,5,FALSE),IMPOSTAZIONI!$B$25:$N$32,6,FALSE)=0,"",VLOOKUP(VLOOKUP($N1465,IMPOSTAZIONI!$E$6:$I$13,5,FALSE),IMPOSTAZIONI!$B$25:$N$32,6,FALSE)))</f>
        <v/>
      </c>
      <c r="BU1465" s="20" t="str">
        <f>IF($N1465="","",IF(VLOOKUP(VLOOKUP($N1465,IMPOSTAZIONI!$E$6:$I$13,5,FALSE),IMPOSTAZIONI!$B$25:$N$32,9,FALSE)=0,"",VLOOKUP(VLOOKUP($N1465,IMPOSTAZIONI!$E$6:$I$13,5,FALSE),IMPOSTAZIONI!$B$25:$N$32,9,FALSE)))</f>
        <v/>
      </c>
      <c r="BV1465" s="20" t="str">
        <f>IF($N1465="","",IF(VLOOKUP(VLOOKUP($N1465,IMPOSTAZIONI!$E$6:$I$13,5,FALSE),IMPOSTAZIONI!$B$25:$N$32,12,FALSE)=0,"",VLOOKUP(VLOOKUP($N1465,IMPOSTAZIONI!$E$6:$I$13,5,FALSE),IMPOSTAZIONI!$B$25:$N$32,12,FALSE)))</f>
        <v/>
      </c>
      <c r="BW1465" s="221" t="str">
        <f t="shared" si="395"/>
        <v/>
      </c>
      <c r="BX1465" s="221" t="str">
        <f t="shared" si="396"/>
        <v/>
      </c>
      <c r="BY1465" s="221">
        <f t="shared" si="397"/>
        <v>0</v>
      </c>
      <c r="BZ1465" s="231">
        <f t="shared" si="398"/>
        <v>0</v>
      </c>
      <c r="CA1465" s="246">
        <f t="shared" si="399"/>
        <v>0</v>
      </c>
      <c r="CB1465" s="246">
        <f t="shared" si="400"/>
        <v>0</v>
      </c>
      <c r="CC1465" s="246" t="str">
        <f t="shared" si="401"/>
        <v/>
      </c>
      <c r="CD1465" s="246">
        <f t="shared" si="402"/>
        <v>5</v>
      </c>
      <c r="CE1465" s="246">
        <f t="shared" si="403"/>
        <v>0</v>
      </c>
      <c r="CF1465" s="276">
        <f t="shared" si="404"/>
        <v>0</v>
      </c>
      <c r="CG1465" s="277">
        <f t="shared" si="404"/>
        <v>0</v>
      </c>
      <c r="CH1465" s="277">
        <f t="shared" si="404"/>
        <v>0</v>
      </c>
      <c r="CI1465" s="278">
        <f t="shared" si="404"/>
        <v>0</v>
      </c>
      <c r="CJ1465" s="280">
        <f t="shared" si="405"/>
        <v>0</v>
      </c>
      <c r="CK1465" s="232">
        <f t="shared" si="406"/>
        <v>0</v>
      </c>
      <c r="CL1465" s="1"/>
    </row>
    <row r="1466" spans="1:90" ht="18" customHeight="1">
      <c r="A1466" s="1"/>
      <c r="B1466" s="1"/>
      <c r="C1466" s="314"/>
      <c r="D1466" s="287" t="str">
        <f t="shared" si="407"/>
        <v/>
      </c>
      <c r="E1466" s="449" t="str">
        <f t="shared" si="394"/>
        <v/>
      </c>
      <c r="F1466" s="450"/>
      <c r="G1466" s="451"/>
      <c r="H1466" s="452"/>
      <c r="I1466" s="453"/>
      <c r="J1466" s="453"/>
      <c r="K1466" s="453"/>
      <c r="L1466" s="453"/>
      <c r="M1466" s="454"/>
      <c r="N1466" s="455"/>
      <c r="O1466" s="456"/>
      <c r="P1466" s="456"/>
      <c r="Q1466" s="456"/>
      <c r="R1466" s="456"/>
      <c r="S1466" s="456"/>
      <c r="T1466" s="456"/>
      <c r="U1466" s="456"/>
      <c r="V1466" s="456"/>
      <c r="W1466" s="456"/>
      <c r="X1466" s="456"/>
      <c r="Y1466" s="456"/>
      <c r="Z1466" s="456"/>
      <c r="AA1466" s="456"/>
      <c r="AB1466" s="456"/>
      <c r="AC1466" s="456"/>
      <c r="AD1466" s="456"/>
      <c r="AE1466" s="457"/>
      <c r="AF1466" s="455"/>
      <c r="AG1466" s="456"/>
      <c r="AH1466" s="456"/>
      <c r="AI1466" s="456"/>
      <c r="AJ1466" s="456"/>
      <c r="AK1466" s="456"/>
      <c r="AL1466" s="456"/>
      <c r="AM1466" s="456"/>
      <c r="AN1466" s="457"/>
      <c r="AO1466" s="455"/>
      <c r="AP1466" s="456"/>
      <c r="AQ1466" s="456"/>
      <c r="AR1466" s="456"/>
      <c r="AS1466" s="456"/>
      <c r="AT1466" s="456"/>
      <c r="AU1466" s="456"/>
      <c r="AV1466" s="456"/>
      <c r="AW1466" s="456"/>
      <c r="AX1466" s="456"/>
      <c r="AY1466" s="456"/>
      <c r="AZ1466" s="456"/>
      <c r="BA1466" s="456"/>
      <c r="BB1466" s="456"/>
      <c r="BC1466" s="456"/>
      <c r="BD1466" s="456"/>
      <c r="BE1466" s="456"/>
      <c r="BF1466" s="456"/>
      <c r="BG1466" s="457"/>
      <c r="BH1466" s="458"/>
      <c r="BI1466" s="459"/>
      <c r="BJ1466" s="459"/>
      <c r="BK1466" s="459"/>
      <c r="BL1466" s="459"/>
      <c r="BM1466" s="460"/>
      <c r="BN1466" s="314"/>
      <c r="BO1466" s="314"/>
      <c r="BP1466" s="1"/>
      <c r="BQ1466" s="120">
        <f>IF($F$3="","",IF(N1466=$F$3,COUNTIF(BQ$23:BQ1465,"&gt;0")+1,0))</f>
        <v>0</v>
      </c>
      <c r="BR1466" s="1"/>
      <c r="BS1466" s="20" t="str">
        <f>IF($N1466="","",IF(VLOOKUP(VLOOKUP($N1466,IMPOSTAZIONI!$E$6:$I$13,5,FALSE),IMPOSTAZIONI!$B$25:$N$32,3,FALSE)=0,"",VLOOKUP(VLOOKUP($N1466,IMPOSTAZIONI!$E$6:$I$13,5,FALSE),IMPOSTAZIONI!$B$25:$N$32,3,FALSE)))</f>
        <v/>
      </c>
      <c r="BT1466" s="20" t="str">
        <f>IF($N1466="","",IF(VLOOKUP(VLOOKUP($N1466,IMPOSTAZIONI!$E$6:$I$13,5,FALSE),IMPOSTAZIONI!$B$25:$N$32,6,FALSE)=0,"",VLOOKUP(VLOOKUP($N1466,IMPOSTAZIONI!$E$6:$I$13,5,FALSE),IMPOSTAZIONI!$B$25:$N$32,6,FALSE)))</f>
        <v/>
      </c>
      <c r="BU1466" s="20" t="str">
        <f>IF($N1466="","",IF(VLOOKUP(VLOOKUP($N1466,IMPOSTAZIONI!$E$6:$I$13,5,FALSE),IMPOSTAZIONI!$B$25:$N$32,9,FALSE)=0,"",VLOOKUP(VLOOKUP($N1466,IMPOSTAZIONI!$E$6:$I$13,5,FALSE),IMPOSTAZIONI!$B$25:$N$32,9,FALSE)))</f>
        <v/>
      </c>
      <c r="BV1466" s="20" t="str">
        <f>IF($N1466="","",IF(VLOOKUP(VLOOKUP($N1466,IMPOSTAZIONI!$E$6:$I$13,5,FALSE),IMPOSTAZIONI!$B$25:$N$32,12,FALSE)=0,"",VLOOKUP(VLOOKUP($N1466,IMPOSTAZIONI!$E$6:$I$13,5,FALSE),IMPOSTAZIONI!$B$25:$N$32,12,FALSE)))</f>
        <v/>
      </c>
      <c r="BW1466" s="221" t="str">
        <f t="shared" si="395"/>
        <v/>
      </c>
      <c r="BX1466" s="221" t="str">
        <f t="shared" si="396"/>
        <v/>
      </c>
      <c r="BY1466" s="221">
        <f t="shared" si="397"/>
        <v>0</v>
      </c>
      <c r="BZ1466" s="231">
        <f t="shared" si="398"/>
        <v>0</v>
      </c>
      <c r="CA1466" s="246">
        <f t="shared" si="399"/>
        <v>0</v>
      </c>
      <c r="CB1466" s="246">
        <f t="shared" si="400"/>
        <v>0</v>
      </c>
      <c r="CC1466" s="246" t="str">
        <f t="shared" si="401"/>
        <v/>
      </c>
      <c r="CD1466" s="246">
        <f t="shared" si="402"/>
        <v>5</v>
      </c>
      <c r="CE1466" s="246">
        <f t="shared" si="403"/>
        <v>0</v>
      </c>
      <c r="CF1466" s="276">
        <f t="shared" si="404"/>
        <v>0</v>
      </c>
      <c r="CG1466" s="277">
        <f t="shared" si="404"/>
        <v>0</v>
      </c>
      <c r="CH1466" s="277">
        <f t="shared" si="404"/>
        <v>0</v>
      </c>
      <c r="CI1466" s="278">
        <f t="shared" si="404"/>
        <v>0</v>
      </c>
      <c r="CJ1466" s="280">
        <f t="shared" si="405"/>
        <v>0</v>
      </c>
      <c r="CK1466" s="232">
        <f t="shared" si="406"/>
        <v>0</v>
      </c>
      <c r="CL1466" s="1"/>
    </row>
    <row r="1467" spans="1:90" ht="18" customHeight="1">
      <c r="A1467" s="1"/>
      <c r="B1467" s="1"/>
      <c r="C1467" s="314"/>
      <c r="D1467" s="287" t="str">
        <f t="shared" si="407"/>
        <v/>
      </c>
      <c r="E1467" s="449" t="str">
        <f t="shared" si="394"/>
        <v/>
      </c>
      <c r="F1467" s="450"/>
      <c r="G1467" s="451"/>
      <c r="H1467" s="452"/>
      <c r="I1467" s="453"/>
      <c r="J1467" s="453"/>
      <c r="K1467" s="453"/>
      <c r="L1467" s="453"/>
      <c r="M1467" s="454"/>
      <c r="N1467" s="455"/>
      <c r="O1467" s="456"/>
      <c r="P1467" s="456"/>
      <c r="Q1467" s="456"/>
      <c r="R1467" s="456"/>
      <c r="S1467" s="456"/>
      <c r="T1467" s="456"/>
      <c r="U1467" s="456"/>
      <c r="V1467" s="456"/>
      <c r="W1467" s="456"/>
      <c r="X1467" s="456"/>
      <c r="Y1467" s="456"/>
      <c r="Z1467" s="456"/>
      <c r="AA1467" s="456"/>
      <c r="AB1467" s="456"/>
      <c r="AC1467" s="456"/>
      <c r="AD1467" s="456"/>
      <c r="AE1467" s="457"/>
      <c r="AF1467" s="455"/>
      <c r="AG1467" s="456"/>
      <c r="AH1467" s="456"/>
      <c r="AI1467" s="456"/>
      <c r="AJ1467" s="456"/>
      <c r="AK1467" s="456"/>
      <c r="AL1467" s="456"/>
      <c r="AM1467" s="456"/>
      <c r="AN1467" s="457"/>
      <c r="AO1467" s="455"/>
      <c r="AP1467" s="456"/>
      <c r="AQ1467" s="456"/>
      <c r="AR1467" s="456"/>
      <c r="AS1467" s="456"/>
      <c r="AT1467" s="456"/>
      <c r="AU1467" s="456"/>
      <c r="AV1467" s="456"/>
      <c r="AW1467" s="456"/>
      <c r="AX1467" s="456"/>
      <c r="AY1467" s="456"/>
      <c r="AZ1467" s="456"/>
      <c r="BA1467" s="456"/>
      <c r="BB1467" s="456"/>
      <c r="BC1467" s="456"/>
      <c r="BD1467" s="456"/>
      <c r="BE1467" s="456"/>
      <c r="BF1467" s="456"/>
      <c r="BG1467" s="457"/>
      <c r="BH1467" s="458"/>
      <c r="BI1467" s="459"/>
      <c r="BJ1467" s="459"/>
      <c r="BK1467" s="459"/>
      <c r="BL1467" s="459"/>
      <c r="BM1467" s="460"/>
      <c r="BN1467" s="314"/>
      <c r="BO1467" s="314"/>
      <c r="BP1467" s="1"/>
      <c r="BQ1467" s="120">
        <f>IF($F$3="","",IF(N1467=$F$3,COUNTIF(BQ$23:BQ1466,"&gt;0")+1,0))</f>
        <v>0</v>
      </c>
      <c r="BR1467" s="1"/>
      <c r="BS1467" s="20" t="str">
        <f>IF($N1467="","",IF(VLOOKUP(VLOOKUP($N1467,IMPOSTAZIONI!$E$6:$I$13,5,FALSE),IMPOSTAZIONI!$B$25:$N$32,3,FALSE)=0,"",VLOOKUP(VLOOKUP($N1467,IMPOSTAZIONI!$E$6:$I$13,5,FALSE),IMPOSTAZIONI!$B$25:$N$32,3,FALSE)))</f>
        <v/>
      </c>
      <c r="BT1467" s="20" t="str">
        <f>IF($N1467="","",IF(VLOOKUP(VLOOKUP($N1467,IMPOSTAZIONI!$E$6:$I$13,5,FALSE),IMPOSTAZIONI!$B$25:$N$32,6,FALSE)=0,"",VLOOKUP(VLOOKUP($N1467,IMPOSTAZIONI!$E$6:$I$13,5,FALSE),IMPOSTAZIONI!$B$25:$N$32,6,FALSE)))</f>
        <v/>
      </c>
      <c r="BU1467" s="20" t="str">
        <f>IF($N1467="","",IF(VLOOKUP(VLOOKUP($N1467,IMPOSTAZIONI!$E$6:$I$13,5,FALSE),IMPOSTAZIONI!$B$25:$N$32,9,FALSE)=0,"",VLOOKUP(VLOOKUP($N1467,IMPOSTAZIONI!$E$6:$I$13,5,FALSE),IMPOSTAZIONI!$B$25:$N$32,9,FALSE)))</f>
        <v/>
      </c>
      <c r="BV1467" s="20" t="str">
        <f>IF($N1467="","",IF(VLOOKUP(VLOOKUP($N1467,IMPOSTAZIONI!$E$6:$I$13,5,FALSE),IMPOSTAZIONI!$B$25:$N$32,12,FALSE)=0,"",VLOOKUP(VLOOKUP($N1467,IMPOSTAZIONI!$E$6:$I$13,5,FALSE),IMPOSTAZIONI!$B$25:$N$32,12,FALSE)))</f>
        <v/>
      </c>
      <c r="BW1467" s="221" t="str">
        <f t="shared" si="395"/>
        <v/>
      </c>
      <c r="BX1467" s="221" t="str">
        <f t="shared" si="396"/>
        <v/>
      </c>
      <c r="BY1467" s="221">
        <f t="shared" si="397"/>
        <v>0</v>
      </c>
      <c r="BZ1467" s="231">
        <f t="shared" si="398"/>
        <v>0</v>
      </c>
      <c r="CA1467" s="246">
        <f t="shared" si="399"/>
        <v>0</v>
      </c>
      <c r="CB1467" s="246">
        <f t="shared" si="400"/>
        <v>0</v>
      </c>
      <c r="CC1467" s="246" t="str">
        <f t="shared" si="401"/>
        <v/>
      </c>
      <c r="CD1467" s="246">
        <f t="shared" si="402"/>
        <v>5</v>
      </c>
      <c r="CE1467" s="246">
        <f t="shared" si="403"/>
        <v>0</v>
      </c>
      <c r="CF1467" s="276">
        <f t="shared" si="404"/>
        <v>0</v>
      </c>
      <c r="CG1467" s="277">
        <f t="shared" si="404"/>
        <v>0</v>
      </c>
      <c r="CH1467" s="277">
        <f t="shared" si="404"/>
        <v>0</v>
      </c>
      <c r="CI1467" s="278">
        <f t="shared" si="404"/>
        <v>0</v>
      </c>
      <c r="CJ1467" s="280">
        <f t="shared" si="405"/>
        <v>0</v>
      </c>
      <c r="CK1467" s="232">
        <f t="shared" si="406"/>
        <v>0</v>
      </c>
      <c r="CL1467" s="1"/>
    </row>
    <row r="1468" spans="1:90" ht="18" customHeight="1">
      <c r="A1468" s="1"/>
      <c r="B1468" s="1"/>
      <c r="C1468" s="314"/>
      <c r="D1468" s="287" t="str">
        <f t="shared" si="407"/>
        <v/>
      </c>
      <c r="E1468" s="449" t="str">
        <f t="shared" si="394"/>
        <v/>
      </c>
      <c r="F1468" s="450"/>
      <c r="G1468" s="451"/>
      <c r="H1468" s="452"/>
      <c r="I1468" s="453"/>
      <c r="J1468" s="453"/>
      <c r="K1468" s="453"/>
      <c r="L1468" s="453"/>
      <c r="M1468" s="454"/>
      <c r="N1468" s="455"/>
      <c r="O1468" s="456"/>
      <c r="P1468" s="456"/>
      <c r="Q1468" s="456"/>
      <c r="R1468" s="456"/>
      <c r="S1468" s="456"/>
      <c r="T1468" s="456"/>
      <c r="U1468" s="456"/>
      <c r="V1468" s="456"/>
      <c r="W1468" s="456"/>
      <c r="X1468" s="456"/>
      <c r="Y1468" s="456"/>
      <c r="Z1468" s="456"/>
      <c r="AA1468" s="456"/>
      <c r="AB1468" s="456"/>
      <c r="AC1468" s="456"/>
      <c r="AD1468" s="456"/>
      <c r="AE1468" s="457"/>
      <c r="AF1468" s="455"/>
      <c r="AG1468" s="456"/>
      <c r="AH1468" s="456"/>
      <c r="AI1468" s="456"/>
      <c r="AJ1468" s="456"/>
      <c r="AK1468" s="456"/>
      <c r="AL1468" s="456"/>
      <c r="AM1468" s="456"/>
      <c r="AN1468" s="457"/>
      <c r="AO1468" s="455"/>
      <c r="AP1468" s="456"/>
      <c r="AQ1468" s="456"/>
      <c r="AR1468" s="456"/>
      <c r="AS1468" s="456"/>
      <c r="AT1468" s="456"/>
      <c r="AU1468" s="456"/>
      <c r="AV1468" s="456"/>
      <c r="AW1468" s="456"/>
      <c r="AX1468" s="456"/>
      <c r="AY1468" s="456"/>
      <c r="AZ1468" s="456"/>
      <c r="BA1468" s="456"/>
      <c r="BB1468" s="456"/>
      <c r="BC1468" s="456"/>
      <c r="BD1468" s="456"/>
      <c r="BE1468" s="456"/>
      <c r="BF1468" s="456"/>
      <c r="BG1468" s="457"/>
      <c r="BH1468" s="458"/>
      <c r="BI1468" s="459"/>
      <c r="BJ1468" s="459"/>
      <c r="BK1468" s="459"/>
      <c r="BL1468" s="459"/>
      <c r="BM1468" s="460"/>
      <c r="BN1468" s="314"/>
      <c r="BO1468" s="314"/>
      <c r="BP1468" s="1"/>
      <c r="BQ1468" s="120">
        <f>IF($F$3="","",IF(N1468=$F$3,COUNTIF(BQ$23:BQ1467,"&gt;0")+1,0))</f>
        <v>0</v>
      </c>
      <c r="BR1468" s="1"/>
      <c r="BS1468" s="20" t="str">
        <f>IF($N1468="","",IF(VLOOKUP(VLOOKUP($N1468,IMPOSTAZIONI!$E$6:$I$13,5,FALSE),IMPOSTAZIONI!$B$25:$N$32,3,FALSE)=0,"",VLOOKUP(VLOOKUP($N1468,IMPOSTAZIONI!$E$6:$I$13,5,FALSE),IMPOSTAZIONI!$B$25:$N$32,3,FALSE)))</f>
        <v/>
      </c>
      <c r="BT1468" s="20" t="str">
        <f>IF($N1468="","",IF(VLOOKUP(VLOOKUP($N1468,IMPOSTAZIONI!$E$6:$I$13,5,FALSE),IMPOSTAZIONI!$B$25:$N$32,6,FALSE)=0,"",VLOOKUP(VLOOKUP($N1468,IMPOSTAZIONI!$E$6:$I$13,5,FALSE),IMPOSTAZIONI!$B$25:$N$32,6,FALSE)))</f>
        <v/>
      </c>
      <c r="BU1468" s="20" t="str">
        <f>IF($N1468="","",IF(VLOOKUP(VLOOKUP($N1468,IMPOSTAZIONI!$E$6:$I$13,5,FALSE),IMPOSTAZIONI!$B$25:$N$32,9,FALSE)=0,"",VLOOKUP(VLOOKUP($N1468,IMPOSTAZIONI!$E$6:$I$13,5,FALSE),IMPOSTAZIONI!$B$25:$N$32,9,FALSE)))</f>
        <v/>
      </c>
      <c r="BV1468" s="20" t="str">
        <f>IF($N1468="","",IF(VLOOKUP(VLOOKUP($N1468,IMPOSTAZIONI!$E$6:$I$13,5,FALSE),IMPOSTAZIONI!$B$25:$N$32,12,FALSE)=0,"",VLOOKUP(VLOOKUP($N1468,IMPOSTAZIONI!$E$6:$I$13,5,FALSE),IMPOSTAZIONI!$B$25:$N$32,12,FALSE)))</f>
        <v/>
      </c>
      <c r="BW1468" s="221" t="str">
        <f t="shared" si="395"/>
        <v/>
      </c>
      <c r="BX1468" s="221" t="str">
        <f t="shared" si="396"/>
        <v/>
      </c>
      <c r="BY1468" s="221">
        <f t="shared" si="397"/>
        <v>0</v>
      </c>
      <c r="BZ1468" s="231">
        <f t="shared" si="398"/>
        <v>0</v>
      </c>
      <c r="CA1468" s="246">
        <f t="shared" si="399"/>
        <v>0</v>
      </c>
      <c r="CB1468" s="246">
        <f t="shared" si="400"/>
        <v>0</v>
      </c>
      <c r="CC1468" s="246" t="str">
        <f t="shared" si="401"/>
        <v/>
      </c>
      <c r="CD1468" s="246">
        <f t="shared" si="402"/>
        <v>5</v>
      </c>
      <c r="CE1468" s="246">
        <f t="shared" si="403"/>
        <v>0</v>
      </c>
      <c r="CF1468" s="276">
        <f t="shared" si="404"/>
        <v>0</v>
      </c>
      <c r="CG1468" s="277">
        <f t="shared" si="404"/>
        <v>0</v>
      </c>
      <c r="CH1468" s="277">
        <f t="shared" si="404"/>
        <v>0</v>
      </c>
      <c r="CI1468" s="278">
        <f t="shared" si="404"/>
        <v>0</v>
      </c>
      <c r="CJ1468" s="280">
        <f t="shared" si="405"/>
        <v>0</v>
      </c>
      <c r="CK1468" s="232">
        <f t="shared" si="406"/>
        <v>0</v>
      </c>
      <c r="CL1468" s="1"/>
    </row>
    <row r="1469" spans="1:90" ht="18" customHeight="1">
      <c r="A1469" s="1"/>
      <c r="B1469" s="1"/>
      <c r="C1469" s="314"/>
      <c r="D1469" s="287" t="str">
        <f t="shared" si="407"/>
        <v/>
      </c>
      <c r="E1469" s="449" t="str">
        <f t="shared" si="394"/>
        <v/>
      </c>
      <c r="F1469" s="450"/>
      <c r="G1469" s="451"/>
      <c r="H1469" s="452"/>
      <c r="I1469" s="453"/>
      <c r="J1469" s="453"/>
      <c r="K1469" s="453"/>
      <c r="L1469" s="453"/>
      <c r="M1469" s="454"/>
      <c r="N1469" s="455"/>
      <c r="O1469" s="456"/>
      <c r="P1469" s="456"/>
      <c r="Q1469" s="456"/>
      <c r="R1469" s="456"/>
      <c r="S1469" s="456"/>
      <c r="T1469" s="456"/>
      <c r="U1469" s="456"/>
      <c r="V1469" s="456"/>
      <c r="W1469" s="456"/>
      <c r="X1469" s="456"/>
      <c r="Y1469" s="456"/>
      <c r="Z1469" s="456"/>
      <c r="AA1469" s="456"/>
      <c r="AB1469" s="456"/>
      <c r="AC1469" s="456"/>
      <c r="AD1469" s="456"/>
      <c r="AE1469" s="457"/>
      <c r="AF1469" s="455"/>
      <c r="AG1469" s="456"/>
      <c r="AH1469" s="456"/>
      <c r="AI1469" s="456"/>
      <c r="AJ1469" s="456"/>
      <c r="AK1469" s="456"/>
      <c r="AL1469" s="456"/>
      <c r="AM1469" s="456"/>
      <c r="AN1469" s="457"/>
      <c r="AO1469" s="455"/>
      <c r="AP1469" s="456"/>
      <c r="AQ1469" s="456"/>
      <c r="AR1469" s="456"/>
      <c r="AS1469" s="456"/>
      <c r="AT1469" s="456"/>
      <c r="AU1469" s="456"/>
      <c r="AV1469" s="456"/>
      <c r="AW1469" s="456"/>
      <c r="AX1469" s="456"/>
      <c r="AY1469" s="456"/>
      <c r="AZ1469" s="456"/>
      <c r="BA1469" s="456"/>
      <c r="BB1469" s="456"/>
      <c r="BC1469" s="456"/>
      <c r="BD1469" s="456"/>
      <c r="BE1469" s="456"/>
      <c r="BF1469" s="456"/>
      <c r="BG1469" s="457"/>
      <c r="BH1469" s="458"/>
      <c r="BI1469" s="459"/>
      <c r="BJ1469" s="459"/>
      <c r="BK1469" s="459"/>
      <c r="BL1469" s="459"/>
      <c r="BM1469" s="460"/>
      <c r="BN1469" s="314"/>
      <c r="BO1469" s="314"/>
      <c r="BP1469" s="1"/>
      <c r="BQ1469" s="120">
        <f>IF($F$3="","",IF(N1469=$F$3,COUNTIF(BQ$23:BQ1468,"&gt;0")+1,0))</f>
        <v>0</v>
      </c>
      <c r="BR1469" s="1"/>
      <c r="BS1469" s="20" t="str">
        <f>IF($N1469="","",IF(VLOOKUP(VLOOKUP($N1469,IMPOSTAZIONI!$E$6:$I$13,5,FALSE),IMPOSTAZIONI!$B$25:$N$32,3,FALSE)=0,"",VLOOKUP(VLOOKUP($N1469,IMPOSTAZIONI!$E$6:$I$13,5,FALSE),IMPOSTAZIONI!$B$25:$N$32,3,FALSE)))</f>
        <v/>
      </c>
      <c r="BT1469" s="20" t="str">
        <f>IF($N1469="","",IF(VLOOKUP(VLOOKUP($N1469,IMPOSTAZIONI!$E$6:$I$13,5,FALSE),IMPOSTAZIONI!$B$25:$N$32,6,FALSE)=0,"",VLOOKUP(VLOOKUP($N1469,IMPOSTAZIONI!$E$6:$I$13,5,FALSE),IMPOSTAZIONI!$B$25:$N$32,6,FALSE)))</f>
        <v/>
      </c>
      <c r="BU1469" s="20" t="str">
        <f>IF($N1469="","",IF(VLOOKUP(VLOOKUP($N1469,IMPOSTAZIONI!$E$6:$I$13,5,FALSE),IMPOSTAZIONI!$B$25:$N$32,9,FALSE)=0,"",VLOOKUP(VLOOKUP($N1469,IMPOSTAZIONI!$E$6:$I$13,5,FALSE),IMPOSTAZIONI!$B$25:$N$32,9,FALSE)))</f>
        <v/>
      </c>
      <c r="BV1469" s="20" t="str">
        <f>IF($N1469="","",IF(VLOOKUP(VLOOKUP($N1469,IMPOSTAZIONI!$E$6:$I$13,5,FALSE),IMPOSTAZIONI!$B$25:$N$32,12,FALSE)=0,"",VLOOKUP(VLOOKUP($N1469,IMPOSTAZIONI!$E$6:$I$13,5,FALSE),IMPOSTAZIONI!$B$25:$N$32,12,FALSE)))</f>
        <v/>
      </c>
      <c r="BW1469" s="221" t="str">
        <f t="shared" si="395"/>
        <v/>
      </c>
      <c r="BX1469" s="221" t="str">
        <f t="shared" si="396"/>
        <v/>
      </c>
      <c r="BY1469" s="221">
        <f t="shared" si="397"/>
        <v>0</v>
      </c>
      <c r="BZ1469" s="231">
        <f t="shared" si="398"/>
        <v>0</v>
      </c>
      <c r="CA1469" s="246">
        <f t="shared" si="399"/>
        <v>0</v>
      </c>
      <c r="CB1469" s="246">
        <f t="shared" si="400"/>
        <v>0</v>
      </c>
      <c r="CC1469" s="246" t="str">
        <f t="shared" si="401"/>
        <v/>
      </c>
      <c r="CD1469" s="246">
        <f t="shared" si="402"/>
        <v>5</v>
      </c>
      <c r="CE1469" s="246">
        <f t="shared" si="403"/>
        <v>0</v>
      </c>
      <c r="CF1469" s="276">
        <f t="shared" si="404"/>
        <v>0</v>
      </c>
      <c r="CG1469" s="277">
        <f t="shared" si="404"/>
        <v>0</v>
      </c>
      <c r="CH1469" s="277">
        <f t="shared" si="404"/>
        <v>0</v>
      </c>
      <c r="CI1469" s="278">
        <f t="shared" ref="CI1469:CI1532" si="408">COUNTIF($CE$23:$CE$3022,CONCATENATE($CD1469,CI$21))</f>
        <v>0</v>
      </c>
      <c r="CJ1469" s="280">
        <f t="shared" si="405"/>
        <v>0</v>
      </c>
      <c r="CK1469" s="232">
        <f t="shared" si="406"/>
        <v>0</v>
      </c>
      <c r="CL1469" s="1"/>
    </row>
    <row r="1470" spans="1:90" ht="18" customHeight="1">
      <c r="A1470" s="1"/>
      <c r="B1470" s="1"/>
      <c r="C1470" s="314"/>
      <c r="D1470" s="287" t="str">
        <f t="shared" si="407"/>
        <v/>
      </c>
      <c r="E1470" s="449" t="str">
        <f t="shared" ref="E1470:E1533" si="409">IF(BQ1470=0,"",BQ1470)</f>
        <v/>
      </c>
      <c r="F1470" s="450"/>
      <c r="G1470" s="451"/>
      <c r="H1470" s="452"/>
      <c r="I1470" s="453"/>
      <c r="J1470" s="453"/>
      <c r="K1470" s="453"/>
      <c r="L1470" s="453"/>
      <c r="M1470" s="454"/>
      <c r="N1470" s="455"/>
      <c r="O1470" s="456"/>
      <c r="P1470" s="456"/>
      <c r="Q1470" s="456"/>
      <c r="R1470" s="456"/>
      <c r="S1470" s="456"/>
      <c r="T1470" s="456"/>
      <c r="U1470" s="456"/>
      <c r="V1470" s="456"/>
      <c r="W1470" s="456"/>
      <c r="X1470" s="456"/>
      <c r="Y1470" s="456"/>
      <c r="Z1470" s="456"/>
      <c r="AA1470" s="456"/>
      <c r="AB1470" s="456"/>
      <c r="AC1470" s="456"/>
      <c r="AD1470" s="456"/>
      <c r="AE1470" s="457"/>
      <c r="AF1470" s="455"/>
      <c r="AG1470" s="456"/>
      <c r="AH1470" s="456"/>
      <c r="AI1470" s="456"/>
      <c r="AJ1470" s="456"/>
      <c r="AK1470" s="456"/>
      <c r="AL1470" s="456"/>
      <c r="AM1470" s="456"/>
      <c r="AN1470" s="457"/>
      <c r="AO1470" s="455"/>
      <c r="AP1470" s="456"/>
      <c r="AQ1470" s="456"/>
      <c r="AR1470" s="456"/>
      <c r="AS1470" s="456"/>
      <c r="AT1470" s="456"/>
      <c r="AU1470" s="456"/>
      <c r="AV1470" s="456"/>
      <c r="AW1470" s="456"/>
      <c r="AX1470" s="456"/>
      <c r="AY1470" s="456"/>
      <c r="AZ1470" s="456"/>
      <c r="BA1470" s="456"/>
      <c r="BB1470" s="456"/>
      <c r="BC1470" s="456"/>
      <c r="BD1470" s="456"/>
      <c r="BE1470" s="456"/>
      <c r="BF1470" s="456"/>
      <c r="BG1470" s="457"/>
      <c r="BH1470" s="458"/>
      <c r="BI1470" s="459"/>
      <c r="BJ1470" s="459"/>
      <c r="BK1470" s="459"/>
      <c r="BL1470" s="459"/>
      <c r="BM1470" s="460"/>
      <c r="BN1470" s="314"/>
      <c r="BO1470" s="314"/>
      <c r="BP1470" s="1"/>
      <c r="BQ1470" s="120">
        <f>IF($F$3="","",IF(N1470=$F$3,COUNTIF(BQ$23:BQ1469,"&gt;0")+1,0))</f>
        <v>0</v>
      </c>
      <c r="BR1470" s="1"/>
      <c r="BS1470" s="20" t="str">
        <f>IF($N1470="","",IF(VLOOKUP(VLOOKUP($N1470,IMPOSTAZIONI!$E$6:$I$13,5,FALSE),IMPOSTAZIONI!$B$25:$N$32,3,FALSE)=0,"",VLOOKUP(VLOOKUP($N1470,IMPOSTAZIONI!$E$6:$I$13,5,FALSE),IMPOSTAZIONI!$B$25:$N$32,3,FALSE)))</f>
        <v/>
      </c>
      <c r="BT1470" s="20" t="str">
        <f>IF($N1470="","",IF(VLOOKUP(VLOOKUP($N1470,IMPOSTAZIONI!$E$6:$I$13,5,FALSE),IMPOSTAZIONI!$B$25:$N$32,6,FALSE)=0,"",VLOOKUP(VLOOKUP($N1470,IMPOSTAZIONI!$E$6:$I$13,5,FALSE),IMPOSTAZIONI!$B$25:$N$32,6,FALSE)))</f>
        <v/>
      </c>
      <c r="BU1470" s="20" t="str">
        <f>IF($N1470="","",IF(VLOOKUP(VLOOKUP($N1470,IMPOSTAZIONI!$E$6:$I$13,5,FALSE),IMPOSTAZIONI!$B$25:$N$32,9,FALSE)=0,"",VLOOKUP(VLOOKUP($N1470,IMPOSTAZIONI!$E$6:$I$13,5,FALSE),IMPOSTAZIONI!$B$25:$N$32,9,FALSE)))</f>
        <v/>
      </c>
      <c r="BV1470" s="20" t="str">
        <f>IF($N1470="","",IF(VLOOKUP(VLOOKUP($N1470,IMPOSTAZIONI!$E$6:$I$13,5,FALSE),IMPOSTAZIONI!$B$25:$N$32,12,FALSE)=0,"",VLOOKUP(VLOOKUP($N1470,IMPOSTAZIONI!$E$6:$I$13,5,FALSE),IMPOSTAZIONI!$B$25:$N$32,12,FALSE)))</f>
        <v/>
      </c>
      <c r="BW1470" s="221" t="str">
        <f t="shared" ref="BW1470:BW1533" si="410">IF(AF1470="","",HLOOKUP(AF1470,BS1470:BV1470,1,FALSE))</f>
        <v/>
      </c>
      <c r="BX1470" s="221" t="str">
        <f t="shared" ref="BX1470:BX1533" si="411">IF(N1470="","",VLOOKUP(N1470,$AY$3109:$BM$3116,1,FALSE))</f>
        <v/>
      </c>
      <c r="BY1470" s="221">
        <f t="shared" ref="BY1470:BY1533" si="412">IF(OR(ISERROR(BW1470),ISERROR(BX1470),AND(H1470&gt;0,H1470&lt;AD$3140),AND(H1470&gt;0,H1470&gt;AD$3141)),1,IF(CK1470=1,2,0))</f>
        <v>0</v>
      </c>
      <c r="BZ1470" s="231">
        <f t="shared" ref="BZ1470:BZ1533" si="413">IF($F$3="",0,IF($F$3=N1470,H1470,0))</f>
        <v>0</v>
      </c>
      <c r="CA1470" s="246">
        <f t="shared" ref="CA1470:CA1533" si="414">IF($BN$3&gt;$AY$3147,"",IF(BZ1470=0,0,IF(AF1470="",0,VLOOKUP(AF1470,$AY$3118:$BL$3121,14,FALSE))))</f>
        <v>0</v>
      </c>
      <c r="CB1470" s="246">
        <f t="shared" ref="CB1470:CB1533" si="415">IF(BZ1470=0,0,MONTH(BZ1470))</f>
        <v>0</v>
      </c>
      <c r="CC1470" s="246" t="str">
        <f t="shared" ref="CC1470:CC1533" si="416">IF(OR(BZ1470=0,CA1470=0),"",CONCATENATE(CB1470,CA1470))</f>
        <v/>
      </c>
      <c r="CD1470" s="246">
        <f t="shared" ref="CD1470:CD1533" si="417">MATCH(BZ1470,BZ$23:BZ$3022,0)</f>
        <v>5</v>
      </c>
      <c r="CE1470" s="246">
        <f t="shared" ref="CE1470:CE1533" si="418">IF(CA1470&gt;0,CONCATENATE(CD1470,CA1470),0)</f>
        <v>0</v>
      </c>
      <c r="CF1470" s="276">
        <f t="shared" ref="CF1470:CI1533" si="419">COUNTIF($CE$23:$CE$3022,CONCATENATE($CD1470,CF$21))</f>
        <v>0</v>
      </c>
      <c r="CG1470" s="277">
        <f t="shared" si="419"/>
        <v>0</v>
      </c>
      <c r="CH1470" s="277">
        <f t="shared" si="419"/>
        <v>0</v>
      </c>
      <c r="CI1470" s="278">
        <f t="shared" si="408"/>
        <v>0</v>
      </c>
      <c r="CJ1470" s="280">
        <f t="shared" ref="CJ1470:CJ1533" si="420">COUNTIF(CF1470:CI1470,"&gt;0")</f>
        <v>0</v>
      </c>
      <c r="CK1470" s="232">
        <f t="shared" ref="CK1470:CK1533" si="421">IF(CJ1470&gt;1,1,0)</f>
        <v>0</v>
      </c>
      <c r="CL1470" s="1"/>
    </row>
    <row r="1471" spans="1:90" ht="18" customHeight="1">
      <c r="A1471" s="1"/>
      <c r="B1471" s="1"/>
      <c r="C1471" s="314"/>
      <c r="D1471" s="287" t="str">
        <f t="shared" si="407"/>
        <v/>
      </c>
      <c r="E1471" s="449" t="str">
        <f t="shared" si="409"/>
        <v/>
      </c>
      <c r="F1471" s="450"/>
      <c r="G1471" s="451"/>
      <c r="H1471" s="452"/>
      <c r="I1471" s="453"/>
      <c r="J1471" s="453"/>
      <c r="K1471" s="453"/>
      <c r="L1471" s="453"/>
      <c r="M1471" s="454"/>
      <c r="N1471" s="455"/>
      <c r="O1471" s="456"/>
      <c r="P1471" s="456"/>
      <c r="Q1471" s="456"/>
      <c r="R1471" s="456"/>
      <c r="S1471" s="456"/>
      <c r="T1471" s="456"/>
      <c r="U1471" s="456"/>
      <c r="V1471" s="456"/>
      <c r="W1471" s="456"/>
      <c r="X1471" s="456"/>
      <c r="Y1471" s="456"/>
      <c r="Z1471" s="456"/>
      <c r="AA1471" s="456"/>
      <c r="AB1471" s="456"/>
      <c r="AC1471" s="456"/>
      <c r="AD1471" s="456"/>
      <c r="AE1471" s="457"/>
      <c r="AF1471" s="455"/>
      <c r="AG1471" s="456"/>
      <c r="AH1471" s="456"/>
      <c r="AI1471" s="456"/>
      <c r="AJ1471" s="456"/>
      <c r="AK1471" s="456"/>
      <c r="AL1471" s="456"/>
      <c r="AM1471" s="456"/>
      <c r="AN1471" s="457"/>
      <c r="AO1471" s="455"/>
      <c r="AP1471" s="456"/>
      <c r="AQ1471" s="456"/>
      <c r="AR1471" s="456"/>
      <c r="AS1471" s="456"/>
      <c r="AT1471" s="456"/>
      <c r="AU1471" s="456"/>
      <c r="AV1471" s="456"/>
      <c r="AW1471" s="456"/>
      <c r="AX1471" s="456"/>
      <c r="AY1471" s="456"/>
      <c r="AZ1471" s="456"/>
      <c r="BA1471" s="456"/>
      <c r="BB1471" s="456"/>
      <c r="BC1471" s="456"/>
      <c r="BD1471" s="456"/>
      <c r="BE1471" s="456"/>
      <c r="BF1471" s="456"/>
      <c r="BG1471" s="457"/>
      <c r="BH1471" s="458"/>
      <c r="BI1471" s="459"/>
      <c r="BJ1471" s="459"/>
      <c r="BK1471" s="459"/>
      <c r="BL1471" s="459"/>
      <c r="BM1471" s="460"/>
      <c r="BN1471" s="314"/>
      <c r="BO1471" s="314"/>
      <c r="BP1471" s="1"/>
      <c r="BQ1471" s="120">
        <f>IF($F$3="","",IF(N1471=$F$3,COUNTIF(BQ$23:BQ1470,"&gt;0")+1,0))</f>
        <v>0</v>
      </c>
      <c r="BR1471" s="1"/>
      <c r="BS1471" s="20" t="str">
        <f>IF($N1471="","",IF(VLOOKUP(VLOOKUP($N1471,IMPOSTAZIONI!$E$6:$I$13,5,FALSE),IMPOSTAZIONI!$B$25:$N$32,3,FALSE)=0,"",VLOOKUP(VLOOKUP($N1471,IMPOSTAZIONI!$E$6:$I$13,5,FALSE),IMPOSTAZIONI!$B$25:$N$32,3,FALSE)))</f>
        <v/>
      </c>
      <c r="BT1471" s="20" t="str">
        <f>IF($N1471="","",IF(VLOOKUP(VLOOKUP($N1471,IMPOSTAZIONI!$E$6:$I$13,5,FALSE),IMPOSTAZIONI!$B$25:$N$32,6,FALSE)=0,"",VLOOKUP(VLOOKUP($N1471,IMPOSTAZIONI!$E$6:$I$13,5,FALSE),IMPOSTAZIONI!$B$25:$N$32,6,FALSE)))</f>
        <v/>
      </c>
      <c r="BU1471" s="20" t="str">
        <f>IF($N1471="","",IF(VLOOKUP(VLOOKUP($N1471,IMPOSTAZIONI!$E$6:$I$13,5,FALSE),IMPOSTAZIONI!$B$25:$N$32,9,FALSE)=0,"",VLOOKUP(VLOOKUP($N1471,IMPOSTAZIONI!$E$6:$I$13,5,FALSE),IMPOSTAZIONI!$B$25:$N$32,9,FALSE)))</f>
        <v/>
      </c>
      <c r="BV1471" s="20" t="str">
        <f>IF($N1471="","",IF(VLOOKUP(VLOOKUP($N1471,IMPOSTAZIONI!$E$6:$I$13,5,FALSE),IMPOSTAZIONI!$B$25:$N$32,12,FALSE)=0,"",VLOOKUP(VLOOKUP($N1471,IMPOSTAZIONI!$E$6:$I$13,5,FALSE),IMPOSTAZIONI!$B$25:$N$32,12,FALSE)))</f>
        <v/>
      </c>
      <c r="BW1471" s="221" t="str">
        <f t="shared" si="410"/>
        <v/>
      </c>
      <c r="BX1471" s="221" t="str">
        <f t="shared" si="411"/>
        <v/>
      </c>
      <c r="BY1471" s="221">
        <f t="shared" si="412"/>
        <v>0</v>
      </c>
      <c r="BZ1471" s="231">
        <f t="shared" si="413"/>
        <v>0</v>
      </c>
      <c r="CA1471" s="246">
        <f t="shared" si="414"/>
        <v>0</v>
      </c>
      <c r="CB1471" s="246">
        <f t="shared" si="415"/>
        <v>0</v>
      </c>
      <c r="CC1471" s="246" t="str">
        <f t="shared" si="416"/>
        <v/>
      </c>
      <c r="CD1471" s="246">
        <f t="shared" si="417"/>
        <v>5</v>
      </c>
      <c r="CE1471" s="246">
        <f t="shared" si="418"/>
        <v>0</v>
      </c>
      <c r="CF1471" s="276">
        <f t="shared" si="419"/>
        <v>0</v>
      </c>
      <c r="CG1471" s="277">
        <f t="shared" si="419"/>
        <v>0</v>
      </c>
      <c r="CH1471" s="277">
        <f t="shared" si="419"/>
        <v>0</v>
      </c>
      <c r="CI1471" s="278">
        <f t="shared" si="408"/>
        <v>0</v>
      </c>
      <c r="CJ1471" s="280">
        <f t="shared" si="420"/>
        <v>0</v>
      </c>
      <c r="CK1471" s="232">
        <f t="shared" si="421"/>
        <v>0</v>
      </c>
      <c r="CL1471" s="1"/>
    </row>
    <row r="1472" spans="1:90" ht="18" customHeight="1">
      <c r="A1472" s="1"/>
      <c r="B1472" s="1"/>
      <c r="C1472" s="314"/>
      <c r="D1472" s="287" t="str">
        <f t="shared" si="407"/>
        <v/>
      </c>
      <c r="E1472" s="449" t="str">
        <f t="shared" si="409"/>
        <v/>
      </c>
      <c r="F1472" s="450"/>
      <c r="G1472" s="451"/>
      <c r="H1472" s="452"/>
      <c r="I1472" s="453"/>
      <c r="J1472" s="453"/>
      <c r="K1472" s="453"/>
      <c r="L1472" s="453"/>
      <c r="M1472" s="454"/>
      <c r="N1472" s="455"/>
      <c r="O1472" s="456"/>
      <c r="P1472" s="456"/>
      <c r="Q1472" s="456"/>
      <c r="R1472" s="456"/>
      <c r="S1472" s="456"/>
      <c r="T1472" s="456"/>
      <c r="U1472" s="456"/>
      <c r="V1472" s="456"/>
      <c r="W1472" s="456"/>
      <c r="X1472" s="456"/>
      <c r="Y1472" s="456"/>
      <c r="Z1472" s="456"/>
      <c r="AA1472" s="456"/>
      <c r="AB1472" s="456"/>
      <c r="AC1472" s="456"/>
      <c r="AD1472" s="456"/>
      <c r="AE1472" s="457"/>
      <c r="AF1472" s="455"/>
      <c r="AG1472" s="456"/>
      <c r="AH1472" s="456"/>
      <c r="AI1472" s="456"/>
      <c r="AJ1472" s="456"/>
      <c r="AK1472" s="456"/>
      <c r="AL1472" s="456"/>
      <c r="AM1472" s="456"/>
      <c r="AN1472" s="457"/>
      <c r="AO1472" s="455"/>
      <c r="AP1472" s="456"/>
      <c r="AQ1472" s="456"/>
      <c r="AR1472" s="456"/>
      <c r="AS1472" s="456"/>
      <c r="AT1472" s="456"/>
      <c r="AU1472" s="456"/>
      <c r="AV1472" s="456"/>
      <c r="AW1472" s="456"/>
      <c r="AX1472" s="456"/>
      <c r="AY1472" s="456"/>
      <c r="AZ1472" s="456"/>
      <c r="BA1472" s="456"/>
      <c r="BB1472" s="456"/>
      <c r="BC1472" s="456"/>
      <c r="BD1472" s="456"/>
      <c r="BE1472" s="456"/>
      <c r="BF1472" s="456"/>
      <c r="BG1472" s="457"/>
      <c r="BH1472" s="458"/>
      <c r="BI1472" s="459"/>
      <c r="BJ1472" s="459"/>
      <c r="BK1472" s="459"/>
      <c r="BL1472" s="459"/>
      <c r="BM1472" s="460"/>
      <c r="BN1472" s="314"/>
      <c r="BO1472" s="314"/>
      <c r="BP1472" s="1"/>
      <c r="BQ1472" s="120">
        <f>IF($F$3="","",IF(N1472=$F$3,COUNTIF(BQ$23:BQ1471,"&gt;0")+1,0))</f>
        <v>0</v>
      </c>
      <c r="BR1472" s="1"/>
      <c r="BS1472" s="20" t="str">
        <f>IF($N1472="","",IF(VLOOKUP(VLOOKUP($N1472,IMPOSTAZIONI!$E$6:$I$13,5,FALSE),IMPOSTAZIONI!$B$25:$N$32,3,FALSE)=0,"",VLOOKUP(VLOOKUP($N1472,IMPOSTAZIONI!$E$6:$I$13,5,FALSE),IMPOSTAZIONI!$B$25:$N$32,3,FALSE)))</f>
        <v/>
      </c>
      <c r="BT1472" s="20" t="str">
        <f>IF($N1472="","",IF(VLOOKUP(VLOOKUP($N1472,IMPOSTAZIONI!$E$6:$I$13,5,FALSE),IMPOSTAZIONI!$B$25:$N$32,6,FALSE)=0,"",VLOOKUP(VLOOKUP($N1472,IMPOSTAZIONI!$E$6:$I$13,5,FALSE),IMPOSTAZIONI!$B$25:$N$32,6,FALSE)))</f>
        <v/>
      </c>
      <c r="BU1472" s="20" t="str">
        <f>IF($N1472="","",IF(VLOOKUP(VLOOKUP($N1472,IMPOSTAZIONI!$E$6:$I$13,5,FALSE),IMPOSTAZIONI!$B$25:$N$32,9,FALSE)=0,"",VLOOKUP(VLOOKUP($N1472,IMPOSTAZIONI!$E$6:$I$13,5,FALSE),IMPOSTAZIONI!$B$25:$N$32,9,FALSE)))</f>
        <v/>
      </c>
      <c r="BV1472" s="20" t="str">
        <f>IF($N1472="","",IF(VLOOKUP(VLOOKUP($N1472,IMPOSTAZIONI!$E$6:$I$13,5,FALSE),IMPOSTAZIONI!$B$25:$N$32,12,FALSE)=0,"",VLOOKUP(VLOOKUP($N1472,IMPOSTAZIONI!$E$6:$I$13,5,FALSE),IMPOSTAZIONI!$B$25:$N$32,12,FALSE)))</f>
        <v/>
      </c>
      <c r="BW1472" s="221" t="str">
        <f t="shared" si="410"/>
        <v/>
      </c>
      <c r="BX1472" s="221" t="str">
        <f t="shared" si="411"/>
        <v/>
      </c>
      <c r="BY1472" s="221">
        <f t="shared" si="412"/>
        <v>0</v>
      </c>
      <c r="BZ1472" s="231">
        <f t="shared" si="413"/>
        <v>0</v>
      </c>
      <c r="CA1472" s="246">
        <f t="shared" si="414"/>
        <v>0</v>
      </c>
      <c r="CB1472" s="246">
        <f t="shared" si="415"/>
        <v>0</v>
      </c>
      <c r="CC1472" s="246" t="str">
        <f t="shared" si="416"/>
        <v/>
      </c>
      <c r="CD1472" s="246">
        <f t="shared" si="417"/>
        <v>5</v>
      </c>
      <c r="CE1472" s="246">
        <f t="shared" si="418"/>
        <v>0</v>
      </c>
      <c r="CF1472" s="276">
        <f t="shared" si="419"/>
        <v>0</v>
      </c>
      <c r="CG1472" s="277">
        <f t="shared" si="419"/>
        <v>0</v>
      </c>
      <c r="CH1472" s="277">
        <f t="shared" si="419"/>
        <v>0</v>
      </c>
      <c r="CI1472" s="278">
        <f t="shared" si="408"/>
        <v>0</v>
      </c>
      <c r="CJ1472" s="280">
        <f t="shared" si="420"/>
        <v>0</v>
      </c>
      <c r="CK1472" s="232">
        <f t="shared" si="421"/>
        <v>0</v>
      </c>
      <c r="CL1472" s="1"/>
    </row>
    <row r="1473" spans="1:90" ht="18" customHeight="1">
      <c r="A1473" s="1"/>
      <c r="B1473" s="1"/>
      <c r="C1473" s="314"/>
      <c r="D1473" s="287" t="str">
        <f t="shared" si="407"/>
        <v/>
      </c>
      <c r="E1473" s="449" t="str">
        <f t="shared" si="409"/>
        <v/>
      </c>
      <c r="F1473" s="450"/>
      <c r="G1473" s="451"/>
      <c r="H1473" s="452"/>
      <c r="I1473" s="453"/>
      <c r="J1473" s="453"/>
      <c r="K1473" s="453"/>
      <c r="L1473" s="453"/>
      <c r="M1473" s="454"/>
      <c r="N1473" s="455"/>
      <c r="O1473" s="456"/>
      <c r="P1473" s="456"/>
      <c r="Q1473" s="456"/>
      <c r="R1473" s="456"/>
      <c r="S1473" s="456"/>
      <c r="T1473" s="456"/>
      <c r="U1473" s="456"/>
      <c r="V1473" s="456"/>
      <c r="W1473" s="456"/>
      <c r="X1473" s="456"/>
      <c r="Y1473" s="456"/>
      <c r="Z1473" s="456"/>
      <c r="AA1473" s="456"/>
      <c r="AB1473" s="456"/>
      <c r="AC1473" s="456"/>
      <c r="AD1473" s="456"/>
      <c r="AE1473" s="457"/>
      <c r="AF1473" s="455"/>
      <c r="AG1473" s="456"/>
      <c r="AH1473" s="456"/>
      <c r="AI1473" s="456"/>
      <c r="AJ1473" s="456"/>
      <c r="AK1473" s="456"/>
      <c r="AL1473" s="456"/>
      <c r="AM1473" s="456"/>
      <c r="AN1473" s="457"/>
      <c r="AO1473" s="455"/>
      <c r="AP1473" s="456"/>
      <c r="AQ1473" s="456"/>
      <c r="AR1473" s="456"/>
      <c r="AS1473" s="456"/>
      <c r="AT1473" s="456"/>
      <c r="AU1473" s="456"/>
      <c r="AV1473" s="456"/>
      <c r="AW1473" s="456"/>
      <c r="AX1473" s="456"/>
      <c r="AY1473" s="456"/>
      <c r="AZ1473" s="456"/>
      <c r="BA1473" s="456"/>
      <c r="BB1473" s="456"/>
      <c r="BC1473" s="456"/>
      <c r="BD1473" s="456"/>
      <c r="BE1473" s="456"/>
      <c r="BF1473" s="456"/>
      <c r="BG1473" s="457"/>
      <c r="BH1473" s="458"/>
      <c r="BI1473" s="459"/>
      <c r="BJ1473" s="459"/>
      <c r="BK1473" s="459"/>
      <c r="BL1473" s="459"/>
      <c r="BM1473" s="460"/>
      <c r="BN1473" s="314"/>
      <c r="BO1473" s="314"/>
      <c r="BP1473" s="1"/>
      <c r="BQ1473" s="120">
        <f>IF($F$3="","",IF(N1473=$F$3,COUNTIF(BQ$23:BQ1472,"&gt;0")+1,0))</f>
        <v>0</v>
      </c>
      <c r="BR1473" s="1"/>
      <c r="BS1473" s="20" t="str">
        <f>IF($N1473="","",IF(VLOOKUP(VLOOKUP($N1473,IMPOSTAZIONI!$E$6:$I$13,5,FALSE),IMPOSTAZIONI!$B$25:$N$32,3,FALSE)=0,"",VLOOKUP(VLOOKUP($N1473,IMPOSTAZIONI!$E$6:$I$13,5,FALSE),IMPOSTAZIONI!$B$25:$N$32,3,FALSE)))</f>
        <v/>
      </c>
      <c r="BT1473" s="20" t="str">
        <f>IF($N1473="","",IF(VLOOKUP(VLOOKUP($N1473,IMPOSTAZIONI!$E$6:$I$13,5,FALSE),IMPOSTAZIONI!$B$25:$N$32,6,FALSE)=0,"",VLOOKUP(VLOOKUP($N1473,IMPOSTAZIONI!$E$6:$I$13,5,FALSE),IMPOSTAZIONI!$B$25:$N$32,6,FALSE)))</f>
        <v/>
      </c>
      <c r="BU1473" s="20" t="str">
        <f>IF($N1473="","",IF(VLOOKUP(VLOOKUP($N1473,IMPOSTAZIONI!$E$6:$I$13,5,FALSE),IMPOSTAZIONI!$B$25:$N$32,9,FALSE)=0,"",VLOOKUP(VLOOKUP($N1473,IMPOSTAZIONI!$E$6:$I$13,5,FALSE),IMPOSTAZIONI!$B$25:$N$32,9,FALSE)))</f>
        <v/>
      </c>
      <c r="BV1473" s="20" t="str">
        <f>IF($N1473="","",IF(VLOOKUP(VLOOKUP($N1473,IMPOSTAZIONI!$E$6:$I$13,5,FALSE),IMPOSTAZIONI!$B$25:$N$32,12,FALSE)=0,"",VLOOKUP(VLOOKUP($N1473,IMPOSTAZIONI!$E$6:$I$13,5,FALSE),IMPOSTAZIONI!$B$25:$N$32,12,FALSE)))</f>
        <v/>
      </c>
      <c r="BW1473" s="221" t="str">
        <f t="shared" si="410"/>
        <v/>
      </c>
      <c r="BX1473" s="221" t="str">
        <f t="shared" si="411"/>
        <v/>
      </c>
      <c r="BY1473" s="221">
        <f t="shared" si="412"/>
        <v>0</v>
      </c>
      <c r="BZ1473" s="231">
        <f t="shared" si="413"/>
        <v>0</v>
      </c>
      <c r="CA1473" s="246">
        <f t="shared" si="414"/>
        <v>0</v>
      </c>
      <c r="CB1473" s="246">
        <f t="shared" si="415"/>
        <v>0</v>
      </c>
      <c r="CC1473" s="246" t="str">
        <f t="shared" si="416"/>
        <v/>
      </c>
      <c r="CD1473" s="246">
        <f t="shared" si="417"/>
        <v>5</v>
      </c>
      <c r="CE1473" s="246">
        <f t="shared" si="418"/>
        <v>0</v>
      </c>
      <c r="CF1473" s="276">
        <f t="shared" si="419"/>
        <v>0</v>
      </c>
      <c r="CG1473" s="277">
        <f t="shared" si="419"/>
        <v>0</v>
      </c>
      <c r="CH1473" s="277">
        <f t="shared" si="419"/>
        <v>0</v>
      </c>
      <c r="CI1473" s="278">
        <f t="shared" si="408"/>
        <v>0</v>
      </c>
      <c r="CJ1473" s="280">
        <f t="shared" si="420"/>
        <v>0</v>
      </c>
      <c r="CK1473" s="232">
        <f t="shared" si="421"/>
        <v>0</v>
      </c>
      <c r="CL1473" s="1"/>
    </row>
    <row r="1474" spans="1:90" ht="18" customHeight="1">
      <c r="A1474" s="1"/>
      <c r="B1474" s="1"/>
      <c r="C1474" s="314"/>
      <c r="D1474" s="287" t="str">
        <f t="shared" si="407"/>
        <v/>
      </c>
      <c r="E1474" s="449" t="str">
        <f t="shared" si="409"/>
        <v/>
      </c>
      <c r="F1474" s="450"/>
      <c r="G1474" s="451"/>
      <c r="H1474" s="452"/>
      <c r="I1474" s="453"/>
      <c r="J1474" s="453"/>
      <c r="K1474" s="453"/>
      <c r="L1474" s="453"/>
      <c r="M1474" s="454"/>
      <c r="N1474" s="455"/>
      <c r="O1474" s="456"/>
      <c r="P1474" s="456"/>
      <c r="Q1474" s="456"/>
      <c r="R1474" s="456"/>
      <c r="S1474" s="456"/>
      <c r="T1474" s="456"/>
      <c r="U1474" s="456"/>
      <c r="V1474" s="456"/>
      <c r="W1474" s="456"/>
      <c r="X1474" s="456"/>
      <c r="Y1474" s="456"/>
      <c r="Z1474" s="456"/>
      <c r="AA1474" s="456"/>
      <c r="AB1474" s="456"/>
      <c r="AC1474" s="456"/>
      <c r="AD1474" s="456"/>
      <c r="AE1474" s="457"/>
      <c r="AF1474" s="455"/>
      <c r="AG1474" s="456"/>
      <c r="AH1474" s="456"/>
      <c r="AI1474" s="456"/>
      <c r="AJ1474" s="456"/>
      <c r="AK1474" s="456"/>
      <c r="AL1474" s="456"/>
      <c r="AM1474" s="456"/>
      <c r="AN1474" s="457"/>
      <c r="AO1474" s="455"/>
      <c r="AP1474" s="456"/>
      <c r="AQ1474" s="456"/>
      <c r="AR1474" s="456"/>
      <c r="AS1474" s="456"/>
      <c r="AT1474" s="456"/>
      <c r="AU1474" s="456"/>
      <c r="AV1474" s="456"/>
      <c r="AW1474" s="456"/>
      <c r="AX1474" s="456"/>
      <c r="AY1474" s="456"/>
      <c r="AZ1474" s="456"/>
      <c r="BA1474" s="456"/>
      <c r="BB1474" s="456"/>
      <c r="BC1474" s="456"/>
      <c r="BD1474" s="456"/>
      <c r="BE1474" s="456"/>
      <c r="BF1474" s="456"/>
      <c r="BG1474" s="457"/>
      <c r="BH1474" s="458"/>
      <c r="BI1474" s="459"/>
      <c r="BJ1474" s="459"/>
      <c r="BK1474" s="459"/>
      <c r="BL1474" s="459"/>
      <c r="BM1474" s="460"/>
      <c r="BN1474" s="314"/>
      <c r="BO1474" s="314"/>
      <c r="BP1474" s="1"/>
      <c r="BQ1474" s="120">
        <f>IF($F$3="","",IF(N1474=$F$3,COUNTIF(BQ$23:BQ1473,"&gt;0")+1,0))</f>
        <v>0</v>
      </c>
      <c r="BR1474" s="1"/>
      <c r="BS1474" s="20" t="str">
        <f>IF($N1474="","",IF(VLOOKUP(VLOOKUP($N1474,IMPOSTAZIONI!$E$6:$I$13,5,FALSE),IMPOSTAZIONI!$B$25:$N$32,3,FALSE)=0,"",VLOOKUP(VLOOKUP($N1474,IMPOSTAZIONI!$E$6:$I$13,5,FALSE),IMPOSTAZIONI!$B$25:$N$32,3,FALSE)))</f>
        <v/>
      </c>
      <c r="BT1474" s="20" t="str">
        <f>IF($N1474="","",IF(VLOOKUP(VLOOKUP($N1474,IMPOSTAZIONI!$E$6:$I$13,5,FALSE),IMPOSTAZIONI!$B$25:$N$32,6,FALSE)=0,"",VLOOKUP(VLOOKUP($N1474,IMPOSTAZIONI!$E$6:$I$13,5,FALSE),IMPOSTAZIONI!$B$25:$N$32,6,FALSE)))</f>
        <v/>
      </c>
      <c r="BU1474" s="20" t="str">
        <f>IF($N1474="","",IF(VLOOKUP(VLOOKUP($N1474,IMPOSTAZIONI!$E$6:$I$13,5,FALSE),IMPOSTAZIONI!$B$25:$N$32,9,FALSE)=0,"",VLOOKUP(VLOOKUP($N1474,IMPOSTAZIONI!$E$6:$I$13,5,FALSE),IMPOSTAZIONI!$B$25:$N$32,9,FALSE)))</f>
        <v/>
      </c>
      <c r="BV1474" s="20" t="str">
        <f>IF($N1474="","",IF(VLOOKUP(VLOOKUP($N1474,IMPOSTAZIONI!$E$6:$I$13,5,FALSE),IMPOSTAZIONI!$B$25:$N$32,12,FALSE)=0,"",VLOOKUP(VLOOKUP($N1474,IMPOSTAZIONI!$E$6:$I$13,5,FALSE),IMPOSTAZIONI!$B$25:$N$32,12,FALSE)))</f>
        <v/>
      </c>
      <c r="BW1474" s="221" t="str">
        <f t="shared" si="410"/>
        <v/>
      </c>
      <c r="BX1474" s="221" t="str">
        <f t="shared" si="411"/>
        <v/>
      </c>
      <c r="BY1474" s="221">
        <f t="shared" si="412"/>
        <v>0</v>
      </c>
      <c r="BZ1474" s="231">
        <f t="shared" si="413"/>
        <v>0</v>
      </c>
      <c r="CA1474" s="246">
        <f t="shared" si="414"/>
        <v>0</v>
      </c>
      <c r="CB1474" s="246">
        <f t="shared" si="415"/>
        <v>0</v>
      </c>
      <c r="CC1474" s="246" t="str">
        <f t="shared" si="416"/>
        <v/>
      </c>
      <c r="CD1474" s="246">
        <f t="shared" si="417"/>
        <v>5</v>
      </c>
      <c r="CE1474" s="246">
        <f t="shared" si="418"/>
        <v>0</v>
      </c>
      <c r="CF1474" s="276">
        <f t="shared" si="419"/>
        <v>0</v>
      </c>
      <c r="CG1474" s="277">
        <f t="shared" si="419"/>
        <v>0</v>
      </c>
      <c r="CH1474" s="277">
        <f t="shared" si="419"/>
        <v>0</v>
      </c>
      <c r="CI1474" s="278">
        <f t="shared" si="408"/>
        <v>0</v>
      </c>
      <c r="CJ1474" s="280">
        <f t="shared" si="420"/>
        <v>0</v>
      </c>
      <c r="CK1474" s="232">
        <f t="shared" si="421"/>
        <v>0</v>
      </c>
      <c r="CL1474" s="1"/>
    </row>
    <row r="1475" spans="1:90" ht="18" customHeight="1">
      <c r="A1475" s="1"/>
      <c r="B1475" s="1"/>
      <c r="C1475" s="314"/>
      <c r="D1475" s="287" t="str">
        <f t="shared" si="407"/>
        <v/>
      </c>
      <c r="E1475" s="449" t="str">
        <f t="shared" si="409"/>
        <v/>
      </c>
      <c r="F1475" s="450"/>
      <c r="G1475" s="451"/>
      <c r="H1475" s="452"/>
      <c r="I1475" s="453"/>
      <c r="J1475" s="453"/>
      <c r="K1475" s="453"/>
      <c r="L1475" s="453"/>
      <c r="M1475" s="454"/>
      <c r="N1475" s="455"/>
      <c r="O1475" s="456"/>
      <c r="P1475" s="456"/>
      <c r="Q1475" s="456"/>
      <c r="R1475" s="456"/>
      <c r="S1475" s="456"/>
      <c r="T1475" s="456"/>
      <c r="U1475" s="456"/>
      <c r="V1475" s="456"/>
      <c r="W1475" s="456"/>
      <c r="X1475" s="456"/>
      <c r="Y1475" s="456"/>
      <c r="Z1475" s="456"/>
      <c r="AA1475" s="456"/>
      <c r="AB1475" s="456"/>
      <c r="AC1475" s="456"/>
      <c r="AD1475" s="456"/>
      <c r="AE1475" s="457"/>
      <c r="AF1475" s="455"/>
      <c r="AG1475" s="456"/>
      <c r="AH1475" s="456"/>
      <c r="AI1475" s="456"/>
      <c r="AJ1475" s="456"/>
      <c r="AK1475" s="456"/>
      <c r="AL1475" s="456"/>
      <c r="AM1475" s="456"/>
      <c r="AN1475" s="457"/>
      <c r="AO1475" s="455"/>
      <c r="AP1475" s="456"/>
      <c r="AQ1475" s="456"/>
      <c r="AR1475" s="456"/>
      <c r="AS1475" s="456"/>
      <c r="AT1475" s="456"/>
      <c r="AU1475" s="456"/>
      <c r="AV1475" s="456"/>
      <c r="AW1475" s="456"/>
      <c r="AX1475" s="456"/>
      <c r="AY1475" s="456"/>
      <c r="AZ1475" s="456"/>
      <c r="BA1475" s="456"/>
      <c r="BB1475" s="456"/>
      <c r="BC1475" s="456"/>
      <c r="BD1475" s="456"/>
      <c r="BE1475" s="456"/>
      <c r="BF1475" s="456"/>
      <c r="BG1475" s="457"/>
      <c r="BH1475" s="458"/>
      <c r="BI1475" s="459"/>
      <c r="BJ1475" s="459"/>
      <c r="BK1475" s="459"/>
      <c r="BL1475" s="459"/>
      <c r="BM1475" s="460"/>
      <c r="BN1475" s="314"/>
      <c r="BO1475" s="314"/>
      <c r="BP1475" s="1"/>
      <c r="BQ1475" s="120">
        <f>IF($F$3="","",IF(N1475=$F$3,COUNTIF(BQ$23:BQ1474,"&gt;0")+1,0))</f>
        <v>0</v>
      </c>
      <c r="BR1475" s="1"/>
      <c r="BS1475" s="20" t="str">
        <f>IF($N1475="","",IF(VLOOKUP(VLOOKUP($N1475,IMPOSTAZIONI!$E$6:$I$13,5,FALSE),IMPOSTAZIONI!$B$25:$N$32,3,FALSE)=0,"",VLOOKUP(VLOOKUP($N1475,IMPOSTAZIONI!$E$6:$I$13,5,FALSE),IMPOSTAZIONI!$B$25:$N$32,3,FALSE)))</f>
        <v/>
      </c>
      <c r="BT1475" s="20" t="str">
        <f>IF($N1475="","",IF(VLOOKUP(VLOOKUP($N1475,IMPOSTAZIONI!$E$6:$I$13,5,FALSE),IMPOSTAZIONI!$B$25:$N$32,6,FALSE)=0,"",VLOOKUP(VLOOKUP($N1475,IMPOSTAZIONI!$E$6:$I$13,5,FALSE),IMPOSTAZIONI!$B$25:$N$32,6,FALSE)))</f>
        <v/>
      </c>
      <c r="BU1475" s="20" t="str">
        <f>IF($N1475="","",IF(VLOOKUP(VLOOKUP($N1475,IMPOSTAZIONI!$E$6:$I$13,5,FALSE),IMPOSTAZIONI!$B$25:$N$32,9,FALSE)=0,"",VLOOKUP(VLOOKUP($N1475,IMPOSTAZIONI!$E$6:$I$13,5,FALSE),IMPOSTAZIONI!$B$25:$N$32,9,FALSE)))</f>
        <v/>
      </c>
      <c r="BV1475" s="20" t="str">
        <f>IF($N1475="","",IF(VLOOKUP(VLOOKUP($N1475,IMPOSTAZIONI!$E$6:$I$13,5,FALSE),IMPOSTAZIONI!$B$25:$N$32,12,FALSE)=0,"",VLOOKUP(VLOOKUP($N1475,IMPOSTAZIONI!$E$6:$I$13,5,FALSE),IMPOSTAZIONI!$B$25:$N$32,12,FALSE)))</f>
        <v/>
      </c>
      <c r="BW1475" s="221" t="str">
        <f t="shared" si="410"/>
        <v/>
      </c>
      <c r="BX1475" s="221" t="str">
        <f t="shared" si="411"/>
        <v/>
      </c>
      <c r="BY1475" s="221">
        <f t="shared" si="412"/>
        <v>0</v>
      </c>
      <c r="BZ1475" s="231">
        <f t="shared" si="413"/>
        <v>0</v>
      </c>
      <c r="CA1475" s="246">
        <f t="shared" si="414"/>
        <v>0</v>
      </c>
      <c r="CB1475" s="246">
        <f t="shared" si="415"/>
        <v>0</v>
      </c>
      <c r="CC1475" s="246" t="str">
        <f t="shared" si="416"/>
        <v/>
      </c>
      <c r="CD1475" s="246">
        <f t="shared" si="417"/>
        <v>5</v>
      </c>
      <c r="CE1475" s="246">
        <f t="shared" si="418"/>
        <v>0</v>
      </c>
      <c r="CF1475" s="276">
        <f t="shared" si="419"/>
        <v>0</v>
      </c>
      <c r="CG1475" s="277">
        <f t="shared" si="419"/>
        <v>0</v>
      </c>
      <c r="CH1475" s="277">
        <f t="shared" si="419"/>
        <v>0</v>
      </c>
      <c r="CI1475" s="278">
        <f t="shared" si="408"/>
        <v>0</v>
      </c>
      <c r="CJ1475" s="280">
        <f t="shared" si="420"/>
        <v>0</v>
      </c>
      <c r="CK1475" s="232">
        <f t="shared" si="421"/>
        <v>0</v>
      </c>
      <c r="CL1475" s="1"/>
    </row>
    <row r="1476" spans="1:90" ht="18" customHeight="1">
      <c r="A1476" s="1"/>
      <c r="B1476" s="1"/>
      <c r="C1476" s="314"/>
      <c r="D1476" s="287" t="str">
        <f t="shared" si="407"/>
        <v/>
      </c>
      <c r="E1476" s="449" t="str">
        <f t="shared" si="409"/>
        <v/>
      </c>
      <c r="F1476" s="450"/>
      <c r="G1476" s="451"/>
      <c r="H1476" s="452"/>
      <c r="I1476" s="453"/>
      <c r="J1476" s="453"/>
      <c r="K1476" s="453"/>
      <c r="L1476" s="453"/>
      <c r="M1476" s="454"/>
      <c r="N1476" s="455"/>
      <c r="O1476" s="456"/>
      <c r="P1476" s="456"/>
      <c r="Q1476" s="456"/>
      <c r="R1476" s="456"/>
      <c r="S1476" s="456"/>
      <c r="T1476" s="456"/>
      <c r="U1476" s="456"/>
      <c r="V1476" s="456"/>
      <c r="W1476" s="456"/>
      <c r="X1476" s="456"/>
      <c r="Y1476" s="456"/>
      <c r="Z1476" s="456"/>
      <c r="AA1476" s="456"/>
      <c r="AB1476" s="456"/>
      <c r="AC1476" s="456"/>
      <c r="AD1476" s="456"/>
      <c r="AE1476" s="457"/>
      <c r="AF1476" s="455"/>
      <c r="AG1476" s="456"/>
      <c r="AH1476" s="456"/>
      <c r="AI1476" s="456"/>
      <c r="AJ1476" s="456"/>
      <c r="AK1476" s="456"/>
      <c r="AL1476" s="456"/>
      <c r="AM1476" s="456"/>
      <c r="AN1476" s="457"/>
      <c r="AO1476" s="455"/>
      <c r="AP1476" s="456"/>
      <c r="AQ1476" s="456"/>
      <c r="AR1476" s="456"/>
      <c r="AS1476" s="456"/>
      <c r="AT1476" s="456"/>
      <c r="AU1476" s="456"/>
      <c r="AV1476" s="456"/>
      <c r="AW1476" s="456"/>
      <c r="AX1476" s="456"/>
      <c r="AY1476" s="456"/>
      <c r="AZ1476" s="456"/>
      <c r="BA1476" s="456"/>
      <c r="BB1476" s="456"/>
      <c r="BC1476" s="456"/>
      <c r="BD1476" s="456"/>
      <c r="BE1476" s="456"/>
      <c r="BF1476" s="456"/>
      <c r="BG1476" s="457"/>
      <c r="BH1476" s="458"/>
      <c r="BI1476" s="459"/>
      <c r="BJ1476" s="459"/>
      <c r="BK1476" s="459"/>
      <c r="BL1476" s="459"/>
      <c r="BM1476" s="460"/>
      <c r="BN1476" s="314"/>
      <c r="BO1476" s="314"/>
      <c r="BP1476" s="1"/>
      <c r="BQ1476" s="120">
        <f>IF($F$3="","",IF(N1476=$F$3,COUNTIF(BQ$23:BQ1475,"&gt;0")+1,0))</f>
        <v>0</v>
      </c>
      <c r="BR1476" s="1"/>
      <c r="BS1476" s="20" t="str">
        <f>IF($N1476="","",IF(VLOOKUP(VLOOKUP($N1476,IMPOSTAZIONI!$E$6:$I$13,5,FALSE),IMPOSTAZIONI!$B$25:$N$32,3,FALSE)=0,"",VLOOKUP(VLOOKUP($N1476,IMPOSTAZIONI!$E$6:$I$13,5,FALSE),IMPOSTAZIONI!$B$25:$N$32,3,FALSE)))</f>
        <v/>
      </c>
      <c r="BT1476" s="20" t="str">
        <f>IF($N1476="","",IF(VLOOKUP(VLOOKUP($N1476,IMPOSTAZIONI!$E$6:$I$13,5,FALSE),IMPOSTAZIONI!$B$25:$N$32,6,FALSE)=0,"",VLOOKUP(VLOOKUP($N1476,IMPOSTAZIONI!$E$6:$I$13,5,FALSE),IMPOSTAZIONI!$B$25:$N$32,6,FALSE)))</f>
        <v/>
      </c>
      <c r="BU1476" s="20" t="str">
        <f>IF($N1476="","",IF(VLOOKUP(VLOOKUP($N1476,IMPOSTAZIONI!$E$6:$I$13,5,FALSE),IMPOSTAZIONI!$B$25:$N$32,9,FALSE)=0,"",VLOOKUP(VLOOKUP($N1476,IMPOSTAZIONI!$E$6:$I$13,5,FALSE),IMPOSTAZIONI!$B$25:$N$32,9,FALSE)))</f>
        <v/>
      </c>
      <c r="BV1476" s="20" t="str">
        <f>IF($N1476="","",IF(VLOOKUP(VLOOKUP($N1476,IMPOSTAZIONI!$E$6:$I$13,5,FALSE),IMPOSTAZIONI!$B$25:$N$32,12,FALSE)=0,"",VLOOKUP(VLOOKUP($N1476,IMPOSTAZIONI!$E$6:$I$13,5,FALSE),IMPOSTAZIONI!$B$25:$N$32,12,FALSE)))</f>
        <v/>
      </c>
      <c r="BW1476" s="221" t="str">
        <f t="shared" si="410"/>
        <v/>
      </c>
      <c r="BX1476" s="221" t="str">
        <f t="shared" si="411"/>
        <v/>
      </c>
      <c r="BY1476" s="221">
        <f t="shared" si="412"/>
        <v>0</v>
      </c>
      <c r="BZ1476" s="231">
        <f t="shared" si="413"/>
        <v>0</v>
      </c>
      <c r="CA1476" s="246">
        <f t="shared" si="414"/>
        <v>0</v>
      </c>
      <c r="CB1476" s="246">
        <f t="shared" si="415"/>
        <v>0</v>
      </c>
      <c r="CC1476" s="246" t="str">
        <f t="shared" si="416"/>
        <v/>
      </c>
      <c r="CD1476" s="246">
        <f t="shared" si="417"/>
        <v>5</v>
      </c>
      <c r="CE1476" s="246">
        <f t="shared" si="418"/>
        <v>0</v>
      </c>
      <c r="CF1476" s="276">
        <f t="shared" si="419"/>
        <v>0</v>
      </c>
      <c r="CG1476" s="277">
        <f t="shared" si="419"/>
        <v>0</v>
      </c>
      <c r="CH1476" s="277">
        <f t="shared" si="419"/>
        <v>0</v>
      </c>
      <c r="CI1476" s="278">
        <f t="shared" si="408"/>
        <v>0</v>
      </c>
      <c r="CJ1476" s="280">
        <f t="shared" si="420"/>
        <v>0</v>
      </c>
      <c r="CK1476" s="232">
        <f t="shared" si="421"/>
        <v>0</v>
      </c>
      <c r="CL1476" s="1"/>
    </row>
    <row r="1477" spans="1:90" ht="18" customHeight="1">
      <c r="A1477" s="1"/>
      <c r="B1477" s="1"/>
      <c r="C1477" s="314"/>
      <c r="D1477" s="287" t="str">
        <f t="shared" si="407"/>
        <v/>
      </c>
      <c r="E1477" s="449" t="str">
        <f t="shared" si="409"/>
        <v/>
      </c>
      <c r="F1477" s="450"/>
      <c r="G1477" s="451"/>
      <c r="H1477" s="452"/>
      <c r="I1477" s="453"/>
      <c r="J1477" s="453"/>
      <c r="K1477" s="453"/>
      <c r="L1477" s="453"/>
      <c r="M1477" s="454"/>
      <c r="N1477" s="455"/>
      <c r="O1477" s="456"/>
      <c r="P1477" s="456"/>
      <c r="Q1477" s="456"/>
      <c r="R1477" s="456"/>
      <c r="S1477" s="456"/>
      <c r="T1477" s="456"/>
      <c r="U1477" s="456"/>
      <c r="V1477" s="456"/>
      <c r="W1477" s="456"/>
      <c r="X1477" s="456"/>
      <c r="Y1477" s="456"/>
      <c r="Z1477" s="456"/>
      <c r="AA1477" s="456"/>
      <c r="AB1477" s="456"/>
      <c r="AC1477" s="456"/>
      <c r="AD1477" s="456"/>
      <c r="AE1477" s="457"/>
      <c r="AF1477" s="455"/>
      <c r="AG1477" s="456"/>
      <c r="AH1477" s="456"/>
      <c r="AI1477" s="456"/>
      <c r="AJ1477" s="456"/>
      <c r="AK1477" s="456"/>
      <c r="AL1477" s="456"/>
      <c r="AM1477" s="456"/>
      <c r="AN1477" s="457"/>
      <c r="AO1477" s="455"/>
      <c r="AP1477" s="456"/>
      <c r="AQ1477" s="456"/>
      <c r="AR1477" s="456"/>
      <c r="AS1477" s="456"/>
      <c r="AT1477" s="456"/>
      <c r="AU1477" s="456"/>
      <c r="AV1477" s="456"/>
      <c r="AW1477" s="456"/>
      <c r="AX1477" s="456"/>
      <c r="AY1477" s="456"/>
      <c r="AZ1477" s="456"/>
      <c r="BA1477" s="456"/>
      <c r="BB1477" s="456"/>
      <c r="BC1477" s="456"/>
      <c r="BD1477" s="456"/>
      <c r="BE1477" s="456"/>
      <c r="BF1477" s="456"/>
      <c r="BG1477" s="457"/>
      <c r="BH1477" s="458"/>
      <c r="BI1477" s="459"/>
      <c r="BJ1477" s="459"/>
      <c r="BK1477" s="459"/>
      <c r="BL1477" s="459"/>
      <c r="BM1477" s="460"/>
      <c r="BN1477" s="314"/>
      <c r="BO1477" s="314"/>
      <c r="BP1477" s="1"/>
      <c r="BQ1477" s="120">
        <f>IF($F$3="","",IF(N1477=$F$3,COUNTIF(BQ$23:BQ1476,"&gt;0")+1,0))</f>
        <v>0</v>
      </c>
      <c r="BR1477" s="1"/>
      <c r="BS1477" s="20" t="str">
        <f>IF($N1477="","",IF(VLOOKUP(VLOOKUP($N1477,IMPOSTAZIONI!$E$6:$I$13,5,FALSE),IMPOSTAZIONI!$B$25:$N$32,3,FALSE)=0,"",VLOOKUP(VLOOKUP($N1477,IMPOSTAZIONI!$E$6:$I$13,5,FALSE),IMPOSTAZIONI!$B$25:$N$32,3,FALSE)))</f>
        <v/>
      </c>
      <c r="BT1477" s="20" t="str">
        <f>IF($N1477="","",IF(VLOOKUP(VLOOKUP($N1477,IMPOSTAZIONI!$E$6:$I$13,5,FALSE),IMPOSTAZIONI!$B$25:$N$32,6,FALSE)=0,"",VLOOKUP(VLOOKUP($N1477,IMPOSTAZIONI!$E$6:$I$13,5,FALSE),IMPOSTAZIONI!$B$25:$N$32,6,FALSE)))</f>
        <v/>
      </c>
      <c r="BU1477" s="20" t="str">
        <f>IF($N1477="","",IF(VLOOKUP(VLOOKUP($N1477,IMPOSTAZIONI!$E$6:$I$13,5,FALSE),IMPOSTAZIONI!$B$25:$N$32,9,FALSE)=0,"",VLOOKUP(VLOOKUP($N1477,IMPOSTAZIONI!$E$6:$I$13,5,FALSE),IMPOSTAZIONI!$B$25:$N$32,9,FALSE)))</f>
        <v/>
      </c>
      <c r="BV1477" s="20" t="str">
        <f>IF($N1477="","",IF(VLOOKUP(VLOOKUP($N1477,IMPOSTAZIONI!$E$6:$I$13,5,FALSE),IMPOSTAZIONI!$B$25:$N$32,12,FALSE)=0,"",VLOOKUP(VLOOKUP($N1477,IMPOSTAZIONI!$E$6:$I$13,5,FALSE),IMPOSTAZIONI!$B$25:$N$32,12,FALSE)))</f>
        <v/>
      </c>
      <c r="BW1477" s="221" t="str">
        <f t="shared" si="410"/>
        <v/>
      </c>
      <c r="BX1477" s="221" t="str">
        <f t="shared" si="411"/>
        <v/>
      </c>
      <c r="BY1477" s="221">
        <f t="shared" si="412"/>
        <v>0</v>
      </c>
      <c r="BZ1477" s="231">
        <f t="shared" si="413"/>
        <v>0</v>
      </c>
      <c r="CA1477" s="246">
        <f t="shared" si="414"/>
        <v>0</v>
      </c>
      <c r="CB1477" s="246">
        <f t="shared" si="415"/>
        <v>0</v>
      </c>
      <c r="CC1477" s="246" t="str">
        <f t="shared" si="416"/>
        <v/>
      </c>
      <c r="CD1477" s="246">
        <f t="shared" si="417"/>
        <v>5</v>
      </c>
      <c r="CE1477" s="246">
        <f t="shared" si="418"/>
        <v>0</v>
      </c>
      <c r="CF1477" s="276">
        <f t="shared" si="419"/>
        <v>0</v>
      </c>
      <c r="CG1477" s="277">
        <f t="shared" si="419"/>
        <v>0</v>
      </c>
      <c r="CH1477" s="277">
        <f t="shared" si="419"/>
        <v>0</v>
      </c>
      <c r="CI1477" s="278">
        <f t="shared" si="408"/>
        <v>0</v>
      </c>
      <c r="CJ1477" s="280">
        <f t="shared" si="420"/>
        <v>0</v>
      </c>
      <c r="CK1477" s="232">
        <f t="shared" si="421"/>
        <v>0</v>
      </c>
      <c r="CL1477" s="1"/>
    </row>
    <row r="1478" spans="1:90" ht="18" customHeight="1">
      <c r="A1478" s="1"/>
      <c r="B1478" s="1"/>
      <c r="C1478" s="314"/>
      <c r="D1478" s="287" t="str">
        <f t="shared" si="407"/>
        <v/>
      </c>
      <c r="E1478" s="449" t="str">
        <f t="shared" si="409"/>
        <v/>
      </c>
      <c r="F1478" s="450"/>
      <c r="G1478" s="451"/>
      <c r="H1478" s="452"/>
      <c r="I1478" s="453"/>
      <c r="J1478" s="453"/>
      <c r="K1478" s="453"/>
      <c r="L1478" s="453"/>
      <c r="M1478" s="454"/>
      <c r="N1478" s="455"/>
      <c r="O1478" s="456"/>
      <c r="P1478" s="456"/>
      <c r="Q1478" s="456"/>
      <c r="R1478" s="456"/>
      <c r="S1478" s="456"/>
      <c r="T1478" s="456"/>
      <c r="U1478" s="456"/>
      <c r="V1478" s="456"/>
      <c r="W1478" s="456"/>
      <c r="X1478" s="456"/>
      <c r="Y1478" s="456"/>
      <c r="Z1478" s="456"/>
      <c r="AA1478" s="456"/>
      <c r="AB1478" s="456"/>
      <c r="AC1478" s="456"/>
      <c r="AD1478" s="456"/>
      <c r="AE1478" s="457"/>
      <c r="AF1478" s="455"/>
      <c r="AG1478" s="456"/>
      <c r="AH1478" s="456"/>
      <c r="AI1478" s="456"/>
      <c r="AJ1478" s="456"/>
      <c r="AK1478" s="456"/>
      <c r="AL1478" s="456"/>
      <c r="AM1478" s="456"/>
      <c r="AN1478" s="457"/>
      <c r="AO1478" s="455"/>
      <c r="AP1478" s="456"/>
      <c r="AQ1478" s="456"/>
      <c r="AR1478" s="456"/>
      <c r="AS1478" s="456"/>
      <c r="AT1478" s="456"/>
      <c r="AU1478" s="456"/>
      <c r="AV1478" s="456"/>
      <c r="AW1478" s="456"/>
      <c r="AX1478" s="456"/>
      <c r="AY1478" s="456"/>
      <c r="AZ1478" s="456"/>
      <c r="BA1478" s="456"/>
      <c r="BB1478" s="456"/>
      <c r="BC1478" s="456"/>
      <c r="BD1478" s="456"/>
      <c r="BE1478" s="456"/>
      <c r="BF1478" s="456"/>
      <c r="BG1478" s="457"/>
      <c r="BH1478" s="458"/>
      <c r="BI1478" s="459"/>
      <c r="BJ1478" s="459"/>
      <c r="BK1478" s="459"/>
      <c r="BL1478" s="459"/>
      <c r="BM1478" s="460"/>
      <c r="BN1478" s="314"/>
      <c r="BO1478" s="314"/>
      <c r="BP1478" s="1"/>
      <c r="BQ1478" s="120">
        <f>IF($F$3="","",IF(N1478=$F$3,COUNTIF(BQ$23:BQ1477,"&gt;0")+1,0))</f>
        <v>0</v>
      </c>
      <c r="BR1478" s="1"/>
      <c r="BS1478" s="20" t="str">
        <f>IF($N1478="","",IF(VLOOKUP(VLOOKUP($N1478,IMPOSTAZIONI!$E$6:$I$13,5,FALSE),IMPOSTAZIONI!$B$25:$N$32,3,FALSE)=0,"",VLOOKUP(VLOOKUP($N1478,IMPOSTAZIONI!$E$6:$I$13,5,FALSE),IMPOSTAZIONI!$B$25:$N$32,3,FALSE)))</f>
        <v/>
      </c>
      <c r="BT1478" s="20" t="str">
        <f>IF($N1478="","",IF(VLOOKUP(VLOOKUP($N1478,IMPOSTAZIONI!$E$6:$I$13,5,FALSE),IMPOSTAZIONI!$B$25:$N$32,6,FALSE)=0,"",VLOOKUP(VLOOKUP($N1478,IMPOSTAZIONI!$E$6:$I$13,5,FALSE),IMPOSTAZIONI!$B$25:$N$32,6,FALSE)))</f>
        <v/>
      </c>
      <c r="BU1478" s="20" t="str">
        <f>IF($N1478="","",IF(VLOOKUP(VLOOKUP($N1478,IMPOSTAZIONI!$E$6:$I$13,5,FALSE),IMPOSTAZIONI!$B$25:$N$32,9,FALSE)=0,"",VLOOKUP(VLOOKUP($N1478,IMPOSTAZIONI!$E$6:$I$13,5,FALSE),IMPOSTAZIONI!$B$25:$N$32,9,FALSE)))</f>
        <v/>
      </c>
      <c r="BV1478" s="20" t="str">
        <f>IF($N1478="","",IF(VLOOKUP(VLOOKUP($N1478,IMPOSTAZIONI!$E$6:$I$13,5,FALSE),IMPOSTAZIONI!$B$25:$N$32,12,FALSE)=0,"",VLOOKUP(VLOOKUP($N1478,IMPOSTAZIONI!$E$6:$I$13,5,FALSE),IMPOSTAZIONI!$B$25:$N$32,12,FALSE)))</f>
        <v/>
      </c>
      <c r="BW1478" s="221" t="str">
        <f t="shared" si="410"/>
        <v/>
      </c>
      <c r="BX1478" s="221" t="str">
        <f t="shared" si="411"/>
        <v/>
      </c>
      <c r="BY1478" s="221">
        <f t="shared" si="412"/>
        <v>0</v>
      </c>
      <c r="BZ1478" s="231">
        <f t="shared" si="413"/>
        <v>0</v>
      </c>
      <c r="CA1478" s="246">
        <f t="shared" si="414"/>
        <v>0</v>
      </c>
      <c r="CB1478" s="246">
        <f t="shared" si="415"/>
        <v>0</v>
      </c>
      <c r="CC1478" s="246" t="str">
        <f t="shared" si="416"/>
        <v/>
      </c>
      <c r="CD1478" s="246">
        <f t="shared" si="417"/>
        <v>5</v>
      </c>
      <c r="CE1478" s="246">
        <f t="shared" si="418"/>
        <v>0</v>
      </c>
      <c r="CF1478" s="276">
        <f t="shared" si="419"/>
        <v>0</v>
      </c>
      <c r="CG1478" s="277">
        <f t="shared" si="419"/>
        <v>0</v>
      </c>
      <c r="CH1478" s="277">
        <f t="shared" si="419"/>
        <v>0</v>
      </c>
      <c r="CI1478" s="278">
        <f t="shared" si="408"/>
        <v>0</v>
      </c>
      <c r="CJ1478" s="280">
        <f t="shared" si="420"/>
        <v>0</v>
      </c>
      <c r="CK1478" s="232">
        <f t="shared" si="421"/>
        <v>0</v>
      </c>
      <c r="CL1478" s="1"/>
    </row>
    <row r="1479" spans="1:90" ht="18" customHeight="1">
      <c r="A1479" s="1"/>
      <c r="B1479" s="1"/>
      <c r="C1479" s="314"/>
      <c r="D1479" s="287" t="str">
        <f t="shared" si="407"/>
        <v/>
      </c>
      <c r="E1479" s="449" t="str">
        <f t="shared" si="409"/>
        <v/>
      </c>
      <c r="F1479" s="450"/>
      <c r="G1479" s="451"/>
      <c r="H1479" s="452"/>
      <c r="I1479" s="453"/>
      <c r="J1479" s="453"/>
      <c r="K1479" s="453"/>
      <c r="L1479" s="453"/>
      <c r="M1479" s="454"/>
      <c r="N1479" s="455"/>
      <c r="O1479" s="456"/>
      <c r="P1479" s="456"/>
      <c r="Q1479" s="456"/>
      <c r="R1479" s="456"/>
      <c r="S1479" s="456"/>
      <c r="T1479" s="456"/>
      <c r="U1479" s="456"/>
      <c r="V1479" s="456"/>
      <c r="W1479" s="456"/>
      <c r="X1479" s="456"/>
      <c r="Y1479" s="456"/>
      <c r="Z1479" s="456"/>
      <c r="AA1479" s="456"/>
      <c r="AB1479" s="456"/>
      <c r="AC1479" s="456"/>
      <c r="AD1479" s="456"/>
      <c r="AE1479" s="457"/>
      <c r="AF1479" s="455"/>
      <c r="AG1479" s="456"/>
      <c r="AH1479" s="456"/>
      <c r="AI1479" s="456"/>
      <c r="AJ1479" s="456"/>
      <c r="AK1479" s="456"/>
      <c r="AL1479" s="456"/>
      <c r="AM1479" s="456"/>
      <c r="AN1479" s="457"/>
      <c r="AO1479" s="455"/>
      <c r="AP1479" s="456"/>
      <c r="AQ1479" s="456"/>
      <c r="AR1479" s="456"/>
      <c r="AS1479" s="456"/>
      <c r="AT1479" s="456"/>
      <c r="AU1479" s="456"/>
      <c r="AV1479" s="456"/>
      <c r="AW1479" s="456"/>
      <c r="AX1479" s="456"/>
      <c r="AY1479" s="456"/>
      <c r="AZ1479" s="456"/>
      <c r="BA1479" s="456"/>
      <c r="BB1479" s="456"/>
      <c r="BC1479" s="456"/>
      <c r="BD1479" s="456"/>
      <c r="BE1479" s="456"/>
      <c r="BF1479" s="456"/>
      <c r="BG1479" s="457"/>
      <c r="BH1479" s="458"/>
      <c r="BI1479" s="459"/>
      <c r="BJ1479" s="459"/>
      <c r="BK1479" s="459"/>
      <c r="BL1479" s="459"/>
      <c r="BM1479" s="460"/>
      <c r="BN1479" s="314"/>
      <c r="BO1479" s="314"/>
      <c r="BP1479" s="1"/>
      <c r="BQ1479" s="120">
        <f>IF($F$3="","",IF(N1479=$F$3,COUNTIF(BQ$23:BQ1478,"&gt;0")+1,0))</f>
        <v>0</v>
      </c>
      <c r="BR1479" s="1"/>
      <c r="BS1479" s="20" t="str">
        <f>IF($N1479="","",IF(VLOOKUP(VLOOKUP($N1479,IMPOSTAZIONI!$E$6:$I$13,5,FALSE),IMPOSTAZIONI!$B$25:$N$32,3,FALSE)=0,"",VLOOKUP(VLOOKUP($N1479,IMPOSTAZIONI!$E$6:$I$13,5,FALSE),IMPOSTAZIONI!$B$25:$N$32,3,FALSE)))</f>
        <v/>
      </c>
      <c r="BT1479" s="20" t="str">
        <f>IF($N1479="","",IF(VLOOKUP(VLOOKUP($N1479,IMPOSTAZIONI!$E$6:$I$13,5,FALSE),IMPOSTAZIONI!$B$25:$N$32,6,FALSE)=0,"",VLOOKUP(VLOOKUP($N1479,IMPOSTAZIONI!$E$6:$I$13,5,FALSE),IMPOSTAZIONI!$B$25:$N$32,6,FALSE)))</f>
        <v/>
      </c>
      <c r="BU1479" s="20" t="str">
        <f>IF($N1479="","",IF(VLOOKUP(VLOOKUP($N1479,IMPOSTAZIONI!$E$6:$I$13,5,FALSE),IMPOSTAZIONI!$B$25:$N$32,9,FALSE)=0,"",VLOOKUP(VLOOKUP($N1479,IMPOSTAZIONI!$E$6:$I$13,5,FALSE),IMPOSTAZIONI!$B$25:$N$32,9,FALSE)))</f>
        <v/>
      </c>
      <c r="BV1479" s="20" t="str">
        <f>IF($N1479="","",IF(VLOOKUP(VLOOKUP($N1479,IMPOSTAZIONI!$E$6:$I$13,5,FALSE),IMPOSTAZIONI!$B$25:$N$32,12,FALSE)=0,"",VLOOKUP(VLOOKUP($N1479,IMPOSTAZIONI!$E$6:$I$13,5,FALSE),IMPOSTAZIONI!$B$25:$N$32,12,FALSE)))</f>
        <v/>
      </c>
      <c r="BW1479" s="221" t="str">
        <f t="shared" si="410"/>
        <v/>
      </c>
      <c r="BX1479" s="221" t="str">
        <f t="shared" si="411"/>
        <v/>
      </c>
      <c r="BY1479" s="221">
        <f t="shared" si="412"/>
        <v>0</v>
      </c>
      <c r="BZ1479" s="231">
        <f t="shared" si="413"/>
        <v>0</v>
      </c>
      <c r="CA1479" s="246">
        <f t="shared" si="414"/>
        <v>0</v>
      </c>
      <c r="CB1479" s="246">
        <f t="shared" si="415"/>
        <v>0</v>
      </c>
      <c r="CC1479" s="246" t="str">
        <f t="shared" si="416"/>
        <v/>
      </c>
      <c r="CD1479" s="246">
        <f t="shared" si="417"/>
        <v>5</v>
      </c>
      <c r="CE1479" s="246">
        <f t="shared" si="418"/>
        <v>0</v>
      </c>
      <c r="CF1479" s="276">
        <f t="shared" si="419"/>
        <v>0</v>
      </c>
      <c r="CG1479" s="277">
        <f t="shared" si="419"/>
        <v>0</v>
      </c>
      <c r="CH1479" s="277">
        <f t="shared" si="419"/>
        <v>0</v>
      </c>
      <c r="CI1479" s="278">
        <f t="shared" si="408"/>
        <v>0</v>
      </c>
      <c r="CJ1479" s="280">
        <f t="shared" si="420"/>
        <v>0</v>
      </c>
      <c r="CK1479" s="232">
        <f t="shared" si="421"/>
        <v>0</v>
      </c>
      <c r="CL1479" s="1"/>
    </row>
    <row r="1480" spans="1:90" ht="18" customHeight="1">
      <c r="A1480" s="1"/>
      <c r="B1480" s="1"/>
      <c r="C1480" s="314"/>
      <c r="D1480" s="287" t="str">
        <f t="shared" si="407"/>
        <v/>
      </c>
      <c r="E1480" s="449" t="str">
        <f t="shared" si="409"/>
        <v/>
      </c>
      <c r="F1480" s="450"/>
      <c r="G1480" s="451"/>
      <c r="H1480" s="452"/>
      <c r="I1480" s="453"/>
      <c r="J1480" s="453"/>
      <c r="K1480" s="453"/>
      <c r="L1480" s="453"/>
      <c r="M1480" s="454"/>
      <c r="N1480" s="455"/>
      <c r="O1480" s="456"/>
      <c r="P1480" s="456"/>
      <c r="Q1480" s="456"/>
      <c r="R1480" s="456"/>
      <c r="S1480" s="456"/>
      <c r="T1480" s="456"/>
      <c r="U1480" s="456"/>
      <c r="V1480" s="456"/>
      <c r="W1480" s="456"/>
      <c r="X1480" s="456"/>
      <c r="Y1480" s="456"/>
      <c r="Z1480" s="456"/>
      <c r="AA1480" s="456"/>
      <c r="AB1480" s="456"/>
      <c r="AC1480" s="456"/>
      <c r="AD1480" s="456"/>
      <c r="AE1480" s="457"/>
      <c r="AF1480" s="455"/>
      <c r="AG1480" s="456"/>
      <c r="AH1480" s="456"/>
      <c r="AI1480" s="456"/>
      <c r="AJ1480" s="456"/>
      <c r="AK1480" s="456"/>
      <c r="AL1480" s="456"/>
      <c r="AM1480" s="456"/>
      <c r="AN1480" s="457"/>
      <c r="AO1480" s="455"/>
      <c r="AP1480" s="456"/>
      <c r="AQ1480" s="456"/>
      <c r="AR1480" s="456"/>
      <c r="AS1480" s="456"/>
      <c r="AT1480" s="456"/>
      <c r="AU1480" s="456"/>
      <c r="AV1480" s="456"/>
      <c r="AW1480" s="456"/>
      <c r="AX1480" s="456"/>
      <c r="AY1480" s="456"/>
      <c r="AZ1480" s="456"/>
      <c r="BA1480" s="456"/>
      <c r="BB1480" s="456"/>
      <c r="BC1480" s="456"/>
      <c r="BD1480" s="456"/>
      <c r="BE1480" s="456"/>
      <c r="BF1480" s="456"/>
      <c r="BG1480" s="457"/>
      <c r="BH1480" s="458"/>
      <c r="BI1480" s="459"/>
      <c r="BJ1480" s="459"/>
      <c r="BK1480" s="459"/>
      <c r="BL1480" s="459"/>
      <c r="BM1480" s="460"/>
      <c r="BN1480" s="314"/>
      <c r="BO1480" s="314"/>
      <c r="BP1480" s="1"/>
      <c r="BQ1480" s="120">
        <f>IF($F$3="","",IF(N1480=$F$3,COUNTIF(BQ$23:BQ1479,"&gt;0")+1,0))</f>
        <v>0</v>
      </c>
      <c r="BR1480" s="1"/>
      <c r="BS1480" s="20" t="str">
        <f>IF($N1480="","",IF(VLOOKUP(VLOOKUP($N1480,IMPOSTAZIONI!$E$6:$I$13,5,FALSE),IMPOSTAZIONI!$B$25:$N$32,3,FALSE)=0,"",VLOOKUP(VLOOKUP($N1480,IMPOSTAZIONI!$E$6:$I$13,5,FALSE),IMPOSTAZIONI!$B$25:$N$32,3,FALSE)))</f>
        <v/>
      </c>
      <c r="BT1480" s="20" t="str">
        <f>IF($N1480="","",IF(VLOOKUP(VLOOKUP($N1480,IMPOSTAZIONI!$E$6:$I$13,5,FALSE),IMPOSTAZIONI!$B$25:$N$32,6,FALSE)=0,"",VLOOKUP(VLOOKUP($N1480,IMPOSTAZIONI!$E$6:$I$13,5,FALSE),IMPOSTAZIONI!$B$25:$N$32,6,FALSE)))</f>
        <v/>
      </c>
      <c r="BU1480" s="20" t="str">
        <f>IF($N1480="","",IF(VLOOKUP(VLOOKUP($N1480,IMPOSTAZIONI!$E$6:$I$13,5,FALSE),IMPOSTAZIONI!$B$25:$N$32,9,FALSE)=0,"",VLOOKUP(VLOOKUP($N1480,IMPOSTAZIONI!$E$6:$I$13,5,FALSE),IMPOSTAZIONI!$B$25:$N$32,9,FALSE)))</f>
        <v/>
      </c>
      <c r="BV1480" s="20" t="str">
        <f>IF($N1480="","",IF(VLOOKUP(VLOOKUP($N1480,IMPOSTAZIONI!$E$6:$I$13,5,FALSE),IMPOSTAZIONI!$B$25:$N$32,12,FALSE)=0,"",VLOOKUP(VLOOKUP($N1480,IMPOSTAZIONI!$E$6:$I$13,5,FALSE),IMPOSTAZIONI!$B$25:$N$32,12,FALSE)))</f>
        <v/>
      </c>
      <c r="BW1480" s="221" t="str">
        <f t="shared" si="410"/>
        <v/>
      </c>
      <c r="BX1480" s="221" t="str">
        <f t="shared" si="411"/>
        <v/>
      </c>
      <c r="BY1480" s="221">
        <f t="shared" si="412"/>
        <v>0</v>
      </c>
      <c r="BZ1480" s="231">
        <f t="shared" si="413"/>
        <v>0</v>
      </c>
      <c r="CA1480" s="246">
        <f t="shared" si="414"/>
        <v>0</v>
      </c>
      <c r="CB1480" s="246">
        <f t="shared" si="415"/>
        <v>0</v>
      </c>
      <c r="CC1480" s="246" t="str">
        <f t="shared" si="416"/>
        <v/>
      </c>
      <c r="CD1480" s="246">
        <f t="shared" si="417"/>
        <v>5</v>
      </c>
      <c r="CE1480" s="246">
        <f t="shared" si="418"/>
        <v>0</v>
      </c>
      <c r="CF1480" s="276">
        <f t="shared" si="419"/>
        <v>0</v>
      </c>
      <c r="CG1480" s="277">
        <f t="shared" si="419"/>
        <v>0</v>
      </c>
      <c r="CH1480" s="277">
        <f t="shared" si="419"/>
        <v>0</v>
      </c>
      <c r="CI1480" s="278">
        <f t="shared" si="408"/>
        <v>0</v>
      </c>
      <c r="CJ1480" s="280">
        <f t="shared" si="420"/>
        <v>0</v>
      </c>
      <c r="CK1480" s="232">
        <f t="shared" si="421"/>
        <v>0</v>
      </c>
      <c r="CL1480" s="1"/>
    </row>
    <row r="1481" spans="1:90" ht="18" customHeight="1">
      <c r="A1481" s="1"/>
      <c r="B1481" s="1"/>
      <c r="C1481" s="314"/>
      <c r="D1481" s="287" t="str">
        <f t="shared" si="407"/>
        <v/>
      </c>
      <c r="E1481" s="449" t="str">
        <f t="shared" si="409"/>
        <v/>
      </c>
      <c r="F1481" s="450"/>
      <c r="G1481" s="451"/>
      <c r="H1481" s="452"/>
      <c r="I1481" s="453"/>
      <c r="J1481" s="453"/>
      <c r="K1481" s="453"/>
      <c r="L1481" s="453"/>
      <c r="M1481" s="454"/>
      <c r="N1481" s="455"/>
      <c r="O1481" s="456"/>
      <c r="P1481" s="456"/>
      <c r="Q1481" s="456"/>
      <c r="R1481" s="456"/>
      <c r="S1481" s="456"/>
      <c r="T1481" s="456"/>
      <c r="U1481" s="456"/>
      <c r="V1481" s="456"/>
      <c r="W1481" s="456"/>
      <c r="X1481" s="456"/>
      <c r="Y1481" s="456"/>
      <c r="Z1481" s="456"/>
      <c r="AA1481" s="456"/>
      <c r="AB1481" s="456"/>
      <c r="AC1481" s="456"/>
      <c r="AD1481" s="456"/>
      <c r="AE1481" s="457"/>
      <c r="AF1481" s="455"/>
      <c r="AG1481" s="456"/>
      <c r="AH1481" s="456"/>
      <c r="AI1481" s="456"/>
      <c r="AJ1481" s="456"/>
      <c r="AK1481" s="456"/>
      <c r="AL1481" s="456"/>
      <c r="AM1481" s="456"/>
      <c r="AN1481" s="457"/>
      <c r="AO1481" s="455"/>
      <c r="AP1481" s="456"/>
      <c r="AQ1481" s="456"/>
      <c r="AR1481" s="456"/>
      <c r="AS1481" s="456"/>
      <c r="AT1481" s="456"/>
      <c r="AU1481" s="456"/>
      <c r="AV1481" s="456"/>
      <c r="AW1481" s="456"/>
      <c r="AX1481" s="456"/>
      <c r="AY1481" s="456"/>
      <c r="AZ1481" s="456"/>
      <c r="BA1481" s="456"/>
      <c r="BB1481" s="456"/>
      <c r="BC1481" s="456"/>
      <c r="BD1481" s="456"/>
      <c r="BE1481" s="456"/>
      <c r="BF1481" s="456"/>
      <c r="BG1481" s="457"/>
      <c r="BH1481" s="458"/>
      <c r="BI1481" s="459"/>
      <c r="BJ1481" s="459"/>
      <c r="BK1481" s="459"/>
      <c r="BL1481" s="459"/>
      <c r="BM1481" s="460"/>
      <c r="BN1481" s="314"/>
      <c r="BO1481" s="314"/>
      <c r="BP1481" s="1"/>
      <c r="BQ1481" s="120">
        <f>IF($F$3="","",IF(N1481=$F$3,COUNTIF(BQ$23:BQ1480,"&gt;0")+1,0))</f>
        <v>0</v>
      </c>
      <c r="BR1481" s="1"/>
      <c r="BS1481" s="20" t="str">
        <f>IF($N1481="","",IF(VLOOKUP(VLOOKUP($N1481,IMPOSTAZIONI!$E$6:$I$13,5,FALSE),IMPOSTAZIONI!$B$25:$N$32,3,FALSE)=0,"",VLOOKUP(VLOOKUP($N1481,IMPOSTAZIONI!$E$6:$I$13,5,FALSE),IMPOSTAZIONI!$B$25:$N$32,3,FALSE)))</f>
        <v/>
      </c>
      <c r="BT1481" s="20" t="str">
        <f>IF($N1481="","",IF(VLOOKUP(VLOOKUP($N1481,IMPOSTAZIONI!$E$6:$I$13,5,FALSE),IMPOSTAZIONI!$B$25:$N$32,6,FALSE)=0,"",VLOOKUP(VLOOKUP($N1481,IMPOSTAZIONI!$E$6:$I$13,5,FALSE),IMPOSTAZIONI!$B$25:$N$32,6,FALSE)))</f>
        <v/>
      </c>
      <c r="BU1481" s="20" t="str">
        <f>IF($N1481="","",IF(VLOOKUP(VLOOKUP($N1481,IMPOSTAZIONI!$E$6:$I$13,5,FALSE),IMPOSTAZIONI!$B$25:$N$32,9,FALSE)=0,"",VLOOKUP(VLOOKUP($N1481,IMPOSTAZIONI!$E$6:$I$13,5,FALSE),IMPOSTAZIONI!$B$25:$N$32,9,FALSE)))</f>
        <v/>
      </c>
      <c r="BV1481" s="20" t="str">
        <f>IF($N1481="","",IF(VLOOKUP(VLOOKUP($N1481,IMPOSTAZIONI!$E$6:$I$13,5,FALSE),IMPOSTAZIONI!$B$25:$N$32,12,FALSE)=0,"",VLOOKUP(VLOOKUP($N1481,IMPOSTAZIONI!$E$6:$I$13,5,FALSE),IMPOSTAZIONI!$B$25:$N$32,12,FALSE)))</f>
        <v/>
      </c>
      <c r="BW1481" s="221" t="str">
        <f t="shared" si="410"/>
        <v/>
      </c>
      <c r="BX1481" s="221" t="str">
        <f t="shared" si="411"/>
        <v/>
      </c>
      <c r="BY1481" s="221">
        <f t="shared" si="412"/>
        <v>0</v>
      </c>
      <c r="BZ1481" s="231">
        <f t="shared" si="413"/>
        <v>0</v>
      </c>
      <c r="CA1481" s="246">
        <f t="shared" si="414"/>
        <v>0</v>
      </c>
      <c r="CB1481" s="246">
        <f t="shared" si="415"/>
        <v>0</v>
      </c>
      <c r="CC1481" s="246" t="str">
        <f t="shared" si="416"/>
        <v/>
      </c>
      <c r="CD1481" s="246">
        <f t="shared" si="417"/>
        <v>5</v>
      </c>
      <c r="CE1481" s="246">
        <f t="shared" si="418"/>
        <v>0</v>
      </c>
      <c r="CF1481" s="276">
        <f t="shared" si="419"/>
        <v>0</v>
      </c>
      <c r="CG1481" s="277">
        <f t="shared" si="419"/>
        <v>0</v>
      </c>
      <c r="CH1481" s="277">
        <f t="shared" si="419"/>
        <v>0</v>
      </c>
      <c r="CI1481" s="278">
        <f t="shared" si="408"/>
        <v>0</v>
      </c>
      <c r="CJ1481" s="280">
        <f t="shared" si="420"/>
        <v>0</v>
      </c>
      <c r="CK1481" s="232">
        <f t="shared" si="421"/>
        <v>0</v>
      </c>
      <c r="CL1481" s="1"/>
    </row>
    <row r="1482" spans="1:90" ht="18" customHeight="1">
      <c r="A1482" s="1"/>
      <c r="B1482" s="1"/>
      <c r="C1482" s="314"/>
      <c r="D1482" s="287" t="str">
        <f t="shared" si="407"/>
        <v/>
      </c>
      <c r="E1482" s="449" t="str">
        <f t="shared" si="409"/>
        <v/>
      </c>
      <c r="F1482" s="450"/>
      <c r="G1482" s="451"/>
      <c r="H1482" s="452"/>
      <c r="I1482" s="453"/>
      <c r="J1482" s="453"/>
      <c r="K1482" s="453"/>
      <c r="L1482" s="453"/>
      <c r="M1482" s="454"/>
      <c r="N1482" s="455"/>
      <c r="O1482" s="456"/>
      <c r="P1482" s="456"/>
      <c r="Q1482" s="456"/>
      <c r="R1482" s="456"/>
      <c r="S1482" s="456"/>
      <c r="T1482" s="456"/>
      <c r="U1482" s="456"/>
      <c r="V1482" s="456"/>
      <c r="W1482" s="456"/>
      <c r="X1482" s="456"/>
      <c r="Y1482" s="456"/>
      <c r="Z1482" s="456"/>
      <c r="AA1482" s="456"/>
      <c r="AB1482" s="456"/>
      <c r="AC1482" s="456"/>
      <c r="AD1482" s="456"/>
      <c r="AE1482" s="457"/>
      <c r="AF1482" s="455"/>
      <c r="AG1482" s="456"/>
      <c r="AH1482" s="456"/>
      <c r="AI1482" s="456"/>
      <c r="AJ1482" s="456"/>
      <c r="AK1482" s="456"/>
      <c r="AL1482" s="456"/>
      <c r="AM1482" s="456"/>
      <c r="AN1482" s="457"/>
      <c r="AO1482" s="455"/>
      <c r="AP1482" s="456"/>
      <c r="AQ1482" s="456"/>
      <c r="AR1482" s="456"/>
      <c r="AS1482" s="456"/>
      <c r="AT1482" s="456"/>
      <c r="AU1482" s="456"/>
      <c r="AV1482" s="456"/>
      <c r="AW1482" s="456"/>
      <c r="AX1482" s="456"/>
      <c r="AY1482" s="456"/>
      <c r="AZ1482" s="456"/>
      <c r="BA1482" s="456"/>
      <c r="BB1482" s="456"/>
      <c r="BC1482" s="456"/>
      <c r="BD1482" s="456"/>
      <c r="BE1482" s="456"/>
      <c r="BF1482" s="456"/>
      <c r="BG1482" s="457"/>
      <c r="BH1482" s="458"/>
      <c r="BI1482" s="459"/>
      <c r="BJ1482" s="459"/>
      <c r="BK1482" s="459"/>
      <c r="BL1482" s="459"/>
      <c r="BM1482" s="460"/>
      <c r="BN1482" s="314"/>
      <c r="BO1482" s="314"/>
      <c r="BP1482" s="1"/>
      <c r="BQ1482" s="120">
        <f>IF($F$3="","",IF(N1482=$F$3,COUNTIF(BQ$23:BQ1481,"&gt;0")+1,0))</f>
        <v>0</v>
      </c>
      <c r="BR1482" s="1"/>
      <c r="BS1482" s="20" t="str">
        <f>IF($N1482="","",IF(VLOOKUP(VLOOKUP($N1482,IMPOSTAZIONI!$E$6:$I$13,5,FALSE),IMPOSTAZIONI!$B$25:$N$32,3,FALSE)=0,"",VLOOKUP(VLOOKUP($N1482,IMPOSTAZIONI!$E$6:$I$13,5,FALSE),IMPOSTAZIONI!$B$25:$N$32,3,FALSE)))</f>
        <v/>
      </c>
      <c r="BT1482" s="20" t="str">
        <f>IF($N1482="","",IF(VLOOKUP(VLOOKUP($N1482,IMPOSTAZIONI!$E$6:$I$13,5,FALSE),IMPOSTAZIONI!$B$25:$N$32,6,FALSE)=0,"",VLOOKUP(VLOOKUP($N1482,IMPOSTAZIONI!$E$6:$I$13,5,FALSE),IMPOSTAZIONI!$B$25:$N$32,6,FALSE)))</f>
        <v/>
      </c>
      <c r="BU1482" s="20" t="str">
        <f>IF($N1482="","",IF(VLOOKUP(VLOOKUP($N1482,IMPOSTAZIONI!$E$6:$I$13,5,FALSE),IMPOSTAZIONI!$B$25:$N$32,9,FALSE)=0,"",VLOOKUP(VLOOKUP($N1482,IMPOSTAZIONI!$E$6:$I$13,5,FALSE),IMPOSTAZIONI!$B$25:$N$32,9,FALSE)))</f>
        <v/>
      </c>
      <c r="BV1482" s="20" t="str">
        <f>IF($N1482="","",IF(VLOOKUP(VLOOKUP($N1482,IMPOSTAZIONI!$E$6:$I$13,5,FALSE),IMPOSTAZIONI!$B$25:$N$32,12,FALSE)=0,"",VLOOKUP(VLOOKUP($N1482,IMPOSTAZIONI!$E$6:$I$13,5,FALSE),IMPOSTAZIONI!$B$25:$N$32,12,FALSE)))</f>
        <v/>
      </c>
      <c r="BW1482" s="221" t="str">
        <f t="shared" si="410"/>
        <v/>
      </c>
      <c r="BX1482" s="221" t="str">
        <f t="shared" si="411"/>
        <v/>
      </c>
      <c r="BY1482" s="221">
        <f t="shared" si="412"/>
        <v>0</v>
      </c>
      <c r="BZ1482" s="231">
        <f t="shared" si="413"/>
        <v>0</v>
      </c>
      <c r="CA1482" s="246">
        <f t="shared" si="414"/>
        <v>0</v>
      </c>
      <c r="CB1482" s="246">
        <f t="shared" si="415"/>
        <v>0</v>
      </c>
      <c r="CC1482" s="246" t="str">
        <f t="shared" si="416"/>
        <v/>
      </c>
      <c r="CD1482" s="246">
        <f t="shared" si="417"/>
        <v>5</v>
      </c>
      <c r="CE1482" s="246">
        <f t="shared" si="418"/>
        <v>0</v>
      </c>
      <c r="CF1482" s="276">
        <f t="shared" si="419"/>
        <v>0</v>
      </c>
      <c r="CG1482" s="277">
        <f t="shared" si="419"/>
        <v>0</v>
      </c>
      <c r="CH1482" s="277">
        <f t="shared" si="419"/>
        <v>0</v>
      </c>
      <c r="CI1482" s="278">
        <f t="shared" si="408"/>
        <v>0</v>
      </c>
      <c r="CJ1482" s="280">
        <f t="shared" si="420"/>
        <v>0</v>
      </c>
      <c r="CK1482" s="232">
        <f t="shared" si="421"/>
        <v>0</v>
      </c>
      <c r="CL1482" s="1"/>
    </row>
    <row r="1483" spans="1:90" ht="18" customHeight="1">
      <c r="A1483" s="1"/>
      <c r="B1483" s="1"/>
      <c r="C1483" s="314"/>
      <c r="D1483" s="287" t="str">
        <f t="shared" si="407"/>
        <v/>
      </c>
      <c r="E1483" s="449" t="str">
        <f t="shared" si="409"/>
        <v/>
      </c>
      <c r="F1483" s="450"/>
      <c r="G1483" s="451"/>
      <c r="H1483" s="452"/>
      <c r="I1483" s="453"/>
      <c r="J1483" s="453"/>
      <c r="K1483" s="453"/>
      <c r="L1483" s="453"/>
      <c r="M1483" s="454"/>
      <c r="N1483" s="455"/>
      <c r="O1483" s="456"/>
      <c r="P1483" s="456"/>
      <c r="Q1483" s="456"/>
      <c r="R1483" s="456"/>
      <c r="S1483" s="456"/>
      <c r="T1483" s="456"/>
      <c r="U1483" s="456"/>
      <c r="V1483" s="456"/>
      <c r="W1483" s="456"/>
      <c r="X1483" s="456"/>
      <c r="Y1483" s="456"/>
      <c r="Z1483" s="456"/>
      <c r="AA1483" s="456"/>
      <c r="AB1483" s="456"/>
      <c r="AC1483" s="456"/>
      <c r="AD1483" s="456"/>
      <c r="AE1483" s="457"/>
      <c r="AF1483" s="455"/>
      <c r="AG1483" s="456"/>
      <c r="AH1483" s="456"/>
      <c r="AI1483" s="456"/>
      <c r="AJ1483" s="456"/>
      <c r="AK1483" s="456"/>
      <c r="AL1483" s="456"/>
      <c r="AM1483" s="456"/>
      <c r="AN1483" s="457"/>
      <c r="AO1483" s="455"/>
      <c r="AP1483" s="456"/>
      <c r="AQ1483" s="456"/>
      <c r="AR1483" s="456"/>
      <c r="AS1483" s="456"/>
      <c r="AT1483" s="456"/>
      <c r="AU1483" s="456"/>
      <c r="AV1483" s="456"/>
      <c r="AW1483" s="456"/>
      <c r="AX1483" s="456"/>
      <c r="AY1483" s="456"/>
      <c r="AZ1483" s="456"/>
      <c r="BA1483" s="456"/>
      <c r="BB1483" s="456"/>
      <c r="BC1483" s="456"/>
      <c r="BD1483" s="456"/>
      <c r="BE1483" s="456"/>
      <c r="BF1483" s="456"/>
      <c r="BG1483" s="457"/>
      <c r="BH1483" s="458"/>
      <c r="BI1483" s="459"/>
      <c r="BJ1483" s="459"/>
      <c r="BK1483" s="459"/>
      <c r="BL1483" s="459"/>
      <c r="BM1483" s="460"/>
      <c r="BN1483" s="314"/>
      <c r="BO1483" s="314"/>
      <c r="BP1483" s="1"/>
      <c r="BQ1483" s="120">
        <f>IF($F$3="","",IF(N1483=$F$3,COUNTIF(BQ$23:BQ1482,"&gt;0")+1,0))</f>
        <v>0</v>
      </c>
      <c r="BR1483" s="1"/>
      <c r="BS1483" s="20" t="str">
        <f>IF($N1483="","",IF(VLOOKUP(VLOOKUP($N1483,IMPOSTAZIONI!$E$6:$I$13,5,FALSE),IMPOSTAZIONI!$B$25:$N$32,3,FALSE)=0,"",VLOOKUP(VLOOKUP($N1483,IMPOSTAZIONI!$E$6:$I$13,5,FALSE),IMPOSTAZIONI!$B$25:$N$32,3,FALSE)))</f>
        <v/>
      </c>
      <c r="BT1483" s="20" t="str">
        <f>IF($N1483="","",IF(VLOOKUP(VLOOKUP($N1483,IMPOSTAZIONI!$E$6:$I$13,5,FALSE),IMPOSTAZIONI!$B$25:$N$32,6,FALSE)=0,"",VLOOKUP(VLOOKUP($N1483,IMPOSTAZIONI!$E$6:$I$13,5,FALSE),IMPOSTAZIONI!$B$25:$N$32,6,FALSE)))</f>
        <v/>
      </c>
      <c r="BU1483" s="20" t="str">
        <f>IF($N1483="","",IF(VLOOKUP(VLOOKUP($N1483,IMPOSTAZIONI!$E$6:$I$13,5,FALSE),IMPOSTAZIONI!$B$25:$N$32,9,FALSE)=0,"",VLOOKUP(VLOOKUP($N1483,IMPOSTAZIONI!$E$6:$I$13,5,FALSE),IMPOSTAZIONI!$B$25:$N$32,9,FALSE)))</f>
        <v/>
      </c>
      <c r="BV1483" s="20" t="str">
        <f>IF($N1483="","",IF(VLOOKUP(VLOOKUP($N1483,IMPOSTAZIONI!$E$6:$I$13,5,FALSE),IMPOSTAZIONI!$B$25:$N$32,12,FALSE)=0,"",VLOOKUP(VLOOKUP($N1483,IMPOSTAZIONI!$E$6:$I$13,5,FALSE),IMPOSTAZIONI!$B$25:$N$32,12,FALSE)))</f>
        <v/>
      </c>
      <c r="BW1483" s="221" t="str">
        <f t="shared" si="410"/>
        <v/>
      </c>
      <c r="BX1483" s="221" t="str">
        <f t="shared" si="411"/>
        <v/>
      </c>
      <c r="BY1483" s="221">
        <f t="shared" si="412"/>
        <v>0</v>
      </c>
      <c r="BZ1483" s="231">
        <f t="shared" si="413"/>
        <v>0</v>
      </c>
      <c r="CA1483" s="246">
        <f t="shared" si="414"/>
        <v>0</v>
      </c>
      <c r="CB1483" s="246">
        <f t="shared" si="415"/>
        <v>0</v>
      </c>
      <c r="CC1483" s="246" t="str">
        <f t="shared" si="416"/>
        <v/>
      </c>
      <c r="CD1483" s="246">
        <f t="shared" si="417"/>
        <v>5</v>
      </c>
      <c r="CE1483" s="246">
        <f t="shared" si="418"/>
        <v>0</v>
      </c>
      <c r="CF1483" s="276">
        <f t="shared" si="419"/>
        <v>0</v>
      </c>
      <c r="CG1483" s="277">
        <f t="shared" si="419"/>
        <v>0</v>
      </c>
      <c r="CH1483" s="277">
        <f t="shared" si="419"/>
        <v>0</v>
      </c>
      <c r="CI1483" s="278">
        <f t="shared" si="408"/>
        <v>0</v>
      </c>
      <c r="CJ1483" s="280">
        <f t="shared" si="420"/>
        <v>0</v>
      </c>
      <c r="CK1483" s="232">
        <f t="shared" si="421"/>
        <v>0</v>
      </c>
      <c r="CL1483" s="1"/>
    </row>
    <row r="1484" spans="1:90" ht="18" customHeight="1">
      <c r="A1484" s="1"/>
      <c r="B1484" s="1"/>
      <c r="C1484" s="314"/>
      <c r="D1484" s="287" t="str">
        <f t="shared" si="407"/>
        <v/>
      </c>
      <c r="E1484" s="449" t="str">
        <f t="shared" si="409"/>
        <v/>
      </c>
      <c r="F1484" s="450"/>
      <c r="G1484" s="451"/>
      <c r="H1484" s="452"/>
      <c r="I1484" s="453"/>
      <c r="J1484" s="453"/>
      <c r="K1484" s="453"/>
      <c r="L1484" s="453"/>
      <c r="M1484" s="454"/>
      <c r="N1484" s="455"/>
      <c r="O1484" s="456"/>
      <c r="P1484" s="456"/>
      <c r="Q1484" s="456"/>
      <c r="R1484" s="456"/>
      <c r="S1484" s="456"/>
      <c r="T1484" s="456"/>
      <c r="U1484" s="456"/>
      <c r="V1484" s="456"/>
      <c r="W1484" s="456"/>
      <c r="X1484" s="456"/>
      <c r="Y1484" s="456"/>
      <c r="Z1484" s="456"/>
      <c r="AA1484" s="456"/>
      <c r="AB1484" s="456"/>
      <c r="AC1484" s="456"/>
      <c r="AD1484" s="456"/>
      <c r="AE1484" s="457"/>
      <c r="AF1484" s="455"/>
      <c r="AG1484" s="456"/>
      <c r="AH1484" s="456"/>
      <c r="AI1484" s="456"/>
      <c r="AJ1484" s="456"/>
      <c r="AK1484" s="456"/>
      <c r="AL1484" s="456"/>
      <c r="AM1484" s="456"/>
      <c r="AN1484" s="457"/>
      <c r="AO1484" s="455"/>
      <c r="AP1484" s="456"/>
      <c r="AQ1484" s="456"/>
      <c r="AR1484" s="456"/>
      <c r="AS1484" s="456"/>
      <c r="AT1484" s="456"/>
      <c r="AU1484" s="456"/>
      <c r="AV1484" s="456"/>
      <c r="AW1484" s="456"/>
      <c r="AX1484" s="456"/>
      <c r="AY1484" s="456"/>
      <c r="AZ1484" s="456"/>
      <c r="BA1484" s="456"/>
      <c r="BB1484" s="456"/>
      <c r="BC1484" s="456"/>
      <c r="BD1484" s="456"/>
      <c r="BE1484" s="456"/>
      <c r="BF1484" s="456"/>
      <c r="BG1484" s="457"/>
      <c r="BH1484" s="458"/>
      <c r="BI1484" s="459"/>
      <c r="BJ1484" s="459"/>
      <c r="BK1484" s="459"/>
      <c r="BL1484" s="459"/>
      <c r="BM1484" s="460"/>
      <c r="BN1484" s="314"/>
      <c r="BO1484" s="314"/>
      <c r="BP1484" s="1"/>
      <c r="BQ1484" s="120">
        <f>IF($F$3="","",IF(N1484=$F$3,COUNTIF(BQ$23:BQ1483,"&gt;0")+1,0))</f>
        <v>0</v>
      </c>
      <c r="BR1484" s="1"/>
      <c r="BS1484" s="20" t="str">
        <f>IF($N1484="","",IF(VLOOKUP(VLOOKUP($N1484,IMPOSTAZIONI!$E$6:$I$13,5,FALSE),IMPOSTAZIONI!$B$25:$N$32,3,FALSE)=0,"",VLOOKUP(VLOOKUP($N1484,IMPOSTAZIONI!$E$6:$I$13,5,FALSE),IMPOSTAZIONI!$B$25:$N$32,3,FALSE)))</f>
        <v/>
      </c>
      <c r="BT1484" s="20" t="str">
        <f>IF($N1484="","",IF(VLOOKUP(VLOOKUP($N1484,IMPOSTAZIONI!$E$6:$I$13,5,FALSE),IMPOSTAZIONI!$B$25:$N$32,6,FALSE)=0,"",VLOOKUP(VLOOKUP($N1484,IMPOSTAZIONI!$E$6:$I$13,5,FALSE),IMPOSTAZIONI!$B$25:$N$32,6,FALSE)))</f>
        <v/>
      </c>
      <c r="BU1484" s="20" t="str">
        <f>IF($N1484="","",IF(VLOOKUP(VLOOKUP($N1484,IMPOSTAZIONI!$E$6:$I$13,5,FALSE),IMPOSTAZIONI!$B$25:$N$32,9,FALSE)=0,"",VLOOKUP(VLOOKUP($N1484,IMPOSTAZIONI!$E$6:$I$13,5,FALSE),IMPOSTAZIONI!$B$25:$N$32,9,FALSE)))</f>
        <v/>
      </c>
      <c r="BV1484" s="20" t="str">
        <f>IF($N1484="","",IF(VLOOKUP(VLOOKUP($N1484,IMPOSTAZIONI!$E$6:$I$13,5,FALSE),IMPOSTAZIONI!$B$25:$N$32,12,FALSE)=0,"",VLOOKUP(VLOOKUP($N1484,IMPOSTAZIONI!$E$6:$I$13,5,FALSE),IMPOSTAZIONI!$B$25:$N$32,12,FALSE)))</f>
        <v/>
      </c>
      <c r="BW1484" s="221" t="str">
        <f t="shared" si="410"/>
        <v/>
      </c>
      <c r="BX1484" s="221" t="str">
        <f t="shared" si="411"/>
        <v/>
      </c>
      <c r="BY1484" s="221">
        <f t="shared" si="412"/>
        <v>0</v>
      </c>
      <c r="BZ1484" s="231">
        <f t="shared" si="413"/>
        <v>0</v>
      </c>
      <c r="CA1484" s="246">
        <f t="shared" si="414"/>
        <v>0</v>
      </c>
      <c r="CB1484" s="246">
        <f t="shared" si="415"/>
        <v>0</v>
      </c>
      <c r="CC1484" s="246" t="str">
        <f t="shared" si="416"/>
        <v/>
      </c>
      <c r="CD1484" s="246">
        <f t="shared" si="417"/>
        <v>5</v>
      </c>
      <c r="CE1484" s="246">
        <f t="shared" si="418"/>
        <v>0</v>
      </c>
      <c r="CF1484" s="276">
        <f t="shared" si="419"/>
        <v>0</v>
      </c>
      <c r="CG1484" s="277">
        <f t="shared" si="419"/>
        <v>0</v>
      </c>
      <c r="CH1484" s="277">
        <f t="shared" si="419"/>
        <v>0</v>
      </c>
      <c r="CI1484" s="278">
        <f t="shared" si="408"/>
        <v>0</v>
      </c>
      <c r="CJ1484" s="280">
        <f t="shared" si="420"/>
        <v>0</v>
      </c>
      <c r="CK1484" s="232">
        <f t="shared" si="421"/>
        <v>0</v>
      </c>
      <c r="CL1484" s="1"/>
    </row>
    <row r="1485" spans="1:90" ht="18" customHeight="1">
      <c r="A1485" s="1"/>
      <c r="B1485" s="1"/>
      <c r="C1485" s="314"/>
      <c r="D1485" s="287" t="str">
        <f t="shared" si="407"/>
        <v/>
      </c>
      <c r="E1485" s="449" t="str">
        <f t="shared" si="409"/>
        <v/>
      </c>
      <c r="F1485" s="450"/>
      <c r="G1485" s="451"/>
      <c r="H1485" s="452"/>
      <c r="I1485" s="453"/>
      <c r="J1485" s="453"/>
      <c r="K1485" s="453"/>
      <c r="L1485" s="453"/>
      <c r="M1485" s="454"/>
      <c r="N1485" s="455"/>
      <c r="O1485" s="456"/>
      <c r="P1485" s="456"/>
      <c r="Q1485" s="456"/>
      <c r="R1485" s="456"/>
      <c r="S1485" s="456"/>
      <c r="T1485" s="456"/>
      <c r="U1485" s="456"/>
      <c r="V1485" s="456"/>
      <c r="W1485" s="456"/>
      <c r="X1485" s="456"/>
      <c r="Y1485" s="456"/>
      <c r="Z1485" s="456"/>
      <c r="AA1485" s="456"/>
      <c r="AB1485" s="456"/>
      <c r="AC1485" s="456"/>
      <c r="AD1485" s="456"/>
      <c r="AE1485" s="457"/>
      <c r="AF1485" s="455"/>
      <c r="AG1485" s="456"/>
      <c r="AH1485" s="456"/>
      <c r="AI1485" s="456"/>
      <c r="AJ1485" s="456"/>
      <c r="AK1485" s="456"/>
      <c r="AL1485" s="456"/>
      <c r="AM1485" s="456"/>
      <c r="AN1485" s="457"/>
      <c r="AO1485" s="455"/>
      <c r="AP1485" s="456"/>
      <c r="AQ1485" s="456"/>
      <c r="AR1485" s="456"/>
      <c r="AS1485" s="456"/>
      <c r="AT1485" s="456"/>
      <c r="AU1485" s="456"/>
      <c r="AV1485" s="456"/>
      <c r="AW1485" s="456"/>
      <c r="AX1485" s="456"/>
      <c r="AY1485" s="456"/>
      <c r="AZ1485" s="456"/>
      <c r="BA1485" s="456"/>
      <c r="BB1485" s="456"/>
      <c r="BC1485" s="456"/>
      <c r="BD1485" s="456"/>
      <c r="BE1485" s="456"/>
      <c r="BF1485" s="456"/>
      <c r="BG1485" s="457"/>
      <c r="BH1485" s="458"/>
      <c r="BI1485" s="459"/>
      <c r="BJ1485" s="459"/>
      <c r="BK1485" s="459"/>
      <c r="BL1485" s="459"/>
      <c r="BM1485" s="460"/>
      <c r="BN1485" s="314"/>
      <c r="BO1485" s="314"/>
      <c r="BP1485" s="1"/>
      <c r="BQ1485" s="120">
        <f>IF($F$3="","",IF(N1485=$F$3,COUNTIF(BQ$23:BQ1484,"&gt;0")+1,0))</f>
        <v>0</v>
      </c>
      <c r="BR1485" s="1"/>
      <c r="BS1485" s="20" t="str">
        <f>IF($N1485="","",IF(VLOOKUP(VLOOKUP($N1485,IMPOSTAZIONI!$E$6:$I$13,5,FALSE),IMPOSTAZIONI!$B$25:$N$32,3,FALSE)=0,"",VLOOKUP(VLOOKUP($N1485,IMPOSTAZIONI!$E$6:$I$13,5,FALSE),IMPOSTAZIONI!$B$25:$N$32,3,FALSE)))</f>
        <v/>
      </c>
      <c r="BT1485" s="20" t="str">
        <f>IF($N1485="","",IF(VLOOKUP(VLOOKUP($N1485,IMPOSTAZIONI!$E$6:$I$13,5,FALSE),IMPOSTAZIONI!$B$25:$N$32,6,FALSE)=0,"",VLOOKUP(VLOOKUP($N1485,IMPOSTAZIONI!$E$6:$I$13,5,FALSE),IMPOSTAZIONI!$B$25:$N$32,6,FALSE)))</f>
        <v/>
      </c>
      <c r="BU1485" s="20" t="str">
        <f>IF($N1485="","",IF(VLOOKUP(VLOOKUP($N1485,IMPOSTAZIONI!$E$6:$I$13,5,FALSE),IMPOSTAZIONI!$B$25:$N$32,9,FALSE)=0,"",VLOOKUP(VLOOKUP($N1485,IMPOSTAZIONI!$E$6:$I$13,5,FALSE),IMPOSTAZIONI!$B$25:$N$32,9,FALSE)))</f>
        <v/>
      </c>
      <c r="BV1485" s="20" t="str">
        <f>IF($N1485="","",IF(VLOOKUP(VLOOKUP($N1485,IMPOSTAZIONI!$E$6:$I$13,5,FALSE),IMPOSTAZIONI!$B$25:$N$32,12,FALSE)=0,"",VLOOKUP(VLOOKUP($N1485,IMPOSTAZIONI!$E$6:$I$13,5,FALSE),IMPOSTAZIONI!$B$25:$N$32,12,FALSE)))</f>
        <v/>
      </c>
      <c r="BW1485" s="221" t="str">
        <f t="shared" si="410"/>
        <v/>
      </c>
      <c r="BX1485" s="221" t="str">
        <f t="shared" si="411"/>
        <v/>
      </c>
      <c r="BY1485" s="221">
        <f t="shared" si="412"/>
        <v>0</v>
      </c>
      <c r="BZ1485" s="231">
        <f t="shared" si="413"/>
        <v>0</v>
      </c>
      <c r="CA1485" s="246">
        <f t="shared" si="414"/>
        <v>0</v>
      </c>
      <c r="CB1485" s="246">
        <f t="shared" si="415"/>
        <v>0</v>
      </c>
      <c r="CC1485" s="246" t="str">
        <f t="shared" si="416"/>
        <v/>
      </c>
      <c r="CD1485" s="246">
        <f t="shared" si="417"/>
        <v>5</v>
      </c>
      <c r="CE1485" s="246">
        <f t="shared" si="418"/>
        <v>0</v>
      </c>
      <c r="CF1485" s="276">
        <f t="shared" si="419"/>
        <v>0</v>
      </c>
      <c r="CG1485" s="277">
        <f t="shared" si="419"/>
        <v>0</v>
      </c>
      <c r="CH1485" s="277">
        <f t="shared" si="419"/>
        <v>0</v>
      </c>
      <c r="CI1485" s="278">
        <f t="shared" si="408"/>
        <v>0</v>
      </c>
      <c r="CJ1485" s="280">
        <f t="shared" si="420"/>
        <v>0</v>
      </c>
      <c r="CK1485" s="232">
        <f t="shared" si="421"/>
        <v>0</v>
      </c>
      <c r="CL1485" s="1"/>
    </row>
    <row r="1486" spans="1:90" ht="18" customHeight="1">
      <c r="A1486" s="1"/>
      <c r="B1486" s="1"/>
      <c r="C1486" s="314"/>
      <c r="D1486" s="287" t="str">
        <f t="shared" si="407"/>
        <v/>
      </c>
      <c r="E1486" s="449" t="str">
        <f t="shared" si="409"/>
        <v/>
      </c>
      <c r="F1486" s="450"/>
      <c r="G1486" s="451"/>
      <c r="H1486" s="452"/>
      <c r="I1486" s="453"/>
      <c r="J1486" s="453"/>
      <c r="K1486" s="453"/>
      <c r="L1486" s="453"/>
      <c r="M1486" s="454"/>
      <c r="N1486" s="455"/>
      <c r="O1486" s="456"/>
      <c r="P1486" s="456"/>
      <c r="Q1486" s="456"/>
      <c r="R1486" s="456"/>
      <c r="S1486" s="456"/>
      <c r="T1486" s="456"/>
      <c r="U1486" s="456"/>
      <c r="V1486" s="456"/>
      <c r="W1486" s="456"/>
      <c r="X1486" s="456"/>
      <c r="Y1486" s="456"/>
      <c r="Z1486" s="456"/>
      <c r="AA1486" s="456"/>
      <c r="AB1486" s="456"/>
      <c r="AC1486" s="456"/>
      <c r="AD1486" s="456"/>
      <c r="AE1486" s="457"/>
      <c r="AF1486" s="455"/>
      <c r="AG1486" s="456"/>
      <c r="AH1486" s="456"/>
      <c r="AI1486" s="456"/>
      <c r="AJ1486" s="456"/>
      <c r="AK1486" s="456"/>
      <c r="AL1486" s="456"/>
      <c r="AM1486" s="456"/>
      <c r="AN1486" s="457"/>
      <c r="AO1486" s="455"/>
      <c r="AP1486" s="456"/>
      <c r="AQ1486" s="456"/>
      <c r="AR1486" s="456"/>
      <c r="AS1486" s="456"/>
      <c r="AT1486" s="456"/>
      <c r="AU1486" s="456"/>
      <c r="AV1486" s="456"/>
      <c r="AW1486" s="456"/>
      <c r="AX1486" s="456"/>
      <c r="AY1486" s="456"/>
      <c r="AZ1486" s="456"/>
      <c r="BA1486" s="456"/>
      <c r="BB1486" s="456"/>
      <c r="BC1486" s="456"/>
      <c r="BD1486" s="456"/>
      <c r="BE1486" s="456"/>
      <c r="BF1486" s="456"/>
      <c r="BG1486" s="457"/>
      <c r="BH1486" s="458"/>
      <c r="BI1486" s="459"/>
      <c r="BJ1486" s="459"/>
      <c r="BK1486" s="459"/>
      <c r="BL1486" s="459"/>
      <c r="BM1486" s="460"/>
      <c r="BN1486" s="314"/>
      <c r="BO1486" s="314"/>
      <c r="BP1486" s="1"/>
      <c r="BQ1486" s="120">
        <f>IF($F$3="","",IF(N1486=$F$3,COUNTIF(BQ$23:BQ1485,"&gt;0")+1,0))</f>
        <v>0</v>
      </c>
      <c r="BR1486" s="1"/>
      <c r="BS1486" s="20" t="str">
        <f>IF($N1486="","",IF(VLOOKUP(VLOOKUP($N1486,IMPOSTAZIONI!$E$6:$I$13,5,FALSE),IMPOSTAZIONI!$B$25:$N$32,3,FALSE)=0,"",VLOOKUP(VLOOKUP($N1486,IMPOSTAZIONI!$E$6:$I$13,5,FALSE),IMPOSTAZIONI!$B$25:$N$32,3,FALSE)))</f>
        <v/>
      </c>
      <c r="BT1486" s="20" t="str">
        <f>IF($N1486="","",IF(VLOOKUP(VLOOKUP($N1486,IMPOSTAZIONI!$E$6:$I$13,5,FALSE),IMPOSTAZIONI!$B$25:$N$32,6,FALSE)=0,"",VLOOKUP(VLOOKUP($N1486,IMPOSTAZIONI!$E$6:$I$13,5,FALSE),IMPOSTAZIONI!$B$25:$N$32,6,FALSE)))</f>
        <v/>
      </c>
      <c r="BU1486" s="20" t="str">
        <f>IF($N1486="","",IF(VLOOKUP(VLOOKUP($N1486,IMPOSTAZIONI!$E$6:$I$13,5,FALSE),IMPOSTAZIONI!$B$25:$N$32,9,FALSE)=0,"",VLOOKUP(VLOOKUP($N1486,IMPOSTAZIONI!$E$6:$I$13,5,FALSE),IMPOSTAZIONI!$B$25:$N$32,9,FALSE)))</f>
        <v/>
      </c>
      <c r="BV1486" s="20" t="str">
        <f>IF($N1486="","",IF(VLOOKUP(VLOOKUP($N1486,IMPOSTAZIONI!$E$6:$I$13,5,FALSE),IMPOSTAZIONI!$B$25:$N$32,12,FALSE)=0,"",VLOOKUP(VLOOKUP($N1486,IMPOSTAZIONI!$E$6:$I$13,5,FALSE),IMPOSTAZIONI!$B$25:$N$32,12,FALSE)))</f>
        <v/>
      </c>
      <c r="BW1486" s="221" t="str">
        <f t="shared" si="410"/>
        <v/>
      </c>
      <c r="BX1486" s="221" t="str">
        <f t="shared" si="411"/>
        <v/>
      </c>
      <c r="BY1486" s="221">
        <f t="shared" si="412"/>
        <v>0</v>
      </c>
      <c r="BZ1486" s="231">
        <f t="shared" si="413"/>
        <v>0</v>
      </c>
      <c r="CA1486" s="246">
        <f t="shared" si="414"/>
        <v>0</v>
      </c>
      <c r="CB1486" s="246">
        <f t="shared" si="415"/>
        <v>0</v>
      </c>
      <c r="CC1486" s="246" t="str">
        <f t="shared" si="416"/>
        <v/>
      </c>
      <c r="CD1486" s="246">
        <f t="shared" si="417"/>
        <v>5</v>
      </c>
      <c r="CE1486" s="246">
        <f t="shared" si="418"/>
        <v>0</v>
      </c>
      <c r="CF1486" s="276">
        <f t="shared" si="419"/>
        <v>0</v>
      </c>
      <c r="CG1486" s="277">
        <f t="shared" si="419"/>
        <v>0</v>
      </c>
      <c r="CH1486" s="277">
        <f t="shared" si="419"/>
        <v>0</v>
      </c>
      <c r="CI1486" s="278">
        <f t="shared" si="408"/>
        <v>0</v>
      </c>
      <c r="CJ1486" s="280">
        <f t="shared" si="420"/>
        <v>0</v>
      </c>
      <c r="CK1486" s="232">
        <f t="shared" si="421"/>
        <v>0</v>
      </c>
      <c r="CL1486" s="1"/>
    </row>
    <row r="1487" spans="1:90" ht="18" customHeight="1">
      <c r="A1487" s="1"/>
      <c r="B1487" s="1"/>
      <c r="C1487" s="314"/>
      <c r="D1487" s="287" t="str">
        <f t="shared" si="407"/>
        <v/>
      </c>
      <c r="E1487" s="449" t="str">
        <f t="shared" si="409"/>
        <v/>
      </c>
      <c r="F1487" s="450"/>
      <c r="G1487" s="451"/>
      <c r="H1487" s="452"/>
      <c r="I1487" s="453"/>
      <c r="J1487" s="453"/>
      <c r="K1487" s="453"/>
      <c r="L1487" s="453"/>
      <c r="M1487" s="454"/>
      <c r="N1487" s="455"/>
      <c r="O1487" s="456"/>
      <c r="P1487" s="456"/>
      <c r="Q1487" s="456"/>
      <c r="R1487" s="456"/>
      <c r="S1487" s="456"/>
      <c r="T1487" s="456"/>
      <c r="U1487" s="456"/>
      <c r="V1487" s="456"/>
      <c r="W1487" s="456"/>
      <c r="X1487" s="456"/>
      <c r="Y1487" s="456"/>
      <c r="Z1487" s="456"/>
      <c r="AA1487" s="456"/>
      <c r="AB1487" s="456"/>
      <c r="AC1487" s="456"/>
      <c r="AD1487" s="456"/>
      <c r="AE1487" s="457"/>
      <c r="AF1487" s="455"/>
      <c r="AG1487" s="456"/>
      <c r="AH1487" s="456"/>
      <c r="AI1487" s="456"/>
      <c r="AJ1487" s="456"/>
      <c r="AK1487" s="456"/>
      <c r="AL1487" s="456"/>
      <c r="AM1487" s="456"/>
      <c r="AN1487" s="457"/>
      <c r="AO1487" s="455"/>
      <c r="AP1487" s="456"/>
      <c r="AQ1487" s="456"/>
      <c r="AR1487" s="456"/>
      <c r="AS1487" s="456"/>
      <c r="AT1487" s="456"/>
      <c r="AU1487" s="456"/>
      <c r="AV1487" s="456"/>
      <c r="AW1487" s="456"/>
      <c r="AX1487" s="456"/>
      <c r="AY1487" s="456"/>
      <c r="AZ1487" s="456"/>
      <c r="BA1487" s="456"/>
      <c r="BB1487" s="456"/>
      <c r="BC1487" s="456"/>
      <c r="BD1487" s="456"/>
      <c r="BE1487" s="456"/>
      <c r="BF1487" s="456"/>
      <c r="BG1487" s="457"/>
      <c r="BH1487" s="458"/>
      <c r="BI1487" s="459"/>
      <c r="BJ1487" s="459"/>
      <c r="BK1487" s="459"/>
      <c r="BL1487" s="459"/>
      <c r="BM1487" s="460"/>
      <c r="BN1487" s="314"/>
      <c r="BO1487" s="314"/>
      <c r="BP1487" s="1"/>
      <c r="BQ1487" s="120">
        <f>IF($F$3="","",IF(N1487=$F$3,COUNTIF(BQ$23:BQ1486,"&gt;0")+1,0))</f>
        <v>0</v>
      </c>
      <c r="BR1487" s="1"/>
      <c r="BS1487" s="20" t="str">
        <f>IF($N1487="","",IF(VLOOKUP(VLOOKUP($N1487,IMPOSTAZIONI!$E$6:$I$13,5,FALSE),IMPOSTAZIONI!$B$25:$N$32,3,FALSE)=0,"",VLOOKUP(VLOOKUP($N1487,IMPOSTAZIONI!$E$6:$I$13,5,FALSE),IMPOSTAZIONI!$B$25:$N$32,3,FALSE)))</f>
        <v/>
      </c>
      <c r="BT1487" s="20" t="str">
        <f>IF($N1487="","",IF(VLOOKUP(VLOOKUP($N1487,IMPOSTAZIONI!$E$6:$I$13,5,FALSE),IMPOSTAZIONI!$B$25:$N$32,6,FALSE)=0,"",VLOOKUP(VLOOKUP($N1487,IMPOSTAZIONI!$E$6:$I$13,5,FALSE),IMPOSTAZIONI!$B$25:$N$32,6,FALSE)))</f>
        <v/>
      </c>
      <c r="BU1487" s="20" t="str">
        <f>IF($N1487="","",IF(VLOOKUP(VLOOKUP($N1487,IMPOSTAZIONI!$E$6:$I$13,5,FALSE),IMPOSTAZIONI!$B$25:$N$32,9,FALSE)=0,"",VLOOKUP(VLOOKUP($N1487,IMPOSTAZIONI!$E$6:$I$13,5,FALSE),IMPOSTAZIONI!$B$25:$N$32,9,FALSE)))</f>
        <v/>
      </c>
      <c r="BV1487" s="20" t="str">
        <f>IF($N1487="","",IF(VLOOKUP(VLOOKUP($N1487,IMPOSTAZIONI!$E$6:$I$13,5,FALSE),IMPOSTAZIONI!$B$25:$N$32,12,FALSE)=0,"",VLOOKUP(VLOOKUP($N1487,IMPOSTAZIONI!$E$6:$I$13,5,FALSE),IMPOSTAZIONI!$B$25:$N$32,12,FALSE)))</f>
        <v/>
      </c>
      <c r="BW1487" s="221" t="str">
        <f t="shared" si="410"/>
        <v/>
      </c>
      <c r="BX1487" s="221" t="str">
        <f t="shared" si="411"/>
        <v/>
      </c>
      <c r="BY1487" s="221">
        <f t="shared" si="412"/>
        <v>0</v>
      </c>
      <c r="BZ1487" s="231">
        <f t="shared" si="413"/>
        <v>0</v>
      </c>
      <c r="CA1487" s="246">
        <f t="shared" si="414"/>
        <v>0</v>
      </c>
      <c r="CB1487" s="246">
        <f t="shared" si="415"/>
        <v>0</v>
      </c>
      <c r="CC1487" s="246" t="str">
        <f t="shared" si="416"/>
        <v/>
      </c>
      <c r="CD1487" s="246">
        <f t="shared" si="417"/>
        <v>5</v>
      </c>
      <c r="CE1487" s="246">
        <f t="shared" si="418"/>
        <v>0</v>
      </c>
      <c r="CF1487" s="276">
        <f t="shared" si="419"/>
        <v>0</v>
      </c>
      <c r="CG1487" s="277">
        <f t="shared" si="419"/>
        <v>0</v>
      </c>
      <c r="CH1487" s="277">
        <f t="shared" si="419"/>
        <v>0</v>
      </c>
      <c r="CI1487" s="278">
        <f t="shared" si="408"/>
        <v>0</v>
      </c>
      <c r="CJ1487" s="280">
        <f t="shared" si="420"/>
        <v>0</v>
      </c>
      <c r="CK1487" s="232">
        <f t="shared" si="421"/>
        <v>0</v>
      </c>
      <c r="CL1487" s="1"/>
    </row>
    <row r="1488" spans="1:90" ht="18" customHeight="1">
      <c r="A1488" s="1"/>
      <c r="B1488" s="1"/>
      <c r="C1488" s="314"/>
      <c r="D1488" s="287" t="str">
        <f t="shared" si="407"/>
        <v/>
      </c>
      <c r="E1488" s="449" t="str">
        <f t="shared" si="409"/>
        <v/>
      </c>
      <c r="F1488" s="450"/>
      <c r="G1488" s="451"/>
      <c r="H1488" s="452"/>
      <c r="I1488" s="453"/>
      <c r="J1488" s="453"/>
      <c r="K1488" s="453"/>
      <c r="L1488" s="453"/>
      <c r="M1488" s="454"/>
      <c r="N1488" s="455"/>
      <c r="O1488" s="456"/>
      <c r="P1488" s="456"/>
      <c r="Q1488" s="456"/>
      <c r="R1488" s="456"/>
      <c r="S1488" s="456"/>
      <c r="T1488" s="456"/>
      <c r="U1488" s="456"/>
      <c r="V1488" s="456"/>
      <c r="W1488" s="456"/>
      <c r="X1488" s="456"/>
      <c r="Y1488" s="456"/>
      <c r="Z1488" s="456"/>
      <c r="AA1488" s="456"/>
      <c r="AB1488" s="456"/>
      <c r="AC1488" s="456"/>
      <c r="AD1488" s="456"/>
      <c r="AE1488" s="457"/>
      <c r="AF1488" s="455"/>
      <c r="AG1488" s="456"/>
      <c r="AH1488" s="456"/>
      <c r="AI1488" s="456"/>
      <c r="AJ1488" s="456"/>
      <c r="AK1488" s="456"/>
      <c r="AL1488" s="456"/>
      <c r="AM1488" s="456"/>
      <c r="AN1488" s="457"/>
      <c r="AO1488" s="455"/>
      <c r="AP1488" s="456"/>
      <c r="AQ1488" s="456"/>
      <c r="AR1488" s="456"/>
      <c r="AS1488" s="456"/>
      <c r="AT1488" s="456"/>
      <c r="AU1488" s="456"/>
      <c r="AV1488" s="456"/>
      <c r="AW1488" s="456"/>
      <c r="AX1488" s="456"/>
      <c r="AY1488" s="456"/>
      <c r="AZ1488" s="456"/>
      <c r="BA1488" s="456"/>
      <c r="BB1488" s="456"/>
      <c r="BC1488" s="456"/>
      <c r="BD1488" s="456"/>
      <c r="BE1488" s="456"/>
      <c r="BF1488" s="456"/>
      <c r="BG1488" s="457"/>
      <c r="BH1488" s="458"/>
      <c r="BI1488" s="459"/>
      <c r="BJ1488" s="459"/>
      <c r="BK1488" s="459"/>
      <c r="BL1488" s="459"/>
      <c r="BM1488" s="460"/>
      <c r="BN1488" s="314"/>
      <c r="BO1488" s="314"/>
      <c r="BP1488" s="1"/>
      <c r="BQ1488" s="120">
        <f>IF($F$3="","",IF(N1488=$F$3,COUNTIF(BQ$23:BQ1487,"&gt;0")+1,0))</f>
        <v>0</v>
      </c>
      <c r="BR1488" s="1"/>
      <c r="BS1488" s="20" t="str">
        <f>IF($N1488="","",IF(VLOOKUP(VLOOKUP($N1488,IMPOSTAZIONI!$E$6:$I$13,5,FALSE),IMPOSTAZIONI!$B$25:$N$32,3,FALSE)=0,"",VLOOKUP(VLOOKUP($N1488,IMPOSTAZIONI!$E$6:$I$13,5,FALSE),IMPOSTAZIONI!$B$25:$N$32,3,FALSE)))</f>
        <v/>
      </c>
      <c r="BT1488" s="20" t="str">
        <f>IF($N1488="","",IF(VLOOKUP(VLOOKUP($N1488,IMPOSTAZIONI!$E$6:$I$13,5,FALSE),IMPOSTAZIONI!$B$25:$N$32,6,FALSE)=0,"",VLOOKUP(VLOOKUP($N1488,IMPOSTAZIONI!$E$6:$I$13,5,FALSE),IMPOSTAZIONI!$B$25:$N$32,6,FALSE)))</f>
        <v/>
      </c>
      <c r="BU1488" s="20" t="str">
        <f>IF($N1488="","",IF(VLOOKUP(VLOOKUP($N1488,IMPOSTAZIONI!$E$6:$I$13,5,FALSE),IMPOSTAZIONI!$B$25:$N$32,9,FALSE)=0,"",VLOOKUP(VLOOKUP($N1488,IMPOSTAZIONI!$E$6:$I$13,5,FALSE),IMPOSTAZIONI!$B$25:$N$32,9,FALSE)))</f>
        <v/>
      </c>
      <c r="BV1488" s="20" t="str">
        <f>IF($N1488="","",IF(VLOOKUP(VLOOKUP($N1488,IMPOSTAZIONI!$E$6:$I$13,5,FALSE),IMPOSTAZIONI!$B$25:$N$32,12,FALSE)=0,"",VLOOKUP(VLOOKUP($N1488,IMPOSTAZIONI!$E$6:$I$13,5,FALSE),IMPOSTAZIONI!$B$25:$N$32,12,FALSE)))</f>
        <v/>
      </c>
      <c r="BW1488" s="221" t="str">
        <f t="shared" si="410"/>
        <v/>
      </c>
      <c r="BX1488" s="221" t="str">
        <f t="shared" si="411"/>
        <v/>
      </c>
      <c r="BY1488" s="221">
        <f t="shared" si="412"/>
        <v>0</v>
      </c>
      <c r="BZ1488" s="231">
        <f t="shared" si="413"/>
        <v>0</v>
      </c>
      <c r="CA1488" s="246">
        <f t="shared" si="414"/>
        <v>0</v>
      </c>
      <c r="CB1488" s="246">
        <f t="shared" si="415"/>
        <v>0</v>
      </c>
      <c r="CC1488" s="246" t="str">
        <f t="shared" si="416"/>
        <v/>
      </c>
      <c r="CD1488" s="246">
        <f t="shared" si="417"/>
        <v>5</v>
      </c>
      <c r="CE1488" s="246">
        <f t="shared" si="418"/>
        <v>0</v>
      </c>
      <c r="CF1488" s="276">
        <f t="shared" si="419"/>
        <v>0</v>
      </c>
      <c r="CG1488" s="277">
        <f t="shared" si="419"/>
        <v>0</v>
      </c>
      <c r="CH1488" s="277">
        <f t="shared" si="419"/>
        <v>0</v>
      </c>
      <c r="CI1488" s="278">
        <f t="shared" si="408"/>
        <v>0</v>
      </c>
      <c r="CJ1488" s="280">
        <f t="shared" si="420"/>
        <v>0</v>
      </c>
      <c r="CK1488" s="232">
        <f t="shared" si="421"/>
        <v>0</v>
      </c>
      <c r="CL1488" s="1"/>
    </row>
    <row r="1489" spans="1:90" ht="18" customHeight="1">
      <c r="A1489" s="1"/>
      <c r="B1489" s="1"/>
      <c r="C1489" s="314"/>
      <c r="D1489" s="287" t="str">
        <f t="shared" si="407"/>
        <v/>
      </c>
      <c r="E1489" s="449" t="str">
        <f t="shared" si="409"/>
        <v/>
      </c>
      <c r="F1489" s="450"/>
      <c r="G1489" s="451"/>
      <c r="H1489" s="452"/>
      <c r="I1489" s="453"/>
      <c r="J1489" s="453"/>
      <c r="K1489" s="453"/>
      <c r="L1489" s="453"/>
      <c r="M1489" s="454"/>
      <c r="N1489" s="455"/>
      <c r="O1489" s="456"/>
      <c r="P1489" s="456"/>
      <c r="Q1489" s="456"/>
      <c r="R1489" s="456"/>
      <c r="S1489" s="456"/>
      <c r="T1489" s="456"/>
      <c r="U1489" s="456"/>
      <c r="V1489" s="456"/>
      <c r="W1489" s="456"/>
      <c r="X1489" s="456"/>
      <c r="Y1489" s="456"/>
      <c r="Z1489" s="456"/>
      <c r="AA1489" s="456"/>
      <c r="AB1489" s="456"/>
      <c r="AC1489" s="456"/>
      <c r="AD1489" s="456"/>
      <c r="AE1489" s="457"/>
      <c r="AF1489" s="455"/>
      <c r="AG1489" s="456"/>
      <c r="AH1489" s="456"/>
      <c r="AI1489" s="456"/>
      <c r="AJ1489" s="456"/>
      <c r="AK1489" s="456"/>
      <c r="AL1489" s="456"/>
      <c r="AM1489" s="456"/>
      <c r="AN1489" s="457"/>
      <c r="AO1489" s="455"/>
      <c r="AP1489" s="456"/>
      <c r="AQ1489" s="456"/>
      <c r="AR1489" s="456"/>
      <c r="AS1489" s="456"/>
      <c r="AT1489" s="456"/>
      <c r="AU1489" s="456"/>
      <c r="AV1489" s="456"/>
      <c r="AW1489" s="456"/>
      <c r="AX1489" s="456"/>
      <c r="AY1489" s="456"/>
      <c r="AZ1489" s="456"/>
      <c r="BA1489" s="456"/>
      <c r="BB1489" s="456"/>
      <c r="BC1489" s="456"/>
      <c r="BD1489" s="456"/>
      <c r="BE1489" s="456"/>
      <c r="BF1489" s="456"/>
      <c r="BG1489" s="457"/>
      <c r="BH1489" s="458"/>
      <c r="BI1489" s="459"/>
      <c r="BJ1489" s="459"/>
      <c r="BK1489" s="459"/>
      <c r="BL1489" s="459"/>
      <c r="BM1489" s="460"/>
      <c r="BN1489" s="314"/>
      <c r="BO1489" s="314"/>
      <c r="BP1489" s="1"/>
      <c r="BQ1489" s="120">
        <f>IF($F$3="","",IF(N1489=$F$3,COUNTIF(BQ$23:BQ1488,"&gt;0")+1,0))</f>
        <v>0</v>
      </c>
      <c r="BR1489" s="1"/>
      <c r="BS1489" s="20" t="str">
        <f>IF($N1489="","",IF(VLOOKUP(VLOOKUP($N1489,IMPOSTAZIONI!$E$6:$I$13,5,FALSE),IMPOSTAZIONI!$B$25:$N$32,3,FALSE)=0,"",VLOOKUP(VLOOKUP($N1489,IMPOSTAZIONI!$E$6:$I$13,5,FALSE),IMPOSTAZIONI!$B$25:$N$32,3,FALSE)))</f>
        <v/>
      </c>
      <c r="BT1489" s="20" t="str">
        <f>IF($N1489="","",IF(VLOOKUP(VLOOKUP($N1489,IMPOSTAZIONI!$E$6:$I$13,5,FALSE),IMPOSTAZIONI!$B$25:$N$32,6,FALSE)=0,"",VLOOKUP(VLOOKUP($N1489,IMPOSTAZIONI!$E$6:$I$13,5,FALSE),IMPOSTAZIONI!$B$25:$N$32,6,FALSE)))</f>
        <v/>
      </c>
      <c r="BU1489" s="20" t="str">
        <f>IF($N1489="","",IF(VLOOKUP(VLOOKUP($N1489,IMPOSTAZIONI!$E$6:$I$13,5,FALSE),IMPOSTAZIONI!$B$25:$N$32,9,FALSE)=0,"",VLOOKUP(VLOOKUP($N1489,IMPOSTAZIONI!$E$6:$I$13,5,FALSE),IMPOSTAZIONI!$B$25:$N$32,9,FALSE)))</f>
        <v/>
      </c>
      <c r="BV1489" s="20" t="str">
        <f>IF($N1489="","",IF(VLOOKUP(VLOOKUP($N1489,IMPOSTAZIONI!$E$6:$I$13,5,FALSE),IMPOSTAZIONI!$B$25:$N$32,12,FALSE)=0,"",VLOOKUP(VLOOKUP($N1489,IMPOSTAZIONI!$E$6:$I$13,5,FALSE),IMPOSTAZIONI!$B$25:$N$32,12,FALSE)))</f>
        <v/>
      </c>
      <c r="BW1489" s="221" t="str">
        <f t="shared" si="410"/>
        <v/>
      </c>
      <c r="BX1489" s="221" t="str">
        <f t="shared" si="411"/>
        <v/>
      </c>
      <c r="BY1489" s="221">
        <f t="shared" si="412"/>
        <v>0</v>
      </c>
      <c r="BZ1489" s="231">
        <f t="shared" si="413"/>
        <v>0</v>
      </c>
      <c r="CA1489" s="246">
        <f t="shared" si="414"/>
        <v>0</v>
      </c>
      <c r="CB1489" s="246">
        <f t="shared" si="415"/>
        <v>0</v>
      </c>
      <c r="CC1489" s="246" t="str">
        <f t="shared" si="416"/>
        <v/>
      </c>
      <c r="CD1489" s="246">
        <f t="shared" si="417"/>
        <v>5</v>
      </c>
      <c r="CE1489" s="246">
        <f t="shared" si="418"/>
        <v>0</v>
      </c>
      <c r="CF1489" s="276">
        <f t="shared" si="419"/>
        <v>0</v>
      </c>
      <c r="CG1489" s="277">
        <f t="shared" si="419"/>
        <v>0</v>
      </c>
      <c r="CH1489" s="277">
        <f t="shared" si="419"/>
        <v>0</v>
      </c>
      <c r="CI1489" s="278">
        <f t="shared" si="408"/>
        <v>0</v>
      </c>
      <c r="CJ1489" s="280">
        <f t="shared" si="420"/>
        <v>0</v>
      </c>
      <c r="CK1489" s="232">
        <f t="shared" si="421"/>
        <v>0</v>
      </c>
      <c r="CL1489" s="1"/>
    </row>
    <row r="1490" spans="1:90" ht="18" customHeight="1">
      <c r="A1490" s="1"/>
      <c r="B1490" s="1"/>
      <c r="C1490" s="314"/>
      <c r="D1490" s="287" t="str">
        <f t="shared" si="407"/>
        <v/>
      </c>
      <c r="E1490" s="449" t="str">
        <f t="shared" si="409"/>
        <v/>
      </c>
      <c r="F1490" s="450"/>
      <c r="G1490" s="451"/>
      <c r="H1490" s="452"/>
      <c r="I1490" s="453"/>
      <c r="J1490" s="453"/>
      <c r="K1490" s="453"/>
      <c r="L1490" s="453"/>
      <c r="M1490" s="454"/>
      <c r="N1490" s="455"/>
      <c r="O1490" s="456"/>
      <c r="P1490" s="456"/>
      <c r="Q1490" s="456"/>
      <c r="R1490" s="456"/>
      <c r="S1490" s="456"/>
      <c r="T1490" s="456"/>
      <c r="U1490" s="456"/>
      <c r="V1490" s="456"/>
      <c r="W1490" s="456"/>
      <c r="X1490" s="456"/>
      <c r="Y1490" s="456"/>
      <c r="Z1490" s="456"/>
      <c r="AA1490" s="456"/>
      <c r="AB1490" s="456"/>
      <c r="AC1490" s="456"/>
      <c r="AD1490" s="456"/>
      <c r="AE1490" s="457"/>
      <c r="AF1490" s="455"/>
      <c r="AG1490" s="456"/>
      <c r="AH1490" s="456"/>
      <c r="AI1490" s="456"/>
      <c r="AJ1490" s="456"/>
      <c r="AK1490" s="456"/>
      <c r="AL1490" s="456"/>
      <c r="AM1490" s="456"/>
      <c r="AN1490" s="457"/>
      <c r="AO1490" s="455"/>
      <c r="AP1490" s="456"/>
      <c r="AQ1490" s="456"/>
      <c r="AR1490" s="456"/>
      <c r="AS1490" s="456"/>
      <c r="AT1490" s="456"/>
      <c r="AU1490" s="456"/>
      <c r="AV1490" s="456"/>
      <c r="AW1490" s="456"/>
      <c r="AX1490" s="456"/>
      <c r="AY1490" s="456"/>
      <c r="AZ1490" s="456"/>
      <c r="BA1490" s="456"/>
      <c r="BB1490" s="456"/>
      <c r="BC1490" s="456"/>
      <c r="BD1490" s="456"/>
      <c r="BE1490" s="456"/>
      <c r="BF1490" s="456"/>
      <c r="BG1490" s="457"/>
      <c r="BH1490" s="458"/>
      <c r="BI1490" s="459"/>
      <c r="BJ1490" s="459"/>
      <c r="BK1490" s="459"/>
      <c r="BL1490" s="459"/>
      <c r="BM1490" s="460"/>
      <c r="BN1490" s="314"/>
      <c r="BO1490" s="314"/>
      <c r="BP1490" s="1"/>
      <c r="BQ1490" s="120">
        <f>IF($F$3="","",IF(N1490=$F$3,COUNTIF(BQ$23:BQ1489,"&gt;0")+1,0))</f>
        <v>0</v>
      </c>
      <c r="BR1490" s="1"/>
      <c r="BS1490" s="20" t="str">
        <f>IF($N1490="","",IF(VLOOKUP(VLOOKUP($N1490,IMPOSTAZIONI!$E$6:$I$13,5,FALSE),IMPOSTAZIONI!$B$25:$N$32,3,FALSE)=0,"",VLOOKUP(VLOOKUP($N1490,IMPOSTAZIONI!$E$6:$I$13,5,FALSE),IMPOSTAZIONI!$B$25:$N$32,3,FALSE)))</f>
        <v/>
      </c>
      <c r="BT1490" s="20" t="str">
        <f>IF($N1490="","",IF(VLOOKUP(VLOOKUP($N1490,IMPOSTAZIONI!$E$6:$I$13,5,FALSE),IMPOSTAZIONI!$B$25:$N$32,6,FALSE)=0,"",VLOOKUP(VLOOKUP($N1490,IMPOSTAZIONI!$E$6:$I$13,5,FALSE),IMPOSTAZIONI!$B$25:$N$32,6,FALSE)))</f>
        <v/>
      </c>
      <c r="BU1490" s="20" t="str">
        <f>IF($N1490="","",IF(VLOOKUP(VLOOKUP($N1490,IMPOSTAZIONI!$E$6:$I$13,5,FALSE),IMPOSTAZIONI!$B$25:$N$32,9,FALSE)=0,"",VLOOKUP(VLOOKUP($N1490,IMPOSTAZIONI!$E$6:$I$13,5,FALSE),IMPOSTAZIONI!$B$25:$N$32,9,FALSE)))</f>
        <v/>
      </c>
      <c r="BV1490" s="20" t="str">
        <f>IF($N1490="","",IF(VLOOKUP(VLOOKUP($N1490,IMPOSTAZIONI!$E$6:$I$13,5,FALSE),IMPOSTAZIONI!$B$25:$N$32,12,FALSE)=0,"",VLOOKUP(VLOOKUP($N1490,IMPOSTAZIONI!$E$6:$I$13,5,FALSE),IMPOSTAZIONI!$B$25:$N$32,12,FALSE)))</f>
        <v/>
      </c>
      <c r="BW1490" s="221" t="str">
        <f t="shared" si="410"/>
        <v/>
      </c>
      <c r="BX1490" s="221" t="str">
        <f t="shared" si="411"/>
        <v/>
      </c>
      <c r="BY1490" s="221">
        <f t="shared" si="412"/>
        <v>0</v>
      </c>
      <c r="BZ1490" s="231">
        <f t="shared" si="413"/>
        <v>0</v>
      </c>
      <c r="CA1490" s="246">
        <f t="shared" si="414"/>
        <v>0</v>
      </c>
      <c r="CB1490" s="246">
        <f t="shared" si="415"/>
        <v>0</v>
      </c>
      <c r="CC1490" s="246" t="str">
        <f t="shared" si="416"/>
        <v/>
      </c>
      <c r="CD1490" s="246">
        <f t="shared" si="417"/>
        <v>5</v>
      </c>
      <c r="CE1490" s="246">
        <f t="shared" si="418"/>
        <v>0</v>
      </c>
      <c r="CF1490" s="276">
        <f t="shared" si="419"/>
        <v>0</v>
      </c>
      <c r="CG1490" s="277">
        <f t="shared" si="419"/>
        <v>0</v>
      </c>
      <c r="CH1490" s="277">
        <f t="shared" si="419"/>
        <v>0</v>
      </c>
      <c r="CI1490" s="278">
        <f t="shared" si="408"/>
        <v>0</v>
      </c>
      <c r="CJ1490" s="280">
        <f t="shared" si="420"/>
        <v>0</v>
      </c>
      <c r="CK1490" s="232">
        <f t="shared" si="421"/>
        <v>0</v>
      </c>
      <c r="CL1490" s="1"/>
    </row>
    <row r="1491" spans="1:90" ht="18" customHeight="1">
      <c r="A1491" s="1"/>
      <c r="B1491" s="1"/>
      <c r="C1491" s="314"/>
      <c r="D1491" s="287" t="str">
        <f t="shared" si="407"/>
        <v/>
      </c>
      <c r="E1491" s="449" t="str">
        <f t="shared" si="409"/>
        <v/>
      </c>
      <c r="F1491" s="450"/>
      <c r="G1491" s="451"/>
      <c r="H1491" s="452"/>
      <c r="I1491" s="453"/>
      <c r="J1491" s="453"/>
      <c r="K1491" s="453"/>
      <c r="L1491" s="453"/>
      <c r="M1491" s="454"/>
      <c r="N1491" s="455"/>
      <c r="O1491" s="456"/>
      <c r="P1491" s="456"/>
      <c r="Q1491" s="456"/>
      <c r="R1491" s="456"/>
      <c r="S1491" s="456"/>
      <c r="T1491" s="456"/>
      <c r="U1491" s="456"/>
      <c r="V1491" s="456"/>
      <c r="W1491" s="456"/>
      <c r="X1491" s="456"/>
      <c r="Y1491" s="456"/>
      <c r="Z1491" s="456"/>
      <c r="AA1491" s="456"/>
      <c r="AB1491" s="456"/>
      <c r="AC1491" s="456"/>
      <c r="AD1491" s="456"/>
      <c r="AE1491" s="457"/>
      <c r="AF1491" s="455"/>
      <c r="AG1491" s="456"/>
      <c r="AH1491" s="456"/>
      <c r="AI1491" s="456"/>
      <c r="AJ1491" s="456"/>
      <c r="AK1491" s="456"/>
      <c r="AL1491" s="456"/>
      <c r="AM1491" s="456"/>
      <c r="AN1491" s="457"/>
      <c r="AO1491" s="455"/>
      <c r="AP1491" s="456"/>
      <c r="AQ1491" s="456"/>
      <c r="AR1491" s="456"/>
      <c r="AS1491" s="456"/>
      <c r="AT1491" s="456"/>
      <c r="AU1491" s="456"/>
      <c r="AV1491" s="456"/>
      <c r="AW1491" s="456"/>
      <c r="AX1491" s="456"/>
      <c r="AY1491" s="456"/>
      <c r="AZ1491" s="456"/>
      <c r="BA1491" s="456"/>
      <c r="BB1491" s="456"/>
      <c r="BC1491" s="456"/>
      <c r="BD1491" s="456"/>
      <c r="BE1491" s="456"/>
      <c r="BF1491" s="456"/>
      <c r="BG1491" s="457"/>
      <c r="BH1491" s="458"/>
      <c r="BI1491" s="459"/>
      <c r="BJ1491" s="459"/>
      <c r="BK1491" s="459"/>
      <c r="BL1491" s="459"/>
      <c r="BM1491" s="460"/>
      <c r="BN1491" s="314"/>
      <c r="BO1491" s="314"/>
      <c r="BP1491" s="1"/>
      <c r="BQ1491" s="120">
        <f>IF($F$3="","",IF(N1491=$F$3,COUNTIF(BQ$23:BQ1490,"&gt;0")+1,0))</f>
        <v>0</v>
      </c>
      <c r="BR1491" s="1"/>
      <c r="BS1491" s="20" t="str">
        <f>IF($N1491="","",IF(VLOOKUP(VLOOKUP($N1491,IMPOSTAZIONI!$E$6:$I$13,5,FALSE),IMPOSTAZIONI!$B$25:$N$32,3,FALSE)=0,"",VLOOKUP(VLOOKUP($N1491,IMPOSTAZIONI!$E$6:$I$13,5,FALSE),IMPOSTAZIONI!$B$25:$N$32,3,FALSE)))</f>
        <v/>
      </c>
      <c r="BT1491" s="20" t="str">
        <f>IF($N1491="","",IF(VLOOKUP(VLOOKUP($N1491,IMPOSTAZIONI!$E$6:$I$13,5,FALSE),IMPOSTAZIONI!$B$25:$N$32,6,FALSE)=0,"",VLOOKUP(VLOOKUP($N1491,IMPOSTAZIONI!$E$6:$I$13,5,FALSE),IMPOSTAZIONI!$B$25:$N$32,6,FALSE)))</f>
        <v/>
      </c>
      <c r="BU1491" s="20" t="str">
        <f>IF($N1491="","",IF(VLOOKUP(VLOOKUP($N1491,IMPOSTAZIONI!$E$6:$I$13,5,FALSE),IMPOSTAZIONI!$B$25:$N$32,9,FALSE)=0,"",VLOOKUP(VLOOKUP($N1491,IMPOSTAZIONI!$E$6:$I$13,5,FALSE),IMPOSTAZIONI!$B$25:$N$32,9,FALSE)))</f>
        <v/>
      </c>
      <c r="BV1491" s="20" t="str">
        <f>IF($N1491="","",IF(VLOOKUP(VLOOKUP($N1491,IMPOSTAZIONI!$E$6:$I$13,5,FALSE),IMPOSTAZIONI!$B$25:$N$32,12,FALSE)=0,"",VLOOKUP(VLOOKUP($N1491,IMPOSTAZIONI!$E$6:$I$13,5,FALSE),IMPOSTAZIONI!$B$25:$N$32,12,FALSE)))</f>
        <v/>
      </c>
      <c r="BW1491" s="221" t="str">
        <f t="shared" si="410"/>
        <v/>
      </c>
      <c r="BX1491" s="221" t="str">
        <f t="shared" si="411"/>
        <v/>
      </c>
      <c r="BY1491" s="221">
        <f t="shared" si="412"/>
        <v>0</v>
      </c>
      <c r="BZ1491" s="231">
        <f t="shared" si="413"/>
        <v>0</v>
      </c>
      <c r="CA1491" s="246">
        <f t="shared" si="414"/>
        <v>0</v>
      </c>
      <c r="CB1491" s="246">
        <f t="shared" si="415"/>
        <v>0</v>
      </c>
      <c r="CC1491" s="246" t="str">
        <f t="shared" si="416"/>
        <v/>
      </c>
      <c r="CD1491" s="246">
        <f t="shared" si="417"/>
        <v>5</v>
      </c>
      <c r="CE1491" s="246">
        <f t="shared" si="418"/>
        <v>0</v>
      </c>
      <c r="CF1491" s="276">
        <f t="shared" si="419"/>
        <v>0</v>
      </c>
      <c r="CG1491" s="277">
        <f t="shared" si="419"/>
        <v>0</v>
      </c>
      <c r="CH1491" s="277">
        <f t="shared" si="419"/>
        <v>0</v>
      </c>
      <c r="CI1491" s="278">
        <f t="shared" si="408"/>
        <v>0</v>
      </c>
      <c r="CJ1491" s="280">
        <f t="shared" si="420"/>
        <v>0</v>
      </c>
      <c r="CK1491" s="232">
        <f t="shared" si="421"/>
        <v>0</v>
      </c>
      <c r="CL1491" s="1"/>
    </row>
    <row r="1492" spans="1:90" ht="18" customHeight="1">
      <c r="A1492" s="1"/>
      <c r="B1492" s="1"/>
      <c r="C1492" s="314"/>
      <c r="D1492" s="287" t="str">
        <f t="shared" si="407"/>
        <v/>
      </c>
      <c r="E1492" s="449" t="str">
        <f t="shared" si="409"/>
        <v/>
      </c>
      <c r="F1492" s="450"/>
      <c r="G1492" s="451"/>
      <c r="H1492" s="452"/>
      <c r="I1492" s="453"/>
      <c r="J1492" s="453"/>
      <c r="K1492" s="453"/>
      <c r="L1492" s="453"/>
      <c r="M1492" s="454"/>
      <c r="N1492" s="455"/>
      <c r="O1492" s="456"/>
      <c r="P1492" s="456"/>
      <c r="Q1492" s="456"/>
      <c r="R1492" s="456"/>
      <c r="S1492" s="456"/>
      <c r="T1492" s="456"/>
      <c r="U1492" s="456"/>
      <c r="V1492" s="456"/>
      <c r="W1492" s="456"/>
      <c r="X1492" s="456"/>
      <c r="Y1492" s="456"/>
      <c r="Z1492" s="456"/>
      <c r="AA1492" s="456"/>
      <c r="AB1492" s="456"/>
      <c r="AC1492" s="456"/>
      <c r="AD1492" s="456"/>
      <c r="AE1492" s="457"/>
      <c r="AF1492" s="455"/>
      <c r="AG1492" s="456"/>
      <c r="AH1492" s="456"/>
      <c r="AI1492" s="456"/>
      <c r="AJ1492" s="456"/>
      <c r="AK1492" s="456"/>
      <c r="AL1492" s="456"/>
      <c r="AM1492" s="456"/>
      <c r="AN1492" s="457"/>
      <c r="AO1492" s="455"/>
      <c r="AP1492" s="456"/>
      <c r="AQ1492" s="456"/>
      <c r="AR1492" s="456"/>
      <c r="AS1492" s="456"/>
      <c r="AT1492" s="456"/>
      <c r="AU1492" s="456"/>
      <c r="AV1492" s="456"/>
      <c r="AW1492" s="456"/>
      <c r="AX1492" s="456"/>
      <c r="AY1492" s="456"/>
      <c r="AZ1492" s="456"/>
      <c r="BA1492" s="456"/>
      <c r="BB1492" s="456"/>
      <c r="BC1492" s="456"/>
      <c r="BD1492" s="456"/>
      <c r="BE1492" s="456"/>
      <c r="BF1492" s="456"/>
      <c r="BG1492" s="457"/>
      <c r="BH1492" s="458"/>
      <c r="BI1492" s="459"/>
      <c r="BJ1492" s="459"/>
      <c r="BK1492" s="459"/>
      <c r="BL1492" s="459"/>
      <c r="BM1492" s="460"/>
      <c r="BN1492" s="314"/>
      <c r="BO1492" s="314"/>
      <c r="BP1492" s="1"/>
      <c r="BQ1492" s="120">
        <f>IF($F$3="","",IF(N1492=$F$3,COUNTIF(BQ$23:BQ1491,"&gt;0")+1,0))</f>
        <v>0</v>
      </c>
      <c r="BR1492" s="1"/>
      <c r="BS1492" s="20" t="str">
        <f>IF($N1492="","",IF(VLOOKUP(VLOOKUP($N1492,IMPOSTAZIONI!$E$6:$I$13,5,FALSE),IMPOSTAZIONI!$B$25:$N$32,3,FALSE)=0,"",VLOOKUP(VLOOKUP($N1492,IMPOSTAZIONI!$E$6:$I$13,5,FALSE),IMPOSTAZIONI!$B$25:$N$32,3,FALSE)))</f>
        <v/>
      </c>
      <c r="BT1492" s="20" t="str">
        <f>IF($N1492="","",IF(VLOOKUP(VLOOKUP($N1492,IMPOSTAZIONI!$E$6:$I$13,5,FALSE),IMPOSTAZIONI!$B$25:$N$32,6,FALSE)=0,"",VLOOKUP(VLOOKUP($N1492,IMPOSTAZIONI!$E$6:$I$13,5,FALSE),IMPOSTAZIONI!$B$25:$N$32,6,FALSE)))</f>
        <v/>
      </c>
      <c r="BU1492" s="20" t="str">
        <f>IF($N1492="","",IF(VLOOKUP(VLOOKUP($N1492,IMPOSTAZIONI!$E$6:$I$13,5,FALSE),IMPOSTAZIONI!$B$25:$N$32,9,FALSE)=0,"",VLOOKUP(VLOOKUP($N1492,IMPOSTAZIONI!$E$6:$I$13,5,FALSE),IMPOSTAZIONI!$B$25:$N$32,9,FALSE)))</f>
        <v/>
      </c>
      <c r="BV1492" s="20" t="str">
        <f>IF($N1492="","",IF(VLOOKUP(VLOOKUP($N1492,IMPOSTAZIONI!$E$6:$I$13,5,FALSE),IMPOSTAZIONI!$B$25:$N$32,12,FALSE)=0,"",VLOOKUP(VLOOKUP($N1492,IMPOSTAZIONI!$E$6:$I$13,5,FALSE),IMPOSTAZIONI!$B$25:$N$32,12,FALSE)))</f>
        <v/>
      </c>
      <c r="BW1492" s="221" t="str">
        <f t="shared" si="410"/>
        <v/>
      </c>
      <c r="BX1492" s="221" t="str">
        <f t="shared" si="411"/>
        <v/>
      </c>
      <c r="BY1492" s="221">
        <f t="shared" si="412"/>
        <v>0</v>
      </c>
      <c r="BZ1492" s="231">
        <f t="shared" si="413"/>
        <v>0</v>
      </c>
      <c r="CA1492" s="246">
        <f t="shared" si="414"/>
        <v>0</v>
      </c>
      <c r="CB1492" s="246">
        <f t="shared" si="415"/>
        <v>0</v>
      </c>
      <c r="CC1492" s="246" t="str">
        <f t="shared" si="416"/>
        <v/>
      </c>
      <c r="CD1492" s="246">
        <f t="shared" si="417"/>
        <v>5</v>
      </c>
      <c r="CE1492" s="246">
        <f t="shared" si="418"/>
        <v>0</v>
      </c>
      <c r="CF1492" s="276">
        <f t="shared" si="419"/>
        <v>0</v>
      </c>
      <c r="CG1492" s="277">
        <f t="shared" si="419"/>
        <v>0</v>
      </c>
      <c r="CH1492" s="277">
        <f t="shared" si="419"/>
        <v>0</v>
      </c>
      <c r="CI1492" s="278">
        <f t="shared" si="408"/>
        <v>0</v>
      </c>
      <c r="CJ1492" s="280">
        <f t="shared" si="420"/>
        <v>0</v>
      </c>
      <c r="CK1492" s="232">
        <f t="shared" si="421"/>
        <v>0</v>
      </c>
      <c r="CL1492" s="1"/>
    </row>
    <row r="1493" spans="1:90" ht="18" customHeight="1">
      <c r="A1493" s="1"/>
      <c r="B1493" s="1"/>
      <c r="C1493" s="314"/>
      <c r="D1493" s="287" t="str">
        <f t="shared" si="407"/>
        <v/>
      </c>
      <c r="E1493" s="449" t="str">
        <f t="shared" si="409"/>
        <v/>
      </c>
      <c r="F1493" s="450"/>
      <c r="G1493" s="451"/>
      <c r="H1493" s="452"/>
      <c r="I1493" s="453"/>
      <c r="J1493" s="453"/>
      <c r="K1493" s="453"/>
      <c r="L1493" s="453"/>
      <c r="M1493" s="454"/>
      <c r="N1493" s="455"/>
      <c r="O1493" s="456"/>
      <c r="P1493" s="456"/>
      <c r="Q1493" s="456"/>
      <c r="R1493" s="456"/>
      <c r="S1493" s="456"/>
      <c r="T1493" s="456"/>
      <c r="U1493" s="456"/>
      <c r="V1493" s="456"/>
      <c r="W1493" s="456"/>
      <c r="X1493" s="456"/>
      <c r="Y1493" s="456"/>
      <c r="Z1493" s="456"/>
      <c r="AA1493" s="456"/>
      <c r="AB1493" s="456"/>
      <c r="AC1493" s="456"/>
      <c r="AD1493" s="456"/>
      <c r="AE1493" s="457"/>
      <c r="AF1493" s="455"/>
      <c r="AG1493" s="456"/>
      <c r="AH1493" s="456"/>
      <c r="AI1493" s="456"/>
      <c r="AJ1493" s="456"/>
      <c r="AK1493" s="456"/>
      <c r="AL1493" s="456"/>
      <c r="AM1493" s="456"/>
      <c r="AN1493" s="457"/>
      <c r="AO1493" s="455"/>
      <c r="AP1493" s="456"/>
      <c r="AQ1493" s="456"/>
      <c r="AR1493" s="456"/>
      <c r="AS1493" s="456"/>
      <c r="AT1493" s="456"/>
      <c r="AU1493" s="456"/>
      <c r="AV1493" s="456"/>
      <c r="AW1493" s="456"/>
      <c r="AX1493" s="456"/>
      <c r="AY1493" s="456"/>
      <c r="AZ1493" s="456"/>
      <c r="BA1493" s="456"/>
      <c r="BB1493" s="456"/>
      <c r="BC1493" s="456"/>
      <c r="BD1493" s="456"/>
      <c r="BE1493" s="456"/>
      <c r="BF1493" s="456"/>
      <c r="BG1493" s="457"/>
      <c r="BH1493" s="458"/>
      <c r="BI1493" s="459"/>
      <c r="BJ1493" s="459"/>
      <c r="BK1493" s="459"/>
      <c r="BL1493" s="459"/>
      <c r="BM1493" s="460"/>
      <c r="BN1493" s="314"/>
      <c r="BO1493" s="314"/>
      <c r="BP1493" s="1"/>
      <c r="BQ1493" s="120">
        <f>IF($F$3="","",IF(N1493=$F$3,COUNTIF(BQ$23:BQ1492,"&gt;0")+1,0))</f>
        <v>0</v>
      </c>
      <c r="BR1493" s="1"/>
      <c r="BS1493" s="20" t="str">
        <f>IF($N1493="","",IF(VLOOKUP(VLOOKUP($N1493,IMPOSTAZIONI!$E$6:$I$13,5,FALSE),IMPOSTAZIONI!$B$25:$N$32,3,FALSE)=0,"",VLOOKUP(VLOOKUP($N1493,IMPOSTAZIONI!$E$6:$I$13,5,FALSE),IMPOSTAZIONI!$B$25:$N$32,3,FALSE)))</f>
        <v/>
      </c>
      <c r="BT1493" s="20" t="str">
        <f>IF($N1493="","",IF(VLOOKUP(VLOOKUP($N1493,IMPOSTAZIONI!$E$6:$I$13,5,FALSE),IMPOSTAZIONI!$B$25:$N$32,6,FALSE)=0,"",VLOOKUP(VLOOKUP($N1493,IMPOSTAZIONI!$E$6:$I$13,5,FALSE),IMPOSTAZIONI!$B$25:$N$32,6,FALSE)))</f>
        <v/>
      </c>
      <c r="BU1493" s="20" t="str">
        <f>IF($N1493="","",IF(VLOOKUP(VLOOKUP($N1493,IMPOSTAZIONI!$E$6:$I$13,5,FALSE),IMPOSTAZIONI!$B$25:$N$32,9,FALSE)=0,"",VLOOKUP(VLOOKUP($N1493,IMPOSTAZIONI!$E$6:$I$13,5,FALSE),IMPOSTAZIONI!$B$25:$N$32,9,FALSE)))</f>
        <v/>
      </c>
      <c r="BV1493" s="20" t="str">
        <f>IF($N1493="","",IF(VLOOKUP(VLOOKUP($N1493,IMPOSTAZIONI!$E$6:$I$13,5,FALSE),IMPOSTAZIONI!$B$25:$N$32,12,FALSE)=0,"",VLOOKUP(VLOOKUP($N1493,IMPOSTAZIONI!$E$6:$I$13,5,FALSE),IMPOSTAZIONI!$B$25:$N$32,12,FALSE)))</f>
        <v/>
      </c>
      <c r="BW1493" s="221" t="str">
        <f t="shared" si="410"/>
        <v/>
      </c>
      <c r="BX1493" s="221" t="str">
        <f t="shared" si="411"/>
        <v/>
      </c>
      <c r="BY1493" s="221">
        <f t="shared" si="412"/>
        <v>0</v>
      </c>
      <c r="BZ1493" s="231">
        <f t="shared" si="413"/>
        <v>0</v>
      </c>
      <c r="CA1493" s="246">
        <f t="shared" si="414"/>
        <v>0</v>
      </c>
      <c r="CB1493" s="246">
        <f t="shared" si="415"/>
        <v>0</v>
      </c>
      <c r="CC1493" s="246" t="str">
        <f t="shared" si="416"/>
        <v/>
      </c>
      <c r="CD1493" s="246">
        <f t="shared" si="417"/>
        <v>5</v>
      </c>
      <c r="CE1493" s="246">
        <f t="shared" si="418"/>
        <v>0</v>
      </c>
      <c r="CF1493" s="276">
        <f t="shared" si="419"/>
        <v>0</v>
      </c>
      <c r="CG1493" s="277">
        <f t="shared" si="419"/>
        <v>0</v>
      </c>
      <c r="CH1493" s="277">
        <f t="shared" si="419"/>
        <v>0</v>
      </c>
      <c r="CI1493" s="278">
        <f t="shared" si="408"/>
        <v>0</v>
      </c>
      <c r="CJ1493" s="280">
        <f t="shared" si="420"/>
        <v>0</v>
      </c>
      <c r="CK1493" s="232">
        <f t="shared" si="421"/>
        <v>0</v>
      </c>
      <c r="CL1493" s="1"/>
    </row>
    <row r="1494" spans="1:90" ht="18" customHeight="1">
      <c r="A1494" s="1"/>
      <c r="B1494" s="1"/>
      <c r="C1494" s="314"/>
      <c r="D1494" s="287" t="str">
        <f t="shared" si="407"/>
        <v/>
      </c>
      <c r="E1494" s="449" t="str">
        <f t="shared" si="409"/>
        <v/>
      </c>
      <c r="F1494" s="450"/>
      <c r="G1494" s="451"/>
      <c r="H1494" s="452"/>
      <c r="I1494" s="453"/>
      <c r="J1494" s="453"/>
      <c r="K1494" s="453"/>
      <c r="L1494" s="453"/>
      <c r="M1494" s="454"/>
      <c r="N1494" s="455"/>
      <c r="O1494" s="456"/>
      <c r="P1494" s="456"/>
      <c r="Q1494" s="456"/>
      <c r="R1494" s="456"/>
      <c r="S1494" s="456"/>
      <c r="T1494" s="456"/>
      <c r="U1494" s="456"/>
      <c r="V1494" s="456"/>
      <c r="W1494" s="456"/>
      <c r="X1494" s="456"/>
      <c r="Y1494" s="456"/>
      <c r="Z1494" s="456"/>
      <c r="AA1494" s="456"/>
      <c r="AB1494" s="456"/>
      <c r="AC1494" s="456"/>
      <c r="AD1494" s="456"/>
      <c r="AE1494" s="457"/>
      <c r="AF1494" s="455"/>
      <c r="AG1494" s="456"/>
      <c r="AH1494" s="456"/>
      <c r="AI1494" s="456"/>
      <c r="AJ1494" s="456"/>
      <c r="AK1494" s="456"/>
      <c r="AL1494" s="456"/>
      <c r="AM1494" s="456"/>
      <c r="AN1494" s="457"/>
      <c r="AO1494" s="455"/>
      <c r="AP1494" s="456"/>
      <c r="AQ1494" s="456"/>
      <c r="AR1494" s="456"/>
      <c r="AS1494" s="456"/>
      <c r="AT1494" s="456"/>
      <c r="AU1494" s="456"/>
      <c r="AV1494" s="456"/>
      <c r="AW1494" s="456"/>
      <c r="AX1494" s="456"/>
      <c r="AY1494" s="456"/>
      <c r="AZ1494" s="456"/>
      <c r="BA1494" s="456"/>
      <c r="BB1494" s="456"/>
      <c r="BC1494" s="456"/>
      <c r="BD1494" s="456"/>
      <c r="BE1494" s="456"/>
      <c r="BF1494" s="456"/>
      <c r="BG1494" s="457"/>
      <c r="BH1494" s="458"/>
      <c r="BI1494" s="459"/>
      <c r="BJ1494" s="459"/>
      <c r="BK1494" s="459"/>
      <c r="BL1494" s="459"/>
      <c r="BM1494" s="460"/>
      <c r="BN1494" s="314"/>
      <c r="BO1494" s="314"/>
      <c r="BP1494" s="1"/>
      <c r="BQ1494" s="120">
        <f>IF($F$3="","",IF(N1494=$F$3,COUNTIF(BQ$23:BQ1493,"&gt;0")+1,0))</f>
        <v>0</v>
      </c>
      <c r="BR1494" s="1"/>
      <c r="BS1494" s="20" t="str">
        <f>IF($N1494="","",IF(VLOOKUP(VLOOKUP($N1494,IMPOSTAZIONI!$E$6:$I$13,5,FALSE),IMPOSTAZIONI!$B$25:$N$32,3,FALSE)=0,"",VLOOKUP(VLOOKUP($N1494,IMPOSTAZIONI!$E$6:$I$13,5,FALSE),IMPOSTAZIONI!$B$25:$N$32,3,FALSE)))</f>
        <v/>
      </c>
      <c r="BT1494" s="20" t="str">
        <f>IF($N1494="","",IF(VLOOKUP(VLOOKUP($N1494,IMPOSTAZIONI!$E$6:$I$13,5,FALSE),IMPOSTAZIONI!$B$25:$N$32,6,FALSE)=0,"",VLOOKUP(VLOOKUP($N1494,IMPOSTAZIONI!$E$6:$I$13,5,FALSE),IMPOSTAZIONI!$B$25:$N$32,6,FALSE)))</f>
        <v/>
      </c>
      <c r="BU1494" s="20" t="str">
        <f>IF($N1494="","",IF(VLOOKUP(VLOOKUP($N1494,IMPOSTAZIONI!$E$6:$I$13,5,FALSE),IMPOSTAZIONI!$B$25:$N$32,9,FALSE)=0,"",VLOOKUP(VLOOKUP($N1494,IMPOSTAZIONI!$E$6:$I$13,5,FALSE),IMPOSTAZIONI!$B$25:$N$32,9,FALSE)))</f>
        <v/>
      </c>
      <c r="BV1494" s="20" t="str">
        <f>IF($N1494="","",IF(VLOOKUP(VLOOKUP($N1494,IMPOSTAZIONI!$E$6:$I$13,5,FALSE),IMPOSTAZIONI!$B$25:$N$32,12,FALSE)=0,"",VLOOKUP(VLOOKUP($N1494,IMPOSTAZIONI!$E$6:$I$13,5,FALSE),IMPOSTAZIONI!$B$25:$N$32,12,FALSE)))</f>
        <v/>
      </c>
      <c r="BW1494" s="221" t="str">
        <f t="shared" si="410"/>
        <v/>
      </c>
      <c r="BX1494" s="221" t="str">
        <f t="shared" si="411"/>
        <v/>
      </c>
      <c r="BY1494" s="221">
        <f t="shared" si="412"/>
        <v>0</v>
      </c>
      <c r="BZ1494" s="231">
        <f t="shared" si="413"/>
        <v>0</v>
      </c>
      <c r="CA1494" s="246">
        <f t="shared" si="414"/>
        <v>0</v>
      </c>
      <c r="CB1494" s="246">
        <f t="shared" si="415"/>
        <v>0</v>
      </c>
      <c r="CC1494" s="246" t="str">
        <f t="shared" si="416"/>
        <v/>
      </c>
      <c r="CD1494" s="246">
        <f t="shared" si="417"/>
        <v>5</v>
      </c>
      <c r="CE1494" s="246">
        <f t="shared" si="418"/>
        <v>0</v>
      </c>
      <c r="CF1494" s="276">
        <f t="shared" si="419"/>
        <v>0</v>
      </c>
      <c r="CG1494" s="277">
        <f t="shared" si="419"/>
        <v>0</v>
      </c>
      <c r="CH1494" s="277">
        <f t="shared" si="419"/>
        <v>0</v>
      </c>
      <c r="CI1494" s="278">
        <f t="shared" si="408"/>
        <v>0</v>
      </c>
      <c r="CJ1494" s="280">
        <f t="shared" si="420"/>
        <v>0</v>
      </c>
      <c r="CK1494" s="232">
        <f t="shared" si="421"/>
        <v>0</v>
      </c>
      <c r="CL1494" s="1"/>
    </row>
    <row r="1495" spans="1:90" ht="18" customHeight="1">
      <c r="A1495" s="1"/>
      <c r="B1495" s="1"/>
      <c r="C1495" s="314"/>
      <c r="D1495" s="287" t="str">
        <f t="shared" si="407"/>
        <v/>
      </c>
      <c r="E1495" s="449" t="str">
        <f t="shared" si="409"/>
        <v/>
      </c>
      <c r="F1495" s="450"/>
      <c r="G1495" s="451"/>
      <c r="H1495" s="452"/>
      <c r="I1495" s="453"/>
      <c r="J1495" s="453"/>
      <c r="K1495" s="453"/>
      <c r="L1495" s="453"/>
      <c r="M1495" s="454"/>
      <c r="N1495" s="455"/>
      <c r="O1495" s="456"/>
      <c r="P1495" s="456"/>
      <c r="Q1495" s="456"/>
      <c r="R1495" s="456"/>
      <c r="S1495" s="456"/>
      <c r="T1495" s="456"/>
      <c r="U1495" s="456"/>
      <c r="V1495" s="456"/>
      <c r="W1495" s="456"/>
      <c r="X1495" s="456"/>
      <c r="Y1495" s="456"/>
      <c r="Z1495" s="456"/>
      <c r="AA1495" s="456"/>
      <c r="AB1495" s="456"/>
      <c r="AC1495" s="456"/>
      <c r="AD1495" s="456"/>
      <c r="AE1495" s="457"/>
      <c r="AF1495" s="455"/>
      <c r="AG1495" s="456"/>
      <c r="AH1495" s="456"/>
      <c r="AI1495" s="456"/>
      <c r="AJ1495" s="456"/>
      <c r="AK1495" s="456"/>
      <c r="AL1495" s="456"/>
      <c r="AM1495" s="456"/>
      <c r="AN1495" s="457"/>
      <c r="AO1495" s="455"/>
      <c r="AP1495" s="456"/>
      <c r="AQ1495" s="456"/>
      <c r="AR1495" s="456"/>
      <c r="AS1495" s="456"/>
      <c r="AT1495" s="456"/>
      <c r="AU1495" s="456"/>
      <c r="AV1495" s="456"/>
      <c r="AW1495" s="456"/>
      <c r="AX1495" s="456"/>
      <c r="AY1495" s="456"/>
      <c r="AZ1495" s="456"/>
      <c r="BA1495" s="456"/>
      <c r="BB1495" s="456"/>
      <c r="BC1495" s="456"/>
      <c r="BD1495" s="456"/>
      <c r="BE1495" s="456"/>
      <c r="BF1495" s="456"/>
      <c r="BG1495" s="457"/>
      <c r="BH1495" s="458"/>
      <c r="BI1495" s="459"/>
      <c r="BJ1495" s="459"/>
      <c r="BK1495" s="459"/>
      <c r="BL1495" s="459"/>
      <c r="BM1495" s="460"/>
      <c r="BN1495" s="314"/>
      <c r="BO1495" s="314"/>
      <c r="BP1495" s="1"/>
      <c r="BQ1495" s="120">
        <f>IF($F$3="","",IF(N1495=$F$3,COUNTIF(BQ$23:BQ1494,"&gt;0")+1,0))</f>
        <v>0</v>
      </c>
      <c r="BR1495" s="1"/>
      <c r="BS1495" s="20" t="str">
        <f>IF($N1495="","",IF(VLOOKUP(VLOOKUP($N1495,IMPOSTAZIONI!$E$6:$I$13,5,FALSE),IMPOSTAZIONI!$B$25:$N$32,3,FALSE)=0,"",VLOOKUP(VLOOKUP($N1495,IMPOSTAZIONI!$E$6:$I$13,5,FALSE),IMPOSTAZIONI!$B$25:$N$32,3,FALSE)))</f>
        <v/>
      </c>
      <c r="BT1495" s="20" t="str">
        <f>IF($N1495="","",IF(VLOOKUP(VLOOKUP($N1495,IMPOSTAZIONI!$E$6:$I$13,5,FALSE),IMPOSTAZIONI!$B$25:$N$32,6,FALSE)=0,"",VLOOKUP(VLOOKUP($N1495,IMPOSTAZIONI!$E$6:$I$13,5,FALSE),IMPOSTAZIONI!$B$25:$N$32,6,FALSE)))</f>
        <v/>
      </c>
      <c r="BU1495" s="20" t="str">
        <f>IF($N1495="","",IF(VLOOKUP(VLOOKUP($N1495,IMPOSTAZIONI!$E$6:$I$13,5,FALSE),IMPOSTAZIONI!$B$25:$N$32,9,FALSE)=0,"",VLOOKUP(VLOOKUP($N1495,IMPOSTAZIONI!$E$6:$I$13,5,FALSE),IMPOSTAZIONI!$B$25:$N$32,9,FALSE)))</f>
        <v/>
      </c>
      <c r="BV1495" s="20" t="str">
        <f>IF($N1495="","",IF(VLOOKUP(VLOOKUP($N1495,IMPOSTAZIONI!$E$6:$I$13,5,FALSE),IMPOSTAZIONI!$B$25:$N$32,12,FALSE)=0,"",VLOOKUP(VLOOKUP($N1495,IMPOSTAZIONI!$E$6:$I$13,5,FALSE),IMPOSTAZIONI!$B$25:$N$32,12,FALSE)))</f>
        <v/>
      </c>
      <c r="BW1495" s="221" t="str">
        <f t="shared" si="410"/>
        <v/>
      </c>
      <c r="BX1495" s="221" t="str">
        <f t="shared" si="411"/>
        <v/>
      </c>
      <c r="BY1495" s="221">
        <f t="shared" si="412"/>
        <v>0</v>
      </c>
      <c r="BZ1495" s="231">
        <f t="shared" si="413"/>
        <v>0</v>
      </c>
      <c r="CA1495" s="246">
        <f t="shared" si="414"/>
        <v>0</v>
      </c>
      <c r="CB1495" s="246">
        <f t="shared" si="415"/>
        <v>0</v>
      </c>
      <c r="CC1495" s="246" t="str">
        <f t="shared" si="416"/>
        <v/>
      </c>
      <c r="CD1495" s="246">
        <f t="shared" si="417"/>
        <v>5</v>
      </c>
      <c r="CE1495" s="246">
        <f t="shared" si="418"/>
        <v>0</v>
      </c>
      <c r="CF1495" s="276">
        <f t="shared" si="419"/>
        <v>0</v>
      </c>
      <c r="CG1495" s="277">
        <f t="shared" si="419"/>
        <v>0</v>
      </c>
      <c r="CH1495" s="277">
        <f t="shared" si="419"/>
        <v>0</v>
      </c>
      <c r="CI1495" s="278">
        <f t="shared" si="408"/>
        <v>0</v>
      </c>
      <c r="CJ1495" s="280">
        <f t="shared" si="420"/>
        <v>0</v>
      </c>
      <c r="CK1495" s="232">
        <f t="shared" si="421"/>
        <v>0</v>
      </c>
      <c r="CL1495" s="1"/>
    </row>
    <row r="1496" spans="1:90" ht="18" customHeight="1">
      <c r="A1496" s="1"/>
      <c r="B1496" s="1"/>
      <c r="C1496" s="314"/>
      <c r="D1496" s="287" t="str">
        <f t="shared" si="407"/>
        <v/>
      </c>
      <c r="E1496" s="449" t="str">
        <f t="shared" si="409"/>
        <v/>
      </c>
      <c r="F1496" s="450"/>
      <c r="G1496" s="451"/>
      <c r="H1496" s="452"/>
      <c r="I1496" s="453"/>
      <c r="J1496" s="453"/>
      <c r="K1496" s="453"/>
      <c r="L1496" s="453"/>
      <c r="M1496" s="454"/>
      <c r="N1496" s="455"/>
      <c r="O1496" s="456"/>
      <c r="P1496" s="456"/>
      <c r="Q1496" s="456"/>
      <c r="R1496" s="456"/>
      <c r="S1496" s="456"/>
      <c r="T1496" s="456"/>
      <c r="U1496" s="456"/>
      <c r="V1496" s="456"/>
      <c r="W1496" s="456"/>
      <c r="X1496" s="456"/>
      <c r="Y1496" s="456"/>
      <c r="Z1496" s="456"/>
      <c r="AA1496" s="456"/>
      <c r="AB1496" s="456"/>
      <c r="AC1496" s="456"/>
      <c r="AD1496" s="456"/>
      <c r="AE1496" s="457"/>
      <c r="AF1496" s="455"/>
      <c r="AG1496" s="456"/>
      <c r="AH1496" s="456"/>
      <c r="AI1496" s="456"/>
      <c r="AJ1496" s="456"/>
      <c r="AK1496" s="456"/>
      <c r="AL1496" s="456"/>
      <c r="AM1496" s="456"/>
      <c r="AN1496" s="457"/>
      <c r="AO1496" s="455"/>
      <c r="AP1496" s="456"/>
      <c r="AQ1496" s="456"/>
      <c r="AR1496" s="456"/>
      <c r="AS1496" s="456"/>
      <c r="AT1496" s="456"/>
      <c r="AU1496" s="456"/>
      <c r="AV1496" s="456"/>
      <c r="AW1496" s="456"/>
      <c r="AX1496" s="456"/>
      <c r="AY1496" s="456"/>
      <c r="AZ1496" s="456"/>
      <c r="BA1496" s="456"/>
      <c r="BB1496" s="456"/>
      <c r="BC1496" s="456"/>
      <c r="BD1496" s="456"/>
      <c r="BE1496" s="456"/>
      <c r="BF1496" s="456"/>
      <c r="BG1496" s="457"/>
      <c r="BH1496" s="458"/>
      <c r="BI1496" s="459"/>
      <c r="BJ1496" s="459"/>
      <c r="BK1496" s="459"/>
      <c r="BL1496" s="459"/>
      <c r="BM1496" s="460"/>
      <c r="BN1496" s="314"/>
      <c r="BO1496" s="314"/>
      <c r="BP1496" s="1"/>
      <c r="BQ1496" s="120">
        <f>IF($F$3="","",IF(N1496=$F$3,COUNTIF(BQ$23:BQ1495,"&gt;0")+1,0))</f>
        <v>0</v>
      </c>
      <c r="BR1496" s="1"/>
      <c r="BS1496" s="20" t="str">
        <f>IF($N1496="","",IF(VLOOKUP(VLOOKUP($N1496,IMPOSTAZIONI!$E$6:$I$13,5,FALSE),IMPOSTAZIONI!$B$25:$N$32,3,FALSE)=0,"",VLOOKUP(VLOOKUP($N1496,IMPOSTAZIONI!$E$6:$I$13,5,FALSE),IMPOSTAZIONI!$B$25:$N$32,3,FALSE)))</f>
        <v/>
      </c>
      <c r="BT1496" s="20" t="str">
        <f>IF($N1496="","",IF(VLOOKUP(VLOOKUP($N1496,IMPOSTAZIONI!$E$6:$I$13,5,FALSE),IMPOSTAZIONI!$B$25:$N$32,6,FALSE)=0,"",VLOOKUP(VLOOKUP($N1496,IMPOSTAZIONI!$E$6:$I$13,5,FALSE),IMPOSTAZIONI!$B$25:$N$32,6,FALSE)))</f>
        <v/>
      </c>
      <c r="BU1496" s="20" t="str">
        <f>IF($N1496="","",IF(VLOOKUP(VLOOKUP($N1496,IMPOSTAZIONI!$E$6:$I$13,5,FALSE),IMPOSTAZIONI!$B$25:$N$32,9,FALSE)=0,"",VLOOKUP(VLOOKUP($N1496,IMPOSTAZIONI!$E$6:$I$13,5,FALSE),IMPOSTAZIONI!$B$25:$N$32,9,FALSE)))</f>
        <v/>
      </c>
      <c r="BV1496" s="20" t="str">
        <f>IF($N1496="","",IF(VLOOKUP(VLOOKUP($N1496,IMPOSTAZIONI!$E$6:$I$13,5,FALSE),IMPOSTAZIONI!$B$25:$N$32,12,FALSE)=0,"",VLOOKUP(VLOOKUP($N1496,IMPOSTAZIONI!$E$6:$I$13,5,FALSE),IMPOSTAZIONI!$B$25:$N$32,12,FALSE)))</f>
        <v/>
      </c>
      <c r="BW1496" s="221" t="str">
        <f t="shared" si="410"/>
        <v/>
      </c>
      <c r="BX1496" s="221" t="str">
        <f t="shared" si="411"/>
        <v/>
      </c>
      <c r="BY1496" s="221">
        <f t="shared" si="412"/>
        <v>0</v>
      </c>
      <c r="BZ1496" s="231">
        <f t="shared" si="413"/>
        <v>0</v>
      </c>
      <c r="CA1496" s="246">
        <f t="shared" si="414"/>
        <v>0</v>
      </c>
      <c r="CB1496" s="246">
        <f t="shared" si="415"/>
        <v>0</v>
      </c>
      <c r="CC1496" s="246" t="str">
        <f t="shared" si="416"/>
        <v/>
      </c>
      <c r="CD1496" s="246">
        <f t="shared" si="417"/>
        <v>5</v>
      </c>
      <c r="CE1496" s="246">
        <f t="shared" si="418"/>
        <v>0</v>
      </c>
      <c r="CF1496" s="276">
        <f t="shared" si="419"/>
        <v>0</v>
      </c>
      <c r="CG1496" s="277">
        <f t="shared" si="419"/>
        <v>0</v>
      </c>
      <c r="CH1496" s="277">
        <f t="shared" si="419"/>
        <v>0</v>
      </c>
      <c r="CI1496" s="278">
        <f t="shared" si="408"/>
        <v>0</v>
      </c>
      <c r="CJ1496" s="280">
        <f t="shared" si="420"/>
        <v>0</v>
      </c>
      <c r="CK1496" s="232">
        <f t="shared" si="421"/>
        <v>0</v>
      </c>
      <c r="CL1496" s="1"/>
    </row>
    <row r="1497" spans="1:90" ht="18" customHeight="1">
      <c r="A1497" s="1"/>
      <c r="B1497" s="1"/>
      <c r="C1497" s="314"/>
      <c r="D1497" s="287" t="str">
        <f t="shared" si="407"/>
        <v/>
      </c>
      <c r="E1497" s="449" t="str">
        <f t="shared" si="409"/>
        <v/>
      </c>
      <c r="F1497" s="450"/>
      <c r="G1497" s="451"/>
      <c r="H1497" s="452"/>
      <c r="I1497" s="453"/>
      <c r="J1497" s="453"/>
      <c r="K1497" s="453"/>
      <c r="L1497" s="453"/>
      <c r="M1497" s="454"/>
      <c r="N1497" s="455"/>
      <c r="O1497" s="456"/>
      <c r="P1497" s="456"/>
      <c r="Q1497" s="456"/>
      <c r="R1497" s="456"/>
      <c r="S1497" s="456"/>
      <c r="T1497" s="456"/>
      <c r="U1497" s="456"/>
      <c r="V1497" s="456"/>
      <c r="W1497" s="456"/>
      <c r="X1497" s="456"/>
      <c r="Y1497" s="456"/>
      <c r="Z1497" s="456"/>
      <c r="AA1497" s="456"/>
      <c r="AB1497" s="456"/>
      <c r="AC1497" s="456"/>
      <c r="AD1497" s="456"/>
      <c r="AE1497" s="457"/>
      <c r="AF1497" s="455"/>
      <c r="AG1497" s="456"/>
      <c r="AH1497" s="456"/>
      <c r="AI1497" s="456"/>
      <c r="AJ1497" s="456"/>
      <c r="AK1497" s="456"/>
      <c r="AL1497" s="456"/>
      <c r="AM1497" s="456"/>
      <c r="AN1497" s="457"/>
      <c r="AO1497" s="455"/>
      <c r="AP1497" s="456"/>
      <c r="AQ1497" s="456"/>
      <c r="AR1497" s="456"/>
      <c r="AS1497" s="456"/>
      <c r="AT1497" s="456"/>
      <c r="AU1497" s="456"/>
      <c r="AV1497" s="456"/>
      <c r="AW1497" s="456"/>
      <c r="AX1497" s="456"/>
      <c r="AY1497" s="456"/>
      <c r="AZ1497" s="456"/>
      <c r="BA1497" s="456"/>
      <c r="BB1497" s="456"/>
      <c r="BC1497" s="456"/>
      <c r="BD1497" s="456"/>
      <c r="BE1497" s="456"/>
      <c r="BF1497" s="456"/>
      <c r="BG1497" s="457"/>
      <c r="BH1497" s="458"/>
      <c r="BI1497" s="459"/>
      <c r="BJ1497" s="459"/>
      <c r="BK1497" s="459"/>
      <c r="BL1497" s="459"/>
      <c r="BM1497" s="460"/>
      <c r="BN1497" s="314"/>
      <c r="BO1497" s="314"/>
      <c r="BP1497" s="1"/>
      <c r="BQ1497" s="120">
        <f>IF($F$3="","",IF(N1497=$F$3,COUNTIF(BQ$23:BQ1496,"&gt;0")+1,0))</f>
        <v>0</v>
      </c>
      <c r="BR1497" s="1"/>
      <c r="BS1497" s="20" t="str">
        <f>IF($N1497="","",IF(VLOOKUP(VLOOKUP($N1497,IMPOSTAZIONI!$E$6:$I$13,5,FALSE),IMPOSTAZIONI!$B$25:$N$32,3,FALSE)=0,"",VLOOKUP(VLOOKUP($N1497,IMPOSTAZIONI!$E$6:$I$13,5,FALSE),IMPOSTAZIONI!$B$25:$N$32,3,FALSE)))</f>
        <v/>
      </c>
      <c r="BT1497" s="20" t="str">
        <f>IF($N1497="","",IF(VLOOKUP(VLOOKUP($N1497,IMPOSTAZIONI!$E$6:$I$13,5,FALSE),IMPOSTAZIONI!$B$25:$N$32,6,FALSE)=0,"",VLOOKUP(VLOOKUP($N1497,IMPOSTAZIONI!$E$6:$I$13,5,FALSE),IMPOSTAZIONI!$B$25:$N$32,6,FALSE)))</f>
        <v/>
      </c>
      <c r="BU1497" s="20" t="str">
        <f>IF($N1497="","",IF(VLOOKUP(VLOOKUP($N1497,IMPOSTAZIONI!$E$6:$I$13,5,FALSE),IMPOSTAZIONI!$B$25:$N$32,9,FALSE)=0,"",VLOOKUP(VLOOKUP($N1497,IMPOSTAZIONI!$E$6:$I$13,5,FALSE),IMPOSTAZIONI!$B$25:$N$32,9,FALSE)))</f>
        <v/>
      </c>
      <c r="BV1497" s="20" t="str">
        <f>IF($N1497="","",IF(VLOOKUP(VLOOKUP($N1497,IMPOSTAZIONI!$E$6:$I$13,5,FALSE),IMPOSTAZIONI!$B$25:$N$32,12,FALSE)=0,"",VLOOKUP(VLOOKUP($N1497,IMPOSTAZIONI!$E$6:$I$13,5,FALSE),IMPOSTAZIONI!$B$25:$N$32,12,FALSE)))</f>
        <v/>
      </c>
      <c r="BW1497" s="221" t="str">
        <f t="shared" si="410"/>
        <v/>
      </c>
      <c r="BX1497" s="221" t="str">
        <f t="shared" si="411"/>
        <v/>
      </c>
      <c r="BY1497" s="221">
        <f t="shared" si="412"/>
        <v>0</v>
      </c>
      <c r="BZ1497" s="231">
        <f t="shared" si="413"/>
        <v>0</v>
      </c>
      <c r="CA1497" s="246">
        <f t="shared" si="414"/>
        <v>0</v>
      </c>
      <c r="CB1497" s="246">
        <f t="shared" si="415"/>
        <v>0</v>
      </c>
      <c r="CC1497" s="246" t="str">
        <f t="shared" si="416"/>
        <v/>
      </c>
      <c r="CD1497" s="246">
        <f t="shared" si="417"/>
        <v>5</v>
      </c>
      <c r="CE1497" s="246">
        <f t="shared" si="418"/>
        <v>0</v>
      </c>
      <c r="CF1497" s="276">
        <f t="shared" si="419"/>
        <v>0</v>
      </c>
      <c r="CG1497" s="277">
        <f t="shared" si="419"/>
        <v>0</v>
      </c>
      <c r="CH1497" s="277">
        <f t="shared" si="419"/>
        <v>0</v>
      </c>
      <c r="CI1497" s="278">
        <f t="shared" si="408"/>
        <v>0</v>
      </c>
      <c r="CJ1497" s="280">
        <f t="shared" si="420"/>
        <v>0</v>
      </c>
      <c r="CK1497" s="232">
        <f t="shared" si="421"/>
        <v>0</v>
      </c>
      <c r="CL1497" s="1"/>
    </row>
    <row r="1498" spans="1:90" ht="18" customHeight="1">
      <c r="A1498" s="1"/>
      <c r="B1498" s="1"/>
      <c r="C1498" s="314"/>
      <c r="D1498" s="287" t="str">
        <f t="shared" si="407"/>
        <v/>
      </c>
      <c r="E1498" s="449" t="str">
        <f t="shared" si="409"/>
        <v/>
      </c>
      <c r="F1498" s="450"/>
      <c r="G1498" s="451"/>
      <c r="H1498" s="452"/>
      <c r="I1498" s="453"/>
      <c r="J1498" s="453"/>
      <c r="K1498" s="453"/>
      <c r="L1498" s="453"/>
      <c r="M1498" s="454"/>
      <c r="N1498" s="455"/>
      <c r="O1498" s="456"/>
      <c r="P1498" s="456"/>
      <c r="Q1498" s="456"/>
      <c r="R1498" s="456"/>
      <c r="S1498" s="456"/>
      <c r="T1498" s="456"/>
      <c r="U1498" s="456"/>
      <c r="V1498" s="456"/>
      <c r="W1498" s="456"/>
      <c r="X1498" s="456"/>
      <c r="Y1498" s="456"/>
      <c r="Z1498" s="456"/>
      <c r="AA1498" s="456"/>
      <c r="AB1498" s="456"/>
      <c r="AC1498" s="456"/>
      <c r="AD1498" s="456"/>
      <c r="AE1498" s="457"/>
      <c r="AF1498" s="455"/>
      <c r="AG1498" s="456"/>
      <c r="AH1498" s="456"/>
      <c r="AI1498" s="456"/>
      <c r="AJ1498" s="456"/>
      <c r="AK1498" s="456"/>
      <c r="AL1498" s="456"/>
      <c r="AM1498" s="456"/>
      <c r="AN1498" s="457"/>
      <c r="AO1498" s="455"/>
      <c r="AP1498" s="456"/>
      <c r="AQ1498" s="456"/>
      <c r="AR1498" s="456"/>
      <c r="AS1498" s="456"/>
      <c r="AT1498" s="456"/>
      <c r="AU1498" s="456"/>
      <c r="AV1498" s="456"/>
      <c r="AW1498" s="456"/>
      <c r="AX1498" s="456"/>
      <c r="AY1498" s="456"/>
      <c r="AZ1498" s="456"/>
      <c r="BA1498" s="456"/>
      <c r="BB1498" s="456"/>
      <c r="BC1498" s="456"/>
      <c r="BD1498" s="456"/>
      <c r="BE1498" s="456"/>
      <c r="BF1498" s="456"/>
      <c r="BG1498" s="457"/>
      <c r="BH1498" s="458"/>
      <c r="BI1498" s="459"/>
      <c r="BJ1498" s="459"/>
      <c r="BK1498" s="459"/>
      <c r="BL1498" s="459"/>
      <c r="BM1498" s="460"/>
      <c r="BN1498" s="314"/>
      <c r="BO1498" s="314"/>
      <c r="BP1498" s="1"/>
      <c r="BQ1498" s="120">
        <f>IF($F$3="","",IF(N1498=$F$3,COUNTIF(BQ$23:BQ1497,"&gt;0")+1,0))</f>
        <v>0</v>
      </c>
      <c r="BR1498" s="1"/>
      <c r="BS1498" s="20" t="str">
        <f>IF($N1498="","",IF(VLOOKUP(VLOOKUP($N1498,IMPOSTAZIONI!$E$6:$I$13,5,FALSE),IMPOSTAZIONI!$B$25:$N$32,3,FALSE)=0,"",VLOOKUP(VLOOKUP($N1498,IMPOSTAZIONI!$E$6:$I$13,5,FALSE),IMPOSTAZIONI!$B$25:$N$32,3,FALSE)))</f>
        <v/>
      </c>
      <c r="BT1498" s="20" t="str">
        <f>IF($N1498="","",IF(VLOOKUP(VLOOKUP($N1498,IMPOSTAZIONI!$E$6:$I$13,5,FALSE),IMPOSTAZIONI!$B$25:$N$32,6,FALSE)=0,"",VLOOKUP(VLOOKUP($N1498,IMPOSTAZIONI!$E$6:$I$13,5,FALSE),IMPOSTAZIONI!$B$25:$N$32,6,FALSE)))</f>
        <v/>
      </c>
      <c r="BU1498" s="20" t="str">
        <f>IF($N1498="","",IF(VLOOKUP(VLOOKUP($N1498,IMPOSTAZIONI!$E$6:$I$13,5,FALSE),IMPOSTAZIONI!$B$25:$N$32,9,FALSE)=0,"",VLOOKUP(VLOOKUP($N1498,IMPOSTAZIONI!$E$6:$I$13,5,FALSE),IMPOSTAZIONI!$B$25:$N$32,9,FALSE)))</f>
        <v/>
      </c>
      <c r="BV1498" s="20" t="str">
        <f>IF($N1498="","",IF(VLOOKUP(VLOOKUP($N1498,IMPOSTAZIONI!$E$6:$I$13,5,FALSE),IMPOSTAZIONI!$B$25:$N$32,12,FALSE)=0,"",VLOOKUP(VLOOKUP($N1498,IMPOSTAZIONI!$E$6:$I$13,5,FALSE),IMPOSTAZIONI!$B$25:$N$32,12,FALSE)))</f>
        <v/>
      </c>
      <c r="BW1498" s="221" t="str">
        <f t="shared" si="410"/>
        <v/>
      </c>
      <c r="BX1498" s="221" t="str">
        <f t="shared" si="411"/>
        <v/>
      </c>
      <c r="BY1498" s="221">
        <f t="shared" si="412"/>
        <v>0</v>
      </c>
      <c r="BZ1498" s="231">
        <f t="shared" si="413"/>
        <v>0</v>
      </c>
      <c r="CA1498" s="246">
        <f t="shared" si="414"/>
        <v>0</v>
      </c>
      <c r="CB1498" s="246">
        <f t="shared" si="415"/>
        <v>0</v>
      </c>
      <c r="CC1498" s="246" t="str">
        <f t="shared" si="416"/>
        <v/>
      </c>
      <c r="CD1498" s="246">
        <f t="shared" si="417"/>
        <v>5</v>
      </c>
      <c r="CE1498" s="246">
        <f t="shared" si="418"/>
        <v>0</v>
      </c>
      <c r="CF1498" s="276">
        <f t="shared" si="419"/>
        <v>0</v>
      </c>
      <c r="CG1498" s="277">
        <f t="shared" si="419"/>
        <v>0</v>
      </c>
      <c r="CH1498" s="277">
        <f t="shared" si="419"/>
        <v>0</v>
      </c>
      <c r="CI1498" s="278">
        <f t="shared" si="408"/>
        <v>0</v>
      </c>
      <c r="CJ1498" s="280">
        <f t="shared" si="420"/>
        <v>0</v>
      </c>
      <c r="CK1498" s="232">
        <f t="shared" si="421"/>
        <v>0</v>
      </c>
      <c r="CL1498" s="1"/>
    </row>
    <row r="1499" spans="1:90" ht="18" customHeight="1">
      <c r="A1499" s="1"/>
      <c r="B1499" s="1"/>
      <c r="C1499" s="314"/>
      <c r="D1499" s="287" t="str">
        <f t="shared" si="407"/>
        <v/>
      </c>
      <c r="E1499" s="449" t="str">
        <f t="shared" si="409"/>
        <v/>
      </c>
      <c r="F1499" s="450"/>
      <c r="G1499" s="451"/>
      <c r="H1499" s="452"/>
      <c r="I1499" s="453"/>
      <c r="J1499" s="453"/>
      <c r="K1499" s="453"/>
      <c r="L1499" s="453"/>
      <c r="M1499" s="454"/>
      <c r="N1499" s="455"/>
      <c r="O1499" s="456"/>
      <c r="P1499" s="456"/>
      <c r="Q1499" s="456"/>
      <c r="R1499" s="456"/>
      <c r="S1499" s="456"/>
      <c r="T1499" s="456"/>
      <c r="U1499" s="456"/>
      <c r="V1499" s="456"/>
      <c r="W1499" s="456"/>
      <c r="X1499" s="456"/>
      <c r="Y1499" s="456"/>
      <c r="Z1499" s="456"/>
      <c r="AA1499" s="456"/>
      <c r="AB1499" s="456"/>
      <c r="AC1499" s="456"/>
      <c r="AD1499" s="456"/>
      <c r="AE1499" s="457"/>
      <c r="AF1499" s="455"/>
      <c r="AG1499" s="456"/>
      <c r="AH1499" s="456"/>
      <c r="AI1499" s="456"/>
      <c r="AJ1499" s="456"/>
      <c r="AK1499" s="456"/>
      <c r="AL1499" s="456"/>
      <c r="AM1499" s="456"/>
      <c r="AN1499" s="457"/>
      <c r="AO1499" s="455"/>
      <c r="AP1499" s="456"/>
      <c r="AQ1499" s="456"/>
      <c r="AR1499" s="456"/>
      <c r="AS1499" s="456"/>
      <c r="AT1499" s="456"/>
      <c r="AU1499" s="456"/>
      <c r="AV1499" s="456"/>
      <c r="AW1499" s="456"/>
      <c r="AX1499" s="456"/>
      <c r="AY1499" s="456"/>
      <c r="AZ1499" s="456"/>
      <c r="BA1499" s="456"/>
      <c r="BB1499" s="456"/>
      <c r="BC1499" s="456"/>
      <c r="BD1499" s="456"/>
      <c r="BE1499" s="456"/>
      <c r="BF1499" s="456"/>
      <c r="BG1499" s="457"/>
      <c r="BH1499" s="458"/>
      <c r="BI1499" s="459"/>
      <c r="BJ1499" s="459"/>
      <c r="BK1499" s="459"/>
      <c r="BL1499" s="459"/>
      <c r="BM1499" s="460"/>
      <c r="BN1499" s="314"/>
      <c r="BO1499" s="314"/>
      <c r="BP1499" s="1"/>
      <c r="BQ1499" s="120">
        <f>IF($F$3="","",IF(N1499=$F$3,COUNTIF(BQ$23:BQ1498,"&gt;0")+1,0))</f>
        <v>0</v>
      </c>
      <c r="BR1499" s="1"/>
      <c r="BS1499" s="20" t="str">
        <f>IF($N1499="","",IF(VLOOKUP(VLOOKUP($N1499,IMPOSTAZIONI!$E$6:$I$13,5,FALSE),IMPOSTAZIONI!$B$25:$N$32,3,FALSE)=0,"",VLOOKUP(VLOOKUP($N1499,IMPOSTAZIONI!$E$6:$I$13,5,FALSE),IMPOSTAZIONI!$B$25:$N$32,3,FALSE)))</f>
        <v/>
      </c>
      <c r="BT1499" s="20" t="str">
        <f>IF($N1499="","",IF(VLOOKUP(VLOOKUP($N1499,IMPOSTAZIONI!$E$6:$I$13,5,FALSE),IMPOSTAZIONI!$B$25:$N$32,6,FALSE)=0,"",VLOOKUP(VLOOKUP($N1499,IMPOSTAZIONI!$E$6:$I$13,5,FALSE),IMPOSTAZIONI!$B$25:$N$32,6,FALSE)))</f>
        <v/>
      </c>
      <c r="BU1499" s="20" t="str">
        <f>IF($N1499="","",IF(VLOOKUP(VLOOKUP($N1499,IMPOSTAZIONI!$E$6:$I$13,5,FALSE),IMPOSTAZIONI!$B$25:$N$32,9,FALSE)=0,"",VLOOKUP(VLOOKUP($N1499,IMPOSTAZIONI!$E$6:$I$13,5,FALSE),IMPOSTAZIONI!$B$25:$N$32,9,FALSE)))</f>
        <v/>
      </c>
      <c r="BV1499" s="20" t="str">
        <f>IF($N1499="","",IF(VLOOKUP(VLOOKUP($N1499,IMPOSTAZIONI!$E$6:$I$13,5,FALSE),IMPOSTAZIONI!$B$25:$N$32,12,FALSE)=0,"",VLOOKUP(VLOOKUP($N1499,IMPOSTAZIONI!$E$6:$I$13,5,FALSE),IMPOSTAZIONI!$B$25:$N$32,12,FALSE)))</f>
        <v/>
      </c>
      <c r="BW1499" s="221" t="str">
        <f t="shared" si="410"/>
        <v/>
      </c>
      <c r="BX1499" s="221" t="str">
        <f t="shared" si="411"/>
        <v/>
      </c>
      <c r="BY1499" s="221">
        <f t="shared" si="412"/>
        <v>0</v>
      </c>
      <c r="BZ1499" s="231">
        <f t="shared" si="413"/>
        <v>0</v>
      </c>
      <c r="CA1499" s="246">
        <f t="shared" si="414"/>
        <v>0</v>
      </c>
      <c r="CB1499" s="246">
        <f t="shared" si="415"/>
        <v>0</v>
      </c>
      <c r="CC1499" s="246" t="str">
        <f t="shared" si="416"/>
        <v/>
      </c>
      <c r="CD1499" s="246">
        <f t="shared" si="417"/>
        <v>5</v>
      </c>
      <c r="CE1499" s="246">
        <f t="shared" si="418"/>
        <v>0</v>
      </c>
      <c r="CF1499" s="276">
        <f t="shared" si="419"/>
        <v>0</v>
      </c>
      <c r="CG1499" s="277">
        <f t="shared" si="419"/>
        <v>0</v>
      </c>
      <c r="CH1499" s="277">
        <f t="shared" si="419"/>
        <v>0</v>
      </c>
      <c r="CI1499" s="278">
        <f t="shared" si="408"/>
        <v>0</v>
      </c>
      <c r="CJ1499" s="280">
        <f t="shared" si="420"/>
        <v>0</v>
      </c>
      <c r="CK1499" s="232">
        <f t="shared" si="421"/>
        <v>0</v>
      </c>
      <c r="CL1499" s="1"/>
    </row>
    <row r="1500" spans="1:90" ht="18" customHeight="1">
      <c r="A1500" s="1"/>
      <c r="B1500" s="1"/>
      <c r="C1500" s="314"/>
      <c r="D1500" s="287" t="str">
        <f t="shared" si="407"/>
        <v/>
      </c>
      <c r="E1500" s="449" t="str">
        <f t="shared" si="409"/>
        <v/>
      </c>
      <c r="F1500" s="450"/>
      <c r="G1500" s="451"/>
      <c r="H1500" s="452"/>
      <c r="I1500" s="453"/>
      <c r="J1500" s="453"/>
      <c r="K1500" s="453"/>
      <c r="L1500" s="453"/>
      <c r="M1500" s="454"/>
      <c r="N1500" s="455"/>
      <c r="O1500" s="456"/>
      <c r="P1500" s="456"/>
      <c r="Q1500" s="456"/>
      <c r="R1500" s="456"/>
      <c r="S1500" s="456"/>
      <c r="T1500" s="456"/>
      <c r="U1500" s="456"/>
      <c r="V1500" s="456"/>
      <c r="W1500" s="456"/>
      <c r="X1500" s="456"/>
      <c r="Y1500" s="456"/>
      <c r="Z1500" s="456"/>
      <c r="AA1500" s="456"/>
      <c r="AB1500" s="456"/>
      <c r="AC1500" s="456"/>
      <c r="AD1500" s="456"/>
      <c r="AE1500" s="457"/>
      <c r="AF1500" s="455"/>
      <c r="AG1500" s="456"/>
      <c r="AH1500" s="456"/>
      <c r="AI1500" s="456"/>
      <c r="AJ1500" s="456"/>
      <c r="AK1500" s="456"/>
      <c r="AL1500" s="456"/>
      <c r="AM1500" s="456"/>
      <c r="AN1500" s="457"/>
      <c r="AO1500" s="455"/>
      <c r="AP1500" s="456"/>
      <c r="AQ1500" s="456"/>
      <c r="AR1500" s="456"/>
      <c r="AS1500" s="456"/>
      <c r="AT1500" s="456"/>
      <c r="AU1500" s="456"/>
      <c r="AV1500" s="456"/>
      <c r="AW1500" s="456"/>
      <c r="AX1500" s="456"/>
      <c r="AY1500" s="456"/>
      <c r="AZ1500" s="456"/>
      <c r="BA1500" s="456"/>
      <c r="BB1500" s="456"/>
      <c r="BC1500" s="456"/>
      <c r="BD1500" s="456"/>
      <c r="BE1500" s="456"/>
      <c r="BF1500" s="456"/>
      <c r="BG1500" s="457"/>
      <c r="BH1500" s="458"/>
      <c r="BI1500" s="459"/>
      <c r="BJ1500" s="459"/>
      <c r="BK1500" s="459"/>
      <c r="BL1500" s="459"/>
      <c r="BM1500" s="460"/>
      <c r="BN1500" s="314"/>
      <c r="BO1500" s="314"/>
      <c r="BP1500" s="1"/>
      <c r="BQ1500" s="120">
        <f>IF($F$3="","",IF(N1500=$F$3,COUNTIF(BQ$23:BQ1499,"&gt;0")+1,0))</f>
        <v>0</v>
      </c>
      <c r="BR1500" s="1"/>
      <c r="BS1500" s="20" t="str">
        <f>IF($N1500="","",IF(VLOOKUP(VLOOKUP($N1500,IMPOSTAZIONI!$E$6:$I$13,5,FALSE),IMPOSTAZIONI!$B$25:$N$32,3,FALSE)=0,"",VLOOKUP(VLOOKUP($N1500,IMPOSTAZIONI!$E$6:$I$13,5,FALSE),IMPOSTAZIONI!$B$25:$N$32,3,FALSE)))</f>
        <v/>
      </c>
      <c r="BT1500" s="20" t="str">
        <f>IF($N1500="","",IF(VLOOKUP(VLOOKUP($N1500,IMPOSTAZIONI!$E$6:$I$13,5,FALSE),IMPOSTAZIONI!$B$25:$N$32,6,FALSE)=0,"",VLOOKUP(VLOOKUP($N1500,IMPOSTAZIONI!$E$6:$I$13,5,FALSE),IMPOSTAZIONI!$B$25:$N$32,6,FALSE)))</f>
        <v/>
      </c>
      <c r="BU1500" s="20" t="str">
        <f>IF($N1500="","",IF(VLOOKUP(VLOOKUP($N1500,IMPOSTAZIONI!$E$6:$I$13,5,FALSE),IMPOSTAZIONI!$B$25:$N$32,9,FALSE)=0,"",VLOOKUP(VLOOKUP($N1500,IMPOSTAZIONI!$E$6:$I$13,5,FALSE),IMPOSTAZIONI!$B$25:$N$32,9,FALSE)))</f>
        <v/>
      </c>
      <c r="BV1500" s="20" t="str">
        <f>IF($N1500="","",IF(VLOOKUP(VLOOKUP($N1500,IMPOSTAZIONI!$E$6:$I$13,5,FALSE),IMPOSTAZIONI!$B$25:$N$32,12,FALSE)=0,"",VLOOKUP(VLOOKUP($N1500,IMPOSTAZIONI!$E$6:$I$13,5,FALSE),IMPOSTAZIONI!$B$25:$N$32,12,FALSE)))</f>
        <v/>
      </c>
      <c r="BW1500" s="221" t="str">
        <f t="shared" si="410"/>
        <v/>
      </c>
      <c r="BX1500" s="221" t="str">
        <f t="shared" si="411"/>
        <v/>
      </c>
      <c r="BY1500" s="221">
        <f t="shared" si="412"/>
        <v>0</v>
      </c>
      <c r="BZ1500" s="231">
        <f t="shared" si="413"/>
        <v>0</v>
      </c>
      <c r="CA1500" s="246">
        <f t="shared" si="414"/>
        <v>0</v>
      </c>
      <c r="CB1500" s="246">
        <f t="shared" si="415"/>
        <v>0</v>
      </c>
      <c r="CC1500" s="246" t="str">
        <f t="shared" si="416"/>
        <v/>
      </c>
      <c r="CD1500" s="246">
        <f t="shared" si="417"/>
        <v>5</v>
      </c>
      <c r="CE1500" s="246">
        <f t="shared" si="418"/>
        <v>0</v>
      </c>
      <c r="CF1500" s="276">
        <f t="shared" si="419"/>
        <v>0</v>
      </c>
      <c r="CG1500" s="277">
        <f t="shared" si="419"/>
        <v>0</v>
      </c>
      <c r="CH1500" s="277">
        <f t="shared" si="419"/>
        <v>0</v>
      </c>
      <c r="CI1500" s="278">
        <f t="shared" si="408"/>
        <v>0</v>
      </c>
      <c r="CJ1500" s="280">
        <f t="shared" si="420"/>
        <v>0</v>
      </c>
      <c r="CK1500" s="232">
        <f t="shared" si="421"/>
        <v>0</v>
      </c>
      <c r="CL1500" s="1"/>
    </row>
    <row r="1501" spans="1:90" ht="18" customHeight="1">
      <c r="A1501" s="1"/>
      <c r="B1501" s="1"/>
      <c r="C1501" s="314"/>
      <c r="D1501" s="287" t="str">
        <f t="shared" si="407"/>
        <v/>
      </c>
      <c r="E1501" s="449" t="str">
        <f t="shared" si="409"/>
        <v/>
      </c>
      <c r="F1501" s="450"/>
      <c r="G1501" s="451"/>
      <c r="H1501" s="452"/>
      <c r="I1501" s="453"/>
      <c r="J1501" s="453"/>
      <c r="K1501" s="453"/>
      <c r="L1501" s="453"/>
      <c r="M1501" s="454"/>
      <c r="N1501" s="455"/>
      <c r="O1501" s="456"/>
      <c r="P1501" s="456"/>
      <c r="Q1501" s="456"/>
      <c r="R1501" s="456"/>
      <c r="S1501" s="456"/>
      <c r="T1501" s="456"/>
      <c r="U1501" s="456"/>
      <c r="V1501" s="456"/>
      <c r="W1501" s="456"/>
      <c r="X1501" s="456"/>
      <c r="Y1501" s="456"/>
      <c r="Z1501" s="456"/>
      <c r="AA1501" s="456"/>
      <c r="AB1501" s="456"/>
      <c r="AC1501" s="456"/>
      <c r="AD1501" s="456"/>
      <c r="AE1501" s="457"/>
      <c r="AF1501" s="455"/>
      <c r="AG1501" s="456"/>
      <c r="AH1501" s="456"/>
      <c r="AI1501" s="456"/>
      <c r="AJ1501" s="456"/>
      <c r="AK1501" s="456"/>
      <c r="AL1501" s="456"/>
      <c r="AM1501" s="456"/>
      <c r="AN1501" s="457"/>
      <c r="AO1501" s="455"/>
      <c r="AP1501" s="456"/>
      <c r="AQ1501" s="456"/>
      <c r="AR1501" s="456"/>
      <c r="AS1501" s="456"/>
      <c r="AT1501" s="456"/>
      <c r="AU1501" s="456"/>
      <c r="AV1501" s="456"/>
      <c r="AW1501" s="456"/>
      <c r="AX1501" s="456"/>
      <c r="AY1501" s="456"/>
      <c r="AZ1501" s="456"/>
      <c r="BA1501" s="456"/>
      <c r="BB1501" s="456"/>
      <c r="BC1501" s="456"/>
      <c r="BD1501" s="456"/>
      <c r="BE1501" s="456"/>
      <c r="BF1501" s="456"/>
      <c r="BG1501" s="457"/>
      <c r="BH1501" s="458"/>
      <c r="BI1501" s="459"/>
      <c r="BJ1501" s="459"/>
      <c r="BK1501" s="459"/>
      <c r="BL1501" s="459"/>
      <c r="BM1501" s="460"/>
      <c r="BN1501" s="314"/>
      <c r="BO1501" s="314"/>
      <c r="BP1501" s="1"/>
      <c r="BQ1501" s="120">
        <f>IF($F$3="","",IF(N1501=$F$3,COUNTIF(BQ$23:BQ1500,"&gt;0")+1,0))</f>
        <v>0</v>
      </c>
      <c r="BR1501" s="1"/>
      <c r="BS1501" s="20" t="str">
        <f>IF($N1501="","",IF(VLOOKUP(VLOOKUP($N1501,IMPOSTAZIONI!$E$6:$I$13,5,FALSE),IMPOSTAZIONI!$B$25:$N$32,3,FALSE)=0,"",VLOOKUP(VLOOKUP($N1501,IMPOSTAZIONI!$E$6:$I$13,5,FALSE),IMPOSTAZIONI!$B$25:$N$32,3,FALSE)))</f>
        <v/>
      </c>
      <c r="BT1501" s="20" t="str">
        <f>IF($N1501="","",IF(VLOOKUP(VLOOKUP($N1501,IMPOSTAZIONI!$E$6:$I$13,5,FALSE),IMPOSTAZIONI!$B$25:$N$32,6,FALSE)=0,"",VLOOKUP(VLOOKUP($N1501,IMPOSTAZIONI!$E$6:$I$13,5,FALSE),IMPOSTAZIONI!$B$25:$N$32,6,FALSE)))</f>
        <v/>
      </c>
      <c r="BU1501" s="20" t="str">
        <f>IF($N1501="","",IF(VLOOKUP(VLOOKUP($N1501,IMPOSTAZIONI!$E$6:$I$13,5,FALSE),IMPOSTAZIONI!$B$25:$N$32,9,FALSE)=0,"",VLOOKUP(VLOOKUP($N1501,IMPOSTAZIONI!$E$6:$I$13,5,FALSE),IMPOSTAZIONI!$B$25:$N$32,9,FALSE)))</f>
        <v/>
      </c>
      <c r="BV1501" s="20" t="str">
        <f>IF($N1501="","",IF(VLOOKUP(VLOOKUP($N1501,IMPOSTAZIONI!$E$6:$I$13,5,FALSE),IMPOSTAZIONI!$B$25:$N$32,12,FALSE)=0,"",VLOOKUP(VLOOKUP($N1501,IMPOSTAZIONI!$E$6:$I$13,5,FALSE),IMPOSTAZIONI!$B$25:$N$32,12,FALSE)))</f>
        <v/>
      </c>
      <c r="BW1501" s="221" t="str">
        <f t="shared" si="410"/>
        <v/>
      </c>
      <c r="BX1501" s="221" t="str">
        <f t="shared" si="411"/>
        <v/>
      </c>
      <c r="BY1501" s="221">
        <f t="shared" si="412"/>
        <v>0</v>
      </c>
      <c r="BZ1501" s="231">
        <f t="shared" si="413"/>
        <v>0</v>
      </c>
      <c r="CA1501" s="246">
        <f t="shared" si="414"/>
        <v>0</v>
      </c>
      <c r="CB1501" s="246">
        <f t="shared" si="415"/>
        <v>0</v>
      </c>
      <c r="CC1501" s="246" t="str">
        <f t="shared" si="416"/>
        <v/>
      </c>
      <c r="CD1501" s="246">
        <f t="shared" si="417"/>
        <v>5</v>
      </c>
      <c r="CE1501" s="246">
        <f t="shared" si="418"/>
        <v>0</v>
      </c>
      <c r="CF1501" s="276">
        <f t="shared" si="419"/>
        <v>0</v>
      </c>
      <c r="CG1501" s="277">
        <f t="shared" si="419"/>
        <v>0</v>
      </c>
      <c r="CH1501" s="277">
        <f t="shared" si="419"/>
        <v>0</v>
      </c>
      <c r="CI1501" s="278">
        <f t="shared" si="408"/>
        <v>0</v>
      </c>
      <c r="CJ1501" s="280">
        <f t="shared" si="420"/>
        <v>0</v>
      </c>
      <c r="CK1501" s="232">
        <f t="shared" si="421"/>
        <v>0</v>
      </c>
      <c r="CL1501" s="1"/>
    </row>
    <row r="1502" spans="1:90" ht="18" customHeight="1">
      <c r="A1502" s="1"/>
      <c r="B1502" s="1"/>
      <c r="C1502" s="314"/>
      <c r="D1502" s="287" t="str">
        <f t="shared" si="407"/>
        <v/>
      </c>
      <c r="E1502" s="449" t="str">
        <f t="shared" si="409"/>
        <v/>
      </c>
      <c r="F1502" s="450"/>
      <c r="G1502" s="451"/>
      <c r="H1502" s="452"/>
      <c r="I1502" s="453"/>
      <c r="J1502" s="453"/>
      <c r="K1502" s="453"/>
      <c r="L1502" s="453"/>
      <c r="M1502" s="454"/>
      <c r="N1502" s="455"/>
      <c r="O1502" s="456"/>
      <c r="P1502" s="456"/>
      <c r="Q1502" s="456"/>
      <c r="R1502" s="456"/>
      <c r="S1502" s="456"/>
      <c r="T1502" s="456"/>
      <c r="U1502" s="456"/>
      <c r="V1502" s="456"/>
      <c r="W1502" s="456"/>
      <c r="X1502" s="456"/>
      <c r="Y1502" s="456"/>
      <c r="Z1502" s="456"/>
      <c r="AA1502" s="456"/>
      <c r="AB1502" s="456"/>
      <c r="AC1502" s="456"/>
      <c r="AD1502" s="456"/>
      <c r="AE1502" s="457"/>
      <c r="AF1502" s="455"/>
      <c r="AG1502" s="456"/>
      <c r="AH1502" s="456"/>
      <c r="AI1502" s="456"/>
      <c r="AJ1502" s="456"/>
      <c r="AK1502" s="456"/>
      <c r="AL1502" s="456"/>
      <c r="AM1502" s="456"/>
      <c r="AN1502" s="457"/>
      <c r="AO1502" s="455"/>
      <c r="AP1502" s="456"/>
      <c r="AQ1502" s="456"/>
      <c r="AR1502" s="456"/>
      <c r="AS1502" s="456"/>
      <c r="AT1502" s="456"/>
      <c r="AU1502" s="456"/>
      <c r="AV1502" s="456"/>
      <c r="AW1502" s="456"/>
      <c r="AX1502" s="456"/>
      <c r="AY1502" s="456"/>
      <c r="AZ1502" s="456"/>
      <c r="BA1502" s="456"/>
      <c r="BB1502" s="456"/>
      <c r="BC1502" s="456"/>
      <c r="BD1502" s="456"/>
      <c r="BE1502" s="456"/>
      <c r="BF1502" s="456"/>
      <c r="BG1502" s="457"/>
      <c r="BH1502" s="458"/>
      <c r="BI1502" s="459"/>
      <c r="BJ1502" s="459"/>
      <c r="BK1502" s="459"/>
      <c r="BL1502" s="459"/>
      <c r="BM1502" s="460"/>
      <c r="BN1502" s="314"/>
      <c r="BO1502" s="314"/>
      <c r="BP1502" s="1"/>
      <c r="BQ1502" s="120">
        <f>IF($F$3="","",IF(N1502=$F$3,COUNTIF(BQ$23:BQ1501,"&gt;0")+1,0))</f>
        <v>0</v>
      </c>
      <c r="BR1502" s="1"/>
      <c r="BS1502" s="20" t="str">
        <f>IF($N1502="","",IF(VLOOKUP(VLOOKUP($N1502,IMPOSTAZIONI!$E$6:$I$13,5,FALSE),IMPOSTAZIONI!$B$25:$N$32,3,FALSE)=0,"",VLOOKUP(VLOOKUP($N1502,IMPOSTAZIONI!$E$6:$I$13,5,FALSE),IMPOSTAZIONI!$B$25:$N$32,3,FALSE)))</f>
        <v/>
      </c>
      <c r="BT1502" s="20" t="str">
        <f>IF($N1502="","",IF(VLOOKUP(VLOOKUP($N1502,IMPOSTAZIONI!$E$6:$I$13,5,FALSE),IMPOSTAZIONI!$B$25:$N$32,6,FALSE)=0,"",VLOOKUP(VLOOKUP($N1502,IMPOSTAZIONI!$E$6:$I$13,5,FALSE),IMPOSTAZIONI!$B$25:$N$32,6,FALSE)))</f>
        <v/>
      </c>
      <c r="BU1502" s="20" t="str">
        <f>IF($N1502="","",IF(VLOOKUP(VLOOKUP($N1502,IMPOSTAZIONI!$E$6:$I$13,5,FALSE),IMPOSTAZIONI!$B$25:$N$32,9,FALSE)=0,"",VLOOKUP(VLOOKUP($N1502,IMPOSTAZIONI!$E$6:$I$13,5,FALSE),IMPOSTAZIONI!$B$25:$N$32,9,FALSE)))</f>
        <v/>
      </c>
      <c r="BV1502" s="20" t="str">
        <f>IF($N1502="","",IF(VLOOKUP(VLOOKUP($N1502,IMPOSTAZIONI!$E$6:$I$13,5,FALSE),IMPOSTAZIONI!$B$25:$N$32,12,FALSE)=0,"",VLOOKUP(VLOOKUP($N1502,IMPOSTAZIONI!$E$6:$I$13,5,FALSE),IMPOSTAZIONI!$B$25:$N$32,12,FALSE)))</f>
        <v/>
      </c>
      <c r="BW1502" s="221" t="str">
        <f t="shared" si="410"/>
        <v/>
      </c>
      <c r="BX1502" s="221" t="str">
        <f t="shared" si="411"/>
        <v/>
      </c>
      <c r="BY1502" s="221">
        <f t="shared" si="412"/>
        <v>0</v>
      </c>
      <c r="BZ1502" s="231">
        <f t="shared" si="413"/>
        <v>0</v>
      </c>
      <c r="CA1502" s="246">
        <f t="shared" si="414"/>
        <v>0</v>
      </c>
      <c r="CB1502" s="246">
        <f t="shared" si="415"/>
        <v>0</v>
      </c>
      <c r="CC1502" s="246" t="str">
        <f t="shared" si="416"/>
        <v/>
      </c>
      <c r="CD1502" s="246">
        <f t="shared" si="417"/>
        <v>5</v>
      </c>
      <c r="CE1502" s="246">
        <f t="shared" si="418"/>
        <v>0</v>
      </c>
      <c r="CF1502" s="276">
        <f t="shared" si="419"/>
        <v>0</v>
      </c>
      <c r="CG1502" s="277">
        <f t="shared" si="419"/>
        <v>0</v>
      </c>
      <c r="CH1502" s="277">
        <f t="shared" si="419"/>
        <v>0</v>
      </c>
      <c r="CI1502" s="278">
        <f t="shared" si="408"/>
        <v>0</v>
      </c>
      <c r="CJ1502" s="280">
        <f t="shared" si="420"/>
        <v>0</v>
      </c>
      <c r="CK1502" s="232">
        <f t="shared" si="421"/>
        <v>0</v>
      </c>
      <c r="CL1502" s="1"/>
    </row>
    <row r="1503" spans="1:90" ht="18" customHeight="1">
      <c r="A1503" s="1"/>
      <c r="B1503" s="1"/>
      <c r="C1503" s="314"/>
      <c r="D1503" s="287" t="str">
        <f t="shared" si="407"/>
        <v/>
      </c>
      <c r="E1503" s="449" t="str">
        <f t="shared" si="409"/>
        <v/>
      </c>
      <c r="F1503" s="450"/>
      <c r="G1503" s="451"/>
      <c r="H1503" s="452"/>
      <c r="I1503" s="453"/>
      <c r="J1503" s="453"/>
      <c r="K1503" s="453"/>
      <c r="L1503" s="453"/>
      <c r="M1503" s="454"/>
      <c r="N1503" s="455"/>
      <c r="O1503" s="456"/>
      <c r="P1503" s="456"/>
      <c r="Q1503" s="456"/>
      <c r="R1503" s="456"/>
      <c r="S1503" s="456"/>
      <c r="T1503" s="456"/>
      <c r="U1503" s="456"/>
      <c r="V1503" s="456"/>
      <c r="W1503" s="456"/>
      <c r="X1503" s="456"/>
      <c r="Y1503" s="456"/>
      <c r="Z1503" s="456"/>
      <c r="AA1503" s="456"/>
      <c r="AB1503" s="456"/>
      <c r="AC1503" s="456"/>
      <c r="AD1503" s="456"/>
      <c r="AE1503" s="457"/>
      <c r="AF1503" s="455"/>
      <c r="AG1503" s="456"/>
      <c r="AH1503" s="456"/>
      <c r="AI1503" s="456"/>
      <c r="AJ1503" s="456"/>
      <c r="AK1503" s="456"/>
      <c r="AL1503" s="456"/>
      <c r="AM1503" s="456"/>
      <c r="AN1503" s="457"/>
      <c r="AO1503" s="455"/>
      <c r="AP1503" s="456"/>
      <c r="AQ1503" s="456"/>
      <c r="AR1503" s="456"/>
      <c r="AS1503" s="456"/>
      <c r="AT1503" s="456"/>
      <c r="AU1503" s="456"/>
      <c r="AV1503" s="456"/>
      <c r="AW1503" s="456"/>
      <c r="AX1503" s="456"/>
      <c r="AY1503" s="456"/>
      <c r="AZ1503" s="456"/>
      <c r="BA1503" s="456"/>
      <c r="BB1503" s="456"/>
      <c r="BC1503" s="456"/>
      <c r="BD1503" s="456"/>
      <c r="BE1503" s="456"/>
      <c r="BF1503" s="456"/>
      <c r="BG1503" s="457"/>
      <c r="BH1503" s="458"/>
      <c r="BI1503" s="459"/>
      <c r="BJ1503" s="459"/>
      <c r="BK1503" s="459"/>
      <c r="BL1503" s="459"/>
      <c r="BM1503" s="460"/>
      <c r="BN1503" s="314"/>
      <c r="BO1503" s="314"/>
      <c r="BP1503" s="1"/>
      <c r="BQ1503" s="120">
        <f>IF($F$3="","",IF(N1503=$F$3,COUNTIF(BQ$23:BQ1502,"&gt;0")+1,0))</f>
        <v>0</v>
      </c>
      <c r="BR1503" s="1"/>
      <c r="BS1503" s="20" t="str">
        <f>IF($N1503="","",IF(VLOOKUP(VLOOKUP($N1503,IMPOSTAZIONI!$E$6:$I$13,5,FALSE),IMPOSTAZIONI!$B$25:$N$32,3,FALSE)=0,"",VLOOKUP(VLOOKUP($N1503,IMPOSTAZIONI!$E$6:$I$13,5,FALSE),IMPOSTAZIONI!$B$25:$N$32,3,FALSE)))</f>
        <v/>
      </c>
      <c r="BT1503" s="20" t="str">
        <f>IF($N1503="","",IF(VLOOKUP(VLOOKUP($N1503,IMPOSTAZIONI!$E$6:$I$13,5,FALSE),IMPOSTAZIONI!$B$25:$N$32,6,FALSE)=0,"",VLOOKUP(VLOOKUP($N1503,IMPOSTAZIONI!$E$6:$I$13,5,FALSE),IMPOSTAZIONI!$B$25:$N$32,6,FALSE)))</f>
        <v/>
      </c>
      <c r="BU1503" s="20" t="str">
        <f>IF($N1503="","",IF(VLOOKUP(VLOOKUP($N1503,IMPOSTAZIONI!$E$6:$I$13,5,FALSE),IMPOSTAZIONI!$B$25:$N$32,9,FALSE)=0,"",VLOOKUP(VLOOKUP($N1503,IMPOSTAZIONI!$E$6:$I$13,5,FALSE),IMPOSTAZIONI!$B$25:$N$32,9,FALSE)))</f>
        <v/>
      </c>
      <c r="BV1503" s="20" t="str">
        <f>IF($N1503="","",IF(VLOOKUP(VLOOKUP($N1503,IMPOSTAZIONI!$E$6:$I$13,5,FALSE),IMPOSTAZIONI!$B$25:$N$32,12,FALSE)=0,"",VLOOKUP(VLOOKUP($N1503,IMPOSTAZIONI!$E$6:$I$13,5,FALSE),IMPOSTAZIONI!$B$25:$N$32,12,FALSE)))</f>
        <v/>
      </c>
      <c r="BW1503" s="221" t="str">
        <f t="shared" si="410"/>
        <v/>
      </c>
      <c r="BX1503" s="221" t="str">
        <f t="shared" si="411"/>
        <v/>
      </c>
      <c r="BY1503" s="221">
        <f t="shared" si="412"/>
        <v>0</v>
      </c>
      <c r="BZ1503" s="231">
        <f t="shared" si="413"/>
        <v>0</v>
      </c>
      <c r="CA1503" s="246">
        <f t="shared" si="414"/>
        <v>0</v>
      </c>
      <c r="CB1503" s="246">
        <f t="shared" si="415"/>
        <v>0</v>
      </c>
      <c r="CC1503" s="246" t="str">
        <f t="shared" si="416"/>
        <v/>
      </c>
      <c r="CD1503" s="246">
        <f t="shared" si="417"/>
        <v>5</v>
      </c>
      <c r="CE1503" s="246">
        <f t="shared" si="418"/>
        <v>0</v>
      </c>
      <c r="CF1503" s="276">
        <f t="shared" si="419"/>
        <v>0</v>
      </c>
      <c r="CG1503" s="277">
        <f t="shared" si="419"/>
        <v>0</v>
      </c>
      <c r="CH1503" s="277">
        <f t="shared" si="419"/>
        <v>0</v>
      </c>
      <c r="CI1503" s="278">
        <f t="shared" si="408"/>
        <v>0</v>
      </c>
      <c r="CJ1503" s="280">
        <f t="shared" si="420"/>
        <v>0</v>
      </c>
      <c r="CK1503" s="232">
        <f t="shared" si="421"/>
        <v>0</v>
      </c>
      <c r="CL1503" s="1"/>
    </row>
    <row r="1504" spans="1:90" ht="18" customHeight="1">
      <c r="A1504" s="1"/>
      <c r="B1504" s="1"/>
      <c r="C1504" s="314"/>
      <c r="D1504" s="287" t="str">
        <f t="shared" si="407"/>
        <v/>
      </c>
      <c r="E1504" s="449" t="str">
        <f t="shared" si="409"/>
        <v/>
      </c>
      <c r="F1504" s="450"/>
      <c r="G1504" s="451"/>
      <c r="H1504" s="452"/>
      <c r="I1504" s="453"/>
      <c r="J1504" s="453"/>
      <c r="K1504" s="453"/>
      <c r="L1504" s="453"/>
      <c r="M1504" s="454"/>
      <c r="N1504" s="455"/>
      <c r="O1504" s="456"/>
      <c r="P1504" s="456"/>
      <c r="Q1504" s="456"/>
      <c r="R1504" s="456"/>
      <c r="S1504" s="456"/>
      <c r="T1504" s="456"/>
      <c r="U1504" s="456"/>
      <c r="V1504" s="456"/>
      <c r="W1504" s="456"/>
      <c r="X1504" s="456"/>
      <c r="Y1504" s="456"/>
      <c r="Z1504" s="456"/>
      <c r="AA1504" s="456"/>
      <c r="AB1504" s="456"/>
      <c r="AC1504" s="456"/>
      <c r="AD1504" s="456"/>
      <c r="AE1504" s="457"/>
      <c r="AF1504" s="455"/>
      <c r="AG1504" s="456"/>
      <c r="AH1504" s="456"/>
      <c r="AI1504" s="456"/>
      <c r="AJ1504" s="456"/>
      <c r="AK1504" s="456"/>
      <c r="AL1504" s="456"/>
      <c r="AM1504" s="456"/>
      <c r="AN1504" s="457"/>
      <c r="AO1504" s="455"/>
      <c r="AP1504" s="456"/>
      <c r="AQ1504" s="456"/>
      <c r="AR1504" s="456"/>
      <c r="AS1504" s="456"/>
      <c r="AT1504" s="456"/>
      <c r="AU1504" s="456"/>
      <c r="AV1504" s="456"/>
      <c r="AW1504" s="456"/>
      <c r="AX1504" s="456"/>
      <c r="AY1504" s="456"/>
      <c r="AZ1504" s="456"/>
      <c r="BA1504" s="456"/>
      <c r="BB1504" s="456"/>
      <c r="BC1504" s="456"/>
      <c r="BD1504" s="456"/>
      <c r="BE1504" s="456"/>
      <c r="BF1504" s="456"/>
      <c r="BG1504" s="457"/>
      <c r="BH1504" s="458"/>
      <c r="BI1504" s="459"/>
      <c r="BJ1504" s="459"/>
      <c r="BK1504" s="459"/>
      <c r="BL1504" s="459"/>
      <c r="BM1504" s="460"/>
      <c r="BN1504" s="314"/>
      <c r="BO1504" s="314"/>
      <c r="BP1504" s="1"/>
      <c r="BQ1504" s="120">
        <f>IF($F$3="","",IF(N1504=$F$3,COUNTIF(BQ$23:BQ1503,"&gt;0")+1,0))</f>
        <v>0</v>
      </c>
      <c r="BR1504" s="1"/>
      <c r="BS1504" s="20" t="str">
        <f>IF($N1504="","",IF(VLOOKUP(VLOOKUP($N1504,IMPOSTAZIONI!$E$6:$I$13,5,FALSE),IMPOSTAZIONI!$B$25:$N$32,3,FALSE)=0,"",VLOOKUP(VLOOKUP($N1504,IMPOSTAZIONI!$E$6:$I$13,5,FALSE),IMPOSTAZIONI!$B$25:$N$32,3,FALSE)))</f>
        <v/>
      </c>
      <c r="BT1504" s="20" t="str">
        <f>IF($N1504="","",IF(VLOOKUP(VLOOKUP($N1504,IMPOSTAZIONI!$E$6:$I$13,5,FALSE),IMPOSTAZIONI!$B$25:$N$32,6,FALSE)=0,"",VLOOKUP(VLOOKUP($N1504,IMPOSTAZIONI!$E$6:$I$13,5,FALSE),IMPOSTAZIONI!$B$25:$N$32,6,FALSE)))</f>
        <v/>
      </c>
      <c r="BU1504" s="20" t="str">
        <f>IF($N1504="","",IF(VLOOKUP(VLOOKUP($N1504,IMPOSTAZIONI!$E$6:$I$13,5,FALSE),IMPOSTAZIONI!$B$25:$N$32,9,FALSE)=0,"",VLOOKUP(VLOOKUP($N1504,IMPOSTAZIONI!$E$6:$I$13,5,FALSE),IMPOSTAZIONI!$B$25:$N$32,9,FALSE)))</f>
        <v/>
      </c>
      <c r="BV1504" s="20" t="str">
        <f>IF($N1504="","",IF(VLOOKUP(VLOOKUP($N1504,IMPOSTAZIONI!$E$6:$I$13,5,FALSE),IMPOSTAZIONI!$B$25:$N$32,12,FALSE)=0,"",VLOOKUP(VLOOKUP($N1504,IMPOSTAZIONI!$E$6:$I$13,5,FALSE),IMPOSTAZIONI!$B$25:$N$32,12,FALSE)))</f>
        <v/>
      </c>
      <c r="BW1504" s="221" t="str">
        <f t="shared" si="410"/>
        <v/>
      </c>
      <c r="BX1504" s="221" t="str">
        <f t="shared" si="411"/>
        <v/>
      </c>
      <c r="BY1504" s="221">
        <f t="shared" si="412"/>
        <v>0</v>
      </c>
      <c r="BZ1504" s="231">
        <f t="shared" si="413"/>
        <v>0</v>
      </c>
      <c r="CA1504" s="246">
        <f t="shared" si="414"/>
        <v>0</v>
      </c>
      <c r="CB1504" s="246">
        <f t="shared" si="415"/>
        <v>0</v>
      </c>
      <c r="CC1504" s="246" t="str">
        <f t="shared" si="416"/>
        <v/>
      </c>
      <c r="CD1504" s="246">
        <f t="shared" si="417"/>
        <v>5</v>
      </c>
      <c r="CE1504" s="246">
        <f t="shared" si="418"/>
        <v>0</v>
      </c>
      <c r="CF1504" s="276">
        <f t="shared" si="419"/>
        <v>0</v>
      </c>
      <c r="CG1504" s="277">
        <f t="shared" si="419"/>
        <v>0</v>
      </c>
      <c r="CH1504" s="277">
        <f t="shared" si="419"/>
        <v>0</v>
      </c>
      <c r="CI1504" s="278">
        <f t="shared" si="408"/>
        <v>0</v>
      </c>
      <c r="CJ1504" s="280">
        <f t="shared" si="420"/>
        <v>0</v>
      </c>
      <c r="CK1504" s="232">
        <f t="shared" si="421"/>
        <v>0</v>
      </c>
      <c r="CL1504" s="1"/>
    </row>
    <row r="1505" spans="1:90" ht="18" customHeight="1">
      <c r="A1505" s="1"/>
      <c r="B1505" s="1"/>
      <c r="C1505" s="314"/>
      <c r="D1505" s="287" t="str">
        <f t="shared" si="407"/>
        <v/>
      </c>
      <c r="E1505" s="449" t="str">
        <f t="shared" si="409"/>
        <v/>
      </c>
      <c r="F1505" s="450"/>
      <c r="G1505" s="451"/>
      <c r="H1505" s="452"/>
      <c r="I1505" s="453"/>
      <c r="J1505" s="453"/>
      <c r="K1505" s="453"/>
      <c r="L1505" s="453"/>
      <c r="M1505" s="454"/>
      <c r="N1505" s="455"/>
      <c r="O1505" s="456"/>
      <c r="P1505" s="456"/>
      <c r="Q1505" s="456"/>
      <c r="R1505" s="456"/>
      <c r="S1505" s="456"/>
      <c r="T1505" s="456"/>
      <c r="U1505" s="456"/>
      <c r="V1505" s="456"/>
      <c r="W1505" s="456"/>
      <c r="X1505" s="456"/>
      <c r="Y1505" s="456"/>
      <c r="Z1505" s="456"/>
      <c r="AA1505" s="456"/>
      <c r="AB1505" s="456"/>
      <c r="AC1505" s="456"/>
      <c r="AD1505" s="456"/>
      <c r="AE1505" s="457"/>
      <c r="AF1505" s="455"/>
      <c r="AG1505" s="456"/>
      <c r="AH1505" s="456"/>
      <c r="AI1505" s="456"/>
      <c r="AJ1505" s="456"/>
      <c r="AK1505" s="456"/>
      <c r="AL1505" s="456"/>
      <c r="AM1505" s="456"/>
      <c r="AN1505" s="457"/>
      <c r="AO1505" s="455"/>
      <c r="AP1505" s="456"/>
      <c r="AQ1505" s="456"/>
      <c r="AR1505" s="456"/>
      <c r="AS1505" s="456"/>
      <c r="AT1505" s="456"/>
      <c r="AU1505" s="456"/>
      <c r="AV1505" s="456"/>
      <c r="AW1505" s="456"/>
      <c r="AX1505" s="456"/>
      <c r="AY1505" s="456"/>
      <c r="AZ1505" s="456"/>
      <c r="BA1505" s="456"/>
      <c r="BB1505" s="456"/>
      <c r="BC1505" s="456"/>
      <c r="BD1505" s="456"/>
      <c r="BE1505" s="456"/>
      <c r="BF1505" s="456"/>
      <c r="BG1505" s="457"/>
      <c r="BH1505" s="458"/>
      <c r="BI1505" s="459"/>
      <c r="BJ1505" s="459"/>
      <c r="BK1505" s="459"/>
      <c r="BL1505" s="459"/>
      <c r="BM1505" s="460"/>
      <c r="BN1505" s="314"/>
      <c r="BO1505" s="314"/>
      <c r="BP1505" s="1"/>
      <c r="BQ1505" s="120">
        <f>IF($F$3="","",IF(N1505=$F$3,COUNTIF(BQ$23:BQ1504,"&gt;0")+1,0))</f>
        <v>0</v>
      </c>
      <c r="BR1505" s="1"/>
      <c r="BS1505" s="20" t="str">
        <f>IF($N1505="","",IF(VLOOKUP(VLOOKUP($N1505,IMPOSTAZIONI!$E$6:$I$13,5,FALSE),IMPOSTAZIONI!$B$25:$N$32,3,FALSE)=0,"",VLOOKUP(VLOOKUP($N1505,IMPOSTAZIONI!$E$6:$I$13,5,FALSE),IMPOSTAZIONI!$B$25:$N$32,3,FALSE)))</f>
        <v/>
      </c>
      <c r="BT1505" s="20" t="str">
        <f>IF($N1505="","",IF(VLOOKUP(VLOOKUP($N1505,IMPOSTAZIONI!$E$6:$I$13,5,FALSE),IMPOSTAZIONI!$B$25:$N$32,6,FALSE)=0,"",VLOOKUP(VLOOKUP($N1505,IMPOSTAZIONI!$E$6:$I$13,5,FALSE),IMPOSTAZIONI!$B$25:$N$32,6,FALSE)))</f>
        <v/>
      </c>
      <c r="BU1505" s="20" t="str">
        <f>IF($N1505="","",IF(VLOOKUP(VLOOKUP($N1505,IMPOSTAZIONI!$E$6:$I$13,5,FALSE),IMPOSTAZIONI!$B$25:$N$32,9,FALSE)=0,"",VLOOKUP(VLOOKUP($N1505,IMPOSTAZIONI!$E$6:$I$13,5,FALSE),IMPOSTAZIONI!$B$25:$N$32,9,FALSE)))</f>
        <v/>
      </c>
      <c r="BV1505" s="20" t="str">
        <f>IF($N1505="","",IF(VLOOKUP(VLOOKUP($N1505,IMPOSTAZIONI!$E$6:$I$13,5,FALSE),IMPOSTAZIONI!$B$25:$N$32,12,FALSE)=0,"",VLOOKUP(VLOOKUP($N1505,IMPOSTAZIONI!$E$6:$I$13,5,FALSE),IMPOSTAZIONI!$B$25:$N$32,12,FALSE)))</f>
        <v/>
      </c>
      <c r="BW1505" s="221" t="str">
        <f t="shared" si="410"/>
        <v/>
      </c>
      <c r="BX1505" s="221" t="str">
        <f t="shared" si="411"/>
        <v/>
      </c>
      <c r="BY1505" s="221">
        <f t="shared" si="412"/>
        <v>0</v>
      </c>
      <c r="BZ1505" s="231">
        <f t="shared" si="413"/>
        <v>0</v>
      </c>
      <c r="CA1505" s="246">
        <f t="shared" si="414"/>
        <v>0</v>
      </c>
      <c r="CB1505" s="246">
        <f t="shared" si="415"/>
        <v>0</v>
      </c>
      <c r="CC1505" s="246" t="str">
        <f t="shared" si="416"/>
        <v/>
      </c>
      <c r="CD1505" s="246">
        <f t="shared" si="417"/>
        <v>5</v>
      </c>
      <c r="CE1505" s="246">
        <f t="shared" si="418"/>
        <v>0</v>
      </c>
      <c r="CF1505" s="276">
        <f t="shared" si="419"/>
        <v>0</v>
      </c>
      <c r="CG1505" s="277">
        <f t="shared" si="419"/>
        <v>0</v>
      </c>
      <c r="CH1505" s="277">
        <f t="shared" si="419"/>
        <v>0</v>
      </c>
      <c r="CI1505" s="278">
        <f t="shared" si="408"/>
        <v>0</v>
      </c>
      <c r="CJ1505" s="280">
        <f t="shared" si="420"/>
        <v>0</v>
      </c>
      <c r="CK1505" s="232">
        <f t="shared" si="421"/>
        <v>0</v>
      </c>
      <c r="CL1505" s="1"/>
    </row>
    <row r="1506" spans="1:90" ht="18" customHeight="1">
      <c r="A1506" s="1"/>
      <c r="B1506" s="1"/>
      <c r="C1506" s="314"/>
      <c r="D1506" s="287" t="str">
        <f t="shared" si="407"/>
        <v/>
      </c>
      <c r="E1506" s="449" t="str">
        <f t="shared" si="409"/>
        <v/>
      </c>
      <c r="F1506" s="450"/>
      <c r="G1506" s="451"/>
      <c r="H1506" s="452"/>
      <c r="I1506" s="453"/>
      <c r="J1506" s="453"/>
      <c r="K1506" s="453"/>
      <c r="L1506" s="453"/>
      <c r="M1506" s="454"/>
      <c r="N1506" s="455"/>
      <c r="O1506" s="456"/>
      <c r="P1506" s="456"/>
      <c r="Q1506" s="456"/>
      <c r="R1506" s="456"/>
      <c r="S1506" s="456"/>
      <c r="T1506" s="456"/>
      <c r="U1506" s="456"/>
      <c r="V1506" s="456"/>
      <c r="W1506" s="456"/>
      <c r="X1506" s="456"/>
      <c r="Y1506" s="456"/>
      <c r="Z1506" s="456"/>
      <c r="AA1506" s="456"/>
      <c r="AB1506" s="456"/>
      <c r="AC1506" s="456"/>
      <c r="AD1506" s="456"/>
      <c r="AE1506" s="457"/>
      <c r="AF1506" s="455"/>
      <c r="AG1506" s="456"/>
      <c r="AH1506" s="456"/>
      <c r="AI1506" s="456"/>
      <c r="AJ1506" s="456"/>
      <c r="AK1506" s="456"/>
      <c r="AL1506" s="456"/>
      <c r="AM1506" s="456"/>
      <c r="AN1506" s="457"/>
      <c r="AO1506" s="455"/>
      <c r="AP1506" s="456"/>
      <c r="AQ1506" s="456"/>
      <c r="AR1506" s="456"/>
      <c r="AS1506" s="456"/>
      <c r="AT1506" s="456"/>
      <c r="AU1506" s="456"/>
      <c r="AV1506" s="456"/>
      <c r="AW1506" s="456"/>
      <c r="AX1506" s="456"/>
      <c r="AY1506" s="456"/>
      <c r="AZ1506" s="456"/>
      <c r="BA1506" s="456"/>
      <c r="BB1506" s="456"/>
      <c r="BC1506" s="456"/>
      <c r="BD1506" s="456"/>
      <c r="BE1506" s="456"/>
      <c r="BF1506" s="456"/>
      <c r="BG1506" s="457"/>
      <c r="BH1506" s="458"/>
      <c r="BI1506" s="459"/>
      <c r="BJ1506" s="459"/>
      <c r="BK1506" s="459"/>
      <c r="BL1506" s="459"/>
      <c r="BM1506" s="460"/>
      <c r="BN1506" s="314"/>
      <c r="BO1506" s="314"/>
      <c r="BP1506" s="1"/>
      <c r="BQ1506" s="120">
        <f>IF($F$3="","",IF(N1506=$F$3,COUNTIF(BQ$23:BQ1505,"&gt;0")+1,0))</f>
        <v>0</v>
      </c>
      <c r="BR1506" s="1"/>
      <c r="BS1506" s="20" t="str">
        <f>IF($N1506="","",IF(VLOOKUP(VLOOKUP($N1506,IMPOSTAZIONI!$E$6:$I$13,5,FALSE),IMPOSTAZIONI!$B$25:$N$32,3,FALSE)=0,"",VLOOKUP(VLOOKUP($N1506,IMPOSTAZIONI!$E$6:$I$13,5,FALSE),IMPOSTAZIONI!$B$25:$N$32,3,FALSE)))</f>
        <v/>
      </c>
      <c r="BT1506" s="20" t="str">
        <f>IF($N1506="","",IF(VLOOKUP(VLOOKUP($N1506,IMPOSTAZIONI!$E$6:$I$13,5,FALSE),IMPOSTAZIONI!$B$25:$N$32,6,FALSE)=0,"",VLOOKUP(VLOOKUP($N1506,IMPOSTAZIONI!$E$6:$I$13,5,FALSE),IMPOSTAZIONI!$B$25:$N$32,6,FALSE)))</f>
        <v/>
      </c>
      <c r="BU1506" s="20" t="str">
        <f>IF($N1506="","",IF(VLOOKUP(VLOOKUP($N1506,IMPOSTAZIONI!$E$6:$I$13,5,FALSE),IMPOSTAZIONI!$B$25:$N$32,9,FALSE)=0,"",VLOOKUP(VLOOKUP($N1506,IMPOSTAZIONI!$E$6:$I$13,5,FALSE),IMPOSTAZIONI!$B$25:$N$32,9,FALSE)))</f>
        <v/>
      </c>
      <c r="BV1506" s="20" t="str">
        <f>IF($N1506="","",IF(VLOOKUP(VLOOKUP($N1506,IMPOSTAZIONI!$E$6:$I$13,5,FALSE),IMPOSTAZIONI!$B$25:$N$32,12,FALSE)=0,"",VLOOKUP(VLOOKUP($N1506,IMPOSTAZIONI!$E$6:$I$13,5,FALSE),IMPOSTAZIONI!$B$25:$N$32,12,FALSE)))</f>
        <v/>
      </c>
      <c r="BW1506" s="221" t="str">
        <f t="shared" si="410"/>
        <v/>
      </c>
      <c r="BX1506" s="221" t="str">
        <f t="shared" si="411"/>
        <v/>
      </c>
      <c r="BY1506" s="221">
        <f t="shared" si="412"/>
        <v>0</v>
      </c>
      <c r="BZ1506" s="231">
        <f t="shared" si="413"/>
        <v>0</v>
      </c>
      <c r="CA1506" s="246">
        <f t="shared" si="414"/>
        <v>0</v>
      </c>
      <c r="CB1506" s="246">
        <f t="shared" si="415"/>
        <v>0</v>
      </c>
      <c r="CC1506" s="246" t="str">
        <f t="shared" si="416"/>
        <v/>
      </c>
      <c r="CD1506" s="246">
        <f t="shared" si="417"/>
        <v>5</v>
      </c>
      <c r="CE1506" s="246">
        <f t="shared" si="418"/>
        <v>0</v>
      </c>
      <c r="CF1506" s="276">
        <f t="shared" si="419"/>
        <v>0</v>
      </c>
      <c r="CG1506" s="277">
        <f t="shared" si="419"/>
        <v>0</v>
      </c>
      <c r="CH1506" s="277">
        <f t="shared" si="419"/>
        <v>0</v>
      </c>
      <c r="CI1506" s="278">
        <f t="shared" si="408"/>
        <v>0</v>
      </c>
      <c r="CJ1506" s="280">
        <f t="shared" si="420"/>
        <v>0</v>
      </c>
      <c r="CK1506" s="232">
        <f t="shared" si="421"/>
        <v>0</v>
      </c>
      <c r="CL1506" s="1"/>
    </row>
    <row r="1507" spans="1:90" ht="18" customHeight="1">
      <c r="A1507" s="1"/>
      <c r="B1507" s="1"/>
      <c r="C1507" s="314"/>
      <c r="D1507" s="287" t="str">
        <f t="shared" si="407"/>
        <v/>
      </c>
      <c r="E1507" s="449" t="str">
        <f t="shared" si="409"/>
        <v/>
      </c>
      <c r="F1507" s="450"/>
      <c r="G1507" s="451"/>
      <c r="H1507" s="452"/>
      <c r="I1507" s="453"/>
      <c r="J1507" s="453"/>
      <c r="K1507" s="453"/>
      <c r="L1507" s="453"/>
      <c r="M1507" s="454"/>
      <c r="N1507" s="455"/>
      <c r="O1507" s="456"/>
      <c r="P1507" s="456"/>
      <c r="Q1507" s="456"/>
      <c r="R1507" s="456"/>
      <c r="S1507" s="456"/>
      <c r="T1507" s="456"/>
      <c r="U1507" s="456"/>
      <c r="V1507" s="456"/>
      <c r="W1507" s="456"/>
      <c r="X1507" s="456"/>
      <c r="Y1507" s="456"/>
      <c r="Z1507" s="456"/>
      <c r="AA1507" s="456"/>
      <c r="AB1507" s="456"/>
      <c r="AC1507" s="456"/>
      <c r="AD1507" s="456"/>
      <c r="AE1507" s="457"/>
      <c r="AF1507" s="455"/>
      <c r="AG1507" s="456"/>
      <c r="AH1507" s="456"/>
      <c r="AI1507" s="456"/>
      <c r="AJ1507" s="456"/>
      <c r="AK1507" s="456"/>
      <c r="AL1507" s="456"/>
      <c r="AM1507" s="456"/>
      <c r="AN1507" s="457"/>
      <c r="AO1507" s="455"/>
      <c r="AP1507" s="456"/>
      <c r="AQ1507" s="456"/>
      <c r="AR1507" s="456"/>
      <c r="AS1507" s="456"/>
      <c r="AT1507" s="456"/>
      <c r="AU1507" s="456"/>
      <c r="AV1507" s="456"/>
      <c r="AW1507" s="456"/>
      <c r="AX1507" s="456"/>
      <c r="AY1507" s="456"/>
      <c r="AZ1507" s="456"/>
      <c r="BA1507" s="456"/>
      <c r="BB1507" s="456"/>
      <c r="BC1507" s="456"/>
      <c r="BD1507" s="456"/>
      <c r="BE1507" s="456"/>
      <c r="BF1507" s="456"/>
      <c r="BG1507" s="457"/>
      <c r="BH1507" s="458"/>
      <c r="BI1507" s="459"/>
      <c r="BJ1507" s="459"/>
      <c r="BK1507" s="459"/>
      <c r="BL1507" s="459"/>
      <c r="BM1507" s="460"/>
      <c r="BN1507" s="314"/>
      <c r="BO1507" s="314"/>
      <c r="BP1507" s="1"/>
      <c r="BQ1507" s="120">
        <f>IF($F$3="","",IF(N1507=$F$3,COUNTIF(BQ$23:BQ1506,"&gt;0")+1,0))</f>
        <v>0</v>
      </c>
      <c r="BR1507" s="1"/>
      <c r="BS1507" s="20" t="str">
        <f>IF($N1507="","",IF(VLOOKUP(VLOOKUP($N1507,IMPOSTAZIONI!$E$6:$I$13,5,FALSE),IMPOSTAZIONI!$B$25:$N$32,3,FALSE)=0,"",VLOOKUP(VLOOKUP($N1507,IMPOSTAZIONI!$E$6:$I$13,5,FALSE),IMPOSTAZIONI!$B$25:$N$32,3,FALSE)))</f>
        <v/>
      </c>
      <c r="BT1507" s="20" t="str">
        <f>IF($N1507="","",IF(VLOOKUP(VLOOKUP($N1507,IMPOSTAZIONI!$E$6:$I$13,5,FALSE),IMPOSTAZIONI!$B$25:$N$32,6,FALSE)=0,"",VLOOKUP(VLOOKUP($N1507,IMPOSTAZIONI!$E$6:$I$13,5,FALSE),IMPOSTAZIONI!$B$25:$N$32,6,FALSE)))</f>
        <v/>
      </c>
      <c r="BU1507" s="20" t="str">
        <f>IF($N1507="","",IF(VLOOKUP(VLOOKUP($N1507,IMPOSTAZIONI!$E$6:$I$13,5,FALSE),IMPOSTAZIONI!$B$25:$N$32,9,FALSE)=0,"",VLOOKUP(VLOOKUP($N1507,IMPOSTAZIONI!$E$6:$I$13,5,FALSE),IMPOSTAZIONI!$B$25:$N$32,9,FALSE)))</f>
        <v/>
      </c>
      <c r="BV1507" s="20" t="str">
        <f>IF($N1507="","",IF(VLOOKUP(VLOOKUP($N1507,IMPOSTAZIONI!$E$6:$I$13,5,FALSE),IMPOSTAZIONI!$B$25:$N$32,12,FALSE)=0,"",VLOOKUP(VLOOKUP($N1507,IMPOSTAZIONI!$E$6:$I$13,5,FALSE),IMPOSTAZIONI!$B$25:$N$32,12,FALSE)))</f>
        <v/>
      </c>
      <c r="BW1507" s="221" t="str">
        <f t="shared" si="410"/>
        <v/>
      </c>
      <c r="BX1507" s="221" t="str">
        <f t="shared" si="411"/>
        <v/>
      </c>
      <c r="BY1507" s="221">
        <f t="shared" si="412"/>
        <v>0</v>
      </c>
      <c r="BZ1507" s="231">
        <f t="shared" si="413"/>
        <v>0</v>
      </c>
      <c r="CA1507" s="246">
        <f t="shared" si="414"/>
        <v>0</v>
      </c>
      <c r="CB1507" s="246">
        <f t="shared" si="415"/>
        <v>0</v>
      </c>
      <c r="CC1507" s="246" t="str">
        <f t="shared" si="416"/>
        <v/>
      </c>
      <c r="CD1507" s="246">
        <f t="shared" si="417"/>
        <v>5</v>
      </c>
      <c r="CE1507" s="246">
        <f t="shared" si="418"/>
        <v>0</v>
      </c>
      <c r="CF1507" s="276">
        <f t="shared" si="419"/>
        <v>0</v>
      </c>
      <c r="CG1507" s="277">
        <f t="shared" si="419"/>
        <v>0</v>
      </c>
      <c r="CH1507" s="277">
        <f t="shared" si="419"/>
        <v>0</v>
      </c>
      <c r="CI1507" s="278">
        <f t="shared" si="408"/>
        <v>0</v>
      </c>
      <c r="CJ1507" s="280">
        <f t="shared" si="420"/>
        <v>0</v>
      </c>
      <c r="CK1507" s="232">
        <f t="shared" si="421"/>
        <v>0</v>
      </c>
      <c r="CL1507" s="1"/>
    </row>
    <row r="1508" spans="1:90" ht="18" customHeight="1">
      <c r="A1508" s="1"/>
      <c r="B1508" s="1"/>
      <c r="C1508" s="314"/>
      <c r="D1508" s="287" t="str">
        <f t="shared" si="407"/>
        <v/>
      </c>
      <c r="E1508" s="449" t="str">
        <f t="shared" si="409"/>
        <v/>
      </c>
      <c r="F1508" s="450"/>
      <c r="G1508" s="451"/>
      <c r="H1508" s="452"/>
      <c r="I1508" s="453"/>
      <c r="J1508" s="453"/>
      <c r="K1508" s="453"/>
      <c r="L1508" s="453"/>
      <c r="M1508" s="454"/>
      <c r="N1508" s="455"/>
      <c r="O1508" s="456"/>
      <c r="P1508" s="456"/>
      <c r="Q1508" s="456"/>
      <c r="R1508" s="456"/>
      <c r="S1508" s="456"/>
      <c r="T1508" s="456"/>
      <c r="U1508" s="456"/>
      <c r="V1508" s="456"/>
      <c r="W1508" s="456"/>
      <c r="X1508" s="456"/>
      <c r="Y1508" s="456"/>
      <c r="Z1508" s="456"/>
      <c r="AA1508" s="456"/>
      <c r="AB1508" s="456"/>
      <c r="AC1508" s="456"/>
      <c r="AD1508" s="456"/>
      <c r="AE1508" s="457"/>
      <c r="AF1508" s="455"/>
      <c r="AG1508" s="456"/>
      <c r="AH1508" s="456"/>
      <c r="AI1508" s="456"/>
      <c r="AJ1508" s="456"/>
      <c r="AK1508" s="456"/>
      <c r="AL1508" s="456"/>
      <c r="AM1508" s="456"/>
      <c r="AN1508" s="457"/>
      <c r="AO1508" s="455"/>
      <c r="AP1508" s="456"/>
      <c r="AQ1508" s="456"/>
      <c r="AR1508" s="456"/>
      <c r="AS1508" s="456"/>
      <c r="AT1508" s="456"/>
      <c r="AU1508" s="456"/>
      <c r="AV1508" s="456"/>
      <c r="AW1508" s="456"/>
      <c r="AX1508" s="456"/>
      <c r="AY1508" s="456"/>
      <c r="AZ1508" s="456"/>
      <c r="BA1508" s="456"/>
      <c r="BB1508" s="456"/>
      <c r="BC1508" s="456"/>
      <c r="BD1508" s="456"/>
      <c r="BE1508" s="456"/>
      <c r="BF1508" s="456"/>
      <c r="BG1508" s="457"/>
      <c r="BH1508" s="458"/>
      <c r="BI1508" s="459"/>
      <c r="BJ1508" s="459"/>
      <c r="BK1508" s="459"/>
      <c r="BL1508" s="459"/>
      <c r="BM1508" s="460"/>
      <c r="BN1508" s="314"/>
      <c r="BO1508" s="314"/>
      <c r="BP1508" s="1"/>
      <c r="BQ1508" s="120">
        <f>IF($F$3="","",IF(N1508=$F$3,COUNTIF(BQ$23:BQ1507,"&gt;0")+1,0))</f>
        <v>0</v>
      </c>
      <c r="BR1508" s="1"/>
      <c r="BS1508" s="20" t="str">
        <f>IF($N1508="","",IF(VLOOKUP(VLOOKUP($N1508,IMPOSTAZIONI!$E$6:$I$13,5,FALSE),IMPOSTAZIONI!$B$25:$N$32,3,FALSE)=0,"",VLOOKUP(VLOOKUP($N1508,IMPOSTAZIONI!$E$6:$I$13,5,FALSE),IMPOSTAZIONI!$B$25:$N$32,3,FALSE)))</f>
        <v/>
      </c>
      <c r="BT1508" s="20" t="str">
        <f>IF($N1508="","",IF(VLOOKUP(VLOOKUP($N1508,IMPOSTAZIONI!$E$6:$I$13,5,FALSE),IMPOSTAZIONI!$B$25:$N$32,6,FALSE)=0,"",VLOOKUP(VLOOKUP($N1508,IMPOSTAZIONI!$E$6:$I$13,5,FALSE),IMPOSTAZIONI!$B$25:$N$32,6,FALSE)))</f>
        <v/>
      </c>
      <c r="BU1508" s="20" t="str">
        <f>IF($N1508="","",IF(VLOOKUP(VLOOKUP($N1508,IMPOSTAZIONI!$E$6:$I$13,5,FALSE),IMPOSTAZIONI!$B$25:$N$32,9,FALSE)=0,"",VLOOKUP(VLOOKUP($N1508,IMPOSTAZIONI!$E$6:$I$13,5,FALSE),IMPOSTAZIONI!$B$25:$N$32,9,FALSE)))</f>
        <v/>
      </c>
      <c r="BV1508" s="20" t="str">
        <f>IF($N1508="","",IF(VLOOKUP(VLOOKUP($N1508,IMPOSTAZIONI!$E$6:$I$13,5,FALSE),IMPOSTAZIONI!$B$25:$N$32,12,FALSE)=0,"",VLOOKUP(VLOOKUP($N1508,IMPOSTAZIONI!$E$6:$I$13,5,FALSE),IMPOSTAZIONI!$B$25:$N$32,12,FALSE)))</f>
        <v/>
      </c>
      <c r="BW1508" s="221" t="str">
        <f t="shared" si="410"/>
        <v/>
      </c>
      <c r="BX1508" s="221" t="str">
        <f t="shared" si="411"/>
        <v/>
      </c>
      <c r="BY1508" s="221">
        <f t="shared" si="412"/>
        <v>0</v>
      </c>
      <c r="BZ1508" s="231">
        <f t="shared" si="413"/>
        <v>0</v>
      </c>
      <c r="CA1508" s="246">
        <f t="shared" si="414"/>
        <v>0</v>
      </c>
      <c r="CB1508" s="246">
        <f t="shared" si="415"/>
        <v>0</v>
      </c>
      <c r="CC1508" s="246" t="str">
        <f t="shared" si="416"/>
        <v/>
      </c>
      <c r="CD1508" s="246">
        <f t="shared" si="417"/>
        <v>5</v>
      </c>
      <c r="CE1508" s="246">
        <f t="shared" si="418"/>
        <v>0</v>
      </c>
      <c r="CF1508" s="276">
        <f t="shared" si="419"/>
        <v>0</v>
      </c>
      <c r="CG1508" s="277">
        <f t="shared" si="419"/>
        <v>0</v>
      </c>
      <c r="CH1508" s="277">
        <f t="shared" si="419"/>
        <v>0</v>
      </c>
      <c r="CI1508" s="278">
        <f t="shared" si="408"/>
        <v>0</v>
      </c>
      <c r="CJ1508" s="280">
        <f t="shared" si="420"/>
        <v>0</v>
      </c>
      <c r="CK1508" s="232">
        <f t="shared" si="421"/>
        <v>0</v>
      </c>
      <c r="CL1508" s="1"/>
    </row>
    <row r="1509" spans="1:90" ht="18" customHeight="1">
      <c r="A1509" s="1"/>
      <c r="B1509" s="1"/>
      <c r="C1509" s="314"/>
      <c r="D1509" s="287" t="str">
        <f t="shared" si="407"/>
        <v/>
      </c>
      <c r="E1509" s="449" t="str">
        <f t="shared" si="409"/>
        <v/>
      </c>
      <c r="F1509" s="450"/>
      <c r="G1509" s="451"/>
      <c r="H1509" s="452"/>
      <c r="I1509" s="453"/>
      <c r="J1509" s="453"/>
      <c r="K1509" s="453"/>
      <c r="L1509" s="453"/>
      <c r="M1509" s="454"/>
      <c r="N1509" s="455"/>
      <c r="O1509" s="456"/>
      <c r="P1509" s="456"/>
      <c r="Q1509" s="456"/>
      <c r="R1509" s="456"/>
      <c r="S1509" s="456"/>
      <c r="T1509" s="456"/>
      <c r="U1509" s="456"/>
      <c r="V1509" s="456"/>
      <c r="W1509" s="456"/>
      <c r="X1509" s="456"/>
      <c r="Y1509" s="456"/>
      <c r="Z1509" s="456"/>
      <c r="AA1509" s="456"/>
      <c r="AB1509" s="456"/>
      <c r="AC1509" s="456"/>
      <c r="AD1509" s="456"/>
      <c r="AE1509" s="457"/>
      <c r="AF1509" s="455"/>
      <c r="AG1509" s="456"/>
      <c r="AH1509" s="456"/>
      <c r="AI1509" s="456"/>
      <c r="AJ1509" s="456"/>
      <c r="AK1509" s="456"/>
      <c r="AL1509" s="456"/>
      <c r="AM1509" s="456"/>
      <c r="AN1509" s="457"/>
      <c r="AO1509" s="455"/>
      <c r="AP1509" s="456"/>
      <c r="AQ1509" s="456"/>
      <c r="AR1509" s="456"/>
      <c r="AS1509" s="456"/>
      <c r="AT1509" s="456"/>
      <c r="AU1509" s="456"/>
      <c r="AV1509" s="456"/>
      <c r="AW1509" s="456"/>
      <c r="AX1509" s="456"/>
      <c r="AY1509" s="456"/>
      <c r="AZ1509" s="456"/>
      <c r="BA1509" s="456"/>
      <c r="BB1509" s="456"/>
      <c r="BC1509" s="456"/>
      <c r="BD1509" s="456"/>
      <c r="BE1509" s="456"/>
      <c r="BF1509" s="456"/>
      <c r="BG1509" s="457"/>
      <c r="BH1509" s="458"/>
      <c r="BI1509" s="459"/>
      <c r="BJ1509" s="459"/>
      <c r="BK1509" s="459"/>
      <c r="BL1509" s="459"/>
      <c r="BM1509" s="460"/>
      <c r="BN1509" s="314"/>
      <c r="BO1509" s="314"/>
      <c r="BP1509" s="1"/>
      <c r="BQ1509" s="120">
        <f>IF($F$3="","",IF(N1509=$F$3,COUNTIF(BQ$23:BQ1508,"&gt;0")+1,0))</f>
        <v>0</v>
      </c>
      <c r="BR1509" s="1"/>
      <c r="BS1509" s="20" t="str">
        <f>IF($N1509="","",IF(VLOOKUP(VLOOKUP($N1509,IMPOSTAZIONI!$E$6:$I$13,5,FALSE),IMPOSTAZIONI!$B$25:$N$32,3,FALSE)=0,"",VLOOKUP(VLOOKUP($N1509,IMPOSTAZIONI!$E$6:$I$13,5,FALSE),IMPOSTAZIONI!$B$25:$N$32,3,FALSE)))</f>
        <v/>
      </c>
      <c r="BT1509" s="20" t="str">
        <f>IF($N1509="","",IF(VLOOKUP(VLOOKUP($N1509,IMPOSTAZIONI!$E$6:$I$13,5,FALSE),IMPOSTAZIONI!$B$25:$N$32,6,FALSE)=0,"",VLOOKUP(VLOOKUP($N1509,IMPOSTAZIONI!$E$6:$I$13,5,FALSE),IMPOSTAZIONI!$B$25:$N$32,6,FALSE)))</f>
        <v/>
      </c>
      <c r="BU1509" s="20" t="str">
        <f>IF($N1509="","",IF(VLOOKUP(VLOOKUP($N1509,IMPOSTAZIONI!$E$6:$I$13,5,FALSE),IMPOSTAZIONI!$B$25:$N$32,9,FALSE)=0,"",VLOOKUP(VLOOKUP($N1509,IMPOSTAZIONI!$E$6:$I$13,5,FALSE),IMPOSTAZIONI!$B$25:$N$32,9,FALSE)))</f>
        <v/>
      </c>
      <c r="BV1509" s="20" t="str">
        <f>IF($N1509="","",IF(VLOOKUP(VLOOKUP($N1509,IMPOSTAZIONI!$E$6:$I$13,5,FALSE),IMPOSTAZIONI!$B$25:$N$32,12,FALSE)=0,"",VLOOKUP(VLOOKUP($N1509,IMPOSTAZIONI!$E$6:$I$13,5,FALSE),IMPOSTAZIONI!$B$25:$N$32,12,FALSE)))</f>
        <v/>
      </c>
      <c r="BW1509" s="221" t="str">
        <f t="shared" si="410"/>
        <v/>
      </c>
      <c r="BX1509" s="221" t="str">
        <f t="shared" si="411"/>
        <v/>
      </c>
      <c r="BY1509" s="221">
        <f t="shared" si="412"/>
        <v>0</v>
      </c>
      <c r="BZ1509" s="231">
        <f t="shared" si="413"/>
        <v>0</v>
      </c>
      <c r="CA1509" s="246">
        <f t="shared" si="414"/>
        <v>0</v>
      </c>
      <c r="CB1509" s="246">
        <f t="shared" si="415"/>
        <v>0</v>
      </c>
      <c r="CC1509" s="246" t="str">
        <f t="shared" si="416"/>
        <v/>
      </c>
      <c r="CD1509" s="246">
        <f t="shared" si="417"/>
        <v>5</v>
      </c>
      <c r="CE1509" s="246">
        <f t="shared" si="418"/>
        <v>0</v>
      </c>
      <c r="CF1509" s="276">
        <f t="shared" si="419"/>
        <v>0</v>
      </c>
      <c r="CG1509" s="277">
        <f t="shared" si="419"/>
        <v>0</v>
      </c>
      <c r="CH1509" s="277">
        <f t="shared" si="419"/>
        <v>0</v>
      </c>
      <c r="CI1509" s="278">
        <f t="shared" si="408"/>
        <v>0</v>
      </c>
      <c r="CJ1509" s="280">
        <f t="shared" si="420"/>
        <v>0</v>
      </c>
      <c r="CK1509" s="232">
        <f t="shared" si="421"/>
        <v>0</v>
      </c>
      <c r="CL1509" s="1"/>
    </row>
    <row r="1510" spans="1:90" ht="18" customHeight="1">
      <c r="A1510" s="1"/>
      <c r="B1510" s="1"/>
      <c r="C1510" s="314"/>
      <c r="D1510" s="287" t="str">
        <f t="shared" si="407"/>
        <v/>
      </c>
      <c r="E1510" s="449" t="str">
        <f t="shared" si="409"/>
        <v/>
      </c>
      <c r="F1510" s="450"/>
      <c r="G1510" s="451"/>
      <c r="H1510" s="452"/>
      <c r="I1510" s="453"/>
      <c r="J1510" s="453"/>
      <c r="K1510" s="453"/>
      <c r="L1510" s="453"/>
      <c r="M1510" s="454"/>
      <c r="N1510" s="455"/>
      <c r="O1510" s="456"/>
      <c r="P1510" s="456"/>
      <c r="Q1510" s="456"/>
      <c r="R1510" s="456"/>
      <c r="S1510" s="456"/>
      <c r="T1510" s="456"/>
      <c r="U1510" s="456"/>
      <c r="V1510" s="456"/>
      <c r="W1510" s="456"/>
      <c r="X1510" s="456"/>
      <c r="Y1510" s="456"/>
      <c r="Z1510" s="456"/>
      <c r="AA1510" s="456"/>
      <c r="AB1510" s="456"/>
      <c r="AC1510" s="456"/>
      <c r="AD1510" s="456"/>
      <c r="AE1510" s="457"/>
      <c r="AF1510" s="455"/>
      <c r="AG1510" s="456"/>
      <c r="AH1510" s="456"/>
      <c r="AI1510" s="456"/>
      <c r="AJ1510" s="456"/>
      <c r="AK1510" s="456"/>
      <c r="AL1510" s="456"/>
      <c r="AM1510" s="456"/>
      <c r="AN1510" s="457"/>
      <c r="AO1510" s="455"/>
      <c r="AP1510" s="456"/>
      <c r="AQ1510" s="456"/>
      <c r="AR1510" s="456"/>
      <c r="AS1510" s="456"/>
      <c r="AT1510" s="456"/>
      <c r="AU1510" s="456"/>
      <c r="AV1510" s="456"/>
      <c r="AW1510" s="456"/>
      <c r="AX1510" s="456"/>
      <c r="AY1510" s="456"/>
      <c r="AZ1510" s="456"/>
      <c r="BA1510" s="456"/>
      <c r="BB1510" s="456"/>
      <c r="BC1510" s="456"/>
      <c r="BD1510" s="456"/>
      <c r="BE1510" s="456"/>
      <c r="BF1510" s="456"/>
      <c r="BG1510" s="457"/>
      <c r="BH1510" s="458"/>
      <c r="BI1510" s="459"/>
      <c r="BJ1510" s="459"/>
      <c r="BK1510" s="459"/>
      <c r="BL1510" s="459"/>
      <c r="BM1510" s="460"/>
      <c r="BN1510" s="314"/>
      <c r="BO1510" s="314"/>
      <c r="BP1510" s="1"/>
      <c r="BQ1510" s="120">
        <f>IF($F$3="","",IF(N1510=$F$3,COUNTIF(BQ$23:BQ1509,"&gt;0")+1,0))</f>
        <v>0</v>
      </c>
      <c r="BR1510" s="1"/>
      <c r="BS1510" s="20" t="str">
        <f>IF($N1510="","",IF(VLOOKUP(VLOOKUP($N1510,IMPOSTAZIONI!$E$6:$I$13,5,FALSE),IMPOSTAZIONI!$B$25:$N$32,3,FALSE)=0,"",VLOOKUP(VLOOKUP($N1510,IMPOSTAZIONI!$E$6:$I$13,5,FALSE),IMPOSTAZIONI!$B$25:$N$32,3,FALSE)))</f>
        <v/>
      </c>
      <c r="BT1510" s="20" t="str">
        <f>IF($N1510="","",IF(VLOOKUP(VLOOKUP($N1510,IMPOSTAZIONI!$E$6:$I$13,5,FALSE),IMPOSTAZIONI!$B$25:$N$32,6,FALSE)=0,"",VLOOKUP(VLOOKUP($N1510,IMPOSTAZIONI!$E$6:$I$13,5,FALSE),IMPOSTAZIONI!$B$25:$N$32,6,FALSE)))</f>
        <v/>
      </c>
      <c r="BU1510" s="20" t="str">
        <f>IF($N1510="","",IF(VLOOKUP(VLOOKUP($N1510,IMPOSTAZIONI!$E$6:$I$13,5,FALSE),IMPOSTAZIONI!$B$25:$N$32,9,FALSE)=0,"",VLOOKUP(VLOOKUP($N1510,IMPOSTAZIONI!$E$6:$I$13,5,FALSE),IMPOSTAZIONI!$B$25:$N$32,9,FALSE)))</f>
        <v/>
      </c>
      <c r="BV1510" s="20" t="str">
        <f>IF($N1510="","",IF(VLOOKUP(VLOOKUP($N1510,IMPOSTAZIONI!$E$6:$I$13,5,FALSE),IMPOSTAZIONI!$B$25:$N$32,12,FALSE)=0,"",VLOOKUP(VLOOKUP($N1510,IMPOSTAZIONI!$E$6:$I$13,5,FALSE),IMPOSTAZIONI!$B$25:$N$32,12,FALSE)))</f>
        <v/>
      </c>
      <c r="BW1510" s="221" t="str">
        <f t="shared" si="410"/>
        <v/>
      </c>
      <c r="BX1510" s="221" t="str">
        <f t="shared" si="411"/>
        <v/>
      </c>
      <c r="BY1510" s="221">
        <f t="shared" si="412"/>
        <v>0</v>
      </c>
      <c r="BZ1510" s="231">
        <f t="shared" si="413"/>
        <v>0</v>
      </c>
      <c r="CA1510" s="246">
        <f t="shared" si="414"/>
        <v>0</v>
      </c>
      <c r="CB1510" s="246">
        <f t="shared" si="415"/>
        <v>0</v>
      </c>
      <c r="CC1510" s="246" t="str">
        <f t="shared" si="416"/>
        <v/>
      </c>
      <c r="CD1510" s="246">
        <f t="shared" si="417"/>
        <v>5</v>
      </c>
      <c r="CE1510" s="246">
        <f t="shared" si="418"/>
        <v>0</v>
      </c>
      <c r="CF1510" s="276">
        <f t="shared" si="419"/>
        <v>0</v>
      </c>
      <c r="CG1510" s="277">
        <f t="shared" si="419"/>
        <v>0</v>
      </c>
      <c r="CH1510" s="277">
        <f t="shared" si="419"/>
        <v>0</v>
      </c>
      <c r="CI1510" s="278">
        <f t="shared" si="408"/>
        <v>0</v>
      </c>
      <c r="CJ1510" s="280">
        <f t="shared" si="420"/>
        <v>0</v>
      </c>
      <c r="CK1510" s="232">
        <f t="shared" si="421"/>
        <v>0</v>
      </c>
      <c r="CL1510" s="1"/>
    </row>
    <row r="1511" spans="1:90" ht="18" customHeight="1">
      <c r="A1511" s="1"/>
      <c r="B1511" s="1"/>
      <c r="C1511" s="314"/>
      <c r="D1511" s="287" t="str">
        <f t="shared" si="407"/>
        <v/>
      </c>
      <c r="E1511" s="449" t="str">
        <f t="shared" si="409"/>
        <v/>
      </c>
      <c r="F1511" s="450"/>
      <c r="G1511" s="451"/>
      <c r="H1511" s="452"/>
      <c r="I1511" s="453"/>
      <c r="J1511" s="453"/>
      <c r="K1511" s="453"/>
      <c r="L1511" s="453"/>
      <c r="M1511" s="454"/>
      <c r="N1511" s="455"/>
      <c r="O1511" s="456"/>
      <c r="P1511" s="456"/>
      <c r="Q1511" s="456"/>
      <c r="R1511" s="456"/>
      <c r="S1511" s="456"/>
      <c r="T1511" s="456"/>
      <c r="U1511" s="456"/>
      <c r="V1511" s="456"/>
      <c r="W1511" s="456"/>
      <c r="X1511" s="456"/>
      <c r="Y1511" s="456"/>
      <c r="Z1511" s="456"/>
      <c r="AA1511" s="456"/>
      <c r="AB1511" s="456"/>
      <c r="AC1511" s="456"/>
      <c r="AD1511" s="456"/>
      <c r="AE1511" s="457"/>
      <c r="AF1511" s="455"/>
      <c r="AG1511" s="456"/>
      <c r="AH1511" s="456"/>
      <c r="AI1511" s="456"/>
      <c r="AJ1511" s="456"/>
      <c r="AK1511" s="456"/>
      <c r="AL1511" s="456"/>
      <c r="AM1511" s="456"/>
      <c r="AN1511" s="457"/>
      <c r="AO1511" s="455"/>
      <c r="AP1511" s="456"/>
      <c r="AQ1511" s="456"/>
      <c r="AR1511" s="456"/>
      <c r="AS1511" s="456"/>
      <c r="AT1511" s="456"/>
      <c r="AU1511" s="456"/>
      <c r="AV1511" s="456"/>
      <c r="AW1511" s="456"/>
      <c r="AX1511" s="456"/>
      <c r="AY1511" s="456"/>
      <c r="AZ1511" s="456"/>
      <c r="BA1511" s="456"/>
      <c r="BB1511" s="456"/>
      <c r="BC1511" s="456"/>
      <c r="BD1511" s="456"/>
      <c r="BE1511" s="456"/>
      <c r="BF1511" s="456"/>
      <c r="BG1511" s="457"/>
      <c r="BH1511" s="458"/>
      <c r="BI1511" s="459"/>
      <c r="BJ1511" s="459"/>
      <c r="BK1511" s="459"/>
      <c r="BL1511" s="459"/>
      <c r="BM1511" s="460"/>
      <c r="BN1511" s="314"/>
      <c r="BO1511" s="314"/>
      <c r="BP1511" s="1"/>
      <c r="BQ1511" s="120">
        <f>IF($F$3="","",IF(N1511=$F$3,COUNTIF(BQ$23:BQ1510,"&gt;0")+1,0))</f>
        <v>0</v>
      </c>
      <c r="BR1511" s="1"/>
      <c r="BS1511" s="20" t="str">
        <f>IF($N1511="","",IF(VLOOKUP(VLOOKUP($N1511,IMPOSTAZIONI!$E$6:$I$13,5,FALSE),IMPOSTAZIONI!$B$25:$N$32,3,FALSE)=0,"",VLOOKUP(VLOOKUP($N1511,IMPOSTAZIONI!$E$6:$I$13,5,FALSE),IMPOSTAZIONI!$B$25:$N$32,3,FALSE)))</f>
        <v/>
      </c>
      <c r="BT1511" s="20" t="str">
        <f>IF($N1511="","",IF(VLOOKUP(VLOOKUP($N1511,IMPOSTAZIONI!$E$6:$I$13,5,FALSE),IMPOSTAZIONI!$B$25:$N$32,6,FALSE)=0,"",VLOOKUP(VLOOKUP($N1511,IMPOSTAZIONI!$E$6:$I$13,5,FALSE),IMPOSTAZIONI!$B$25:$N$32,6,FALSE)))</f>
        <v/>
      </c>
      <c r="BU1511" s="20" t="str">
        <f>IF($N1511="","",IF(VLOOKUP(VLOOKUP($N1511,IMPOSTAZIONI!$E$6:$I$13,5,FALSE),IMPOSTAZIONI!$B$25:$N$32,9,FALSE)=0,"",VLOOKUP(VLOOKUP($N1511,IMPOSTAZIONI!$E$6:$I$13,5,FALSE),IMPOSTAZIONI!$B$25:$N$32,9,FALSE)))</f>
        <v/>
      </c>
      <c r="BV1511" s="20" t="str">
        <f>IF($N1511="","",IF(VLOOKUP(VLOOKUP($N1511,IMPOSTAZIONI!$E$6:$I$13,5,FALSE),IMPOSTAZIONI!$B$25:$N$32,12,FALSE)=0,"",VLOOKUP(VLOOKUP($N1511,IMPOSTAZIONI!$E$6:$I$13,5,FALSE),IMPOSTAZIONI!$B$25:$N$32,12,FALSE)))</f>
        <v/>
      </c>
      <c r="BW1511" s="221" t="str">
        <f t="shared" si="410"/>
        <v/>
      </c>
      <c r="BX1511" s="221" t="str">
        <f t="shared" si="411"/>
        <v/>
      </c>
      <c r="BY1511" s="221">
        <f t="shared" si="412"/>
        <v>0</v>
      </c>
      <c r="BZ1511" s="231">
        <f t="shared" si="413"/>
        <v>0</v>
      </c>
      <c r="CA1511" s="246">
        <f t="shared" si="414"/>
        <v>0</v>
      </c>
      <c r="CB1511" s="246">
        <f t="shared" si="415"/>
        <v>0</v>
      </c>
      <c r="CC1511" s="246" t="str">
        <f t="shared" si="416"/>
        <v/>
      </c>
      <c r="CD1511" s="246">
        <f t="shared" si="417"/>
        <v>5</v>
      </c>
      <c r="CE1511" s="246">
        <f t="shared" si="418"/>
        <v>0</v>
      </c>
      <c r="CF1511" s="276">
        <f t="shared" si="419"/>
        <v>0</v>
      </c>
      <c r="CG1511" s="277">
        <f t="shared" si="419"/>
        <v>0</v>
      </c>
      <c r="CH1511" s="277">
        <f t="shared" si="419"/>
        <v>0</v>
      </c>
      <c r="CI1511" s="278">
        <f t="shared" si="408"/>
        <v>0</v>
      </c>
      <c r="CJ1511" s="280">
        <f t="shared" si="420"/>
        <v>0</v>
      </c>
      <c r="CK1511" s="232">
        <f t="shared" si="421"/>
        <v>0</v>
      </c>
      <c r="CL1511" s="1"/>
    </row>
    <row r="1512" spans="1:90" ht="18" customHeight="1">
      <c r="A1512" s="1"/>
      <c r="B1512" s="1"/>
      <c r="C1512" s="314"/>
      <c r="D1512" s="287" t="str">
        <f t="shared" si="407"/>
        <v/>
      </c>
      <c r="E1512" s="449" t="str">
        <f t="shared" si="409"/>
        <v/>
      </c>
      <c r="F1512" s="450"/>
      <c r="G1512" s="451"/>
      <c r="H1512" s="452"/>
      <c r="I1512" s="453"/>
      <c r="J1512" s="453"/>
      <c r="K1512" s="453"/>
      <c r="L1512" s="453"/>
      <c r="M1512" s="454"/>
      <c r="N1512" s="455"/>
      <c r="O1512" s="456"/>
      <c r="P1512" s="456"/>
      <c r="Q1512" s="456"/>
      <c r="R1512" s="456"/>
      <c r="S1512" s="456"/>
      <c r="T1512" s="456"/>
      <c r="U1512" s="456"/>
      <c r="V1512" s="456"/>
      <c r="W1512" s="456"/>
      <c r="X1512" s="456"/>
      <c r="Y1512" s="456"/>
      <c r="Z1512" s="456"/>
      <c r="AA1512" s="456"/>
      <c r="AB1512" s="456"/>
      <c r="AC1512" s="456"/>
      <c r="AD1512" s="456"/>
      <c r="AE1512" s="457"/>
      <c r="AF1512" s="455"/>
      <c r="AG1512" s="456"/>
      <c r="AH1512" s="456"/>
      <c r="AI1512" s="456"/>
      <c r="AJ1512" s="456"/>
      <c r="AK1512" s="456"/>
      <c r="AL1512" s="456"/>
      <c r="AM1512" s="456"/>
      <c r="AN1512" s="457"/>
      <c r="AO1512" s="455"/>
      <c r="AP1512" s="456"/>
      <c r="AQ1512" s="456"/>
      <c r="AR1512" s="456"/>
      <c r="AS1512" s="456"/>
      <c r="AT1512" s="456"/>
      <c r="AU1512" s="456"/>
      <c r="AV1512" s="456"/>
      <c r="AW1512" s="456"/>
      <c r="AX1512" s="456"/>
      <c r="AY1512" s="456"/>
      <c r="AZ1512" s="456"/>
      <c r="BA1512" s="456"/>
      <c r="BB1512" s="456"/>
      <c r="BC1512" s="456"/>
      <c r="BD1512" s="456"/>
      <c r="BE1512" s="456"/>
      <c r="BF1512" s="456"/>
      <c r="BG1512" s="457"/>
      <c r="BH1512" s="458"/>
      <c r="BI1512" s="459"/>
      <c r="BJ1512" s="459"/>
      <c r="BK1512" s="459"/>
      <c r="BL1512" s="459"/>
      <c r="BM1512" s="460"/>
      <c r="BN1512" s="314"/>
      <c r="BO1512" s="314"/>
      <c r="BP1512" s="1"/>
      <c r="BQ1512" s="120">
        <f>IF($F$3="","",IF(N1512=$F$3,COUNTIF(BQ$23:BQ1511,"&gt;0")+1,0))</f>
        <v>0</v>
      </c>
      <c r="BR1512" s="1"/>
      <c r="BS1512" s="20" t="str">
        <f>IF($N1512="","",IF(VLOOKUP(VLOOKUP($N1512,IMPOSTAZIONI!$E$6:$I$13,5,FALSE),IMPOSTAZIONI!$B$25:$N$32,3,FALSE)=0,"",VLOOKUP(VLOOKUP($N1512,IMPOSTAZIONI!$E$6:$I$13,5,FALSE),IMPOSTAZIONI!$B$25:$N$32,3,FALSE)))</f>
        <v/>
      </c>
      <c r="BT1512" s="20" t="str">
        <f>IF($N1512="","",IF(VLOOKUP(VLOOKUP($N1512,IMPOSTAZIONI!$E$6:$I$13,5,FALSE),IMPOSTAZIONI!$B$25:$N$32,6,FALSE)=0,"",VLOOKUP(VLOOKUP($N1512,IMPOSTAZIONI!$E$6:$I$13,5,FALSE),IMPOSTAZIONI!$B$25:$N$32,6,FALSE)))</f>
        <v/>
      </c>
      <c r="BU1512" s="20" t="str">
        <f>IF($N1512="","",IF(VLOOKUP(VLOOKUP($N1512,IMPOSTAZIONI!$E$6:$I$13,5,FALSE),IMPOSTAZIONI!$B$25:$N$32,9,FALSE)=0,"",VLOOKUP(VLOOKUP($N1512,IMPOSTAZIONI!$E$6:$I$13,5,FALSE),IMPOSTAZIONI!$B$25:$N$32,9,FALSE)))</f>
        <v/>
      </c>
      <c r="BV1512" s="20" t="str">
        <f>IF($N1512="","",IF(VLOOKUP(VLOOKUP($N1512,IMPOSTAZIONI!$E$6:$I$13,5,FALSE),IMPOSTAZIONI!$B$25:$N$32,12,FALSE)=0,"",VLOOKUP(VLOOKUP($N1512,IMPOSTAZIONI!$E$6:$I$13,5,FALSE),IMPOSTAZIONI!$B$25:$N$32,12,FALSE)))</f>
        <v/>
      </c>
      <c r="BW1512" s="221" t="str">
        <f t="shared" si="410"/>
        <v/>
      </c>
      <c r="BX1512" s="221" t="str">
        <f t="shared" si="411"/>
        <v/>
      </c>
      <c r="BY1512" s="221">
        <f t="shared" si="412"/>
        <v>0</v>
      </c>
      <c r="BZ1512" s="231">
        <f t="shared" si="413"/>
        <v>0</v>
      </c>
      <c r="CA1512" s="246">
        <f t="shared" si="414"/>
        <v>0</v>
      </c>
      <c r="CB1512" s="246">
        <f t="shared" si="415"/>
        <v>0</v>
      </c>
      <c r="CC1512" s="246" t="str">
        <f t="shared" si="416"/>
        <v/>
      </c>
      <c r="CD1512" s="246">
        <f t="shared" si="417"/>
        <v>5</v>
      </c>
      <c r="CE1512" s="246">
        <f t="shared" si="418"/>
        <v>0</v>
      </c>
      <c r="CF1512" s="276">
        <f t="shared" si="419"/>
        <v>0</v>
      </c>
      <c r="CG1512" s="277">
        <f t="shared" si="419"/>
        <v>0</v>
      </c>
      <c r="CH1512" s="277">
        <f t="shared" si="419"/>
        <v>0</v>
      </c>
      <c r="CI1512" s="278">
        <f t="shared" si="408"/>
        <v>0</v>
      </c>
      <c r="CJ1512" s="280">
        <f t="shared" si="420"/>
        <v>0</v>
      </c>
      <c r="CK1512" s="232">
        <f t="shared" si="421"/>
        <v>0</v>
      </c>
      <c r="CL1512" s="1"/>
    </row>
    <row r="1513" spans="1:90" ht="18" customHeight="1">
      <c r="A1513" s="1"/>
      <c r="B1513" s="1"/>
      <c r="C1513" s="314"/>
      <c r="D1513" s="287" t="str">
        <f t="shared" si="407"/>
        <v/>
      </c>
      <c r="E1513" s="449" t="str">
        <f t="shared" si="409"/>
        <v/>
      </c>
      <c r="F1513" s="450"/>
      <c r="G1513" s="451"/>
      <c r="H1513" s="452"/>
      <c r="I1513" s="453"/>
      <c r="J1513" s="453"/>
      <c r="K1513" s="453"/>
      <c r="L1513" s="453"/>
      <c r="M1513" s="454"/>
      <c r="N1513" s="455"/>
      <c r="O1513" s="456"/>
      <c r="P1513" s="456"/>
      <c r="Q1513" s="456"/>
      <c r="R1513" s="456"/>
      <c r="S1513" s="456"/>
      <c r="T1513" s="456"/>
      <c r="U1513" s="456"/>
      <c r="V1513" s="456"/>
      <c r="W1513" s="456"/>
      <c r="X1513" s="456"/>
      <c r="Y1513" s="456"/>
      <c r="Z1513" s="456"/>
      <c r="AA1513" s="456"/>
      <c r="AB1513" s="456"/>
      <c r="AC1513" s="456"/>
      <c r="AD1513" s="456"/>
      <c r="AE1513" s="457"/>
      <c r="AF1513" s="455"/>
      <c r="AG1513" s="456"/>
      <c r="AH1513" s="456"/>
      <c r="AI1513" s="456"/>
      <c r="AJ1513" s="456"/>
      <c r="AK1513" s="456"/>
      <c r="AL1513" s="456"/>
      <c r="AM1513" s="456"/>
      <c r="AN1513" s="457"/>
      <c r="AO1513" s="455"/>
      <c r="AP1513" s="456"/>
      <c r="AQ1513" s="456"/>
      <c r="AR1513" s="456"/>
      <c r="AS1513" s="456"/>
      <c r="AT1513" s="456"/>
      <c r="AU1513" s="456"/>
      <c r="AV1513" s="456"/>
      <c r="AW1513" s="456"/>
      <c r="AX1513" s="456"/>
      <c r="AY1513" s="456"/>
      <c r="AZ1513" s="456"/>
      <c r="BA1513" s="456"/>
      <c r="BB1513" s="456"/>
      <c r="BC1513" s="456"/>
      <c r="BD1513" s="456"/>
      <c r="BE1513" s="456"/>
      <c r="BF1513" s="456"/>
      <c r="BG1513" s="457"/>
      <c r="BH1513" s="458"/>
      <c r="BI1513" s="459"/>
      <c r="BJ1513" s="459"/>
      <c r="BK1513" s="459"/>
      <c r="BL1513" s="459"/>
      <c r="BM1513" s="460"/>
      <c r="BN1513" s="314"/>
      <c r="BO1513" s="314"/>
      <c r="BP1513" s="1"/>
      <c r="BQ1513" s="120">
        <f>IF($F$3="","",IF(N1513=$F$3,COUNTIF(BQ$23:BQ1512,"&gt;0")+1,0))</f>
        <v>0</v>
      </c>
      <c r="BR1513" s="1"/>
      <c r="BS1513" s="20" t="str">
        <f>IF($N1513="","",IF(VLOOKUP(VLOOKUP($N1513,IMPOSTAZIONI!$E$6:$I$13,5,FALSE),IMPOSTAZIONI!$B$25:$N$32,3,FALSE)=0,"",VLOOKUP(VLOOKUP($N1513,IMPOSTAZIONI!$E$6:$I$13,5,FALSE),IMPOSTAZIONI!$B$25:$N$32,3,FALSE)))</f>
        <v/>
      </c>
      <c r="BT1513" s="20" t="str">
        <f>IF($N1513="","",IF(VLOOKUP(VLOOKUP($N1513,IMPOSTAZIONI!$E$6:$I$13,5,FALSE),IMPOSTAZIONI!$B$25:$N$32,6,FALSE)=0,"",VLOOKUP(VLOOKUP($N1513,IMPOSTAZIONI!$E$6:$I$13,5,FALSE),IMPOSTAZIONI!$B$25:$N$32,6,FALSE)))</f>
        <v/>
      </c>
      <c r="BU1513" s="20" t="str">
        <f>IF($N1513="","",IF(VLOOKUP(VLOOKUP($N1513,IMPOSTAZIONI!$E$6:$I$13,5,FALSE),IMPOSTAZIONI!$B$25:$N$32,9,FALSE)=0,"",VLOOKUP(VLOOKUP($N1513,IMPOSTAZIONI!$E$6:$I$13,5,FALSE),IMPOSTAZIONI!$B$25:$N$32,9,FALSE)))</f>
        <v/>
      </c>
      <c r="BV1513" s="20" t="str">
        <f>IF($N1513="","",IF(VLOOKUP(VLOOKUP($N1513,IMPOSTAZIONI!$E$6:$I$13,5,FALSE),IMPOSTAZIONI!$B$25:$N$32,12,FALSE)=0,"",VLOOKUP(VLOOKUP($N1513,IMPOSTAZIONI!$E$6:$I$13,5,FALSE),IMPOSTAZIONI!$B$25:$N$32,12,FALSE)))</f>
        <v/>
      </c>
      <c r="BW1513" s="221" t="str">
        <f t="shared" si="410"/>
        <v/>
      </c>
      <c r="BX1513" s="221" t="str">
        <f t="shared" si="411"/>
        <v/>
      </c>
      <c r="BY1513" s="221">
        <f t="shared" si="412"/>
        <v>0</v>
      </c>
      <c r="BZ1513" s="231">
        <f t="shared" si="413"/>
        <v>0</v>
      </c>
      <c r="CA1513" s="246">
        <f t="shared" si="414"/>
        <v>0</v>
      </c>
      <c r="CB1513" s="246">
        <f t="shared" si="415"/>
        <v>0</v>
      </c>
      <c r="CC1513" s="246" t="str">
        <f t="shared" si="416"/>
        <v/>
      </c>
      <c r="CD1513" s="246">
        <f t="shared" si="417"/>
        <v>5</v>
      </c>
      <c r="CE1513" s="246">
        <f t="shared" si="418"/>
        <v>0</v>
      </c>
      <c r="CF1513" s="276">
        <f t="shared" si="419"/>
        <v>0</v>
      </c>
      <c r="CG1513" s="277">
        <f t="shared" si="419"/>
        <v>0</v>
      </c>
      <c r="CH1513" s="277">
        <f t="shared" si="419"/>
        <v>0</v>
      </c>
      <c r="CI1513" s="278">
        <f t="shared" si="408"/>
        <v>0</v>
      </c>
      <c r="CJ1513" s="280">
        <f t="shared" si="420"/>
        <v>0</v>
      </c>
      <c r="CK1513" s="232">
        <f t="shared" si="421"/>
        <v>0</v>
      </c>
      <c r="CL1513" s="1"/>
    </row>
    <row r="1514" spans="1:90" ht="18" customHeight="1">
      <c r="A1514" s="1"/>
      <c r="B1514" s="1"/>
      <c r="C1514" s="314"/>
      <c r="D1514" s="287" t="str">
        <f t="shared" si="407"/>
        <v/>
      </c>
      <c r="E1514" s="449" t="str">
        <f t="shared" si="409"/>
        <v/>
      </c>
      <c r="F1514" s="450"/>
      <c r="G1514" s="451"/>
      <c r="H1514" s="452"/>
      <c r="I1514" s="453"/>
      <c r="J1514" s="453"/>
      <c r="K1514" s="453"/>
      <c r="L1514" s="453"/>
      <c r="M1514" s="454"/>
      <c r="N1514" s="455"/>
      <c r="O1514" s="456"/>
      <c r="P1514" s="456"/>
      <c r="Q1514" s="456"/>
      <c r="R1514" s="456"/>
      <c r="S1514" s="456"/>
      <c r="T1514" s="456"/>
      <c r="U1514" s="456"/>
      <c r="V1514" s="456"/>
      <c r="W1514" s="456"/>
      <c r="X1514" s="456"/>
      <c r="Y1514" s="456"/>
      <c r="Z1514" s="456"/>
      <c r="AA1514" s="456"/>
      <c r="AB1514" s="456"/>
      <c r="AC1514" s="456"/>
      <c r="AD1514" s="456"/>
      <c r="AE1514" s="457"/>
      <c r="AF1514" s="455"/>
      <c r="AG1514" s="456"/>
      <c r="AH1514" s="456"/>
      <c r="AI1514" s="456"/>
      <c r="AJ1514" s="456"/>
      <c r="AK1514" s="456"/>
      <c r="AL1514" s="456"/>
      <c r="AM1514" s="456"/>
      <c r="AN1514" s="457"/>
      <c r="AO1514" s="455"/>
      <c r="AP1514" s="456"/>
      <c r="AQ1514" s="456"/>
      <c r="AR1514" s="456"/>
      <c r="AS1514" s="456"/>
      <c r="AT1514" s="456"/>
      <c r="AU1514" s="456"/>
      <c r="AV1514" s="456"/>
      <c r="AW1514" s="456"/>
      <c r="AX1514" s="456"/>
      <c r="AY1514" s="456"/>
      <c r="AZ1514" s="456"/>
      <c r="BA1514" s="456"/>
      <c r="BB1514" s="456"/>
      <c r="BC1514" s="456"/>
      <c r="BD1514" s="456"/>
      <c r="BE1514" s="456"/>
      <c r="BF1514" s="456"/>
      <c r="BG1514" s="457"/>
      <c r="BH1514" s="458"/>
      <c r="BI1514" s="459"/>
      <c r="BJ1514" s="459"/>
      <c r="BK1514" s="459"/>
      <c r="BL1514" s="459"/>
      <c r="BM1514" s="460"/>
      <c r="BN1514" s="314"/>
      <c r="BO1514" s="314"/>
      <c r="BP1514" s="1"/>
      <c r="BQ1514" s="120">
        <f>IF($F$3="","",IF(N1514=$F$3,COUNTIF(BQ$23:BQ1513,"&gt;0")+1,0))</f>
        <v>0</v>
      </c>
      <c r="BR1514" s="1"/>
      <c r="BS1514" s="20" t="str">
        <f>IF($N1514="","",IF(VLOOKUP(VLOOKUP($N1514,IMPOSTAZIONI!$E$6:$I$13,5,FALSE),IMPOSTAZIONI!$B$25:$N$32,3,FALSE)=0,"",VLOOKUP(VLOOKUP($N1514,IMPOSTAZIONI!$E$6:$I$13,5,FALSE),IMPOSTAZIONI!$B$25:$N$32,3,FALSE)))</f>
        <v/>
      </c>
      <c r="BT1514" s="20" t="str">
        <f>IF($N1514="","",IF(VLOOKUP(VLOOKUP($N1514,IMPOSTAZIONI!$E$6:$I$13,5,FALSE),IMPOSTAZIONI!$B$25:$N$32,6,FALSE)=0,"",VLOOKUP(VLOOKUP($N1514,IMPOSTAZIONI!$E$6:$I$13,5,FALSE),IMPOSTAZIONI!$B$25:$N$32,6,FALSE)))</f>
        <v/>
      </c>
      <c r="BU1514" s="20" t="str">
        <f>IF($N1514="","",IF(VLOOKUP(VLOOKUP($N1514,IMPOSTAZIONI!$E$6:$I$13,5,FALSE),IMPOSTAZIONI!$B$25:$N$32,9,FALSE)=0,"",VLOOKUP(VLOOKUP($N1514,IMPOSTAZIONI!$E$6:$I$13,5,FALSE),IMPOSTAZIONI!$B$25:$N$32,9,FALSE)))</f>
        <v/>
      </c>
      <c r="BV1514" s="20" t="str">
        <f>IF($N1514="","",IF(VLOOKUP(VLOOKUP($N1514,IMPOSTAZIONI!$E$6:$I$13,5,FALSE),IMPOSTAZIONI!$B$25:$N$32,12,FALSE)=0,"",VLOOKUP(VLOOKUP($N1514,IMPOSTAZIONI!$E$6:$I$13,5,FALSE),IMPOSTAZIONI!$B$25:$N$32,12,FALSE)))</f>
        <v/>
      </c>
      <c r="BW1514" s="221" t="str">
        <f t="shared" si="410"/>
        <v/>
      </c>
      <c r="BX1514" s="221" t="str">
        <f t="shared" si="411"/>
        <v/>
      </c>
      <c r="BY1514" s="221">
        <f t="shared" si="412"/>
        <v>0</v>
      </c>
      <c r="BZ1514" s="231">
        <f t="shared" si="413"/>
        <v>0</v>
      </c>
      <c r="CA1514" s="246">
        <f t="shared" si="414"/>
        <v>0</v>
      </c>
      <c r="CB1514" s="246">
        <f t="shared" si="415"/>
        <v>0</v>
      </c>
      <c r="CC1514" s="246" t="str">
        <f t="shared" si="416"/>
        <v/>
      </c>
      <c r="CD1514" s="246">
        <f t="shared" si="417"/>
        <v>5</v>
      </c>
      <c r="CE1514" s="246">
        <f t="shared" si="418"/>
        <v>0</v>
      </c>
      <c r="CF1514" s="276">
        <f t="shared" si="419"/>
        <v>0</v>
      </c>
      <c r="CG1514" s="277">
        <f t="shared" si="419"/>
        <v>0</v>
      </c>
      <c r="CH1514" s="277">
        <f t="shared" si="419"/>
        <v>0</v>
      </c>
      <c r="CI1514" s="278">
        <f t="shared" si="408"/>
        <v>0</v>
      </c>
      <c r="CJ1514" s="280">
        <f t="shared" si="420"/>
        <v>0</v>
      </c>
      <c r="CK1514" s="232">
        <f t="shared" si="421"/>
        <v>0</v>
      </c>
      <c r="CL1514" s="1"/>
    </row>
    <row r="1515" spans="1:90" ht="18" customHeight="1">
      <c r="A1515" s="1"/>
      <c r="B1515" s="1"/>
      <c r="C1515" s="314"/>
      <c r="D1515" s="287" t="str">
        <f t="shared" si="407"/>
        <v/>
      </c>
      <c r="E1515" s="449" t="str">
        <f t="shared" si="409"/>
        <v/>
      </c>
      <c r="F1515" s="450"/>
      <c r="G1515" s="451"/>
      <c r="H1515" s="452"/>
      <c r="I1515" s="453"/>
      <c r="J1515" s="453"/>
      <c r="K1515" s="453"/>
      <c r="L1515" s="453"/>
      <c r="M1515" s="454"/>
      <c r="N1515" s="455"/>
      <c r="O1515" s="456"/>
      <c r="P1515" s="456"/>
      <c r="Q1515" s="456"/>
      <c r="R1515" s="456"/>
      <c r="S1515" s="456"/>
      <c r="T1515" s="456"/>
      <c r="U1515" s="456"/>
      <c r="V1515" s="456"/>
      <c r="W1515" s="456"/>
      <c r="X1515" s="456"/>
      <c r="Y1515" s="456"/>
      <c r="Z1515" s="456"/>
      <c r="AA1515" s="456"/>
      <c r="AB1515" s="456"/>
      <c r="AC1515" s="456"/>
      <c r="AD1515" s="456"/>
      <c r="AE1515" s="457"/>
      <c r="AF1515" s="455"/>
      <c r="AG1515" s="456"/>
      <c r="AH1515" s="456"/>
      <c r="AI1515" s="456"/>
      <c r="AJ1515" s="456"/>
      <c r="AK1515" s="456"/>
      <c r="AL1515" s="456"/>
      <c r="AM1515" s="456"/>
      <c r="AN1515" s="457"/>
      <c r="AO1515" s="455"/>
      <c r="AP1515" s="456"/>
      <c r="AQ1515" s="456"/>
      <c r="AR1515" s="456"/>
      <c r="AS1515" s="456"/>
      <c r="AT1515" s="456"/>
      <c r="AU1515" s="456"/>
      <c r="AV1515" s="456"/>
      <c r="AW1515" s="456"/>
      <c r="AX1515" s="456"/>
      <c r="AY1515" s="456"/>
      <c r="AZ1515" s="456"/>
      <c r="BA1515" s="456"/>
      <c r="BB1515" s="456"/>
      <c r="BC1515" s="456"/>
      <c r="BD1515" s="456"/>
      <c r="BE1515" s="456"/>
      <c r="BF1515" s="456"/>
      <c r="BG1515" s="457"/>
      <c r="BH1515" s="458"/>
      <c r="BI1515" s="459"/>
      <c r="BJ1515" s="459"/>
      <c r="BK1515" s="459"/>
      <c r="BL1515" s="459"/>
      <c r="BM1515" s="460"/>
      <c r="BN1515" s="314"/>
      <c r="BO1515" s="314"/>
      <c r="BP1515" s="1"/>
      <c r="BQ1515" s="120">
        <f>IF($F$3="","",IF(N1515=$F$3,COUNTIF(BQ$23:BQ1514,"&gt;0")+1,0))</f>
        <v>0</v>
      </c>
      <c r="BR1515" s="1"/>
      <c r="BS1515" s="20" t="str">
        <f>IF($N1515="","",IF(VLOOKUP(VLOOKUP($N1515,IMPOSTAZIONI!$E$6:$I$13,5,FALSE),IMPOSTAZIONI!$B$25:$N$32,3,FALSE)=0,"",VLOOKUP(VLOOKUP($N1515,IMPOSTAZIONI!$E$6:$I$13,5,FALSE),IMPOSTAZIONI!$B$25:$N$32,3,FALSE)))</f>
        <v/>
      </c>
      <c r="BT1515" s="20" t="str">
        <f>IF($N1515="","",IF(VLOOKUP(VLOOKUP($N1515,IMPOSTAZIONI!$E$6:$I$13,5,FALSE),IMPOSTAZIONI!$B$25:$N$32,6,FALSE)=0,"",VLOOKUP(VLOOKUP($N1515,IMPOSTAZIONI!$E$6:$I$13,5,FALSE),IMPOSTAZIONI!$B$25:$N$32,6,FALSE)))</f>
        <v/>
      </c>
      <c r="BU1515" s="20" t="str">
        <f>IF($N1515="","",IF(VLOOKUP(VLOOKUP($N1515,IMPOSTAZIONI!$E$6:$I$13,5,FALSE),IMPOSTAZIONI!$B$25:$N$32,9,FALSE)=0,"",VLOOKUP(VLOOKUP($N1515,IMPOSTAZIONI!$E$6:$I$13,5,FALSE),IMPOSTAZIONI!$B$25:$N$32,9,FALSE)))</f>
        <v/>
      </c>
      <c r="BV1515" s="20" t="str">
        <f>IF($N1515="","",IF(VLOOKUP(VLOOKUP($N1515,IMPOSTAZIONI!$E$6:$I$13,5,FALSE),IMPOSTAZIONI!$B$25:$N$32,12,FALSE)=0,"",VLOOKUP(VLOOKUP($N1515,IMPOSTAZIONI!$E$6:$I$13,5,FALSE),IMPOSTAZIONI!$B$25:$N$32,12,FALSE)))</f>
        <v/>
      </c>
      <c r="BW1515" s="221" t="str">
        <f t="shared" si="410"/>
        <v/>
      </c>
      <c r="BX1515" s="221" t="str">
        <f t="shared" si="411"/>
        <v/>
      </c>
      <c r="BY1515" s="221">
        <f t="shared" si="412"/>
        <v>0</v>
      </c>
      <c r="BZ1515" s="231">
        <f t="shared" si="413"/>
        <v>0</v>
      </c>
      <c r="CA1515" s="246">
        <f t="shared" si="414"/>
        <v>0</v>
      </c>
      <c r="CB1515" s="246">
        <f t="shared" si="415"/>
        <v>0</v>
      </c>
      <c r="CC1515" s="246" t="str">
        <f t="shared" si="416"/>
        <v/>
      </c>
      <c r="CD1515" s="246">
        <f t="shared" si="417"/>
        <v>5</v>
      </c>
      <c r="CE1515" s="246">
        <f t="shared" si="418"/>
        <v>0</v>
      </c>
      <c r="CF1515" s="276">
        <f t="shared" si="419"/>
        <v>0</v>
      </c>
      <c r="CG1515" s="277">
        <f t="shared" si="419"/>
        <v>0</v>
      </c>
      <c r="CH1515" s="277">
        <f t="shared" si="419"/>
        <v>0</v>
      </c>
      <c r="CI1515" s="278">
        <f t="shared" si="408"/>
        <v>0</v>
      </c>
      <c r="CJ1515" s="280">
        <f t="shared" si="420"/>
        <v>0</v>
      </c>
      <c r="CK1515" s="232">
        <f t="shared" si="421"/>
        <v>0</v>
      </c>
      <c r="CL1515" s="1"/>
    </row>
    <row r="1516" spans="1:90" ht="18" customHeight="1">
      <c r="A1516" s="1"/>
      <c r="B1516" s="1"/>
      <c r="C1516" s="314"/>
      <c r="D1516" s="287" t="str">
        <f t="shared" si="407"/>
        <v/>
      </c>
      <c r="E1516" s="449" t="str">
        <f t="shared" si="409"/>
        <v/>
      </c>
      <c r="F1516" s="450"/>
      <c r="G1516" s="451"/>
      <c r="H1516" s="452"/>
      <c r="I1516" s="453"/>
      <c r="J1516" s="453"/>
      <c r="K1516" s="453"/>
      <c r="L1516" s="453"/>
      <c r="M1516" s="454"/>
      <c r="N1516" s="455"/>
      <c r="O1516" s="456"/>
      <c r="P1516" s="456"/>
      <c r="Q1516" s="456"/>
      <c r="R1516" s="456"/>
      <c r="S1516" s="456"/>
      <c r="T1516" s="456"/>
      <c r="U1516" s="456"/>
      <c r="V1516" s="456"/>
      <c r="W1516" s="456"/>
      <c r="X1516" s="456"/>
      <c r="Y1516" s="456"/>
      <c r="Z1516" s="456"/>
      <c r="AA1516" s="456"/>
      <c r="AB1516" s="456"/>
      <c r="AC1516" s="456"/>
      <c r="AD1516" s="456"/>
      <c r="AE1516" s="457"/>
      <c r="AF1516" s="455"/>
      <c r="AG1516" s="456"/>
      <c r="AH1516" s="456"/>
      <c r="AI1516" s="456"/>
      <c r="AJ1516" s="456"/>
      <c r="AK1516" s="456"/>
      <c r="AL1516" s="456"/>
      <c r="AM1516" s="456"/>
      <c r="AN1516" s="457"/>
      <c r="AO1516" s="455"/>
      <c r="AP1516" s="456"/>
      <c r="AQ1516" s="456"/>
      <c r="AR1516" s="456"/>
      <c r="AS1516" s="456"/>
      <c r="AT1516" s="456"/>
      <c r="AU1516" s="456"/>
      <c r="AV1516" s="456"/>
      <c r="AW1516" s="456"/>
      <c r="AX1516" s="456"/>
      <c r="AY1516" s="456"/>
      <c r="AZ1516" s="456"/>
      <c r="BA1516" s="456"/>
      <c r="BB1516" s="456"/>
      <c r="BC1516" s="456"/>
      <c r="BD1516" s="456"/>
      <c r="BE1516" s="456"/>
      <c r="BF1516" s="456"/>
      <c r="BG1516" s="457"/>
      <c r="BH1516" s="458"/>
      <c r="BI1516" s="459"/>
      <c r="BJ1516" s="459"/>
      <c r="BK1516" s="459"/>
      <c r="BL1516" s="459"/>
      <c r="BM1516" s="460"/>
      <c r="BN1516" s="314"/>
      <c r="BO1516" s="314"/>
      <c r="BP1516" s="1"/>
      <c r="BQ1516" s="120">
        <f>IF($F$3="","",IF(N1516=$F$3,COUNTIF(BQ$23:BQ1515,"&gt;0")+1,0))</f>
        <v>0</v>
      </c>
      <c r="BR1516" s="1"/>
      <c r="BS1516" s="20" t="str">
        <f>IF($N1516="","",IF(VLOOKUP(VLOOKUP($N1516,IMPOSTAZIONI!$E$6:$I$13,5,FALSE),IMPOSTAZIONI!$B$25:$N$32,3,FALSE)=0,"",VLOOKUP(VLOOKUP($N1516,IMPOSTAZIONI!$E$6:$I$13,5,FALSE),IMPOSTAZIONI!$B$25:$N$32,3,FALSE)))</f>
        <v/>
      </c>
      <c r="BT1516" s="20" t="str">
        <f>IF($N1516="","",IF(VLOOKUP(VLOOKUP($N1516,IMPOSTAZIONI!$E$6:$I$13,5,FALSE),IMPOSTAZIONI!$B$25:$N$32,6,FALSE)=0,"",VLOOKUP(VLOOKUP($N1516,IMPOSTAZIONI!$E$6:$I$13,5,FALSE),IMPOSTAZIONI!$B$25:$N$32,6,FALSE)))</f>
        <v/>
      </c>
      <c r="BU1516" s="20" t="str">
        <f>IF($N1516="","",IF(VLOOKUP(VLOOKUP($N1516,IMPOSTAZIONI!$E$6:$I$13,5,FALSE),IMPOSTAZIONI!$B$25:$N$32,9,FALSE)=0,"",VLOOKUP(VLOOKUP($N1516,IMPOSTAZIONI!$E$6:$I$13,5,FALSE),IMPOSTAZIONI!$B$25:$N$32,9,FALSE)))</f>
        <v/>
      </c>
      <c r="BV1516" s="20" t="str">
        <f>IF($N1516="","",IF(VLOOKUP(VLOOKUP($N1516,IMPOSTAZIONI!$E$6:$I$13,5,FALSE),IMPOSTAZIONI!$B$25:$N$32,12,FALSE)=0,"",VLOOKUP(VLOOKUP($N1516,IMPOSTAZIONI!$E$6:$I$13,5,FALSE),IMPOSTAZIONI!$B$25:$N$32,12,FALSE)))</f>
        <v/>
      </c>
      <c r="BW1516" s="221" t="str">
        <f t="shared" si="410"/>
        <v/>
      </c>
      <c r="BX1516" s="221" t="str">
        <f t="shared" si="411"/>
        <v/>
      </c>
      <c r="BY1516" s="221">
        <f t="shared" si="412"/>
        <v>0</v>
      </c>
      <c r="BZ1516" s="231">
        <f t="shared" si="413"/>
        <v>0</v>
      </c>
      <c r="CA1516" s="246">
        <f t="shared" si="414"/>
        <v>0</v>
      </c>
      <c r="CB1516" s="246">
        <f t="shared" si="415"/>
        <v>0</v>
      </c>
      <c r="CC1516" s="246" t="str">
        <f t="shared" si="416"/>
        <v/>
      </c>
      <c r="CD1516" s="246">
        <f t="shared" si="417"/>
        <v>5</v>
      </c>
      <c r="CE1516" s="246">
        <f t="shared" si="418"/>
        <v>0</v>
      </c>
      <c r="CF1516" s="276">
        <f t="shared" si="419"/>
        <v>0</v>
      </c>
      <c r="CG1516" s="277">
        <f t="shared" si="419"/>
        <v>0</v>
      </c>
      <c r="CH1516" s="277">
        <f t="shared" si="419"/>
        <v>0</v>
      </c>
      <c r="CI1516" s="278">
        <f t="shared" si="408"/>
        <v>0</v>
      </c>
      <c r="CJ1516" s="280">
        <f t="shared" si="420"/>
        <v>0</v>
      </c>
      <c r="CK1516" s="232">
        <f t="shared" si="421"/>
        <v>0</v>
      </c>
      <c r="CL1516" s="1"/>
    </row>
    <row r="1517" spans="1:90" ht="18" customHeight="1">
      <c r="A1517" s="1"/>
      <c r="B1517" s="1"/>
      <c r="C1517" s="314"/>
      <c r="D1517" s="287" t="str">
        <f t="shared" si="407"/>
        <v/>
      </c>
      <c r="E1517" s="449" t="str">
        <f t="shared" si="409"/>
        <v/>
      </c>
      <c r="F1517" s="450"/>
      <c r="G1517" s="451"/>
      <c r="H1517" s="452"/>
      <c r="I1517" s="453"/>
      <c r="J1517" s="453"/>
      <c r="K1517" s="453"/>
      <c r="L1517" s="453"/>
      <c r="M1517" s="454"/>
      <c r="N1517" s="455"/>
      <c r="O1517" s="456"/>
      <c r="P1517" s="456"/>
      <c r="Q1517" s="456"/>
      <c r="R1517" s="456"/>
      <c r="S1517" s="456"/>
      <c r="T1517" s="456"/>
      <c r="U1517" s="456"/>
      <c r="V1517" s="456"/>
      <c r="W1517" s="456"/>
      <c r="X1517" s="456"/>
      <c r="Y1517" s="456"/>
      <c r="Z1517" s="456"/>
      <c r="AA1517" s="456"/>
      <c r="AB1517" s="456"/>
      <c r="AC1517" s="456"/>
      <c r="AD1517" s="456"/>
      <c r="AE1517" s="457"/>
      <c r="AF1517" s="455"/>
      <c r="AG1517" s="456"/>
      <c r="AH1517" s="456"/>
      <c r="AI1517" s="456"/>
      <c r="AJ1517" s="456"/>
      <c r="AK1517" s="456"/>
      <c r="AL1517" s="456"/>
      <c r="AM1517" s="456"/>
      <c r="AN1517" s="457"/>
      <c r="AO1517" s="455"/>
      <c r="AP1517" s="456"/>
      <c r="AQ1517" s="456"/>
      <c r="AR1517" s="456"/>
      <c r="AS1517" s="456"/>
      <c r="AT1517" s="456"/>
      <c r="AU1517" s="456"/>
      <c r="AV1517" s="456"/>
      <c r="AW1517" s="456"/>
      <c r="AX1517" s="456"/>
      <c r="AY1517" s="456"/>
      <c r="AZ1517" s="456"/>
      <c r="BA1517" s="456"/>
      <c r="BB1517" s="456"/>
      <c r="BC1517" s="456"/>
      <c r="BD1517" s="456"/>
      <c r="BE1517" s="456"/>
      <c r="BF1517" s="456"/>
      <c r="BG1517" s="457"/>
      <c r="BH1517" s="458"/>
      <c r="BI1517" s="459"/>
      <c r="BJ1517" s="459"/>
      <c r="BK1517" s="459"/>
      <c r="BL1517" s="459"/>
      <c r="BM1517" s="460"/>
      <c r="BN1517" s="314"/>
      <c r="BO1517" s="314"/>
      <c r="BP1517" s="1"/>
      <c r="BQ1517" s="120">
        <f>IF($F$3="","",IF(N1517=$F$3,COUNTIF(BQ$23:BQ1516,"&gt;0")+1,0))</f>
        <v>0</v>
      </c>
      <c r="BR1517" s="1"/>
      <c r="BS1517" s="20" t="str">
        <f>IF($N1517="","",IF(VLOOKUP(VLOOKUP($N1517,IMPOSTAZIONI!$E$6:$I$13,5,FALSE),IMPOSTAZIONI!$B$25:$N$32,3,FALSE)=0,"",VLOOKUP(VLOOKUP($N1517,IMPOSTAZIONI!$E$6:$I$13,5,FALSE),IMPOSTAZIONI!$B$25:$N$32,3,FALSE)))</f>
        <v/>
      </c>
      <c r="BT1517" s="20" t="str">
        <f>IF($N1517="","",IF(VLOOKUP(VLOOKUP($N1517,IMPOSTAZIONI!$E$6:$I$13,5,FALSE),IMPOSTAZIONI!$B$25:$N$32,6,FALSE)=0,"",VLOOKUP(VLOOKUP($N1517,IMPOSTAZIONI!$E$6:$I$13,5,FALSE),IMPOSTAZIONI!$B$25:$N$32,6,FALSE)))</f>
        <v/>
      </c>
      <c r="BU1517" s="20" t="str">
        <f>IF($N1517="","",IF(VLOOKUP(VLOOKUP($N1517,IMPOSTAZIONI!$E$6:$I$13,5,FALSE),IMPOSTAZIONI!$B$25:$N$32,9,FALSE)=0,"",VLOOKUP(VLOOKUP($N1517,IMPOSTAZIONI!$E$6:$I$13,5,FALSE),IMPOSTAZIONI!$B$25:$N$32,9,FALSE)))</f>
        <v/>
      </c>
      <c r="BV1517" s="20" t="str">
        <f>IF($N1517="","",IF(VLOOKUP(VLOOKUP($N1517,IMPOSTAZIONI!$E$6:$I$13,5,FALSE),IMPOSTAZIONI!$B$25:$N$32,12,FALSE)=0,"",VLOOKUP(VLOOKUP($N1517,IMPOSTAZIONI!$E$6:$I$13,5,FALSE),IMPOSTAZIONI!$B$25:$N$32,12,FALSE)))</f>
        <v/>
      </c>
      <c r="BW1517" s="221" t="str">
        <f t="shared" si="410"/>
        <v/>
      </c>
      <c r="BX1517" s="221" t="str">
        <f t="shared" si="411"/>
        <v/>
      </c>
      <c r="BY1517" s="221">
        <f t="shared" si="412"/>
        <v>0</v>
      </c>
      <c r="BZ1517" s="231">
        <f t="shared" si="413"/>
        <v>0</v>
      </c>
      <c r="CA1517" s="246">
        <f t="shared" si="414"/>
        <v>0</v>
      </c>
      <c r="CB1517" s="246">
        <f t="shared" si="415"/>
        <v>0</v>
      </c>
      <c r="CC1517" s="246" t="str">
        <f t="shared" si="416"/>
        <v/>
      </c>
      <c r="CD1517" s="246">
        <f t="shared" si="417"/>
        <v>5</v>
      </c>
      <c r="CE1517" s="246">
        <f t="shared" si="418"/>
        <v>0</v>
      </c>
      <c r="CF1517" s="276">
        <f t="shared" si="419"/>
        <v>0</v>
      </c>
      <c r="CG1517" s="277">
        <f t="shared" si="419"/>
        <v>0</v>
      </c>
      <c r="CH1517" s="277">
        <f t="shared" si="419"/>
        <v>0</v>
      </c>
      <c r="CI1517" s="278">
        <f t="shared" si="408"/>
        <v>0</v>
      </c>
      <c r="CJ1517" s="280">
        <f t="shared" si="420"/>
        <v>0</v>
      </c>
      <c r="CK1517" s="232">
        <f t="shared" si="421"/>
        <v>0</v>
      </c>
      <c r="CL1517" s="1"/>
    </row>
    <row r="1518" spans="1:90" ht="18" customHeight="1">
      <c r="A1518" s="1"/>
      <c r="B1518" s="1"/>
      <c r="C1518" s="314"/>
      <c r="D1518" s="287" t="str">
        <f t="shared" si="407"/>
        <v/>
      </c>
      <c r="E1518" s="449" t="str">
        <f t="shared" si="409"/>
        <v/>
      </c>
      <c r="F1518" s="450"/>
      <c r="G1518" s="451"/>
      <c r="H1518" s="452"/>
      <c r="I1518" s="453"/>
      <c r="J1518" s="453"/>
      <c r="K1518" s="453"/>
      <c r="L1518" s="453"/>
      <c r="M1518" s="454"/>
      <c r="N1518" s="455"/>
      <c r="O1518" s="456"/>
      <c r="P1518" s="456"/>
      <c r="Q1518" s="456"/>
      <c r="R1518" s="456"/>
      <c r="S1518" s="456"/>
      <c r="T1518" s="456"/>
      <c r="U1518" s="456"/>
      <c r="V1518" s="456"/>
      <c r="W1518" s="456"/>
      <c r="X1518" s="456"/>
      <c r="Y1518" s="456"/>
      <c r="Z1518" s="456"/>
      <c r="AA1518" s="456"/>
      <c r="AB1518" s="456"/>
      <c r="AC1518" s="456"/>
      <c r="AD1518" s="456"/>
      <c r="AE1518" s="457"/>
      <c r="AF1518" s="455"/>
      <c r="AG1518" s="456"/>
      <c r="AH1518" s="456"/>
      <c r="AI1518" s="456"/>
      <c r="AJ1518" s="456"/>
      <c r="AK1518" s="456"/>
      <c r="AL1518" s="456"/>
      <c r="AM1518" s="456"/>
      <c r="AN1518" s="457"/>
      <c r="AO1518" s="455"/>
      <c r="AP1518" s="456"/>
      <c r="AQ1518" s="456"/>
      <c r="AR1518" s="456"/>
      <c r="AS1518" s="456"/>
      <c r="AT1518" s="456"/>
      <c r="AU1518" s="456"/>
      <c r="AV1518" s="456"/>
      <c r="AW1518" s="456"/>
      <c r="AX1518" s="456"/>
      <c r="AY1518" s="456"/>
      <c r="AZ1518" s="456"/>
      <c r="BA1518" s="456"/>
      <c r="BB1518" s="456"/>
      <c r="BC1518" s="456"/>
      <c r="BD1518" s="456"/>
      <c r="BE1518" s="456"/>
      <c r="BF1518" s="456"/>
      <c r="BG1518" s="457"/>
      <c r="BH1518" s="458"/>
      <c r="BI1518" s="459"/>
      <c r="BJ1518" s="459"/>
      <c r="BK1518" s="459"/>
      <c r="BL1518" s="459"/>
      <c r="BM1518" s="460"/>
      <c r="BN1518" s="314"/>
      <c r="BO1518" s="314"/>
      <c r="BP1518" s="1"/>
      <c r="BQ1518" s="120">
        <f>IF($F$3="","",IF(N1518=$F$3,COUNTIF(BQ$23:BQ1517,"&gt;0")+1,0))</f>
        <v>0</v>
      </c>
      <c r="BR1518" s="1"/>
      <c r="BS1518" s="20" t="str">
        <f>IF($N1518="","",IF(VLOOKUP(VLOOKUP($N1518,IMPOSTAZIONI!$E$6:$I$13,5,FALSE),IMPOSTAZIONI!$B$25:$N$32,3,FALSE)=0,"",VLOOKUP(VLOOKUP($N1518,IMPOSTAZIONI!$E$6:$I$13,5,FALSE),IMPOSTAZIONI!$B$25:$N$32,3,FALSE)))</f>
        <v/>
      </c>
      <c r="BT1518" s="20" t="str">
        <f>IF($N1518="","",IF(VLOOKUP(VLOOKUP($N1518,IMPOSTAZIONI!$E$6:$I$13,5,FALSE),IMPOSTAZIONI!$B$25:$N$32,6,FALSE)=0,"",VLOOKUP(VLOOKUP($N1518,IMPOSTAZIONI!$E$6:$I$13,5,FALSE),IMPOSTAZIONI!$B$25:$N$32,6,FALSE)))</f>
        <v/>
      </c>
      <c r="BU1518" s="20" t="str">
        <f>IF($N1518="","",IF(VLOOKUP(VLOOKUP($N1518,IMPOSTAZIONI!$E$6:$I$13,5,FALSE),IMPOSTAZIONI!$B$25:$N$32,9,FALSE)=0,"",VLOOKUP(VLOOKUP($N1518,IMPOSTAZIONI!$E$6:$I$13,5,FALSE),IMPOSTAZIONI!$B$25:$N$32,9,FALSE)))</f>
        <v/>
      </c>
      <c r="BV1518" s="20" t="str">
        <f>IF($N1518="","",IF(VLOOKUP(VLOOKUP($N1518,IMPOSTAZIONI!$E$6:$I$13,5,FALSE),IMPOSTAZIONI!$B$25:$N$32,12,FALSE)=0,"",VLOOKUP(VLOOKUP($N1518,IMPOSTAZIONI!$E$6:$I$13,5,FALSE),IMPOSTAZIONI!$B$25:$N$32,12,FALSE)))</f>
        <v/>
      </c>
      <c r="BW1518" s="221" t="str">
        <f t="shared" si="410"/>
        <v/>
      </c>
      <c r="BX1518" s="221" t="str">
        <f t="shared" si="411"/>
        <v/>
      </c>
      <c r="BY1518" s="221">
        <f t="shared" si="412"/>
        <v>0</v>
      </c>
      <c r="BZ1518" s="231">
        <f t="shared" si="413"/>
        <v>0</v>
      </c>
      <c r="CA1518" s="246">
        <f t="shared" si="414"/>
        <v>0</v>
      </c>
      <c r="CB1518" s="246">
        <f t="shared" si="415"/>
        <v>0</v>
      </c>
      <c r="CC1518" s="246" t="str">
        <f t="shared" si="416"/>
        <v/>
      </c>
      <c r="CD1518" s="246">
        <f t="shared" si="417"/>
        <v>5</v>
      </c>
      <c r="CE1518" s="246">
        <f t="shared" si="418"/>
        <v>0</v>
      </c>
      <c r="CF1518" s="276">
        <f t="shared" si="419"/>
        <v>0</v>
      </c>
      <c r="CG1518" s="277">
        <f t="shared" si="419"/>
        <v>0</v>
      </c>
      <c r="CH1518" s="277">
        <f t="shared" si="419"/>
        <v>0</v>
      </c>
      <c r="CI1518" s="278">
        <f t="shared" si="408"/>
        <v>0</v>
      </c>
      <c r="CJ1518" s="280">
        <f t="shared" si="420"/>
        <v>0</v>
      </c>
      <c r="CK1518" s="232">
        <f t="shared" si="421"/>
        <v>0</v>
      </c>
      <c r="CL1518" s="1"/>
    </row>
    <row r="1519" spans="1:90" ht="18" customHeight="1">
      <c r="A1519" s="1"/>
      <c r="B1519" s="1"/>
      <c r="C1519" s="314"/>
      <c r="D1519" s="287" t="str">
        <f t="shared" si="407"/>
        <v/>
      </c>
      <c r="E1519" s="449" t="str">
        <f t="shared" si="409"/>
        <v/>
      </c>
      <c r="F1519" s="450"/>
      <c r="G1519" s="451"/>
      <c r="H1519" s="452"/>
      <c r="I1519" s="453"/>
      <c r="J1519" s="453"/>
      <c r="K1519" s="453"/>
      <c r="L1519" s="453"/>
      <c r="M1519" s="454"/>
      <c r="N1519" s="455"/>
      <c r="O1519" s="456"/>
      <c r="P1519" s="456"/>
      <c r="Q1519" s="456"/>
      <c r="R1519" s="456"/>
      <c r="S1519" s="456"/>
      <c r="T1519" s="456"/>
      <c r="U1519" s="456"/>
      <c r="V1519" s="456"/>
      <c r="W1519" s="456"/>
      <c r="X1519" s="456"/>
      <c r="Y1519" s="456"/>
      <c r="Z1519" s="456"/>
      <c r="AA1519" s="456"/>
      <c r="AB1519" s="456"/>
      <c r="AC1519" s="456"/>
      <c r="AD1519" s="456"/>
      <c r="AE1519" s="457"/>
      <c r="AF1519" s="455"/>
      <c r="AG1519" s="456"/>
      <c r="AH1519" s="456"/>
      <c r="AI1519" s="456"/>
      <c r="AJ1519" s="456"/>
      <c r="AK1519" s="456"/>
      <c r="AL1519" s="456"/>
      <c r="AM1519" s="456"/>
      <c r="AN1519" s="457"/>
      <c r="AO1519" s="455"/>
      <c r="AP1519" s="456"/>
      <c r="AQ1519" s="456"/>
      <c r="AR1519" s="456"/>
      <c r="AS1519" s="456"/>
      <c r="AT1519" s="456"/>
      <c r="AU1519" s="456"/>
      <c r="AV1519" s="456"/>
      <c r="AW1519" s="456"/>
      <c r="AX1519" s="456"/>
      <c r="AY1519" s="456"/>
      <c r="AZ1519" s="456"/>
      <c r="BA1519" s="456"/>
      <c r="BB1519" s="456"/>
      <c r="BC1519" s="456"/>
      <c r="BD1519" s="456"/>
      <c r="BE1519" s="456"/>
      <c r="BF1519" s="456"/>
      <c r="BG1519" s="457"/>
      <c r="BH1519" s="458"/>
      <c r="BI1519" s="459"/>
      <c r="BJ1519" s="459"/>
      <c r="BK1519" s="459"/>
      <c r="BL1519" s="459"/>
      <c r="BM1519" s="460"/>
      <c r="BN1519" s="314"/>
      <c r="BO1519" s="314"/>
      <c r="BP1519" s="1"/>
      <c r="BQ1519" s="120">
        <f>IF($F$3="","",IF(N1519=$F$3,COUNTIF(BQ$23:BQ1518,"&gt;0")+1,0))</f>
        <v>0</v>
      </c>
      <c r="BR1519" s="1"/>
      <c r="BS1519" s="20" t="str">
        <f>IF($N1519="","",IF(VLOOKUP(VLOOKUP($N1519,IMPOSTAZIONI!$E$6:$I$13,5,FALSE),IMPOSTAZIONI!$B$25:$N$32,3,FALSE)=0,"",VLOOKUP(VLOOKUP($N1519,IMPOSTAZIONI!$E$6:$I$13,5,FALSE),IMPOSTAZIONI!$B$25:$N$32,3,FALSE)))</f>
        <v/>
      </c>
      <c r="BT1519" s="20" t="str">
        <f>IF($N1519="","",IF(VLOOKUP(VLOOKUP($N1519,IMPOSTAZIONI!$E$6:$I$13,5,FALSE),IMPOSTAZIONI!$B$25:$N$32,6,FALSE)=0,"",VLOOKUP(VLOOKUP($N1519,IMPOSTAZIONI!$E$6:$I$13,5,FALSE),IMPOSTAZIONI!$B$25:$N$32,6,FALSE)))</f>
        <v/>
      </c>
      <c r="BU1519" s="20" t="str">
        <f>IF($N1519="","",IF(VLOOKUP(VLOOKUP($N1519,IMPOSTAZIONI!$E$6:$I$13,5,FALSE),IMPOSTAZIONI!$B$25:$N$32,9,FALSE)=0,"",VLOOKUP(VLOOKUP($N1519,IMPOSTAZIONI!$E$6:$I$13,5,FALSE),IMPOSTAZIONI!$B$25:$N$32,9,FALSE)))</f>
        <v/>
      </c>
      <c r="BV1519" s="20" t="str">
        <f>IF($N1519="","",IF(VLOOKUP(VLOOKUP($N1519,IMPOSTAZIONI!$E$6:$I$13,5,FALSE),IMPOSTAZIONI!$B$25:$N$32,12,FALSE)=0,"",VLOOKUP(VLOOKUP($N1519,IMPOSTAZIONI!$E$6:$I$13,5,FALSE),IMPOSTAZIONI!$B$25:$N$32,12,FALSE)))</f>
        <v/>
      </c>
      <c r="BW1519" s="221" t="str">
        <f t="shared" si="410"/>
        <v/>
      </c>
      <c r="BX1519" s="221" t="str">
        <f t="shared" si="411"/>
        <v/>
      </c>
      <c r="BY1519" s="221">
        <f t="shared" si="412"/>
        <v>0</v>
      </c>
      <c r="BZ1519" s="231">
        <f t="shared" si="413"/>
        <v>0</v>
      </c>
      <c r="CA1519" s="246">
        <f t="shared" si="414"/>
        <v>0</v>
      </c>
      <c r="CB1519" s="246">
        <f t="shared" si="415"/>
        <v>0</v>
      </c>
      <c r="CC1519" s="246" t="str">
        <f t="shared" si="416"/>
        <v/>
      </c>
      <c r="CD1519" s="246">
        <f t="shared" si="417"/>
        <v>5</v>
      </c>
      <c r="CE1519" s="246">
        <f t="shared" si="418"/>
        <v>0</v>
      </c>
      <c r="CF1519" s="276">
        <f t="shared" si="419"/>
        <v>0</v>
      </c>
      <c r="CG1519" s="277">
        <f t="shared" si="419"/>
        <v>0</v>
      </c>
      <c r="CH1519" s="277">
        <f t="shared" si="419"/>
        <v>0</v>
      </c>
      <c r="CI1519" s="278">
        <f t="shared" si="408"/>
        <v>0</v>
      </c>
      <c r="CJ1519" s="280">
        <f t="shared" si="420"/>
        <v>0</v>
      </c>
      <c r="CK1519" s="232">
        <f t="shared" si="421"/>
        <v>0</v>
      </c>
      <c r="CL1519" s="1"/>
    </row>
    <row r="1520" spans="1:90" ht="18" customHeight="1">
      <c r="A1520" s="1"/>
      <c r="B1520" s="1"/>
      <c r="C1520" s="314"/>
      <c r="D1520" s="287" t="str">
        <f t="shared" si="407"/>
        <v/>
      </c>
      <c r="E1520" s="449" t="str">
        <f t="shared" si="409"/>
        <v/>
      </c>
      <c r="F1520" s="450"/>
      <c r="G1520" s="451"/>
      <c r="H1520" s="452"/>
      <c r="I1520" s="453"/>
      <c r="J1520" s="453"/>
      <c r="K1520" s="453"/>
      <c r="L1520" s="453"/>
      <c r="M1520" s="454"/>
      <c r="N1520" s="455"/>
      <c r="O1520" s="456"/>
      <c r="P1520" s="456"/>
      <c r="Q1520" s="456"/>
      <c r="R1520" s="456"/>
      <c r="S1520" s="456"/>
      <c r="T1520" s="456"/>
      <c r="U1520" s="456"/>
      <c r="V1520" s="456"/>
      <c r="W1520" s="456"/>
      <c r="X1520" s="456"/>
      <c r="Y1520" s="456"/>
      <c r="Z1520" s="456"/>
      <c r="AA1520" s="456"/>
      <c r="AB1520" s="456"/>
      <c r="AC1520" s="456"/>
      <c r="AD1520" s="456"/>
      <c r="AE1520" s="457"/>
      <c r="AF1520" s="455"/>
      <c r="AG1520" s="456"/>
      <c r="AH1520" s="456"/>
      <c r="AI1520" s="456"/>
      <c r="AJ1520" s="456"/>
      <c r="AK1520" s="456"/>
      <c r="AL1520" s="456"/>
      <c r="AM1520" s="456"/>
      <c r="AN1520" s="457"/>
      <c r="AO1520" s="455"/>
      <c r="AP1520" s="456"/>
      <c r="AQ1520" s="456"/>
      <c r="AR1520" s="456"/>
      <c r="AS1520" s="456"/>
      <c r="AT1520" s="456"/>
      <c r="AU1520" s="456"/>
      <c r="AV1520" s="456"/>
      <c r="AW1520" s="456"/>
      <c r="AX1520" s="456"/>
      <c r="AY1520" s="456"/>
      <c r="AZ1520" s="456"/>
      <c r="BA1520" s="456"/>
      <c r="BB1520" s="456"/>
      <c r="BC1520" s="456"/>
      <c r="BD1520" s="456"/>
      <c r="BE1520" s="456"/>
      <c r="BF1520" s="456"/>
      <c r="BG1520" s="457"/>
      <c r="BH1520" s="458"/>
      <c r="BI1520" s="459"/>
      <c r="BJ1520" s="459"/>
      <c r="BK1520" s="459"/>
      <c r="BL1520" s="459"/>
      <c r="BM1520" s="460"/>
      <c r="BN1520" s="314"/>
      <c r="BO1520" s="314"/>
      <c r="BP1520" s="1"/>
      <c r="BQ1520" s="120">
        <f>IF($F$3="","",IF(N1520=$F$3,COUNTIF(BQ$23:BQ1519,"&gt;0")+1,0))</f>
        <v>0</v>
      </c>
      <c r="BR1520" s="1"/>
      <c r="BS1520" s="20" t="str">
        <f>IF($N1520="","",IF(VLOOKUP(VLOOKUP($N1520,IMPOSTAZIONI!$E$6:$I$13,5,FALSE),IMPOSTAZIONI!$B$25:$N$32,3,FALSE)=0,"",VLOOKUP(VLOOKUP($N1520,IMPOSTAZIONI!$E$6:$I$13,5,FALSE),IMPOSTAZIONI!$B$25:$N$32,3,FALSE)))</f>
        <v/>
      </c>
      <c r="BT1520" s="20" t="str">
        <f>IF($N1520="","",IF(VLOOKUP(VLOOKUP($N1520,IMPOSTAZIONI!$E$6:$I$13,5,FALSE),IMPOSTAZIONI!$B$25:$N$32,6,FALSE)=0,"",VLOOKUP(VLOOKUP($N1520,IMPOSTAZIONI!$E$6:$I$13,5,FALSE),IMPOSTAZIONI!$B$25:$N$32,6,FALSE)))</f>
        <v/>
      </c>
      <c r="BU1520" s="20" t="str">
        <f>IF($N1520="","",IF(VLOOKUP(VLOOKUP($N1520,IMPOSTAZIONI!$E$6:$I$13,5,FALSE),IMPOSTAZIONI!$B$25:$N$32,9,FALSE)=0,"",VLOOKUP(VLOOKUP($N1520,IMPOSTAZIONI!$E$6:$I$13,5,FALSE),IMPOSTAZIONI!$B$25:$N$32,9,FALSE)))</f>
        <v/>
      </c>
      <c r="BV1520" s="20" t="str">
        <f>IF($N1520="","",IF(VLOOKUP(VLOOKUP($N1520,IMPOSTAZIONI!$E$6:$I$13,5,FALSE),IMPOSTAZIONI!$B$25:$N$32,12,FALSE)=0,"",VLOOKUP(VLOOKUP($N1520,IMPOSTAZIONI!$E$6:$I$13,5,FALSE),IMPOSTAZIONI!$B$25:$N$32,12,FALSE)))</f>
        <v/>
      </c>
      <c r="BW1520" s="221" t="str">
        <f t="shared" si="410"/>
        <v/>
      </c>
      <c r="BX1520" s="221" t="str">
        <f t="shared" si="411"/>
        <v/>
      </c>
      <c r="BY1520" s="221">
        <f t="shared" si="412"/>
        <v>0</v>
      </c>
      <c r="BZ1520" s="231">
        <f t="shared" si="413"/>
        <v>0</v>
      </c>
      <c r="CA1520" s="246">
        <f t="shared" si="414"/>
        <v>0</v>
      </c>
      <c r="CB1520" s="246">
        <f t="shared" si="415"/>
        <v>0</v>
      </c>
      <c r="CC1520" s="246" t="str">
        <f t="shared" si="416"/>
        <v/>
      </c>
      <c r="CD1520" s="246">
        <f t="shared" si="417"/>
        <v>5</v>
      </c>
      <c r="CE1520" s="246">
        <f t="shared" si="418"/>
        <v>0</v>
      </c>
      <c r="CF1520" s="276">
        <f t="shared" si="419"/>
        <v>0</v>
      </c>
      <c r="CG1520" s="277">
        <f t="shared" si="419"/>
        <v>0</v>
      </c>
      <c r="CH1520" s="277">
        <f t="shared" si="419"/>
        <v>0</v>
      </c>
      <c r="CI1520" s="278">
        <f t="shared" si="408"/>
        <v>0</v>
      </c>
      <c r="CJ1520" s="280">
        <f t="shared" si="420"/>
        <v>0</v>
      </c>
      <c r="CK1520" s="232">
        <f t="shared" si="421"/>
        <v>0</v>
      </c>
      <c r="CL1520" s="1"/>
    </row>
    <row r="1521" spans="1:90" ht="18" customHeight="1">
      <c r="A1521" s="1"/>
      <c r="B1521" s="1"/>
      <c r="C1521" s="314"/>
      <c r="D1521" s="287" t="str">
        <f t="shared" ref="D1521:D1584" si="422">IF(BY1521=1,"Errore",IF(BY1521=2,"+ EVN nel gg.",""))</f>
        <v/>
      </c>
      <c r="E1521" s="449" t="str">
        <f t="shared" si="409"/>
        <v/>
      </c>
      <c r="F1521" s="450"/>
      <c r="G1521" s="451"/>
      <c r="H1521" s="452"/>
      <c r="I1521" s="453"/>
      <c r="J1521" s="453"/>
      <c r="K1521" s="453"/>
      <c r="L1521" s="453"/>
      <c r="M1521" s="454"/>
      <c r="N1521" s="455"/>
      <c r="O1521" s="456"/>
      <c r="P1521" s="456"/>
      <c r="Q1521" s="456"/>
      <c r="R1521" s="456"/>
      <c r="S1521" s="456"/>
      <c r="T1521" s="456"/>
      <c r="U1521" s="456"/>
      <c r="V1521" s="456"/>
      <c r="W1521" s="456"/>
      <c r="X1521" s="456"/>
      <c r="Y1521" s="456"/>
      <c r="Z1521" s="456"/>
      <c r="AA1521" s="456"/>
      <c r="AB1521" s="456"/>
      <c r="AC1521" s="456"/>
      <c r="AD1521" s="456"/>
      <c r="AE1521" s="457"/>
      <c r="AF1521" s="455"/>
      <c r="AG1521" s="456"/>
      <c r="AH1521" s="456"/>
      <c r="AI1521" s="456"/>
      <c r="AJ1521" s="456"/>
      <c r="AK1521" s="456"/>
      <c r="AL1521" s="456"/>
      <c r="AM1521" s="456"/>
      <c r="AN1521" s="457"/>
      <c r="AO1521" s="455"/>
      <c r="AP1521" s="456"/>
      <c r="AQ1521" s="456"/>
      <c r="AR1521" s="456"/>
      <c r="AS1521" s="456"/>
      <c r="AT1521" s="456"/>
      <c r="AU1521" s="456"/>
      <c r="AV1521" s="456"/>
      <c r="AW1521" s="456"/>
      <c r="AX1521" s="456"/>
      <c r="AY1521" s="456"/>
      <c r="AZ1521" s="456"/>
      <c r="BA1521" s="456"/>
      <c r="BB1521" s="456"/>
      <c r="BC1521" s="456"/>
      <c r="BD1521" s="456"/>
      <c r="BE1521" s="456"/>
      <c r="BF1521" s="456"/>
      <c r="BG1521" s="457"/>
      <c r="BH1521" s="458"/>
      <c r="BI1521" s="459"/>
      <c r="BJ1521" s="459"/>
      <c r="BK1521" s="459"/>
      <c r="BL1521" s="459"/>
      <c r="BM1521" s="460"/>
      <c r="BN1521" s="314"/>
      <c r="BO1521" s="314"/>
      <c r="BP1521" s="1"/>
      <c r="BQ1521" s="120">
        <f>IF($F$3="","",IF(N1521=$F$3,COUNTIF(BQ$23:BQ1520,"&gt;0")+1,0))</f>
        <v>0</v>
      </c>
      <c r="BR1521" s="1"/>
      <c r="BS1521" s="20" t="str">
        <f>IF($N1521="","",IF(VLOOKUP(VLOOKUP($N1521,IMPOSTAZIONI!$E$6:$I$13,5,FALSE),IMPOSTAZIONI!$B$25:$N$32,3,FALSE)=0,"",VLOOKUP(VLOOKUP($N1521,IMPOSTAZIONI!$E$6:$I$13,5,FALSE),IMPOSTAZIONI!$B$25:$N$32,3,FALSE)))</f>
        <v/>
      </c>
      <c r="BT1521" s="20" t="str">
        <f>IF($N1521="","",IF(VLOOKUP(VLOOKUP($N1521,IMPOSTAZIONI!$E$6:$I$13,5,FALSE),IMPOSTAZIONI!$B$25:$N$32,6,FALSE)=0,"",VLOOKUP(VLOOKUP($N1521,IMPOSTAZIONI!$E$6:$I$13,5,FALSE),IMPOSTAZIONI!$B$25:$N$32,6,FALSE)))</f>
        <v/>
      </c>
      <c r="BU1521" s="20" t="str">
        <f>IF($N1521="","",IF(VLOOKUP(VLOOKUP($N1521,IMPOSTAZIONI!$E$6:$I$13,5,FALSE),IMPOSTAZIONI!$B$25:$N$32,9,FALSE)=0,"",VLOOKUP(VLOOKUP($N1521,IMPOSTAZIONI!$E$6:$I$13,5,FALSE),IMPOSTAZIONI!$B$25:$N$32,9,FALSE)))</f>
        <v/>
      </c>
      <c r="BV1521" s="20" t="str">
        <f>IF($N1521="","",IF(VLOOKUP(VLOOKUP($N1521,IMPOSTAZIONI!$E$6:$I$13,5,FALSE),IMPOSTAZIONI!$B$25:$N$32,12,FALSE)=0,"",VLOOKUP(VLOOKUP($N1521,IMPOSTAZIONI!$E$6:$I$13,5,FALSE),IMPOSTAZIONI!$B$25:$N$32,12,FALSE)))</f>
        <v/>
      </c>
      <c r="BW1521" s="221" t="str">
        <f t="shared" si="410"/>
        <v/>
      </c>
      <c r="BX1521" s="221" t="str">
        <f t="shared" si="411"/>
        <v/>
      </c>
      <c r="BY1521" s="221">
        <f t="shared" si="412"/>
        <v>0</v>
      </c>
      <c r="BZ1521" s="231">
        <f t="shared" si="413"/>
        <v>0</v>
      </c>
      <c r="CA1521" s="246">
        <f t="shared" si="414"/>
        <v>0</v>
      </c>
      <c r="CB1521" s="246">
        <f t="shared" si="415"/>
        <v>0</v>
      </c>
      <c r="CC1521" s="246" t="str">
        <f t="shared" si="416"/>
        <v/>
      </c>
      <c r="CD1521" s="246">
        <f t="shared" si="417"/>
        <v>5</v>
      </c>
      <c r="CE1521" s="246">
        <f t="shared" si="418"/>
        <v>0</v>
      </c>
      <c r="CF1521" s="276">
        <f t="shared" si="419"/>
        <v>0</v>
      </c>
      <c r="CG1521" s="277">
        <f t="shared" si="419"/>
        <v>0</v>
      </c>
      <c r="CH1521" s="277">
        <f t="shared" si="419"/>
        <v>0</v>
      </c>
      <c r="CI1521" s="278">
        <f t="shared" si="408"/>
        <v>0</v>
      </c>
      <c r="CJ1521" s="280">
        <f t="shared" si="420"/>
        <v>0</v>
      </c>
      <c r="CK1521" s="232">
        <f t="shared" si="421"/>
        <v>0</v>
      </c>
      <c r="CL1521" s="1"/>
    </row>
    <row r="1522" spans="1:90" ht="18" customHeight="1">
      <c r="A1522" s="1"/>
      <c r="B1522" s="1"/>
      <c r="C1522" s="314"/>
      <c r="D1522" s="287" t="str">
        <f t="shared" si="422"/>
        <v/>
      </c>
      <c r="E1522" s="449" t="str">
        <f t="shared" si="409"/>
        <v/>
      </c>
      <c r="F1522" s="450"/>
      <c r="G1522" s="451"/>
      <c r="H1522" s="452"/>
      <c r="I1522" s="453"/>
      <c r="J1522" s="453"/>
      <c r="K1522" s="453"/>
      <c r="L1522" s="453"/>
      <c r="M1522" s="454"/>
      <c r="N1522" s="455"/>
      <c r="O1522" s="456"/>
      <c r="P1522" s="456"/>
      <c r="Q1522" s="456"/>
      <c r="R1522" s="456"/>
      <c r="S1522" s="456"/>
      <c r="T1522" s="456"/>
      <c r="U1522" s="456"/>
      <c r="V1522" s="456"/>
      <c r="W1522" s="456"/>
      <c r="X1522" s="456"/>
      <c r="Y1522" s="456"/>
      <c r="Z1522" s="456"/>
      <c r="AA1522" s="456"/>
      <c r="AB1522" s="456"/>
      <c r="AC1522" s="456"/>
      <c r="AD1522" s="456"/>
      <c r="AE1522" s="457"/>
      <c r="AF1522" s="455"/>
      <c r="AG1522" s="456"/>
      <c r="AH1522" s="456"/>
      <c r="AI1522" s="456"/>
      <c r="AJ1522" s="456"/>
      <c r="AK1522" s="456"/>
      <c r="AL1522" s="456"/>
      <c r="AM1522" s="456"/>
      <c r="AN1522" s="457"/>
      <c r="AO1522" s="455"/>
      <c r="AP1522" s="456"/>
      <c r="AQ1522" s="456"/>
      <c r="AR1522" s="456"/>
      <c r="AS1522" s="456"/>
      <c r="AT1522" s="456"/>
      <c r="AU1522" s="456"/>
      <c r="AV1522" s="456"/>
      <c r="AW1522" s="456"/>
      <c r="AX1522" s="456"/>
      <c r="AY1522" s="456"/>
      <c r="AZ1522" s="456"/>
      <c r="BA1522" s="456"/>
      <c r="BB1522" s="456"/>
      <c r="BC1522" s="456"/>
      <c r="BD1522" s="456"/>
      <c r="BE1522" s="456"/>
      <c r="BF1522" s="456"/>
      <c r="BG1522" s="457"/>
      <c r="BH1522" s="458"/>
      <c r="BI1522" s="459"/>
      <c r="BJ1522" s="459"/>
      <c r="BK1522" s="459"/>
      <c r="BL1522" s="459"/>
      <c r="BM1522" s="460"/>
      <c r="BN1522" s="314"/>
      <c r="BO1522" s="314"/>
      <c r="BP1522" s="1"/>
      <c r="BQ1522" s="120">
        <f>IF($F$3="","",IF(N1522=$F$3,COUNTIF(BQ$23:BQ1521,"&gt;0")+1,0))</f>
        <v>0</v>
      </c>
      <c r="BR1522" s="1"/>
      <c r="BS1522" s="20" t="str">
        <f>IF($N1522="","",IF(VLOOKUP(VLOOKUP($N1522,IMPOSTAZIONI!$E$6:$I$13,5,FALSE),IMPOSTAZIONI!$B$25:$N$32,3,FALSE)=0,"",VLOOKUP(VLOOKUP($N1522,IMPOSTAZIONI!$E$6:$I$13,5,FALSE),IMPOSTAZIONI!$B$25:$N$32,3,FALSE)))</f>
        <v/>
      </c>
      <c r="BT1522" s="20" t="str">
        <f>IF($N1522="","",IF(VLOOKUP(VLOOKUP($N1522,IMPOSTAZIONI!$E$6:$I$13,5,FALSE),IMPOSTAZIONI!$B$25:$N$32,6,FALSE)=0,"",VLOOKUP(VLOOKUP($N1522,IMPOSTAZIONI!$E$6:$I$13,5,FALSE),IMPOSTAZIONI!$B$25:$N$32,6,FALSE)))</f>
        <v/>
      </c>
      <c r="BU1522" s="20" t="str">
        <f>IF($N1522="","",IF(VLOOKUP(VLOOKUP($N1522,IMPOSTAZIONI!$E$6:$I$13,5,FALSE),IMPOSTAZIONI!$B$25:$N$32,9,FALSE)=0,"",VLOOKUP(VLOOKUP($N1522,IMPOSTAZIONI!$E$6:$I$13,5,FALSE),IMPOSTAZIONI!$B$25:$N$32,9,FALSE)))</f>
        <v/>
      </c>
      <c r="BV1522" s="20" t="str">
        <f>IF($N1522="","",IF(VLOOKUP(VLOOKUP($N1522,IMPOSTAZIONI!$E$6:$I$13,5,FALSE),IMPOSTAZIONI!$B$25:$N$32,12,FALSE)=0,"",VLOOKUP(VLOOKUP($N1522,IMPOSTAZIONI!$E$6:$I$13,5,FALSE),IMPOSTAZIONI!$B$25:$N$32,12,FALSE)))</f>
        <v/>
      </c>
      <c r="BW1522" s="221" t="str">
        <f t="shared" si="410"/>
        <v/>
      </c>
      <c r="BX1522" s="221" t="str">
        <f t="shared" si="411"/>
        <v/>
      </c>
      <c r="BY1522" s="221">
        <f t="shared" si="412"/>
        <v>0</v>
      </c>
      <c r="BZ1522" s="231">
        <f t="shared" si="413"/>
        <v>0</v>
      </c>
      <c r="CA1522" s="246">
        <f t="shared" si="414"/>
        <v>0</v>
      </c>
      <c r="CB1522" s="246">
        <f t="shared" si="415"/>
        <v>0</v>
      </c>
      <c r="CC1522" s="246" t="str">
        <f t="shared" si="416"/>
        <v/>
      </c>
      <c r="CD1522" s="246">
        <f t="shared" si="417"/>
        <v>5</v>
      </c>
      <c r="CE1522" s="246">
        <f t="shared" si="418"/>
        <v>0</v>
      </c>
      <c r="CF1522" s="276">
        <f t="shared" si="419"/>
        <v>0</v>
      </c>
      <c r="CG1522" s="277">
        <f t="shared" si="419"/>
        <v>0</v>
      </c>
      <c r="CH1522" s="277">
        <f t="shared" si="419"/>
        <v>0</v>
      </c>
      <c r="CI1522" s="278">
        <f t="shared" si="408"/>
        <v>0</v>
      </c>
      <c r="CJ1522" s="280">
        <f t="shared" si="420"/>
        <v>0</v>
      </c>
      <c r="CK1522" s="232">
        <f t="shared" si="421"/>
        <v>0</v>
      </c>
      <c r="CL1522" s="1"/>
    </row>
    <row r="1523" spans="1:90" ht="18" customHeight="1">
      <c r="A1523" s="1"/>
      <c r="B1523" s="1"/>
      <c r="C1523" s="314"/>
      <c r="D1523" s="287" t="str">
        <f t="shared" si="422"/>
        <v/>
      </c>
      <c r="E1523" s="449" t="str">
        <f t="shared" si="409"/>
        <v/>
      </c>
      <c r="F1523" s="450"/>
      <c r="G1523" s="451"/>
      <c r="H1523" s="452"/>
      <c r="I1523" s="453"/>
      <c r="J1523" s="453"/>
      <c r="K1523" s="453"/>
      <c r="L1523" s="453"/>
      <c r="M1523" s="454"/>
      <c r="N1523" s="455"/>
      <c r="O1523" s="456"/>
      <c r="P1523" s="456"/>
      <c r="Q1523" s="456"/>
      <c r="R1523" s="456"/>
      <c r="S1523" s="456"/>
      <c r="T1523" s="456"/>
      <c r="U1523" s="456"/>
      <c r="V1523" s="456"/>
      <c r="W1523" s="456"/>
      <c r="X1523" s="456"/>
      <c r="Y1523" s="456"/>
      <c r="Z1523" s="456"/>
      <c r="AA1523" s="456"/>
      <c r="AB1523" s="456"/>
      <c r="AC1523" s="456"/>
      <c r="AD1523" s="456"/>
      <c r="AE1523" s="457"/>
      <c r="AF1523" s="455"/>
      <c r="AG1523" s="456"/>
      <c r="AH1523" s="456"/>
      <c r="AI1523" s="456"/>
      <c r="AJ1523" s="456"/>
      <c r="AK1523" s="456"/>
      <c r="AL1523" s="456"/>
      <c r="AM1523" s="456"/>
      <c r="AN1523" s="457"/>
      <c r="AO1523" s="455"/>
      <c r="AP1523" s="456"/>
      <c r="AQ1523" s="456"/>
      <c r="AR1523" s="456"/>
      <c r="AS1523" s="456"/>
      <c r="AT1523" s="456"/>
      <c r="AU1523" s="456"/>
      <c r="AV1523" s="456"/>
      <c r="AW1523" s="456"/>
      <c r="AX1523" s="456"/>
      <c r="AY1523" s="456"/>
      <c r="AZ1523" s="456"/>
      <c r="BA1523" s="456"/>
      <c r="BB1523" s="456"/>
      <c r="BC1523" s="456"/>
      <c r="BD1523" s="456"/>
      <c r="BE1523" s="456"/>
      <c r="BF1523" s="456"/>
      <c r="BG1523" s="457"/>
      <c r="BH1523" s="458"/>
      <c r="BI1523" s="459"/>
      <c r="BJ1523" s="459"/>
      <c r="BK1523" s="459"/>
      <c r="BL1523" s="459"/>
      <c r="BM1523" s="460"/>
      <c r="BN1523" s="314"/>
      <c r="BO1523" s="314"/>
      <c r="BP1523" s="1"/>
      <c r="BQ1523" s="120">
        <f>IF($F$3="","",IF(N1523=$F$3,COUNTIF(BQ$23:BQ1522,"&gt;0")+1,0))</f>
        <v>0</v>
      </c>
      <c r="BR1523" s="1"/>
      <c r="BS1523" s="20" t="str">
        <f>IF($N1523="","",IF(VLOOKUP(VLOOKUP($N1523,IMPOSTAZIONI!$E$6:$I$13,5,FALSE),IMPOSTAZIONI!$B$25:$N$32,3,FALSE)=0,"",VLOOKUP(VLOOKUP($N1523,IMPOSTAZIONI!$E$6:$I$13,5,FALSE),IMPOSTAZIONI!$B$25:$N$32,3,FALSE)))</f>
        <v/>
      </c>
      <c r="BT1523" s="20" t="str">
        <f>IF($N1523="","",IF(VLOOKUP(VLOOKUP($N1523,IMPOSTAZIONI!$E$6:$I$13,5,FALSE),IMPOSTAZIONI!$B$25:$N$32,6,FALSE)=0,"",VLOOKUP(VLOOKUP($N1523,IMPOSTAZIONI!$E$6:$I$13,5,FALSE),IMPOSTAZIONI!$B$25:$N$32,6,FALSE)))</f>
        <v/>
      </c>
      <c r="BU1523" s="20" t="str">
        <f>IF($N1523="","",IF(VLOOKUP(VLOOKUP($N1523,IMPOSTAZIONI!$E$6:$I$13,5,FALSE),IMPOSTAZIONI!$B$25:$N$32,9,FALSE)=0,"",VLOOKUP(VLOOKUP($N1523,IMPOSTAZIONI!$E$6:$I$13,5,FALSE),IMPOSTAZIONI!$B$25:$N$32,9,FALSE)))</f>
        <v/>
      </c>
      <c r="BV1523" s="20" t="str">
        <f>IF($N1523="","",IF(VLOOKUP(VLOOKUP($N1523,IMPOSTAZIONI!$E$6:$I$13,5,FALSE),IMPOSTAZIONI!$B$25:$N$32,12,FALSE)=0,"",VLOOKUP(VLOOKUP($N1523,IMPOSTAZIONI!$E$6:$I$13,5,FALSE),IMPOSTAZIONI!$B$25:$N$32,12,FALSE)))</f>
        <v/>
      </c>
      <c r="BW1523" s="221" t="str">
        <f t="shared" si="410"/>
        <v/>
      </c>
      <c r="BX1523" s="221" t="str">
        <f t="shared" si="411"/>
        <v/>
      </c>
      <c r="BY1523" s="221">
        <f t="shared" si="412"/>
        <v>0</v>
      </c>
      <c r="BZ1523" s="231">
        <f t="shared" si="413"/>
        <v>0</v>
      </c>
      <c r="CA1523" s="246">
        <f t="shared" si="414"/>
        <v>0</v>
      </c>
      <c r="CB1523" s="246">
        <f t="shared" si="415"/>
        <v>0</v>
      </c>
      <c r="CC1523" s="246" t="str">
        <f t="shared" si="416"/>
        <v/>
      </c>
      <c r="CD1523" s="246">
        <f t="shared" si="417"/>
        <v>5</v>
      </c>
      <c r="CE1523" s="246">
        <f t="shared" si="418"/>
        <v>0</v>
      </c>
      <c r="CF1523" s="276">
        <f t="shared" si="419"/>
        <v>0</v>
      </c>
      <c r="CG1523" s="277">
        <f t="shared" si="419"/>
        <v>0</v>
      </c>
      <c r="CH1523" s="277">
        <f t="shared" si="419"/>
        <v>0</v>
      </c>
      <c r="CI1523" s="278">
        <f t="shared" si="408"/>
        <v>0</v>
      </c>
      <c r="CJ1523" s="280">
        <f t="shared" si="420"/>
        <v>0</v>
      </c>
      <c r="CK1523" s="232">
        <f t="shared" si="421"/>
        <v>0</v>
      </c>
      <c r="CL1523" s="1"/>
    </row>
    <row r="1524" spans="1:90" ht="18" customHeight="1">
      <c r="A1524" s="1"/>
      <c r="B1524" s="1"/>
      <c r="C1524" s="314"/>
      <c r="D1524" s="287" t="str">
        <f t="shared" si="422"/>
        <v/>
      </c>
      <c r="E1524" s="449" t="str">
        <f t="shared" si="409"/>
        <v/>
      </c>
      <c r="F1524" s="450"/>
      <c r="G1524" s="451"/>
      <c r="H1524" s="452"/>
      <c r="I1524" s="453"/>
      <c r="J1524" s="453"/>
      <c r="K1524" s="453"/>
      <c r="L1524" s="453"/>
      <c r="M1524" s="454"/>
      <c r="N1524" s="455"/>
      <c r="O1524" s="456"/>
      <c r="P1524" s="456"/>
      <c r="Q1524" s="456"/>
      <c r="R1524" s="456"/>
      <c r="S1524" s="456"/>
      <c r="T1524" s="456"/>
      <c r="U1524" s="456"/>
      <c r="V1524" s="456"/>
      <c r="W1524" s="456"/>
      <c r="X1524" s="456"/>
      <c r="Y1524" s="456"/>
      <c r="Z1524" s="456"/>
      <c r="AA1524" s="456"/>
      <c r="AB1524" s="456"/>
      <c r="AC1524" s="456"/>
      <c r="AD1524" s="456"/>
      <c r="AE1524" s="457"/>
      <c r="AF1524" s="455"/>
      <c r="AG1524" s="456"/>
      <c r="AH1524" s="456"/>
      <c r="AI1524" s="456"/>
      <c r="AJ1524" s="456"/>
      <c r="AK1524" s="456"/>
      <c r="AL1524" s="456"/>
      <c r="AM1524" s="456"/>
      <c r="AN1524" s="457"/>
      <c r="AO1524" s="455"/>
      <c r="AP1524" s="456"/>
      <c r="AQ1524" s="456"/>
      <c r="AR1524" s="456"/>
      <c r="AS1524" s="456"/>
      <c r="AT1524" s="456"/>
      <c r="AU1524" s="456"/>
      <c r="AV1524" s="456"/>
      <c r="AW1524" s="456"/>
      <c r="AX1524" s="456"/>
      <c r="AY1524" s="456"/>
      <c r="AZ1524" s="456"/>
      <c r="BA1524" s="456"/>
      <c r="BB1524" s="456"/>
      <c r="BC1524" s="456"/>
      <c r="BD1524" s="456"/>
      <c r="BE1524" s="456"/>
      <c r="BF1524" s="456"/>
      <c r="BG1524" s="457"/>
      <c r="BH1524" s="458"/>
      <c r="BI1524" s="459"/>
      <c r="BJ1524" s="459"/>
      <c r="BK1524" s="459"/>
      <c r="BL1524" s="459"/>
      <c r="BM1524" s="460"/>
      <c r="BN1524" s="314"/>
      <c r="BO1524" s="314"/>
      <c r="BP1524" s="1"/>
      <c r="BQ1524" s="120">
        <f>IF($F$3="","",IF(N1524=$F$3,COUNTIF(BQ$23:BQ1523,"&gt;0")+1,0))</f>
        <v>0</v>
      </c>
      <c r="BR1524" s="1"/>
      <c r="BS1524" s="20" t="str">
        <f>IF($N1524="","",IF(VLOOKUP(VLOOKUP($N1524,IMPOSTAZIONI!$E$6:$I$13,5,FALSE),IMPOSTAZIONI!$B$25:$N$32,3,FALSE)=0,"",VLOOKUP(VLOOKUP($N1524,IMPOSTAZIONI!$E$6:$I$13,5,FALSE),IMPOSTAZIONI!$B$25:$N$32,3,FALSE)))</f>
        <v/>
      </c>
      <c r="BT1524" s="20" t="str">
        <f>IF($N1524="","",IF(VLOOKUP(VLOOKUP($N1524,IMPOSTAZIONI!$E$6:$I$13,5,FALSE),IMPOSTAZIONI!$B$25:$N$32,6,FALSE)=0,"",VLOOKUP(VLOOKUP($N1524,IMPOSTAZIONI!$E$6:$I$13,5,FALSE),IMPOSTAZIONI!$B$25:$N$32,6,FALSE)))</f>
        <v/>
      </c>
      <c r="BU1524" s="20" t="str">
        <f>IF($N1524="","",IF(VLOOKUP(VLOOKUP($N1524,IMPOSTAZIONI!$E$6:$I$13,5,FALSE),IMPOSTAZIONI!$B$25:$N$32,9,FALSE)=0,"",VLOOKUP(VLOOKUP($N1524,IMPOSTAZIONI!$E$6:$I$13,5,FALSE),IMPOSTAZIONI!$B$25:$N$32,9,FALSE)))</f>
        <v/>
      </c>
      <c r="BV1524" s="20" t="str">
        <f>IF($N1524="","",IF(VLOOKUP(VLOOKUP($N1524,IMPOSTAZIONI!$E$6:$I$13,5,FALSE),IMPOSTAZIONI!$B$25:$N$32,12,FALSE)=0,"",VLOOKUP(VLOOKUP($N1524,IMPOSTAZIONI!$E$6:$I$13,5,FALSE),IMPOSTAZIONI!$B$25:$N$32,12,FALSE)))</f>
        <v/>
      </c>
      <c r="BW1524" s="221" t="str">
        <f t="shared" si="410"/>
        <v/>
      </c>
      <c r="BX1524" s="221" t="str">
        <f t="shared" si="411"/>
        <v/>
      </c>
      <c r="BY1524" s="221">
        <f t="shared" si="412"/>
        <v>0</v>
      </c>
      <c r="BZ1524" s="231">
        <f t="shared" si="413"/>
        <v>0</v>
      </c>
      <c r="CA1524" s="246">
        <f t="shared" si="414"/>
        <v>0</v>
      </c>
      <c r="CB1524" s="246">
        <f t="shared" si="415"/>
        <v>0</v>
      </c>
      <c r="CC1524" s="246" t="str">
        <f t="shared" si="416"/>
        <v/>
      </c>
      <c r="CD1524" s="246">
        <f t="shared" si="417"/>
        <v>5</v>
      </c>
      <c r="CE1524" s="246">
        <f t="shared" si="418"/>
        <v>0</v>
      </c>
      <c r="CF1524" s="276">
        <f t="shared" si="419"/>
        <v>0</v>
      </c>
      <c r="CG1524" s="277">
        <f t="shared" si="419"/>
        <v>0</v>
      </c>
      <c r="CH1524" s="277">
        <f t="shared" si="419"/>
        <v>0</v>
      </c>
      <c r="CI1524" s="278">
        <f t="shared" si="408"/>
        <v>0</v>
      </c>
      <c r="CJ1524" s="280">
        <f t="shared" si="420"/>
        <v>0</v>
      </c>
      <c r="CK1524" s="232">
        <f t="shared" si="421"/>
        <v>0</v>
      </c>
      <c r="CL1524" s="1"/>
    </row>
    <row r="1525" spans="1:90" ht="18" customHeight="1">
      <c r="A1525" s="1"/>
      <c r="B1525" s="1"/>
      <c r="C1525" s="314"/>
      <c r="D1525" s="287" t="str">
        <f t="shared" si="422"/>
        <v/>
      </c>
      <c r="E1525" s="449" t="str">
        <f t="shared" si="409"/>
        <v/>
      </c>
      <c r="F1525" s="450"/>
      <c r="G1525" s="451"/>
      <c r="H1525" s="452"/>
      <c r="I1525" s="453"/>
      <c r="J1525" s="453"/>
      <c r="K1525" s="453"/>
      <c r="L1525" s="453"/>
      <c r="M1525" s="454"/>
      <c r="N1525" s="455"/>
      <c r="O1525" s="456"/>
      <c r="P1525" s="456"/>
      <c r="Q1525" s="456"/>
      <c r="R1525" s="456"/>
      <c r="S1525" s="456"/>
      <c r="T1525" s="456"/>
      <c r="U1525" s="456"/>
      <c r="V1525" s="456"/>
      <c r="W1525" s="456"/>
      <c r="X1525" s="456"/>
      <c r="Y1525" s="456"/>
      <c r="Z1525" s="456"/>
      <c r="AA1525" s="456"/>
      <c r="AB1525" s="456"/>
      <c r="AC1525" s="456"/>
      <c r="AD1525" s="456"/>
      <c r="AE1525" s="457"/>
      <c r="AF1525" s="455"/>
      <c r="AG1525" s="456"/>
      <c r="AH1525" s="456"/>
      <c r="AI1525" s="456"/>
      <c r="AJ1525" s="456"/>
      <c r="AK1525" s="456"/>
      <c r="AL1525" s="456"/>
      <c r="AM1525" s="456"/>
      <c r="AN1525" s="457"/>
      <c r="AO1525" s="455"/>
      <c r="AP1525" s="456"/>
      <c r="AQ1525" s="456"/>
      <c r="AR1525" s="456"/>
      <c r="AS1525" s="456"/>
      <c r="AT1525" s="456"/>
      <c r="AU1525" s="456"/>
      <c r="AV1525" s="456"/>
      <c r="AW1525" s="456"/>
      <c r="AX1525" s="456"/>
      <c r="AY1525" s="456"/>
      <c r="AZ1525" s="456"/>
      <c r="BA1525" s="456"/>
      <c r="BB1525" s="456"/>
      <c r="BC1525" s="456"/>
      <c r="BD1525" s="456"/>
      <c r="BE1525" s="456"/>
      <c r="BF1525" s="456"/>
      <c r="BG1525" s="457"/>
      <c r="BH1525" s="458"/>
      <c r="BI1525" s="459"/>
      <c r="BJ1525" s="459"/>
      <c r="BK1525" s="459"/>
      <c r="BL1525" s="459"/>
      <c r="BM1525" s="460"/>
      <c r="BN1525" s="314"/>
      <c r="BO1525" s="314"/>
      <c r="BP1525" s="1"/>
      <c r="BQ1525" s="120">
        <f>IF($F$3="","",IF(N1525=$F$3,COUNTIF(BQ$23:BQ1524,"&gt;0")+1,0))</f>
        <v>0</v>
      </c>
      <c r="BR1525" s="1"/>
      <c r="BS1525" s="20" t="str">
        <f>IF($N1525="","",IF(VLOOKUP(VLOOKUP($N1525,IMPOSTAZIONI!$E$6:$I$13,5,FALSE),IMPOSTAZIONI!$B$25:$N$32,3,FALSE)=0,"",VLOOKUP(VLOOKUP($N1525,IMPOSTAZIONI!$E$6:$I$13,5,FALSE),IMPOSTAZIONI!$B$25:$N$32,3,FALSE)))</f>
        <v/>
      </c>
      <c r="BT1525" s="20" t="str">
        <f>IF($N1525="","",IF(VLOOKUP(VLOOKUP($N1525,IMPOSTAZIONI!$E$6:$I$13,5,FALSE),IMPOSTAZIONI!$B$25:$N$32,6,FALSE)=0,"",VLOOKUP(VLOOKUP($N1525,IMPOSTAZIONI!$E$6:$I$13,5,FALSE),IMPOSTAZIONI!$B$25:$N$32,6,FALSE)))</f>
        <v/>
      </c>
      <c r="BU1525" s="20" t="str">
        <f>IF($N1525="","",IF(VLOOKUP(VLOOKUP($N1525,IMPOSTAZIONI!$E$6:$I$13,5,FALSE),IMPOSTAZIONI!$B$25:$N$32,9,FALSE)=0,"",VLOOKUP(VLOOKUP($N1525,IMPOSTAZIONI!$E$6:$I$13,5,FALSE),IMPOSTAZIONI!$B$25:$N$32,9,FALSE)))</f>
        <v/>
      </c>
      <c r="BV1525" s="20" t="str">
        <f>IF($N1525="","",IF(VLOOKUP(VLOOKUP($N1525,IMPOSTAZIONI!$E$6:$I$13,5,FALSE),IMPOSTAZIONI!$B$25:$N$32,12,FALSE)=0,"",VLOOKUP(VLOOKUP($N1525,IMPOSTAZIONI!$E$6:$I$13,5,FALSE),IMPOSTAZIONI!$B$25:$N$32,12,FALSE)))</f>
        <v/>
      </c>
      <c r="BW1525" s="221" t="str">
        <f t="shared" si="410"/>
        <v/>
      </c>
      <c r="BX1525" s="221" t="str">
        <f t="shared" si="411"/>
        <v/>
      </c>
      <c r="BY1525" s="221">
        <f t="shared" si="412"/>
        <v>0</v>
      </c>
      <c r="BZ1525" s="231">
        <f t="shared" si="413"/>
        <v>0</v>
      </c>
      <c r="CA1525" s="246">
        <f t="shared" si="414"/>
        <v>0</v>
      </c>
      <c r="CB1525" s="246">
        <f t="shared" si="415"/>
        <v>0</v>
      </c>
      <c r="CC1525" s="246" t="str">
        <f t="shared" si="416"/>
        <v/>
      </c>
      <c r="CD1525" s="246">
        <f t="shared" si="417"/>
        <v>5</v>
      </c>
      <c r="CE1525" s="246">
        <f t="shared" si="418"/>
        <v>0</v>
      </c>
      <c r="CF1525" s="276">
        <f t="shared" si="419"/>
        <v>0</v>
      </c>
      <c r="CG1525" s="277">
        <f t="shared" si="419"/>
        <v>0</v>
      </c>
      <c r="CH1525" s="277">
        <f t="shared" si="419"/>
        <v>0</v>
      </c>
      <c r="CI1525" s="278">
        <f t="shared" si="408"/>
        <v>0</v>
      </c>
      <c r="CJ1525" s="280">
        <f t="shared" si="420"/>
        <v>0</v>
      </c>
      <c r="CK1525" s="232">
        <f t="shared" si="421"/>
        <v>0</v>
      </c>
      <c r="CL1525" s="1"/>
    </row>
    <row r="1526" spans="1:90" ht="18" customHeight="1">
      <c r="A1526" s="1"/>
      <c r="B1526" s="1"/>
      <c r="C1526" s="314"/>
      <c r="D1526" s="287" t="str">
        <f t="shared" si="422"/>
        <v/>
      </c>
      <c r="E1526" s="449" t="str">
        <f t="shared" si="409"/>
        <v/>
      </c>
      <c r="F1526" s="450"/>
      <c r="G1526" s="451"/>
      <c r="H1526" s="452"/>
      <c r="I1526" s="453"/>
      <c r="J1526" s="453"/>
      <c r="K1526" s="453"/>
      <c r="L1526" s="453"/>
      <c r="M1526" s="454"/>
      <c r="N1526" s="455"/>
      <c r="O1526" s="456"/>
      <c r="P1526" s="456"/>
      <c r="Q1526" s="456"/>
      <c r="R1526" s="456"/>
      <c r="S1526" s="456"/>
      <c r="T1526" s="456"/>
      <c r="U1526" s="456"/>
      <c r="V1526" s="456"/>
      <c r="W1526" s="456"/>
      <c r="X1526" s="456"/>
      <c r="Y1526" s="456"/>
      <c r="Z1526" s="456"/>
      <c r="AA1526" s="456"/>
      <c r="AB1526" s="456"/>
      <c r="AC1526" s="456"/>
      <c r="AD1526" s="456"/>
      <c r="AE1526" s="457"/>
      <c r="AF1526" s="455"/>
      <c r="AG1526" s="456"/>
      <c r="AH1526" s="456"/>
      <c r="AI1526" s="456"/>
      <c r="AJ1526" s="456"/>
      <c r="AK1526" s="456"/>
      <c r="AL1526" s="456"/>
      <c r="AM1526" s="456"/>
      <c r="AN1526" s="457"/>
      <c r="AO1526" s="455"/>
      <c r="AP1526" s="456"/>
      <c r="AQ1526" s="456"/>
      <c r="AR1526" s="456"/>
      <c r="AS1526" s="456"/>
      <c r="AT1526" s="456"/>
      <c r="AU1526" s="456"/>
      <c r="AV1526" s="456"/>
      <c r="AW1526" s="456"/>
      <c r="AX1526" s="456"/>
      <c r="AY1526" s="456"/>
      <c r="AZ1526" s="456"/>
      <c r="BA1526" s="456"/>
      <c r="BB1526" s="456"/>
      <c r="BC1526" s="456"/>
      <c r="BD1526" s="456"/>
      <c r="BE1526" s="456"/>
      <c r="BF1526" s="456"/>
      <c r="BG1526" s="457"/>
      <c r="BH1526" s="458"/>
      <c r="BI1526" s="459"/>
      <c r="BJ1526" s="459"/>
      <c r="BK1526" s="459"/>
      <c r="BL1526" s="459"/>
      <c r="BM1526" s="460"/>
      <c r="BN1526" s="314"/>
      <c r="BO1526" s="314"/>
      <c r="BP1526" s="1"/>
      <c r="BQ1526" s="120">
        <f>IF($F$3="","",IF(N1526=$F$3,COUNTIF(BQ$23:BQ1525,"&gt;0")+1,0))</f>
        <v>0</v>
      </c>
      <c r="BR1526" s="1"/>
      <c r="BS1526" s="20" t="str">
        <f>IF($N1526="","",IF(VLOOKUP(VLOOKUP($N1526,IMPOSTAZIONI!$E$6:$I$13,5,FALSE),IMPOSTAZIONI!$B$25:$N$32,3,FALSE)=0,"",VLOOKUP(VLOOKUP($N1526,IMPOSTAZIONI!$E$6:$I$13,5,FALSE),IMPOSTAZIONI!$B$25:$N$32,3,FALSE)))</f>
        <v/>
      </c>
      <c r="BT1526" s="20" t="str">
        <f>IF($N1526="","",IF(VLOOKUP(VLOOKUP($N1526,IMPOSTAZIONI!$E$6:$I$13,5,FALSE),IMPOSTAZIONI!$B$25:$N$32,6,FALSE)=0,"",VLOOKUP(VLOOKUP($N1526,IMPOSTAZIONI!$E$6:$I$13,5,FALSE),IMPOSTAZIONI!$B$25:$N$32,6,FALSE)))</f>
        <v/>
      </c>
      <c r="BU1526" s="20" t="str">
        <f>IF($N1526="","",IF(VLOOKUP(VLOOKUP($N1526,IMPOSTAZIONI!$E$6:$I$13,5,FALSE),IMPOSTAZIONI!$B$25:$N$32,9,FALSE)=0,"",VLOOKUP(VLOOKUP($N1526,IMPOSTAZIONI!$E$6:$I$13,5,FALSE),IMPOSTAZIONI!$B$25:$N$32,9,FALSE)))</f>
        <v/>
      </c>
      <c r="BV1526" s="20" t="str">
        <f>IF($N1526="","",IF(VLOOKUP(VLOOKUP($N1526,IMPOSTAZIONI!$E$6:$I$13,5,FALSE),IMPOSTAZIONI!$B$25:$N$32,12,FALSE)=0,"",VLOOKUP(VLOOKUP($N1526,IMPOSTAZIONI!$E$6:$I$13,5,FALSE),IMPOSTAZIONI!$B$25:$N$32,12,FALSE)))</f>
        <v/>
      </c>
      <c r="BW1526" s="221" t="str">
        <f t="shared" si="410"/>
        <v/>
      </c>
      <c r="BX1526" s="221" t="str">
        <f t="shared" si="411"/>
        <v/>
      </c>
      <c r="BY1526" s="221">
        <f t="shared" si="412"/>
        <v>0</v>
      </c>
      <c r="BZ1526" s="231">
        <f t="shared" si="413"/>
        <v>0</v>
      </c>
      <c r="CA1526" s="246">
        <f t="shared" si="414"/>
        <v>0</v>
      </c>
      <c r="CB1526" s="246">
        <f t="shared" si="415"/>
        <v>0</v>
      </c>
      <c r="CC1526" s="246" t="str">
        <f t="shared" si="416"/>
        <v/>
      </c>
      <c r="CD1526" s="246">
        <f t="shared" si="417"/>
        <v>5</v>
      </c>
      <c r="CE1526" s="246">
        <f t="shared" si="418"/>
        <v>0</v>
      </c>
      <c r="CF1526" s="276">
        <f t="shared" si="419"/>
        <v>0</v>
      </c>
      <c r="CG1526" s="277">
        <f t="shared" si="419"/>
        <v>0</v>
      </c>
      <c r="CH1526" s="277">
        <f t="shared" si="419"/>
        <v>0</v>
      </c>
      <c r="CI1526" s="278">
        <f t="shared" si="408"/>
        <v>0</v>
      </c>
      <c r="CJ1526" s="280">
        <f t="shared" si="420"/>
        <v>0</v>
      </c>
      <c r="CK1526" s="232">
        <f t="shared" si="421"/>
        <v>0</v>
      </c>
      <c r="CL1526" s="1"/>
    </row>
    <row r="1527" spans="1:90" ht="18" customHeight="1">
      <c r="A1527" s="1"/>
      <c r="B1527" s="1"/>
      <c r="C1527" s="314"/>
      <c r="D1527" s="287" t="str">
        <f t="shared" si="422"/>
        <v/>
      </c>
      <c r="E1527" s="449" t="str">
        <f t="shared" si="409"/>
        <v/>
      </c>
      <c r="F1527" s="450"/>
      <c r="G1527" s="451"/>
      <c r="H1527" s="452"/>
      <c r="I1527" s="453"/>
      <c r="J1527" s="453"/>
      <c r="K1527" s="453"/>
      <c r="L1527" s="453"/>
      <c r="M1527" s="454"/>
      <c r="N1527" s="455"/>
      <c r="O1527" s="456"/>
      <c r="P1527" s="456"/>
      <c r="Q1527" s="456"/>
      <c r="R1527" s="456"/>
      <c r="S1527" s="456"/>
      <c r="T1527" s="456"/>
      <c r="U1527" s="456"/>
      <c r="V1527" s="456"/>
      <c r="W1527" s="456"/>
      <c r="X1527" s="456"/>
      <c r="Y1527" s="456"/>
      <c r="Z1527" s="456"/>
      <c r="AA1527" s="456"/>
      <c r="AB1527" s="456"/>
      <c r="AC1527" s="456"/>
      <c r="AD1527" s="456"/>
      <c r="AE1527" s="457"/>
      <c r="AF1527" s="455"/>
      <c r="AG1527" s="456"/>
      <c r="AH1527" s="456"/>
      <c r="AI1527" s="456"/>
      <c r="AJ1527" s="456"/>
      <c r="AK1527" s="456"/>
      <c r="AL1527" s="456"/>
      <c r="AM1527" s="456"/>
      <c r="AN1527" s="457"/>
      <c r="AO1527" s="455"/>
      <c r="AP1527" s="456"/>
      <c r="AQ1527" s="456"/>
      <c r="AR1527" s="456"/>
      <c r="AS1527" s="456"/>
      <c r="AT1527" s="456"/>
      <c r="AU1527" s="456"/>
      <c r="AV1527" s="456"/>
      <c r="AW1527" s="456"/>
      <c r="AX1527" s="456"/>
      <c r="AY1527" s="456"/>
      <c r="AZ1527" s="456"/>
      <c r="BA1527" s="456"/>
      <c r="BB1527" s="456"/>
      <c r="BC1527" s="456"/>
      <c r="BD1527" s="456"/>
      <c r="BE1527" s="456"/>
      <c r="BF1527" s="456"/>
      <c r="BG1527" s="457"/>
      <c r="BH1527" s="458"/>
      <c r="BI1527" s="459"/>
      <c r="BJ1527" s="459"/>
      <c r="BK1527" s="459"/>
      <c r="BL1527" s="459"/>
      <c r="BM1527" s="460"/>
      <c r="BN1527" s="314"/>
      <c r="BO1527" s="314"/>
      <c r="BP1527" s="1"/>
      <c r="BQ1527" s="120">
        <f>IF($F$3="","",IF(N1527=$F$3,COUNTIF(BQ$23:BQ1526,"&gt;0")+1,0))</f>
        <v>0</v>
      </c>
      <c r="BR1527" s="1"/>
      <c r="BS1527" s="20" t="str">
        <f>IF($N1527="","",IF(VLOOKUP(VLOOKUP($N1527,IMPOSTAZIONI!$E$6:$I$13,5,FALSE),IMPOSTAZIONI!$B$25:$N$32,3,FALSE)=0,"",VLOOKUP(VLOOKUP($N1527,IMPOSTAZIONI!$E$6:$I$13,5,FALSE),IMPOSTAZIONI!$B$25:$N$32,3,FALSE)))</f>
        <v/>
      </c>
      <c r="BT1527" s="20" t="str">
        <f>IF($N1527="","",IF(VLOOKUP(VLOOKUP($N1527,IMPOSTAZIONI!$E$6:$I$13,5,FALSE),IMPOSTAZIONI!$B$25:$N$32,6,FALSE)=0,"",VLOOKUP(VLOOKUP($N1527,IMPOSTAZIONI!$E$6:$I$13,5,FALSE),IMPOSTAZIONI!$B$25:$N$32,6,FALSE)))</f>
        <v/>
      </c>
      <c r="BU1527" s="20" t="str">
        <f>IF($N1527="","",IF(VLOOKUP(VLOOKUP($N1527,IMPOSTAZIONI!$E$6:$I$13,5,FALSE),IMPOSTAZIONI!$B$25:$N$32,9,FALSE)=0,"",VLOOKUP(VLOOKUP($N1527,IMPOSTAZIONI!$E$6:$I$13,5,FALSE),IMPOSTAZIONI!$B$25:$N$32,9,FALSE)))</f>
        <v/>
      </c>
      <c r="BV1527" s="20" t="str">
        <f>IF($N1527="","",IF(VLOOKUP(VLOOKUP($N1527,IMPOSTAZIONI!$E$6:$I$13,5,FALSE),IMPOSTAZIONI!$B$25:$N$32,12,FALSE)=0,"",VLOOKUP(VLOOKUP($N1527,IMPOSTAZIONI!$E$6:$I$13,5,FALSE),IMPOSTAZIONI!$B$25:$N$32,12,FALSE)))</f>
        <v/>
      </c>
      <c r="BW1527" s="221" t="str">
        <f t="shared" si="410"/>
        <v/>
      </c>
      <c r="BX1527" s="221" t="str">
        <f t="shared" si="411"/>
        <v/>
      </c>
      <c r="BY1527" s="221">
        <f t="shared" si="412"/>
        <v>0</v>
      </c>
      <c r="BZ1527" s="231">
        <f t="shared" si="413"/>
        <v>0</v>
      </c>
      <c r="CA1527" s="246">
        <f t="shared" si="414"/>
        <v>0</v>
      </c>
      <c r="CB1527" s="246">
        <f t="shared" si="415"/>
        <v>0</v>
      </c>
      <c r="CC1527" s="246" t="str">
        <f t="shared" si="416"/>
        <v/>
      </c>
      <c r="CD1527" s="246">
        <f t="shared" si="417"/>
        <v>5</v>
      </c>
      <c r="CE1527" s="246">
        <f t="shared" si="418"/>
        <v>0</v>
      </c>
      <c r="CF1527" s="276">
        <f t="shared" si="419"/>
        <v>0</v>
      </c>
      <c r="CG1527" s="277">
        <f t="shared" si="419"/>
        <v>0</v>
      </c>
      <c r="CH1527" s="277">
        <f t="shared" si="419"/>
        <v>0</v>
      </c>
      <c r="CI1527" s="278">
        <f t="shared" si="408"/>
        <v>0</v>
      </c>
      <c r="CJ1527" s="280">
        <f t="shared" si="420"/>
        <v>0</v>
      </c>
      <c r="CK1527" s="232">
        <f t="shared" si="421"/>
        <v>0</v>
      </c>
      <c r="CL1527" s="1"/>
    </row>
    <row r="1528" spans="1:90" ht="18" customHeight="1">
      <c r="A1528" s="1"/>
      <c r="B1528" s="1"/>
      <c r="C1528" s="314"/>
      <c r="D1528" s="287" t="str">
        <f t="shared" si="422"/>
        <v/>
      </c>
      <c r="E1528" s="449" t="str">
        <f t="shared" si="409"/>
        <v/>
      </c>
      <c r="F1528" s="450"/>
      <c r="G1528" s="451"/>
      <c r="H1528" s="452"/>
      <c r="I1528" s="453"/>
      <c r="J1528" s="453"/>
      <c r="K1528" s="453"/>
      <c r="L1528" s="453"/>
      <c r="M1528" s="454"/>
      <c r="N1528" s="455"/>
      <c r="O1528" s="456"/>
      <c r="P1528" s="456"/>
      <c r="Q1528" s="456"/>
      <c r="R1528" s="456"/>
      <c r="S1528" s="456"/>
      <c r="T1528" s="456"/>
      <c r="U1528" s="456"/>
      <c r="V1528" s="456"/>
      <c r="W1528" s="456"/>
      <c r="X1528" s="456"/>
      <c r="Y1528" s="456"/>
      <c r="Z1528" s="456"/>
      <c r="AA1528" s="456"/>
      <c r="AB1528" s="456"/>
      <c r="AC1528" s="456"/>
      <c r="AD1528" s="456"/>
      <c r="AE1528" s="457"/>
      <c r="AF1528" s="455"/>
      <c r="AG1528" s="456"/>
      <c r="AH1528" s="456"/>
      <c r="AI1528" s="456"/>
      <c r="AJ1528" s="456"/>
      <c r="AK1528" s="456"/>
      <c r="AL1528" s="456"/>
      <c r="AM1528" s="456"/>
      <c r="AN1528" s="457"/>
      <c r="AO1528" s="455"/>
      <c r="AP1528" s="456"/>
      <c r="AQ1528" s="456"/>
      <c r="AR1528" s="456"/>
      <c r="AS1528" s="456"/>
      <c r="AT1528" s="456"/>
      <c r="AU1528" s="456"/>
      <c r="AV1528" s="456"/>
      <c r="AW1528" s="456"/>
      <c r="AX1528" s="456"/>
      <c r="AY1528" s="456"/>
      <c r="AZ1528" s="456"/>
      <c r="BA1528" s="456"/>
      <c r="BB1528" s="456"/>
      <c r="BC1528" s="456"/>
      <c r="BD1528" s="456"/>
      <c r="BE1528" s="456"/>
      <c r="BF1528" s="456"/>
      <c r="BG1528" s="457"/>
      <c r="BH1528" s="458"/>
      <c r="BI1528" s="459"/>
      <c r="BJ1528" s="459"/>
      <c r="BK1528" s="459"/>
      <c r="BL1528" s="459"/>
      <c r="BM1528" s="460"/>
      <c r="BN1528" s="314"/>
      <c r="BO1528" s="314"/>
      <c r="BP1528" s="1"/>
      <c r="BQ1528" s="120">
        <f>IF($F$3="","",IF(N1528=$F$3,COUNTIF(BQ$23:BQ1527,"&gt;0")+1,0))</f>
        <v>0</v>
      </c>
      <c r="BR1528" s="1"/>
      <c r="BS1528" s="20" t="str">
        <f>IF($N1528="","",IF(VLOOKUP(VLOOKUP($N1528,IMPOSTAZIONI!$E$6:$I$13,5,FALSE),IMPOSTAZIONI!$B$25:$N$32,3,FALSE)=0,"",VLOOKUP(VLOOKUP($N1528,IMPOSTAZIONI!$E$6:$I$13,5,FALSE),IMPOSTAZIONI!$B$25:$N$32,3,FALSE)))</f>
        <v/>
      </c>
      <c r="BT1528" s="20" t="str">
        <f>IF($N1528="","",IF(VLOOKUP(VLOOKUP($N1528,IMPOSTAZIONI!$E$6:$I$13,5,FALSE),IMPOSTAZIONI!$B$25:$N$32,6,FALSE)=0,"",VLOOKUP(VLOOKUP($N1528,IMPOSTAZIONI!$E$6:$I$13,5,FALSE),IMPOSTAZIONI!$B$25:$N$32,6,FALSE)))</f>
        <v/>
      </c>
      <c r="BU1528" s="20" t="str">
        <f>IF($N1528="","",IF(VLOOKUP(VLOOKUP($N1528,IMPOSTAZIONI!$E$6:$I$13,5,FALSE),IMPOSTAZIONI!$B$25:$N$32,9,FALSE)=0,"",VLOOKUP(VLOOKUP($N1528,IMPOSTAZIONI!$E$6:$I$13,5,FALSE),IMPOSTAZIONI!$B$25:$N$32,9,FALSE)))</f>
        <v/>
      </c>
      <c r="BV1528" s="20" t="str">
        <f>IF($N1528="","",IF(VLOOKUP(VLOOKUP($N1528,IMPOSTAZIONI!$E$6:$I$13,5,FALSE),IMPOSTAZIONI!$B$25:$N$32,12,FALSE)=0,"",VLOOKUP(VLOOKUP($N1528,IMPOSTAZIONI!$E$6:$I$13,5,FALSE),IMPOSTAZIONI!$B$25:$N$32,12,FALSE)))</f>
        <v/>
      </c>
      <c r="BW1528" s="221" t="str">
        <f t="shared" si="410"/>
        <v/>
      </c>
      <c r="BX1528" s="221" t="str">
        <f t="shared" si="411"/>
        <v/>
      </c>
      <c r="BY1528" s="221">
        <f t="shared" si="412"/>
        <v>0</v>
      </c>
      <c r="BZ1528" s="231">
        <f t="shared" si="413"/>
        <v>0</v>
      </c>
      <c r="CA1528" s="246">
        <f t="shared" si="414"/>
        <v>0</v>
      </c>
      <c r="CB1528" s="246">
        <f t="shared" si="415"/>
        <v>0</v>
      </c>
      <c r="CC1528" s="246" t="str">
        <f t="shared" si="416"/>
        <v/>
      </c>
      <c r="CD1528" s="246">
        <f t="shared" si="417"/>
        <v>5</v>
      </c>
      <c r="CE1528" s="246">
        <f t="shared" si="418"/>
        <v>0</v>
      </c>
      <c r="CF1528" s="276">
        <f t="shared" si="419"/>
        <v>0</v>
      </c>
      <c r="CG1528" s="277">
        <f t="shared" si="419"/>
        <v>0</v>
      </c>
      <c r="CH1528" s="277">
        <f t="shared" si="419"/>
        <v>0</v>
      </c>
      <c r="CI1528" s="278">
        <f t="shared" si="408"/>
        <v>0</v>
      </c>
      <c r="CJ1528" s="280">
        <f t="shared" si="420"/>
        <v>0</v>
      </c>
      <c r="CK1528" s="232">
        <f t="shared" si="421"/>
        <v>0</v>
      </c>
      <c r="CL1528" s="1"/>
    </row>
    <row r="1529" spans="1:90" ht="18" customHeight="1">
      <c r="A1529" s="1"/>
      <c r="B1529" s="1"/>
      <c r="C1529" s="314"/>
      <c r="D1529" s="287" t="str">
        <f t="shared" si="422"/>
        <v/>
      </c>
      <c r="E1529" s="449" t="str">
        <f t="shared" si="409"/>
        <v/>
      </c>
      <c r="F1529" s="450"/>
      <c r="G1529" s="451"/>
      <c r="H1529" s="452"/>
      <c r="I1529" s="453"/>
      <c r="J1529" s="453"/>
      <c r="K1529" s="453"/>
      <c r="L1529" s="453"/>
      <c r="M1529" s="454"/>
      <c r="N1529" s="455"/>
      <c r="O1529" s="456"/>
      <c r="P1529" s="456"/>
      <c r="Q1529" s="456"/>
      <c r="R1529" s="456"/>
      <c r="S1529" s="456"/>
      <c r="T1529" s="456"/>
      <c r="U1529" s="456"/>
      <c r="V1529" s="456"/>
      <c r="W1529" s="456"/>
      <c r="X1529" s="456"/>
      <c r="Y1529" s="456"/>
      <c r="Z1529" s="456"/>
      <c r="AA1529" s="456"/>
      <c r="AB1529" s="456"/>
      <c r="AC1529" s="456"/>
      <c r="AD1529" s="456"/>
      <c r="AE1529" s="457"/>
      <c r="AF1529" s="455"/>
      <c r="AG1529" s="456"/>
      <c r="AH1529" s="456"/>
      <c r="AI1529" s="456"/>
      <c r="AJ1529" s="456"/>
      <c r="AK1529" s="456"/>
      <c r="AL1529" s="456"/>
      <c r="AM1529" s="456"/>
      <c r="AN1529" s="457"/>
      <c r="AO1529" s="455"/>
      <c r="AP1529" s="456"/>
      <c r="AQ1529" s="456"/>
      <c r="AR1529" s="456"/>
      <c r="AS1529" s="456"/>
      <c r="AT1529" s="456"/>
      <c r="AU1529" s="456"/>
      <c r="AV1529" s="456"/>
      <c r="AW1529" s="456"/>
      <c r="AX1529" s="456"/>
      <c r="AY1529" s="456"/>
      <c r="AZ1529" s="456"/>
      <c r="BA1529" s="456"/>
      <c r="BB1529" s="456"/>
      <c r="BC1529" s="456"/>
      <c r="BD1529" s="456"/>
      <c r="BE1529" s="456"/>
      <c r="BF1529" s="456"/>
      <c r="BG1529" s="457"/>
      <c r="BH1529" s="458"/>
      <c r="BI1529" s="459"/>
      <c r="BJ1529" s="459"/>
      <c r="BK1529" s="459"/>
      <c r="BL1529" s="459"/>
      <c r="BM1529" s="460"/>
      <c r="BN1529" s="314"/>
      <c r="BO1529" s="314"/>
      <c r="BP1529" s="1"/>
      <c r="BQ1529" s="120">
        <f>IF($F$3="","",IF(N1529=$F$3,COUNTIF(BQ$23:BQ1528,"&gt;0")+1,0))</f>
        <v>0</v>
      </c>
      <c r="BR1529" s="1"/>
      <c r="BS1529" s="20" t="str">
        <f>IF($N1529="","",IF(VLOOKUP(VLOOKUP($N1529,IMPOSTAZIONI!$E$6:$I$13,5,FALSE),IMPOSTAZIONI!$B$25:$N$32,3,FALSE)=0,"",VLOOKUP(VLOOKUP($N1529,IMPOSTAZIONI!$E$6:$I$13,5,FALSE),IMPOSTAZIONI!$B$25:$N$32,3,FALSE)))</f>
        <v/>
      </c>
      <c r="BT1529" s="20" t="str">
        <f>IF($N1529="","",IF(VLOOKUP(VLOOKUP($N1529,IMPOSTAZIONI!$E$6:$I$13,5,FALSE),IMPOSTAZIONI!$B$25:$N$32,6,FALSE)=0,"",VLOOKUP(VLOOKUP($N1529,IMPOSTAZIONI!$E$6:$I$13,5,FALSE),IMPOSTAZIONI!$B$25:$N$32,6,FALSE)))</f>
        <v/>
      </c>
      <c r="BU1529" s="20" t="str">
        <f>IF($N1529="","",IF(VLOOKUP(VLOOKUP($N1529,IMPOSTAZIONI!$E$6:$I$13,5,FALSE),IMPOSTAZIONI!$B$25:$N$32,9,FALSE)=0,"",VLOOKUP(VLOOKUP($N1529,IMPOSTAZIONI!$E$6:$I$13,5,FALSE),IMPOSTAZIONI!$B$25:$N$32,9,FALSE)))</f>
        <v/>
      </c>
      <c r="BV1529" s="20" t="str">
        <f>IF($N1529="","",IF(VLOOKUP(VLOOKUP($N1529,IMPOSTAZIONI!$E$6:$I$13,5,FALSE),IMPOSTAZIONI!$B$25:$N$32,12,FALSE)=0,"",VLOOKUP(VLOOKUP($N1529,IMPOSTAZIONI!$E$6:$I$13,5,FALSE),IMPOSTAZIONI!$B$25:$N$32,12,FALSE)))</f>
        <v/>
      </c>
      <c r="BW1529" s="221" t="str">
        <f t="shared" si="410"/>
        <v/>
      </c>
      <c r="BX1529" s="221" t="str">
        <f t="shared" si="411"/>
        <v/>
      </c>
      <c r="BY1529" s="221">
        <f t="shared" si="412"/>
        <v>0</v>
      </c>
      <c r="BZ1529" s="231">
        <f t="shared" si="413"/>
        <v>0</v>
      </c>
      <c r="CA1529" s="246">
        <f t="shared" si="414"/>
        <v>0</v>
      </c>
      <c r="CB1529" s="246">
        <f t="shared" si="415"/>
        <v>0</v>
      </c>
      <c r="CC1529" s="246" t="str">
        <f t="shared" si="416"/>
        <v/>
      </c>
      <c r="CD1529" s="246">
        <f t="shared" si="417"/>
        <v>5</v>
      </c>
      <c r="CE1529" s="246">
        <f t="shared" si="418"/>
        <v>0</v>
      </c>
      <c r="CF1529" s="276">
        <f t="shared" si="419"/>
        <v>0</v>
      </c>
      <c r="CG1529" s="277">
        <f t="shared" si="419"/>
        <v>0</v>
      </c>
      <c r="CH1529" s="277">
        <f t="shared" si="419"/>
        <v>0</v>
      </c>
      <c r="CI1529" s="278">
        <f t="shared" si="408"/>
        <v>0</v>
      </c>
      <c r="CJ1529" s="280">
        <f t="shared" si="420"/>
        <v>0</v>
      </c>
      <c r="CK1529" s="232">
        <f t="shared" si="421"/>
        <v>0</v>
      </c>
      <c r="CL1529" s="1"/>
    </row>
    <row r="1530" spans="1:90" ht="18" customHeight="1">
      <c r="A1530" s="1"/>
      <c r="B1530" s="1"/>
      <c r="C1530" s="314"/>
      <c r="D1530" s="287" t="str">
        <f t="shared" si="422"/>
        <v/>
      </c>
      <c r="E1530" s="449" t="str">
        <f t="shared" si="409"/>
        <v/>
      </c>
      <c r="F1530" s="450"/>
      <c r="G1530" s="451"/>
      <c r="H1530" s="452"/>
      <c r="I1530" s="453"/>
      <c r="J1530" s="453"/>
      <c r="K1530" s="453"/>
      <c r="L1530" s="453"/>
      <c r="M1530" s="454"/>
      <c r="N1530" s="455"/>
      <c r="O1530" s="456"/>
      <c r="P1530" s="456"/>
      <c r="Q1530" s="456"/>
      <c r="R1530" s="456"/>
      <c r="S1530" s="456"/>
      <c r="T1530" s="456"/>
      <c r="U1530" s="456"/>
      <c r="V1530" s="456"/>
      <c r="W1530" s="456"/>
      <c r="X1530" s="456"/>
      <c r="Y1530" s="456"/>
      <c r="Z1530" s="456"/>
      <c r="AA1530" s="456"/>
      <c r="AB1530" s="456"/>
      <c r="AC1530" s="456"/>
      <c r="AD1530" s="456"/>
      <c r="AE1530" s="457"/>
      <c r="AF1530" s="455"/>
      <c r="AG1530" s="456"/>
      <c r="AH1530" s="456"/>
      <c r="AI1530" s="456"/>
      <c r="AJ1530" s="456"/>
      <c r="AK1530" s="456"/>
      <c r="AL1530" s="456"/>
      <c r="AM1530" s="456"/>
      <c r="AN1530" s="457"/>
      <c r="AO1530" s="455"/>
      <c r="AP1530" s="456"/>
      <c r="AQ1530" s="456"/>
      <c r="AR1530" s="456"/>
      <c r="AS1530" s="456"/>
      <c r="AT1530" s="456"/>
      <c r="AU1530" s="456"/>
      <c r="AV1530" s="456"/>
      <c r="AW1530" s="456"/>
      <c r="AX1530" s="456"/>
      <c r="AY1530" s="456"/>
      <c r="AZ1530" s="456"/>
      <c r="BA1530" s="456"/>
      <c r="BB1530" s="456"/>
      <c r="BC1530" s="456"/>
      <c r="BD1530" s="456"/>
      <c r="BE1530" s="456"/>
      <c r="BF1530" s="456"/>
      <c r="BG1530" s="457"/>
      <c r="BH1530" s="458"/>
      <c r="BI1530" s="459"/>
      <c r="BJ1530" s="459"/>
      <c r="BK1530" s="459"/>
      <c r="BL1530" s="459"/>
      <c r="BM1530" s="460"/>
      <c r="BN1530" s="314"/>
      <c r="BO1530" s="314"/>
      <c r="BP1530" s="1"/>
      <c r="BQ1530" s="120">
        <f>IF($F$3="","",IF(N1530=$F$3,COUNTIF(BQ$23:BQ1529,"&gt;0")+1,0))</f>
        <v>0</v>
      </c>
      <c r="BR1530" s="1"/>
      <c r="BS1530" s="20" t="str">
        <f>IF($N1530="","",IF(VLOOKUP(VLOOKUP($N1530,IMPOSTAZIONI!$E$6:$I$13,5,FALSE),IMPOSTAZIONI!$B$25:$N$32,3,FALSE)=0,"",VLOOKUP(VLOOKUP($N1530,IMPOSTAZIONI!$E$6:$I$13,5,FALSE),IMPOSTAZIONI!$B$25:$N$32,3,FALSE)))</f>
        <v/>
      </c>
      <c r="BT1530" s="20" t="str">
        <f>IF($N1530="","",IF(VLOOKUP(VLOOKUP($N1530,IMPOSTAZIONI!$E$6:$I$13,5,FALSE),IMPOSTAZIONI!$B$25:$N$32,6,FALSE)=0,"",VLOOKUP(VLOOKUP($N1530,IMPOSTAZIONI!$E$6:$I$13,5,FALSE),IMPOSTAZIONI!$B$25:$N$32,6,FALSE)))</f>
        <v/>
      </c>
      <c r="BU1530" s="20" t="str">
        <f>IF($N1530="","",IF(VLOOKUP(VLOOKUP($N1530,IMPOSTAZIONI!$E$6:$I$13,5,FALSE),IMPOSTAZIONI!$B$25:$N$32,9,FALSE)=0,"",VLOOKUP(VLOOKUP($N1530,IMPOSTAZIONI!$E$6:$I$13,5,FALSE),IMPOSTAZIONI!$B$25:$N$32,9,FALSE)))</f>
        <v/>
      </c>
      <c r="BV1530" s="20" t="str">
        <f>IF($N1530="","",IF(VLOOKUP(VLOOKUP($N1530,IMPOSTAZIONI!$E$6:$I$13,5,FALSE),IMPOSTAZIONI!$B$25:$N$32,12,FALSE)=0,"",VLOOKUP(VLOOKUP($N1530,IMPOSTAZIONI!$E$6:$I$13,5,FALSE),IMPOSTAZIONI!$B$25:$N$32,12,FALSE)))</f>
        <v/>
      </c>
      <c r="BW1530" s="221" t="str">
        <f t="shared" si="410"/>
        <v/>
      </c>
      <c r="BX1530" s="221" t="str">
        <f t="shared" si="411"/>
        <v/>
      </c>
      <c r="BY1530" s="221">
        <f t="shared" si="412"/>
        <v>0</v>
      </c>
      <c r="BZ1530" s="231">
        <f t="shared" si="413"/>
        <v>0</v>
      </c>
      <c r="CA1530" s="246">
        <f t="shared" si="414"/>
        <v>0</v>
      </c>
      <c r="CB1530" s="246">
        <f t="shared" si="415"/>
        <v>0</v>
      </c>
      <c r="CC1530" s="246" t="str">
        <f t="shared" si="416"/>
        <v/>
      </c>
      <c r="CD1530" s="246">
        <f t="shared" si="417"/>
        <v>5</v>
      </c>
      <c r="CE1530" s="246">
        <f t="shared" si="418"/>
        <v>0</v>
      </c>
      <c r="CF1530" s="276">
        <f t="shared" si="419"/>
        <v>0</v>
      </c>
      <c r="CG1530" s="277">
        <f t="shared" si="419"/>
        <v>0</v>
      </c>
      <c r="CH1530" s="277">
        <f t="shared" si="419"/>
        <v>0</v>
      </c>
      <c r="CI1530" s="278">
        <f t="shared" si="408"/>
        <v>0</v>
      </c>
      <c r="CJ1530" s="280">
        <f t="shared" si="420"/>
        <v>0</v>
      </c>
      <c r="CK1530" s="232">
        <f t="shared" si="421"/>
        <v>0</v>
      </c>
      <c r="CL1530" s="1"/>
    </row>
    <row r="1531" spans="1:90" ht="18" customHeight="1">
      <c r="A1531" s="1"/>
      <c r="B1531" s="1"/>
      <c r="C1531" s="314"/>
      <c r="D1531" s="287" t="str">
        <f t="shared" si="422"/>
        <v/>
      </c>
      <c r="E1531" s="449" t="str">
        <f t="shared" si="409"/>
        <v/>
      </c>
      <c r="F1531" s="450"/>
      <c r="G1531" s="451"/>
      <c r="H1531" s="452"/>
      <c r="I1531" s="453"/>
      <c r="J1531" s="453"/>
      <c r="K1531" s="453"/>
      <c r="L1531" s="453"/>
      <c r="M1531" s="454"/>
      <c r="N1531" s="455"/>
      <c r="O1531" s="456"/>
      <c r="P1531" s="456"/>
      <c r="Q1531" s="456"/>
      <c r="R1531" s="456"/>
      <c r="S1531" s="456"/>
      <c r="T1531" s="456"/>
      <c r="U1531" s="456"/>
      <c r="V1531" s="456"/>
      <c r="W1531" s="456"/>
      <c r="X1531" s="456"/>
      <c r="Y1531" s="456"/>
      <c r="Z1531" s="456"/>
      <c r="AA1531" s="456"/>
      <c r="AB1531" s="456"/>
      <c r="AC1531" s="456"/>
      <c r="AD1531" s="456"/>
      <c r="AE1531" s="457"/>
      <c r="AF1531" s="455"/>
      <c r="AG1531" s="456"/>
      <c r="AH1531" s="456"/>
      <c r="AI1531" s="456"/>
      <c r="AJ1531" s="456"/>
      <c r="AK1531" s="456"/>
      <c r="AL1531" s="456"/>
      <c r="AM1531" s="456"/>
      <c r="AN1531" s="457"/>
      <c r="AO1531" s="455"/>
      <c r="AP1531" s="456"/>
      <c r="AQ1531" s="456"/>
      <c r="AR1531" s="456"/>
      <c r="AS1531" s="456"/>
      <c r="AT1531" s="456"/>
      <c r="AU1531" s="456"/>
      <c r="AV1531" s="456"/>
      <c r="AW1531" s="456"/>
      <c r="AX1531" s="456"/>
      <c r="AY1531" s="456"/>
      <c r="AZ1531" s="456"/>
      <c r="BA1531" s="456"/>
      <c r="BB1531" s="456"/>
      <c r="BC1531" s="456"/>
      <c r="BD1531" s="456"/>
      <c r="BE1531" s="456"/>
      <c r="BF1531" s="456"/>
      <c r="BG1531" s="457"/>
      <c r="BH1531" s="458"/>
      <c r="BI1531" s="459"/>
      <c r="BJ1531" s="459"/>
      <c r="BK1531" s="459"/>
      <c r="BL1531" s="459"/>
      <c r="BM1531" s="460"/>
      <c r="BN1531" s="314"/>
      <c r="BO1531" s="314"/>
      <c r="BP1531" s="1"/>
      <c r="BQ1531" s="120">
        <f>IF($F$3="","",IF(N1531=$F$3,COUNTIF(BQ$23:BQ1530,"&gt;0")+1,0))</f>
        <v>0</v>
      </c>
      <c r="BR1531" s="1"/>
      <c r="BS1531" s="20" t="str">
        <f>IF($N1531="","",IF(VLOOKUP(VLOOKUP($N1531,IMPOSTAZIONI!$E$6:$I$13,5,FALSE),IMPOSTAZIONI!$B$25:$N$32,3,FALSE)=0,"",VLOOKUP(VLOOKUP($N1531,IMPOSTAZIONI!$E$6:$I$13,5,FALSE),IMPOSTAZIONI!$B$25:$N$32,3,FALSE)))</f>
        <v/>
      </c>
      <c r="BT1531" s="20" t="str">
        <f>IF($N1531="","",IF(VLOOKUP(VLOOKUP($N1531,IMPOSTAZIONI!$E$6:$I$13,5,FALSE),IMPOSTAZIONI!$B$25:$N$32,6,FALSE)=0,"",VLOOKUP(VLOOKUP($N1531,IMPOSTAZIONI!$E$6:$I$13,5,FALSE),IMPOSTAZIONI!$B$25:$N$32,6,FALSE)))</f>
        <v/>
      </c>
      <c r="BU1531" s="20" t="str">
        <f>IF($N1531="","",IF(VLOOKUP(VLOOKUP($N1531,IMPOSTAZIONI!$E$6:$I$13,5,FALSE),IMPOSTAZIONI!$B$25:$N$32,9,FALSE)=0,"",VLOOKUP(VLOOKUP($N1531,IMPOSTAZIONI!$E$6:$I$13,5,FALSE),IMPOSTAZIONI!$B$25:$N$32,9,FALSE)))</f>
        <v/>
      </c>
      <c r="BV1531" s="20" t="str">
        <f>IF($N1531="","",IF(VLOOKUP(VLOOKUP($N1531,IMPOSTAZIONI!$E$6:$I$13,5,FALSE),IMPOSTAZIONI!$B$25:$N$32,12,FALSE)=0,"",VLOOKUP(VLOOKUP($N1531,IMPOSTAZIONI!$E$6:$I$13,5,FALSE),IMPOSTAZIONI!$B$25:$N$32,12,FALSE)))</f>
        <v/>
      </c>
      <c r="BW1531" s="221" t="str">
        <f t="shared" si="410"/>
        <v/>
      </c>
      <c r="BX1531" s="221" t="str">
        <f t="shared" si="411"/>
        <v/>
      </c>
      <c r="BY1531" s="221">
        <f t="shared" si="412"/>
        <v>0</v>
      </c>
      <c r="BZ1531" s="231">
        <f t="shared" si="413"/>
        <v>0</v>
      </c>
      <c r="CA1531" s="246">
        <f t="shared" si="414"/>
        <v>0</v>
      </c>
      <c r="CB1531" s="246">
        <f t="shared" si="415"/>
        <v>0</v>
      </c>
      <c r="CC1531" s="246" t="str">
        <f t="shared" si="416"/>
        <v/>
      </c>
      <c r="CD1531" s="246">
        <f t="shared" si="417"/>
        <v>5</v>
      </c>
      <c r="CE1531" s="246">
        <f t="shared" si="418"/>
        <v>0</v>
      </c>
      <c r="CF1531" s="276">
        <f t="shared" si="419"/>
        <v>0</v>
      </c>
      <c r="CG1531" s="277">
        <f t="shared" si="419"/>
        <v>0</v>
      </c>
      <c r="CH1531" s="277">
        <f t="shared" si="419"/>
        <v>0</v>
      </c>
      <c r="CI1531" s="278">
        <f t="shared" si="408"/>
        <v>0</v>
      </c>
      <c r="CJ1531" s="280">
        <f t="shared" si="420"/>
        <v>0</v>
      </c>
      <c r="CK1531" s="232">
        <f t="shared" si="421"/>
        <v>0</v>
      </c>
      <c r="CL1531" s="1"/>
    </row>
    <row r="1532" spans="1:90" ht="18" customHeight="1">
      <c r="A1532" s="1"/>
      <c r="B1532" s="1"/>
      <c r="C1532" s="314"/>
      <c r="D1532" s="287" t="str">
        <f t="shared" si="422"/>
        <v/>
      </c>
      <c r="E1532" s="449" t="str">
        <f t="shared" si="409"/>
        <v/>
      </c>
      <c r="F1532" s="450"/>
      <c r="G1532" s="451"/>
      <c r="H1532" s="452"/>
      <c r="I1532" s="453"/>
      <c r="J1532" s="453"/>
      <c r="K1532" s="453"/>
      <c r="L1532" s="453"/>
      <c r="M1532" s="454"/>
      <c r="N1532" s="455"/>
      <c r="O1532" s="456"/>
      <c r="P1532" s="456"/>
      <c r="Q1532" s="456"/>
      <c r="R1532" s="456"/>
      <c r="S1532" s="456"/>
      <c r="T1532" s="456"/>
      <c r="U1532" s="456"/>
      <c r="V1532" s="456"/>
      <c r="W1532" s="456"/>
      <c r="X1532" s="456"/>
      <c r="Y1532" s="456"/>
      <c r="Z1532" s="456"/>
      <c r="AA1532" s="456"/>
      <c r="AB1532" s="456"/>
      <c r="AC1532" s="456"/>
      <c r="AD1532" s="456"/>
      <c r="AE1532" s="457"/>
      <c r="AF1532" s="455"/>
      <c r="AG1532" s="456"/>
      <c r="AH1532" s="456"/>
      <c r="AI1532" s="456"/>
      <c r="AJ1532" s="456"/>
      <c r="AK1532" s="456"/>
      <c r="AL1532" s="456"/>
      <c r="AM1532" s="456"/>
      <c r="AN1532" s="457"/>
      <c r="AO1532" s="455"/>
      <c r="AP1532" s="456"/>
      <c r="AQ1532" s="456"/>
      <c r="AR1532" s="456"/>
      <c r="AS1532" s="456"/>
      <c r="AT1532" s="456"/>
      <c r="AU1532" s="456"/>
      <c r="AV1532" s="456"/>
      <c r="AW1532" s="456"/>
      <c r="AX1532" s="456"/>
      <c r="AY1532" s="456"/>
      <c r="AZ1532" s="456"/>
      <c r="BA1532" s="456"/>
      <c r="BB1532" s="456"/>
      <c r="BC1532" s="456"/>
      <c r="BD1532" s="456"/>
      <c r="BE1532" s="456"/>
      <c r="BF1532" s="456"/>
      <c r="BG1532" s="457"/>
      <c r="BH1532" s="458"/>
      <c r="BI1532" s="459"/>
      <c r="BJ1532" s="459"/>
      <c r="BK1532" s="459"/>
      <c r="BL1532" s="459"/>
      <c r="BM1532" s="460"/>
      <c r="BN1532" s="314"/>
      <c r="BO1532" s="314"/>
      <c r="BP1532" s="1"/>
      <c r="BQ1532" s="120">
        <f>IF($F$3="","",IF(N1532=$F$3,COUNTIF(BQ$23:BQ1531,"&gt;0")+1,0))</f>
        <v>0</v>
      </c>
      <c r="BR1532" s="1"/>
      <c r="BS1532" s="20" t="str">
        <f>IF($N1532="","",IF(VLOOKUP(VLOOKUP($N1532,IMPOSTAZIONI!$E$6:$I$13,5,FALSE),IMPOSTAZIONI!$B$25:$N$32,3,FALSE)=0,"",VLOOKUP(VLOOKUP($N1532,IMPOSTAZIONI!$E$6:$I$13,5,FALSE),IMPOSTAZIONI!$B$25:$N$32,3,FALSE)))</f>
        <v/>
      </c>
      <c r="BT1532" s="20" t="str">
        <f>IF($N1532="","",IF(VLOOKUP(VLOOKUP($N1532,IMPOSTAZIONI!$E$6:$I$13,5,FALSE),IMPOSTAZIONI!$B$25:$N$32,6,FALSE)=0,"",VLOOKUP(VLOOKUP($N1532,IMPOSTAZIONI!$E$6:$I$13,5,FALSE),IMPOSTAZIONI!$B$25:$N$32,6,FALSE)))</f>
        <v/>
      </c>
      <c r="BU1532" s="20" t="str">
        <f>IF($N1532="","",IF(VLOOKUP(VLOOKUP($N1532,IMPOSTAZIONI!$E$6:$I$13,5,FALSE),IMPOSTAZIONI!$B$25:$N$32,9,FALSE)=0,"",VLOOKUP(VLOOKUP($N1532,IMPOSTAZIONI!$E$6:$I$13,5,FALSE),IMPOSTAZIONI!$B$25:$N$32,9,FALSE)))</f>
        <v/>
      </c>
      <c r="BV1532" s="20" t="str">
        <f>IF($N1532="","",IF(VLOOKUP(VLOOKUP($N1532,IMPOSTAZIONI!$E$6:$I$13,5,FALSE),IMPOSTAZIONI!$B$25:$N$32,12,FALSE)=0,"",VLOOKUP(VLOOKUP($N1532,IMPOSTAZIONI!$E$6:$I$13,5,FALSE),IMPOSTAZIONI!$B$25:$N$32,12,FALSE)))</f>
        <v/>
      </c>
      <c r="BW1532" s="221" t="str">
        <f t="shared" si="410"/>
        <v/>
      </c>
      <c r="BX1532" s="221" t="str">
        <f t="shared" si="411"/>
        <v/>
      </c>
      <c r="BY1532" s="221">
        <f t="shared" si="412"/>
        <v>0</v>
      </c>
      <c r="BZ1532" s="231">
        <f t="shared" si="413"/>
        <v>0</v>
      </c>
      <c r="CA1532" s="246">
        <f t="shared" si="414"/>
        <v>0</v>
      </c>
      <c r="CB1532" s="246">
        <f t="shared" si="415"/>
        <v>0</v>
      </c>
      <c r="CC1532" s="246" t="str">
        <f t="shared" si="416"/>
        <v/>
      </c>
      <c r="CD1532" s="246">
        <f t="shared" si="417"/>
        <v>5</v>
      </c>
      <c r="CE1532" s="246">
        <f t="shared" si="418"/>
        <v>0</v>
      </c>
      <c r="CF1532" s="276">
        <f t="shared" si="419"/>
        <v>0</v>
      </c>
      <c r="CG1532" s="277">
        <f t="shared" si="419"/>
        <v>0</v>
      </c>
      <c r="CH1532" s="277">
        <f t="shared" si="419"/>
        <v>0</v>
      </c>
      <c r="CI1532" s="278">
        <f t="shared" si="408"/>
        <v>0</v>
      </c>
      <c r="CJ1532" s="280">
        <f t="shared" si="420"/>
        <v>0</v>
      </c>
      <c r="CK1532" s="232">
        <f t="shared" si="421"/>
        <v>0</v>
      </c>
      <c r="CL1532" s="1"/>
    </row>
    <row r="1533" spans="1:90" ht="18" customHeight="1">
      <c r="A1533" s="1"/>
      <c r="B1533" s="1"/>
      <c r="C1533" s="314"/>
      <c r="D1533" s="287" t="str">
        <f t="shared" si="422"/>
        <v/>
      </c>
      <c r="E1533" s="449" t="str">
        <f t="shared" si="409"/>
        <v/>
      </c>
      <c r="F1533" s="450"/>
      <c r="G1533" s="451"/>
      <c r="H1533" s="452"/>
      <c r="I1533" s="453"/>
      <c r="J1533" s="453"/>
      <c r="K1533" s="453"/>
      <c r="L1533" s="453"/>
      <c r="M1533" s="454"/>
      <c r="N1533" s="455"/>
      <c r="O1533" s="456"/>
      <c r="P1533" s="456"/>
      <c r="Q1533" s="456"/>
      <c r="R1533" s="456"/>
      <c r="S1533" s="456"/>
      <c r="T1533" s="456"/>
      <c r="U1533" s="456"/>
      <c r="V1533" s="456"/>
      <c r="W1533" s="456"/>
      <c r="X1533" s="456"/>
      <c r="Y1533" s="456"/>
      <c r="Z1533" s="456"/>
      <c r="AA1533" s="456"/>
      <c r="AB1533" s="456"/>
      <c r="AC1533" s="456"/>
      <c r="AD1533" s="456"/>
      <c r="AE1533" s="457"/>
      <c r="AF1533" s="455"/>
      <c r="AG1533" s="456"/>
      <c r="AH1533" s="456"/>
      <c r="AI1533" s="456"/>
      <c r="AJ1533" s="456"/>
      <c r="AK1533" s="456"/>
      <c r="AL1533" s="456"/>
      <c r="AM1533" s="456"/>
      <c r="AN1533" s="457"/>
      <c r="AO1533" s="455"/>
      <c r="AP1533" s="456"/>
      <c r="AQ1533" s="456"/>
      <c r="AR1533" s="456"/>
      <c r="AS1533" s="456"/>
      <c r="AT1533" s="456"/>
      <c r="AU1533" s="456"/>
      <c r="AV1533" s="456"/>
      <c r="AW1533" s="456"/>
      <c r="AX1533" s="456"/>
      <c r="AY1533" s="456"/>
      <c r="AZ1533" s="456"/>
      <c r="BA1533" s="456"/>
      <c r="BB1533" s="456"/>
      <c r="BC1533" s="456"/>
      <c r="BD1533" s="456"/>
      <c r="BE1533" s="456"/>
      <c r="BF1533" s="456"/>
      <c r="BG1533" s="457"/>
      <c r="BH1533" s="458"/>
      <c r="BI1533" s="459"/>
      <c r="BJ1533" s="459"/>
      <c r="BK1533" s="459"/>
      <c r="BL1533" s="459"/>
      <c r="BM1533" s="460"/>
      <c r="BN1533" s="314"/>
      <c r="BO1533" s="314"/>
      <c r="BP1533" s="1"/>
      <c r="BQ1533" s="120">
        <f>IF($F$3="","",IF(N1533=$F$3,COUNTIF(BQ$23:BQ1532,"&gt;0")+1,0))</f>
        <v>0</v>
      </c>
      <c r="BR1533" s="1"/>
      <c r="BS1533" s="20" t="str">
        <f>IF($N1533="","",IF(VLOOKUP(VLOOKUP($N1533,IMPOSTAZIONI!$E$6:$I$13,5,FALSE),IMPOSTAZIONI!$B$25:$N$32,3,FALSE)=0,"",VLOOKUP(VLOOKUP($N1533,IMPOSTAZIONI!$E$6:$I$13,5,FALSE),IMPOSTAZIONI!$B$25:$N$32,3,FALSE)))</f>
        <v/>
      </c>
      <c r="BT1533" s="20" t="str">
        <f>IF($N1533="","",IF(VLOOKUP(VLOOKUP($N1533,IMPOSTAZIONI!$E$6:$I$13,5,FALSE),IMPOSTAZIONI!$B$25:$N$32,6,FALSE)=0,"",VLOOKUP(VLOOKUP($N1533,IMPOSTAZIONI!$E$6:$I$13,5,FALSE),IMPOSTAZIONI!$B$25:$N$32,6,FALSE)))</f>
        <v/>
      </c>
      <c r="BU1533" s="20" t="str">
        <f>IF($N1533="","",IF(VLOOKUP(VLOOKUP($N1533,IMPOSTAZIONI!$E$6:$I$13,5,FALSE),IMPOSTAZIONI!$B$25:$N$32,9,FALSE)=0,"",VLOOKUP(VLOOKUP($N1533,IMPOSTAZIONI!$E$6:$I$13,5,FALSE),IMPOSTAZIONI!$B$25:$N$32,9,FALSE)))</f>
        <v/>
      </c>
      <c r="BV1533" s="20" t="str">
        <f>IF($N1533="","",IF(VLOOKUP(VLOOKUP($N1533,IMPOSTAZIONI!$E$6:$I$13,5,FALSE),IMPOSTAZIONI!$B$25:$N$32,12,FALSE)=0,"",VLOOKUP(VLOOKUP($N1533,IMPOSTAZIONI!$E$6:$I$13,5,FALSE),IMPOSTAZIONI!$B$25:$N$32,12,FALSE)))</f>
        <v/>
      </c>
      <c r="BW1533" s="221" t="str">
        <f t="shared" si="410"/>
        <v/>
      </c>
      <c r="BX1533" s="221" t="str">
        <f t="shared" si="411"/>
        <v/>
      </c>
      <c r="BY1533" s="221">
        <f t="shared" si="412"/>
        <v>0</v>
      </c>
      <c r="BZ1533" s="231">
        <f t="shared" si="413"/>
        <v>0</v>
      </c>
      <c r="CA1533" s="246">
        <f t="shared" si="414"/>
        <v>0</v>
      </c>
      <c r="CB1533" s="246">
        <f t="shared" si="415"/>
        <v>0</v>
      </c>
      <c r="CC1533" s="246" t="str">
        <f t="shared" si="416"/>
        <v/>
      </c>
      <c r="CD1533" s="246">
        <f t="shared" si="417"/>
        <v>5</v>
      </c>
      <c r="CE1533" s="246">
        <f t="shared" si="418"/>
        <v>0</v>
      </c>
      <c r="CF1533" s="276">
        <f t="shared" si="419"/>
        <v>0</v>
      </c>
      <c r="CG1533" s="277">
        <f t="shared" si="419"/>
        <v>0</v>
      </c>
      <c r="CH1533" s="277">
        <f t="shared" si="419"/>
        <v>0</v>
      </c>
      <c r="CI1533" s="278">
        <f t="shared" si="419"/>
        <v>0</v>
      </c>
      <c r="CJ1533" s="280">
        <f t="shared" si="420"/>
        <v>0</v>
      </c>
      <c r="CK1533" s="232">
        <f t="shared" si="421"/>
        <v>0</v>
      </c>
      <c r="CL1533" s="1"/>
    </row>
    <row r="1534" spans="1:90" ht="18" customHeight="1">
      <c r="A1534" s="1"/>
      <c r="B1534" s="1"/>
      <c r="C1534" s="314"/>
      <c r="D1534" s="287" t="str">
        <f t="shared" si="422"/>
        <v/>
      </c>
      <c r="E1534" s="449" t="str">
        <f t="shared" ref="E1534:E1597" si="423">IF(BQ1534=0,"",BQ1534)</f>
        <v/>
      </c>
      <c r="F1534" s="450"/>
      <c r="G1534" s="451"/>
      <c r="H1534" s="452"/>
      <c r="I1534" s="453"/>
      <c r="J1534" s="453"/>
      <c r="K1534" s="453"/>
      <c r="L1534" s="453"/>
      <c r="M1534" s="454"/>
      <c r="N1534" s="455"/>
      <c r="O1534" s="456"/>
      <c r="P1534" s="456"/>
      <c r="Q1534" s="456"/>
      <c r="R1534" s="456"/>
      <c r="S1534" s="456"/>
      <c r="T1534" s="456"/>
      <c r="U1534" s="456"/>
      <c r="V1534" s="456"/>
      <c r="W1534" s="456"/>
      <c r="X1534" s="456"/>
      <c r="Y1534" s="456"/>
      <c r="Z1534" s="456"/>
      <c r="AA1534" s="456"/>
      <c r="AB1534" s="456"/>
      <c r="AC1534" s="456"/>
      <c r="AD1534" s="456"/>
      <c r="AE1534" s="457"/>
      <c r="AF1534" s="455"/>
      <c r="AG1534" s="456"/>
      <c r="AH1534" s="456"/>
      <c r="AI1534" s="456"/>
      <c r="AJ1534" s="456"/>
      <c r="AK1534" s="456"/>
      <c r="AL1534" s="456"/>
      <c r="AM1534" s="456"/>
      <c r="AN1534" s="457"/>
      <c r="AO1534" s="455"/>
      <c r="AP1534" s="456"/>
      <c r="AQ1534" s="456"/>
      <c r="AR1534" s="456"/>
      <c r="AS1534" s="456"/>
      <c r="AT1534" s="456"/>
      <c r="AU1534" s="456"/>
      <c r="AV1534" s="456"/>
      <c r="AW1534" s="456"/>
      <c r="AX1534" s="456"/>
      <c r="AY1534" s="456"/>
      <c r="AZ1534" s="456"/>
      <c r="BA1534" s="456"/>
      <c r="BB1534" s="456"/>
      <c r="BC1534" s="456"/>
      <c r="BD1534" s="456"/>
      <c r="BE1534" s="456"/>
      <c r="BF1534" s="456"/>
      <c r="BG1534" s="457"/>
      <c r="BH1534" s="458"/>
      <c r="BI1534" s="459"/>
      <c r="BJ1534" s="459"/>
      <c r="BK1534" s="459"/>
      <c r="BL1534" s="459"/>
      <c r="BM1534" s="460"/>
      <c r="BN1534" s="314"/>
      <c r="BO1534" s="314"/>
      <c r="BP1534" s="1"/>
      <c r="BQ1534" s="120">
        <f>IF($F$3="","",IF(N1534=$F$3,COUNTIF(BQ$23:BQ1533,"&gt;0")+1,0))</f>
        <v>0</v>
      </c>
      <c r="BR1534" s="1"/>
      <c r="BS1534" s="20" t="str">
        <f>IF($N1534="","",IF(VLOOKUP(VLOOKUP($N1534,IMPOSTAZIONI!$E$6:$I$13,5,FALSE),IMPOSTAZIONI!$B$25:$N$32,3,FALSE)=0,"",VLOOKUP(VLOOKUP($N1534,IMPOSTAZIONI!$E$6:$I$13,5,FALSE),IMPOSTAZIONI!$B$25:$N$32,3,FALSE)))</f>
        <v/>
      </c>
      <c r="BT1534" s="20" t="str">
        <f>IF($N1534="","",IF(VLOOKUP(VLOOKUP($N1534,IMPOSTAZIONI!$E$6:$I$13,5,FALSE),IMPOSTAZIONI!$B$25:$N$32,6,FALSE)=0,"",VLOOKUP(VLOOKUP($N1534,IMPOSTAZIONI!$E$6:$I$13,5,FALSE),IMPOSTAZIONI!$B$25:$N$32,6,FALSE)))</f>
        <v/>
      </c>
      <c r="BU1534" s="20" t="str">
        <f>IF($N1534="","",IF(VLOOKUP(VLOOKUP($N1534,IMPOSTAZIONI!$E$6:$I$13,5,FALSE),IMPOSTAZIONI!$B$25:$N$32,9,FALSE)=0,"",VLOOKUP(VLOOKUP($N1534,IMPOSTAZIONI!$E$6:$I$13,5,FALSE),IMPOSTAZIONI!$B$25:$N$32,9,FALSE)))</f>
        <v/>
      </c>
      <c r="BV1534" s="20" t="str">
        <f>IF($N1534="","",IF(VLOOKUP(VLOOKUP($N1534,IMPOSTAZIONI!$E$6:$I$13,5,FALSE),IMPOSTAZIONI!$B$25:$N$32,12,FALSE)=0,"",VLOOKUP(VLOOKUP($N1534,IMPOSTAZIONI!$E$6:$I$13,5,FALSE),IMPOSTAZIONI!$B$25:$N$32,12,FALSE)))</f>
        <v/>
      </c>
      <c r="BW1534" s="221" t="str">
        <f t="shared" ref="BW1534:BW1597" si="424">IF(AF1534="","",HLOOKUP(AF1534,BS1534:BV1534,1,FALSE))</f>
        <v/>
      </c>
      <c r="BX1534" s="221" t="str">
        <f t="shared" ref="BX1534:BX1597" si="425">IF(N1534="","",VLOOKUP(N1534,$AY$3109:$BM$3116,1,FALSE))</f>
        <v/>
      </c>
      <c r="BY1534" s="221">
        <f t="shared" ref="BY1534:BY1597" si="426">IF(OR(ISERROR(BW1534),ISERROR(BX1534),AND(H1534&gt;0,H1534&lt;AD$3140),AND(H1534&gt;0,H1534&gt;AD$3141)),1,IF(CK1534=1,2,0))</f>
        <v>0</v>
      </c>
      <c r="BZ1534" s="231">
        <f t="shared" ref="BZ1534:BZ1597" si="427">IF($F$3="",0,IF($F$3=N1534,H1534,0))</f>
        <v>0</v>
      </c>
      <c r="CA1534" s="246">
        <f t="shared" ref="CA1534:CA1597" si="428">IF($BN$3&gt;$AY$3147,"",IF(BZ1534=0,0,IF(AF1534="",0,VLOOKUP(AF1534,$AY$3118:$BL$3121,14,FALSE))))</f>
        <v>0</v>
      </c>
      <c r="CB1534" s="246">
        <f t="shared" ref="CB1534:CB1597" si="429">IF(BZ1534=0,0,MONTH(BZ1534))</f>
        <v>0</v>
      </c>
      <c r="CC1534" s="246" t="str">
        <f t="shared" ref="CC1534:CC1597" si="430">IF(OR(BZ1534=0,CA1534=0),"",CONCATENATE(CB1534,CA1534))</f>
        <v/>
      </c>
      <c r="CD1534" s="246">
        <f t="shared" ref="CD1534:CD1597" si="431">MATCH(BZ1534,BZ$23:BZ$3022,0)</f>
        <v>5</v>
      </c>
      <c r="CE1534" s="246">
        <f t="shared" ref="CE1534:CE1597" si="432">IF(CA1534&gt;0,CONCATENATE(CD1534,CA1534),0)</f>
        <v>0</v>
      </c>
      <c r="CF1534" s="276">
        <f t="shared" ref="CF1534:CI1597" si="433">COUNTIF($CE$23:$CE$3022,CONCATENATE($CD1534,CF$21))</f>
        <v>0</v>
      </c>
      <c r="CG1534" s="277">
        <f t="shared" si="433"/>
        <v>0</v>
      </c>
      <c r="CH1534" s="277">
        <f t="shared" si="433"/>
        <v>0</v>
      </c>
      <c r="CI1534" s="278">
        <f t="shared" si="433"/>
        <v>0</v>
      </c>
      <c r="CJ1534" s="280">
        <f t="shared" ref="CJ1534:CJ1597" si="434">COUNTIF(CF1534:CI1534,"&gt;0")</f>
        <v>0</v>
      </c>
      <c r="CK1534" s="232">
        <f t="shared" ref="CK1534:CK1597" si="435">IF(CJ1534&gt;1,1,0)</f>
        <v>0</v>
      </c>
      <c r="CL1534" s="1"/>
    </row>
    <row r="1535" spans="1:90" ht="18" customHeight="1">
      <c r="A1535" s="1"/>
      <c r="B1535" s="1"/>
      <c r="C1535" s="314"/>
      <c r="D1535" s="287" t="str">
        <f t="shared" si="422"/>
        <v/>
      </c>
      <c r="E1535" s="449" t="str">
        <f t="shared" si="423"/>
        <v/>
      </c>
      <c r="F1535" s="450"/>
      <c r="G1535" s="451"/>
      <c r="H1535" s="452"/>
      <c r="I1535" s="453"/>
      <c r="J1535" s="453"/>
      <c r="K1535" s="453"/>
      <c r="L1535" s="453"/>
      <c r="M1535" s="454"/>
      <c r="N1535" s="455"/>
      <c r="O1535" s="456"/>
      <c r="P1535" s="456"/>
      <c r="Q1535" s="456"/>
      <c r="R1535" s="456"/>
      <c r="S1535" s="456"/>
      <c r="T1535" s="456"/>
      <c r="U1535" s="456"/>
      <c r="V1535" s="456"/>
      <c r="W1535" s="456"/>
      <c r="X1535" s="456"/>
      <c r="Y1535" s="456"/>
      <c r="Z1535" s="456"/>
      <c r="AA1535" s="456"/>
      <c r="AB1535" s="456"/>
      <c r="AC1535" s="456"/>
      <c r="AD1535" s="456"/>
      <c r="AE1535" s="457"/>
      <c r="AF1535" s="455"/>
      <c r="AG1535" s="456"/>
      <c r="AH1535" s="456"/>
      <c r="AI1535" s="456"/>
      <c r="AJ1535" s="456"/>
      <c r="AK1535" s="456"/>
      <c r="AL1535" s="456"/>
      <c r="AM1535" s="456"/>
      <c r="AN1535" s="457"/>
      <c r="AO1535" s="455"/>
      <c r="AP1535" s="456"/>
      <c r="AQ1535" s="456"/>
      <c r="AR1535" s="456"/>
      <c r="AS1535" s="456"/>
      <c r="AT1535" s="456"/>
      <c r="AU1535" s="456"/>
      <c r="AV1535" s="456"/>
      <c r="AW1535" s="456"/>
      <c r="AX1535" s="456"/>
      <c r="AY1535" s="456"/>
      <c r="AZ1535" s="456"/>
      <c r="BA1535" s="456"/>
      <c r="BB1535" s="456"/>
      <c r="BC1535" s="456"/>
      <c r="BD1535" s="456"/>
      <c r="BE1535" s="456"/>
      <c r="BF1535" s="456"/>
      <c r="BG1535" s="457"/>
      <c r="BH1535" s="458"/>
      <c r="BI1535" s="459"/>
      <c r="BJ1535" s="459"/>
      <c r="BK1535" s="459"/>
      <c r="BL1535" s="459"/>
      <c r="BM1535" s="460"/>
      <c r="BN1535" s="314"/>
      <c r="BO1535" s="314"/>
      <c r="BP1535" s="1"/>
      <c r="BQ1535" s="120">
        <f>IF($F$3="","",IF(N1535=$F$3,COUNTIF(BQ$23:BQ1534,"&gt;0")+1,0))</f>
        <v>0</v>
      </c>
      <c r="BR1535" s="1"/>
      <c r="BS1535" s="20" t="str">
        <f>IF($N1535="","",IF(VLOOKUP(VLOOKUP($N1535,IMPOSTAZIONI!$E$6:$I$13,5,FALSE),IMPOSTAZIONI!$B$25:$N$32,3,FALSE)=0,"",VLOOKUP(VLOOKUP($N1535,IMPOSTAZIONI!$E$6:$I$13,5,FALSE),IMPOSTAZIONI!$B$25:$N$32,3,FALSE)))</f>
        <v/>
      </c>
      <c r="BT1535" s="20" t="str">
        <f>IF($N1535="","",IF(VLOOKUP(VLOOKUP($N1535,IMPOSTAZIONI!$E$6:$I$13,5,FALSE),IMPOSTAZIONI!$B$25:$N$32,6,FALSE)=0,"",VLOOKUP(VLOOKUP($N1535,IMPOSTAZIONI!$E$6:$I$13,5,FALSE),IMPOSTAZIONI!$B$25:$N$32,6,FALSE)))</f>
        <v/>
      </c>
      <c r="BU1535" s="20" t="str">
        <f>IF($N1535="","",IF(VLOOKUP(VLOOKUP($N1535,IMPOSTAZIONI!$E$6:$I$13,5,FALSE),IMPOSTAZIONI!$B$25:$N$32,9,FALSE)=0,"",VLOOKUP(VLOOKUP($N1535,IMPOSTAZIONI!$E$6:$I$13,5,FALSE),IMPOSTAZIONI!$B$25:$N$32,9,FALSE)))</f>
        <v/>
      </c>
      <c r="BV1535" s="20" t="str">
        <f>IF($N1535="","",IF(VLOOKUP(VLOOKUP($N1535,IMPOSTAZIONI!$E$6:$I$13,5,FALSE),IMPOSTAZIONI!$B$25:$N$32,12,FALSE)=0,"",VLOOKUP(VLOOKUP($N1535,IMPOSTAZIONI!$E$6:$I$13,5,FALSE),IMPOSTAZIONI!$B$25:$N$32,12,FALSE)))</f>
        <v/>
      </c>
      <c r="BW1535" s="221" t="str">
        <f t="shared" si="424"/>
        <v/>
      </c>
      <c r="BX1535" s="221" t="str">
        <f t="shared" si="425"/>
        <v/>
      </c>
      <c r="BY1535" s="221">
        <f t="shared" si="426"/>
        <v>0</v>
      </c>
      <c r="BZ1535" s="231">
        <f t="shared" si="427"/>
        <v>0</v>
      </c>
      <c r="CA1535" s="246">
        <f t="shared" si="428"/>
        <v>0</v>
      </c>
      <c r="CB1535" s="246">
        <f t="shared" si="429"/>
        <v>0</v>
      </c>
      <c r="CC1535" s="246" t="str">
        <f t="shared" si="430"/>
        <v/>
      </c>
      <c r="CD1535" s="246">
        <f t="shared" si="431"/>
        <v>5</v>
      </c>
      <c r="CE1535" s="246">
        <f t="shared" si="432"/>
        <v>0</v>
      </c>
      <c r="CF1535" s="276">
        <f t="shared" si="433"/>
        <v>0</v>
      </c>
      <c r="CG1535" s="277">
        <f t="shared" si="433"/>
        <v>0</v>
      </c>
      <c r="CH1535" s="277">
        <f t="shared" si="433"/>
        <v>0</v>
      </c>
      <c r="CI1535" s="278">
        <f t="shared" si="433"/>
        <v>0</v>
      </c>
      <c r="CJ1535" s="280">
        <f t="shared" si="434"/>
        <v>0</v>
      </c>
      <c r="CK1535" s="232">
        <f t="shared" si="435"/>
        <v>0</v>
      </c>
      <c r="CL1535" s="1"/>
    </row>
    <row r="1536" spans="1:90" ht="18" customHeight="1">
      <c r="A1536" s="1"/>
      <c r="B1536" s="1"/>
      <c r="C1536" s="314"/>
      <c r="D1536" s="287" t="str">
        <f t="shared" si="422"/>
        <v/>
      </c>
      <c r="E1536" s="449" t="str">
        <f t="shared" si="423"/>
        <v/>
      </c>
      <c r="F1536" s="450"/>
      <c r="G1536" s="451"/>
      <c r="H1536" s="452"/>
      <c r="I1536" s="453"/>
      <c r="J1536" s="453"/>
      <c r="K1536" s="453"/>
      <c r="L1536" s="453"/>
      <c r="M1536" s="454"/>
      <c r="N1536" s="455"/>
      <c r="O1536" s="456"/>
      <c r="P1536" s="456"/>
      <c r="Q1536" s="456"/>
      <c r="R1536" s="456"/>
      <c r="S1536" s="456"/>
      <c r="T1536" s="456"/>
      <c r="U1536" s="456"/>
      <c r="V1536" s="456"/>
      <c r="W1536" s="456"/>
      <c r="X1536" s="456"/>
      <c r="Y1536" s="456"/>
      <c r="Z1536" s="456"/>
      <c r="AA1536" s="456"/>
      <c r="AB1536" s="456"/>
      <c r="AC1536" s="456"/>
      <c r="AD1536" s="456"/>
      <c r="AE1536" s="457"/>
      <c r="AF1536" s="455"/>
      <c r="AG1536" s="456"/>
      <c r="AH1536" s="456"/>
      <c r="AI1536" s="456"/>
      <c r="AJ1536" s="456"/>
      <c r="AK1536" s="456"/>
      <c r="AL1536" s="456"/>
      <c r="AM1536" s="456"/>
      <c r="AN1536" s="457"/>
      <c r="AO1536" s="455"/>
      <c r="AP1536" s="456"/>
      <c r="AQ1536" s="456"/>
      <c r="AR1536" s="456"/>
      <c r="AS1536" s="456"/>
      <c r="AT1536" s="456"/>
      <c r="AU1536" s="456"/>
      <c r="AV1536" s="456"/>
      <c r="AW1536" s="456"/>
      <c r="AX1536" s="456"/>
      <c r="AY1536" s="456"/>
      <c r="AZ1536" s="456"/>
      <c r="BA1536" s="456"/>
      <c r="BB1536" s="456"/>
      <c r="BC1536" s="456"/>
      <c r="BD1536" s="456"/>
      <c r="BE1536" s="456"/>
      <c r="BF1536" s="456"/>
      <c r="BG1536" s="457"/>
      <c r="BH1536" s="458"/>
      <c r="BI1536" s="459"/>
      <c r="BJ1536" s="459"/>
      <c r="BK1536" s="459"/>
      <c r="BL1536" s="459"/>
      <c r="BM1536" s="460"/>
      <c r="BN1536" s="314"/>
      <c r="BO1536" s="314"/>
      <c r="BP1536" s="1"/>
      <c r="BQ1536" s="120">
        <f>IF($F$3="","",IF(N1536=$F$3,COUNTIF(BQ$23:BQ1535,"&gt;0")+1,0))</f>
        <v>0</v>
      </c>
      <c r="BR1536" s="1"/>
      <c r="BS1536" s="20" t="str">
        <f>IF($N1536="","",IF(VLOOKUP(VLOOKUP($N1536,IMPOSTAZIONI!$E$6:$I$13,5,FALSE),IMPOSTAZIONI!$B$25:$N$32,3,FALSE)=0,"",VLOOKUP(VLOOKUP($N1536,IMPOSTAZIONI!$E$6:$I$13,5,FALSE),IMPOSTAZIONI!$B$25:$N$32,3,FALSE)))</f>
        <v/>
      </c>
      <c r="BT1536" s="20" t="str">
        <f>IF($N1536="","",IF(VLOOKUP(VLOOKUP($N1536,IMPOSTAZIONI!$E$6:$I$13,5,FALSE),IMPOSTAZIONI!$B$25:$N$32,6,FALSE)=0,"",VLOOKUP(VLOOKUP($N1536,IMPOSTAZIONI!$E$6:$I$13,5,FALSE),IMPOSTAZIONI!$B$25:$N$32,6,FALSE)))</f>
        <v/>
      </c>
      <c r="BU1536" s="20" t="str">
        <f>IF($N1536="","",IF(VLOOKUP(VLOOKUP($N1536,IMPOSTAZIONI!$E$6:$I$13,5,FALSE),IMPOSTAZIONI!$B$25:$N$32,9,FALSE)=0,"",VLOOKUP(VLOOKUP($N1536,IMPOSTAZIONI!$E$6:$I$13,5,FALSE),IMPOSTAZIONI!$B$25:$N$32,9,FALSE)))</f>
        <v/>
      </c>
      <c r="BV1536" s="20" t="str">
        <f>IF($N1536="","",IF(VLOOKUP(VLOOKUP($N1536,IMPOSTAZIONI!$E$6:$I$13,5,FALSE),IMPOSTAZIONI!$B$25:$N$32,12,FALSE)=0,"",VLOOKUP(VLOOKUP($N1536,IMPOSTAZIONI!$E$6:$I$13,5,FALSE),IMPOSTAZIONI!$B$25:$N$32,12,FALSE)))</f>
        <v/>
      </c>
      <c r="BW1536" s="221" t="str">
        <f t="shared" si="424"/>
        <v/>
      </c>
      <c r="BX1536" s="221" t="str">
        <f t="shared" si="425"/>
        <v/>
      </c>
      <c r="BY1536" s="221">
        <f t="shared" si="426"/>
        <v>0</v>
      </c>
      <c r="BZ1536" s="231">
        <f t="shared" si="427"/>
        <v>0</v>
      </c>
      <c r="CA1536" s="246">
        <f t="shared" si="428"/>
        <v>0</v>
      </c>
      <c r="CB1536" s="246">
        <f t="shared" si="429"/>
        <v>0</v>
      </c>
      <c r="CC1536" s="246" t="str">
        <f t="shared" si="430"/>
        <v/>
      </c>
      <c r="CD1536" s="246">
        <f t="shared" si="431"/>
        <v>5</v>
      </c>
      <c r="CE1536" s="246">
        <f t="shared" si="432"/>
        <v>0</v>
      </c>
      <c r="CF1536" s="276">
        <f t="shared" si="433"/>
        <v>0</v>
      </c>
      <c r="CG1536" s="277">
        <f t="shared" si="433"/>
        <v>0</v>
      </c>
      <c r="CH1536" s="277">
        <f t="shared" si="433"/>
        <v>0</v>
      </c>
      <c r="CI1536" s="278">
        <f t="shared" si="433"/>
        <v>0</v>
      </c>
      <c r="CJ1536" s="280">
        <f t="shared" si="434"/>
        <v>0</v>
      </c>
      <c r="CK1536" s="232">
        <f t="shared" si="435"/>
        <v>0</v>
      </c>
      <c r="CL1536" s="1"/>
    </row>
    <row r="1537" spans="1:90" ht="18" customHeight="1">
      <c r="A1537" s="1"/>
      <c r="B1537" s="1"/>
      <c r="C1537" s="314"/>
      <c r="D1537" s="287" t="str">
        <f t="shared" si="422"/>
        <v/>
      </c>
      <c r="E1537" s="449" t="str">
        <f t="shared" si="423"/>
        <v/>
      </c>
      <c r="F1537" s="450"/>
      <c r="G1537" s="451"/>
      <c r="H1537" s="452"/>
      <c r="I1537" s="453"/>
      <c r="J1537" s="453"/>
      <c r="K1537" s="453"/>
      <c r="L1537" s="453"/>
      <c r="M1537" s="454"/>
      <c r="N1537" s="455"/>
      <c r="O1537" s="456"/>
      <c r="P1537" s="456"/>
      <c r="Q1537" s="456"/>
      <c r="R1537" s="456"/>
      <c r="S1537" s="456"/>
      <c r="T1537" s="456"/>
      <c r="U1537" s="456"/>
      <c r="V1537" s="456"/>
      <c r="W1537" s="456"/>
      <c r="X1537" s="456"/>
      <c r="Y1537" s="456"/>
      <c r="Z1537" s="456"/>
      <c r="AA1537" s="456"/>
      <c r="AB1537" s="456"/>
      <c r="AC1537" s="456"/>
      <c r="AD1537" s="456"/>
      <c r="AE1537" s="457"/>
      <c r="AF1537" s="455"/>
      <c r="AG1537" s="456"/>
      <c r="AH1537" s="456"/>
      <c r="AI1537" s="456"/>
      <c r="AJ1537" s="456"/>
      <c r="AK1537" s="456"/>
      <c r="AL1537" s="456"/>
      <c r="AM1537" s="456"/>
      <c r="AN1537" s="457"/>
      <c r="AO1537" s="455"/>
      <c r="AP1537" s="456"/>
      <c r="AQ1537" s="456"/>
      <c r="AR1537" s="456"/>
      <c r="AS1537" s="456"/>
      <c r="AT1537" s="456"/>
      <c r="AU1537" s="456"/>
      <c r="AV1537" s="456"/>
      <c r="AW1537" s="456"/>
      <c r="AX1537" s="456"/>
      <c r="AY1537" s="456"/>
      <c r="AZ1537" s="456"/>
      <c r="BA1537" s="456"/>
      <c r="BB1537" s="456"/>
      <c r="BC1537" s="456"/>
      <c r="BD1537" s="456"/>
      <c r="BE1537" s="456"/>
      <c r="BF1537" s="456"/>
      <c r="BG1537" s="457"/>
      <c r="BH1537" s="458"/>
      <c r="BI1537" s="459"/>
      <c r="BJ1537" s="459"/>
      <c r="BK1537" s="459"/>
      <c r="BL1537" s="459"/>
      <c r="BM1537" s="460"/>
      <c r="BN1537" s="314"/>
      <c r="BO1537" s="314"/>
      <c r="BP1537" s="1"/>
      <c r="BQ1537" s="120">
        <f>IF($F$3="","",IF(N1537=$F$3,COUNTIF(BQ$23:BQ1536,"&gt;0")+1,0))</f>
        <v>0</v>
      </c>
      <c r="BR1537" s="1"/>
      <c r="BS1537" s="20" t="str">
        <f>IF($N1537="","",IF(VLOOKUP(VLOOKUP($N1537,IMPOSTAZIONI!$E$6:$I$13,5,FALSE),IMPOSTAZIONI!$B$25:$N$32,3,FALSE)=0,"",VLOOKUP(VLOOKUP($N1537,IMPOSTAZIONI!$E$6:$I$13,5,FALSE),IMPOSTAZIONI!$B$25:$N$32,3,FALSE)))</f>
        <v/>
      </c>
      <c r="BT1537" s="20" t="str">
        <f>IF($N1537="","",IF(VLOOKUP(VLOOKUP($N1537,IMPOSTAZIONI!$E$6:$I$13,5,FALSE),IMPOSTAZIONI!$B$25:$N$32,6,FALSE)=0,"",VLOOKUP(VLOOKUP($N1537,IMPOSTAZIONI!$E$6:$I$13,5,FALSE),IMPOSTAZIONI!$B$25:$N$32,6,FALSE)))</f>
        <v/>
      </c>
      <c r="BU1537" s="20" t="str">
        <f>IF($N1537="","",IF(VLOOKUP(VLOOKUP($N1537,IMPOSTAZIONI!$E$6:$I$13,5,FALSE),IMPOSTAZIONI!$B$25:$N$32,9,FALSE)=0,"",VLOOKUP(VLOOKUP($N1537,IMPOSTAZIONI!$E$6:$I$13,5,FALSE),IMPOSTAZIONI!$B$25:$N$32,9,FALSE)))</f>
        <v/>
      </c>
      <c r="BV1537" s="20" t="str">
        <f>IF($N1537="","",IF(VLOOKUP(VLOOKUP($N1537,IMPOSTAZIONI!$E$6:$I$13,5,FALSE),IMPOSTAZIONI!$B$25:$N$32,12,FALSE)=0,"",VLOOKUP(VLOOKUP($N1537,IMPOSTAZIONI!$E$6:$I$13,5,FALSE),IMPOSTAZIONI!$B$25:$N$32,12,FALSE)))</f>
        <v/>
      </c>
      <c r="BW1537" s="221" t="str">
        <f t="shared" si="424"/>
        <v/>
      </c>
      <c r="BX1537" s="221" t="str">
        <f t="shared" si="425"/>
        <v/>
      </c>
      <c r="BY1537" s="221">
        <f t="shared" si="426"/>
        <v>0</v>
      </c>
      <c r="BZ1537" s="231">
        <f t="shared" si="427"/>
        <v>0</v>
      </c>
      <c r="CA1537" s="246">
        <f t="shared" si="428"/>
        <v>0</v>
      </c>
      <c r="CB1537" s="246">
        <f t="shared" si="429"/>
        <v>0</v>
      </c>
      <c r="CC1537" s="246" t="str">
        <f t="shared" si="430"/>
        <v/>
      </c>
      <c r="CD1537" s="246">
        <f t="shared" si="431"/>
        <v>5</v>
      </c>
      <c r="CE1537" s="246">
        <f t="shared" si="432"/>
        <v>0</v>
      </c>
      <c r="CF1537" s="276">
        <f t="shared" si="433"/>
        <v>0</v>
      </c>
      <c r="CG1537" s="277">
        <f t="shared" si="433"/>
        <v>0</v>
      </c>
      <c r="CH1537" s="277">
        <f t="shared" si="433"/>
        <v>0</v>
      </c>
      <c r="CI1537" s="278">
        <f t="shared" si="433"/>
        <v>0</v>
      </c>
      <c r="CJ1537" s="280">
        <f t="shared" si="434"/>
        <v>0</v>
      </c>
      <c r="CK1537" s="232">
        <f t="shared" si="435"/>
        <v>0</v>
      </c>
      <c r="CL1537" s="1"/>
    </row>
    <row r="1538" spans="1:90" ht="18" customHeight="1">
      <c r="A1538" s="1"/>
      <c r="B1538" s="1"/>
      <c r="C1538" s="314"/>
      <c r="D1538" s="287" t="str">
        <f t="shared" si="422"/>
        <v/>
      </c>
      <c r="E1538" s="449" t="str">
        <f t="shared" si="423"/>
        <v/>
      </c>
      <c r="F1538" s="450"/>
      <c r="G1538" s="451"/>
      <c r="H1538" s="452"/>
      <c r="I1538" s="453"/>
      <c r="J1538" s="453"/>
      <c r="K1538" s="453"/>
      <c r="L1538" s="453"/>
      <c r="M1538" s="454"/>
      <c r="N1538" s="455"/>
      <c r="O1538" s="456"/>
      <c r="P1538" s="456"/>
      <c r="Q1538" s="456"/>
      <c r="R1538" s="456"/>
      <c r="S1538" s="456"/>
      <c r="T1538" s="456"/>
      <c r="U1538" s="456"/>
      <c r="V1538" s="456"/>
      <c r="W1538" s="456"/>
      <c r="X1538" s="456"/>
      <c r="Y1538" s="456"/>
      <c r="Z1538" s="456"/>
      <c r="AA1538" s="456"/>
      <c r="AB1538" s="456"/>
      <c r="AC1538" s="456"/>
      <c r="AD1538" s="456"/>
      <c r="AE1538" s="457"/>
      <c r="AF1538" s="455"/>
      <c r="AG1538" s="456"/>
      <c r="AH1538" s="456"/>
      <c r="AI1538" s="456"/>
      <c r="AJ1538" s="456"/>
      <c r="AK1538" s="456"/>
      <c r="AL1538" s="456"/>
      <c r="AM1538" s="456"/>
      <c r="AN1538" s="457"/>
      <c r="AO1538" s="455"/>
      <c r="AP1538" s="456"/>
      <c r="AQ1538" s="456"/>
      <c r="AR1538" s="456"/>
      <c r="AS1538" s="456"/>
      <c r="AT1538" s="456"/>
      <c r="AU1538" s="456"/>
      <c r="AV1538" s="456"/>
      <c r="AW1538" s="456"/>
      <c r="AX1538" s="456"/>
      <c r="AY1538" s="456"/>
      <c r="AZ1538" s="456"/>
      <c r="BA1538" s="456"/>
      <c r="BB1538" s="456"/>
      <c r="BC1538" s="456"/>
      <c r="BD1538" s="456"/>
      <c r="BE1538" s="456"/>
      <c r="BF1538" s="456"/>
      <c r="BG1538" s="457"/>
      <c r="BH1538" s="458"/>
      <c r="BI1538" s="459"/>
      <c r="BJ1538" s="459"/>
      <c r="BK1538" s="459"/>
      <c r="BL1538" s="459"/>
      <c r="BM1538" s="460"/>
      <c r="BN1538" s="314"/>
      <c r="BO1538" s="314"/>
      <c r="BP1538" s="1"/>
      <c r="BQ1538" s="120">
        <f>IF($F$3="","",IF(N1538=$F$3,COUNTIF(BQ$23:BQ1537,"&gt;0")+1,0))</f>
        <v>0</v>
      </c>
      <c r="BR1538" s="1"/>
      <c r="BS1538" s="20" t="str">
        <f>IF($N1538="","",IF(VLOOKUP(VLOOKUP($N1538,IMPOSTAZIONI!$E$6:$I$13,5,FALSE),IMPOSTAZIONI!$B$25:$N$32,3,FALSE)=0,"",VLOOKUP(VLOOKUP($N1538,IMPOSTAZIONI!$E$6:$I$13,5,FALSE),IMPOSTAZIONI!$B$25:$N$32,3,FALSE)))</f>
        <v/>
      </c>
      <c r="BT1538" s="20" t="str">
        <f>IF($N1538="","",IF(VLOOKUP(VLOOKUP($N1538,IMPOSTAZIONI!$E$6:$I$13,5,FALSE),IMPOSTAZIONI!$B$25:$N$32,6,FALSE)=0,"",VLOOKUP(VLOOKUP($N1538,IMPOSTAZIONI!$E$6:$I$13,5,FALSE),IMPOSTAZIONI!$B$25:$N$32,6,FALSE)))</f>
        <v/>
      </c>
      <c r="BU1538" s="20" t="str">
        <f>IF($N1538="","",IF(VLOOKUP(VLOOKUP($N1538,IMPOSTAZIONI!$E$6:$I$13,5,FALSE),IMPOSTAZIONI!$B$25:$N$32,9,FALSE)=0,"",VLOOKUP(VLOOKUP($N1538,IMPOSTAZIONI!$E$6:$I$13,5,FALSE),IMPOSTAZIONI!$B$25:$N$32,9,FALSE)))</f>
        <v/>
      </c>
      <c r="BV1538" s="20" t="str">
        <f>IF($N1538="","",IF(VLOOKUP(VLOOKUP($N1538,IMPOSTAZIONI!$E$6:$I$13,5,FALSE),IMPOSTAZIONI!$B$25:$N$32,12,FALSE)=0,"",VLOOKUP(VLOOKUP($N1538,IMPOSTAZIONI!$E$6:$I$13,5,FALSE),IMPOSTAZIONI!$B$25:$N$32,12,FALSE)))</f>
        <v/>
      </c>
      <c r="BW1538" s="221" t="str">
        <f t="shared" si="424"/>
        <v/>
      </c>
      <c r="BX1538" s="221" t="str">
        <f t="shared" si="425"/>
        <v/>
      </c>
      <c r="BY1538" s="221">
        <f t="shared" si="426"/>
        <v>0</v>
      </c>
      <c r="BZ1538" s="231">
        <f t="shared" si="427"/>
        <v>0</v>
      </c>
      <c r="CA1538" s="246">
        <f t="shared" si="428"/>
        <v>0</v>
      </c>
      <c r="CB1538" s="246">
        <f t="shared" si="429"/>
        <v>0</v>
      </c>
      <c r="CC1538" s="246" t="str">
        <f t="shared" si="430"/>
        <v/>
      </c>
      <c r="CD1538" s="246">
        <f t="shared" si="431"/>
        <v>5</v>
      </c>
      <c r="CE1538" s="246">
        <f t="shared" si="432"/>
        <v>0</v>
      </c>
      <c r="CF1538" s="276">
        <f t="shared" si="433"/>
        <v>0</v>
      </c>
      <c r="CG1538" s="277">
        <f t="shared" si="433"/>
        <v>0</v>
      </c>
      <c r="CH1538" s="277">
        <f t="shared" si="433"/>
        <v>0</v>
      </c>
      <c r="CI1538" s="278">
        <f t="shared" si="433"/>
        <v>0</v>
      </c>
      <c r="CJ1538" s="280">
        <f t="shared" si="434"/>
        <v>0</v>
      </c>
      <c r="CK1538" s="232">
        <f t="shared" si="435"/>
        <v>0</v>
      </c>
      <c r="CL1538" s="1"/>
    </row>
    <row r="1539" spans="1:90" ht="18" customHeight="1">
      <c r="A1539" s="1"/>
      <c r="B1539" s="1"/>
      <c r="C1539" s="314"/>
      <c r="D1539" s="287" t="str">
        <f t="shared" si="422"/>
        <v/>
      </c>
      <c r="E1539" s="449" t="str">
        <f t="shared" si="423"/>
        <v/>
      </c>
      <c r="F1539" s="450"/>
      <c r="G1539" s="451"/>
      <c r="H1539" s="452"/>
      <c r="I1539" s="453"/>
      <c r="J1539" s="453"/>
      <c r="K1539" s="453"/>
      <c r="L1539" s="453"/>
      <c r="M1539" s="454"/>
      <c r="N1539" s="455"/>
      <c r="O1539" s="456"/>
      <c r="P1539" s="456"/>
      <c r="Q1539" s="456"/>
      <c r="R1539" s="456"/>
      <c r="S1539" s="456"/>
      <c r="T1539" s="456"/>
      <c r="U1539" s="456"/>
      <c r="V1539" s="456"/>
      <c r="W1539" s="456"/>
      <c r="X1539" s="456"/>
      <c r="Y1539" s="456"/>
      <c r="Z1539" s="456"/>
      <c r="AA1539" s="456"/>
      <c r="AB1539" s="456"/>
      <c r="AC1539" s="456"/>
      <c r="AD1539" s="456"/>
      <c r="AE1539" s="457"/>
      <c r="AF1539" s="455"/>
      <c r="AG1539" s="456"/>
      <c r="AH1539" s="456"/>
      <c r="AI1539" s="456"/>
      <c r="AJ1539" s="456"/>
      <c r="AK1539" s="456"/>
      <c r="AL1539" s="456"/>
      <c r="AM1539" s="456"/>
      <c r="AN1539" s="457"/>
      <c r="AO1539" s="455"/>
      <c r="AP1539" s="456"/>
      <c r="AQ1539" s="456"/>
      <c r="AR1539" s="456"/>
      <c r="AS1539" s="456"/>
      <c r="AT1539" s="456"/>
      <c r="AU1539" s="456"/>
      <c r="AV1539" s="456"/>
      <c r="AW1539" s="456"/>
      <c r="AX1539" s="456"/>
      <c r="AY1539" s="456"/>
      <c r="AZ1539" s="456"/>
      <c r="BA1539" s="456"/>
      <c r="BB1539" s="456"/>
      <c r="BC1539" s="456"/>
      <c r="BD1539" s="456"/>
      <c r="BE1539" s="456"/>
      <c r="BF1539" s="456"/>
      <c r="BG1539" s="457"/>
      <c r="BH1539" s="458"/>
      <c r="BI1539" s="459"/>
      <c r="BJ1539" s="459"/>
      <c r="BK1539" s="459"/>
      <c r="BL1539" s="459"/>
      <c r="BM1539" s="460"/>
      <c r="BN1539" s="314"/>
      <c r="BO1539" s="314"/>
      <c r="BP1539" s="1"/>
      <c r="BQ1539" s="120">
        <f>IF($F$3="","",IF(N1539=$F$3,COUNTIF(BQ$23:BQ1538,"&gt;0")+1,0))</f>
        <v>0</v>
      </c>
      <c r="BR1539" s="1"/>
      <c r="BS1539" s="20" t="str">
        <f>IF($N1539="","",IF(VLOOKUP(VLOOKUP($N1539,IMPOSTAZIONI!$E$6:$I$13,5,FALSE),IMPOSTAZIONI!$B$25:$N$32,3,FALSE)=0,"",VLOOKUP(VLOOKUP($N1539,IMPOSTAZIONI!$E$6:$I$13,5,FALSE),IMPOSTAZIONI!$B$25:$N$32,3,FALSE)))</f>
        <v/>
      </c>
      <c r="BT1539" s="20" t="str">
        <f>IF($N1539="","",IF(VLOOKUP(VLOOKUP($N1539,IMPOSTAZIONI!$E$6:$I$13,5,FALSE),IMPOSTAZIONI!$B$25:$N$32,6,FALSE)=0,"",VLOOKUP(VLOOKUP($N1539,IMPOSTAZIONI!$E$6:$I$13,5,FALSE),IMPOSTAZIONI!$B$25:$N$32,6,FALSE)))</f>
        <v/>
      </c>
      <c r="BU1539" s="20" t="str">
        <f>IF($N1539="","",IF(VLOOKUP(VLOOKUP($N1539,IMPOSTAZIONI!$E$6:$I$13,5,FALSE),IMPOSTAZIONI!$B$25:$N$32,9,FALSE)=0,"",VLOOKUP(VLOOKUP($N1539,IMPOSTAZIONI!$E$6:$I$13,5,FALSE),IMPOSTAZIONI!$B$25:$N$32,9,FALSE)))</f>
        <v/>
      </c>
      <c r="BV1539" s="20" t="str">
        <f>IF($N1539="","",IF(VLOOKUP(VLOOKUP($N1539,IMPOSTAZIONI!$E$6:$I$13,5,FALSE),IMPOSTAZIONI!$B$25:$N$32,12,FALSE)=0,"",VLOOKUP(VLOOKUP($N1539,IMPOSTAZIONI!$E$6:$I$13,5,FALSE),IMPOSTAZIONI!$B$25:$N$32,12,FALSE)))</f>
        <v/>
      </c>
      <c r="BW1539" s="221" t="str">
        <f t="shared" si="424"/>
        <v/>
      </c>
      <c r="BX1539" s="221" t="str">
        <f t="shared" si="425"/>
        <v/>
      </c>
      <c r="BY1539" s="221">
        <f t="shared" si="426"/>
        <v>0</v>
      </c>
      <c r="BZ1539" s="231">
        <f t="shared" si="427"/>
        <v>0</v>
      </c>
      <c r="CA1539" s="246">
        <f t="shared" si="428"/>
        <v>0</v>
      </c>
      <c r="CB1539" s="246">
        <f t="shared" si="429"/>
        <v>0</v>
      </c>
      <c r="CC1539" s="246" t="str">
        <f t="shared" si="430"/>
        <v/>
      </c>
      <c r="CD1539" s="246">
        <f t="shared" si="431"/>
        <v>5</v>
      </c>
      <c r="CE1539" s="246">
        <f t="shared" si="432"/>
        <v>0</v>
      </c>
      <c r="CF1539" s="276">
        <f t="shared" si="433"/>
        <v>0</v>
      </c>
      <c r="CG1539" s="277">
        <f t="shared" si="433"/>
        <v>0</v>
      </c>
      <c r="CH1539" s="277">
        <f t="shared" si="433"/>
        <v>0</v>
      </c>
      <c r="CI1539" s="278">
        <f t="shared" si="433"/>
        <v>0</v>
      </c>
      <c r="CJ1539" s="280">
        <f t="shared" si="434"/>
        <v>0</v>
      </c>
      <c r="CK1539" s="232">
        <f t="shared" si="435"/>
        <v>0</v>
      </c>
      <c r="CL1539" s="1"/>
    </row>
    <row r="1540" spans="1:90" ht="18" customHeight="1">
      <c r="A1540" s="1"/>
      <c r="B1540" s="1"/>
      <c r="C1540" s="314"/>
      <c r="D1540" s="287" t="str">
        <f t="shared" si="422"/>
        <v/>
      </c>
      <c r="E1540" s="449" t="str">
        <f t="shared" si="423"/>
        <v/>
      </c>
      <c r="F1540" s="450"/>
      <c r="G1540" s="451"/>
      <c r="H1540" s="452"/>
      <c r="I1540" s="453"/>
      <c r="J1540" s="453"/>
      <c r="K1540" s="453"/>
      <c r="L1540" s="453"/>
      <c r="M1540" s="454"/>
      <c r="N1540" s="455"/>
      <c r="O1540" s="456"/>
      <c r="P1540" s="456"/>
      <c r="Q1540" s="456"/>
      <c r="R1540" s="456"/>
      <c r="S1540" s="456"/>
      <c r="T1540" s="456"/>
      <c r="U1540" s="456"/>
      <c r="V1540" s="456"/>
      <c r="W1540" s="456"/>
      <c r="X1540" s="456"/>
      <c r="Y1540" s="456"/>
      <c r="Z1540" s="456"/>
      <c r="AA1540" s="456"/>
      <c r="AB1540" s="456"/>
      <c r="AC1540" s="456"/>
      <c r="AD1540" s="456"/>
      <c r="AE1540" s="457"/>
      <c r="AF1540" s="455"/>
      <c r="AG1540" s="456"/>
      <c r="AH1540" s="456"/>
      <c r="AI1540" s="456"/>
      <c r="AJ1540" s="456"/>
      <c r="AK1540" s="456"/>
      <c r="AL1540" s="456"/>
      <c r="AM1540" s="456"/>
      <c r="AN1540" s="457"/>
      <c r="AO1540" s="455"/>
      <c r="AP1540" s="456"/>
      <c r="AQ1540" s="456"/>
      <c r="AR1540" s="456"/>
      <c r="AS1540" s="456"/>
      <c r="AT1540" s="456"/>
      <c r="AU1540" s="456"/>
      <c r="AV1540" s="456"/>
      <c r="AW1540" s="456"/>
      <c r="AX1540" s="456"/>
      <c r="AY1540" s="456"/>
      <c r="AZ1540" s="456"/>
      <c r="BA1540" s="456"/>
      <c r="BB1540" s="456"/>
      <c r="BC1540" s="456"/>
      <c r="BD1540" s="456"/>
      <c r="BE1540" s="456"/>
      <c r="BF1540" s="456"/>
      <c r="BG1540" s="457"/>
      <c r="BH1540" s="458"/>
      <c r="BI1540" s="459"/>
      <c r="BJ1540" s="459"/>
      <c r="BK1540" s="459"/>
      <c r="BL1540" s="459"/>
      <c r="BM1540" s="460"/>
      <c r="BN1540" s="314"/>
      <c r="BO1540" s="314"/>
      <c r="BP1540" s="1"/>
      <c r="BQ1540" s="120">
        <f>IF($F$3="","",IF(N1540=$F$3,COUNTIF(BQ$23:BQ1539,"&gt;0")+1,0))</f>
        <v>0</v>
      </c>
      <c r="BR1540" s="1"/>
      <c r="BS1540" s="20" t="str">
        <f>IF($N1540="","",IF(VLOOKUP(VLOOKUP($N1540,IMPOSTAZIONI!$E$6:$I$13,5,FALSE),IMPOSTAZIONI!$B$25:$N$32,3,FALSE)=0,"",VLOOKUP(VLOOKUP($N1540,IMPOSTAZIONI!$E$6:$I$13,5,FALSE),IMPOSTAZIONI!$B$25:$N$32,3,FALSE)))</f>
        <v/>
      </c>
      <c r="BT1540" s="20" t="str">
        <f>IF($N1540="","",IF(VLOOKUP(VLOOKUP($N1540,IMPOSTAZIONI!$E$6:$I$13,5,FALSE),IMPOSTAZIONI!$B$25:$N$32,6,FALSE)=0,"",VLOOKUP(VLOOKUP($N1540,IMPOSTAZIONI!$E$6:$I$13,5,FALSE),IMPOSTAZIONI!$B$25:$N$32,6,FALSE)))</f>
        <v/>
      </c>
      <c r="BU1540" s="20" t="str">
        <f>IF($N1540="","",IF(VLOOKUP(VLOOKUP($N1540,IMPOSTAZIONI!$E$6:$I$13,5,FALSE),IMPOSTAZIONI!$B$25:$N$32,9,FALSE)=0,"",VLOOKUP(VLOOKUP($N1540,IMPOSTAZIONI!$E$6:$I$13,5,FALSE),IMPOSTAZIONI!$B$25:$N$32,9,FALSE)))</f>
        <v/>
      </c>
      <c r="BV1540" s="20" t="str">
        <f>IF($N1540="","",IF(VLOOKUP(VLOOKUP($N1540,IMPOSTAZIONI!$E$6:$I$13,5,FALSE),IMPOSTAZIONI!$B$25:$N$32,12,FALSE)=0,"",VLOOKUP(VLOOKUP($N1540,IMPOSTAZIONI!$E$6:$I$13,5,FALSE),IMPOSTAZIONI!$B$25:$N$32,12,FALSE)))</f>
        <v/>
      </c>
      <c r="BW1540" s="221" t="str">
        <f t="shared" si="424"/>
        <v/>
      </c>
      <c r="BX1540" s="221" t="str">
        <f t="shared" si="425"/>
        <v/>
      </c>
      <c r="BY1540" s="221">
        <f t="shared" si="426"/>
        <v>0</v>
      </c>
      <c r="BZ1540" s="231">
        <f t="shared" si="427"/>
        <v>0</v>
      </c>
      <c r="CA1540" s="246">
        <f t="shared" si="428"/>
        <v>0</v>
      </c>
      <c r="CB1540" s="246">
        <f t="shared" si="429"/>
        <v>0</v>
      </c>
      <c r="CC1540" s="246" t="str">
        <f t="shared" si="430"/>
        <v/>
      </c>
      <c r="CD1540" s="246">
        <f t="shared" si="431"/>
        <v>5</v>
      </c>
      <c r="CE1540" s="246">
        <f t="shared" si="432"/>
        <v>0</v>
      </c>
      <c r="CF1540" s="276">
        <f t="shared" si="433"/>
        <v>0</v>
      </c>
      <c r="CG1540" s="277">
        <f t="shared" si="433"/>
        <v>0</v>
      </c>
      <c r="CH1540" s="277">
        <f t="shared" si="433"/>
        <v>0</v>
      </c>
      <c r="CI1540" s="278">
        <f t="shared" si="433"/>
        <v>0</v>
      </c>
      <c r="CJ1540" s="280">
        <f t="shared" si="434"/>
        <v>0</v>
      </c>
      <c r="CK1540" s="232">
        <f t="shared" si="435"/>
        <v>0</v>
      </c>
      <c r="CL1540" s="1"/>
    </row>
    <row r="1541" spans="1:90" ht="18" customHeight="1">
      <c r="A1541" s="1"/>
      <c r="B1541" s="1"/>
      <c r="C1541" s="314"/>
      <c r="D1541" s="287" t="str">
        <f t="shared" si="422"/>
        <v/>
      </c>
      <c r="E1541" s="449" t="str">
        <f t="shared" si="423"/>
        <v/>
      </c>
      <c r="F1541" s="450"/>
      <c r="G1541" s="451"/>
      <c r="H1541" s="452"/>
      <c r="I1541" s="453"/>
      <c r="J1541" s="453"/>
      <c r="K1541" s="453"/>
      <c r="L1541" s="453"/>
      <c r="M1541" s="454"/>
      <c r="N1541" s="455"/>
      <c r="O1541" s="456"/>
      <c r="P1541" s="456"/>
      <c r="Q1541" s="456"/>
      <c r="R1541" s="456"/>
      <c r="S1541" s="456"/>
      <c r="T1541" s="456"/>
      <c r="U1541" s="456"/>
      <c r="V1541" s="456"/>
      <c r="W1541" s="456"/>
      <c r="X1541" s="456"/>
      <c r="Y1541" s="456"/>
      <c r="Z1541" s="456"/>
      <c r="AA1541" s="456"/>
      <c r="AB1541" s="456"/>
      <c r="AC1541" s="456"/>
      <c r="AD1541" s="456"/>
      <c r="AE1541" s="457"/>
      <c r="AF1541" s="455"/>
      <c r="AG1541" s="456"/>
      <c r="AH1541" s="456"/>
      <c r="AI1541" s="456"/>
      <c r="AJ1541" s="456"/>
      <c r="AK1541" s="456"/>
      <c r="AL1541" s="456"/>
      <c r="AM1541" s="456"/>
      <c r="AN1541" s="457"/>
      <c r="AO1541" s="455"/>
      <c r="AP1541" s="456"/>
      <c r="AQ1541" s="456"/>
      <c r="AR1541" s="456"/>
      <c r="AS1541" s="456"/>
      <c r="AT1541" s="456"/>
      <c r="AU1541" s="456"/>
      <c r="AV1541" s="456"/>
      <c r="AW1541" s="456"/>
      <c r="AX1541" s="456"/>
      <c r="AY1541" s="456"/>
      <c r="AZ1541" s="456"/>
      <c r="BA1541" s="456"/>
      <c r="BB1541" s="456"/>
      <c r="BC1541" s="456"/>
      <c r="BD1541" s="456"/>
      <c r="BE1541" s="456"/>
      <c r="BF1541" s="456"/>
      <c r="BG1541" s="457"/>
      <c r="BH1541" s="458"/>
      <c r="BI1541" s="459"/>
      <c r="BJ1541" s="459"/>
      <c r="BK1541" s="459"/>
      <c r="BL1541" s="459"/>
      <c r="BM1541" s="460"/>
      <c r="BN1541" s="314"/>
      <c r="BO1541" s="314"/>
      <c r="BP1541" s="1"/>
      <c r="BQ1541" s="120">
        <f>IF($F$3="","",IF(N1541=$F$3,COUNTIF(BQ$23:BQ1540,"&gt;0")+1,0))</f>
        <v>0</v>
      </c>
      <c r="BR1541" s="1"/>
      <c r="BS1541" s="20" t="str">
        <f>IF($N1541="","",IF(VLOOKUP(VLOOKUP($N1541,IMPOSTAZIONI!$E$6:$I$13,5,FALSE),IMPOSTAZIONI!$B$25:$N$32,3,FALSE)=0,"",VLOOKUP(VLOOKUP($N1541,IMPOSTAZIONI!$E$6:$I$13,5,FALSE),IMPOSTAZIONI!$B$25:$N$32,3,FALSE)))</f>
        <v/>
      </c>
      <c r="BT1541" s="20" t="str">
        <f>IF($N1541="","",IF(VLOOKUP(VLOOKUP($N1541,IMPOSTAZIONI!$E$6:$I$13,5,FALSE),IMPOSTAZIONI!$B$25:$N$32,6,FALSE)=0,"",VLOOKUP(VLOOKUP($N1541,IMPOSTAZIONI!$E$6:$I$13,5,FALSE),IMPOSTAZIONI!$B$25:$N$32,6,FALSE)))</f>
        <v/>
      </c>
      <c r="BU1541" s="20" t="str">
        <f>IF($N1541="","",IF(VLOOKUP(VLOOKUP($N1541,IMPOSTAZIONI!$E$6:$I$13,5,FALSE),IMPOSTAZIONI!$B$25:$N$32,9,FALSE)=0,"",VLOOKUP(VLOOKUP($N1541,IMPOSTAZIONI!$E$6:$I$13,5,FALSE),IMPOSTAZIONI!$B$25:$N$32,9,FALSE)))</f>
        <v/>
      </c>
      <c r="BV1541" s="20" t="str">
        <f>IF($N1541="","",IF(VLOOKUP(VLOOKUP($N1541,IMPOSTAZIONI!$E$6:$I$13,5,FALSE),IMPOSTAZIONI!$B$25:$N$32,12,FALSE)=0,"",VLOOKUP(VLOOKUP($N1541,IMPOSTAZIONI!$E$6:$I$13,5,FALSE),IMPOSTAZIONI!$B$25:$N$32,12,FALSE)))</f>
        <v/>
      </c>
      <c r="BW1541" s="221" t="str">
        <f t="shared" si="424"/>
        <v/>
      </c>
      <c r="BX1541" s="221" t="str">
        <f t="shared" si="425"/>
        <v/>
      </c>
      <c r="BY1541" s="221">
        <f t="shared" si="426"/>
        <v>0</v>
      </c>
      <c r="BZ1541" s="231">
        <f t="shared" si="427"/>
        <v>0</v>
      </c>
      <c r="CA1541" s="246">
        <f t="shared" si="428"/>
        <v>0</v>
      </c>
      <c r="CB1541" s="246">
        <f t="shared" si="429"/>
        <v>0</v>
      </c>
      <c r="CC1541" s="246" t="str">
        <f t="shared" si="430"/>
        <v/>
      </c>
      <c r="CD1541" s="246">
        <f t="shared" si="431"/>
        <v>5</v>
      </c>
      <c r="CE1541" s="246">
        <f t="shared" si="432"/>
        <v>0</v>
      </c>
      <c r="CF1541" s="276">
        <f t="shared" si="433"/>
        <v>0</v>
      </c>
      <c r="CG1541" s="277">
        <f t="shared" si="433"/>
        <v>0</v>
      </c>
      <c r="CH1541" s="277">
        <f t="shared" si="433"/>
        <v>0</v>
      </c>
      <c r="CI1541" s="278">
        <f t="shared" si="433"/>
        <v>0</v>
      </c>
      <c r="CJ1541" s="280">
        <f t="shared" si="434"/>
        <v>0</v>
      </c>
      <c r="CK1541" s="232">
        <f t="shared" si="435"/>
        <v>0</v>
      </c>
      <c r="CL1541" s="1"/>
    </row>
    <row r="1542" spans="1:90" ht="18" customHeight="1">
      <c r="A1542" s="1"/>
      <c r="B1542" s="1"/>
      <c r="C1542" s="314"/>
      <c r="D1542" s="287" t="str">
        <f t="shared" si="422"/>
        <v/>
      </c>
      <c r="E1542" s="449" t="str">
        <f t="shared" si="423"/>
        <v/>
      </c>
      <c r="F1542" s="450"/>
      <c r="G1542" s="451"/>
      <c r="H1542" s="452"/>
      <c r="I1542" s="453"/>
      <c r="J1542" s="453"/>
      <c r="K1542" s="453"/>
      <c r="L1542" s="453"/>
      <c r="M1542" s="454"/>
      <c r="N1542" s="455"/>
      <c r="O1542" s="456"/>
      <c r="P1542" s="456"/>
      <c r="Q1542" s="456"/>
      <c r="R1542" s="456"/>
      <c r="S1542" s="456"/>
      <c r="T1542" s="456"/>
      <c r="U1542" s="456"/>
      <c r="V1542" s="456"/>
      <c r="W1542" s="456"/>
      <c r="X1542" s="456"/>
      <c r="Y1542" s="456"/>
      <c r="Z1542" s="456"/>
      <c r="AA1542" s="456"/>
      <c r="AB1542" s="456"/>
      <c r="AC1542" s="456"/>
      <c r="AD1542" s="456"/>
      <c r="AE1542" s="457"/>
      <c r="AF1542" s="455"/>
      <c r="AG1542" s="456"/>
      <c r="AH1542" s="456"/>
      <c r="AI1542" s="456"/>
      <c r="AJ1542" s="456"/>
      <c r="AK1542" s="456"/>
      <c r="AL1542" s="456"/>
      <c r="AM1542" s="456"/>
      <c r="AN1542" s="457"/>
      <c r="AO1542" s="455"/>
      <c r="AP1542" s="456"/>
      <c r="AQ1542" s="456"/>
      <c r="AR1542" s="456"/>
      <c r="AS1542" s="456"/>
      <c r="AT1542" s="456"/>
      <c r="AU1542" s="456"/>
      <c r="AV1542" s="456"/>
      <c r="AW1542" s="456"/>
      <c r="AX1542" s="456"/>
      <c r="AY1542" s="456"/>
      <c r="AZ1542" s="456"/>
      <c r="BA1542" s="456"/>
      <c r="BB1542" s="456"/>
      <c r="BC1542" s="456"/>
      <c r="BD1542" s="456"/>
      <c r="BE1542" s="456"/>
      <c r="BF1542" s="456"/>
      <c r="BG1542" s="457"/>
      <c r="BH1542" s="458"/>
      <c r="BI1542" s="459"/>
      <c r="BJ1542" s="459"/>
      <c r="BK1542" s="459"/>
      <c r="BL1542" s="459"/>
      <c r="BM1542" s="460"/>
      <c r="BN1542" s="314"/>
      <c r="BO1542" s="314"/>
      <c r="BP1542" s="1"/>
      <c r="BQ1542" s="120">
        <f>IF($F$3="","",IF(N1542=$F$3,COUNTIF(BQ$23:BQ1541,"&gt;0")+1,0))</f>
        <v>0</v>
      </c>
      <c r="BR1542" s="1"/>
      <c r="BS1542" s="20" t="str">
        <f>IF($N1542="","",IF(VLOOKUP(VLOOKUP($N1542,IMPOSTAZIONI!$E$6:$I$13,5,FALSE),IMPOSTAZIONI!$B$25:$N$32,3,FALSE)=0,"",VLOOKUP(VLOOKUP($N1542,IMPOSTAZIONI!$E$6:$I$13,5,FALSE),IMPOSTAZIONI!$B$25:$N$32,3,FALSE)))</f>
        <v/>
      </c>
      <c r="BT1542" s="20" t="str">
        <f>IF($N1542="","",IF(VLOOKUP(VLOOKUP($N1542,IMPOSTAZIONI!$E$6:$I$13,5,FALSE),IMPOSTAZIONI!$B$25:$N$32,6,FALSE)=0,"",VLOOKUP(VLOOKUP($N1542,IMPOSTAZIONI!$E$6:$I$13,5,FALSE),IMPOSTAZIONI!$B$25:$N$32,6,FALSE)))</f>
        <v/>
      </c>
      <c r="BU1542" s="20" t="str">
        <f>IF($N1542="","",IF(VLOOKUP(VLOOKUP($N1542,IMPOSTAZIONI!$E$6:$I$13,5,FALSE),IMPOSTAZIONI!$B$25:$N$32,9,FALSE)=0,"",VLOOKUP(VLOOKUP($N1542,IMPOSTAZIONI!$E$6:$I$13,5,FALSE),IMPOSTAZIONI!$B$25:$N$32,9,FALSE)))</f>
        <v/>
      </c>
      <c r="BV1542" s="20" t="str">
        <f>IF($N1542="","",IF(VLOOKUP(VLOOKUP($N1542,IMPOSTAZIONI!$E$6:$I$13,5,FALSE),IMPOSTAZIONI!$B$25:$N$32,12,FALSE)=0,"",VLOOKUP(VLOOKUP($N1542,IMPOSTAZIONI!$E$6:$I$13,5,FALSE),IMPOSTAZIONI!$B$25:$N$32,12,FALSE)))</f>
        <v/>
      </c>
      <c r="BW1542" s="221" t="str">
        <f t="shared" si="424"/>
        <v/>
      </c>
      <c r="BX1542" s="221" t="str">
        <f t="shared" si="425"/>
        <v/>
      </c>
      <c r="BY1542" s="221">
        <f t="shared" si="426"/>
        <v>0</v>
      </c>
      <c r="BZ1542" s="231">
        <f t="shared" si="427"/>
        <v>0</v>
      </c>
      <c r="CA1542" s="246">
        <f t="shared" si="428"/>
        <v>0</v>
      </c>
      <c r="CB1542" s="246">
        <f t="shared" si="429"/>
        <v>0</v>
      </c>
      <c r="CC1542" s="246" t="str">
        <f t="shared" si="430"/>
        <v/>
      </c>
      <c r="CD1542" s="246">
        <f t="shared" si="431"/>
        <v>5</v>
      </c>
      <c r="CE1542" s="246">
        <f t="shared" si="432"/>
        <v>0</v>
      </c>
      <c r="CF1542" s="276">
        <f t="shared" si="433"/>
        <v>0</v>
      </c>
      <c r="CG1542" s="277">
        <f t="shared" si="433"/>
        <v>0</v>
      </c>
      <c r="CH1542" s="277">
        <f t="shared" si="433"/>
        <v>0</v>
      </c>
      <c r="CI1542" s="278">
        <f t="shared" si="433"/>
        <v>0</v>
      </c>
      <c r="CJ1542" s="280">
        <f t="shared" si="434"/>
        <v>0</v>
      </c>
      <c r="CK1542" s="232">
        <f t="shared" si="435"/>
        <v>0</v>
      </c>
      <c r="CL1542" s="1"/>
    </row>
    <row r="1543" spans="1:90" ht="18" customHeight="1">
      <c r="A1543" s="1"/>
      <c r="B1543" s="1"/>
      <c r="C1543" s="314"/>
      <c r="D1543" s="287" t="str">
        <f t="shared" si="422"/>
        <v/>
      </c>
      <c r="E1543" s="449" t="str">
        <f t="shared" si="423"/>
        <v/>
      </c>
      <c r="F1543" s="450"/>
      <c r="G1543" s="451"/>
      <c r="H1543" s="452"/>
      <c r="I1543" s="453"/>
      <c r="J1543" s="453"/>
      <c r="K1543" s="453"/>
      <c r="L1543" s="453"/>
      <c r="M1543" s="454"/>
      <c r="N1543" s="455"/>
      <c r="O1543" s="456"/>
      <c r="P1543" s="456"/>
      <c r="Q1543" s="456"/>
      <c r="R1543" s="456"/>
      <c r="S1543" s="456"/>
      <c r="T1543" s="456"/>
      <c r="U1543" s="456"/>
      <c r="V1543" s="456"/>
      <c r="W1543" s="456"/>
      <c r="X1543" s="456"/>
      <c r="Y1543" s="456"/>
      <c r="Z1543" s="456"/>
      <c r="AA1543" s="456"/>
      <c r="AB1543" s="456"/>
      <c r="AC1543" s="456"/>
      <c r="AD1543" s="456"/>
      <c r="AE1543" s="457"/>
      <c r="AF1543" s="455"/>
      <c r="AG1543" s="456"/>
      <c r="AH1543" s="456"/>
      <c r="AI1543" s="456"/>
      <c r="AJ1543" s="456"/>
      <c r="AK1543" s="456"/>
      <c r="AL1543" s="456"/>
      <c r="AM1543" s="456"/>
      <c r="AN1543" s="457"/>
      <c r="AO1543" s="455"/>
      <c r="AP1543" s="456"/>
      <c r="AQ1543" s="456"/>
      <c r="AR1543" s="456"/>
      <c r="AS1543" s="456"/>
      <c r="AT1543" s="456"/>
      <c r="AU1543" s="456"/>
      <c r="AV1543" s="456"/>
      <c r="AW1543" s="456"/>
      <c r="AX1543" s="456"/>
      <c r="AY1543" s="456"/>
      <c r="AZ1543" s="456"/>
      <c r="BA1543" s="456"/>
      <c r="BB1543" s="456"/>
      <c r="BC1543" s="456"/>
      <c r="BD1543" s="456"/>
      <c r="BE1543" s="456"/>
      <c r="BF1543" s="456"/>
      <c r="BG1543" s="457"/>
      <c r="BH1543" s="458"/>
      <c r="BI1543" s="459"/>
      <c r="BJ1543" s="459"/>
      <c r="BK1543" s="459"/>
      <c r="BL1543" s="459"/>
      <c r="BM1543" s="460"/>
      <c r="BN1543" s="314"/>
      <c r="BO1543" s="314"/>
      <c r="BP1543" s="1"/>
      <c r="BQ1543" s="120">
        <f>IF($F$3="","",IF(N1543=$F$3,COUNTIF(BQ$23:BQ1542,"&gt;0")+1,0))</f>
        <v>0</v>
      </c>
      <c r="BR1543" s="1"/>
      <c r="BS1543" s="20" t="str">
        <f>IF($N1543="","",IF(VLOOKUP(VLOOKUP($N1543,IMPOSTAZIONI!$E$6:$I$13,5,FALSE),IMPOSTAZIONI!$B$25:$N$32,3,FALSE)=0,"",VLOOKUP(VLOOKUP($N1543,IMPOSTAZIONI!$E$6:$I$13,5,FALSE),IMPOSTAZIONI!$B$25:$N$32,3,FALSE)))</f>
        <v/>
      </c>
      <c r="BT1543" s="20" t="str">
        <f>IF($N1543="","",IF(VLOOKUP(VLOOKUP($N1543,IMPOSTAZIONI!$E$6:$I$13,5,FALSE),IMPOSTAZIONI!$B$25:$N$32,6,FALSE)=0,"",VLOOKUP(VLOOKUP($N1543,IMPOSTAZIONI!$E$6:$I$13,5,FALSE),IMPOSTAZIONI!$B$25:$N$32,6,FALSE)))</f>
        <v/>
      </c>
      <c r="BU1543" s="20" t="str">
        <f>IF($N1543="","",IF(VLOOKUP(VLOOKUP($N1543,IMPOSTAZIONI!$E$6:$I$13,5,FALSE),IMPOSTAZIONI!$B$25:$N$32,9,FALSE)=0,"",VLOOKUP(VLOOKUP($N1543,IMPOSTAZIONI!$E$6:$I$13,5,FALSE),IMPOSTAZIONI!$B$25:$N$32,9,FALSE)))</f>
        <v/>
      </c>
      <c r="BV1543" s="20" t="str">
        <f>IF($N1543="","",IF(VLOOKUP(VLOOKUP($N1543,IMPOSTAZIONI!$E$6:$I$13,5,FALSE),IMPOSTAZIONI!$B$25:$N$32,12,FALSE)=0,"",VLOOKUP(VLOOKUP($N1543,IMPOSTAZIONI!$E$6:$I$13,5,FALSE),IMPOSTAZIONI!$B$25:$N$32,12,FALSE)))</f>
        <v/>
      </c>
      <c r="BW1543" s="221" t="str">
        <f t="shared" si="424"/>
        <v/>
      </c>
      <c r="BX1543" s="221" t="str">
        <f t="shared" si="425"/>
        <v/>
      </c>
      <c r="BY1543" s="221">
        <f t="shared" si="426"/>
        <v>0</v>
      </c>
      <c r="BZ1543" s="231">
        <f t="shared" si="427"/>
        <v>0</v>
      </c>
      <c r="CA1543" s="246">
        <f t="shared" si="428"/>
        <v>0</v>
      </c>
      <c r="CB1543" s="246">
        <f t="shared" si="429"/>
        <v>0</v>
      </c>
      <c r="CC1543" s="246" t="str">
        <f t="shared" si="430"/>
        <v/>
      </c>
      <c r="CD1543" s="246">
        <f t="shared" si="431"/>
        <v>5</v>
      </c>
      <c r="CE1543" s="246">
        <f t="shared" si="432"/>
        <v>0</v>
      </c>
      <c r="CF1543" s="276">
        <f t="shared" si="433"/>
        <v>0</v>
      </c>
      <c r="CG1543" s="277">
        <f t="shared" si="433"/>
        <v>0</v>
      </c>
      <c r="CH1543" s="277">
        <f t="shared" si="433"/>
        <v>0</v>
      </c>
      <c r="CI1543" s="278">
        <f t="shared" si="433"/>
        <v>0</v>
      </c>
      <c r="CJ1543" s="280">
        <f t="shared" si="434"/>
        <v>0</v>
      </c>
      <c r="CK1543" s="232">
        <f t="shared" si="435"/>
        <v>0</v>
      </c>
      <c r="CL1543" s="1"/>
    </row>
    <row r="1544" spans="1:90" ht="18" customHeight="1">
      <c r="A1544" s="1"/>
      <c r="B1544" s="1"/>
      <c r="C1544" s="314"/>
      <c r="D1544" s="287" t="str">
        <f t="shared" si="422"/>
        <v/>
      </c>
      <c r="E1544" s="449" t="str">
        <f t="shared" si="423"/>
        <v/>
      </c>
      <c r="F1544" s="450"/>
      <c r="G1544" s="451"/>
      <c r="H1544" s="452"/>
      <c r="I1544" s="453"/>
      <c r="J1544" s="453"/>
      <c r="K1544" s="453"/>
      <c r="L1544" s="453"/>
      <c r="M1544" s="454"/>
      <c r="N1544" s="455"/>
      <c r="O1544" s="456"/>
      <c r="P1544" s="456"/>
      <c r="Q1544" s="456"/>
      <c r="R1544" s="456"/>
      <c r="S1544" s="456"/>
      <c r="T1544" s="456"/>
      <c r="U1544" s="456"/>
      <c r="V1544" s="456"/>
      <c r="W1544" s="456"/>
      <c r="X1544" s="456"/>
      <c r="Y1544" s="456"/>
      <c r="Z1544" s="456"/>
      <c r="AA1544" s="456"/>
      <c r="AB1544" s="456"/>
      <c r="AC1544" s="456"/>
      <c r="AD1544" s="456"/>
      <c r="AE1544" s="457"/>
      <c r="AF1544" s="455"/>
      <c r="AG1544" s="456"/>
      <c r="AH1544" s="456"/>
      <c r="AI1544" s="456"/>
      <c r="AJ1544" s="456"/>
      <c r="AK1544" s="456"/>
      <c r="AL1544" s="456"/>
      <c r="AM1544" s="456"/>
      <c r="AN1544" s="457"/>
      <c r="AO1544" s="455"/>
      <c r="AP1544" s="456"/>
      <c r="AQ1544" s="456"/>
      <c r="AR1544" s="456"/>
      <c r="AS1544" s="456"/>
      <c r="AT1544" s="456"/>
      <c r="AU1544" s="456"/>
      <c r="AV1544" s="456"/>
      <c r="AW1544" s="456"/>
      <c r="AX1544" s="456"/>
      <c r="AY1544" s="456"/>
      <c r="AZ1544" s="456"/>
      <c r="BA1544" s="456"/>
      <c r="BB1544" s="456"/>
      <c r="BC1544" s="456"/>
      <c r="BD1544" s="456"/>
      <c r="BE1544" s="456"/>
      <c r="BF1544" s="456"/>
      <c r="BG1544" s="457"/>
      <c r="BH1544" s="458"/>
      <c r="BI1544" s="459"/>
      <c r="BJ1544" s="459"/>
      <c r="BK1544" s="459"/>
      <c r="BL1544" s="459"/>
      <c r="BM1544" s="460"/>
      <c r="BN1544" s="314"/>
      <c r="BO1544" s="314"/>
      <c r="BP1544" s="1"/>
      <c r="BQ1544" s="120">
        <f>IF($F$3="","",IF(N1544=$F$3,COUNTIF(BQ$23:BQ1543,"&gt;0")+1,0))</f>
        <v>0</v>
      </c>
      <c r="BR1544" s="1"/>
      <c r="BS1544" s="20" t="str">
        <f>IF($N1544="","",IF(VLOOKUP(VLOOKUP($N1544,IMPOSTAZIONI!$E$6:$I$13,5,FALSE),IMPOSTAZIONI!$B$25:$N$32,3,FALSE)=0,"",VLOOKUP(VLOOKUP($N1544,IMPOSTAZIONI!$E$6:$I$13,5,FALSE),IMPOSTAZIONI!$B$25:$N$32,3,FALSE)))</f>
        <v/>
      </c>
      <c r="BT1544" s="20" t="str">
        <f>IF($N1544="","",IF(VLOOKUP(VLOOKUP($N1544,IMPOSTAZIONI!$E$6:$I$13,5,FALSE),IMPOSTAZIONI!$B$25:$N$32,6,FALSE)=0,"",VLOOKUP(VLOOKUP($N1544,IMPOSTAZIONI!$E$6:$I$13,5,FALSE),IMPOSTAZIONI!$B$25:$N$32,6,FALSE)))</f>
        <v/>
      </c>
      <c r="BU1544" s="20" t="str">
        <f>IF($N1544="","",IF(VLOOKUP(VLOOKUP($N1544,IMPOSTAZIONI!$E$6:$I$13,5,FALSE),IMPOSTAZIONI!$B$25:$N$32,9,FALSE)=0,"",VLOOKUP(VLOOKUP($N1544,IMPOSTAZIONI!$E$6:$I$13,5,FALSE),IMPOSTAZIONI!$B$25:$N$32,9,FALSE)))</f>
        <v/>
      </c>
      <c r="BV1544" s="20" t="str">
        <f>IF($N1544="","",IF(VLOOKUP(VLOOKUP($N1544,IMPOSTAZIONI!$E$6:$I$13,5,FALSE),IMPOSTAZIONI!$B$25:$N$32,12,FALSE)=0,"",VLOOKUP(VLOOKUP($N1544,IMPOSTAZIONI!$E$6:$I$13,5,FALSE),IMPOSTAZIONI!$B$25:$N$32,12,FALSE)))</f>
        <v/>
      </c>
      <c r="BW1544" s="221" t="str">
        <f t="shared" si="424"/>
        <v/>
      </c>
      <c r="BX1544" s="221" t="str">
        <f t="shared" si="425"/>
        <v/>
      </c>
      <c r="BY1544" s="221">
        <f t="shared" si="426"/>
        <v>0</v>
      </c>
      <c r="BZ1544" s="231">
        <f t="shared" si="427"/>
        <v>0</v>
      </c>
      <c r="CA1544" s="246">
        <f t="shared" si="428"/>
        <v>0</v>
      </c>
      <c r="CB1544" s="246">
        <f t="shared" si="429"/>
        <v>0</v>
      </c>
      <c r="CC1544" s="246" t="str">
        <f t="shared" si="430"/>
        <v/>
      </c>
      <c r="CD1544" s="246">
        <f t="shared" si="431"/>
        <v>5</v>
      </c>
      <c r="CE1544" s="246">
        <f t="shared" si="432"/>
        <v>0</v>
      </c>
      <c r="CF1544" s="276">
        <f t="shared" si="433"/>
        <v>0</v>
      </c>
      <c r="CG1544" s="277">
        <f t="shared" si="433"/>
        <v>0</v>
      </c>
      <c r="CH1544" s="277">
        <f t="shared" si="433"/>
        <v>0</v>
      </c>
      <c r="CI1544" s="278">
        <f t="shared" si="433"/>
        <v>0</v>
      </c>
      <c r="CJ1544" s="280">
        <f t="shared" si="434"/>
        <v>0</v>
      </c>
      <c r="CK1544" s="232">
        <f t="shared" si="435"/>
        <v>0</v>
      </c>
      <c r="CL1544" s="1"/>
    </row>
    <row r="1545" spans="1:90" ht="18" customHeight="1">
      <c r="A1545" s="1"/>
      <c r="B1545" s="1"/>
      <c r="C1545" s="314"/>
      <c r="D1545" s="287" t="str">
        <f t="shared" si="422"/>
        <v/>
      </c>
      <c r="E1545" s="449" t="str">
        <f t="shared" si="423"/>
        <v/>
      </c>
      <c r="F1545" s="450"/>
      <c r="G1545" s="451"/>
      <c r="H1545" s="452"/>
      <c r="I1545" s="453"/>
      <c r="J1545" s="453"/>
      <c r="K1545" s="453"/>
      <c r="L1545" s="453"/>
      <c r="M1545" s="454"/>
      <c r="N1545" s="455"/>
      <c r="O1545" s="456"/>
      <c r="P1545" s="456"/>
      <c r="Q1545" s="456"/>
      <c r="R1545" s="456"/>
      <c r="S1545" s="456"/>
      <c r="T1545" s="456"/>
      <c r="U1545" s="456"/>
      <c r="V1545" s="456"/>
      <c r="W1545" s="456"/>
      <c r="X1545" s="456"/>
      <c r="Y1545" s="456"/>
      <c r="Z1545" s="456"/>
      <c r="AA1545" s="456"/>
      <c r="AB1545" s="456"/>
      <c r="AC1545" s="456"/>
      <c r="AD1545" s="456"/>
      <c r="AE1545" s="457"/>
      <c r="AF1545" s="455"/>
      <c r="AG1545" s="456"/>
      <c r="AH1545" s="456"/>
      <c r="AI1545" s="456"/>
      <c r="AJ1545" s="456"/>
      <c r="AK1545" s="456"/>
      <c r="AL1545" s="456"/>
      <c r="AM1545" s="456"/>
      <c r="AN1545" s="457"/>
      <c r="AO1545" s="455"/>
      <c r="AP1545" s="456"/>
      <c r="AQ1545" s="456"/>
      <c r="AR1545" s="456"/>
      <c r="AS1545" s="456"/>
      <c r="AT1545" s="456"/>
      <c r="AU1545" s="456"/>
      <c r="AV1545" s="456"/>
      <c r="AW1545" s="456"/>
      <c r="AX1545" s="456"/>
      <c r="AY1545" s="456"/>
      <c r="AZ1545" s="456"/>
      <c r="BA1545" s="456"/>
      <c r="BB1545" s="456"/>
      <c r="BC1545" s="456"/>
      <c r="BD1545" s="456"/>
      <c r="BE1545" s="456"/>
      <c r="BF1545" s="456"/>
      <c r="BG1545" s="457"/>
      <c r="BH1545" s="458"/>
      <c r="BI1545" s="459"/>
      <c r="BJ1545" s="459"/>
      <c r="BK1545" s="459"/>
      <c r="BL1545" s="459"/>
      <c r="BM1545" s="460"/>
      <c r="BN1545" s="314"/>
      <c r="BO1545" s="314"/>
      <c r="BP1545" s="1"/>
      <c r="BQ1545" s="120">
        <f>IF($F$3="","",IF(N1545=$F$3,COUNTIF(BQ$23:BQ1544,"&gt;0")+1,0))</f>
        <v>0</v>
      </c>
      <c r="BR1545" s="1"/>
      <c r="BS1545" s="20" t="str">
        <f>IF($N1545="","",IF(VLOOKUP(VLOOKUP($N1545,IMPOSTAZIONI!$E$6:$I$13,5,FALSE),IMPOSTAZIONI!$B$25:$N$32,3,FALSE)=0,"",VLOOKUP(VLOOKUP($N1545,IMPOSTAZIONI!$E$6:$I$13,5,FALSE),IMPOSTAZIONI!$B$25:$N$32,3,FALSE)))</f>
        <v/>
      </c>
      <c r="BT1545" s="20" t="str">
        <f>IF($N1545="","",IF(VLOOKUP(VLOOKUP($N1545,IMPOSTAZIONI!$E$6:$I$13,5,FALSE),IMPOSTAZIONI!$B$25:$N$32,6,FALSE)=0,"",VLOOKUP(VLOOKUP($N1545,IMPOSTAZIONI!$E$6:$I$13,5,FALSE),IMPOSTAZIONI!$B$25:$N$32,6,FALSE)))</f>
        <v/>
      </c>
      <c r="BU1545" s="20" t="str">
        <f>IF($N1545="","",IF(VLOOKUP(VLOOKUP($N1545,IMPOSTAZIONI!$E$6:$I$13,5,FALSE),IMPOSTAZIONI!$B$25:$N$32,9,FALSE)=0,"",VLOOKUP(VLOOKUP($N1545,IMPOSTAZIONI!$E$6:$I$13,5,FALSE),IMPOSTAZIONI!$B$25:$N$32,9,FALSE)))</f>
        <v/>
      </c>
      <c r="BV1545" s="20" t="str">
        <f>IF($N1545="","",IF(VLOOKUP(VLOOKUP($N1545,IMPOSTAZIONI!$E$6:$I$13,5,FALSE),IMPOSTAZIONI!$B$25:$N$32,12,FALSE)=0,"",VLOOKUP(VLOOKUP($N1545,IMPOSTAZIONI!$E$6:$I$13,5,FALSE),IMPOSTAZIONI!$B$25:$N$32,12,FALSE)))</f>
        <v/>
      </c>
      <c r="BW1545" s="221" t="str">
        <f t="shared" si="424"/>
        <v/>
      </c>
      <c r="BX1545" s="221" t="str">
        <f t="shared" si="425"/>
        <v/>
      </c>
      <c r="BY1545" s="221">
        <f t="shared" si="426"/>
        <v>0</v>
      </c>
      <c r="BZ1545" s="231">
        <f t="shared" si="427"/>
        <v>0</v>
      </c>
      <c r="CA1545" s="246">
        <f t="shared" si="428"/>
        <v>0</v>
      </c>
      <c r="CB1545" s="246">
        <f t="shared" si="429"/>
        <v>0</v>
      </c>
      <c r="CC1545" s="246" t="str">
        <f t="shared" si="430"/>
        <v/>
      </c>
      <c r="CD1545" s="246">
        <f t="shared" si="431"/>
        <v>5</v>
      </c>
      <c r="CE1545" s="246">
        <f t="shared" si="432"/>
        <v>0</v>
      </c>
      <c r="CF1545" s="276">
        <f t="shared" si="433"/>
        <v>0</v>
      </c>
      <c r="CG1545" s="277">
        <f t="shared" si="433"/>
        <v>0</v>
      </c>
      <c r="CH1545" s="277">
        <f t="shared" si="433"/>
        <v>0</v>
      </c>
      <c r="CI1545" s="278">
        <f t="shared" si="433"/>
        <v>0</v>
      </c>
      <c r="CJ1545" s="280">
        <f t="shared" si="434"/>
        <v>0</v>
      </c>
      <c r="CK1545" s="232">
        <f t="shared" si="435"/>
        <v>0</v>
      </c>
      <c r="CL1545" s="1"/>
    </row>
    <row r="1546" spans="1:90" ht="18" customHeight="1">
      <c r="A1546" s="1"/>
      <c r="B1546" s="1"/>
      <c r="C1546" s="314"/>
      <c r="D1546" s="287" t="str">
        <f t="shared" si="422"/>
        <v/>
      </c>
      <c r="E1546" s="449" t="str">
        <f t="shared" si="423"/>
        <v/>
      </c>
      <c r="F1546" s="450"/>
      <c r="G1546" s="451"/>
      <c r="H1546" s="452"/>
      <c r="I1546" s="453"/>
      <c r="J1546" s="453"/>
      <c r="K1546" s="453"/>
      <c r="L1546" s="453"/>
      <c r="M1546" s="454"/>
      <c r="N1546" s="455"/>
      <c r="O1546" s="456"/>
      <c r="P1546" s="456"/>
      <c r="Q1546" s="456"/>
      <c r="R1546" s="456"/>
      <c r="S1546" s="456"/>
      <c r="T1546" s="456"/>
      <c r="U1546" s="456"/>
      <c r="V1546" s="456"/>
      <c r="W1546" s="456"/>
      <c r="X1546" s="456"/>
      <c r="Y1546" s="456"/>
      <c r="Z1546" s="456"/>
      <c r="AA1546" s="456"/>
      <c r="AB1546" s="456"/>
      <c r="AC1546" s="456"/>
      <c r="AD1546" s="456"/>
      <c r="AE1546" s="457"/>
      <c r="AF1546" s="455"/>
      <c r="AG1546" s="456"/>
      <c r="AH1546" s="456"/>
      <c r="AI1546" s="456"/>
      <c r="AJ1546" s="456"/>
      <c r="AK1546" s="456"/>
      <c r="AL1546" s="456"/>
      <c r="AM1546" s="456"/>
      <c r="AN1546" s="457"/>
      <c r="AO1546" s="455"/>
      <c r="AP1546" s="456"/>
      <c r="AQ1546" s="456"/>
      <c r="AR1546" s="456"/>
      <c r="AS1546" s="456"/>
      <c r="AT1546" s="456"/>
      <c r="AU1546" s="456"/>
      <c r="AV1546" s="456"/>
      <c r="AW1546" s="456"/>
      <c r="AX1546" s="456"/>
      <c r="AY1546" s="456"/>
      <c r="AZ1546" s="456"/>
      <c r="BA1546" s="456"/>
      <c r="BB1546" s="456"/>
      <c r="BC1546" s="456"/>
      <c r="BD1546" s="456"/>
      <c r="BE1546" s="456"/>
      <c r="BF1546" s="456"/>
      <c r="BG1546" s="457"/>
      <c r="BH1546" s="458"/>
      <c r="BI1546" s="459"/>
      <c r="BJ1546" s="459"/>
      <c r="BK1546" s="459"/>
      <c r="BL1546" s="459"/>
      <c r="BM1546" s="460"/>
      <c r="BN1546" s="314"/>
      <c r="BO1546" s="314"/>
      <c r="BP1546" s="1"/>
      <c r="BQ1546" s="120">
        <f>IF($F$3="","",IF(N1546=$F$3,COUNTIF(BQ$23:BQ1545,"&gt;0")+1,0))</f>
        <v>0</v>
      </c>
      <c r="BR1546" s="1"/>
      <c r="BS1546" s="20" t="str">
        <f>IF($N1546="","",IF(VLOOKUP(VLOOKUP($N1546,IMPOSTAZIONI!$E$6:$I$13,5,FALSE),IMPOSTAZIONI!$B$25:$N$32,3,FALSE)=0,"",VLOOKUP(VLOOKUP($N1546,IMPOSTAZIONI!$E$6:$I$13,5,FALSE),IMPOSTAZIONI!$B$25:$N$32,3,FALSE)))</f>
        <v/>
      </c>
      <c r="BT1546" s="20" t="str">
        <f>IF($N1546="","",IF(VLOOKUP(VLOOKUP($N1546,IMPOSTAZIONI!$E$6:$I$13,5,FALSE),IMPOSTAZIONI!$B$25:$N$32,6,FALSE)=0,"",VLOOKUP(VLOOKUP($N1546,IMPOSTAZIONI!$E$6:$I$13,5,FALSE),IMPOSTAZIONI!$B$25:$N$32,6,FALSE)))</f>
        <v/>
      </c>
      <c r="BU1546" s="20" t="str">
        <f>IF($N1546="","",IF(VLOOKUP(VLOOKUP($N1546,IMPOSTAZIONI!$E$6:$I$13,5,FALSE),IMPOSTAZIONI!$B$25:$N$32,9,FALSE)=0,"",VLOOKUP(VLOOKUP($N1546,IMPOSTAZIONI!$E$6:$I$13,5,FALSE),IMPOSTAZIONI!$B$25:$N$32,9,FALSE)))</f>
        <v/>
      </c>
      <c r="BV1546" s="20" t="str">
        <f>IF($N1546="","",IF(VLOOKUP(VLOOKUP($N1546,IMPOSTAZIONI!$E$6:$I$13,5,FALSE),IMPOSTAZIONI!$B$25:$N$32,12,FALSE)=0,"",VLOOKUP(VLOOKUP($N1546,IMPOSTAZIONI!$E$6:$I$13,5,FALSE),IMPOSTAZIONI!$B$25:$N$32,12,FALSE)))</f>
        <v/>
      </c>
      <c r="BW1546" s="221" t="str">
        <f t="shared" si="424"/>
        <v/>
      </c>
      <c r="BX1546" s="221" t="str">
        <f t="shared" si="425"/>
        <v/>
      </c>
      <c r="BY1546" s="221">
        <f t="shared" si="426"/>
        <v>0</v>
      </c>
      <c r="BZ1546" s="231">
        <f t="shared" si="427"/>
        <v>0</v>
      </c>
      <c r="CA1546" s="246">
        <f t="shared" si="428"/>
        <v>0</v>
      </c>
      <c r="CB1546" s="246">
        <f t="shared" si="429"/>
        <v>0</v>
      </c>
      <c r="CC1546" s="246" t="str">
        <f t="shared" si="430"/>
        <v/>
      </c>
      <c r="CD1546" s="246">
        <f t="shared" si="431"/>
        <v>5</v>
      </c>
      <c r="CE1546" s="246">
        <f t="shared" si="432"/>
        <v>0</v>
      </c>
      <c r="CF1546" s="276">
        <f t="shared" si="433"/>
        <v>0</v>
      </c>
      <c r="CG1546" s="277">
        <f t="shared" si="433"/>
        <v>0</v>
      </c>
      <c r="CH1546" s="277">
        <f t="shared" si="433"/>
        <v>0</v>
      </c>
      <c r="CI1546" s="278">
        <f t="shared" si="433"/>
        <v>0</v>
      </c>
      <c r="CJ1546" s="280">
        <f t="shared" si="434"/>
        <v>0</v>
      </c>
      <c r="CK1546" s="232">
        <f t="shared" si="435"/>
        <v>0</v>
      </c>
      <c r="CL1546" s="1"/>
    </row>
    <row r="1547" spans="1:90" ht="18" customHeight="1">
      <c r="A1547" s="1"/>
      <c r="B1547" s="1"/>
      <c r="C1547" s="314"/>
      <c r="D1547" s="287" t="str">
        <f t="shared" si="422"/>
        <v/>
      </c>
      <c r="E1547" s="449" t="str">
        <f t="shared" si="423"/>
        <v/>
      </c>
      <c r="F1547" s="450"/>
      <c r="G1547" s="451"/>
      <c r="H1547" s="452"/>
      <c r="I1547" s="453"/>
      <c r="J1547" s="453"/>
      <c r="K1547" s="453"/>
      <c r="L1547" s="453"/>
      <c r="M1547" s="454"/>
      <c r="N1547" s="455"/>
      <c r="O1547" s="456"/>
      <c r="P1547" s="456"/>
      <c r="Q1547" s="456"/>
      <c r="R1547" s="456"/>
      <c r="S1547" s="456"/>
      <c r="T1547" s="456"/>
      <c r="U1547" s="456"/>
      <c r="V1547" s="456"/>
      <c r="W1547" s="456"/>
      <c r="X1547" s="456"/>
      <c r="Y1547" s="456"/>
      <c r="Z1547" s="456"/>
      <c r="AA1547" s="456"/>
      <c r="AB1547" s="456"/>
      <c r="AC1547" s="456"/>
      <c r="AD1547" s="456"/>
      <c r="AE1547" s="457"/>
      <c r="AF1547" s="455"/>
      <c r="AG1547" s="456"/>
      <c r="AH1547" s="456"/>
      <c r="AI1547" s="456"/>
      <c r="AJ1547" s="456"/>
      <c r="AK1547" s="456"/>
      <c r="AL1547" s="456"/>
      <c r="AM1547" s="456"/>
      <c r="AN1547" s="457"/>
      <c r="AO1547" s="455"/>
      <c r="AP1547" s="456"/>
      <c r="AQ1547" s="456"/>
      <c r="AR1547" s="456"/>
      <c r="AS1547" s="456"/>
      <c r="AT1547" s="456"/>
      <c r="AU1547" s="456"/>
      <c r="AV1547" s="456"/>
      <c r="AW1547" s="456"/>
      <c r="AX1547" s="456"/>
      <c r="AY1547" s="456"/>
      <c r="AZ1547" s="456"/>
      <c r="BA1547" s="456"/>
      <c r="BB1547" s="456"/>
      <c r="BC1547" s="456"/>
      <c r="BD1547" s="456"/>
      <c r="BE1547" s="456"/>
      <c r="BF1547" s="456"/>
      <c r="BG1547" s="457"/>
      <c r="BH1547" s="458"/>
      <c r="BI1547" s="459"/>
      <c r="BJ1547" s="459"/>
      <c r="BK1547" s="459"/>
      <c r="BL1547" s="459"/>
      <c r="BM1547" s="460"/>
      <c r="BN1547" s="314"/>
      <c r="BO1547" s="314"/>
      <c r="BP1547" s="1"/>
      <c r="BQ1547" s="120">
        <f>IF($F$3="","",IF(N1547=$F$3,COUNTIF(BQ$23:BQ1546,"&gt;0")+1,0))</f>
        <v>0</v>
      </c>
      <c r="BR1547" s="1"/>
      <c r="BS1547" s="20" t="str">
        <f>IF($N1547="","",IF(VLOOKUP(VLOOKUP($N1547,IMPOSTAZIONI!$E$6:$I$13,5,FALSE),IMPOSTAZIONI!$B$25:$N$32,3,FALSE)=0,"",VLOOKUP(VLOOKUP($N1547,IMPOSTAZIONI!$E$6:$I$13,5,FALSE),IMPOSTAZIONI!$B$25:$N$32,3,FALSE)))</f>
        <v/>
      </c>
      <c r="BT1547" s="20" t="str">
        <f>IF($N1547="","",IF(VLOOKUP(VLOOKUP($N1547,IMPOSTAZIONI!$E$6:$I$13,5,FALSE),IMPOSTAZIONI!$B$25:$N$32,6,FALSE)=0,"",VLOOKUP(VLOOKUP($N1547,IMPOSTAZIONI!$E$6:$I$13,5,FALSE),IMPOSTAZIONI!$B$25:$N$32,6,FALSE)))</f>
        <v/>
      </c>
      <c r="BU1547" s="20" t="str">
        <f>IF($N1547="","",IF(VLOOKUP(VLOOKUP($N1547,IMPOSTAZIONI!$E$6:$I$13,5,FALSE),IMPOSTAZIONI!$B$25:$N$32,9,FALSE)=0,"",VLOOKUP(VLOOKUP($N1547,IMPOSTAZIONI!$E$6:$I$13,5,FALSE),IMPOSTAZIONI!$B$25:$N$32,9,FALSE)))</f>
        <v/>
      </c>
      <c r="BV1547" s="20" t="str">
        <f>IF($N1547="","",IF(VLOOKUP(VLOOKUP($N1547,IMPOSTAZIONI!$E$6:$I$13,5,FALSE),IMPOSTAZIONI!$B$25:$N$32,12,FALSE)=0,"",VLOOKUP(VLOOKUP($N1547,IMPOSTAZIONI!$E$6:$I$13,5,FALSE),IMPOSTAZIONI!$B$25:$N$32,12,FALSE)))</f>
        <v/>
      </c>
      <c r="BW1547" s="221" t="str">
        <f t="shared" si="424"/>
        <v/>
      </c>
      <c r="BX1547" s="221" t="str">
        <f t="shared" si="425"/>
        <v/>
      </c>
      <c r="BY1547" s="221">
        <f t="shared" si="426"/>
        <v>0</v>
      </c>
      <c r="BZ1547" s="231">
        <f t="shared" si="427"/>
        <v>0</v>
      </c>
      <c r="CA1547" s="246">
        <f t="shared" si="428"/>
        <v>0</v>
      </c>
      <c r="CB1547" s="246">
        <f t="shared" si="429"/>
        <v>0</v>
      </c>
      <c r="CC1547" s="246" t="str">
        <f t="shared" si="430"/>
        <v/>
      </c>
      <c r="CD1547" s="246">
        <f t="shared" si="431"/>
        <v>5</v>
      </c>
      <c r="CE1547" s="246">
        <f t="shared" si="432"/>
        <v>0</v>
      </c>
      <c r="CF1547" s="276">
        <f t="shared" si="433"/>
        <v>0</v>
      </c>
      <c r="CG1547" s="277">
        <f t="shared" si="433"/>
        <v>0</v>
      </c>
      <c r="CH1547" s="277">
        <f t="shared" si="433"/>
        <v>0</v>
      </c>
      <c r="CI1547" s="278">
        <f t="shared" si="433"/>
        <v>0</v>
      </c>
      <c r="CJ1547" s="280">
        <f t="shared" si="434"/>
        <v>0</v>
      </c>
      <c r="CK1547" s="232">
        <f t="shared" si="435"/>
        <v>0</v>
      </c>
      <c r="CL1547" s="1"/>
    </row>
    <row r="1548" spans="1:90" ht="18" customHeight="1">
      <c r="A1548" s="1"/>
      <c r="B1548" s="1"/>
      <c r="C1548" s="314"/>
      <c r="D1548" s="287" t="str">
        <f t="shared" si="422"/>
        <v/>
      </c>
      <c r="E1548" s="449" t="str">
        <f t="shared" si="423"/>
        <v/>
      </c>
      <c r="F1548" s="450"/>
      <c r="G1548" s="451"/>
      <c r="H1548" s="452"/>
      <c r="I1548" s="453"/>
      <c r="J1548" s="453"/>
      <c r="K1548" s="453"/>
      <c r="L1548" s="453"/>
      <c r="M1548" s="454"/>
      <c r="N1548" s="455"/>
      <c r="O1548" s="456"/>
      <c r="P1548" s="456"/>
      <c r="Q1548" s="456"/>
      <c r="R1548" s="456"/>
      <c r="S1548" s="456"/>
      <c r="T1548" s="456"/>
      <c r="U1548" s="456"/>
      <c r="V1548" s="456"/>
      <c r="W1548" s="456"/>
      <c r="X1548" s="456"/>
      <c r="Y1548" s="456"/>
      <c r="Z1548" s="456"/>
      <c r="AA1548" s="456"/>
      <c r="AB1548" s="456"/>
      <c r="AC1548" s="456"/>
      <c r="AD1548" s="456"/>
      <c r="AE1548" s="457"/>
      <c r="AF1548" s="455"/>
      <c r="AG1548" s="456"/>
      <c r="AH1548" s="456"/>
      <c r="AI1548" s="456"/>
      <c r="AJ1548" s="456"/>
      <c r="AK1548" s="456"/>
      <c r="AL1548" s="456"/>
      <c r="AM1548" s="456"/>
      <c r="AN1548" s="457"/>
      <c r="AO1548" s="455"/>
      <c r="AP1548" s="456"/>
      <c r="AQ1548" s="456"/>
      <c r="AR1548" s="456"/>
      <c r="AS1548" s="456"/>
      <c r="AT1548" s="456"/>
      <c r="AU1548" s="456"/>
      <c r="AV1548" s="456"/>
      <c r="AW1548" s="456"/>
      <c r="AX1548" s="456"/>
      <c r="AY1548" s="456"/>
      <c r="AZ1548" s="456"/>
      <c r="BA1548" s="456"/>
      <c r="BB1548" s="456"/>
      <c r="BC1548" s="456"/>
      <c r="BD1548" s="456"/>
      <c r="BE1548" s="456"/>
      <c r="BF1548" s="456"/>
      <c r="BG1548" s="457"/>
      <c r="BH1548" s="458"/>
      <c r="BI1548" s="459"/>
      <c r="BJ1548" s="459"/>
      <c r="BK1548" s="459"/>
      <c r="BL1548" s="459"/>
      <c r="BM1548" s="460"/>
      <c r="BN1548" s="314"/>
      <c r="BO1548" s="314"/>
      <c r="BP1548" s="1"/>
      <c r="BQ1548" s="120">
        <f>IF($F$3="","",IF(N1548=$F$3,COUNTIF(BQ$23:BQ1547,"&gt;0")+1,0))</f>
        <v>0</v>
      </c>
      <c r="BR1548" s="1"/>
      <c r="BS1548" s="20" t="str">
        <f>IF($N1548="","",IF(VLOOKUP(VLOOKUP($N1548,IMPOSTAZIONI!$E$6:$I$13,5,FALSE),IMPOSTAZIONI!$B$25:$N$32,3,FALSE)=0,"",VLOOKUP(VLOOKUP($N1548,IMPOSTAZIONI!$E$6:$I$13,5,FALSE),IMPOSTAZIONI!$B$25:$N$32,3,FALSE)))</f>
        <v/>
      </c>
      <c r="BT1548" s="20" t="str">
        <f>IF($N1548="","",IF(VLOOKUP(VLOOKUP($N1548,IMPOSTAZIONI!$E$6:$I$13,5,FALSE),IMPOSTAZIONI!$B$25:$N$32,6,FALSE)=0,"",VLOOKUP(VLOOKUP($N1548,IMPOSTAZIONI!$E$6:$I$13,5,FALSE),IMPOSTAZIONI!$B$25:$N$32,6,FALSE)))</f>
        <v/>
      </c>
      <c r="BU1548" s="20" t="str">
        <f>IF($N1548="","",IF(VLOOKUP(VLOOKUP($N1548,IMPOSTAZIONI!$E$6:$I$13,5,FALSE),IMPOSTAZIONI!$B$25:$N$32,9,FALSE)=0,"",VLOOKUP(VLOOKUP($N1548,IMPOSTAZIONI!$E$6:$I$13,5,FALSE),IMPOSTAZIONI!$B$25:$N$32,9,FALSE)))</f>
        <v/>
      </c>
      <c r="BV1548" s="20" t="str">
        <f>IF($N1548="","",IF(VLOOKUP(VLOOKUP($N1548,IMPOSTAZIONI!$E$6:$I$13,5,FALSE),IMPOSTAZIONI!$B$25:$N$32,12,FALSE)=0,"",VLOOKUP(VLOOKUP($N1548,IMPOSTAZIONI!$E$6:$I$13,5,FALSE),IMPOSTAZIONI!$B$25:$N$32,12,FALSE)))</f>
        <v/>
      </c>
      <c r="BW1548" s="221" t="str">
        <f t="shared" si="424"/>
        <v/>
      </c>
      <c r="BX1548" s="221" t="str">
        <f t="shared" si="425"/>
        <v/>
      </c>
      <c r="BY1548" s="221">
        <f t="shared" si="426"/>
        <v>0</v>
      </c>
      <c r="BZ1548" s="231">
        <f t="shared" si="427"/>
        <v>0</v>
      </c>
      <c r="CA1548" s="246">
        <f t="shared" si="428"/>
        <v>0</v>
      </c>
      <c r="CB1548" s="246">
        <f t="shared" si="429"/>
        <v>0</v>
      </c>
      <c r="CC1548" s="246" t="str">
        <f t="shared" si="430"/>
        <v/>
      </c>
      <c r="CD1548" s="246">
        <f t="shared" si="431"/>
        <v>5</v>
      </c>
      <c r="CE1548" s="246">
        <f t="shared" si="432"/>
        <v>0</v>
      </c>
      <c r="CF1548" s="276">
        <f t="shared" si="433"/>
        <v>0</v>
      </c>
      <c r="CG1548" s="277">
        <f t="shared" si="433"/>
        <v>0</v>
      </c>
      <c r="CH1548" s="277">
        <f t="shared" si="433"/>
        <v>0</v>
      </c>
      <c r="CI1548" s="278">
        <f t="shared" si="433"/>
        <v>0</v>
      </c>
      <c r="CJ1548" s="280">
        <f t="shared" si="434"/>
        <v>0</v>
      </c>
      <c r="CK1548" s="232">
        <f t="shared" si="435"/>
        <v>0</v>
      </c>
      <c r="CL1548" s="1"/>
    </row>
    <row r="1549" spans="1:90" ht="18" customHeight="1">
      <c r="A1549" s="1"/>
      <c r="B1549" s="1"/>
      <c r="C1549" s="314"/>
      <c r="D1549" s="287" t="str">
        <f t="shared" si="422"/>
        <v/>
      </c>
      <c r="E1549" s="449" t="str">
        <f t="shared" si="423"/>
        <v/>
      </c>
      <c r="F1549" s="450"/>
      <c r="G1549" s="451"/>
      <c r="H1549" s="452"/>
      <c r="I1549" s="453"/>
      <c r="J1549" s="453"/>
      <c r="K1549" s="453"/>
      <c r="L1549" s="453"/>
      <c r="M1549" s="454"/>
      <c r="N1549" s="455"/>
      <c r="O1549" s="456"/>
      <c r="P1549" s="456"/>
      <c r="Q1549" s="456"/>
      <c r="R1549" s="456"/>
      <c r="S1549" s="456"/>
      <c r="T1549" s="456"/>
      <c r="U1549" s="456"/>
      <c r="V1549" s="456"/>
      <c r="W1549" s="456"/>
      <c r="X1549" s="456"/>
      <c r="Y1549" s="456"/>
      <c r="Z1549" s="456"/>
      <c r="AA1549" s="456"/>
      <c r="AB1549" s="456"/>
      <c r="AC1549" s="456"/>
      <c r="AD1549" s="456"/>
      <c r="AE1549" s="457"/>
      <c r="AF1549" s="455"/>
      <c r="AG1549" s="456"/>
      <c r="AH1549" s="456"/>
      <c r="AI1549" s="456"/>
      <c r="AJ1549" s="456"/>
      <c r="AK1549" s="456"/>
      <c r="AL1549" s="456"/>
      <c r="AM1549" s="456"/>
      <c r="AN1549" s="457"/>
      <c r="AO1549" s="455"/>
      <c r="AP1549" s="456"/>
      <c r="AQ1549" s="456"/>
      <c r="AR1549" s="456"/>
      <c r="AS1549" s="456"/>
      <c r="AT1549" s="456"/>
      <c r="AU1549" s="456"/>
      <c r="AV1549" s="456"/>
      <c r="AW1549" s="456"/>
      <c r="AX1549" s="456"/>
      <c r="AY1549" s="456"/>
      <c r="AZ1549" s="456"/>
      <c r="BA1549" s="456"/>
      <c r="BB1549" s="456"/>
      <c r="BC1549" s="456"/>
      <c r="BD1549" s="456"/>
      <c r="BE1549" s="456"/>
      <c r="BF1549" s="456"/>
      <c r="BG1549" s="457"/>
      <c r="BH1549" s="458"/>
      <c r="BI1549" s="459"/>
      <c r="BJ1549" s="459"/>
      <c r="BK1549" s="459"/>
      <c r="BL1549" s="459"/>
      <c r="BM1549" s="460"/>
      <c r="BN1549" s="314"/>
      <c r="BO1549" s="314"/>
      <c r="BP1549" s="1"/>
      <c r="BQ1549" s="120">
        <f>IF($F$3="","",IF(N1549=$F$3,COUNTIF(BQ$23:BQ1548,"&gt;0")+1,0))</f>
        <v>0</v>
      </c>
      <c r="BR1549" s="1"/>
      <c r="BS1549" s="20" t="str">
        <f>IF($N1549="","",IF(VLOOKUP(VLOOKUP($N1549,IMPOSTAZIONI!$E$6:$I$13,5,FALSE),IMPOSTAZIONI!$B$25:$N$32,3,FALSE)=0,"",VLOOKUP(VLOOKUP($N1549,IMPOSTAZIONI!$E$6:$I$13,5,FALSE),IMPOSTAZIONI!$B$25:$N$32,3,FALSE)))</f>
        <v/>
      </c>
      <c r="BT1549" s="20" t="str">
        <f>IF($N1549="","",IF(VLOOKUP(VLOOKUP($N1549,IMPOSTAZIONI!$E$6:$I$13,5,FALSE),IMPOSTAZIONI!$B$25:$N$32,6,FALSE)=0,"",VLOOKUP(VLOOKUP($N1549,IMPOSTAZIONI!$E$6:$I$13,5,FALSE),IMPOSTAZIONI!$B$25:$N$32,6,FALSE)))</f>
        <v/>
      </c>
      <c r="BU1549" s="20" t="str">
        <f>IF($N1549="","",IF(VLOOKUP(VLOOKUP($N1549,IMPOSTAZIONI!$E$6:$I$13,5,FALSE),IMPOSTAZIONI!$B$25:$N$32,9,FALSE)=0,"",VLOOKUP(VLOOKUP($N1549,IMPOSTAZIONI!$E$6:$I$13,5,FALSE),IMPOSTAZIONI!$B$25:$N$32,9,FALSE)))</f>
        <v/>
      </c>
      <c r="BV1549" s="20" t="str">
        <f>IF($N1549="","",IF(VLOOKUP(VLOOKUP($N1549,IMPOSTAZIONI!$E$6:$I$13,5,FALSE),IMPOSTAZIONI!$B$25:$N$32,12,FALSE)=0,"",VLOOKUP(VLOOKUP($N1549,IMPOSTAZIONI!$E$6:$I$13,5,FALSE),IMPOSTAZIONI!$B$25:$N$32,12,FALSE)))</f>
        <v/>
      </c>
      <c r="BW1549" s="221" t="str">
        <f t="shared" si="424"/>
        <v/>
      </c>
      <c r="BX1549" s="221" t="str">
        <f t="shared" si="425"/>
        <v/>
      </c>
      <c r="BY1549" s="221">
        <f t="shared" si="426"/>
        <v>0</v>
      </c>
      <c r="BZ1549" s="231">
        <f t="shared" si="427"/>
        <v>0</v>
      </c>
      <c r="CA1549" s="246">
        <f t="shared" si="428"/>
        <v>0</v>
      </c>
      <c r="CB1549" s="246">
        <f t="shared" si="429"/>
        <v>0</v>
      </c>
      <c r="CC1549" s="246" t="str">
        <f t="shared" si="430"/>
        <v/>
      </c>
      <c r="CD1549" s="246">
        <f t="shared" si="431"/>
        <v>5</v>
      </c>
      <c r="CE1549" s="246">
        <f t="shared" si="432"/>
        <v>0</v>
      </c>
      <c r="CF1549" s="276">
        <f t="shared" si="433"/>
        <v>0</v>
      </c>
      <c r="CG1549" s="277">
        <f t="shared" si="433"/>
        <v>0</v>
      </c>
      <c r="CH1549" s="277">
        <f t="shared" si="433"/>
        <v>0</v>
      </c>
      <c r="CI1549" s="278">
        <f t="shared" si="433"/>
        <v>0</v>
      </c>
      <c r="CJ1549" s="280">
        <f t="shared" si="434"/>
        <v>0</v>
      </c>
      <c r="CK1549" s="232">
        <f t="shared" si="435"/>
        <v>0</v>
      </c>
      <c r="CL1549" s="1"/>
    </row>
    <row r="1550" spans="1:90" ht="18" customHeight="1">
      <c r="A1550" s="1"/>
      <c r="B1550" s="1"/>
      <c r="C1550" s="314"/>
      <c r="D1550" s="287" t="str">
        <f t="shared" si="422"/>
        <v/>
      </c>
      <c r="E1550" s="449" t="str">
        <f t="shared" si="423"/>
        <v/>
      </c>
      <c r="F1550" s="450"/>
      <c r="G1550" s="451"/>
      <c r="H1550" s="452"/>
      <c r="I1550" s="453"/>
      <c r="J1550" s="453"/>
      <c r="K1550" s="453"/>
      <c r="L1550" s="453"/>
      <c r="M1550" s="454"/>
      <c r="N1550" s="455"/>
      <c r="O1550" s="456"/>
      <c r="P1550" s="456"/>
      <c r="Q1550" s="456"/>
      <c r="R1550" s="456"/>
      <c r="S1550" s="456"/>
      <c r="T1550" s="456"/>
      <c r="U1550" s="456"/>
      <c r="V1550" s="456"/>
      <c r="W1550" s="456"/>
      <c r="X1550" s="456"/>
      <c r="Y1550" s="456"/>
      <c r="Z1550" s="456"/>
      <c r="AA1550" s="456"/>
      <c r="AB1550" s="456"/>
      <c r="AC1550" s="456"/>
      <c r="AD1550" s="456"/>
      <c r="AE1550" s="457"/>
      <c r="AF1550" s="455"/>
      <c r="AG1550" s="456"/>
      <c r="AH1550" s="456"/>
      <c r="AI1550" s="456"/>
      <c r="AJ1550" s="456"/>
      <c r="AK1550" s="456"/>
      <c r="AL1550" s="456"/>
      <c r="AM1550" s="456"/>
      <c r="AN1550" s="457"/>
      <c r="AO1550" s="455"/>
      <c r="AP1550" s="456"/>
      <c r="AQ1550" s="456"/>
      <c r="AR1550" s="456"/>
      <c r="AS1550" s="456"/>
      <c r="AT1550" s="456"/>
      <c r="AU1550" s="456"/>
      <c r="AV1550" s="456"/>
      <c r="AW1550" s="456"/>
      <c r="AX1550" s="456"/>
      <c r="AY1550" s="456"/>
      <c r="AZ1550" s="456"/>
      <c r="BA1550" s="456"/>
      <c r="BB1550" s="456"/>
      <c r="BC1550" s="456"/>
      <c r="BD1550" s="456"/>
      <c r="BE1550" s="456"/>
      <c r="BF1550" s="456"/>
      <c r="BG1550" s="457"/>
      <c r="BH1550" s="458"/>
      <c r="BI1550" s="459"/>
      <c r="BJ1550" s="459"/>
      <c r="BK1550" s="459"/>
      <c r="BL1550" s="459"/>
      <c r="BM1550" s="460"/>
      <c r="BN1550" s="314"/>
      <c r="BO1550" s="314"/>
      <c r="BP1550" s="1"/>
      <c r="BQ1550" s="120">
        <f>IF($F$3="","",IF(N1550=$F$3,COUNTIF(BQ$23:BQ1549,"&gt;0")+1,0))</f>
        <v>0</v>
      </c>
      <c r="BR1550" s="1"/>
      <c r="BS1550" s="20" t="str">
        <f>IF($N1550="","",IF(VLOOKUP(VLOOKUP($N1550,IMPOSTAZIONI!$E$6:$I$13,5,FALSE),IMPOSTAZIONI!$B$25:$N$32,3,FALSE)=0,"",VLOOKUP(VLOOKUP($N1550,IMPOSTAZIONI!$E$6:$I$13,5,FALSE),IMPOSTAZIONI!$B$25:$N$32,3,FALSE)))</f>
        <v/>
      </c>
      <c r="BT1550" s="20" t="str">
        <f>IF($N1550="","",IF(VLOOKUP(VLOOKUP($N1550,IMPOSTAZIONI!$E$6:$I$13,5,FALSE),IMPOSTAZIONI!$B$25:$N$32,6,FALSE)=0,"",VLOOKUP(VLOOKUP($N1550,IMPOSTAZIONI!$E$6:$I$13,5,FALSE),IMPOSTAZIONI!$B$25:$N$32,6,FALSE)))</f>
        <v/>
      </c>
      <c r="BU1550" s="20" t="str">
        <f>IF($N1550="","",IF(VLOOKUP(VLOOKUP($N1550,IMPOSTAZIONI!$E$6:$I$13,5,FALSE),IMPOSTAZIONI!$B$25:$N$32,9,FALSE)=0,"",VLOOKUP(VLOOKUP($N1550,IMPOSTAZIONI!$E$6:$I$13,5,FALSE),IMPOSTAZIONI!$B$25:$N$32,9,FALSE)))</f>
        <v/>
      </c>
      <c r="BV1550" s="20" t="str">
        <f>IF($N1550="","",IF(VLOOKUP(VLOOKUP($N1550,IMPOSTAZIONI!$E$6:$I$13,5,FALSE),IMPOSTAZIONI!$B$25:$N$32,12,FALSE)=0,"",VLOOKUP(VLOOKUP($N1550,IMPOSTAZIONI!$E$6:$I$13,5,FALSE),IMPOSTAZIONI!$B$25:$N$32,12,FALSE)))</f>
        <v/>
      </c>
      <c r="BW1550" s="221" t="str">
        <f t="shared" si="424"/>
        <v/>
      </c>
      <c r="BX1550" s="221" t="str">
        <f t="shared" si="425"/>
        <v/>
      </c>
      <c r="BY1550" s="221">
        <f t="shared" si="426"/>
        <v>0</v>
      </c>
      <c r="BZ1550" s="231">
        <f t="shared" si="427"/>
        <v>0</v>
      </c>
      <c r="CA1550" s="246">
        <f t="shared" si="428"/>
        <v>0</v>
      </c>
      <c r="CB1550" s="246">
        <f t="shared" si="429"/>
        <v>0</v>
      </c>
      <c r="CC1550" s="246" t="str">
        <f t="shared" si="430"/>
        <v/>
      </c>
      <c r="CD1550" s="246">
        <f t="shared" si="431"/>
        <v>5</v>
      </c>
      <c r="CE1550" s="246">
        <f t="shared" si="432"/>
        <v>0</v>
      </c>
      <c r="CF1550" s="276">
        <f t="shared" si="433"/>
        <v>0</v>
      </c>
      <c r="CG1550" s="277">
        <f t="shared" si="433"/>
        <v>0</v>
      </c>
      <c r="CH1550" s="277">
        <f t="shared" si="433"/>
        <v>0</v>
      </c>
      <c r="CI1550" s="278">
        <f t="shared" si="433"/>
        <v>0</v>
      </c>
      <c r="CJ1550" s="280">
        <f t="shared" si="434"/>
        <v>0</v>
      </c>
      <c r="CK1550" s="232">
        <f t="shared" si="435"/>
        <v>0</v>
      </c>
      <c r="CL1550" s="1"/>
    </row>
    <row r="1551" spans="1:90" ht="18" customHeight="1">
      <c r="A1551" s="1"/>
      <c r="B1551" s="1"/>
      <c r="C1551" s="314"/>
      <c r="D1551" s="287" t="str">
        <f t="shared" si="422"/>
        <v/>
      </c>
      <c r="E1551" s="449" t="str">
        <f t="shared" si="423"/>
        <v/>
      </c>
      <c r="F1551" s="450"/>
      <c r="G1551" s="451"/>
      <c r="H1551" s="452"/>
      <c r="I1551" s="453"/>
      <c r="J1551" s="453"/>
      <c r="K1551" s="453"/>
      <c r="L1551" s="453"/>
      <c r="M1551" s="454"/>
      <c r="N1551" s="455"/>
      <c r="O1551" s="456"/>
      <c r="P1551" s="456"/>
      <c r="Q1551" s="456"/>
      <c r="R1551" s="456"/>
      <c r="S1551" s="456"/>
      <c r="T1551" s="456"/>
      <c r="U1551" s="456"/>
      <c r="V1551" s="456"/>
      <c r="W1551" s="456"/>
      <c r="X1551" s="456"/>
      <c r="Y1551" s="456"/>
      <c r="Z1551" s="456"/>
      <c r="AA1551" s="456"/>
      <c r="AB1551" s="456"/>
      <c r="AC1551" s="456"/>
      <c r="AD1551" s="456"/>
      <c r="AE1551" s="457"/>
      <c r="AF1551" s="455"/>
      <c r="AG1551" s="456"/>
      <c r="AH1551" s="456"/>
      <c r="AI1551" s="456"/>
      <c r="AJ1551" s="456"/>
      <c r="AK1551" s="456"/>
      <c r="AL1551" s="456"/>
      <c r="AM1551" s="456"/>
      <c r="AN1551" s="457"/>
      <c r="AO1551" s="455"/>
      <c r="AP1551" s="456"/>
      <c r="AQ1551" s="456"/>
      <c r="AR1551" s="456"/>
      <c r="AS1551" s="456"/>
      <c r="AT1551" s="456"/>
      <c r="AU1551" s="456"/>
      <c r="AV1551" s="456"/>
      <c r="AW1551" s="456"/>
      <c r="AX1551" s="456"/>
      <c r="AY1551" s="456"/>
      <c r="AZ1551" s="456"/>
      <c r="BA1551" s="456"/>
      <c r="BB1551" s="456"/>
      <c r="BC1551" s="456"/>
      <c r="BD1551" s="456"/>
      <c r="BE1551" s="456"/>
      <c r="BF1551" s="456"/>
      <c r="BG1551" s="457"/>
      <c r="BH1551" s="458"/>
      <c r="BI1551" s="459"/>
      <c r="BJ1551" s="459"/>
      <c r="BK1551" s="459"/>
      <c r="BL1551" s="459"/>
      <c r="BM1551" s="460"/>
      <c r="BN1551" s="314"/>
      <c r="BO1551" s="314"/>
      <c r="BP1551" s="1"/>
      <c r="BQ1551" s="120">
        <f>IF($F$3="","",IF(N1551=$F$3,COUNTIF(BQ$23:BQ1550,"&gt;0")+1,0))</f>
        <v>0</v>
      </c>
      <c r="BR1551" s="1"/>
      <c r="BS1551" s="20" t="str">
        <f>IF($N1551="","",IF(VLOOKUP(VLOOKUP($N1551,IMPOSTAZIONI!$E$6:$I$13,5,FALSE),IMPOSTAZIONI!$B$25:$N$32,3,FALSE)=0,"",VLOOKUP(VLOOKUP($N1551,IMPOSTAZIONI!$E$6:$I$13,5,FALSE),IMPOSTAZIONI!$B$25:$N$32,3,FALSE)))</f>
        <v/>
      </c>
      <c r="BT1551" s="20" t="str">
        <f>IF($N1551="","",IF(VLOOKUP(VLOOKUP($N1551,IMPOSTAZIONI!$E$6:$I$13,5,FALSE),IMPOSTAZIONI!$B$25:$N$32,6,FALSE)=0,"",VLOOKUP(VLOOKUP($N1551,IMPOSTAZIONI!$E$6:$I$13,5,FALSE),IMPOSTAZIONI!$B$25:$N$32,6,FALSE)))</f>
        <v/>
      </c>
      <c r="BU1551" s="20" t="str">
        <f>IF($N1551="","",IF(VLOOKUP(VLOOKUP($N1551,IMPOSTAZIONI!$E$6:$I$13,5,FALSE),IMPOSTAZIONI!$B$25:$N$32,9,FALSE)=0,"",VLOOKUP(VLOOKUP($N1551,IMPOSTAZIONI!$E$6:$I$13,5,FALSE),IMPOSTAZIONI!$B$25:$N$32,9,FALSE)))</f>
        <v/>
      </c>
      <c r="BV1551" s="20" t="str">
        <f>IF($N1551="","",IF(VLOOKUP(VLOOKUP($N1551,IMPOSTAZIONI!$E$6:$I$13,5,FALSE),IMPOSTAZIONI!$B$25:$N$32,12,FALSE)=0,"",VLOOKUP(VLOOKUP($N1551,IMPOSTAZIONI!$E$6:$I$13,5,FALSE),IMPOSTAZIONI!$B$25:$N$32,12,FALSE)))</f>
        <v/>
      </c>
      <c r="BW1551" s="221" t="str">
        <f t="shared" si="424"/>
        <v/>
      </c>
      <c r="BX1551" s="221" t="str">
        <f t="shared" si="425"/>
        <v/>
      </c>
      <c r="BY1551" s="221">
        <f t="shared" si="426"/>
        <v>0</v>
      </c>
      <c r="BZ1551" s="231">
        <f t="shared" si="427"/>
        <v>0</v>
      </c>
      <c r="CA1551" s="246">
        <f t="shared" si="428"/>
        <v>0</v>
      </c>
      <c r="CB1551" s="246">
        <f t="shared" si="429"/>
        <v>0</v>
      </c>
      <c r="CC1551" s="246" t="str">
        <f t="shared" si="430"/>
        <v/>
      </c>
      <c r="CD1551" s="246">
        <f t="shared" si="431"/>
        <v>5</v>
      </c>
      <c r="CE1551" s="246">
        <f t="shared" si="432"/>
        <v>0</v>
      </c>
      <c r="CF1551" s="276">
        <f t="shared" si="433"/>
        <v>0</v>
      </c>
      <c r="CG1551" s="277">
        <f t="shared" si="433"/>
        <v>0</v>
      </c>
      <c r="CH1551" s="277">
        <f t="shared" si="433"/>
        <v>0</v>
      </c>
      <c r="CI1551" s="278">
        <f t="shared" si="433"/>
        <v>0</v>
      </c>
      <c r="CJ1551" s="280">
        <f t="shared" si="434"/>
        <v>0</v>
      </c>
      <c r="CK1551" s="232">
        <f t="shared" si="435"/>
        <v>0</v>
      </c>
      <c r="CL1551" s="1"/>
    </row>
    <row r="1552" spans="1:90" ht="18" customHeight="1">
      <c r="A1552" s="1"/>
      <c r="B1552" s="1"/>
      <c r="C1552" s="314"/>
      <c r="D1552" s="287" t="str">
        <f t="shared" si="422"/>
        <v/>
      </c>
      <c r="E1552" s="449" t="str">
        <f t="shared" si="423"/>
        <v/>
      </c>
      <c r="F1552" s="450"/>
      <c r="G1552" s="451"/>
      <c r="H1552" s="452"/>
      <c r="I1552" s="453"/>
      <c r="J1552" s="453"/>
      <c r="K1552" s="453"/>
      <c r="L1552" s="453"/>
      <c r="M1552" s="454"/>
      <c r="N1552" s="455"/>
      <c r="O1552" s="456"/>
      <c r="P1552" s="456"/>
      <c r="Q1552" s="456"/>
      <c r="R1552" s="456"/>
      <c r="S1552" s="456"/>
      <c r="T1552" s="456"/>
      <c r="U1552" s="456"/>
      <c r="V1552" s="456"/>
      <c r="W1552" s="456"/>
      <c r="X1552" s="456"/>
      <c r="Y1552" s="456"/>
      <c r="Z1552" s="456"/>
      <c r="AA1552" s="456"/>
      <c r="AB1552" s="456"/>
      <c r="AC1552" s="456"/>
      <c r="AD1552" s="456"/>
      <c r="AE1552" s="457"/>
      <c r="AF1552" s="455"/>
      <c r="AG1552" s="456"/>
      <c r="AH1552" s="456"/>
      <c r="AI1552" s="456"/>
      <c r="AJ1552" s="456"/>
      <c r="AK1552" s="456"/>
      <c r="AL1552" s="456"/>
      <c r="AM1552" s="456"/>
      <c r="AN1552" s="457"/>
      <c r="AO1552" s="455"/>
      <c r="AP1552" s="456"/>
      <c r="AQ1552" s="456"/>
      <c r="AR1552" s="456"/>
      <c r="AS1552" s="456"/>
      <c r="AT1552" s="456"/>
      <c r="AU1552" s="456"/>
      <c r="AV1552" s="456"/>
      <c r="AW1552" s="456"/>
      <c r="AX1552" s="456"/>
      <c r="AY1552" s="456"/>
      <c r="AZ1552" s="456"/>
      <c r="BA1552" s="456"/>
      <c r="BB1552" s="456"/>
      <c r="BC1552" s="456"/>
      <c r="BD1552" s="456"/>
      <c r="BE1552" s="456"/>
      <c r="BF1552" s="456"/>
      <c r="BG1552" s="457"/>
      <c r="BH1552" s="458"/>
      <c r="BI1552" s="459"/>
      <c r="BJ1552" s="459"/>
      <c r="BK1552" s="459"/>
      <c r="BL1552" s="459"/>
      <c r="BM1552" s="460"/>
      <c r="BN1552" s="314"/>
      <c r="BO1552" s="314"/>
      <c r="BP1552" s="1"/>
      <c r="BQ1552" s="120">
        <f>IF($F$3="","",IF(N1552=$F$3,COUNTIF(BQ$23:BQ1551,"&gt;0")+1,0))</f>
        <v>0</v>
      </c>
      <c r="BR1552" s="1"/>
      <c r="BS1552" s="20" t="str">
        <f>IF($N1552="","",IF(VLOOKUP(VLOOKUP($N1552,IMPOSTAZIONI!$E$6:$I$13,5,FALSE),IMPOSTAZIONI!$B$25:$N$32,3,FALSE)=0,"",VLOOKUP(VLOOKUP($N1552,IMPOSTAZIONI!$E$6:$I$13,5,FALSE),IMPOSTAZIONI!$B$25:$N$32,3,FALSE)))</f>
        <v/>
      </c>
      <c r="BT1552" s="20" t="str">
        <f>IF($N1552="","",IF(VLOOKUP(VLOOKUP($N1552,IMPOSTAZIONI!$E$6:$I$13,5,FALSE),IMPOSTAZIONI!$B$25:$N$32,6,FALSE)=0,"",VLOOKUP(VLOOKUP($N1552,IMPOSTAZIONI!$E$6:$I$13,5,FALSE),IMPOSTAZIONI!$B$25:$N$32,6,FALSE)))</f>
        <v/>
      </c>
      <c r="BU1552" s="20" t="str">
        <f>IF($N1552="","",IF(VLOOKUP(VLOOKUP($N1552,IMPOSTAZIONI!$E$6:$I$13,5,FALSE),IMPOSTAZIONI!$B$25:$N$32,9,FALSE)=0,"",VLOOKUP(VLOOKUP($N1552,IMPOSTAZIONI!$E$6:$I$13,5,FALSE),IMPOSTAZIONI!$B$25:$N$32,9,FALSE)))</f>
        <v/>
      </c>
      <c r="BV1552" s="20" t="str">
        <f>IF($N1552="","",IF(VLOOKUP(VLOOKUP($N1552,IMPOSTAZIONI!$E$6:$I$13,5,FALSE),IMPOSTAZIONI!$B$25:$N$32,12,FALSE)=0,"",VLOOKUP(VLOOKUP($N1552,IMPOSTAZIONI!$E$6:$I$13,5,FALSE),IMPOSTAZIONI!$B$25:$N$32,12,FALSE)))</f>
        <v/>
      </c>
      <c r="BW1552" s="221" t="str">
        <f t="shared" si="424"/>
        <v/>
      </c>
      <c r="BX1552" s="221" t="str">
        <f t="shared" si="425"/>
        <v/>
      </c>
      <c r="BY1552" s="221">
        <f t="shared" si="426"/>
        <v>0</v>
      </c>
      <c r="BZ1552" s="231">
        <f t="shared" si="427"/>
        <v>0</v>
      </c>
      <c r="CA1552" s="246">
        <f t="shared" si="428"/>
        <v>0</v>
      </c>
      <c r="CB1552" s="246">
        <f t="shared" si="429"/>
        <v>0</v>
      </c>
      <c r="CC1552" s="246" t="str">
        <f t="shared" si="430"/>
        <v/>
      </c>
      <c r="CD1552" s="246">
        <f t="shared" si="431"/>
        <v>5</v>
      </c>
      <c r="CE1552" s="246">
        <f t="shared" si="432"/>
        <v>0</v>
      </c>
      <c r="CF1552" s="276">
        <f t="shared" si="433"/>
        <v>0</v>
      </c>
      <c r="CG1552" s="277">
        <f t="shared" si="433"/>
        <v>0</v>
      </c>
      <c r="CH1552" s="277">
        <f t="shared" si="433"/>
        <v>0</v>
      </c>
      <c r="CI1552" s="278">
        <f t="shared" si="433"/>
        <v>0</v>
      </c>
      <c r="CJ1552" s="280">
        <f t="shared" si="434"/>
        <v>0</v>
      </c>
      <c r="CK1552" s="232">
        <f t="shared" si="435"/>
        <v>0</v>
      </c>
      <c r="CL1552" s="1"/>
    </row>
    <row r="1553" spans="1:90" ht="18" customHeight="1">
      <c r="A1553" s="1"/>
      <c r="B1553" s="1"/>
      <c r="C1553" s="314"/>
      <c r="D1553" s="287" t="str">
        <f t="shared" si="422"/>
        <v/>
      </c>
      <c r="E1553" s="449" t="str">
        <f t="shared" si="423"/>
        <v/>
      </c>
      <c r="F1553" s="450"/>
      <c r="G1553" s="451"/>
      <c r="H1553" s="452"/>
      <c r="I1553" s="453"/>
      <c r="J1553" s="453"/>
      <c r="K1553" s="453"/>
      <c r="L1553" s="453"/>
      <c r="M1553" s="454"/>
      <c r="N1553" s="455"/>
      <c r="O1553" s="456"/>
      <c r="P1553" s="456"/>
      <c r="Q1553" s="456"/>
      <c r="R1553" s="456"/>
      <c r="S1553" s="456"/>
      <c r="T1553" s="456"/>
      <c r="U1553" s="456"/>
      <c r="V1553" s="456"/>
      <c r="W1553" s="456"/>
      <c r="X1553" s="456"/>
      <c r="Y1553" s="456"/>
      <c r="Z1553" s="456"/>
      <c r="AA1553" s="456"/>
      <c r="AB1553" s="456"/>
      <c r="AC1553" s="456"/>
      <c r="AD1553" s="456"/>
      <c r="AE1553" s="457"/>
      <c r="AF1553" s="455"/>
      <c r="AG1553" s="456"/>
      <c r="AH1553" s="456"/>
      <c r="AI1553" s="456"/>
      <c r="AJ1553" s="456"/>
      <c r="AK1553" s="456"/>
      <c r="AL1553" s="456"/>
      <c r="AM1553" s="456"/>
      <c r="AN1553" s="457"/>
      <c r="AO1553" s="455"/>
      <c r="AP1553" s="456"/>
      <c r="AQ1553" s="456"/>
      <c r="AR1553" s="456"/>
      <c r="AS1553" s="456"/>
      <c r="AT1553" s="456"/>
      <c r="AU1553" s="456"/>
      <c r="AV1553" s="456"/>
      <c r="AW1553" s="456"/>
      <c r="AX1553" s="456"/>
      <c r="AY1553" s="456"/>
      <c r="AZ1553" s="456"/>
      <c r="BA1553" s="456"/>
      <c r="BB1553" s="456"/>
      <c r="BC1553" s="456"/>
      <c r="BD1553" s="456"/>
      <c r="BE1553" s="456"/>
      <c r="BF1553" s="456"/>
      <c r="BG1553" s="457"/>
      <c r="BH1553" s="458"/>
      <c r="BI1553" s="459"/>
      <c r="BJ1553" s="459"/>
      <c r="BK1553" s="459"/>
      <c r="BL1553" s="459"/>
      <c r="BM1553" s="460"/>
      <c r="BN1553" s="314"/>
      <c r="BO1553" s="314"/>
      <c r="BP1553" s="1"/>
      <c r="BQ1553" s="120">
        <f>IF($F$3="","",IF(N1553=$F$3,COUNTIF(BQ$23:BQ1552,"&gt;0")+1,0))</f>
        <v>0</v>
      </c>
      <c r="BR1553" s="1"/>
      <c r="BS1553" s="20" t="str">
        <f>IF($N1553="","",IF(VLOOKUP(VLOOKUP($N1553,IMPOSTAZIONI!$E$6:$I$13,5,FALSE),IMPOSTAZIONI!$B$25:$N$32,3,FALSE)=0,"",VLOOKUP(VLOOKUP($N1553,IMPOSTAZIONI!$E$6:$I$13,5,FALSE),IMPOSTAZIONI!$B$25:$N$32,3,FALSE)))</f>
        <v/>
      </c>
      <c r="BT1553" s="20" t="str">
        <f>IF($N1553="","",IF(VLOOKUP(VLOOKUP($N1553,IMPOSTAZIONI!$E$6:$I$13,5,FALSE),IMPOSTAZIONI!$B$25:$N$32,6,FALSE)=0,"",VLOOKUP(VLOOKUP($N1553,IMPOSTAZIONI!$E$6:$I$13,5,FALSE),IMPOSTAZIONI!$B$25:$N$32,6,FALSE)))</f>
        <v/>
      </c>
      <c r="BU1553" s="20" t="str">
        <f>IF($N1553="","",IF(VLOOKUP(VLOOKUP($N1553,IMPOSTAZIONI!$E$6:$I$13,5,FALSE),IMPOSTAZIONI!$B$25:$N$32,9,FALSE)=0,"",VLOOKUP(VLOOKUP($N1553,IMPOSTAZIONI!$E$6:$I$13,5,FALSE),IMPOSTAZIONI!$B$25:$N$32,9,FALSE)))</f>
        <v/>
      </c>
      <c r="BV1553" s="20" t="str">
        <f>IF($N1553="","",IF(VLOOKUP(VLOOKUP($N1553,IMPOSTAZIONI!$E$6:$I$13,5,FALSE),IMPOSTAZIONI!$B$25:$N$32,12,FALSE)=0,"",VLOOKUP(VLOOKUP($N1553,IMPOSTAZIONI!$E$6:$I$13,5,FALSE),IMPOSTAZIONI!$B$25:$N$32,12,FALSE)))</f>
        <v/>
      </c>
      <c r="BW1553" s="221" t="str">
        <f t="shared" si="424"/>
        <v/>
      </c>
      <c r="BX1553" s="221" t="str">
        <f t="shared" si="425"/>
        <v/>
      </c>
      <c r="BY1553" s="221">
        <f t="shared" si="426"/>
        <v>0</v>
      </c>
      <c r="BZ1553" s="231">
        <f t="shared" si="427"/>
        <v>0</v>
      </c>
      <c r="CA1553" s="246">
        <f t="shared" si="428"/>
        <v>0</v>
      </c>
      <c r="CB1553" s="246">
        <f t="shared" si="429"/>
        <v>0</v>
      </c>
      <c r="CC1553" s="246" t="str">
        <f t="shared" si="430"/>
        <v/>
      </c>
      <c r="CD1553" s="246">
        <f t="shared" si="431"/>
        <v>5</v>
      </c>
      <c r="CE1553" s="246">
        <f t="shared" si="432"/>
        <v>0</v>
      </c>
      <c r="CF1553" s="276">
        <f t="shared" si="433"/>
        <v>0</v>
      </c>
      <c r="CG1553" s="277">
        <f t="shared" si="433"/>
        <v>0</v>
      </c>
      <c r="CH1553" s="277">
        <f t="shared" si="433"/>
        <v>0</v>
      </c>
      <c r="CI1553" s="278">
        <f t="shared" si="433"/>
        <v>0</v>
      </c>
      <c r="CJ1553" s="280">
        <f t="shared" si="434"/>
        <v>0</v>
      </c>
      <c r="CK1553" s="232">
        <f t="shared" si="435"/>
        <v>0</v>
      </c>
      <c r="CL1553" s="1"/>
    </row>
    <row r="1554" spans="1:90" ht="18" customHeight="1">
      <c r="A1554" s="1"/>
      <c r="B1554" s="1"/>
      <c r="C1554" s="314"/>
      <c r="D1554" s="287" t="str">
        <f t="shared" si="422"/>
        <v/>
      </c>
      <c r="E1554" s="449" t="str">
        <f t="shared" si="423"/>
        <v/>
      </c>
      <c r="F1554" s="450"/>
      <c r="G1554" s="451"/>
      <c r="H1554" s="452"/>
      <c r="I1554" s="453"/>
      <c r="J1554" s="453"/>
      <c r="K1554" s="453"/>
      <c r="L1554" s="453"/>
      <c r="M1554" s="454"/>
      <c r="N1554" s="455"/>
      <c r="O1554" s="456"/>
      <c r="P1554" s="456"/>
      <c r="Q1554" s="456"/>
      <c r="R1554" s="456"/>
      <c r="S1554" s="456"/>
      <c r="T1554" s="456"/>
      <c r="U1554" s="456"/>
      <c r="V1554" s="456"/>
      <c r="W1554" s="456"/>
      <c r="X1554" s="456"/>
      <c r="Y1554" s="456"/>
      <c r="Z1554" s="456"/>
      <c r="AA1554" s="456"/>
      <c r="AB1554" s="456"/>
      <c r="AC1554" s="456"/>
      <c r="AD1554" s="456"/>
      <c r="AE1554" s="457"/>
      <c r="AF1554" s="455"/>
      <c r="AG1554" s="456"/>
      <c r="AH1554" s="456"/>
      <c r="AI1554" s="456"/>
      <c r="AJ1554" s="456"/>
      <c r="AK1554" s="456"/>
      <c r="AL1554" s="456"/>
      <c r="AM1554" s="456"/>
      <c r="AN1554" s="457"/>
      <c r="AO1554" s="455"/>
      <c r="AP1554" s="456"/>
      <c r="AQ1554" s="456"/>
      <c r="AR1554" s="456"/>
      <c r="AS1554" s="456"/>
      <c r="AT1554" s="456"/>
      <c r="AU1554" s="456"/>
      <c r="AV1554" s="456"/>
      <c r="AW1554" s="456"/>
      <c r="AX1554" s="456"/>
      <c r="AY1554" s="456"/>
      <c r="AZ1554" s="456"/>
      <c r="BA1554" s="456"/>
      <c r="BB1554" s="456"/>
      <c r="BC1554" s="456"/>
      <c r="BD1554" s="456"/>
      <c r="BE1554" s="456"/>
      <c r="BF1554" s="456"/>
      <c r="BG1554" s="457"/>
      <c r="BH1554" s="458"/>
      <c r="BI1554" s="459"/>
      <c r="BJ1554" s="459"/>
      <c r="BK1554" s="459"/>
      <c r="BL1554" s="459"/>
      <c r="BM1554" s="460"/>
      <c r="BN1554" s="314"/>
      <c r="BO1554" s="314"/>
      <c r="BP1554" s="1"/>
      <c r="BQ1554" s="120">
        <f>IF($F$3="","",IF(N1554=$F$3,COUNTIF(BQ$23:BQ1553,"&gt;0")+1,0))</f>
        <v>0</v>
      </c>
      <c r="BR1554" s="1"/>
      <c r="BS1554" s="20" t="str">
        <f>IF($N1554="","",IF(VLOOKUP(VLOOKUP($N1554,IMPOSTAZIONI!$E$6:$I$13,5,FALSE),IMPOSTAZIONI!$B$25:$N$32,3,FALSE)=0,"",VLOOKUP(VLOOKUP($N1554,IMPOSTAZIONI!$E$6:$I$13,5,FALSE),IMPOSTAZIONI!$B$25:$N$32,3,FALSE)))</f>
        <v/>
      </c>
      <c r="BT1554" s="20" t="str">
        <f>IF($N1554="","",IF(VLOOKUP(VLOOKUP($N1554,IMPOSTAZIONI!$E$6:$I$13,5,FALSE),IMPOSTAZIONI!$B$25:$N$32,6,FALSE)=0,"",VLOOKUP(VLOOKUP($N1554,IMPOSTAZIONI!$E$6:$I$13,5,FALSE),IMPOSTAZIONI!$B$25:$N$32,6,FALSE)))</f>
        <v/>
      </c>
      <c r="BU1554" s="20" t="str">
        <f>IF($N1554="","",IF(VLOOKUP(VLOOKUP($N1554,IMPOSTAZIONI!$E$6:$I$13,5,FALSE),IMPOSTAZIONI!$B$25:$N$32,9,FALSE)=0,"",VLOOKUP(VLOOKUP($N1554,IMPOSTAZIONI!$E$6:$I$13,5,FALSE),IMPOSTAZIONI!$B$25:$N$32,9,FALSE)))</f>
        <v/>
      </c>
      <c r="BV1554" s="20" t="str">
        <f>IF($N1554="","",IF(VLOOKUP(VLOOKUP($N1554,IMPOSTAZIONI!$E$6:$I$13,5,FALSE),IMPOSTAZIONI!$B$25:$N$32,12,FALSE)=0,"",VLOOKUP(VLOOKUP($N1554,IMPOSTAZIONI!$E$6:$I$13,5,FALSE),IMPOSTAZIONI!$B$25:$N$32,12,FALSE)))</f>
        <v/>
      </c>
      <c r="BW1554" s="221" t="str">
        <f t="shared" si="424"/>
        <v/>
      </c>
      <c r="BX1554" s="221" t="str">
        <f t="shared" si="425"/>
        <v/>
      </c>
      <c r="BY1554" s="221">
        <f t="shared" si="426"/>
        <v>0</v>
      </c>
      <c r="BZ1554" s="231">
        <f t="shared" si="427"/>
        <v>0</v>
      </c>
      <c r="CA1554" s="246">
        <f t="shared" si="428"/>
        <v>0</v>
      </c>
      <c r="CB1554" s="246">
        <f t="shared" si="429"/>
        <v>0</v>
      </c>
      <c r="CC1554" s="246" t="str">
        <f t="shared" si="430"/>
        <v/>
      </c>
      <c r="CD1554" s="246">
        <f t="shared" si="431"/>
        <v>5</v>
      </c>
      <c r="CE1554" s="246">
        <f t="shared" si="432"/>
        <v>0</v>
      </c>
      <c r="CF1554" s="276">
        <f t="shared" si="433"/>
        <v>0</v>
      </c>
      <c r="CG1554" s="277">
        <f t="shared" si="433"/>
        <v>0</v>
      </c>
      <c r="CH1554" s="277">
        <f t="shared" si="433"/>
        <v>0</v>
      </c>
      <c r="CI1554" s="278">
        <f t="shared" si="433"/>
        <v>0</v>
      </c>
      <c r="CJ1554" s="280">
        <f t="shared" si="434"/>
        <v>0</v>
      </c>
      <c r="CK1554" s="232">
        <f t="shared" si="435"/>
        <v>0</v>
      </c>
      <c r="CL1554" s="1"/>
    </row>
    <row r="1555" spans="1:90" ht="18" customHeight="1">
      <c r="A1555" s="1"/>
      <c r="B1555" s="1"/>
      <c r="C1555" s="314"/>
      <c r="D1555" s="287" t="str">
        <f t="shared" si="422"/>
        <v/>
      </c>
      <c r="E1555" s="449" t="str">
        <f t="shared" si="423"/>
        <v/>
      </c>
      <c r="F1555" s="450"/>
      <c r="G1555" s="451"/>
      <c r="H1555" s="452"/>
      <c r="I1555" s="453"/>
      <c r="J1555" s="453"/>
      <c r="K1555" s="453"/>
      <c r="L1555" s="453"/>
      <c r="M1555" s="454"/>
      <c r="N1555" s="455"/>
      <c r="O1555" s="456"/>
      <c r="P1555" s="456"/>
      <c r="Q1555" s="456"/>
      <c r="R1555" s="456"/>
      <c r="S1555" s="456"/>
      <c r="T1555" s="456"/>
      <c r="U1555" s="456"/>
      <c r="V1555" s="456"/>
      <c r="W1555" s="456"/>
      <c r="X1555" s="456"/>
      <c r="Y1555" s="456"/>
      <c r="Z1555" s="456"/>
      <c r="AA1555" s="456"/>
      <c r="AB1555" s="456"/>
      <c r="AC1555" s="456"/>
      <c r="AD1555" s="456"/>
      <c r="AE1555" s="457"/>
      <c r="AF1555" s="455"/>
      <c r="AG1555" s="456"/>
      <c r="AH1555" s="456"/>
      <c r="AI1555" s="456"/>
      <c r="AJ1555" s="456"/>
      <c r="AK1555" s="456"/>
      <c r="AL1555" s="456"/>
      <c r="AM1555" s="456"/>
      <c r="AN1555" s="457"/>
      <c r="AO1555" s="455"/>
      <c r="AP1555" s="456"/>
      <c r="AQ1555" s="456"/>
      <c r="AR1555" s="456"/>
      <c r="AS1555" s="456"/>
      <c r="AT1555" s="456"/>
      <c r="AU1555" s="456"/>
      <c r="AV1555" s="456"/>
      <c r="AW1555" s="456"/>
      <c r="AX1555" s="456"/>
      <c r="AY1555" s="456"/>
      <c r="AZ1555" s="456"/>
      <c r="BA1555" s="456"/>
      <c r="BB1555" s="456"/>
      <c r="BC1555" s="456"/>
      <c r="BD1555" s="456"/>
      <c r="BE1555" s="456"/>
      <c r="BF1555" s="456"/>
      <c r="BG1555" s="457"/>
      <c r="BH1555" s="458"/>
      <c r="BI1555" s="459"/>
      <c r="BJ1555" s="459"/>
      <c r="BK1555" s="459"/>
      <c r="BL1555" s="459"/>
      <c r="BM1555" s="460"/>
      <c r="BN1555" s="314"/>
      <c r="BO1555" s="314"/>
      <c r="BP1555" s="1"/>
      <c r="BQ1555" s="120">
        <f>IF($F$3="","",IF(N1555=$F$3,COUNTIF(BQ$23:BQ1554,"&gt;0")+1,0))</f>
        <v>0</v>
      </c>
      <c r="BR1555" s="1"/>
      <c r="BS1555" s="20" t="str">
        <f>IF($N1555="","",IF(VLOOKUP(VLOOKUP($N1555,IMPOSTAZIONI!$E$6:$I$13,5,FALSE),IMPOSTAZIONI!$B$25:$N$32,3,FALSE)=0,"",VLOOKUP(VLOOKUP($N1555,IMPOSTAZIONI!$E$6:$I$13,5,FALSE),IMPOSTAZIONI!$B$25:$N$32,3,FALSE)))</f>
        <v/>
      </c>
      <c r="BT1555" s="20" t="str">
        <f>IF($N1555="","",IF(VLOOKUP(VLOOKUP($N1555,IMPOSTAZIONI!$E$6:$I$13,5,FALSE),IMPOSTAZIONI!$B$25:$N$32,6,FALSE)=0,"",VLOOKUP(VLOOKUP($N1555,IMPOSTAZIONI!$E$6:$I$13,5,FALSE),IMPOSTAZIONI!$B$25:$N$32,6,FALSE)))</f>
        <v/>
      </c>
      <c r="BU1555" s="20" t="str">
        <f>IF($N1555="","",IF(VLOOKUP(VLOOKUP($N1555,IMPOSTAZIONI!$E$6:$I$13,5,FALSE),IMPOSTAZIONI!$B$25:$N$32,9,FALSE)=0,"",VLOOKUP(VLOOKUP($N1555,IMPOSTAZIONI!$E$6:$I$13,5,FALSE),IMPOSTAZIONI!$B$25:$N$32,9,FALSE)))</f>
        <v/>
      </c>
      <c r="BV1555" s="20" t="str">
        <f>IF($N1555="","",IF(VLOOKUP(VLOOKUP($N1555,IMPOSTAZIONI!$E$6:$I$13,5,FALSE),IMPOSTAZIONI!$B$25:$N$32,12,FALSE)=0,"",VLOOKUP(VLOOKUP($N1555,IMPOSTAZIONI!$E$6:$I$13,5,FALSE),IMPOSTAZIONI!$B$25:$N$32,12,FALSE)))</f>
        <v/>
      </c>
      <c r="BW1555" s="221" t="str">
        <f t="shared" si="424"/>
        <v/>
      </c>
      <c r="BX1555" s="221" t="str">
        <f t="shared" si="425"/>
        <v/>
      </c>
      <c r="BY1555" s="221">
        <f t="shared" si="426"/>
        <v>0</v>
      </c>
      <c r="BZ1555" s="231">
        <f t="shared" si="427"/>
        <v>0</v>
      </c>
      <c r="CA1555" s="246">
        <f t="shared" si="428"/>
        <v>0</v>
      </c>
      <c r="CB1555" s="246">
        <f t="shared" si="429"/>
        <v>0</v>
      </c>
      <c r="CC1555" s="246" t="str">
        <f t="shared" si="430"/>
        <v/>
      </c>
      <c r="CD1555" s="246">
        <f t="shared" si="431"/>
        <v>5</v>
      </c>
      <c r="CE1555" s="246">
        <f t="shared" si="432"/>
        <v>0</v>
      </c>
      <c r="CF1555" s="276">
        <f t="shared" si="433"/>
        <v>0</v>
      </c>
      <c r="CG1555" s="277">
        <f t="shared" si="433"/>
        <v>0</v>
      </c>
      <c r="CH1555" s="277">
        <f t="shared" si="433"/>
        <v>0</v>
      </c>
      <c r="CI1555" s="278">
        <f t="shared" si="433"/>
        <v>0</v>
      </c>
      <c r="CJ1555" s="280">
        <f t="shared" si="434"/>
        <v>0</v>
      </c>
      <c r="CK1555" s="232">
        <f t="shared" si="435"/>
        <v>0</v>
      </c>
      <c r="CL1555" s="1"/>
    </row>
    <row r="1556" spans="1:90" ht="18" customHeight="1">
      <c r="A1556" s="1"/>
      <c r="B1556" s="1"/>
      <c r="C1556" s="314"/>
      <c r="D1556" s="287" t="str">
        <f t="shared" si="422"/>
        <v/>
      </c>
      <c r="E1556" s="449" t="str">
        <f t="shared" si="423"/>
        <v/>
      </c>
      <c r="F1556" s="450"/>
      <c r="G1556" s="451"/>
      <c r="H1556" s="452"/>
      <c r="I1556" s="453"/>
      <c r="J1556" s="453"/>
      <c r="K1556" s="453"/>
      <c r="L1556" s="453"/>
      <c r="M1556" s="454"/>
      <c r="N1556" s="455"/>
      <c r="O1556" s="456"/>
      <c r="P1556" s="456"/>
      <c r="Q1556" s="456"/>
      <c r="R1556" s="456"/>
      <c r="S1556" s="456"/>
      <c r="T1556" s="456"/>
      <c r="U1556" s="456"/>
      <c r="V1556" s="456"/>
      <c r="W1556" s="456"/>
      <c r="X1556" s="456"/>
      <c r="Y1556" s="456"/>
      <c r="Z1556" s="456"/>
      <c r="AA1556" s="456"/>
      <c r="AB1556" s="456"/>
      <c r="AC1556" s="456"/>
      <c r="AD1556" s="456"/>
      <c r="AE1556" s="457"/>
      <c r="AF1556" s="455"/>
      <c r="AG1556" s="456"/>
      <c r="AH1556" s="456"/>
      <c r="AI1556" s="456"/>
      <c r="AJ1556" s="456"/>
      <c r="AK1556" s="456"/>
      <c r="AL1556" s="456"/>
      <c r="AM1556" s="456"/>
      <c r="AN1556" s="457"/>
      <c r="AO1556" s="455"/>
      <c r="AP1556" s="456"/>
      <c r="AQ1556" s="456"/>
      <c r="AR1556" s="456"/>
      <c r="AS1556" s="456"/>
      <c r="AT1556" s="456"/>
      <c r="AU1556" s="456"/>
      <c r="AV1556" s="456"/>
      <c r="AW1556" s="456"/>
      <c r="AX1556" s="456"/>
      <c r="AY1556" s="456"/>
      <c r="AZ1556" s="456"/>
      <c r="BA1556" s="456"/>
      <c r="BB1556" s="456"/>
      <c r="BC1556" s="456"/>
      <c r="BD1556" s="456"/>
      <c r="BE1556" s="456"/>
      <c r="BF1556" s="456"/>
      <c r="BG1556" s="457"/>
      <c r="BH1556" s="458"/>
      <c r="BI1556" s="459"/>
      <c r="BJ1556" s="459"/>
      <c r="BK1556" s="459"/>
      <c r="BL1556" s="459"/>
      <c r="BM1556" s="460"/>
      <c r="BN1556" s="314"/>
      <c r="BO1556" s="314"/>
      <c r="BP1556" s="1"/>
      <c r="BQ1556" s="120">
        <f>IF($F$3="","",IF(N1556=$F$3,COUNTIF(BQ$23:BQ1555,"&gt;0")+1,0))</f>
        <v>0</v>
      </c>
      <c r="BR1556" s="1"/>
      <c r="BS1556" s="20" t="str">
        <f>IF($N1556="","",IF(VLOOKUP(VLOOKUP($N1556,IMPOSTAZIONI!$E$6:$I$13,5,FALSE),IMPOSTAZIONI!$B$25:$N$32,3,FALSE)=0,"",VLOOKUP(VLOOKUP($N1556,IMPOSTAZIONI!$E$6:$I$13,5,FALSE),IMPOSTAZIONI!$B$25:$N$32,3,FALSE)))</f>
        <v/>
      </c>
      <c r="BT1556" s="20" t="str">
        <f>IF($N1556="","",IF(VLOOKUP(VLOOKUP($N1556,IMPOSTAZIONI!$E$6:$I$13,5,FALSE),IMPOSTAZIONI!$B$25:$N$32,6,FALSE)=0,"",VLOOKUP(VLOOKUP($N1556,IMPOSTAZIONI!$E$6:$I$13,5,FALSE),IMPOSTAZIONI!$B$25:$N$32,6,FALSE)))</f>
        <v/>
      </c>
      <c r="BU1556" s="20" t="str">
        <f>IF($N1556="","",IF(VLOOKUP(VLOOKUP($N1556,IMPOSTAZIONI!$E$6:$I$13,5,FALSE),IMPOSTAZIONI!$B$25:$N$32,9,FALSE)=0,"",VLOOKUP(VLOOKUP($N1556,IMPOSTAZIONI!$E$6:$I$13,5,FALSE),IMPOSTAZIONI!$B$25:$N$32,9,FALSE)))</f>
        <v/>
      </c>
      <c r="BV1556" s="20" t="str">
        <f>IF($N1556="","",IF(VLOOKUP(VLOOKUP($N1556,IMPOSTAZIONI!$E$6:$I$13,5,FALSE),IMPOSTAZIONI!$B$25:$N$32,12,FALSE)=0,"",VLOOKUP(VLOOKUP($N1556,IMPOSTAZIONI!$E$6:$I$13,5,FALSE),IMPOSTAZIONI!$B$25:$N$32,12,FALSE)))</f>
        <v/>
      </c>
      <c r="BW1556" s="221" t="str">
        <f t="shared" si="424"/>
        <v/>
      </c>
      <c r="BX1556" s="221" t="str">
        <f t="shared" si="425"/>
        <v/>
      </c>
      <c r="BY1556" s="221">
        <f t="shared" si="426"/>
        <v>0</v>
      </c>
      <c r="BZ1556" s="231">
        <f t="shared" si="427"/>
        <v>0</v>
      </c>
      <c r="CA1556" s="246">
        <f t="shared" si="428"/>
        <v>0</v>
      </c>
      <c r="CB1556" s="246">
        <f t="shared" si="429"/>
        <v>0</v>
      </c>
      <c r="CC1556" s="246" t="str">
        <f t="shared" si="430"/>
        <v/>
      </c>
      <c r="CD1556" s="246">
        <f t="shared" si="431"/>
        <v>5</v>
      </c>
      <c r="CE1556" s="246">
        <f t="shared" si="432"/>
        <v>0</v>
      </c>
      <c r="CF1556" s="276">
        <f t="shared" si="433"/>
        <v>0</v>
      </c>
      <c r="CG1556" s="277">
        <f t="shared" si="433"/>
        <v>0</v>
      </c>
      <c r="CH1556" s="277">
        <f t="shared" si="433"/>
        <v>0</v>
      </c>
      <c r="CI1556" s="278">
        <f t="shared" si="433"/>
        <v>0</v>
      </c>
      <c r="CJ1556" s="280">
        <f t="shared" si="434"/>
        <v>0</v>
      </c>
      <c r="CK1556" s="232">
        <f t="shared" si="435"/>
        <v>0</v>
      </c>
      <c r="CL1556" s="1"/>
    </row>
    <row r="1557" spans="1:90" ht="18" customHeight="1">
      <c r="A1557" s="1"/>
      <c r="B1557" s="1"/>
      <c r="C1557" s="314"/>
      <c r="D1557" s="287" t="str">
        <f t="shared" si="422"/>
        <v/>
      </c>
      <c r="E1557" s="449" t="str">
        <f t="shared" si="423"/>
        <v/>
      </c>
      <c r="F1557" s="450"/>
      <c r="G1557" s="451"/>
      <c r="H1557" s="452"/>
      <c r="I1557" s="453"/>
      <c r="J1557" s="453"/>
      <c r="K1557" s="453"/>
      <c r="L1557" s="453"/>
      <c r="M1557" s="454"/>
      <c r="N1557" s="455"/>
      <c r="O1557" s="456"/>
      <c r="P1557" s="456"/>
      <c r="Q1557" s="456"/>
      <c r="R1557" s="456"/>
      <c r="S1557" s="456"/>
      <c r="T1557" s="456"/>
      <c r="U1557" s="456"/>
      <c r="V1557" s="456"/>
      <c r="W1557" s="456"/>
      <c r="X1557" s="456"/>
      <c r="Y1557" s="456"/>
      <c r="Z1557" s="456"/>
      <c r="AA1557" s="456"/>
      <c r="AB1557" s="456"/>
      <c r="AC1557" s="456"/>
      <c r="AD1557" s="456"/>
      <c r="AE1557" s="457"/>
      <c r="AF1557" s="455"/>
      <c r="AG1557" s="456"/>
      <c r="AH1557" s="456"/>
      <c r="AI1557" s="456"/>
      <c r="AJ1557" s="456"/>
      <c r="AK1557" s="456"/>
      <c r="AL1557" s="456"/>
      <c r="AM1557" s="456"/>
      <c r="AN1557" s="457"/>
      <c r="AO1557" s="455"/>
      <c r="AP1557" s="456"/>
      <c r="AQ1557" s="456"/>
      <c r="AR1557" s="456"/>
      <c r="AS1557" s="456"/>
      <c r="AT1557" s="456"/>
      <c r="AU1557" s="456"/>
      <c r="AV1557" s="456"/>
      <c r="AW1557" s="456"/>
      <c r="AX1557" s="456"/>
      <c r="AY1557" s="456"/>
      <c r="AZ1557" s="456"/>
      <c r="BA1557" s="456"/>
      <c r="BB1557" s="456"/>
      <c r="BC1557" s="456"/>
      <c r="BD1557" s="456"/>
      <c r="BE1557" s="456"/>
      <c r="BF1557" s="456"/>
      <c r="BG1557" s="457"/>
      <c r="BH1557" s="458"/>
      <c r="BI1557" s="459"/>
      <c r="BJ1557" s="459"/>
      <c r="BK1557" s="459"/>
      <c r="BL1557" s="459"/>
      <c r="BM1557" s="460"/>
      <c r="BN1557" s="314"/>
      <c r="BO1557" s="314"/>
      <c r="BP1557" s="1"/>
      <c r="BQ1557" s="120">
        <f>IF($F$3="","",IF(N1557=$F$3,COUNTIF(BQ$23:BQ1556,"&gt;0")+1,0))</f>
        <v>0</v>
      </c>
      <c r="BR1557" s="1"/>
      <c r="BS1557" s="20" t="str">
        <f>IF($N1557="","",IF(VLOOKUP(VLOOKUP($N1557,IMPOSTAZIONI!$E$6:$I$13,5,FALSE),IMPOSTAZIONI!$B$25:$N$32,3,FALSE)=0,"",VLOOKUP(VLOOKUP($N1557,IMPOSTAZIONI!$E$6:$I$13,5,FALSE),IMPOSTAZIONI!$B$25:$N$32,3,FALSE)))</f>
        <v/>
      </c>
      <c r="BT1557" s="20" t="str">
        <f>IF($N1557="","",IF(VLOOKUP(VLOOKUP($N1557,IMPOSTAZIONI!$E$6:$I$13,5,FALSE),IMPOSTAZIONI!$B$25:$N$32,6,FALSE)=0,"",VLOOKUP(VLOOKUP($N1557,IMPOSTAZIONI!$E$6:$I$13,5,FALSE),IMPOSTAZIONI!$B$25:$N$32,6,FALSE)))</f>
        <v/>
      </c>
      <c r="BU1557" s="20" t="str">
        <f>IF($N1557="","",IF(VLOOKUP(VLOOKUP($N1557,IMPOSTAZIONI!$E$6:$I$13,5,FALSE),IMPOSTAZIONI!$B$25:$N$32,9,FALSE)=0,"",VLOOKUP(VLOOKUP($N1557,IMPOSTAZIONI!$E$6:$I$13,5,FALSE),IMPOSTAZIONI!$B$25:$N$32,9,FALSE)))</f>
        <v/>
      </c>
      <c r="BV1557" s="20" t="str">
        <f>IF($N1557="","",IF(VLOOKUP(VLOOKUP($N1557,IMPOSTAZIONI!$E$6:$I$13,5,FALSE),IMPOSTAZIONI!$B$25:$N$32,12,FALSE)=0,"",VLOOKUP(VLOOKUP($N1557,IMPOSTAZIONI!$E$6:$I$13,5,FALSE),IMPOSTAZIONI!$B$25:$N$32,12,FALSE)))</f>
        <v/>
      </c>
      <c r="BW1557" s="221" t="str">
        <f t="shared" si="424"/>
        <v/>
      </c>
      <c r="BX1557" s="221" t="str">
        <f t="shared" si="425"/>
        <v/>
      </c>
      <c r="BY1557" s="221">
        <f t="shared" si="426"/>
        <v>0</v>
      </c>
      <c r="BZ1557" s="231">
        <f t="shared" si="427"/>
        <v>0</v>
      </c>
      <c r="CA1557" s="246">
        <f t="shared" si="428"/>
        <v>0</v>
      </c>
      <c r="CB1557" s="246">
        <f t="shared" si="429"/>
        <v>0</v>
      </c>
      <c r="CC1557" s="246" t="str">
        <f t="shared" si="430"/>
        <v/>
      </c>
      <c r="CD1557" s="246">
        <f t="shared" si="431"/>
        <v>5</v>
      </c>
      <c r="CE1557" s="246">
        <f t="shared" si="432"/>
        <v>0</v>
      </c>
      <c r="CF1557" s="276">
        <f t="shared" si="433"/>
        <v>0</v>
      </c>
      <c r="CG1557" s="277">
        <f t="shared" si="433"/>
        <v>0</v>
      </c>
      <c r="CH1557" s="277">
        <f t="shared" si="433"/>
        <v>0</v>
      </c>
      <c r="CI1557" s="278">
        <f t="shared" si="433"/>
        <v>0</v>
      </c>
      <c r="CJ1557" s="280">
        <f t="shared" si="434"/>
        <v>0</v>
      </c>
      <c r="CK1557" s="232">
        <f t="shared" si="435"/>
        <v>0</v>
      </c>
      <c r="CL1557" s="1"/>
    </row>
    <row r="1558" spans="1:90" ht="18" customHeight="1">
      <c r="A1558" s="1"/>
      <c r="B1558" s="1"/>
      <c r="C1558" s="314"/>
      <c r="D1558" s="287" t="str">
        <f t="shared" si="422"/>
        <v/>
      </c>
      <c r="E1558" s="449" t="str">
        <f t="shared" si="423"/>
        <v/>
      </c>
      <c r="F1558" s="450"/>
      <c r="G1558" s="451"/>
      <c r="H1558" s="452"/>
      <c r="I1558" s="453"/>
      <c r="J1558" s="453"/>
      <c r="K1558" s="453"/>
      <c r="L1558" s="453"/>
      <c r="M1558" s="454"/>
      <c r="N1558" s="455"/>
      <c r="O1558" s="456"/>
      <c r="P1558" s="456"/>
      <c r="Q1558" s="456"/>
      <c r="R1558" s="456"/>
      <c r="S1558" s="456"/>
      <c r="T1558" s="456"/>
      <c r="U1558" s="456"/>
      <c r="V1558" s="456"/>
      <c r="W1558" s="456"/>
      <c r="X1558" s="456"/>
      <c r="Y1558" s="456"/>
      <c r="Z1558" s="456"/>
      <c r="AA1558" s="456"/>
      <c r="AB1558" s="456"/>
      <c r="AC1558" s="456"/>
      <c r="AD1558" s="456"/>
      <c r="AE1558" s="457"/>
      <c r="AF1558" s="455"/>
      <c r="AG1558" s="456"/>
      <c r="AH1558" s="456"/>
      <c r="AI1558" s="456"/>
      <c r="AJ1558" s="456"/>
      <c r="AK1558" s="456"/>
      <c r="AL1558" s="456"/>
      <c r="AM1558" s="456"/>
      <c r="AN1558" s="457"/>
      <c r="AO1558" s="455"/>
      <c r="AP1558" s="456"/>
      <c r="AQ1558" s="456"/>
      <c r="AR1558" s="456"/>
      <c r="AS1558" s="456"/>
      <c r="AT1558" s="456"/>
      <c r="AU1558" s="456"/>
      <c r="AV1558" s="456"/>
      <c r="AW1558" s="456"/>
      <c r="AX1558" s="456"/>
      <c r="AY1558" s="456"/>
      <c r="AZ1558" s="456"/>
      <c r="BA1558" s="456"/>
      <c r="BB1558" s="456"/>
      <c r="BC1558" s="456"/>
      <c r="BD1558" s="456"/>
      <c r="BE1558" s="456"/>
      <c r="BF1558" s="456"/>
      <c r="BG1558" s="457"/>
      <c r="BH1558" s="458"/>
      <c r="BI1558" s="459"/>
      <c r="BJ1558" s="459"/>
      <c r="BK1558" s="459"/>
      <c r="BL1558" s="459"/>
      <c r="BM1558" s="460"/>
      <c r="BN1558" s="314"/>
      <c r="BO1558" s="314"/>
      <c r="BP1558" s="1"/>
      <c r="BQ1558" s="120">
        <f>IF($F$3="","",IF(N1558=$F$3,COUNTIF(BQ$23:BQ1557,"&gt;0")+1,0))</f>
        <v>0</v>
      </c>
      <c r="BR1558" s="1"/>
      <c r="BS1558" s="20" t="str">
        <f>IF($N1558="","",IF(VLOOKUP(VLOOKUP($N1558,IMPOSTAZIONI!$E$6:$I$13,5,FALSE),IMPOSTAZIONI!$B$25:$N$32,3,FALSE)=0,"",VLOOKUP(VLOOKUP($N1558,IMPOSTAZIONI!$E$6:$I$13,5,FALSE),IMPOSTAZIONI!$B$25:$N$32,3,FALSE)))</f>
        <v/>
      </c>
      <c r="BT1558" s="20" t="str">
        <f>IF($N1558="","",IF(VLOOKUP(VLOOKUP($N1558,IMPOSTAZIONI!$E$6:$I$13,5,FALSE),IMPOSTAZIONI!$B$25:$N$32,6,FALSE)=0,"",VLOOKUP(VLOOKUP($N1558,IMPOSTAZIONI!$E$6:$I$13,5,FALSE),IMPOSTAZIONI!$B$25:$N$32,6,FALSE)))</f>
        <v/>
      </c>
      <c r="BU1558" s="20" t="str">
        <f>IF($N1558="","",IF(VLOOKUP(VLOOKUP($N1558,IMPOSTAZIONI!$E$6:$I$13,5,FALSE),IMPOSTAZIONI!$B$25:$N$32,9,FALSE)=0,"",VLOOKUP(VLOOKUP($N1558,IMPOSTAZIONI!$E$6:$I$13,5,FALSE),IMPOSTAZIONI!$B$25:$N$32,9,FALSE)))</f>
        <v/>
      </c>
      <c r="BV1558" s="20" t="str">
        <f>IF($N1558="","",IF(VLOOKUP(VLOOKUP($N1558,IMPOSTAZIONI!$E$6:$I$13,5,FALSE),IMPOSTAZIONI!$B$25:$N$32,12,FALSE)=0,"",VLOOKUP(VLOOKUP($N1558,IMPOSTAZIONI!$E$6:$I$13,5,FALSE),IMPOSTAZIONI!$B$25:$N$32,12,FALSE)))</f>
        <v/>
      </c>
      <c r="BW1558" s="221" t="str">
        <f t="shared" si="424"/>
        <v/>
      </c>
      <c r="BX1558" s="221" t="str">
        <f t="shared" si="425"/>
        <v/>
      </c>
      <c r="BY1558" s="221">
        <f t="shared" si="426"/>
        <v>0</v>
      </c>
      <c r="BZ1558" s="231">
        <f t="shared" si="427"/>
        <v>0</v>
      </c>
      <c r="CA1558" s="246">
        <f t="shared" si="428"/>
        <v>0</v>
      </c>
      <c r="CB1558" s="246">
        <f t="shared" si="429"/>
        <v>0</v>
      </c>
      <c r="CC1558" s="246" t="str">
        <f t="shared" si="430"/>
        <v/>
      </c>
      <c r="CD1558" s="246">
        <f t="shared" si="431"/>
        <v>5</v>
      </c>
      <c r="CE1558" s="246">
        <f t="shared" si="432"/>
        <v>0</v>
      </c>
      <c r="CF1558" s="276">
        <f t="shared" si="433"/>
        <v>0</v>
      </c>
      <c r="CG1558" s="277">
        <f t="shared" si="433"/>
        <v>0</v>
      </c>
      <c r="CH1558" s="277">
        <f t="shared" si="433"/>
        <v>0</v>
      </c>
      <c r="CI1558" s="278">
        <f t="shared" si="433"/>
        <v>0</v>
      </c>
      <c r="CJ1558" s="280">
        <f t="shared" si="434"/>
        <v>0</v>
      </c>
      <c r="CK1558" s="232">
        <f t="shared" si="435"/>
        <v>0</v>
      </c>
      <c r="CL1558" s="1"/>
    </row>
    <row r="1559" spans="1:90" ht="18" customHeight="1">
      <c r="A1559" s="1"/>
      <c r="B1559" s="1"/>
      <c r="C1559" s="314"/>
      <c r="D1559" s="287" t="str">
        <f t="shared" si="422"/>
        <v/>
      </c>
      <c r="E1559" s="449" t="str">
        <f t="shared" si="423"/>
        <v/>
      </c>
      <c r="F1559" s="450"/>
      <c r="G1559" s="451"/>
      <c r="H1559" s="452"/>
      <c r="I1559" s="453"/>
      <c r="J1559" s="453"/>
      <c r="K1559" s="453"/>
      <c r="L1559" s="453"/>
      <c r="M1559" s="454"/>
      <c r="N1559" s="455"/>
      <c r="O1559" s="456"/>
      <c r="P1559" s="456"/>
      <c r="Q1559" s="456"/>
      <c r="R1559" s="456"/>
      <c r="S1559" s="456"/>
      <c r="T1559" s="456"/>
      <c r="U1559" s="456"/>
      <c r="V1559" s="456"/>
      <c r="W1559" s="456"/>
      <c r="X1559" s="456"/>
      <c r="Y1559" s="456"/>
      <c r="Z1559" s="456"/>
      <c r="AA1559" s="456"/>
      <c r="AB1559" s="456"/>
      <c r="AC1559" s="456"/>
      <c r="AD1559" s="456"/>
      <c r="AE1559" s="457"/>
      <c r="AF1559" s="455"/>
      <c r="AG1559" s="456"/>
      <c r="AH1559" s="456"/>
      <c r="AI1559" s="456"/>
      <c r="AJ1559" s="456"/>
      <c r="AK1559" s="456"/>
      <c r="AL1559" s="456"/>
      <c r="AM1559" s="456"/>
      <c r="AN1559" s="457"/>
      <c r="AO1559" s="455"/>
      <c r="AP1559" s="456"/>
      <c r="AQ1559" s="456"/>
      <c r="AR1559" s="456"/>
      <c r="AS1559" s="456"/>
      <c r="AT1559" s="456"/>
      <c r="AU1559" s="456"/>
      <c r="AV1559" s="456"/>
      <c r="AW1559" s="456"/>
      <c r="AX1559" s="456"/>
      <c r="AY1559" s="456"/>
      <c r="AZ1559" s="456"/>
      <c r="BA1559" s="456"/>
      <c r="BB1559" s="456"/>
      <c r="BC1559" s="456"/>
      <c r="BD1559" s="456"/>
      <c r="BE1559" s="456"/>
      <c r="BF1559" s="456"/>
      <c r="BG1559" s="457"/>
      <c r="BH1559" s="458"/>
      <c r="BI1559" s="459"/>
      <c r="BJ1559" s="459"/>
      <c r="BK1559" s="459"/>
      <c r="BL1559" s="459"/>
      <c r="BM1559" s="460"/>
      <c r="BN1559" s="314"/>
      <c r="BO1559" s="314"/>
      <c r="BP1559" s="1"/>
      <c r="BQ1559" s="120">
        <f>IF($F$3="","",IF(N1559=$F$3,COUNTIF(BQ$23:BQ1558,"&gt;0")+1,0))</f>
        <v>0</v>
      </c>
      <c r="BR1559" s="1"/>
      <c r="BS1559" s="20" t="str">
        <f>IF($N1559="","",IF(VLOOKUP(VLOOKUP($N1559,IMPOSTAZIONI!$E$6:$I$13,5,FALSE),IMPOSTAZIONI!$B$25:$N$32,3,FALSE)=0,"",VLOOKUP(VLOOKUP($N1559,IMPOSTAZIONI!$E$6:$I$13,5,FALSE),IMPOSTAZIONI!$B$25:$N$32,3,FALSE)))</f>
        <v/>
      </c>
      <c r="BT1559" s="20" t="str">
        <f>IF($N1559="","",IF(VLOOKUP(VLOOKUP($N1559,IMPOSTAZIONI!$E$6:$I$13,5,FALSE),IMPOSTAZIONI!$B$25:$N$32,6,FALSE)=0,"",VLOOKUP(VLOOKUP($N1559,IMPOSTAZIONI!$E$6:$I$13,5,FALSE),IMPOSTAZIONI!$B$25:$N$32,6,FALSE)))</f>
        <v/>
      </c>
      <c r="BU1559" s="20" t="str">
        <f>IF($N1559="","",IF(VLOOKUP(VLOOKUP($N1559,IMPOSTAZIONI!$E$6:$I$13,5,FALSE),IMPOSTAZIONI!$B$25:$N$32,9,FALSE)=0,"",VLOOKUP(VLOOKUP($N1559,IMPOSTAZIONI!$E$6:$I$13,5,FALSE),IMPOSTAZIONI!$B$25:$N$32,9,FALSE)))</f>
        <v/>
      </c>
      <c r="BV1559" s="20" t="str">
        <f>IF($N1559="","",IF(VLOOKUP(VLOOKUP($N1559,IMPOSTAZIONI!$E$6:$I$13,5,FALSE),IMPOSTAZIONI!$B$25:$N$32,12,FALSE)=0,"",VLOOKUP(VLOOKUP($N1559,IMPOSTAZIONI!$E$6:$I$13,5,FALSE),IMPOSTAZIONI!$B$25:$N$32,12,FALSE)))</f>
        <v/>
      </c>
      <c r="BW1559" s="221" t="str">
        <f t="shared" si="424"/>
        <v/>
      </c>
      <c r="BX1559" s="221" t="str">
        <f t="shared" si="425"/>
        <v/>
      </c>
      <c r="BY1559" s="221">
        <f t="shared" si="426"/>
        <v>0</v>
      </c>
      <c r="BZ1559" s="231">
        <f t="shared" si="427"/>
        <v>0</v>
      </c>
      <c r="CA1559" s="246">
        <f t="shared" si="428"/>
        <v>0</v>
      </c>
      <c r="CB1559" s="246">
        <f t="shared" si="429"/>
        <v>0</v>
      </c>
      <c r="CC1559" s="246" t="str">
        <f t="shared" si="430"/>
        <v/>
      </c>
      <c r="CD1559" s="246">
        <f t="shared" si="431"/>
        <v>5</v>
      </c>
      <c r="CE1559" s="246">
        <f t="shared" si="432"/>
        <v>0</v>
      </c>
      <c r="CF1559" s="276">
        <f t="shared" si="433"/>
        <v>0</v>
      </c>
      <c r="CG1559" s="277">
        <f t="shared" si="433"/>
        <v>0</v>
      </c>
      <c r="CH1559" s="277">
        <f t="shared" si="433"/>
        <v>0</v>
      </c>
      <c r="CI1559" s="278">
        <f t="shared" si="433"/>
        <v>0</v>
      </c>
      <c r="CJ1559" s="280">
        <f t="shared" si="434"/>
        <v>0</v>
      </c>
      <c r="CK1559" s="232">
        <f t="shared" si="435"/>
        <v>0</v>
      </c>
      <c r="CL1559" s="1"/>
    </row>
    <row r="1560" spans="1:90" ht="18" customHeight="1">
      <c r="A1560" s="1"/>
      <c r="B1560" s="1"/>
      <c r="C1560" s="314"/>
      <c r="D1560" s="287" t="str">
        <f t="shared" si="422"/>
        <v/>
      </c>
      <c r="E1560" s="449" t="str">
        <f t="shared" si="423"/>
        <v/>
      </c>
      <c r="F1560" s="450"/>
      <c r="G1560" s="451"/>
      <c r="H1560" s="452"/>
      <c r="I1560" s="453"/>
      <c r="J1560" s="453"/>
      <c r="K1560" s="453"/>
      <c r="L1560" s="453"/>
      <c r="M1560" s="454"/>
      <c r="N1560" s="455"/>
      <c r="O1560" s="456"/>
      <c r="P1560" s="456"/>
      <c r="Q1560" s="456"/>
      <c r="R1560" s="456"/>
      <c r="S1560" s="456"/>
      <c r="T1560" s="456"/>
      <c r="U1560" s="456"/>
      <c r="V1560" s="456"/>
      <c r="W1560" s="456"/>
      <c r="X1560" s="456"/>
      <c r="Y1560" s="456"/>
      <c r="Z1560" s="456"/>
      <c r="AA1560" s="456"/>
      <c r="AB1560" s="456"/>
      <c r="AC1560" s="456"/>
      <c r="AD1560" s="456"/>
      <c r="AE1560" s="457"/>
      <c r="AF1560" s="455"/>
      <c r="AG1560" s="456"/>
      <c r="AH1560" s="456"/>
      <c r="AI1560" s="456"/>
      <c r="AJ1560" s="456"/>
      <c r="AK1560" s="456"/>
      <c r="AL1560" s="456"/>
      <c r="AM1560" s="456"/>
      <c r="AN1560" s="457"/>
      <c r="AO1560" s="455"/>
      <c r="AP1560" s="456"/>
      <c r="AQ1560" s="456"/>
      <c r="AR1560" s="456"/>
      <c r="AS1560" s="456"/>
      <c r="AT1560" s="456"/>
      <c r="AU1560" s="456"/>
      <c r="AV1560" s="456"/>
      <c r="AW1560" s="456"/>
      <c r="AX1560" s="456"/>
      <c r="AY1560" s="456"/>
      <c r="AZ1560" s="456"/>
      <c r="BA1560" s="456"/>
      <c r="BB1560" s="456"/>
      <c r="BC1560" s="456"/>
      <c r="BD1560" s="456"/>
      <c r="BE1560" s="456"/>
      <c r="BF1560" s="456"/>
      <c r="BG1560" s="457"/>
      <c r="BH1560" s="458"/>
      <c r="BI1560" s="459"/>
      <c r="BJ1560" s="459"/>
      <c r="BK1560" s="459"/>
      <c r="BL1560" s="459"/>
      <c r="BM1560" s="460"/>
      <c r="BN1560" s="314"/>
      <c r="BO1560" s="314"/>
      <c r="BP1560" s="1"/>
      <c r="BQ1560" s="120">
        <f>IF($F$3="","",IF(N1560=$F$3,COUNTIF(BQ$23:BQ1559,"&gt;0")+1,0))</f>
        <v>0</v>
      </c>
      <c r="BR1560" s="1"/>
      <c r="BS1560" s="20" t="str">
        <f>IF($N1560="","",IF(VLOOKUP(VLOOKUP($N1560,IMPOSTAZIONI!$E$6:$I$13,5,FALSE),IMPOSTAZIONI!$B$25:$N$32,3,FALSE)=0,"",VLOOKUP(VLOOKUP($N1560,IMPOSTAZIONI!$E$6:$I$13,5,FALSE),IMPOSTAZIONI!$B$25:$N$32,3,FALSE)))</f>
        <v/>
      </c>
      <c r="BT1560" s="20" t="str">
        <f>IF($N1560="","",IF(VLOOKUP(VLOOKUP($N1560,IMPOSTAZIONI!$E$6:$I$13,5,FALSE),IMPOSTAZIONI!$B$25:$N$32,6,FALSE)=0,"",VLOOKUP(VLOOKUP($N1560,IMPOSTAZIONI!$E$6:$I$13,5,FALSE),IMPOSTAZIONI!$B$25:$N$32,6,FALSE)))</f>
        <v/>
      </c>
      <c r="BU1560" s="20" t="str">
        <f>IF($N1560="","",IF(VLOOKUP(VLOOKUP($N1560,IMPOSTAZIONI!$E$6:$I$13,5,FALSE),IMPOSTAZIONI!$B$25:$N$32,9,FALSE)=0,"",VLOOKUP(VLOOKUP($N1560,IMPOSTAZIONI!$E$6:$I$13,5,FALSE),IMPOSTAZIONI!$B$25:$N$32,9,FALSE)))</f>
        <v/>
      </c>
      <c r="BV1560" s="20" t="str">
        <f>IF($N1560="","",IF(VLOOKUP(VLOOKUP($N1560,IMPOSTAZIONI!$E$6:$I$13,5,FALSE),IMPOSTAZIONI!$B$25:$N$32,12,FALSE)=0,"",VLOOKUP(VLOOKUP($N1560,IMPOSTAZIONI!$E$6:$I$13,5,FALSE),IMPOSTAZIONI!$B$25:$N$32,12,FALSE)))</f>
        <v/>
      </c>
      <c r="BW1560" s="221" t="str">
        <f t="shared" si="424"/>
        <v/>
      </c>
      <c r="BX1560" s="221" t="str">
        <f t="shared" si="425"/>
        <v/>
      </c>
      <c r="BY1560" s="221">
        <f t="shared" si="426"/>
        <v>0</v>
      </c>
      <c r="BZ1560" s="231">
        <f t="shared" si="427"/>
        <v>0</v>
      </c>
      <c r="CA1560" s="246">
        <f t="shared" si="428"/>
        <v>0</v>
      </c>
      <c r="CB1560" s="246">
        <f t="shared" si="429"/>
        <v>0</v>
      </c>
      <c r="CC1560" s="246" t="str">
        <f t="shared" si="430"/>
        <v/>
      </c>
      <c r="CD1560" s="246">
        <f t="shared" si="431"/>
        <v>5</v>
      </c>
      <c r="CE1560" s="246">
        <f t="shared" si="432"/>
        <v>0</v>
      </c>
      <c r="CF1560" s="276">
        <f t="shared" si="433"/>
        <v>0</v>
      </c>
      <c r="CG1560" s="277">
        <f t="shared" si="433"/>
        <v>0</v>
      </c>
      <c r="CH1560" s="277">
        <f t="shared" si="433"/>
        <v>0</v>
      </c>
      <c r="CI1560" s="278">
        <f t="shared" si="433"/>
        <v>0</v>
      </c>
      <c r="CJ1560" s="280">
        <f t="shared" si="434"/>
        <v>0</v>
      </c>
      <c r="CK1560" s="232">
        <f t="shared" si="435"/>
        <v>0</v>
      </c>
      <c r="CL1560" s="1"/>
    </row>
    <row r="1561" spans="1:90" ht="18" customHeight="1">
      <c r="A1561" s="1"/>
      <c r="B1561" s="1"/>
      <c r="C1561" s="314"/>
      <c r="D1561" s="287" t="str">
        <f t="shared" si="422"/>
        <v/>
      </c>
      <c r="E1561" s="449" t="str">
        <f t="shared" si="423"/>
        <v/>
      </c>
      <c r="F1561" s="450"/>
      <c r="G1561" s="451"/>
      <c r="H1561" s="452"/>
      <c r="I1561" s="453"/>
      <c r="J1561" s="453"/>
      <c r="K1561" s="453"/>
      <c r="L1561" s="453"/>
      <c r="M1561" s="454"/>
      <c r="N1561" s="455"/>
      <c r="O1561" s="456"/>
      <c r="P1561" s="456"/>
      <c r="Q1561" s="456"/>
      <c r="R1561" s="456"/>
      <c r="S1561" s="456"/>
      <c r="T1561" s="456"/>
      <c r="U1561" s="456"/>
      <c r="V1561" s="456"/>
      <c r="W1561" s="456"/>
      <c r="X1561" s="456"/>
      <c r="Y1561" s="456"/>
      <c r="Z1561" s="456"/>
      <c r="AA1561" s="456"/>
      <c r="AB1561" s="456"/>
      <c r="AC1561" s="456"/>
      <c r="AD1561" s="456"/>
      <c r="AE1561" s="457"/>
      <c r="AF1561" s="455"/>
      <c r="AG1561" s="456"/>
      <c r="AH1561" s="456"/>
      <c r="AI1561" s="456"/>
      <c r="AJ1561" s="456"/>
      <c r="AK1561" s="456"/>
      <c r="AL1561" s="456"/>
      <c r="AM1561" s="456"/>
      <c r="AN1561" s="457"/>
      <c r="AO1561" s="455"/>
      <c r="AP1561" s="456"/>
      <c r="AQ1561" s="456"/>
      <c r="AR1561" s="456"/>
      <c r="AS1561" s="456"/>
      <c r="AT1561" s="456"/>
      <c r="AU1561" s="456"/>
      <c r="AV1561" s="456"/>
      <c r="AW1561" s="456"/>
      <c r="AX1561" s="456"/>
      <c r="AY1561" s="456"/>
      <c r="AZ1561" s="456"/>
      <c r="BA1561" s="456"/>
      <c r="BB1561" s="456"/>
      <c r="BC1561" s="456"/>
      <c r="BD1561" s="456"/>
      <c r="BE1561" s="456"/>
      <c r="BF1561" s="456"/>
      <c r="BG1561" s="457"/>
      <c r="BH1561" s="458"/>
      <c r="BI1561" s="459"/>
      <c r="BJ1561" s="459"/>
      <c r="BK1561" s="459"/>
      <c r="BL1561" s="459"/>
      <c r="BM1561" s="460"/>
      <c r="BN1561" s="314"/>
      <c r="BO1561" s="314"/>
      <c r="BP1561" s="1"/>
      <c r="BQ1561" s="120">
        <f>IF($F$3="","",IF(N1561=$F$3,COUNTIF(BQ$23:BQ1560,"&gt;0")+1,0))</f>
        <v>0</v>
      </c>
      <c r="BR1561" s="1"/>
      <c r="BS1561" s="20" t="str">
        <f>IF($N1561="","",IF(VLOOKUP(VLOOKUP($N1561,IMPOSTAZIONI!$E$6:$I$13,5,FALSE),IMPOSTAZIONI!$B$25:$N$32,3,FALSE)=0,"",VLOOKUP(VLOOKUP($N1561,IMPOSTAZIONI!$E$6:$I$13,5,FALSE),IMPOSTAZIONI!$B$25:$N$32,3,FALSE)))</f>
        <v/>
      </c>
      <c r="BT1561" s="20" t="str">
        <f>IF($N1561="","",IF(VLOOKUP(VLOOKUP($N1561,IMPOSTAZIONI!$E$6:$I$13,5,FALSE),IMPOSTAZIONI!$B$25:$N$32,6,FALSE)=0,"",VLOOKUP(VLOOKUP($N1561,IMPOSTAZIONI!$E$6:$I$13,5,FALSE),IMPOSTAZIONI!$B$25:$N$32,6,FALSE)))</f>
        <v/>
      </c>
      <c r="BU1561" s="20" t="str">
        <f>IF($N1561="","",IF(VLOOKUP(VLOOKUP($N1561,IMPOSTAZIONI!$E$6:$I$13,5,FALSE),IMPOSTAZIONI!$B$25:$N$32,9,FALSE)=0,"",VLOOKUP(VLOOKUP($N1561,IMPOSTAZIONI!$E$6:$I$13,5,FALSE),IMPOSTAZIONI!$B$25:$N$32,9,FALSE)))</f>
        <v/>
      </c>
      <c r="BV1561" s="20" t="str">
        <f>IF($N1561="","",IF(VLOOKUP(VLOOKUP($N1561,IMPOSTAZIONI!$E$6:$I$13,5,FALSE),IMPOSTAZIONI!$B$25:$N$32,12,FALSE)=0,"",VLOOKUP(VLOOKUP($N1561,IMPOSTAZIONI!$E$6:$I$13,5,FALSE),IMPOSTAZIONI!$B$25:$N$32,12,FALSE)))</f>
        <v/>
      </c>
      <c r="BW1561" s="221" t="str">
        <f t="shared" si="424"/>
        <v/>
      </c>
      <c r="BX1561" s="221" t="str">
        <f t="shared" si="425"/>
        <v/>
      </c>
      <c r="BY1561" s="221">
        <f t="shared" si="426"/>
        <v>0</v>
      </c>
      <c r="BZ1561" s="231">
        <f t="shared" si="427"/>
        <v>0</v>
      </c>
      <c r="CA1561" s="246">
        <f t="shared" si="428"/>
        <v>0</v>
      </c>
      <c r="CB1561" s="246">
        <f t="shared" si="429"/>
        <v>0</v>
      </c>
      <c r="CC1561" s="246" t="str">
        <f t="shared" si="430"/>
        <v/>
      </c>
      <c r="CD1561" s="246">
        <f t="shared" si="431"/>
        <v>5</v>
      </c>
      <c r="CE1561" s="246">
        <f t="shared" si="432"/>
        <v>0</v>
      </c>
      <c r="CF1561" s="276">
        <f t="shared" si="433"/>
        <v>0</v>
      </c>
      <c r="CG1561" s="277">
        <f t="shared" si="433"/>
        <v>0</v>
      </c>
      <c r="CH1561" s="277">
        <f t="shared" si="433"/>
        <v>0</v>
      </c>
      <c r="CI1561" s="278">
        <f t="shared" si="433"/>
        <v>0</v>
      </c>
      <c r="CJ1561" s="280">
        <f t="shared" si="434"/>
        <v>0</v>
      </c>
      <c r="CK1561" s="232">
        <f t="shared" si="435"/>
        <v>0</v>
      </c>
      <c r="CL1561" s="1"/>
    </row>
    <row r="1562" spans="1:90" ht="18" customHeight="1">
      <c r="A1562" s="1"/>
      <c r="B1562" s="1"/>
      <c r="C1562" s="314"/>
      <c r="D1562" s="287" t="str">
        <f t="shared" si="422"/>
        <v/>
      </c>
      <c r="E1562" s="449" t="str">
        <f t="shared" si="423"/>
        <v/>
      </c>
      <c r="F1562" s="450"/>
      <c r="G1562" s="451"/>
      <c r="H1562" s="452"/>
      <c r="I1562" s="453"/>
      <c r="J1562" s="453"/>
      <c r="K1562" s="453"/>
      <c r="L1562" s="453"/>
      <c r="M1562" s="454"/>
      <c r="N1562" s="455"/>
      <c r="O1562" s="456"/>
      <c r="P1562" s="456"/>
      <c r="Q1562" s="456"/>
      <c r="R1562" s="456"/>
      <c r="S1562" s="456"/>
      <c r="T1562" s="456"/>
      <c r="U1562" s="456"/>
      <c r="V1562" s="456"/>
      <c r="W1562" s="456"/>
      <c r="X1562" s="456"/>
      <c r="Y1562" s="456"/>
      <c r="Z1562" s="456"/>
      <c r="AA1562" s="456"/>
      <c r="AB1562" s="456"/>
      <c r="AC1562" s="456"/>
      <c r="AD1562" s="456"/>
      <c r="AE1562" s="457"/>
      <c r="AF1562" s="455"/>
      <c r="AG1562" s="456"/>
      <c r="AH1562" s="456"/>
      <c r="AI1562" s="456"/>
      <c r="AJ1562" s="456"/>
      <c r="AK1562" s="456"/>
      <c r="AL1562" s="456"/>
      <c r="AM1562" s="456"/>
      <c r="AN1562" s="457"/>
      <c r="AO1562" s="455"/>
      <c r="AP1562" s="456"/>
      <c r="AQ1562" s="456"/>
      <c r="AR1562" s="456"/>
      <c r="AS1562" s="456"/>
      <c r="AT1562" s="456"/>
      <c r="AU1562" s="456"/>
      <c r="AV1562" s="456"/>
      <c r="AW1562" s="456"/>
      <c r="AX1562" s="456"/>
      <c r="AY1562" s="456"/>
      <c r="AZ1562" s="456"/>
      <c r="BA1562" s="456"/>
      <c r="BB1562" s="456"/>
      <c r="BC1562" s="456"/>
      <c r="BD1562" s="456"/>
      <c r="BE1562" s="456"/>
      <c r="BF1562" s="456"/>
      <c r="BG1562" s="457"/>
      <c r="BH1562" s="458"/>
      <c r="BI1562" s="459"/>
      <c r="BJ1562" s="459"/>
      <c r="BK1562" s="459"/>
      <c r="BL1562" s="459"/>
      <c r="BM1562" s="460"/>
      <c r="BN1562" s="314"/>
      <c r="BO1562" s="314"/>
      <c r="BP1562" s="1"/>
      <c r="BQ1562" s="120">
        <f>IF($F$3="","",IF(N1562=$F$3,COUNTIF(BQ$23:BQ1561,"&gt;0")+1,0))</f>
        <v>0</v>
      </c>
      <c r="BR1562" s="1"/>
      <c r="BS1562" s="20" t="str">
        <f>IF($N1562="","",IF(VLOOKUP(VLOOKUP($N1562,IMPOSTAZIONI!$E$6:$I$13,5,FALSE),IMPOSTAZIONI!$B$25:$N$32,3,FALSE)=0,"",VLOOKUP(VLOOKUP($N1562,IMPOSTAZIONI!$E$6:$I$13,5,FALSE),IMPOSTAZIONI!$B$25:$N$32,3,FALSE)))</f>
        <v/>
      </c>
      <c r="BT1562" s="20" t="str">
        <f>IF($N1562="","",IF(VLOOKUP(VLOOKUP($N1562,IMPOSTAZIONI!$E$6:$I$13,5,FALSE),IMPOSTAZIONI!$B$25:$N$32,6,FALSE)=0,"",VLOOKUP(VLOOKUP($N1562,IMPOSTAZIONI!$E$6:$I$13,5,FALSE),IMPOSTAZIONI!$B$25:$N$32,6,FALSE)))</f>
        <v/>
      </c>
      <c r="BU1562" s="20" t="str">
        <f>IF($N1562="","",IF(VLOOKUP(VLOOKUP($N1562,IMPOSTAZIONI!$E$6:$I$13,5,FALSE),IMPOSTAZIONI!$B$25:$N$32,9,FALSE)=0,"",VLOOKUP(VLOOKUP($N1562,IMPOSTAZIONI!$E$6:$I$13,5,FALSE),IMPOSTAZIONI!$B$25:$N$32,9,FALSE)))</f>
        <v/>
      </c>
      <c r="BV1562" s="20" t="str">
        <f>IF($N1562="","",IF(VLOOKUP(VLOOKUP($N1562,IMPOSTAZIONI!$E$6:$I$13,5,FALSE),IMPOSTAZIONI!$B$25:$N$32,12,FALSE)=0,"",VLOOKUP(VLOOKUP($N1562,IMPOSTAZIONI!$E$6:$I$13,5,FALSE),IMPOSTAZIONI!$B$25:$N$32,12,FALSE)))</f>
        <v/>
      </c>
      <c r="BW1562" s="221" t="str">
        <f t="shared" si="424"/>
        <v/>
      </c>
      <c r="BX1562" s="221" t="str">
        <f t="shared" si="425"/>
        <v/>
      </c>
      <c r="BY1562" s="221">
        <f t="shared" si="426"/>
        <v>0</v>
      </c>
      <c r="BZ1562" s="231">
        <f t="shared" si="427"/>
        <v>0</v>
      </c>
      <c r="CA1562" s="246">
        <f t="shared" si="428"/>
        <v>0</v>
      </c>
      <c r="CB1562" s="246">
        <f t="shared" si="429"/>
        <v>0</v>
      </c>
      <c r="CC1562" s="246" t="str">
        <f t="shared" si="430"/>
        <v/>
      </c>
      <c r="CD1562" s="246">
        <f t="shared" si="431"/>
        <v>5</v>
      </c>
      <c r="CE1562" s="246">
        <f t="shared" si="432"/>
        <v>0</v>
      </c>
      <c r="CF1562" s="276">
        <f t="shared" si="433"/>
        <v>0</v>
      </c>
      <c r="CG1562" s="277">
        <f t="shared" si="433"/>
        <v>0</v>
      </c>
      <c r="CH1562" s="277">
        <f t="shared" si="433"/>
        <v>0</v>
      </c>
      <c r="CI1562" s="278">
        <f t="shared" si="433"/>
        <v>0</v>
      </c>
      <c r="CJ1562" s="280">
        <f t="shared" si="434"/>
        <v>0</v>
      </c>
      <c r="CK1562" s="232">
        <f t="shared" si="435"/>
        <v>0</v>
      </c>
      <c r="CL1562" s="1"/>
    </row>
    <row r="1563" spans="1:90" ht="18" customHeight="1">
      <c r="A1563" s="1"/>
      <c r="B1563" s="1"/>
      <c r="C1563" s="314"/>
      <c r="D1563" s="287" t="str">
        <f t="shared" si="422"/>
        <v/>
      </c>
      <c r="E1563" s="449" t="str">
        <f t="shared" si="423"/>
        <v/>
      </c>
      <c r="F1563" s="450"/>
      <c r="G1563" s="451"/>
      <c r="H1563" s="452"/>
      <c r="I1563" s="453"/>
      <c r="J1563" s="453"/>
      <c r="K1563" s="453"/>
      <c r="L1563" s="453"/>
      <c r="M1563" s="454"/>
      <c r="N1563" s="455"/>
      <c r="O1563" s="456"/>
      <c r="P1563" s="456"/>
      <c r="Q1563" s="456"/>
      <c r="R1563" s="456"/>
      <c r="S1563" s="456"/>
      <c r="T1563" s="456"/>
      <c r="U1563" s="456"/>
      <c r="V1563" s="456"/>
      <c r="W1563" s="456"/>
      <c r="X1563" s="456"/>
      <c r="Y1563" s="456"/>
      <c r="Z1563" s="456"/>
      <c r="AA1563" s="456"/>
      <c r="AB1563" s="456"/>
      <c r="AC1563" s="456"/>
      <c r="AD1563" s="456"/>
      <c r="AE1563" s="457"/>
      <c r="AF1563" s="455"/>
      <c r="AG1563" s="456"/>
      <c r="AH1563" s="456"/>
      <c r="AI1563" s="456"/>
      <c r="AJ1563" s="456"/>
      <c r="AK1563" s="456"/>
      <c r="AL1563" s="456"/>
      <c r="AM1563" s="456"/>
      <c r="AN1563" s="457"/>
      <c r="AO1563" s="455"/>
      <c r="AP1563" s="456"/>
      <c r="AQ1563" s="456"/>
      <c r="AR1563" s="456"/>
      <c r="AS1563" s="456"/>
      <c r="AT1563" s="456"/>
      <c r="AU1563" s="456"/>
      <c r="AV1563" s="456"/>
      <c r="AW1563" s="456"/>
      <c r="AX1563" s="456"/>
      <c r="AY1563" s="456"/>
      <c r="AZ1563" s="456"/>
      <c r="BA1563" s="456"/>
      <c r="BB1563" s="456"/>
      <c r="BC1563" s="456"/>
      <c r="BD1563" s="456"/>
      <c r="BE1563" s="456"/>
      <c r="BF1563" s="456"/>
      <c r="BG1563" s="457"/>
      <c r="BH1563" s="458"/>
      <c r="BI1563" s="459"/>
      <c r="BJ1563" s="459"/>
      <c r="BK1563" s="459"/>
      <c r="BL1563" s="459"/>
      <c r="BM1563" s="460"/>
      <c r="BN1563" s="314"/>
      <c r="BO1563" s="314"/>
      <c r="BP1563" s="1"/>
      <c r="BQ1563" s="120">
        <f>IF($F$3="","",IF(N1563=$F$3,COUNTIF(BQ$23:BQ1562,"&gt;0")+1,0))</f>
        <v>0</v>
      </c>
      <c r="BR1563" s="1"/>
      <c r="BS1563" s="20" t="str">
        <f>IF($N1563="","",IF(VLOOKUP(VLOOKUP($N1563,IMPOSTAZIONI!$E$6:$I$13,5,FALSE),IMPOSTAZIONI!$B$25:$N$32,3,FALSE)=0,"",VLOOKUP(VLOOKUP($N1563,IMPOSTAZIONI!$E$6:$I$13,5,FALSE),IMPOSTAZIONI!$B$25:$N$32,3,FALSE)))</f>
        <v/>
      </c>
      <c r="BT1563" s="20" t="str">
        <f>IF($N1563="","",IF(VLOOKUP(VLOOKUP($N1563,IMPOSTAZIONI!$E$6:$I$13,5,FALSE),IMPOSTAZIONI!$B$25:$N$32,6,FALSE)=0,"",VLOOKUP(VLOOKUP($N1563,IMPOSTAZIONI!$E$6:$I$13,5,FALSE),IMPOSTAZIONI!$B$25:$N$32,6,FALSE)))</f>
        <v/>
      </c>
      <c r="BU1563" s="20" t="str">
        <f>IF($N1563="","",IF(VLOOKUP(VLOOKUP($N1563,IMPOSTAZIONI!$E$6:$I$13,5,FALSE),IMPOSTAZIONI!$B$25:$N$32,9,FALSE)=0,"",VLOOKUP(VLOOKUP($N1563,IMPOSTAZIONI!$E$6:$I$13,5,FALSE),IMPOSTAZIONI!$B$25:$N$32,9,FALSE)))</f>
        <v/>
      </c>
      <c r="BV1563" s="20" t="str">
        <f>IF($N1563="","",IF(VLOOKUP(VLOOKUP($N1563,IMPOSTAZIONI!$E$6:$I$13,5,FALSE),IMPOSTAZIONI!$B$25:$N$32,12,FALSE)=0,"",VLOOKUP(VLOOKUP($N1563,IMPOSTAZIONI!$E$6:$I$13,5,FALSE),IMPOSTAZIONI!$B$25:$N$32,12,FALSE)))</f>
        <v/>
      </c>
      <c r="BW1563" s="221" t="str">
        <f t="shared" si="424"/>
        <v/>
      </c>
      <c r="BX1563" s="221" t="str">
        <f t="shared" si="425"/>
        <v/>
      </c>
      <c r="BY1563" s="221">
        <f t="shared" si="426"/>
        <v>0</v>
      </c>
      <c r="BZ1563" s="231">
        <f t="shared" si="427"/>
        <v>0</v>
      </c>
      <c r="CA1563" s="246">
        <f t="shared" si="428"/>
        <v>0</v>
      </c>
      <c r="CB1563" s="246">
        <f t="shared" si="429"/>
        <v>0</v>
      </c>
      <c r="CC1563" s="246" t="str">
        <f t="shared" si="430"/>
        <v/>
      </c>
      <c r="CD1563" s="246">
        <f t="shared" si="431"/>
        <v>5</v>
      </c>
      <c r="CE1563" s="246">
        <f t="shared" si="432"/>
        <v>0</v>
      </c>
      <c r="CF1563" s="276">
        <f t="shared" si="433"/>
        <v>0</v>
      </c>
      <c r="CG1563" s="277">
        <f t="shared" si="433"/>
        <v>0</v>
      </c>
      <c r="CH1563" s="277">
        <f t="shared" si="433"/>
        <v>0</v>
      </c>
      <c r="CI1563" s="278">
        <f t="shared" si="433"/>
        <v>0</v>
      </c>
      <c r="CJ1563" s="280">
        <f t="shared" si="434"/>
        <v>0</v>
      </c>
      <c r="CK1563" s="232">
        <f t="shared" si="435"/>
        <v>0</v>
      </c>
      <c r="CL1563" s="1"/>
    </row>
    <row r="1564" spans="1:90" ht="18" customHeight="1">
      <c r="A1564" s="1"/>
      <c r="B1564" s="1"/>
      <c r="C1564" s="314"/>
      <c r="D1564" s="287" t="str">
        <f t="shared" si="422"/>
        <v/>
      </c>
      <c r="E1564" s="449" t="str">
        <f t="shared" si="423"/>
        <v/>
      </c>
      <c r="F1564" s="450"/>
      <c r="G1564" s="451"/>
      <c r="H1564" s="452"/>
      <c r="I1564" s="453"/>
      <c r="J1564" s="453"/>
      <c r="K1564" s="453"/>
      <c r="L1564" s="453"/>
      <c r="M1564" s="454"/>
      <c r="N1564" s="455"/>
      <c r="O1564" s="456"/>
      <c r="P1564" s="456"/>
      <c r="Q1564" s="456"/>
      <c r="R1564" s="456"/>
      <c r="S1564" s="456"/>
      <c r="T1564" s="456"/>
      <c r="U1564" s="456"/>
      <c r="V1564" s="456"/>
      <c r="W1564" s="456"/>
      <c r="X1564" s="456"/>
      <c r="Y1564" s="456"/>
      <c r="Z1564" s="456"/>
      <c r="AA1564" s="456"/>
      <c r="AB1564" s="456"/>
      <c r="AC1564" s="456"/>
      <c r="AD1564" s="456"/>
      <c r="AE1564" s="457"/>
      <c r="AF1564" s="455"/>
      <c r="AG1564" s="456"/>
      <c r="AH1564" s="456"/>
      <c r="AI1564" s="456"/>
      <c r="AJ1564" s="456"/>
      <c r="AK1564" s="456"/>
      <c r="AL1564" s="456"/>
      <c r="AM1564" s="456"/>
      <c r="AN1564" s="457"/>
      <c r="AO1564" s="455"/>
      <c r="AP1564" s="456"/>
      <c r="AQ1564" s="456"/>
      <c r="AR1564" s="456"/>
      <c r="AS1564" s="456"/>
      <c r="AT1564" s="456"/>
      <c r="AU1564" s="456"/>
      <c r="AV1564" s="456"/>
      <c r="AW1564" s="456"/>
      <c r="AX1564" s="456"/>
      <c r="AY1564" s="456"/>
      <c r="AZ1564" s="456"/>
      <c r="BA1564" s="456"/>
      <c r="BB1564" s="456"/>
      <c r="BC1564" s="456"/>
      <c r="BD1564" s="456"/>
      <c r="BE1564" s="456"/>
      <c r="BF1564" s="456"/>
      <c r="BG1564" s="457"/>
      <c r="BH1564" s="458"/>
      <c r="BI1564" s="459"/>
      <c r="BJ1564" s="459"/>
      <c r="BK1564" s="459"/>
      <c r="BL1564" s="459"/>
      <c r="BM1564" s="460"/>
      <c r="BN1564" s="314"/>
      <c r="BO1564" s="314"/>
      <c r="BP1564" s="1"/>
      <c r="BQ1564" s="120">
        <f>IF($F$3="","",IF(N1564=$F$3,COUNTIF(BQ$23:BQ1563,"&gt;0")+1,0))</f>
        <v>0</v>
      </c>
      <c r="BR1564" s="1"/>
      <c r="BS1564" s="20" t="str">
        <f>IF($N1564="","",IF(VLOOKUP(VLOOKUP($N1564,IMPOSTAZIONI!$E$6:$I$13,5,FALSE),IMPOSTAZIONI!$B$25:$N$32,3,FALSE)=0,"",VLOOKUP(VLOOKUP($N1564,IMPOSTAZIONI!$E$6:$I$13,5,FALSE),IMPOSTAZIONI!$B$25:$N$32,3,FALSE)))</f>
        <v/>
      </c>
      <c r="BT1564" s="20" t="str">
        <f>IF($N1564="","",IF(VLOOKUP(VLOOKUP($N1564,IMPOSTAZIONI!$E$6:$I$13,5,FALSE),IMPOSTAZIONI!$B$25:$N$32,6,FALSE)=0,"",VLOOKUP(VLOOKUP($N1564,IMPOSTAZIONI!$E$6:$I$13,5,FALSE),IMPOSTAZIONI!$B$25:$N$32,6,FALSE)))</f>
        <v/>
      </c>
      <c r="BU1564" s="20" t="str">
        <f>IF($N1564="","",IF(VLOOKUP(VLOOKUP($N1564,IMPOSTAZIONI!$E$6:$I$13,5,FALSE),IMPOSTAZIONI!$B$25:$N$32,9,FALSE)=0,"",VLOOKUP(VLOOKUP($N1564,IMPOSTAZIONI!$E$6:$I$13,5,FALSE),IMPOSTAZIONI!$B$25:$N$32,9,FALSE)))</f>
        <v/>
      </c>
      <c r="BV1564" s="20" t="str">
        <f>IF($N1564="","",IF(VLOOKUP(VLOOKUP($N1564,IMPOSTAZIONI!$E$6:$I$13,5,FALSE),IMPOSTAZIONI!$B$25:$N$32,12,FALSE)=0,"",VLOOKUP(VLOOKUP($N1564,IMPOSTAZIONI!$E$6:$I$13,5,FALSE),IMPOSTAZIONI!$B$25:$N$32,12,FALSE)))</f>
        <v/>
      </c>
      <c r="BW1564" s="221" t="str">
        <f t="shared" si="424"/>
        <v/>
      </c>
      <c r="BX1564" s="221" t="str">
        <f t="shared" si="425"/>
        <v/>
      </c>
      <c r="BY1564" s="221">
        <f t="shared" si="426"/>
        <v>0</v>
      </c>
      <c r="BZ1564" s="231">
        <f t="shared" si="427"/>
        <v>0</v>
      </c>
      <c r="CA1564" s="246">
        <f t="shared" si="428"/>
        <v>0</v>
      </c>
      <c r="CB1564" s="246">
        <f t="shared" si="429"/>
        <v>0</v>
      </c>
      <c r="CC1564" s="246" t="str">
        <f t="shared" si="430"/>
        <v/>
      </c>
      <c r="CD1564" s="246">
        <f t="shared" si="431"/>
        <v>5</v>
      </c>
      <c r="CE1564" s="246">
        <f t="shared" si="432"/>
        <v>0</v>
      </c>
      <c r="CF1564" s="276">
        <f t="shared" si="433"/>
        <v>0</v>
      </c>
      <c r="CG1564" s="277">
        <f t="shared" si="433"/>
        <v>0</v>
      </c>
      <c r="CH1564" s="277">
        <f t="shared" si="433"/>
        <v>0</v>
      </c>
      <c r="CI1564" s="278">
        <f t="shared" si="433"/>
        <v>0</v>
      </c>
      <c r="CJ1564" s="280">
        <f t="shared" si="434"/>
        <v>0</v>
      </c>
      <c r="CK1564" s="232">
        <f t="shared" si="435"/>
        <v>0</v>
      </c>
      <c r="CL1564" s="1"/>
    </row>
    <row r="1565" spans="1:90" ht="18" customHeight="1">
      <c r="A1565" s="1"/>
      <c r="B1565" s="1"/>
      <c r="C1565" s="314"/>
      <c r="D1565" s="287" t="str">
        <f t="shared" si="422"/>
        <v/>
      </c>
      <c r="E1565" s="449" t="str">
        <f t="shared" si="423"/>
        <v/>
      </c>
      <c r="F1565" s="450"/>
      <c r="G1565" s="451"/>
      <c r="H1565" s="452"/>
      <c r="I1565" s="453"/>
      <c r="J1565" s="453"/>
      <c r="K1565" s="453"/>
      <c r="L1565" s="453"/>
      <c r="M1565" s="454"/>
      <c r="N1565" s="455"/>
      <c r="O1565" s="456"/>
      <c r="P1565" s="456"/>
      <c r="Q1565" s="456"/>
      <c r="R1565" s="456"/>
      <c r="S1565" s="456"/>
      <c r="T1565" s="456"/>
      <c r="U1565" s="456"/>
      <c r="V1565" s="456"/>
      <c r="W1565" s="456"/>
      <c r="X1565" s="456"/>
      <c r="Y1565" s="456"/>
      <c r="Z1565" s="456"/>
      <c r="AA1565" s="456"/>
      <c r="AB1565" s="456"/>
      <c r="AC1565" s="456"/>
      <c r="AD1565" s="456"/>
      <c r="AE1565" s="457"/>
      <c r="AF1565" s="455"/>
      <c r="AG1565" s="456"/>
      <c r="AH1565" s="456"/>
      <c r="AI1565" s="456"/>
      <c r="AJ1565" s="456"/>
      <c r="AK1565" s="456"/>
      <c r="AL1565" s="456"/>
      <c r="AM1565" s="456"/>
      <c r="AN1565" s="457"/>
      <c r="AO1565" s="455"/>
      <c r="AP1565" s="456"/>
      <c r="AQ1565" s="456"/>
      <c r="AR1565" s="456"/>
      <c r="AS1565" s="456"/>
      <c r="AT1565" s="456"/>
      <c r="AU1565" s="456"/>
      <c r="AV1565" s="456"/>
      <c r="AW1565" s="456"/>
      <c r="AX1565" s="456"/>
      <c r="AY1565" s="456"/>
      <c r="AZ1565" s="456"/>
      <c r="BA1565" s="456"/>
      <c r="BB1565" s="456"/>
      <c r="BC1565" s="456"/>
      <c r="BD1565" s="456"/>
      <c r="BE1565" s="456"/>
      <c r="BF1565" s="456"/>
      <c r="BG1565" s="457"/>
      <c r="BH1565" s="458"/>
      <c r="BI1565" s="459"/>
      <c r="BJ1565" s="459"/>
      <c r="BK1565" s="459"/>
      <c r="BL1565" s="459"/>
      <c r="BM1565" s="460"/>
      <c r="BN1565" s="314"/>
      <c r="BO1565" s="314"/>
      <c r="BP1565" s="1"/>
      <c r="BQ1565" s="120">
        <f>IF($F$3="","",IF(N1565=$F$3,COUNTIF(BQ$23:BQ1564,"&gt;0")+1,0))</f>
        <v>0</v>
      </c>
      <c r="BR1565" s="1"/>
      <c r="BS1565" s="20" t="str">
        <f>IF($N1565="","",IF(VLOOKUP(VLOOKUP($N1565,IMPOSTAZIONI!$E$6:$I$13,5,FALSE),IMPOSTAZIONI!$B$25:$N$32,3,FALSE)=0,"",VLOOKUP(VLOOKUP($N1565,IMPOSTAZIONI!$E$6:$I$13,5,FALSE),IMPOSTAZIONI!$B$25:$N$32,3,FALSE)))</f>
        <v/>
      </c>
      <c r="BT1565" s="20" t="str">
        <f>IF($N1565="","",IF(VLOOKUP(VLOOKUP($N1565,IMPOSTAZIONI!$E$6:$I$13,5,FALSE),IMPOSTAZIONI!$B$25:$N$32,6,FALSE)=0,"",VLOOKUP(VLOOKUP($N1565,IMPOSTAZIONI!$E$6:$I$13,5,FALSE),IMPOSTAZIONI!$B$25:$N$32,6,FALSE)))</f>
        <v/>
      </c>
      <c r="BU1565" s="20" t="str">
        <f>IF($N1565="","",IF(VLOOKUP(VLOOKUP($N1565,IMPOSTAZIONI!$E$6:$I$13,5,FALSE),IMPOSTAZIONI!$B$25:$N$32,9,FALSE)=0,"",VLOOKUP(VLOOKUP($N1565,IMPOSTAZIONI!$E$6:$I$13,5,FALSE),IMPOSTAZIONI!$B$25:$N$32,9,FALSE)))</f>
        <v/>
      </c>
      <c r="BV1565" s="20" t="str">
        <f>IF($N1565="","",IF(VLOOKUP(VLOOKUP($N1565,IMPOSTAZIONI!$E$6:$I$13,5,FALSE),IMPOSTAZIONI!$B$25:$N$32,12,FALSE)=0,"",VLOOKUP(VLOOKUP($N1565,IMPOSTAZIONI!$E$6:$I$13,5,FALSE),IMPOSTAZIONI!$B$25:$N$32,12,FALSE)))</f>
        <v/>
      </c>
      <c r="BW1565" s="221" t="str">
        <f t="shared" si="424"/>
        <v/>
      </c>
      <c r="BX1565" s="221" t="str">
        <f t="shared" si="425"/>
        <v/>
      </c>
      <c r="BY1565" s="221">
        <f t="shared" si="426"/>
        <v>0</v>
      </c>
      <c r="BZ1565" s="231">
        <f t="shared" si="427"/>
        <v>0</v>
      </c>
      <c r="CA1565" s="246">
        <f t="shared" si="428"/>
        <v>0</v>
      </c>
      <c r="CB1565" s="246">
        <f t="shared" si="429"/>
        <v>0</v>
      </c>
      <c r="CC1565" s="246" t="str">
        <f t="shared" si="430"/>
        <v/>
      </c>
      <c r="CD1565" s="246">
        <f t="shared" si="431"/>
        <v>5</v>
      </c>
      <c r="CE1565" s="246">
        <f t="shared" si="432"/>
        <v>0</v>
      </c>
      <c r="CF1565" s="276">
        <f t="shared" si="433"/>
        <v>0</v>
      </c>
      <c r="CG1565" s="277">
        <f t="shared" si="433"/>
        <v>0</v>
      </c>
      <c r="CH1565" s="277">
        <f t="shared" si="433"/>
        <v>0</v>
      </c>
      <c r="CI1565" s="278">
        <f t="shared" si="433"/>
        <v>0</v>
      </c>
      <c r="CJ1565" s="280">
        <f t="shared" si="434"/>
        <v>0</v>
      </c>
      <c r="CK1565" s="232">
        <f t="shared" si="435"/>
        <v>0</v>
      </c>
      <c r="CL1565" s="1"/>
    </row>
    <row r="1566" spans="1:90" ht="18" customHeight="1">
      <c r="A1566" s="1"/>
      <c r="B1566" s="1"/>
      <c r="C1566" s="314"/>
      <c r="D1566" s="287" t="str">
        <f t="shared" si="422"/>
        <v/>
      </c>
      <c r="E1566" s="449" t="str">
        <f t="shared" si="423"/>
        <v/>
      </c>
      <c r="F1566" s="450"/>
      <c r="G1566" s="451"/>
      <c r="H1566" s="452"/>
      <c r="I1566" s="453"/>
      <c r="J1566" s="453"/>
      <c r="K1566" s="453"/>
      <c r="L1566" s="453"/>
      <c r="M1566" s="454"/>
      <c r="N1566" s="455"/>
      <c r="O1566" s="456"/>
      <c r="P1566" s="456"/>
      <c r="Q1566" s="456"/>
      <c r="R1566" s="456"/>
      <c r="S1566" s="456"/>
      <c r="T1566" s="456"/>
      <c r="U1566" s="456"/>
      <c r="V1566" s="456"/>
      <c r="W1566" s="456"/>
      <c r="X1566" s="456"/>
      <c r="Y1566" s="456"/>
      <c r="Z1566" s="456"/>
      <c r="AA1566" s="456"/>
      <c r="AB1566" s="456"/>
      <c r="AC1566" s="456"/>
      <c r="AD1566" s="456"/>
      <c r="AE1566" s="457"/>
      <c r="AF1566" s="455"/>
      <c r="AG1566" s="456"/>
      <c r="AH1566" s="456"/>
      <c r="AI1566" s="456"/>
      <c r="AJ1566" s="456"/>
      <c r="AK1566" s="456"/>
      <c r="AL1566" s="456"/>
      <c r="AM1566" s="456"/>
      <c r="AN1566" s="457"/>
      <c r="AO1566" s="455"/>
      <c r="AP1566" s="456"/>
      <c r="AQ1566" s="456"/>
      <c r="AR1566" s="456"/>
      <c r="AS1566" s="456"/>
      <c r="AT1566" s="456"/>
      <c r="AU1566" s="456"/>
      <c r="AV1566" s="456"/>
      <c r="AW1566" s="456"/>
      <c r="AX1566" s="456"/>
      <c r="AY1566" s="456"/>
      <c r="AZ1566" s="456"/>
      <c r="BA1566" s="456"/>
      <c r="BB1566" s="456"/>
      <c r="BC1566" s="456"/>
      <c r="BD1566" s="456"/>
      <c r="BE1566" s="456"/>
      <c r="BF1566" s="456"/>
      <c r="BG1566" s="457"/>
      <c r="BH1566" s="458"/>
      <c r="BI1566" s="459"/>
      <c r="BJ1566" s="459"/>
      <c r="BK1566" s="459"/>
      <c r="BL1566" s="459"/>
      <c r="BM1566" s="460"/>
      <c r="BN1566" s="314"/>
      <c r="BO1566" s="314"/>
      <c r="BP1566" s="1"/>
      <c r="BQ1566" s="120">
        <f>IF($F$3="","",IF(N1566=$F$3,COUNTIF(BQ$23:BQ1565,"&gt;0")+1,0))</f>
        <v>0</v>
      </c>
      <c r="BR1566" s="1"/>
      <c r="BS1566" s="20" t="str">
        <f>IF($N1566="","",IF(VLOOKUP(VLOOKUP($N1566,IMPOSTAZIONI!$E$6:$I$13,5,FALSE),IMPOSTAZIONI!$B$25:$N$32,3,FALSE)=0,"",VLOOKUP(VLOOKUP($N1566,IMPOSTAZIONI!$E$6:$I$13,5,FALSE),IMPOSTAZIONI!$B$25:$N$32,3,FALSE)))</f>
        <v/>
      </c>
      <c r="BT1566" s="20" t="str">
        <f>IF($N1566="","",IF(VLOOKUP(VLOOKUP($N1566,IMPOSTAZIONI!$E$6:$I$13,5,FALSE),IMPOSTAZIONI!$B$25:$N$32,6,FALSE)=0,"",VLOOKUP(VLOOKUP($N1566,IMPOSTAZIONI!$E$6:$I$13,5,FALSE),IMPOSTAZIONI!$B$25:$N$32,6,FALSE)))</f>
        <v/>
      </c>
      <c r="BU1566" s="20" t="str">
        <f>IF($N1566="","",IF(VLOOKUP(VLOOKUP($N1566,IMPOSTAZIONI!$E$6:$I$13,5,FALSE),IMPOSTAZIONI!$B$25:$N$32,9,FALSE)=0,"",VLOOKUP(VLOOKUP($N1566,IMPOSTAZIONI!$E$6:$I$13,5,FALSE),IMPOSTAZIONI!$B$25:$N$32,9,FALSE)))</f>
        <v/>
      </c>
      <c r="BV1566" s="20" t="str">
        <f>IF($N1566="","",IF(VLOOKUP(VLOOKUP($N1566,IMPOSTAZIONI!$E$6:$I$13,5,FALSE),IMPOSTAZIONI!$B$25:$N$32,12,FALSE)=0,"",VLOOKUP(VLOOKUP($N1566,IMPOSTAZIONI!$E$6:$I$13,5,FALSE),IMPOSTAZIONI!$B$25:$N$32,12,FALSE)))</f>
        <v/>
      </c>
      <c r="BW1566" s="221" t="str">
        <f t="shared" si="424"/>
        <v/>
      </c>
      <c r="BX1566" s="221" t="str">
        <f t="shared" si="425"/>
        <v/>
      </c>
      <c r="BY1566" s="221">
        <f t="shared" si="426"/>
        <v>0</v>
      </c>
      <c r="BZ1566" s="231">
        <f t="shared" si="427"/>
        <v>0</v>
      </c>
      <c r="CA1566" s="246">
        <f t="shared" si="428"/>
        <v>0</v>
      </c>
      <c r="CB1566" s="246">
        <f t="shared" si="429"/>
        <v>0</v>
      </c>
      <c r="CC1566" s="246" t="str">
        <f t="shared" si="430"/>
        <v/>
      </c>
      <c r="CD1566" s="246">
        <f t="shared" si="431"/>
        <v>5</v>
      </c>
      <c r="CE1566" s="246">
        <f t="shared" si="432"/>
        <v>0</v>
      </c>
      <c r="CF1566" s="276">
        <f t="shared" si="433"/>
        <v>0</v>
      </c>
      <c r="CG1566" s="277">
        <f t="shared" si="433"/>
        <v>0</v>
      </c>
      <c r="CH1566" s="277">
        <f t="shared" si="433"/>
        <v>0</v>
      </c>
      <c r="CI1566" s="278">
        <f t="shared" si="433"/>
        <v>0</v>
      </c>
      <c r="CJ1566" s="280">
        <f t="shared" si="434"/>
        <v>0</v>
      </c>
      <c r="CK1566" s="232">
        <f t="shared" si="435"/>
        <v>0</v>
      </c>
      <c r="CL1566" s="1"/>
    </row>
    <row r="1567" spans="1:90" ht="18" customHeight="1">
      <c r="A1567" s="1"/>
      <c r="B1567" s="1"/>
      <c r="C1567" s="314"/>
      <c r="D1567" s="287" t="str">
        <f t="shared" si="422"/>
        <v/>
      </c>
      <c r="E1567" s="449" t="str">
        <f t="shared" si="423"/>
        <v/>
      </c>
      <c r="F1567" s="450"/>
      <c r="G1567" s="451"/>
      <c r="H1567" s="452"/>
      <c r="I1567" s="453"/>
      <c r="J1567" s="453"/>
      <c r="K1567" s="453"/>
      <c r="L1567" s="453"/>
      <c r="M1567" s="454"/>
      <c r="N1567" s="455"/>
      <c r="O1567" s="456"/>
      <c r="P1567" s="456"/>
      <c r="Q1567" s="456"/>
      <c r="R1567" s="456"/>
      <c r="S1567" s="456"/>
      <c r="T1567" s="456"/>
      <c r="U1567" s="456"/>
      <c r="V1567" s="456"/>
      <c r="W1567" s="456"/>
      <c r="X1567" s="456"/>
      <c r="Y1567" s="456"/>
      <c r="Z1567" s="456"/>
      <c r="AA1567" s="456"/>
      <c r="AB1567" s="456"/>
      <c r="AC1567" s="456"/>
      <c r="AD1567" s="456"/>
      <c r="AE1567" s="457"/>
      <c r="AF1567" s="455"/>
      <c r="AG1567" s="456"/>
      <c r="AH1567" s="456"/>
      <c r="AI1567" s="456"/>
      <c r="AJ1567" s="456"/>
      <c r="AK1567" s="456"/>
      <c r="AL1567" s="456"/>
      <c r="AM1567" s="456"/>
      <c r="AN1567" s="457"/>
      <c r="AO1567" s="455"/>
      <c r="AP1567" s="456"/>
      <c r="AQ1567" s="456"/>
      <c r="AR1567" s="456"/>
      <c r="AS1567" s="456"/>
      <c r="AT1567" s="456"/>
      <c r="AU1567" s="456"/>
      <c r="AV1567" s="456"/>
      <c r="AW1567" s="456"/>
      <c r="AX1567" s="456"/>
      <c r="AY1567" s="456"/>
      <c r="AZ1567" s="456"/>
      <c r="BA1567" s="456"/>
      <c r="BB1567" s="456"/>
      <c r="BC1567" s="456"/>
      <c r="BD1567" s="456"/>
      <c r="BE1567" s="456"/>
      <c r="BF1567" s="456"/>
      <c r="BG1567" s="457"/>
      <c r="BH1567" s="458"/>
      <c r="BI1567" s="459"/>
      <c r="BJ1567" s="459"/>
      <c r="BK1567" s="459"/>
      <c r="BL1567" s="459"/>
      <c r="BM1567" s="460"/>
      <c r="BN1567" s="314"/>
      <c r="BO1567" s="314"/>
      <c r="BP1567" s="1"/>
      <c r="BQ1567" s="120">
        <f>IF($F$3="","",IF(N1567=$F$3,COUNTIF(BQ$23:BQ1566,"&gt;0")+1,0))</f>
        <v>0</v>
      </c>
      <c r="BR1567" s="1"/>
      <c r="BS1567" s="20" t="str">
        <f>IF($N1567="","",IF(VLOOKUP(VLOOKUP($N1567,IMPOSTAZIONI!$E$6:$I$13,5,FALSE),IMPOSTAZIONI!$B$25:$N$32,3,FALSE)=0,"",VLOOKUP(VLOOKUP($N1567,IMPOSTAZIONI!$E$6:$I$13,5,FALSE),IMPOSTAZIONI!$B$25:$N$32,3,FALSE)))</f>
        <v/>
      </c>
      <c r="BT1567" s="20" t="str">
        <f>IF($N1567="","",IF(VLOOKUP(VLOOKUP($N1567,IMPOSTAZIONI!$E$6:$I$13,5,FALSE),IMPOSTAZIONI!$B$25:$N$32,6,FALSE)=0,"",VLOOKUP(VLOOKUP($N1567,IMPOSTAZIONI!$E$6:$I$13,5,FALSE),IMPOSTAZIONI!$B$25:$N$32,6,FALSE)))</f>
        <v/>
      </c>
      <c r="BU1567" s="20" t="str">
        <f>IF($N1567="","",IF(VLOOKUP(VLOOKUP($N1567,IMPOSTAZIONI!$E$6:$I$13,5,FALSE),IMPOSTAZIONI!$B$25:$N$32,9,FALSE)=0,"",VLOOKUP(VLOOKUP($N1567,IMPOSTAZIONI!$E$6:$I$13,5,FALSE),IMPOSTAZIONI!$B$25:$N$32,9,FALSE)))</f>
        <v/>
      </c>
      <c r="BV1567" s="20" t="str">
        <f>IF($N1567="","",IF(VLOOKUP(VLOOKUP($N1567,IMPOSTAZIONI!$E$6:$I$13,5,FALSE),IMPOSTAZIONI!$B$25:$N$32,12,FALSE)=0,"",VLOOKUP(VLOOKUP($N1567,IMPOSTAZIONI!$E$6:$I$13,5,FALSE),IMPOSTAZIONI!$B$25:$N$32,12,FALSE)))</f>
        <v/>
      </c>
      <c r="BW1567" s="221" t="str">
        <f t="shared" si="424"/>
        <v/>
      </c>
      <c r="BX1567" s="221" t="str">
        <f t="shared" si="425"/>
        <v/>
      </c>
      <c r="BY1567" s="221">
        <f t="shared" si="426"/>
        <v>0</v>
      </c>
      <c r="BZ1567" s="231">
        <f t="shared" si="427"/>
        <v>0</v>
      </c>
      <c r="CA1567" s="246">
        <f t="shared" si="428"/>
        <v>0</v>
      </c>
      <c r="CB1567" s="246">
        <f t="shared" si="429"/>
        <v>0</v>
      </c>
      <c r="CC1567" s="246" t="str">
        <f t="shared" si="430"/>
        <v/>
      </c>
      <c r="CD1567" s="246">
        <f t="shared" si="431"/>
        <v>5</v>
      </c>
      <c r="CE1567" s="246">
        <f t="shared" si="432"/>
        <v>0</v>
      </c>
      <c r="CF1567" s="276">
        <f t="shared" si="433"/>
        <v>0</v>
      </c>
      <c r="CG1567" s="277">
        <f t="shared" si="433"/>
        <v>0</v>
      </c>
      <c r="CH1567" s="277">
        <f t="shared" si="433"/>
        <v>0</v>
      </c>
      <c r="CI1567" s="278">
        <f t="shared" si="433"/>
        <v>0</v>
      </c>
      <c r="CJ1567" s="280">
        <f t="shared" si="434"/>
        <v>0</v>
      </c>
      <c r="CK1567" s="232">
        <f t="shared" si="435"/>
        <v>0</v>
      </c>
      <c r="CL1567" s="1"/>
    </row>
    <row r="1568" spans="1:90" ht="18" customHeight="1">
      <c r="A1568" s="1"/>
      <c r="B1568" s="1"/>
      <c r="C1568" s="314"/>
      <c r="D1568" s="287" t="str">
        <f t="shared" si="422"/>
        <v/>
      </c>
      <c r="E1568" s="449" t="str">
        <f t="shared" si="423"/>
        <v/>
      </c>
      <c r="F1568" s="450"/>
      <c r="G1568" s="451"/>
      <c r="H1568" s="452"/>
      <c r="I1568" s="453"/>
      <c r="J1568" s="453"/>
      <c r="K1568" s="453"/>
      <c r="L1568" s="453"/>
      <c r="M1568" s="454"/>
      <c r="N1568" s="455"/>
      <c r="O1568" s="456"/>
      <c r="P1568" s="456"/>
      <c r="Q1568" s="456"/>
      <c r="R1568" s="456"/>
      <c r="S1568" s="456"/>
      <c r="T1568" s="456"/>
      <c r="U1568" s="456"/>
      <c r="V1568" s="456"/>
      <c r="W1568" s="456"/>
      <c r="X1568" s="456"/>
      <c r="Y1568" s="456"/>
      <c r="Z1568" s="456"/>
      <c r="AA1568" s="456"/>
      <c r="AB1568" s="456"/>
      <c r="AC1568" s="456"/>
      <c r="AD1568" s="456"/>
      <c r="AE1568" s="457"/>
      <c r="AF1568" s="455"/>
      <c r="AG1568" s="456"/>
      <c r="AH1568" s="456"/>
      <c r="AI1568" s="456"/>
      <c r="AJ1568" s="456"/>
      <c r="AK1568" s="456"/>
      <c r="AL1568" s="456"/>
      <c r="AM1568" s="456"/>
      <c r="AN1568" s="457"/>
      <c r="AO1568" s="455"/>
      <c r="AP1568" s="456"/>
      <c r="AQ1568" s="456"/>
      <c r="AR1568" s="456"/>
      <c r="AS1568" s="456"/>
      <c r="AT1568" s="456"/>
      <c r="AU1568" s="456"/>
      <c r="AV1568" s="456"/>
      <c r="AW1568" s="456"/>
      <c r="AX1568" s="456"/>
      <c r="AY1568" s="456"/>
      <c r="AZ1568" s="456"/>
      <c r="BA1568" s="456"/>
      <c r="BB1568" s="456"/>
      <c r="BC1568" s="456"/>
      <c r="BD1568" s="456"/>
      <c r="BE1568" s="456"/>
      <c r="BF1568" s="456"/>
      <c r="BG1568" s="457"/>
      <c r="BH1568" s="458"/>
      <c r="BI1568" s="459"/>
      <c r="BJ1568" s="459"/>
      <c r="BK1568" s="459"/>
      <c r="BL1568" s="459"/>
      <c r="BM1568" s="460"/>
      <c r="BN1568" s="314"/>
      <c r="BO1568" s="314"/>
      <c r="BP1568" s="1"/>
      <c r="BQ1568" s="120">
        <f>IF($F$3="","",IF(N1568=$F$3,COUNTIF(BQ$23:BQ1567,"&gt;0")+1,0))</f>
        <v>0</v>
      </c>
      <c r="BR1568" s="1"/>
      <c r="BS1568" s="20" t="str">
        <f>IF($N1568="","",IF(VLOOKUP(VLOOKUP($N1568,IMPOSTAZIONI!$E$6:$I$13,5,FALSE),IMPOSTAZIONI!$B$25:$N$32,3,FALSE)=0,"",VLOOKUP(VLOOKUP($N1568,IMPOSTAZIONI!$E$6:$I$13,5,FALSE),IMPOSTAZIONI!$B$25:$N$32,3,FALSE)))</f>
        <v/>
      </c>
      <c r="BT1568" s="20" t="str">
        <f>IF($N1568="","",IF(VLOOKUP(VLOOKUP($N1568,IMPOSTAZIONI!$E$6:$I$13,5,FALSE),IMPOSTAZIONI!$B$25:$N$32,6,FALSE)=0,"",VLOOKUP(VLOOKUP($N1568,IMPOSTAZIONI!$E$6:$I$13,5,FALSE),IMPOSTAZIONI!$B$25:$N$32,6,FALSE)))</f>
        <v/>
      </c>
      <c r="BU1568" s="20" t="str">
        <f>IF($N1568="","",IF(VLOOKUP(VLOOKUP($N1568,IMPOSTAZIONI!$E$6:$I$13,5,FALSE),IMPOSTAZIONI!$B$25:$N$32,9,FALSE)=0,"",VLOOKUP(VLOOKUP($N1568,IMPOSTAZIONI!$E$6:$I$13,5,FALSE),IMPOSTAZIONI!$B$25:$N$32,9,FALSE)))</f>
        <v/>
      </c>
      <c r="BV1568" s="20" t="str">
        <f>IF($N1568="","",IF(VLOOKUP(VLOOKUP($N1568,IMPOSTAZIONI!$E$6:$I$13,5,FALSE),IMPOSTAZIONI!$B$25:$N$32,12,FALSE)=0,"",VLOOKUP(VLOOKUP($N1568,IMPOSTAZIONI!$E$6:$I$13,5,FALSE),IMPOSTAZIONI!$B$25:$N$32,12,FALSE)))</f>
        <v/>
      </c>
      <c r="BW1568" s="221" t="str">
        <f t="shared" si="424"/>
        <v/>
      </c>
      <c r="BX1568" s="221" t="str">
        <f t="shared" si="425"/>
        <v/>
      </c>
      <c r="BY1568" s="221">
        <f t="shared" si="426"/>
        <v>0</v>
      </c>
      <c r="BZ1568" s="231">
        <f t="shared" si="427"/>
        <v>0</v>
      </c>
      <c r="CA1568" s="246">
        <f t="shared" si="428"/>
        <v>0</v>
      </c>
      <c r="CB1568" s="246">
        <f t="shared" si="429"/>
        <v>0</v>
      </c>
      <c r="CC1568" s="246" t="str">
        <f t="shared" si="430"/>
        <v/>
      </c>
      <c r="CD1568" s="246">
        <f t="shared" si="431"/>
        <v>5</v>
      </c>
      <c r="CE1568" s="246">
        <f t="shared" si="432"/>
        <v>0</v>
      </c>
      <c r="CF1568" s="276">
        <f t="shared" si="433"/>
        <v>0</v>
      </c>
      <c r="CG1568" s="277">
        <f t="shared" si="433"/>
        <v>0</v>
      </c>
      <c r="CH1568" s="277">
        <f t="shared" si="433"/>
        <v>0</v>
      </c>
      <c r="CI1568" s="278">
        <f t="shared" si="433"/>
        <v>0</v>
      </c>
      <c r="CJ1568" s="280">
        <f t="shared" si="434"/>
        <v>0</v>
      </c>
      <c r="CK1568" s="232">
        <f t="shared" si="435"/>
        <v>0</v>
      </c>
      <c r="CL1568" s="1"/>
    </row>
    <row r="1569" spans="1:90" ht="18" customHeight="1">
      <c r="A1569" s="1"/>
      <c r="B1569" s="1"/>
      <c r="C1569" s="314"/>
      <c r="D1569" s="287" t="str">
        <f t="shared" si="422"/>
        <v/>
      </c>
      <c r="E1569" s="449" t="str">
        <f t="shared" si="423"/>
        <v/>
      </c>
      <c r="F1569" s="450"/>
      <c r="G1569" s="451"/>
      <c r="H1569" s="452"/>
      <c r="I1569" s="453"/>
      <c r="J1569" s="453"/>
      <c r="K1569" s="453"/>
      <c r="L1569" s="453"/>
      <c r="M1569" s="454"/>
      <c r="N1569" s="455"/>
      <c r="O1569" s="456"/>
      <c r="P1569" s="456"/>
      <c r="Q1569" s="456"/>
      <c r="R1569" s="456"/>
      <c r="S1569" s="456"/>
      <c r="T1569" s="456"/>
      <c r="U1569" s="456"/>
      <c r="V1569" s="456"/>
      <c r="W1569" s="456"/>
      <c r="X1569" s="456"/>
      <c r="Y1569" s="456"/>
      <c r="Z1569" s="456"/>
      <c r="AA1569" s="456"/>
      <c r="AB1569" s="456"/>
      <c r="AC1569" s="456"/>
      <c r="AD1569" s="456"/>
      <c r="AE1569" s="457"/>
      <c r="AF1569" s="455"/>
      <c r="AG1569" s="456"/>
      <c r="AH1569" s="456"/>
      <c r="AI1569" s="456"/>
      <c r="AJ1569" s="456"/>
      <c r="AK1569" s="456"/>
      <c r="AL1569" s="456"/>
      <c r="AM1569" s="456"/>
      <c r="AN1569" s="457"/>
      <c r="AO1569" s="455"/>
      <c r="AP1569" s="456"/>
      <c r="AQ1569" s="456"/>
      <c r="AR1569" s="456"/>
      <c r="AS1569" s="456"/>
      <c r="AT1569" s="456"/>
      <c r="AU1569" s="456"/>
      <c r="AV1569" s="456"/>
      <c r="AW1569" s="456"/>
      <c r="AX1569" s="456"/>
      <c r="AY1569" s="456"/>
      <c r="AZ1569" s="456"/>
      <c r="BA1569" s="456"/>
      <c r="BB1569" s="456"/>
      <c r="BC1569" s="456"/>
      <c r="BD1569" s="456"/>
      <c r="BE1569" s="456"/>
      <c r="BF1569" s="456"/>
      <c r="BG1569" s="457"/>
      <c r="BH1569" s="458"/>
      <c r="BI1569" s="459"/>
      <c r="BJ1569" s="459"/>
      <c r="BK1569" s="459"/>
      <c r="BL1569" s="459"/>
      <c r="BM1569" s="460"/>
      <c r="BN1569" s="314"/>
      <c r="BO1569" s="314"/>
      <c r="BP1569" s="1"/>
      <c r="BQ1569" s="120">
        <f>IF($F$3="","",IF(N1569=$F$3,COUNTIF(BQ$23:BQ1568,"&gt;0")+1,0))</f>
        <v>0</v>
      </c>
      <c r="BR1569" s="1"/>
      <c r="BS1569" s="20" t="str">
        <f>IF($N1569="","",IF(VLOOKUP(VLOOKUP($N1569,IMPOSTAZIONI!$E$6:$I$13,5,FALSE),IMPOSTAZIONI!$B$25:$N$32,3,FALSE)=0,"",VLOOKUP(VLOOKUP($N1569,IMPOSTAZIONI!$E$6:$I$13,5,FALSE),IMPOSTAZIONI!$B$25:$N$32,3,FALSE)))</f>
        <v/>
      </c>
      <c r="BT1569" s="20" t="str">
        <f>IF($N1569="","",IF(VLOOKUP(VLOOKUP($N1569,IMPOSTAZIONI!$E$6:$I$13,5,FALSE),IMPOSTAZIONI!$B$25:$N$32,6,FALSE)=0,"",VLOOKUP(VLOOKUP($N1569,IMPOSTAZIONI!$E$6:$I$13,5,FALSE),IMPOSTAZIONI!$B$25:$N$32,6,FALSE)))</f>
        <v/>
      </c>
      <c r="BU1569" s="20" t="str">
        <f>IF($N1569="","",IF(VLOOKUP(VLOOKUP($N1569,IMPOSTAZIONI!$E$6:$I$13,5,FALSE),IMPOSTAZIONI!$B$25:$N$32,9,FALSE)=0,"",VLOOKUP(VLOOKUP($N1569,IMPOSTAZIONI!$E$6:$I$13,5,FALSE),IMPOSTAZIONI!$B$25:$N$32,9,FALSE)))</f>
        <v/>
      </c>
      <c r="BV1569" s="20" t="str">
        <f>IF($N1569="","",IF(VLOOKUP(VLOOKUP($N1569,IMPOSTAZIONI!$E$6:$I$13,5,FALSE),IMPOSTAZIONI!$B$25:$N$32,12,FALSE)=0,"",VLOOKUP(VLOOKUP($N1569,IMPOSTAZIONI!$E$6:$I$13,5,FALSE),IMPOSTAZIONI!$B$25:$N$32,12,FALSE)))</f>
        <v/>
      </c>
      <c r="BW1569" s="221" t="str">
        <f t="shared" si="424"/>
        <v/>
      </c>
      <c r="BX1569" s="221" t="str">
        <f t="shared" si="425"/>
        <v/>
      </c>
      <c r="BY1569" s="221">
        <f t="shared" si="426"/>
        <v>0</v>
      </c>
      <c r="BZ1569" s="231">
        <f t="shared" si="427"/>
        <v>0</v>
      </c>
      <c r="CA1569" s="246">
        <f t="shared" si="428"/>
        <v>0</v>
      </c>
      <c r="CB1569" s="246">
        <f t="shared" si="429"/>
        <v>0</v>
      </c>
      <c r="CC1569" s="246" t="str">
        <f t="shared" si="430"/>
        <v/>
      </c>
      <c r="CD1569" s="246">
        <f t="shared" si="431"/>
        <v>5</v>
      </c>
      <c r="CE1569" s="246">
        <f t="shared" si="432"/>
        <v>0</v>
      </c>
      <c r="CF1569" s="276">
        <f t="shared" si="433"/>
        <v>0</v>
      </c>
      <c r="CG1569" s="277">
        <f t="shared" si="433"/>
        <v>0</v>
      </c>
      <c r="CH1569" s="277">
        <f t="shared" si="433"/>
        <v>0</v>
      </c>
      <c r="CI1569" s="278">
        <f t="shared" si="433"/>
        <v>0</v>
      </c>
      <c r="CJ1569" s="280">
        <f t="shared" si="434"/>
        <v>0</v>
      </c>
      <c r="CK1569" s="232">
        <f t="shared" si="435"/>
        <v>0</v>
      </c>
      <c r="CL1569" s="1"/>
    </row>
    <row r="1570" spans="1:90" ht="18" customHeight="1">
      <c r="A1570" s="1"/>
      <c r="B1570" s="1"/>
      <c r="C1570" s="314"/>
      <c r="D1570" s="287" t="str">
        <f t="shared" si="422"/>
        <v/>
      </c>
      <c r="E1570" s="449" t="str">
        <f t="shared" si="423"/>
        <v/>
      </c>
      <c r="F1570" s="450"/>
      <c r="G1570" s="451"/>
      <c r="H1570" s="452"/>
      <c r="I1570" s="453"/>
      <c r="J1570" s="453"/>
      <c r="K1570" s="453"/>
      <c r="L1570" s="453"/>
      <c r="M1570" s="454"/>
      <c r="N1570" s="455"/>
      <c r="O1570" s="456"/>
      <c r="P1570" s="456"/>
      <c r="Q1570" s="456"/>
      <c r="R1570" s="456"/>
      <c r="S1570" s="456"/>
      <c r="T1570" s="456"/>
      <c r="U1570" s="456"/>
      <c r="V1570" s="456"/>
      <c r="W1570" s="456"/>
      <c r="X1570" s="456"/>
      <c r="Y1570" s="456"/>
      <c r="Z1570" s="456"/>
      <c r="AA1570" s="456"/>
      <c r="AB1570" s="456"/>
      <c r="AC1570" s="456"/>
      <c r="AD1570" s="456"/>
      <c r="AE1570" s="457"/>
      <c r="AF1570" s="455"/>
      <c r="AG1570" s="456"/>
      <c r="AH1570" s="456"/>
      <c r="AI1570" s="456"/>
      <c r="AJ1570" s="456"/>
      <c r="AK1570" s="456"/>
      <c r="AL1570" s="456"/>
      <c r="AM1570" s="456"/>
      <c r="AN1570" s="457"/>
      <c r="AO1570" s="455"/>
      <c r="AP1570" s="456"/>
      <c r="AQ1570" s="456"/>
      <c r="AR1570" s="456"/>
      <c r="AS1570" s="456"/>
      <c r="AT1570" s="456"/>
      <c r="AU1570" s="456"/>
      <c r="AV1570" s="456"/>
      <c r="AW1570" s="456"/>
      <c r="AX1570" s="456"/>
      <c r="AY1570" s="456"/>
      <c r="AZ1570" s="456"/>
      <c r="BA1570" s="456"/>
      <c r="BB1570" s="456"/>
      <c r="BC1570" s="456"/>
      <c r="BD1570" s="456"/>
      <c r="BE1570" s="456"/>
      <c r="BF1570" s="456"/>
      <c r="BG1570" s="457"/>
      <c r="BH1570" s="458"/>
      <c r="BI1570" s="459"/>
      <c r="BJ1570" s="459"/>
      <c r="BK1570" s="459"/>
      <c r="BL1570" s="459"/>
      <c r="BM1570" s="460"/>
      <c r="BN1570" s="314"/>
      <c r="BO1570" s="314"/>
      <c r="BP1570" s="1"/>
      <c r="BQ1570" s="120">
        <f>IF($F$3="","",IF(N1570=$F$3,COUNTIF(BQ$23:BQ1569,"&gt;0")+1,0))</f>
        <v>0</v>
      </c>
      <c r="BR1570" s="1"/>
      <c r="BS1570" s="20" t="str">
        <f>IF($N1570="","",IF(VLOOKUP(VLOOKUP($N1570,IMPOSTAZIONI!$E$6:$I$13,5,FALSE),IMPOSTAZIONI!$B$25:$N$32,3,FALSE)=0,"",VLOOKUP(VLOOKUP($N1570,IMPOSTAZIONI!$E$6:$I$13,5,FALSE),IMPOSTAZIONI!$B$25:$N$32,3,FALSE)))</f>
        <v/>
      </c>
      <c r="BT1570" s="20" t="str">
        <f>IF($N1570="","",IF(VLOOKUP(VLOOKUP($N1570,IMPOSTAZIONI!$E$6:$I$13,5,FALSE),IMPOSTAZIONI!$B$25:$N$32,6,FALSE)=0,"",VLOOKUP(VLOOKUP($N1570,IMPOSTAZIONI!$E$6:$I$13,5,FALSE),IMPOSTAZIONI!$B$25:$N$32,6,FALSE)))</f>
        <v/>
      </c>
      <c r="BU1570" s="20" t="str">
        <f>IF($N1570="","",IF(VLOOKUP(VLOOKUP($N1570,IMPOSTAZIONI!$E$6:$I$13,5,FALSE),IMPOSTAZIONI!$B$25:$N$32,9,FALSE)=0,"",VLOOKUP(VLOOKUP($N1570,IMPOSTAZIONI!$E$6:$I$13,5,FALSE),IMPOSTAZIONI!$B$25:$N$32,9,FALSE)))</f>
        <v/>
      </c>
      <c r="BV1570" s="20" t="str">
        <f>IF($N1570="","",IF(VLOOKUP(VLOOKUP($N1570,IMPOSTAZIONI!$E$6:$I$13,5,FALSE),IMPOSTAZIONI!$B$25:$N$32,12,FALSE)=0,"",VLOOKUP(VLOOKUP($N1570,IMPOSTAZIONI!$E$6:$I$13,5,FALSE),IMPOSTAZIONI!$B$25:$N$32,12,FALSE)))</f>
        <v/>
      </c>
      <c r="BW1570" s="221" t="str">
        <f t="shared" si="424"/>
        <v/>
      </c>
      <c r="BX1570" s="221" t="str">
        <f t="shared" si="425"/>
        <v/>
      </c>
      <c r="BY1570" s="221">
        <f t="shared" si="426"/>
        <v>0</v>
      </c>
      <c r="BZ1570" s="231">
        <f t="shared" si="427"/>
        <v>0</v>
      </c>
      <c r="CA1570" s="246">
        <f t="shared" si="428"/>
        <v>0</v>
      </c>
      <c r="CB1570" s="246">
        <f t="shared" si="429"/>
        <v>0</v>
      </c>
      <c r="CC1570" s="246" t="str">
        <f t="shared" si="430"/>
        <v/>
      </c>
      <c r="CD1570" s="246">
        <f t="shared" si="431"/>
        <v>5</v>
      </c>
      <c r="CE1570" s="246">
        <f t="shared" si="432"/>
        <v>0</v>
      </c>
      <c r="CF1570" s="276">
        <f t="shared" si="433"/>
        <v>0</v>
      </c>
      <c r="CG1570" s="277">
        <f t="shared" si="433"/>
        <v>0</v>
      </c>
      <c r="CH1570" s="277">
        <f t="shared" si="433"/>
        <v>0</v>
      </c>
      <c r="CI1570" s="278">
        <f t="shared" si="433"/>
        <v>0</v>
      </c>
      <c r="CJ1570" s="280">
        <f t="shared" si="434"/>
        <v>0</v>
      </c>
      <c r="CK1570" s="232">
        <f t="shared" si="435"/>
        <v>0</v>
      </c>
      <c r="CL1570" s="1"/>
    </row>
    <row r="1571" spans="1:90" ht="18" customHeight="1">
      <c r="A1571" s="1"/>
      <c r="B1571" s="1"/>
      <c r="C1571" s="314"/>
      <c r="D1571" s="287" t="str">
        <f t="shared" si="422"/>
        <v/>
      </c>
      <c r="E1571" s="449" t="str">
        <f t="shared" si="423"/>
        <v/>
      </c>
      <c r="F1571" s="450"/>
      <c r="G1571" s="451"/>
      <c r="H1571" s="452"/>
      <c r="I1571" s="453"/>
      <c r="J1571" s="453"/>
      <c r="K1571" s="453"/>
      <c r="L1571" s="453"/>
      <c r="M1571" s="454"/>
      <c r="N1571" s="455"/>
      <c r="O1571" s="456"/>
      <c r="P1571" s="456"/>
      <c r="Q1571" s="456"/>
      <c r="R1571" s="456"/>
      <c r="S1571" s="456"/>
      <c r="T1571" s="456"/>
      <c r="U1571" s="456"/>
      <c r="V1571" s="456"/>
      <c r="W1571" s="456"/>
      <c r="X1571" s="456"/>
      <c r="Y1571" s="456"/>
      <c r="Z1571" s="456"/>
      <c r="AA1571" s="456"/>
      <c r="AB1571" s="456"/>
      <c r="AC1571" s="456"/>
      <c r="AD1571" s="456"/>
      <c r="AE1571" s="457"/>
      <c r="AF1571" s="455"/>
      <c r="AG1571" s="456"/>
      <c r="AH1571" s="456"/>
      <c r="AI1571" s="456"/>
      <c r="AJ1571" s="456"/>
      <c r="AK1571" s="456"/>
      <c r="AL1571" s="456"/>
      <c r="AM1571" s="456"/>
      <c r="AN1571" s="457"/>
      <c r="AO1571" s="455"/>
      <c r="AP1571" s="456"/>
      <c r="AQ1571" s="456"/>
      <c r="AR1571" s="456"/>
      <c r="AS1571" s="456"/>
      <c r="AT1571" s="456"/>
      <c r="AU1571" s="456"/>
      <c r="AV1571" s="456"/>
      <c r="AW1571" s="456"/>
      <c r="AX1571" s="456"/>
      <c r="AY1571" s="456"/>
      <c r="AZ1571" s="456"/>
      <c r="BA1571" s="456"/>
      <c r="BB1571" s="456"/>
      <c r="BC1571" s="456"/>
      <c r="BD1571" s="456"/>
      <c r="BE1571" s="456"/>
      <c r="BF1571" s="456"/>
      <c r="BG1571" s="457"/>
      <c r="BH1571" s="458"/>
      <c r="BI1571" s="459"/>
      <c r="BJ1571" s="459"/>
      <c r="BK1571" s="459"/>
      <c r="BL1571" s="459"/>
      <c r="BM1571" s="460"/>
      <c r="BN1571" s="314"/>
      <c r="BO1571" s="314"/>
      <c r="BP1571" s="1"/>
      <c r="BQ1571" s="120">
        <f>IF($F$3="","",IF(N1571=$F$3,COUNTIF(BQ$23:BQ1570,"&gt;0")+1,0))</f>
        <v>0</v>
      </c>
      <c r="BR1571" s="1"/>
      <c r="BS1571" s="20" t="str">
        <f>IF($N1571="","",IF(VLOOKUP(VLOOKUP($N1571,IMPOSTAZIONI!$E$6:$I$13,5,FALSE),IMPOSTAZIONI!$B$25:$N$32,3,FALSE)=0,"",VLOOKUP(VLOOKUP($N1571,IMPOSTAZIONI!$E$6:$I$13,5,FALSE),IMPOSTAZIONI!$B$25:$N$32,3,FALSE)))</f>
        <v/>
      </c>
      <c r="BT1571" s="20" t="str">
        <f>IF($N1571="","",IF(VLOOKUP(VLOOKUP($N1571,IMPOSTAZIONI!$E$6:$I$13,5,FALSE),IMPOSTAZIONI!$B$25:$N$32,6,FALSE)=0,"",VLOOKUP(VLOOKUP($N1571,IMPOSTAZIONI!$E$6:$I$13,5,FALSE),IMPOSTAZIONI!$B$25:$N$32,6,FALSE)))</f>
        <v/>
      </c>
      <c r="BU1571" s="20" t="str">
        <f>IF($N1571="","",IF(VLOOKUP(VLOOKUP($N1571,IMPOSTAZIONI!$E$6:$I$13,5,FALSE),IMPOSTAZIONI!$B$25:$N$32,9,FALSE)=0,"",VLOOKUP(VLOOKUP($N1571,IMPOSTAZIONI!$E$6:$I$13,5,FALSE),IMPOSTAZIONI!$B$25:$N$32,9,FALSE)))</f>
        <v/>
      </c>
      <c r="BV1571" s="20" t="str">
        <f>IF($N1571="","",IF(VLOOKUP(VLOOKUP($N1571,IMPOSTAZIONI!$E$6:$I$13,5,FALSE),IMPOSTAZIONI!$B$25:$N$32,12,FALSE)=0,"",VLOOKUP(VLOOKUP($N1571,IMPOSTAZIONI!$E$6:$I$13,5,FALSE),IMPOSTAZIONI!$B$25:$N$32,12,FALSE)))</f>
        <v/>
      </c>
      <c r="BW1571" s="221" t="str">
        <f t="shared" si="424"/>
        <v/>
      </c>
      <c r="BX1571" s="221" t="str">
        <f t="shared" si="425"/>
        <v/>
      </c>
      <c r="BY1571" s="221">
        <f t="shared" si="426"/>
        <v>0</v>
      </c>
      <c r="BZ1571" s="231">
        <f t="shared" si="427"/>
        <v>0</v>
      </c>
      <c r="CA1571" s="246">
        <f t="shared" si="428"/>
        <v>0</v>
      </c>
      <c r="CB1571" s="246">
        <f t="shared" si="429"/>
        <v>0</v>
      </c>
      <c r="CC1571" s="246" t="str">
        <f t="shared" si="430"/>
        <v/>
      </c>
      <c r="CD1571" s="246">
        <f t="shared" si="431"/>
        <v>5</v>
      </c>
      <c r="CE1571" s="246">
        <f t="shared" si="432"/>
        <v>0</v>
      </c>
      <c r="CF1571" s="276">
        <f t="shared" si="433"/>
        <v>0</v>
      </c>
      <c r="CG1571" s="277">
        <f t="shared" si="433"/>
        <v>0</v>
      </c>
      <c r="CH1571" s="277">
        <f t="shared" si="433"/>
        <v>0</v>
      </c>
      <c r="CI1571" s="278">
        <f t="shared" si="433"/>
        <v>0</v>
      </c>
      <c r="CJ1571" s="280">
        <f t="shared" si="434"/>
        <v>0</v>
      </c>
      <c r="CK1571" s="232">
        <f t="shared" si="435"/>
        <v>0</v>
      </c>
      <c r="CL1571" s="1"/>
    </row>
    <row r="1572" spans="1:90" ht="18" customHeight="1">
      <c r="A1572" s="1"/>
      <c r="B1572" s="1"/>
      <c r="C1572" s="314"/>
      <c r="D1572" s="287" t="str">
        <f t="shared" si="422"/>
        <v/>
      </c>
      <c r="E1572" s="449" t="str">
        <f t="shared" si="423"/>
        <v/>
      </c>
      <c r="F1572" s="450"/>
      <c r="G1572" s="451"/>
      <c r="H1572" s="452"/>
      <c r="I1572" s="453"/>
      <c r="J1572" s="453"/>
      <c r="K1572" s="453"/>
      <c r="L1572" s="453"/>
      <c r="M1572" s="454"/>
      <c r="N1572" s="455"/>
      <c r="O1572" s="456"/>
      <c r="P1572" s="456"/>
      <c r="Q1572" s="456"/>
      <c r="R1572" s="456"/>
      <c r="S1572" s="456"/>
      <c r="T1572" s="456"/>
      <c r="U1572" s="456"/>
      <c r="V1572" s="456"/>
      <c r="W1572" s="456"/>
      <c r="X1572" s="456"/>
      <c r="Y1572" s="456"/>
      <c r="Z1572" s="456"/>
      <c r="AA1572" s="456"/>
      <c r="AB1572" s="456"/>
      <c r="AC1572" s="456"/>
      <c r="AD1572" s="456"/>
      <c r="AE1572" s="457"/>
      <c r="AF1572" s="455"/>
      <c r="AG1572" s="456"/>
      <c r="AH1572" s="456"/>
      <c r="AI1572" s="456"/>
      <c r="AJ1572" s="456"/>
      <c r="AK1572" s="456"/>
      <c r="AL1572" s="456"/>
      <c r="AM1572" s="456"/>
      <c r="AN1572" s="457"/>
      <c r="AO1572" s="455"/>
      <c r="AP1572" s="456"/>
      <c r="AQ1572" s="456"/>
      <c r="AR1572" s="456"/>
      <c r="AS1572" s="456"/>
      <c r="AT1572" s="456"/>
      <c r="AU1572" s="456"/>
      <c r="AV1572" s="456"/>
      <c r="AW1572" s="456"/>
      <c r="AX1572" s="456"/>
      <c r="AY1572" s="456"/>
      <c r="AZ1572" s="456"/>
      <c r="BA1572" s="456"/>
      <c r="BB1572" s="456"/>
      <c r="BC1572" s="456"/>
      <c r="BD1572" s="456"/>
      <c r="BE1572" s="456"/>
      <c r="BF1572" s="456"/>
      <c r="BG1572" s="457"/>
      <c r="BH1572" s="458"/>
      <c r="BI1572" s="459"/>
      <c r="BJ1572" s="459"/>
      <c r="BK1572" s="459"/>
      <c r="BL1572" s="459"/>
      <c r="BM1572" s="460"/>
      <c r="BN1572" s="314"/>
      <c r="BO1572" s="314"/>
      <c r="BP1572" s="1"/>
      <c r="BQ1572" s="120">
        <f>IF($F$3="","",IF(N1572=$F$3,COUNTIF(BQ$23:BQ1571,"&gt;0")+1,0))</f>
        <v>0</v>
      </c>
      <c r="BR1572" s="1"/>
      <c r="BS1572" s="20" t="str">
        <f>IF($N1572="","",IF(VLOOKUP(VLOOKUP($N1572,IMPOSTAZIONI!$E$6:$I$13,5,FALSE),IMPOSTAZIONI!$B$25:$N$32,3,FALSE)=0,"",VLOOKUP(VLOOKUP($N1572,IMPOSTAZIONI!$E$6:$I$13,5,FALSE),IMPOSTAZIONI!$B$25:$N$32,3,FALSE)))</f>
        <v/>
      </c>
      <c r="BT1572" s="20" t="str">
        <f>IF($N1572="","",IF(VLOOKUP(VLOOKUP($N1572,IMPOSTAZIONI!$E$6:$I$13,5,FALSE),IMPOSTAZIONI!$B$25:$N$32,6,FALSE)=0,"",VLOOKUP(VLOOKUP($N1572,IMPOSTAZIONI!$E$6:$I$13,5,FALSE),IMPOSTAZIONI!$B$25:$N$32,6,FALSE)))</f>
        <v/>
      </c>
      <c r="BU1572" s="20" t="str">
        <f>IF($N1572="","",IF(VLOOKUP(VLOOKUP($N1572,IMPOSTAZIONI!$E$6:$I$13,5,FALSE),IMPOSTAZIONI!$B$25:$N$32,9,FALSE)=0,"",VLOOKUP(VLOOKUP($N1572,IMPOSTAZIONI!$E$6:$I$13,5,FALSE),IMPOSTAZIONI!$B$25:$N$32,9,FALSE)))</f>
        <v/>
      </c>
      <c r="BV1572" s="20" t="str">
        <f>IF($N1572="","",IF(VLOOKUP(VLOOKUP($N1572,IMPOSTAZIONI!$E$6:$I$13,5,FALSE),IMPOSTAZIONI!$B$25:$N$32,12,FALSE)=0,"",VLOOKUP(VLOOKUP($N1572,IMPOSTAZIONI!$E$6:$I$13,5,FALSE),IMPOSTAZIONI!$B$25:$N$32,12,FALSE)))</f>
        <v/>
      </c>
      <c r="BW1572" s="221" t="str">
        <f t="shared" si="424"/>
        <v/>
      </c>
      <c r="BX1572" s="221" t="str">
        <f t="shared" si="425"/>
        <v/>
      </c>
      <c r="BY1572" s="221">
        <f t="shared" si="426"/>
        <v>0</v>
      </c>
      <c r="BZ1572" s="231">
        <f t="shared" si="427"/>
        <v>0</v>
      </c>
      <c r="CA1572" s="246">
        <f t="shared" si="428"/>
        <v>0</v>
      </c>
      <c r="CB1572" s="246">
        <f t="shared" si="429"/>
        <v>0</v>
      </c>
      <c r="CC1572" s="246" t="str">
        <f t="shared" si="430"/>
        <v/>
      </c>
      <c r="CD1572" s="246">
        <f t="shared" si="431"/>
        <v>5</v>
      </c>
      <c r="CE1572" s="246">
        <f t="shared" si="432"/>
        <v>0</v>
      </c>
      <c r="CF1572" s="276">
        <f t="shared" si="433"/>
        <v>0</v>
      </c>
      <c r="CG1572" s="277">
        <f t="shared" si="433"/>
        <v>0</v>
      </c>
      <c r="CH1572" s="277">
        <f t="shared" si="433"/>
        <v>0</v>
      </c>
      <c r="CI1572" s="278">
        <f t="shared" si="433"/>
        <v>0</v>
      </c>
      <c r="CJ1572" s="280">
        <f t="shared" si="434"/>
        <v>0</v>
      </c>
      <c r="CK1572" s="232">
        <f t="shared" si="435"/>
        <v>0</v>
      </c>
      <c r="CL1572" s="1"/>
    </row>
    <row r="1573" spans="1:90" ht="18" customHeight="1">
      <c r="A1573" s="1"/>
      <c r="B1573" s="1"/>
      <c r="C1573" s="314"/>
      <c r="D1573" s="287" t="str">
        <f t="shared" si="422"/>
        <v/>
      </c>
      <c r="E1573" s="449" t="str">
        <f t="shared" si="423"/>
        <v/>
      </c>
      <c r="F1573" s="450"/>
      <c r="G1573" s="451"/>
      <c r="H1573" s="452"/>
      <c r="I1573" s="453"/>
      <c r="J1573" s="453"/>
      <c r="K1573" s="453"/>
      <c r="L1573" s="453"/>
      <c r="M1573" s="454"/>
      <c r="N1573" s="455"/>
      <c r="O1573" s="456"/>
      <c r="P1573" s="456"/>
      <c r="Q1573" s="456"/>
      <c r="R1573" s="456"/>
      <c r="S1573" s="456"/>
      <c r="T1573" s="456"/>
      <c r="U1573" s="456"/>
      <c r="V1573" s="456"/>
      <c r="W1573" s="456"/>
      <c r="X1573" s="456"/>
      <c r="Y1573" s="456"/>
      <c r="Z1573" s="456"/>
      <c r="AA1573" s="456"/>
      <c r="AB1573" s="456"/>
      <c r="AC1573" s="456"/>
      <c r="AD1573" s="456"/>
      <c r="AE1573" s="457"/>
      <c r="AF1573" s="455"/>
      <c r="AG1573" s="456"/>
      <c r="AH1573" s="456"/>
      <c r="AI1573" s="456"/>
      <c r="AJ1573" s="456"/>
      <c r="AK1573" s="456"/>
      <c r="AL1573" s="456"/>
      <c r="AM1573" s="456"/>
      <c r="AN1573" s="457"/>
      <c r="AO1573" s="455"/>
      <c r="AP1573" s="456"/>
      <c r="AQ1573" s="456"/>
      <c r="AR1573" s="456"/>
      <c r="AS1573" s="456"/>
      <c r="AT1573" s="456"/>
      <c r="AU1573" s="456"/>
      <c r="AV1573" s="456"/>
      <c r="AW1573" s="456"/>
      <c r="AX1573" s="456"/>
      <c r="AY1573" s="456"/>
      <c r="AZ1573" s="456"/>
      <c r="BA1573" s="456"/>
      <c r="BB1573" s="456"/>
      <c r="BC1573" s="456"/>
      <c r="BD1573" s="456"/>
      <c r="BE1573" s="456"/>
      <c r="BF1573" s="456"/>
      <c r="BG1573" s="457"/>
      <c r="BH1573" s="458"/>
      <c r="BI1573" s="459"/>
      <c r="BJ1573" s="459"/>
      <c r="BK1573" s="459"/>
      <c r="BL1573" s="459"/>
      <c r="BM1573" s="460"/>
      <c r="BN1573" s="314"/>
      <c r="BO1573" s="314"/>
      <c r="BP1573" s="1"/>
      <c r="BQ1573" s="120">
        <f>IF($F$3="","",IF(N1573=$F$3,COUNTIF(BQ$23:BQ1572,"&gt;0")+1,0))</f>
        <v>0</v>
      </c>
      <c r="BR1573" s="1"/>
      <c r="BS1573" s="20" t="str">
        <f>IF($N1573="","",IF(VLOOKUP(VLOOKUP($N1573,IMPOSTAZIONI!$E$6:$I$13,5,FALSE),IMPOSTAZIONI!$B$25:$N$32,3,FALSE)=0,"",VLOOKUP(VLOOKUP($N1573,IMPOSTAZIONI!$E$6:$I$13,5,FALSE),IMPOSTAZIONI!$B$25:$N$32,3,FALSE)))</f>
        <v/>
      </c>
      <c r="BT1573" s="20" t="str">
        <f>IF($N1573="","",IF(VLOOKUP(VLOOKUP($N1573,IMPOSTAZIONI!$E$6:$I$13,5,FALSE),IMPOSTAZIONI!$B$25:$N$32,6,FALSE)=0,"",VLOOKUP(VLOOKUP($N1573,IMPOSTAZIONI!$E$6:$I$13,5,FALSE),IMPOSTAZIONI!$B$25:$N$32,6,FALSE)))</f>
        <v/>
      </c>
      <c r="BU1573" s="20" t="str">
        <f>IF($N1573="","",IF(VLOOKUP(VLOOKUP($N1573,IMPOSTAZIONI!$E$6:$I$13,5,FALSE),IMPOSTAZIONI!$B$25:$N$32,9,FALSE)=0,"",VLOOKUP(VLOOKUP($N1573,IMPOSTAZIONI!$E$6:$I$13,5,FALSE),IMPOSTAZIONI!$B$25:$N$32,9,FALSE)))</f>
        <v/>
      </c>
      <c r="BV1573" s="20" t="str">
        <f>IF($N1573="","",IF(VLOOKUP(VLOOKUP($N1573,IMPOSTAZIONI!$E$6:$I$13,5,FALSE),IMPOSTAZIONI!$B$25:$N$32,12,FALSE)=0,"",VLOOKUP(VLOOKUP($N1573,IMPOSTAZIONI!$E$6:$I$13,5,FALSE),IMPOSTAZIONI!$B$25:$N$32,12,FALSE)))</f>
        <v/>
      </c>
      <c r="BW1573" s="221" t="str">
        <f t="shared" si="424"/>
        <v/>
      </c>
      <c r="BX1573" s="221" t="str">
        <f t="shared" si="425"/>
        <v/>
      </c>
      <c r="BY1573" s="221">
        <f t="shared" si="426"/>
        <v>0</v>
      </c>
      <c r="BZ1573" s="231">
        <f t="shared" si="427"/>
        <v>0</v>
      </c>
      <c r="CA1573" s="246">
        <f t="shared" si="428"/>
        <v>0</v>
      </c>
      <c r="CB1573" s="246">
        <f t="shared" si="429"/>
        <v>0</v>
      </c>
      <c r="CC1573" s="246" t="str">
        <f t="shared" si="430"/>
        <v/>
      </c>
      <c r="CD1573" s="246">
        <f t="shared" si="431"/>
        <v>5</v>
      </c>
      <c r="CE1573" s="246">
        <f t="shared" si="432"/>
        <v>0</v>
      </c>
      <c r="CF1573" s="276">
        <f t="shared" si="433"/>
        <v>0</v>
      </c>
      <c r="CG1573" s="277">
        <f t="shared" si="433"/>
        <v>0</v>
      </c>
      <c r="CH1573" s="277">
        <f t="shared" si="433"/>
        <v>0</v>
      </c>
      <c r="CI1573" s="278">
        <f t="shared" si="433"/>
        <v>0</v>
      </c>
      <c r="CJ1573" s="280">
        <f t="shared" si="434"/>
        <v>0</v>
      </c>
      <c r="CK1573" s="232">
        <f t="shared" si="435"/>
        <v>0</v>
      </c>
      <c r="CL1573" s="1"/>
    </row>
    <row r="1574" spans="1:90" ht="18" customHeight="1">
      <c r="A1574" s="1"/>
      <c r="B1574" s="1"/>
      <c r="C1574" s="314"/>
      <c r="D1574" s="287" t="str">
        <f t="shared" si="422"/>
        <v/>
      </c>
      <c r="E1574" s="449" t="str">
        <f t="shared" si="423"/>
        <v/>
      </c>
      <c r="F1574" s="450"/>
      <c r="G1574" s="451"/>
      <c r="H1574" s="452"/>
      <c r="I1574" s="453"/>
      <c r="J1574" s="453"/>
      <c r="K1574" s="453"/>
      <c r="L1574" s="453"/>
      <c r="M1574" s="454"/>
      <c r="N1574" s="455"/>
      <c r="O1574" s="456"/>
      <c r="P1574" s="456"/>
      <c r="Q1574" s="456"/>
      <c r="R1574" s="456"/>
      <c r="S1574" s="456"/>
      <c r="T1574" s="456"/>
      <c r="U1574" s="456"/>
      <c r="V1574" s="456"/>
      <c r="W1574" s="456"/>
      <c r="X1574" s="456"/>
      <c r="Y1574" s="456"/>
      <c r="Z1574" s="456"/>
      <c r="AA1574" s="456"/>
      <c r="AB1574" s="456"/>
      <c r="AC1574" s="456"/>
      <c r="AD1574" s="456"/>
      <c r="AE1574" s="457"/>
      <c r="AF1574" s="455"/>
      <c r="AG1574" s="456"/>
      <c r="AH1574" s="456"/>
      <c r="AI1574" s="456"/>
      <c r="AJ1574" s="456"/>
      <c r="AK1574" s="456"/>
      <c r="AL1574" s="456"/>
      <c r="AM1574" s="456"/>
      <c r="AN1574" s="457"/>
      <c r="AO1574" s="455"/>
      <c r="AP1574" s="456"/>
      <c r="AQ1574" s="456"/>
      <c r="AR1574" s="456"/>
      <c r="AS1574" s="456"/>
      <c r="AT1574" s="456"/>
      <c r="AU1574" s="456"/>
      <c r="AV1574" s="456"/>
      <c r="AW1574" s="456"/>
      <c r="AX1574" s="456"/>
      <c r="AY1574" s="456"/>
      <c r="AZ1574" s="456"/>
      <c r="BA1574" s="456"/>
      <c r="BB1574" s="456"/>
      <c r="BC1574" s="456"/>
      <c r="BD1574" s="456"/>
      <c r="BE1574" s="456"/>
      <c r="BF1574" s="456"/>
      <c r="BG1574" s="457"/>
      <c r="BH1574" s="458"/>
      <c r="BI1574" s="459"/>
      <c r="BJ1574" s="459"/>
      <c r="BK1574" s="459"/>
      <c r="BL1574" s="459"/>
      <c r="BM1574" s="460"/>
      <c r="BN1574" s="314"/>
      <c r="BO1574" s="314"/>
      <c r="BP1574" s="1"/>
      <c r="BQ1574" s="120">
        <f>IF($F$3="","",IF(N1574=$F$3,COUNTIF(BQ$23:BQ1573,"&gt;0")+1,0))</f>
        <v>0</v>
      </c>
      <c r="BR1574" s="1"/>
      <c r="BS1574" s="20" t="str">
        <f>IF($N1574="","",IF(VLOOKUP(VLOOKUP($N1574,IMPOSTAZIONI!$E$6:$I$13,5,FALSE),IMPOSTAZIONI!$B$25:$N$32,3,FALSE)=0,"",VLOOKUP(VLOOKUP($N1574,IMPOSTAZIONI!$E$6:$I$13,5,FALSE),IMPOSTAZIONI!$B$25:$N$32,3,FALSE)))</f>
        <v/>
      </c>
      <c r="BT1574" s="20" t="str">
        <f>IF($N1574="","",IF(VLOOKUP(VLOOKUP($N1574,IMPOSTAZIONI!$E$6:$I$13,5,FALSE),IMPOSTAZIONI!$B$25:$N$32,6,FALSE)=0,"",VLOOKUP(VLOOKUP($N1574,IMPOSTAZIONI!$E$6:$I$13,5,FALSE),IMPOSTAZIONI!$B$25:$N$32,6,FALSE)))</f>
        <v/>
      </c>
      <c r="BU1574" s="20" t="str">
        <f>IF($N1574="","",IF(VLOOKUP(VLOOKUP($N1574,IMPOSTAZIONI!$E$6:$I$13,5,FALSE),IMPOSTAZIONI!$B$25:$N$32,9,FALSE)=0,"",VLOOKUP(VLOOKUP($N1574,IMPOSTAZIONI!$E$6:$I$13,5,FALSE),IMPOSTAZIONI!$B$25:$N$32,9,FALSE)))</f>
        <v/>
      </c>
      <c r="BV1574" s="20" t="str">
        <f>IF($N1574="","",IF(VLOOKUP(VLOOKUP($N1574,IMPOSTAZIONI!$E$6:$I$13,5,FALSE),IMPOSTAZIONI!$B$25:$N$32,12,FALSE)=0,"",VLOOKUP(VLOOKUP($N1574,IMPOSTAZIONI!$E$6:$I$13,5,FALSE),IMPOSTAZIONI!$B$25:$N$32,12,FALSE)))</f>
        <v/>
      </c>
      <c r="BW1574" s="221" t="str">
        <f t="shared" si="424"/>
        <v/>
      </c>
      <c r="BX1574" s="221" t="str">
        <f t="shared" si="425"/>
        <v/>
      </c>
      <c r="BY1574" s="221">
        <f t="shared" si="426"/>
        <v>0</v>
      </c>
      <c r="BZ1574" s="231">
        <f t="shared" si="427"/>
        <v>0</v>
      </c>
      <c r="CA1574" s="246">
        <f t="shared" si="428"/>
        <v>0</v>
      </c>
      <c r="CB1574" s="246">
        <f t="shared" si="429"/>
        <v>0</v>
      </c>
      <c r="CC1574" s="246" t="str">
        <f t="shared" si="430"/>
        <v/>
      </c>
      <c r="CD1574" s="246">
        <f t="shared" si="431"/>
        <v>5</v>
      </c>
      <c r="CE1574" s="246">
        <f t="shared" si="432"/>
        <v>0</v>
      </c>
      <c r="CF1574" s="276">
        <f t="shared" si="433"/>
        <v>0</v>
      </c>
      <c r="CG1574" s="277">
        <f t="shared" si="433"/>
        <v>0</v>
      </c>
      <c r="CH1574" s="277">
        <f t="shared" si="433"/>
        <v>0</v>
      </c>
      <c r="CI1574" s="278">
        <f t="shared" si="433"/>
        <v>0</v>
      </c>
      <c r="CJ1574" s="280">
        <f t="shared" si="434"/>
        <v>0</v>
      </c>
      <c r="CK1574" s="232">
        <f t="shared" si="435"/>
        <v>0</v>
      </c>
      <c r="CL1574" s="1"/>
    </row>
    <row r="1575" spans="1:90" ht="18" customHeight="1">
      <c r="A1575" s="1"/>
      <c r="B1575" s="1"/>
      <c r="C1575" s="314"/>
      <c r="D1575" s="287" t="str">
        <f t="shared" si="422"/>
        <v/>
      </c>
      <c r="E1575" s="449" t="str">
        <f t="shared" si="423"/>
        <v/>
      </c>
      <c r="F1575" s="450"/>
      <c r="G1575" s="451"/>
      <c r="H1575" s="452"/>
      <c r="I1575" s="453"/>
      <c r="J1575" s="453"/>
      <c r="K1575" s="453"/>
      <c r="L1575" s="453"/>
      <c r="M1575" s="454"/>
      <c r="N1575" s="455"/>
      <c r="O1575" s="456"/>
      <c r="P1575" s="456"/>
      <c r="Q1575" s="456"/>
      <c r="R1575" s="456"/>
      <c r="S1575" s="456"/>
      <c r="T1575" s="456"/>
      <c r="U1575" s="456"/>
      <c r="V1575" s="456"/>
      <c r="W1575" s="456"/>
      <c r="X1575" s="456"/>
      <c r="Y1575" s="456"/>
      <c r="Z1575" s="456"/>
      <c r="AA1575" s="456"/>
      <c r="AB1575" s="456"/>
      <c r="AC1575" s="456"/>
      <c r="AD1575" s="456"/>
      <c r="AE1575" s="457"/>
      <c r="AF1575" s="455"/>
      <c r="AG1575" s="456"/>
      <c r="AH1575" s="456"/>
      <c r="AI1575" s="456"/>
      <c r="AJ1575" s="456"/>
      <c r="AK1575" s="456"/>
      <c r="AL1575" s="456"/>
      <c r="AM1575" s="456"/>
      <c r="AN1575" s="457"/>
      <c r="AO1575" s="455"/>
      <c r="AP1575" s="456"/>
      <c r="AQ1575" s="456"/>
      <c r="AR1575" s="456"/>
      <c r="AS1575" s="456"/>
      <c r="AT1575" s="456"/>
      <c r="AU1575" s="456"/>
      <c r="AV1575" s="456"/>
      <c r="AW1575" s="456"/>
      <c r="AX1575" s="456"/>
      <c r="AY1575" s="456"/>
      <c r="AZ1575" s="456"/>
      <c r="BA1575" s="456"/>
      <c r="BB1575" s="456"/>
      <c r="BC1575" s="456"/>
      <c r="BD1575" s="456"/>
      <c r="BE1575" s="456"/>
      <c r="BF1575" s="456"/>
      <c r="BG1575" s="457"/>
      <c r="BH1575" s="458"/>
      <c r="BI1575" s="459"/>
      <c r="BJ1575" s="459"/>
      <c r="BK1575" s="459"/>
      <c r="BL1575" s="459"/>
      <c r="BM1575" s="460"/>
      <c r="BN1575" s="314"/>
      <c r="BO1575" s="314"/>
      <c r="BP1575" s="1"/>
      <c r="BQ1575" s="120">
        <f>IF($F$3="","",IF(N1575=$F$3,COUNTIF(BQ$23:BQ1574,"&gt;0")+1,0))</f>
        <v>0</v>
      </c>
      <c r="BR1575" s="1"/>
      <c r="BS1575" s="20" t="str">
        <f>IF($N1575="","",IF(VLOOKUP(VLOOKUP($N1575,IMPOSTAZIONI!$E$6:$I$13,5,FALSE),IMPOSTAZIONI!$B$25:$N$32,3,FALSE)=0,"",VLOOKUP(VLOOKUP($N1575,IMPOSTAZIONI!$E$6:$I$13,5,FALSE),IMPOSTAZIONI!$B$25:$N$32,3,FALSE)))</f>
        <v/>
      </c>
      <c r="BT1575" s="20" t="str">
        <f>IF($N1575="","",IF(VLOOKUP(VLOOKUP($N1575,IMPOSTAZIONI!$E$6:$I$13,5,FALSE),IMPOSTAZIONI!$B$25:$N$32,6,FALSE)=0,"",VLOOKUP(VLOOKUP($N1575,IMPOSTAZIONI!$E$6:$I$13,5,FALSE),IMPOSTAZIONI!$B$25:$N$32,6,FALSE)))</f>
        <v/>
      </c>
      <c r="BU1575" s="20" t="str">
        <f>IF($N1575="","",IF(VLOOKUP(VLOOKUP($N1575,IMPOSTAZIONI!$E$6:$I$13,5,FALSE),IMPOSTAZIONI!$B$25:$N$32,9,FALSE)=0,"",VLOOKUP(VLOOKUP($N1575,IMPOSTAZIONI!$E$6:$I$13,5,FALSE),IMPOSTAZIONI!$B$25:$N$32,9,FALSE)))</f>
        <v/>
      </c>
      <c r="BV1575" s="20" t="str">
        <f>IF($N1575="","",IF(VLOOKUP(VLOOKUP($N1575,IMPOSTAZIONI!$E$6:$I$13,5,FALSE),IMPOSTAZIONI!$B$25:$N$32,12,FALSE)=0,"",VLOOKUP(VLOOKUP($N1575,IMPOSTAZIONI!$E$6:$I$13,5,FALSE),IMPOSTAZIONI!$B$25:$N$32,12,FALSE)))</f>
        <v/>
      </c>
      <c r="BW1575" s="221" t="str">
        <f t="shared" si="424"/>
        <v/>
      </c>
      <c r="BX1575" s="221" t="str">
        <f t="shared" si="425"/>
        <v/>
      </c>
      <c r="BY1575" s="221">
        <f t="shared" si="426"/>
        <v>0</v>
      </c>
      <c r="BZ1575" s="231">
        <f t="shared" si="427"/>
        <v>0</v>
      </c>
      <c r="CA1575" s="246">
        <f t="shared" si="428"/>
        <v>0</v>
      </c>
      <c r="CB1575" s="246">
        <f t="shared" si="429"/>
        <v>0</v>
      </c>
      <c r="CC1575" s="246" t="str">
        <f t="shared" si="430"/>
        <v/>
      </c>
      <c r="CD1575" s="246">
        <f t="shared" si="431"/>
        <v>5</v>
      </c>
      <c r="CE1575" s="246">
        <f t="shared" si="432"/>
        <v>0</v>
      </c>
      <c r="CF1575" s="276">
        <f t="shared" si="433"/>
        <v>0</v>
      </c>
      <c r="CG1575" s="277">
        <f t="shared" si="433"/>
        <v>0</v>
      </c>
      <c r="CH1575" s="277">
        <f t="shared" si="433"/>
        <v>0</v>
      </c>
      <c r="CI1575" s="278">
        <f t="shared" si="433"/>
        <v>0</v>
      </c>
      <c r="CJ1575" s="280">
        <f t="shared" si="434"/>
        <v>0</v>
      </c>
      <c r="CK1575" s="232">
        <f t="shared" si="435"/>
        <v>0</v>
      </c>
      <c r="CL1575" s="1"/>
    </row>
    <row r="1576" spans="1:90" ht="18" customHeight="1">
      <c r="A1576" s="1"/>
      <c r="B1576" s="1"/>
      <c r="C1576" s="314"/>
      <c r="D1576" s="287" t="str">
        <f t="shared" si="422"/>
        <v/>
      </c>
      <c r="E1576" s="449" t="str">
        <f t="shared" si="423"/>
        <v/>
      </c>
      <c r="F1576" s="450"/>
      <c r="G1576" s="451"/>
      <c r="H1576" s="452"/>
      <c r="I1576" s="453"/>
      <c r="J1576" s="453"/>
      <c r="K1576" s="453"/>
      <c r="L1576" s="453"/>
      <c r="M1576" s="454"/>
      <c r="N1576" s="455"/>
      <c r="O1576" s="456"/>
      <c r="P1576" s="456"/>
      <c r="Q1576" s="456"/>
      <c r="R1576" s="456"/>
      <c r="S1576" s="456"/>
      <c r="T1576" s="456"/>
      <c r="U1576" s="456"/>
      <c r="V1576" s="456"/>
      <c r="W1576" s="456"/>
      <c r="X1576" s="456"/>
      <c r="Y1576" s="456"/>
      <c r="Z1576" s="456"/>
      <c r="AA1576" s="456"/>
      <c r="AB1576" s="456"/>
      <c r="AC1576" s="456"/>
      <c r="AD1576" s="456"/>
      <c r="AE1576" s="457"/>
      <c r="AF1576" s="455"/>
      <c r="AG1576" s="456"/>
      <c r="AH1576" s="456"/>
      <c r="AI1576" s="456"/>
      <c r="AJ1576" s="456"/>
      <c r="AK1576" s="456"/>
      <c r="AL1576" s="456"/>
      <c r="AM1576" s="456"/>
      <c r="AN1576" s="457"/>
      <c r="AO1576" s="455"/>
      <c r="AP1576" s="456"/>
      <c r="AQ1576" s="456"/>
      <c r="AR1576" s="456"/>
      <c r="AS1576" s="456"/>
      <c r="AT1576" s="456"/>
      <c r="AU1576" s="456"/>
      <c r="AV1576" s="456"/>
      <c r="AW1576" s="456"/>
      <c r="AX1576" s="456"/>
      <c r="AY1576" s="456"/>
      <c r="AZ1576" s="456"/>
      <c r="BA1576" s="456"/>
      <c r="BB1576" s="456"/>
      <c r="BC1576" s="456"/>
      <c r="BD1576" s="456"/>
      <c r="BE1576" s="456"/>
      <c r="BF1576" s="456"/>
      <c r="BG1576" s="457"/>
      <c r="BH1576" s="458"/>
      <c r="BI1576" s="459"/>
      <c r="BJ1576" s="459"/>
      <c r="BK1576" s="459"/>
      <c r="BL1576" s="459"/>
      <c r="BM1576" s="460"/>
      <c r="BN1576" s="314"/>
      <c r="BO1576" s="314"/>
      <c r="BP1576" s="1"/>
      <c r="BQ1576" s="120">
        <f>IF($F$3="","",IF(N1576=$F$3,COUNTIF(BQ$23:BQ1575,"&gt;0")+1,0))</f>
        <v>0</v>
      </c>
      <c r="BR1576" s="1"/>
      <c r="BS1576" s="20" t="str">
        <f>IF($N1576="","",IF(VLOOKUP(VLOOKUP($N1576,IMPOSTAZIONI!$E$6:$I$13,5,FALSE),IMPOSTAZIONI!$B$25:$N$32,3,FALSE)=0,"",VLOOKUP(VLOOKUP($N1576,IMPOSTAZIONI!$E$6:$I$13,5,FALSE),IMPOSTAZIONI!$B$25:$N$32,3,FALSE)))</f>
        <v/>
      </c>
      <c r="BT1576" s="20" t="str">
        <f>IF($N1576="","",IF(VLOOKUP(VLOOKUP($N1576,IMPOSTAZIONI!$E$6:$I$13,5,FALSE),IMPOSTAZIONI!$B$25:$N$32,6,FALSE)=0,"",VLOOKUP(VLOOKUP($N1576,IMPOSTAZIONI!$E$6:$I$13,5,FALSE),IMPOSTAZIONI!$B$25:$N$32,6,FALSE)))</f>
        <v/>
      </c>
      <c r="BU1576" s="20" t="str">
        <f>IF($N1576="","",IF(VLOOKUP(VLOOKUP($N1576,IMPOSTAZIONI!$E$6:$I$13,5,FALSE),IMPOSTAZIONI!$B$25:$N$32,9,FALSE)=0,"",VLOOKUP(VLOOKUP($N1576,IMPOSTAZIONI!$E$6:$I$13,5,FALSE),IMPOSTAZIONI!$B$25:$N$32,9,FALSE)))</f>
        <v/>
      </c>
      <c r="BV1576" s="20" t="str">
        <f>IF($N1576="","",IF(VLOOKUP(VLOOKUP($N1576,IMPOSTAZIONI!$E$6:$I$13,5,FALSE),IMPOSTAZIONI!$B$25:$N$32,12,FALSE)=0,"",VLOOKUP(VLOOKUP($N1576,IMPOSTAZIONI!$E$6:$I$13,5,FALSE),IMPOSTAZIONI!$B$25:$N$32,12,FALSE)))</f>
        <v/>
      </c>
      <c r="BW1576" s="221" t="str">
        <f t="shared" si="424"/>
        <v/>
      </c>
      <c r="BX1576" s="221" t="str">
        <f t="shared" si="425"/>
        <v/>
      </c>
      <c r="BY1576" s="221">
        <f t="shared" si="426"/>
        <v>0</v>
      </c>
      <c r="BZ1576" s="231">
        <f t="shared" si="427"/>
        <v>0</v>
      </c>
      <c r="CA1576" s="246">
        <f t="shared" si="428"/>
        <v>0</v>
      </c>
      <c r="CB1576" s="246">
        <f t="shared" si="429"/>
        <v>0</v>
      </c>
      <c r="CC1576" s="246" t="str">
        <f t="shared" si="430"/>
        <v/>
      </c>
      <c r="CD1576" s="246">
        <f t="shared" si="431"/>
        <v>5</v>
      </c>
      <c r="CE1576" s="246">
        <f t="shared" si="432"/>
        <v>0</v>
      </c>
      <c r="CF1576" s="276">
        <f t="shared" si="433"/>
        <v>0</v>
      </c>
      <c r="CG1576" s="277">
        <f t="shared" si="433"/>
        <v>0</v>
      </c>
      <c r="CH1576" s="277">
        <f t="shared" si="433"/>
        <v>0</v>
      </c>
      <c r="CI1576" s="278">
        <f t="shared" si="433"/>
        <v>0</v>
      </c>
      <c r="CJ1576" s="280">
        <f t="shared" si="434"/>
        <v>0</v>
      </c>
      <c r="CK1576" s="232">
        <f t="shared" si="435"/>
        <v>0</v>
      </c>
      <c r="CL1576" s="1"/>
    </row>
    <row r="1577" spans="1:90" ht="18" customHeight="1">
      <c r="A1577" s="1"/>
      <c r="B1577" s="1"/>
      <c r="C1577" s="314"/>
      <c r="D1577" s="287" t="str">
        <f t="shared" si="422"/>
        <v/>
      </c>
      <c r="E1577" s="449" t="str">
        <f t="shared" si="423"/>
        <v/>
      </c>
      <c r="F1577" s="450"/>
      <c r="G1577" s="451"/>
      <c r="H1577" s="452"/>
      <c r="I1577" s="453"/>
      <c r="J1577" s="453"/>
      <c r="K1577" s="453"/>
      <c r="L1577" s="453"/>
      <c r="M1577" s="454"/>
      <c r="N1577" s="455"/>
      <c r="O1577" s="456"/>
      <c r="P1577" s="456"/>
      <c r="Q1577" s="456"/>
      <c r="R1577" s="456"/>
      <c r="S1577" s="456"/>
      <c r="T1577" s="456"/>
      <c r="U1577" s="456"/>
      <c r="V1577" s="456"/>
      <c r="W1577" s="456"/>
      <c r="X1577" s="456"/>
      <c r="Y1577" s="456"/>
      <c r="Z1577" s="456"/>
      <c r="AA1577" s="456"/>
      <c r="AB1577" s="456"/>
      <c r="AC1577" s="456"/>
      <c r="AD1577" s="456"/>
      <c r="AE1577" s="457"/>
      <c r="AF1577" s="455"/>
      <c r="AG1577" s="456"/>
      <c r="AH1577" s="456"/>
      <c r="AI1577" s="456"/>
      <c r="AJ1577" s="456"/>
      <c r="AK1577" s="456"/>
      <c r="AL1577" s="456"/>
      <c r="AM1577" s="456"/>
      <c r="AN1577" s="457"/>
      <c r="AO1577" s="455"/>
      <c r="AP1577" s="456"/>
      <c r="AQ1577" s="456"/>
      <c r="AR1577" s="456"/>
      <c r="AS1577" s="456"/>
      <c r="AT1577" s="456"/>
      <c r="AU1577" s="456"/>
      <c r="AV1577" s="456"/>
      <c r="AW1577" s="456"/>
      <c r="AX1577" s="456"/>
      <c r="AY1577" s="456"/>
      <c r="AZ1577" s="456"/>
      <c r="BA1577" s="456"/>
      <c r="BB1577" s="456"/>
      <c r="BC1577" s="456"/>
      <c r="BD1577" s="456"/>
      <c r="BE1577" s="456"/>
      <c r="BF1577" s="456"/>
      <c r="BG1577" s="457"/>
      <c r="BH1577" s="458"/>
      <c r="BI1577" s="459"/>
      <c r="BJ1577" s="459"/>
      <c r="BK1577" s="459"/>
      <c r="BL1577" s="459"/>
      <c r="BM1577" s="460"/>
      <c r="BN1577" s="314"/>
      <c r="BO1577" s="314"/>
      <c r="BP1577" s="1"/>
      <c r="BQ1577" s="120">
        <f>IF($F$3="","",IF(N1577=$F$3,COUNTIF(BQ$23:BQ1576,"&gt;0")+1,0))</f>
        <v>0</v>
      </c>
      <c r="BR1577" s="1"/>
      <c r="BS1577" s="20" t="str">
        <f>IF($N1577="","",IF(VLOOKUP(VLOOKUP($N1577,IMPOSTAZIONI!$E$6:$I$13,5,FALSE),IMPOSTAZIONI!$B$25:$N$32,3,FALSE)=0,"",VLOOKUP(VLOOKUP($N1577,IMPOSTAZIONI!$E$6:$I$13,5,FALSE),IMPOSTAZIONI!$B$25:$N$32,3,FALSE)))</f>
        <v/>
      </c>
      <c r="BT1577" s="20" t="str">
        <f>IF($N1577="","",IF(VLOOKUP(VLOOKUP($N1577,IMPOSTAZIONI!$E$6:$I$13,5,FALSE),IMPOSTAZIONI!$B$25:$N$32,6,FALSE)=0,"",VLOOKUP(VLOOKUP($N1577,IMPOSTAZIONI!$E$6:$I$13,5,FALSE),IMPOSTAZIONI!$B$25:$N$32,6,FALSE)))</f>
        <v/>
      </c>
      <c r="BU1577" s="20" t="str">
        <f>IF($N1577="","",IF(VLOOKUP(VLOOKUP($N1577,IMPOSTAZIONI!$E$6:$I$13,5,FALSE),IMPOSTAZIONI!$B$25:$N$32,9,FALSE)=0,"",VLOOKUP(VLOOKUP($N1577,IMPOSTAZIONI!$E$6:$I$13,5,FALSE),IMPOSTAZIONI!$B$25:$N$32,9,FALSE)))</f>
        <v/>
      </c>
      <c r="BV1577" s="20" t="str">
        <f>IF($N1577="","",IF(VLOOKUP(VLOOKUP($N1577,IMPOSTAZIONI!$E$6:$I$13,5,FALSE),IMPOSTAZIONI!$B$25:$N$32,12,FALSE)=0,"",VLOOKUP(VLOOKUP($N1577,IMPOSTAZIONI!$E$6:$I$13,5,FALSE),IMPOSTAZIONI!$B$25:$N$32,12,FALSE)))</f>
        <v/>
      </c>
      <c r="BW1577" s="221" t="str">
        <f t="shared" si="424"/>
        <v/>
      </c>
      <c r="BX1577" s="221" t="str">
        <f t="shared" si="425"/>
        <v/>
      </c>
      <c r="BY1577" s="221">
        <f t="shared" si="426"/>
        <v>0</v>
      </c>
      <c r="BZ1577" s="231">
        <f t="shared" si="427"/>
        <v>0</v>
      </c>
      <c r="CA1577" s="246">
        <f t="shared" si="428"/>
        <v>0</v>
      </c>
      <c r="CB1577" s="246">
        <f t="shared" si="429"/>
        <v>0</v>
      </c>
      <c r="CC1577" s="246" t="str">
        <f t="shared" si="430"/>
        <v/>
      </c>
      <c r="CD1577" s="246">
        <f t="shared" si="431"/>
        <v>5</v>
      </c>
      <c r="CE1577" s="246">
        <f t="shared" si="432"/>
        <v>0</v>
      </c>
      <c r="CF1577" s="276">
        <f t="shared" si="433"/>
        <v>0</v>
      </c>
      <c r="CG1577" s="277">
        <f t="shared" si="433"/>
        <v>0</v>
      </c>
      <c r="CH1577" s="277">
        <f t="shared" si="433"/>
        <v>0</v>
      </c>
      <c r="CI1577" s="278">
        <f t="shared" si="433"/>
        <v>0</v>
      </c>
      <c r="CJ1577" s="280">
        <f t="shared" si="434"/>
        <v>0</v>
      </c>
      <c r="CK1577" s="232">
        <f t="shared" si="435"/>
        <v>0</v>
      </c>
      <c r="CL1577" s="1"/>
    </row>
    <row r="1578" spans="1:90" ht="18" customHeight="1">
      <c r="A1578" s="1"/>
      <c r="B1578" s="1"/>
      <c r="C1578" s="314"/>
      <c r="D1578" s="287" t="str">
        <f t="shared" si="422"/>
        <v/>
      </c>
      <c r="E1578" s="449" t="str">
        <f t="shared" si="423"/>
        <v/>
      </c>
      <c r="F1578" s="450"/>
      <c r="G1578" s="451"/>
      <c r="H1578" s="452"/>
      <c r="I1578" s="453"/>
      <c r="J1578" s="453"/>
      <c r="K1578" s="453"/>
      <c r="L1578" s="453"/>
      <c r="M1578" s="454"/>
      <c r="N1578" s="455"/>
      <c r="O1578" s="456"/>
      <c r="P1578" s="456"/>
      <c r="Q1578" s="456"/>
      <c r="R1578" s="456"/>
      <c r="S1578" s="456"/>
      <c r="T1578" s="456"/>
      <c r="U1578" s="456"/>
      <c r="V1578" s="456"/>
      <c r="W1578" s="456"/>
      <c r="X1578" s="456"/>
      <c r="Y1578" s="456"/>
      <c r="Z1578" s="456"/>
      <c r="AA1578" s="456"/>
      <c r="AB1578" s="456"/>
      <c r="AC1578" s="456"/>
      <c r="AD1578" s="456"/>
      <c r="AE1578" s="457"/>
      <c r="AF1578" s="455"/>
      <c r="AG1578" s="456"/>
      <c r="AH1578" s="456"/>
      <c r="AI1578" s="456"/>
      <c r="AJ1578" s="456"/>
      <c r="AK1578" s="456"/>
      <c r="AL1578" s="456"/>
      <c r="AM1578" s="456"/>
      <c r="AN1578" s="457"/>
      <c r="AO1578" s="455"/>
      <c r="AP1578" s="456"/>
      <c r="AQ1578" s="456"/>
      <c r="AR1578" s="456"/>
      <c r="AS1578" s="456"/>
      <c r="AT1578" s="456"/>
      <c r="AU1578" s="456"/>
      <c r="AV1578" s="456"/>
      <c r="AW1578" s="456"/>
      <c r="AX1578" s="456"/>
      <c r="AY1578" s="456"/>
      <c r="AZ1578" s="456"/>
      <c r="BA1578" s="456"/>
      <c r="BB1578" s="456"/>
      <c r="BC1578" s="456"/>
      <c r="BD1578" s="456"/>
      <c r="BE1578" s="456"/>
      <c r="BF1578" s="456"/>
      <c r="BG1578" s="457"/>
      <c r="BH1578" s="458"/>
      <c r="BI1578" s="459"/>
      <c r="BJ1578" s="459"/>
      <c r="BK1578" s="459"/>
      <c r="BL1578" s="459"/>
      <c r="BM1578" s="460"/>
      <c r="BN1578" s="314"/>
      <c r="BO1578" s="314"/>
      <c r="BP1578" s="1"/>
      <c r="BQ1578" s="120">
        <f>IF($F$3="","",IF(N1578=$F$3,COUNTIF(BQ$23:BQ1577,"&gt;0")+1,0))</f>
        <v>0</v>
      </c>
      <c r="BR1578" s="1"/>
      <c r="BS1578" s="20" t="str">
        <f>IF($N1578="","",IF(VLOOKUP(VLOOKUP($N1578,IMPOSTAZIONI!$E$6:$I$13,5,FALSE),IMPOSTAZIONI!$B$25:$N$32,3,FALSE)=0,"",VLOOKUP(VLOOKUP($N1578,IMPOSTAZIONI!$E$6:$I$13,5,FALSE),IMPOSTAZIONI!$B$25:$N$32,3,FALSE)))</f>
        <v/>
      </c>
      <c r="BT1578" s="20" t="str">
        <f>IF($N1578="","",IF(VLOOKUP(VLOOKUP($N1578,IMPOSTAZIONI!$E$6:$I$13,5,FALSE),IMPOSTAZIONI!$B$25:$N$32,6,FALSE)=0,"",VLOOKUP(VLOOKUP($N1578,IMPOSTAZIONI!$E$6:$I$13,5,FALSE),IMPOSTAZIONI!$B$25:$N$32,6,FALSE)))</f>
        <v/>
      </c>
      <c r="BU1578" s="20" t="str">
        <f>IF($N1578="","",IF(VLOOKUP(VLOOKUP($N1578,IMPOSTAZIONI!$E$6:$I$13,5,FALSE),IMPOSTAZIONI!$B$25:$N$32,9,FALSE)=0,"",VLOOKUP(VLOOKUP($N1578,IMPOSTAZIONI!$E$6:$I$13,5,FALSE),IMPOSTAZIONI!$B$25:$N$32,9,FALSE)))</f>
        <v/>
      </c>
      <c r="BV1578" s="20" t="str">
        <f>IF($N1578="","",IF(VLOOKUP(VLOOKUP($N1578,IMPOSTAZIONI!$E$6:$I$13,5,FALSE),IMPOSTAZIONI!$B$25:$N$32,12,FALSE)=0,"",VLOOKUP(VLOOKUP($N1578,IMPOSTAZIONI!$E$6:$I$13,5,FALSE),IMPOSTAZIONI!$B$25:$N$32,12,FALSE)))</f>
        <v/>
      </c>
      <c r="BW1578" s="221" t="str">
        <f t="shared" si="424"/>
        <v/>
      </c>
      <c r="BX1578" s="221" t="str">
        <f t="shared" si="425"/>
        <v/>
      </c>
      <c r="BY1578" s="221">
        <f t="shared" si="426"/>
        <v>0</v>
      </c>
      <c r="BZ1578" s="231">
        <f t="shared" si="427"/>
        <v>0</v>
      </c>
      <c r="CA1578" s="246">
        <f t="shared" si="428"/>
        <v>0</v>
      </c>
      <c r="CB1578" s="246">
        <f t="shared" si="429"/>
        <v>0</v>
      </c>
      <c r="CC1578" s="246" t="str">
        <f t="shared" si="430"/>
        <v/>
      </c>
      <c r="CD1578" s="246">
        <f t="shared" si="431"/>
        <v>5</v>
      </c>
      <c r="CE1578" s="246">
        <f t="shared" si="432"/>
        <v>0</v>
      </c>
      <c r="CF1578" s="276">
        <f t="shared" si="433"/>
        <v>0</v>
      </c>
      <c r="CG1578" s="277">
        <f t="shared" si="433"/>
        <v>0</v>
      </c>
      <c r="CH1578" s="277">
        <f t="shared" si="433"/>
        <v>0</v>
      </c>
      <c r="CI1578" s="278">
        <f t="shared" si="433"/>
        <v>0</v>
      </c>
      <c r="CJ1578" s="280">
        <f t="shared" si="434"/>
        <v>0</v>
      </c>
      <c r="CK1578" s="232">
        <f t="shared" si="435"/>
        <v>0</v>
      </c>
      <c r="CL1578" s="1"/>
    </row>
    <row r="1579" spans="1:90" ht="18" customHeight="1">
      <c r="A1579" s="1"/>
      <c r="B1579" s="1"/>
      <c r="C1579" s="314"/>
      <c r="D1579" s="287" t="str">
        <f t="shared" si="422"/>
        <v/>
      </c>
      <c r="E1579" s="449" t="str">
        <f t="shared" si="423"/>
        <v/>
      </c>
      <c r="F1579" s="450"/>
      <c r="G1579" s="451"/>
      <c r="H1579" s="452"/>
      <c r="I1579" s="453"/>
      <c r="J1579" s="453"/>
      <c r="K1579" s="453"/>
      <c r="L1579" s="453"/>
      <c r="M1579" s="454"/>
      <c r="N1579" s="455"/>
      <c r="O1579" s="456"/>
      <c r="P1579" s="456"/>
      <c r="Q1579" s="456"/>
      <c r="R1579" s="456"/>
      <c r="S1579" s="456"/>
      <c r="T1579" s="456"/>
      <c r="U1579" s="456"/>
      <c r="V1579" s="456"/>
      <c r="W1579" s="456"/>
      <c r="X1579" s="456"/>
      <c r="Y1579" s="456"/>
      <c r="Z1579" s="456"/>
      <c r="AA1579" s="456"/>
      <c r="AB1579" s="456"/>
      <c r="AC1579" s="456"/>
      <c r="AD1579" s="456"/>
      <c r="AE1579" s="457"/>
      <c r="AF1579" s="455"/>
      <c r="AG1579" s="456"/>
      <c r="AH1579" s="456"/>
      <c r="AI1579" s="456"/>
      <c r="AJ1579" s="456"/>
      <c r="AK1579" s="456"/>
      <c r="AL1579" s="456"/>
      <c r="AM1579" s="456"/>
      <c r="AN1579" s="457"/>
      <c r="AO1579" s="455"/>
      <c r="AP1579" s="456"/>
      <c r="AQ1579" s="456"/>
      <c r="AR1579" s="456"/>
      <c r="AS1579" s="456"/>
      <c r="AT1579" s="456"/>
      <c r="AU1579" s="456"/>
      <c r="AV1579" s="456"/>
      <c r="AW1579" s="456"/>
      <c r="AX1579" s="456"/>
      <c r="AY1579" s="456"/>
      <c r="AZ1579" s="456"/>
      <c r="BA1579" s="456"/>
      <c r="BB1579" s="456"/>
      <c r="BC1579" s="456"/>
      <c r="BD1579" s="456"/>
      <c r="BE1579" s="456"/>
      <c r="BF1579" s="456"/>
      <c r="BG1579" s="457"/>
      <c r="BH1579" s="458"/>
      <c r="BI1579" s="459"/>
      <c r="BJ1579" s="459"/>
      <c r="BK1579" s="459"/>
      <c r="BL1579" s="459"/>
      <c r="BM1579" s="460"/>
      <c r="BN1579" s="314"/>
      <c r="BO1579" s="314"/>
      <c r="BP1579" s="1"/>
      <c r="BQ1579" s="120">
        <f>IF($F$3="","",IF(N1579=$F$3,COUNTIF(BQ$23:BQ1578,"&gt;0")+1,0))</f>
        <v>0</v>
      </c>
      <c r="BR1579" s="1"/>
      <c r="BS1579" s="20" t="str">
        <f>IF($N1579="","",IF(VLOOKUP(VLOOKUP($N1579,IMPOSTAZIONI!$E$6:$I$13,5,FALSE),IMPOSTAZIONI!$B$25:$N$32,3,FALSE)=0,"",VLOOKUP(VLOOKUP($N1579,IMPOSTAZIONI!$E$6:$I$13,5,FALSE),IMPOSTAZIONI!$B$25:$N$32,3,FALSE)))</f>
        <v/>
      </c>
      <c r="BT1579" s="20" t="str">
        <f>IF($N1579="","",IF(VLOOKUP(VLOOKUP($N1579,IMPOSTAZIONI!$E$6:$I$13,5,FALSE),IMPOSTAZIONI!$B$25:$N$32,6,FALSE)=0,"",VLOOKUP(VLOOKUP($N1579,IMPOSTAZIONI!$E$6:$I$13,5,FALSE),IMPOSTAZIONI!$B$25:$N$32,6,FALSE)))</f>
        <v/>
      </c>
      <c r="BU1579" s="20" t="str">
        <f>IF($N1579="","",IF(VLOOKUP(VLOOKUP($N1579,IMPOSTAZIONI!$E$6:$I$13,5,FALSE),IMPOSTAZIONI!$B$25:$N$32,9,FALSE)=0,"",VLOOKUP(VLOOKUP($N1579,IMPOSTAZIONI!$E$6:$I$13,5,FALSE),IMPOSTAZIONI!$B$25:$N$32,9,FALSE)))</f>
        <v/>
      </c>
      <c r="BV1579" s="20" t="str">
        <f>IF($N1579="","",IF(VLOOKUP(VLOOKUP($N1579,IMPOSTAZIONI!$E$6:$I$13,5,FALSE),IMPOSTAZIONI!$B$25:$N$32,12,FALSE)=0,"",VLOOKUP(VLOOKUP($N1579,IMPOSTAZIONI!$E$6:$I$13,5,FALSE),IMPOSTAZIONI!$B$25:$N$32,12,FALSE)))</f>
        <v/>
      </c>
      <c r="BW1579" s="221" t="str">
        <f t="shared" si="424"/>
        <v/>
      </c>
      <c r="BX1579" s="221" t="str">
        <f t="shared" si="425"/>
        <v/>
      </c>
      <c r="BY1579" s="221">
        <f t="shared" si="426"/>
        <v>0</v>
      </c>
      <c r="BZ1579" s="231">
        <f t="shared" si="427"/>
        <v>0</v>
      </c>
      <c r="CA1579" s="246">
        <f t="shared" si="428"/>
        <v>0</v>
      </c>
      <c r="CB1579" s="246">
        <f t="shared" si="429"/>
        <v>0</v>
      </c>
      <c r="CC1579" s="246" t="str">
        <f t="shared" si="430"/>
        <v/>
      </c>
      <c r="CD1579" s="246">
        <f t="shared" si="431"/>
        <v>5</v>
      </c>
      <c r="CE1579" s="246">
        <f t="shared" si="432"/>
        <v>0</v>
      </c>
      <c r="CF1579" s="276">
        <f t="shared" si="433"/>
        <v>0</v>
      </c>
      <c r="CG1579" s="277">
        <f t="shared" si="433"/>
        <v>0</v>
      </c>
      <c r="CH1579" s="277">
        <f t="shared" si="433"/>
        <v>0</v>
      </c>
      <c r="CI1579" s="278">
        <f t="shared" si="433"/>
        <v>0</v>
      </c>
      <c r="CJ1579" s="280">
        <f t="shared" si="434"/>
        <v>0</v>
      </c>
      <c r="CK1579" s="232">
        <f t="shared" si="435"/>
        <v>0</v>
      </c>
      <c r="CL1579" s="1"/>
    </row>
    <row r="1580" spans="1:90" ht="18" customHeight="1">
      <c r="A1580" s="1"/>
      <c r="B1580" s="1"/>
      <c r="C1580" s="314"/>
      <c r="D1580" s="287" t="str">
        <f t="shared" si="422"/>
        <v/>
      </c>
      <c r="E1580" s="449" t="str">
        <f t="shared" si="423"/>
        <v/>
      </c>
      <c r="F1580" s="450"/>
      <c r="G1580" s="451"/>
      <c r="H1580" s="452"/>
      <c r="I1580" s="453"/>
      <c r="J1580" s="453"/>
      <c r="K1580" s="453"/>
      <c r="L1580" s="453"/>
      <c r="M1580" s="454"/>
      <c r="N1580" s="455"/>
      <c r="O1580" s="456"/>
      <c r="P1580" s="456"/>
      <c r="Q1580" s="456"/>
      <c r="R1580" s="456"/>
      <c r="S1580" s="456"/>
      <c r="T1580" s="456"/>
      <c r="U1580" s="456"/>
      <c r="V1580" s="456"/>
      <c r="W1580" s="456"/>
      <c r="X1580" s="456"/>
      <c r="Y1580" s="456"/>
      <c r="Z1580" s="456"/>
      <c r="AA1580" s="456"/>
      <c r="AB1580" s="456"/>
      <c r="AC1580" s="456"/>
      <c r="AD1580" s="456"/>
      <c r="AE1580" s="457"/>
      <c r="AF1580" s="455"/>
      <c r="AG1580" s="456"/>
      <c r="AH1580" s="456"/>
      <c r="AI1580" s="456"/>
      <c r="AJ1580" s="456"/>
      <c r="AK1580" s="456"/>
      <c r="AL1580" s="456"/>
      <c r="AM1580" s="456"/>
      <c r="AN1580" s="457"/>
      <c r="AO1580" s="455"/>
      <c r="AP1580" s="456"/>
      <c r="AQ1580" s="456"/>
      <c r="AR1580" s="456"/>
      <c r="AS1580" s="456"/>
      <c r="AT1580" s="456"/>
      <c r="AU1580" s="456"/>
      <c r="AV1580" s="456"/>
      <c r="AW1580" s="456"/>
      <c r="AX1580" s="456"/>
      <c r="AY1580" s="456"/>
      <c r="AZ1580" s="456"/>
      <c r="BA1580" s="456"/>
      <c r="BB1580" s="456"/>
      <c r="BC1580" s="456"/>
      <c r="BD1580" s="456"/>
      <c r="BE1580" s="456"/>
      <c r="BF1580" s="456"/>
      <c r="BG1580" s="457"/>
      <c r="BH1580" s="458"/>
      <c r="BI1580" s="459"/>
      <c r="BJ1580" s="459"/>
      <c r="BK1580" s="459"/>
      <c r="BL1580" s="459"/>
      <c r="BM1580" s="460"/>
      <c r="BN1580" s="314"/>
      <c r="BO1580" s="314"/>
      <c r="BP1580" s="1"/>
      <c r="BQ1580" s="120">
        <f>IF($F$3="","",IF(N1580=$F$3,COUNTIF(BQ$23:BQ1579,"&gt;0")+1,0))</f>
        <v>0</v>
      </c>
      <c r="BR1580" s="1"/>
      <c r="BS1580" s="20" t="str">
        <f>IF($N1580="","",IF(VLOOKUP(VLOOKUP($N1580,IMPOSTAZIONI!$E$6:$I$13,5,FALSE),IMPOSTAZIONI!$B$25:$N$32,3,FALSE)=0,"",VLOOKUP(VLOOKUP($N1580,IMPOSTAZIONI!$E$6:$I$13,5,FALSE),IMPOSTAZIONI!$B$25:$N$32,3,FALSE)))</f>
        <v/>
      </c>
      <c r="BT1580" s="20" t="str">
        <f>IF($N1580="","",IF(VLOOKUP(VLOOKUP($N1580,IMPOSTAZIONI!$E$6:$I$13,5,FALSE),IMPOSTAZIONI!$B$25:$N$32,6,FALSE)=0,"",VLOOKUP(VLOOKUP($N1580,IMPOSTAZIONI!$E$6:$I$13,5,FALSE),IMPOSTAZIONI!$B$25:$N$32,6,FALSE)))</f>
        <v/>
      </c>
      <c r="BU1580" s="20" t="str">
        <f>IF($N1580="","",IF(VLOOKUP(VLOOKUP($N1580,IMPOSTAZIONI!$E$6:$I$13,5,FALSE),IMPOSTAZIONI!$B$25:$N$32,9,FALSE)=0,"",VLOOKUP(VLOOKUP($N1580,IMPOSTAZIONI!$E$6:$I$13,5,FALSE),IMPOSTAZIONI!$B$25:$N$32,9,FALSE)))</f>
        <v/>
      </c>
      <c r="BV1580" s="20" t="str">
        <f>IF($N1580="","",IF(VLOOKUP(VLOOKUP($N1580,IMPOSTAZIONI!$E$6:$I$13,5,FALSE),IMPOSTAZIONI!$B$25:$N$32,12,FALSE)=0,"",VLOOKUP(VLOOKUP($N1580,IMPOSTAZIONI!$E$6:$I$13,5,FALSE),IMPOSTAZIONI!$B$25:$N$32,12,FALSE)))</f>
        <v/>
      </c>
      <c r="BW1580" s="221" t="str">
        <f t="shared" si="424"/>
        <v/>
      </c>
      <c r="BX1580" s="221" t="str">
        <f t="shared" si="425"/>
        <v/>
      </c>
      <c r="BY1580" s="221">
        <f t="shared" si="426"/>
        <v>0</v>
      </c>
      <c r="BZ1580" s="231">
        <f t="shared" si="427"/>
        <v>0</v>
      </c>
      <c r="CA1580" s="246">
        <f t="shared" si="428"/>
        <v>0</v>
      </c>
      <c r="CB1580" s="246">
        <f t="shared" si="429"/>
        <v>0</v>
      </c>
      <c r="CC1580" s="246" t="str">
        <f t="shared" si="430"/>
        <v/>
      </c>
      <c r="CD1580" s="246">
        <f t="shared" si="431"/>
        <v>5</v>
      </c>
      <c r="CE1580" s="246">
        <f t="shared" si="432"/>
        <v>0</v>
      </c>
      <c r="CF1580" s="276">
        <f t="shared" si="433"/>
        <v>0</v>
      </c>
      <c r="CG1580" s="277">
        <f t="shared" si="433"/>
        <v>0</v>
      </c>
      <c r="CH1580" s="277">
        <f t="shared" si="433"/>
        <v>0</v>
      </c>
      <c r="CI1580" s="278">
        <f t="shared" si="433"/>
        <v>0</v>
      </c>
      <c r="CJ1580" s="280">
        <f t="shared" si="434"/>
        <v>0</v>
      </c>
      <c r="CK1580" s="232">
        <f t="shared" si="435"/>
        <v>0</v>
      </c>
      <c r="CL1580" s="1"/>
    </row>
    <row r="1581" spans="1:90" ht="18" customHeight="1">
      <c r="A1581" s="1"/>
      <c r="B1581" s="1"/>
      <c r="C1581" s="314"/>
      <c r="D1581" s="287" t="str">
        <f t="shared" si="422"/>
        <v/>
      </c>
      <c r="E1581" s="449" t="str">
        <f t="shared" si="423"/>
        <v/>
      </c>
      <c r="F1581" s="450"/>
      <c r="G1581" s="451"/>
      <c r="H1581" s="452"/>
      <c r="I1581" s="453"/>
      <c r="J1581" s="453"/>
      <c r="K1581" s="453"/>
      <c r="L1581" s="453"/>
      <c r="M1581" s="454"/>
      <c r="N1581" s="455"/>
      <c r="O1581" s="456"/>
      <c r="P1581" s="456"/>
      <c r="Q1581" s="456"/>
      <c r="R1581" s="456"/>
      <c r="S1581" s="456"/>
      <c r="T1581" s="456"/>
      <c r="U1581" s="456"/>
      <c r="V1581" s="456"/>
      <c r="W1581" s="456"/>
      <c r="X1581" s="456"/>
      <c r="Y1581" s="456"/>
      <c r="Z1581" s="456"/>
      <c r="AA1581" s="456"/>
      <c r="AB1581" s="456"/>
      <c r="AC1581" s="456"/>
      <c r="AD1581" s="456"/>
      <c r="AE1581" s="457"/>
      <c r="AF1581" s="455"/>
      <c r="AG1581" s="456"/>
      <c r="AH1581" s="456"/>
      <c r="AI1581" s="456"/>
      <c r="AJ1581" s="456"/>
      <c r="AK1581" s="456"/>
      <c r="AL1581" s="456"/>
      <c r="AM1581" s="456"/>
      <c r="AN1581" s="457"/>
      <c r="AO1581" s="455"/>
      <c r="AP1581" s="456"/>
      <c r="AQ1581" s="456"/>
      <c r="AR1581" s="456"/>
      <c r="AS1581" s="456"/>
      <c r="AT1581" s="456"/>
      <c r="AU1581" s="456"/>
      <c r="AV1581" s="456"/>
      <c r="AW1581" s="456"/>
      <c r="AX1581" s="456"/>
      <c r="AY1581" s="456"/>
      <c r="AZ1581" s="456"/>
      <c r="BA1581" s="456"/>
      <c r="BB1581" s="456"/>
      <c r="BC1581" s="456"/>
      <c r="BD1581" s="456"/>
      <c r="BE1581" s="456"/>
      <c r="BF1581" s="456"/>
      <c r="BG1581" s="457"/>
      <c r="BH1581" s="458"/>
      <c r="BI1581" s="459"/>
      <c r="BJ1581" s="459"/>
      <c r="BK1581" s="459"/>
      <c r="BL1581" s="459"/>
      <c r="BM1581" s="460"/>
      <c r="BN1581" s="314"/>
      <c r="BO1581" s="314"/>
      <c r="BP1581" s="1"/>
      <c r="BQ1581" s="120">
        <f>IF($F$3="","",IF(N1581=$F$3,COUNTIF(BQ$23:BQ1580,"&gt;0")+1,0))</f>
        <v>0</v>
      </c>
      <c r="BR1581" s="1"/>
      <c r="BS1581" s="20" t="str">
        <f>IF($N1581="","",IF(VLOOKUP(VLOOKUP($N1581,IMPOSTAZIONI!$E$6:$I$13,5,FALSE),IMPOSTAZIONI!$B$25:$N$32,3,FALSE)=0,"",VLOOKUP(VLOOKUP($N1581,IMPOSTAZIONI!$E$6:$I$13,5,FALSE),IMPOSTAZIONI!$B$25:$N$32,3,FALSE)))</f>
        <v/>
      </c>
      <c r="BT1581" s="20" t="str">
        <f>IF($N1581="","",IF(VLOOKUP(VLOOKUP($N1581,IMPOSTAZIONI!$E$6:$I$13,5,FALSE),IMPOSTAZIONI!$B$25:$N$32,6,FALSE)=0,"",VLOOKUP(VLOOKUP($N1581,IMPOSTAZIONI!$E$6:$I$13,5,FALSE),IMPOSTAZIONI!$B$25:$N$32,6,FALSE)))</f>
        <v/>
      </c>
      <c r="BU1581" s="20" t="str">
        <f>IF($N1581="","",IF(VLOOKUP(VLOOKUP($N1581,IMPOSTAZIONI!$E$6:$I$13,5,FALSE),IMPOSTAZIONI!$B$25:$N$32,9,FALSE)=0,"",VLOOKUP(VLOOKUP($N1581,IMPOSTAZIONI!$E$6:$I$13,5,FALSE),IMPOSTAZIONI!$B$25:$N$32,9,FALSE)))</f>
        <v/>
      </c>
      <c r="BV1581" s="20" t="str">
        <f>IF($N1581="","",IF(VLOOKUP(VLOOKUP($N1581,IMPOSTAZIONI!$E$6:$I$13,5,FALSE),IMPOSTAZIONI!$B$25:$N$32,12,FALSE)=0,"",VLOOKUP(VLOOKUP($N1581,IMPOSTAZIONI!$E$6:$I$13,5,FALSE),IMPOSTAZIONI!$B$25:$N$32,12,FALSE)))</f>
        <v/>
      </c>
      <c r="BW1581" s="221" t="str">
        <f t="shared" si="424"/>
        <v/>
      </c>
      <c r="BX1581" s="221" t="str">
        <f t="shared" si="425"/>
        <v/>
      </c>
      <c r="BY1581" s="221">
        <f t="shared" si="426"/>
        <v>0</v>
      </c>
      <c r="BZ1581" s="231">
        <f t="shared" si="427"/>
        <v>0</v>
      </c>
      <c r="CA1581" s="246">
        <f t="shared" si="428"/>
        <v>0</v>
      </c>
      <c r="CB1581" s="246">
        <f t="shared" si="429"/>
        <v>0</v>
      </c>
      <c r="CC1581" s="246" t="str">
        <f t="shared" si="430"/>
        <v/>
      </c>
      <c r="CD1581" s="246">
        <f t="shared" si="431"/>
        <v>5</v>
      </c>
      <c r="CE1581" s="246">
        <f t="shared" si="432"/>
        <v>0</v>
      </c>
      <c r="CF1581" s="276">
        <f t="shared" si="433"/>
        <v>0</v>
      </c>
      <c r="CG1581" s="277">
        <f t="shared" si="433"/>
        <v>0</v>
      </c>
      <c r="CH1581" s="277">
        <f t="shared" si="433"/>
        <v>0</v>
      </c>
      <c r="CI1581" s="278">
        <f t="shared" si="433"/>
        <v>0</v>
      </c>
      <c r="CJ1581" s="280">
        <f t="shared" si="434"/>
        <v>0</v>
      </c>
      <c r="CK1581" s="232">
        <f t="shared" si="435"/>
        <v>0</v>
      </c>
      <c r="CL1581" s="1"/>
    </row>
    <row r="1582" spans="1:90" ht="18" customHeight="1">
      <c r="A1582" s="1"/>
      <c r="B1582" s="1"/>
      <c r="C1582" s="314"/>
      <c r="D1582" s="287" t="str">
        <f t="shared" si="422"/>
        <v/>
      </c>
      <c r="E1582" s="449" t="str">
        <f t="shared" si="423"/>
        <v/>
      </c>
      <c r="F1582" s="450"/>
      <c r="G1582" s="451"/>
      <c r="H1582" s="452"/>
      <c r="I1582" s="453"/>
      <c r="J1582" s="453"/>
      <c r="K1582" s="453"/>
      <c r="L1582" s="453"/>
      <c r="M1582" s="454"/>
      <c r="N1582" s="455"/>
      <c r="O1582" s="456"/>
      <c r="P1582" s="456"/>
      <c r="Q1582" s="456"/>
      <c r="R1582" s="456"/>
      <c r="S1582" s="456"/>
      <c r="T1582" s="456"/>
      <c r="U1582" s="456"/>
      <c r="V1582" s="456"/>
      <c r="W1582" s="456"/>
      <c r="X1582" s="456"/>
      <c r="Y1582" s="456"/>
      <c r="Z1582" s="456"/>
      <c r="AA1582" s="456"/>
      <c r="AB1582" s="456"/>
      <c r="AC1582" s="456"/>
      <c r="AD1582" s="456"/>
      <c r="AE1582" s="457"/>
      <c r="AF1582" s="455"/>
      <c r="AG1582" s="456"/>
      <c r="AH1582" s="456"/>
      <c r="AI1582" s="456"/>
      <c r="AJ1582" s="456"/>
      <c r="AK1582" s="456"/>
      <c r="AL1582" s="456"/>
      <c r="AM1582" s="456"/>
      <c r="AN1582" s="457"/>
      <c r="AO1582" s="455"/>
      <c r="AP1582" s="456"/>
      <c r="AQ1582" s="456"/>
      <c r="AR1582" s="456"/>
      <c r="AS1582" s="456"/>
      <c r="AT1582" s="456"/>
      <c r="AU1582" s="456"/>
      <c r="AV1582" s="456"/>
      <c r="AW1582" s="456"/>
      <c r="AX1582" s="456"/>
      <c r="AY1582" s="456"/>
      <c r="AZ1582" s="456"/>
      <c r="BA1582" s="456"/>
      <c r="BB1582" s="456"/>
      <c r="BC1582" s="456"/>
      <c r="BD1582" s="456"/>
      <c r="BE1582" s="456"/>
      <c r="BF1582" s="456"/>
      <c r="BG1582" s="457"/>
      <c r="BH1582" s="458"/>
      <c r="BI1582" s="459"/>
      <c r="BJ1582" s="459"/>
      <c r="BK1582" s="459"/>
      <c r="BL1582" s="459"/>
      <c r="BM1582" s="460"/>
      <c r="BN1582" s="314"/>
      <c r="BO1582" s="314"/>
      <c r="BP1582" s="1"/>
      <c r="BQ1582" s="120">
        <f>IF($F$3="","",IF(N1582=$F$3,COUNTIF(BQ$23:BQ1581,"&gt;0")+1,0))</f>
        <v>0</v>
      </c>
      <c r="BR1582" s="1"/>
      <c r="BS1582" s="20" t="str">
        <f>IF($N1582="","",IF(VLOOKUP(VLOOKUP($N1582,IMPOSTAZIONI!$E$6:$I$13,5,FALSE),IMPOSTAZIONI!$B$25:$N$32,3,FALSE)=0,"",VLOOKUP(VLOOKUP($N1582,IMPOSTAZIONI!$E$6:$I$13,5,FALSE),IMPOSTAZIONI!$B$25:$N$32,3,FALSE)))</f>
        <v/>
      </c>
      <c r="BT1582" s="20" t="str">
        <f>IF($N1582="","",IF(VLOOKUP(VLOOKUP($N1582,IMPOSTAZIONI!$E$6:$I$13,5,FALSE),IMPOSTAZIONI!$B$25:$N$32,6,FALSE)=0,"",VLOOKUP(VLOOKUP($N1582,IMPOSTAZIONI!$E$6:$I$13,5,FALSE),IMPOSTAZIONI!$B$25:$N$32,6,FALSE)))</f>
        <v/>
      </c>
      <c r="BU1582" s="20" t="str">
        <f>IF($N1582="","",IF(VLOOKUP(VLOOKUP($N1582,IMPOSTAZIONI!$E$6:$I$13,5,FALSE),IMPOSTAZIONI!$B$25:$N$32,9,FALSE)=0,"",VLOOKUP(VLOOKUP($N1582,IMPOSTAZIONI!$E$6:$I$13,5,FALSE),IMPOSTAZIONI!$B$25:$N$32,9,FALSE)))</f>
        <v/>
      </c>
      <c r="BV1582" s="20" t="str">
        <f>IF($N1582="","",IF(VLOOKUP(VLOOKUP($N1582,IMPOSTAZIONI!$E$6:$I$13,5,FALSE),IMPOSTAZIONI!$B$25:$N$32,12,FALSE)=0,"",VLOOKUP(VLOOKUP($N1582,IMPOSTAZIONI!$E$6:$I$13,5,FALSE),IMPOSTAZIONI!$B$25:$N$32,12,FALSE)))</f>
        <v/>
      </c>
      <c r="BW1582" s="221" t="str">
        <f t="shared" si="424"/>
        <v/>
      </c>
      <c r="BX1582" s="221" t="str">
        <f t="shared" si="425"/>
        <v/>
      </c>
      <c r="BY1582" s="221">
        <f t="shared" si="426"/>
        <v>0</v>
      </c>
      <c r="BZ1582" s="231">
        <f t="shared" si="427"/>
        <v>0</v>
      </c>
      <c r="CA1582" s="246">
        <f t="shared" si="428"/>
        <v>0</v>
      </c>
      <c r="CB1582" s="246">
        <f t="shared" si="429"/>
        <v>0</v>
      </c>
      <c r="CC1582" s="246" t="str">
        <f t="shared" si="430"/>
        <v/>
      </c>
      <c r="CD1582" s="246">
        <f t="shared" si="431"/>
        <v>5</v>
      </c>
      <c r="CE1582" s="246">
        <f t="shared" si="432"/>
        <v>0</v>
      </c>
      <c r="CF1582" s="276">
        <f t="shared" si="433"/>
        <v>0</v>
      </c>
      <c r="CG1582" s="277">
        <f t="shared" si="433"/>
        <v>0</v>
      </c>
      <c r="CH1582" s="277">
        <f t="shared" si="433"/>
        <v>0</v>
      </c>
      <c r="CI1582" s="278">
        <f t="shared" si="433"/>
        <v>0</v>
      </c>
      <c r="CJ1582" s="280">
        <f t="shared" si="434"/>
        <v>0</v>
      </c>
      <c r="CK1582" s="232">
        <f t="shared" si="435"/>
        <v>0</v>
      </c>
      <c r="CL1582" s="1"/>
    </row>
    <row r="1583" spans="1:90" ht="18" customHeight="1">
      <c r="A1583" s="1"/>
      <c r="B1583" s="1"/>
      <c r="C1583" s="314"/>
      <c r="D1583" s="287" t="str">
        <f t="shared" si="422"/>
        <v/>
      </c>
      <c r="E1583" s="449" t="str">
        <f t="shared" si="423"/>
        <v/>
      </c>
      <c r="F1583" s="450"/>
      <c r="G1583" s="451"/>
      <c r="H1583" s="452"/>
      <c r="I1583" s="453"/>
      <c r="J1583" s="453"/>
      <c r="K1583" s="453"/>
      <c r="L1583" s="453"/>
      <c r="M1583" s="454"/>
      <c r="N1583" s="455"/>
      <c r="O1583" s="456"/>
      <c r="P1583" s="456"/>
      <c r="Q1583" s="456"/>
      <c r="R1583" s="456"/>
      <c r="S1583" s="456"/>
      <c r="T1583" s="456"/>
      <c r="U1583" s="456"/>
      <c r="V1583" s="456"/>
      <c r="W1583" s="456"/>
      <c r="X1583" s="456"/>
      <c r="Y1583" s="456"/>
      <c r="Z1583" s="456"/>
      <c r="AA1583" s="456"/>
      <c r="AB1583" s="456"/>
      <c r="AC1583" s="456"/>
      <c r="AD1583" s="456"/>
      <c r="AE1583" s="457"/>
      <c r="AF1583" s="455"/>
      <c r="AG1583" s="456"/>
      <c r="AH1583" s="456"/>
      <c r="AI1583" s="456"/>
      <c r="AJ1583" s="456"/>
      <c r="AK1583" s="456"/>
      <c r="AL1583" s="456"/>
      <c r="AM1583" s="456"/>
      <c r="AN1583" s="457"/>
      <c r="AO1583" s="455"/>
      <c r="AP1583" s="456"/>
      <c r="AQ1583" s="456"/>
      <c r="AR1583" s="456"/>
      <c r="AS1583" s="456"/>
      <c r="AT1583" s="456"/>
      <c r="AU1583" s="456"/>
      <c r="AV1583" s="456"/>
      <c r="AW1583" s="456"/>
      <c r="AX1583" s="456"/>
      <c r="AY1583" s="456"/>
      <c r="AZ1583" s="456"/>
      <c r="BA1583" s="456"/>
      <c r="BB1583" s="456"/>
      <c r="BC1583" s="456"/>
      <c r="BD1583" s="456"/>
      <c r="BE1583" s="456"/>
      <c r="BF1583" s="456"/>
      <c r="BG1583" s="457"/>
      <c r="BH1583" s="458"/>
      <c r="BI1583" s="459"/>
      <c r="BJ1583" s="459"/>
      <c r="BK1583" s="459"/>
      <c r="BL1583" s="459"/>
      <c r="BM1583" s="460"/>
      <c r="BN1583" s="314"/>
      <c r="BO1583" s="314"/>
      <c r="BP1583" s="1"/>
      <c r="BQ1583" s="120">
        <f>IF($F$3="","",IF(N1583=$F$3,COUNTIF(BQ$23:BQ1582,"&gt;0")+1,0))</f>
        <v>0</v>
      </c>
      <c r="BR1583" s="1"/>
      <c r="BS1583" s="20" t="str">
        <f>IF($N1583="","",IF(VLOOKUP(VLOOKUP($N1583,IMPOSTAZIONI!$E$6:$I$13,5,FALSE),IMPOSTAZIONI!$B$25:$N$32,3,FALSE)=0,"",VLOOKUP(VLOOKUP($N1583,IMPOSTAZIONI!$E$6:$I$13,5,FALSE),IMPOSTAZIONI!$B$25:$N$32,3,FALSE)))</f>
        <v/>
      </c>
      <c r="BT1583" s="20" t="str">
        <f>IF($N1583="","",IF(VLOOKUP(VLOOKUP($N1583,IMPOSTAZIONI!$E$6:$I$13,5,FALSE),IMPOSTAZIONI!$B$25:$N$32,6,FALSE)=0,"",VLOOKUP(VLOOKUP($N1583,IMPOSTAZIONI!$E$6:$I$13,5,FALSE),IMPOSTAZIONI!$B$25:$N$32,6,FALSE)))</f>
        <v/>
      </c>
      <c r="BU1583" s="20" t="str">
        <f>IF($N1583="","",IF(VLOOKUP(VLOOKUP($N1583,IMPOSTAZIONI!$E$6:$I$13,5,FALSE),IMPOSTAZIONI!$B$25:$N$32,9,FALSE)=0,"",VLOOKUP(VLOOKUP($N1583,IMPOSTAZIONI!$E$6:$I$13,5,FALSE),IMPOSTAZIONI!$B$25:$N$32,9,FALSE)))</f>
        <v/>
      </c>
      <c r="BV1583" s="20" t="str">
        <f>IF($N1583="","",IF(VLOOKUP(VLOOKUP($N1583,IMPOSTAZIONI!$E$6:$I$13,5,FALSE),IMPOSTAZIONI!$B$25:$N$32,12,FALSE)=0,"",VLOOKUP(VLOOKUP($N1583,IMPOSTAZIONI!$E$6:$I$13,5,FALSE),IMPOSTAZIONI!$B$25:$N$32,12,FALSE)))</f>
        <v/>
      </c>
      <c r="BW1583" s="221" t="str">
        <f t="shared" si="424"/>
        <v/>
      </c>
      <c r="BX1583" s="221" t="str">
        <f t="shared" si="425"/>
        <v/>
      </c>
      <c r="BY1583" s="221">
        <f t="shared" si="426"/>
        <v>0</v>
      </c>
      <c r="BZ1583" s="231">
        <f t="shared" si="427"/>
        <v>0</v>
      </c>
      <c r="CA1583" s="246">
        <f t="shared" si="428"/>
        <v>0</v>
      </c>
      <c r="CB1583" s="246">
        <f t="shared" si="429"/>
        <v>0</v>
      </c>
      <c r="CC1583" s="246" t="str">
        <f t="shared" si="430"/>
        <v/>
      </c>
      <c r="CD1583" s="246">
        <f t="shared" si="431"/>
        <v>5</v>
      </c>
      <c r="CE1583" s="246">
        <f t="shared" si="432"/>
        <v>0</v>
      </c>
      <c r="CF1583" s="276">
        <f t="shared" si="433"/>
        <v>0</v>
      </c>
      <c r="CG1583" s="277">
        <f t="shared" si="433"/>
        <v>0</v>
      </c>
      <c r="CH1583" s="277">
        <f t="shared" si="433"/>
        <v>0</v>
      </c>
      <c r="CI1583" s="278">
        <f t="shared" si="433"/>
        <v>0</v>
      </c>
      <c r="CJ1583" s="280">
        <f t="shared" si="434"/>
        <v>0</v>
      </c>
      <c r="CK1583" s="232">
        <f t="shared" si="435"/>
        <v>0</v>
      </c>
      <c r="CL1583" s="1"/>
    </row>
    <row r="1584" spans="1:90" ht="18" customHeight="1">
      <c r="A1584" s="1"/>
      <c r="B1584" s="1"/>
      <c r="C1584" s="314"/>
      <c r="D1584" s="287" t="str">
        <f t="shared" si="422"/>
        <v/>
      </c>
      <c r="E1584" s="449" t="str">
        <f t="shared" si="423"/>
        <v/>
      </c>
      <c r="F1584" s="450"/>
      <c r="G1584" s="451"/>
      <c r="H1584" s="452"/>
      <c r="I1584" s="453"/>
      <c r="J1584" s="453"/>
      <c r="K1584" s="453"/>
      <c r="L1584" s="453"/>
      <c r="M1584" s="454"/>
      <c r="N1584" s="455"/>
      <c r="O1584" s="456"/>
      <c r="P1584" s="456"/>
      <c r="Q1584" s="456"/>
      <c r="R1584" s="456"/>
      <c r="S1584" s="456"/>
      <c r="T1584" s="456"/>
      <c r="U1584" s="456"/>
      <c r="V1584" s="456"/>
      <c r="W1584" s="456"/>
      <c r="X1584" s="456"/>
      <c r="Y1584" s="456"/>
      <c r="Z1584" s="456"/>
      <c r="AA1584" s="456"/>
      <c r="AB1584" s="456"/>
      <c r="AC1584" s="456"/>
      <c r="AD1584" s="456"/>
      <c r="AE1584" s="457"/>
      <c r="AF1584" s="455"/>
      <c r="AG1584" s="456"/>
      <c r="AH1584" s="456"/>
      <c r="AI1584" s="456"/>
      <c r="AJ1584" s="456"/>
      <c r="AK1584" s="456"/>
      <c r="AL1584" s="456"/>
      <c r="AM1584" s="456"/>
      <c r="AN1584" s="457"/>
      <c r="AO1584" s="455"/>
      <c r="AP1584" s="456"/>
      <c r="AQ1584" s="456"/>
      <c r="AR1584" s="456"/>
      <c r="AS1584" s="456"/>
      <c r="AT1584" s="456"/>
      <c r="AU1584" s="456"/>
      <c r="AV1584" s="456"/>
      <c r="AW1584" s="456"/>
      <c r="AX1584" s="456"/>
      <c r="AY1584" s="456"/>
      <c r="AZ1584" s="456"/>
      <c r="BA1584" s="456"/>
      <c r="BB1584" s="456"/>
      <c r="BC1584" s="456"/>
      <c r="BD1584" s="456"/>
      <c r="BE1584" s="456"/>
      <c r="BF1584" s="456"/>
      <c r="BG1584" s="457"/>
      <c r="BH1584" s="458"/>
      <c r="BI1584" s="459"/>
      <c r="BJ1584" s="459"/>
      <c r="BK1584" s="459"/>
      <c r="BL1584" s="459"/>
      <c r="BM1584" s="460"/>
      <c r="BN1584" s="314"/>
      <c r="BO1584" s="314"/>
      <c r="BP1584" s="1"/>
      <c r="BQ1584" s="120">
        <f>IF($F$3="","",IF(N1584=$F$3,COUNTIF(BQ$23:BQ1583,"&gt;0")+1,0))</f>
        <v>0</v>
      </c>
      <c r="BR1584" s="1"/>
      <c r="BS1584" s="20" t="str">
        <f>IF($N1584="","",IF(VLOOKUP(VLOOKUP($N1584,IMPOSTAZIONI!$E$6:$I$13,5,FALSE),IMPOSTAZIONI!$B$25:$N$32,3,FALSE)=0,"",VLOOKUP(VLOOKUP($N1584,IMPOSTAZIONI!$E$6:$I$13,5,FALSE),IMPOSTAZIONI!$B$25:$N$32,3,FALSE)))</f>
        <v/>
      </c>
      <c r="BT1584" s="20" t="str">
        <f>IF($N1584="","",IF(VLOOKUP(VLOOKUP($N1584,IMPOSTAZIONI!$E$6:$I$13,5,FALSE),IMPOSTAZIONI!$B$25:$N$32,6,FALSE)=0,"",VLOOKUP(VLOOKUP($N1584,IMPOSTAZIONI!$E$6:$I$13,5,FALSE),IMPOSTAZIONI!$B$25:$N$32,6,FALSE)))</f>
        <v/>
      </c>
      <c r="BU1584" s="20" t="str">
        <f>IF($N1584="","",IF(VLOOKUP(VLOOKUP($N1584,IMPOSTAZIONI!$E$6:$I$13,5,FALSE),IMPOSTAZIONI!$B$25:$N$32,9,FALSE)=0,"",VLOOKUP(VLOOKUP($N1584,IMPOSTAZIONI!$E$6:$I$13,5,FALSE),IMPOSTAZIONI!$B$25:$N$32,9,FALSE)))</f>
        <v/>
      </c>
      <c r="BV1584" s="20" t="str">
        <f>IF($N1584="","",IF(VLOOKUP(VLOOKUP($N1584,IMPOSTAZIONI!$E$6:$I$13,5,FALSE),IMPOSTAZIONI!$B$25:$N$32,12,FALSE)=0,"",VLOOKUP(VLOOKUP($N1584,IMPOSTAZIONI!$E$6:$I$13,5,FALSE),IMPOSTAZIONI!$B$25:$N$32,12,FALSE)))</f>
        <v/>
      </c>
      <c r="BW1584" s="221" t="str">
        <f t="shared" si="424"/>
        <v/>
      </c>
      <c r="BX1584" s="221" t="str">
        <f t="shared" si="425"/>
        <v/>
      </c>
      <c r="BY1584" s="221">
        <f t="shared" si="426"/>
        <v>0</v>
      </c>
      <c r="BZ1584" s="231">
        <f t="shared" si="427"/>
        <v>0</v>
      </c>
      <c r="CA1584" s="246">
        <f t="shared" si="428"/>
        <v>0</v>
      </c>
      <c r="CB1584" s="246">
        <f t="shared" si="429"/>
        <v>0</v>
      </c>
      <c r="CC1584" s="246" t="str">
        <f t="shared" si="430"/>
        <v/>
      </c>
      <c r="CD1584" s="246">
        <f t="shared" si="431"/>
        <v>5</v>
      </c>
      <c r="CE1584" s="246">
        <f t="shared" si="432"/>
        <v>0</v>
      </c>
      <c r="CF1584" s="276">
        <f t="shared" si="433"/>
        <v>0</v>
      </c>
      <c r="CG1584" s="277">
        <f t="shared" si="433"/>
        <v>0</v>
      </c>
      <c r="CH1584" s="277">
        <f t="shared" si="433"/>
        <v>0</v>
      </c>
      <c r="CI1584" s="278">
        <f t="shared" si="433"/>
        <v>0</v>
      </c>
      <c r="CJ1584" s="280">
        <f t="shared" si="434"/>
        <v>0</v>
      </c>
      <c r="CK1584" s="232">
        <f t="shared" si="435"/>
        <v>0</v>
      </c>
      <c r="CL1584" s="1"/>
    </row>
    <row r="1585" spans="1:90" ht="18" customHeight="1">
      <c r="A1585" s="1"/>
      <c r="B1585" s="1"/>
      <c r="C1585" s="314"/>
      <c r="D1585" s="287" t="str">
        <f t="shared" ref="D1585:D1648" si="436">IF(BY1585=1,"Errore",IF(BY1585=2,"+ EVN nel gg.",""))</f>
        <v/>
      </c>
      <c r="E1585" s="449" t="str">
        <f t="shared" si="423"/>
        <v/>
      </c>
      <c r="F1585" s="450"/>
      <c r="G1585" s="451"/>
      <c r="H1585" s="452"/>
      <c r="I1585" s="453"/>
      <c r="J1585" s="453"/>
      <c r="K1585" s="453"/>
      <c r="L1585" s="453"/>
      <c r="M1585" s="454"/>
      <c r="N1585" s="455"/>
      <c r="O1585" s="456"/>
      <c r="P1585" s="456"/>
      <c r="Q1585" s="456"/>
      <c r="R1585" s="456"/>
      <c r="S1585" s="456"/>
      <c r="T1585" s="456"/>
      <c r="U1585" s="456"/>
      <c r="V1585" s="456"/>
      <c r="W1585" s="456"/>
      <c r="X1585" s="456"/>
      <c r="Y1585" s="456"/>
      <c r="Z1585" s="456"/>
      <c r="AA1585" s="456"/>
      <c r="AB1585" s="456"/>
      <c r="AC1585" s="456"/>
      <c r="AD1585" s="456"/>
      <c r="AE1585" s="457"/>
      <c r="AF1585" s="455"/>
      <c r="AG1585" s="456"/>
      <c r="AH1585" s="456"/>
      <c r="AI1585" s="456"/>
      <c r="AJ1585" s="456"/>
      <c r="AK1585" s="456"/>
      <c r="AL1585" s="456"/>
      <c r="AM1585" s="456"/>
      <c r="AN1585" s="457"/>
      <c r="AO1585" s="455"/>
      <c r="AP1585" s="456"/>
      <c r="AQ1585" s="456"/>
      <c r="AR1585" s="456"/>
      <c r="AS1585" s="456"/>
      <c r="AT1585" s="456"/>
      <c r="AU1585" s="456"/>
      <c r="AV1585" s="456"/>
      <c r="AW1585" s="456"/>
      <c r="AX1585" s="456"/>
      <c r="AY1585" s="456"/>
      <c r="AZ1585" s="456"/>
      <c r="BA1585" s="456"/>
      <c r="BB1585" s="456"/>
      <c r="BC1585" s="456"/>
      <c r="BD1585" s="456"/>
      <c r="BE1585" s="456"/>
      <c r="BF1585" s="456"/>
      <c r="BG1585" s="457"/>
      <c r="BH1585" s="458"/>
      <c r="BI1585" s="459"/>
      <c r="BJ1585" s="459"/>
      <c r="BK1585" s="459"/>
      <c r="BL1585" s="459"/>
      <c r="BM1585" s="460"/>
      <c r="BN1585" s="314"/>
      <c r="BO1585" s="314"/>
      <c r="BP1585" s="1"/>
      <c r="BQ1585" s="120">
        <f>IF($F$3="","",IF(N1585=$F$3,COUNTIF(BQ$23:BQ1584,"&gt;0")+1,0))</f>
        <v>0</v>
      </c>
      <c r="BR1585" s="1"/>
      <c r="BS1585" s="20" t="str">
        <f>IF($N1585="","",IF(VLOOKUP(VLOOKUP($N1585,IMPOSTAZIONI!$E$6:$I$13,5,FALSE),IMPOSTAZIONI!$B$25:$N$32,3,FALSE)=0,"",VLOOKUP(VLOOKUP($N1585,IMPOSTAZIONI!$E$6:$I$13,5,FALSE),IMPOSTAZIONI!$B$25:$N$32,3,FALSE)))</f>
        <v/>
      </c>
      <c r="BT1585" s="20" t="str">
        <f>IF($N1585="","",IF(VLOOKUP(VLOOKUP($N1585,IMPOSTAZIONI!$E$6:$I$13,5,FALSE),IMPOSTAZIONI!$B$25:$N$32,6,FALSE)=0,"",VLOOKUP(VLOOKUP($N1585,IMPOSTAZIONI!$E$6:$I$13,5,FALSE),IMPOSTAZIONI!$B$25:$N$32,6,FALSE)))</f>
        <v/>
      </c>
      <c r="BU1585" s="20" t="str">
        <f>IF($N1585="","",IF(VLOOKUP(VLOOKUP($N1585,IMPOSTAZIONI!$E$6:$I$13,5,FALSE),IMPOSTAZIONI!$B$25:$N$32,9,FALSE)=0,"",VLOOKUP(VLOOKUP($N1585,IMPOSTAZIONI!$E$6:$I$13,5,FALSE),IMPOSTAZIONI!$B$25:$N$32,9,FALSE)))</f>
        <v/>
      </c>
      <c r="BV1585" s="20" t="str">
        <f>IF($N1585="","",IF(VLOOKUP(VLOOKUP($N1585,IMPOSTAZIONI!$E$6:$I$13,5,FALSE),IMPOSTAZIONI!$B$25:$N$32,12,FALSE)=0,"",VLOOKUP(VLOOKUP($N1585,IMPOSTAZIONI!$E$6:$I$13,5,FALSE),IMPOSTAZIONI!$B$25:$N$32,12,FALSE)))</f>
        <v/>
      </c>
      <c r="BW1585" s="221" t="str">
        <f t="shared" si="424"/>
        <v/>
      </c>
      <c r="BX1585" s="221" t="str">
        <f t="shared" si="425"/>
        <v/>
      </c>
      <c r="BY1585" s="221">
        <f t="shared" si="426"/>
        <v>0</v>
      </c>
      <c r="BZ1585" s="231">
        <f t="shared" si="427"/>
        <v>0</v>
      </c>
      <c r="CA1585" s="246">
        <f t="shared" si="428"/>
        <v>0</v>
      </c>
      <c r="CB1585" s="246">
        <f t="shared" si="429"/>
        <v>0</v>
      </c>
      <c r="CC1585" s="246" t="str">
        <f t="shared" si="430"/>
        <v/>
      </c>
      <c r="CD1585" s="246">
        <f t="shared" si="431"/>
        <v>5</v>
      </c>
      <c r="CE1585" s="246">
        <f t="shared" si="432"/>
        <v>0</v>
      </c>
      <c r="CF1585" s="276">
        <f t="shared" si="433"/>
        <v>0</v>
      </c>
      <c r="CG1585" s="277">
        <f t="shared" si="433"/>
        <v>0</v>
      </c>
      <c r="CH1585" s="277">
        <f t="shared" si="433"/>
        <v>0</v>
      </c>
      <c r="CI1585" s="278">
        <f t="shared" si="433"/>
        <v>0</v>
      </c>
      <c r="CJ1585" s="280">
        <f t="shared" si="434"/>
        <v>0</v>
      </c>
      <c r="CK1585" s="232">
        <f t="shared" si="435"/>
        <v>0</v>
      </c>
      <c r="CL1585" s="1"/>
    </row>
    <row r="1586" spans="1:90" ht="18" customHeight="1">
      <c r="A1586" s="1"/>
      <c r="B1586" s="1"/>
      <c r="C1586" s="314"/>
      <c r="D1586" s="287" t="str">
        <f t="shared" si="436"/>
        <v/>
      </c>
      <c r="E1586" s="449" t="str">
        <f t="shared" si="423"/>
        <v/>
      </c>
      <c r="F1586" s="450"/>
      <c r="G1586" s="451"/>
      <c r="H1586" s="452"/>
      <c r="I1586" s="453"/>
      <c r="J1586" s="453"/>
      <c r="K1586" s="453"/>
      <c r="L1586" s="453"/>
      <c r="M1586" s="454"/>
      <c r="N1586" s="455"/>
      <c r="O1586" s="456"/>
      <c r="P1586" s="456"/>
      <c r="Q1586" s="456"/>
      <c r="R1586" s="456"/>
      <c r="S1586" s="456"/>
      <c r="T1586" s="456"/>
      <c r="U1586" s="456"/>
      <c r="V1586" s="456"/>
      <c r="W1586" s="456"/>
      <c r="X1586" s="456"/>
      <c r="Y1586" s="456"/>
      <c r="Z1586" s="456"/>
      <c r="AA1586" s="456"/>
      <c r="AB1586" s="456"/>
      <c r="AC1586" s="456"/>
      <c r="AD1586" s="456"/>
      <c r="AE1586" s="457"/>
      <c r="AF1586" s="455"/>
      <c r="AG1586" s="456"/>
      <c r="AH1586" s="456"/>
      <c r="AI1586" s="456"/>
      <c r="AJ1586" s="456"/>
      <c r="AK1586" s="456"/>
      <c r="AL1586" s="456"/>
      <c r="AM1586" s="456"/>
      <c r="AN1586" s="457"/>
      <c r="AO1586" s="455"/>
      <c r="AP1586" s="456"/>
      <c r="AQ1586" s="456"/>
      <c r="AR1586" s="456"/>
      <c r="AS1586" s="456"/>
      <c r="AT1586" s="456"/>
      <c r="AU1586" s="456"/>
      <c r="AV1586" s="456"/>
      <c r="AW1586" s="456"/>
      <c r="AX1586" s="456"/>
      <c r="AY1586" s="456"/>
      <c r="AZ1586" s="456"/>
      <c r="BA1586" s="456"/>
      <c r="BB1586" s="456"/>
      <c r="BC1586" s="456"/>
      <c r="BD1586" s="456"/>
      <c r="BE1586" s="456"/>
      <c r="BF1586" s="456"/>
      <c r="BG1586" s="457"/>
      <c r="BH1586" s="458"/>
      <c r="BI1586" s="459"/>
      <c r="BJ1586" s="459"/>
      <c r="BK1586" s="459"/>
      <c r="BL1586" s="459"/>
      <c r="BM1586" s="460"/>
      <c r="BN1586" s="314"/>
      <c r="BO1586" s="314"/>
      <c r="BP1586" s="1"/>
      <c r="BQ1586" s="120">
        <f>IF($F$3="","",IF(N1586=$F$3,COUNTIF(BQ$23:BQ1585,"&gt;0")+1,0))</f>
        <v>0</v>
      </c>
      <c r="BR1586" s="1"/>
      <c r="BS1586" s="20" t="str">
        <f>IF($N1586="","",IF(VLOOKUP(VLOOKUP($N1586,IMPOSTAZIONI!$E$6:$I$13,5,FALSE),IMPOSTAZIONI!$B$25:$N$32,3,FALSE)=0,"",VLOOKUP(VLOOKUP($N1586,IMPOSTAZIONI!$E$6:$I$13,5,FALSE),IMPOSTAZIONI!$B$25:$N$32,3,FALSE)))</f>
        <v/>
      </c>
      <c r="BT1586" s="20" t="str">
        <f>IF($N1586="","",IF(VLOOKUP(VLOOKUP($N1586,IMPOSTAZIONI!$E$6:$I$13,5,FALSE),IMPOSTAZIONI!$B$25:$N$32,6,FALSE)=0,"",VLOOKUP(VLOOKUP($N1586,IMPOSTAZIONI!$E$6:$I$13,5,FALSE),IMPOSTAZIONI!$B$25:$N$32,6,FALSE)))</f>
        <v/>
      </c>
      <c r="BU1586" s="20" t="str">
        <f>IF($N1586="","",IF(VLOOKUP(VLOOKUP($N1586,IMPOSTAZIONI!$E$6:$I$13,5,FALSE),IMPOSTAZIONI!$B$25:$N$32,9,FALSE)=0,"",VLOOKUP(VLOOKUP($N1586,IMPOSTAZIONI!$E$6:$I$13,5,FALSE),IMPOSTAZIONI!$B$25:$N$32,9,FALSE)))</f>
        <v/>
      </c>
      <c r="BV1586" s="20" t="str">
        <f>IF($N1586="","",IF(VLOOKUP(VLOOKUP($N1586,IMPOSTAZIONI!$E$6:$I$13,5,FALSE),IMPOSTAZIONI!$B$25:$N$32,12,FALSE)=0,"",VLOOKUP(VLOOKUP($N1586,IMPOSTAZIONI!$E$6:$I$13,5,FALSE),IMPOSTAZIONI!$B$25:$N$32,12,FALSE)))</f>
        <v/>
      </c>
      <c r="BW1586" s="221" t="str">
        <f t="shared" si="424"/>
        <v/>
      </c>
      <c r="BX1586" s="221" t="str">
        <f t="shared" si="425"/>
        <v/>
      </c>
      <c r="BY1586" s="221">
        <f t="shared" si="426"/>
        <v>0</v>
      </c>
      <c r="BZ1586" s="231">
        <f t="shared" si="427"/>
        <v>0</v>
      </c>
      <c r="CA1586" s="246">
        <f t="shared" si="428"/>
        <v>0</v>
      </c>
      <c r="CB1586" s="246">
        <f t="shared" si="429"/>
        <v>0</v>
      </c>
      <c r="CC1586" s="246" t="str">
        <f t="shared" si="430"/>
        <v/>
      </c>
      <c r="CD1586" s="246">
        <f t="shared" si="431"/>
        <v>5</v>
      </c>
      <c r="CE1586" s="246">
        <f t="shared" si="432"/>
        <v>0</v>
      </c>
      <c r="CF1586" s="276">
        <f t="shared" si="433"/>
        <v>0</v>
      </c>
      <c r="CG1586" s="277">
        <f t="shared" si="433"/>
        <v>0</v>
      </c>
      <c r="CH1586" s="277">
        <f t="shared" si="433"/>
        <v>0</v>
      </c>
      <c r="CI1586" s="278">
        <f t="shared" si="433"/>
        <v>0</v>
      </c>
      <c r="CJ1586" s="280">
        <f t="shared" si="434"/>
        <v>0</v>
      </c>
      <c r="CK1586" s="232">
        <f t="shared" si="435"/>
        <v>0</v>
      </c>
      <c r="CL1586" s="1"/>
    </row>
    <row r="1587" spans="1:90" ht="18" customHeight="1">
      <c r="A1587" s="1"/>
      <c r="B1587" s="1"/>
      <c r="C1587" s="314"/>
      <c r="D1587" s="287" t="str">
        <f t="shared" si="436"/>
        <v/>
      </c>
      <c r="E1587" s="449" t="str">
        <f t="shared" si="423"/>
        <v/>
      </c>
      <c r="F1587" s="450"/>
      <c r="G1587" s="451"/>
      <c r="H1587" s="452"/>
      <c r="I1587" s="453"/>
      <c r="J1587" s="453"/>
      <c r="K1587" s="453"/>
      <c r="L1587" s="453"/>
      <c r="M1587" s="454"/>
      <c r="N1587" s="455"/>
      <c r="O1587" s="456"/>
      <c r="P1587" s="456"/>
      <c r="Q1587" s="456"/>
      <c r="R1587" s="456"/>
      <c r="S1587" s="456"/>
      <c r="T1587" s="456"/>
      <c r="U1587" s="456"/>
      <c r="V1587" s="456"/>
      <c r="W1587" s="456"/>
      <c r="X1587" s="456"/>
      <c r="Y1587" s="456"/>
      <c r="Z1587" s="456"/>
      <c r="AA1587" s="456"/>
      <c r="AB1587" s="456"/>
      <c r="AC1587" s="456"/>
      <c r="AD1587" s="456"/>
      <c r="AE1587" s="457"/>
      <c r="AF1587" s="455"/>
      <c r="AG1587" s="456"/>
      <c r="AH1587" s="456"/>
      <c r="AI1587" s="456"/>
      <c r="AJ1587" s="456"/>
      <c r="AK1587" s="456"/>
      <c r="AL1587" s="456"/>
      <c r="AM1587" s="456"/>
      <c r="AN1587" s="457"/>
      <c r="AO1587" s="455"/>
      <c r="AP1587" s="456"/>
      <c r="AQ1587" s="456"/>
      <c r="AR1587" s="456"/>
      <c r="AS1587" s="456"/>
      <c r="AT1587" s="456"/>
      <c r="AU1587" s="456"/>
      <c r="AV1587" s="456"/>
      <c r="AW1587" s="456"/>
      <c r="AX1587" s="456"/>
      <c r="AY1587" s="456"/>
      <c r="AZ1587" s="456"/>
      <c r="BA1587" s="456"/>
      <c r="BB1587" s="456"/>
      <c r="BC1587" s="456"/>
      <c r="BD1587" s="456"/>
      <c r="BE1587" s="456"/>
      <c r="BF1587" s="456"/>
      <c r="BG1587" s="457"/>
      <c r="BH1587" s="458"/>
      <c r="BI1587" s="459"/>
      <c r="BJ1587" s="459"/>
      <c r="BK1587" s="459"/>
      <c r="BL1587" s="459"/>
      <c r="BM1587" s="460"/>
      <c r="BN1587" s="314"/>
      <c r="BO1587" s="314"/>
      <c r="BP1587" s="1"/>
      <c r="BQ1587" s="120">
        <f>IF($F$3="","",IF(N1587=$F$3,COUNTIF(BQ$23:BQ1586,"&gt;0")+1,0))</f>
        <v>0</v>
      </c>
      <c r="BR1587" s="1"/>
      <c r="BS1587" s="20" t="str">
        <f>IF($N1587="","",IF(VLOOKUP(VLOOKUP($N1587,IMPOSTAZIONI!$E$6:$I$13,5,FALSE),IMPOSTAZIONI!$B$25:$N$32,3,FALSE)=0,"",VLOOKUP(VLOOKUP($N1587,IMPOSTAZIONI!$E$6:$I$13,5,FALSE),IMPOSTAZIONI!$B$25:$N$32,3,FALSE)))</f>
        <v/>
      </c>
      <c r="BT1587" s="20" t="str">
        <f>IF($N1587="","",IF(VLOOKUP(VLOOKUP($N1587,IMPOSTAZIONI!$E$6:$I$13,5,FALSE),IMPOSTAZIONI!$B$25:$N$32,6,FALSE)=0,"",VLOOKUP(VLOOKUP($N1587,IMPOSTAZIONI!$E$6:$I$13,5,FALSE),IMPOSTAZIONI!$B$25:$N$32,6,FALSE)))</f>
        <v/>
      </c>
      <c r="BU1587" s="20" t="str">
        <f>IF($N1587="","",IF(VLOOKUP(VLOOKUP($N1587,IMPOSTAZIONI!$E$6:$I$13,5,FALSE),IMPOSTAZIONI!$B$25:$N$32,9,FALSE)=0,"",VLOOKUP(VLOOKUP($N1587,IMPOSTAZIONI!$E$6:$I$13,5,FALSE),IMPOSTAZIONI!$B$25:$N$32,9,FALSE)))</f>
        <v/>
      </c>
      <c r="BV1587" s="20" t="str">
        <f>IF($N1587="","",IF(VLOOKUP(VLOOKUP($N1587,IMPOSTAZIONI!$E$6:$I$13,5,FALSE),IMPOSTAZIONI!$B$25:$N$32,12,FALSE)=0,"",VLOOKUP(VLOOKUP($N1587,IMPOSTAZIONI!$E$6:$I$13,5,FALSE),IMPOSTAZIONI!$B$25:$N$32,12,FALSE)))</f>
        <v/>
      </c>
      <c r="BW1587" s="221" t="str">
        <f t="shared" si="424"/>
        <v/>
      </c>
      <c r="BX1587" s="221" t="str">
        <f t="shared" si="425"/>
        <v/>
      </c>
      <c r="BY1587" s="221">
        <f t="shared" si="426"/>
        <v>0</v>
      </c>
      <c r="BZ1587" s="231">
        <f t="shared" si="427"/>
        <v>0</v>
      </c>
      <c r="CA1587" s="246">
        <f t="shared" si="428"/>
        <v>0</v>
      </c>
      <c r="CB1587" s="246">
        <f t="shared" si="429"/>
        <v>0</v>
      </c>
      <c r="CC1587" s="246" t="str">
        <f t="shared" si="430"/>
        <v/>
      </c>
      <c r="CD1587" s="246">
        <f t="shared" si="431"/>
        <v>5</v>
      </c>
      <c r="CE1587" s="246">
        <f t="shared" si="432"/>
        <v>0</v>
      </c>
      <c r="CF1587" s="276">
        <f t="shared" si="433"/>
        <v>0</v>
      </c>
      <c r="CG1587" s="277">
        <f t="shared" si="433"/>
        <v>0</v>
      </c>
      <c r="CH1587" s="277">
        <f t="shared" si="433"/>
        <v>0</v>
      </c>
      <c r="CI1587" s="278">
        <f t="shared" si="433"/>
        <v>0</v>
      </c>
      <c r="CJ1587" s="280">
        <f t="shared" si="434"/>
        <v>0</v>
      </c>
      <c r="CK1587" s="232">
        <f t="shared" si="435"/>
        <v>0</v>
      </c>
      <c r="CL1587" s="1"/>
    </row>
    <row r="1588" spans="1:90" ht="18" customHeight="1">
      <c r="A1588" s="1"/>
      <c r="B1588" s="1"/>
      <c r="C1588" s="314"/>
      <c r="D1588" s="287" t="str">
        <f t="shared" si="436"/>
        <v/>
      </c>
      <c r="E1588" s="449" t="str">
        <f t="shared" si="423"/>
        <v/>
      </c>
      <c r="F1588" s="450"/>
      <c r="G1588" s="451"/>
      <c r="H1588" s="452"/>
      <c r="I1588" s="453"/>
      <c r="J1588" s="453"/>
      <c r="K1588" s="453"/>
      <c r="L1588" s="453"/>
      <c r="M1588" s="454"/>
      <c r="N1588" s="455"/>
      <c r="O1588" s="456"/>
      <c r="P1588" s="456"/>
      <c r="Q1588" s="456"/>
      <c r="R1588" s="456"/>
      <c r="S1588" s="456"/>
      <c r="T1588" s="456"/>
      <c r="U1588" s="456"/>
      <c r="V1588" s="456"/>
      <c r="W1588" s="456"/>
      <c r="X1588" s="456"/>
      <c r="Y1588" s="456"/>
      <c r="Z1588" s="456"/>
      <c r="AA1588" s="456"/>
      <c r="AB1588" s="456"/>
      <c r="AC1588" s="456"/>
      <c r="AD1588" s="456"/>
      <c r="AE1588" s="457"/>
      <c r="AF1588" s="455"/>
      <c r="AG1588" s="456"/>
      <c r="AH1588" s="456"/>
      <c r="AI1588" s="456"/>
      <c r="AJ1588" s="456"/>
      <c r="AK1588" s="456"/>
      <c r="AL1588" s="456"/>
      <c r="AM1588" s="456"/>
      <c r="AN1588" s="457"/>
      <c r="AO1588" s="455"/>
      <c r="AP1588" s="456"/>
      <c r="AQ1588" s="456"/>
      <c r="AR1588" s="456"/>
      <c r="AS1588" s="456"/>
      <c r="AT1588" s="456"/>
      <c r="AU1588" s="456"/>
      <c r="AV1588" s="456"/>
      <c r="AW1588" s="456"/>
      <c r="AX1588" s="456"/>
      <c r="AY1588" s="456"/>
      <c r="AZ1588" s="456"/>
      <c r="BA1588" s="456"/>
      <c r="BB1588" s="456"/>
      <c r="BC1588" s="456"/>
      <c r="BD1588" s="456"/>
      <c r="BE1588" s="456"/>
      <c r="BF1588" s="456"/>
      <c r="BG1588" s="457"/>
      <c r="BH1588" s="458"/>
      <c r="BI1588" s="459"/>
      <c r="BJ1588" s="459"/>
      <c r="BK1588" s="459"/>
      <c r="BL1588" s="459"/>
      <c r="BM1588" s="460"/>
      <c r="BN1588" s="314"/>
      <c r="BO1588" s="314"/>
      <c r="BP1588" s="1"/>
      <c r="BQ1588" s="120">
        <f>IF($F$3="","",IF(N1588=$F$3,COUNTIF(BQ$23:BQ1587,"&gt;0")+1,0))</f>
        <v>0</v>
      </c>
      <c r="BR1588" s="1"/>
      <c r="BS1588" s="20" t="str">
        <f>IF($N1588="","",IF(VLOOKUP(VLOOKUP($N1588,IMPOSTAZIONI!$E$6:$I$13,5,FALSE),IMPOSTAZIONI!$B$25:$N$32,3,FALSE)=0,"",VLOOKUP(VLOOKUP($N1588,IMPOSTAZIONI!$E$6:$I$13,5,FALSE),IMPOSTAZIONI!$B$25:$N$32,3,FALSE)))</f>
        <v/>
      </c>
      <c r="BT1588" s="20" t="str">
        <f>IF($N1588="","",IF(VLOOKUP(VLOOKUP($N1588,IMPOSTAZIONI!$E$6:$I$13,5,FALSE),IMPOSTAZIONI!$B$25:$N$32,6,FALSE)=0,"",VLOOKUP(VLOOKUP($N1588,IMPOSTAZIONI!$E$6:$I$13,5,FALSE),IMPOSTAZIONI!$B$25:$N$32,6,FALSE)))</f>
        <v/>
      </c>
      <c r="BU1588" s="20" t="str">
        <f>IF($N1588="","",IF(VLOOKUP(VLOOKUP($N1588,IMPOSTAZIONI!$E$6:$I$13,5,FALSE),IMPOSTAZIONI!$B$25:$N$32,9,FALSE)=0,"",VLOOKUP(VLOOKUP($N1588,IMPOSTAZIONI!$E$6:$I$13,5,FALSE),IMPOSTAZIONI!$B$25:$N$32,9,FALSE)))</f>
        <v/>
      </c>
      <c r="BV1588" s="20" t="str">
        <f>IF($N1588="","",IF(VLOOKUP(VLOOKUP($N1588,IMPOSTAZIONI!$E$6:$I$13,5,FALSE),IMPOSTAZIONI!$B$25:$N$32,12,FALSE)=0,"",VLOOKUP(VLOOKUP($N1588,IMPOSTAZIONI!$E$6:$I$13,5,FALSE),IMPOSTAZIONI!$B$25:$N$32,12,FALSE)))</f>
        <v/>
      </c>
      <c r="BW1588" s="221" t="str">
        <f t="shared" si="424"/>
        <v/>
      </c>
      <c r="BX1588" s="221" t="str">
        <f t="shared" si="425"/>
        <v/>
      </c>
      <c r="BY1588" s="221">
        <f t="shared" si="426"/>
        <v>0</v>
      </c>
      <c r="BZ1588" s="231">
        <f t="shared" si="427"/>
        <v>0</v>
      </c>
      <c r="CA1588" s="246">
        <f t="shared" si="428"/>
        <v>0</v>
      </c>
      <c r="CB1588" s="246">
        <f t="shared" si="429"/>
        <v>0</v>
      </c>
      <c r="CC1588" s="246" t="str">
        <f t="shared" si="430"/>
        <v/>
      </c>
      <c r="CD1588" s="246">
        <f t="shared" si="431"/>
        <v>5</v>
      </c>
      <c r="CE1588" s="246">
        <f t="shared" si="432"/>
        <v>0</v>
      </c>
      <c r="CF1588" s="276">
        <f t="shared" si="433"/>
        <v>0</v>
      </c>
      <c r="CG1588" s="277">
        <f t="shared" si="433"/>
        <v>0</v>
      </c>
      <c r="CH1588" s="277">
        <f t="shared" si="433"/>
        <v>0</v>
      </c>
      <c r="CI1588" s="278">
        <f t="shared" si="433"/>
        <v>0</v>
      </c>
      <c r="CJ1588" s="280">
        <f t="shared" si="434"/>
        <v>0</v>
      </c>
      <c r="CK1588" s="232">
        <f t="shared" si="435"/>
        <v>0</v>
      </c>
      <c r="CL1588" s="1"/>
    </row>
    <row r="1589" spans="1:90" ht="18" customHeight="1">
      <c r="A1589" s="1"/>
      <c r="B1589" s="1"/>
      <c r="C1589" s="314"/>
      <c r="D1589" s="287" t="str">
        <f t="shared" si="436"/>
        <v/>
      </c>
      <c r="E1589" s="449" t="str">
        <f t="shared" si="423"/>
        <v/>
      </c>
      <c r="F1589" s="450"/>
      <c r="G1589" s="451"/>
      <c r="H1589" s="452"/>
      <c r="I1589" s="453"/>
      <c r="J1589" s="453"/>
      <c r="K1589" s="453"/>
      <c r="L1589" s="453"/>
      <c r="M1589" s="454"/>
      <c r="N1589" s="455"/>
      <c r="O1589" s="456"/>
      <c r="P1589" s="456"/>
      <c r="Q1589" s="456"/>
      <c r="R1589" s="456"/>
      <c r="S1589" s="456"/>
      <c r="T1589" s="456"/>
      <c r="U1589" s="456"/>
      <c r="V1589" s="456"/>
      <c r="W1589" s="456"/>
      <c r="X1589" s="456"/>
      <c r="Y1589" s="456"/>
      <c r="Z1589" s="456"/>
      <c r="AA1589" s="456"/>
      <c r="AB1589" s="456"/>
      <c r="AC1589" s="456"/>
      <c r="AD1589" s="456"/>
      <c r="AE1589" s="457"/>
      <c r="AF1589" s="455"/>
      <c r="AG1589" s="456"/>
      <c r="AH1589" s="456"/>
      <c r="AI1589" s="456"/>
      <c r="AJ1589" s="456"/>
      <c r="AK1589" s="456"/>
      <c r="AL1589" s="456"/>
      <c r="AM1589" s="456"/>
      <c r="AN1589" s="457"/>
      <c r="AO1589" s="455"/>
      <c r="AP1589" s="456"/>
      <c r="AQ1589" s="456"/>
      <c r="AR1589" s="456"/>
      <c r="AS1589" s="456"/>
      <c r="AT1589" s="456"/>
      <c r="AU1589" s="456"/>
      <c r="AV1589" s="456"/>
      <c r="AW1589" s="456"/>
      <c r="AX1589" s="456"/>
      <c r="AY1589" s="456"/>
      <c r="AZ1589" s="456"/>
      <c r="BA1589" s="456"/>
      <c r="BB1589" s="456"/>
      <c r="BC1589" s="456"/>
      <c r="BD1589" s="456"/>
      <c r="BE1589" s="456"/>
      <c r="BF1589" s="456"/>
      <c r="BG1589" s="457"/>
      <c r="BH1589" s="458"/>
      <c r="BI1589" s="459"/>
      <c r="BJ1589" s="459"/>
      <c r="BK1589" s="459"/>
      <c r="BL1589" s="459"/>
      <c r="BM1589" s="460"/>
      <c r="BN1589" s="314"/>
      <c r="BO1589" s="314"/>
      <c r="BP1589" s="1"/>
      <c r="BQ1589" s="120">
        <f>IF($F$3="","",IF(N1589=$F$3,COUNTIF(BQ$23:BQ1588,"&gt;0")+1,0))</f>
        <v>0</v>
      </c>
      <c r="BR1589" s="1"/>
      <c r="BS1589" s="20" t="str">
        <f>IF($N1589="","",IF(VLOOKUP(VLOOKUP($N1589,IMPOSTAZIONI!$E$6:$I$13,5,FALSE),IMPOSTAZIONI!$B$25:$N$32,3,FALSE)=0,"",VLOOKUP(VLOOKUP($N1589,IMPOSTAZIONI!$E$6:$I$13,5,FALSE),IMPOSTAZIONI!$B$25:$N$32,3,FALSE)))</f>
        <v/>
      </c>
      <c r="BT1589" s="20" t="str">
        <f>IF($N1589="","",IF(VLOOKUP(VLOOKUP($N1589,IMPOSTAZIONI!$E$6:$I$13,5,FALSE),IMPOSTAZIONI!$B$25:$N$32,6,FALSE)=0,"",VLOOKUP(VLOOKUP($N1589,IMPOSTAZIONI!$E$6:$I$13,5,FALSE),IMPOSTAZIONI!$B$25:$N$32,6,FALSE)))</f>
        <v/>
      </c>
      <c r="BU1589" s="20" t="str">
        <f>IF($N1589="","",IF(VLOOKUP(VLOOKUP($N1589,IMPOSTAZIONI!$E$6:$I$13,5,FALSE),IMPOSTAZIONI!$B$25:$N$32,9,FALSE)=0,"",VLOOKUP(VLOOKUP($N1589,IMPOSTAZIONI!$E$6:$I$13,5,FALSE),IMPOSTAZIONI!$B$25:$N$32,9,FALSE)))</f>
        <v/>
      </c>
      <c r="BV1589" s="20" t="str">
        <f>IF($N1589="","",IF(VLOOKUP(VLOOKUP($N1589,IMPOSTAZIONI!$E$6:$I$13,5,FALSE),IMPOSTAZIONI!$B$25:$N$32,12,FALSE)=0,"",VLOOKUP(VLOOKUP($N1589,IMPOSTAZIONI!$E$6:$I$13,5,FALSE),IMPOSTAZIONI!$B$25:$N$32,12,FALSE)))</f>
        <v/>
      </c>
      <c r="BW1589" s="221" t="str">
        <f t="shared" si="424"/>
        <v/>
      </c>
      <c r="BX1589" s="221" t="str">
        <f t="shared" si="425"/>
        <v/>
      </c>
      <c r="BY1589" s="221">
        <f t="shared" si="426"/>
        <v>0</v>
      </c>
      <c r="BZ1589" s="231">
        <f t="shared" si="427"/>
        <v>0</v>
      </c>
      <c r="CA1589" s="246">
        <f t="shared" si="428"/>
        <v>0</v>
      </c>
      <c r="CB1589" s="246">
        <f t="shared" si="429"/>
        <v>0</v>
      </c>
      <c r="CC1589" s="246" t="str">
        <f t="shared" si="430"/>
        <v/>
      </c>
      <c r="CD1589" s="246">
        <f t="shared" si="431"/>
        <v>5</v>
      </c>
      <c r="CE1589" s="246">
        <f t="shared" si="432"/>
        <v>0</v>
      </c>
      <c r="CF1589" s="276">
        <f t="shared" si="433"/>
        <v>0</v>
      </c>
      <c r="CG1589" s="277">
        <f t="shared" si="433"/>
        <v>0</v>
      </c>
      <c r="CH1589" s="277">
        <f t="shared" si="433"/>
        <v>0</v>
      </c>
      <c r="CI1589" s="278">
        <f t="shared" si="433"/>
        <v>0</v>
      </c>
      <c r="CJ1589" s="280">
        <f t="shared" si="434"/>
        <v>0</v>
      </c>
      <c r="CK1589" s="232">
        <f t="shared" si="435"/>
        <v>0</v>
      </c>
      <c r="CL1589" s="1"/>
    </row>
    <row r="1590" spans="1:90" ht="18" customHeight="1">
      <c r="A1590" s="1"/>
      <c r="B1590" s="1"/>
      <c r="C1590" s="314"/>
      <c r="D1590" s="287" t="str">
        <f t="shared" si="436"/>
        <v/>
      </c>
      <c r="E1590" s="449" t="str">
        <f t="shared" si="423"/>
        <v/>
      </c>
      <c r="F1590" s="450"/>
      <c r="G1590" s="451"/>
      <c r="H1590" s="452"/>
      <c r="I1590" s="453"/>
      <c r="J1590" s="453"/>
      <c r="K1590" s="453"/>
      <c r="L1590" s="453"/>
      <c r="M1590" s="454"/>
      <c r="N1590" s="455"/>
      <c r="O1590" s="456"/>
      <c r="P1590" s="456"/>
      <c r="Q1590" s="456"/>
      <c r="R1590" s="456"/>
      <c r="S1590" s="456"/>
      <c r="T1590" s="456"/>
      <c r="U1590" s="456"/>
      <c r="V1590" s="456"/>
      <c r="W1590" s="456"/>
      <c r="X1590" s="456"/>
      <c r="Y1590" s="456"/>
      <c r="Z1590" s="456"/>
      <c r="AA1590" s="456"/>
      <c r="AB1590" s="456"/>
      <c r="AC1590" s="456"/>
      <c r="AD1590" s="456"/>
      <c r="AE1590" s="457"/>
      <c r="AF1590" s="455"/>
      <c r="AG1590" s="456"/>
      <c r="AH1590" s="456"/>
      <c r="AI1590" s="456"/>
      <c r="AJ1590" s="456"/>
      <c r="AK1590" s="456"/>
      <c r="AL1590" s="456"/>
      <c r="AM1590" s="456"/>
      <c r="AN1590" s="457"/>
      <c r="AO1590" s="455"/>
      <c r="AP1590" s="456"/>
      <c r="AQ1590" s="456"/>
      <c r="AR1590" s="456"/>
      <c r="AS1590" s="456"/>
      <c r="AT1590" s="456"/>
      <c r="AU1590" s="456"/>
      <c r="AV1590" s="456"/>
      <c r="AW1590" s="456"/>
      <c r="AX1590" s="456"/>
      <c r="AY1590" s="456"/>
      <c r="AZ1590" s="456"/>
      <c r="BA1590" s="456"/>
      <c r="BB1590" s="456"/>
      <c r="BC1590" s="456"/>
      <c r="BD1590" s="456"/>
      <c r="BE1590" s="456"/>
      <c r="BF1590" s="456"/>
      <c r="BG1590" s="457"/>
      <c r="BH1590" s="458"/>
      <c r="BI1590" s="459"/>
      <c r="BJ1590" s="459"/>
      <c r="BK1590" s="459"/>
      <c r="BL1590" s="459"/>
      <c r="BM1590" s="460"/>
      <c r="BN1590" s="314"/>
      <c r="BO1590" s="314"/>
      <c r="BP1590" s="1"/>
      <c r="BQ1590" s="120">
        <f>IF($F$3="","",IF(N1590=$F$3,COUNTIF(BQ$23:BQ1589,"&gt;0")+1,0))</f>
        <v>0</v>
      </c>
      <c r="BR1590" s="1"/>
      <c r="BS1590" s="20" t="str">
        <f>IF($N1590="","",IF(VLOOKUP(VLOOKUP($N1590,IMPOSTAZIONI!$E$6:$I$13,5,FALSE),IMPOSTAZIONI!$B$25:$N$32,3,FALSE)=0,"",VLOOKUP(VLOOKUP($N1590,IMPOSTAZIONI!$E$6:$I$13,5,FALSE),IMPOSTAZIONI!$B$25:$N$32,3,FALSE)))</f>
        <v/>
      </c>
      <c r="BT1590" s="20" t="str">
        <f>IF($N1590="","",IF(VLOOKUP(VLOOKUP($N1590,IMPOSTAZIONI!$E$6:$I$13,5,FALSE),IMPOSTAZIONI!$B$25:$N$32,6,FALSE)=0,"",VLOOKUP(VLOOKUP($N1590,IMPOSTAZIONI!$E$6:$I$13,5,FALSE),IMPOSTAZIONI!$B$25:$N$32,6,FALSE)))</f>
        <v/>
      </c>
      <c r="BU1590" s="20" t="str">
        <f>IF($N1590="","",IF(VLOOKUP(VLOOKUP($N1590,IMPOSTAZIONI!$E$6:$I$13,5,FALSE),IMPOSTAZIONI!$B$25:$N$32,9,FALSE)=0,"",VLOOKUP(VLOOKUP($N1590,IMPOSTAZIONI!$E$6:$I$13,5,FALSE),IMPOSTAZIONI!$B$25:$N$32,9,FALSE)))</f>
        <v/>
      </c>
      <c r="BV1590" s="20" t="str">
        <f>IF($N1590="","",IF(VLOOKUP(VLOOKUP($N1590,IMPOSTAZIONI!$E$6:$I$13,5,FALSE),IMPOSTAZIONI!$B$25:$N$32,12,FALSE)=0,"",VLOOKUP(VLOOKUP($N1590,IMPOSTAZIONI!$E$6:$I$13,5,FALSE),IMPOSTAZIONI!$B$25:$N$32,12,FALSE)))</f>
        <v/>
      </c>
      <c r="BW1590" s="221" t="str">
        <f t="shared" si="424"/>
        <v/>
      </c>
      <c r="BX1590" s="221" t="str">
        <f t="shared" si="425"/>
        <v/>
      </c>
      <c r="BY1590" s="221">
        <f t="shared" si="426"/>
        <v>0</v>
      </c>
      <c r="BZ1590" s="231">
        <f t="shared" si="427"/>
        <v>0</v>
      </c>
      <c r="CA1590" s="246">
        <f t="shared" si="428"/>
        <v>0</v>
      </c>
      <c r="CB1590" s="246">
        <f t="shared" si="429"/>
        <v>0</v>
      </c>
      <c r="CC1590" s="246" t="str">
        <f t="shared" si="430"/>
        <v/>
      </c>
      <c r="CD1590" s="246">
        <f t="shared" si="431"/>
        <v>5</v>
      </c>
      <c r="CE1590" s="246">
        <f t="shared" si="432"/>
        <v>0</v>
      </c>
      <c r="CF1590" s="276">
        <f t="shared" si="433"/>
        <v>0</v>
      </c>
      <c r="CG1590" s="277">
        <f t="shared" si="433"/>
        <v>0</v>
      </c>
      <c r="CH1590" s="277">
        <f t="shared" si="433"/>
        <v>0</v>
      </c>
      <c r="CI1590" s="278">
        <f t="shared" si="433"/>
        <v>0</v>
      </c>
      <c r="CJ1590" s="280">
        <f t="shared" si="434"/>
        <v>0</v>
      </c>
      <c r="CK1590" s="232">
        <f t="shared" si="435"/>
        <v>0</v>
      </c>
      <c r="CL1590" s="1"/>
    </row>
    <row r="1591" spans="1:90" ht="18" customHeight="1">
      <c r="A1591" s="1"/>
      <c r="B1591" s="1"/>
      <c r="C1591" s="314"/>
      <c r="D1591" s="287" t="str">
        <f t="shared" si="436"/>
        <v/>
      </c>
      <c r="E1591" s="449" t="str">
        <f t="shared" si="423"/>
        <v/>
      </c>
      <c r="F1591" s="450"/>
      <c r="G1591" s="451"/>
      <c r="H1591" s="452"/>
      <c r="I1591" s="453"/>
      <c r="J1591" s="453"/>
      <c r="K1591" s="453"/>
      <c r="L1591" s="453"/>
      <c r="M1591" s="454"/>
      <c r="N1591" s="455"/>
      <c r="O1591" s="456"/>
      <c r="P1591" s="456"/>
      <c r="Q1591" s="456"/>
      <c r="R1591" s="456"/>
      <c r="S1591" s="456"/>
      <c r="T1591" s="456"/>
      <c r="U1591" s="456"/>
      <c r="V1591" s="456"/>
      <c r="W1591" s="456"/>
      <c r="X1591" s="456"/>
      <c r="Y1591" s="456"/>
      <c r="Z1591" s="456"/>
      <c r="AA1591" s="456"/>
      <c r="AB1591" s="456"/>
      <c r="AC1591" s="456"/>
      <c r="AD1591" s="456"/>
      <c r="AE1591" s="457"/>
      <c r="AF1591" s="455"/>
      <c r="AG1591" s="456"/>
      <c r="AH1591" s="456"/>
      <c r="AI1591" s="456"/>
      <c r="AJ1591" s="456"/>
      <c r="AK1591" s="456"/>
      <c r="AL1591" s="456"/>
      <c r="AM1591" s="456"/>
      <c r="AN1591" s="457"/>
      <c r="AO1591" s="455"/>
      <c r="AP1591" s="456"/>
      <c r="AQ1591" s="456"/>
      <c r="AR1591" s="456"/>
      <c r="AS1591" s="456"/>
      <c r="AT1591" s="456"/>
      <c r="AU1591" s="456"/>
      <c r="AV1591" s="456"/>
      <c r="AW1591" s="456"/>
      <c r="AX1591" s="456"/>
      <c r="AY1591" s="456"/>
      <c r="AZ1591" s="456"/>
      <c r="BA1591" s="456"/>
      <c r="BB1591" s="456"/>
      <c r="BC1591" s="456"/>
      <c r="BD1591" s="456"/>
      <c r="BE1591" s="456"/>
      <c r="BF1591" s="456"/>
      <c r="BG1591" s="457"/>
      <c r="BH1591" s="458"/>
      <c r="BI1591" s="459"/>
      <c r="BJ1591" s="459"/>
      <c r="BK1591" s="459"/>
      <c r="BL1591" s="459"/>
      <c r="BM1591" s="460"/>
      <c r="BN1591" s="314"/>
      <c r="BO1591" s="314"/>
      <c r="BP1591" s="1"/>
      <c r="BQ1591" s="120">
        <f>IF($F$3="","",IF(N1591=$F$3,COUNTIF(BQ$23:BQ1590,"&gt;0")+1,0))</f>
        <v>0</v>
      </c>
      <c r="BR1591" s="1"/>
      <c r="BS1591" s="20" t="str">
        <f>IF($N1591="","",IF(VLOOKUP(VLOOKUP($N1591,IMPOSTAZIONI!$E$6:$I$13,5,FALSE),IMPOSTAZIONI!$B$25:$N$32,3,FALSE)=0,"",VLOOKUP(VLOOKUP($N1591,IMPOSTAZIONI!$E$6:$I$13,5,FALSE),IMPOSTAZIONI!$B$25:$N$32,3,FALSE)))</f>
        <v/>
      </c>
      <c r="BT1591" s="20" t="str">
        <f>IF($N1591="","",IF(VLOOKUP(VLOOKUP($N1591,IMPOSTAZIONI!$E$6:$I$13,5,FALSE),IMPOSTAZIONI!$B$25:$N$32,6,FALSE)=0,"",VLOOKUP(VLOOKUP($N1591,IMPOSTAZIONI!$E$6:$I$13,5,FALSE),IMPOSTAZIONI!$B$25:$N$32,6,FALSE)))</f>
        <v/>
      </c>
      <c r="BU1591" s="20" t="str">
        <f>IF($N1591="","",IF(VLOOKUP(VLOOKUP($N1591,IMPOSTAZIONI!$E$6:$I$13,5,FALSE),IMPOSTAZIONI!$B$25:$N$32,9,FALSE)=0,"",VLOOKUP(VLOOKUP($N1591,IMPOSTAZIONI!$E$6:$I$13,5,FALSE),IMPOSTAZIONI!$B$25:$N$32,9,FALSE)))</f>
        <v/>
      </c>
      <c r="BV1591" s="20" t="str">
        <f>IF($N1591="","",IF(VLOOKUP(VLOOKUP($N1591,IMPOSTAZIONI!$E$6:$I$13,5,FALSE),IMPOSTAZIONI!$B$25:$N$32,12,FALSE)=0,"",VLOOKUP(VLOOKUP($N1591,IMPOSTAZIONI!$E$6:$I$13,5,FALSE),IMPOSTAZIONI!$B$25:$N$32,12,FALSE)))</f>
        <v/>
      </c>
      <c r="BW1591" s="221" t="str">
        <f t="shared" si="424"/>
        <v/>
      </c>
      <c r="BX1591" s="221" t="str">
        <f t="shared" si="425"/>
        <v/>
      </c>
      <c r="BY1591" s="221">
        <f t="shared" si="426"/>
        <v>0</v>
      </c>
      <c r="BZ1591" s="231">
        <f t="shared" si="427"/>
        <v>0</v>
      </c>
      <c r="CA1591" s="246">
        <f t="shared" si="428"/>
        <v>0</v>
      </c>
      <c r="CB1591" s="246">
        <f t="shared" si="429"/>
        <v>0</v>
      </c>
      <c r="CC1591" s="246" t="str">
        <f t="shared" si="430"/>
        <v/>
      </c>
      <c r="CD1591" s="246">
        <f t="shared" si="431"/>
        <v>5</v>
      </c>
      <c r="CE1591" s="246">
        <f t="shared" si="432"/>
        <v>0</v>
      </c>
      <c r="CF1591" s="276">
        <f t="shared" si="433"/>
        <v>0</v>
      </c>
      <c r="CG1591" s="277">
        <f t="shared" si="433"/>
        <v>0</v>
      </c>
      <c r="CH1591" s="277">
        <f t="shared" si="433"/>
        <v>0</v>
      </c>
      <c r="CI1591" s="278">
        <f t="shared" si="433"/>
        <v>0</v>
      </c>
      <c r="CJ1591" s="280">
        <f t="shared" si="434"/>
        <v>0</v>
      </c>
      <c r="CK1591" s="232">
        <f t="shared" si="435"/>
        <v>0</v>
      </c>
      <c r="CL1591" s="1"/>
    </row>
    <row r="1592" spans="1:90" ht="18" customHeight="1">
      <c r="A1592" s="1"/>
      <c r="B1592" s="1"/>
      <c r="C1592" s="314"/>
      <c r="D1592" s="287" t="str">
        <f t="shared" si="436"/>
        <v/>
      </c>
      <c r="E1592" s="449" t="str">
        <f t="shared" si="423"/>
        <v/>
      </c>
      <c r="F1592" s="450"/>
      <c r="G1592" s="451"/>
      <c r="H1592" s="452"/>
      <c r="I1592" s="453"/>
      <c r="J1592" s="453"/>
      <c r="K1592" s="453"/>
      <c r="L1592" s="453"/>
      <c r="M1592" s="454"/>
      <c r="N1592" s="455"/>
      <c r="O1592" s="456"/>
      <c r="P1592" s="456"/>
      <c r="Q1592" s="456"/>
      <c r="R1592" s="456"/>
      <c r="S1592" s="456"/>
      <c r="T1592" s="456"/>
      <c r="U1592" s="456"/>
      <c r="V1592" s="456"/>
      <c r="W1592" s="456"/>
      <c r="X1592" s="456"/>
      <c r="Y1592" s="456"/>
      <c r="Z1592" s="456"/>
      <c r="AA1592" s="456"/>
      <c r="AB1592" s="456"/>
      <c r="AC1592" s="456"/>
      <c r="AD1592" s="456"/>
      <c r="AE1592" s="457"/>
      <c r="AF1592" s="455"/>
      <c r="AG1592" s="456"/>
      <c r="AH1592" s="456"/>
      <c r="AI1592" s="456"/>
      <c r="AJ1592" s="456"/>
      <c r="AK1592" s="456"/>
      <c r="AL1592" s="456"/>
      <c r="AM1592" s="456"/>
      <c r="AN1592" s="457"/>
      <c r="AO1592" s="455"/>
      <c r="AP1592" s="456"/>
      <c r="AQ1592" s="456"/>
      <c r="AR1592" s="456"/>
      <c r="AS1592" s="456"/>
      <c r="AT1592" s="456"/>
      <c r="AU1592" s="456"/>
      <c r="AV1592" s="456"/>
      <c r="AW1592" s="456"/>
      <c r="AX1592" s="456"/>
      <c r="AY1592" s="456"/>
      <c r="AZ1592" s="456"/>
      <c r="BA1592" s="456"/>
      <c r="BB1592" s="456"/>
      <c r="BC1592" s="456"/>
      <c r="BD1592" s="456"/>
      <c r="BE1592" s="456"/>
      <c r="BF1592" s="456"/>
      <c r="BG1592" s="457"/>
      <c r="BH1592" s="458"/>
      <c r="BI1592" s="459"/>
      <c r="BJ1592" s="459"/>
      <c r="BK1592" s="459"/>
      <c r="BL1592" s="459"/>
      <c r="BM1592" s="460"/>
      <c r="BN1592" s="314"/>
      <c r="BO1592" s="314"/>
      <c r="BP1592" s="1"/>
      <c r="BQ1592" s="120">
        <f>IF($F$3="","",IF(N1592=$F$3,COUNTIF(BQ$23:BQ1591,"&gt;0")+1,0))</f>
        <v>0</v>
      </c>
      <c r="BR1592" s="1"/>
      <c r="BS1592" s="20" t="str">
        <f>IF($N1592="","",IF(VLOOKUP(VLOOKUP($N1592,IMPOSTAZIONI!$E$6:$I$13,5,FALSE),IMPOSTAZIONI!$B$25:$N$32,3,FALSE)=0,"",VLOOKUP(VLOOKUP($N1592,IMPOSTAZIONI!$E$6:$I$13,5,FALSE),IMPOSTAZIONI!$B$25:$N$32,3,FALSE)))</f>
        <v/>
      </c>
      <c r="BT1592" s="20" t="str">
        <f>IF($N1592="","",IF(VLOOKUP(VLOOKUP($N1592,IMPOSTAZIONI!$E$6:$I$13,5,FALSE),IMPOSTAZIONI!$B$25:$N$32,6,FALSE)=0,"",VLOOKUP(VLOOKUP($N1592,IMPOSTAZIONI!$E$6:$I$13,5,FALSE),IMPOSTAZIONI!$B$25:$N$32,6,FALSE)))</f>
        <v/>
      </c>
      <c r="BU1592" s="20" t="str">
        <f>IF($N1592="","",IF(VLOOKUP(VLOOKUP($N1592,IMPOSTAZIONI!$E$6:$I$13,5,FALSE),IMPOSTAZIONI!$B$25:$N$32,9,FALSE)=0,"",VLOOKUP(VLOOKUP($N1592,IMPOSTAZIONI!$E$6:$I$13,5,FALSE),IMPOSTAZIONI!$B$25:$N$32,9,FALSE)))</f>
        <v/>
      </c>
      <c r="BV1592" s="20" t="str">
        <f>IF($N1592="","",IF(VLOOKUP(VLOOKUP($N1592,IMPOSTAZIONI!$E$6:$I$13,5,FALSE),IMPOSTAZIONI!$B$25:$N$32,12,FALSE)=0,"",VLOOKUP(VLOOKUP($N1592,IMPOSTAZIONI!$E$6:$I$13,5,FALSE),IMPOSTAZIONI!$B$25:$N$32,12,FALSE)))</f>
        <v/>
      </c>
      <c r="BW1592" s="221" t="str">
        <f t="shared" si="424"/>
        <v/>
      </c>
      <c r="BX1592" s="221" t="str">
        <f t="shared" si="425"/>
        <v/>
      </c>
      <c r="BY1592" s="221">
        <f t="shared" si="426"/>
        <v>0</v>
      </c>
      <c r="BZ1592" s="231">
        <f t="shared" si="427"/>
        <v>0</v>
      </c>
      <c r="CA1592" s="246">
        <f t="shared" si="428"/>
        <v>0</v>
      </c>
      <c r="CB1592" s="246">
        <f t="shared" si="429"/>
        <v>0</v>
      </c>
      <c r="CC1592" s="246" t="str">
        <f t="shared" si="430"/>
        <v/>
      </c>
      <c r="CD1592" s="246">
        <f t="shared" si="431"/>
        <v>5</v>
      </c>
      <c r="CE1592" s="246">
        <f t="shared" si="432"/>
        <v>0</v>
      </c>
      <c r="CF1592" s="276">
        <f t="shared" si="433"/>
        <v>0</v>
      </c>
      <c r="CG1592" s="277">
        <f t="shared" si="433"/>
        <v>0</v>
      </c>
      <c r="CH1592" s="277">
        <f t="shared" si="433"/>
        <v>0</v>
      </c>
      <c r="CI1592" s="278">
        <f t="shared" si="433"/>
        <v>0</v>
      </c>
      <c r="CJ1592" s="280">
        <f t="shared" si="434"/>
        <v>0</v>
      </c>
      <c r="CK1592" s="232">
        <f t="shared" si="435"/>
        <v>0</v>
      </c>
      <c r="CL1592" s="1"/>
    </row>
    <row r="1593" spans="1:90" ht="18" customHeight="1">
      <c r="A1593" s="1"/>
      <c r="B1593" s="1"/>
      <c r="C1593" s="314"/>
      <c r="D1593" s="287" t="str">
        <f t="shared" si="436"/>
        <v/>
      </c>
      <c r="E1593" s="449" t="str">
        <f t="shared" si="423"/>
        <v/>
      </c>
      <c r="F1593" s="450"/>
      <c r="G1593" s="451"/>
      <c r="H1593" s="452"/>
      <c r="I1593" s="453"/>
      <c r="J1593" s="453"/>
      <c r="K1593" s="453"/>
      <c r="L1593" s="453"/>
      <c r="M1593" s="454"/>
      <c r="N1593" s="455"/>
      <c r="O1593" s="456"/>
      <c r="P1593" s="456"/>
      <c r="Q1593" s="456"/>
      <c r="R1593" s="456"/>
      <c r="S1593" s="456"/>
      <c r="T1593" s="456"/>
      <c r="U1593" s="456"/>
      <c r="V1593" s="456"/>
      <c r="W1593" s="456"/>
      <c r="X1593" s="456"/>
      <c r="Y1593" s="456"/>
      <c r="Z1593" s="456"/>
      <c r="AA1593" s="456"/>
      <c r="AB1593" s="456"/>
      <c r="AC1593" s="456"/>
      <c r="AD1593" s="456"/>
      <c r="AE1593" s="457"/>
      <c r="AF1593" s="455"/>
      <c r="AG1593" s="456"/>
      <c r="AH1593" s="456"/>
      <c r="AI1593" s="456"/>
      <c r="AJ1593" s="456"/>
      <c r="AK1593" s="456"/>
      <c r="AL1593" s="456"/>
      <c r="AM1593" s="456"/>
      <c r="AN1593" s="457"/>
      <c r="AO1593" s="455"/>
      <c r="AP1593" s="456"/>
      <c r="AQ1593" s="456"/>
      <c r="AR1593" s="456"/>
      <c r="AS1593" s="456"/>
      <c r="AT1593" s="456"/>
      <c r="AU1593" s="456"/>
      <c r="AV1593" s="456"/>
      <c r="AW1593" s="456"/>
      <c r="AX1593" s="456"/>
      <c r="AY1593" s="456"/>
      <c r="AZ1593" s="456"/>
      <c r="BA1593" s="456"/>
      <c r="BB1593" s="456"/>
      <c r="BC1593" s="456"/>
      <c r="BD1593" s="456"/>
      <c r="BE1593" s="456"/>
      <c r="BF1593" s="456"/>
      <c r="BG1593" s="457"/>
      <c r="BH1593" s="458"/>
      <c r="BI1593" s="459"/>
      <c r="BJ1593" s="459"/>
      <c r="BK1593" s="459"/>
      <c r="BL1593" s="459"/>
      <c r="BM1593" s="460"/>
      <c r="BN1593" s="314"/>
      <c r="BO1593" s="314"/>
      <c r="BP1593" s="1"/>
      <c r="BQ1593" s="120">
        <f>IF($F$3="","",IF(N1593=$F$3,COUNTIF(BQ$23:BQ1592,"&gt;0")+1,0))</f>
        <v>0</v>
      </c>
      <c r="BR1593" s="1"/>
      <c r="BS1593" s="20" t="str">
        <f>IF($N1593="","",IF(VLOOKUP(VLOOKUP($N1593,IMPOSTAZIONI!$E$6:$I$13,5,FALSE),IMPOSTAZIONI!$B$25:$N$32,3,FALSE)=0,"",VLOOKUP(VLOOKUP($N1593,IMPOSTAZIONI!$E$6:$I$13,5,FALSE),IMPOSTAZIONI!$B$25:$N$32,3,FALSE)))</f>
        <v/>
      </c>
      <c r="BT1593" s="20" t="str">
        <f>IF($N1593="","",IF(VLOOKUP(VLOOKUP($N1593,IMPOSTAZIONI!$E$6:$I$13,5,FALSE),IMPOSTAZIONI!$B$25:$N$32,6,FALSE)=0,"",VLOOKUP(VLOOKUP($N1593,IMPOSTAZIONI!$E$6:$I$13,5,FALSE),IMPOSTAZIONI!$B$25:$N$32,6,FALSE)))</f>
        <v/>
      </c>
      <c r="BU1593" s="20" t="str">
        <f>IF($N1593="","",IF(VLOOKUP(VLOOKUP($N1593,IMPOSTAZIONI!$E$6:$I$13,5,FALSE),IMPOSTAZIONI!$B$25:$N$32,9,FALSE)=0,"",VLOOKUP(VLOOKUP($N1593,IMPOSTAZIONI!$E$6:$I$13,5,FALSE),IMPOSTAZIONI!$B$25:$N$32,9,FALSE)))</f>
        <v/>
      </c>
      <c r="BV1593" s="20" t="str">
        <f>IF($N1593="","",IF(VLOOKUP(VLOOKUP($N1593,IMPOSTAZIONI!$E$6:$I$13,5,FALSE),IMPOSTAZIONI!$B$25:$N$32,12,FALSE)=0,"",VLOOKUP(VLOOKUP($N1593,IMPOSTAZIONI!$E$6:$I$13,5,FALSE),IMPOSTAZIONI!$B$25:$N$32,12,FALSE)))</f>
        <v/>
      </c>
      <c r="BW1593" s="221" t="str">
        <f t="shared" si="424"/>
        <v/>
      </c>
      <c r="BX1593" s="221" t="str">
        <f t="shared" si="425"/>
        <v/>
      </c>
      <c r="BY1593" s="221">
        <f t="shared" si="426"/>
        <v>0</v>
      </c>
      <c r="BZ1593" s="231">
        <f t="shared" si="427"/>
        <v>0</v>
      </c>
      <c r="CA1593" s="246">
        <f t="shared" si="428"/>
        <v>0</v>
      </c>
      <c r="CB1593" s="246">
        <f t="shared" si="429"/>
        <v>0</v>
      </c>
      <c r="CC1593" s="246" t="str">
        <f t="shared" si="430"/>
        <v/>
      </c>
      <c r="CD1593" s="246">
        <f t="shared" si="431"/>
        <v>5</v>
      </c>
      <c r="CE1593" s="246">
        <f t="shared" si="432"/>
        <v>0</v>
      </c>
      <c r="CF1593" s="276">
        <f t="shared" si="433"/>
        <v>0</v>
      </c>
      <c r="CG1593" s="277">
        <f t="shared" si="433"/>
        <v>0</v>
      </c>
      <c r="CH1593" s="277">
        <f t="shared" si="433"/>
        <v>0</v>
      </c>
      <c r="CI1593" s="278">
        <f t="shared" si="433"/>
        <v>0</v>
      </c>
      <c r="CJ1593" s="280">
        <f t="shared" si="434"/>
        <v>0</v>
      </c>
      <c r="CK1593" s="232">
        <f t="shared" si="435"/>
        <v>0</v>
      </c>
      <c r="CL1593" s="1"/>
    </row>
    <row r="1594" spans="1:90" ht="18" customHeight="1">
      <c r="A1594" s="1"/>
      <c r="B1594" s="1"/>
      <c r="C1594" s="314"/>
      <c r="D1594" s="287" t="str">
        <f t="shared" si="436"/>
        <v/>
      </c>
      <c r="E1594" s="449" t="str">
        <f t="shared" si="423"/>
        <v/>
      </c>
      <c r="F1594" s="450"/>
      <c r="G1594" s="451"/>
      <c r="H1594" s="452"/>
      <c r="I1594" s="453"/>
      <c r="J1594" s="453"/>
      <c r="K1594" s="453"/>
      <c r="L1594" s="453"/>
      <c r="M1594" s="454"/>
      <c r="N1594" s="455"/>
      <c r="O1594" s="456"/>
      <c r="P1594" s="456"/>
      <c r="Q1594" s="456"/>
      <c r="R1594" s="456"/>
      <c r="S1594" s="456"/>
      <c r="T1594" s="456"/>
      <c r="U1594" s="456"/>
      <c r="V1594" s="456"/>
      <c r="W1594" s="456"/>
      <c r="X1594" s="456"/>
      <c r="Y1594" s="456"/>
      <c r="Z1594" s="456"/>
      <c r="AA1594" s="456"/>
      <c r="AB1594" s="456"/>
      <c r="AC1594" s="456"/>
      <c r="AD1594" s="456"/>
      <c r="AE1594" s="457"/>
      <c r="AF1594" s="455"/>
      <c r="AG1594" s="456"/>
      <c r="AH1594" s="456"/>
      <c r="AI1594" s="456"/>
      <c r="AJ1594" s="456"/>
      <c r="AK1594" s="456"/>
      <c r="AL1594" s="456"/>
      <c r="AM1594" s="456"/>
      <c r="AN1594" s="457"/>
      <c r="AO1594" s="455"/>
      <c r="AP1594" s="456"/>
      <c r="AQ1594" s="456"/>
      <c r="AR1594" s="456"/>
      <c r="AS1594" s="456"/>
      <c r="AT1594" s="456"/>
      <c r="AU1594" s="456"/>
      <c r="AV1594" s="456"/>
      <c r="AW1594" s="456"/>
      <c r="AX1594" s="456"/>
      <c r="AY1594" s="456"/>
      <c r="AZ1594" s="456"/>
      <c r="BA1594" s="456"/>
      <c r="BB1594" s="456"/>
      <c r="BC1594" s="456"/>
      <c r="BD1594" s="456"/>
      <c r="BE1594" s="456"/>
      <c r="BF1594" s="456"/>
      <c r="BG1594" s="457"/>
      <c r="BH1594" s="458"/>
      <c r="BI1594" s="459"/>
      <c r="BJ1594" s="459"/>
      <c r="BK1594" s="459"/>
      <c r="BL1594" s="459"/>
      <c r="BM1594" s="460"/>
      <c r="BN1594" s="314"/>
      <c r="BO1594" s="314"/>
      <c r="BP1594" s="1"/>
      <c r="BQ1594" s="120">
        <f>IF($F$3="","",IF(N1594=$F$3,COUNTIF(BQ$23:BQ1593,"&gt;0")+1,0))</f>
        <v>0</v>
      </c>
      <c r="BR1594" s="1"/>
      <c r="BS1594" s="20" t="str">
        <f>IF($N1594="","",IF(VLOOKUP(VLOOKUP($N1594,IMPOSTAZIONI!$E$6:$I$13,5,FALSE),IMPOSTAZIONI!$B$25:$N$32,3,FALSE)=0,"",VLOOKUP(VLOOKUP($N1594,IMPOSTAZIONI!$E$6:$I$13,5,FALSE),IMPOSTAZIONI!$B$25:$N$32,3,FALSE)))</f>
        <v/>
      </c>
      <c r="BT1594" s="20" t="str">
        <f>IF($N1594="","",IF(VLOOKUP(VLOOKUP($N1594,IMPOSTAZIONI!$E$6:$I$13,5,FALSE),IMPOSTAZIONI!$B$25:$N$32,6,FALSE)=0,"",VLOOKUP(VLOOKUP($N1594,IMPOSTAZIONI!$E$6:$I$13,5,FALSE),IMPOSTAZIONI!$B$25:$N$32,6,FALSE)))</f>
        <v/>
      </c>
      <c r="BU1594" s="20" t="str">
        <f>IF($N1594="","",IF(VLOOKUP(VLOOKUP($N1594,IMPOSTAZIONI!$E$6:$I$13,5,FALSE),IMPOSTAZIONI!$B$25:$N$32,9,FALSE)=0,"",VLOOKUP(VLOOKUP($N1594,IMPOSTAZIONI!$E$6:$I$13,5,FALSE),IMPOSTAZIONI!$B$25:$N$32,9,FALSE)))</f>
        <v/>
      </c>
      <c r="BV1594" s="20" t="str">
        <f>IF($N1594="","",IF(VLOOKUP(VLOOKUP($N1594,IMPOSTAZIONI!$E$6:$I$13,5,FALSE),IMPOSTAZIONI!$B$25:$N$32,12,FALSE)=0,"",VLOOKUP(VLOOKUP($N1594,IMPOSTAZIONI!$E$6:$I$13,5,FALSE),IMPOSTAZIONI!$B$25:$N$32,12,FALSE)))</f>
        <v/>
      </c>
      <c r="BW1594" s="221" t="str">
        <f t="shared" si="424"/>
        <v/>
      </c>
      <c r="BX1594" s="221" t="str">
        <f t="shared" si="425"/>
        <v/>
      </c>
      <c r="BY1594" s="221">
        <f t="shared" si="426"/>
        <v>0</v>
      </c>
      <c r="BZ1594" s="231">
        <f t="shared" si="427"/>
        <v>0</v>
      </c>
      <c r="CA1594" s="246">
        <f t="shared" si="428"/>
        <v>0</v>
      </c>
      <c r="CB1594" s="246">
        <f t="shared" si="429"/>
        <v>0</v>
      </c>
      <c r="CC1594" s="246" t="str">
        <f t="shared" si="430"/>
        <v/>
      </c>
      <c r="CD1594" s="246">
        <f t="shared" si="431"/>
        <v>5</v>
      </c>
      <c r="CE1594" s="246">
        <f t="shared" si="432"/>
        <v>0</v>
      </c>
      <c r="CF1594" s="276">
        <f t="shared" si="433"/>
        <v>0</v>
      </c>
      <c r="CG1594" s="277">
        <f t="shared" si="433"/>
        <v>0</v>
      </c>
      <c r="CH1594" s="277">
        <f t="shared" si="433"/>
        <v>0</v>
      </c>
      <c r="CI1594" s="278">
        <f t="shared" si="433"/>
        <v>0</v>
      </c>
      <c r="CJ1594" s="280">
        <f t="shared" si="434"/>
        <v>0</v>
      </c>
      <c r="CK1594" s="232">
        <f t="shared" si="435"/>
        <v>0</v>
      </c>
      <c r="CL1594" s="1"/>
    </row>
    <row r="1595" spans="1:90" ht="18" customHeight="1">
      <c r="A1595" s="1"/>
      <c r="B1595" s="1"/>
      <c r="C1595" s="314"/>
      <c r="D1595" s="287" t="str">
        <f t="shared" si="436"/>
        <v/>
      </c>
      <c r="E1595" s="449" t="str">
        <f t="shared" si="423"/>
        <v/>
      </c>
      <c r="F1595" s="450"/>
      <c r="G1595" s="451"/>
      <c r="H1595" s="452"/>
      <c r="I1595" s="453"/>
      <c r="J1595" s="453"/>
      <c r="K1595" s="453"/>
      <c r="L1595" s="453"/>
      <c r="M1595" s="454"/>
      <c r="N1595" s="455"/>
      <c r="O1595" s="456"/>
      <c r="P1595" s="456"/>
      <c r="Q1595" s="456"/>
      <c r="R1595" s="456"/>
      <c r="S1595" s="456"/>
      <c r="T1595" s="456"/>
      <c r="U1595" s="456"/>
      <c r="V1595" s="456"/>
      <c r="W1595" s="456"/>
      <c r="X1595" s="456"/>
      <c r="Y1595" s="456"/>
      <c r="Z1595" s="456"/>
      <c r="AA1595" s="456"/>
      <c r="AB1595" s="456"/>
      <c r="AC1595" s="456"/>
      <c r="AD1595" s="456"/>
      <c r="AE1595" s="457"/>
      <c r="AF1595" s="455"/>
      <c r="AG1595" s="456"/>
      <c r="AH1595" s="456"/>
      <c r="AI1595" s="456"/>
      <c r="AJ1595" s="456"/>
      <c r="AK1595" s="456"/>
      <c r="AL1595" s="456"/>
      <c r="AM1595" s="456"/>
      <c r="AN1595" s="457"/>
      <c r="AO1595" s="455"/>
      <c r="AP1595" s="456"/>
      <c r="AQ1595" s="456"/>
      <c r="AR1595" s="456"/>
      <c r="AS1595" s="456"/>
      <c r="AT1595" s="456"/>
      <c r="AU1595" s="456"/>
      <c r="AV1595" s="456"/>
      <c r="AW1595" s="456"/>
      <c r="AX1595" s="456"/>
      <c r="AY1595" s="456"/>
      <c r="AZ1595" s="456"/>
      <c r="BA1595" s="456"/>
      <c r="BB1595" s="456"/>
      <c r="BC1595" s="456"/>
      <c r="BD1595" s="456"/>
      <c r="BE1595" s="456"/>
      <c r="BF1595" s="456"/>
      <c r="BG1595" s="457"/>
      <c r="BH1595" s="458"/>
      <c r="BI1595" s="459"/>
      <c r="BJ1595" s="459"/>
      <c r="BK1595" s="459"/>
      <c r="BL1595" s="459"/>
      <c r="BM1595" s="460"/>
      <c r="BN1595" s="314"/>
      <c r="BO1595" s="314"/>
      <c r="BP1595" s="1"/>
      <c r="BQ1595" s="120">
        <f>IF($F$3="","",IF(N1595=$F$3,COUNTIF(BQ$23:BQ1594,"&gt;0")+1,0))</f>
        <v>0</v>
      </c>
      <c r="BR1595" s="1"/>
      <c r="BS1595" s="20" t="str">
        <f>IF($N1595="","",IF(VLOOKUP(VLOOKUP($N1595,IMPOSTAZIONI!$E$6:$I$13,5,FALSE),IMPOSTAZIONI!$B$25:$N$32,3,FALSE)=0,"",VLOOKUP(VLOOKUP($N1595,IMPOSTAZIONI!$E$6:$I$13,5,FALSE),IMPOSTAZIONI!$B$25:$N$32,3,FALSE)))</f>
        <v/>
      </c>
      <c r="BT1595" s="20" t="str">
        <f>IF($N1595="","",IF(VLOOKUP(VLOOKUP($N1595,IMPOSTAZIONI!$E$6:$I$13,5,FALSE),IMPOSTAZIONI!$B$25:$N$32,6,FALSE)=0,"",VLOOKUP(VLOOKUP($N1595,IMPOSTAZIONI!$E$6:$I$13,5,FALSE),IMPOSTAZIONI!$B$25:$N$32,6,FALSE)))</f>
        <v/>
      </c>
      <c r="BU1595" s="20" t="str">
        <f>IF($N1595="","",IF(VLOOKUP(VLOOKUP($N1595,IMPOSTAZIONI!$E$6:$I$13,5,FALSE),IMPOSTAZIONI!$B$25:$N$32,9,FALSE)=0,"",VLOOKUP(VLOOKUP($N1595,IMPOSTAZIONI!$E$6:$I$13,5,FALSE),IMPOSTAZIONI!$B$25:$N$32,9,FALSE)))</f>
        <v/>
      </c>
      <c r="BV1595" s="20" t="str">
        <f>IF($N1595="","",IF(VLOOKUP(VLOOKUP($N1595,IMPOSTAZIONI!$E$6:$I$13,5,FALSE),IMPOSTAZIONI!$B$25:$N$32,12,FALSE)=0,"",VLOOKUP(VLOOKUP($N1595,IMPOSTAZIONI!$E$6:$I$13,5,FALSE),IMPOSTAZIONI!$B$25:$N$32,12,FALSE)))</f>
        <v/>
      </c>
      <c r="BW1595" s="221" t="str">
        <f t="shared" si="424"/>
        <v/>
      </c>
      <c r="BX1595" s="221" t="str">
        <f t="shared" si="425"/>
        <v/>
      </c>
      <c r="BY1595" s="221">
        <f t="shared" si="426"/>
        <v>0</v>
      </c>
      <c r="BZ1595" s="231">
        <f t="shared" si="427"/>
        <v>0</v>
      </c>
      <c r="CA1595" s="246">
        <f t="shared" si="428"/>
        <v>0</v>
      </c>
      <c r="CB1595" s="246">
        <f t="shared" si="429"/>
        <v>0</v>
      </c>
      <c r="CC1595" s="246" t="str">
        <f t="shared" si="430"/>
        <v/>
      </c>
      <c r="CD1595" s="246">
        <f t="shared" si="431"/>
        <v>5</v>
      </c>
      <c r="CE1595" s="246">
        <f t="shared" si="432"/>
        <v>0</v>
      </c>
      <c r="CF1595" s="276">
        <f t="shared" si="433"/>
        <v>0</v>
      </c>
      <c r="CG1595" s="277">
        <f t="shared" si="433"/>
        <v>0</v>
      </c>
      <c r="CH1595" s="277">
        <f t="shared" si="433"/>
        <v>0</v>
      </c>
      <c r="CI1595" s="278">
        <f t="shared" si="433"/>
        <v>0</v>
      </c>
      <c r="CJ1595" s="280">
        <f t="shared" si="434"/>
        <v>0</v>
      </c>
      <c r="CK1595" s="232">
        <f t="shared" si="435"/>
        <v>0</v>
      </c>
      <c r="CL1595" s="1"/>
    </row>
    <row r="1596" spans="1:90" ht="18" customHeight="1">
      <c r="A1596" s="1"/>
      <c r="B1596" s="1"/>
      <c r="C1596" s="314"/>
      <c r="D1596" s="287" t="str">
        <f t="shared" si="436"/>
        <v/>
      </c>
      <c r="E1596" s="449" t="str">
        <f t="shared" si="423"/>
        <v/>
      </c>
      <c r="F1596" s="450"/>
      <c r="G1596" s="451"/>
      <c r="H1596" s="452"/>
      <c r="I1596" s="453"/>
      <c r="J1596" s="453"/>
      <c r="K1596" s="453"/>
      <c r="L1596" s="453"/>
      <c r="M1596" s="454"/>
      <c r="N1596" s="455"/>
      <c r="O1596" s="456"/>
      <c r="P1596" s="456"/>
      <c r="Q1596" s="456"/>
      <c r="R1596" s="456"/>
      <c r="S1596" s="456"/>
      <c r="T1596" s="456"/>
      <c r="U1596" s="456"/>
      <c r="V1596" s="456"/>
      <c r="W1596" s="456"/>
      <c r="X1596" s="456"/>
      <c r="Y1596" s="456"/>
      <c r="Z1596" s="456"/>
      <c r="AA1596" s="456"/>
      <c r="AB1596" s="456"/>
      <c r="AC1596" s="456"/>
      <c r="AD1596" s="456"/>
      <c r="AE1596" s="457"/>
      <c r="AF1596" s="455"/>
      <c r="AG1596" s="456"/>
      <c r="AH1596" s="456"/>
      <c r="AI1596" s="456"/>
      <c r="AJ1596" s="456"/>
      <c r="AK1596" s="456"/>
      <c r="AL1596" s="456"/>
      <c r="AM1596" s="456"/>
      <c r="AN1596" s="457"/>
      <c r="AO1596" s="455"/>
      <c r="AP1596" s="456"/>
      <c r="AQ1596" s="456"/>
      <c r="AR1596" s="456"/>
      <c r="AS1596" s="456"/>
      <c r="AT1596" s="456"/>
      <c r="AU1596" s="456"/>
      <c r="AV1596" s="456"/>
      <c r="AW1596" s="456"/>
      <c r="AX1596" s="456"/>
      <c r="AY1596" s="456"/>
      <c r="AZ1596" s="456"/>
      <c r="BA1596" s="456"/>
      <c r="BB1596" s="456"/>
      <c r="BC1596" s="456"/>
      <c r="BD1596" s="456"/>
      <c r="BE1596" s="456"/>
      <c r="BF1596" s="456"/>
      <c r="BG1596" s="457"/>
      <c r="BH1596" s="458"/>
      <c r="BI1596" s="459"/>
      <c r="BJ1596" s="459"/>
      <c r="BK1596" s="459"/>
      <c r="BL1596" s="459"/>
      <c r="BM1596" s="460"/>
      <c r="BN1596" s="314"/>
      <c r="BO1596" s="314"/>
      <c r="BP1596" s="1"/>
      <c r="BQ1596" s="120">
        <f>IF($F$3="","",IF(N1596=$F$3,COUNTIF(BQ$23:BQ1595,"&gt;0")+1,0))</f>
        <v>0</v>
      </c>
      <c r="BR1596" s="1"/>
      <c r="BS1596" s="20" t="str">
        <f>IF($N1596="","",IF(VLOOKUP(VLOOKUP($N1596,IMPOSTAZIONI!$E$6:$I$13,5,FALSE),IMPOSTAZIONI!$B$25:$N$32,3,FALSE)=0,"",VLOOKUP(VLOOKUP($N1596,IMPOSTAZIONI!$E$6:$I$13,5,FALSE),IMPOSTAZIONI!$B$25:$N$32,3,FALSE)))</f>
        <v/>
      </c>
      <c r="BT1596" s="20" t="str">
        <f>IF($N1596="","",IF(VLOOKUP(VLOOKUP($N1596,IMPOSTAZIONI!$E$6:$I$13,5,FALSE),IMPOSTAZIONI!$B$25:$N$32,6,FALSE)=0,"",VLOOKUP(VLOOKUP($N1596,IMPOSTAZIONI!$E$6:$I$13,5,FALSE),IMPOSTAZIONI!$B$25:$N$32,6,FALSE)))</f>
        <v/>
      </c>
      <c r="BU1596" s="20" t="str">
        <f>IF($N1596="","",IF(VLOOKUP(VLOOKUP($N1596,IMPOSTAZIONI!$E$6:$I$13,5,FALSE),IMPOSTAZIONI!$B$25:$N$32,9,FALSE)=0,"",VLOOKUP(VLOOKUP($N1596,IMPOSTAZIONI!$E$6:$I$13,5,FALSE),IMPOSTAZIONI!$B$25:$N$32,9,FALSE)))</f>
        <v/>
      </c>
      <c r="BV1596" s="20" t="str">
        <f>IF($N1596="","",IF(VLOOKUP(VLOOKUP($N1596,IMPOSTAZIONI!$E$6:$I$13,5,FALSE),IMPOSTAZIONI!$B$25:$N$32,12,FALSE)=0,"",VLOOKUP(VLOOKUP($N1596,IMPOSTAZIONI!$E$6:$I$13,5,FALSE),IMPOSTAZIONI!$B$25:$N$32,12,FALSE)))</f>
        <v/>
      </c>
      <c r="BW1596" s="221" t="str">
        <f t="shared" si="424"/>
        <v/>
      </c>
      <c r="BX1596" s="221" t="str">
        <f t="shared" si="425"/>
        <v/>
      </c>
      <c r="BY1596" s="221">
        <f t="shared" si="426"/>
        <v>0</v>
      </c>
      <c r="BZ1596" s="231">
        <f t="shared" si="427"/>
        <v>0</v>
      </c>
      <c r="CA1596" s="246">
        <f t="shared" si="428"/>
        <v>0</v>
      </c>
      <c r="CB1596" s="246">
        <f t="shared" si="429"/>
        <v>0</v>
      </c>
      <c r="CC1596" s="246" t="str">
        <f t="shared" si="430"/>
        <v/>
      </c>
      <c r="CD1596" s="246">
        <f t="shared" si="431"/>
        <v>5</v>
      </c>
      <c r="CE1596" s="246">
        <f t="shared" si="432"/>
        <v>0</v>
      </c>
      <c r="CF1596" s="276">
        <f t="shared" si="433"/>
        <v>0</v>
      </c>
      <c r="CG1596" s="277">
        <f t="shared" si="433"/>
        <v>0</v>
      </c>
      <c r="CH1596" s="277">
        <f t="shared" si="433"/>
        <v>0</v>
      </c>
      <c r="CI1596" s="278">
        <f t="shared" si="433"/>
        <v>0</v>
      </c>
      <c r="CJ1596" s="280">
        <f t="shared" si="434"/>
        <v>0</v>
      </c>
      <c r="CK1596" s="232">
        <f t="shared" si="435"/>
        <v>0</v>
      </c>
      <c r="CL1596" s="1"/>
    </row>
    <row r="1597" spans="1:90" ht="18" customHeight="1">
      <c r="A1597" s="1"/>
      <c r="B1597" s="1"/>
      <c r="C1597" s="314"/>
      <c r="D1597" s="287" t="str">
        <f t="shared" si="436"/>
        <v/>
      </c>
      <c r="E1597" s="449" t="str">
        <f t="shared" si="423"/>
        <v/>
      </c>
      <c r="F1597" s="450"/>
      <c r="G1597" s="451"/>
      <c r="H1597" s="452"/>
      <c r="I1597" s="453"/>
      <c r="J1597" s="453"/>
      <c r="K1597" s="453"/>
      <c r="L1597" s="453"/>
      <c r="M1597" s="454"/>
      <c r="N1597" s="455"/>
      <c r="O1597" s="456"/>
      <c r="P1597" s="456"/>
      <c r="Q1597" s="456"/>
      <c r="R1597" s="456"/>
      <c r="S1597" s="456"/>
      <c r="T1597" s="456"/>
      <c r="U1597" s="456"/>
      <c r="V1597" s="456"/>
      <c r="W1597" s="456"/>
      <c r="X1597" s="456"/>
      <c r="Y1597" s="456"/>
      <c r="Z1597" s="456"/>
      <c r="AA1597" s="456"/>
      <c r="AB1597" s="456"/>
      <c r="AC1597" s="456"/>
      <c r="AD1597" s="456"/>
      <c r="AE1597" s="457"/>
      <c r="AF1597" s="455"/>
      <c r="AG1597" s="456"/>
      <c r="AH1597" s="456"/>
      <c r="AI1597" s="456"/>
      <c r="AJ1597" s="456"/>
      <c r="AK1597" s="456"/>
      <c r="AL1597" s="456"/>
      <c r="AM1597" s="456"/>
      <c r="AN1597" s="457"/>
      <c r="AO1597" s="455"/>
      <c r="AP1597" s="456"/>
      <c r="AQ1597" s="456"/>
      <c r="AR1597" s="456"/>
      <c r="AS1597" s="456"/>
      <c r="AT1597" s="456"/>
      <c r="AU1597" s="456"/>
      <c r="AV1597" s="456"/>
      <c r="AW1597" s="456"/>
      <c r="AX1597" s="456"/>
      <c r="AY1597" s="456"/>
      <c r="AZ1597" s="456"/>
      <c r="BA1597" s="456"/>
      <c r="BB1597" s="456"/>
      <c r="BC1597" s="456"/>
      <c r="BD1597" s="456"/>
      <c r="BE1597" s="456"/>
      <c r="BF1597" s="456"/>
      <c r="BG1597" s="457"/>
      <c r="BH1597" s="458"/>
      <c r="BI1597" s="459"/>
      <c r="BJ1597" s="459"/>
      <c r="BK1597" s="459"/>
      <c r="BL1597" s="459"/>
      <c r="BM1597" s="460"/>
      <c r="BN1597" s="314"/>
      <c r="BO1597" s="314"/>
      <c r="BP1597" s="1"/>
      <c r="BQ1597" s="120">
        <f>IF($F$3="","",IF(N1597=$F$3,COUNTIF(BQ$23:BQ1596,"&gt;0")+1,0))</f>
        <v>0</v>
      </c>
      <c r="BR1597" s="1"/>
      <c r="BS1597" s="20" t="str">
        <f>IF($N1597="","",IF(VLOOKUP(VLOOKUP($N1597,IMPOSTAZIONI!$E$6:$I$13,5,FALSE),IMPOSTAZIONI!$B$25:$N$32,3,FALSE)=0,"",VLOOKUP(VLOOKUP($N1597,IMPOSTAZIONI!$E$6:$I$13,5,FALSE),IMPOSTAZIONI!$B$25:$N$32,3,FALSE)))</f>
        <v/>
      </c>
      <c r="BT1597" s="20" t="str">
        <f>IF($N1597="","",IF(VLOOKUP(VLOOKUP($N1597,IMPOSTAZIONI!$E$6:$I$13,5,FALSE),IMPOSTAZIONI!$B$25:$N$32,6,FALSE)=0,"",VLOOKUP(VLOOKUP($N1597,IMPOSTAZIONI!$E$6:$I$13,5,FALSE),IMPOSTAZIONI!$B$25:$N$32,6,FALSE)))</f>
        <v/>
      </c>
      <c r="BU1597" s="20" t="str">
        <f>IF($N1597="","",IF(VLOOKUP(VLOOKUP($N1597,IMPOSTAZIONI!$E$6:$I$13,5,FALSE),IMPOSTAZIONI!$B$25:$N$32,9,FALSE)=0,"",VLOOKUP(VLOOKUP($N1597,IMPOSTAZIONI!$E$6:$I$13,5,FALSE),IMPOSTAZIONI!$B$25:$N$32,9,FALSE)))</f>
        <v/>
      </c>
      <c r="BV1597" s="20" t="str">
        <f>IF($N1597="","",IF(VLOOKUP(VLOOKUP($N1597,IMPOSTAZIONI!$E$6:$I$13,5,FALSE),IMPOSTAZIONI!$B$25:$N$32,12,FALSE)=0,"",VLOOKUP(VLOOKUP($N1597,IMPOSTAZIONI!$E$6:$I$13,5,FALSE),IMPOSTAZIONI!$B$25:$N$32,12,FALSE)))</f>
        <v/>
      </c>
      <c r="BW1597" s="221" t="str">
        <f t="shared" si="424"/>
        <v/>
      </c>
      <c r="BX1597" s="221" t="str">
        <f t="shared" si="425"/>
        <v/>
      </c>
      <c r="BY1597" s="221">
        <f t="shared" si="426"/>
        <v>0</v>
      </c>
      <c r="BZ1597" s="231">
        <f t="shared" si="427"/>
        <v>0</v>
      </c>
      <c r="CA1597" s="246">
        <f t="shared" si="428"/>
        <v>0</v>
      </c>
      <c r="CB1597" s="246">
        <f t="shared" si="429"/>
        <v>0</v>
      </c>
      <c r="CC1597" s="246" t="str">
        <f t="shared" si="430"/>
        <v/>
      </c>
      <c r="CD1597" s="246">
        <f t="shared" si="431"/>
        <v>5</v>
      </c>
      <c r="CE1597" s="246">
        <f t="shared" si="432"/>
        <v>0</v>
      </c>
      <c r="CF1597" s="276">
        <f t="shared" si="433"/>
        <v>0</v>
      </c>
      <c r="CG1597" s="277">
        <f t="shared" si="433"/>
        <v>0</v>
      </c>
      <c r="CH1597" s="277">
        <f t="shared" si="433"/>
        <v>0</v>
      </c>
      <c r="CI1597" s="278">
        <f t="shared" ref="CI1597:CI1660" si="437">COUNTIF($CE$23:$CE$3022,CONCATENATE($CD1597,CI$21))</f>
        <v>0</v>
      </c>
      <c r="CJ1597" s="280">
        <f t="shared" si="434"/>
        <v>0</v>
      </c>
      <c r="CK1597" s="232">
        <f t="shared" si="435"/>
        <v>0</v>
      </c>
      <c r="CL1597" s="1"/>
    </row>
    <row r="1598" spans="1:90" ht="18" customHeight="1">
      <c r="A1598" s="1"/>
      <c r="B1598" s="1"/>
      <c r="C1598" s="314"/>
      <c r="D1598" s="287" t="str">
        <f t="shared" si="436"/>
        <v/>
      </c>
      <c r="E1598" s="449" t="str">
        <f t="shared" ref="E1598:E1661" si="438">IF(BQ1598=0,"",BQ1598)</f>
        <v/>
      </c>
      <c r="F1598" s="450"/>
      <c r="G1598" s="451"/>
      <c r="H1598" s="452"/>
      <c r="I1598" s="453"/>
      <c r="J1598" s="453"/>
      <c r="K1598" s="453"/>
      <c r="L1598" s="453"/>
      <c r="M1598" s="454"/>
      <c r="N1598" s="455"/>
      <c r="O1598" s="456"/>
      <c r="P1598" s="456"/>
      <c r="Q1598" s="456"/>
      <c r="R1598" s="456"/>
      <c r="S1598" s="456"/>
      <c r="T1598" s="456"/>
      <c r="U1598" s="456"/>
      <c r="V1598" s="456"/>
      <c r="W1598" s="456"/>
      <c r="X1598" s="456"/>
      <c r="Y1598" s="456"/>
      <c r="Z1598" s="456"/>
      <c r="AA1598" s="456"/>
      <c r="AB1598" s="456"/>
      <c r="AC1598" s="456"/>
      <c r="AD1598" s="456"/>
      <c r="AE1598" s="457"/>
      <c r="AF1598" s="455"/>
      <c r="AG1598" s="456"/>
      <c r="AH1598" s="456"/>
      <c r="AI1598" s="456"/>
      <c r="AJ1598" s="456"/>
      <c r="AK1598" s="456"/>
      <c r="AL1598" s="456"/>
      <c r="AM1598" s="456"/>
      <c r="AN1598" s="457"/>
      <c r="AO1598" s="455"/>
      <c r="AP1598" s="456"/>
      <c r="AQ1598" s="456"/>
      <c r="AR1598" s="456"/>
      <c r="AS1598" s="456"/>
      <c r="AT1598" s="456"/>
      <c r="AU1598" s="456"/>
      <c r="AV1598" s="456"/>
      <c r="AW1598" s="456"/>
      <c r="AX1598" s="456"/>
      <c r="AY1598" s="456"/>
      <c r="AZ1598" s="456"/>
      <c r="BA1598" s="456"/>
      <c r="BB1598" s="456"/>
      <c r="BC1598" s="456"/>
      <c r="BD1598" s="456"/>
      <c r="BE1598" s="456"/>
      <c r="BF1598" s="456"/>
      <c r="BG1598" s="457"/>
      <c r="BH1598" s="458"/>
      <c r="BI1598" s="459"/>
      <c r="BJ1598" s="459"/>
      <c r="BK1598" s="459"/>
      <c r="BL1598" s="459"/>
      <c r="BM1598" s="460"/>
      <c r="BN1598" s="314"/>
      <c r="BO1598" s="314"/>
      <c r="BP1598" s="1"/>
      <c r="BQ1598" s="120">
        <f>IF($F$3="","",IF(N1598=$F$3,COUNTIF(BQ$23:BQ1597,"&gt;0")+1,0))</f>
        <v>0</v>
      </c>
      <c r="BR1598" s="1"/>
      <c r="BS1598" s="20" t="str">
        <f>IF($N1598="","",IF(VLOOKUP(VLOOKUP($N1598,IMPOSTAZIONI!$E$6:$I$13,5,FALSE),IMPOSTAZIONI!$B$25:$N$32,3,FALSE)=0,"",VLOOKUP(VLOOKUP($N1598,IMPOSTAZIONI!$E$6:$I$13,5,FALSE),IMPOSTAZIONI!$B$25:$N$32,3,FALSE)))</f>
        <v/>
      </c>
      <c r="BT1598" s="20" t="str">
        <f>IF($N1598="","",IF(VLOOKUP(VLOOKUP($N1598,IMPOSTAZIONI!$E$6:$I$13,5,FALSE),IMPOSTAZIONI!$B$25:$N$32,6,FALSE)=0,"",VLOOKUP(VLOOKUP($N1598,IMPOSTAZIONI!$E$6:$I$13,5,FALSE),IMPOSTAZIONI!$B$25:$N$32,6,FALSE)))</f>
        <v/>
      </c>
      <c r="BU1598" s="20" t="str">
        <f>IF($N1598="","",IF(VLOOKUP(VLOOKUP($N1598,IMPOSTAZIONI!$E$6:$I$13,5,FALSE),IMPOSTAZIONI!$B$25:$N$32,9,FALSE)=0,"",VLOOKUP(VLOOKUP($N1598,IMPOSTAZIONI!$E$6:$I$13,5,FALSE),IMPOSTAZIONI!$B$25:$N$32,9,FALSE)))</f>
        <v/>
      </c>
      <c r="BV1598" s="20" t="str">
        <f>IF($N1598="","",IF(VLOOKUP(VLOOKUP($N1598,IMPOSTAZIONI!$E$6:$I$13,5,FALSE),IMPOSTAZIONI!$B$25:$N$32,12,FALSE)=0,"",VLOOKUP(VLOOKUP($N1598,IMPOSTAZIONI!$E$6:$I$13,5,FALSE),IMPOSTAZIONI!$B$25:$N$32,12,FALSE)))</f>
        <v/>
      </c>
      <c r="BW1598" s="221" t="str">
        <f t="shared" ref="BW1598:BW1661" si="439">IF(AF1598="","",HLOOKUP(AF1598,BS1598:BV1598,1,FALSE))</f>
        <v/>
      </c>
      <c r="BX1598" s="221" t="str">
        <f t="shared" ref="BX1598:BX1661" si="440">IF(N1598="","",VLOOKUP(N1598,$AY$3109:$BM$3116,1,FALSE))</f>
        <v/>
      </c>
      <c r="BY1598" s="221">
        <f t="shared" ref="BY1598:BY1661" si="441">IF(OR(ISERROR(BW1598),ISERROR(BX1598),AND(H1598&gt;0,H1598&lt;AD$3140),AND(H1598&gt;0,H1598&gt;AD$3141)),1,IF(CK1598=1,2,0))</f>
        <v>0</v>
      </c>
      <c r="BZ1598" s="231">
        <f t="shared" ref="BZ1598:BZ1661" si="442">IF($F$3="",0,IF($F$3=N1598,H1598,0))</f>
        <v>0</v>
      </c>
      <c r="CA1598" s="246">
        <f t="shared" ref="CA1598:CA1661" si="443">IF($BN$3&gt;$AY$3147,"",IF(BZ1598=0,0,IF(AF1598="",0,VLOOKUP(AF1598,$AY$3118:$BL$3121,14,FALSE))))</f>
        <v>0</v>
      </c>
      <c r="CB1598" s="246">
        <f t="shared" ref="CB1598:CB1661" si="444">IF(BZ1598=0,0,MONTH(BZ1598))</f>
        <v>0</v>
      </c>
      <c r="CC1598" s="246" t="str">
        <f t="shared" ref="CC1598:CC1661" si="445">IF(OR(BZ1598=0,CA1598=0),"",CONCATENATE(CB1598,CA1598))</f>
        <v/>
      </c>
      <c r="CD1598" s="246">
        <f t="shared" ref="CD1598:CD1661" si="446">MATCH(BZ1598,BZ$23:BZ$3022,0)</f>
        <v>5</v>
      </c>
      <c r="CE1598" s="246">
        <f t="shared" ref="CE1598:CE1661" si="447">IF(CA1598&gt;0,CONCATENATE(CD1598,CA1598),0)</f>
        <v>0</v>
      </c>
      <c r="CF1598" s="276">
        <f t="shared" ref="CF1598:CI1661" si="448">COUNTIF($CE$23:$CE$3022,CONCATENATE($CD1598,CF$21))</f>
        <v>0</v>
      </c>
      <c r="CG1598" s="277">
        <f t="shared" si="448"/>
        <v>0</v>
      </c>
      <c r="CH1598" s="277">
        <f t="shared" si="448"/>
        <v>0</v>
      </c>
      <c r="CI1598" s="278">
        <f t="shared" si="437"/>
        <v>0</v>
      </c>
      <c r="CJ1598" s="280">
        <f t="shared" ref="CJ1598:CJ1661" si="449">COUNTIF(CF1598:CI1598,"&gt;0")</f>
        <v>0</v>
      </c>
      <c r="CK1598" s="232">
        <f t="shared" ref="CK1598:CK1661" si="450">IF(CJ1598&gt;1,1,0)</f>
        <v>0</v>
      </c>
      <c r="CL1598" s="1"/>
    </row>
    <row r="1599" spans="1:90" ht="18" customHeight="1">
      <c r="A1599" s="1"/>
      <c r="B1599" s="1"/>
      <c r="C1599" s="314"/>
      <c r="D1599" s="287" t="str">
        <f t="shared" si="436"/>
        <v/>
      </c>
      <c r="E1599" s="449" t="str">
        <f t="shared" si="438"/>
        <v/>
      </c>
      <c r="F1599" s="450"/>
      <c r="G1599" s="451"/>
      <c r="H1599" s="452"/>
      <c r="I1599" s="453"/>
      <c r="J1599" s="453"/>
      <c r="K1599" s="453"/>
      <c r="L1599" s="453"/>
      <c r="M1599" s="454"/>
      <c r="N1599" s="455"/>
      <c r="O1599" s="456"/>
      <c r="P1599" s="456"/>
      <c r="Q1599" s="456"/>
      <c r="R1599" s="456"/>
      <c r="S1599" s="456"/>
      <c r="T1599" s="456"/>
      <c r="U1599" s="456"/>
      <c r="V1599" s="456"/>
      <c r="W1599" s="456"/>
      <c r="X1599" s="456"/>
      <c r="Y1599" s="456"/>
      <c r="Z1599" s="456"/>
      <c r="AA1599" s="456"/>
      <c r="AB1599" s="456"/>
      <c r="AC1599" s="456"/>
      <c r="AD1599" s="456"/>
      <c r="AE1599" s="457"/>
      <c r="AF1599" s="455"/>
      <c r="AG1599" s="456"/>
      <c r="AH1599" s="456"/>
      <c r="AI1599" s="456"/>
      <c r="AJ1599" s="456"/>
      <c r="AK1599" s="456"/>
      <c r="AL1599" s="456"/>
      <c r="AM1599" s="456"/>
      <c r="AN1599" s="457"/>
      <c r="AO1599" s="455"/>
      <c r="AP1599" s="456"/>
      <c r="AQ1599" s="456"/>
      <c r="AR1599" s="456"/>
      <c r="AS1599" s="456"/>
      <c r="AT1599" s="456"/>
      <c r="AU1599" s="456"/>
      <c r="AV1599" s="456"/>
      <c r="AW1599" s="456"/>
      <c r="AX1599" s="456"/>
      <c r="AY1599" s="456"/>
      <c r="AZ1599" s="456"/>
      <c r="BA1599" s="456"/>
      <c r="BB1599" s="456"/>
      <c r="BC1599" s="456"/>
      <c r="BD1599" s="456"/>
      <c r="BE1599" s="456"/>
      <c r="BF1599" s="456"/>
      <c r="BG1599" s="457"/>
      <c r="BH1599" s="458"/>
      <c r="BI1599" s="459"/>
      <c r="BJ1599" s="459"/>
      <c r="BK1599" s="459"/>
      <c r="BL1599" s="459"/>
      <c r="BM1599" s="460"/>
      <c r="BN1599" s="314"/>
      <c r="BO1599" s="314"/>
      <c r="BP1599" s="1"/>
      <c r="BQ1599" s="120">
        <f>IF($F$3="","",IF(N1599=$F$3,COUNTIF(BQ$23:BQ1598,"&gt;0")+1,0))</f>
        <v>0</v>
      </c>
      <c r="BR1599" s="1"/>
      <c r="BS1599" s="20" t="str">
        <f>IF($N1599="","",IF(VLOOKUP(VLOOKUP($N1599,IMPOSTAZIONI!$E$6:$I$13,5,FALSE),IMPOSTAZIONI!$B$25:$N$32,3,FALSE)=0,"",VLOOKUP(VLOOKUP($N1599,IMPOSTAZIONI!$E$6:$I$13,5,FALSE),IMPOSTAZIONI!$B$25:$N$32,3,FALSE)))</f>
        <v/>
      </c>
      <c r="BT1599" s="20" t="str">
        <f>IF($N1599="","",IF(VLOOKUP(VLOOKUP($N1599,IMPOSTAZIONI!$E$6:$I$13,5,FALSE),IMPOSTAZIONI!$B$25:$N$32,6,FALSE)=0,"",VLOOKUP(VLOOKUP($N1599,IMPOSTAZIONI!$E$6:$I$13,5,FALSE),IMPOSTAZIONI!$B$25:$N$32,6,FALSE)))</f>
        <v/>
      </c>
      <c r="BU1599" s="20" t="str">
        <f>IF($N1599="","",IF(VLOOKUP(VLOOKUP($N1599,IMPOSTAZIONI!$E$6:$I$13,5,FALSE),IMPOSTAZIONI!$B$25:$N$32,9,FALSE)=0,"",VLOOKUP(VLOOKUP($N1599,IMPOSTAZIONI!$E$6:$I$13,5,FALSE),IMPOSTAZIONI!$B$25:$N$32,9,FALSE)))</f>
        <v/>
      </c>
      <c r="BV1599" s="20" t="str">
        <f>IF($N1599="","",IF(VLOOKUP(VLOOKUP($N1599,IMPOSTAZIONI!$E$6:$I$13,5,FALSE),IMPOSTAZIONI!$B$25:$N$32,12,FALSE)=0,"",VLOOKUP(VLOOKUP($N1599,IMPOSTAZIONI!$E$6:$I$13,5,FALSE),IMPOSTAZIONI!$B$25:$N$32,12,FALSE)))</f>
        <v/>
      </c>
      <c r="BW1599" s="221" t="str">
        <f t="shared" si="439"/>
        <v/>
      </c>
      <c r="BX1599" s="221" t="str">
        <f t="shared" si="440"/>
        <v/>
      </c>
      <c r="BY1599" s="221">
        <f t="shared" si="441"/>
        <v>0</v>
      </c>
      <c r="BZ1599" s="231">
        <f t="shared" si="442"/>
        <v>0</v>
      </c>
      <c r="CA1599" s="246">
        <f t="shared" si="443"/>
        <v>0</v>
      </c>
      <c r="CB1599" s="246">
        <f t="shared" si="444"/>
        <v>0</v>
      </c>
      <c r="CC1599" s="246" t="str">
        <f t="shared" si="445"/>
        <v/>
      </c>
      <c r="CD1599" s="246">
        <f t="shared" si="446"/>
        <v>5</v>
      </c>
      <c r="CE1599" s="246">
        <f t="shared" si="447"/>
        <v>0</v>
      </c>
      <c r="CF1599" s="276">
        <f t="shared" si="448"/>
        <v>0</v>
      </c>
      <c r="CG1599" s="277">
        <f t="shared" si="448"/>
        <v>0</v>
      </c>
      <c r="CH1599" s="277">
        <f t="shared" si="448"/>
        <v>0</v>
      </c>
      <c r="CI1599" s="278">
        <f t="shared" si="437"/>
        <v>0</v>
      </c>
      <c r="CJ1599" s="280">
        <f t="shared" si="449"/>
        <v>0</v>
      </c>
      <c r="CK1599" s="232">
        <f t="shared" si="450"/>
        <v>0</v>
      </c>
      <c r="CL1599" s="1"/>
    </row>
    <row r="1600" spans="1:90" ht="18" customHeight="1">
      <c r="A1600" s="1"/>
      <c r="B1600" s="1"/>
      <c r="C1600" s="314"/>
      <c r="D1600" s="287" t="str">
        <f t="shared" si="436"/>
        <v/>
      </c>
      <c r="E1600" s="449" t="str">
        <f t="shared" si="438"/>
        <v/>
      </c>
      <c r="F1600" s="450"/>
      <c r="G1600" s="451"/>
      <c r="H1600" s="452"/>
      <c r="I1600" s="453"/>
      <c r="J1600" s="453"/>
      <c r="K1600" s="453"/>
      <c r="L1600" s="453"/>
      <c r="M1600" s="454"/>
      <c r="N1600" s="455"/>
      <c r="O1600" s="456"/>
      <c r="P1600" s="456"/>
      <c r="Q1600" s="456"/>
      <c r="R1600" s="456"/>
      <c r="S1600" s="456"/>
      <c r="T1600" s="456"/>
      <c r="U1600" s="456"/>
      <c r="V1600" s="456"/>
      <c r="W1600" s="456"/>
      <c r="X1600" s="456"/>
      <c r="Y1600" s="456"/>
      <c r="Z1600" s="456"/>
      <c r="AA1600" s="456"/>
      <c r="AB1600" s="456"/>
      <c r="AC1600" s="456"/>
      <c r="AD1600" s="456"/>
      <c r="AE1600" s="457"/>
      <c r="AF1600" s="455"/>
      <c r="AG1600" s="456"/>
      <c r="AH1600" s="456"/>
      <c r="AI1600" s="456"/>
      <c r="AJ1600" s="456"/>
      <c r="AK1600" s="456"/>
      <c r="AL1600" s="456"/>
      <c r="AM1600" s="456"/>
      <c r="AN1600" s="457"/>
      <c r="AO1600" s="455"/>
      <c r="AP1600" s="456"/>
      <c r="AQ1600" s="456"/>
      <c r="AR1600" s="456"/>
      <c r="AS1600" s="456"/>
      <c r="AT1600" s="456"/>
      <c r="AU1600" s="456"/>
      <c r="AV1600" s="456"/>
      <c r="AW1600" s="456"/>
      <c r="AX1600" s="456"/>
      <c r="AY1600" s="456"/>
      <c r="AZ1600" s="456"/>
      <c r="BA1600" s="456"/>
      <c r="BB1600" s="456"/>
      <c r="BC1600" s="456"/>
      <c r="BD1600" s="456"/>
      <c r="BE1600" s="456"/>
      <c r="BF1600" s="456"/>
      <c r="BG1600" s="457"/>
      <c r="BH1600" s="458"/>
      <c r="BI1600" s="459"/>
      <c r="BJ1600" s="459"/>
      <c r="BK1600" s="459"/>
      <c r="BL1600" s="459"/>
      <c r="BM1600" s="460"/>
      <c r="BN1600" s="314"/>
      <c r="BO1600" s="314"/>
      <c r="BP1600" s="1"/>
      <c r="BQ1600" s="120">
        <f>IF($F$3="","",IF(N1600=$F$3,COUNTIF(BQ$23:BQ1599,"&gt;0")+1,0))</f>
        <v>0</v>
      </c>
      <c r="BR1600" s="1"/>
      <c r="BS1600" s="20" t="str">
        <f>IF($N1600="","",IF(VLOOKUP(VLOOKUP($N1600,IMPOSTAZIONI!$E$6:$I$13,5,FALSE),IMPOSTAZIONI!$B$25:$N$32,3,FALSE)=0,"",VLOOKUP(VLOOKUP($N1600,IMPOSTAZIONI!$E$6:$I$13,5,FALSE),IMPOSTAZIONI!$B$25:$N$32,3,FALSE)))</f>
        <v/>
      </c>
      <c r="BT1600" s="20" t="str">
        <f>IF($N1600="","",IF(VLOOKUP(VLOOKUP($N1600,IMPOSTAZIONI!$E$6:$I$13,5,FALSE),IMPOSTAZIONI!$B$25:$N$32,6,FALSE)=0,"",VLOOKUP(VLOOKUP($N1600,IMPOSTAZIONI!$E$6:$I$13,5,FALSE),IMPOSTAZIONI!$B$25:$N$32,6,FALSE)))</f>
        <v/>
      </c>
      <c r="BU1600" s="20" t="str">
        <f>IF($N1600="","",IF(VLOOKUP(VLOOKUP($N1600,IMPOSTAZIONI!$E$6:$I$13,5,FALSE),IMPOSTAZIONI!$B$25:$N$32,9,FALSE)=0,"",VLOOKUP(VLOOKUP($N1600,IMPOSTAZIONI!$E$6:$I$13,5,FALSE),IMPOSTAZIONI!$B$25:$N$32,9,FALSE)))</f>
        <v/>
      </c>
      <c r="BV1600" s="20" t="str">
        <f>IF($N1600="","",IF(VLOOKUP(VLOOKUP($N1600,IMPOSTAZIONI!$E$6:$I$13,5,FALSE),IMPOSTAZIONI!$B$25:$N$32,12,FALSE)=0,"",VLOOKUP(VLOOKUP($N1600,IMPOSTAZIONI!$E$6:$I$13,5,FALSE),IMPOSTAZIONI!$B$25:$N$32,12,FALSE)))</f>
        <v/>
      </c>
      <c r="BW1600" s="221" t="str">
        <f t="shared" si="439"/>
        <v/>
      </c>
      <c r="BX1600" s="221" t="str">
        <f t="shared" si="440"/>
        <v/>
      </c>
      <c r="BY1600" s="221">
        <f t="shared" si="441"/>
        <v>0</v>
      </c>
      <c r="BZ1600" s="231">
        <f t="shared" si="442"/>
        <v>0</v>
      </c>
      <c r="CA1600" s="246">
        <f t="shared" si="443"/>
        <v>0</v>
      </c>
      <c r="CB1600" s="246">
        <f t="shared" si="444"/>
        <v>0</v>
      </c>
      <c r="CC1600" s="246" t="str">
        <f t="shared" si="445"/>
        <v/>
      </c>
      <c r="CD1600" s="246">
        <f t="shared" si="446"/>
        <v>5</v>
      </c>
      <c r="CE1600" s="246">
        <f t="shared" si="447"/>
        <v>0</v>
      </c>
      <c r="CF1600" s="276">
        <f t="shared" si="448"/>
        <v>0</v>
      </c>
      <c r="CG1600" s="277">
        <f t="shared" si="448"/>
        <v>0</v>
      </c>
      <c r="CH1600" s="277">
        <f t="shared" si="448"/>
        <v>0</v>
      </c>
      <c r="CI1600" s="278">
        <f t="shared" si="437"/>
        <v>0</v>
      </c>
      <c r="CJ1600" s="280">
        <f t="shared" si="449"/>
        <v>0</v>
      </c>
      <c r="CK1600" s="232">
        <f t="shared" si="450"/>
        <v>0</v>
      </c>
      <c r="CL1600" s="1"/>
    </row>
    <row r="1601" spans="1:90" ht="18" customHeight="1">
      <c r="A1601" s="1"/>
      <c r="B1601" s="1"/>
      <c r="C1601" s="314"/>
      <c r="D1601" s="287" t="str">
        <f t="shared" si="436"/>
        <v/>
      </c>
      <c r="E1601" s="449" t="str">
        <f t="shared" si="438"/>
        <v/>
      </c>
      <c r="F1601" s="450"/>
      <c r="G1601" s="451"/>
      <c r="H1601" s="452"/>
      <c r="I1601" s="453"/>
      <c r="J1601" s="453"/>
      <c r="K1601" s="453"/>
      <c r="L1601" s="453"/>
      <c r="M1601" s="454"/>
      <c r="N1601" s="455"/>
      <c r="O1601" s="456"/>
      <c r="P1601" s="456"/>
      <c r="Q1601" s="456"/>
      <c r="R1601" s="456"/>
      <c r="S1601" s="456"/>
      <c r="T1601" s="456"/>
      <c r="U1601" s="456"/>
      <c r="V1601" s="456"/>
      <c r="W1601" s="456"/>
      <c r="X1601" s="456"/>
      <c r="Y1601" s="456"/>
      <c r="Z1601" s="456"/>
      <c r="AA1601" s="456"/>
      <c r="AB1601" s="456"/>
      <c r="AC1601" s="456"/>
      <c r="AD1601" s="456"/>
      <c r="AE1601" s="457"/>
      <c r="AF1601" s="455"/>
      <c r="AG1601" s="456"/>
      <c r="AH1601" s="456"/>
      <c r="AI1601" s="456"/>
      <c r="AJ1601" s="456"/>
      <c r="AK1601" s="456"/>
      <c r="AL1601" s="456"/>
      <c r="AM1601" s="456"/>
      <c r="AN1601" s="457"/>
      <c r="AO1601" s="455"/>
      <c r="AP1601" s="456"/>
      <c r="AQ1601" s="456"/>
      <c r="AR1601" s="456"/>
      <c r="AS1601" s="456"/>
      <c r="AT1601" s="456"/>
      <c r="AU1601" s="456"/>
      <c r="AV1601" s="456"/>
      <c r="AW1601" s="456"/>
      <c r="AX1601" s="456"/>
      <c r="AY1601" s="456"/>
      <c r="AZ1601" s="456"/>
      <c r="BA1601" s="456"/>
      <c r="BB1601" s="456"/>
      <c r="BC1601" s="456"/>
      <c r="BD1601" s="456"/>
      <c r="BE1601" s="456"/>
      <c r="BF1601" s="456"/>
      <c r="BG1601" s="457"/>
      <c r="BH1601" s="458"/>
      <c r="BI1601" s="459"/>
      <c r="BJ1601" s="459"/>
      <c r="BK1601" s="459"/>
      <c r="BL1601" s="459"/>
      <c r="BM1601" s="460"/>
      <c r="BN1601" s="314"/>
      <c r="BO1601" s="314"/>
      <c r="BP1601" s="1"/>
      <c r="BQ1601" s="120">
        <f>IF($F$3="","",IF(N1601=$F$3,COUNTIF(BQ$23:BQ1600,"&gt;0")+1,0))</f>
        <v>0</v>
      </c>
      <c r="BR1601" s="1"/>
      <c r="BS1601" s="20" t="str">
        <f>IF($N1601="","",IF(VLOOKUP(VLOOKUP($N1601,IMPOSTAZIONI!$E$6:$I$13,5,FALSE),IMPOSTAZIONI!$B$25:$N$32,3,FALSE)=0,"",VLOOKUP(VLOOKUP($N1601,IMPOSTAZIONI!$E$6:$I$13,5,FALSE),IMPOSTAZIONI!$B$25:$N$32,3,FALSE)))</f>
        <v/>
      </c>
      <c r="BT1601" s="20" t="str">
        <f>IF($N1601="","",IF(VLOOKUP(VLOOKUP($N1601,IMPOSTAZIONI!$E$6:$I$13,5,FALSE),IMPOSTAZIONI!$B$25:$N$32,6,FALSE)=0,"",VLOOKUP(VLOOKUP($N1601,IMPOSTAZIONI!$E$6:$I$13,5,FALSE),IMPOSTAZIONI!$B$25:$N$32,6,FALSE)))</f>
        <v/>
      </c>
      <c r="BU1601" s="20" t="str">
        <f>IF($N1601="","",IF(VLOOKUP(VLOOKUP($N1601,IMPOSTAZIONI!$E$6:$I$13,5,FALSE),IMPOSTAZIONI!$B$25:$N$32,9,FALSE)=0,"",VLOOKUP(VLOOKUP($N1601,IMPOSTAZIONI!$E$6:$I$13,5,FALSE),IMPOSTAZIONI!$B$25:$N$32,9,FALSE)))</f>
        <v/>
      </c>
      <c r="BV1601" s="20" t="str">
        <f>IF($N1601="","",IF(VLOOKUP(VLOOKUP($N1601,IMPOSTAZIONI!$E$6:$I$13,5,FALSE),IMPOSTAZIONI!$B$25:$N$32,12,FALSE)=0,"",VLOOKUP(VLOOKUP($N1601,IMPOSTAZIONI!$E$6:$I$13,5,FALSE),IMPOSTAZIONI!$B$25:$N$32,12,FALSE)))</f>
        <v/>
      </c>
      <c r="BW1601" s="221" t="str">
        <f t="shared" si="439"/>
        <v/>
      </c>
      <c r="BX1601" s="221" t="str">
        <f t="shared" si="440"/>
        <v/>
      </c>
      <c r="BY1601" s="221">
        <f t="shared" si="441"/>
        <v>0</v>
      </c>
      <c r="BZ1601" s="231">
        <f t="shared" si="442"/>
        <v>0</v>
      </c>
      <c r="CA1601" s="246">
        <f t="shared" si="443"/>
        <v>0</v>
      </c>
      <c r="CB1601" s="246">
        <f t="shared" si="444"/>
        <v>0</v>
      </c>
      <c r="CC1601" s="246" t="str">
        <f t="shared" si="445"/>
        <v/>
      </c>
      <c r="CD1601" s="246">
        <f t="shared" si="446"/>
        <v>5</v>
      </c>
      <c r="CE1601" s="246">
        <f t="shared" si="447"/>
        <v>0</v>
      </c>
      <c r="CF1601" s="276">
        <f t="shared" si="448"/>
        <v>0</v>
      </c>
      <c r="CG1601" s="277">
        <f t="shared" si="448"/>
        <v>0</v>
      </c>
      <c r="CH1601" s="277">
        <f t="shared" si="448"/>
        <v>0</v>
      </c>
      <c r="CI1601" s="278">
        <f t="shared" si="437"/>
        <v>0</v>
      </c>
      <c r="CJ1601" s="280">
        <f t="shared" si="449"/>
        <v>0</v>
      </c>
      <c r="CK1601" s="232">
        <f t="shared" si="450"/>
        <v>0</v>
      </c>
      <c r="CL1601" s="1"/>
    </row>
    <row r="1602" spans="1:90" ht="18" customHeight="1">
      <c r="A1602" s="1"/>
      <c r="B1602" s="1"/>
      <c r="C1602" s="314"/>
      <c r="D1602" s="287" t="str">
        <f t="shared" si="436"/>
        <v/>
      </c>
      <c r="E1602" s="449" t="str">
        <f t="shared" si="438"/>
        <v/>
      </c>
      <c r="F1602" s="450"/>
      <c r="G1602" s="451"/>
      <c r="H1602" s="452"/>
      <c r="I1602" s="453"/>
      <c r="J1602" s="453"/>
      <c r="K1602" s="453"/>
      <c r="L1602" s="453"/>
      <c r="M1602" s="454"/>
      <c r="N1602" s="455"/>
      <c r="O1602" s="456"/>
      <c r="P1602" s="456"/>
      <c r="Q1602" s="456"/>
      <c r="R1602" s="456"/>
      <c r="S1602" s="456"/>
      <c r="T1602" s="456"/>
      <c r="U1602" s="456"/>
      <c r="V1602" s="456"/>
      <c r="W1602" s="456"/>
      <c r="X1602" s="456"/>
      <c r="Y1602" s="456"/>
      <c r="Z1602" s="456"/>
      <c r="AA1602" s="456"/>
      <c r="AB1602" s="456"/>
      <c r="AC1602" s="456"/>
      <c r="AD1602" s="456"/>
      <c r="AE1602" s="457"/>
      <c r="AF1602" s="455"/>
      <c r="AG1602" s="456"/>
      <c r="AH1602" s="456"/>
      <c r="AI1602" s="456"/>
      <c r="AJ1602" s="456"/>
      <c r="AK1602" s="456"/>
      <c r="AL1602" s="456"/>
      <c r="AM1602" s="456"/>
      <c r="AN1602" s="457"/>
      <c r="AO1602" s="455"/>
      <c r="AP1602" s="456"/>
      <c r="AQ1602" s="456"/>
      <c r="AR1602" s="456"/>
      <c r="AS1602" s="456"/>
      <c r="AT1602" s="456"/>
      <c r="AU1602" s="456"/>
      <c r="AV1602" s="456"/>
      <c r="AW1602" s="456"/>
      <c r="AX1602" s="456"/>
      <c r="AY1602" s="456"/>
      <c r="AZ1602" s="456"/>
      <c r="BA1602" s="456"/>
      <c r="BB1602" s="456"/>
      <c r="BC1602" s="456"/>
      <c r="BD1602" s="456"/>
      <c r="BE1602" s="456"/>
      <c r="BF1602" s="456"/>
      <c r="BG1602" s="457"/>
      <c r="BH1602" s="458"/>
      <c r="BI1602" s="459"/>
      <c r="BJ1602" s="459"/>
      <c r="BK1602" s="459"/>
      <c r="BL1602" s="459"/>
      <c r="BM1602" s="460"/>
      <c r="BN1602" s="314"/>
      <c r="BO1602" s="314"/>
      <c r="BP1602" s="1"/>
      <c r="BQ1602" s="120">
        <f>IF($F$3="","",IF(N1602=$F$3,COUNTIF(BQ$23:BQ1601,"&gt;0")+1,0))</f>
        <v>0</v>
      </c>
      <c r="BR1602" s="1"/>
      <c r="BS1602" s="20" t="str">
        <f>IF($N1602="","",IF(VLOOKUP(VLOOKUP($N1602,IMPOSTAZIONI!$E$6:$I$13,5,FALSE),IMPOSTAZIONI!$B$25:$N$32,3,FALSE)=0,"",VLOOKUP(VLOOKUP($N1602,IMPOSTAZIONI!$E$6:$I$13,5,FALSE),IMPOSTAZIONI!$B$25:$N$32,3,FALSE)))</f>
        <v/>
      </c>
      <c r="BT1602" s="20" t="str">
        <f>IF($N1602="","",IF(VLOOKUP(VLOOKUP($N1602,IMPOSTAZIONI!$E$6:$I$13,5,FALSE),IMPOSTAZIONI!$B$25:$N$32,6,FALSE)=0,"",VLOOKUP(VLOOKUP($N1602,IMPOSTAZIONI!$E$6:$I$13,5,FALSE),IMPOSTAZIONI!$B$25:$N$32,6,FALSE)))</f>
        <v/>
      </c>
      <c r="BU1602" s="20" t="str">
        <f>IF($N1602="","",IF(VLOOKUP(VLOOKUP($N1602,IMPOSTAZIONI!$E$6:$I$13,5,FALSE),IMPOSTAZIONI!$B$25:$N$32,9,FALSE)=0,"",VLOOKUP(VLOOKUP($N1602,IMPOSTAZIONI!$E$6:$I$13,5,FALSE),IMPOSTAZIONI!$B$25:$N$32,9,FALSE)))</f>
        <v/>
      </c>
      <c r="BV1602" s="20" t="str">
        <f>IF($N1602="","",IF(VLOOKUP(VLOOKUP($N1602,IMPOSTAZIONI!$E$6:$I$13,5,FALSE),IMPOSTAZIONI!$B$25:$N$32,12,FALSE)=0,"",VLOOKUP(VLOOKUP($N1602,IMPOSTAZIONI!$E$6:$I$13,5,FALSE),IMPOSTAZIONI!$B$25:$N$32,12,FALSE)))</f>
        <v/>
      </c>
      <c r="BW1602" s="221" t="str">
        <f t="shared" si="439"/>
        <v/>
      </c>
      <c r="BX1602" s="221" t="str">
        <f t="shared" si="440"/>
        <v/>
      </c>
      <c r="BY1602" s="221">
        <f t="shared" si="441"/>
        <v>0</v>
      </c>
      <c r="BZ1602" s="231">
        <f t="shared" si="442"/>
        <v>0</v>
      </c>
      <c r="CA1602" s="246">
        <f t="shared" si="443"/>
        <v>0</v>
      </c>
      <c r="CB1602" s="246">
        <f t="shared" si="444"/>
        <v>0</v>
      </c>
      <c r="CC1602" s="246" t="str">
        <f t="shared" si="445"/>
        <v/>
      </c>
      <c r="CD1602" s="246">
        <f t="shared" si="446"/>
        <v>5</v>
      </c>
      <c r="CE1602" s="246">
        <f t="shared" si="447"/>
        <v>0</v>
      </c>
      <c r="CF1602" s="276">
        <f t="shared" si="448"/>
        <v>0</v>
      </c>
      <c r="CG1602" s="277">
        <f t="shared" si="448"/>
        <v>0</v>
      </c>
      <c r="CH1602" s="277">
        <f t="shared" si="448"/>
        <v>0</v>
      </c>
      <c r="CI1602" s="278">
        <f t="shared" si="437"/>
        <v>0</v>
      </c>
      <c r="CJ1602" s="280">
        <f t="shared" si="449"/>
        <v>0</v>
      </c>
      <c r="CK1602" s="232">
        <f t="shared" si="450"/>
        <v>0</v>
      </c>
      <c r="CL1602" s="1"/>
    </row>
    <row r="1603" spans="1:90" ht="18" customHeight="1">
      <c r="A1603" s="1"/>
      <c r="B1603" s="1"/>
      <c r="C1603" s="314"/>
      <c r="D1603" s="287" t="str">
        <f t="shared" si="436"/>
        <v/>
      </c>
      <c r="E1603" s="449" t="str">
        <f t="shared" si="438"/>
        <v/>
      </c>
      <c r="F1603" s="450"/>
      <c r="G1603" s="451"/>
      <c r="H1603" s="452"/>
      <c r="I1603" s="453"/>
      <c r="J1603" s="453"/>
      <c r="K1603" s="453"/>
      <c r="L1603" s="453"/>
      <c r="M1603" s="454"/>
      <c r="N1603" s="455"/>
      <c r="O1603" s="456"/>
      <c r="P1603" s="456"/>
      <c r="Q1603" s="456"/>
      <c r="R1603" s="456"/>
      <c r="S1603" s="456"/>
      <c r="T1603" s="456"/>
      <c r="U1603" s="456"/>
      <c r="V1603" s="456"/>
      <c r="W1603" s="456"/>
      <c r="X1603" s="456"/>
      <c r="Y1603" s="456"/>
      <c r="Z1603" s="456"/>
      <c r="AA1603" s="456"/>
      <c r="AB1603" s="456"/>
      <c r="AC1603" s="456"/>
      <c r="AD1603" s="456"/>
      <c r="AE1603" s="457"/>
      <c r="AF1603" s="455"/>
      <c r="AG1603" s="456"/>
      <c r="AH1603" s="456"/>
      <c r="AI1603" s="456"/>
      <c r="AJ1603" s="456"/>
      <c r="AK1603" s="456"/>
      <c r="AL1603" s="456"/>
      <c r="AM1603" s="456"/>
      <c r="AN1603" s="457"/>
      <c r="AO1603" s="455"/>
      <c r="AP1603" s="456"/>
      <c r="AQ1603" s="456"/>
      <c r="AR1603" s="456"/>
      <c r="AS1603" s="456"/>
      <c r="AT1603" s="456"/>
      <c r="AU1603" s="456"/>
      <c r="AV1603" s="456"/>
      <c r="AW1603" s="456"/>
      <c r="AX1603" s="456"/>
      <c r="AY1603" s="456"/>
      <c r="AZ1603" s="456"/>
      <c r="BA1603" s="456"/>
      <c r="BB1603" s="456"/>
      <c r="BC1603" s="456"/>
      <c r="BD1603" s="456"/>
      <c r="BE1603" s="456"/>
      <c r="BF1603" s="456"/>
      <c r="BG1603" s="457"/>
      <c r="BH1603" s="458"/>
      <c r="BI1603" s="459"/>
      <c r="BJ1603" s="459"/>
      <c r="BK1603" s="459"/>
      <c r="BL1603" s="459"/>
      <c r="BM1603" s="460"/>
      <c r="BN1603" s="314"/>
      <c r="BO1603" s="314"/>
      <c r="BP1603" s="1"/>
      <c r="BQ1603" s="120">
        <f>IF($F$3="","",IF(N1603=$F$3,COUNTIF(BQ$23:BQ1602,"&gt;0")+1,0))</f>
        <v>0</v>
      </c>
      <c r="BR1603" s="1"/>
      <c r="BS1603" s="20" t="str">
        <f>IF($N1603="","",IF(VLOOKUP(VLOOKUP($N1603,IMPOSTAZIONI!$E$6:$I$13,5,FALSE),IMPOSTAZIONI!$B$25:$N$32,3,FALSE)=0,"",VLOOKUP(VLOOKUP($N1603,IMPOSTAZIONI!$E$6:$I$13,5,FALSE),IMPOSTAZIONI!$B$25:$N$32,3,FALSE)))</f>
        <v/>
      </c>
      <c r="BT1603" s="20" t="str">
        <f>IF($N1603="","",IF(VLOOKUP(VLOOKUP($N1603,IMPOSTAZIONI!$E$6:$I$13,5,FALSE),IMPOSTAZIONI!$B$25:$N$32,6,FALSE)=0,"",VLOOKUP(VLOOKUP($N1603,IMPOSTAZIONI!$E$6:$I$13,5,FALSE),IMPOSTAZIONI!$B$25:$N$32,6,FALSE)))</f>
        <v/>
      </c>
      <c r="BU1603" s="20" t="str">
        <f>IF($N1603="","",IF(VLOOKUP(VLOOKUP($N1603,IMPOSTAZIONI!$E$6:$I$13,5,FALSE),IMPOSTAZIONI!$B$25:$N$32,9,FALSE)=0,"",VLOOKUP(VLOOKUP($N1603,IMPOSTAZIONI!$E$6:$I$13,5,FALSE),IMPOSTAZIONI!$B$25:$N$32,9,FALSE)))</f>
        <v/>
      </c>
      <c r="BV1603" s="20" t="str">
        <f>IF($N1603="","",IF(VLOOKUP(VLOOKUP($N1603,IMPOSTAZIONI!$E$6:$I$13,5,FALSE),IMPOSTAZIONI!$B$25:$N$32,12,FALSE)=0,"",VLOOKUP(VLOOKUP($N1603,IMPOSTAZIONI!$E$6:$I$13,5,FALSE),IMPOSTAZIONI!$B$25:$N$32,12,FALSE)))</f>
        <v/>
      </c>
      <c r="BW1603" s="221" t="str">
        <f t="shared" si="439"/>
        <v/>
      </c>
      <c r="BX1603" s="221" t="str">
        <f t="shared" si="440"/>
        <v/>
      </c>
      <c r="BY1603" s="221">
        <f t="shared" si="441"/>
        <v>0</v>
      </c>
      <c r="BZ1603" s="231">
        <f t="shared" si="442"/>
        <v>0</v>
      </c>
      <c r="CA1603" s="246">
        <f t="shared" si="443"/>
        <v>0</v>
      </c>
      <c r="CB1603" s="246">
        <f t="shared" si="444"/>
        <v>0</v>
      </c>
      <c r="CC1603" s="246" t="str">
        <f t="shared" si="445"/>
        <v/>
      </c>
      <c r="CD1603" s="246">
        <f t="shared" si="446"/>
        <v>5</v>
      </c>
      <c r="CE1603" s="246">
        <f t="shared" si="447"/>
        <v>0</v>
      </c>
      <c r="CF1603" s="276">
        <f t="shared" si="448"/>
        <v>0</v>
      </c>
      <c r="CG1603" s="277">
        <f t="shared" si="448"/>
        <v>0</v>
      </c>
      <c r="CH1603" s="277">
        <f t="shared" si="448"/>
        <v>0</v>
      </c>
      <c r="CI1603" s="278">
        <f t="shared" si="437"/>
        <v>0</v>
      </c>
      <c r="CJ1603" s="280">
        <f t="shared" si="449"/>
        <v>0</v>
      </c>
      <c r="CK1603" s="232">
        <f t="shared" si="450"/>
        <v>0</v>
      </c>
      <c r="CL1603" s="1"/>
    </row>
    <row r="1604" spans="1:90" ht="18" customHeight="1">
      <c r="A1604" s="1"/>
      <c r="B1604" s="1"/>
      <c r="C1604" s="314"/>
      <c r="D1604" s="287" t="str">
        <f t="shared" si="436"/>
        <v/>
      </c>
      <c r="E1604" s="449" t="str">
        <f t="shared" si="438"/>
        <v/>
      </c>
      <c r="F1604" s="450"/>
      <c r="G1604" s="451"/>
      <c r="H1604" s="452"/>
      <c r="I1604" s="453"/>
      <c r="J1604" s="453"/>
      <c r="K1604" s="453"/>
      <c r="L1604" s="453"/>
      <c r="M1604" s="454"/>
      <c r="N1604" s="455"/>
      <c r="O1604" s="456"/>
      <c r="P1604" s="456"/>
      <c r="Q1604" s="456"/>
      <c r="R1604" s="456"/>
      <c r="S1604" s="456"/>
      <c r="T1604" s="456"/>
      <c r="U1604" s="456"/>
      <c r="V1604" s="456"/>
      <c r="W1604" s="456"/>
      <c r="X1604" s="456"/>
      <c r="Y1604" s="456"/>
      <c r="Z1604" s="456"/>
      <c r="AA1604" s="456"/>
      <c r="AB1604" s="456"/>
      <c r="AC1604" s="456"/>
      <c r="AD1604" s="456"/>
      <c r="AE1604" s="457"/>
      <c r="AF1604" s="455"/>
      <c r="AG1604" s="456"/>
      <c r="AH1604" s="456"/>
      <c r="AI1604" s="456"/>
      <c r="AJ1604" s="456"/>
      <c r="AK1604" s="456"/>
      <c r="AL1604" s="456"/>
      <c r="AM1604" s="456"/>
      <c r="AN1604" s="457"/>
      <c r="AO1604" s="455"/>
      <c r="AP1604" s="456"/>
      <c r="AQ1604" s="456"/>
      <c r="AR1604" s="456"/>
      <c r="AS1604" s="456"/>
      <c r="AT1604" s="456"/>
      <c r="AU1604" s="456"/>
      <c r="AV1604" s="456"/>
      <c r="AW1604" s="456"/>
      <c r="AX1604" s="456"/>
      <c r="AY1604" s="456"/>
      <c r="AZ1604" s="456"/>
      <c r="BA1604" s="456"/>
      <c r="BB1604" s="456"/>
      <c r="BC1604" s="456"/>
      <c r="BD1604" s="456"/>
      <c r="BE1604" s="456"/>
      <c r="BF1604" s="456"/>
      <c r="BG1604" s="457"/>
      <c r="BH1604" s="458"/>
      <c r="BI1604" s="459"/>
      <c r="BJ1604" s="459"/>
      <c r="BK1604" s="459"/>
      <c r="BL1604" s="459"/>
      <c r="BM1604" s="460"/>
      <c r="BN1604" s="314"/>
      <c r="BO1604" s="314"/>
      <c r="BP1604" s="1"/>
      <c r="BQ1604" s="120">
        <f>IF($F$3="","",IF(N1604=$F$3,COUNTIF(BQ$23:BQ1603,"&gt;0")+1,0))</f>
        <v>0</v>
      </c>
      <c r="BR1604" s="1"/>
      <c r="BS1604" s="20" t="str">
        <f>IF($N1604="","",IF(VLOOKUP(VLOOKUP($N1604,IMPOSTAZIONI!$E$6:$I$13,5,FALSE),IMPOSTAZIONI!$B$25:$N$32,3,FALSE)=0,"",VLOOKUP(VLOOKUP($N1604,IMPOSTAZIONI!$E$6:$I$13,5,FALSE),IMPOSTAZIONI!$B$25:$N$32,3,FALSE)))</f>
        <v/>
      </c>
      <c r="BT1604" s="20" t="str">
        <f>IF($N1604="","",IF(VLOOKUP(VLOOKUP($N1604,IMPOSTAZIONI!$E$6:$I$13,5,FALSE),IMPOSTAZIONI!$B$25:$N$32,6,FALSE)=0,"",VLOOKUP(VLOOKUP($N1604,IMPOSTAZIONI!$E$6:$I$13,5,FALSE),IMPOSTAZIONI!$B$25:$N$32,6,FALSE)))</f>
        <v/>
      </c>
      <c r="BU1604" s="20" t="str">
        <f>IF($N1604="","",IF(VLOOKUP(VLOOKUP($N1604,IMPOSTAZIONI!$E$6:$I$13,5,FALSE),IMPOSTAZIONI!$B$25:$N$32,9,FALSE)=0,"",VLOOKUP(VLOOKUP($N1604,IMPOSTAZIONI!$E$6:$I$13,5,FALSE),IMPOSTAZIONI!$B$25:$N$32,9,FALSE)))</f>
        <v/>
      </c>
      <c r="BV1604" s="20" t="str">
        <f>IF($N1604="","",IF(VLOOKUP(VLOOKUP($N1604,IMPOSTAZIONI!$E$6:$I$13,5,FALSE),IMPOSTAZIONI!$B$25:$N$32,12,FALSE)=0,"",VLOOKUP(VLOOKUP($N1604,IMPOSTAZIONI!$E$6:$I$13,5,FALSE),IMPOSTAZIONI!$B$25:$N$32,12,FALSE)))</f>
        <v/>
      </c>
      <c r="BW1604" s="221" t="str">
        <f t="shared" si="439"/>
        <v/>
      </c>
      <c r="BX1604" s="221" t="str">
        <f t="shared" si="440"/>
        <v/>
      </c>
      <c r="BY1604" s="221">
        <f t="shared" si="441"/>
        <v>0</v>
      </c>
      <c r="BZ1604" s="231">
        <f t="shared" si="442"/>
        <v>0</v>
      </c>
      <c r="CA1604" s="246">
        <f t="shared" si="443"/>
        <v>0</v>
      </c>
      <c r="CB1604" s="246">
        <f t="shared" si="444"/>
        <v>0</v>
      </c>
      <c r="CC1604" s="246" t="str">
        <f t="shared" si="445"/>
        <v/>
      </c>
      <c r="CD1604" s="246">
        <f t="shared" si="446"/>
        <v>5</v>
      </c>
      <c r="CE1604" s="246">
        <f t="shared" si="447"/>
        <v>0</v>
      </c>
      <c r="CF1604" s="276">
        <f t="shared" si="448"/>
        <v>0</v>
      </c>
      <c r="CG1604" s="277">
        <f t="shared" si="448"/>
        <v>0</v>
      </c>
      <c r="CH1604" s="277">
        <f t="shared" si="448"/>
        <v>0</v>
      </c>
      <c r="CI1604" s="278">
        <f t="shared" si="437"/>
        <v>0</v>
      </c>
      <c r="CJ1604" s="280">
        <f t="shared" si="449"/>
        <v>0</v>
      </c>
      <c r="CK1604" s="232">
        <f t="shared" si="450"/>
        <v>0</v>
      </c>
      <c r="CL1604" s="1"/>
    </row>
    <row r="1605" spans="1:90" ht="18" customHeight="1">
      <c r="A1605" s="1"/>
      <c r="B1605" s="1"/>
      <c r="C1605" s="314"/>
      <c r="D1605" s="287" t="str">
        <f t="shared" si="436"/>
        <v/>
      </c>
      <c r="E1605" s="449" t="str">
        <f t="shared" si="438"/>
        <v/>
      </c>
      <c r="F1605" s="450"/>
      <c r="G1605" s="451"/>
      <c r="H1605" s="452"/>
      <c r="I1605" s="453"/>
      <c r="J1605" s="453"/>
      <c r="K1605" s="453"/>
      <c r="L1605" s="453"/>
      <c r="M1605" s="454"/>
      <c r="N1605" s="455"/>
      <c r="O1605" s="456"/>
      <c r="P1605" s="456"/>
      <c r="Q1605" s="456"/>
      <c r="R1605" s="456"/>
      <c r="S1605" s="456"/>
      <c r="T1605" s="456"/>
      <c r="U1605" s="456"/>
      <c r="V1605" s="456"/>
      <c r="W1605" s="456"/>
      <c r="X1605" s="456"/>
      <c r="Y1605" s="456"/>
      <c r="Z1605" s="456"/>
      <c r="AA1605" s="456"/>
      <c r="AB1605" s="456"/>
      <c r="AC1605" s="456"/>
      <c r="AD1605" s="456"/>
      <c r="AE1605" s="457"/>
      <c r="AF1605" s="455"/>
      <c r="AG1605" s="456"/>
      <c r="AH1605" s="456"/>
      <c r="AI1605" s="456"/>
      <c r="AJ1605" s="456"/>
      <c r="AK1605" s="456"/>
      <c r="AL1605" s="456"/>
      <c r="AM1605" s="456"/>
      <c r="AN1605" s="457"/>
      <c r="AO1605" s="455"/>
      <c r="AP1605" s="456"/>
      <c r="AQ1605" s="456"/>
      <c r="AR1605" s="456"/>
      <c r="AS1605" s="456"/>
      <c r="AT1605" s="456"/>
      <c r="AU1605" s="456"/>
      <c r="AV1605" s="456"/>
      <c r="AW1605" s="456"/>
      <c r="AX1605" s="456"/>
      <c r="AY1605" s="456"/>
      <c r="AZ1605" s="456"/>
      <c r="BA1605" s="456"/>
      <c r="BB1605" s="456"/>
      <c r="BC1605" s="456"/>
      <c r="BD1605" s="456"/>
      <c r="BE1605" s="456"/>
      <c r="BF1605" s="456"/>
      <c r="BG1605" s="457"/>
      <c r="BH1605" s="458"/>
      <c r="BI1605" s="459"/>
      <c r="BJ1605" s="459"/>
      <c r="BK1605" s="459"/>
      <c r="BL1605" s="459"/>
      <c r="BM1605" s="460"/>
      <c r="BN1605" s="314"/>
      <c r="BO1605" s="314"/>
      <c r="BP1605" s="1"/>
      <c r="BQ1605" s="120">
        <f>IF($F$3="","",IF(N1605=$F$3,COUNTIF(BQ$23:BQ1604,"&gt;0")+1,0))</f>
        <v>0</v>
      </c>
      <c r="BR1605" s="1"/>
      <c r="BS1605" s="20" t="str">
        <f>IF($N1605="","",IF(VLOOKUP(VLOOKUP($N1605,IMPOSTAZIONI!$E$6:$I$13,5,FALSE),IMPOSTAZIONI!$B$25:$N$32,3,FALSE)=0,"",VLOOKUP(VLOOKUP($N1605,IMPOSTAZIONI!$E$6:$I$13,5,FALSE),IMPOSTAZIONI!$B$25:$N$32,3,FALSE)))</f>
        <v/>
      </c>
      <c r="BT1605" s="20" t="str">
        <f>IF($N1605="","",IF(VLOOKUP(VLOOKUP($N1605,IMPOSTAZIONI!$E$6:$I$13,5,FALSE),IMPOSTAZIONI!$B$25:$N$32,6,FALSE)=0,"",VLOOKUP(VLOOKUP($N1605,IMPOSTAZIONI!$E$6:$I$13,5,FALSE),IMPOSTAZIONI!$B$25:$N$32,6,FALSE)))</f>
        <v/>
      </c>
      <c r="BU1605" s="20" t="str">
        <f>IF($N1605="","",IF(VLOOKUP(VLOOKUP($N1605,IMPOSTAZIONI!$E$6:$I$13,5,FALSE),IMPOSTAZIONI!$B$25:$N$32,9,FALSE)=0,"",VLOOKUP(VLOOKUP($N1605,IMPOSTAZIONI!$E$6:$I$13,5,FALSE),IMPOSTAZIONI!$B$25:$N$32,9,FALSE)))</f>
        <v/>
      </c>
      <c r="BV1605" s="20" t="str">
        <f>IF($N1605="","",IF(VLOOKUP(VLOOKUP($N1605,IMPOSTAZIONI!$E$6:$I$13,5,FALSE),IMPOSTAZIONI!$B$25:$N$32,12,FALSE)=0,"",VLOOKUP(VLOOKUP($N1605,IMPOSTAZIONI!$E$6:$I$13,5,FALSE),IMPOSTAZIONI!$B$25:$N$32,12,FALSE)))</f>
        <v/>
      </c>
      <c r="BW1605" s="221" t="str">
        <f t="shared" si="439"/>
        <v/>
      </c>
      <c r="BX1605" s="221" t="str">
        <f t="shared" si="440"/>
        <v/>
      </c>
      <c r="BY1605" s="221">
        <f t="shared" si="441"/>
        <v>0</v>
      </c>
      <c r="BZ1605" s="231">
        <f t="shared" si="442"/>
        <v>0</v>
      </c>
      <c r="CA1605" s="246">
        <f t="shared" si="443"/>
        <v>0</v>
      </c>
      <c r="CB1605" s="246">
        <f t="shared" si="444"/>
        <v>0</v>
      </c>
      <c r="CC1605" s="246" t="str">
        <f t="shared" si="445"/>
        <v/>
      </c>
      <c r="CD1605" s="246">
        <f t="shared" si="446"/>
        <v>5</v>
      </c>
      <c r="CE1605" s="246">
        <f t="shared" si="447"/>
        <v>0</v>
      </c>
      <c r="CF1605" s="276">
        <f t="shared" si="448"/>
        <v>0</v>
      </c>
      <c r="CG1605" s="277">
        <f t="shared" si="448"/>
        <v>0</v>
      </c>
      <c r="CH1605" s="277">
        <f t="shared" si="448"/>
        <v>0</v>
      </c>
      <c r="CI1605" s="278">
        <f t="shared" si="437"/>
        <v>0</v>
      </c>
      <c r="CJ1605" s="280">
        <f t="shared" si="449"/>
        <v>0</v>
      </c>
      <c r="CK1605" s="232">
        <f t="shared" si="450"/>
        <v>0</v>
      </c>
      <c r="CL1605" s="1"/>
    </row>
    <row r="1606" spans="1:90" ht="18" customHeight="1">
      <c r="A1606" s="1"/>
      <c r="B1606" s="1"/>
      <c r="C1606" s="314"/>
      <c r="D1606" s="287" t="str">
        <f t="shared" si="436"/>
        <v/>
      </c>
      <c r="E1606" s="449" t="str">
        <f t="shared" si="438"/>
        <v/>
      </c>
      <c r="F1606" s="450"/>
      <c r="G1606" s="451"/>
      <c r="H1606" s="452"/>
      <c r="I1606" s="453"/>
      <c r="J1606" s="453"/>
      <c r="K1606" s="453"/>
      <c r="L1606" s="453"/>
      <c r="M1606" s="454"/>
      <c r="N1606" s="455"/>
      <c r="O1606" s="456"/>
      <c r="P1606" s="456"/>
      <c r="Q1606" s="456"/>
      <c r="R1606" s="456"/>
      <c r="S1606" s="456"/>
      <c r="T1606" s="456"/>
      <c r="U1606" s="456"/>
      <c r="V1606" s="456"/>
      <c r="W1606" s="456"/>
      <c r="X1606" s="456"/>
      <c r="Y1606" s="456"/>
      <c r="Z1606" s="456"/>
      <c r="AA1606" s="456"/>
      <c r="AB1606" s="456"/>
      <c r="AC1606" s="456"/>
      <c r="AD1606" s="456"/>
      <c r="AE1606" s="457"/>
      <c r="AF1606" s="455"/>
      <c r="AG1606" s="456"/>
      <c r="AH1606" s="456"/>
      <c r="AI1606" s="456"/>
      <c r="AJ1606" s="456"/>
      <c r="AK1606" s="456"/>
      <c r="AL1606" s="456"/>
      <c r="AM1606" s="456"/>
      <c r="AN1606" s="457"/>
      <c r="AO1606" s="455"/>
      <c r="AP1606" s="456"/>
      <c r="AQ1606" s="456"/>
      <c r="AR1606" s="456"/>
      <c r="AS1606" s="456"/>
      <c r="AT1606" s="456"/>
      <c r="AU1606" s="456"/>
      <c r="AV1606" s="456"/>
      <c r="AW1606" s="456"/>
      <c r="AX1606" s="456"/>
      <c r="AY1606" s="456"/>
      <c r="AZ1606" s="456"/>
      <c r="BA1606" s="456"/>
      <c r="BB1606" s="456"/>
      <c r="BC1606" s="456"/>
      <c r="BD1606" s="456"/>
      <c r="BE1606" s="456"/>
      <c r="BF1606" s="456"/>
      <c r="BG1606" s="457"/>
      <c r="BH1606" s="458"/>
      <c r="BI1606" s="459"/>
      <c r="BJ1606" s="459"/>
      <c r="BK1606" s="459"/>
      <c r="BL1606" s="459"/>
      <c r="BM1606" s="460"/>
      <c r="BN1606" s="314"/>
      <c r="BO1606" s="314"/>
      <c r="BP1606" s="1"/>
      <c r="BQ1606" s="120">
        <f>IF($F$3="","",IF(N1606=$F$3,COUNTIF(BQ$23:BQ1605,"&gt;0")+1,0))</f>
        <v>0</v>
      </c>
      <c r="BR1606" s="1"/>
      <c r="BS1606" s="20" t="str">
        <f>IF($N1606="","",IF(VLOOKUP(VLOOKUP($N1606,IMPOSTAZIONI!$E$6:$I$13,5,FALSE),IMPOSTAZIONI!$B$25:$N$32,3,FALSE)=0,"",VLOOKUP(VLOOKUP($N1606,IMPOSTAZIONI!$E$6:$I$13,5,FALSE),IMPOSTAZIONI!$B$25:$N$32,3,FALSE)))</f>
        <v/>
      </c>
      <c r="BT1606" s="20" t="str">
        <f>IF($N1606="","",IF(VLOOKUP(VLOOKUP($N1606,IMPOSTAZIONI!$E$6:$I$13,5,FALSE),IMPOSTAZIONI!$B$25:$N$32,6,FALSE)=0,"",VLOOKUP(VLOOKUP($N1606,IMPOSTAZIONI!$E$6:$I$13,5,FALSE),IMPOSTAZIONI!$B$25:$N$32,6,FALSE)))</f>
        <v/>
      </c>
      <c r="BU1606" s="20" t="str">
        <f>IF($N1606="","",IF(VLOOKUP(VLOOKUP($N1606,IMPOSTAZIONI!$E$6:$I$13,5,FALSE),IMPOSTAZIONI!$B$25:$N$32,9,FALSE)=0,"",VLOOKUP(VLOOKUP($N1606,IMPOSTAZIONI!$E$6:$I$13,5,FALSE),IMPOSTAZIONI!$B$25:$N$32,9,FALSE)))</f>
        <v/>
      </c>
      <c r="BV1606" s="20" t="str">
        <f>IF($N1606="","",IF(VLOOKUP(VLOOKUP($N1606,IMPOSTAZIONI!$E$6:$I$13,5,FALSE),IMPOSTAZIONI!$B$25:$N$32,12,FALSE)=0,"",VLOOKUP(VLOOKUP($N1606,IMPOSTAZIONI!$E$6:$I$13,5,FALSE),IMPOSTAZIONI!$B$25:$N$32,12,FALSE)))</f>
        <v/>
      </c>
      <c r="BW1606" s="221" t="str">
        <f t="shared" si="439"/>
        <v/>
      </c>
      <c r="BX1606" s="221" t="str">
        <f t="shared" si="440"/>
        <v/>
      </c>
      <c r="BY1606" s="221">
        <f t="shared" si="441"/>
        <v>0</v>
      </c>
      <c r="BZ1606" s="231">
        <f t="shared" si="442"/>
        <v>0</v>
      </c>
      <c r="CA1606" s="246">
        <f t="shared" si="443"/>
        <v>0</v>
      </c>
      <c r="CB1606" s="246">
        <f t="shared" si="444"/>
        <v>0</v>
      </c>
      <c r="CC1606" s="246" t="str">
        <f t="shared" si="445"/>
        <v/>
      </c>
      <c r="CD1606" s="246">
        <f t="shared" si="446"/>
        <v>5</v>
      </c>
      <c r="CE1606" s="246">
        <f t="shared" si="447"/>
        <v>0</v>
      </c>
      <c r="CF1606" s="276">
        <f t="shared" si="448"/>
        <v>0</v>
      </c>
      <c r="CG1606" s="277">
        <f t="shared" si="448"/>
        <v>0</v>
      </c>
      <c r="CH1606" s="277">
        <f t="shared" si="448"/>
        <v>0</v>
      </c>
      <c r="CI1606" s="278">
        <f t="shared" si="437"/>
        <v>0</v>
      </c>
      <c r="CJ1606" s="280">
        <f t="shared" si="449"/>
        <v>0</v>
      </c>
      <c r="CK1606" s="232">
        <f t="shared" si="450"/>
        <v>0</v>
      </c>
      <c r="CL1606" s="1"/>
    </row>
    <row r="1607" spans="1:90" ht="18" customHeight="1">
      <c r="A1607" s="1"/>
      <c r="B1607" s="1"/>
      <c r="C1607" s="314"/>
      <c r="D1607" s="287" t="str">
        <f t="shared" si="436"/>
        <v/>
      </c>
      <c r="E1607" s="449" t="str">
        <f t="shared" si="438"/>
        <v/>
      </c>
      <c r="F1607" s="450"/>
      <c r="G1607" s="451"/>
      <c r="H1607" s="452"/>
      <c r="I1607" s="453"/>
      <c r="J1607" s="453"/>
      <c r="K1607" s="453"/>
      <c r="L1607" s="453"/>
      <c r="M1607" s="454"/>
      <c r="N1607" s="455"/>
      <c r="O1607" s="456"/>
      <c r="P1607" s="456"/>
      <c r="Q1607" s="456"/>
      <c r="R1607" s="456"/>
      <c r="S1607" s="456"/>
      <c r="T1607" s="456"/>
      <c r="U1607" s="456"/>
      <c r="V1607" s="456"/>
      <c r="W1607" s="456"/>
      <c r="X1607" s="456"/>
      <c r="Y1607" s="456"/>
      <c r="Z1607" s="456"/>
      <c r="AA1607" s="456"/>
      <c r="AB1607" s="456"/>
      <c r="AC1607" s="456"/>
      <c r="AD1607" s="456"/>
      <c r="AE1607" s="457"/>
      <c r="AF1607" s="455"/>
      <c r="AG1607" s="456"/>
      <c r="AH1607" s="456"/>
      <c r="AI1607" s="456"/>
      <c r="AJ1607" s="456"/>
      <c r="AK1607" s="456"/>
      <c r="AL1607" s="456"/>
      <c r="AM1607" s="456"/>
      <c r="AN1607" s="457"/>
      <c r="AO1607" s="455"/>
      <c r="AP1607" s="456"/>
      <c r="AQ1607" s="456"/>
      <c r="AR1607" s="456"/>
      <c r="AS1607" s="456"/>
      <c r="AT1607" s="456"/>
      <c r="AU1607" s="456"/>
      <c r="AV1607" s="456"/>
      <c r="AW1607" s="456"/>
      <c r="AX1607" s="456"/>
      <c r="AY1607" s="456"/>
      <c r="AZ1607" s="456"/>
      <c r="BA1607" s="456"/>
      <c r="BB1607" s="456"/>
      <c r="BC1607" s="456"/>
      <c r="BD1607" s="456"/>
      <c r="BE1607" s="456"/>
      <c r="BF1607" s="456"/>
      <c r="BG1607" s="457"/>
      <c r="BH1607" s="458"/>
      <c r="BI1607" s="459"/>
      <c r="BJ1607" s="459"/>
      <c r="BK1607" s="459"/>
      <c r="BL1607" s="459"/>
      <c r="BM1607" s="460"/>
      <c r="BN1607" s="314"/>
      <c r="BO1607" s="314"/>
      <c r="BP1607" s="1"/>
      <c r="BQ1607" s="120">
        <f>IF($F$3="","",IF(N1607=$F$3,COUNTIF(BQ$23:BQ1606,"&gt;0")+1,0))</f>
        <v>0</v>
      </c>
      <c r="BR1607" s="1"/>
      <c r="BS1607" s="20" t="str">
        <f>IF($N1607="","",IF(VLOOKUP(VLOOKUP($N1607,IMPOSTAZIONI!$E$6:$I$13,5,FALSE),IMPOSTAZIONI!$B$25:$N$32,3,FALSE)=0,"",VLOOKUP(VLOOKUP($N1607,IMPOSTAZIONI!$E$6:$I$13,5,FALSE),IMPOSTAZIONI!$B$25:$N$32,3,FALSE)))</f>
        <v/>
      </c>
      <c r="BT1607" s="20" t="str">
        <f>IF($N1607="","",IF(VLOOKUP(VLOOKUP($N1607,IMPOSTAZIONI!$E$6:$I$13,5,FALSE),IMPOSTAZIONI!$B$25:$N$32,6,FALSE)=0,"",VLOOKUP(VLOOKUP($N1607,IMPOSTAZIONI!$E$6:$I$13,5,FALSE),IMPOSTAZIONI!$B$25:$N$32,6,FALSE)))</f>
        <v/>
      </c>
      <c r="BU1607" s="20" t="str">
        <f>IF($N1607="","",IF(VLOOKUP(VLOOKUP($N1607,IMPOSTAZIONI!$E$6:$I$13,5,FALSE),IMPOSTAZIONI!$B$25:$N$32,9,FALSE)=0,"",VLOOKUP(VLOOKUP($N1607,IMPOSTAZIONI!$E$6:$I$13,5,FALSE),IMPOSTAZIONI!$B$25:$N$32,9,FALSE)))</f>
        <v/>
      </c>
      <c r="BV1607" s="20" t="str">
        <f>IF($N1607="","",IF(VLOOKUP(VLOOKUP($N1607,IMPOSTAZIONI!$E$6:$I$13,5,FALSE),IMPOSTAZIONI!$B$25:$N$32,12,FALSE)=0,"",VLOOKUP(VLOOKUP($N1607,IMPOSTAZIONI!$E$6:$I$13,5,FALSE),IMPOSTAZIONI!$B$25:$N$32,12,FALSE)))</f>
        <v/>
      </c>
      <c r="BW1607" s="221" t="str">
        <f t="shared" si="439"/>
        <v/>
      </c>
      <c r="BX1607" s="221" t="str">
        <f t="shared" si="440"/>
        <v/>
      </c>
      <c r="BY1607" s="221">
        <f t="shared" si="441"/>
        <v>0</v>
      </c>
      <c r="BZ1607" s="231">
        <f t="shared" si="442"/>
        <v>0</v>
      </c>
      <c r="CA1607" s="246">
        <f t="shared" si="443"/>
        <v>0</v>
      </c>
      <c r="CB1607" s="246">
        <f t="shared" si="444"/>
        <v>0</v>
      </c>
      <c r="CC1607" s="246" t="str">
        <f t="shared" si="445"/>
        <v/>
      </c>
      <c r="CD1607" s="246">
        <f t="shared" si="446"/>
        <v>5</v>
      </c>
      <c r="CE1607" s="246">
        <f t="shared" si="447"/>
        <v>0</v>
      </c>
      <c r="CF1607" s="276">
        <f t="shared" si="448"/>
        <v>0</v>
      </c>
      <c r="CG1607" s="277">
        <f t="shared" si="448"/>
        <v>0</v>
      </c>
      <c r="CH1607" s="277">
        <f t="shared" si="448"/>
        <v>0</v>
      </c>
      <c r="CI1607" s="278">
        <f t="shared" si="437"/>
        <v>0</v>
      </c>
      <c r="CJ1607" s="280">
        <f t="shared" si="449"/>
        <v>0</v>
      </c>
      <c r="CK1607" s="232">
        <f t="shared" si="450"/>
        <v>0</v>
      </c>
      <c r="CL1607" s="1"/>
    </row>
    <row r="1608" spans="1:90" ht="18" customHeight="1">
      <c r="A1608" s="1"/>
      <c r="B1608" s="1"/>
      <c r="C1608" s="314"/>
      <c r="D1608" s="287" t="str">
        <f t="shared" si="436"/>
        <v/>
      </c>
      <c r="E1608" s="449" t="str">
        <f t="shared" si="438"/>
        <v/>
      </c>
      <c r="F1608" s="450"/>
      <c r="G1608" s="451"/>
      <c r="H1608" s="452"/>
      <c r="I1608" s="453"/>
      <c r="J1608" s="453"/>
      <c r="K1608" s="453"/>
      <c r="L1608" s="453"/>
      <c r="M1608" s="454"/>
      <c r="N1608" s="455"/>
      <c r="O1608" s="456"/>
      <c r="P1608" s="456"/>
      <c r="Q1608" s="456"/>
      <c r="R1608" s="456"/>
      <c r="S1608" s="456"/>
      <c r="T1608" s="456"/>
      <c r="U1608" s="456"/>
      <c r="V1608" s="456"/>
      <c r="W1608" s="456"/>
      <c r="X1608" s="456"/>
      <c r="Y1608" s="456"/>
      <c r="Z1608" s="456"/>
      <c r="AA1608" s="456"/>
      <c r="AB1608" s="456"/>
      <c r="AC1608" s="456"/>
      <c r="AD1608" s="456"/>
      <c r="AE1608" s="457"/>
      <c r="AF1608" s="455"/>
      <c r="AG1608" s="456"/>
      <c r="AH1608" s="456"/>
      <c r="AI1608" s="456"/>
      <c r="AJ1608" s="456"/>
      <c r="AK1608" s="456"/>
      <c r="AL1608" s="456"/>
      <c r="AM1608" s="456"/>
      <c r="AN1608" s="457"/>
      <c r="AO1608" s="455"/>
      <c r="AP1608" s="456"/>
      <c r="AQ1608" s="456"/>
      <c r="AR1608" s="456"/>
      <c r="AS1608" s="456"/>
      <c r="AT1608" s="456"/>
      <c r="AU1608" s="456"/>
      <c r="AV1608" s="456"/>
      <c r="AW1608" s="456"/>
      <c r="AX1608" s="456"/>
      <c r="AY1608" s="456"/>
      <c r="AZ1608" s="456"/>
      <c r="BA1608" s="456"/>
      <c r="BB1608" s="456"/>
      <c r="BC1608" s="456"/>
      <c r="BD1608" s="456"/>
      <c r="BE1608" s="456"/>
      <c r="BF1608" s="456"/>
      <c r="BG1608" s="457"/>
      <c r="BH1608" s="458"/>
      <c r="BI1608" s="459"/>
      <c r="BJ1608" s="459"/>
      <c r="BK1608" s="459"/>
      <c r="BL1608" s="459"/>
      <c r="BM1608" s="460"/>
      <c r="BN1608" s="314"/>
      <c r="BO1608" s="314"/>
      <c r="BP1608" s="1"/>
      <c r="BQ1608" s="120">
        <f>IF($F$3="","",IF(N1608=$F$3,COUNTIF(BQ$23:BQ1607,"&gt;0")+1,0))</f>
        <v>0</v>
      </c>
      <c r="BR1608" s="1"/>
      <c r="BS1608" s="20" t="str">
        <f>IF($N1608="","",IF(VLOOKUP(VLOOKUP($N1608,IMPOSTAZIONI!$E$6:$I$13,5,FALSE),IMPOSTAZIONI!$B$25:$N$32,3,FALSE)=0,"",VLOOKUP(VLOOKUP($N1608,IMPOSTAZIONI!$E$6:$I$13,5,FALSE),IMPOSTAZIONI!$B$25:$N$32,3,FALSE)))</f>
        <v/>
      </c>
      <c r="BT1608" s="20" t="str">
        <f>IF($N1608="","",IF(VLOOKUP(VLOOKUP($N1608,IMPOSTAZIONI!$E$6:$I$13,5,FALSE),IMPOSTAZIONI!$B$25:$N$32,6,FALSE)=0,"",VLOOKUP(VLOOKUP($N1608,IMPOSTAZIONI!$E$6:$I$13,5,FALSE),IMPOSTAZIONI!$B$25:$N$32,6,FALSE)))</f>
        <v/>
      </c>
      <c r="BU1608" s="20" t="str">
        <f>IF($N1608="","",IF(VLOOKUP(VLOOKUP($N1608,IMPOSTAZIONI!$E$6:$I$13,5,FALSE),IMPOSTAZIONI!$B$25:$N$32,9,FALSE)=0,"",VLOOKUP(VLOOKUP($N1608,IMPOSTAZIONI!$E$6:$I$13,5,FALSE),IMPOSTAZIONI!$B$25:$N$32,9,FALSE)))</f>
        <v/>
      </c>
      <c r="BV1608" s="20" t="str">
        <f>IF($N1608="","",IF(VLOOKUP(VLOOKUP($N1608,IMPOSTAZIONI!$E$6:$I$13,5,FALSE),IMPOSTAZIONI!$B$25:$N$32,12,FALSE)=0,"",VLOOKUP(VLOOKUP($N1608,IMPOSTAZIONI!$E$6:$I$13,5,FALSE),IMPOSTAZIONI!$B$25:$N$32,12,FALSE)))</f>
        <v/>
      </c>
      <c r="BW1608" s="221" t="str">
        <f t="shared" si="439"/>
        <v/>
      </c>
      <c r="BX1608" s="221" t="str">
        <f t="shared" si="440"/>
        <v/>
      </c>
      <c r="BY1608" s="221">
        <f t="shared" si="441"/>
        <v>0</v>
      </c>
      <c r="BZ1608" s="231">
        <f t="shared" si="442"/>
        <v>0</v>
      </c>
      <c r="CA1608" s="246">
        <f t="shared" si="443"/>
        <v>0</v>
      </c>
      <c r="CB1608" s="246">
        <f t="shared" si="444"/>
        <v>0</v>
      </c>
      <c r="CC1608" s="246" t="str">
        <f t="shared" si="445"/>
        <v/>
      </c>
      <c r="CD1608" s="246">
        <f t="shared" si="446"/>
        <v>5</v>
      </c>
      <c r="CE1608" s="246">
        <f t="shared" si="447"/>
        <v>0</v>
      </c>
      <c r="CF1608" s="276">
        <f t="shared" si="448"/>
        <v>0</v>
      </c>
      <c r="CG1608" s="277">
        <f t="shared" si="448"/>
        <v>0</v>
      </c>
      <c r="CH1608" s="277">
        <f t="shared" si="448"/>
        <v>0</v>
      </c>
      <c r="CI1608" s="278">
        <f t="shared" si="437"/>
        <v>0</v>
      </c>
      <c r="CJ1608" s="280">
        <f t="shared" si="449"/>
        <v>0</v>
      </c>
      <c r="CK1608" s="232">
        <f t="shared" si="450"/>
        <v>0</v>
      </c>
      <c r="CL1608" s="1"/>
    </row>
    <row r="1609" spans="1:90" ht="18" customHeight="1">
      <c r="A1609" s="1"/>
      <c r="B1609" s="1"/>
      <c r="C1609" s="314"/>
      <c r="D1609" s="287" t="str">
        <f t="shared" si="436"/>
        <v/>
      </c>
      <c r="E1609" s="449" t="str">
        <f t="shared" si="438"/>
        <v/>
      </c>
      <c r="F1609" s="450"/>
      <c r="G1609" s="451"/>
      <c r="H1609" s="452"/>
      <c r="I1609" s="453"/>
      <c r="J1609" s="453"/>
      <c r="K1609" s="453"/>
      <c r="L1609" s="453"/>
      <c r="M1609" s="454"/>
      <c r="N1609" s="455"/>
      <c r="O1609" s="456"/>
      <c r="P1609" s="456"/>
      <c r="Q1609" s="456"/>
      <c r="R1609" s="456"/>
      <c r="S1609" s="456"/>
      <c r="T1609" s="456"/>
      <c r="U1609" s="456"/>
      <c r="V1609" s="456"/>
      <c r="W1609" s="456"/>
      <c r="X1609" s="456"/>
      <c r="Y1609" s="456"/>
      <c r="Z1609" s="456"/>
      <c r="AA1609" s="456"/>
      <c r="AB1609" s="456"/>
      <c r="AC1609" s="456"/>
      <c r="AD1609" s="456"/>
      <c r="AE1609" s="457"/>
      <c r="AF1609" s="455"/>
      <c r="AG1609" s="456"/>
      <c r="AH1609" s="456"/>
      <c r="AI1609" s="456"/>
      <c r="AJ1609" s="456"/>
      <c r="AK1609" s="456"/>
      <c r="AL1609" s="456"/>
      <c r="AM1609" s="456"/>
      <c r="AN1609" s="457"/>
      <c r="AO1609" s="455"/>
      <c r="AP1609" s="456"/>
      <c r="AQ1609" s="456"/>
      <c r="AR1609" s="456"/>
      <c r="AS1609" s="456"/>
      <c r="AT1609" s="456"/>
      <c r="AU1609" s="456"/>
      <c r="AV1609" s="456"/>
      <c r="AW1609" s="456"/>
      <c r="AX1609" s="456"/>
      <c r="AY1609" s="456"/>
      <c r="AZ1609" s="456"/>
      <c r="BA1609" s="456"/>
      <c r="BB1609" s="456"/>
      <c r="BC1609" s="456"/>
      <c r="BD1609" s="456"/>
      <c r="BE1609" s="456"/>
      <c r="BF1609" s="456"/>
      <c r="BG1609" s="457"/>
      <c r="BH1609" s="458"/>
      <c r="BI1609" s="459"/>
      <c r="BJ1609" s="459"/>
      <c r="BK1609" s="459"/>
      <c r="BL1609" s="459"/>
      <c r="BM1609" s="460"/>
      <c r="BN1609" s="314"/>
      <c r="BO1609" s="314"/>
      <c r="BP1609" s="1"/>
      <c r="BQ1609" s="120">
        <f>IF($F$3="","",IF(N1609=$F$3,COUNTIF(BQ$23:BQ1608,"&gt;0")+1,0))</f>
        <v>0</v>
      </c>
      <c r="BR1609" s="1"/>
      <c r="BS1609" s="20" t="str">
        <f>IF($N1609="","",IF(VLOOKUP(VLOOKUP($N1609,IMPOSTAZIONI!$E$6:$I$13,5,FALSE),IMPOSTAZIONI!$B$25:$N$32,3,FALSE)=0,"",VLOOKUP(VLOOKUP($N1609,IMPOSTAZIONI!$E$6:$I$13,5,FALSE),IMPOSTAZIONI!$B$25:$N$32,3,FALSE)))</f>
        <v/>
      </c>
      <c r="BT1609" s="20" t="str">
        <f>IF($N1609="","",IF(VLOOKUP(VLOOKUP($N1609,IMPOSTAZIONI!$E$6:$I$13,5,FALSE),IMPOSTAZIONI!$B$25:$N$32,6,FALSE)=0,"",VLOOKUP(VLOOKUP($N1609,IMPOSTAZIONI!$E$6:$I$13,5,FALSE),IMPOSTAZIONI!$B$25:$N$32,6,FALSE)))</f>
        <v/>
      </c>
      <c r="BU1609" s="20" t="str">
        <f>IF($N1609="","",IF(VLOOKUP(VLOOKUP($N1609,IMPOSTAZIONI!$E$6:$I$13,5,FALSE),IMPOSTAZIONI!$B$25:$N$32,9,FALSE)=0,"",VLOOKUP(VLOOKUP($N1609,IMPOSTAZIONI!$E$6:$I$13,5,FALSE),IMPOSTAZIONI!$B$25:$N$32,9,FALSE)))</f>
        <v/>
      </c>
      <c r="BV1609" s="20" t="str">
        <f>IF($N1609="","",IF(VLOOKUP(VLOOKUP($N1609,IMPOSTAZIONI!$E$6:$I$13,5,FALSE),IMPOSTAZIONI!$B$25:$N$32,12,FALSE)=0,"",VLOOKUP(VLOOKUP($N1609,IMPOSTAZIONI!$E$6:$I$13,5,FALSE),IMPOSTAZIONI!$B$25:$N$32,12,FALSE)))</f>
        <v/>
      </c>
      <c r="BW1609" s="221" t="str">
        <f t="shared" si="439"/>
        <v/>
      </c>
      <c r="BX1609" s="221" t="str">
        <f t="shared" si="440"/>
        <v/>
      </c>
      <c r="BY1609" s="221">
        <f t="shared" si="441"/>
        <v>0</v>
      </c>
      <c r="BZ1609" s="231">
        <f t="shared" si="442"/>
        <v>0</v>
      </c>
      <c r="CA1609" s="246">
        <f t="shared" si="443"/>
        <v>0</v>
      </c>
      <c r="CB1609" s="246">
        <f t="shared" si="444"/>
        <v>0</v>
      </c>
      <c r="CC1609" s="246" t="str">
        <f t="shared" si="445"/>
        <v/>
      </c>
      <c r="CD1609" s="246">
        <f t="shared" si="446"/>
        <v>5</v>
      </c>
      <c r="CE1609" s="246">
        <f t="shared" si="447"/>
        <v>0</v>
      </c>
      <c r="CF1609" s="276">
        <f t="shared" si="448"/>
        <v>0</v>
      </c>
      <c r="CG1609" s="277">
        <f t="shared" si="448"/>
        <v>0</v>
      </c>
      <c r="CH1609" s="277">
        <f t="shared" si="448"/>
        <v>0</v>
      </c>
      <c r="CI1609" s="278">
        <f t="shared" si="437"/>
        <v>0</v>
      </c>
      <c r="CJ1609" s="280">
        <f t="shared" si="449"/>
        <v>0</v>
      </c>
      <c r="CK1609" s="232">
        <f t="shared" si="450"/>
        <v>0</v>
      </c>
      <c r="CL1609" s="1"/>
    </row>
    <row r="1610" spans="1:90" ht="18" customHeight="1">
      <c r="A1610" s="1"/>
      <c r="B1610" s="1"/>
      <c r="C1610" s="314"/>
      <c r="D1610" s="287" t="str">
        <f t="shared" si="436"/>
        <v/>
      </c>
      <c r="E1610" s="449" t="str">
        <f t="shared" si="438"/>
        <v/>
      </c>
      <c r="F1610" s="450"/>
      <c r="G1610" s="451"/>
      <c r="H1610" s="452"/>
      <c r="I1610" s="453"/>
      <c r="J1610" s="453"/>
      <c r="K1610" s="453"/>
      <c r="L1610" s="453"/>
      <c r="M1610" s="454"/>
      <c r="N1610" s="455"/>
      <c r="O1610" s="456"/>
      <c r="P1610" s="456"/>
      <c r="Q1610" s="456"/>
      <c r="R1610" s="456"/>
      <c r="S1610" s="456"/>
      <c r="T1610" s="456"/>
      <c r="U1610" s="456"/>
      <c r="V1610" s="456"/>
      <c r="W1610" s="456"/>
      <c r="X1610" s="456"/>
      <c r="Y1610" s="456"/>
      <c r="Z1610" s="456"/>
      <c r="AA1610" s="456"/>
      <c r="AB1610" s="456"/>
      <c r="AC1610" s="456"/>
      <c r="AD1610" s="456"/>
      <c r="AE1610" s="457"/>
      <c r="AF1610" s="455"/>
      <c r="AG1610" s="456"/>
      <c r="AH1610" s="456"/>
      <c r="AI1610" s="456"/>
      <c r="AJ1610" s="456"/>
      <c r="AK1610" s="456"/>
      <c r="AL1610" s="456"/>
      <c r="AM1610" s="456"/>
      <c r="AN1610" s="457"/>
      <c r="AO1610" s="455"/>
      <c r="AP1610" s="456"/>
      <c r="AQ1610" s="456"/>
      <c r="AR1610" s="456"/>
      <c r="AS1610" s="456"/>
      <c r="AT1610" s="456"/>
      <c r="AU1610" s="456"/>
      <c r="AV1610" s="456"/>
      <c r="AW1610" s="456"/>
      <c r="AX1610" s="456"/>
      <c r="AY1610" s="456"/>
      <c r="AZ1610" s="456"/>
      <c r="BA1610" s="456"/>
      <c r="BB1610" s="456"/>
      <c r="BC1610" s="456"/>
      <c r="BD1610" s="456"/>
      <c r="BE1610" s="456"/>
      <c r="BF1610" s="456"/>
      <c r="BG1610" s="457"/>
      <c r="BH1610" s="458"/>
      <c r="BI1610" s="459"/>
      <c r="BJ1610" s="459"/>
      <c r="BK1610" s="459"/>
      <c r="BL1610" s="459"/>
      <c r="BM1610" s="460"/>
      <c r="BN1610" s="314"/>
      <c r="BO1610" s="314"/>
      <c r="BP1610" s="1"/>
      <c r="BQ1610" s="120">
        <f>IF($F$3="","",IF(N1610=$F$3,COUNTIF(BQ$23:BQ1609,"&gt;0")+1,0))</f>
        <v>0</v>
      </c>
      <c r="BR1610" s="1"/>
      <c r="BS1610" s="20" t="str">
        <f>IF($N1610="","",IF(VLOOKUP(VLOOKUP($N1610,IMPOSTAZIONI!$E$6:$I$13,5,FALSE),IMPOSTAZIONI!$B$25:$N$32,3,FALSE)=0,"",VLOOKUP(VLOOKUP($N1610,IMPOSTAZIONI!$E$6:$I$13,5,FALSE),IMPOSTAZIONI!$B$25:$N$32,3,FALSE)))</f>
        <v/>
      </c>
      <c r="BT1610" s="20" t="str">
        <f>IF($N1610="","",IF(VLOOKUP(VLOOKUP($N1610,IMPOSTAZIONI!$E$6:$I$13,5,FALSE),IMPOSTAZIONI!$B$25:$N$32,6,FALSE)=0,"",VLOOKUP(VLOOKUP($N1610,IMPOSTAZIONI!$E$6:$I$13,5,FALSE),IMPOSTAZIONI!$B$25:$N$32,6,FALSE)))</f>
        <v/>
      </c>
      <c r="BU1610" s="20" t="str">
        <f>IF($N1610="","",IF(VLOOKUP(VLOOKUP($N1610,IMPOSTAZIONI!$E$6:$I$13,5,FALSE),IMPOSTAZIONI!$B$25:$N$32,9,FALSE)=0,"",VLOOKUP(VLOOKUP($N1610,IMPOSTAZIONI!$E$6:$I$13,5,FALSE),IMPOSTAZIONI!$B$25:$N$32,9,FALSE)))</f>
        <v/>
      </c>
      <c r="BV1610" s="20" t="str">
        <f>IF($N1610="","",IF(VLOOKUP(VLOOKUP($N1610,IMPOSTAZIONI!$E$6:$I$13,5,FALSE),IMPOSTAZIONI!$B$25:$N$32,12,FALSE)=0,"",VLOOKUP(VLOOKUP($N1610,IMPOSTAZIONI!$E$6:$I$13,5,FALSE),IMPOSTAZIONI!$B$25:$N$32,12,FALSE)))</f>
        <v/>
      </c>
      <c r="BW1610" s="221" t="str">
        <f t="shared" si="439"/>
        <v/>
      </c>
      <c r="BX1610" s="221" t="str">
        <f t="shared" si="440"/>
        <v/>
      </c>
      <c r="BY1610" s="221">
        <f t="shared" si="441"/>
        <v>0</v>
      </c>
      <c r="BZ1610" s="231">
        <f t="shared" si="442"/>
        <v>0</v>
      </c>
      <c r="CA1610" s="246">
        <f t="shared" si="443"/>
        <v>0</v>
      </c>
      <c r="CB1610" s="246">
        <f t="shared" si="444"/>
        <v>0</v>
      </c>
      <c r="CC1610" s="246" t="str">
        <f t="shared" si="445"/>
        <v/>
      </c>
      <c r="CD1610" s="246">
        <f t="shared" si="446"/>
        <v>5</v>
      </c>
      <c r="CE1610" s="246">
        <f t="shared" si="447"/>
        <v>0</v>
      </c>
      <c r="CF1610" s="276">
        <f t="shared" si="448"/>
        <v>0</v>
      </c>
      <c r="CG1610" s="277">
        <f t="shared" si="448"/>
        <v>0</v>
      </c>
      <c r="CH1610" s="277">
        <f t="shared" si="448"/>
        <v>0</v>
      </c>
      <c r="CI1610" s="278">
        <f t="shared" si="437"/>
        <v>0</v>
      </c>
      <c r="CJ1610" s="280">
        <f t="shared" si="449"/>
        <v>0</v>
      </c>
      <c r="CK1610" s="232">
        <f t="shared" si="450"/>
        <v>0</v>
      </c>
      <c r="CL1610" s="1"/>
    </row>
    <row r="1611" spans="1:90" ht="18" customHeight="1">
      <c r="A1611" s="1"/>
      <c r="B1611" s="1"/>
      <c r="C1611" s="314"/>
      <c r="D1611" s="287" t="str">
        <f t="shared" si="436"/>
        <v/>
      </c>
      <c r="E1611" s="449" t="str">
        <f t="shared" si="438"/>
        <v/>
      </c>
      <c r="F1611" s="450"/>
      <c r="G1611" s="451"/>
      <c r="H1611" s="452"/>
      <c r="I1611" s="453"/>
      <c r="J1611" s="453"/>
      <c r="K1611" s="453"/>
      <c r="L1611" s="453"/>
      <c r="M1611" s="454"/>
      <c r="N1611" s="455"/>
      <c r="O1611" s="456"/>
      <c r="P1611" s="456"/>
      <c r="Q1611" s="456"/>
      <c r="R1611" s="456"/>
      <c r="S1611" s="456"/>
      <c r="T1611" s="456"/>
      <c r="U1611" s="456"/>
      <c r="V1611" s="456"/>
      <c r="W1611" s="456"/>
      <c r="X1611" s="456"/>
      <c r="Y1611" s="456"/>
      <c r="Z1611" s="456"/>
      <c r="AA1611" s="456"/>
      <c r="AB1611" s="456"/>
      <c r="AC1611" s="456"/>
      <c r="AD1611" s="456"/>
      <c r="AE1611" s="457"/>
      <c r="AF1611" s="455"/>
      <c r="AG1611" s="456"/>
      <c r="AH1611" s="456"/>
      <c r="AI1611" s="456"/>
      <c r="AJ1611" s="456"/>
      <c r="AK1611" s="456"/>
      <c r="AL1611" s="456"/>
      <c r="AM1611" s="456"/>
      <c r="AN1611" s="457"/>
      <c r="AO1611" s="455"/>
      <c r="AP1611" s="456"/>
      <c r="AQ1611" s="456"/>
      <c r="AR1611" s="456"/>
      <c r="AS1611" s="456"/>
      <c r="AT1611" s="456"/>
      <c r="AU1611" s="456"/>
      <c r="AV1611" s="456"/>
      <c r="AW1611" s="456"/>
      <c r="AX1611" s="456"/>
      <c r="AY1611" s="456"/>
      <c r="AZ1611" s="456"/>
      <c r="BA1611" s="456"/>
      <c r="BB1611" s="456"/>
      <c r="BC1611" s="456"/>
      <c r="BD1611" s="456"/>
      <c r="BE1611" s="456"/>
      <c r="BF1611" s="456"/>
      <c r="BG1611" s="457"/>
      <c r="BH1611" s="458"/>
      <c r="BI1611" s="459"/>
      <c r="BJ1611" s="459"/>
      <c r="BK1611" s="459"/>
      <c r="BL1611" s="459"/>
      <c r="BM1611" s="460"/>
      <c r="BN1611" s="314"/>
      <c r="BO1611" s="314"/>
      <c r="BP1611" s="1"/>
      <c r="BQ1611" s="120">
        <f>IF($F$3="","",IF(N1611=$F$3,COUNTIF(BQ$23:BQ1610,"&gt;0")+1,0))</f>
        <v>0</v>
      </c>
      <c r="BR1611" s="1"/>
      <c r="BS1611" s="20" t="str">
        <f>IF($N1611="","",IF(VLOOKUP(VLOOKUP($N1611,IMPOSTAZIONI!$E$6:$I$13,5,FALSE),IMPOSTAZIONI!$B$25:$N$32,3,FALSE)=0,"",VLOOKUP(VLOOKUP($N1611,IMPOSTAZIONI!$E$6:$I$13,5,FALSE),IMPOSTAZIONI!$B$25:$N$32,3,FALSE)))</f>
        <v/>
      </c>
      <c r="BT1611" s="20" t="str">
        <f>IF($N1611="","",IF(VLOOKUP(VLOOKUP($N1611,IMPOSTAZIONI!$E$6:$I$13,5,FALSE),IMPOSTAZIONI!$B$25:$N$32,6,FALSE)=0,"",VLOOKUP(VLOOKUP($N1611,IMPOSTAZIONI!$E$6:$I$13,5,FALSE),IMPOSTAZIONI!$B$25:$N$32,6,FALSE)))</f>
        <v/>
      </c>
      <c r="BU1611" s="20" t="str">
        <f>IF($N1611="","",IF(VLOOKUP(VLOOKUP($N1611,IMPOSTAZIONI!$E$6:$I$13,5,FALSE),IMPOSTAZIONI!$B$25:$N$32,9,FALSE)=0,"",VLOOKUP(VLOOKUP($N1611,IMPOSTAZIONI!$E$6:$I$13,5,FALSE),IMPOSTAZIONI!$B$25:$N$32,9,FALSE)))</f>
        <v/>
      </c>
      <c r="BV1611" s="20" t="str">
        <f>IF($N1611="","",IF(VLOOKUP(VLOOKUP($N1611,IMPOSTAZIONI!$E$6:$I$13,5,FALSE),IMPOSTAZIONI!$B$25:$N$32,12,FALSE)=0,"",VLOOKUP(VLOOKUP($N1611,IMPOSTAZIONI!$E$6:$I$13,5,FALSE),IMPOSTAZIONI!$B$25:$N$32,12,FALSE)))</f>
        <v/>
      </c>
      <c r="BW1611" s="221" t="str">
        <f t="shared" si="439"/>
        <v/>
      </c>
      <c r="BX1611" s="221" t="str">
        <f t="shared" si="440"/>
        <v/>
      </c>
      <c r="BY1611" s="221">
        <f t="shared" si="441"/>
        <v>0</v>
      </c>
      <c r="BZ1611" s="231">
        <f t="shared" si="442"/>
        <v>0</v>
      </c>
      <c r="CA1611" s="246">
        <f t="shared" si="443"/>
        <v>0</v>
      </c>
      <c r="CB1611" s="246">
        <f t="shared" si="444"/>
        <v>0</v>
      </c>
      <c r="CC1611" s="246" t="str">
        <f t="shared" si="445"/>
        <v/>
      </c>
      <c r="CD1611" s="246">
        <f t="shared" si="446"/>
        <v>5</v>
      </c>
      <c r="CE1611" s="246">
        <f t="shared" si="447"/>
        <v>0</v>
      </c>
      <c r="CF1611" s="276">
        <f t="shared" si="448"/>
        <v>0</v>
      </c>
      <c r="CG1611" s="277">
        <f t="shared" si="448"/>
        <v>0</v>
      </c>
      <c r="CH1611" s="277">
        <f t="shared" si="448"/>
        <v>0</v>
      </c>
      <c r="CI1611" s="278">
        <f t="shared" si="437"/>
        <v>0</v>
      </c>
      <c r="CJ1611" s="280">
        <f t="shared" si="449"/>
        <v>0</v>
      </c>
      <c r="CK1611" s="232">
        <f t="shared" si="450"/>
        <v>0</v>
      </c>
      <c r="CL1611" s="1"/>
    </row>
    <row r="1612" spans="1:90" ht="18" customHeight="1">
      <c r="A1612" s="1"/>
      <c r="B1612" s="1"/>
      <c r="C1612" s="314"/>
      <c r="D1612" s="287" t="str">
        <f t="shared" si="436"/>
        <v/>
      </c>
      <c r="E1612" s="449" t="str">
        <f t="shared" si="438"/>
        <v/>
      </c>
      <c r="F1612" s="450"/>
      <c r="G1612" s="451"/>
      <c r="H1612" s="452"/>
      <c r="I1612" s="453"/>
      <c r="J1612" s="453"/>
      <c r="K1612" s="453"/>
      <c r="L1612" s="453"/>
      <c r="M1612" s="454"/>
      <c r="N1612" s="455"/>
      <c r="O1612" s="456"/>
      <c r="P1612" s="456"/>
      <c r="Q1612" s="456"/>
      <c r="R1612" s="456"/>
      <c r="S1612" s="456"/>
      <c r="T1612" s="456"/>
      <c r="U1612" s="456"/>
      <c r="V1612" s="456"/>
      <c r="W1612" s="456"/>
      <c r="X1612" s="456"/>
      <c r="Y1612" s="456"/>
      <c r="Z1612" s="456"/>
      <c r="AA1612" s="456"/>
      <c r="AB1612" s="456"/>
      <c r="AC1612" s="456"/>
      <c r="AD1612" s="456"/>
      <c r="AE1612" s="457"/>
      <c r="AF1612" s="455"/>
      <c r="AG1612" s="456"/>
      <c r="AH1612" s="456"/>
      <c r="AI1612" s="456"/>
      <c r="AJ1612" s="456"/>
      <c r="AK1612" s="456"/>
      <c r="AL1612" s="456"/>
      <c r="AM1612" s="456"/>
      <c r="AN1612" s="457"/>
      <c r="AO1612" s="455"/>
      <c r="AP1612" s="456"/>
      <c r="AQ1612" s="456"/>
      <c r="AR1612" s="456"/>
      <c r="AS1612" s="456"/>
      <c r="AT1612" s="456"/>
      <c r="AU1612" s="456"/>
      <c r="AV1612" s="456"/>
      <c r="AW1612" s="456"/>
      <c r="AX1612" s="456"/>
      <c r="AY1612" s="456"/>
      <c r="AZ1612" s="456"/>
      <c r="BA1612" s="456"/>
      <c r="BB1612" s="456"/>
      <c r="BC1612" s="456"/>
      <c r="BD1612" s="456"/>
      <c r="BE1612" s="456"/>
      <c r="BF1612" s="456"/>
      <c r="BG1612" s="457"/>
      <c r="BH1612" s="458"/>
      <c r="BI1612" s="459"/>
      <c r="BJ1612" s="459"/>
      <c r="BK1612" s="459"/>
      <c r="BL1612" s="459"/>
      <c r="BM1612" s="460"/>
      <c r="BN1612" s="314"/>
      <c r="BO1612" s="314"/>
      <c r="BP1612" s="1"/>
      <c r="BQ1612" s="120">
        <f>IF($F$3="","",IF(N1612=$F$3,COUNTIF(BQ$23:BQ1611,"&gt;0")+1,0))</f>
        <v>0</v>
      </c>
      <c r="BR1612" s="1"/>
      <c r="BS1612" s="20" t="str">
        <f>IF($N1612="","",IF(VLOOKUP(VLOOKUP($N1612,IMPOSTAZIONI!$E$6:$I$13,5,FALSE),IMPOSTAZIONI!$B$25:$N$32,3,FALSE)=0,"",VLOOKUP(VLOOKUP($N1612,IMPOSTAZIONI!$E$6:$I$13,5,FALSE),IMPOSTAZIONI!$B$25:$N$32,3,FALSE)))</f>
        <v/>
      </c>
      <c r="BT1612" s="20" t="str">
        <f>IF($N1612="","",IF(VLOOKUP(VLOOKUP($N1612,IMPOSTAZIONI!$E$6:$I$13,5,FALSE),IMPOSTAZIONI!$B$25:$N$32,6,FALSE)=0,"",VLOOKUP(VLOOKUP($N1612,IMPOSTAZIONI!$E$6:$I$13,5,FALSE),IMPOSTAZIONI!$B$25:$N$32,6,FALSE)))</f>
        <v/>
      </c>
      <c r="BU1612" s="20" t="str">
        <f>IF($N1612="","",IF(VLOOKUP(VLOOKUP($N1612,IMPOSTAZIONI!$E$6:$I$13,5,FALSE),IMPOSTAZIONI!$B$25:$N$32,9,FALSE)=0,"",VLOOKUP(VLOOKUP($N1612,IMPOSTAZIONI!$E$6:$I$13,5,FALSE),IMPOSTAZIONI!$B$25:$N$32,9,FALSE)))</f>
        <v/>
      </c>
      <c r="BV1612" s="20" t="str">
        <f>IF($N1612="","",IF(VLOOKUP(VLOOKUP($N1612,IMPOSTAZIONI!$E$6:$I$13,5,FALSE),IMPOSTAZIONI!$B$25:$N$32,12,FALSE)=0,"",VLOOKUP(VLOOKUP($N1612,IMPOSTAZIONI!$E$6:$I$13,5,FALSE),IMPOSTAZIONI!$B$25:$N$32,12,FALSE)))</f>
        <v/>
      </c>
      <c r="BW1612" s="221" t="str">
        <f t="shared" si="439"/>
        <v/>
      </c>
      <c r="BX1612" s="221" t="str">
        <f t="shared" si="440"/>
        <v/>
      </c>
      <c r="BY1612" s="221">
        <f t="shared" si="441"/>
        <v>0</v>
      </c>
      <c r="BZ1612" s="231">
        <f t="shared" si="442"/>
        <v>0</v>
      </c>
      <c r="CA1612" s="246">
        <f t="shared" si="443"/>
        <v>0</v>
      </c>
      <c r="CB1612" s="246">
        <f t="shared" si="444"/>
        <v>0</v>
      </c>
      <c r="CC1612" s="246" t="str">
        <f t="shared" si="445"/>
        <v/>
      </c>
      <c r="CD1612" s="246">
        <f t="shared" si="446"/>
        <v>5</v>
      </c>
      <c r="CE1612" s="246">
        <f t="shared" si="447"/>
        <v>0</v>
      </c>
      <c r="CF1612" s="276">
        <f t="shared" si="448"/>
        <v>0</v>
      </c>
      <c r="CG1612" s="277">
        <f t="shared" si="448"/>
        <v>0</v>
      </c>
      <c r="CH1612" s="277">
        <f t="shared" si="448"/>
        <v>0</v>
      </c>
      <c r="CI1612" s="278">
        <f t="shared" si="437"/>
        <v>0</v>
      </c>
      <c r="CJ1612" s="280">
        <f t="shared" si="449"/>
        <v>0</v>
      </c>
      <c r="CK1612" s="232">
        <f t="shared" si="450"/>
        <v>0</v>
      </c>
      <c r="CL1612" s="1"/>
    </row>
    <row r="1613" spans="1:90" ht="18" customHeight="1">
      <c r="A1613" s="1"/>
      <c r="B1613" s="1"/>
      <c r="C1613" s="314"/>
      <c r="D1613" s="287" t="str">
        <f t="shared" si="436"/>
        <v/>
      </c>
      <c r="E1613" s="449" t="str">
        <f t="shared" si="438"/>
        <v/>
      </c>
      <c r="F1613" s="450"/>
      <c r="G1613" s="451"/>
      <c r="H1613" s="452"/>
      <c r="I1613" s="453"/>
      <c r="J1613" s="453"/>
      <c r="K1613" s="453"/>
      <c r="L1613" s="453"/>
      <c r="M1613" s="454"/>
      <c r="N1613" s="455"/>
      <c r="O1613" s="456"/>
      <c r="P1613" s="456"/>
      <c r="Q1613" s="456"/>
      <c r="R1613" s="456"/>
      <c r="S1613" s="456"/>
      <c r="T1613" s="456"/>
      <c r="U1613" s="456"/>
      <c r="V1613" s="456"/>
      <c r="W1613" s="456"/>
      <c r="X1613" s="456"/>
      <c r="Y1613" s="456"/>
      <c r="Z1613" s="456"/>
      <c r="AA1613" s="456"/>
      <c r="AB1613" s="456"/>
      <c r="AC1613" s="456"/>
      <c r="AD1613" s="456"/>
      <c r="AE1613" s="457"/>
      <c r="AF1613" s="455"/>
      <c r="AG1613" s="456"/>
      <c r="AH1613" s="456"/>
      <c r="AI1613" s="456"/>
      <c r="AJ1613" s="456"/>
      <c r="AK1613" s="456"/>
      <c r="AL1613" s="456"/>
      <c r="AM1613" s="456"/>
      <c r="AN1613" s="457"/>
      <c r="AO1613" s="455"/>
      <c r="AP1613" s="456"/>
      <c r="AQ1613" s="456"/>
      <c r="AR1613" s="456"/>
      <c r="AS1613" s="456"/>
      <c r="AT1613" s="456"/>
      <c r="AU1613" s="456"/>
      <c r="AV1613" s="456"/>
      <c r="AW1613" s="456"/>
      <c r="AX1613" s="456"/>
      <c r="AY1613" s="456"/>
      <c r="AZ1613" s="456"/>
      <c r="BA1613" s="456"/>
      <c r="BB1613" s="456"/>
      <c r="BC1613" s="456"/>
      <c r="BD1613" s="456"/>
      <c r="BE1613" s="456"/>
      <c r="BF1613" s="456"/>
      <c r="BG1613" s="457"/>
      <c r="BH1613" s="458"/>
      <c r="BI1613" s="459"/>
      <c r="BJ1613" s="459"/>
      <c r="BK1613" s="459"/>
      <c r="BL1613" s="459"/>
      <c r="BM1613" s="460"/>
      <c r="BN1613" s="314"/>
      <c r="BO1613" s="314"/>
      <c r="BP1613" s="1"/>
      <c r="BQ1613" s="120">
        <f>IF($F$3="","",IF(N1613=$F$3,COUNTIF(BQ$23:BQ1612,"&gt;0")+1,0))</f>
        <v>0</v>
      </c>
      <c r="BR1613" s="1"/>
      <c r="BS1613" s="20" t="str">
        <f>IF($N1613="","",IF(VLOOKUP(VLOOKUP($N1613,IMPOSTAZIONI!$E$6:$I$13,5,FALSE),IMPOSTAZIONI!$B$25:$N$32,3,FALSE)=0,"",VLOOKUP(VLOOKUP($N1613,IMPOSTAZIONI!$E$6:$I$13,5,FALSE),IMPOSTAZIONI!$B$25:$N$32,3,FALSE)))</f>
        <v/>
      </c>
      <c r="BT1613" s="20" t="str">
        <f>IF($N1613="","",IF(VLOOKUP(VLOOKUP($N1613,IMPOSTAZIONI!$E$6:$I$13,5,FALSE),IMPOSTAZIONI!$B$25:$N$32,6,FALSE)=0,"",VLOOKUP(VLOOKUP($N1613,IMPOSTAZIONI!$E$6:$I$13,5,FALSE),IMPOSTAZIONI!$B$25:$N$32,6,FALSE)))</f>
        <v/>
      </c>
      <c r="BU1613" s="20" t="str">
        <f>IF($N1613="","",IF(VLOOKUP(VLOOKUP($N1613,IMPOSTAZIONI!$E$6:$I$13,5,FALSE),IMPOSTAZIONI!$B$25:$N$32,9,FALSE)=0,"",VLOOKUP(VLOOKUP($N1613,IMPOSTAZIONI!$E$6:$I$13,5,FALSE),IMPOSTAZIONI!$B$25:$N$32,9,FALSE)))</f>
        <v/>
      </c>
      <c r="BV1613" s="20" t="str">
        <f>IF($N1613="","",IF(VLOOKUP(VLOOKUP($N1613,IMPOSTAZIONI!$E$6:$I$13,5,FALSE),IMPOSTAZIONI!$B$25:$N$32,12,FALSE)=0,"",VLOOKUP(VLOOKUP($N1613,IMPOSTAZIONI!$E$6:$I$13,5,FALSE),IMPOSTAZIONI!$B$25:$N$32,12,FALSE)))</f>
        <v/>
      </c>
      <c r="BW1613" s="221" t="str">
        <f t="shared" si="439"/>
        <v/>
      </c>
      <c r="BX1613" s="221" t="str">
        <f t="shared" si="440"/>
        <v/>
      </c>
      <c r="BY1613" s="221">
        <f t="shared" si="441"/>
        <v>0</v>
      </c>
      <c r="BZ1613" s="231">
        <f t="shared" si="442"/>
        <v>0</v>
      </c>
      <c r="CA1613" s="246">
        <f t="shared" si="443"/>
        <v>0</v>
      </c>
      <c r="CB1613" s="246">
        <f t="shared" si="444"/>
        <v>0</v>
      </c>
      <c r="CC1613" s="246" t="str">
        <f t="shared" si="445"/>
        <v/>
      </c>
      <c r="CD1613" s="246">
        <f t="shared" si="446"/>
        <v>5</v>
      </c>
      <c r="CE1613" s="246">
        <f t="shared" si="447"/>
        <v>0</v>
      </c>
      <c r="CF1613" s="276">
        <f t="shared" si="448"/>
        <v>0</v>
      </c>
      <c r="CG1613" s="277">
        <f t="shared" si="448"/>
        <v>0</v>
      </c>
      <c r="CH1613" s="277">
        <f t="shared" si="448"/>
        <v>0</v>
      </c>
      <c r="CI1613" s="278">
        <f t="shared" si="437"/>
        <v>0</v>
      </c>
      <c r="CJ1613" s="280">
        <f t="shared" si="449"/>
        <v>0</v>
      </c>
      <c r="CK1613" s="232">
        <f t="shared" si="450"/>
        <v>0</v>
      </c>
      <c r="CL1613" s="1"/>
    </row>
    <row r="1614" spans="1:90" ht="18" customHeight="1">
      <c r="A1614" s="1"/>
      <c r="B1614" s="1"/>
      <c r="C1614" s="314"/>
      <c r="D1614" s="287" t="str">
        <f t="shared" si="436"/>
        <v/>
      </c>
      <c r="E1614" s="449" t="str">
        <f t="shared" si="438"/>
        <v/>
      </c>
      <c r="F1614" s="450"/>
      <c r="G1614" s="451"/>
      <c r="H1614" s="452"/>
      <c r="I1614" s="453"/>
      <c r="J1614" s="453"/>
      <c r="K1614" s="453"/>
      <c r="L1614" s="453"/>
      <c r="M1614" s="454"/>
      <c r="N1614" s="455"/>
      <c r="O1614" s="456"/>
      <c r="P1614" s="456"/>
      <c r="Q1614" s="456"/>
      <c r="R1614" s="456"/>
      <c r="S1614" s="456"/>
      <c r="T1614" s="456"/>
      <c r="U1614" s="456"/>
      <c r="V1614" s="456"/>
      <c r="W1614" s="456"/>
      <c r="X1614" s="456"/>
      <c r="Y1614" s="456"/>
      <c r="Z1614" s="456"/>
      <c r="AA1614" s="456"/>
      <c r="AB1614" s="456"/>
      <c r="AC1614" s="456"/>
      <c r="AD1614" s="456"/>
      <c r="AE1614" s="457"/>
      <c r="AF1614" s="455"/>
      <c r="AG1614" s="456"/>
      <c r="AH1614" s="456"/>
      <c r="AI1614" s="456"/>
      <c r="AJ1614" s="456"/>
      <c r="AK1614" s="456"/>
      <c r="AL1614" s="456"/>
      <c r="AM1614" s="456"/>
      <c r="AN1614" s="457"/>
      <c r="AO1614" s="455"/>
      <c r="AP1614" s="456"/>
      <c r="AQ1614" s="456"/>
      <c r="AR1614" s="456"/>
      <c r="AS1614" s="456"/>
      <c r="AT1614" s="456"/>
      <c r="AU1614" s="456"/>
      <c r="AV1614" s="456"/>
      <c r="AW1614" s="456"/>
      <c r="AX1614" s="456"/>
      <c r="AY1614" s="456"/>
      <c r="AZ1614" s="456"/>
      <c r="BA1614" s="456"/>
      <c r="BB1614" s="456"/>
      <c r="BC1614" s="456"/>
      <c r="BD1614" s="456"/>
      <c r="BE1614" s="456"/>
      <c r="BF1614" s="456"/>
      <c r="BG1614" s="457"/>
      <c r="BH1614" s="458"/>
      <c r="BI1614" s="459"/>
      <c r="BJ1614" s="459"/>
      <c r="BK1614" s="459"/>
      <c r="BL1614" s="459"/>
      <c r="BM1614" s="460"/>
      <c r="BN1614" s="314"/>
      <c r="BO1614" s="314"/>
      <c r="BP1614" s="1"/>
      <c r="BQ1614" s="120">
        <f>IF($F$3="","",IF(N1614=$F$3,COUNTIF(BQ$23:BQ1613,"&gt;0")+1,0))</f>
        <v>0</v>
      </c>
      <c r="BR1614" s="1"/>
      <c r="BS1614" s="20" t="str">
        <f>IF($N1614="","",IF(VLOOKUP(VLOOKUP($N1614,IMPOSTAZIONI!$E$6:$I$13,5,FALSE),IMPOSTAZIONI!$B$25:$N$32,3,FALSE)=0,"",VLOOKUP(VLOOKUP($N1614,IMPOSTAZIONI!$E$6:$I$13,5,FALSE),IMPOSTAZIONI!$B$25:$N$32,3,FALSE)))</f>
        <v/>
      </c>
      <c r="BT1614" s="20" t="str">
        <f>IF($N1614="","",IF(VLOOKUP(VLOOKUP($N1614,IMPOSTAZIONI!$E$6:$I$13,5,FALSE),IMPOSTAZIONI!$B$25:$N$32,6,FALSE)=0,"",VLOOKUP(VLOOKUP($N1614,IMPOSTAZIONI!$E$6:$I$13,5,FALSE),IMPOSTAZIONI!$B$25:$N$32,6,FALSE)))</f>
        <v/>
      </c>
      <c r="BU1614" s="20" t="str">
        <f>IF($N1614="","",IF(VLOOKUP(VLOOKUP($N1614,IMPOSTAZIONI!$E$6:$I$13,5,FALSE),IMPOSTAZIONI!$B$25:$N$32,9,FALSE)=0,"",VLOOKUP(VLOOKUP($N1614,IMPOSTAZIONI!$E$6:$I$13,5,FALSE),IMPOSTAZIONI!$B$25:$N$32,9,FALSE)))</f>
        <v/>
      </c>
      <c r="BV1614" s="20" t="str">
        <f>IF($N1614="","",IF(VLOOKUP(VLOOKUP($N1614,IMPOSTAZIONI!$E$6:$I$13,5,FALSE),IMPOSTAZIONI!$B$25:$N$32,12,FALSE)=0,"",VLOOKUP(VLOOKUP($N1614,IMPOSTAZIONI!$E$6:$I$13,5,FALSE),IMPOSTAZIONI!$B$25:$N$32,12,FALSE)))</f>
        <v/>
      </c>
      <c r="BW1614" s="221" t="str">
        <f t="shared" si="439"/>
        <v/>
      </c>
      <c r="BX1614" s="221" t="str">
        <f t="shared" si="440"/>
        <v/>
      </c>
      <c r="BY1614" s="221">
        <f t="shared" si="441"/>
        <v>0</v>
      </c>
      <c r="BZ1614" s="231">
        <f t="shared" si="442"/>
        <v>0</v>
      </c>
      <c r="CA1614" s="246">
        <f t="shared" si="443"/>
        <v>0</v>
      </c>
      <c r="CB1614" s="246">
        <f t="shared" si="444"/>
        <v>0</v>
      </c>
      <c r="CC1614" s="246" t="str">
        <f t="shared" si="445"/>
        <v/>
      </c>
      <c r="CD1614" s="246">
        <f t="shared" si="446"/>
        <v>5</v>
      </c>
      <c r="CE1614" s="246">
        <f t="shared" si="447"/>
        <v>0</v>
      </c>
      <c r="CF1614" s="276">
        <f t="shared" si="448"/>
        <v>0</v>
      </c>
      <c r="CG1614" s="277">
        <f t="shared" si="448"/>
        <v>0</v>
      </c>
      <c r="CH1614" s="277">
        <f t="shared" si="448"/>
        <v>0</v>
      </c>
      <c r="CI1614" s="278">
        <f t="shared" si="437"/>
        <v>0</v>
      </c>
      <c r="CJ1614" s="280">
        <f t="shared" si="449"/>
        <v>0</v>
      </c>
      <c r="CK1614" s="232">
        <f t="shared" si="450"/>
        <v>0</v>
      </c>
      <c r="CL1614" s="1"/>
    </row>
    <row r="1615" spans="1:90" ht="18" customHeight="1">
      <c r="A1615" s="1"/>
      <c r="B1615" s="1"/>
      <c r="C1615" s="314"/>
      <c r="D1615" s="287" t="str">
        <f t="shared" si="436"/>
        <v/>
      </c>
      <c r="E1615" s="449" t="str">
        <f t="shared" si="438"/>
        <v/>
      </c>
      <c r="F1615" s="450"/>
      <c r="G1615" s="451"/>
      <c r="H1615" s="452"/>
      <c r="I1615" s="453"/>
      <c r="J1615" s="453"/>
      <c r="K1615" s="453"/>
      <c r="L1615" s="453"/>
      <c r="M1615" s="454"/>
      <c r="N1615" s="455"/>
      <c r="O1615" s="456"/>
      <c r="P1615" s="456"/>
      <c r="Q1615" s="456"/>
      <c r="R1615" s="456"/>
      <c r="S1615" s="456"/>
      <c r="T1615" s="456"/>
      <c r="U1615" s="456"/>
      <c r="V1615" s="456"/>
      <c r="W1615" s="456"/>
      <c r="X1615" s="456"/>
      <c r="Y1615" s="456"/>
      <c r="Z1615" s="456"/>
      <c r="AA1615" s="456"/>
      <c r="AB1615" s="456"/>
      <c r="AC1615" s="456"/>
      <c r="AD1615" s="456"/>
      <c r="AE1615" s="457"/>
      <c r="AF1615" s="455"/>
      <c r="AG1615" s="456"/>
      <c r="AH1615" s="456"/>
      <c r="AI1615" s="456"/>
      <c r="AJ1615" s="456"/>
      <c r="AK1615" s="456"/>
      <c r="AL1615" s="456"/>
      <c r="AM1615" s="456"/>
      <c r="AN1615" s="457"/>
      <c r="AO1615" s="455"/>
      <c r="AP1615" s="456"/>
      <c r="AQ1615" s="456"/>
      <c r="AR1615" s="456"/>
      <c r="AS1615" s="456"/>
      <c r="AT1615" s="456"/>
      <c r="AU1615" s="456"/>
      <c r="AV1615" s="456"/>
      <c r="AW1615" s="456"/>
      <c r="AX1615" s="456"/>
      <c r="AY1615" s="456"/>
      <c r="AZ1615" s="456"/>
      <c r="BA1615" s="456"/>
      <c r="BB1615" s="456"/>
      <c r="BC1615" s="456"/>
      <c r="BD1615" s="456"/>
      <c r="BE1615" s="456"/>
      <c r="BF1615" s="456"/>
      <c r="BG1615" s="457"/>
      <c r="BH1615" s="458"/>
      <c r="BI1615" s="459"/>
      <c r="BJ1615" s="459"/>
      <c r="BK1615" s="459"/>
      <c r="BL1615" s="459"/>
      <c r="BM1615" s="460"/>
      <c r="BN1615" s="314"/>
      <c r="BO1615" s="314"/>
      <c r="BP1615" s="1"/>
      <c r="BQ1615" s="120">
        <f>IF($F$3="","",IF(N1615=$F$3,COUNTIF(BQ$23:BQ1614,"&gt;0")+1,0))</f>
        <v>0</v>
      </c>
      <c r="BR1615" s="1"/>
      <c r="BS1615" s="20" t="str">
        <f>IF($N1615="","",IF(VLOOKUP(VLOOKUP($N1615,IMPOSTAZIONI!$E$6:$I$13,5,FALSE),IMPOSTAZIONI!$B$25:$N$32,3,FALSE)=0,"",VLOOKUP(VLOOKUP($N1615,IMPOSTAZIONI!$E$6:$I$13,5,FALSE),IMPOSTAZIONI!$B$25:$N$32,3,FALSE)))</f>
        <v/>
      </c>
      <c r="BT1615" s="20" t="str">
        <f>IF($N1615="","",IF(VLOOKUP(VLOOKUP($N1615,IMPOSTAZIONI!$E$6:$I$13,5,FALSE),IMPOSTAZIONI!$B$25:$N$32,6,FALSE)=0,"",VLOOKUP(VLOOKUP($N1615,IMPOSTAZIONI!$E$6:$I$13,5,FALSE),IMPOSTAZIONI!$B$25:$N$32,6,FALSE)))</f>
        <v/>
      </c>
      <c r="BU1615" s="20" t="str">
        <f>IF($N1615="","",IF(VLOOKUP(VLOOKUP($N1615,IMPOSTAZIONI!$E$6:$I$13,5,FALSE),IMPOSTAZIONI!$B$25:$N$32,9,FALSE)=0,"",VLOOKUP(VLOOKUP($N1615,IMPOSTAZIONI!$E$6:$I$13,5,FALSE),IMPOSTAZIONI!$B$25:$N$32,9,FALSE)))</f>
        <v/>
      </c>
      <c r="BV1615" s="20" t="str">
        <f>IF($N1615="","",IF(VLOOKUP(VLOOKUP($N1615,IMPOSTAZIONI!$E$6:$I$13,5,FALSE),IMPOSTAZIONI!$B$25:$N$32,12,FALSE)=0,"",VLOOKUP(VLOOKUP($N1615,IMPOSTAZIONI!$E$6:$I$13,5,FALSE),IMPOSTAZIONI!$B$25:$N$32,12,FALSE)))</f>
        <v/>
      </c>
      <c r="BW1615" s="221" t="str">
        <f t="shared" si="439"/>
        <v/>
      </c>
      <c r="BX1615" s="221" t="str">
        <f t="shared" si="440"/>
        <v/>
      </c>
      <c r="BY1615" s="221">
        <f t="shared" si="441"/>
        <v>0</v>
      </c>
      <c r="BZ1615" s="231">
        <f t="shared" si="442"/>
        <v>0</v>
      </c>
      <c r="CA1615" s="246">
        <f t="shared" si="443"/>
        <v>0</v>
      </c>
      <c r="CB1615" s="246">
        <f t="shared" si="444"/>
        <v>0</v>
      </c>
      <c r="CC1615" s="246" t="str">
        <f t="shared" si="445"/>
        <v/>
      </c>
      <c r="CD1615" s="246">
        <f t="shared" si="446"/>
        <v>5</v>
      </c>
      <c r="CE1615" s="246">
        <f t="shared" si="447"/>
        <v>0</v>
      </c>
      <c r="CF1615" s="276">
        <f t="shared" si="448"/>
        <v>0</v>
      </c>
      <c r="CG1615" s="277">
        <f t="shared" si="448"/>
        <v>0</v>
      </c>
      <c r="CH1615" s="277">
        <f t="shared" si="448"/>
        <v>0</v>
      </c>
      <c r="CI1615" s="278">
        <f t="shared" si="437"/>
        <v>0</v>
      </c>
      <c r="CJ1615" s="280">
        <f t="shared" si="449"/>
        <v>0</v>
      </c>
      <c r="CK1615" s="232">
        <f t="shared" si="450"/>
        <v>0</v>
      </c>
      <c r="CL1615" s="1"/>
    </row>
    <row r="1616" spans="1:90" ht="18" customHeight="1">
      <c r="A1616" s="1"/>
      <c r="B1616" s="1"/>
      <c r="C1616" s="314"/>
      <c r="D1616" s="287" t="str">
        <f t="shared" si="436"/>
        <v/>
      </c>
      <c r="E1616" s="449" t="str">
        <f t="shared" si="438"/>
        <v/>
      </c>
      <c r="F1616" s="450"/>
      <c r="G1616" s="451"/>
      <c r="H1616" s="452"/>
      <c r="I1616" s="453"/>
      <c r="J1616" s="453"/>
      <c r="K1616" s="453"/>
      <c r="L1616" s="453"/>
      <c r="M1616" s="454"/>
      <c r="N1616" s="455"/>
      <c r="O1616" s="456"/>
      <c r="P1616" s="456"/>
      <c r="Q1616" s="456"/>
      <c r="R1616" s="456"/>
      <c r="S1616" s="456"/>
      <c r="T1616" s="456"/>
      <c r="U1616" s="456"/>
      <c r="V1616" s="456"/>
      <c r="W1616" s="456"/>
      <c r="X1616" s="456"/>
      <c r="Y1616" s="456"/>
      <c r="Z1616" s="456"/>
      <c r="AA1616" s="456"/>
      <c r="AB1616" s="456"/>
      <c r="AC1616" s="456"/>
      <c r="AD1616" s="456"/>
      <c r="AE1616" s="457"/>
      <c r="AF1616" s="455"/>
      <c r="AG1616" s="456"/>
      <c r="AH1616" s="456"/>
      <c r="AI1616" s="456"/>
      <c r="AJ1616" s="456"/>
      <c r="AK1616" s="456"/>
      <c r="AL1616" s="456"/>
      <c r="AM1616" s="456"/>
      <c r="AN1616" s="457"/>
      <c r="AO1616" s="455"/>
      <c r="AP1616" s="456"/>
      <c r="AQ1616" s="456"/>
      <c r="AR1616" s="456"/>
      <c r="AS1616" s="456"/>
      <c r="AT1616" s="456"/>
      <c r="AU1616" s="456"/>
      <c r="AV1616" s="456"/>
      <c r="AW1616" s="456"/>
      <c r="AX1616" s="456"/>
      <c r="AY1616" s="456"/>
      <c r="AZ1616" s="456"/>
      <c r="BA1616" s="456"/>
      <c r="BB1616" s="456"/>
      <c r="BC1616" s="456"/>
      <c r="BD1616" s="456"/>
      <c r="BE1616" s="456"/>
      <c r="BF1616" s="456"/>
      <c r="BG1616" s="457"/>
      <c r="BH1616" s="458"/>
      <c r="BI1616" s="459"/>
      <c r="BJ1616" s="459"/>
      <c r="BK1616" s="459"/>
      <c r="BL1616" s="459"/>
      <c r="BM1616" s="460"/>
      <c r="BN1616" s="314"/>
      <c r="BO1616" s="314"/>
      <c r="BP1616" s="1"/>
      <c r="BQ1616" s="120">
        <f>IF($F$3="","",IF(N1616=$F$3,COUNTIF(BQ$23:BQ1615,"&gt;0")+1,0))</f>
        <v>0</v>
      </c>
      <c r="BR1616" s="1"/>
      <c r="BS1616" s="20" t="str">
        <f>IF($N1616="","",IF(VLOOKUP(VLOOKUP($N1616,IMPOSTAZIONI!$E$6:$I$13,5,FALSE),IMPOSTAZIONI!$B$25:$N$32,3,FALSE)=0,"",VLOOKUP(VLOOKUP($N1616,IMPOSTAZIONI!$E$6:$I$13,5,FALSE),IMPOSTAZIONI!$B$25:$N$32,3,FALSE)))</f>
        <v/>
      </c>
      <c r="BT1616" s="20" t="str">
        <f>IF($N1616="","",IF(VLOOKUP(VLOOKUP($N1616,IMPOSTAZIONI!$E$6:$I$13,5,FALSE),IMPOSTAZIONI!$B$25:$N$32,6,FALSE)=0,"",VLOOKUP(VLOOKUP($N1616,IMPOSTAZIONI!$E$6:$I$13,5,FALSE),IMPOSTAZIONI!$B$25:$N$32,6,FALSE)))</f>
        <v/>
      </c>
      <c r="BU1616" s="20" t="str">
        <f>IF($N1616="","",IF(VLOOKUP(VLOOKUP($N1616,IMPOSTAZIONI!$E$6:$I$13,5,FALSE),IMPOSTAZIONI!$B$25:$N$32,9,FALSE)=0,"",VLOOKUP(VLOOKUP($N1616,IMPOSTAZIONI!$E$6:$I$13,5,FALSE),IMPOSTAZIONI!$B$25:$N$32,9,FALSE)))</f>
        <v/>
      </c>
      <c r="BV1616" s="20" t="str">
        <f>IF($N1616="","",IF(VLOOKUP(VLOOKUP($N1616,IMPOSTAZIONI!$E$6:$I$13,5,FALSE),IMPOSTAZIONI!$B$25:$N$32,12,FALSE)=0,"",VLOOKUP(VLOOKUP($N1616,IMPOSTAZIONI!$E$6:$I$13,5,FALSE),IMPOSTAZIONI!$B$25:$N$32,12,FALSE)))</f>
        <v/>
      </c>
      <c r="BW1616" s="221" t="str">
        <f t="shared" si="439"/>
        <v/>
      </c>
      <c r="BX1616" s="221" t="str">
        <f t="shared" si="440"/>
        <v/>
      </c>
      <c r="BY1616" s="221">
        <f t="shared" si="441"/>
        <v>0</v>
      </c>
      <c r="BZ1616" s="231">
        <f t="shared" si="442"/>
        <v>0</v>
      </c>
      <c r="CA1616" s="246">
        <f t="shared" si="443"/>
        <v>0</v>
      </c>
      <c r="CB1616" s="246">
        <f t="shared" si="444"/>
        <v>0</v>
      </c>
      <c r="CC1616" s="246" t="str">
        <f t="shared" si="445"/>
        <v/>
      </c>
      <c r="CD1616" s="246">
        <f t="shared" si="446"/>
        <v>5</v>
      </c>
      <c r="CE1616" s="246">
        <f t="shared" si="447"/>
        <v>0</v>
      </c>
      <c r="CF1616" s="276">
        <f t="shared" si="448"/>
        <v>0</v>
      </c>
      <c r="CG1616" s="277">
        <f t="shared" si="448"/>
        <v>0</v>
      </c>
      <c r="CH1616" s="277">
        <f t="shared" si="448"/>
        <v>0</v>
      </c>
      <c r="CI1616" s="278">
        <f t="shared" si="437"/>
        <v>0</v>
      </c>
      <c r="CJ1616" s="280">
        <f t="shared" si="449"/>
        <v>0</v>
      </c>
      <c r="CK1616" s="232">
        <f t="shared" si="450"/>
        <v>0</v>
      </c>
      <c r="CL1616" s="1"/>
    </row>
    <row r="1617" spans="1:90" ht="18" customHeight="1">
      <c r="A1617" s="1"/>
      <c r="B1617" s="1"/>
      <c r="C1617" s="314"/>
      <c r="D1617" s="287" t="str">
        <f t="shared" si="436"/>
        <v/>
      </c>
      <c r="E1617" s="449" t="str">
        <f t="shared" si="438"/>
        <v/>
      </c>
      <c r="F1617" s="450"/>
      <c r="G1617" s="451"/>
      <c r="H1617" s="452"/>
      <c r="I1617" s="453"/>
      <c r="J1617" s="453"/>
      <c r="K1617" s="453"/>
      <c r="L1617" s="453"/>
      <c r="M1617" s="454"/>
      <c r="N1617" s="455"/>
      <c r="O1617" s="456"/>
      <c r="P1617" s="456"/>
      <c r="Q1617" s="456"/>
      <c r="R1617" s="456"/>
      <c r="S1617" s="456"/>
      <c r="T1617" s="456"/>
      <c r="U1617" s="456"/>
      <c r="V1617" s="456"/>
      <c r="W1617" s="456"/>
      <c r="X1617" s="456"/>
      <c r="Y1617" s="456"/>
      <c r="Z1617" s="456"/>
      <c r="AA1617" s="456"/>
      <c r="AB1617" s="456"/>
      <c r="AC1617" s="456"/>
      <c r="AD1617" s="456"/>
      <c r="AE1617" s="457"/>
      <c r="AF1617" s="455"/>
      <c r="AG1617" s="456"/>
      <c r="AH1617" s="456"/>
      <c r="AI1617" s="456"/>
      <c r="AJ1617" s="456"/>
      <c r="AK1617" s="456"/>
      <c r="AL1617" s="456"/>
      <c r="AM1617" s="456"/>
      <c r="AN1617" s="457"/>
      <c r="AO1617" s="455"/>
      <c r="AP1617" s="456"/>
      <c r="AQ1617" s="456"/>
      <c r="AR1617" s="456"/>
      <c r="AS1617" s="456"/>
      <c r="AT1617" s="456"/>
      <c r="AU1617" s="456"/>
      <c r="AV1617" s="456"/>
      <c r="AW1617" s="456"/>
      <c r="AX1617" s="456"/>
      <c r="AY1617" s="456"/>
      <c r="AZ1617" s="456"/>
      <c r="BA1617" s="456"/>
      <c r="BB1617" s="456"/>
      <c r="BC1617" s="456"/>
      <c r="BD1617" s="456"/>
      <c r="BE1617" s="456"/>
      <c r="BF1617" s="456"/>
      <c r="BG1617" s="457"/>
      <c r="BH1617" s="458"/>
      <c r="BI1617" s="459"/>
      <c r="BJ1617" s="459"/>
      <c r="BK1617" s="459"/>
      <c r="BL1617" s="459"/>
      <c r="BM1617" s="460"/>
      <c r="BN1617" s="314"/>
      <c r="BO1617" s="314"/>
      <c r="BP1617" s="1"/>
      <c r="BQ1617" s="120">
        <f>IF($F$3="","",IF(N1617=$F$3,COUNTIF(BQ$23:BQ1616,"&gt;0")+1,0))</f>
        <v>0</v>
      </c>
      <c r="BR1617" s="1"/>
      <c r="BS1617" s="20" t="str">
        <f>IF($N1617="","",IF(VLOOKUP(VLOOKUP($N1617,IMPOSTAZIONI!$E$6:$I$13,5,FALSE),IMPOSTAZIONI!$B$25:$N$32,3,FALSE)=0,"",VLOOKUP(VLOOKUP($N1617,IMPOSTAZIONI!$E$6:$I$13,5,FALSE),IMPOSTAZIONI!$B$25:$N$32,3,FALSE)))</f>
        <v/>
      </c>
      <c r="BT1617" s="20" t="str">
        <f>IF($N1617="","",IF(VLOOKUP(VLOOKUP($N1617,IMPOSTAZIONI!$E$6:$I$13,5,FALSE),IMPOSTAZIONI!$B$25:$N$32,6,FALSE)=0,"",VLOOKUP(VLOOKUP($N1617,IMPOSTAZIONI!$E$6:$I$13,5,FALSE),IMPOSTAZIONI!$B$25:$N$32,6,FALSE)))</f>
        <v/>
      </c>
      <c r="BU1617" s="20" t="str">
        <f>IF($N1617="","",IF(VLOOKUP(VLOOKUP($N1617,IMPOSTAZIONI!$E$6:$I$13,5,FALSE),IMPOSTAZIONI!$B$25:$N$32,9,FALSE)=0,"",VLOOKUP(VLOOKUP($N1617,IMPOSTAZIONI!$E$6:$I$13,5,FALSE),IMPOSTAZIONI!$B$25:$N$32,9,FALSE)))</f>
        <v/>
      </c>
      <c r="BV1617" s="20" t="str">
        <f>IF($N1617="","",IF(VLOOKUP(VLOOKUP($N1617,IMPOSTAZIONI!$E$6:$I$13,5,FALSE),IMPOSTAZIONI!$B$25:$N$32,12,FALSE)=0,"",VLOOKUP(VLOOKUP($N1617,IMPOSTAZIONI!$E$6:$I$13,5,FALSE),IMPOSTAZIONI!$B$25:$N$32,12,FALSE)))</f>
        <v/>
      </c>
      <c r="BW1617" s="221" t="str">
        <f t="shared" si="439"/>
        <v/>
      </c>
      <c r="BX1617" s="221" t="str">
        <f t="shared" si="440"/>
        <v/>
      </c>
      <c r="BY1617" s="221">
        <f t="shared" si="441"/>
        <v>0</v>
      </c>
      <c r="BZ1617" s="231">
        <f t="shared" si="442"/>
        <v>0</v>
      </c>
      <c r="CA1617" s="246">
        <f t="shared" si="443"/>
        <v>0</v>
      </c>
      <c r="CB1617" s="246">
        <f t="shared" si="444"/>
        <v>0</v>
      </c>
      <c r="CC1617" s="246" t="str">
        <f t="shared" si="445"/>
        <v/>
      </c>
      <c r="CD1617" s="246">
        <f t="shared" si="446"/>
        <v>5</v>
      </c>
      <c r="CE1617" s="246">
        <f t="shared" si="447"/>
        <v>0</v>
      </c>
      <c r="CF1617" s="276">
        <f t="shared" si="448"/>
        <v>0</v>
      </c>
      <c r="CG1617" s="277">
        <f t="shared" si="448"/>
        <v>0</v>
      </c>
      <c r="CH1617" s="277">
        <f t="shared" si="448"/>
        <v>0</v>
      </c>
      <c r="CI1617" s="278">
        <f t="shared" si="437"/>
        <v>0</v>
      </c>
      <c r="CJ1617" s="280">
        <f t="shared" si="449"/>
        <v>0</v>
      </c>
      <c r="CK1617" s="232">
        <f t="shared" si="450"/>
        <v>0</v>
      </c>
      <c r="CL1617" s="1"/>
    </row>
    <row r="1618" spans="1:90" ht="18" customHeight="1">
      <c r="A1618" s="1"/>
      <c r="B1618" s="1"/>
      <c r="C1618" s="314"/>
      <c r="D1618" s="287" t="str">
        <f t="shared" si="436"/>
        <v/>
      </c>
      <c r="E1618" s="449" t="str">
        <f t="shared" si="438"/>
        <v/>
      </c>
      <c r="F1618" s="450"/>
      <c r="G1618" s="451"/>
      <c r="H1618" s="452"/>
      <c r="I1618" s="453"/>
      <c r="J1618" s="453"/>
      <c r="K1618" s="453"/>
      <c r="L1618" s="453"/>
      <c r="M1618" s="454"/>
      <c r="N1618" s="455"/>
      <c r="O1618" s="456"/>
      <c r="P1618" s="456"/>
      <c r="Q1618" s="456"/>
      <c r="R1618" s="456"/>
      <c r="S1618" s="456"/>
      <c r="T1618" s="456"/>
      <c r="U1618" s="456"/>
      <c r="V1618" s="456"/>
      <c r="W1618" s="456"/>
      <c r="X1618" s="456"/>
      <c r="Y1618" s="456"/>
      <c r="Z1618" s="456"/>
      <c r="AA1618" s="456"/>
      <c r="AB1618" s="456"/>
      <c r="AC1618" s="456"/>
      <c r="AD1618" s="456"/>
      <c r="AE1618" s="457"/>
      <c r="AF1618" s="455"/>
      <c r="AG1618" s="456"/>
      <c r="AH1618" s="456"/>
      <c r="AI1618" s="456"/>
      <c r="AJ1618" s="456"/>
      <c r="AK1618" s="456"/>
      <c r="AL1618" s="456"/>
      <c r="AM1618" s="456"/>
      <c r="AN1618" s="457"/>
      <c r="AO1618" s="455"/>
      <c r="AP1618" s="456"/>
      <c r="AQ1618" s="456"/>
      <c r="AR1618" s="456"/>
      <c r="AS1618" s="456"/>
      <c r="AT1618" s="456"/>
      <c r="AU1618" s="456"/>
      <c r="AV1618" s="456"/>
      <c r="AW1618" s="456"/>
      <c r="AX1618" s="456"/>
      <c r="AY1618" s="456"/>
      <c r="AZ1618" s="456"/>
      <c r="BA1618" s="456"/>
      <c r="BB1618" s="456"/>
      <c r="BC1618" s="456"/>
      <c r="BD1618" s="456"/>
      <c r="BE1618" s="456"/>
      <c r="BF1618" s="456"/>
      <c r="BG1618" s="457"/>
      <c r="BH1618" s="458"/>
      <c r="BI1618" s="459"/>
      <c r="BJ1618" s="459"/>
      <c r="BK1618" s="459"/>
      <c r="BL1618" s="459"/>
      <c r="BM1618" s="460"/>
      <c r="BN1618" s="314"/>
      <c r="BO1618" s="314"/>
      <c r="BP1618" s="1"/>
      <c r="BQ1618" s="120">
        <f>IF($F$3="","",IF(N1618=$F$3,COUNTIF(BQ$23:BQ1617,"&gt;0")+1,0))</f>
        <v>0</v>
      </c>
      <c r="BR1618" s="1"/>
      <c r="BS1618" s="20" t="str">
        <f>IF($N1618="","",IF(VLOOKUP(VLOOKUP($N1618,IMPOSTAZIONI!$E$6:$I$13,5,FALSE),IMPOSTAZIONI!$B$25:$N$32,3,FALSE)=0,"",VLOOKUP(VLOOKUP($N1618,IMPOSTAZIONI!$E$6:$I$13,5,FALSE),IMPOSTAZIONI!$B$25:$N$32,3,FALSE)))</f>
        <v/>
      </c>
      <c r="BT1618" s="20" t="str">
        <f>IF($N1618="","",IF(VLOOKUP(VLOOKUP($N1618,IMPOSTAZIONI!$E$6:$I$13,5,FALSE),IMPOSTAZIONI!$B$25:$N$32,6,FALSE)=0,"",VLOOKUP(VLOOKUP($N1618,IMPOSTAZIONI!$E$6:$I$13,5,FALSE),IMPOSTAZIONI!$B$25:$N$32,6,FALSE)))</f>
        <v/>
      </c>
      <c r="BU1618" s="20" t="str">
        <f>IF($N1618="","",IF(VLOOKUP(VLOOKUP($N1618,IMPOSTAZIONI!$E$6:$I$13,5,FALSE),IMPOSTAZIONI!$B$25:$N$32,9,FALSE)=0,"",VLOOKUP(VLOOKUP($N1618,IMPOSTAZIONI!$E$6:$I$13,5,FALSE),IMPOSTAZIONI!$B$25:$N$32,9,FALSE)))</f>
        <v/>
      </c>
      <c r="BV1618" s="20" t="str">
        <f>IF($N1618="","",IF(VLOOKUP(VLOOKUP($N1618,IMPOSTAZIONI!$E$6:$I$13,5,FALSE),IMPOSTAZIONI!$B$25:$N$32,12,FALSE)=0,"",VLOOKUP(VLOOKUP($N1618,IMPOSTAZIONI!$E$6:$I$13,5,FALSE),IMPOSTAZIONI!$B$25:$N$32,12,FALSE)))</f>
        <v/>
      </c>
      <c r="BW1618" s="221" t="str">
        <f t="shared" si="439"/>
        <v/>
      </c>
      <c r="BX1618" s="221" t="str">
        <f t="shared" si="440"/>
        <v/>
      </c>
      <c r="BY1618" s="221">
        <f t="shared" si="441"/>
        <v>0</v>
      </c>
      <c r="BZ1618" s="231">
        <f t="shared" si="442"/>
        <v>0</v>
      </c>
      <c r="CA1618" s="246">
        <f t="shared" si="443"/>
        <v>0</v>
      </c>
      <c r="CB1618" s="246">
        <f t="shared" si="444"/>
        <v>0</v>
      </c>
      <c r="CC1618" s="246" t="str">
        <f t="shared" si="445"/>
        <v/>
      </c>
      <c r="CD1618" s="246">
        <f t="shared" si="446"/>
        <v>5</v>
      </c>
      <c r="CE1618" s="246">
        <f t="shared" si="447"/>
        <v>0</v>
      </c>
      <c r="CF1618" s="276">
        <f t="shared" si="448"/>
        <v>0</v>
      </c>
      <c r="CG1618" s="277">
        <f t="shared" si="448"/>
        <v>0</v>
      </c>
      <c r="CH1618" s="277">
        <f t="shared" si="448"/>
        <v>0</v>
      </c>
      <c r="CI1618" s="278">
        <f t="shared" si="437"/>
        <v>0</v>
      </c>
      <c r="CJ1618" s="280">
        <f t="shared" si="449"/>
        <v>0</v>
      </c>
      <c r="CK1618" s="232">
        <f t="shared" si="450"/>
        <v>0</v>
      </c>
      <c r="CL1618" s="1"/>
    </row>
    <row r="1619" spans="1:90" ht="18" customHeight="1">
      <c r="A1619" s="1"/>
      <c r="B1619" s="1"/>
      <c r="C1619" s="314"/>
      <c r="D1619" s="287" t="str">
        <f t="shared" si="436"/>
        <v/>
      </c>
      <c r="E1619" s="449" t="str">
        <f t="shared" si="438"/>
        <v/>
      </c>
      <c r="F1619" s="450"/>
      <c r="G1619" s="451"/>
      <c r="H1619" s="452"/>
      <c r="I1619" s="453"/>
      <c r="J1619" s="453"/>
      <c r="K1619" s="453"/>
      <c r="L1619" s="453"/>
      <c r="M1619" s="454"/>
      <c r="N1619" s="455"/>
      <c r="O1619" s="456"/>
      <c r="P1619" s="456"/>
      <c r="Q1619" s="456"/>
      <c r="R1619" s="456"/>
      <c r="S1619" s="456"/>
      <c r="T1619" s="456"/>
      <c r="U1619" s="456"/>
      <c r="V1619" s="456"/>
      <c r="W1619" s="456"/>
      <c r="X1619" s="456"/>
      <c r="Y1619" s="456"/>
      <c r="Z1619" s="456"/>
      <c r="AA1619" s="456"/>
      <c r="AB1619" s="456"/>
      <c r="AC1619" s="456"/>
      <c r="AD1619" s="456"/>
      <c r="AE1619" s="457"/>
      <c r="AF1619" s="455"/>
      <c r="AG1619" s="456"/>
      <c r="AH1619" s="456"/>
      <c r="AI1619" s="456"/>
      <c r="AJ1619" s="456"/>
      <c r="AK1619" s="456"/>
      <c r="AL1619" s="456"/>
      <c r="AM1619" s="456"/>
      <c r="AN1619" s="457"/>
      <c r="AO1619" s="455"/>
      <c r="AP1619" s="456"/>
      <c r="AQ1619" s="456"/>
      <c r="AR1619" s="456"/>
      <c r="AS1619" s="456"/>
      <c r="AT1619" s="456"/>
      <c r="AU1619" s="456"/>
      <c r="AV1619" s="456"/>
      <c r="AW1619" s="456"/>
      <c r="AX1619" s="456"/>
      <c r="AY1619" s="456"/>
      <c r="AZ1619" s="456"/>
      <c r="BA1619" s="456"/>
      <c r="BB1619" s="456"/>
      <c r="BC1619" s="456"/>
      <c r="BD1619" s="456"/>
      <c r="BE1619" s="456"/>
      <c r="BF1619" s="456"/>
      <c r="BG1619" s="457"/>
      <c r="BH1619" s="458"/>
      <c r="BI1619" s="459"/>
      <c r="BJ1619" s="459"/>
      <c r="BK1619" s="459"/>
      <c r="BL1619" s="459"/>
      <c r="BM1619" s="460"/>
      <c r="BN1619" s="314"/>
      <c r="BO1619" s="314"/>
      <c r="BP1619" s="1"/>
      <c r="BQ1619" s="120">
        <f>IF($F$3="","",IF(N1619=$F$3,COUNTIF(BQ$23:BQ1618,"&gt;0")+1,0))</f>
        <v>0</v>
      </c>
      <c r="BR1619" s="1"/>
      <c r="BS1619" s="20" t="str">
        <f>IF($N1619="","",IF(VLOOKUP(VLOOKUP($N1619,IMPOSTAZIONI!$E$6:$I$13,5,FALSE),IMPOSTAZIONI!$B$25:$N$32,3,FALSE)=0,"",VLOOKUP(VLOOKUP($N1619,IMPOSTAZIONI!$E$6:$I$13,5,FALSE),IMPOSTAZIONI!$B$25:$N$32,3,FALSE)))</f>
        <v/>
      </c>
      <c r="BT1619" s="20" t="str">
        <f>IF($N1619="","",IF(VLOOKUP(VLOOKUP($N1619,IMPOSTAZIONI!$E$6:$I$13,5,FALSE),IMPOSTAZIONI!$B$25:$N$32,6,FALSE)=0,"",VLOOKUP(VLOOKUP($N1619,IMPOSTAZIONI!$E$6:$I$13,5,FALSE),IMPOSTAZIONI!$B$25:$N$32,6,FALSE)))</f>
        <v/>
      </c>
      <c r="BU1619" s="20" t="str">
        <f>IF($N1619="","",IF(VLOOKUP(VLOOKUP($N1619,IMPOSTAZIONI!$E$6:$I$13,5,FALSE),IMPOSTAZIONI!$B$25:$N$32,9,FALSE)=0,"",VLOOKUP(VLOOKUP($N1619,IMPOSTAZIONI!$E$6:$I$13,5,FALSE),IMPOSTAZIONI!$B$25:$N$32,9,FALSE)))</f>
        <v/>
      </c>
      <c r="BV1619" s="20" t="str">
        <f>IF($N1619="","",IF(VLOOKUP(VLOOKUP($N1619,IMPOSTAZIONI!$E$6:$I$13,5,FALSE),IMPOSTAZIONI!$B$25:$N$32,12,FALSE)=0,"",VLOOKUP(VLOOKUP($N1619,IMPOSTAZIONI!$E$6:$I$13,5,FALSE),IMPOSTAZIONI!$B$25:$N$32,12,FALSE)))</f>
        <v/>
      </c>
      <c r="BW1619" s="221" t="str">
        <f t="shared" si="439"/>
        <v/>
      </c>
      <c r="BX1619" s="221" t="str">
        <f t="shared" si="440"/>
        <v/>
      </c>
      <c r="BY1619" s="221">
        <f t="shared" si="441"/>
        <v>0</v>
      </c>
      <c r="BZ1619" s="231">
        <f t="shared" si="442"/>
        <v>0</v>
      </c>
      <c r="CA1619" s="246">
        <f t="shared" si="443"/>
        <v>0</v>
      </c>
      <c r="CB1619" s="246">
        <f t="shared" si="444"/>
        <v>0</v>
      </c>
      <c r="CC1619" s="246" t="str">
        <f t="shared" si="445"/>
        <v/>
      </c>
      <c r="CD1619" s="246">
        <f t="shared" si="446"/>
        <v>5</v>
      </c>
      <c r="CE1619" s="246">
        <f t="shared" si="447"/>
        <v>0</v>
      </c>
      <c r="CF1619" s="276">
        <f t="shared" si="448"/>
        <v>0</v>
      </c>
      <c r="CG1619" s="277">
        <f t="shared" si="448"/>
        <v>0</v>
      </c>
      <c r="CH1619" s="277">
        <f t="shared" si="448"/>
        <v>0</v>
      </c>
      <c r="CI1619" s="278">
        <f t="shared" si="437"/>
        <v>0</v>
      </c>
      <c r="CJ1619" s="280">
        <f t="shared" si="449"/>
        <v>0</v>
      </c>
      <c r="CK1619" s="232">
        <f t="shared" si="450"/>
        <v>0</v>
      </c>
      <c r="CL1619" s="1"/>
    </row>
    <row r="1620" spans="1:90" ht="18" customHeight="1">
      <c r="A1620" s="1"/>
      <c r="B1620" s="1"/>
      <c r="C1620" s="314"/>
      <c r="D1620" s="287" t="str">
        <f t="shared" si="436"/>
        <v/>
      </c>
      <c r="E1620" s="449" t="str">
        <f t="shared" si="438"/>
        <v/>
      </c>
      <c r="F1620" s="450"/>
      <c r="G1620" s="451"/>
      <c r="H1620" s="452"/>
      <c r="I1620" s="453"/>
      <c r="J1620" s="453"/>
      <c r="K1620" s="453"/>
      <c r="L1620" s="453"/>
      <c r="M1620" s="454"/>
      <c r="N1620" s="455"/>
      <c r="O1620" s="456"/>
      <c r="P1620" s="456"/>
      <c r="Q1620" s="456"/>
      <c r="R1620" s="456"/>
      <c r="S1620" s="456"/>
      <c r="T1620" s="456"/>
      <c r="U1620" s="456"/>
      <c r="V1620" s="456"/>
      <c r="W1620" s="456"/>
      <c r="X1620" s="456"/>
      <c r="Y1620" s="456"/>
      <c r="Z1620" s="456"/>
      <c r="AA1620" s="456"/>
      <c r="AB1620" s="456"/>
      <c r="AC1620" s="456"/>
      <c r="AD1620" s="456"/>
      <c r="AE1620" s="457"/>
      <c r="AF1620" s="455"/>
      <c r="AG1620" s="456"/>
      <c r="AH1620" s="456"/>
      <c r="AI1620" s="456"/>
      <c r="AJ1620" s="456"/>
      <c r="AK1620" s="456"/>
      <c r="AL1620" s="456"/>
      <c r="AM1620" s="456"/>
      <c r="AN1620" s="457"/>
      <c r="AO1620" s="455"/>
      <c r="AP1620" s="456"/>
      <c r="AQ1620" s="456"/>
      <c r="AR1620" s="456"/>
      <c r="AS1620" s="456"/>
      <c r="AT1620" s="456"/>
      <c r="AU1620" s="456"/>
      <c r="AV1620" s="456"/>
      <c r="AW1620" s="456"/>
      <c r="AX1620" s="456"/>
      <c r="AY1620" s="456"/>
      <c r="AZ1620" s="456"/>
      <c r="BA1620" s="456"/>
      <c r="BB1620" s="456"/>
      <c r="BC1620" s="456"/>
      <c r="BD1620" s="456"/>
      <c r="BE1620" s="456"/>
      <c r="BF1620" s="456"/>
      <c r="BG1620" s="457"/>
      <c r="BH1620" s="458"/>
      <c r="BI1620" s="459"/>
      <c r="BJ1620" s="459"/>
      <c r="BK1620" s="459"/>
      <c r="BL1620" s="459"/>
      <c r="BM1620" s="460"/>
      <c r="BN1620" s="314"/>
      <c r="BO1620" s="314"/>
      <c r="BP1620" s="1"/>
      <c r="BQ1620" s="120">
        <f>IF($F$3="","",IF(N1620=$F$3,COUNTIF(BQ$23:BQ1619,"&gt;0")+1,0))</f>
        <v>0</v>
      </c>
      <c r="BR1620" s="1"/>
      <c r="BS1620" s="20" t="str">
        <f>IF($N1620="","",IF(VLOOKUP(VLOOKUP($N1620,IMPOSTAZIONI!$E$6:$I$13,5,FALSE),IMPOSTAZIONI!$B$25:$N$32,3,FALSE)=0,"",VLOOKUP(VLOOKUP($N1620,IMPOSTAZIONI!$E$6:$I$13,5,FALSE),IMPOSTAZIONI!$B$25:$N$32,3,FALSE)))</f>
        <v/>
      </c>
      <c r="BT1620" s="20" t="str">
        <f>IF($N1620="","",IF(VLOOKUP(VLOOKUP($N1620,IMPOSTAZIONI!$E$6:$I$13,5,FALSE),IMPOSTAZIONI!$B$25:$N$32,6,FALSE)=0,"",VLOOKUP(VLOOKUP($N1620,IMPOSTAZIONI!$E$6:$I$13,5,FALSE),IMPOSTAZIONI!$B$25:$N$32,6,FALSE)))</f>
        <v/>
      </c>
      <c r="BU1620" s="20" t="str">
        <f>IF($N1620="","",IF(VLOOKUP(VLOOKUP($N1620,IMPOSTAZIONI!$E$6:$I$13,5,FALSE),IMPOSTAZIONI!$B$25:$N$32,9,FALSE)=0,"",VLOOKUP(VLOOKUP($N1620,IMPOSTAZIONI!$E$6:$I$13,5,FALSE),IMPOSTAZIONI!$B$25:$N$32,9,FALSE)))</f>
        <v/>
      </c>
      <c r="BV1620" s="20" t="str">
        <f>IF($N1620="","",IF(VLOOKUP(VLOOKUP($N1620,IMPOSTAZIONI!$E$6:$I$13,5,FALSE),IMPOSTAZIONI!$B$25:$N$32,12,FALSE)=0,"",VLOOKUP(VLOOKUP($N1620,IMPOSTAZIONI!$E$6:$I$13,5,FALSE),IMPOSTAZIONI!$B$25:$N$32,12,FALSE)))</f>
        <v/>
      </c>
      <c r="BW1620" s="221" t="str">
        <f t="shared" si="439"/>
        <v/>
      </c>
      <c r="BX1620" s="221" t="str">
        <f t="shared" si="440"/>
        <v/>
      </c>
      <c r="BY1620" s="221">
        <f t="shared" si="441"/>
        <v>0</v>
      </c>
      <c r="BZ1620" s="231">
        <f t="shared" si="442"/>
        <v>0</v>
      </c>
      <c r="CA1620" s="246">
        <f t="shared" si="443"/>
        <v>0</v>
      </c>
      <c r="CB1620" s="246">
        <f t="shared" si="444"/>
        <v>0</v>
      </c>
      <c r="CC1620" s="246" t="str">
        <f t="shared" si="445"/>
        <v/>
      </c>
      <c r="CD1620" s="246">
        <f t="shared" si="446"/>
        <v>5</v>
      </c>
      <c r="CE1620" s="246">
        <f t="shared" si="447"/>
        <v>0</v>
      </c>
      <c r="CF1620" s="276">
        <f t="shared" si="448"/>
        <v>0</v>
      </c>
      <c r="CG1620" s="277">
        <f t="shared" si="448"/>
        <v>0</v>
      </c>
      <c r="CH1620" s="277">
        <f t="shared" si="448"/>
        <v>0</v>
      </c>
      <c r="CI1620" s="278">
        <f t="shared" si="437"/>
        <v>0</v>
      </c>
      <c r="CJ1620" s="280">
        <f t="shared" si="449"/>
        <v>0</v>
      </c>
      <c r="CK1620" s="232">
        <f t="shared" si="450"/>
        <v>0</v>
      </c>
      <c r="CL1620" s="1"/>
    </row>
    <row r="1621" spans="1:90" ht="18" customHeight="1">
      <c r="A1621" s="1"/>
      <c r="B1621" s="1"/>
      <c r="C1621" s="314"/>
      <c r="D1621" s="287" t="str">
        <f t="shared" si="436"/>
        <v/>
      </c>
      <c r="E1621" s="449" t="str">
        <f t="shared" si="438"/>
        <v/>
      </c>
      <c r="F1621" s="450"/>
      <c r="G1621" s="451"/>
      <c r="H1621" s="452"/>
      <c r="I1621" s="453"/>
      <c r="J1621" s="453"/>
      <c r="K1621" s="453"/>
      <c r="L1621" s="453"/>
      <c r="M1621" s="454"/>
      <c r="N1621" s="455"/>
      <c r="O1621" s="456"/>
      <c r="P1621" s="456"/>
      <c r="Q1621" s="456"/>
      <c r="R1621" s="456"/>
      <c r="S1621" s="456"/>
      <c r="T1621" s="456"/>
      <c r="U1621" s="456"/>
      <c r="V1621" s="456"/>
      <c r="W1621" s="456"/>
      <c r="X1621" s="456"/>
      <c r="Y1621" s="456"/>
      <c r="Z1621" s="456"/>
      <c r="AA1621" s="456"/>
      <c r="AB1621" s="456"/>
      <c r="AC1621" s="456"/>
      <c r="AD1621" s="456"/>
      <c r="AE1621" s="457"/>
      <c r="AF1621" s="455"/>
      <c r="AG1621" s="456"/>
      <c r="AH1621" s="456"/>
      <c r="AI1621" s="456"/>
      <c r="AJ1621" s="456"/>
      <c r="AK1621" s="456"/>
      <c r="AL1621" s="456"/>
      <c r="AM1621" s="456"/>
      <c r="AN1621" s="457"/>
      <c r="AO1621" s="455"/>
      <c r="AP1621" s="456"/>
      <c r="AQ1621" s="456"/>
      <c r="AR1621" s="456"/>
      <c r="AS1621" s="456"/>
      <c r="AT1621" s="456"/>
      <c r="AU1621" s="456"/>
      <c r="AV1621" s="456"/>
      <c r="AW1621" s="456"/>
      <c r="AX1621" s="456"/>
      <c r="AY1621" s="456"/>
      <c r="AZ1621" s="456"/>
      <c r="BA1621" s="456"/>
      <c r="BB1621" s="456"/>
      <c r="BC1621" s="456"/>
      <c r="BD1621" s="456"/>
      <c r="BE1621" s="456"/>
      <c r="BF1621" s="456"/>
      <c r="BG1621" s="457"/>
      <c r="BH1621" s="458"/>
      <c r="BI1621" s="459"/>
      <c r="BJ1621" s="459"/>
      <c r="BK1621" s="459"/>
      <c r="BL1621" s="459"/>
      <c r="BM1621" s="460"/>
      <c r="BN1621" s="314"/>
      <c r="BO1621" s="314"/>
      <c r="BP1621" s="1"/>
      <c r="BQ1621" s="120">
        <f>IF($F$3="","",IF(N1621=$F$3,COUNTIF(BQ$23:BQ1620,"&gt;0")+1,0))</f>
        <v>0</v>
      </c>
      <c r="BR1621" s="1"/>
      <c r="BS1621" s="20" t="str">
        <f>IF($N1621="","",IF(VLOOKUP(VLOOKUP($N1621,IMPOSTAZIONI!$E$6:$I$13,5,FALSE),IMPOSTAZIONI!$B$25:$N$32,3,FALSE)=0,"",VLOOKUP(VLOOKUP($N1621,IMPOSTAZIONI!$E$6:$I$13,5,FALSE),IMPOSTAZIONI!$B$25:$N$32,3,FALSE)))</f>
        <v/>
      </c>
      <c r="BT1621" s="20" t="str">
        <f>IF($N1621="","",IF(VLOOKUP(VLOOKUP($N1621,IMPOSTAZIONI!$E$6:$I$13,5,FALSE),IMPOSTAZIONI!$B$25:$N$32,6,FALSE)=0,"",VLOOKUP(VLOOKUP($N1621,IMPOSTAZIONI!$E$6:$I$13,5,FALSE),IMPOSTAZIONI!$B$25:$N$32,6,FALSE)))</f>
        <v/>
      </c>
      <c r="BU1621" s="20" t="str">
        <f>IF($N1621="","",IF(VLOOKUP(VLOOKUP($N1621,IMPOSTAZIONI!$E$6:$I$13,5,FALSE),IMPOSTAZIONI!$B$25:$N$32,9,FALSE)=0,"",VLOOKUP(VLOOKUP($N1621,IMPOSTAZIONI!$E$6:$I$13,5,FALSE),IMPOSTAZIONI!$B$25:$N$32,9,FALSE)))</f>
        <v/>
      </c>
      <c r="BV1621" s="20" t="str">
        <f>IF($N1621="","",IF(VLOOKUP(VLOOKUP($N1621,IMPOSTAZIONI!$E$6:$I$13,5,FALSE),IMPOSTAZIONI!$B$25:$N$32,12,FALSE)=0,"",VLOOKUP(VLOOKUP($N1621,IMPOSTAZIONI!$E$6:$I$13,5,FALSE),IMPOSTAZIONI!$B$25:$N$32,12,FALSE)))</f>
        <v/>
      </c>
      <c r="BW1621" s="221" t="str">
        <f t="shared" si="439"/>
        <v/>
      </c>
      <c r="BX1621" s="221" t="str">
        <f t="shared" si="440"/>
        <v/>
      </c>
      <c r="BY1621" s="221">
        <f t="shared" si="441"/>
        <v>0</v>
      </c>
      <c r="BZ1621" s="231">
        <f t="shared" si="442"/>
        <v>0</v>
      </c>
      <c r="CA1621" s="246">
        <f t="shared" si="443"/>
        <v>0</v>
      </c>
      <c r="CB1621" s="246">
        <f t="shared" si="444"/>
        <v>0</v>
      </c>
      <c r="CC1621" s="246" t="str">
        <f t="shared" si="445"/>
        <v/>
      </c>
      <c r="CD1621" s="246">
        <f t="shared" si="446"/>
        <v>5</v>
      </c>
      <c r="CE1621" s="246">
        <f t="shared" si="447"/>
        <v>0</v>
      </c>
      <c r="CF1621" s="276">
        <f t="shared" si="448"/>
        <v>0</v>
      </c>
      <c r="CG1621" s="277">
        <f t="shared" si="448"/>
        <v>0</v>
      </c>
      <c r="CH1621" s="277">
        <f t="shared" si="448"/>
        <v>0</v>
      </c>
      <c r="CI1621" s="278">
        <f t="shared" si="437"/>
        <v>0</v>
      </c>
      <c r="CJ1621" s="280">
        <f t="shared" si="449"/>
        <v>0</v>
      </c>
      <c r="CK1621" s="232">
        <f t="shared" si="450"/>
        <v>0</v>
      </c>
      <c r="CL1621" s="1"/>
    </row>
    <row r="1622" spans="1:90" ht="18" customHeight="1">
      <c r="A1622" s="1"/>
      <c r="B1622" s="1"/>
      <c r="C1622" s="314"/>
      <c r="D1622" s="287" t="str">
        <f t="shared" si="436"/>
        <v/>
      </c>
      <c r="E1622" s="449" t="str">
        <f t="shared" si="438"/>
        <v/>
      </c>
      <c r="F1622" s="450"/>
      <c r="G1622" s="451"/>
      <c r="H1622" s="452"/>
      <c r="I1622" s="453"/>
      <c r="J1622" s="453"/>
      <c r="K1622" s="453"/>
      <c r="L1622" s="453"/>
      <c r="M1622" s="454"/>
      <c r="N1622" s="455"/>
      <c r="O1622" s="456"/>
      <c r="P1622" s="456"/>
      <c r="Q1622" s="456"/>
      <c r="R1622" s="456"/>
      <c r="S1622" s="456"/>
      <c r="T1622" s="456"/>
      <c r="U1622" s="456"/>
      <c r="V1622" s="456"/>
      <c r="W1622" s="456"/>
      <c r="X1622" s="456"/>
      <c r="Y1622" s="456"/>
      <c r="Z1622" s="456"/>
      <c r="AA1622" s="456"/>
      <c r="AB1622" s="456"/>
      <c r="AC1622" s="456"/>
      <c r="AD1622" s="456"/>
      <c r="AE1622" s="457"/>
      <c r="AF1622" s="455"/>
      <c r="AG1622" s="456"/>
      <c r="AH1622" s="456"/>
      <c r="AI1622" s="456"/>
      <c r="AJ1622" s="456"/>
      <c r="AK1622" s="456"/>
      <c r="AL1622" s="456"/>
      <c r="AM1622" s="456"/>
      <c r="AN1622" s="457"/>
      <c r="AO1622" s="455"/>
      <c r="AP1622" s="456"/>
      <c r="AQ1622" s="456"/>
      <c r="AR1622" s="456"/>
      <c r="AS1622" s="456"/>
      <c r="AT1622" s="456"/>
      <c r="AU1622" s="456"/>
      <c r="AV1622" s="456"/>
      <c r="AW1622" s="456"/>
      <c r="AX1622" s="456"/>
      <c r="AY1622" s="456"/>
      <c r="AZ1622" s="456"/>
      <c r="BA1622" s="456"/>
      <c r="BB1622" s="456"/>
      <c r="BC1622" s="456"/>
      <c r="BD1622" s="456"/>
      <c r="BE1622" s="456"/>
      <c r="BF1622" s="456"/>
      <c r="BG1622" s="457"/>
      <c r="BH1622" s="458"/>
      <c r="BI1622" s="459"/>
      <c r="BJ1622" s="459"/>
      <c r="BK1622" s="459"/>
      <c r="BL1622" s="459"/>
      <c r="BM1622" s="460"/>
      <c r="BN1622" s="314"/>
      <c r="BO1622" s="314"/>
      <c r="BP1622" s="1"/>
      <c r="BQ1622" s="120">
        <f>IF($F$3="","",IF(N1622=$F$3,COUNTIF(BQ$23:BQ1621,"&gt;0")+1,0))</f>
        <v>0</v>
      </c>
      <c r="BR1622" s="1"/>
      <c r="BS1622" s="20" t="str">
        <f>IF($N1622="","",IF(VLOOKUP(VLOOKUP($N1622,IMPOSTAZIONI!$E$6:$I$13,5,FALSE),IMPOSTAZIONI!$B$25:$N$32,3,FALSE)=0,"",VLOOKUP(VLOOKUP($N1622,IMPOSTAZIONI!$E$6:$I$13,5,FALSE),IMPOSTAZIONI!$B$25:$N$32,3,FALSE)))</f>
        <v/>
      </c>
      <c r="BT1622" s="20" t="str">
        <f>IF($N1622="","",IF(VLOOKUP(VLOOKUP($N1622,IMPOSTAZIONI!$E$6:$I$13,5,FALSE),IMPOSTAZIONI!$B$25:$N$32,6,FALSE)=0,"",VLOOKUP(VLOOKUP($N1622,IMPOSTAZIONI!$E$6:$I$13,5,FALSE),IMPOSTAZIONI!$B$25:$N$32,6,FALSE)))</f>
        <v/>
      </c>
      <c r="BU1622" s="20" t="str">
        <f>IF($N1622="","",IF(VLOOKUP(VLOOKUP($N1622,IMPOSTAZIONI!$E$6:$I$13,5,FALSE),IMPOSTAZIONI!$B$25:$N$32,9,FALSE)=0,"",VLOOKUP(VLOOKUP($N1622,IMPOSTAZIONI!$E$6:$I$13,5,FALSE),IMPOSTAZIONI!$B$25:$N$32,9,FALSE)))</f>
        <v/>
      </c>
      <c r="BV1622" s="20" t="str">
        <f>IF($N1622="","",IF(VLOOKUP(VLOOKUP($N1622,IMPOSTAZIONI!$E$6:$I$13,5,FALSE),IMPOSTAZIONI!$B$25:$N$32,12,FALSE)=0,"",VLOOKUP(VLOOKUP($N1622,IMPOSTAZIONI!$E$6:$I$13,5,FALSE),IMPOSTAZIONI!$B$25:$N$32,12,FALSE)))</f>
        <v/>
      </c>
      <c r="BW1622" s="221" t="str">
        <f t="shared" si="439"/>
        <v/>
      </c>
      <c r="BX1622" s="221" t="str">
        <f t="shared" si="440"/>
        <v/>
      </c>
      <c r="BY1622" s="221">
        <f t="shared" si="441"/>
        <v>0</v>
      </c>
      <c r="BZ1622" s="231">
        <f t="shared" si="442"/>
        <v>0</v>
      </c>
      <c r="CA1622" s="246">
        <f t="shared" si="443"/>
        <v>0</v>
      </c>
      <c r="CB1622" s="246">
        <f t="shared" si="444"/>
        <v>0</v>
      </c>
      <c r="CC1622" s="246" t="str">
        <f t="shared" si="445"/>
        <v/>
      </c>
      <c r="CD1622" s="246">
        <f t="shared" si="446"/>
        <v>5</v>
      </c>
      <c r="CE1622" s="246">
        <f t="shared" si="447"/>
        <v>0</v>
      </c>
      <c r="CF1622" s="276">
        <f t="shared" si="448"/>
        <v>0</v>
      </c>
      <c r="CG1622" s="277">
        <f t="shared" si="448"/>
        <v>0</v>
      </c>
      <c r="CH1622" s="277">
        <f t="shared" si="448"/>
        <v>0</v>
      </c>
      <c r="CI1622" s="278">
        <f t="shared" si="437"/>
        <v>0</v>
      </c>
      <c r="CJ1622" s="280">
        <f t="shared" si="449"/>
        <v>0</v>
      </c>
      <c r="CK1622" s="232">
        <f t="shared" si="450"/>
        <v>0</v>
      </c>
      <c r="CL1622" s="1"/>
    </row>
    <row r="1623" spans="1:90" ht="18" customHeight="1">
      <c r="A1623" s="1"/>
      <c r="B1623" s="1"/>
      <c r="C1623" s="314"/>
      <c r="D1623" s="287" t="str">
        <f t="shared" si="436"/>
        <v/>
      </c>
      <c r="E1623" s="449" t="str">
        <f t="shared" si="438"/>
        <v/>
      </c>
      <c r="F1623" s="450"/>
      <c r="G1623" s="451"/>
      <c r="H1623" s="452"/>
      <c r="I1623" s="453"/>
      <c r="J1623" s="453"/>
      <c r="K1623" s="453"/>
      <c r="L1623" s="453"/>
      <c r="M1623" s="454"/>
      <c r="N1623" s="455"/>
      <c r="O1623" s="456"/>
      <c r="P1623" s="456"/>
      <c r="Q1623" s="456"/>
      <c r="R1623" s="456"/>
      <c r="S1623" s="456"/>
      <c r="T1623" s="456"/>
      <c r="U1623" s="456"/>
      <c r="V1623" s="456"/>
      <c r="W1623" s="456"/>
      <c r="X1623" s="456"/>
      <c r="Y1623" s="456"/>
      <c r="Z1623" s="456"/>
      <c r="AA1623" s="456"/>
      <c r="AB1623" s="456"/>
      <c r="AC1623" s="456"/>
      <c r="AD1623" s="456"/>
      <c r="AE1623" s="457"/>
      <c r="AF1623" s="455"/>
      <c r="AG1623" s="456"/>
      <c r="AH1623" s="456"/>
      <c r="AI1623" s="456"/>
      <c r="AJ1623" s="456"/>
      <c r="AK1623" s="456"/>
      <c r="AL1623" s="456"/>
      <c r="AM1623" s="456"/>
      <c r="AN1623" s="457"/>
      <c r="AO1623" s="455"/>
      <c r="AP1623" s="456"/>
      <c r="AQ1623" s="456"/>
      <c r="AR1623" s="456"/>
      <c r="AS1623" s="456"/>
      <c r="AT1623" s="456"/>
      <c r="AU1623" s="456"/>
      <c r="AV1623" s="456"/>
      <c r="AW1623" s="456"/>
      <c r="AX1623" s="456"/>
      <c r="AY1623" s="456"/>
      <c r="AZ1623" s="456"/>
      <c r="BA1623" s="456"/>
      <c r="BB1623" s="456"/>
      <c r="BC1623" s="456"/>
      <c r="BD1623" s="456"/>
      <c r="BE1623" s="456"/>
      <c r="BF1623" s="456"/>
      <c r="BG1623" s="457"/>
      <c r="BH1623" s="458"/>
      <c r="BI1623" s="459"/>
      <c r="BJ1623" s="459"/>
      <c r="BK1623" s="459"/>
      <c r="BL1623" s="459"/>
      <c r="BM1623" s="460"/>
      <c r="BN1623" s="314"/>
      <c r="BO1623" s="314"/>
      <c r="BP1623" s="1"/>
      <c r="BQ1623" s="120">
        <f>IF($F$3="","",IF(N1623=$F$3,COUNTIF(BQ$23:BQ1622,"&gt;0")+1,0))</f>
        <v>0</v>
      </c>
      <c r="BR1623" s="1"/>
      <c r="BS1623" s="20" t="str">
        <f>IF($N1623="","",IF(VLOOKUP(VLOOKUP($N1623,IMPOSTAZIONI!$E$6:$I$13,5,FALSE),IMPOSTAZIONI!$B$25:$N$32,3,FALSE)=0,"",VLOOKUP(VLOOKUP($N1623,IMPOSTAZIONI!$E$6:$I$13,5,FALSE),IMPOSTAZIONI!$B$25:$N$32,3,FALSE)))</f>
        <v/>
      </c>
      <c r="BT1623" s="20" t="str">
        <f>IF($N1623="","",IF(VLOOKUP(VLOOKUP($N1623,IMPOSTAZIONI!$E$6:$I$13,5,FALSE),IMPOSTAZIONI!$B$25:$N$32,6,FALSE)=0,"",VLOOKUP(VLOOKUP($N1623,IMPOSTAZIONI!$E$6:$I$13,5,FALSE),IMPOSTAZIONI!$B$25:$N$32,6,FALSE)))</f>
        <v/>
      </c>
      <c r="BU1623" s="20" t="str">
        <f>IF($N1623="","",IF(VLOOKUP(VLOOKUP($N1623,IMPOSTAZIONI!$E$6:$I$13,5,FALSE),IMPOSTAZIONI!$B$25:$N$32,9,FALSE)=0,"",VLOOKUP(VLOOKUP($N1623,IMPOSTAZIONI!$E$6:$I$13,5,FALSE),IMPOSTAZIONI!$B$25:$N$32,9,FALSE)))</f>
        <v/>
      </c>
      <c r="BV1623" s="20" t="str">
        <f>IF($N1623="","",IF(VLOOKUP(VLOOKUP($N1623,IMPOSTAZIONI!$E$6:$I$13,5,FALSE),IMPOSTAZIONI!$B$25:$N$32,12,FALSE)=0,"",VLOOKUP(VLOOKUP($N1623,IMPOSTAZIONI!$E$6:$I$13,5,FALSE),IMPOSTAZIONI!$B$25:$N$32,12,FALSE)))</f>
        <v/>
      </c>
      <c r="BW1623" s="221" t="str">
        <f t="shared" si="439"/>
        <v/>
      </c>
      <c r="BX1623" s="221" t="str">
        <f t="shared" si="440"/>
        <v/>
      </c>
      <c r="BY1623" s="221">
        <f t="shared" si="441"/>
        <v>0</v>
      </c>
      <c r="BZ1623" s="231">
        <f t="shared" si="442"/>
        <v>0</v>
      </c>
      <c r="CA1623" s="246">
        <f t="shared" si="443"/>
        <v>0</v>
      </c>
      <c r="CB1623" s="246">
        <f t="shared" si="444"/>
        <v>0</v>
      </c>
      <c r="CC1623" s="246" t="str">
        <f t="shared" si="445"/>
        <v/>
      </c>
      <c r="CD1623" s="246">
        <f t="shared" si="446"/>
        <v>5</v>
      </c>
      <c r="CE1623" s="246">
        <f t="shared" si="447"/>
        <v>0</v>
      </c>
      <c r="CF1623" s="276">
        <f t="shared" si="448"/>
        <v>0</v>
      </c>
      <c r="CG1623" s="277">
        <f t="shared" si="448"/>
        <v>0</v>
      </c>
      <c r="CH1623" s="277">
        <f t="shared" si="448"/>
        <v>0</v>
      </c>
      <c r="CI1623" s="278">
        <f t="shared" si="437"/>
        <v>0</v>
      </c>
      <c r="CJ1623" s="280">
        <f t="shared" si="449"/>
        <v>0</v>
      </c>
      <c r="CK1623" s="232">
        <f t="shared" si="450"/>
        <v>0</v>
      </c>
      <c r="CL1623" s="1"/>
    </row>
    <row r="1624" spans="1:90" ht="18" customHeight="1">
      <c r="A1624" s="1"/>
      <c r="B1624" s="1"/>
      <c r="C1624" s="314"/>
      <c r="D1624" s="287" t="str">
        <f t="shared" si="436"/>
        <v/>
      </c>
      <c r="E1624" s="449" t="str">
        <f t="shared" si="438"/>
        <v/>
      </c>
      <c r="F1624" s="450"/>
      <c r="G1624" s="451"/>
      <c r="H1624" s="452"/>
      <c r="I1624" s="453"/>
      <c r="J1624" s="453"/>
      <c r="K1624" s="453"/>
      <c r="L1624" s="453"/>
      <c r="M1624" s="454"/>
      <c r="N1624" s="455"/>
      <c r="O1624" s="456"/>
      <c r="P1624" s="456"/>
      <c r="Q1624" s="456"/>
      <c r="R1624" s="456"/>
      <c r="S1624" s="456"/>
      <c r="T1624" s="456"/>
      <c r="U1624" s="456"/>
      <c r="V1624" s="456"/>
      <c r="W1624" s="456"/>
      <c r="X1624" s="456"/>
      <c r="Y1624" s="456"/>
      <c r="Z1624" s="456"/>
      <c r="AA1624" s="456"/>
      <c r="AB1624" s="456"/>
      <c r="AC1624" s="456"/>
      <c r="AD1624" s="456"/>
      <c r="AE1624" s="457"/>
      <c r="AF1624" s="455"/>
      <c r="AG1624" s="456"/>
      <c r="AH1624" s="456"/>
      <c r="AI1624" s="456"/>
      <c r="AJ1624" s="456"/>
      <c r="AK1624" s="456"/>
      <c r="AL1624" s="456"/>
      <c r="AM1624" s="456"/>
      <c r="AN1624" s="457"/>
      <c r="AO1624" s="455"/>
      <c r="AP1624" s="456"/>
      <c r="AQ1624" s="456"/>
      <c r="AR1624" s="456"/>
      <c r="AS1624" s="456"/>
      <c r="AT1624" s="456"/>
      <c r="AU1624" s="456"/>
      <c r="AV1624" s="456"/>
      <c r="AW1624" s="456"/>
      <c r="AX1624" s="456"/>
      <c r="AY1624" s="456"/>
      <c r="AZ1624" s="456"/>
      <c r="BA1624" s="456"/>
      <c r="BB1624" s="456"/>
      <c r="BC1624" s="456"/>
      <c r="BD1624" s="456"/>
      <c r="BE1624" s="456"/>
      <c r="BF1624" s="456"/>
      <c r="BG1624" s="457"/>
      <c r="BH1624" s="458"/>
      <c r="BI1624" s="459"/>
      <c r="BJ1624" s="459"/>
      <c r="BK1624" s="459"/>
      <c r="BL1624" s="459"/>
      <c r="BM1624" s="460"/>
      <c r="BN1624" s="314"/>
      <c r="BO1624" s="314"/>
      <c r="BP1624" s="1"/>
      <c r="BQ1624" s="120">
        <f>IF($F$3="","",IF(N1624=$F$3,COUNTIF(BQ$23:BQ1623,"&gt;0")+1,0))</f>
        <v>0</v>
      </c>
      <c r="BR1624" s="1"/>
      <c r="BS1624" s="20" t="str">
        <f>IF($N1624="","",IF(VLOOKUP(VLOOKUP($N1624,IMPOSTAZIONI!$E$6:$I$13,5,FALSE),IMPOSTAZIONI!$B$25:$N$32,3,FALSE)=0,"",VLOOKUP(VLOOKUP($N1624,IMPOSTAZIONI!$E$6:$I$13,5,FALSE),IMPOSTAZIONI!$B$25:$N$32,3,FALSE)))</f>
        <v/>
      </c>
      <c r="BT1624" s="20" t="str">
        <f>IF($N1624="","",IF(VLOOKUP(VLOOKUP($N1624,IMPOSTAZIONI!$E$6:$I$13,5,FALSE),IMPOSTAZIONI!$B$25:$N$32,6,FALSE)=0,"",VLOOKUP(VLOOKUP($N1624,IMPOSTAZIONI!$E$6:$I$13,5,FALSE),IMPOSTAZIONI!$B$25:$N$32,6,FALSE)))</f>
        <v/>
      </c>
      <c r="BU1624" s="20" t="str">
        <f>IF($N1624="","",IF(VLOOKUP(VLOOKUP($N1624,IMPOSTAZIONI!$E$6:$I$13,5,FALSE),IMPOSTAZIONI!$B$25:$N$32,9,FALSE)=0,"",VLOOKUP(VLOOKUP($N1624,IMPOSTAZIONI!$E$6:$I$13,5,FALSE),IMPOSTAZIONI!$B$25:$N$32,9,FALSE)))</f>
        <v/>
      </c>
      <c r="BV1624" s="20" t="str">
        <f>IF($N1624="","",IF(VLOOKUP(VLOOKUP($N1624,IMPOSTAZIONI!$E$6:$I$13,5,FALSE),IMPOSTAZIONI!$B$25:$N$32,12,FALSE)=0,"",VLOOKUP(VLOOKUP($N1624,IMPOSTAZIONI!$E$6:$I$13,5,FALSE),IMPOSTAZIONI!$B$25:$N$32,12,FALSE)))</f>
        <v/>
      </c>
      <c r="BW1624" s="221" t="str">
        <f t="shared" si="439"/>
        <v/>
      </c>
      <c r="BX1624" s="221" t="str">
        <f t="shared" si="440"/>
        <v/>
      </c>
      <c r="BY1624" s="221">
        <f t="shared" si="441"/>
        <v>0</v>
      </c>
      <c r="BZ1624" s="231">
        <f t="shared" si="442"/>
        <v>0</v>
      </c>
      <c r="CA1624" s="246">
        <f t="shared" si="443"/>
        <v>0</v>
      </c>
      <c r="CB1624" s="246">
        <f t="shared" si="444"/>
        <v>0</v>
      </c>
      <c r="CC1624" s="246" t="str">
        <f t="shared" si="445"/>
        <v/>
      </c>
      <c r="CD1624" s="246">
        <f t="shared" si="446"/>
        <v>5</v>
      </c>
      <c r="CE1624" s="246">
        <f t="shared" si="447"/>
        <v>0</v>
      </c>
      <c r="CF1624" s="276">
        <f t="shared" si="448"/>
        <v>0</v>
      </c>
      <c r="CG1624" s="277">
        <f t="shared" si="448"/>
        <v>0</v>
      </c>
      <c r="CH1624" s="277">
        <f t="shared" si="448"/>
        <v>0</v>
      </c>
      <c r="CI1624" s="278">
        <f t="shared" si="437"/>
        <v>0</v>
      </c>
      <c r="CJ1624" s="280">
        <f t="shared" si="449"/>
        <v>0</v>
      </c>
      <c r="CK1624" s="232">
        <f t="shared" si="450"/>
        <v>0</v>
      </c>
      <c r="CL1624" s="1"/>
    </row>
    <row r="1625" spans="1:90" ht="18" customHeight="1">
      <c r="A1625" s="1"/>
      <c r="B1625" s="1"/>
      <c r="C1625" s="314"/>
      <c r="D1625" s="287" t="str">
        <f t="shared" si="436"/>
        <v/>
      </c>
      <c r="E1625" s="449" t="str">
        <f t="shared" si="438"/>
        <v/>
      </c>
      <c r="F1625" s="450"/>
      <c r="G1625" s="451"/>
      <c r="H1625" s="452"/>
      <c r="I1625" s="453"/>
      <c r="J1625" s="453"/>
      <c r="K1625" s="453"/>
      <c r="L1625" s="453"/>
      <c r="M1625" s="454"/>
      <c r="N1625" s="455"/>
      <c r="O1625" s="456"/>
      <c r="P1625" s="456"/>
      <c r="Q1625" s="456"/>
      <c r="R1625" s="456"/>
      <c r="S1625" s="456"/>
      <c r="T1625" s="456"/>
      <c r="U1625" s="456"/>
      <c r="V1625" s="456"/>
      <c r="W1625" s="456"/>
      <c r="X1625" s="456"/>
      <c r="Y1625" s="456"/>
      <c r="Z1625" s="456"/>
      <c r="AA1625" s="456"/>
      <c r="AB1625" s="456"/>
      <c r="AC1625" s="456"/>
      <c r="AD1625" s="456"/>
      <c r="AE1625" s="457"/>
      <c r="AF1625" s="455"/>
      <c r="AG1625" s="456"/>
      <c r="AH1625" s="456"/>
      <c r="AI1625" s="456"/>
      <c r="AJ1625" s="456"/>
      <c r="AK1625" s="456"/>
      <c r="AL1625" s="456"/>
      <c r="AM1625" s="456"/>
      <c r="AN1625" s="457"/>
      <c r="AO1625" s="455"/>
      <c r="AP1625" s="456"/>
      <c r="AQ1625" s="456"/>
      <c r="AR1625" s="456"/>
      <c r="AS1625" s="456"/>
      <c r="AT1625" s="456"/>
      <c r="AU1625" s="456"/>
      <c r="AV1625" s="456"/>
      <c r="AW1625" s="456"/>
      <c r="AX1625" s="456"/>
      <c r="AY1625" s="456"/>
      <c r="AZ1625" s="456"/>
      <c r="BA1625" s="456"/>
      <c r="BB1625" s="456"/>
      <c r="BC1625" s="456"/>
      <c r="BD1625" s="456"/>
      <c r="BE1625" s="456"/>
      <c r="BF1625" s="456"/>
      <c r="BG1625" s="457"/>
      <c r="BH1625" s="458"/>
      <c r="BI1625" s="459"/>
      <c r="BJ1625" s="459"/>
      <c r="BK1625" s="459"/>
      <c r="BL1625" s="459"/>
      <c r="BM1625" s="460"/>
      <c r="BN1625" s="314"/>
      <c r="BO1625" s="314"/>
      <c r="BP1625" s="1"/>
      <c r="BQ1625" s="120">
        <f>IF($F$3="","",IF(N1625=$F$3,COUNTIF(BQ$23:BQ1624,"&gt;0")+1,0))</f>
        <v>0</v>
      </c>
      <c r="BR1625" s="1"/>
      <c r="BS1625" s="20" t="str">
        <f>IF($N1625="","",IF(VLOOKUP(VLOOKUP($N1625,IMPOSTAZIONI!$E$6:$I$13,5,FALSE),IMPOSTAZIONI!$B$25:$N$32,3,FALSE)=0,"",VLOOKUP(VLOOKUP($N1625,IMPOSTAZIONI!$E$6:$I$13,5,FALSE),IMPOSTAZIONI!$B$25:$N$32,3,FALSE)))</f>
        <v/>
      </c>
      <c r="BT1625" s="20" t="str">
        <f>IF($N1625="","",IF(VLOOKUP(VLOOKUP($N1625,IMPOSTAZIONI!$E$6:$I$13,5,FALSE),IMPOSTAZIONI!$B$25:$N$32,6,FALSE)=0,"",VLOOKUP(VLOOKUP($N1625,IMPOSTAZIONI!$E$6:$I$13,5,FALSE),IMPOSTAZIONI!$B$25:$N$32,6,FALSE)))</f>
        <v/>
      </c>
      <c r="BU1625" s="20" t="str">
        <f>IF($N1625="","",IF(VLOOKUP(VLOOKUP($N1625,IMPOSTAZIONI!$E$6:$I$13,5,FALSE),IMPOSTAZIONI!$B$25:$N$32,9,FALSE)=0,"",VLOOKUP(VLOOKUP($N1625,IMPOSTAZIONI!$E$6:$I$13,5,FALSE),IMPOSTAZIONI!$B$25:$N$32,9,FALSE)))</f>
        <v/>
      </c>
      <c r="BV1625" s="20" t="str">
        <f>IF($N1625="","",IF(VLOOKUP(VLOOKUP($N1625,IMPOSTAZIONI!$E$6:$I$13,5,FALSE),IMPOSTAZIONI!$B$25:$N$32,12,FALSE)=0,"",VLOOKUP(VLOOKUP($N1625,IMPOSTAZIONI!$E$6:$I$13,5,FALSE),IMPOSTAZIONI!$B$25:$N$32,12,FALSE)))</f>
        <v/>
      </c>
      <c r="BW1625" s="221" t="str">
        <f t="shared" si="439"/>
        <v/>
      </c>
      <c r="BX1625" s="221" t="str">
        <f t="shared" si="440"/>
        <v/>
      </c>
      <c r="BY1625" s="221">
        <f t="shared" si="441"/>
        <v>0</v>
      </c>
      <c r="BZ1625" s="231">
        <f t="shared" si="442"/>
        <v>0</v>
      </c>
      <c r="CA1625" s="246">
        <f t="shared" si="443"/>
        <v>0</v>
      </c>
      <c r="CB1625" s="246">
        <f t="shared" si="444"/>
        <v>0</v>
      </c>
      <c r="CC1625" s="246" t="str">
        <f t="shared" si="445"/>
        <v/>
      </c>
      <c r="CD1625" s="246">
        <f t="shared" si="446"/>
        <v>5</v>
      </c>
      <c r="CE1625" s="246">
        <f t="shared" si="447"/>
        <v>0</v>
      </c>
      <c r="CF1625" s="276">
        <f t="shared" si="448"/>
        <v>0</v>
      </c>
      <c r="CG1625" s="277">
        <f t="shared" si="448"/>
        <v>0</v>
      </c>
      <c r="CH1625" s="277">
        <f t="shared" si="448"/>
        <v>0</v>
      </c>
      <c r="CI1625" s="278">
        <f t="shared" si="437"/>
        <v>0</v>
      </c>
      <c r="CJ1625" s="280">
        <f t="shared" si="449"/>
        <v>0</v>
      </c>
      <c r="CK1625" s="232">
        <f t="shared" si="450"/>
        <v>0</v>
      </c>
      <c r="CL1625" s="1"/>
    </row>
    <row r="1626" spans="1:90" ht="18" customHeight="1">
      <c r="A1626" s="1"/>
      <c r="B1626" s="1"/>
      <c r="C1626" s="314"/>
      <c r="D1626" s="287" t="str">
        <f t="shared" si="436"/>
        <v/>
      </c>
      <c r="E1626" s="449" t="str">
        <f t="shared" si="438"/>
        <v/>
      </c>
      <c r="F1626" s="450"/>
      <c r="G1626" s="451"/>
      <c r="H1626" s="452"/>
      <c r="I1626" s="453"/>
      <c r="J1626" s="453"/>
      <c r="K1626" s="453"/>
      <c r="L1626" s="453"/>
      <c r="M1626" s="454"/>
      <c r="N1626" s="455"/>
      <c r="O1626" s="456"/>
      <c r="P1626" s="456"/>
      <c r="Q1626" s="456"/>
      <c r="R1626" s="456"/>
      <c r="S1626" s="456"/>
      <c r="T1626" s="456"/>
      <c r="U1626" s="456"/>
      <c r="V1626" s="456"/>
      <c r="W1626" s="456"/>
      <c r="X1626" s="456"/>
      <c r="Y1626" s="456"/>
      <c r="Z1626" s="456"/>
      <c r="AA1626" s="456"/>
      <c r="AB1626" s="456"/>
      <c r="AC1626" s="456"/>
      <c r="AD1626" s="456"/>
      <c r="AE1626" s="457"/>
      <c r="AF1626" s="455"/>
      <c r="AG1626" s="456"/>
      <c r="AH1626" s="456"/>
      <c r="AI1626" s="456"/>
      <c r="AJ1626" s="456"/>
      <c r="AK1626" s="456"/>
      <c r="AL1626" s="456"/>
      <c r="AM1626" s="456"/>
      <c r="AN1626" s="457"/>
      <c r="AO1626" s="455"/>
      <c r="AP1626" s="456"/>
      <c r="AQ1626" s="456"/>
      <c r="AR1626" s="456"/>
      <c r="AS1626" s="456"/>
      <c r="AT1626" s="456"/>
      <c r="AU1626" s="456"/>
      <c r="AV1626" s="456"/>
      <c r="AW1626" s="456"/>
      <c r="AX1626" s="456"/>
      <c r="AY1626" s="456"/>
      <c r="AZ1626" s="456"/>
      <c r="BA1626" s="456"/>
      <c r="BB1626" s="456"/>
      <c r="BC1626" s="456"/>
      <c r="BD1626" s="456"/>
      <c r="BE1626" s="456"/>
      <c r="BF1626" s="456"/>
      <c r="BG1626" s="457"/>
      <c r="BH1626" s="458"/>
      <c r="BI1626" s="459"/>
      <c r="BJ1626" s="459"/>
      <c r="BK1626" s="459"/>
      <c r="BL1626" s="459"/>
      <c r="BM1626" s="460"/>
      <c r="BN1626" s="314"/>
      <c r="BO1626" s="314"/>
      <c r="BP1626" s="1"/>
      <c r="BQ1626" s="120">
        <f>IF($F$3="","",IF(N1626=$F$3,COUNTIF(BQ$23:BQ1625,"&gt;0")+1,0))</f>
        <v>0</v>
      </c>
      <c r="BR1626" s="1"/>
      <c r="BS1626" s="20" t="str">
        <f>IF($N1626="","",IF(VLOOKUP(VLOOKUP($N1626,IMPOSTAZIONI!$E$6:$I$13,5,FALSE),IMPOSTAZIONI!$B$25:$N$32,3,FALSE)=0,"",VLOOKUP(VLOOKUP($N1626,IMPOSTAZIONI!$E$6:$I$13,5,FALSE),IMPOSTAZIONI!$B$25:$N$32,3,FALSE)))</f>
        <v/>
      </c>
      <c r="BT1626" s="20" t="str">
        <f>IF($N1626="","",IF(VLOOKUP(VLOOKUP($N1626,IMPOSTAZIONI!$E$6:$I$13,5,FALSE),IMPOSTAZIONI!$B$25:$N$32,6,FALSE)=0,"",VLOOKUP(VLOOKUP($N1626,IMPOSTAZIONI!$E$6:$I$13,5,FALSE),IMPOSTAZIONI!$B$25:$N$32,6,FALSE)))</f>
        <v/>
      </c>
      <c r="BU1626" s="20" t="str">
        <f>IF($N1626="","",IF(VLOOKUP(VLOOKUP($N1626,IMPOSTAZIONI!$E$6:$I$13,5,FALSE),IMPOSTAZIONI!$B$25:$N$32,9,FALSE)=0,"",VLOOKUP(VLOOKUP($N1626,IMPOSTAZIONI!$E$6:$I$13,5,FALSE),IMPOSTAZIONI!$B$25:$N$32,9,FALSE)))</f>
        <v/>
      </c>
      <c r="BV1626" s="20" t="str">
        <f>IF($N1626="","",IF(VLOOKUP(VLOOKUP($N1626,IMPOSTAZIONI!$E$6:$I$13,5,FALSE),IMPOSTAZIONI!$B$25:$N$32,12,FALSE)=0,"",VLOOKUP(VLOOKUP($N1626,IMPOSTAZIONI!$E$6:$I$13,5,FALSE),IMPOSTAZIONI!$B$25:$N$32,12,FALSE)))</f>
        <v/>
      </c>
      <c r="BW1626" s="221" t="str">
        <f t="shared" si="439"/>
        <v/>
      </c>
      <c r="BX1626" s="221" t="str">
        <f t="shared" si="440"/>
        <v/>
      </c>
      <c r="BY1626" s="221">
        <f t="shared" si="441"/>
        <v>0</v>
      </c>
      <c r="BZ1626" s="231">
        <f t="shared" si="442"/>
        <v>0</v>
      </c>
      <c r="CA1626" s="246">
        <f t="shared" si="443"/>
        <v>0</v>
      </c>
      <c r="CB1626" s="246">
        <f t="shared" si="444"/>
        <v>0</v>
      </c>
      <c r="CC1626" s="246" t="str">
        <f t="shared" si="445"/>
        <v/>
      </c>
      <c r="CD1626" s="246">
        <f t="shared" si="446"/>
        <v>5</v>
      </c>
      <c r="CE1626" s="246">
        <f t="shared" si="447"/>
        <v>0</v>
      </c>
      <c r="CF1626" s="276">
        <f t="shared" si="448"/>
        <v>0</v>
      </c>
      <c r="CG1626" s="277">
        <f t="shared" si="448"/>
        <v>0</v>
      </c>
      <c r="CH1626" s="277">
        <f t="shared" si="448"/>
        <v>0</v>
      </c>
      <c r="CI1626" s="278">
        <f t="shared" si="437"/>
        <v>0</v>
      </c>
      <c r="CJ1626" s="280">
        <f t="shared" si="449"/>
        <v>0</v>
      </c>
      <c r="CK1626" s="232">
        <f t="shared" si="450"/>
        <v>0</v>
      </c>
      <c r="CL1626" s="1"/>
    </row>
    <row r="1627" spans="1:90" ht="18" customHeight="1">
      <c r="A1627" s="1"/>
      <c r="B1627" s="1"/>
      <c r="C1627" s="314"/>
      <c r="D1627" s="287" t="str">
        <f t="shared" si="436"/>
        <v/>
      </c>
      <c r="E1627" s="449" t="str">
        <f t="shared" si="438"/>
        <v/>
      </c>
      <c r="F1627" s="450"/>
      <c r="G1627" s="451"/>
      <c r="H1627" s="452"/>
      <c r="I1627" s="453"/>
      <c r="J1627" s="453"/>
      <c r="K1627" s="453"/>
      <c r="L1627" s="453"/>
      <c r="M1627" s="454"/>
      <c r="N1627" s="455"/>
      <c r="O1627" s="456"/>
      <c r="P1627" s="456"/>
      <c r="Q1627" s="456"/>
      <c r="R1627" s="456"/>
      <c r="S1627" s="456"/>
      <c r="T1627" s="456"/>
      <c r="U1627" s="456"/>
      <c r="V1627" s="456"/>
      <c r="W1627" s="456"/>
      <c r="X1627" s="456"/>
      <c r="Y1627" s="456"/>
      <c r="Z1627" s="456"/>
      <c r="AA1627" s="456"/>
      <c r="AB1627" s="456"/>
      <c r="AC1627" s="456"/>
      <c r="AD1627" s="456"/>
      <c r="AE1627" s="457"/>
      <c r="AF1627" s="455"/>
      <c r="AG1627" s="456"/>
      <c r="AH1627" s="456"/>
      <c r="AI1627" s="456"/>
      <c r="AJ1627" s="456"/>
      <c r="AK1627" s="456"/>
      <c r="AL1627" s="456"/>
      <c r="AM1627" s="456"/>
      <c r="AN1627" s="457"/>
      <c r="AO1627" s="455"/>
      <c r="AP1627" s="456"/>
      <c r="AQ1627" s="456"/>
      <c r="AR1627" s="456"/>
      <c r="AS1627" s="456"/>
      <c r="AT1627" s="456"/>
      <c r="AU1627" s="456"/>
      <c r="AV1627" s="456"/>
      <c r="AW1627" s="456"/>
      <c r="AX1627" s="456"/>
      <c r="AY1627" s="456"/>
      <c r="AZ1627" s="456"/>
      <c r="BA1627" s="456"/>
      <c r="BB1627" s="456"/>
      <c r="BC1627" s="456"/>
      <c r="BD1627" s="456"/>
      <c r="BE1627" s="456"/>
      <c r="BF1627" s="456"/>
      <c r="BG1627" s="457"/>
      <c r="BH1627" s="458"/>
      <c r="BI1627" s="459"/>
      <c r="BJ1627" s="459"/>
      <c r="BK1627" s="459"/>
      <c r="BL1627" s="459"/>
      <c r="BM1627" s="460"/>
      <c r="BN1627" s="314"/>
      <c r="BO1627" s="314"/>
      <c r="BP1627" s="1"/>
      <c r="BQ1627" s="120">
        <f>IF($F$3="","",IF(N1627=$F$3,COUNTIF(BQ$23:BQ1626,"&gt;0")+1,0))</f>
        <v>0</v>
      </c>
      <c r="BR1627" s="1"/>
      <c r="BS1627" s="20" t="str">
        <f>IF($N1627="","",IF(VLOOKUP(VLOOKUP($N1627,IMPOSTAZIONI!$E$6:$I$13,5,FALSE),IMPOSTAZIONI!$B$25:$N$32,3,FALSE)=0,"",VLOOKUP(VLOOKUP($N1627,IMPOSTAZIONI!$E$6:$I$13,5,FALSE),IMPOSTAZIONI!$B$25:$N$32,3,FALSE)))</f>
        <v/>
      </c>
      <c r="BT1627" s="20" t="str">
        <f>IF($N1627="","",IF(VLOOKUP(VLOOKUP($N1627,IMPOSTAZIONI!$E$6:$I$13,5,FALSE),IMPOSTAZIONI!$B$25:$N$32,6,FALSE)=0,"",VLOOKUP(VLOOKUP($N1627,IMPOSTAZIONI!$E$6:$I$13,5,FALSE),IMPOSTAZIONI!$B$25:$N$32,6,FALSE)))</f>
        <v/>
      </c>
      <c r="BU1627" s="20" t="str">
        <f>IF($N1627="","",IF(VLOOKUP(VLOOKUP($N1627,IMPOSTAZIONI!$E$6:$I$13,5,FALSE),IMPOSTAZIONI!$B$25:$N$32,9,FALSE)=0,"",VLOOKUP(VLOOKUP($N1627,IMPOSTAZIONI!$E$6:$I$13,5,FALSE),IMPOSTAZIONI!$B$25:$N$32,9,FALSE)))</f>
        <v/>
      </c>
      <c r="BV1627" s="20" t="str">
        <f>IF($N1627="","",IF(VLOOKUP(VLOOKUP($N1627,IMPOSTAZIONI!$E$6:$I$13,5,FALSE),IMPOSTAZIONI!$B$25:$N$32,12,FALSE)=0,"",VLOOKUP(VLOOKUP($N1627,IMPOSTAZIONI!$E$6:$I$13,5,FALSE),IMPOSTAZIONI!$B$25:$N$32,12,FALSE)))</f>
        <v/>
      </c>
      <c r="BW1627" s="221" t="str">
        <f t="shared" si="439"/>
        <v/>
      </c>
      <c r="BX1627" s="221" t="str">
        <f t="shared" si="440"/>
        <v/>
      </c>
      <c r="BY1627" s="221">
        <f t="shared" si="441"/>
        <v>0</v>
      </c>
      <c r="BZ1627" s="231">
        <f t="shared" si="442"/>
        <v>0</v>
      </c>
      <c r="CA1627" s="246">
        <f t="shared" si="443"/>
        <v>0</v>
      </c>
      <c r="CB1627" s="246">
        <f t="shared" si="444"/>
        <v>0</v>
      </c>
      <c r="CC1627" s="246" t="str">
        <f t="shared" si="445"/>
        <v/>
      </c>
      <c r="CD1627" s="246">
        <f t="shared" si="446"/>
        <v>5</v>
      </c>
      <c r="CE1627" s="246">
        <f t="shared" si="447"/>
        <v>0</v>
      </c>
      <c r="CF1627" s="276">
        <f t="shared" si="448"/>
        <v>0</v>
      </c>
      <c r="CG1627" s="277">
        <f t="shared" si="448"/>
        <v>0</v>
      </c>
      <c r="CH1627" s="277">
        <f t="shared" si="448"/>
        <v>0</v>
      </c>
      <c r="CI1627" s="278">
        <f t="shared" si="437"/>
        <v>0</v>
      </c>
      <c r="CJ1627" s="280">
        <f t="shared" si="449"/>
        <v>0</v>
      </c>
      <c r="CK1627" s="232">
        <f t="shared" si="450"/>
        <v>0</v>
      </c>
      <c r="CL1627" s="1"/>
    </row>
    <row r="1628" spans="1:90" ht="18" customHeight="1">
      <c r="A1628" s="1"/>
      <c r="B1628" s="1"/>
      <c r="C1628" s="314"/>
      <c r="D1628" s="287" t="str">
        <f t="shared" si="436"/>
        <v/>
      </c>
      <c r="E1628" s="449" t="str">
        <f t="shared" si="438"/>
        <v/>
      </c>
      <c r="F1628" s="450"/>
      <c r="G1628" s="451"/>
      <c r="H1628" s="452"/>
      <c r="I1628" s="453"/>
      <c r="J1628" s="453"/>
      <c r="K1628" s="453"/>
      <c r="L1628" s="453"/>
      <c r="M1628" s="454"/>
      <c r="N1628" s="455"/>
      <c r="O1628" s="456"/>
      <c r="P1628" s="456"/>
      <c r="Q1628" s="456"/>
      <c r="R1628" s="456"/>
      <c r="S1628" s="456"/>
      <c r="T1628" s="456"/>
      <c r="U1628" s="456"/>
      <c r="V1628" s="456"/>
      <c r="W1628" s="456"/>
      <c r="X1628" s="456"/>
      <c r="Y1628" s="456"/>
      <c r="Z1628" s="456"/>
      <c r="AA1628" s="456"/>
      <c r="AB1628" s="456"/>
      <c r="AC1628" s="456"/>
      <c r="AD1628" s="456"/>
      <c r="AE1628" s="457"/>
      <c r="AF1628" s="455"/>
      <c r="AG1628" s="456"/>
      <c r="AH1628" s="456"/>
      <c r="AI1628" s="456"/>
      <c r="AJ1628" s="456"/>
      <c r="AK1628" s="456"/>
      <c r="AL1628" s="456"/>
      <c r="AM1628" s="456"/>
      <c r="AN1628" s="457"/>
      <c r="AO1628" s="455"/>
      <c r="AP1628" s="456"/>
      <c r="AQ1628" s="456"/>
      <c r="AR1628" s="456"/>
      <c r="AS1628" s="456"/>
      <c r="AT1628" s="456"/>
      <c r="AU1628" s="456"/>
      <c r="AV1628" s="456"/>
      <c r="AW1628" s="456"/>
      <c r="AX1628" s="456"/>
      <c r="AY1628" s="456"/>
      <c r="AZ1628" s="456"/>
      <c r="BA1628" s="456"/>
      <c r="BB1628" s="456"/>
      <c r="BC1628" s="456"/>
      <c r="BD1628" s="456"/>
      <c r="BE1628" s="456"/>
      <c r="BF1628" s="456"/>
      <c r="BG1628" s="457"/>
      <c r="BH1628" s="458"/>
      <c r="BI1628" s="459"/>
      <c r="BJ1628" s="459"/>
      <c r="BK1628" s="459"/>
      <c r="BL1628" s="459"/>
      <c r="BM1628" s="460"/>
      <c r="BN1628" s="314"/>
      <c r="BO1628" s="314"/>
      <c r="BP1628" s="1"/>
      <c r="BQ1628" s="120">
        <f>IF($F$3="","",IF(N1628=$F$3,COUNTIF(BQ$23:BQ1627,"&gt;0")+1,0))</f>
        <v>0</v>
      </c>
      <c r="BR1628" s="1"/>
      <c r="BS1628" s="20" t="str">
        <f>IF($N1628="","",IF(VLOOKUP(VLOOKUP($N1628,IMPOSTAZIONI!$E$6:$I$13,5,FALSE),IMPOSTAZIONI!$B$25:$N$32,3,FALSE)=0,"",VLOOKUP(VLOOKUP($N1628,IMPOSTAZIONI!$E$6:$I$13,5,FALSE),IMPOSTAZIONI!$B$25:$N$32,3,FALSE)))</f>
        <v/>
      </c>
      <c r="BT1628" s="20" t="str">
        <f>IF($N1628="","",IF(VLOOKUP(VLOOKUP($N1628,IMPOSTAZIONI!$E$6:$I$13,5,FALSE),IMPOSTAZIONI!$B$25:$N$32,6,FALSE)=0,"",VLOOKUP(VLOOKUP($N1628,IMPOSTAZIONI!$E$6:$I$13,5,FALSE),IMPOSTAZIONI!$B$25:$N$32,6,FALSE)))</f>
        <v/>
      </c>
      <c r="BU1628" s="20" t="str">
        <f>IF($N1628="","",IF(VLOOKUP(VLOOKUP($N1628,IMPOSTAZIONI!$E$6:$I$13,5,FALSE),IMPOSTAZIONI!$B$25:$N$32,9,FALSE)=0,"",VLOOKUP(VLOOKUP($N1628,IMPOSTAZIONI!$E$6:$I$13,5,FALSE),IMPOSTAZIONI!$B$25:$N$32,9,FALSE)))</f>
        <v/>
      </c>
      <c r="BV1628" s="20" t="str">
        <f>IF($N1628="","",IF(VLOOKUP(VLOOKUP($N1628,IMPOSTAZIONI!$E$6:$I$13,5,FALSE),IMPOSTAZIONI!$B$25:$N$32,12,FALSE)=0,"",VLOOKUP(VLOOKUP($N1628,IMPOSTAZIONI!$E$6:$I$13,5,FALSE),IMPOSTAZIONI!$B$25:$N$32,12,FALSE)))</f>
        <v/>
      </c>
      <c r="BW1628" s="221" t="str">
        <f t="shared" si="439"/>
        <v/>
      </c>
      <c r="BX1628" s="221" t="str">
        <f t="shared" si="440"/>
        <v/>
      </c>
      <c r="BY1628" s="221">
        <f t="shared" si="441"/>
        <v>0</v>
      </c>
      <c r="BZ1628" s="231">
        <f t="shared" si="442"/>
        <v>0</v>
      </c>
      <c r="CA1628" s="246">
        <f t="shared" si="443"/>
        <v>0</v>
      </c>
      <c r="CB1628" s="246">
        <f t="shared" si="444"/>
        <v>0</v>
      </c>
      <c r="CC1628" s="246" t="str">
        <f t="shared" si="445"/>
        <v/>
      </c>
      <c r="CD1628" s="246">
        <f t="shared" si="446"/>
        <v>5</v>
      </c>
      <c r="CE1628" s="246">
        <f t="shared" si="447"/>
        <v>0</v>
      </c>
      <c r="CF1628" s="276">
        <f t="shared" si="448"/>
        <v>0</v>
      </c>
      <c r="CG1628" s="277">
        <f t="shared" si="448"/>
        <v>0</v>
      </c>
      <c r="CH1628" s="277">
        <f t="shared" si="448"/>
        <v>0</v>
      </c>
      <c r="CI1628" s="278">
        <f t="shared" si="437"/>
        <v>0</v>
      </c>
      <c r="CJ1628" s="280">
        <f t="shared" si="449"/>
        <v>0</v>
      </c>
      <c r="CK1628" s="232">
        <f t="shared" si="450"/>
        <v>0</v>
      </c>
      <c r="CL1628" s="1"/>
    </row>
    <row r="1629" spans="1:90" ht="18" customHeight="1">
      <c r="A1629" s="1"/>
      <c r="B1629" s="1"/>
      <c r="C1629" s="314"/>
      <c r="D1629" s="287" t="str">
        <f t="shared" si="436"/>
        <v/>
      </c>
      <c r="E1629" s="449" t="str">
        <f t="shared" si="438"/>
        <v/>
      </c>
      <c r="F1629" s="450"/>
      <c r="G1629" s="451"/>
      <c r="H1629" s="452"/>
      <c r="I1629" s="453"/>
      <c r="J1629" s="453"/>
      <c r="K1629" s="453"/>
      <c r="L1629" s="453"/>
      <c r="M1629" s="454"/>
      <c r="N1629" s="455"/>
      <c r="O1629" s="456"/>
      <c r="P1629" s="456"/>
      <c r="Q1629" s="456"/>
      <c r="R1629" s="456"/>
      <c r="S1629" s="456"/>
      <c r="T1629" s="456"/>
      <c r="U1629" s="456"/>
      <c r="V1629" s="456"/>
      <c r="W1629" s="456"/>
      <c r="X1629" s="456"/>
      <c r="Y1629" s="456"/>
      <c r="Z1629" s="456"/>
      <c r="AA1629" s="456"/>
      <c r="AB1629" s="456"/>
      <c r="AC1629" s="456"/>
      <c r="AD1629" s="456"/>
      <c r="AE1629" s="457"/>
      <c r="AF1629" s="455"/>
      <c r="AG1629" s="456"/>
      <c r="AH1629" s="456"/>
      <c r="AI1629" s="456"/>
      <c r="AJ1629" s="456"/>
      <c r="AK1629" s="456"/>
      <c r="AL1629" s="456"/>
      <c r="AM1629" s="456"/>
      <c r="AN1629" s="457"/>
      <c r="AO1629" s="455"/>
      <c r="AP1629" s="456"/>
      <c r="AQ1629" s="456"/>
      <c r="AR1629" s="456"/>
      <c r="AS1629" s="456"/>
      <c r="AT1629" s="456"/>
      <c r="AU1629" s="456"/>
      <c r="AV1629" s="456"/>
      <c r="AW1629" s="456"/>
      <c r="AX1629" s="456"/>
      <c r="AY1629" s="456"/>
      <c r="AZ1629" s="456"/>
      <c r="BA1629" s="456"/>
      <c r="BB1629" s="456"/>
      <c r="BC1629" s="456"/>
      <c r="BD1629" s="456"/>
      <c r="BE1629" s="456"/>
      <c r="BF1629" s="456"/>
      <c r="BG1629" s="457"/>
      <c r="BH1629" s="458"/>
      <c r="BI1629" s="459"/>
      <c r="BJ1629" s="459"/>
      <c r="BK1629" s="459"/>
      <c r="BL1629" s="459"/>
      <c r="BM1629" s="460"/>
      <c r="BN1629" s="314"/>
      <c r="BO1629" s="314"/>
      <c r="BP1629" s="1"/>
      <c r="BQ1629" s="120">
        <f>IF($F$3="","",IF(N1629=$F$3,COUNTIF(BQ$23:BQ1628,"&gt;0")+1,0))</f>
        <v>0</v>
      </c>
      <c r="BR1629" s="1"/>
      <c r="BS1629" s="20" t="str">
        <f>IF($N1629="","",IF(VLOOKUP(VLOOKUP($N1629,IMPOSTAZIONI!$E$6:$I$13,5,FALSE),IMPOSTAZIONI!$B$25:$N$32,3,FALSE)=0,"",VLOOKUP(VLOOKUP($N1629,IMPOSTAZIONI!$E$6:$I$13,5,FALSE),IMPOSTAZIONI!$B$25:$N$32,3,FALSE)))</f>
        <v/>
      </c>
      <c r="BT1629" s="20" t="str">
        <f>IF($N1629="","",IF(VLOOKUP(VLOOKUP($N1629,IMPOSTAZIONI!$E$6:$I$13,5,FALSE),IMPOSTAZIONI!$B$25:$N$32,6,FALSE)=0,"",VLOOKUP(VLOOKUP($N1629,IMPOSTAZIONI!$E$6:$I$13,5,FALSE),IMPOSTAZIONI!$B$25:$N$32,6,FALSE)))</f>
        <v/>
      </c>
      <c r="BU1629" s="20" t="str">
        <f>IF($N1629="","",IF(VLOOKUP(VLOOKUP($N1629,IMPOSTAZIONI!$E$6:$I$13,5,FALSE),IMPOSTAZIONI!$B$25:$N$32,9,FALSE)=0,"",VLOOKUP(VLOOKUP($N1629,IMPOSTAZIONI!$E$6:$I$13,5,FALSE),IMPOSTAZIONI!$B$25:$N$32,9,FALSE)))</f>
        <v/>
      </c>
      <c r="BV1629" s="20" t="str">
        <f>IF($N1629="","",IF(VLOOKUP(VLOOKUP($N1629,IMPOSTAZIONI!$E$6:$I$13,5,FALSE),IMPOSTAZIONI!$B$25:$N$32,12,FALSE)=0,"",VLOOKUP(VLOOKUP($N1629,IMPOSTAZIONI!$E$6:$I$13,5,FALSE),IMPOSTAZIONI!$B$25:$N$32,12,FALSE)))</f>
        <v/>
      </c>
      <c r="BW1629" s="221" t="str">
        <f t="shared" si="439"/>
        <v/>
      </c>
      <c r="BX1629" s="221" t="str">
        <f t="shared" si="440"/>
        <v/>
      </c>
      <c r="BY1629" s="221">
        <f t="shared" si="441"/>
        <v>0</v>
      </c>
      <c r="BZ1629" s="231">
        <f t="shared" si="442"/>
        <v>0</v>
      </c>
      <c r="CA1629" s="246">
        <f t="shared" si="443"/>
        <v>0</v>
      </c>
      <c r="CB1629" s="246">
        <f t="shared" si="444"/>
        <v>0</v>
      </c>
      <c r="CC1629" s="246" t="str">
        <f t="shared" si="445"/>
        <v/>
      </c>
      <c r="CD1629" s="246">
        <f t="shared" si="446"/>
        <v>5</v>
      </c>
      <c r="CE1629" s="246">
        <f t="shared" si="447"/>
        <v>0</v>
      </c>
      <c r="CF1629" s="276">
        <f t="shared" si="448"/>
        <v>0</v>
      </c>
      <c r="CG1629" s="277">
        <f t="shared" si="448"/>
        <v>0</v>
      </c>
      <c r="CH1629" s="277">
        <f t="shared" si="448"/>
        <v>0</v>
      </c>
      <c r="CI1629" s="278">
        <f t="shared" si="437"/>
        <v>0</v>
      </c>
      <c r="CJ1629" s="280">
        <f t="shared" si="449"/>
        <v>0</v>
      </c>
      <c r="CK1629" s="232">
        <f t="shared" si="450"/>
        <v>0</v>
      </c>
      <c r="CL1629" s="1"/>
    </row>
    <row r="1630" spans="1:90" ht="18" customHeight="1">
      <c r="A1630" s="1"/>
      <c r="B1630" s="1"/>
      <c r="C1630" s="314"/>
      <c r="D1630" s="287" t="str">
        <f t="shared" si="436"/>
        <v/>
      </c>
      <c r="E1630" s="449" t="str">
        <f t="shared" si="438"/>
        <v/>
      </c>
      <c r="F1630" s="450"/>
      <c r="G1630" s="451"/>
      <c r="H1630" s="452"/>
      <c r="I1630" s="453"/>
      <c r="J1630" s="453"/>
      <c r="K1630" s="453"/>
      <c r="L1630" s="453"/>
      <c r="M1630" s="454"/>
      <c r="N1630" s="455"/>
      <c r="O1630" s="456"/>
      <c r="P1630" s="456"/>
      <c r="Q1630" s="456"/>
      <c r="R1630" s="456"/>
      <c r="S1630" s="456"/>
      <c r="T1630" s="456"/>
      <c r="U1630" s="456"/>
      <c r="V1630" s="456"/>
      <c r="W1630" s="456"/>
      <c r="X1630" s="456"/>
      <c r="Y1630" s="456"/>
      <c r="Z1630" s="456"/>
      <c r="AA1630" s="456"/>
      <c r="AB1630" s="456"/>
      <c r="AC1630" s="456"/>
      <c r="AD1630" s="456"/>
      <c r="AE1630" s="457"/>
      <c r="AF1630" s="455"/>
      <c r="AG1630" s="456"/>
      <c r="AH1630" s="456"/>
      <c r="AI1630" s="456"/>
      <c r="AJ1630" s="456"/>
      <c r="AK1630" s="456"/>
      <c r="AL1630" s="456"/>
      <c r="AM1630" s="456"/>
      <c r="AN1630" s="457"/>
      <c r="AO1630" s="455"/>
      <c r="AP1630" s="456"/>
      <c r="AQ1630" s="456"/>
      <c r="AR1630" s="456"/>
      <c r="AS1630" s="456"/>
      <c r="AT1630" s="456"/>
      <c r="AU1630" s="456"/>
      <c r="AV1630" s="456"/>
      <c r="AW1630" s="456"/>
      <c r="AX1630" s="456"/>
      <c r="AY1630" s="456"/>
      <c r="AZ1630" s="456"/>
      <c r="BA1630" s="456"/>
      <c r="BB1630" s="456"/>
      <c r="BC1630" s="456"/>
      <c r="BD1630" s="456"/>
      <c r="BE1630" s="456"/>
      <c r="BF1630" s="456"/>
      <c r="BG1630" s="457"/>
      <c r="BH1630" s="458"/>
      <c r="BI1630" s="459"/>
      <c r="BJ1630" s="459"/>
      <c r="BK1630" s="459"/>
      <c r="BL1630" s="459"/>
      <c r="BM1630" s="460"/>
      <c r="BN1630" s="314"/>
      <c r="BO1630" s="314"/>
      <c r="BP1630" s="1"/>
      <c r="BQ1630" s="120">
        <f>IF($F$3="","",IF(N1630=$F$3,COUNTIF(BQ$23:BQ1629,"&gt;0")+1,0))</f>
        <v>0</v>
      </c>
      <c r="BR1630" s="1"/>
      <c r="BS1630" s="20" t="str">
        <f>IF($N1630="","",IF(VLOOKUP(VLOOKUP($N1630,IMPOSTAZIONI!$E$6:$I$13,5,FALSE),IMPOSTAZIONI!$B$25:$N$32,3,FALSE)=0,"",VLOOKUP(VLOOKUP($N1630,IMPOSTAZIONI!$E$6:$I$13,5,FALSE),IMPOSTAZIONI!$B$25:$N$32,3,FALSE)))</f>
        <v/>
      </c>
      <c r="BT1630" s="20" t="str">
        <f>IF($N1630="","",IF(VLOOKUP(VLOOKUP($N1630,IMPOSTAZIONI!$E$6:$I$13,5,FALSE),IMPOSTAZIONI!$B$25:$N$32,6,FALSE)=0,"",VLOOKUP(VLOOKUP($N1630,IMPOSTAZIONI!$E$6:$I$13,5,FALSE),IMPOSTAZIONI!$B$25:$N$32,6,FALSE)))</f>
        <v/>
      </c>
      <c r="BU1630" s="20" t="str">
        <f>IF($N1630="","",IF(VLOOKUP(VLOOKUP($N1630,IMPOSTAZIONI!$E$6:$I$13,5,FALSE),IMPOSTAZIONI!$B$25:$N$32,9,FALSE)=0,"",VLOOKUP(VLOOKUP($N1630,IMPOSTAZIONI!$E$6:$I$13,5,FALSE),IMPOSTAZIONI!$B$25:$N$32,9,FALSE)))</f>
        <v/>
      </c>
      <c r="BV1630" s="20" t="str">
        <f>IF($N1630="","",IF(VLOOKUP(VLOOKUP($N1630,IMPOSTAZIONI!$E$6:$I$13,5,FALSE),IMPOSTAZIONI!$B$25:$N$32,12,FALSE)=0,"",VLOOKUP(VLOOKUP($N1630,IMPOSTAZIONI!$E$6:$I$13,5,FALSE),IMPOSTAZIONI!$B$25:$N$32,12,FALSE)))</f>
        <v/>
      </c>
      <c r="BW1630" s="221" t="str">
        <f t="shared" si="439"/>
        <v/>
      </c>
      <c r="BX1630" s="221" t="str">
        <f t="shared" si="440"/>
        <v/>
      </c>
      <c r="BY1630" s="221">
        <f t="shared" si="441"/>
        <v>0</v>
      </c>
      <c r="BZ1630" s="231">
        <f t="shared" si="442"/>
        <v>0</v>
      </c>
      <c r="CA1630" s="246">
        <f t="shared" si="443"/>
        <v>0</v>
      </c>
      <c r="CB1630" s="246">
        <f t="shared" si="444"/>
        <v>0</v>
      </c>
      <c r="CC1630" s="246" t="str">
        <f t="shared" si="445"/>
        <v/>
      </c>
      <c r="CD1630" s="246">
        <f t="shared" si="446"/>
        <v>5</v>
      </c>
      <c r="CE1630" s="246">
        <f t="shared" si="447"/>
        <v>0</v>
      </c>
      <c r="CF1630" s="276">
        <f t="shared" si="448"/>
        <v>0</v>
      </c>
      <c r="CG1630" s="277">
        <f t="shared" si="448"/>
        <v>0</v>
      </c>
      <c r="CH1630" s="277">
        <f t="shared" si="448"/>
        <v>0</v>
      </c>
      <c r="CI1630" s="278">
        <f t="shared" si="437"/>
        <v>0</v>
      </c>
      <c r="CJ1630" s="280">
        <f t="shared" si="449"/>
        <v>0</v>
      </c>
      <c r="CK1630" s="232">
        <f t="shared" si="450"/>
        <v>0</v>
      </c>
      <c r="CL1630" s="1"/>
    </row>
    <row r="1631" spans="1:90" ht="18" customHeight="1">
      <c r="A1631" s="1"/>
      <c r="B1631" s="1"/>
      <c r="C1631" s="314"/>
      <c r="D1631" s="287" t="str">
        <f t="shared" si="436"/>
        <v/>
      </c>
      <c r="E1631" s="449" t="str">
        <f t="shared" si="438"/>
        <v/>
      </c>
      <c r="F1631" s="450"/>
      <c r="G1631" s="451"/>
      <c r="H1631" s="452"/>
      <c r="I1631" s="453"/>
      <c r="J1631" s="453"/>
      <c r="K1631" s="453"/>
      <c r="L1631" s="453"/>
      <c r="M1631" s="454"/>
      <c r="N1631" s="455"/>
      <c r="O1631" s="456"/>
      <c r="P1631" s="456"/>
      <c r="Q1631" s="456"/>
      <c r="R1631" s="456"/>
      <c r="S1631" s="456"/>
      <c r="T1631" s="456"/>
      <c r="U1631" s="456"/>
      <c r="V1631" s="456"/>
      <c r="W1631" s="456"/>
      <c r="X1631" s="456"/>
      <c r="Y1631" s="456"/>
      <c r="Z1631" s="456"/>
      <c r="AA1631" s="456"/>
      <c r="AB1631" s="456"/>
      <c r="AC1631" s="456"/>
      <c r="AD1631" s="456"/>
      <c r="AE1631" s="457"/>
      <c r="AF1631" s="455"/>
      <c r="AG1631" s="456"/>
      <c r="AH1631" s="456"/>
      <c r="AI1631" s="456"/>
      <c r="AJ1631" s="456"/>
      <c r="AK1631" s="456"/>
      <c r="AL1631" s="456"/>
      <c r="AM1631" s="456"/>
      <c r="AN1631" s="457"/>
      <c r="AO1631" s="455"/>
      <c r="AP1631" s="456"/>
      <c r="AQ1631" s="456"/>
      <c r="AR1631" s="456"/>
      <c r="AS1631" s="456"/>
      <c r="AT1631" s="456"/>
      <c r="AU1631" s="456"/>
      <c r="AV1631" s="456"/>
      <c r="AW1631" s="456"/>
      <c r="AX1631" s="456"/>
      <c r="AY1631" s="456"/>
      <c r="AZ1631" s="456"/>
      <c r="BA1631" s="456"/>
      <c r="BB1631" s="456"/>
      <c r="BC1631" s="456"/>
      <c r="BD1631" s="456"/>
      <c r="BE1631" s="456"/>
      <c r="BF1631" s="456"/>
      <c r="BG1631" s="457"/>
      <c r="BH1631" s="458"/>
      <c r="BI1631" s="459"/>
      <c r="BJ1631" s="459"/>
      <c r="BK1631" s="459"/>
      <c r="BL1631" s="459"/>
      <c r="BM1631" s="460"/>
      <c r="BN1631" s="314"/>
      <c r="BO1631" s="314"/>
      <c r="BP1631" s="1"/>
      <c r="BQ1631" s="120">
        <f>IF($F$3="","",IF(N1631=$F$3,COUNTIF(BQ$23:BQ1630,"&gt;0")+1,0))</f>
        <v>0</v>
      </c>
      <c r="BR1631" s="1"/>
      <c r="BS1631" s="20" t="str">
        <f>IF($N1631="","",IF(VLOOKUP(VLOOKUP($N1631,IMPOSTAZIONI!$E$6:$I$13,5,FALSE),IMPOSTAZIONI!$B$25:$N$32,3,FALSE)=0,"",VLOOKUP(VLOOKUP($N1631,IMPOSTAZIONI!$E$6:$I$13,5,FALSE),IMPOSTAZIONI!$B$25:$N$32,3,FALSE)))</f>
        <v/>
      </c>
      <c r="BT1631" s="20" t="str">
        <f>IF($N1631="","",IF(VLOOKUP(VLOOKUP($N1631,IMPOSTAZIONI!$E$6:$I$13,5,FALSE),IMPOSTAZIONI!$B$25:$N$32,6,FALSE)=0,"",VLOOKUP(VLOOKUP($N1631,IMPOSTAZIONI!$E$6:$I$13,5,FALSE),IMPOSTAZIONI!$B$25:$N$32,6,FALSE)))</f>
        <v/>
      </c>
      <c r="BU1631" s="20" t="str">
        <f>IF($N1631="","",IF(VLOOKUP(VLOOKUP($N1631,IMPOSTAZIONI!$E$6:$I$13,5,FALSE),IMPOSTAZIONI!$B$25:$N$32,9,FALSE)=0,"",VLOOKUP(VLOOKUP($N1631,IMPOSTAZIONI!$E$6:$I$13,5,FALSE),IMPOSTAZIONI!$B$25:$N$32,9,FALSE)))</f>
        <v/>
      </c>
      <c r="BV1631" s="20" t="str">
        <f>IF($N1631="","",IF(VLOOKUP(VLOOKUP($N1631,IMPOSTAZIONI!$E$6:$I$13,5,FALSE),IMPOSTAZIONI!$B$25:$N$32,12,FALSE)=0,"",VLOOKUP(VLOOKUP($N1631,IMPOSTAZIONI!$E$6:$I$13,5,FALSE),IMPOSTAZIONI!$B$25:$N$32,12,FALSE)))</f>
        <v/>
      </c>
      <c r="BW1631" s="221" t="str">
        <f t="shared" si="439"/>
        <v/>
      </c>
      <c r="BX1631" s="221" t="str">
        <f t="shared" si="440"/>
        <v/>
      </c>
      <c r="BY1631" s="221">
        <f t="shared" si="441"/>
        <v>0</v>
      </c>
      <c r="BZ1631" s="231">
        <f t="shared" si="442"/>
        <v>0</v>
      </c>
      <c r="CA1631" s="246">
        <f t="shared" si="443"/>
        <v>0</v>
      </c>
      <c r="CB1631" s="246">
        <f t="shared" si="444"/>
        <v>0</v>
      </c>
      <c r="CC1631" s="246" t="str">
        <f t="shared" si="445"/>
        <v/>
      </c>
      <c r="CD1631" s="246">
        <f t="shared" si="446"/>
        <v>5</v>
      </c>
      <c r="CE1631" s="246">
        <f t="shared" si="447"/>
        <v>0</v>
      </c>
      <c r="CF1631" s="276">
        <f t="shared" si="448"/>
        <v>0</v>
      </c>
      <c r="CG1631" s="277">
        <f t="shared" si="448"/>
        <v>0</v>
      </c>
      <c r="CH1631" s="277">
        <f t="shared" si="448"/>
        <v>0</v>
      </c>
      <c r="CI1631" s="278">
        <f t="shared" si="437"/>
        <v>0</v>
      </c>
      <c r="CJ1631" s="280">
        <f t="shared" si="449"/>
        <v>0</v>
      </c>
      <c r="CK1631" s="232">
        <f t="shared" si="450"/>
        <v>0</v>
      </c>
      <c r="CL1631" s="1"/>
    </row>
    <row r="1632" spans="1:90" ht="18" customHeight="1">
      <c r="A1632" s="1"/>
      <c r="B1632" s="1"/>
      <c r="C1632" s="314"/>
      <c r="D1632" s="287" t="str">
        <f t="shared" si="436"/>
        <v/>
      </c>
      <c r="E1632" s="449" t="str">
        <f t="shared" si="438"/>
        <v/>
      </c>
      <c r="F1632" s="450"/>
      <c r="G1632" s="451"/>
      <c r="H1632" s="452"/>
      <c r="I1632" s="453"/>
      <c r="J1632" s="453"/>
      <c r="K1632" s="453"/>
      <c r="L1632" s="453"/>
      <c r="M1632" s="454"/>
      <c r="N1632" s="455"/>
      <c r="O1632" s="456"/>
      <c r="P1632" s="456"/>
      <c r="Q1632" s="456"/>
      <c r="R1632" s="456"/>
      <c r="S1632" s="456"/>
      <c r="T1632" s="456"/>
      <c r="U1632" s="456"/>
      <c r="V1632" s="456"/>
      <c r="W1632" s="456"/>
      <c r="X1632" s="456"/>
      <c r="Y1632" s="456"/>
      <c r="Z1632" s="456"/>
      <c r="AA1632" s="456"/>
      <c r="AB1632" s="456"/>
      <c r="AC1632" s="456"/>
      <c r="AD1632" s="456"/>
      <c r="AE1632" s="457"/>
      <c r="AF1632" s="455"/>
      <c r="AG1632" s="456"/>
      <c r="AH1632" s="456"/>
      <c r="AI1632" s="456"/>
      <c r="AJ1632" s="456"/>
      <c r="AK1632" s="456"/>
      <c r="AL1632" s="456"/>
      <c r="AM1632" s="456"/>
      <c r="AN1632" s="457"/>
      <c r="AO1632" s="455"/>
      <c r="AP1632" s="456"/>
      <c r="AQ1632" s="456"/>
      <c r="AR1632" s="456"/>
      <c r="AS1632" s="456"/>
      <c r="AT1632" s="456"/>
      <c r="AU1632" s="456"/>
      <c r="AV1632" s="456"/>
      <c r="AW1632" s="456"/>
      <c r="AX1632" s="456"/>
      <c r="AY1632" s="456"/>
      <c r="AZ1632" s="456"/>
      <c r="BA1632" s="456"/>
      <c r="BB1632" s="456"/>
      <c r="BC1632" s="456"/>
      <c r="BD1632" s="456"/>
      <c r="BE1632" s="456"/>
      <c r="BF1632" s="456"/>
      <c r="BG1632" s="457"/>
      <c r="BH1632" s="458"/>
      <c r="BI1632" s="459"/>
      <c r="BJ1632" s="459"/>
      <c r="BK1632" s="459"/>
      <c r="BL1632" s="459"/>
      <c r="BM1632" s="460"/>
      <c r="BN1632" s="314"/>
      <c r="BO1632" s="314"/>
      <c r="BP1632" s="1"/>
      <c r="BQ1632" s="120">
        <f>IF($F$3="","",IF(N1632=$F$3,COUNTIF(BQ$23:BQ1631,"&gt;0")+1,0))</f>
        <v>0</v>
      </c>
      <c r="BR1632" s="1"/>
      <c r="BS1632" s="20" t="str">
        <f>IF($N1632="","",IF(VLOOKUP(VLOOKUP($N1632,IMPOSTAZIONI!$E$6:$I$13,5,FALSE),IMPOSTAZIONI!$B$25:$N$32,3,FALSE)=0,"",VLOOKUP(VLOOKUP($N1632,IMPOSTAZIONI!$E$6:$I$13,5,FALSE),IMPOSTAZIONI!$B$25:$N$32,3,FALSE)))</f>
        <v/>
      </c>
      <c r="BT1632" s="20" t="str">
        <f>IF($N1632="","",IF(VLOOKUP(VLOOKUP($N1632,IMPOSTAZIONI!$E$6:$I$13,5,FALSE),IMPOSTAZIONI!$B$25:$N$32,6,FALSE)=0,"",VLOOKUP(VLOOKUP($N1632,IMPOSTAZIONI!$E$6:$I$13,5,FALSE),IMPOSTAZIONI!$B$25:$N$32,6,FALSE)))</f>
        <v/>
      </c>
      <c r="BU1632" s="20" t="str">
        <f>IF($N1632="","",IF(VLOOKUP(VLOOKUP($N1632,IMPOSTAZIONI!$E$6:$I$13,5,FALSE),IMPOSTAZIONI!$B$25:$N$32,9,FALSE)=0,"",VLOOKUP(VLOOKUP($N1632,IMPOSTAZIONI!$E$6:$I$13,5,FALSE),IMPOSTAZIONI!$B$25:$N$32,9,FALSE)))</f>
        <v/>
      </c>
      <c r="BV1632" s="20" t="str">
        <f>IF($N1632="","",IF(VLOOKUP(VLOOKUP($N1632,IMPOSTAZIONI!$E$6:$I$13,5,FALSE),IMPOSTAZIONI!$B$25:$N$32,12,FALSE)=0,"",VLOOKUP(VLOOKUP($N1632,IMPOSTAZIONI!$E$6:$I$13,5,FALSE),IMPOSTAZIONI!$B$25:$N$32,12,FALSE)))</f>
        <v/>
      </c>
      <c r="BW1632" s="221" t="str">
        <f t="shared" si="439"/>
        <v/>
      </c>
      <c r="BX1632" s="221" t="str">
        <f t="shared" si="440"/>
        <v/>
      </c>
      <c r="BY1632" s="221">
        <f t="shared" si="441"/>
        <v>0</v>
      </c>
      <c r="BZ1632" s="231">
        <f t="shared" si="442"/>
        <v>0</v>
      </c>
      <c r="CA1632" s="246">
        <f t="shared" si="443"/>
        <v>0</v>
      </c>
      <c r="CB1632" s="246">
        <f t="shared" si="444"/>
        <v>0</v>
      </c>
      <c r="CC1632" s="246" t="str">
        <f t="shared" si="445"/>
        <v/>
      </c>
      <c r="CD1632" s="246">
        <f t="shared" si="446"/>
        <v>5</v>
      </c>
      <c r="CE1632" s="246">
        <f t="shared" si="447"/>
        <v>0</v>
      </c>
      <c r="CF1632" s="276">
        <f t="shared" si="448"/>
        <v>0</v>
      </c>
      <c r="CG1632" s="277">
        <f t="shared" si="448"/>
        <v>0</v>
      </c>
      <c r="CH1632" s="277">
        <f t="shared" si="448"/>
        <v>0</v>
      </c>
      <c r="CI1632" s="278">
        <f t="shared" si="437"/>
        <v>0</v>
      </c>
      <c r="CJ1632" s="280">
        <f t="shared" si="449"/>
        <v>0</v>
      </c>
      <c r="CK1632" s="232">
        <f t="shared" si="450"/>
        <v>0</v>
      </c>
      <c r="CL1632" s="1"/>
    </row>
    <row r="1633" spans="1:90" ht="18" customHeight="1">
      <c r="A1633" s="1"/>
      <c r="B1633" s="1"/>
      <c r="C1633" s="314"/>
      <c r="D1633" s="287" t="str">
        <f t="shared" si="436"/>
        <v/>
      </c>
      <c r="E1633" s="449" t="str">
        <f t="shared" si="438"/>
        <v/>
      </c>
      <c r="F1633" s="450"/>
      <c r="G1633" s="451"/>
      <c r="H1633" s="452"/>
      <c r="I1633" s="453"/>
      <c r="J1633" s="453"/>
      <c r="K1633" s="453"/>
      <c r="L1633" s="453"/>
      <c r="M1633" s="454"/>
      <c r="N1633" s="455"/>
      <c r="O1633" s="456"/>
      <c r="P1633" s="456"/>
      <c r="Q1633" s="456"/>
      <c r="R1633" s="456"/>
      <c r="S1633" s="456"/>
      <c r="T1633" s="456"/>
      <c r="U1633" s="456"/>
      <c r="V1633" s="456"/>
      <c r="W1633" s="456"/>
      <c r="X1633" s="456"/>
      <c r="Y1633" s="456"/>
      <c r="Z1633" s="456"/>
      <c r="AA1633" s="456"/>
      <c r="AB1633" s="456"/>
      <c r="AC1633" s="456"/>
      <c r="AD1633" s="456"/>
      <c r="AE1633" s="457"/>
      <c r="AF1633" s="455"/>
      <c r="AG1633" s="456"/>
      <c r="AH1633" s="456"/>
      <c r="AI1633" s="456"/>
      <c r="AJ1633" s="456"/>
      <c r="AK1633" s="456"/>
      <c r="AL1633" s="456"/>
      <c r="AM1633" s="456"/>
      <c r="AN1633" s="457"/>
      <c r="AO1633" s="455"/>
      <c r="AP1633" s="456"/>
      <c r="AQ1633" s="456"/>
      <c r="AR1633" s="456"/>
      <c r="AS1633" s="456"/>
      <c r="AT1633" s="456"/>
      <c r="AU1633" s="456"/>
      <c r="AV1633" s="456"/>
      <c r="AW1633" s="456"/>
      <c r="AX1633" s="456"/>
      <c r="AY1633" s="456"/>
      <c r="AZ1633" s="456"/>
      <c r="BA1633" s="456"/>
      <c r="BB1633" s="456"/>
      <c r="BC1633" s="456"/>
      <c r="BD1633" s="456"/>
      <c r="BE1633" s="456"/>
      <c r="BF1633" s="456"/>
      <c r="BG1633" s="457"/>
      <c r="BH1633" s="458"/>
      <c r="BI1633" s="459"/>
      <c r="BJ1633" s="459"/>
      <c r="BK1633" s="459"/>
      <c r="BL1633" s="459"/>
      <c r="BM1633" s="460"/>
      <c r="BN1633" s="314"/>
      <c r="BO1633" s="314"/>
      <c r="BP1633" s="1"/>
      <c r="BQ1633" s="120">
        <f>IF($F$3="","",IF(N1633=$F$3,COUNTIF(BQ$23:BQ1632,"&gt;0")+1,0))</f>
        <v>0</v>
      </c>
      <c r="BR1633" s="1"/>
      <c r="BS1633" s="20" t="str">
        <f>IF($N1633="","",IF(VLOOKUP(VLOOKUP($N1633,IMPOSTAZIONI!$E$6:$I$13,5,FALSE),IMPOSTAZIONI!$B$25:$N$32,3,FALSE)=0,"",VLOOKUP(VLOOKUP($N1633,IMPOSTAZIONI!$E$6:$I$13,5,FALSE),IMPOSTAZIONI!$B$25:$N$32,3,FALSE)))</f>
        <v/>
      </c>
      <c r="BT1633" s="20" t="str">
        <f>IF($N1633="","",IF(VLOOKUP(VLOOKUP($N1633,IMPOSTAZIONI!$E$6:$I$13,5,FALSE),IMPOSTAZIONI!$B$25:$N$32,6,FALSE)=0,"",VLOOKUP(VLOOKUP($N1633,IMPOSTAZIONI!$E$6:$I$13,5,FALSE),IMPOSTAZIONI!$B$25:$N$32,6,FALSE)))</f>
        <v/>
      </c>
      <c r="BU1633" s="20" t="str">
        <f>IF($N1633="","",IF(VLOOKUP(VLOOKUP($N1633,IMPOSTAZIONI!$E$6:$I$13,5,FALSE),IMPOSTAZIONI!$B$25:$N$32,9,FALSE)=0,"",VLOOKUP(VLOOKUP($N1633,IMPOSTAZIONI!$E$6:$I$13,5,FALSE),IMPOSTAZIONI!$B$25:$N$32,9,FALSE)))</f>
        <v/>
      </c>
      <c r="BV1633" s="20" t="str">
        <f>IF($N1633="","",IF(VLOOKUP(VLOOKUP($N1633,IMPOSTAZIONI!$E$6:$I$13,5,FALSE),IMPOSTAZIONI!$B$25:$N$32,12,FALSE)=0,"",VLOOKUP(VLOOKUP($N1633,IMPOSTAZIONI!$E$6:$I$13,5,FALSE),IMPOSTAZIONI!$B$25:$N$32,12,FALSE)))</f>
        <v/>
      </c>
      <c r="BW1633" s="221" t="str">
        <f t="shared" si="439"/>
        <v/>
      </c>
      <c r="BX1633" s="221" t="str">
        <f t="shared" si="440"/>
        <v/>
      </c>
      <c r="BY1633" s="221">
        <f t="shared" si="441"/>
        <v>0</v>
      </c>
      <c r="BZ1633" s="231">
        <f t="shared" si="442"/>
        <v>0</v>
      </c>
      <c r="CA1633" s="246">
        <f t="shared" si="443"/>
        <v>0</v>
      </c>
      <c r="CB1633" s="246">
        <f t="shared" si="444"/>
        <v>0</v>
      </c>
      <c r="CC1633" s="246" t="str">
        <f t="shared" si="445"/>
        <v/>
      </c>
      <c r="CD1633" s="246">
        <f t="shared" si="446"/>
        <v>5</v>
      </c>
      <c r="CE1633" s="246">
        <f t="shared" si="447"/>
        <v>0</v>
      </c>
      <c r="CF1633" s="276">
        <f t="shared" si="448"/>
        <v>0</v>
      </c>
      <c r="CG1633" s="277">
        <f t="shared" si="448"/>
        <v>0</v>
      </c>
      <c r="CH1633" s="277">
        <f t="shared" si="448"/>
        <v>0</v>
      </c>
      <c r="CI1633" s="278">
        <f t="shared" si="437"/>
        <v>0</v>
      </c>
      <c r="CJ1633" s="280">
        <f t="shared" si="449"/>
        <v>0</v>
      </c>
      <c r="CK1633" s="232">
        <f t="shared" si="450"/>
        <v>0</v>
      </c>
      <c r="CL1633" s="1"/>
    </row>
    <row r="1634" spans="1:90" ht="18" customHeight="1">
      <c r="A1634" s="1"/>
      <c r="B1634" s="1"/>
      <c r="C1634" s="314"/>
      <c r="D1634" s="287" t="str">
        <f t="shared" si="436"/>
        <v/>
      </c>
      <c r="E1634" s="449" t="str">
        <f t="shared" si="438"/>
        <v/>
      </c>
      <c r="F1634" s="450"/>
      <c r="G1634" s="451"/>
      <c r="H1634" s="452"/>
      <c r="I1634" s="453"/>
      <c r="J1634" s="453"/>
      <c r="K1634" s="453"/>
      <c r="L1634" s="453"/>
      <c r="M1634" s="454"/>
      <c r="N1634" s="455"/>
      <c r="O1634" s="456"/>
      <c r="P1634" s="456"/>
      <c r="Q1634" s="456"/>
      <c r="R1634" s="456"/>
      <c r="S1634" s="456"/>
      <c r="T1634" s="456"/>
      <c r="U1634" s="456"/>
      <c r="V1634" s="456"/>
      <c r="W1634" s="456"/>
      <c r="X1634" s="456"/>
      <c r="Y1634" s="456"/>
      <c r="Z1634" s="456"/>
      <c r="AA1634" s="456"/>
      <c r="AB1634" s="456"/>
      <c r="AC1634" s="456"/>
      <c r="AD1634" s="456"/>
      <c r="AE1634" s="457"/>
      <c r="AF1634" s="455"/>
      <c r="AG1634" s="456"/>
      <c r="AH1634" s="456"/>
      <c r="AI1634" s="456"/>
      <c r="AJ1634" s="456"/>
      <c r="AK1634" s="456"/>
      <c r="AL1634" s="456"/>
      <c r="AM1634" s="456"/>
      <c r="AN1634" s="457"/>
      <c r="AO1634" s="455"/>
      <c r="AP1634" s="456"/>
      <c r="AQ1634" s="456"/>
      <c r="AR1634" s="456"/>
      <c r="AS1634" s="456"/>
      <c r="AT1634" s="456"/>
      <c r="AU1634" s="456"/>
      <c r="AV1634" s="456"/>
      <c r="AW1634" s="456"/>
      <c r="AX1634" s="456"/>
      <c r="AY1634" s="456"/>
      <c r="AZ1634" s="456"/>
      <c r="BA1634" s="456"/>
      <c r="BB1634" s="456"/>
      <c r="BC1634" s="456"/>
      <c r="BD1634" s="456"/>
      <c r="BE1634" s="456"/>
      <c r="BF1634" s="456"/>
      <c r="BG1634" s="457"/>
      <c r="BH1634" s="458"/>
      <c r="BI1634" s="459"/>
      <c r="BJ1634" s="459"/>
      <c r="BK1634" s="459"/>
      <c r="BL1634" s="459"/>
      <c r="BM1634" s="460"/>
      <c r="BN1634" s="314"/>
      <c r="BO1634" s="314"/>
      <c r="BP1634" s="1"/>
      <c r="BQ1634" s="120">
        <f>IF($F$3="","",IF(N1634=$F$3,COUNTIF(BQ$23:BQ1633,"&gt;0")+1,0))</f>
        <v>0</v>
      </c>
      <c r="BR1634" s="1"/>
      <c r="BS1634" s="20" t="str">
        <f>IF($N1634="","",IF(VLOOKUP(VLOOKUP($N1634,IMPOSTAZIONI!$E$6:$I$13,5,FALSE),IMPOSTAZIONI!$B$25:$N$32,3,FALSE)=0,"",VLOOKUP(VLOOKUP($N1634,IMPOSTAZIONI!$E$6:$I$13,5,FALSE),IMPOSTAZIONI!$B$25:$N$32,3,FALSE)))</f>
        <v/>
      </c>
      <c r="BT1634" s="20" t="str">
        <f>IF($N1634="","",IF(VLOOKUP(VLOOKUP($N1634,IMPOSTAZIONI!$E$6:$I$13,5,FALSE),IMPOSTAZIONI!$B$25:$N$32,6,FALSE)=0,"",VLOOKUP(VLOOKUP($N1634,IMPOSTAZIONI!$E$6:$I$13,5,FALSE),IMPOSTAZIONI!$B$25:$N$32,6,FALSE)))</f>
        <v/>
      </c>
      <c r="BU1634" s="20" t="str">
        <f>IF($N1634="","",IF(VLOOKUP(VLOOKUP($N1634,IMPOSTAZIONI!$E$6:$I$13,5,FALSE),IMPOSTAZIONI!$B$25:$N$32,9,FALSE)=0,"",VLOOKUP(VLOOKUP($N1634,IMPOSTAZIONI!$E$6:$I$13,5,FALSE),IMPOSTAZIONI!$B$25:$N$32,9,FALSE)))</f>
        <v/>
      </c>
      <c r="BV1634" s="20" t="str">
        <f>IF($N1634="","",IF(VLOOKUP(VLOOKUP($N1634,IMPOSTAZIONI!$E$6:$I$13,5,FALSE),IMPOSTAZIONI!$B$25:$N$32,12,FALSE)=0,"",VLOOKUP(VLOOKUP($N1634,IMPOSTAZIONI!$E$6:$I$13,5,FALSE),IMPOSTAZIONI!$B$25:$N$32,12,FALSE)))</f>
        <v/>
      </c>
      <c r="BW1634" s="221" t="str">
        <f t="shared" si="439"/>
        <v/>
      </c>
      <c r="BX1634" s="221" t="str">
        <f t="shared" si="440"/>
        <v/>
      </c>
      <c r="BY1634" s="221">
        <f t="shared" si="441"/>
        <v>0</v>
      </c>
      <c r="BZ1634" s="231">
        <f t="shared" si="442"/>
        <v>0</v>
      </c>
      <c r="CA1634" s="246">
        <f t="shared" si="443"/>
        <v>0</v>
      </c>
      <c r="CB1634" s="246">
        <f t="shared" si="444"/>
        <v>0</v>
      </c>
      <c r="CC1634" s="246" t="str">
        <f t="shared" si="445"/>
        <v/>
      </c>
      <c r="CD1634" s="246">
        <f t="shared" si="446"/>
        <v>5</v>
      </c>
      <c r="CE1634" s="246">
        <f t="shared" si="447"/>
        <v>0</v>
      </c>
      <c r="CF1634" s="276">
        <f t="shared" si="448"/>
        <v>0</v>
      </c>
      <c r="CG1634" s="277">
        <f t="shared" si="448"/>
        <v>0</v>
      </c>
      <c r="CH1634" s="277">
        <f t="shared" si="448"/>
        <v>0</v>
      </c>
      <c r="CI1634" s="278">
        <f t="shared" si="437"/>
        <v>0</v>
      </c>
      <c r="CJ1634" s="280">
        <f t="shared" si="449"/>
        <v>0</v>
      </c>
      <c r="CK1634" s="232">
        <f t="shared" si="450"/>
        <v>0</v>
      </c>
      <c r="CL1634" s="1"/>
    </row>
    <row r="1635" spans="1:90" ht="18" customHeight="1">
      <c r="A1635" s="1"/>
      <c r="B1635" s="1"/>
      <c r="C1635" s="314"/>
      <c r="D1635" s="287" t="str">
        <f t="shared" si="436"/>
        <v/>
      </c>
      <c r="E1635" s="449" t="str">
        <f t="shared" si="438"/>
        <v/>
      </c>
      <c r="F1635" s="450"/>
      <c r="G1635" s="451"/>
      <c r="H1635" s="452"/>
      <c r="I1635" s="453"/>
      <c r="J1635" s="453"/>
      <c r="K1635" s="453"/>
      <c r="L1635" s="453"/>
      <c r="M1635" s="454"/>
      <c r="N1635" s="455"/>
      <c r="O1635" s="456"/>
      <c r="P1635" s="456"/>
      <c r="Q1635" s="456"/>
      <c r="R1635" s="456"/>
      <c r="S1635" s="456"/>
      <c r="T1635" s="456"/>
      <c r="U1635" s="456"/>
      <c r="V1635" s="456"/>
      <c r="W1635" s="456"/>
      <c r="X1635" s="456"/>
      <c r="Y1635" s="456"/>
      <c r="Z1635" s="456"/>
      <c r="AA1635" s="456"/>
      <c r="AB1635" s="456"/>
      <c r="AC1635" s="456"/>
      <c r="AD1635" s="456"/>
      <c r="AE1635" s="457"/>
      <c r="AF1635" s="455"/>
      <c r="AG1635" s="456"/>
      <c r="AH1635" s="456"/>
      <c r="AI1635" s="456"/>
      <c r="AJ1635" s="456"/>
      <c r="AK1635" s="456"/>
      <c r="AL1635" s="456"/>
      <c r="AM1635" s="456"/>
      <c r="AN1635" s="457"/>
      <c r="AO1635" s="455"/>
      <c r="AP1635" s="456"/>
      <c r="AQ1635" s="456"/>
      <c r="AR1635" s="456"/>
      <c r="AS1635" s="456"/>
      <c r="AT1635" s="456"/>
      <c r="AU1635" s="456"/>
      <c r="AV1635" s="456"/>
      <c r="AW1635" s="456"/>
      <c r="AX1635" s="456"/>
      <c r="AY1635" s="456"/>
      <c r="AZ1635" s="456"/>
      <c r="BA1635" s="456"/>
      <c r="BB1635" s="456"/>
      <c r="BC1635" s="456"/>
      <c r="BD1635" s="456"/>
      <c r="BE1635" s="456"/>
      <c r="BF1635" s="456"/>
      <c r="BG1635" s="457"/>
      <c r="BH1635" s="458"/>
      <c r="BI1635" s="459"/>
      <c r="BJ1635" s="459"/>
      <c r="BK1635" s="459"/>
      <c r="BL1635" s="459"/>
      <c r="BM1635" s="460"/>
      <c r="BN1635" s="314"/>
      <c r="BO1635" s="314"/>
      <c r="BP1635" s="1"/>
      <c r="BQ1635" s="120">
        <f>IF($F$3="","",IF(N1635=$F$3,COUNTIF(BQ$23:BQ1634,"&gt;0")+1,0))</f>
        <v>0</v>
      </c>
      <c r="BR1635" s="1"/>
      <c r="BS1635" s="20" t="str">
        <f>IF($N1635="","",IF(VLOOKUP(VLOOKUP($N1635,IMPOSTAZIONI!$E$6:$I$13,5,FALSE),IMPOSTAZIONI!$B$25:$N$32,3,FALSE)=0,"",VLOOKUP(VLOOKUP($N1635,IMPOSTAZIONI!$E$6:$I$13,5,FALSE),IMPOSTAZIONI!$B$25:$N$32,3,FALSE)))</f>
        <v/>
      </c>
      <c r="BT1635" s="20" t="str">
        <f>IF($N1635="","",IF(VLOOKUP(VLOOKUP($N1635,IMPOSTAZIONI!$E$6:$I$13,5,FALSE),IMPOSTAZIONI!$B$25:$N$32,6,FALSE)=0,"",VLOOKUP(VLOOKUP($N1635,IMPOSTAZIONI!$E$6:$I$13,5,FALSE),IMPOSTAZIONI!$B$25:$N$32,6,FALSE)))</f>
        <v/>
      </c>
      <c r="BU1635" s="20" t="str">
        <f>IF($N1635="","",IF(VLOOKUP(VLOOKUP($N1635,IMPOSTAZIONI!$E$6:$I$13,5,FALSE),IMPOSTAZIONI!$B$25:$N$32,9,FALSE)=0,"",VLOOKUP(VLOOKUP($N1635,IMPOSTAZIONI!$E$6:$I$13,5,FALSE),IMPOSTAZIONI!$B$25:$N$32,9,FALSE)))</f>
        <v/>
      </c>
      <c r="BV1635" s="20" t="str">
        <f>IF($N1635="","",IF(VLOOKUP(VLOOKUP($N1635,IMPOSTAZIONI!$E$6:$I$13,5,FALSE),IMPOSTAZIONI!$B$25:$N$32,12,FALSE)=0,"",VLOOKUP(VLOOKUP($N1635,IMPOSTAZIONI!$E$6:$I$13,5,FALSE),IMPOSTAZIONI!$B$25:$N$32,12,FALSE)))</f>
        <v/>
      </c>
      <c r="BW1635" s="221" t="str">
        <f t="shared" si="439"/>
        <v/>
      </c>
      <c r="BX1635" s="221" t="str">
        <f t="shared" si="440"/>
        <v/>
      </c>
      <c r="BY1635" s="221">
        <f t="shared" si="441"/>
        <v>0</v>
      </c>
      <c r="BZ1635" s="231">
        <f t="shared" si="442"/>
        <v>0</v>
      </c>
      <c r="CA1635" s="246">
        <f t="shared" si="443"/>
        <v>0</v>
      </c>
      <c r="CB1635" s="246">
        <f t="shared" si="444"/>
        <v>0</v>
      </c>
      <c r="CC1635" s="246" t="str">
        <f t="shared" si="445"/>
        <v/>
      </c>
      <c r="CD1635" s="246">
        <f t="shared" si="446"/>
        <v>5</v>
      </c>
      <c r="CE1635" s="246">
        <f t="shared" si="447"/>
        <v>0</v>
      </c>
      <c r="CF1635" s="276">
        <f t="shared" si="448"/>
        <v>0</v>
      </c>
      <c r="CG1635" s="277">
        <f t="shared" si="448"/>
        <v>0</v>
      </c>
      <c r="CH1635" s="277">
        <f t="shared" si="448"/>
        <v>0</v>
      </c>
      <c r="CI1635" s="278">
        <f t="shared" si="437"/>
        <v>0</v>
      </c>
      <c r="CJ1635" s="280">
        <f t="shared" si="449"/>
        <v>0</v>
      </c>
      <c r="CK1635" s="232">
        <f t="shared" si="450"/>
        <v>0</v>
      </c>
      <c r="CL1635" s="1"/>
    </row>
    <row r="1636" spans="1:90" ht="18" customHeight="1">
      <c r="A1636" s="1"/>
      <c r="B1636" s="1"/>
      <c r="C1636" s="314"/>
      <c r="D1636" s="287" t="str">
        <f t="shared" si="436"/>
        <v/>
      </c>
      <c r="E1636" s="449" t="str">
        <f t="shared" si="438"/>
        <v/>
      </c>
      <c r="F1636" s="450"/>
      <c r="G1636" s="451"/>
      <c r="H1636" s="452"/>
      <c r="I1636" s="453"/>
      <c r="J1636" s="453"/>
      <c r="K1636" s="453"/>
      <c r="L1636" s="453"/>
      <c r="M1636" s="454"/>
      <c r="N1636" s="455"/>
      <c r="O1636" s="456"/>
      <c r="P1636" s="456"/>
      <c r="Q1636" s="456"/>
      <c r="R1636" s="456"/>
      <c r="S1636" s="456"/>
      <c r="T1636" s="456"/>
      <c r="U1636" s="456"/>
      <c r="V1636" s="456"/>
      <c r="W1636" s="456"/>
      <c r="X1636" s="456"/>
      <c r="Y1636" s="456"/>
      <c r="Z1636" s="456"/>
      <c r="AA1636" s="456"/>
      <c r="AB1636" s="456"/>
      <c r="AC1636" s="456"/>
      <c r="AD1636" s="456"/>
      <c r="AE1636" s="457"/>
      <c r="AF1636" s="455"/>
      <c r="AG1636" s="456"/>
      <c r="AH1636" s="456"/>
      <c r="AI1636" s="456"/>
      <c r="AJ1636" s="456"/>
      <c r="AK1636" s="456"/>
      <c r="AL1636" s="456"/>
      <c r="AM1636" s="456"/>
      <c r="AN1636" s="457"/>
      <c r="AO1636" s="455"/>
      <c r="AP1636" s="456"/>
      <c r="AQ1636" s="456"/>
      <c r="AR1636" s="456"/>
      <c r="AS1636" s="456"/>
      <c r="AT1636" s="456"/>
      <c r="AU1636" s="456"/>
      <c r="AV1636" s="456"/>
      <c r="AW1636" s="456"/>
      <c r="AX1636" s="456"/>
      <c r="AY1636" s="456"/>
      <c r="AZ1636" s="456"/>
      <c r="BA1636" s="456"/>
      <c r="BB1636" s="456"/>
      <c r="BC1636" s="456"/>
      <c r="BD1636" s="456"/>
      <c r="BE1636" s="456"/>
      <c r="BF1636" s="456"/>
      <c r="BG1636" s="457"/>
      <c r="BH1636" s="458"/>
      <c r="BI1636" s="459"/>
      <c r="BJ1636" s="459"/>
      <c r="BK1636" s="459"/>
      <c r="BL1636" s="459"/>
      <c r="BM1636" s="460"/>
      <c r="BN1636" s="314"/>
      <c r="BO1636" s="314"/>
      <c r="BP1636" s="1"/>
      <c r="BQ1636" s="120">
        <f>IF($F$3="","",IF(N1636=$F$3,COUNTIF(BQ$23:BQ1635,"&gt;0")+1,0))</f>
        <v>0</v>
      </c>
      <c r="BR1636" s="1"/>
      <c r="BS1636" s="20" t="str">
        <f>IF($N1636="","",IF(VLOOKUP(VLOOKUP($N1636,IMPOSTAZIONI!$E$6:$I$13,5,FALSE),IMPOSTAZIONI!$B$25:$N$32,3,FALSE)=0,"",VLOOKUP(VLOOKUP($N1636,IMPOSTAZIONI!$E$6:$I$13,5,FALSE),IMPOSTAZIONI!$B$25:$N$32,3,FALSE)))</f>
        <v/>
      </c>
      <c r="BT1636" s="20" t="str">
        <f>IF($N1636="","",IF(VLOOKUP(VLOOKUP($N1636,IMPOSTAZIONI!$E$6:$I$13,5,FALSE),IMPOSTAZIONI!$B$25:$N$32,6,FALSE)=0,"",VLOOKUP(VLOOKUP($N1636,IMPOSTAZIONI!$E$6:$I$13,5,FALSE),IMPOSTAZIONI!$B$25:$N$32,6,FALSE)))</f>
        <v/>
      </c>
      <c r="BU1636" s="20" t="str">
        <f>IF($N1636="","",IF(VLOOKUP(VLOOKUP($N1636,IMPOSTAZIONI!$E$6:$I$13,5,FALSE),IMPOSTAZIONI!$B$25:$N$32,9,FALSE)=0,"",VLOOKUP(VLOOKUP($N1636,IMPOSTAZIONI!$E$6:$I$13,5,FALSE),IMPOSTAZIONI!$B$25:$N$32,9,FALSE)))</f>
        <v/>
      </c>
      <c r="BV1636" s="20" t="str">
        <f>IF($N1636="","",IF(VLOOKUP(VLOOKUP($N1636,IMPOSTAZIONI!$E$6:$I$13,5,FALSE),IMPOSTAZIONI!$B$25:$N$32,12,FALSE)=0,"",VLOOKUP(VLOOKUP($N1636,IMPOSTAZIONI!$E$6:$I$13,5,FALSE),IMPOSTAZIONI!$B$25:$N$32,12,FALSE)))</f>
        <v/>
      </c>
      <c r="BW1636" s="221" t="str">
        <f t="shared" si="439"/>
        <v/>
      </c>
      <c r="BX1636" s="221" t="str">
        <f t="shared" si="440"/>
        <v/>
      </c>
      <c r="BY1636" s="221">
        <f t="shared" si="441"/>
        <v>0</v>
      </c>
      <c r="BZ1636" s="231">
        <f t="shared" si="442"/>
        <v>0</v>
      </c>
      <c r="CA1636" s="246">
        <f t="shared" si="443"/>
        <v>0</v>
      </c>
      <c r="CB1636" s="246">
        <f t="shared" si="444"/>
        <v>0</v>
      </c>
      <c r="CC1636" s="246" t="str">
        <f t="shared" si="445"/>
        <v/>
      </c>
      <c r="CD1636" s="246">
        <f t="shared" si="446"/>
        <v>5</v>
      </c>
      <c r="CE1636" s="246">
        <f t="shared" si="447"/>
        <v>0</v>
      </c>
      <c r="CF1636" s="276">
        <f t="shared" si="448"/>
        <v>0</v>
      </c>
      <c r="CG1636" s="277">
        <f t="shared" si="448"/>
        <v>0</v>
      </c>
      <c r="CH1636" s="277">
        <f t="shared" si="448"/>
        <v>0</v>
      </c>
      <c r="CI1636" s="278">
        <f t="shared" si="437"/>
        <v>0</v>
      </c>
      <c r="CJ1636" s="280">
        <f t="shared" si="449"/>
        <v>0</v>
      </c>
      <c r="CK1636" s="232">
        <f t="shared" si="450"/>
        <v>0</v>
      </c>
      <c r="CL1636" s="1"/>
    </row>
    <row r="1637" spans="1:90" ht="18" customHeight="1">
      <c r="A1637" s="1"/>
      <c r="B1637" s="1"/>
      <c r="C1637" s="314"/>
      <c r="D1637" s="287" t="str">
        <f t="shared" si="436"/>
        <v/>
      </c>
      <c r="E1637" s="449" t="str">
        <f t="shared" si="438"/>
        <v/>
      </c>
      <c r="F1637" s="450"/>
      <c r="G1637" s="451"/>
      <c r="H1637" s="452"/>
      <c r="I1637" s="453"/>
      <c r="J1637" s="453"/>
      <c r="K1637" s="453"/>
      <c r="L1637" s="453"/>
      <c r="M1637" s="454"/>
      <c r="N1637" s="455"/>
      <c r="O1637" s="456"/>
      <c r="P1637" s="456"/>
      <c r="Q1637" s="456"/>
      <c r="R1637" s="456"/>
      <c r="S1637" s="456"/>
      <c r="T1637" s="456"/>
      <c r="U1637" s="456"/>
      <c r="V1637" s="456"/>
      <c r="W1637" s="456"/>
      <c r="X1637" s="456"/>
      <c r="Y1637" s="456"/>
      <c r="Z1637" s="456"/>
      <c r="AA1637" s="456"/>
      <c r="AB1637" s="456"/>
      <c r="AC1637" s="456"/>
      <c r="AD1637" s="456"/>
      <c r="AE1637" s="457"/>
      <c r="AF1637" s="455"/>
      <c r="AG1637" s="456"/>
      <c r="AH1637" s="456"/>
      <c r="AI1637" s="456"/>
      <c r="AJ1637" s="456"/>
      <c r="AK1637" s="456"/>
      <c r="AL1637" s="456"/>
      <c r="AM1637" s="456"/>
      <c r="AN1637" s="457"/>
      <c r="AO1637" s="455"/>
      <c r="AP1637" s="456"/>
      <c r="AQ1637" s="456"/>
      <c r="AR1637" s="456"/>
      <c r="AS1637" s="456"/>
      <c r="AT1637" s="456"/>
      <c r="AU1637" s="456"/>
      <c r="AV1637" s="456"/>
      <c r="AW1637" s="456"/>
      <c r="AX1637" s="456"/>
      <c r="AY1637" s="456"/>
      <c r="AZ1637" s="456"/>
      <c r="BA1637" s="456"/>
      <c r="BB1637" s="456"/>
      <c r="BC1637" s="456"/>
      <c r="BD1637" s="456"/>
      <c r="BE1637" s="456"/>
      <c r="BF1637" s="456"/>
      <c r="BG1637" s="457"/>
      <c r="BH1637" s="458"/>
      <c r="BI1637" s="459"/>
      <c r="BJ1637" s="459"/>
      <c r="BK1637" s="459"/>
      <c r="BL1637" s="459"/>
      <c r="BM1637" s="460"/>
      <c r="BN1637" s="314"/>
      <c r="BO1637" s="314"/>
      <c r="BP1637" s="1"/>
      <c r="BQ1637" s="120">
        <f>IF($F$3="","",IF(N1637=$F$3,COUNTIF(BQ$23:BQ1636,"&gt;0")+1,0))</f>
        <v>0</v>
      </c>
      <c r="BR1637" s="1"/>
      <c r="BS1637" s="20" t="str">
        <f>IF($N1637="","",IF(VLOOKUP(VLOOKUP($N1637,IMPOSTAZIONI!$E$6:$I$13,5,FALSE),IMPOSTAZIONI!$B$25:$N$32,3,FALSE)=0,"",VLOOKUP(VLOOKUP($N1637,IMPOSTAZIONI!$E$6:$I$13,5,FALSE),IMPOSTAZIONI!$B$25:$N$32,3,FALSE)))</f>
        <v/>
      </c>
      <c r="BT1637" s="20" t="str">
        <f>IF($N1637="","",IF(VLOOKUP(VLOOKUP($N1637,IMPOSTAZIONI!$E$6:$I$13,5,FALSE),IMPOSTAZIONI!$B$25:$N$32,6,FALSE)=0,"",VLOOKUP(VLOOKUP($N1637,IMPOSTAZIONI!$E$6:$I$13,5,FALSE),IMPOSTAZIONI!$B$25:$N$32,6,FALSE)))</f>
        <v/>
      </c>
      <c r="BU1637" s="20" t="str">
        <f>IF($N1637="","",IF(VLOOKUP(VLOOKUP($N1637,IMPOSTAZIONI!$E$6:$I$13,5,FALSE),IMPOSTAZIONI!$B$25:$N$32,9,FALSE)=0,"",VLOOKUP(VLOOKUP($N1637,IMPOSTAZIONI!$E$6:$I$13,5,FALSE),IMPOSTAZIONI!$B$25:$N$32,9,FALSE)))</f>
        <v/>
      </c>
      <c r="BV1637" s="20" t="str">
        <f>IF($N1637="","",IF(VLOOKUP(VLOOKUP($N1637,IMPOSTAZIONI!$E$6:$I$13,5,FALSE),IMPOSTAZIONI!$B$25:$N$32,12,FALSE)=0,"",VLOOKUP(VLOOKUP($N1637,IMPOSTAZIONI!$E$6:$I$13,5,FALSE),IMPOSTAZIONI!$B$25:$N$32,12,FALSE)))</f>
        <v/>
      </c>
      <c r="BW1637" s="221" t="str">
        <f t="shared" si="439"/>
        <v/>
      </c>
      <c r="BX1637" s="221" t="str">
        <f t="shared" si="440"/>
        <v/>
      </c>
      <c r="BY1637" s="221">
        <f t="shared" si="441"/>
        <v>0</v>
      </c>
      <c r="BZ1637" s="231">
        <f t="shared" si="442"/>
        <v>0</v>
      </c>
      <c r="CA1637" s="246">
        <f t="shared" si="443"/>
        <v>0</v>
      </c>
      <c r="CB1637" s="246">
        <f t="shared" si="444"/>
        <v>0</v>
      </c>
      <c r="CC1637" s="246" t="str">
        <f t="shared" si="445"/>
        <v/>
      </c>
      <c r="CD1637" s="246">
        <f t="shared" si="446"/>
        <v>5</v>
      </c>
      <c r="CE1637" s="246">
        <f t="shared" si="447"/>
        <v>0</v>
      </c>
      <c r="CF1637" s="276">
        <f t="shared" si="448"/>
        <v>0</v>
      </c>
      <c r="CG1637" s="277">
        <f t="shared" si="448"/>
        <v>0</v>
      </c>
      <c r="CH1637" s="277">
        <f t="shared" si="448"/>
        <v>0</v>
      </c>
      <c r="CI1637" s="278">
        <f t="shared" si="437"/>
        <v>0</v>
      </c>
      <c r="CJ1637" s="280">
        <f t="shared" si="449"/>
        <v>0</v>
      </c>
      <c r="CK1637" s="232">
        <f t="shared" si="450"/>
        <v>0</v>
      </c>
      <c r="CL1637" s="1"/>
    </row>
    <row r="1638" spans="1:90" ht="18" customHeight="1">
      <c r="A1638" s="1"/>
      <c r="B1638" s="1"/>
      <c r="C1638" s="314"/>
      <c r="D1638" s="287" t="str">
        <f t="shared" si="436"/>
        <v/>
      </c>
      <c r="E1638" s="449" t="str">
        <f t="shared" si="438"/>
        <v/>
      </c>
      <c r="F1638" s="450"/>
      <c r="G1638" s="451"/>
      <c r="H1638" s="452"/>
      <c r="I1638" s="453"/>
      <c r="J1638" s="453"/>
      <c r="K1638" s="453"/>
      <c r="L1638" s="453"/>
      <c r="M1638" s="454"/>
      <c r="N1638" s="455"/>
      <c r="O1638" s="456"/>
      <c r="P1638" s="456"/>
      <c r="Q1638" s="456"/>
      <c r="R1638" s="456"/>
      <c r="S1638" s="456"/>
      <c r="T1638" s="456"/>
      <c r="U1638" s="456"/>
      <c r="V1638" s="456"/>
      <c r="W1638" s="456"/>
      <c r="X1638" s="456"/>
      <c r="Y1638" s="456"/>
      <c r="Z1638" s="456"/>
      <c r="AA1638" s="456"/>
      <c r="AB1638" s="456"/>
      <c r="AC1638" s="456"/>
      <c r="AD1638" s="456"/>
      <c r="AE1638" s="457"/>
      <c r="AF1638" s="455"/>
      <c r="AG1638" s="456"/>
      <c r="AH1638" s="456"/>
      <c r="AI1638" s="456"/>
      <c r="AJ1638" s="456"/>
      <c r="AK1638" s="456"/>
      <c r="AL1638" s="456"/>
      <c r="AM1638" s="456"/>
      <c r="AN1638" s="457"/>
      <c r="AO1638" s="455"/>
      <c r="AP1638" s="456"/>
      <c r="AQ1638" s="456"/>
      <c r="AR1638" s="456"/>
      <c r="AS1638" s="456"/>
      <c r="AT1638" s="456"/>
      <c r="AU1638" s="456"/>
      <c r="AV1638" s="456"/>
      <c r="AW1638" s="456"/>
      <c r="AX1638" s="456"/>
      <c r="AY1638" s="456"/>
      <c r="AZ1638" s="456"/>
      <c r="BA1638" s="456"/>
      <c r="BB1638" s="456"/>
      <c r="BC1638" s="456"/>
      <c r="BD1638" s="456"/>
      <c r="BE1638" s="456"/>
      <c r="BF1638" s="456"/>
      <c r="BG1638" s="457"/>
      <c r="BH1638" s="458"/>
      <c r="BI1638" s="459"/>
      <c r="BJ1638" s="459"/>
      <c r="BK1638" s="459"/>
      <c r="BL1638" s="459"/>
      <c r="BM1638" s="460"/>
      <c r="BN1638" s="314"/>
      <c r="BO1638" s="314"/>
      <c r="BP1638" s="1"/>
      <c r="BQ1638" s="120">
        <f>IF($F$3="","",IF(N1638=$F$3,COUNTIF(BQ$23:BQ1637,"&gt;0")+1,0))</f>
        <v>0</v>
      </c>
      <c r="BR1638" s="1"/>
      <c r="BS1638" s="20" t="str">
        <f>IF($N1638="","",IF(VLOOKUP(VLOOKUP($N1638,IMPOSTAZIONI!$E$6:$I$13,5,FALSE),IMPOSTAZIONI!$B$25:$N$32,3,FALSE)=0,"",VLOOKUP(VLOOKUP($N1638,IMPOSTAZIONI!$E$6:$I$13,5,FALSE),IMPOSTAZIONI!$B$25:$N$32,3,FALSE)))</f>
        <v/>
      </c>
      <c r="BT1638" s="20" t="str">
        <f>IF($N1638="","",IF(VLOOKUP(VLOOKUP($N1638,IMPOSTAZIONI!$E$6:$I$13,5,FALSE),IMPOSTAZIONI!$B$25:$N$32,6,FALSE)=0,"",VLOOKUP(VLOOKUP($N1638,IMPOSTAZIONI!$E$6:$I$13,5,FALSE),IMPOSTAZIONI!$B$25:$N$32,6,FALSE)))</f>
        <v/>
      </c>
      <c r="BU1638" s="20" t="str">
        <f>IF($N1638="","",IF(VLOOKUP(VLOOKUP($N1638,IMPOSTAZIONI!$E$6:$I$13,5,FALSE),IMPOSTAZIONI!$B$25:$N$32,9,FALSE)=0,"",VLOOKUP(VLOOKUP($N1638,IMPOSTAZIONI!$E$6:$I$13,5,FALSE),IMPOSTAZIONI!$B$25:$N$32,9,FALSE)))</f>
        <v/>
      </c>
      <c r="BV1638" s="20" t="str">
        <f>IF($N1638="","",IF(VLOOKUP(VLOOKUP($N1638,IMPOSTAZIONI!$E$6:$I$13,5,FALSE),IMPOSTAZIONI!$B$25:$N$32,12,FALSE)=0,"",VLOOKUP(VLOOKUP($N1638,IMPOSTAZIONI!$E$6:$I$13,5,FALSE),IMPOSTAZIONI!$B$25:$N$32,12,FALSE)))</f>
        <v/>
      </c>
      <c r="BW1638" s="221" t="str">
        <f t="shared" si="439"/>
        <v/>
      </c>
      <c r="BX1638" s="221" t="str">
        <f t="shared" si="440"/>
        <v/>
      </c>
      <c r="BY1638" s="221">
        <f t="shared" si="441"/>
        <v>0</v>
      </c>
      <c r="BZ1638" s="231">
        <f t="shared" si="442"/>
        <v>0</v>
      </c>
      <c r="CA1638" s="246">
        <f t="shared" si="443"/>
        <v>0</v>
      </c>
      <c r="CB1638" s="246">
        <f t="shared" si="444"/>
        <v>0</v>
      </c>
      <c r="CC1638" s="246" t="str">
        <f t="shared" si="445"/>
        <v/>
      </c>
      <c r="CD1638" s="246">
        <f t="shared" si="446"/>
        <v>5</v>
      </c>
      <c r="CE1638" s="246">
        <f t="shared" si="447"/>
        <v>0</v>
      </c>
      <c r="CF1638" s="276">
        <f t="shared" si="448"/>
        <v>0</v>
      </c>
      <c r="CG1638" s="277">
        <f t="shared" si="448"/>
        <v>0</v>
      </c>
      <c r="CH1638" s="277">
        <f t="shared" si="448"/>
        <v>0</v>
      </c>
      <c r="CI1638" s="278">
        <f t="shared" si="437"/>
        <v>0</v>
      </c>
      <c r="CJ1638" s="280">
        <f t="shared" si="449"/>
        <v>0</v>
      </c>
      <c r="CK1638" s="232">
        <f t="shared" si="450"/>
        <v>0</v>
      </c>
      <c r="CL1638" s="1"/>
    </row>
    <row r="1639" spans="1:90" ht="18" customHeight="1">
      <c r="A1639" s="1"/>
      <c r="B1639" s="1"/>
      <c r="C1639" s="314"/>
      <c r="D1639" s="287" t="str">
        <f t="shared" si="436"/>
        <v/>
      </c>
      <c r="E1639" s="449" t="str">
        <f t="shared" si="438"/>
        <v/>
      </c>
      <c r="F1639" s="450"/>
      <c r="G1639" s="451"/>
      <c r="H1639" s="452"/>
      <c r="I1639" s="453"/>
      <c r="J1639" s="453"/>
      <c r="K1639" s="453"/>
      <c r="L1639" s="453"/>
      <c r="M1639" s="454"/>
      <c r="N1639" s="455"/>
      <c r="O1639" s="456"/>
      <c r="P1639" s="456"/>
      <c r="Q1639" s="456"/>
      <c r="R1639" s="456"/>
      <c r="S1639" s="456"/>
      <c r="T1639" s="456"/>
      <c r="U1639" s="456"/>
      <c r="V1639" s="456"/>
      <c r="W1639" s="456"/>
      <c r="X1639" s="456"/>
      <c r="Y1639" s="456"/>
      <c r="Z1639" s="456"/>
      <c r="AA1639" s="456"/>
      <c r="AB1639" s="456"/>
      <c r="AC1639" s="456"/>
      <c r="AD1639" s="456"/>
      <c r="AE1639" s="457"/>
      <c r="AF1639" s="455"/>
      <c r="AG1639" s="456"/>
      <c r="AH1639" s="456"/>
      <c r="AI1639" s="456"/>
      <c r="AJ1639" s="456"/>
      <c r="AK1639" s="456"/>
      <c r="AL1639" s="456"/>
      <c r="AM1639" s="456"/>
      <c r="AN1639" s="457"/>
      <c r="AO1639" s="455"/>
      <c r="AP1639" s="456"/>
      <c r="AQ1639" s="456"/>
      <c r="AR1639" s="456"/>
      <c r="AS1639" s="456"/>
      <c r="AT1639" s="456"/>
      <c r="AU1639" s="456"/>
      <c r="AV1639" s="456"/>
      <c r="AW1639" s="456"/>
      <c r="AX1639" s="456"/>
      <c r="AY1639" s="456"/>
      <c r="AZ1639" s="456"/>
      <c r="BA1639" s="456"/>
      <c r="BB1639" s="456"/>
      <c r="BC1639" s="456"/>
      <c r="BD1639" s="456"/>
      <c r="BE1639" s="456"/>
      <c r="BF1639" s="456"/>
      <c r="BG1639" s="457"/>
      <c r="BH1639" s="458"/>
      <c r="BI1639" s="459"/>
      <c r="BJ1639" s="459"/>
      <c r="BK1639" s="459"/>
      <c r="BL1639" s="459"/>
      <c r="BM1639" s="460"/>
      <c r="BN1639" s="314"/>
      <c r="BO1639" s="314"/>
      <c r="BP1639" s="1"/>
      <c r="BQ1639" s="120">
        <f>IF($F$3="","",IF(N1639=$F$3,COUNTIF(BQ$23:BQ1638,"&gt;0")+1,0))</f>
        <v>0</v>
      </c>
      <c r="BR1639" s="1"/>
      <c r="BS1639" s="20" t="str">
        <f>IF($N1639="","",IF(VLOOKUP(VLOOKUP($N1639,IMPOSTAZIONI!$E$6:$I$13,5,FALSE),IMPOSTAZIONI!$B$25:$N$32,3,FALSE)=0,"",VLOOKUP(VLOOKUP($N1639,IMPOSTAZIONI!$E$6:$I$13,5,FALSE),IMPOSTAZIONI!$B$25:$N$32,3,FALSE)))</f>
        <v/>
      </c>
      <c r="BT1639" s="20" t="str">
        <f>IF($N1639="","",IF(VLOOKUP(VLOOKUP($N1639,IMPOSTAZIONI!$E$6:$I$13,5,FALSE),IMPOSTAZIONI!$B$25:$N$32,6,FALSE)=0,"",VLOOKUP(VLOOKUP($N1639,IMPOSTAZIONI!$E$6:$I$13,5,FALSE),IMPOSTAZIONI!$B$25:$N$32,6,FALSE)))</f>
        <v/>
      </c>
      <c r="BU1639" s="20" t="str">
        <f>IF($N1639="","",IF(VLOOKUP(VLOOKUP($N1639,IMPOSTAZIONI!$E$6:$I$13,5,FALSE),IMPOSTAZIONI!$B$25:$N$32,9,FALSE)=0,"",VLOOKUP(VLOOKUP($N1639,IMPOSTAZIONI!$E$6:$I$13,5,FALSE),IMPOSTAZIONI!$B$25:$N$32,9,FALSE)))</f>
        <v/>
      </c>
      <c r="BV1639" s="20" t="str">
        <f>IF($N1639="","",IF(VLOOKUP(VLOOKUP($N1639,IMPOSTAZIONI!$E$6:$I$13,5,FALSE),IMPOSTAZIONI!$B$25:$N$32,12,FALSE)=0,"",VLOOKUP(VLOOKUP($N1639,IMPOSTAZIONI!$E$6:$I$13,5,FALSE),IMPOSTAZIONI!$B$25:$N$32,12,FALSE)))</f>
        <v/>
      </c>
      <c r="BW1639" s="221" t="str">
        <f t="shared" si="439"/>
        <v/>
      </c>
      <c r="BX1639" s="221" t="str">
        <f t="shared" si="440"/>
        <v/>
      </c>
      <c r="BY1639" s="221">
        <f t="shared" si="441"/>
        <v>0</v>
      </c>
      <c r="BZ1639" s="231">
        <f t="shared" si="442"/>
        <v>0</v>
      </c>
      <c r="CA1639" s="246">
        <f t="shared" si="443"/>
        <v>0</v>
      </c>
      <c r="CB1639" s="246">
        <f t="shared" si="444"/>
        <v>0</v>
      </c>
      <c r="CC1639" s="246" t="str">
        <f t="shared" si="445"/>
        <v/>
      </c>
      <c r="CD1639" s="246">
        <f t="shared" si="446"/>
        <v>5</v>
      </c>
      <c r="CE1639" s="246">
        <f t="shared" si="447"/>
        <v>0</v>
      </c>
      <c r="CF1639" s="276">
        <f t="shared" si="448"/>
        <v>0</v>
      </c>
      <c r="CG1639" s="277">
        <f t="shared" si="448"/>
        <v>0</v>
      </c>
      <c r="CH1639" s="277">
        <f t="shared" si="448"/>
        <v>0</v>
      </c>
      <c r="CI1639" s="278">
        <f t="shared" si="437"/>
        <v>0</v>
      </c>
      <c r="CJ1639" s="280">
        <f t="shared" si="449"/>
        <v>0</v>
      </c>
      <c r="CK1639" s="232">
        <f t="shared" si="450"/>
        <v>0</v>
      </c>
      <c r="CL1639" s="1"/>
    </row>
    <row r="1640" spans="1:90" ht="18" customHeight="1">
      <c r="A1640" s="1"/>
      <c r="B1640" s="1"/>
      <c r="C1640" s="314"/>
      <c r="D1640" s="287" t="str">
        <f t="shared" si="436"/>
        <v/>
      </c>
      <c r="E1640" s="449" t="str">
        <f t="shared" si="438"/>
        <v/>
      </c>
      <c r="F1640" s="450"/>
      <c r="G1640" s="451"/>
      <c r="H1640" s="452"/>
      <c r="I1640" s="453"/>
      <c r="J1640" s="453"/>
      <c r="K1640" s="453"/>
      <c r="L1640" s="453"/>
      <c r="M1640" s="454"/>
      <c r="N1640" s="455"/>
      <c r="O1640" s="456"/>
      <c r="P1640" s="456"/>
      <c r="Q1640" s="456"/>
      <c r="R1640" s="456"/>
      <c r="S1640" s="456"/>
      <c r="T1640" s="456"/>
      <c r="U1640" s="456"/>
      <c r="V1640" s="456"/>
      <c r="W1640" s="456"/>
      <c r="X1640" s="456"/>
      <c r="Y1640" s="456"/>
      <c r="Z1640" s="456"/>
      <c r="AA1640" s="456"/>
      <c r="AB1640" s="456"/>
      <c r="AC1640" s="456"/>
      <c r="AD1640" s="456"/>
      <c r="AE1640" s="457"/>
      <c r="AF1640" s="455"/>
      <c r="AG1640" s="456"/>
      <c r="AH1640" s="456"/>
      <c r="AI1640" s="456"/>
      <c r="AJ1640" s="456"/>
      <c r="AK1640" s="456"/>
      <c r="AL1640" s="456"/>
      <c r="AM1640" s="456"/>
      <c r="AN1640" s="457"/>
      <c r="AO1640" s="455"/>
      <c r="AP1640" s="456"/>
      <c r="AQ1640" s="456"/>
      <c r="AR1640" s="456"/>
      <c r="AS1640" s="456"/>
      <c r="AT1640" s="456"/>
      <c r="AU1640" s="456"/>
      <c r="AV1640" s="456"/>
      <c r="AW1640" s="456"/>
      <c r="AX1640" s="456"/>
      <c r="AY1640" s="456"/>
      <c r="AZ1640" s="456"/>
      <c r="BA1640" s="456"/>
      <c r="BB1640" s="456"/>
      <c r="BC1640" s="456"/>
      <c r="BD1640" s="456"/>
      <c r="BE1640" s="456"/>
      <c r="BF1640" s="456"/>
      <c r="BG1640" s="457"/>
      <c r="BH1640" s="458"/>
      <c r="BI1640" s="459"/>
      <c r="BJ1640" s="459"/>
      <c r="BK1640" s="459"/>
      <c r="BL1640" s="459"/>
      <c r="BM1640" s="460"/>
      <c r="BN1640" s="314"/>
      <c r="BO1640" s="314"/>
      <c r="BP1640" s="1"/>
      <c r="BQ1640" s="120">
        <f>IF($F$3="","",IF(N1640=$F$3,COUNTIF(BQ$23:BQ1639,"&gt;0")+1,0))</f>
        <v>0</v>
      </c>
      <c r="BR1640" s="1"/>
      <c r="BS1640" s="20" t="str">
        <f>IF($N1640="","",IF(VLOOKUP(VLOOKUP($N1640,IMPOSTAZIONI!$E$6:$I$13,5,FALSE),IMPOSTAZIONI!$B$25:$N$32,3,FALSE)=0,"",VLOOKUP(VLOOKUP($N1640,IMPOSTAZIONI!$E$6:$I$13,5,FALSE),IMPOSTAZIONI!$B$25:$N$32,3,FALSE)))</f>
        <v/>
      </c>
      <c r="BT1640" s="20" t="str">
        <f>IF($N1640="","",IF(VLOOKUP(VLOOKUP($N1640,IMPOSTAZIONI!$E$6:$I$13,5,FALSE),IMPOSTAZIONI!$B$25:$N$32,6,FALSE)=0,"",VLOOKUP(VLOOKUP($N1640,IMPOSTAZIONI!$E$6:$I$13,5,FALSE),IMPOSTAZIONI!$B$25:$N$32,6,FALSE)))</f>
        <v/>
      </c>
      <c r="BU1640" s="20" t="str">
        <f>IF($N1640="","",IF(VLOOKUP(VLOOKUP($N1640,IMPOSTAZIONI!$E$6:$I$13,5,FALSE),IMPOSTAZIONI!$B$25:$N$32,9,FALSE)=0,"",VLOOKUP(VLOOKUP($N1640,IMPOSTAZIONI!$E$6:$I$13,5,FALSE),IMPOSTAZIONI!$B$25:$N$32,9,FALSE)))</f>
        <v/>
      </c>
      <c r="BV1640" s="20" t="str">
        <f>IF($N1640="","",IF(VLOOKUP(VLOOKUP($N1640,IMPOSTAZIONI!$E$6:$I$13,5,FALSE),IMPOSTAZIONI!$B$25:$N$32,12,FALSE)=0,"",VLOOKUP(VLOOKUP($N1640,IMPOSTAZIONI!$E$6:$I$13,5,FALSE),IMPOSTAZIONI!$B$25:$N$32,12,FALSE)))</f>
        <v/>
      </c>
      <c r="BW1640" s="221" t="str">
        <f t="shared" si="439"/>
        <v/>
      </c>
      <c r="BX1640" s="221" t="str">
        <f t="shared" si="440"/>
        <v/>
      </c>
      <c r="BY1640" s="221">
        <f t="shared" si="441"/>
        <v>0</v>
      </c>
      <c r="BZ1640" s="231">
        <f t="shared" si="442"/>
        <v>0</v>
      </c>
      <c r="CA1640" s="246">
        <f t="shared" si="443"/>
        <v>0</v>
      </c>
      <c r="CB1640" s="246">
        <f t="shared" si="444"/>
        <v>0</v>
      </c>
      <c r="CC1640" s="246" t="str">
        <f t="shared" si="445"/>
        <v/>
      </c>
      <c r="CD1640" s="246">
        <f t="shared" si="446"/>
        <v>5</v>
      </c>
      <c r="CE1640" s="246">
        <f t="shared" si="447"/>
        <v>0</v>
      </c>
      <c r="CF1640" s="276">
        <f t="shared" si="448"/>
        <v>0</v>
      </c>
      <c r="CG1640" s="277">
        <f t="shared" si="448"/>
        <v>0</v>
      </c>
      <c r="CH1640" s="277">
        <f t="shared" si="448"/>
        <v>0</v>
      </c>
      <c r="CI1640" s="278">
        <f t="shared" si="437"/>
        <v>0</v>
      </c>
      <c r="CJ1640" s="280">
        <f t="shared" si="449"/>
        <v>0</v>
      </c>
      <c r="CK1640" s="232">
        <f t="shared" si="450"/>
        <v>0</v>
      </c>
      <c r="CL1640" s="1"/>
    </row>
    <row r="1641" spans="1:90" ht="18" customHeight="1">
      <c r="A1641" s="1"/>
      <c r="B1641" s="1"/>
      <c r="C1641" s="314"/>
      <c r="D1641" s="287" t="str">
        <f t="shared" si="436"/>
        <v/>
      </c>
      <c r="E1641" s="449" t="str">
        <f t="shared" si="438"/>
        <v/>
      </c>
      <c r="F1641" s="450"/>
      <c r="G1641" s="451"/>
      <c r="H1641" s="452"/>
      <c r="I1641" s="453"/>
      <c r="J1641" s="453"/>
      <c r="K1641" s="453"/>
      <c r="L1641" s="453"/>
      <c r="M1641" s="454"/>
      <c r="N1641" s="455"/>
      <c r="O1641" s="456"/>
      <c r="P1641" s="456"/>
      <c r="Q1641" s="456"/>
      <c r="R1641" s="456"/>
      <c r="S1641" s="456"/>
      <c r="T1641" s="456"/>
      <c r="U1641" s="456"/>
      <c r="V1641" s="456"/>
      <c r="W1641" s="456"/>
      <c r="X1641" s="456"/>
      <c r="Y1641" s="456"/>
      <c r="Z1641" s="456"/>
      <c r="AA1641" s="456"/>
      <c r="AB1641" s="456"/>
      <c r="AC1641" s="456"/>
      <c r="AD1641" s="456"/>
      <c r="AE1641" s="457"/>
      <c r="AF1641" s="455"/>
      <c r="AG1641" s="456"/>
      <c r="AH1641" s="456"/>
      <c r="AI1641" s="456"/>
      <c r="AJ1641" s="456"/>
      <c r="AK1641" s="456"/>
      <c r="AL1641" s="456"/>
      <c r="AM1641" s="456"/>
      <c r="AN1641" s="457"/>
      <c r="AO1641" s="455"/>
      <c r="AP1641" s="456"/>
      <c r="AQ1641" s="456"/>
      <c r="AR1641" s="456"/>
      <c r="AS1641" s="456"/>
      <c r="AT1641" s="456"/>
      <c r="AU1641" s="456"/>
      <c r="AV1641" s="456"/>
      <c r="AW1641" s="456"/>
      <c r="AX1641" s="456"/>
      <c r="AY1641" s="456"/>
      <c r="AZ1641" s="456"/>
      <c r="BA1641" s="456"/>
      <c r="BB1641" s="456"/>
      <c r="BC1641" s="456"/>
      <c r="BD1641" s="456"/>
      <c r="BE1641" s="456"/>
      <c r="BF1641" s="456"/>
      <c r="BG1641" s="457"/>
      <c r="BH1641" s="458"/>
      <c r="BI1641" s="459"/>
      <c r="BJ1641" s="459"/>
      <c r="BK1641" s="459"/>
      <c r="BL1641" s="459"/>
      <c r="BM1641" s="460"/>
      <c r="BN1641" s="314"/>
      <c r="BO1641" s="314"/>
      <c r="BP1641" s="1"/>
      <c r="BQ1641" s="120">
        <f>IF($F$3="","",IF(N1641=$F$3,COUNTIF(BQ$23:BQ1640,"&gt;0")+1,0))</f>
        <v>0</v>
      </c>
      <c r="BR1641" s="1"/>
      <c r="BS1641" s="20" t="str">
        <f>IF($N1641="","",IF(VLOOKUP(VLOOKUP($N1641,IMPOSTAZIONI!$E$6:$I$13,5,FALSE),IMPOSTAZIONI!$B$25:$N$32,3,FALSE)=0,"",VLOOKUP(VLOOKUP($N1641,IMPOSTAZIONI!$E$6:$I$13,5,FALSE),IMPOSTAZIONI!$B$25:$N$32,3,FALSE)))</f>
        <v/>
      </c>
      <c r="BT1641" s="20" t="str">
        <f>IF($N1641="","",IF(VLOOKUP(VLOOKUP($N1641,IMPOSTAZIONI!$E$6:$I$13,5,FALSE),IMPOSTAZIONI!$B$25:$N$32,6,FALSE)=0,"",VLOOKUP(VLOOKUP($N1641,IMPOSTAZIONI!$E$6:$I$13,5,FALSE),IMPOSTAZIONI!$B$25:$N$32,6,FALSE)))</f>
        <v/>
      </c>
      <c r="BU1641" s="20" t="str">
        <f>IF($N1641="","",IF(VLOOKUP(VLOOKUP($N1641,IMPOSTAZIONI!$E$6:$I$13,5,FALSE),IMPOSTAZIONI!$B$25:$N$32,9,FALSE)=0,"",VLOOKUP(VLOOKUP($N1641,IMPOSTAZIONI!$E$6:$I$13,5,FALSE),IMPOSTAZIONI!$B$25:$N$32,9,FALSE)))</f>
        <v/>
      </c>
      <c r="BV1641" s="20" t="str">
        <f>IF($N1641="","",IF(VLOOKUP(VLOOKUP($N1641,IMPOSTAZIONI!$E$6:$I$13,5,FALSE),IMPOSTAZIONI!$B$25:$N$32,12,FALSE)=0,"",VLOOKUP(VLOOKUP($N1641,IMPOSTAZIONI!$E$6:$I$13,5,FALSE),IMPOSTAZIONI!$B$25:$N$32,12,FALSE)))</f>
        <v/>
      </c>
      <c r="BW1641" s="221" t="str">
        <f t="shared" si="439"/>
        <v/>
      </c>
      <c r="BX1641" s="221" t="str">
        <f t="shared" si="440"/>
        <v/>
      </c>
      <c r="BY1641" s="221">
        <f t="shared" si="441"/>
        <v>0</v>
      </c>
      <c r="BZ1641" s="231">
        <f t="shared" si="442"/>
        <v>0</v>
      </c>
      <c r="CA1641" s="246">
        <f t="shared" si="443"/>
        <v>0</v>
      </c>
      <c r="CB1641" s="246">
        <f t="shared" si="444"/>
        <v>0</v>
      </c>
      <c r="CC1641" s="246" t="str">
        <f t="shared" si="445"/>
        <v/>
      </c>
      <c r="CD1641" s="246">
        <f t="shared" si="446"/>
        <v>5</v>
      </c>
      <c r="CE1641" s="246">
        <f t="shared" si="447"/>
        <v>0</v>
      </c>
      <c r="CF1641" s="276">
        <f t="shared" si="448"/>
        <v>0</v>
      </c>
      <c r="CG1641" s="277">
        <f t="shared" si="448"/>
        <v>0</v>
      </c>
      <c r="CH1641" s="277">
        <f t="shared" si="448"/>
        <v>0</v>
      </c>
      <c r="CI1641" s="278">
        <f t="shared" si="437"/>
        <v>0</v>
      </c>
      <c r="CJ1641" s="280">
        <f t="shared" si="449"/>
        <v>0</v>
      </c>
      <c r="CK1641" s="232">
        <f t="shared" si="450"/>
        <v>0</v>
      </c>
      <c r="CL1641" s="1"/>
    </row>
    <row r="1642" spans="1:90" ht="18" customHeight="1">
      <c r="A1642" s="1"/>
      <c r="B1642" s="1"/>
      <c r="C1642" s="314"/>
      <c r="D1642" s="287" t="str">
        <f t="shared" si="436"/>
        <v/>
      </c>
      <c r="E1642" s="449" t="str">
        <f t="shared" si="438"/>
        <v/>
      </c>
      <c r="F1642" s="450"/>
      <c r="G1642" s="451"/>
      <c r="H1642" s="452"/>
      <c r="I1642" s="453"/>
      <c r="J1642" s="453"/>
      <c r="K1642" s="453"/>
      <c r="L1642" s="453"/>
      <c r="M1642" s="454"/>
      <c r="N1642" s="455"/>
      <c r="O1642" s="456"/>
      <c r="P1642" s="456"/>
      <c r="Q1642" s="456"/>
      <c r="R1642" s="456"/>
      <c r="S1642" s="456"/>
      <c r="T1642" s="456"/>
      <c r="U1642" s="456"/>
      <c r="V1642" s="456"/>
      <c r="W1642" s="456"/>
      <c r="X1642" s="456"/>
      <c r="Y1642" s="456"/>
      <c r="Z1642" s="456"/>
      <c r="AA1642" s="456"/>
      <c r="AB1642" s="456"/>
      <c r="AC1642" s="456"/>
      <c r="AD1642" s="456"/>
      <c r="AE1642" s="457"/>
      <c r="AF1642" s="455"/>
      <c r="AG1642" s="456"/>
      <c r="AH1642" s="456"/>
      <c r="AI1642" s="456"/>
      <c r="AJ1642" s="456"/>
      <c r="AK1642" s="456"/>
      <c r="AL1642" s="456"/>
      <c r="AM1642" s="456"/>
      <c r="AN1642" s="457"/>
      <c r="AO1642" s="455"/>
      <c r="AP1642" s="456"/>
      <c r="AQ1642" s="456"/>
      <c r="AR1642" s="456"/>
      <c r="AS1642" s="456"/>
      <c r="AT1642" s="456"/>
      <c r="AU1642" s="456"/>
      <c r="AV1642" s="456"/>
      <c r="AW1642" s="456"/>
      <c r="AX1642" s="456"/>
      <c r="AY1642" s="456"/>
      <c r="AZ1642" s="456"/>
      <c r="BA1642" s="456"/>
      <c r="BB1642" s="456"/>
      <c r="BC1642" s="456"/>
      <c r="BD1642" s="456"/>
      <c r="BE1642" s="456"/>
      <c r="BF1642" s="456"/>
      <c r="BG1642" s="457"/>
      <c r="BH1642" s="458"/>
      <c r="BI1642" s="459"/>
      <c r="BJ1642" s="459"/>
      <c r="BK1642" s="459"/>
      <c r="BL1642" s="459"/>
      <c r="BM1642" s="460"/>
      <c r="BN1642" s="314"/>
      <c r="BO1642" s="314"/>
      <c r="BP1642" s="1"/>
      <c r="BQ1642" s="120">
        <f>IF($F$3="","",IF(N1642=$F$3,COUNTIF(BQ$23:BQ1641,"&gt;0")+1,0))</f>
        <v>0</v>
      </c>
      <c r="BR1642" s="1"/>
      <c r="BS1642" s="20" t="str">
        <f>IF($N1642="","",IF(VLOOKUP(VLOOKUP($N1642,IMPOSTAZIONI!$E$6:$I$13,5,FALSE),IMPOSTAZIONI!$B$25:$N$32,3,FALSE)=0,"",VLOOKUP(VLOOKUP($N1642,IMPOSTAZIONI!$E$6:$I$13,5,FALSE),IMPOSTAZIONI!$B$25:$N$32,3,FALSE)))</f>
        <v/>
      </c>
      <c r="BT1642" s="20" t="str">
        <f>IF($N1642="","",IF(VLOOKUP(VLOOKUP($N1642,IMPOSTAZIONI!$E$6:$I$13,5,FALSE),IMPOSTAZIONI!$B$25:$N$32,6,FALSE)=0,"",VLOOKUP(VLOOKUP($N1642,IMPOSTAZIONI!$E$6:$I$13,5,FALSE),IMPOSTAZIONI!$B$25:$N$32,6,FALSE)))</f>
        <v/>
      </c>
      <c r="BU1642" s="20" t="str">
        <f>IF($N1642="","",IF(VLOOKUP(VLOOKUP($N1642,IMPOSTAZIONI!$E$6:$I$13,5,FALSE),IMPOSTAZIONI!$B$25:$N$32,9,FALSE)=0,"",VLOOKUP(VLOOKUP($N1642,IMPOSTAZIONI!$E$6:$I$13,5,FALSE),IMPOSTAZIONI!$B$25:$N$32,9,FALSE)))</f>
        <v/>
      </c>
      <c r="BV1642" s="20" t="str">
        <f>IF($N1642="","",IF(VLOOKUP(VLOOKUP($N1642,IMPOSTAZIONI!$E$6:$I$13,5,FALSE),IMPOSTAZIONI!$B$25:$N$32,12,FALSE)=0,"",VLOOKUP(VLOOKUP($N1642,IMPOSTAZIONI!$E$6:$I$13,5,FALSE),IMPOSTAZIONI!$B$25:$N$32,12,FALSE)))</f>
        <v/>
      </c>
      <c r="BW1642" s="221" t="str">
        <f t="shared" si="439"/>
        <v/>
      </c>
      <c r="BX1642" s="221" t="str">
        <f t="shared" si="440"/>
        <v/>
      </c>
      <c r="BY1642" s="221">
        <f t="shared" si="441"/>
        <v>0</v>
      </c>
      <c r="BZ1642" s="231">
        <f t="shared" si="442"/>
        <v>0</v>
      </c>
      <c r="CA1642" s="246">
        <f t="shared" si="443"/>
        <v>0</v>
      </c>
      <c r="CB1642" s="246">
        <f t="shared" si="444"/>
        <v>0</v>
      </c>
      <c r="CC1642" s="246" t="str">
        <f t="shared" si="445"/>
        <v/>
      </c>
      <c r="CD1642" s="246">
        <f t="shared" si="446"/>
        <v>5</v>
      </c>
      <c r="CE1642" s="246">
        <f t="shared" si="447"/>
        <v>0</v>
      </c>
      <c r="CF1642" s="276">
        <f t="shared" si="448"/>
        <v>0</v>
      </c>
      <c r="CG1642" s="277">
        <f t="shared" si="448"/>
        <v>0</v>
      </c>
      <c r="CH1642" s="277">
        <f t="shared" si="448"/>
        <v>0</v>
      </c>
      <c r="CI1642" s="278">
        <f t="shared" si="437"/>
        <v>0</v>
      </c>
      <c r="CJ1642" s="280">
        <f t="shared" si="449"/>
        <v>0</v>
      </c>
      <c r="CK1642" s="232">
        <f t="shared" si="450"/>
        <v>0</v>
      </c>
      <c r="CL1642" s="1"/>
    </row>
    <row r="1643" spans="1:90" ht="18" customHeight="1">
      <c r="A1643" s="1"/>
      <c r="B1643" s="1"/>
      <c r="C1643" s="314"/>
      <c r="D1643" s="287" t="str">
        <f t="shared" si="436"/>
        <v/>
      </c>
      <c r="E1643" s="449" t="str">
        <f t="shared" si="438"/>
        <v/>
      </c>
      <c r="F1643" s="450"/>
      <c r="G1643" s="451"/>
      <c r="H1643" s="452"/>
      <c r="I1643" s="453"/>
      <c r="J1643" s="453"/>
      <c r="K1643" s="453"/>
      <c r="L1643" s="453"/>
      <c r="M1643" s="454"/>
      <c r="N1643" s="455"/>
      <c r="O1643" s="456"/>
      <c r="P1643" s="456"/>
      <c r="Q1643" s="456"/>
      <c r="R1643" s="456"/>
      <c r="S1643" s="456"/>
      <c r="T1643" s="456"/>
      <c r="U1643" s="456"/>
      <c r="V1643" s="456"/>
      <c r="W1643" s="456"/>
      <c r="X1643" s="456"/>
      <c r="Y1643" s="456"/>
      <c r="Z1643" s="456"/>
      <c r="AA1643" s="456"/>
      <c r="AB1643" s="456"/>
      <c r="AC1643" s="456"/>
      <c r="AD1643" s="456"/>
      <c r="AE1643" s="457"/>
      <c r="AF1643" s="455"/>
      <c r="AG1643" s="456"/>
      <c r="AH1643" s="456"/>
      <c r="AI1643" s="456"/>
      <c r="AJ1643" s="456"/>
      <c r="AK1643" s="456"/>
      <c r="AL1643" s="456"/>
      <c r="AM1643" s="456"/>
      <c r="AN1643" s="457"/>
      <c r="AO1643" s="455"/>
      <c r="AP1643" s="456"/>
      <c r="AQ1643" s="456"/>
      <c r="AR1643" s="456"/>
      <c r="AS1643" s="456"/>
      <c r="AT1643" s="456"/>
      <c r="AU1643" s="456"/>
      <c r="AV1643" s="456"/>
      <c r="AW1643" s="456"/>
      <c r="AX1643" s="456"/>
      <c r="AY1643" s="456"/>
      <c r="AZ1643" s="456"/>
      <c r="BA1643" s="456"/>
      <c r="BB1643" s="456"/>
      <c r="BC1643" s="456"/>
      <c r="BD1643" s="456"/>
      <c r="BE1643" s="456"/>
      <c r="BF1643" s="456"/>
      <c r="BG1643" s="457"/>
      <c r="BH1643" s="458"/>
      <c r="BI1643" s="459"/>
      <c r="BJ1643" s="459"/>
      <c r="BK1643" s="459"/>
      <c r="BL1643" s="459"/>
      <c r="BM1643" s="460"/>
      <c r="BN1643" s="314"/>
      <c r="BO1643" s="314"/>
      <c r="BP1643" s="1"/>
      <c r="BQ1643" s="120">
        <f>IF($F$3="","",IF(N1643=$F$3,COUNTIF(BQ$23:BQ1642,"&gt;0")+1,0))</f>
        <v>0</v>
      </c>
      <c r="BR1643" s="1"/>
      <c r="BS1643" s="20" t="str">
        <f>IF($N1643="","",IF(VLOOKUP(VLOOKUP($N1643,IMPOSTAZIONI!$E$6:$I$13,5,FALSE),IMPOSTAZIONI!$B$25:$N$32,3,FALSE)=0,"",VLOOKUP(VLOOKUP($N1643,IMPOSTAZIONI!$E$6:$I$13,5,FALSE),IMPOSTAZIONI!$B$25:$N$32,3,FALSE)))</f>
        <v/>
      </c>
      <c r="BT1643" s="20" t="str">
        <f>IF($N1643="","",IF(VLOOKUP(VLOOKUP($N1643,IMPOSTAZIONI!$E$6:$I$13,5,FALSE),IMPOSTAZIONI!$B$25:$N$32,6,FALSE)=0,"",VLOOKUP(VLOOKUP($N1643,IMPOSTAZIONI!$E$6:$I$13,5,FALSE),IMPOSTAZIONI!$B$25:$N$32,6,FALSE)))</f>
        <v/>
      </c>
      <c r="BU1643" s="20" t="str">
        <f>IF($N1643="","",IF(VLOOKUP(VLOOKUP($N1643,IMPOSTAZIONI!$E$6:$I$13,5,FALSE),IMPOSTAZIONI!$B$25:$N$32,9,FALSE)=0,"",VLOOKUP(VLOOKUP($N1643,IMPOSTAZIONI!$E$6:$I$13,5,FALSE),IMPOSTAZIONI!$B$25:$N$32,9,FALSE)))</f>
        <v/>
      </c>
      <c r="BV1643" s="20" t="str">
        <f>IF($N1643="","",IF(VLOOKUP(VLOOKUP($N1643,IMPOSTAZIONI!$E$6:$I$13,5,FALSE),IMPOSTAZIONI!$B$25:$N$32,12,FALSE)=0,"",VLOOKUP(VLOOKUP($N1643,IMPOSTAZIONI!$E$6:$I$13,5,FALSE),IMPOSTAZIONI!$B$25:$N$32,12,FALSE)))</f>
        <v/>
      </c>
      <c r="BW1643" s="221" t="str">
        <f t="shared" si="439"/>
        <v/>
      </c>
      <c r="BX1643" s="221" t="str">
        <f t="shared" si="440"/>
        <v/>
      </c>
      <c r="BY1643" s="221">
        <f t="shared" si="441"/>
        <v>0</v>
      </c>
      <c r="BZ1643" s="231">
        <f t="shared" si="442"/>
        <v>0</v>
      </c>
      <c r="CA1643" s="246">
        <f t="shared" si="443"/>
        <v>0</v>
      </c>
      <c r="CB1643" s="246">
        <f t="shared" si="444"/>
        <v>0</v>
      </c>
      <c r="CC1643" s="246" t="str">
        <f t="shared" si="445"/>
        <v/>
      </c>
      <c r="CD1643" s="246">
        <f t="shared" si="446"/>
        <v>5</v>
      </c>
      <c r="CE1643" s="246">
        <f t="shared" si="447"/>
        <v>0</v>
      </c>
      <c r="CF1643" s="276">
        <f t="shared" si="448"/>
        <v>0</v>
      </c>
      <c r="CG1643" s="277">
        <f t="shared" si="448"/>
        <v>0</v>
      </c>
      <c r="CH1643" s="277">
        <f t="shared" si="448"/>
        <v>0</v>
      </c>
      <c r="CI1643" s="278">
        <f t="shared" si="437"/>
        <v>0</v>
      </c>
      <c r="CJ1643" s="280">
        <f t="shared" si="449"/>
        <v>0</v>
      </c>
      <c r="CK1643" s="232">
        <f t="shared" si="450"/>
        <v>0</v>
      </c>
      <c r="CL1643" s="1"/>
    </row>
    <row r="1644" spans="1:90" ht="18" customHeight="1">
      <c r="A1644" s="1"/>
      <c r="B1644" s="1"/>
      <c r="C1644" s="314"/>
      <c r="D1644" s="287" t="str">
        <f t="shared" si="436"/>
        <v/>
      </c>
      <c r="E1644" s="449" t="str">
        <f t="shared" si="438"/>
        <v/>
      </c>
      <c r="F1644" s="450"/>
      <c r="G1644" s="451"/>
      <c r="H1644" s="452"/>
      <c r="I1644" s="453"/>
      <c r="J1644" s="453"/>
      <c r="K1644" s="453"/>
      <c r="L1644" s="453"/>
      <c r="M1644" s="454"/>
      <c r="N1644" s="455"/>
      <c r="O1644" s="456"/>
      <c r="P1644" s="456"/>
      <c r="Q1644" s="456"/>
      <c r="R1644" s="456"/>
      <c r="S1644" s="456"/>
      <c r="T1644" s="456"/>
      <c r="U1644" s="456"/>
      <c r="V1644" s="456"/>
      <c r="W1644" s="456"/>
      <c r="X1644" s="456"/>
      <c r="Y1644" s="456"/>
      <c r="Z1644" s="456"/>
      <c r="AA1644" s="456"/>
      <c r="AB1644" s="456"/>
      <c r="AC1644" s="456"/>
      <c r="AD1644" s="456"/>
      <c r="AE1644" s="457"/>
      <c r="AF1644" s="455"/>
      <c r="AG1644" s="456"/>
      <c r="AH1644" s="456"/>
      <c r="AI1644" s="456"/>
      <c r="AJ1644" s="456"/>
      <c r="AK1644" s="456"/>
      <c r="AL1644" s="456"/>
      <c r="AM1644" s="456"/>
      <c r="AN1644" s="457"/>
      <c r="AO1644" s="455"/>
      <c r="AP1644" s="456"/>
      <c r="AQ1644" s="456"/>
      <c r="AR1644" s="456"/>
      <c r="AS1644" s="456"/>
      <c r="AT1644" s="456"/>
      <c r="AU1644" s="456"/>
      <c r="AV1644" s="456"/>
      <c r="AW1644" s="456"/>
      <c r="AX1644" s="456"/>
      <c r="AY1644" s="456"/>
      <c r="AZ1644" s="456"/>
      <c r="BA1644" s="456"/>
      <c r="BB1644" s="456"/>
      <c r="BC1644" s="456"/>
      <c r="BD1644" s="456"/>
      <c r="BE1644" s="456"/>
      <c r="BF1644" s="456"/>
      <c r="BG1644" s="457"/>
      <c r="BH1644" s="458"/>
      <c r="BI1644" s="459"/>
      <c r="BJ1644" s="459"/>
      <c r="BK1644" s="459"/>
      <c r="BL1644" s="459"/>
      <c r="BM1644" s="460"/>
      <c r="BN1644" s="314"/>
      <c r="BO1644" s="314"/>
      <c r="BP1644" s="1"/>
      <c r="BQ1644" s="120">
        <f>IF($F$3="","",IF(N1644=$F$3,COUNTIF(BQ$23:BQ1643,"&gt;0")+1,0))</f>
        <v>0</v>
      </c>
      <c r="BR1644" s="1"/>
      <c r="BS1644" s="20" t="str">
        <f>IF($N1644="","",IF(VLOOKUP(VLOOKUP($N1644,IMPOSTAZIONI!$E$6:$I$13,5,FALSE),IMPOSTAZIONI!$B$25:$N$32,3,FALSE)=0,"",VLOOKUP(VLOOKUP($N1644,IMPOSTAZIONI!$E$6:$I$13,5,FALSE),IMPOSTAZIONI!$B$25:$N$32,3,FALSE)))</f>
        <v/>
      </c>
      <c r="BT1644" s="20" t="str">
        <f>IF($N1644="","",IF(VLOOKUP(VLOOKUP($N1644,IMPOSTAZIONI!$E$6:$I$13,5,FALSE),IMPOSTAZIONI!$B$25:$N$32,6,FALSE)=0,"",VLOOKUP(VLOOKUP($N1644,IMPOSTAZIONI!$E$6:$I$13,5,FALSE),IMPOSTAZIONI!$B$25:$N$32,6,FALSE)))</f>
        <v/>
      </c>
      <c r="BU1644" s="20" t="str">
        <f>IF($N1644="","",IF(VLOOKUP(VLOOKUP($N1644,IMPOSTAZIONI!$E$6:$I$13,5,FALSE),IMPOSTAZIONI!$B$25:$N$32,9,FALSE)=0,"",VLOOKUP(VLOOKUP($N1644,IMPOSTAZIONI!$E$6:$I$13,5,FALSE),IMPOSTAZIONI!$B$25:$N$32,9,FALSE)))</f>
        <v/>
      </c>
      <c r="BV1644" s="20" t="str">
        <f>IF($N1644="","",IF(VLOOKUP(VLOOKUP($N1644,IMPOSTAZIONI!$E$6:$I$13,5,FALSE),IMPOSTAZIONI!$B$25:$N$32,12,FALSE)=0,"",VLOOKUP(VLOOKUP($N1644,IMPOSTAZIONI!$E$6:$I$13,5,FALSE),IMPOSTAZIONI!$B$25:$N$32,12,FALSE)))</f>
        <v/>
      </c>
      <c r="BW1644" s="221" t="str">
        <f t="shared" si="439"/>
        <v/>
      </c>
      <c r="BX1644" s="221" t="str">
        <f t="shared" si="440"/>
        <v/>
      </c>
      <c r="BY1644" s="221">
        <f t="shared" si="441"/>
        <v>0</v>
      </c>
      <c r="BZ1644" s="231">
        <f t="shared" si="442"/>
        <v>0</v>
      </c>
      <c r="CA1644" s="246">
        <f t="shared" si="443"/>
        <v>0</v>
      </c>
      <c r="CB1644" s="246">
        <f t="shared" si="444"/>
        <v>0</v>
      </c>
      <c r="CC1644" s="246" t="str">
        <f t="shared" si="445"/>
        <v/>
      </c>
      <c r="CD1644" s="246">
        <f t="shared" si="446"/>
        <v>5</v>
      </c>
      <c r="CE1644" s="246">
        <f t="shared" si="447"/>
        <v>0</v>
      </c>
      <c r="CF1644" s="276">
        <f t="shared" si="448"/>
        <v>0</v>
      </c>
      <c r="CG1644" s="277">
        <f t="shared" si="448"/>
        <v>0</v>
      </c>
      <c r="CH1644" s="277">
        <f t="shared" si="448"/>
        <v>0</v>
      </c>
      <c r="CI1644" s="278">
        <f t="shared" si="437"/>
        <v>0</v>
      </c>
      <c r="CJ1644" s="280">
        <f t="shared" si="449"/>
        <v>0</v>
      </c>
      <c r="CK1644" s="232">
        <f t="shared" si="450"/>
        <v>0</v>
      </c>
      <c r="CL1644" s="1"/>
    </row>
    <row r="1645" spans="1:90" ht="18" customHeight="1">
      <c r="A1645" s="1"/>
      <c r="B1645" s="1"/>
      <c r="C1645" s="314"/>
      <c r="D1645" s="287" t="str">
        <f t="shared" si="436"/>
        <v/>
      </c>
      <c r="E1645" s="449" t="str">
        <f t="shared" si="438"/>
        <v/>
      </c>
      <c r="F1645" s="450"/>
      <c r="G1645" s="451"/>
      <c r="H1645" s="452"/>
      <c r="I1645" s="453"/>
      <c r="J1645" s="453"/>
      <c r="K1645" s="453"/>
      <c r="L1645" s="453"/>
      <c r="M1645" s="454"/>
      <c r="N1645" s="455"/>
      <c r="O1645" s="456"/>
      <c r="P1645" s="456"/>
      <c r="Q1645" s="456"/>
      <c r="R1645" s="456"/>
      <c r="S1645" s="456"/>
      <c r="T1645" s="456"/>
      <c r="U1645" s="456"/>
      <c r="V1645" s="456"/>
      <c r="W1645" s="456"/>
      <c r="X1645" s="456"/>
      <c r="Y1645" s="456"/>
      <c r="Z1645" s="456"/>
      <c r="AA1645" s="456"/>
      <c r="AB1645" s="456"/>
      <c r="AC1645" s="456"/>
      <c r="AD1645" s="456"/>
      <c r="AE1645" s="457"/>
      <c r="AF1645" s="455"/>
      <c r="AG1645" s="456"/>
      <c r="AH1645" s="456"/>
      <c r="AI1645" s="456"/>
      <c r="AJ1645" s="456"/>
      <c r="AK1645" s="456"/>
      <c r="AL1645" s="456"/>
      <c r="AM1645" s="456"/>
      <c r="AN1645" s="457"/>
      <c r="AO1645" s="455"/>
      <c r="AP1645" s="456"/>
      <c r="AQ1645" s="456"/>
      <c r="AR1645" s="456"/>
      <c r="AS1645" s="456"/>
      <c r="AT1645" s="456"/>
      <c r="AU1645" s="456"/>
      <c r="AV1645" s="456"/>
      <c r="AW1645" s="456"/>
      <c r="AX1645" s="456"/>
      <c r="AY1645" s="456"/>
      <c r="AZ1645" s="456"/>
      <c r="BA1645" s="456"/>
      <c r="BB1645" s="456"/>
      <c r="BC1645" s="456"/>
      <c r="BD1645" s="456"/>
      <c r="BE1645" s="456"/>
      <c r="BF1645" s="456"/>
      <c r="BG1645" s="457"/>
      <c r="BH1645" s="458"/>
      <c r="BI1645" s="459"/>
      <c r="BJ1645" s="459"/>
      <c r="BK1645" s="459"/>
      <c r="BL1645" s="459"/>
      <c r="BM1645" s="460"/>
      <c r="BN1645" s="314"/>
      <c r="BO1645" s="314"/>
      <c r="BP1645" s="1"/>
      <c r="BQ1645" s="120">
        <f>IF($F$3="","",IF(N1645=$F$3,COUNTIF(BQ$23:BQ1644,"&gt;0")+1,0))</f>
        <v>0</v>
      </c>
      <c r="BR1645" s="1"/>
      <c r="BS1645" s="20" t="str">
        <f>IF($N1645="","",IF(VLOOKUP(VLOOKUP($N1645,IMPOSTAZIONI!$E$6:$I$13,5,FALSE),IMPOSTAZIONI!$B$25:$N$32,3,FALSE)=0,"",VLOOKUP(VLOOKUP($N1645,IMPOSTAZIONI!$E$6:$I$13,5,FALSE),IMPOSTAZIONI!$B$25:$N$32,3,FALSE)))</f>
        <v/>
      </c>
      <c r="BT1645" s="20" t="str">
        <f>IF($N1645="","",IF(VLOOKUP(VLOOKUP($N1645,IMPOSTAZIONI!$E$6:$I$13,5,FALSE),IMPOSTAZIONI!$B$25:$N$32,6,FALSE)=0,"",VLOOKUP(VLOOKUP($N1645,IMPOSTAZIONI!$E$6:$I$13,5,FALSE),IMPOSTAZIONI!$B$25:$N$32,6,FALSE)))</f>
        <v/>
      </c>
      <c r="BU1645" s="20" t="str">
        <f>IF($N1645="","",IF(VLOOKUP(VLOOKUP($N1645,IMPOSTAZIONI!$E$6:$I$13,5,FALSE),IMPOSTAZIONI!$B$25:$N$32,9,FALSE)=0,"",VLOOKUP(VLOOKUP($N1645,IMPOSTAZIONI!$E$6:$I$13,5,FALSE),IMPOSTAZIONI!$B$25:$N$32,9,FALSE)))</f>
        <v/>
      </c>
      <c r="BV1645" s="20" t="str">
        <f>IF($N1645="","",IF(VLOOKUP(VLOOKUP($N1645,IMPOSTAZIONI!$E$6:$I$13,5,FALSE),IMPOSTAZIONI!$B$25:$N$32,12,FALSE)=0,"",VLOOKUP(VLOOKUP($N1645,IMPOSTAZIONI!$E$6:$I$13,5,FALSE),IMPOSTAZIONI!$B$25:$N$32,12,FALSE)))</f>
        <v/>
      </c>
      <c r="BW1645" s="221" t="str">
        <f t="shared" si="439"/>
        <v/>
      </c>
      <c r="BX1645" s="221" t="str">
        <f t="shared" si="440"/>
        <v/>
      </c>
      <c r="BY1645" s="221">
        <f t="shared" si="441"/>
        <v>0</v>
      </c>
      <c r="BZ1645" s="231">
        <f t="shared" si="442"/>
        <v>0</v>
      </c>
      <c r="CA1645" s="246">
        <f t="shared" si="443"/>
        <v>0</v>
      </c>
      <c r="CB1645" s="246">
        <f t="shared" si="444"/>
        <v>0</v>
      </c>
      <c r="CC1645" s="246" t="str">
        <f t="shared" si="445"/>
        <v/>
      </c>
      <c r="CD1645" s="246">
        <f t="shared" si="446"/>
        <v>5</v>
      </c>
      <c r="CE1645" s="246">
        <f t="shared" si="447"/>
        <v>0</v>
      </c>
      <c r="CF1645" s="276">
        <f t="shared" si="448"/>
        <v>0</v>
      </c>
      <c r="CG1645" s="277">
        <f t="shared" si="448"/>
        <v>0</v>
      </c>
      <c r="CH1645" s="277">
        <f t="shared" si="448"/>
        <v>0</v>
      </c>
      <c r="CI1645" s="278">
        <f t="shared" si="437"/>
        <v>0</v>
      </c>
      <c r="CJ1645" s="280">
        <f t="shared" si="449"/>
        <v>0</v>
      </c>
      <c r="CK1645" s="232">
        <f t="shared" si="450"/>
        <v>0</v>
      </c>
      <c r="CL1645" s="1"/>
    </row>
    <row r="1646" spans="1:90" ht="18" customHeight="1">
      <c r="A1646" s="1"/>
      <c r="B1646" s="1"/>
      <c r="C1646" s="314"/>
      <c r="D1646" s="287" t="str">
        <f t="shared" si="436"/>
        <v/>
      </c>
      <c r="E1646" s="449" t="str">
        <f t="shared" si="438"/>
        <v/>
      </c>
      <c r="F1646" s="450"/>
      <c r="G1646" s="451"/>
      <c r="H1646" s="452"/>
      <c r="I1646" s="453"/>
      <c r="J1646" s="453"/>
      <c r="K1646" s="453"/>
      <c r="L1646" s="453"/>
      <c r="M1646" s="454"/>
      <c r="N1646" s="455"/>
      <c r="O1646" s="456"/>
      <c r="P1646" s="456"/>
      <c r="Q1646" s="456"/>
      <c r="R1646" s="456"/>
      <c r="S1646" s="456"/>
      <c r="T1646" s="456"/>
      <c r="U1646" s="456"/>
      <c r="V1646" s="456"/>
      <c r="W1646" s="456"/>
      <c r="X1646" s="456"/>
      <c r="Y1646" s="456"/>
      <c r="Z1646" s="456"/>
      <c r="AA1646" s="456"/>
      <c r="AB1646" s="456"/>
      <c r="AC1646" s="456"/>
      <c r="AD1646" s="456"/>
      <c r="AE1646" s="457"/>
      <c r="AF1646" s="455"/>
      <c r="AG1646" s="456"/>
      <c r="AH1646" s="456"/>
      <c r="AI1646" s="456"/>
      <c r="AJ1646" s="456"/>
      <c r="AK1646" s="456"/>
      <c r="AL1646" s="456"/>
      <c r="AM1646" s="456"/>
      <c r="AN1646" s="457"/>
      <c r="AO1646" s="455"/>
      <c r="AP1646" s="456"/>
      <c r="AQ1646" s="456"/>
      <c r="AR1646" s="456"/>
      <c r="AS1646" s="456"/>
      <c r="AT1646" s="456"/>
      <c r="AU1646" s="456"/>
      <c r="AV1646" s="456"/>
      <c r="AW1646" s="456"/>
      <c r="AX1646" s="456"/>
      <c r="AY1646" s="456"/>
      <c r="AZ1646" s="456"/>
      <c r="BA1646" s="456"/>
      <c r="BB1646" s="456"/>
      <c r="BC1646" s="456"/>
      <c r="BD1646" s="456"/>
      <c r="BE1646" s="456"/>
      <c r="BF1646" s="456"/>
      <c r="BG1646" s="457"/>
      <c r="BH1646" s="458"/>
      <c r="BI1646" s="459"/>
      <c r="BJ1646" s="459"/>
      <c r="BK1646" s="459"/>
      <c r="BL1646" s="459"/>
      <c r="BM1646" s="460"/>
      <c r="BN1646" s="314"/>
      <c r="BO1646" s="314"/>
      <c r="BP1646" s="1"/>
      <c r="BQ1646" s="120">
        <f>IF($F$3="","",IF(N1646=$F$3,COUNTIF(BQ$23:BQ1645,"&gt;0")+1,0))</f>
        <v>0</v>
      </c>
      <c r="BR1646" s="1"/>
      <c r="BS1646" s="20" t="str">
        <f>IF($N1646="","",IF(VLOOKUP(VLOOKUP($N1646,IMPOSTAZIONI!$E$6:$I$13,5,FALSE),IMPOSTAZIONI!$B$25:$N$32,3,FALSE)=0,"",VLOOKUP(VLOOKUP($N1646,IMPOSTAZIONI!$E$6:$I$13,5,FALSE),IMPOSTAZIONI!$B$25:$N$32,3,FALSE)))</f>
        <v/>
      </c>
      <c r="BT1646" s="20" t="str">
        <f>IF($N1646="","",IF(VLOOKUP(VLOOKUP($N1646,IMPOSTAZIONI!$E$6:$I$13,5,FALSE),IMPOSTAZIONI!$B$25:$N$32,6,FALSE)=0,"",VLOOKUP(VLOOKUP($N1646,IMPOSTAZIONI!$E$6:$I$13,5,FALSE),IMPOSTAZIONI!$B$25:$N$32,6,FALSE)))</f>
        <v/>
      </c>
      <c r="BU1646" s="20" t="str">
        <f>IF($N1646="","",IF(VLOOKUP(VLOOKUP($N1646,IMPOSTAZIONI!$E$6:$I$13,5,FALSE),IMPOSTAZIONI!$B$25:$N$32,9,FALSE)=0,"",VLOOKUP(VLOOKUP($N1646,IMPOSTAZIONI!$E$6:$I$13,5,FALSE),IMPOSTAZIONI!$B$25:$N$32,9,FALSE)))</f>
        <v/>
      </c>
      <c r="BV1646" s="20" t="str">
        <f>IF($N1646="","",IF(VLOOKUP(VLOOKUP($N1646,IMPOSTAZIONI!$E$6:$I$13,5,FALSE),IMPOSTAZIONI!$B$25:$N$32,12,FALSE)=0,"",VLOOKUP(VLOOKUP($N1646,IMPOSTAZIONI!$E$6:$I$13,5,FALSE),IMPOSTAZIONI!$B$25:$N$32,12,FALSE)))</f>
        <v/>
      </c>
      <c r="BW1646" s="221" t="str">
        <f t="shared" si="439"/>
        <v/>
      </c>
      <c r="BX1646" s="221" t="str">
        <f t="shared" si="440"/>
        <v/>
      </c>
      <c r="BY1646" s="221">
        <f t="shared" si="441"/>
        <v>0</v>
      </c>
      <c r="BZ1646" s="231">
        <f t="shared" si="442"/>
        <v>0</v>
      </c>
      <c r="CA1646" s="246">
        <f t="shared" si="443"/>
        <v>0</v>
      </c>
      <c r="CB1646" s="246">
        <f t="shared" si="444"/>
        <v>0</v>
      </c>
      <c r="CC1646" s="246" t="str">
        <f t="shared" si="445"/>
        <v/>
      </c>
      <c r="CD1646" s="246">
        <f t="shared" si="446"/>
        <v>5</v>
      </c>
      <c r="CE1646" s="246">
        <f t="shared" si="447"/>
        <v>0</v>
      </c>
      <c r="CF1646" s="276">
        <f t="shared" si="448"/>
        <v>0</v>
      </c>
      <c r="CG1646" s="277">
        <f t="shared" si="448"/>
        <v>0</v>
      </c>
      <c r="CH1646" s="277">
        <f t="shared" si="448"/>
        <v>0</v>
      </c>
      <c r="CI1646" s="278">
        <f t="shared" si="437"/>
        <v>0</v>
      </c>
      <c r="CJ1646" s="280">
        <f t="shared" si="449"/>
        <v>0</v>
      </c>
      <c r="CK1646" s="232">
        <f t="shared" si="450"/>
        <v>0</v>
      </c>
      <c r="CL1646" s="1"/>
    </row>
    <row r="1647" spans="1:90" ht="18" customHeight="1">
      <c r="A1647" s="1"/>
      <c r="B1647" s="1"/>
      <c r="C1647" s="314"/>
      <c r="D1647" s="287" t="str">
        <f t="shared" si="436"/>
        <v/>
      </c>
      <c r="E1647" s="449" t="str">
        <f t="shared" si="438"/>
        <v/>
      </c>
      <c r="F1647" s="450"/>
      <c r="G1647" s="451"/>
      <c r="H1647" s="452"/>
      <c r="I1647" s="453"/>
      <c r="J1647" s="453"/>
      <c r="K1647" s="453"/>
      <c r="L1647" s="453"/>
      <c r="M1647" s="454"/>
      <c r="N1647" s="455"/>
      <c r="O1647" s="456"/>
      <c r="P1647" s="456"/>
      <c r="Q1647" s="456"/>
      <c r="R1647" s="456"/>
      <c r="S1647" s="456"/>
      <c r="T1647" s="456"/>
      <c r="U1647" s="456"/>
      <c r="V1647" s="456"/>
      <c r="W1647" s="456"/>
      <c r="X1647" s="456"/>
      <c r="Y1647" s="456"/>
      <c r="Z1647" s="456"/>
      <c r="AA1647" s="456"/>
      <c r="AB1647" s="456"/>
      <c r="AC1647" s="456"/>
      <c r="AD1647" s="456"/>
      <c r="AE1647" s="457"/>
      <c r="AF1647" s="455"/>
      <c r="AG1647" s="456"/>
      <c r="AH1647" s="456"/>
      <c r="AI1647" s="456"/>
      <c r="AJ1647" s="456"/>
      <c r="AK1647" s="456"/>
      <c r="AL1647" s="456"/>
      <c r="AM1647" s="456"/>
      <c r="AN1647" s="457"/>
      <c r="AO1647" s="455"/>
      <c r="AP1647" s="456"/>
      <c r="AQ1647" s="456"/>
      <c r="AR1647" s="456"/>
      <c r="AS1647" s="456"/>
      <c r="AT1647" s="456"/>
      <c r="AU1647" s="456"/>
      <c r="AV1647" s="456"/>
      <c r="AW1647" s="456"/>
      <c r="AX1647" s="456"/>
      <c r="AY1647" s="456"/>
      <c r="AZ1647" s="456"/>
      <c r="BA1647" s="456"/>
      <c r="BB1647" s="456"/>
      <c r="BC1647" s="456"/>
      <c r="BD1647" s="456"/>
      <c r="BE1647" s="456"/>
      <c r="BF1647" s="456"/>
      <c r="BG1647" s="457"/>
      <c r="BH1647" s="458"/>
      <c r="BI1647" s="459"/>
      <c r="BJ1647" s="459"/>
      <c r="BK1647" s="459"/>
      <c r="BL1647" s="459"/>
      <c r="BM1647" s="460"/>
      <c r="BN1647" s="314"/>
      <c r="BO1647" s="314"/>
      <c r="BP1647" s="1"/>
      <c r="BQ1647" s="120">
        <f>IF($F$3="","",IF(N1647=$F$3,COUNTIF(BQ$23:BQ1646,"&gt;0")+1,0))</f>
        <v>0</v>
      </c>
      <c r="BR1647" s="1"/>
      <c r="BS1647" s="20" t="str">
        <f>IF($N1647="","",IF(VLOOKUP(VLOOKUP($N1647,IMPOSTAZIONI!$E$6:$I$13,5,FALSE),IMPOSTAZIONI!$B$25:$N$32,3,FALSE)=0,"",VLOOKUP(VLOOKUP($N1647,IMPOSTAZIONI!$E$6:$I$13,5,FALSE),IMPOSTAZIONI!$B$25:$N$32,3,FALSE)))</f>
        <v/>
      </c>
      <c r="BT1647" s="20" t="str">
        <f>IF($N1647="","",IF(VLOOKUP(VLOOKUP($N1647,IMPOSTAZIONI!$E$6:$I$13,5,FALSE),IMPOSTAZIONI!$B$25:$N$32,6,FALSE)=0,"",VLOOKUP(VLOOKUP($N1647,IMPOSTAZIONI!$E$6:$I$13,5,FALSE),IMPOSTAZIONI!$B$25:$N$32,6,FALSE)))</f>
        <v/>
      </c>
      <c r="BU1647" s="20" t="str">
        <f>IF($N1647="","",IF(VLOOKUP(VLOOKUP($N1647,IMPOSTAZIONI!$E$6:$I$13,5,FALSE),IMPOSTAZIONI!$B$25:$N$32,9,FALSE)=0,"",VLOOKUP(VLOOKUP($N1647,IMPOSTAZIONI!$E$6:$I$13,5,FALSE),IMPOSTAZIONI!$B$25:$N$32,9,FALSE)))</f>
        <v/>
      </c>
      <c r="BV1647" s="20" t="str">
        <f>IF($N1647="","",IF(VLOOKUP(VLOOKUP($N1647,IMPOSTAZIONI!$E$6:$I$13,5,FALSE),IMPOSTAZIONI!$B$25:$N$32,12,FALSE)=0,"",VLOOKUP(VLOOKUP($N1647,IMPOSTAZIONI!$E$6:$I$13,5,FALSE),IMPOSTAZIONI!$B$25:$N$32,12,FALSE)))</f>
        <v/>
      </c>
      <c r="BW1647" s="221" t="str">
        <f t="shared" si="439"/>
        <v/>
      </c>
      <c r="BX1647" s="221" t="str">
        <f t="shared" si="440"/>
        <v/>
      </c>
      <c r="BY1647" s="221">
        <f t="shared" si="441"/>
        <v>0</v>
      </c>
      <c r="BZ1647" s="231">
        <f t="shared" si="442"/>
        <v>0</v>
      </c>
      <c r="CA1647" s="246">
        <f t="shared" si="443"/>
        <v>0</v>
      </c>
      <c r="CB1647" s="246">
        <f t="shared" si="444"/>
        <v>0</v>
      </c>
      <c r="CC1647" s="246" t="str">
        <f t="shared" si="445"/>
        <v/>
      </c>
      <c r="CD1647" s="246">
        <f t="shared" si="446"/>
        <v>5</v>
      </c>
      <c r="CE1647" s="246">
        <f t="shared" si="447"/>
        <v>0</v>
      </c>
      <c r="CF1647" s="276">
        <f t="shared" si="448"/>
        <v>0</v>
      </c>
      <c r="CG1647" s="277">
        <f t="shared" si="448"/>
        <v>0</v>
      </c>
      <c r="CH1647" s="277">
        <f t="shared" si="448"/>
        <v>0</v>
      </c>
      <c r="CI1647" s="278">
        <f t="shared" si="437"/>
        <v>0</v>
      </c>
      <c r="CJ1647" s="280">
        <f t="shared" si="449"/>
        <v>0</v>
      </c>
      <c r="CK1647" s="232">
        <f t="shared" si="450"/>
        <v>0</v>
      </c>
      <c r="CL1647" s="1"/>
    </row>
    <row r="1648" spans="1:90" ht="18" customHeight="1">
      <c r="A1648" s="1"/>
      <c r="B1648" s="1"/>
      <c r="C1648" s="314"/>
      <c r="D1648" s="287" t="str">
        <f t="shared" si="436"/>
        <v/>
      </c>
      <c r="E1648" s="449" t="str">
        <f t="shared" si="438"/>
        <v/>
      </c>
      <c r="F1648" s="450"/>
      <c r="G1648" s="451"/>
      <c r="H1648" s="452"/>
      <c r="I1648" s="453"/>
      <c r="J1648" s="453"/>
      <c r="K1648" s="453"/>
      <c r="L1648" s="453"/>
      <c r="M1648" s="454"/>
      <c r="N1648" s="455"/>
      <c r="O1648" s="456"/>
      <c r="P1648" s="456"/>
      <c r="Q1648" s="456"/>
      <c r="R1648" s="456"/>
      <c r="S1648" s="456"/>
      <c r="T1648" s="456"/>
      <c r="U1648" s="456"/>
      <c r="V1648" s="456"/>
      <c r="W1648" s="456"/>
      <c r="X1648" s="456"/>
      <c r="Y1648" s="456"/>
      <c r="Z1648" s="456"/>
      <c r="AA1648" s="456"/>
      <c r="AB1648" s="456"/>
      <c r="AC1648" s="456"/>
      <c r="AD1648" s="456"/>
      <c r="AE1648" s="457"/>
      <c r="AF1648" s="455"/>
      <c r="AG1648" s="456"/>
      <c r="AH1648" s="456"/>
      <c r="AI1648" s="456"/>
      <c r="AJ1648" s="456"/>
      <c r="AK1648" s="456"/>
      <c r="AL1648" s="456"/>
      <c r="AM1648" s="456"/>
      <c r="AN1648" s="457"/>
      <c r="AO1648" s="455"/>
      <c r="AP1648" s="456"/>
      <c r="AQ1648" s="456"/>
      <c r="AR1648" s="456"/>
      <c r="AS1648" s="456"/>
      <c r="AT1648" s="456"/>
      <c r="AU1648" s="456"/>
      <c r="AV1648" s="456"/>
      <c r="AW1648" s="456"/>
      <c r="AX1648" s="456"/>
      <c r="AY1648" s="456"/>
      <c r="AZ1648" s="456"/>
      <c r="BA1648" s="456"/>
      <c r="BB1648" s="456"/>
      <c r="BC1648" s="456"/>
      <c r="BD1648" s="456"/>
      <c r="BE1648" s="456"/>
      <c r="BF1648" s="456"/>
      <c r="BG1648" s="457"/>
      <c r="BH1648" s="458"/>
      <c r="BI1648" s="459"/>
      <c r="BJ1648" s="459"/>
      <c r="BK1648" s="459"/>
      <c r="BL1648" s="459"/>
      <c r="BM1648" s="460"/>
      <c r="BN1648" s="314"/>
      <c r="BO1648" s="314"/>
      <c r="BP1648" s="1"/>
      <c r="BQ1648" s="120">
        <f>IF($F$3="","",IF(N1648=$F$3,COUNTIF(BQ$23:BQ1647,"&gt;0")+1,0))</f>
        <v>0</v>
      </c>
      <c r="BR1648" s="1"/>
      <c r="BS1648" s="20" t="str">
        <f>IF($N1648="","",IF(VLOOKUP(VLOOKUP($N1648,IMPOSTAZIONI!$E$6:$I$13,5,FALSE),IMPOSTAZIONI!$B$25:$N$32,3,FALSE)=0,"",VLOOKUP(VLOOKUP($N1648,IMPOSTAZIONI!$E$6:$I$13,5,FALSE),IMPOSTAZIONI!$B$25:$N$32,3,FALSE)))</f>
        <v/>
      </c>
      <c r="BT1648" s="20" t="str">
        <f>IF($N1648="","",IF(VLOOKUP(VLOOKUP($N1648,IMPOSTAZIONI!$E$6:$I$13,5,FALSE),IMPOSTAZIONI!$B$25:$N$32,6,FALSE)=0,"",VLOOKUP(VLOOKUP($N1648,IMPOSTAZIONI!$E$6:$I$13,5,FALSE),IMPOSTAZIONI!$B$25:$N$32,6,FALSE)))</f>
        <v/>
      </c>
      <c r="BU1648" s="20" t="str">
        <f>IF($N1648="","",IF(VLOOKUP(VLOOKUP($N1648,IMPOSTAZIONI!$E$6:$I$13,5,FALSE),IMPOSTAZIONI!$B$25:$N$32,9,FALSE)=0,"",VLOOKUP(VLOOKUP($N1648,IMPOSTAZIONI!$E$6:$I$13,5,FALSE),IMPOSTAZIONI!$B$25:$N$32,9,FALSE)))</f>
        <v/>
      </c>
      <c r="BV1648" s="20" t="str">
        <f>IF($N1648="","",IF(VLOOKUP(VLOOKUP($N1648,IMPOSTAZIONI!$E$6:$I$13,5,FALSE),IMPOSTAZIONI!$B$25:$N$32,12,FALSE)=0,"",VLOOKUP(VLOOKUP($N1648,IMPOSTAZIONI!$E$6:$I$13,5,FALSE),IMPOSTAZIONI!$B$25:$N$32,12,FALSE)))</f>
        <v/>
      </c>
      <c r="BW1648" s="221" t="str">
        <f t="shared" si="439"/>
        <v/>
      </c>
      <c r="BX1648" s="221" t="str">
        <f t="shared" si="440"/>
        <v/>
      </c>
      <c r="BY1648" s="221">
        <f t="shared" si="441"/>
        <v>0</v>
      </c>
      <c r="BZ1648" s="231">
        <f t="shared" si="442"/>
        <v>0</v>
      </c>
      <c r="CA1648" s="246">
        <f t="shared" si="443"/>
        <v>0</v>
      </c>
      <c r="CB1648" s="246">
        <f t="shared" si="444"/>
        <v>0</v>
      </c>
      <c r="CC1648" s="246" t="str">
        <f t="shared" si="445"/>
        <v/>
      </c>
      <c r="CD1648" s="246">
        <f t="shared" si="446"/>
        <v>5</v>
      </c>
      <c r="CE1648" s="246">
        <f t="shared" si="447"/>
        <v>0</v>
      </c>
      <c r="CF1648" s="276">
        <f t="shared" si="448"/>
        <v>0</v>
      </c>
      <c r="CG1648" s="277">
        <f t="shared" si="448"/>
        <v>0</v>
      </c>
      <c r="CH1648" s="277">
        <f t="shared" si="448"/>
        <v>0</v>
      </c>
      <c r="CI1648" s="278">
        <f t="shared" si="437"/>
        <v>0</v>
      </c>
      <c r="CJ1648" s="280">
        <f t="shared" si="449"/>
        <v>0</v>
      </c>
      <c r="CK1648" s="232">
        <f t="shared" si="450"/>
        <v>0</v>
      </c>
      <c r="CL1648" s="1"/>
    </row>
    <row r="1649" spans="1:90" ht="18" customHeight="1">
      <c r="A1649" s="1"/>
      <c r="B1649" s="1"/>
      <c r="C1649" s="314"/>
      <c r="D1649" s="287" t="str">
        <f t="shared" ref="D1649:D1712" si="451">IF(BY1649=1,"Errore",IF(BY1649=2,"+ EVN nel gg.",""))</f>
        <v/>
      </c>
      <c r="E1649" s="449" t="str">
        <f t="shared" si="438"/>
        <v/>
      </c>
      <c r="F1649" s="450"/>
      <c r="G1649" s="451"/>
      <c r="H1649" s="452"/>
      <c r="I1649" s="453"/>
      <c r="J1649" s="453"/>
      <c r="K1649" s="453"/>
      <c r="L1649" s="453"/>
      <c r="M1649" s="454"/>
      <c r="N1649" s="455"/>
      <c r="O1649" s="456"/>
      <c r="P1649" s="456"/>
      <c r="Q1649" s="456"/>
      <c r="R1649" s="456"/>
      <c r="S1649" s="456"/>
      <c r="T1649" s="456"/>
      <c r="U1649" s="456"/>
      <c r="V1649" s="456"/>
      <c r="W1649" s="456"/>
      <c r="X1649" s="456"/>
      <c r="Y1649" s="456"/>
      <c r="Z1649" s="456"/>
      <c r="AA1649" s="456"/>
      <c r="AB1649" s="456"/>
      <c r="AC1649" s="456"/>
      <c r="AD1649" s="456"/>
      <c r="AE1649" s="457"/>
      <c r="AF1649" s="455"/>
      <c r="AG1649" s="456"/>
      <c r="AH1649" s="456"/>
      <c r="AI1649" s="456"/>
      <c r="AJ1649" s="456"/>
      <c r="AK1649" s="456"/>
      <c r="AL1649" s="456"/>
      <c r="AM1649" s="456"/>
      <c r="AN1649" s="457"/>
      <c r="AO1649" s="455"/>
      <c r="AP1649" s="456"/>
      <c r="AQ1649" s="456"/>
      <c r="AR1649" s="456"/>
      <c r="AS1649" s="456"/>
      <c r="AT1649" s="456"/>
      <c r="AU1649" s="456"/>
      <c r="AV1649" s="456"/>
      <c r="AW1649" s="456"/>
      <c r="AX1649" s="456"/>
      <c r="AY1649" s="456"/>
      <c r="AZ1649" s="456"/>
      <c r="BA1649" s="456"/>
      <c r="BB1649" s="456"/>
      <c r="BC1649" s="456"/>
      <c r="BD1649" s="456"/>
      <c r="BE1649" s="456"/>
      <c r="BF1649" s="456"/>
      <c r="BG1649" s="457"/>
      <c r="BH1649" s="458"/>
      <c r="BI1649" s="459"/>
      <c r="BJ1649" s="459"/>
      <c r="BK1649" s="459"/>
      <c r="BL1649" s="459"/>
      <c r="BM1649" s="460"/>
      <c r="BN1649" s="314"/>
      <c r="BO1649" s="314"/>
      <c r="BP1649" s="1"/>
      <c r="BQ1649" s="120">
        <f>IF($F$3="","",IF(N1649=$F$3,COUNTIF(BQ$23:BQ1648,"&gt;0")+1,0))</f>
        <v>0</v>
      </c>
      <c r="BR1649" s="1"/>
      <c r="BS1649" s="20" t="str">
        <f>IF($N1649="","",IF(VLOOKUP(VLOOKUP($N1649,IMPOSTAZIONI!$E$6:$I$13,5,FALSE),IMPOSTAZIONI!$B$25:$N$32,3,FALSE)=0,"",VLOOKUP(VLOOKUP($N1649,IMPOSTAZIONI!$E$6:$I$13,5,FALSE),IMPOSTAZIONI!$B$25:$N$32,3,FALSE)))</f>
        <v/>
      </c>
      <c r="BT1649" s="20" t="str">
        <f>IF($N1649="","",IF(VLOOKUP(VLOOKUP($N1649,IMPOSTAZIONI!$E$6:$I$13,5,FALSE),IMPOSTAZIONI!$B$25:$N$32,6,FALSE)=0,"",VLOOKUP(VLOOKUP($N1649,IMPOSTAZIONI!$E$6:$I$13,5,FALSE),IMPOSTAZIONI!$B$25:$N$32,6,FALSE)))</f>
        <v/>
      </c>
      <c r="BU1649" s="20" t="str">
        <f>IF($N1649="","",IF(VLOOKUP(VLOOKUP($N1649,IMPOSTAZIONI!$E$6:$I$13,5,FALSE),IMPOSTAZIONI!$B$25:$N$32,9,FALSE)=0,"",VLOOKUP(VLOOKUP($N1649,IMPOSTAZIONI!$E$6:$I$13,5,FALSE),IMPOSTAZIONI!$B$25:$N$32,9,FALSE)))</f>
        <v/>
      </c>
      <c r="BV1649" s="20" t="str">
        <f>IF($N1649="","",IF(VLOOKUP(VLOOKUP($N1649,IMPOSTAZIONI!$E$6:$I$13,5,FALSE),IMPOSTAZIONI!$B$25:$N$32,12,FALSE)=0,"",VLOOKUP(VLOOKUP($N1649,IMPOSTAZIONI!$E$6:$I$13,5,FALSE),IMPOSTAZIONI!$B$25:$N$32,12,FALSE)))</f>
        <v/>
      </c>
      <c r="BW1649" s="221" t="str">
        <f t="shared" si="439"/>
        <v/>
      </c>
      <c r="BX1649" s="221" t="str">
        <f t="shared" si="440"/>
        <v/>
      </c>
      <c r="BY1649" s="221">
        <f t="shared" si="441"/>
        <v>0</v>
      </c>
      <c r="BZ1649" s="231">
        <f t="shared" si="442"/>
        <v>0</v>
      </c>
      <c r="CA1649" s="246">
        <f t="shared" si="443"/>
        <v>0</v>
      </c>
      <c r="CB1649" s="246">
        <f t="shared" si="444"/>
        <v>0</v>
      </c>
      <c r="CC1649" s="246" t="str">
        <f t="shared" si="445"/>
        <v/>
      </c>
      <c r="CD1649" s="246">
        <f t="shared" si="446"/>
        <v>5</v>
      </c>
      <c r="CE1649" s="246">
        <f t="shared" si="447"/>
        <v>0</v>
      </c>
      <c r="CF1649" s="276">
        <f t="shared" si="448"/>
        <v>0</v>
      </c>
      <c r="CG1649" s="277">
        <f t="shared" si="448"/>
        <v>0</v>
      </c>
      <c r="CH1649" s="277">
        <f t="shared" si="448"/>
        <v>0</v>
      </c>
      <c r="CI1649" s="278">
        <f t="shared" si="437"/>
        <v>0</v>
      </c>
      <c r="CJ1649" s="280">
        <f t="shared" si="449"/>
        <v>0</v>
      </c>
      <c r="CK1649" s="232">
        <f t="shared" si="450"/>
        <v>0</v>
      </c>
      <c r="CL1649" s="1"/>
    </row>
    <row r="1650" spans="1:90" ht="18" customHeight="1">
      <c r="A1650" s="1"/>
      <c r="B1650" s="1"/>
      <c r="C1650" s="314"/>
      <c r="D1650" s="287" t="str">
        <f t="shared" si="451"/>
        <v/>
      </c>
      <c r="E1650" s="449" t="str">
        <f t="shared" si="438"/>
        <v/>
      </c>
      <c r="F1650" s="450"/>
      <c r="G1650" s="451"/>
      <c r="H1650" s="452"/>
      <c r="I1650" s="453"/>
      <c r="J1650" s="453"/>
      <c r="K1650" s="453"/>
      <c r="L1650" s="453"/>
      <c r="M1650" s="454"/>
      <c r="N1650" s="455"/>
      <c r="O1650" s="456"/>
      <c r="P1650" s="456"/>
      <c r="Q1650" s="456"/>
      <c r="R1650" s="456"/>
      <c r="S1650" s="456"/>
      <c r="T1650" s="456"/>
      <c r="U1650" s="456"/>
      <c r="V1650" s="456"/>
      <c r="W1650" s="456"/>
      <c r="X1650" s="456"/>
      <c r="Y1650" s="456"/>
      <c r="Z1650" s="456"/>
      <c r="AA1650" s="456"/>
      <c r="AB1650" s="456"/>
      <c r="AC1650" s="456"/>
      <c r="AD1650" s="456"/>
      <c r="AE1650" s="457"/>
      <c r="AF1650" s="455"/>
      <c r="AG1650" s="456"/>
      <c r="AH1650" s="456"/>
      <c r="AI1650" s="456"/>
      <c r="AJ1650" s="456"/>
      <c r="AK1650" s="456"/>
      <c r="AL1650" s="456"/>
      <c r="AM1650" s="456"/>
      <c r="AN1650" s="457"/>
      <c r="AO1650" s="455"/>
      <c r="AP1650" s="456"/>
      <c r="AQ1650" s="456"/>
      <c r="AR1650" s="456"/>
      <c r="AS1650" s="456"/>
      <c r="AT1650" s="456"/>
      <c r="AU1650" s="456"/>
      <c r="AV1650" s="456"/>
      <c r="AW1650" s="456"/>
      <c r="AX1650" s="456"/>
      <c r="AY1650" s="456"/>
      <c r="AZ1650" s="456"/>
      <c r="BA1650" s="456"/>
      <c r="BB1650" s="456"/>
      <c r="BC1650" s="456"/>
      <c r="BD1650" s="456"/>
      <c r="BE1650" s="456"/>
      <c r="BF1650" s="456"/>
      <c r="BG1650" s="457"/>
      <c r="BH1650" s="458"/>
      <c r="BI1650" s="459"/>
      <c r="BJ1650" s="459"/>
      <c r="BK1650" s="459"/>
      <c r="BL1650" s="459"/>
      <c r="BM1650" s="460"/>
      <c r="BN1650" s="314"/>
      <c r="BO1650" s="314"/>
      <c r="BP1650" s="1"/>
      <c r="BQ1650" s="120">
        <f>IF($F$3="","",IF(N1650=$F$3,COUNTIF(BQ$23:BQ1649,"&gt;0")+1,0))</f>
        <v>0</v>
      </c>
      <c r="BR1650" s="1"/>
      <c r="BS1650" s="20" t="str">
        <f>IF($N1650="","",IF(VLOOKUP(VLOOKUP($N1650,IMPOSTAZIONI!$E$6:$I$13,5,FALSE),IMPOSTAZIONI!$B$25:$N$32,3,FALSE)=0,"",VLOOKUP(VLOOKUP($N1650,IMPOSTAZIONI!$E$6:$I$13,5,FALSE),IMPOSTAZIONI!$B$25:$N$32,3,FALSE)))</f>
        <v/>
      </c>
      <c r="BT1650" s="20" t="str">
        <f>IF($N1650="","",IF(VLOOKUP(VLOOKUP($N1650,IMPOSTAZIONI!$E$6:$I$13,5,FALSE),IMPOSTAZIONI!$B$25:$N$32,6,FALSE)=0,"",VLOOKUP(VLOOKUP($N1650,IMPOSTAZIONI!$E$6:$I$13,5,FALSE),IMPOSTAZIONI!$B$25:$N$32,6,FALSE)))</f>
        <v/>
      </c>
      <c r="BU1650" s="20" t="str">
        <f>IF($N1650="","",IF(VLOOKUP(VLOOKUP($N1650,IMPOSTAZIONI!$E$6:$I$13,5,FALSE),IMPOSTAZIONI!$B$25:$N$32,9,FALSE)=0,"",VLOOKUP(VLOOKUP($N1650,IMPOSTAZIONI!$E$6:$I$13,5,FALSE),IMPOSTAZIONI!$B$25:$N$32,9,FALSE)))</f>
        <v/>
      </c>
      <c r="BV1650" s="20" t="str">
        <f>IF($N1650="","",IF(VLOOKUP(VLOOKUP($N1650,IMPOSTAZIONI!$E$6:$I$13,5,FALSE),IMPOSTAZIONI!$B$25:$N$32,12,FALSE)=0,"",VLOOKUP(VLOOKUP($N1650,IMPOSTAZIONI!$E$6:$I$13,5,FALSE),IMPOSTAZIONI!$B$25:$N$32,12,FALSE)))</f>
        <v/>
      </c>
      <c r="BW1650" s="221" t="str">
        <f t="shared" si="439"/>
        <v/>
      </c>
      <c r="BX1650" s="221" t="str">
        <f t="shared" si="440"/>
        <v/>
      </c>
      <c r="BY1650" s="221">
        <f t="shared" si="441"/>
        <v>0</v>
      </c>
      <c r="BZ1650" s="231">
        <f t="shared" si="442"/>
        <v>0</v>
      </c>
      <c r="CA1650" s="246">
        <f t="shared" si="443"/>
        <v>0</v>
      </c>
      <c r="CB1650" s="246">
        <f t="shared" si="444"/>
        <v>0</v>
      </c>
      <c r="CC1650" s="246" t="str">
        <f t="shared" si="445"/>
        <v/>
      </c>
      <c r="CD1650" s="246">
        <f t="shared" si="446"/>
        <v>5</v>
      </c>
      <c r="CE1650" s="246">
        <f t="shared" si="447"/>
        <v>0</v>
      </c>
      <c r="CF1650" s="276">
        <f t="shared" si="448"/>
        <v>0</v>
      </c>
      <c r="CG1650" s="277">
        <f t="shared" si="448"/>
        <v>0</v>
      </c>
      <c r="CH1650" s="277">
        <f t="shared" si="448"/>
        <v>0</v>
      </c>
      <c r="CI1650" s="278">
        <f t="shared" si="437"/>
        <v>0</v>
      </c>
      <c r="CJ1650" s="280">
        <f t="shared" si="449"/>
        <v>0</v>
      </c>
      <c r="CK1650" s="232">
        <f t="shared" si="450"/>
        <v>0</v>
      </c>
      <c r="CL1650" s="1"/>
    </row>
    <row r="1651" spans="1:90" ht="18" customHeight="1">
      <c r="A1651" s="1"/>
      <c r="B1651" s="1"/>
      <c r="C1651" s="314"/>
      <c r="D1651" s="287" t="str">
        <f t="shared" si="451"/>
        <v/>
      </c>
      <c r="E1651" s="449" t="str">
        <f t="shared" si="438"/>
        <v/>
      </c>
      <c r="F1651" s="450"/>
      <c r="G1651" s="451"/>
      <c r="H1651" s="452"/>
      <c r="I1651" s="453"/>
      <c r="J1651" s="453"/>
      <c r="K1651" s="453"/>
      <c r="L1651" s="453"/>
      <c r="M1651" s="454"/>
      <c r="N1651" s="455"/>
      <c r="O1651" s="456"/>
      <c r="P1651" s="456"/>
      <c r="Q1651" s="456"/>
      <c r="R1651" s="456"/>
      <c r="S1651" s="456"/>
      <c r="T1651" s="456"/>
      <c r="U1651" s="456"/>
      <c r="V1651" s="456"/>
      <c r="W1651" s="456"/>
      <c r="X1651" s="456"/>
      <c r="Y1651" s="456"/>
      <c r="Z1651" s="456"/>
      <c r="AA1651" s="456"/>
      <c r="AB1651" s="456"/>
      <c r="AC1651" s="456"/>
      <c r="AD1651" s="456"/>
      <c r="AE1651" s="457"/>
      <c r="AF1651" s="455"/>
      <c r="AG1651" s="456"/>
      <c r="AH1651" s="456"/>
      <c r="AI1651" s="456"/>
      <c r="AJ1651" s="456"/>
      <c r="AK1651" s="456"/>
      <c r="AL1651" s="456"/>
      <c r="AM1651" s="456"/>
      <c r="AN1651" s="457"/>
      <c r="AO1651" s="455"/>
      <c r="AP1651" s="456"/>
      <c r="AQ1651" s="456"/>
      <c r="AR1651" s="456"/>
      <c r="AS1651" s="456"/>
      <c r="AT1651" s="456"/>
      <c r="AU1651" s="456"/>
      <c r="AV1651" s="456"/>
      <c r="AW1651" s="456"/>
      <c r="AX1651" s="456"/>
      <c r="AY1651" s="456"/>
      <c r="AZ1651" s="456"/>
      <c r="BA1651" s="456"/>
      <c r="BB1651" s="456"/>
      <c r="BC1651" s="456"/>
      <c r="BD1651" s="456"/>
      <c r="BE1651" s="456"/>
      <c r="BF1651" s="456"/>
      <c r="BG1651" s="457"/>
      <c r="BH1651" s="458"/>
      <c r="BI1651" s="459"/>
      <c r="BJ1651" s="459"/>
      <c r="BK1651" s="459"/>
      <c r="BL1651" s="459"/>
      <c r="BM1651" s="460"/>
      <c r="BN1651" s="314"/>
      <c r="BO1651" s="314"/>
      <c r="BP1651" s="1"/>
      <c r="BQ1651" s="120">
        <f>IF($F$3="","",IF(N1651=$F$3,COUNTIF(BQ$23:BQ1650,"&gt;0")+1,0))</f>
        <v>0</v>
      </c>
      <c r="BR1651" s="1"/>
      <c r="BS1651" s="20" t="str">
        <f>IF($N1651="","",IF(VLOOKUP(VLOOKUP($N1651,IMPOSTAZIONI!$E$6:$I$13,5,FALSE),IMPOSTAZIONI!$B$25:$N$32,3,FALSE)=0,"",VLOOKUP(VLOOKUP($N1651,IMPOSTAZIONI!$E$6:$I$13,5,FALSE),IMPOSTAZIONI!$B$25:$N$32,3,FALSE)))</f>
        <v/>
      </c>
      <c r="BT1651" s="20" t="str">
        <f>IF($N1651="","",IF(VLOOKUP(VLOOKUP($N1651,IMPOSTAZIONI!$E$6:$I$13,5,FALSE),IMPOSTAZIONI!$B$25:$N$32,6,FALSE)=0,"",VLOOKUP(VLOOKUP($N1651,IMPOSTAZIONI!$E$6:$I$13,5,FALSE),IMPOSTAZIONI!$B$25:$N$32,6,FALSE)))</f>
        <v/>
      </c>
      <c r="BU1651" s="20" t="str">
        <f>IF($N1651="","",IF(VLOOKUP(VLOOKUP($N1651,IMPOSTAZIONI!$E$6:$I$13,5,FALSE),IMPOSTAZIONI!$B$25:$N$32,9,FALSE)=0,"",VLOOKUP(VLOOKUP($N1651,IMPOSTAZIONI!$E$6:$I$13,5,FALSE),IMPOSTAZIONI!$B$25:$N$32,9,FALSE)))</f>
        <v/>
      </c>
      <c r="BV1651" s="20" t="str">
        <f>IF($N1651="","",IF(VLOOKUP(VLOOKUP($N1651,IMPOSTAZIONI!$E$6:$I$13,5,FALSE),IMPOSTAZIONI!$B$25:$N$32,12,FALSE)=0,"",VLOOKUP(VLOOKUP($N1651,IMPOSTAZIONI!$E$6:$I$13,5,FALSE),IMPOSTAZIONI!$B$25:$N$32,12,FALSE)))</f>
        <v/>
      </c>
      <c r="BW1651" s="221" t="str">
        <f t="shared" si="439"/>
        <v/>
      </c>
      <c r="BX1651" s="221" t="str">
        <f t="shared" si="440"/>
        <v/>
      </c>
      <c r="BY1651" s="221">
        <f t="shared" si="441"/>
        <v>0</v>
      </c>
      <c r="BZ1651" s="231">
        <f t="shared" si="442"/>
        <v>0</v>
      </c>
      <c r="CA1651" s="246">
        <f t="shared" si="443"/>
        <v>0</v>
      </c>
      <c r="CB1651" s="246">
        <f t="shared" si="444"/>
        <v>0</v>
      </c>
      <c r="CC1651" s="246" t="str">
        <f t="shared" si="445"/>
        <v/>
      </c>
      <c r="CD1651" s="246">
        <f t="shared" si="446"/>
        <v>5</v>
      </c>
      <c r="CE1651" s="246">
        <f t="shared" si="447"/>
        <v>0</v>
      </c>
      <c r="CF1651" s="276">
        <f t="shared" si="448"/>
        <v>0</v>
      </c>
      <c r="CG1651" s="277">
        <f t="shared" si="448"/>
        <v>0</v>
      </c>
      <c r="CH1651" s="277">
        <f t="shared" si="448"/>
        <v>0</v>
      </c>
      <c r="CI1651" s="278">
        <f t="shared" si="437"/>
        <v>0</v>
      </c>
      <c r="CJ1651" s="280">
        <f t="shared" si="449"/>
        <v>0</v>
      </c>
      <c r="CK1651" s="232">
        <f t="shared" si="450"/>
        <v>0</v>
      </c>
      <c r="CL1651" s="1"/>
    </row>
    <row r="1652" spans="1:90" ht="18" customHeight="1">
      <c r="A1652" s="1"/>
      <c r="B1652" s="1"/>
      <c r="C1652" s="314"/>
      <c r="D1652" s="287" t="str">
        <f t="shared" si="451"/>
        <v/>
      </c>
      <c r="E1652" s="449" t="str">
        <f t="shared" si="438"/>
        <v/>
      </c>
      <c r="F1652" s="450"/>
      <c r="G1652" s="451"/>
      <c r="H1652" s="452"/>
      <c r="I1652" s="453"/>
      <c r="J1652" s="453"/>
      <c r="K1652" s="453"/>
      <c r="L1652" s="453"/>
      <c r="M1652" s="454"/>
      <c r="N1652" s="455"/>
      <c r="O1652" s="456"/>
      <c r="P1652" s="456"/>
      <c r="Q1652" s="456"/>
      <c r="R1652" s="456"/>
      <c r="S1652" s="456"/>
      <c r="T1652" s="456"/>
      <c r="U1652" s="456"/>
      <c r="V1652" s="456"/>
      <c r="W1652" s="456"/>
      <c r="X1652" s="456"/>
      <c r="Y1652" s="456"/>
      <c r="Z1652" s="456"/>
      <c r="AA1652" s="456"/>
      <c r="AB1652" s="456"/>
      <c r="AC1652" s="456"/>
      <c r="AD1652" s="456"/>
      <c r="AE1652" s="457"/>
      <c r="AF1652" s="455"/>
      <c r="AG1652" s="456"/>
      <c r="AH1652" s="456"/>
      <c r="AI1652" s="456"/>
      <c r="AJ1652" s="456"/>
      <c r="AK1652" s="456"/>
      <c r="AL1652" s="456"/>
      <c r="AM1652" s="456"/>
      <c r="AN1652" s="457"/>
      <c r="AO1652" s="455"/>
      <c r="AP1652" s="456"/>
      <c r="AQ1652" s="456"/>
      <c r="AR1652" s="456"/>
      <c r="AS1652" s="456"/>
      <c r="AT1652" s="456"/>
      <c r="AU1652" s="456"/>
      <c r="AV1652" s="456"/>
      <c r="AW1652" s="456"/>
      <c r="AX1652" s="456"/>
      <c r="AY1652" s="456"/>
      <c r="AZ1652" s="456"/>
      <c r="BA1652" s="456"/>
      <c r="BB1652" s="456"/>
      <c r="BC1652" s="456"/>
      <c r="BD1652" s="456"/>
      <c r="BE1652" s="456"/>
      <c r="BF1652" s="456"/>
      <c r="BG1652" s="457"/>
      <c r="BH1652" s="458"/>
      <c r="BI1652" s="459"/>
      <c r="BJ1652" s="459"/>
      <c r="BK1652" s="459"/>
      <c r="BL1652" s="459"/>
      <c r="BM1652" s="460"/>
      <c r="BN1652" s="314"/>
      <c r="BO1652" s="314"/>
      <c r="BP1652" s="1"/>
      <c r="BQ1652" s="120">
        <f>IF($F$3="","",IF(N1652=$F$3,COUNTIF(BQ$23:BQ1651,"&gt;0")+1,0))</f>
        <v>0</v>
      </c>
      <c r="BR1652" s="1"/>
      <c r="BS1652" s="20" t="str">
        <f>IF($N1652="","",IF(VLOOKUP(VLOOKUP($N1652,IMPOSTAZIONI!$E$6:$I$13,5,FALSE),IMPOSTAZIONI!$B$25:$N$32,3,FALSE)=0,"",VLOOKUP(VLOOKUP($N1652,IMPOSTAZIONI!$E$6:$I$13,5,FALSE),IMPOSTAZIONI!$B$25:$N$32,3,FALSE)))</f>
        <v/>
      </c>
      <c r="BT1652" s="20" t="str">
        <f>IF($N1652="","",IF(VLOOKUP(VLOOKUP($N1652,IMPOSTAZIONI!$E$6:$I$13,5,FALSE),IMPOSTAZIONI!$B$25:$N$32,6,FALSE)=0,"",VLOOKUP(VLOOKUP($N1652,IMPOSTAZIONI!$E$6:$I$13,5,FALSE),IMPOSTAZIONI!$B$25:$N$32,6,FALSE)))</f>
        <v/>
      </c>
      <c r="BU1652" s="20" t="str">
        <f>IF($N1652="","",IF(VLOOKUP(VLOOKUP($N1652,IMPOSTAZIONI!$E$6:$I$13,5,FALSE),IMPOSTAZIONI!$B$25:$N$32,9,FALSE)=0,"",VLOOKUP(VLOOKUP($N1652,IMPOSTAZIONI!$E$6:$I$13,5,FALSE),IMPOSTAZIONI!$B$25:$N$32,9,FALSE)))</f>
        <v/>
      </c>
      <c r="BV1652" s="20" t="str">
        <f>IF($N1652="","",IF(VLOOKUP(VLOOKUP($N1652,IMPOSTAZIONI!$E$6:$I$13,5,FALSE),IMPOSTAZIONI!$B$25:$N$32,12,FALSE)=0,"",VLOOKUP(VLOOKUP($N1652,IMPOSTAZIONI!$E$6:$I$13,5,FALSE),IMPOSTAZIONI!$B$25:$N$32,12,FALSE)))</f>
        <v/>
      </c>
      <c r="BW1652" s="221" t="str">
        <f t="shared" si="439"/>
        <v/>
      </c>
      <c r="BX1652" s="221" t="str">
        <f t="shared" si="440"/>
        <v/>
      </c>
      <c r="BY1652" s="221">
        <f t="shared" si="441"/>
        <v>0</v>
      </c>
      <c r="BZ1652" s="231">
        <f t="shared" si="442"/>
        <v>0</v>
      </c>
      <c r="CA1652" s="246">
        <f t="shared" si="443"/>
        <v>0</v>
      </c>
      <c r="CB1652" s="246">
        <f t="shared" si="444"/>
        <v>0</v>
      </c>
      <c r="CC1652" s="246" t="str">
        <f t="shared" si="445"/>
        <v/>
      </c>
      <c r="CD1652" s="246">
        <f t="shared" si="446"/>
        <v>5</v>
      </c>
      <c r="CE1652" s="246">
        <f t="shared" si="447"/>
        <v>0</v>
      </c>
      <c r="CF1652" s="276">
        <f t="shared" si="448"/>
        <v>0</v>
      </c>
      <c r="CG1652" s="277">
        <f t="shared" si="448"/>
        <v>0</v>
      </c>
      <c r="CH1652" s="277">
        <f t="shared" si="448"/>
        <v>0</v>
      </c>
      <c r="CI1652" s="278">
        <f t="shared" si="437"/>
        <v>0</v>
      </c>
      <c r="CJ1652" s="280">
        <f t="shared" si="449"/>
        <v>0</v>
      </c>
      <c r="CK1652" s="232">
        <f t="shared" si="450"/>
        <v>0</v>
      </c>
      <c r="CL1652" s="1"/>
    </row>
    <row r="1653" spans="1:90" ht="18" customHeight="1">
      <c r="A1653" s="1"/>
      <c r="B1653" s="1"/>
      <c r="C1653" s="314"/>
      <c r="D1653" s="287" t="str">
        <f t="shared" si="451"/>
        <v/>
      </c>
      <c r="E1653" s="449" t="str">
        <f t="shared" si="438"/>
        <v/>
      </c>
      <c r="F1653" s="450"/>
      <c r="G1653" s="451"/>
      <c r="H1653" s="452"/>
      <c r="I1653" s="453"/>
      <c r="J1653" s="453"/>
      <c r="K1653" s="453"/>
      <c r="L1653" s="453"/>
      <c r="M1653" s="454"/>
      <c r="N1653" s="455"/>
      <c r="O1653" s="456"/>
      <c r="P1653" s="456"/>
      <c r="Q1653" s="456"/>
      <c r="R1653" s="456"/>
      <c r="S1653" s="456"/>
      <c r="T1653" s="456"/>
      <c r="U1653" s="456"/>
      <c r="V1653" s="456"/>
      <c r="W1653" s="456"/>
      <c r="X1653" s="456"/>
      <c r="Y1653" s="456"/>
      <c r="Z1653" s="456"/>
      <c r="AA1653" s="456"/>
      <c r="AB1653" s="456"/>
      <c r="AC1653" s="456"/>
      <c r="AD1653" s="456"/>
      <c r="AE1653" s="457"/>
      <c r="AF1653" s="455"/>
      <c r="AG1653" s="456"/>
      <c r="AH1653" s="456"/>
      <c r="AI1653" s="456"/>
      <c r="AJ1653" s="456"/>
      <c r="AK1653" s="456"/>
      <c r="AL1653" s="456"/>
      <c r="AM1653" s="456"/>
      <c r="AN1653" s="457"/>
      <c r="AO1653" s="455"/>
      <c r="AP1653" s="456"/>
      <c r="AQ1653" s="456"/>
      <c r="AR1653" s="456"/>
      <c r="AS1653" s="456"/>
      <c r="AT1653" s="456"/>
      <c r="AU1653" s="456"/>
      <c r="AV1653" s="456"/>
      <c r="AW1653" s="456"/>
      <c r="AX1653" s="456"/>
      <c r="AY1653" s="456"/>
      <c r="AZ1653" s="456"/>
      <c r="BA1653" s="456"/>
      <c r="BB1653" s="456"/>
      <c r="BC1653" s="456"/>
      <c r="BD1653" s="456"/>
      <c r="BE1653" s="456"/>
      <c r="BF1653" s="456"/>
      <c r="BG1653" s="457"/>
      <c r="BH1653" s="458"/>
      <c r="BI1653" s="459"/>
      <c r="BJ1653" s="459"/>
      <c r="BK1653" s="459"/>
      <c r="BL1653" s="459"/>
      <c r="BM1653" s="460"/>
      <c r="BN1653" s="314"/>
      <c r="BO1653" s="314"/>
      <c r="BP1653" s="1"/>
      <c r="BQ1653" s="120">
        <f>IF($F$3="","",IF(N1653=$F$3,COUNTIF(BQ$23:BQ1652,"&gt;0")+1,0))</f>
        <v>0</v>
      </c>
      <c r="BR1653" s="1"/>
      <c r="BS1653" s="20" t="str">
        <f>IF($N1653="","",IF(VLOOKUP(VLOOKUP($N1653,IMPOSTAZIONI!$E$6:$I$13,5,FALSE),IMPOSTAZIONI!$B$25:$N$32,3,FALSE)=0,"",VLOOKUP(VLOOKUP($N1653,IMPOSTAZIONI!$E$6:$I$13,5,FALSE),IMPOSTAZIONI!$B$25:$N$32,3,FALSE)))</f>
        <v/>
      </c>
      <c r="BT1653" s="20" t="str">
        <f>IF($N1653="","",IF(VLOOKUP(VLOOKUP($N1653,IMPOSTAZIONI!$E$6:$I$13,5,FALSE),IMPOSTAZIONI!$B$25:$N$32,6,FALSE)=0,"",VLOOKUP(VLOOKUP($N1653,IMPOSTAZIONI!$E$6:$I$13,5,FALSE),IMPOSTAZIONI!$B$25:$N$32,6,FALSE)))</f>
        <v/>
      </c>
      <c r="BU1653" s="20" t="str">
        <f>IF($N1653="","",IF(VLOOKUP(VLOOKUP($N1653,IMPOSTAZIONI!$E$6:$I$13,5,FALSE),IMPOSTAZIONI!$B$25:$N$32,9,FALSE)=0,"",VLOOKUP(VLOOKUP($N1653,IMPOSTAZIONI!$E$6:$I$13,5,FALSE),IMPOSTAZIONI!$B$25:$N$32,9,FALSE)))</f>
        <v/>
      </c>
      <c r="BV1653" s="20" t="str">
        <f>IF($N1653="","",IF(VLOOKUP(VLOOKUP($N1653,IMPOSTAZIONI!$E$6:$I$13,5,FALSE),IMPOSTAZIONI!$B$25:$N$32,12,FALSE)=0,"",VLOOKUP(VLOOKUP($N1653,IMPOSTAZIONI!$E$6:$I$13,5,FALSE),IMPOSTAZIONI!$B$25:$N$32,12,FALSE)))</f>
        <v/>
      </c>
      <c r="BW1653" s="221" t="str">
        <f t="shared" si="439"/>
        <v/>
      </c>
      <c r="BX1653" s="221" t="str">
        <f t="shared" si="440"/>
        <v/>
      </c>
      <c r="BY1653" s="221">
        <f t="shared" si="441"/>
        <v>0</v>
      </c>
      <c r="BZ1653" s="231">
        <f t="shared" si="442"/>
        <v>0</v>
      </c>
      <c r="CA1653" s="246">
        <f t="shared" si="443"/>
        <v>0</v>
      </c>
      <c r="CB1653" s="246">
        <f t="shared" si="444"/>
        <v>0</v>
      </c>
      <c r="CC1653" s="246" t="str">
        <f t="shared" si="445"/>
        <v/>
      </c>
      <c r="CD1653" s="246">
        <f t="shared" si="446"/>
        <v>5</v>
      </c>
      <c r="CE1653" s="246">
        <f t="shared" si="447"/>
        <v>0</v>
      </c>
      <c r="CF1653" s="276">
        <f t="shared" si="448"/>
        <v>0</v>
      </c>
      <c r="CG1653" s="277">
        <f t="shared" si="448"/>
        <v>0</v>
      </c>
      <c r="CH1653" s="277">
        <f t="shared" si="448"/>
        <v>0</v>
      </c>
      <c r="CI1653" s="278">
        <f t="shared" si="437"/>
        <v>0</v>
      </c>
      <c r="CJ1653" s="280">
        <f t="shared" si="449"/>
        <v>0</v>
      </c>
      <c r="CK1653" s="232">
        <f t="shared" si="450"/>
        <v>0</v>
      </c>
      <c r="CL1653" s="1"/>
    </row>
    <row r="1654" spans="1:90" ht="18" customHeight="1">
      <c r="A1654" s="1"/>
      <c r="B1654" s="1"/>
      <c r="C1654" s="314"/>
      <c r="D1654" s="287" t="str">
        <f t="shared" si="451"/>
        <v/>
      </c>
      <c r="E1654" s="449" t="str">
        <f t="shared" si="438"/>
        <v/>
      </c>
      <c r="F1654" s="450"/>
      <c r="G1654" s="451"/>
      <c r="H1654" s="452"/>
      <c r="I1654" s="453"/>
      <c r="J1654" s="453"/>
      <c r="K1654" s="453"/>
      <c r="L1654" s="453"/>
      <c r="M1654" s="454"/>
      <c r="N1654" s="455"/>
      <c r="O1654" s="456"/>
      <c r="P1654" s="456"/>
      <c r="Q1654" s="456"/>
      <c r="R1654" s="456"/>
      <c r="S1654" s="456"/>
      <c r="T1654" s="456"/>
      <c r="U1654" s="456"/>
      <c r="V1654" s="456"/>
      <c r="W1654" s="456"/>
      <c r="X1654" s="456"/>
      <c r="Y1654" s="456"/>
      <c r="Z1654" s="456"/>
      <c r="AA1654" s="456"/>
      <c r="AB1654" s="456"/>
      <c r="AC1654" s="456"/>
      <c r="AD1654" s="456"/>
      <c r="AE1654" s="457"/>
      <c r="AF1654" s="455"/>
      <c r="AG1654" s="456"/>
      <c r="AH1654" s="456"/>
      <c r="AI1654" s="456"/>
      <c r="AJ1654" s="456"/>
      <c r="AK1654" s="456"/>
      <c r="AL1654" s="456"/>
      <c r="AM1654" s="456"/>
      <c r="AN1654" s="457"/>
      <c r="AO1654" s="455"/>
      <c r="AP1654" s="456"/>
      <c r="AQ1654" s="456"/>
      <c r="AR1654" s="456"/>
      <c r="AS1654" s="456"/>
      <c r="AT1654" s="456"/>
      <c r="AU1654" s="456"/>
      <c r="AV1654" s="456"/>
      <c r="AW1654" s="456"/>
      <c r="AX1654" s="456"/>
      <c r="AY1654" s="456"/>
      <c r="AZ1654" s="456"/>
      <c r="BA1654" s="456"/>
      <c r="BB1654" s="456"/>
      <c r="BC1654" s="456"/>
      <c r="BD1654" s="456"/>
      <c r="BE1654" s="456"/>
      <c r="BF1654" s="456"/>
      <c r="BG1654" s="457"/>
      <c r="BH1654" s="458"/>
      <c r="BI1654" s="459"/>
      <c r="BJ1654" s="459"/>
      <c r="BK1654" s="459"/>
      <c r="BL1654" s="459"/>
      <c r="BM1654" s="460"/>
      <c r="BN1654" s="314"/>
      <c r="BO1654" s="314"/>
      <c r="BP1654" s="1"/>
      <c r="BQ1654" s="120">
        <f>IF($F$3="","",IF(N1654=$F$3,COUNTIF(BQ$23:BQ1653,"&gt;0")+1,0))</f>
        <v>0</v>
      </c>
      <c r="BR1654" s="1"/>
      <c r="BS1654" s="20" t="str">
        <f>IF($N1654="","",IF(VLOOKUP(VLOOKUP($N1654,IMPOSTAZIONI!$E$6:$I$13,5,FALSE),IMPOSTAZIONI!$B$25:$N$32,3,FALSE)=0,"",VLOOKUP(VLOOKUP($N1654,IMPOSTAZIONI!$E$6:$I$13,5,FALSE),IMPOSTAZIONI!$B$25:$N$32,3,FALSE)))</f>
        <v/>
      </c>
      <c r="BT1654" s="20" t="str">
        <f>IF($N1654="","",IF(VLOOKUP(VLOOKUP($N1654,IMPOSTAZIONI!$E$6:$I$13,5,FALSE),IMPOSTAZIONI!$B$25:$N$32,6,FALSE)=0,"",VLOOKUP(VLOOKUP($N1654,IMPOSTAZIONI!$E$6:$I$13,5,FALSE),IMPOSTAZIONI!$B$25:$N$32,6,FALSE)))</f>
        <v/>
      </c>
      <c r="BU1654" s="20" t="str">
        <f>IF($N1654="","",IF(VLOOKUP(VLOOKUP($N1654,IMPOSTAZIONI!$E$6:$I$13,5,FALSE),IMPOSTAZIONI!$B$25:$N$32,9,FALSE)=0,"",VLOOKUP(VLOOKUP($N1654,IMPOSTAZIONI!$E$6:$I$13,5,FALSE),IMPOSTAZIONI!$B$25:$N$32,9,FALSE)))</f>
        <v/>
      </c>
      <c r="BV1654" s="20" t="str">
        <f>IF($N1654="","",IF(VLOOKUP(VLOOKUP($N1654,IMPOSTAZIONI!$E$6:$I$13,5,FALSE),IMPOSTAZIONI!$B$25:$N$32,12,FALSE)=0,"",VLOOKUP(VLOOKUP($N1654,IMPOSTAZIONI!$E$6:$I$13,5,FALSE),IMPOSTAZIONI!$B$25:$N$32,12,FALSE)))</f>
        <v/>
      </c>
      <c r="BW1654" s="221" t="str">
        <f t="shared" si="439"/>
        <v/>
      </c>
      <c r="BX1654" s="221" t="str">
        <f t="shared" si="440"/>
        <v/>
      </c>
      <c r="BY1654" s="221">
        <f t="shared" si="441"/>
        <v>0</v>
      </c>
      <c r="BZ1654" s="231">
        <f t="shared" si="442"/>
        <v>0</v>
      </c>
      <c r="CA1654" s="246">
        <f t="shared" si="443"/>
        <v>0</v>
      </c>
      <c r="CB1654" s="246">
        <f t="shared" si="444"/>
        <v>0</v>
      </c>
      <c r="CC1654" s="246" t="str">
        <f t="shared" si="445"/>
        <v/>
      </c>
      <c r="CD1654" s="246">
        <f t="shared" si="446"/>
        <v>5</v>
      </c>
      <c r="CE1654" s="246">
        <f t="shared" si="447"/>
        <v>0</v>
      </c>
      <c r="CF1654" s="276">
        <f t="shared" si="448"/>
        <v>0</v>
      </c>
      <c r="CG1654" s="277">
        <f t="shared" si="448"/>
        <v>0</v>
      </c>
      <c r="CH1654" s="277">
        <f t="shared" si="448"/>
        <v>0</v>
      </c>
      <c r="CI1654" s="278">
        <f t="shared" si="437"/>
        <v>0</v>
      </c>
      <c r="CJ1654" s="280">
        <f t="shared" si="449"/>
        <v>0</v>
      </c>
      <c r="CK1654" s="232">
        <f t="shared" si="450"/>
        <v>0</v>
      </c>
      <c r="CL1654" s="1"/>
    </row>
    <row r="1655" spans="1:90" ht="18" customHeight="1">
      <c r="A1655" s="1"/>
      <c r="B1655" s="1"/>
      <c r="C1655" s="314"/>
      <c r="D1655" s="287" t="str">
        <f t="shared" si="451"/>
        <v/>
      </c>
      <c r="E1655" s="449" t="str">
        <f t="shared" si="438"/>
        <v/>
      </c>
      <c r="F1655" s="450"/>
      <c r="G1655" s="451"/>
      <c r="H1655" s="452"/>
      <c r="I1655" s="453"/>
      <c r="J1655" s="453"/>
      <c r="K1655" s="453"/>
      <c r="L1655" s="453"/>
      <c r="M1655" s="454"/>
      <c r="N1655" s="455"/>
      <c r="O1655" s="456"/>
      <c r="P1655" s="456"/>
      <c r="Q1655" s="456"/>
      <c r="R1655" s="456"/>
      <c r="S1655" s="456"/>
      <c r="T1655" s="456"/>
      <c r="U1655" s="456"/>
      <c r="V1655" s="456"/>
      <c r="W1655" s="456"/>
      <c r="X1655" s="456"/>
      <c r="Y1655" s="456"/>
      <c r="Z1655" s="456"/>
      <c r="AA1655" s="456"/>
      <c r="AB1655" s="456"/>
      <c r="AC1655" s="456"/>
      <c r="AD1655" s="456"/>
      <c r="AE1655" s="457"/>
      <c r="AF1655" s="455"/>
      <c r="AG1655" s="456"/>
      <c r="AH1655" s="456"/>
      <c r="AI1655" s="456"/>
      <c r="AJ1655" s="456"/>
      <c r="AK1655" s="456"/>
      <c r="AL1655" s="456"/>
      <c r="AM1655" s="456"/>
      <c r="AN1655" s="457"/>
      <c r="AO1655" s="455"/>
      <c r="AP1655" s="456"/>
      <c r="AQ1655" s="456"/>
      <c r="AR1655" s="456"/>
      <c r="AS1655" s="456"/>
      <c r="AT1655" s="456"/>
      <c r="AU1655" s="456"/>
      <c r="AV1655" s="456"/>
      <c r="AW1655" s="456"/>
      <c r="AX1655" s="456"/>
      <c r="AY1655" s="456"/>
      <c r="AZ1655" s="456"/>
      <c r="BA1655" s="456"/>
      <c r="BB1655" s="456"/>
      <c r="BC1655" s="456"/>
      <c r="BD1655" s="456"/>
      <c r="BE1655" s="456"/>
      <c r="BF1655" s="456"/>
      <c r="BG1655" s="457"/>
      <c r="BH1655" s="458"/>
      <c r="BI1655" s="459"/>
      <c r="BJ1655" s="459"/>
      <c r="BK1655" s="459"/>
      <c r="BL1655" s="459"/>
      <c r="BM1655" s="460"/>
      <c r="BN1655" s="314"/>
      <c r="BO1655" s="314"/>
      <c r="BP1655" s="1"/>
      <c r="BQ1655" s="120">
        <f>IF($F$3="","",IF(N1655=$F$3,COUNTIF(BQ$23:BQ1654,"&gt;0")+1,0))</f>
        <v>0</v>
      </c>
      <c r="BR1655" s="1"/>
      <c r="BS1655" s="20" t="str">
        <f>IF($N1655="","",IF(VLOOKUP(VLOOKUP($N1655,IMPOSTAZIONI!$E$6:$I$13,5,FALSE),IMPOSTAZIONI!$B$25:$N$32,3,FALSE)=0,"",VLOOKUP(VLOOKUP($N1655,IMPOSTAZIONI!$E$6:$I$13,5,FALSE),IMPOSTAZIONI!$B$25:$N$32,3,FALSE)))</f>
        <v/>
      </c>
      <c r="BT1655" s="20" t="str">
        <f>IF($N1655="","",IF(VLOOKUP(VLOOKUP($N1655,IMPOSTAZIONI!$E$6:$I$13,5,FALSE),IMPOSTAZIONI!$B$25:$N$32,6,FALSE)=0,"",VLOOKUP(VLOOKUP($N1655,IMPOSTAZIONI!$E$6:$I$13,5,FALSE),IMPOSTAZIONI!$B$25:$N$32,6,FALSE)))</f>
        <v/>
      </c>
      <c r="BU1655" s="20" t="str">
        <f>IF($N1655="","",IF(VLOOKUP(VLOOKUP($N1655,IMPOSTAZIONI!$E$6:$I$13,5,FALSE),IMPOSTAZIONI!$B$25:$N$32,9,FALSE)=0,"",VLOOKUP(VLOOKUP($N1655,IMPOSTAZIONI!$E$6:$I$13,5,FALSE),IMPOSTAZIONI!$B$25:$N$32,9,FALSE)))</f>
        <v/>
      </c>
      <c r="BV1655" s="20" t="str">
        <f>IF($N1655="","",IF(VLOOKUP(VLOOKUP($N1655,IMPOSTAZIONI!$E$6:$I$13,5,FALSE),IMPOSTAZIONI!$B$25:$N$32,12,FALSE)=0,"",VLOOKUP(VLOOKUP($N1655,IMPOSTAZIONI!$E$6:$I$13,5,FALSE),IMPOSTAZIONI!$B$25:$N$32,12,FALSE)))</f>
        <v/>
      </c>
      <c r="BW1655" s="221" t="str">
        <f t="shared" si="439"/>
        <v/>
      </c>
      <c r="BX1655" s="221" t="str">
        <f t="shared" si="440"/>
        <v/>
      </c>
      <c r="BY1655" s="221">
        <f t="shared" si="441"/>
        <v>0</v>
      </c>
      <c r="BZ1655" s="231">
        <f t="shared" si="442"/>
        <v>0</v>
      </c>
      <c r="CA1655" s="246">
        <f t="shared" si="443"/>
        <v>0</v>
      </c>
      <c r="CB1655" s="246">
        <f t="shared" si="444"/>
        <v>0</v>
      </c>
      <c r="CC1655" s="246" t="str">
        <f t="shared" si="445"/>
        <v/>
      </c>
      <c r="CD1655" s="246">
        <f t="shared" si="446"/>
        <v>5</v>
      </c>
      <c r="CE1655" s="246">
        <f t="shared" si="447"/>
        <v>0</v>
      </c>
      <c r="CF1655" s="276">
        <f t="shared" si="448"/>
        <v>0</v>
      </c>
      <c r="CG1655" s="277">
        <f t="shared" si="448"/>
        <v>0</v>
      </c>
      <c r="CH1655" s="277">
        <f t="shared" si="448"/>
        <v>0</v>
      </c>
      <c r="CI1655" s="278">
        <f t="shared" si="437"/>
        <v>0</v>
      </c>
      <c r="CJ1655" s="280">
        <f t="shared" si="449"/>
        <v>0</v>
      </c>
      <c r="CK1655" s="232">
        <f t="shared" si="450"/>
        <v>0</v>
      </c>
      <c r="CL1655" s="1"/>
    </row>
    <row r="1656" spans="1:90" ht="18" customHeight="1">
      <c r="A1656" s="1"/>
      <c r="B1656" s="1"/>
      <c r="C1656" s="314"/>
      <c r="D1656" s="287" t="str">
        <f t="shared" si="451"/>
        <v/>
      </c>
      <c r="E1656" s="449" t="str">
        <f t="shared" si="438"/>
        <v/>
      </c>
      <c r="F1656" s="450"/>
      <c r="G1656" s="451"/>
      <c r="H1656" s="452"/>
      <c r="I1656" s="453"/>
      <c r="J1656" s="453"/>
      <c r="K1656" s="453"/>
      <c r="L1656" s="453"/>
      <c r="M1656" s="454"/>
      <c r="N1656" s="455"/>
      <c r="O1656" s="456"/>
      <c r="P1656" s="456"/>
      <c r="Q1656" s="456"/>
      <c r="R1656" s="456"/>
      <c r="S1656" s="456"/>
      <c r="T1656" s="456"/>
      <c r="U1656" s="456"/>
      <c r="V1656" s="456"/>
      <c r="W1656" s="456"/>
      <c r="X1656" s="456"/>
      <c r="Y1656" s="456"/>
      <c r="Z1656" s="456"/>
      <c r="AA1656" s="456"/>
      <c r="AB1656" s="456"/>
      <c r="AC1656" s="456"/>
      <c r="AD1656" s="456"/>
      <c r="AE1656" s="457"/>
      <c r="AF1656" s="455"/>
      <c r="AG1656" s="456"/>
      <c r="AH1656" s="456"/>
      <c r="AI1656" s="456"/>
      <c r="AJ1656" s="456"/>
      <c r="AK1656" s="456"/>
      <c r="AL1656" s="456"/>
      <c r="AM1656" s="456"/>
      <c r="AN1656" s="457"/>
      <c r="AO1656" s="455"/>
      <c r="AP1656" s="456"/>
      <c r="AQ1656" s="456"/>
      <c r="AR1656" s="456"/>
      <c r="AS1656" s="456"/>
      <c r="AT1656" s="456"/>
      <c r="AU1656" s="456"/>
      <c r="AV1656" s="456"/>
      <c r="AW1656" s="456"/>
      <c r="AX1656" s="456"/>
      <c r="AY1656" s="456"/>
      <c r="AZ1656" s="456"/>
      <c r="BA1656" s="456"/>
      <c r="BB1656" s="456"/>
      <c r="BC1656" s="456"/>
      <c r="BD1656" s="456"/>
      <c r="BE1656" s="456"/>
      <c r="BF1656" s="456"/>
      <c r="BG1656" s="457"/>
      <c r="BH1656" s="458"/>
      <c r="BI1656" s="459"/>
      <c r="BJ1656" s="459"/>
      <c r="BK1656" s="459"/>
      <c r="BL1656" s="459"/>
      <c r="BM1656" s="460"/>
      <c r="BN1656" s="314"/>
      <c r="BO1656" s="314"/>
      <c r="BP1656" s="1"/>
      <c r="BQ1656" s="120">
        <f>IF($F$3="","",IF(N1656=$F$3,COUNTIF(BQ$23:BQ1655,"&gt;0")+1,0))</f>
        <v>0</v>
      </c>
      <c r="BR1656" s="1"/>
      <c r="BS1656" s="20" t="str">
        <f>IF($N1656="","",IF(VLOOKUP(VLOOKUP($N1656,IMPOSTAZIONI!$E$6:$I$13,5,FALSE),IMPOSTAZIONI!$B$25:$N$32,3,FALSE)=0,"",VLOOKUP(VLOOKUP($N1656,IMPOSTAZIONI!$E$6:$I$13,5,FALSE),IMPOSTAZIONI!$B$25:$N$32,3,FALSE)))</f>
        <v/>
      </c>
      <c r="BT1656" s="20" t="str">
        <f>IF($N1656="","",IF(VLOOKUP(VLOOKUP($N1656,IMPOSTAZIONI!$E$6:$I$13,5,FALSE),IMPOSTAZIONI!$B$25:$N$32,6,FALSE)=0,"",VLOOKUP(VLOOKUP($N1656,IMPOSTAZIONI!$E$6:$I$13,5,FALSE),IMPOSTAZIONI!$B$25:$N$32,6,FALSE)))</f>
        <v/>
      </c>
      <c r="BU1656" s="20" t="str">
        <f>IF($N1656="","",IF(VLOOKUP(VLOOKUP($N1656,IMPOSTAZIONI!$E$6:$I$13,5,FALSE),IMPOSTAZIONI!$B$25:$N$32,9,FALSE)=0,"",VLOOKUP(VLOOKUP($N1656,IMPOSTAZIONI!$E$6:$I$13,5,FALSE),IMPOSTAZIONI!$B$25:$N$32,9,FALSE)))</f>
        <v/>
      </c>
      <c r="BV1656" s="20" t="str">
        <f>IF($N1656="","",IF(VLOOKUP(VLOOKUP($N1656,IMPOSTAZIONI!$E$6:$I$13,5,FALSE),IMPOSTAZIONI!$B$25:$N$32,12,FALSE)=0,"",VLOOKUP(VLOOKUP($N1656,IMPOSTAZIONI!$E$6:$I$13,5,FALSE),IMPOSTAZIONI!$B$25:$N$32,12,FALSE)))</f>
        <v/>
      </c>
      <c r="BW1656" s="221" t="str">
        <f t="shared" si="439"/>
        <v/>
      </c>
      <c r="BX1656" s="221" t="str">
        <f t="shared" si="440"/>
        <v/>
      </c>
      <c r="BY1656" s="221">
        <f t="shared" si="441"/>
        <v>0</v>
      </c>
      <c r="BZ1656" s="231">
        <f t="shared" si="442"/>
        <v>0</v>
      </c>
      <c r="CA1656" s="246">
        <f t="shared" si="443"/>
        <v>0</v>
      </c>
      <c r="CB1656" s="246">
        <f t="shared" si="444"/>
        <v>0</v>
      </c>
      <c r="CC1656" s="246" t="str">
        <f t="shared" si="445"/>
        <v/>
      </c>
      <c r="CD1656" s="246">
        <f t="shared" si="446"/>
        <v>5</v>
      </c>
      <c r="CE1656" s="246">
        <f t="shared" si="447"/>
        <v>0</v>
      </c>
      <c r="CF1656" s="276">
        <f t="shared" si="448"/>
        <v>0</v>
      </c>
      <c r="CG1656" s="277">
        <f t="shared" si="448"/>
        <v>0</v>
      </c>
      <c r="CH1656" s="277">
        <f t="shared" si="448"/>
        <v>0</v>
      </c>
      <c r="CI1656" s="278">
        <f t="shared" si="437"/>
        <v>0</v>
      </c>
      <c r="CJ1656" s="280">
        <f t="shared" si="449"/>
        <v>0</v>
      </c>
      <c r="CK1656" s="232">
        <f t="shared" si="450"/>
        <v>0</v>
      </c>
      <c r="CL1656" s="1"/>
    </row>
    <row r="1657" spans="1:90" ht="18" customHeight="1">
      <c r="A1657" s="1"/>
      <c r="B1657" s="1"/>
      <c r="C1657" s="314"/>
      <c r="D1657" s="287" t="str">
        <f t="shared" si="451"/>
        <v/>
      </c>
      <c r="E1657" s="449" t="str">
        <f t="shared" si="438"/>
        <v/>
      </c>
      <c r="F1657" s="450"/>
      <c r="G1657" s="451"/>
      <c r="H1657" s="452"/>
      <c r="I1657" s="453"/>
      <c r="J1657" s="453"/>
      <c r="K1657" s="453"/>
      <c r="L1657" s="453"/>
      <c r="M1657" s="454"/>
      <c r="N1657" s="455"/>
      <c r="O1657" s="456"/>
      <c r="P1657" s="456"/>
      <c r="Q1657" s="456"/>
      <c r="R1657" s="456"/>
      <c r="S1657" s="456"/>
      <c r="T1657" s="456"/>
      <c r="U1657" s="456"/>
      <c r="V1657" s="456"/>
      <c r="W1657" s="456"/>
      <c r="X1657" s="456"/>
      <c r="Y1657" s="456"/>
      <c r="Z1657" s="456"/>
      <c r="AA1657" s="456"/>
      <c r="AB1657" s="456"/>
      <c r="AC1657" s="456"/>
      <c r="AD1657" s="456"/>
      <c r="AE1657" s="457"/>
      <c r="AF1657" s="455"/>
      <c r="AG1657" s="456"/>
      <c r="AH1657" s="456"/>
      <c r="AI1657" s="456"/>
      <c r="AJ1657" s="456"/>
      <c r="AK1657" s="456"/>
      <c r="AL1657" s="456"/>
      <c r="AM1657" s="456"/>
      <c r="AN1657" s="457"/>
      <c r="AO1657" s="455"/>
      <c r="AP1657" s="456"/>
      <c r="AQ1657" s="456"/>
      <c r="AR1657" s="456"/>
      <c r="AS1657" s="456"/>
      <c r="AT1657" s="456"/>
      <c r="AU1657" s="456"/>
      <c r="AV1657" s="456"/>
      <c r="AW1657" s="456"/>
      <c r="AX1657" s="456"/>
      <c r="AY1657" s="456"/>
      <c r="AZ1657" s="456"/>
      <c r="BA1657" s="456"/>
      <c r="BB1657" s="456"/>
      <c r="BC1657" s="456"/>
      <c r="BD1657" s="456"/>
      <c r="BE1657" s="456"/>
      <c r="BF1657" s="456"/>
      <c r="BG1657" s="457"/>
      <c r="BH1657" s="458"/>
      <c r="BI1657" s="459"/>
      <c r="BJ1657" s="459"/>
      <c r="BK1657" s="459"/>
      <c r="BL1657" s="459"/>
      <c r="BM1657" s="460"/>
      <c r="BN1657" s="314"/>
      <c r="BO1657" s="314"/>
      <c r="BP1657" s="1"/>
      <c r="BQ1657" s="120">
        <f>IF($F$3="","",IF(N1657=$F$3,COUNTIF(BQ$23:BQ1656,"&gt;0")+1,0))</f>
        <v>0</v>
      </c>
      <c r="BR1657" s="1"/>
      <c r="BS1657" s="20" t="str">
        <f>IF($N1657="","",IF(VLOOKUP(VLOOKUP($N1657,IMPOSTAZIONI!$E$6:$I$13,5,FALSE),IMPOSTAZIONI!$B$25:$N$32,3,FALSE)=0,"",VLOOKUP(VLOOKUP($N1657,IMPOSTAZIONI!$E$6:$I$13,5,FALSE),IMPOSTAZIONI!$B$25:$N$32,3,FALSE)))</f>
        <v/>
      </c>
      <c r="BT1657" s="20" t="str">
        <f>IF($N1657="","",IF(VLOOKUP(VLOOKUP($N1657,IMPOSTAZIONI!$E$6:$I$13,5,FALSE),IMPOSTAZIONI!$B$25:$N$32,6,FALSE)=0,"",VLOOKUP(VLOOKUP($N1657,IMPOSTAZIONI!$E$6:$I$13,5,FALSE),IMPOSTAZIONI!$B$25:$N$32,6,FALSE)))</f>
        <v/>
      </c>
      <c r="BU1657" s="20" t="str">
        <f>IF($N1657="","",IF(VLOOKUP(VLOOKUP($N1657,IMPOSTAZIONI!$E$6:$I$13,5,FALSE),IMPOSTAZIONI!$B$25:$N$32,9,FALSE)=0,"",VLOOKUP(VLOOKUP($N1657,IMPOSTAZIONI!$E$6:$I$13,5,FALSE),IMPOSTAZIONI!$B$25:$N$32,9,FALSE)))</f>
        <v/>
      </c>
      <c r="BV1657" s="20" t="str">
        <f>IF($N1657="","",IF(VLOOKUP(VLOOKUP($N1657,IMPOSTAZIONI!$E$6:$I$13,5,FALSE),IMPOSTAZIONI!$B$25:$N$32,12,FALSE)=0,"",VLOOKUP(VLOOKUP($N1657,IMPOSTAZIONI!$E$6:$I$13,5,FALSE),IMPOSTAZIONI!$B$25:$N$32,12,FALSE)))</f>
        <v/>
      </c>
      <c r="BW1657" s="221" t="str">
        <f t="shared" si="439"/>
        <v/>
      </c>
      <c r="BX1657" s="221" t="str">
        <f t="shared" si="440"/>
        <v/>
      </c>
      <c r="BY1657" s="221">
        <f t="shared" si="441"/>
        <v>0</v>
      </c>
      <c r="BZ1657" s="231">
        <f t="shared" si="442"/>
        <v>0</v>
      </c>
      <c r="CA1657" s="246">
        <f t="shared" si="443"/>
        <v>0</v>
      </c>
      <c r="CB1657" s="246">
        <f t="shared" si="444"/>
        <v>0</v>
      </c>
      <c r="CC1657" s="246" t="str">
        <f t="shared" si="445"/>
        <v/>
      </c>
      <c r="CD1657" s="246">
        <f t="shared" si="446"/>
        <v>5</v>
      </c>
      <c r="CE1657" s="246">
        <f t="shared" si="447"/>
        <v>0</v>
      </c>
      <c r="CF1657" s="276">
        <f t="shared" si="448"/>
        <v>0</v>
      </c>
      <c r="CG1657" s="277">
        <f t="shared" si="448"/>
        <v>0</v>
      </c>
      <c r="CH1657" s="277">
        <f t="shared" si="448"/>
        <v>0</v>
      </c>
      <c r="CI1657" s="278">
        <f t="shared" si="437"/>
        <v>0</v>
      </c>
      <c r="CJ1657" s="280">
        <f t="shared" si="449"/>
        <v>0</v>
      </c>
      <c r="CK1657" s="232">
        <f t="shared" si="450"/>
        <v>0</v>
      </c>
      <c r="CL1657" s="1"/>
    </row>
    <row r="1658" spans="1:90" ht="18" customHeight="1">
      <c r="A1658" s="1"/>
      <c r="B1658" s="1"/>
      <c r="C1658" s="314"/>
      <c r="D1658" s="287" t="str">
        <f t="shared" si="451"/>
        <v/>
      </c>
      <c r="E1658" s="449" t="str">
        <f t="shared" si="438"/>
        <v/>
      </c>
      <c r="F1658" s="450"/>
      <c r="G1658" s="451"/>
      <c r="H1658" s="452"/>
      <c r="I1658" s="453"/>
      <c r="J1658" s="453"/>
      <c r="K1658" s="453"/>
      <c r="L1658" s="453"/>
      <c r="M1658" s="454"/>
      <c r="N1658" s="455"/>
      <c r="O1658" s="456"/>
      <c r="P1658" s="456"/>
      <c r="Q1658" s="456"/>
      <c r="R1658" s="456"/>
      <c r="S1658" s="456"/>
      <c r="T1658" s="456"/>
      <c r="U1658" s="456"/>
      <c r="V1658" s="456"/>
      <c r="W1658" s="456"/>
      <c r="X1658" s="456"/>
      <c r="Y1658" s="456"/>
      <c r="Z1658" s="456"/>
      <c r="AA1658" s="456"/>
      <c r="AB1658" s="456"/>
      <c r="AC1658" s="456"/>
      <c r="AD1658" s="456"/>
      <c r="AE1658" s="457"/>
      <c r="AF1658" s="455"/>
      <c r="AG1658" s="456"/>
      <c r="AH1658" s="456"/>
      <c r="AI1658" s="456"/>
      <c r="AJ1658" s="456"/>
      <c r="AK1658" s="456"/>
      <c r="AL1658" s="456"/>
      <c r="AM1658" s="456"/>
      <c r="AN1658" s="457"/>
      <c r="AO1658" s="455"/>
      <c r="AP1658" s="456"/>
      <c r="AQ1658" s="456"/>
      <c r="AR1658" s="456"/>
      <c r="AS1658" s="456"/>
      <c r="AT1658" s="456"/>
      <c r="AU1658" s="456"/>
      <c r="AV1658" s="456"/>
      <c r="AW1658" s="456"/>
      <c r="AX1658" s="456"/>
      <c r="AY1658" s="456"/>
      <c r="AZ1658" s="456"/>
      <c r="BA1658" s="456"/>
      <c r="BB1658" s="456"/>
      <c r="BC1658" s="456"/>
      <c r="BD1658" s="456"/>
      <c r="BE1658" s="456"/>
      <c r="BF1658" s="456"/>
      <c r="BG1658" s="457"/>
      <c r="BH1658" s="458"/>
      <c r="BI1658" s="459"/>
      <c r="BJ1658" s="459"/>
      <c r="BK1658" s="459"/>
      <c r="BL1658" s="459"/>
      <c r="BM1658" s="460"/>
      <c r="BN1658" s="314"/>
      <c r="BO1658" s="314"/>
      <c r="BP1658" s="1"/>
      <c r="BQ1658" s="120">
        <f>IF($F$3="","",IF(N1658=$F$3,COUNTIF(BQ$23:BQ1657,"&gt;0")+1,0))</f>
        <v>0</v>
      </c>
      <c r="BR1658" s="1"/>
      <c r="BS1658" s="20" t="str">
        <f>IF($N1658="","",IF(VLOOKUP(VLOOKUP($N1658,IMPOSTAZIONI!$E$6:$I$13,5,FALSE),IMPOSTAZIONI!$B$25:$N$32,3,FALSE)=0,"",VLOOKUP(VLOOKUP($N1658,IMPOSTAZIONI!$E$6:$I$13,5,FALSE),IMPOSTAZIONI!$B$25:$N$32,3,FALSE)))</f>
        <v/>
      </c>
      <c r="BT1658" s="20" t="str">
        <f>IF($N1658="","",IF(VLOOKUP(VLOOKUP($N1658,IMPOSTAZIONI!$E$6:$I$13,5,FALSE),IMPOSTAZIONI!$B$25:$N$32,6,FALSE)=0,"",VLOOKUP(VLOOKUP($N1658,IMPOSTAZIONI!$E$6:$I$13,5,FALSE),IMPOSTAZIONI!$B$25:$N$32,6,FALSE)))</f>
        <v/>
      </c>
      <c r="BU1658" s="20" t="str">
        <f>IF($N1658="","",IF(VLOOKUP(VLOOKUP($N1658,IMPOSTAZIONI!$E$6:$I$13,5,FALSE),IMPOSTAZIONI!$B$25:$N$32,9,FALSE)=0,"",VLOOKUP(VLOOKUP($N1658,IMPOSTAZIONI!$E$6:$I$13,5,FALSE),IMPOSTAZIONI!$B$25:$N$32,9,FALSE)))</f>
        <v/>
      </c>
      <c r="BV1658" s="20" t="str">
        <f>IF($N1658="","",IF(VLOOKUP(VLOOKUP($N1658,IMPOSTAZIONI!$E$6:$I$13,5,FALSE),IMPOSTAZIONI!$B$25:$N$32,12,FALSE)=0,"",VLOOKUP(VLOOKUP($N1658,IMPOSTAZIONI!$E$6:$I$13,5,FALSE),IMPOSTAZIONI!$B$25:$N$32,12,FALSE)))</f>
        <v/>
      </c>
      <c r="BW1658" s="221" t="str">
        <f t="shared" si="439"/>
        <v/>
      </c>
      <c r="BX1658" s="221" t="str">
        <f t="shared" si="440"/>
        <v/>
      </c>
      <c r="BY1658" s="221">
        <f t="shared" si="441"/>
        <v>0</v>
      </c>
      <c r="BZ1658" s="231">
        <f t="shared" si="442"/>
        <v>0</v>
      </c>
      <c r="CA1658" s="246">
        <f t="shared" si="443"/>
        <v>0</v>
      </c>
      <c r="CB1658" s="246">
        <f t="shared" si="444"/>
        <v>0</v>
      </c>
      <c r="CC1658" s="246" t="str">
        <f t="shared" si="445"/>
        <v/>
      </c>
      <c r="CD1658" s="246">
        <f t="shared" si="446"/>
        <v>5</v>
      </c>
      <c r="CE1658" s="246">
        <f t="shared" si="447"/>
        <v>0</v>
      </c>
      <c r="CF1658" s="276">
        <f t="shared" si="448"/>
        <v>0</v>
      </c>
      <c r="CG1658" s="277">
        <f t="shared" si="448"/>
        <v>0</v>
      </c>
      <c r="CH1658" s="277">
        <f t="shared" si="448"/>
        <v>0</v>
      </c>
      <c r="CI1658" s="278">
        <f t="shared" si="437"/>
        <v>0</v>
      </c>
      <c r="CJ1658" s="280">
        <f t="shared" si="449"/>
        <v>0</v>
      </c>
      <c r="CK1658" s="232">
        <f t="shared" si="450"/>
        <v>0</v>
      </c>
      <c r="CL1658" s="1"/>
    </row>
    <row r="1659" spans="1:90" ht="18" customHeight="1">
      <c r="A1659" s="1"/>
      <c r="B1659" s="1"/>
      <c r="C1659" s="314"/>
      <c r="D1659" s="287" t="str">
        <f t="shared" si="451"/>
        <v/>
      </c>
      <c r="E1659" s="449" t="str">
        <f t="shared" si="438"/>
        <v/>
      </c>
      <c r="F1659" s="450"/>
      <c r="G1659" s="451"/>
      <c r="H1659" s="452"/>
      <c r="I1659" s="453"/>
      <c r="J1659" s="453"/>
      <c r="K1659" s="453"/>
      <c r="L1659" s="453"/>
      <c r="M1659" s="454"/>
      <c r="N1659" s="455"/>
      <c r="O1659" s="456"/>
      <c r="P1659" s="456"/>
      <c r="Q1659" s="456"/>
      <c r="R1659" s="456"/>
      <c r="S1659" s="456"/>
      <c r="T1659" s="456"/>
      <c r="U1659" s="456"/>
      <c r="V1659" s="456"/>
      <c r="W1659" s="456"/>
      <c r="X1659" s="456"/>
      <c r="Y1659" s="456"/>
      <c r="Z1659" s="456"/>
      <c r="AA1659" s="456"/>
      <c r="AB1659" s="456"/>
      <c r="AC1659" s="456"/>
      <c r="AD1659" s="456"/>
      <c r="AE1659" s="457"/>
      <c r="AF1659" s="455"/>
      <c r="AG1659" s="456"/>
      <c r="AH1659" s="456"/>
      <c r="AI1659" s="456"/>
      <c r="AJ1659" s="456"/>
      <c r="AK1659" s="456"/>
      <c r="AL1659" s="456"/>
      <c r="AM1659" s="456"/>
      <c r="AN1659" s="457"/>
      <c r="AO1659" s="455"/>
      <c r="AP1659" s="456"/>
      <c r="AQ1659" s="456"/>
      <c r="AR1659" s="456"/>
      <c r="AS1659" s="456"/>
      <c r="AT1659" s="456"/>
      <c r="AU1659" s="456"/>
      <c r="AV1659" s="456"/>
      <c r="AW1659" s="456"/>
      <c r="AX1659" s="456"/>
      <c r="AY1659" s="456"/>
      <c r="AZ1659" s="456"/>
      <c r="BA1659" s="456"/>
      <c r="BB1659" s="456"/>
      <c r="BC1659" s="456"/>
      <c r="BD1659" s="456"/>
      <c r="BE1659" s="456"/>
      <c r="BF1659" s="456"/>
      <c r="BG1659" s="457"/>
      <c r="BH1659" s="458"/>
      <c r="BI1659" s="459"/>
      <c r="BJ1659" s="459"/>
      <c r="BK1659" s="459"/>
      <c r="BL1659" s="459"/>
      <c r="BM1659" s="460"/>
      <c r="BN1659" s="314"/>
      <c r="BO1659" s="314"/>
      <c r="BP1659" s="1"/>
      <c r="BQ1659" s="120">
        <f>IF($F$3="","",IF(N1659=$F$3,COUNTIF(BQ$23:BQ1658,"&gt;0")+1,0))</f>
        <v>0</v>
      </c>
      <c r="BR1659" s="1"/>
      <c r="BS1659" s="20" t="str">
        <f>IF($N1659="","",IF(VLOOKUP(VLOOKUP($N1659,IMPOSTAZIONI!$E$6:$I$13,5,FALSE),IMPOSTAZIONI!$B$25:$N$32,3,FALSE)=0,"",VLOOKUP(VLOOKUP($N1659,IMPOSTAZIONI!$E$6:$I$13,5,FALSE),IMPOSTAZIONI!$B$25:$N$32,3,FALSE)))</f>
        <v/>
      </c>
      <c r="BT1659" s="20" t="str">
        <f>IF($N1659="","",IF(VLOOKUP(VLOOKUP($N1659,IMPOSTAZIONI!$E$6:$I$13,5,FALSE),IMPOSTAZIONI!$B$25:$N$32,6,FALSE)=0,"",VLOOKUP(VLOOKUP($N1659,IMPOSTAZIONI!$E$6:$I$13,5,FALSE),IMPOSTAZIONI!$B$25:$N$32,6,FALSE)))</f>
        <v/>
      </c>
      <c r="BU1659" s="20" t="str">
        <f>IF($N1659="","",IF(VLOOKUP(VLOOKUP($N1659,IMPOSTAZIONI!$E$6:$I$13,5,FALSE),IMPOSTAZIONI!$B$25:$N$32,9,FALSE)=0,"",VLOOKUP(VLOOKUP($N1659,IMPOSTAZIONI!$E$6:$I$13,5,FALSE),IMPOSTAZIONI!$B$25:$N$32,9,FALSE)))</f>
        <v/>
      </c>
      <c r="BV1659" s="20" t="str">
        <f>IF($N1659="","",IF(VLOOKUP(VLOOKUP($N1659,IMPOSTAZIONI!$E$6:$I$13,5,FALSE),IMPOSTAZIONI!$B$25:$N$32,12,FALSE)=0,"",VLOOKUP(VLOOKUP($N1659,IMPOSTAZIONI!$E$6:$I$13,5,FALSE),IMPOSTAZIONI!$B$25:$N$32,12,FALSE)))</f>
        <v/>
      </c>
      <c r="BW1659" s="221" t="str">
        <f t="shared" si="439"/>
        <v/>
      </c>
      <c r="BX1659" s="221" t="str">
        <f t="shared" si="440"/>
        <v/>
      </c>
      <c r="BY1659" s="221">
        <f t="shared" si="441"/>
        <v>0</v>
      </c>
      <c r="BZ1659" s="231">
        <f t="shared" si="442"/>
        <v>0</v>
      </c>
      <c r="CA1659" s="246">
        <f t="shared" si="443"/>
        <v>0</v>
      </c>
      <c r="CB1659" s="246">
        <f t="shared" si="444"/>
        <v>0</v>
      </c>
      <c r="CC1659" s="246" t="str">
        <f t="shared" si="445"/>
        <v/>
      </c>
      <c r="CD1659" s="246">
        <f t="shared" si="446"/>
        <v>5</v>
      </c>
      <c r="CE1659" s="246">
        <f t="shared" si="447"/>
        <v>0</v>
      </c>
      <c r="CF1659" s="276">
        <f t="shared" si="448"/>
        <v>0</v>
      </c>
      <c r="CG1659" s="277">
        <f t="shared" si="448"/>
        <v>0</v>
      </c>
      <c r="CH1659" s="277">
        <f t="shared" si="448"/>
        <v>0</v>
      </c>
      <c r="CI1659" s="278">
        <f t="shared" si="437"/>
        <v>0</v>
      </c>
      <c r="CJ1659" s="280">
        <f t="shared" si="449"/>
        <v>0</v>
      </c>
      <c r="CK1659" s="232">
        <f t="shared" si="450"/>
        <v>0</v>
      </c>
      <c r="CL1659" s="1"/>
    </row>
    <row r="1660" spans="1:90" ht="18" customHeight="1">
      <c r="A1660" s="1"/>
      <c r="B1660" s="1"/>
      <c r="C1660" s="314"/>
      <c r="D1660" s="287" t="str">
        <f t="shared" si="451"/>
        <v/>
      </c>
      <c r="E1660" s="449" t="str">
        <f t="shared" si="438"/>
        <v/>
      </c>
      <c r="F1660" s="450"/>
      <c r="G1660" s="451"/>
      <c r="H1660" s="452"/>
      <c r="I1660" s="453"/>
      <c r="J1660" s="453"/>
      <c r="K1660" s="453"/>
      <c r="L1660" s="453"/>
      <c r="M1660" s="454"/>
      <c r="N1660" s="455"/>
      <c r="O1660" s="456"/>
      <c r="P1660" s="456"/>
      <c r="Q1660" s="456"/>
      <c r="R1660" s="456"/>
      <c r="S1660" s="456"/>
      <c r="T1660" s="456"/>
      <c r="U1660" s="456"/>
      <c r="V1660" s="456"/>
      <c r="W1660" s="456"/>
      <c r="X1660" s="456"/>
      <c r="Y1660" s="456"/>
      <c r="Z1660" s="456"/>
      <c r="AA1660" s="456"/>
      <c r="AB1660" s="456"/>
      <c r="AC1660" s="456"/>
      <c r="AD1660" s="456"/>
      <c r="AE1660" s="457"/>
      <c r="AF1660" s="455"/>
      <c r="AG1660" s="456"/>
      <c r="AH1660" s="456"/>
      <c r="AI1660" s="456"/>
      <c r="AJ1660" s="456"/>
      <c r="AK1660" s="456"/>
      <c r="AL1660" s="456"/>
      <c r="AM1660" s="456"/>
      <c r="AN1660" s="457"/>
      <c r="AO1660" s="455"/>
      <c r="AP1660" s="456"/>
      <c r="AQ1660" s="456"/>
      <c r="AR1660" s="456"/>
      <c r="AS1660" s="456"/>
      <c r="AT1660" s="456"/>
      <c r="AU1660" s="456"/>
      <c r="AV1660" s="456"/>
      <c r="AW1660" s="456"/>
      <c r="AX1660" s="456"/>
      <c r="AY1660" s="456"/>
      <c r="AZ1660" s="456"/>
      <c r="BA1660" s="456"/>
      <c r="BB1660" s="456"/>
      <c r="BC1660" s="456"/>
      <c r="BD1660" s="456"/>
      <c r="BE1660" s="456"/>
      <c r="BF1660" s="456"/>
      <c r="BG1660" s="457"/>
      <c r="BH1660" s="458"/>
      <c r="BI1660" s="459"/>
      <c r="BJ1660" s="459"/>
      <c r="BK1660" s="459"/>
      <c r="BL1660" s="459"/>
      <c r="BM1660" s="460"/>
      <c r="BN1660" s="314"/>
      <c r="BO1660" s="314"/>
      <c r="BP1660" s="1"/>
      <c r="BQ1660" s="120">
        <f>IF($F$3="","",IF(N1660=$F$3,COUNTIF(BQ$23:BQ1659,"&gt;0")+1,0))</f>
        <v>0</v>
      </c>
      <c r="BR1660" s="1"/>
      <c r="BS1660" s="20" t="str">
        <f>IF($N1660="","",IF(VLOOKUP(VLOOKUP($N1660,IMPOSTAZIONI!$E$6:$I$13,5,FALSE),IMPOSTAZIONI!$B$25:$N$32,3,FALSE)=0,"",VLOOKUP(VLOOKUP($N1660,IMPOSTAZIONI!$E$6:$I$13,5,FALSE),IMPOSTAZIONI!$B$25:$N$32,3,FALSE)))</f>
        <v/>
      </c>
      <c r="BT1660" s="20" t="str">
        <f>IF($N1660="","",IF(VLOOKUP(VLOOKUP($N1660,IMPOSTAZIONI!$E$6:$I$13,5,FALSE),IMPOSTAZIONI!$B$25:$N$32,6,FALSE)=0,"",VLOOKUP(VLOOKUP($N1660,IMPOSTAZIONI!$E$6:$I$13,5,FALSE),IMPOSTAZIONI!$B$25:$N$32,6,FALSE)))</f>
        <v/>
      </c>
      <c r="BU1660" s="20" t="str">
        <f>IF($N1660="","",IF(VLOOKUP(VLOOKUP($N1660,IMPOSTAZIONI!$E$6:$I$13,5,FALSE),IMPOSTAZIONI!$B$25:$N$32,9,FALSE)=0,"",VLOOKUP(VLOOKUP($N1660,IMPOSTAZIONI!$E$6:$I$13,5,FALSE),IMPOSTAZIONI!$B$25:$N$32,9,FALSE)))</f>
        <v/>
      </c>
      <c r="BV1660" s="20" t="str">
        <f>IF($N1660="","",IF(VLOOKUP(VLOOKUP($N1660,IMPOSTAZIONI!$E$6:$I$13,5,FALSE),IMPOSTAZIONI!$B$25:$N$32,12,FALSE)=0,"",VLOOKUP(VLOOKUP($N1660,IMPOSTAZIONI!$E$6:$I$13,5,FALSE),IMPOSTAZIONI!$B$25:$N$32,12,FALSE)))</f>
        <v/>
      </c>
      <c r="BW1660" s="221" t="str">
        <f t="shared" si="439"/>
        <v/>
      </c>
      <c r="BX1660" s="221" t="str">
        <f t="shared" si="440"/>
        <v/>
      </c>
      <c r="BY1660" s="221">
        <f t="shared" si="441"/>
        <v>0</v>
      </c>
      <c r="BZ1660" s="231">
        <f t="shared" si="442"/>
        <v>0</v>
      </c>
      <c r="CA1660" s="246">
        <f t="shared" si="443"/>
        <v>0</v>
      </c>
      <c r="CB1660" s="246">
        <f t="shared" si="444"/>
        <v>0</v>
      </c>
      <c r="CC1660" s="246" t="str">
        <f t="shared" si="445"/>
        <v/>
      </c>
      <c r="CD1660" s="246">
        <f t="shared" si="446"/>
        <v>5</v>
      </c>
      <c r="CE1660" s="246">
        <f t="shared" si="447"/>
        <v>0</v>
      </c>
      <c r="CF1660" s="276">
        <f t="shared" si="448"/>
        <v>0</v>
      </c>
      <c r="CG1660" s="277">
        <f t="shared" si="448"/>
        <v>0</v>
      </c>
      <c r="CH1660" s="277">
        <f t="shared" si="448"/>
        <v>0</v>
      </c>
      <c r="CI1660" s="278">
        <f t="shared" si="437"/>
        <v>0</v>
      </c>
      <c r="CJ1660" s="280">
        <f t="shared" si="449"/>
        <v>0</v>
      </c>
      <c r="CK1660" s="232">
        <f t="shared" si="450"/>
        <v>0</v>
      </c>
      <c r="CL1660" s="1"/>
    </row>
    <row r="1661" spans="1:90" ht="18" customHeight="1">
      <c r="A1661" s="1"/>
      <c r="B1661" s="1"/>
      <c r="C1661" s="314"/>
      <c r="D1661" s="287" t="str">
        <f t="shared" si="451"/>
        <v/>
      </c>
      <c r="E1661" s="449" t="str">
        <f t="shared" si="438"/>
        <v/>
      </c>
      <c r="F1661" s="450"/>
      <c r="G1661" s="451"/>
      <c r="H1661" s="452"/>
      <c r="I1661" s="453"/>
      <c r="J1661" s="453"/>
      <c r="K1661" s="453"/>
      <c r="L1661" s="453"/>
      <c r="M1661" s="454"/>
      <c r="N1661" s="455"/>
      <c r="O1661" s="456"/>
      <c r="P1661" s="456"/>
      <c r="Q1661" s="456"/>
      <c r="R1661" s="456"/>
      <c r="S1661" s="456"/>
      <c r="T1661" s="456"/>
      <c r="U1661" s="456"/>
      <c r="V1661" s="456"/>
      <c r="W1661" s="456"/>
      <c r="X1661" s="456"/>
      <c r="Y1661" s="456"/>
      <c r="Z1661" s="456"/>
      <c r="AA1661" s="456"/>
      <c r="AB1661" s="456"/>
      <c r="AC1661" s="456"/>
      <c r="AD1661" s="456"/>
      <c r="AE1661" s="457"/>
      <c r="AF1661" s="455"/>
      <c r="AG1661" s="456"/>
      <c r="AH1661" s="456"/>
      <c r="AI1661" s="456"/>
      <c r="AJ1661" s="456"/>
      <c r="AK1661" s="456"/>
      <c r="AL1661" s="456"/>
      <c r="AM1661" s="456"/>
      <c r="AN1661" s="457"/>
      <c r="AO1661" s="455"/>
      <c r="AP1661" s="456"/>
      <c r="AQ1661" s="456"/>
      <c r="AR1661" s="456"/>
      <c r="AS1661" s="456"/>
      <c r="AT1661" s="456"/>
      <c r="AU1661" s="456"/>
      <c r="AV1661" s="456"/>
      <c r="AW1661" s="456"/>
      <c r="AX1661" s="456"/>
      <c r="AY1661" s="456"/>
      <c r="AZ1661" s="456"/>
      <c r="BA1661" s="456"/>
      <c r="BB1661" s="456"/>
      <c r="BC1661" s="456"/>
      <c r="BD1661" s="456"/>
      <c r="BE1661" s="456"/>
      <c r="BF1661" s="456"/>
      <c r="BG1661" s="457"/>
      <c r="BH1661" s="458"/>
      <c r="BI1661" s="459"/>
      <c r="BJ1661" s="459"/>
      <c r="BK1661" s="459"/>
      <c r="BL1661" s="459"/>
      <c r="BM1661" s="460"/>
      <c r="BN1661" s="314"/>
      <c r="BO1661" s="314"/>
      <c r="BP1661" s="1"/>
      <c r="BQ1661" s="120">
        <f>IF($F$3="","",IF(N1661=$F$3,COUNTIF(BQ$23:BQ1660,"&gt;0")+1,0))</f>
        <v>0</v>
      </c>
      <c r="BR1661" s="1"/>
      <c r="BS1661" s="20" t="str">
        <f>IF($N1661="","",IF(VLOOKUP(VLOOKUP($N1661,IMPOSTAZIONI!$E$6:$I$13,5,FALSE),IMPOSTAZIONI!$B$25:$N$32,3,FALSE)=0,"",VLOOKUP(VLOOKUP($N1661,IMPOSTAZIONI!$E$6:$I$13,5,FALSE),IMPOSTAZIONI!$B$25:$N$32,3,FALSE)))</f>
        <v/>
      </c>
      <c r="BT1661" s="20" t="str">
        <f>IF($N1661="","",IF(VLOOKUP(VLOOKUP($N1661,IMPOSTAZIONI!$E$6:$I$13,5,FALSE),IMPOSTAZIONI!$B$25:$N$32,6,FALSE)=0,"",VLOOKUP(VLOOKUP($N1661,IMPOSTAZIONI!$E$6:$I$13,5,FALSE),IMPOSTAZIONI!$B$25:$N$32,6,FALSE)))</f>
        <v/>
      </c>
      <c r="BU1661" s="20" t="str">
        <f>IF($N1661="","",IF(VLOOKUP(VLOOKUP($N1661,IMPOSTAZIONI!$E$6:$I$13,5,FALSE),IMPOSTAZIONI!$B$25:$N$32,9,FALSE)=0,"",VLOOKUP(VLOOKUP($N1661,IMPOSTAZIONI!$E$6:$I$13,5,FALSE),IMPOSTAZIONI!$B$25:$N$32,9,FALSE)))</f>
        <v/>
      </c>
      <c r="BV1661" s="20" t="str">
        <f>IF($N1661="","",IF(VLOOKUP(VLOOKUP($N1661,IMPOSTAZIONI!$E$6:$I$13,5,FALSE),IMPOSTAZIONI!$B$25:$N$32,12,FALSE)=0,"",VLOOKUP(VLOOKUP($N1661,IMPOSTAZIONI!$E$6:$I$13,5,FALSE),IMPOSTAZIONI!$B$25:$N$32,12,FALSE)))</f>
        <v/>
      </c>
      <c r="BW1661" s="221" t="str">
        <f t="shared" si="439"/>
        <v/>
      </c>
      <c r="BX1661" s="221" t="str">
        <f t="shared" si="440"/>
        <v/>
      </c>
      <c r="BY1661" s="221">
        <f t="shared" si="441"/>
        <v>0</v>
      </c>
      <c r="BZ1661" s="231">
        <f t="shared" si="442"/>
        <v>0</v>
      </c>
      <c r="CA1661" s="246">
        <f t="shared" si="443"/>
        <v>0</v>
      </c>
      <c r="CB1661" s="246">
        <f t="shared" si="444"/>
        <v>0</v>
      </c>
      <c r="CC1661" s="246" t="str">
        <f t="shared" si="445"/>
        <v/>
      </c>
      <c r="CD1661" s="246">
        <f t="shared" si="446"/>
        <v>5</v>
      </c>
      <c r="CE1661" s="246">
        <f t="shared" si="447"/>
        <v>0</v>
      </c>
      <c r="CF1661" s="276">
        <f t="shared" si="448"/>
        <v>0</v>
      </c>
      <c r="CG1661" s="277">
        <f t="shared" si="448"/>
        <v>0</v>
      </c>
      <c r="CH1661" s="277">
        <f t="shared" si="448"/>
        <v>0</v>
      </c>
      <c r="CI1661" s="278">
        <f t="shared" si="448"/>
        <v>0</v>
      </c>
      <c r="CJ1661" s="280">
        <f t="shared" si="449"/>
        <v>0</v>
      </c>
      <c r="CK1661" s="232">
        <f t="shared" si="450"/>
        <v>0</v>
      </c>
      <c r="CL1661" s="1"/>
    </row>
    <row r="1662" spans="1:90" ht="18" customHeight="1">
      <c r="A1662" s="1"/>
      <c r="B1662" s="1"/>
      <c r="C1662" s="314"/>
      <c r="D1662" s="287" t="str">
        <f t="shared" si="451"/>
        <v/>
      </c>
      <c r="E1662" s="449" t="str">
        <f t="shared" ref="E1662:E1725" si="452">IF(BQ1662=0,"",BQ1662)</f>
        <v/>
      </c>
      <c r="F1662" s="450"/>
      <c r="G1662" s="451"/>
      <c r="H1662" s="452"/>
      <c r="I1662" s="453"/>
      <c r="J1662" s="453"/>
      <c r="K1662" s="453"/>
      <c r="L1662" s="453"/>
      <c r="M1662" s="454"/>
      <c r="N1662" s="455"/>
      <c r="O1662" s="456"/>
      <c r="P1662" s="456"/>
      <c r="Q1662" s="456"/>
      <c r="R1662" s="456"/>
      <c r="S1662" s="456"/>
      <c r="T1662" s="456"/>
      <c r="U1662" s="456"/>
      <c r="V1662" s="456"/>
      <c r="W1662" s="456"/>
      <c r="X1662" s="456"/>
      <c r="Y1662" s="456"/>
      <c r="Z1662" s="456"/>
      <c r="AA1662" s="456"/>
      <c r="AB1662" s="456"/>
      <c r="AC1662" s="456"/>
      <c r="AD1662" s="456"/>
      <c r="AE1662" s="457"/>
      <c r="AF1662" s="455"/>
      <c r="AG1662" s="456"/>
      <c r="AH1662" s="456"/>
      <c r="AI1662" s="456"/>
      <c r="AJ1662" s="456"/>
      <c r="AK1662" s="456"/>
      <c r="AL1662" s="456"/>
      <c r="AM1662" s="456"/>
      <c r="AN1662" s="457"/>
      <c r="AO1662" s="455"/>
      <c r="AP1662" s="456"/>
      <c r="AQ1662" s="456"/>
      <c r="AR1662" s="456"/>
      <c r="AS1662" s="456"/>
      <c r="AT1662" s="456"/>
      <c r="AU1662" s="456"/>
      <c r="AV1662" s="456"/>
      <c r="AW1662" s="456"/>
      <c r="AX1662" s="456"/>
      <c r="AY1662" s="456"/>
      <c r="AZ1662" s="456"/>
      <c r="BA1662" s="456"/>
      <c r="BB1662" s="456"/>
      <c r="BC1662" s="456"/>
      <c r="BD1662" s="456"/>
      <c r="BE1662" s="456"/>
      <c r="BF1662" s="456"/>
      <c r="BG1662" s="457"/>
      <c r="BH1662" s="458"/>
      <c r="BI1662" s="459"/>
      <c r="BJ1662" s="459"/>
      <c r="BK1662" s="459"/>
      <c r="BL1662" s="459"/>
      <c r="BM1662" s="460"/>
      <c r="BN1662" s="314"/>
      <c r="BO1662" s="314"/>
      <c r="BP1662" s="1"/>
      <c r="BQ1662" s="120">
        <f>IF($F$3="","",IF(N1662=$F$3,COUNTIF(BQ$23:BQ1661,"&gt;0")+1,0))</f>
        <v>0</v>
      </c>
      <c r="BR1662" s="1"/>
      <c r="BS1662" s="20" t="str">
        <f>IF($N1662="","",IF(VLOOKUP(VLOOKUP($N1662,IMPOSTAZIONI!$E$6:$I$13,5,FALSE),IMPOSTAZIONI!$B$25:$N$32,3,FALSE)=0,"",VLOOKUP(VLOOKUP($N1662,IMPOSTAZIONI!$E$6:$I$13,5,FALSE),IMPOSTAZIONI!$B$25:$N$32,3,FALSE)))</f>
        <v/>
      </c>
      <c r="BT1662" s="20" t="str">
        <f>IF($N1662="","",IF(VLOOKUP(VLOOKUP($N1662,IMPOSTAZIONI!$E$6:$I$13,5,FALSE),IMPOSTAZIONI!$B$25:$N$32,6,FALSE)=0,"",VLOOKUP(VLOOKUP($N1662,IMPOSTAZIONI!$E$6:$I$13,5,FALSE),IMPOSTAZIONI!$B$25:$N$32,6,FALSE)))</f>
        <v/>
      </c>
      <c r="BU1662" s="20" t="str">
        <f>IF($N1662="","",IF(VLOOKUP(VLOOKUP($N1662,IMPOSTAZIONI!$E$6:$I$13,5,FALSE),IMPOSTAZIONI!$B$25:$N$32,9,FALSE)=0,"",VLOOKUP(VLOOKUP($N1662,IMPOSTAZIONI!$E$6:$I$13,5,FALSE),IMPOSTAZIONI!$B$25:$N$32,9,FALSE)))</f>
        <v/>
      </c>
      <c r="BV1662" s="20" t="str">
        <f>IF($N1662="","",IF(VLOOKUP(VLOOKUP($N1662,IMPOSTAZIONI!$E$6:$I$13,5,FALSE),IMPOSTAZIONI!$B$25:$N$32,12,FALSE)=0,"",VLOOKUP(VLOOKUP($N1662,IMPOSTAZIONI!$E$6:$I$13,5,FALSE),IMPOSTAZIONI!$B$25:$N$32,12,FALSE)))</f>
        <v/>
      </c>
      <c r="BW1662" s="221" t="str">
        <f t="shared" ref="BW1662:BW1725" si="453">IF(AF1662="","",HLOOKUP(AF1662,BS1662:BV1662,1,FALSE))</f>
        <v/>
      </c>
      <c r="BX1662" s="221" t="str">
        <f t="shared" ref="BX1662:BX1725" si="454">IF(N1662="","",VLOOKUP(N1662,$AY$3109:$BM$3116,1,FALSE))</f>
        <v/>
      </c>
      <c r="BY1662" s="221">
        <f t="shared" ref="BY1662:BY1725" si="455">IF(OR(ISERROR(BW1662),ISERROR(BX1662),AND(H1662&gt;0,H1662&lt;AD$3140),AND(H1662&gt;0,H1662&gt;AD$3141)),1,IF(CK1662=1,2,0))</f>
        <v>0</v>
      </c>
      <c r="BZ1662" s="231">
        <f t="shared" ref="BZ1662:BZ1725" si="456">IF($F$3="",0,IF($F$3=N1662,H1662,0))</f>
        <v>0</v>
      </c>
      <c r="CA1662" s="246">
        <f t="shared" ref="CA1662:CA1725" si="457">IF($BN$3&gt;$AY$3147,"",IF(BZ1662=0,0,IF(AF1662="",0,VLOOKUP(AF1662,$AY$3118:$BL$3121,14,FALSE))))</f>
        <v>0</v>
      </c>
      <c r="CB1662" s="246">
        <f t="shared" ref="CB1662:CB1725" si="458">IF(BZ1662=0,0,MONTH(BZ1662))</f>
        <v>0</v>
      </c>
      <c r="CC1662" s="246" t="str">
        <f t="shared" ref="CC1662:CC1725" si="459">IF(OR(BZ1662=0,CA1662=0),"",CONCATENATE(CB1662,CA1662))</f>
        <v/>
      </c>
      <c r="CD1662" s="246">
        <f t="shared" ref="CD1662:CD1725" si="460">MATCH(BZ1662,BZ$23:BZ$3022,0)</f>
        <v>5</v>
      </c>
      <c r="CE1662" s="246">
        <f t="shared" ref="CE1662:CE1725" si="461">IF(CA1662&gt;0,CONCATENATE(CD1662,CA1662),0)</f>
        <v>0</v>
      </c>
      <c r="CF1662" s="276">
        <f t="shared" ref="CF1662:CI1725" si="462">COUNTIF($CE$23:$CE$3022,CONCATENATE($CD1662,CF$21))</f>
        <v>0</v>
      </c>
      <c r="CG1662" s="277">
        <f t="shared" si="462"/>
        <v>0</v>
      </c>
      <c r="CH1662" s="277">
        <f t="shared" si="462"/>
        <v>0</v>
      </c>
      <c r="CI1662" s="278">
        <f t="shared" si="462"/>
        <v>0</v>
      </c>
      <c r="CJ1662" s="280">
        <f t="shared" ref="CJ1662:CJ1725" si="463">COUNTIF(CF1662:CI1662,"&gt;0")</f>
        <v>0</v>
      </c>
      <c r="CK1662" s="232">
        <f t="shared" ref="CK1662:CK1725" si="464">IF(CJ1662&gt;1,1,0)</f>
        <v>0</v>
      </c>
      <c r="CL1662" s="1"/>
    </row>
    <row r="1663" spans="1:90" ht="18" customHeight="1">
      <c r="A1663" s="1"/>
      <c r="B1663" s="1"/>
      <c r="C1663" s="314"/>
      <c r="D1663" s="287" t="str">
        <f t="shared" si="451"/>
        <v/>
      </c>
      <c r="E1663" s="449" t="str">
        <f t="shared" si="452"/>
        <v/>
      </c>
      <c r="F1663" s="450"/>
      <c r="G1663" s="451"/>
      <c r="H1663" s="452"/>
      <c r="I1663" s="453"/>
      <c r="J1663" s="453"/>
      <c r="K1663" s="453"/>
      <c r="L1663" s="453"/>
      <c r="M1663" s="454"/>
      <c r="N1663" s="455"/>
      <c r="O1663" s="456"/>
      <c r="P1663" s="456"/>
      <c r="Q1663" s="456"/>
      <c r="R1663" s="456"/>
      <c r="S1663" s="456"/>
      <c r="T1663" s="456"/>
      <c r="U1663" s="456"/>
      <c r="V1663" s="456"/>
      <c r="W1663" s="456"/>
      <c r="X1663" s="456"/>
      <c r="Y1663" s="456"/>
      <c r="Z1663" s="456"/>
      <c r="AA1663" s="456"/>
      <c r="AB1663" s="456"/>
      <c r="AC1663" s="456"/>
      <c r="AD1663" s="456"/>
      <c r="AE1663" s="457"/>
      <c r="AF1663" s="455"/>
      <c r="AG1663" s="456"/>
      <c r="AH1663" s="456"/>
      <c r="AI1663" s="456"/>
      <c r="AJ1663" s="456"/>
      <c r="AK1663" s="456"/>
      <c r="AL1663" s="456"/>
      <c r="AM1663" s="456"/>
      <c r="AN1663" s="457"/>
      <c r="AO1663" s="455"/>
      <c r="AP1663" s="456"/>
      <c r="AQ1663" s="456"/>
      <c r="AR1663" s="456"/>
      <c r="AS1663" s="456"/>
      <c r="AT1663" s="456"/>
      <c r="AU1663" s="456"/>
      <c r="AV1663" s="456"/>
      <c r="AW1663" s="456"/>
      <c r="AX1663" s="456"/>
      <c r="AY1663" s="456"/>
      <c r="AZ1663" s="456"/>
      <c r="BA1663" s="456"/>
      <c r="BB1663" s="456"/>
      <c r="BC1663" s="456"/>
      <c r="BD1663" s="456"/>
      <c r="BE1663" s="456"/>
      <c r="BF1663" s="456"/>
      <c r="BG1663" s="457"/>
      <c r="BH1663" s="458"/>
      <c r="BI1663" s="459"/>
      <c r="BJ1663" s="459"/>
      <c r="BK1663" s="459"/>
      <c r="BL1663" s="459"/>
      <c r="BM1663" s="460"/>
      <c r="BN1663" s="314"/>
      <c r="BO1663" s="314"/>
      <c r="BP1663" s="1"/>
      <c r="BQ1663" s="120">
        <f>IF($F$3="","",IF(N1663=$F$3,COUNTIF(BQ$23:BQ1662,"&gt;0")+1,0))</f>
        <v>0</v>
      </c>
      <c r="BR1663" s="1"/>
      <c r="BS1663" s="20" t="str">
        <f>IF($N1663="","",IF(VLOOKUP(VLOOKUP($N1663,IMPOSTAZIONI!$E$6:$I$13,5,FALSE),IMPOSTAZIONI!$B$25:$N$32,3,FALSE)=0,"",VLOOKUP(VLOOKUP($N1663,IMPOSTAZIONI!$E$6:$I$13,5,FALSE),IMPOSTAZIONI!$B$25:$N$32,3,FALSE)))</f>
        <v/>
      </c>
      <c r="BT1663" s="20" t="str">
        <f>IF($N1663="","",IF(VLOOKUP(VLOOKUP($N1663,IMPOSTAZIONI!$E$6:$I$13,5,FALSE),IMPOSTAZIONI!$B$25:$N$32,6,FALSE)=0,"",VLOOKUP(VLOOKUP($N1663,IMPOSTAZIONI!$E$6:$I$13,5,FALSE),IMPOSTAZIONI!$B$25:$N$32,6,FALSE)))</f>
        <v/>
      </c>
      <c r="BU1663" s="20" t="str">
        <f>IF($N1663="","",IF(VLOOKUP(VLOOKUP($N1663,IMPOSTAZIONI!$E$6:$I$13,5,FALSE),IMPOSTAZIONI!$B$25:$N$32,9,FALSE)=0,"",VLOOKUP(VLOOKUP($N1663,IMPOSTAZIONI!$E$6:$I$13,5,FALSE),IMPOSTAZIONI!$B$25:$N$32,9,FALSE)))</f>
        <v/>
      </c>
      <c r="BV1663" s="20" t="str">
        <f>IF($N1663="","",IF(VLOOKUP(VLOOKUP($N1663,IMPOSTAZIONI!$E$6:$I$13,5,FALSE),IMPOSTAZIONI!$B$25:$N$32,12,FALSE)=0,"",VLOOKUP(VLOOKUP($N1663,IMPOSTAZIONI!$E$6:$I$13,5,FALSE),IMPOSTAZIONI!$B$25:$N$32,12,FALSE)))</f>
        <v/>
      </c>
      <c r="BW1663" s="221" t="str">
        <f t="shared" si="453"/>
        <v/>
      </c>
      <c r="BX1663" s="221" t="str">
        <f t="shared" si="454"/>
        <v/>
      </c>
      <c r="BY1663" s="221">
        <f t="shared" si="455"/>
        <v>0</v>
      </c>
      <c r="BZ1663" s="231">
        <f t="shared" si="456"/>
        <v>0</v>
      </c>
      <c r="CA1663" s="246">
        <f t="shared" si="457"/>
        <v>0</v>
      </c>
      <c r="CB1663" s="246">
        <f t="shared" si="458"/>
        <v>0</v>
      </c>
      <c r="CC1663" s="246" t="str">
        <f t="shared" si="459"/>
        <v/>
      </c>
      <c r="CD1663" s="246">
        <f t="shared" si="460"/>
        <v>5</v>
      </c>
      <c r="CE1663" s="246">
        <f t="shared" si="461"/>
        <v>0</v>
      </c>
      <c r="CF1663" s="276">
        <f t="shared" si="462"/>
        <v>0</v>
      </c>
      <c r="CG1663" s="277">
        <f t="shared" si="462"/>
        <v>0</v>
      </c>
      <c r="CH1663" s="277">
        <f t="shared" si="462"/>
        <v>0</v>
      </c>
      <c r="CI1663" s="278">
        <f t="shared" si="462"/>
        <v>0</v>
      </c>
      <c r="CJ1663" s="280">
        <f t="shared" si="463"/>
        <v>0</v>
      </c>
      <c r="CK1663" s="232">
        <f t="shared" si="464"/>
        <v>0</v>
      </c>
      <c r="CL1663" s="1"/>
    </row>
    <row r="1664" spans="1:90" ht="18" customHeight="1">
      <c r="A1664" s="1"/>
      <c r="B1664" s="1"/>
      <c r="C1664" s="314"/>
      <c r="D1664" s="287" t="str">
        <f t="shared" si="451"/>
        <v/>
      </c>
      <c r="E1664" s="449" t="str">
        <f t="shared" si="452"/>
        <v/>
      </c>
      <c r="F1664" s="450"/>
      <c r="G1664" s="451"/>
      <c r="H1664" s="452"/>
      <c r="I1664" s="453"/>
      <c r="J1664" s="453"/>
      <c r="K1664" s="453"/>
      <c r="L1664" s="453"/>
      <c r="M1664" s="454"/>
      <c r="N1664" s="455"/>
      <c r="O1664" s="456"/>
      <c r="P1664" s="456"/>
      <c r="Q1664" s="456"/>
      <c r="R1664" s="456"/>
      <c r="S1664" s="456"/>
      <c r="T1664" s="456"/>
      <c r="U1664" s="456"/>
      <c r="V1664" s="456"/>
      <c r="W1664" s="456"/>
      <c r="X1664" s="456"/>
      <c r="Y1664" s="456"/>
      <c r="Z1664" s="456"/>
      <c r="AA1664" s="456"/>
      <c r="AB1664" s="456"/>
      <c r="AC1664" s="456"/>
      <c r="AD1664" s="456"/>
      <c r="AE1664" s="457"/>
      <c r="AF1664" s="455"/>
      <c r="AG1664" s="456"/>
      <c r="AH1664" s="456"/>
      <c r="AI1664" s="456"/>
      <c r="AJ1664" s="456"/>
      <c r="AK1664" s="456"/>
      <c r="AL1664" s="456"/>
      <c r="AM1664" s="456"/>
      <c r="AN1664" s="457"/>
      <c r="AO1664" s="455"/>
      <c r="AP1664" s="456"/>
      <c r="AQ1664" s="456"/>
      <c r="AR1664" s="456"/>
      <c r="AS1664" s="456"/>
      <c r="AT1664" s="456"/>
      <c r="AU1664" s="456"/>
      <c r="AV1664" s="456"/>
      <c r="AW1664" s="456"/>
      <c r="AX1664" s="456"/>
      <c r="AY1664" s="456"/>
      <c r="AZ1664" s="456"/>
      <c r="BA1664" s="456"/>
      <c r="BB1664" s="456"/>
      <c r="BC1664" s="456"/>
      <c r="BD1664" s="456"/>
      <c r="BE1664" s="456"/>
      <c r="BF1664" s="456"/>
      <c r="BG1664" s="457"/>
      <c r="BH1664" s="458"/>
      <c r="BI1664" s="459"/>
      <c r="BJ1664" s="459"/>
      <c r="BK1664" s="459"/>
      <c r="BL1664" s="459"/>
      <c r="BM1664" s="460"/>
      <c r="BN1664" s="314"/>
      <c r="BO1664" s="314"/>
      <c r="BP1664" s="1"/>
      <c r="BQ1664" s="120">
        <f>IF($F$3="","",IF(N1664=$F$3,COUNTIF(BQ$23:BQ1663,"&gt;0")+1,0))</f>
        <v>0</v>
      </c>
      <c r="BR1664" s="1"/>
      <c r="BS1664" s="20" t="str">
        <f>IF($N1664="","",IF(VLOOKUP(VLOOKUP($N1664,IMPOSTAZIONI!$E$6:$I$13,5,FALSE),IMPOSTAZIONI!$B$25:$N$32,3,FALSE)=0,"",VLOOKUP(VLOOKUP($N1664,IMPOSTAZIONI!$E$6:$I$13,5,FALSE),IMPOSTAZIONI!$B$25:$N$32,3,FALSE)))</f>
        <v/>
      </c>
      <c r="BT1664" s="20" t="str">
        <f>IF($N1664="","",IF(VLOOKUP(VLOOKUP($N1664,IMPOSTAZIONI!$E$6:$I$13,5,FALSE),IMPOSTAZIONI!$B$25:$N$32,6,FALSE)=0,"",VLOOKUP(VLOOKUP($N1664,IMPOSTAZIONI!$E$6:$I$13,5,FALSE),IMPOSTAZIONI!$B$25:$N$32,6,FALSE)))</f>
        <v/>
      </c>
      <c r="BU1664" s="20" t="str">
        <f>IF($N1664="","",IF(VLOOKUP(VLOOKUP($N1664,IMPOSTAZIONI!$E$6:$I$13,5,FALSE),IMPOSTAZIONI!$B$25:$N$32,9,FALSE)=0,"",VLOOKUP(VLOOKUP($N1664,IMPOSTAZIONI!$E$6:$I$13,5,FALSE),IMPOSTAZIONI!$B$25:$N$32,9,FALSE)))</f>
        <v/>
      </c>
      <c r="BV1664" s="20" t="str">
        <f>IF($N1664="","",IF(VLOOKUP(VLOOKUP($N1664,IMPOSTAZIONI!$E$6:$I$13,5,FALSE),IMPOSTAZIONI!$B$25:$N$32,12,FALSE)=0,"",VLOOKUP(VLOOKUP($N1664,IMPOSTAZIONI!$E$6:$I$13,5,FALSE),IMPOSTAZIONI!$B$25:$N$32,12,FALSE)))</f>
        <v/>
      </c>
      <c r="BW1664" s="221" t="str">
        <f t="shared" si="453"/>
        <v/>
      </c>
      <c r="BX1664" s="221" t="str">
        <f t="shared" si="454"/>
        <v/>
      </c>
      <c r="BY1664" s="221">
        <f t="shared" si="455"/>
        <v>0</v>
      </c>
      <c r="BZ1664" s="231">
        <f t="shared" si="456"/>
        <v>0</v>
      </c>
      <c r="CA1664" s="246">
        <f t="shared" si="457"/>
        <v>0</v>
      </c>
      <c r="CB1664" s="246">
        <f t="shared" si="458"/>
        <v>0</v>
      </c>
      <c r="CC1664" s="246" t="str">
        <f t="shared" si="459"/>
        <v/>
      </c>
      <c r="CD1664" s="246">
        <f t="shared" si="460"/>
        <v>5</v>
      </c>
      <c r="CE1664" s="246">
        <f t="shared" si="461"/>
        <v>0</v>
      </c>
      <c r="CF1664" s="276">
        <f t="shared" si="462"/>
        <v>0</v>
      </c>
      <c r="CG1664" s="277">
        <f t="shared" si="462"/>
        <v>0</v>
      </c>
      <c r="CH1664" s="277">
        <f t="shared" si="462"/>
        <v>0</v>
      </c>
      <c r="CI1664" s="278">
        <f t="shared" si="462"/>
        <v>0</v>
      </c>
      <c r="CJ1664" s="280">
        <f t="shared" si="463"/>
        <v>0</v>
      </c>
      <c r="CK1664" s="232">
        <f t="shared" si="464"/>
        <v>0</v>
      </c>
      <c r="CL1664" s="1"/>
    </row>
    <row r="1665" spans="1:90" ht="18" customHeight="1">
      <c r="A1665" s="1"/>
      <c r="B1665" s="1"/>
      <c r="C1665" s="314"/>
      <c r="D1665" s="287" t="str">
        <f t="shared" si="451"/>
        <v/>
      </c>
      <c r="E1665" s="449" t="str">
        <f t="shared" si="452"/>
        <v/>
      </c>
      <c r="F1665" s="450"/>
      <c r="G1665" s="451"/>
      <c r="H1665" s="452"/>
      <c r="I1665" s="453"/>
      <c r="J1665" s="453"/>
      <c r="K1665" s="453"/>
      <c r="L1665" s="453"/>
      <c r="M1665" s="454"/>
      <c r="N1665" s="455"/>
      <c r="O1665" s="456"/>
      <c r="P1665" s="456"/>
      <c r="Q1665" s="456"/>
      <c r="R1665" s="456"/>
      <c r="S1665" s="456"/>
      <c r="T1665" s="456"/>
      <c r="U1665" s="456"/>
      <c r="V1665" s="456"/>
      <c r="W1665" s="456"/>
      <c r="X1665" s="456"/>
      <c r="Y1665" s="456"/>
      <c r="Z1665" s="456"/>
      <c r="AA1665" s="456"/>
      <c r="AB1665" s="456"/>
      <c r="AC1665" s="456"/>
      <c r="AD1665" s="456"/>
      <c r="AE1665" s="457"/>
      <c r="AF1665" s="455"/>
      <c r="AG1665" s="456"/>
      <c r="AH1665" s="456"/>
      <c r="AI1665" s="456"/>
      <c r="AJ1665" s="456"/>
      <c r="AK1665" s="456"/>
      <c r="AL1665" s="456"/>
      <c r="AM1665" s="456"/>
      <c r="AN1665" s="457"/>
      <c r="AO1665" s="455"/>
      <c r="AP1665" s="456"/>
      <c r="AQ1665" s="456"/>
      <c r="AR1665" s="456"/>
      <c r="AS1665" s="456"/>
      <c r="AT1665" s="456"/>
      <c r="AU1665" s="456"/>
      <c r="AV1665" s="456"/>
      <c r="AW1665" s="456"/>
      <c r="AX1665" s="456"/>
      <c r="AY1665" s="456"/>
      <c r="AZ1665" s="456"/>
      <c r="BA1665" s="456"/>
      <c r="BB1665" s="456"/>
      <c r="BC1665" s="456"/>
      <c r="BD1665" s="456"/>
      <c r="BE1665" s="456"/>
      <c r="BF1665" s="456"/>
      <c r="BG1665" s="457"/>
      <c r="BH1665" s="458"/>
      <c r="BI1665" s="459"/>
      <c r="BJ1665" s="459"/>
      <c r="BK1665" s="459"/>
      <c r="BL1665" s="459"/>
      <c r="BM1665" s="460"/>
      <c r="BN1665" s="314"/>
      <c r="BO1665" s="314"/>
      <c r="BP1665" s="1"/>
      <c r="BQ1665" s="120">
        <f>IF($F$3="","",IF(N1665=$F$3,COUNTIF(BQ$23:BQ1664,"&gt;0")+1,0))</f>
        <v>0</v>
      </c>
      <c r="BR1665" s="1"/>
      <c r="BS1665" s="20" t="str">
        <f>IF($N1665="","",IF(VLOOKUP(VLOOKUP($N1665,IMPOSTAZIONI!$E$6:$I$13,5,FALSE),IMPOSTAZIONI!$B$25:$N$32,3,FALSE)=0,"",VLOOKUP(VLOOKUP($N1665,IMPOSTAZIONI!$E$6:$I$13,5,FALSE),IMPOSTAZIONI!$B$25:$N$32,3,FALSE)))</f>
        <v/>
      </c>
      <c r="BT1665" s="20" t="str">
        <f>IF($N1665="","",IF(VLOOKUP(VLOOKUP($N1665,IMPOSTAZIONI!$E$6:$I$13,5,FALSE),IMPOSTAZIONI!$B$25:$N$32,6,FALSE)=0,"",VLOOKUP(VLOOKUP($N1665,IMPOSTAZIONI!$E$6:$I$13,5,FALSE),IMPOSTAZIONI!$B$25:$N$32,6,FALSE)))</f>
        <v/>
      </c>
      <c r="BU1665" s="20" t="str">
        <f>IF($N1665="","",IF(VLOOKUP(VLOOKUP($N1665,IMPOSTAZIONI!$E$6:$I$13,5,FALSE),IMPOSTAZIONI!$B$25:$N$32,9,FALSE)=0,"",VLOOKUP(VLOOKUP($N1665,IMPOSTAZIONI!$E$6:$I$13,5,FALSE),IMPOSTAZIONI!$B$25:$N$32,9,FALSE)))</f>
        <v/>
      </c>
      <c r="BV1665" s="20" t="str">
        <f>IF($N1665="","",IF(VLOOKUP(VLOOKUP($N1665,IMPOSTAZIONI!$E$6:$I$13,5,FALSE),IMPOSTAZIONI!$B$25:$N$32,12,FALSE)=0,"",VLOOKUP(VLOOKUP($N1665,IMPOSTAZIONI!$E$6:$I$13,5,FALSE),IMPOSTAZIONI!$B$25:$N$32,12,FALSE)))</f>
        <v/>
      </c>
      <c r="BW1665" s="221" t="str">
        <f t="shared" si="453"/>
        <v/>
      </c>
      <c r="BX1665" s="221" t="str">
        <f t="shared" si="454"/>
        <v/>
      </c>
      <c r="BY1665" s="221">
        <f t="shared" si="455"/>
        <v>0</v>
      </c>
      <c r="BZ1665" s="231">
        <f t="shared" si="456"/>
        <v>0</v>
      </c>
      <c r="CA1665" s="246">
        <f t="shared" si="457"/>
        <v>0</v>
      </c>
      <c r="CB1665" s="246">
        <f t="shared" si="458"/>
        <v>0</v>
      </c>
      <c r="CC1665" s="246" t="str">
        <f t="shared" si="459"/>
        <v/>
      </c>
      <c r="CD1665" s="246">
        <f t="shared" si="460"/>
        <v>5</v>
      </c>
      <c r="CE1665" s="246">
        <f t="shared" si="461"/>
        <v>0</v>
      </c>
      <c r="CF1665" s="276">
        <f t="shared" si="462"/>
        <v>0</v>
      </c>
      <c r="CG1665" s="277">
        <f t="shared" si="462"/>
        <v>0</v>
      </c>
      <c r="CH1665" s="277">
        <f t="shared" si="462"/>
        <v>0</v>
      </c>
      <c r="CI1665" s="278">
        <f t="shared" si="462"/>
        <v>0</v>
      </c>
      <c r="CJ1665" s="280">
        <f t="shared" si="463"/>
        <v>0</v>
      </c>
      <c r="CK1665" s="232">
        <f t="shared" si="464"/>
        <v>0</v>
      </c>
      <c r="CL1665" s="1"/>
    </row>
    <row r="1666" spans="1:90" ht="18" customHeight="1">
      <c r="A1666" s="1"/>
      <c r="B1666" s="1"/>
      <c r="C1666" s="314"/>
      <c r="D1666" s="287" t="str">
        <f t="shared" si="451"/>
        <v/>
      </c>
      <c r="E1666" s="449" t="str">
        <f t="shared" si="452"/>
        <v/>
      </c>
      <c r="F1666" s="450"/>
      <c r="G1666" s="451"/>
      <c r="H1666" s="452"/>
      <c r="I1666" s="453"/>
      <c r="J1666" s="453"/>
      <c r="K1666" s="453"/>
      <c r="L1666" s="453"/>
      <c r="M1666" s="454"/>
      <c r="N1666" s="455"/>
      <c r="O1666" s="456"/>
      <c r="P1666" s="456"/>
      <c r="Q1666" s="456"/>
      <c r="R1666" s="456"/>
      <c r="S1666" s="456"/>
      <c r="T1666" s="456"/>
      <c r="U1666" s="456"/>
      <c r="V1666" s="456"/>
      <c r="W1666" s="456"/>
      <c r="X1666" s="456"/>
      <c r="Y1666" s="456"/>
      <c r="Z1666" s="456"/>
      <c r="AA1666" s="456"/>
      <c r="AB1666" s="456"/>
      <c r="AC1666" s="456"/>
      <c r="AD1666" s="456"/>
      <c r="AE1666" s="457"/>
      <c r="AF1666" s="455"/>
      <c r="AG1666" s="456"/>
      <c r="AH1666" s="456"/>
      <c r="AI1666" s="456"/>
      <c r="AJ1666" s="456"/>
      <c r="AK1666" s="456"/>
      <c r="AL1666" s="456"/>
      <c r="AM1666" s="456"/>
      <c r="AN1666" s="457"/>
      <c r="AO1666" s="455"/>
      <c r="AP1666" s="456"/>
      <c r="AQ1666" s="456"/>
      <c r="AR1666" s="456"/>
      <c r="AS1666" s="456"/>
      <c r="AT1666" s="456"/>
      <c r="AU1666" s="456"/>
      <c r="AV1666" s="456"/>
      <c r="AW1666" s="456"/>
      <c r="AX1666" s="456"/>
      <c r="AY1666" s="456"/>
      <c r="AZ1666" s="456"/>
      <c r="BA1666" s="456"/>
      <c r="BB1666" s="456"/>
      <c r="BC1666" s="456"/>
      <c r="BD1666" s="456"/>
      <c r="BE1666" s="456"/>
      <c r="BF1666" s="456"/>
      <c r="BG1666" s="457"/>
      <c r="BH1666" s="458"/>
      <c r="BI1666" s="459"/>
      <c r="BJ1666" s="459"/>
      <c r="BK1666" s="459"/>
      <c r="BL1666" s="459"/>
      <c r="BM1666" s="460"/>
      <c r="BN1666" s="314"/>
      <c r="BO1666" s="314"/>
      <c r="BP1666" s="1"/>
      <c r="BQ1666" s="120">
        <f>IF($F$3="","",IF(N1666=$F$3,COUNTIF(BQ$23:BQ1665,"&gt;0")+1,0))</f>
        <v>0</v>
      </c>
      <c r="BR1666" s="1"/>
      <c r="BS1666" s="20" t="str">
        <f>IF($N1666="","",IF(VLOOKUP(VLOOKUP($N1666,IMPOSTAZIONI!$E$6:$I$13,5,FALSE),IMPOSTAZIONI!$B$25:$N$32,3,FALSE)=0,"",VLOOKUP(VLOOKUP($N1666,IMPOSTAZIONI!$E$6:$I$13,5,FALSE),IMPOSTAZIONI!$B$25:$N$32,3,FALSE)))</f>
        <v/>
      </c>
      <c r="BT1666" s="20" t="str">
        <f>IF($N1666="","",IF(VLOOKUP(VLOOKUP($N1666,IMPOSTAZIONI!$E$6:$I$13,5,FALSE),IMPOSTAZIONI!$B$25:$N$32,6,FALSE)=0,"",VLOOKUP(VLOOKUP($N1666,IMPOSTAZIONI!$E$6:$I$13,5,FALSE),IMPOSTAZIONI!$B$25:$N$32,6,FALSE)))</f>
        <v/>
      </c>
      <c r="BU1666" s="20" t="str">
        <f>IF($N1666="","",IF(VLOOKUP(VLOOKUP($N1666,IMPOSTAZIONI!$E$6:$I$13,5,FALSE),IMPOSTAZIONI!$B$25:$N$32,9,FALSE)=0,"",VLOOKUP(VLOOKUP($N1666,IMPOSTAZIONI!$E$6:$I$13,5,FALSE),IMPOSTAZIONI!$B$25:$N$32,9,FALSE)))</f>
        <v/>
      </c>
      <c r="BV1666" s="20" t="str">
        <f>IF($N1666="","",IF(VLOOKUP(VLOOKUP($N1666,IMPOSTAZIONI!$E$6:$I$13,5,FALSE),IMPOSTAZIONI!$B$25:$N$32,12,FALSE)=0,"",VLOOKUP(VLOOKUP($N1666,IMPOSTAZIONI!$E$6:$I$13,5,FALSE),IMPOSTAZIONI!$B$25:$N$32,12,FALSE)))</f>
        <v/>
      </c>
      <c r="BW1666" s="221" t="str">
        <f t="shared" si="453"/>
        <v/>
      </c>
      <c r="BX1666" s="221" t="str">
        <f t="shared" si="454"/>
        <v/>
      </c>
      <c r="BY1666" s="221">
        <f t="shared" si="455"/>
        <v>0</v>
      </c>
      <c r="BZ1666" s="231">
        <f t="shared" si="456"/>
        <v>0</v>
      </c>
      <c r="CA1666" s="246">
        <f t="shared" si="457"/>
        <v>0</v>
      </c>
      <c r="CB1666" s="246">
        <f t="shared" si="458"/>
        <v>0</v>
      </c>
      <c r="CC1666" s="246" t="str">
        <f t="shared" si="459"/>
        <v/>
      </c>
      <c r="CD1666" s="246">
        <f t="shared" si="460"/>
        <v>5</v>
      </c>
      <c r="CE1666" s="246">
        <f t="shared" si="461"/>
        <v>0</v>
      </c>
      <c r="CF1666" s="276">
        <f t="shared" si="462"/>
        <v>0</v>
      </c>
      <c r="CG1666" s="277">
        <f t="shared" si="462"/>
        <v>0</v>
      </c>
      <c r="CH1666" s="277">
        <f t="shared" si="462"/>
        <v>0</v>
      </c>
      <c r="CI1666" s="278">
        <f t="shared" si="462"/>
        <v>0</v>
      </c>
      <c r="CJ1666" s="280">
        <f t="shared" si="463"/>
        <v>0</v>
      </c>
      <c r="CK1666" s="232">
        <f t="shared" si="464"/>
        <v>0</v>
      </c>
      <c r="CL1666" s="1"/>
    </row>
    <row r="1667" spans="1:90" ht="18" customHeight="1">
      <c r="A1667" s="1"/>
      <c r="B1667" s="1"/>
      <c r="C1667" s="314"/>
      <c r="D1667" s="287" t="str">
        <f t="shared" si="451"/>
        <v/>
      </c>
      <c r="E1667" s="449" t="str">
        <f t="shared" si="452"/>
        <v/>
      </c>
      <c r="F1667" s="450"/>
      <c r="G1667" s="451"/>
      <c r="H1667" s="452"/>
      <c r="I1667" s="453"/>
      <c r="J1667" s="453"/>
      <c r="K1667" s="453"/>
      <c r="L1667" s="453"/>
      <c r="M1667" s="454"/>
      <c r="N1667" s="455"/>
      <c r="O1667" s="456"/>
      <c r="P1667" s="456"/>
      <c r="Q1667" s="456"/>
      <c r="R1667" s="456"/>
      <c r="S1667" s="456"/>
      <c r="T1667" s="456"/>
      <c r="U1667" s="456"/>
      <c r="V1667" s="456"/>
      <c r="W1667" s="456"/>
      <c r="X1667" s="456"/>
      <c r="Y1667" s="456"/>
      <c r="Z1667" s="456"/>
      <c r="AA1667" s="456"/>
      <c r="AB1667" s="456"/>
      <c r="AC1667" s="456"/>
      <c r="AD1667" s="456"/>
      <c r="AE1667" s="457"/>
      <c r="AF1667" s="455"/>
      <c r="AG1667" s="456"/>
      <c r="AH1667" s="456"/>
      <c r="AI1667" s="456"/>
      <c r="AJ1667" s="456"/>
      <c r="AK1667" s="456"/>
      <c r="AL1667" s="456"/>
      <c r="AM1667" s="456"/>
      <c r="AN1667" s="457"/>
      <c r="AO1667" s="455"/>
      <c r="AP1667" s="456"/>
      <c r="AQ1667" s="456"/>
      <c r="AR1667" s="456"/>
      <c r="AS1667" s="456"/>
      <c r="AT1667" s="456"/>
      <c r="AU1667" s="456"/>
      <c r="AV1667" s="456"/>
      <c r="AW1667" s="456"/>
      <c r="AX1667" s="456"/>
      <c r="AY1667" s="456"/>
      <c r="AZ1667" s="456"/>
      <c r="BA1667" s="456"/>
      <c r="BB1667" s="456"/>
      <c r="BC1667" s="456"/>
      <c r="BD1667" s="456"/>
      <c r="BE1667" s="456"/>
      <c r="BF1667" s="456"/>
      <c r="BG1667" s="457"/>
      <c r="BH1667" s="458"/>
      <c r="BI1667" s="459"/>
      <c r="BJ1667" s="459"/>
      <c r="BK1667" s="459"/>
      <c r="BL1667" s="459"/>
      <c r="BM1667" s="460"/>
      <c r="BN1667" s="314"/>
      <c r="BO1667" s="314"/>
      <c r="BP1667" s="1"/>
      <c r="BQ1667" s="120">
        <f>IF($F$3="","",IF(N1667=$F$3,COUNTIF(BQ$23:BQ1666,"&gt;0")+1,0))</f>
        <v>0</v>
      </c>
      <c r="BR1667" s="1"/>
      <c r="BS1667" s="20" t="str">
        <f>IF($N1667="","",IF(VLOOKUP(VLOOKUP($N1667,IMPOSTAZIONI!$E$6:$I$13,5,FALSE),IMPOSTAZIONI!$B$25:$N$32,3,FALSE)=0,"",VLOOKUP(VLOOKUP($N1667,IMPOSTAZIONI!$E$6:$I$13,5,FALSE),IMPOSTAZIONI!$B$25:$N$32,3,FALSE)))</f>
        <v/>
      </c>
      <c r="BT1667" s="20" t="str">
        <f>IF($N1667="","",IF(VLOOKUP(VLOOKUP($N1667,IMPOSTAZIONI!$E$6:$I$13,5,FALSE),IMPOSTAZIONI!$B$25:$N$32,6,FALSE)=0,"",VLOOKUP(VLOOKUP($N1667,IMPOSTAZIONI!$E$6:$I$13,5,FALSE),IMPOSTAZIONI!$B$25:$N$32,6,FALSE)))</f>
        <v/>
      </c>
      <c r="BU1667" s="20" t="str">
        <f>IF($N1667="","",IF(VLOOKUP(VLOOKUP($N1667,IMPOSTAZIONI!$E$6:$I$13,5,FALSE),IMPOSTAZIONI!$B$25:$N$32,9,FALSE)=0,"",VLOOKUP(VLOOKUP($N1667,IMPOSTAZIONI!$E$6:$I$13,5,FALSE),IMPOSTAZIONI!$B$25:$N$32,9,FALSE)))</f>
        <v/>
      </c>
      <c r="BV1667" s="20" t="str">
        <f>IF($N1667="","",IF(VLOOKUP(VLOOKUP($N1667,IMPOSTAZIONI!$E$6:$I$13,5,FALSE),IMPOSTAZIONI!$B$25:$N$32,12,FALSE)=0,"",VLOOKUP(VLOOKUP($N1667,IMPOSTAZIONI!$E$6:$I$13,5,FALSE),IMPOSTAZIONI!$B$25:$N$32,12,FALSE)))</f>
        <v/>
      </c>
      <c r="BW1667" s="221" t="str">
        <f t="shared" si="453"/>
        <v/>
      </c>
      <c r="BX1667" s="221" t="str">
        <f t="shared" si="454"/>
        <v/>
      </c>
      <c r="BY1667" s="221">
        <f t="shared" si="455"/>
        <v>0</v>
      </c>
      <c r="BZ1667" s="231">
        <f t="shared" si="456"/>
        <v>0</v>
      </c>
      <c r="CA1667" s="246">
        <f t="shared" si="457"/>
        <v>0</v>
      </c>
      <c r="CB1667" s="246">
        <f t="shared" si="458"/>
        <v>0</v>
      </c>
      <c r="CC1667" s="246" t="str">
        <f t="shared" si="459"/>
        <v/>
      </c>
      <c r="CD1667" s="246">
        <f t="shared" si="460"/>
        <v>5</v>
      </c>
      <c r="CE1667" s="246">
        <f t="shared" si="461"/>
        <v>0</v>
      </c>
      <c r="CF1667" s="276">
        <f t="shared" si="462"/>
        <v>0</v>
      </c>
      <c r="CG1667" s="277">
        <f t="shared" si="462"/>
        <v>0</v>
      </c>
      <c r="CH1667" s="277">
        <f t="shared" si="462"/>
        <v>0</v>
      </c>
      <c r="CI1667" s="278">
        <f t="shared" si="462"/>
        <v>0</v>
      </c>
      <c r="CJ1667" s="280">
        <f t="shared" si="463"/>
        <v>0</v>
      </c>
      <c r="CK1667" s="232">
        <f t="shared" si="464"/>
        <v>0</v>
      </c>
      <c r="CL1667" s="1"/>
    </row>
    <row r="1668" spans="1:90" ht="18" customHeight="1">
      <c r="A1668" s="1"/>
      <c r="B1668" s="1"/>
      <c r="C1668" s="314"/>
      <c r="D1668" s="287" t="str">
        <f t="shared" si="451"/>
        <v/>
      </c>
      <c r="E1668" s="449" t="str">
        <f t="shared" si="452"/>
        <v/>
      </c>
      <c r="F1668" s="450"/>
      <c r="G1668" s="451"/>
      <c r="H1668" s="452"/>
      <c r="I1668" s="453"/>
      <c r="J1668" s="453"/>
      <c r="K1668" s="453"/>
      <c r="L1668" s="453"/>
      <c r="M1668" s="454"/>
      <c r="N1668" s="455"/>
      <c r="O1668" s="456"/>
      <c r="P1668" s="456"/>
      <c r="Q1668" s="456"/>
      <c r="R1668" s="456"/>
      <c r="S1668" s="456"/>
      <c r="T1668" s="456"/>
      <c r="U1668" s="456"/>
      <c r="V1668" s="456"/>
      <c r="W1668" s="456"/>
      <c r="X1668" s="456"/>
      <c r="Y1668" s="456"/>
      <c r="Z1668" s="456"/>
      <c r="AA1668" s="456"/>
      <c r="AB1668" s="456"/>
      <c r="AC1668" s="456"/>
      <c r="AD1668" s="456"/>
      <c r="AE1668" s="457"/>
      <c r="AF1668" s="455"/>
      <c r="AG1668" s="456"/>
      <c r="AH1668" s="456"/>
      <c r="AI1668" s="456"/>
      <c r="AJ1668" s="456"/>
      <c r="AK1668" s="456"/>
      <c r="AL1668" s="456"/>
      <c r="AM1668" s="456"/>
      <c r="AN1668" s="457"/>
      <c r="AO1668" s="455"/>
      <c r="AP1668" s="456"/>
      <c r="AQ1668" s="456"/>
      <c r="AR1668" s="456"/>
      <c r="AS1668" s="456"/>
      <c r="AT1668" s="456"/>
      <c r="AU1668" s="456"/>
      <c r="AV1668" s="456"/>
      <c r="AW1668" s="456"/>
      <c r="AX1668" s="456"/>
      <c r="AY1668" s="456"/>
      <c r="AZ1668" s="456"/>
      <c r="BA1668" s="456"/>
      <c r="BB1668" s="456"/>
      <c r="BC1668" s="456"/>
      <c r="BD1668" s="456"/>
      <c r="BE1668" s="456"/>
      <c r="BF1668" s="456"/>
      <c r="BG1668" s="457"/>
      <c r="BH1668" s="458"/>
      <c r="BI1668" s="459"/>
      <c r="BJ1668" s="459"/>
      <c r="BK1668" s="459"/>
      <c r="BL1668" s="459"/>
      <c r="BM1668" s="460"/>
      <c r="BN1668" s="314"/>
      <c r="BO1668" s="314"/>
      <c r="BP1668" s="1"/>
      <c r="BQ1668" s="120">
        <f>IF($F$3="","",IF(N1668=$F$3,COUNTIF(BQ$23:BQ1667,"&gt;0")+1,0))</f>
        <v>0</v>
      </c>
      <c r="BR1668" s="1"/>
      <c r="BS1668" s="20" t="str">
        <f>IF($N1668="","",IF(VLOOKUP(VLOOKUP($N1668,IMPOSTAZIONI!$E$6:$I$13,5,FALSE),IMPOSTAZIONI!$B$25:$N$32,3,FALSE)=0,"",VLOOKUP(VLOOKUP($N1668,IMPOSTAZIONI!$E$6:$I$13,5,FALSE),IMPOSTAZIONI!$B$25:$N$32,3,FALSE)))</f>
        <v/>
      </c>
      <c r="BT1668" s="20" t="str">
        <f>IF($N1668="","",IF(VLOOKUP(VLOOKUP($N1668,IMPOSTAZIONI!$E$6:$I$13,5,FALSE),IMPOSTAZIONI!$B$25:$N$32,6,FALSE)=0,"",VLOOKUP(VLOOKUP($N1668,IMPOSTAZIONI!$E$6:$I$13,5,FALSE),IMPOSTAZIONI!$B$25:$N$32,6,FALSE)))</f>
        <v/>
      </c>
      <c r="BU1668" s="20" t="str">
        <f>IF($N1668="","",IF(VLOOKUP(VLOOKUP($N1668,IMPOSTAZIONI!$E$6:$I$13,5,FALSE),IMPOSTAZIONI!$B$25:$N$32,9,FALSE)=0,"",VLOOKUP(VLOOKUP($N1668,IMPOSTAZIONI!$E$6:$I$13,5,FALSE),IMPOSTAZIONI!$B$25:$N$32,9,FALSE)))</f>
        <v/>
      </c>
      <c r="BV1668" s="20" t="str">
        <f>IF($N1668="","",IF(VLOOKUP(VLOOKUP($N1668,IMPOSTAZIONI!$E$6:$I$13,5,FALSE),IMPOSTAZIONI!$B$25:$N$32,12,FALSE)=0,"",VLOOKUP(VLOOKUP($N1668,IMPOSTAZIONI!$E$6:$I$13,5,FALSE),IMPOSTAZIONI!$B$25:$N$32,12,FALSE)))</f>
        <v/>
      </c>
      <c r="BW1668" s="221" t="str">
        <f t="shared" si="453"/>
        <v/>
      </c>
      <c r="BX1668" s="221" t="str">
        <f t="shared" si="454"/>
        <v/>
      </c>
      <c r="BY1668" s="221">
        <f t="shared" si="455"/>
        <v>0</v>
      </c>
      <c r="BZ1668" s="231">
        <f t="shared" si="456"/>
        <v>0</v>
      </c>
      <c r="CA1668" s="246">
        <f t="shared" si="457"/>
        <v>0</v>
      </c>
      <c r="CB1668" s="246">
        <f t="shared" si="458"/>
        <v>0</v>
      </c>
      <c r="CC1668" s="246" t="str">
        <f t="shared" si="459"/>
        <v/>
      </c>
      <c r="CD1668" s="246">
        <f t="shared" si="460"/>
        <v>5</v>
      </c>
      <c r="CE1668" s="246">
        <f t="shared" si="461"/>
        <v>0</v>
      </c>
      <c r="CF1668" s="276">
        <f t="shared" si="462"/>
        <v>0</v>
      </c>
      <c r="CG1668" s="277">
        <f t="shared" si="462"/>
        <v>0</v>
      </c>
      <c r="CH1668" s="277">
        <f t="shared" si="462"/>
        <v>0</v>
      </c>
      <c r="CI1668" s="278">
        <f t="shared" si="462"/>
        <v>0</v>
      </c>
      <c r="CJ1668" s="280">
        <f t="shared" si="463"/>
        <v>0</v>
      </c>
      <c r="CK1668" s="232">
        <f t="shared" si="464"/>
        <v>0</v>
      </c>
      <c r="CL1668" s="1"/>
    </row>
    <row r="1669" spans="1:90" ht="18" customHeight="1">
      <c r="A1669" s="1"/>
      <c r="B1669" s="1"/>
      <c r="C1669" s="314"/>
      <c r="D1669" s="287" t="str">
        <f t="shared" si="451"/>
        <v/>
      </c>
      <c r="E1669" s="449" t="str">
        <f t="shared" si="452"/>
        <v/>
      </c>
      <c r="F1669" s="450"/>
      <c r="G1669" s="451"/>
      <c r="H1669" s="452"/>
      <c r="I1669" s="453"/>
      <c r="J1669" s="453"/>
      <c r="K1669" s="453"/>
      <c r="L1669" s="453"/>
      <c r="M1669" s="454"/>
      <c r="N1669" s="455"/>
      <c r="O1669" s="456"/>
      <c r="P1669" s="456"/>
      <c r="Q1669" s="456"/>
      <c r="R1669" s="456"/>
      <c r="S1669" s="456"/>
      <c r="T1669" s="456"/>
      <c r="U1669" s="456"/>
      <c r="V1669" s="456"/>
      <c r="W1669" s="456"/>
      <c r="X1669" s="456"/>
      <c r="Y1669" s="456"/>
      <c r="Z1669" s="456"/>
      <c r="AA1669" s="456"/>
      <c r="AB1669" s="456"/>
      <c r="AC1669" s="456"/>
      <c r="AD1669" s="456"/>
      <c r="AE1669" s="457"/>
      <c r="AF1669" s="455"/>
      <c r="AG1669" s="456"/>
      <c r="AH1669" s="456"/>
      <c r="AI1669" s="456"/>
      <c r="AJ1669" s="456"/>
      <c r="AK1669" s="456"/>
      <c r="AL1669" s="456"/>
      <c r="AM1669" s="456"/>
      <c r="AN1669" s="457"/>
      <c r="AO1669" s="455"/>
      <c r="AP1669" s="456"/>
      <c r="AQ1669" s="456"/>
      <c r="AR1669" s="456"/>
      <c r="AS1669" s="456"/>
      <c r="AT1669" s="456"/>
      <c r="AU1669" s="456"/>
      <c r="AV1669" s="456"/>
      <c r="AW1669" s="456"/>
      <c r="AX1669" s="456"/>
      <c r="AY1669" s="456"/>
      <c r="AZ1669" s="456"/>
      <c r="BA1669" s="456"/>
      <c r="BB1669" s="456"/>
      <c r="BC1669" s="456"/>
      <c r="BD1669" s="456"/>
      <c r="BE1669" s="456"/>
      <c r="BF1669" s="456"/>
      <c r="BG1669" s="457"/>
      <c r="BH1669" s="458"/>
      <c r="BI1669" s="459"/>
      <c r="BJ1669" s="459"/>
      <c r="BK1669" s="459"/>
      <c r="BL1669" s="459"/>
      <c r="BM1669" s="460"/>
      <c r="BN1669" s="314"/>
      <c r="BO1669" s="314"/>
      <c r="BP1669" s="1"/>
      <c r="BQ1669" s="120">
        <f>IF($F$3="","",IF(N1669=$F$3,COUNTIF(BQ$23:BQ1668,"&gt;0")+1,0))</f>
        <v>0</v>
      </c>
      <c r="BR1669" s="1"/>
      <c r="BS1669" s="20" t="str">
        <f>IF($N1669="","",IF(VLOOKUP(VLOOKUP($N1669,IMPOSTAZIONI!$E$6:$I$13,5,FALSE),IMPOSTAZIONI!$B$25:$N$32,3,FALSE)=0,"",VLOOKUP(VLOOKUP($N1669,IMPOSTAZIONI!$E$6:$I$13,5,FALSE),IMPOSTAZIONI!$B$25:$N$32,3,FALSE)))</f>
        <v/>
      </c>
      <c r="BT1669" s="20" t="str">
        <f>IF($N1669="","",IF(VLOOKUP(VLOOKUP($N1669,IMPOSTAZIONI!$E$6:$I$13,5,FALSE),IMPOSTAZIONI!$B$25:$N$32,6,FALSE)=0,"",VLOOKUP(VLOOKUP($N1669,IMPOSTAZIONI!$E$6:$I$13,5,FALSE),IMPOSTAZIONI!$B$25:$N$32,6,FALSE)))</f>
        <v/>
      </c>
      <c r="BU1669" s="20" t="str">
        <f>IF($N1669="","",IF(VLOOKUP(VLOOKUP($N1669,IMPOSTAZIONI!$E$6:$I$13,5,FALSE),IMPOSTAZIONI!$B$25:$N$32,9,FALSE)=0,"",VLOOKUP(VLOOKUP($N1669,IMPOSTAZIONI!$E$6:$I$13,5,FALSE),IMPOSTAZIONI!$B$25:$N$32,9,FALSE)))</f>
        <v/>
      </c>
      <c r="BV1669" s="20" t="str">
        <f>IF($N1669="","",IF(VLOOKUP(VLOOKUP($N1669,IMPOSTAZIONI!$E$6:$I$13,5,FALSE),IMPOSTAZIONI!$B$25:$N$32,12,FALSE)=0,"",VLOOKUP(VLOOKUP($N1669,IMPOSTAZIONI!$E$6:$I$13,5,FALSE),IMPOSTAZIONI!$B$25:$N$32,12,FALSE)))</f>
        <v/>
      </c>
      <c r="BW1669" s="221" t="str">
        <f t="shared" si="453"/>
        <v/>
      </c>
      <c r="BX1669" s="221" t="str">
        <f t="shared" si="454"/>
        <v/>
      </c>
      <c r="BY1669" s="221">
        <f t="shared" si="455"/>
        <v>0</v>
      </c>
      <c r="BZ1669" s="231">
        <f t="shared" si="456"/>
        <v>0</v>
      </c>
      <c r="CA1669" s="246">
        <f t="shared" si="457"/>
        <v>0</v>
      </c>
      <c r="CB1669" s="246">
        <f t="shared" si="458"/>
        <v>0</v>
      </c>
      <c r="CC1669" s="246" t="str">
        <f t="shared" si="459"/>
        <v/>
      </c>
      <c r="CD1669" s="246">
        <f t="shared" si="460"/>
        <v>5</v>
      </c>
      <c r="CE1669" s="246">
        <f t="shared" si="461"/>
        <v>0</v>
      </c>
      <c r="CF1669" s="276">
        <f t="shared" si="462"/>
        <v>0</v>
      </c>
      <c r="CG1669" s="277">
        <f t="shared" si="462"/>
        <v>0</v>
      </c>
      <c r="CH1669" s="277">
        <f t="shared" si="462"/>
        <v>0</v>
      </c>
      <c r="CI1669" s="278">
        <f t="shared" si="462"/>
        <v>0</v>
      </c>
      <c r="CJ1669" s="280">
        <f t="shared" si="463"/>
        <v>0</v>
      </c>
      <c r="CK1669" s="232">
        <f t="shared" si="464"/>
        <v>0</v>
      </c>
      <c r="CL1669" s="1"/>
    </row>
    <row r="1670" spans="1:90" ht="18" customHeight="1">
      <c r="A1670" s="1"/>
      <c r="B1670" s="1"/>
      <c r="C1670" s="314"/>
      <c r="D1670" s="287" t="str">
        <f t="shared" si="451"/>
        <v/>
      </c>
      <c r="E1670" s="449" t="str">
        <f t="shared" si="452"/>
        <v/>
      </c>
      <c r="F1670" s="450"/>
      <c r="G1670" s="451"/>
      <c r="H1670" s="452"/>
      <c r="I1670" s="453"/>
      <c r="J1670" s="453"/>
      <c r="K1670" s="453"/>
      <c r="L1670" s="453"/>
      <c r="M1670" s="454"/>
      <c r="N1670" s="455"/>
      <c r="O1670" s="456"/>
      <c r="P1670" s="456"/>
      <c r="Q1670" s="456"/>
      <c r="R1670" s="456"/>
      <c r="S1670" s="456"/>
      <c r="T1670" s="456"/>
      <c r="U1670" s="456"/>
      <c r="V1670" s="456"/>
      <c r="W1670" s="456"/>
      <c r="X1670" s="456"/>
      <c r="Y1670" s="456"/>
      <c r="Z1670" s="456"/>
      <c r="AA1670" s="456"/>
      <c r="AB1670" s="456"/>
      <c r="AC1670" s="456"/>
      <c r="AD1670" s="456"/>
      <c r="AE1670" s="457"/>
      <c r="AF1670" s="455"/>
      <c r="AG1670" s="456"/>
      <c r="AH1670" s="456"/>
      <c r="AI1670" s="456"/>
      <c r="AJ1670" s="456"/>
      <c r="AK1670" s="456"/>
      <c r="AL1670" s="456"/>
      <c r="AM1670" s="456"/>
      <c r="AN1670" s="457"/>
      <c r="AO1670" s="455"/>
      <c r="AP1670" s="456"/>
      <c r="AQ1670" s="456"/>
      <c r="AR1670" s="456"/>
      <c r="AS1670" s="456"/>
      <c r="AT1670" s="456"/>
      <c r="AU1670" s="456"/>
      <c r="AV1670" s="456"/>
      <c r="AW1670" s="456"/>
      <c r="AX1670" s="456"/>
      <c r="AY1670" s="456"/>
      <c r="AZ1670" s="456"/>
      <c r="BA1670" s="456"/>
      <c r="BB1670" s="456"/>
      <c r="BC1670" s="456"/>
      <c r="BD1670" s="456"/>
      <c r="BE1670" s="456"/>
      <c r="BF1670" s="456"/>
      <c r="BG1670" s="457"/>
      <c r="BH1670" s="458"/>
      <c r="BI1670" s="459"/>
      <c r="BJ1670" s="459"/>
      <c r="BK1670" s="459"/>
      <c r="BL1670" s="459"/>
      <c r="BM1670" s="460"/>
      <c r="BN1670" s="314"/>
      <c r="BO1670" s="314"/>
      <c r="BP1670" s="1"/>
      <c r="BQ1670" s="120">
        <f>IF($F$3="","",IF(N1670=$F$3,COUNTIF(BQ$23:BQ1669,"&gt;0")+1,0))</f>
        <v>0</v>
      </c>
      <c r="BR1670" s="1"/>
      <c r="BS1670" s="20" t="str">
        <f>IF($N1670="","",IF(VLOOKUP(VLOOKUP($N1670,IMPOSTAZIONI!$E$6:$I$13,5,FALSE),IMPOSTAZIONI!$B$25:$N$32,3,FALSE)=0,"",VLOOKUP(VLOOKUP($N1670,IMPOSTAZIONI!$E$6:$I$13,5,FALSE),IMPOSTAZIONI!$B$25:$N$32,3,FALSE)))</f>
        <v/>
      </c>
      <c r="BT1670" s="20" t="str">
        <f>IF($N1670="","",IF(VLOOKUP(VLOOKUP($N1670,IMPOSTAZIONI!$E$6:$I$13,5,FALSE),IMPOSTAZIONI!$B$25:$N$32,6,FALSE)=0,"",VLOOKUP(VLOOKUP($N1670,IMPOSTAZIONI!$E$6:$I$13,5,FALSE),IMPOSTAZIONI!$B$25:$N$32,6,FALSE)))</f>
        <v/>
      </c>
      <c r="BU1670" s="20" t="str">
        <f>IF($N1670="","",IF(VLOOKUP(VLOOKUP($N1670,IMPOSTAZIONI!$E$6:$I$13,5,FALSE),IMPOSTAZIONI!$B$25:$N$32,9,FALSE)=0,"",VLOOKUP(VLOOKUP($N1670,IMPOSTAZIONI!$E$6:$I$13,5,FALSE),IMPOSTAZIONI!$B$25:$N$32,9,FALSE)))</f>
        <v/>
      </c>
      <c r="BV1670" s="20" t="str">
        <f>IF($N1670="","",IF(VLOOKUP(VLOOKUP($N1670,IMPOSTAZIONI!$E$6:$I$13,5,FALSE),IMPOSTAZIONI!$B$25:$N$32,12,FALSE)=0,"",VLOOKUP(VLOOKUP($N1670,IMPOSTAZIONI!$E$6:$I$13,5,FALSE),IMPOSTAZIONI!$B$25:$N$32,12,FALSE)))</f>
        <v/>
      </c>
      <c r="BW1670" s="221" t="str">
        <f t="shared" si="453"/>
        <v/>
      </c>
      <c r="BX1670" s="221" t="str">
        <f t="shared" si="454"/>
        <v/>
      </c>
      <c r="BY1670" s="221">
        <f t="shared" si="455"/>
        <v>0</v>
      </c>
      <c r="BZ1670" s="231">
        <f t="shared" si="456"/>
        <v>0</v>
      </c>
      <c r="CA1670" s="246">
        <f t="shared" si="457"/>
        <v>0</v>
      </c>
      <c r="CB1670" s="246">
        <f t="shared" si="458"/>
        <v>0</v>
      </c>
      <c r="CC1670" s="246" t="str">
        <f t="shared" si="459"/>
        <v/>
      </c>
      <c r="CD1670" s="246">
        <f t="shared" si="460"/>
        <v>5</v>
      </c>
      <c r="CE1670" s="246">
        <f t="shared" si="461"/>
        <v>0</v>
      </c>
      <c r="CF1670" s="276">
        <f t="shared" si="462"/>
        <v>0</v>
      </c>
      <c r="CG1670" s="277">
        <f t="shared" si="462"/>
        <v>0</v>
      </c>
      <c r="CH1670" s="277">
        <f t="shared" si="462"/>
        <v>0</v>
      </c>
      <c r="CI1670" s="278">
        <f t="shared" si="462"/>
        <v>0</v>
      </c>
      <c r="CJ1670" s="280">
        <f t="shared" si="463"/>
        <v>0</v>
      </c>
      <c r="CK1670" s="232">
        <f t="shared" si="464"/>
        <v>0</v>
      </c>
      <c r="CL1670" s="1"/>
    </row>
    <row r="1671" spans="1:90" ht="18" customHeight="1">
      <c r="A1671" s="1"/>
      <c r="B1671" s="1"/>
      <c r="C1671" s="314"/>
      <c r="D1671" s="287" t="str">
        <f t="shared" si="451"/>
        <v/>
      </c>
      <c r="E1671" s="449" t="str">
        <f t="shared" si="452"/>
        <v/>
      </c>
      <c r="F1671" s="450"/>
      <c r="G1671" s="451"/>
      <c r="H1671" s="452"/>
      <c r="I1671" s="453"/>
      <c r="J1671" s="453"/>
      <c r="K1671" s="453"/>
      <c r="L1671" s="453"/>
      <c r="M1671" s="454"/>
      <c r="N1671" s="455"/>
      <c r="O1671" s="456"/>
      <c r="P1671" s="456"/>
      <c r="Q1671" s="456"/>
      <c r="R1671" s="456"/>
      <c r="S1671" s="456"/>
      <c r="T1671" s="456"/>
      <c r="U1671" s="456"/>
      <c r="V1671" s="456"/>
      <c r="W1671" s="456"/>
      <c r="X1671" s="456"/>
      <c r="Y1671" s="456"/>
      <c r="Z1671" s="456"/>
      <c r="AA1671" s="456"/>
      <c r="AB1671" s="456"/>
      <c r="AC1671" s="456"/>
      <c r="AD1671" s="456"/>
      <c r="AE1671" s="457"/>
      <c r="AF1671" s="455"/>
      <c r="AG1671" s="456"/>
      <c r="AH1671" s="456"/>
      <c r="AI1671" s="456"/>
      <c r="AJ1671" s="456"/>
      <c r="AK1671" s="456"/>
      <c r="AL1671" s="456"/>
      <c r="AM1671" s="456"/>
      <c r="AN1671" s="457"/>
      <c r="AO1671" s="455"/>
      <c r="AP1671" s="456"/>
      <c r="AQ1671" s="456"/>
      <c r="AR1671" s="456"/>
      <c r="AS1671" s="456"/>
      <c r="AT1671" s="456"/>
      <c r="AU1671" s="456"/>
      <c r="AV1671" s="456"/>
      <c r="AW1671" s="456"/>
      <c r="AX1671" s="456"/>
      <c r="AY1671" s="456"/>
      <c r="AZ1671" s="456"/>
      <c r="BA1671" s="456"/>
      <c r="BB1671" s="456"/>
      <c r="BC1671" s="456"/>
      <c r="BD1671" s="456"/>
      <c r="BE1671" s="456"/>
      <c r="BF1671" s="456"/>
      <c r="BG1671" s="457"/>
      <c r="BH1671" s="458"/>
      <c r="BI1671" s="459"/>
      <c r="BJ1671" s="459"/>
      <c r="BK1671" s="459"/>
      <c r="BL1671" s="459"/>
      <c r="BM1671" s="460"/>
      <c r="BN1671" s="314"/>
      <c r="BO1671" s="314"/>
      <c r="BP1671" s="1"/>
      <c r="BQ1671" s="120">
        <f>IF($F$3="","",IF(N1671=$F$3,COUNTIF(BQ$23:BQ1670,"&gt;0")+1,0))</f>
        <v>0</v>
      </c>
      <c r="BR1671" s="1"/>
      <c r="BS1671" s="20" t="str">
        <f>IF($N1671="","",IF(VLOOKUP(VLOOKUP($N1671,IMPOSTAZIONI!$E$6:$I$13,5,FALSE),IMPOSTAZIONI!$B$25:$N$32,3,FALSE)=0,"",VLOOKUP(VLOOKUP($N1671,IMPOSTAZIONI!$E$6:$I$13,5,FALSE),IMPOSTAZIONI!$B$25:$N$32,3,FALSE)))</f>
        <v/>
      </c>
      <c r="BT1671" s="20" t="str">
        <f>IF($N1671="","",IF(VLOOKUP(VLOOKUP($N1671,IMPOSTAZIONI!$E$6:$I$13,5,FALSE),IMPOSTAZIONI!$B$25:$N$32,6,FALSE)=0,"",VLOOKUP(VLOOKUP($N1671,IMPOSTAZIONI!$E$6:$I$13,5,FALSE),IMPOSTAZIONI!$B$25:$N$32,6,FALSE)))</f>
        <v/>
      </c>
      <c r="BU1671" s="20" t="str">
        <f>IF($N1671="","",IF(VLOOKUP(VLOOKUP($N1671,IMPOSTAZIONI!$E$6:$I$13,5,FALSE),IMPOSTAZIONI!$B$25:$N$32,9,FALSE)=0,"",VLOOKUP(VLOOKUP($N1671,IMPOSTAZIONI!$E$6:$I$13,5,FALSE),IMPOSTAZIONI!$B$25:$N$32,9,FALSE)))</f>
        <v/>
      </c>
      <c r="BV1671" s="20" t="str">
        <f>IF($N1671="","",IF(VLOOKUP(VLOOKUP($N1671,IMPOSTAZIONI!$E$6:$I$13,5,FALSE),IMPOSTAZIONI!$B$25:$N$32,12,FALSE)=0,"",VLOOKUP(VLOOKUP($N1671,IMPOSTAZIONI!$E$6:$I$13,5,FALSE),IMPOSTAZIONI!$B$25:$N$32,12,FALSE)))</f>
        <v/>
      </c>
      <c r="BW1671" s="221" t="str">
        <f t="shared" si="453"/>
        <v/>
      </c>
      <c r="BX1671" s="221" t="str">
        <f t="shared" si="454"/>
        <v/>
      </c>
      <c r="BY1671" s="221">
        <f t="shared" si="455"/>
        <v>0</v>
      </c>
      <c r="BZ1671" s="231">
        <f t="shared" si="456"/>
        <v>0</v>
      </c>
      <c r="CA1671" s="246">
        <f t="shared" si="457"/>
        <v>0</v>
      </c>
      <c r="CB1671" s="246">
        <f t="shared" si="458"/>
        <v>0</v>
      </c>
      <c r="CC1671" s="246" t="str">
        <f t="shared" si="459"/>
        <v/>
      </c>
      <c r="CD1671" s="246">
        <f t="shared" si="460"/>
        <v>5</v>
      </c>
      <c r="CE1671" s="246">
        <f t="shared" si="461"/>
        <v>0</v>
      </c>
      <c r="CF1671" s="276">
        <f t="shared" si="462"/>
        <v>0</v>
      </c>
      <c r="CG1671" s="277">
        <f t="shared" si="462"/>
        <v>0</v>
      </c>
      <c r="CH1671" s="277">
        <f t="shared" si="462"/>
        <v>0</v>
      </c>
      <c r="CI1671" s="278">
        <f t="shared" si="462"/>
        <v>0</v>
      </c>
      <c r="CJ1671" s="280">
        <f t="shared" si="463"/>
        <v>0</v>
      </c>
      <c r="CK1671" s="232">
        <f t="shared" si="464"/>
        <v>0</v>
      </c>
      <c r="CL1671" s="1"/>
    </row>
    <row r="1672" spans="1:90" ht="18" customHeight="1">
      <c r="A1672" s="1"/>
      <c r="B1672" s="1"/>
      <c r="C1672" s="314"/>
      <c r="D1672" s="287" t="str">
        <f t="shared" si="451"/>
        <v/>
      </c>
      <c r="E1672" s="449" t="str">
        <f t="shared" si="452"/>
        <v/>
      </c>
      <c r="F1672" s="450"/>
      <c r="G1672" s="451"/>
      <c r="H1672" s="452"/>
      <c r="I1672" s="453"/>
      <c r="J1672" s="453"/>
      <c r="K1672" s="453"/>
      <c r="L1672" s="453"/>
      <c r="M1672" s="454"/>
      <c r="N1672" s="455"/>
      <c r="O1672" s="456"/>
      <c r="P1672" s="456"/>
      <c r="Q1672" s="456"/>
      <c r="R1672" s="456"/>
      <c r="S1672" s="456"/>
      <c r="T1672" s="456"/>
      <c r="U1672" s="456"/>
      <c r="V1672" s="456"/>
      <c r="W1672" s="456"/>
      <c r="X1672" s="456"/>
      <c r="Y1672" s="456"/>
      <c r="Z1672" s="456"/>
      <c r="AA1672" s="456"/>
      <c r="AB1672" s="456"/>
      <c r="AC1672" s="456"/>
      <c r="AD1672" s="456"/>
      <c r="AE1672" s="457"/>
      <c r="AF1672" s="455"/>
      <c r="AG1672" s="456"/>
      <c r="AH1672" s="456"/>
      <c r="AI1672" s="456"/>
      <c r="AJ1672" s="456"/>
      <c r="AK1672" s="456"/>
      <c r="AL1672" s="456"/>
      <c r="AM1672" s="456"/>
      <c r="AN1672" s="457"/>
      <c r="AO1672" s="455"/>
      <c r="AP1672" s="456"/>
      <c r="AQ1672" s="456"/>
      <c r="AR1672" s="456"/>
      <c r="AS1672" s="456"/>
      <c r="AT1672" s="456"/>
      <c r="AU1672" s="456"/>
      <c r="AV1672" s="456"/>
      <c r="AW1672" s="456"/>
      <c r="AX1672" s="456"/>
      <c r="AY1672" s="456"/>
      <c r="AZ1672" s="456"/>
      <c r="BA1672" s="456"/>
      <c r="BB1672" s="456"/>
      <c r="BC1672" s="456"/>
      <c r="BD1672" s="456"/>
      <c r="BE1672" s="456"/>
      <c r="BF1672" s="456"/>
      <c r="BG1672" s="457"/>
      <c r="BH1672" s="458"/>
      <c r="BI1672" s="459"/>
      <c r="BJ1672" s="459"/>
      <c r="BK1672" s="459"/>
      <c r="BL1672" s="459"/>
      <c r="BM1672" s="460"/>
      <c r="BN1672" s="314"/>
      <c r="BO1672" s="314"/>
      <c r="BP1672" s="1"/>
      <c r="BQ1672" s="120">
        <f>IF($F$3="","",IF(N1672=$F$3,COUNTIF(BQ$23:BQ1671,"&gt;0")+1,0))</f>
        <v>0</v>
      </c>
      <c r="BR1672" s="1"/>
      <c r="BS1672" s="20" t="str">
        <f>IF($N1672="","",IF(VLOOKUP(VLOOKUP($N1672,IMPOSTAZIONI!$E$6:$I$13,5,FALSE),IMPOSTAZIONI!$B$25:$N$32,3,FALSE)=0,"",VLOOKUP(VLOOKUP($N1672,IMPOSTAZIONI!$E$6:$I$13,5,FALSE),IMPOSTAZIONI!$B$25:$N$32,3,FALSE)))</f>
        <v/>
      </c>
      <c r="BT1672" s="20" t="str">
        <f>IF($N1672="","",IF(VLOOKUP(VLOOKUP($N1672,IMPOSTAZIONI!$E$6:$I$13,5,FALSE),IMPOSTAZIONI!$B$25:$N$32,6,FALSE)=0,"",VLOOKUP(VLOOKUP($N1672,IMPOSTAZIONI!$E$6:$I$13,5,FALSE),IMPOSTAZIONI!$B$25:$N$32,6,FALSE)))</f>
        <v/>
      </c>
      <c r="BU1672" s="20" t="str">
        <f>IF($N1672="","",IF(VLOOKUP(VLOOKUP($N1672,IMPOSTAZIONI!$E$6:$I$13,5,FALSE),IMPOSTAZIONI!$B$25:$N$32,9,FALSE)=0,"",VLOOKUP(VLOOKUP($N1672,IMPOSTAZIONI!$E$6:$I$13,5,FALSE),IMPOSTAZIONI!$B$25:$N$32,9,FALSE)))</f>
        <v/>
      </c>
      <c r="BV1672" s="20" t="str">
        <f>IF($N1672="","",IF(VLOOKUP(VLOOKUP($N1672,IMPOSTAZIONI!$E$6:$I$13,5,FALSE),IMPOSTAZIONI!$B$25:$N$32,12,FALSE)=0,"",VLOOKUP(VLOOKUP($N1672,IMPOSTAZIONI!$E$6:$I$13,5,FALSE),IMPOSTAZIONI!$B$25:$N$32,12,FALSE)))</f>
        <v/>
      </c>
      <c r="BW1672" s="221" t="str">
        <f t="shared" si="453"/>
        <v/>
      </c>
      <c r="BX1672" s="221" t="str">
        <f t="shared" si="454"/>
        <v/>
      </c>
      <c r="BY1672" s="221">
        <f t="shared" si="455"/>
        <v>0</v>
      </c>
      <c r="BZ1672" s="231">
        <f t="shared" si="456"/>
        <v>0</v>
      </c>
      <c r="CA1672" s="246">
        <f t="shared" si="457"/>
        <v>0</v>
      </c>
      <c r="CB1672" s="246">
        <f t="shared" si="458"/>
        <v>0</v>
      </c>
      <c r="CC1672" s="246" t="str">
        <f t="shared" si="459"/>
        <v/>
      </c>
      <c r="CD1672" s="246">
        <f t="shared" si="460"/>
        <v>5</v>
      </c>
      <c r="CE1672" s="246">
        <f t="shared" si="461"/>
        <v>0</v>
      </c>
      <c r="CF1672" s="276">
        <f t="shared" si="462"/>
        <v>0</v>
      </c>
      <c r="CG1672" s="277">
        <f t="shared" si="462"/>
        <v>0</v>
      </c>
      <c r="CH1672" s="277">
        <f t="shared" si="462"/>
        <v>0</v>
      </c>
      <c r="CI1672" s="278">
        <f t="shared" si="462"/>
        <v>0</v>
      </c>
      <c r="CJ1672" s="280">
        <f t="shared" si="463"/>
        <v>0</v>
      </c>
      <c r="CK1672" s="232">
        <f t="shared" si="464"/>
        <v>0</v>
      </c>
      <c r="CL1672" s="1"/>
    </row>
    <row r="1673" spans="1:90" ht="18" customHeight="1">
      <c r="A1673" s="1"/>
      <c r="B1673" s="1"/>
      <c r="C1673" s="314"/>
      <c r="D1673" s="287" t="str">
        <f t="shared" si="451"/>
        <v/>
      </c>
      <c r="E1673" s="449" t="str">
        <f t="shared" si="452"/>
        <v/>
      </c>
      <c r="F1673" s="450"/>
      <c r="G1673" s="451"/>
      <c r="H1673" s="452"/>
      <c r="I1673" s="453"/>
      <c r="J1673" s="453"/>
      <c r="K1673" s="453"/>
      <c r="L1673" s="453"/>
      <c r="M1673" s="454"/>
      <c r="N1673" s="455"/>
      <c r="O1673" s="456"/>
      <c r="P1673" s="456"/>
      <c r="Q1673" s="456"/>
      <c r="R1673" s="456"/>
      <c r="S1673" s="456"/>
      <c r="T1673" s="456"/>
      <c r="U1673" s="456"/>
      <c r="V1673" s="456"/>
      <c r="W1673" s="456"/>
      <c r="X1673" s="456"/>
      <c r="Y1673" s="456"/>
      <c r="Z1673" s="456"/>
      <c r="AA1673" s="456"/>
      <c r="AB1673" s="456"/>
      <c r="AC1673" s="456"/>
      <c r="AD1673" s="456"/>
      <c r="AE1673" s="457"/>
      <c r="AF1673" s="455"/>
      <c r="AG1673" s="456"/>
      <c r="AH1673" s="456"/>
      <c r="AI1673" s="456"/>
      <c r="AJ1673" s="456"/>
      <c r="AK1673" s="456"/>
      <c r="AL1673" s="456"/>
      <c r="AM1673" s="456"/>
      <c r="AN1673" s="457"/>
      <c r="AO1673" s="455"/>
      <c r="AP1673" s="456"/>
      <c r="AQ1673" s="456"/>
      <c r="AR1673" s="456"/>
      <c r="AS1673" s="456"/>
      <c r="AT1673" s="456"/>
      <c r="AU1673" s="456"/>
      <c r="AV1673" s="456"/>
      <c r="AW1673" s="456"/>
      <c r="AX1673" s="456"/>
      <c r="AY1673" s="456"/>
      <c r="AZ1673" s="456"/>
      <c r="BA1673" s="456"/>
      <c r="BB1673" s="456"/>
      <c r="BC1673" s="456"/>
      <c r="BD1673" s="456"/>
      <c r="BE1673" s="456"/>
      <c r="BF1673" s="456"/>
      <c r="BG1673" s="457"/>
      <c r="BH1673" s="458"/>
      <c r="BI1673" s="459"/>
      <c r="BJ1673" s="459"/>
      <c r="BK1673" s="459"/>
      <c r="BL1673" s="459"/>
      <c r="BM1673" s="460"/>
      <c r="BN1673" s="314"/>
      <c r="BO1673" s="314"/>
      <c r="BP1673" s="1"/>
      <c r="BQ1673" s="120">
        <f>IF($F$3="","",IF(N1673=$F$3,COUNTIF(BQ$23:BQ1672,"&gt;0")+1,0))</f>
        <v>0</v>
      </c>
      <c r="BR1673" s="1"/>
      <c r="BS1673" s="20" t="str">
        <f>IF($N1673="","",IF(VLOOKUP(VLOOKUP($N1673,IMPOSTAZIONI!$E$6:$I$13,5,FALSE),IMPOSTAZIONI!$B$25:$N$32,3,FALSE)=0,"",VLOOKUP(VLOOKUP($N1673,IMPOSTAZIONI!$E$6:$I$13,5,FALSE),IMPOSTAZIONI!$B$25:$N$32,3,FALSE)))</f>
        <v/>
      </c>
      <c r="BT1673" s="20" t="str">
        <f>IF($N1673="","",IF(VLOOKUP(VLOOKUP($N1673,IMPOSTAZIONI!$E$6:$I$13,5,FALSE),IMPOSTAZIONI!$B$25:$N$32,6,FALSE)=0,"",VLOOKUP(VLOOKUP($N1673,IMPOSTAZIONI!$E$6:$I$13,5,FALSE),IMPOSTAZIONI!$B$25:$N$32,6,FALSE)))</f>
        <v/>
      </c>
      <c r="BU1673" s="20" t="str">
        <f>IF($N1673="","",IF(VLOOKUP(VLOOKUP($N1673,IMPOSTAZIONI!$E$6:$I$13,5,FALSE),IMPOSTAZIONI!$B$25:$N$32,9,FALSE)=0,"",VLOOKUP(VLOOKUP($N1673,IMPOSTAZIONI!$E$6:$I$13,5,FALSE),IMPOSTAZIONI!$B$25:$N$32,9,FALSE)))</f>
        <v/>
      </c>
      <c r="BV1673" s="20" t="str">
        <f>IF($N1673="","",IF(VLOOKUP(VLOOKUP($N1673,IMPOSTAZIONI!$E$6:$I$13,5,FALSE),IMPOSTAZIONI!$B$25:$N$32,12,FALSE)=0,"",VLOOKUP(VLOOKUP($N1673,IMPOSTAZIONI!$E$6:$I$13,5,FALSE),IMPOSTAZIONI!$B$25:$N$32,12,FALSE)))</f>
        <v/>
      </c>
      <c r="BW1673" s="221" t="str">
        <f t="shared" si="453"/>
        <v/>
      </c>
      <c r="BX1673" s="221" t="str">
        <f t="shared" si="454"/>
        <v/>
      </c>
      <c r="BY1673" s="221">
        <f t="shared" si="455"/>
        <v>0</v>
      </c>
      <c r="BZ1673" s="231">
        <f t="shared" si="456"/>
        <v>0</v>
      </c>
      <c r="CA1673" s="246">
        <f t="shared" si="457"/>
        <v>0</v>
      </c>
      <c r="CB1673" s="246">
        <f t="shared" si="458"/>
        <v>0</v>
      </c>
      <c r="CC1673" s="246" t="str">
        <f t="shared" si="459"/>
        <v/>
      </c>
      <c r="CD1673" s="246">
        <f t="shared" si="460"/>
        <v>5</v>
      </c>
      <c r="CE1673" s="246">
        <f t="shared" si="461"/>
        <v>0</v>
      </c>
      <c r="CF1673" s="276">
        <f t="shared" si="462"/>
        <v>0</v>
      </c>
      <c r="CG1673" s="277">
        <f t="shared" si="462"/>
        <v>0</v>
      </c>
      <c r="CH1673" s="277">
        <f t="shared" si="462"/>
        <v>0</v>
      </c>
      <c r="CI1673" s="278">
        <f t="shared" si="462"/>
        <v>0</v>
      </c>
      <c r="CJ1673" s="280">
        <f t="shared" si="463"/>
        <v>0</v>
      </c>
      <c r="CK1673" s="232">
        <f t="shared" si="464"/>
        <v>0</v>
      </c>
      <c r="CL1673" s="1"/>
    </row>
    <row r="1674" spans="1:90" ht="18" customHeight="1">
      <c r="A1674" s="1"/>
      <c r="B1674" s="1"/>
      <c r="C1674" s="314"/>
      <c r="D1674" s="287" t="str">
        <f t="shared" si="451"/>
        <v/>
      </c>
      <c r="E1674" s="449" t="str">
        <f t="shared" si="452"/>
        <v/>
      </c>
      <c r="F1674" s="450"/>
      <c r="G1674" s="451"/>
      <c r="H1674" s="452"/>
      <c r="I1674" s="453"/>
      <c r="J1674" s="453"/>
      <c r="K1674" s="453"/>
      <c r="L1674" s="453"/>
      <c r="M1674" s="454"/>
      <c r="N1674" s="455"/>
      <c r="O1674" s="456"/>
      <c r="P1674" s="456"/>
      <c r="Q1674" s="456"/>
      <c r="R1674" s="456"/>
      <c r="S1674" s="456"/>
      <c r="T1674" s="456"/>
      <c r="U1674" s="456"/>
      <c r="V1674" s="456"/>
      <c r="W1674" s="456"/>
      <c r="X1674" s="456"/>
      <c r="Y1674" s="456"/>
      <c r="Z1674" s="456"/>
      <c r="AA1674" s="456"/>
      <c r="AB1674" s="456"/>
      <c r="AC1674" s="456"/>
      <c r="AD1674" s="456"/>
      <c r="AE1674" s="457"/>
      <c r="AF1674" s="455"/>
      <c r="AG1674" s="456"/>
      <c r="AH1674" s="456"/>
      <c r="AI1674" s="456"/>
      <c r="AJ1674" s="456"/>
      <c r="AK1674" s="456"/>
      <c r="AL1674" s="456"/>
      <c r="AM1674" s="456"/>
      <c r="AN1674" s="457"/>
      <c r="AO1674" s="455"/>
      <c r="AP1674" s="456"/>
      <c r="AQ1674" s="456"/>
      <c r="AR1674" s="456"/>
      <c r="AS1674" s="456"/>
      <c r="AT1674" s="456"/>
      <c r="AU1674" s="456"/>
      <c r="AV1674" s="456"/>
      <c r="AW1674" s="456"/>
      <c r="AX1674" s="456"/>
      <c r="AY1674" s="456"/>
      <c r="AZ1674" s="456"/>
      <c r="BA1674" s="456"/>
      <c r="BB1674" s="456"/>
      <c r="BC1674" s="456"/>
      <c r="BD1674" s="456"/>
      <c r="BE1674" s="456"/>
      <c r="BF1674" s="456"/>
      <c r="BG1674" s="457"/>
      <c r="BH1674" s="458"/>
      <c r="BI1674" s="459"/>
      <c r="BJ1674" s="459"/>
      <c r="BK1674" s="459"/>
      <c r="BL1674" s="459"/>
      <c r="BM1674" s="460"/>
      <c r="BN1674" s="314"/>
      <c r="BO1674" s="314"/>
      <c r="BP1674" s="1"/>
      <c r="BQ1674" s="120">
        <f>IF($F$3="","",IF(N1674=$F$3,COUNTIF(BQ$23:BQ1673,"&gt;0")+1,0))</f>
        <v>0</v>
      </c>
      <c r="BR1674" s="1"/>
      <c r="BS1674" s="20" t="str">
        <f>IF($N1674="","",IF(VLOOKUP(VLOOKUP($N1674,IMPOSTAZIONI!$E$6:$I$13,5,FALSE),IMPOSTAZIONI!$B$25:$N$32,3,FALSE)=0,"",VLOOKUP(VLOOKUP($N1674,IMPOSTAZIONI!$E$6:$I$13,5,FALSE),IMPOSTAZIONI!$B$25:$N$32,3,FALSE)))</f>
        <v/>
      </c>
      <c r="BT1674" s="20" t="str">
        <f>IF($N1674="","",IF(VLOOKUP(VLOOKUP($N1674,IMPOSTAZIONI!$E$6:$I$13,5,FALSE),IMPOSTAZIONI!$B$25:$N$32,6,FALSE)=0,"",VLOOKUP(VLOOKUP($N1674,IMPOSTAZIONI!$E$6:$I$13,5,FALSE),IMPOSTAZIONI!$B$25:$N$32,6,FALSE)))</f>
        <v/>
      </c>
      <c r="BU1674" s="20" t="str">
        <f>IF($N1674="","",IF(VLOOKUP(VLOOKUP($N1674,IMPOSTAZIONI!$E$6:$I$13,5,FALSE),IMPOSTAZIONI!$B$25:$N$32,9,FALSE)=0,"",VLOOKUP(VLOOKUP($N1674,IMPOSTAZIONI!$E$6:$I$13,5,FALSE),IMPOSTAZIONI!$B$25:$N$32,9,FALSE)))</f>
        <v/>
      </c>
      <c r="BV1674" s="20" t="str">
        <f>IF($N1674="","",IF(VLOOKUP(VLOOKUP($N1674,IMPOSTAZIONI!$E$6:$I$13,5,FALSE),IMPOSTAZIONI!$B$25:$N$32,12,FALSE)=0,"",VLOOKUP(VLOOKUP($N1674,IMPOSTAZIONI!$E$6:$I$13,5,FALSE),IMPOSTAZIONI!$B$25:$N$32,12,FALSE)))</f>
        <v/>
      </c>
      <c r="BW1674" s="221" t="str">
        <f t="shared" si="453"/>
        <v/>
      </c>
      <c r="BX1674" s="221" t="str">
        <f t="shared" si="454"/>
        <v/>
      </c>
      <c r="BY1674" s="221">
        <f t="shared" si="455"/>
        <v>0</v>
      </c>
      <c r="BZ1674" s="231">
        <f t="shared" si="456"/>
        <v>0</v>
      </c>
      <c r="CA1674" s="246">
        <f t="shared" si="457"/>
        <v>0</v>
      </c>
      <c r="CB1674" s="246">
        <f t="shared" si="458"/>
        <v>0</v>
      </c>
      <c r="CC1674" s="246" t="str">
        <f t="shared" si="459"/>
        <v/>
      </c>
      <c r="CD1674" s="246">
        <f t="shared" si="460"/>
        <v>5</v>
      </c>
      <c r="CE1674" s="246">
        <f t="shared" si="461"/>
        <v>0</v>
      </c>
      <c r="CF1674" s="276">
        <f t="shared" si="462"/>
        <v>0</v>
      </c>
      <c r="CG1674" s="277">
        <f t="shared" si="462"/>
        <v>0</v>
      </c>
      <c r="CH1674" s="277">
        <f t="shared" si="462"/>
        <v>0</v>
      </c>
      <c r="CI1674" s="278">
        <f t="shared" si="462"/>
        <v>0</v>
      </c>
      <c r="CJ1674" s="280">
        <f t="shared" si="463"/>
        <v>0</v>
      </c>
      <c r="CK1674" s="232">
        <f t="shared" si="464"/>
        <v>0</v>
      </c>
      <c r="CL1674" s="1"/>
    </row>
    <row r="1675" spans="1:90" ht="18" customHeight="1">
      <c r="A1675" s="1"/>
      <c r="B1675" s="1"/>
      <c r="C1675" s="314"/>
      <c r="D1675" s="287" t="str">
        <f t="shared" si="451"/>
        <v/>
      </c>
      <c r="E1675" s="449" t="str">
        <f t="shared" si="452"/>
        <v/>
      </c>
      <c r="F1675" s="450"/>
      <c r="G1675" s="451"/>
      <c r="H1675" s="452"/>
      <c r="I1675" s="453"/>
      <c r="J1675" s="453"/>
      <c r="K1675" s="453"/>
      <c r="L1675" s="453"/>
      <c r="M1675" s="454"/>
      <c r="N1675" s="455"/>
      <c r="O1675" s="456"/>
      <c r="P1675" s="456"/>
      <c r="Q1675" s="456"/>
      <c r="R1675" s="456"/>
      <c r="S1675" s="456"/>
      <c r="T1675" s="456"/>
      <c r="U1675" s="456"/>
      <c r="V1675" s="456"/>
      <c r="W1675" s="456"/>
      <c r="X1675" s="456"/>
      <c r="Y1675" s="456"/>
      <c r="Z1675" s="456"/>
      <c r="AA1675" s="456"/>
      <c r="AB1675" s="456"/>
      <c r="AC1675" s="456"/>
      <c r="AD1675" s="456"/>
      <c r="AE1675" s="457"/>
      <c r="AF1675" s="455"/>
      <c r="AG1675" s="456"/>
      <c r="AH1675" s="456"/>
      <c r="AI1675" s="456"/>
      <c r="AJ1675" s="456"/>
      <c r="AK1675" s="456"/>
      <c r="AL1675" s="456"/>
      <c r="AM1675" s="456"/>
      <c r="AN1675" s="457"/>
      <c r="AO1675" s="455"/>
      <c r="AP1675" s="456"/>
      <c r="AQ1675" s="456"/>
      <c r="AR1675" s="456"/>
      <c r="AS1675" s="456"/>
      <c r="AT1675" s="456"/>
      <c r="AU1675" s="456"/>
      <c r="AV1675" s="456"/>
      <c r="AW1675" s="456"/>
      <c r="AX1675" s="456"/>
      <c r="AY1675" s="456"/>
      <c r="AZ1675" s="456"/>
      <c r="BA1675" s="456"/>
      <c r="BB1675" s="456"/>
      <c r="BC1675" s="456"/>
      <c r="BD1675" s="456"/>
      <c r="BE1675" s="456"/>
      <c r="BF1675" s="456"/>
      <c r="BG1675" s="457"/>
      <c r="BH1675" s="458"/>
      <c r="BI1675" s="459"/>
      <c r="BJ1675" s="459"/>
      <c r="BK1675" s="459"/>
      <c r="BL1675" s="459"/>
      <c r="BM1675" s="460"/>
      <c r="BN1675" s="314"/>
      <c r="BO1675" s="314"/>
      <c r="BP1675" s="1"/>
      <c r="BQ1675" s="120">
        <f>IF($F$3="","",IF(N1675=$F$3,COUNTIF(BQ$23:BQ1674,"&gt;0")+1,0))</f>
        <v>0</v>
      </c>
      <c r="BR1675" s="1"/>
      <c r="BS1675" s="20" t="str">
        <f>IF($N1675="","",IF(VLOOKUP(VLOOKUP($N1675,IMPOSTAZIONI!$E$6:$I$13,5,FALSE),IMPOSTAZIONI!$B$25:$N$32,3,FALSE)=0,"",VLOOKUP(VLOOKUP($N1675,IMPOSTAZIONI!$E$6:$I$13,5,FALSE),IMPOSTAZIONI!$B$25:$N$32,3,FALSE)))</f>
        <v/>
      </c>
      <c r="BT1675" s="20" t="str">
        <f>IF($N1675="","",IF(VLOOKUP(VLOOKUP($N1675,IMPOSTAZIONI!$E$6:$I$13,5,FALSE),IMPOSTAZIONI!$B$25:$N$32,6,FALSE)=0,"",VLOOKUP(VLOOKUP($N1675,IMPOSTAZIONI!$E$6:$I$13,5,FALSE),IMPOSTAZIONI!$B$25:$N$32,6,FALSE)))</f>
        <v/>
      </c>
      <c r="BU1675" s="20" t="str">
        <f>IF($N1675="","",IF(VLOOKUP(VLOOKUP($N1675,IMPOSTAZIONI!$E$6:$I$13,5,FALSE),IMPOSTAZIONI!$B$25:$N$32,9,FALSE)=0,"",VLOOKUP(VLOOKUP($N1675,IMPOSTAZIONI!$E$6:$I$13,5,FALSE),IMPOSTAZIONI!$B$25:$N$32,9,FALSE)))</f>
        <v/>
      </c>
      <c r="BV1675" s="20" t="str">
        <f>IF($N1675="","",IF(VLOOKUP(VLOOKUP($N1675,IMPOSTAZIONI!$E$6:$I$13,5,FALSE),IMPOSTAZIONI!$B$25:$N$32,12,FALSE)=0,"",VLOOKUP(VLOOKUP($N1675,IMPOSTAZIONI!$E$6:$I$13,5,FALSE),IMPOSTAZIONI!$B$25:$N$32,12,FALSE)))</f>
        <v/>
      </c>
      <c r="BW1675" s="221" t="str">
        <f t="shared" si="453"/>
        <v/>
      </c>
      <c r="BX1675" s="221" t="str">
        <f t="shared" si="454"/>
        <v/>
      </c>
      <c r="BY1675" s="221">
        <f t="shared" si="455"/>
        <v>0</v>
      </c>
      <c r="BZ1675" s="231">
        <f t="shared" si="456"/>
        <v>0</v>
      </c>
      <c r="CA1675" s="246">
        <f t="shared" si="457"/>
        <v>0</v>
      </c>
      <c r="CB1675" s="246">
        <f t="shared" si="458"/>
        <v>0</v>
      </c>
      <c r="CC1675" s="246" t="str">
        <f t="shared" si="459"/>
        <v/>
      </c>
      <c r="CD1675" s="246">
        <f t="shared" si="460"/>
        <v>5</v>
      </c>
      <c r="CE1675" s="246">
        <f t="shared" si="461"/>
        <v>0</v>
      </c>
      <c r="CF1675" s="276">
        <f t="shared" si="462"/>
        <v>0</v>
      </c>
      <c r="CG1675" s="277">
        <f t="shared" si="462"/>
        <v>0</v>
      </c>
      <c r="CH1675" s="277">
        <f t="shared" si="462"/>
        <v>0</v>
      </c>
      <c r="CI1675" s="278">
        <f t="shared" si="462"/>
        <v>0</v>
      </c>
      <c r="CJ1675" s="280">
        <f t="shared" si="463"/>
        <v>0</v>
      </c>
      <c r="CK1675" s="232">
        <f t="shared" si="464"/>
        <v>0</v>
      </c>
      <c r="CL1675" s="1"/>
    </row>
    <row r="1676" spans="1:90" ht="18" customHeight="1">
      <c r="A1676" s="1"/>
      <c r="B1676" s="1"/>
      <c r="C1676" s="314"/>
      <c r="D1676" s="287" t="str">
        <f t="shared" si="451"/>
        <v/>
      </c>
      <c r="E1676" s="449" t="str">
        <f t="shared" si="452"/>
        <v/>
      </c>
      <c r="F1676" s="450"/>
      <c r="G1676" s="451"/>
      <c r="H1676" s="452"/>
      <c r="I1676" s="453"/>
      <c r="J1676" s="453"/>
      <c r="K1676" s="453"/>
      <c r="L1676" s="453"/>
      <c r="M1676" s="454"/>
      <c r="N1676" s="455"/>
      <c r="O1676" s="456"/>
      <c r="P1676" s="456"/>
      <c r="Q1676" s="456"/>
      <c r="R1676" s="456"/>
      <c r="S1676" s="456"/>
      <c r="T1676" s="456"/>
      <c r="U1676" s="456"/>
      <c r="V1676" s="456"/>
      <c r="W1676" s="456"/>
      <c r="X1676" s="456"/>
      <c r="Y1676" s="456"/>
      <c r="Z1676" s="456"/>
      <c r="AA1676" s="456"/>
      <c r="AB1676" s="456"/>
      <c r="AC1676" s="456"/>
      <c r="AD1676" s="456"/>
      <c r="AE1676" s="457"/>
      <c r="AF1676" s="455"/>
      <c r="AG1676" s="456"/>
      <c r="AH1676" s="456"/>
      <c r="AI1676" s="456"/>
      <c r="AJ1676" s="456"/>
      <c r="AK1676" s="456"/>
      <c r="AL1676" s="456"/>
      <c r="AM1676" s="456"/>
      <c r="AN1676" s="457"/>
      <c r="AO1676" s="455"/>
      <c r="AP1676" s="456"/>
      <c r="AQ1676" s="456"/>
      <c r="AR1676" s="456"/>
      <c r="AS1676" s="456"/>
      <c r="AT1676" s="456"/>
      <c r="AU1676" s="456"/>
      <c r="AV1676" s="456"/>
      <c r="AW1676" s="456"/>
      <c r="AX1676" s="456"/>
      <c r="AY1676" s="456"/>
      <c r="AZ1676" s="456"/>
      <c r="BA1676" s="456"/>
      <c r="BB1676" s="456"/>
      <c r="BC1676" s="456"/>
      <c r="BD1676" s="456"/>
      <c r="BE1676" s="456"/>
      <c r="BF1676" s="456"/>
      <c r="BG1676" s="457"/>
      <c r="BH1676" s="458"/>
      <c r="BI1676" s="459"/>
      <c r="BJ1676" s="459"/>
      <c r="BK1676" s="459"/>
      <c r="BL1676" s="459"/>
      <c r="BM1676" s="460"/>
      <c r="BN1676" s="314"/>
      <c r="BO1676" s="314"/>
      <c r="BP1676" s="1"/>
      <c r="BQ1676" s="120">
        <f>IF($F$3="","",IF(N1676=$F$3,COUNTIF(BQ$23:BQ1675,"&gt;0")+1,0))</f>
        <v>0</v>
      </c>
      <c r="BR1676" s="1"/>
      <c r="BS1676" s="20" t="str">
        <f>IF($N1676="","",IF(VLOOKUP(VLOOKUP($N1676,IMPOSTAZIONI!$E$6:$I$13,5,FALSE),IMPOSTAZIONI!$B$25:$N$32,3,FALSE)=0,"",VLOOKUP(VLOOKUP($N1676,IMPOSTAZIONI!$E$6:$I$13,5,FALSE),IMPOSTAZIONI!$B$25:$N$32,3,FALSE)))</f>
        <v/>
      </c>
      <c r="BT1676" s="20" t="str">
        <f>IF($N1676="","",IF(VLOOKUP(VLOOKUP($N1676,IMPOSTAZIONI!$E$6:$I$13,5,FALSE),IMPOSTAZIONI!$B$25:$N$32,6,FALSE)=0,"",VLOOKUP(VLOOKUP($N1676,IMPOSTAZIONI!$E$6:$I$13,5,FALSE),IMPOSTAZIONI!$B$25:$N$32,6,FALSE)))</f>
        <v/>
      </c>
      <c r="BU1676" s="20" t="str">
        <f>IF($N1676="","",IF(VLOOKUP(VLOOKUP($N1676,IMPOSTAZIONI!$E$6:$I$13,5,FALSE),IMPOSTAZIONI!$B$25:$N$32,9,FALSE)=0,"",VLOOKUP(VLOOKUP($N1676,IMPOSTAZIONI!$E$6:$I$13,5,FALSE),IMPOSTAZIONI!$B$25:$N$32,9,FALSE)))</f>
        <v/>
      </c>
      <c r="BV1676" s="20" t="str">
        <f>IF($N1676="","",IF(VLOOKUP(VLOOKUP($N1676,IMPOSTAZIONI!$E$6:$I$13,5,FALSE),IMPOSTAZIONI!$B$25:$N$32,12,FALSE)=0,"",VLOOKUP(VLOOKUP($N1676,IMPOSTAZIONI!$E$6:$I$13,5,FALSE),IMPOSTAZIONI!$B$25:$N$32,12,FALSE)))</f>
        <v/>
      </c>
      <c r="BW1676" s="221" t="str">
        <f t="shared" si="453"/>
        <v/>
      </c>
      <c r="BX1676" s="221" t="str">
        <f t="shared" si="454"/>
        <v/>
      </c>
      <c r="BY1676" s="221">
        <f t="shared" si="455"/>
        <v>0</v>
      </c>
      <c r="BZ1676" s="231">
        <f t="shared" si="456"/>
        <v>0</v>
      </c>
      <c r="CA1676" s="246">
        <f t="shared" si="457"/>
        <v>0</v>
      </c>
      <c r="CB1676" s="246">
        <f t="shared" si="458"/>
        <v>0</v>
      </c>
      <c r="CC1676" s="246" t="str">
        <f t="shared" si="459"/>
        <v/>
      </c>
      <c r="CD1676" s="246">
        <f t="shared" si="460"/>
        <v>5</v>
      </c>
      <c r="CE1676" s="246">
        <f t="shared" si="461"/>
        <v>0</v>
      </c>
      <c r="CF1676" s="276">
        <f t="shared" si="462"/>
        <v>0</v>
      </c>
      <c r="CG1676" s="277">
        <f t="shared" si="462"/>
        <v>0</v>
      </c>
      <c r="CH1676" s="277">
        <f t="shared" si="462"/>
        <v>0</v>
      </c>
      <c r="CI1676" s="278">
        <f t="shared" si="462"/>
        <v>0</v>
      </c>
      <c r="CJ1676" s="280">
        <f t="shared" si="463"/>
        <v>0</v>
      </c>
      <c r="CK1676" s="232">
        <f t="shared" si="464"/>
        <v>0</v>
      </c>
      <c r="CL1676" s="1"/>
    </row>
    <row r="1677" spans="1:90" ht="18" customHeight="1">
      <c r="A1677" s="1"/>
      <c r="B1677" s="1"/>
      <c r="C1677" s="314"/>
      <c r="D1677" s="287" t="str">
        <f t="shared" si="451"/>
        <v/>
      </c>
      <c r="E1677" s="449" t="str">
        <f t="shared" si="452"/>
        <v/>
      </c>
      <c r="F1677" s="450"/>
      <c r="G1677" s="451"/>
      <c r="H1677" s="452"/>
      <c r="I1677" s="453"/>
      <c r="J1677" s="453"/>
      <c r="K1677" s="453"/>
      <c r="L1677" s="453"/>
      <c r="M1677" s="454"/>
      <c r="N1677" s="455"/>
      <c r="O1677" s="456"/>
      <c r="P1677" s="456"/>
      <c r="Q1677" s="456"/>
      <c r="R1677" s="456"/>
      <c r="S1677" s="456"/>
      <c r="T1677" s="456"/>
      <c r="U1677" s="456"/>
      <c r="V1677" s="456"/>
      <c r="W1677" s="456"/>
      <c r="X1677" s="456"/>
      <c r="Y1677" s="456"/>
      <c r="Z1677" s="456"/>
      <c r="AA1677" s="456"/>
      <c r="AB1677" s="456"/>
      <c r="AC1677" s="456"/>
      <c r="AD1677" s="456"/>
      <c r="AE1677" s="457"/>
      <c r="AF1677" s="455"/>
      <c r="AG1677" s="456"/>
      <c r="AH1677" s="456"/>
      <c r="AI1677" s="456"/>
      <c r="AJ1677" s="456"/>
      <c r="AK1677" s="456"/>
      <c r="AL1677" s="456"/>
      <c r="AM1677" s="456"/>
      <c r="AN1677" s="457"/>
      <c r="AO1677" s="455"/>
      <c r="AP1677" s="456"/>
      <c r="AQ1677" s="456"/>
      <c r="AR1677" s="456"/>
      <c r="AS1677" s="456"/>
      <c r="AT1677" s="456"/>
      <c r="AU1677" s="456"/>
      <c r="AV1677" s="456"/>
      <c r="AW1677" s="456"/>
      <c r="AX1677" s="456"/>
      <c r="AY1677" s="456"/>
      <c r="AZ1677" s="456"/>
      <c r="BA1677" s="456"/>
      <c r="BB1677" s="456"/>
      <c r="BC1677" s="456"/>
      <c r="BD1677" s="456"/>
      <c r="BE1677" s="456"/>
      <c r="BF1677" s="456"/>
      <c r="BG1677" s="457"/>
      <c r="BH1677" s="458"/>
      <c r="BI1677" s="459"/>
      <c r="BJ1677" s="459"/>
      <c r="BK1677" s="459"/>
      <c r="BL1677" s="459"/>
      <c r="BM1677" s="460"/>
      <c r="BN1677" s="314"/>
      <c r="BO1677" s="314"/>
      <c r="BP1677" s="1"/>
      <c r="BQ1677" s="120">
        <f>IF($F$3="","",IF(N1677=$F$3,COUNTIF(BQ$23:BQ1676,"&gt;0")+1,0))</f>
        <v>0</v>
      </c>
      <c r="BR1677" s="1"/>
      <c r="BS1677" s="20" t="str">
        <f>IF($N1677="","",IF(VLOOKUP(VLOOKUP($N1677,IMPOSTAZIONI!$E$6:$I$13,5,FALSE),IMPOSTAZIONI!$B$25:$N$32,3,FALSE)=0,"",VLOOKUP(VLOOKUP($N1677,IMPOSTAZIONI!$E$6:$I$13,5,FALSE),IMPOSTAZIONI!$B$25:$N$32,3,FALSE)))</f>
        <v/>
      </c>
      <c r="BT1677" s="20" t="str">
        <f>IF($N1677="","",IF(VLOOKUP(VLOOKUP($N1677,IMPOSTAZIONI!$E$6:$I$13,5,FALSE),IMPOSTAZIONI!$B$25:$N$32,6,FALSE)=0,"",VLOOKUP(VLOOKUP($N1677,IMPOSTAZIONI!$E$6:$I$13,5,FALSE),IMPOSTAZIONI!$B$25:$N$32,6,FALSE)))</f>
        <v/>
      </c>
      <c r="BU1677" s="20" t="str">
        <f>IF($N1677="","",IF(VLOOKUP(VLOOKUP($N1677,IMPOSTAZIONI!$E$6:$I$13,5,FALSE),IMPOSTAZIONI!$B$25:$N$32,9,FALSE)=0,"",VLOOKUP(VLOOKUP($N1677,IMPOSTAZIONI!$E$6:$I$13,5,FALSE),IMPOSTAZIONI!$B$25:$N$32,9,FALSE)))</f>
        <v/>
      </c>
      <c r="BV1677" s="20" t="str">
        <f>IF($N1677="","",IF(VLOOKUP(VLOOKUP($N1677,IMPOSTAZIONI!$E$6:$I$13,5,FALSE),IMPOSTAZIONI!$B$25:$N$32,12,FALSE)=0,"",VLOOKUP(VLOOKUP($N1677,IMPOSTAZIONI!$E$6:$I$13,5,FALSE),IMPOSTAZIONI!$B$25:$N$32,12,FALSE)))</f>
        <v/>
      </c>
      <c r="BW1677" s="221" t="str">
        <f t="shared" si="453"/>
        <v/>
      </c>
      <c r="BX1677" s="221" t="str">
        <f t="shared" si="454"/>
        <v/>
      </c>
      <c r="BY1677" s="221">
        <f t="shared" si="455"/>
        <v>0</v>
      </c>
      <c r="BZ1677" s="231">
        <f t="shared" si="456"/>
        <v>0</v>
      </c>
      <c r="CA1677" s="246">
        <f t="shared" si="457"/>
        <v>0</v>
      </c>
      <c r="CB1677" s="246">
        <f t="shared" si="458"/>
        <v>0</v>
      </c>
      <c r="CC1677" s="246" t="str">
        <f t="shared" si="459"/>
        <v/>
      </c>
      <c r="CD1677" s="246">
        <f t="shared" si="460"/>
        <v>5</v>
      </c>
      <c r="CE1677" s="246">
        <f t="shared" si="461"/>
        <v>0</v>
      </c>
      <c r="CF1677" s="276">
        <f t="shared" si="462"/>
        <v>0</v>
      </c>
      <c r="CG1677" s="277">
        <f t="shared" si="462"/>
        <v>0</v>
      </c>
      <c r="CH1677" s="277">
        <f t="shared" si="462"/>
        <v>0</v>
      </c>
      <c r="CI1677" s="278">
        <f t="shared" si="462"/>
        <v>0</v>
      </c>
      <c r="CJ1677" s="280">
        <f t="shared" si="463"/>
        <v>0</v>
      </c>
      <c r="CK1677" s="232">
        <f t="shared" si="464"/>
        <v>0</v>
      </c>
      <c r="CL1677" s="1"/>
    </row>
    <row r="1678" spans="1:90" ht="18" customHeight="1">
      <c r="A1678" s="1"/>
      <c r="B1678" s="1"/>
      <c r="C1678" s="314"/>
      <c r="D1678" s="287" t="str">
        <f t="shared" si="451"/>
        <v/>
      </c>
      <c r="E1678" s="449" t="str">
        <f t="shared" si="452"/>
        <v/>
      </c>
      <c r="F1678" s="450"/>
      <c r="G1678" s="451"/>
      <c r="H1678" s="452"/>
      <c r="I1678" s="453"/>
      <c r="J1678" s="453"/>
      <c r="K1678" s="453"/>
      <c r="L1678" s="453"/>
      <c r="M1678" s="454"/>
      <c r="N1678" s="455"/>
      <c r="O1678" s="456"/>
      <c r="P1678" s="456"/>
      <c r="Q1678" s="456"/>
      <c r="R1678" s="456"/>
      <c r="S1678" s="456"/>
      <c r="T1678" s="456"/>
      <c r="U1678" s="456"/>
      <c r="V1678" s="456"/>
      <c r="W1678" s="456"/>
      <c r="X1678" s="456"/>
      <c r="Y1678" s="456"/>
      <c r="Z1678" s="456"/>
      <c r="AA1678" s="456"/>
      <c r="AB1678" s="456"/>
      <c r="AC1678" s="456"/>
      <c r="AD1678" s="456"/>
      <c r="AE1678" s="457"/>
      <c r="AF1678" s="455"/>
      <c r="AG1678" s="456"/>
      <c r="AH1678" s="456"/>
      <c r="AI1678" s="456"/>
      <c r="AJ1678" s="456"/>
      <c r="AK1678" s="456"/>
      <c r="AL1678" s="456"/>
      <c r="AM1678" s="456"/>
      <c r="AN1678" s="457"/>
      <c r="AO1678" s="455"/>
      <c r="AP1678" s="456"/>
      <c r="AQ1678" s="456"/>
      <c r="AR1678" s="456"/>
      <c r="AS1678" s="456"/>
      <c r="AT1678" s="456"/>
      <c r="AU1678" s="456"/>
      <c r="AV1678" s="456"/>
      <c r="AW1678" s="456"/>
      <c r="AX1678" s="456"/>
      <c r="AY1678" s="456"/>
      <c r="AZ1678" s="456"/>
      <c r="BA1678" s="456"/>
      <c r="BB1678" s="456"/>
      <c r="BC1678" s="456"/>
      <c r="BD1678" s="456"/>
      <c r="BE1678" s="456"/>
      <c r="BF1678" s="456"/>
      <c r="BG1678" s="457"/>
      <c r="BH1678" s="458"/>
      <c r="BI1678" s="459"/>
      <c r="BJ1678" s="459"/>
      <c r="BK1678" s="459"/>
      <c r="BL1678" s="459"/>
      <c r="BM1678" s="460"/>
      <c r="BN1678" s="314"/>
      <c r="BO1678" s="314"/>
      <c r="BP1678" s="1"/>
      <c r="BQ1678" s="120">
        <f>IF($F$3="","",IF(N1678=$F$3,COUNTIF(BQ$23:BQ1677,"&gt;0")+1,0))</f>
        <v>0</v>
      </c>
      <c r="BR1678" s="1"/>
      <c r="BS1678" s="20" t="str">
        <f>IF($N1678="","",IF(VLOOKUP(VLOOKUP($N1678,IMPOSTAZIONI!$E$6:$I$13,5,FALSE),IMPOSTAZIONI!$B$25:$N$32,3,FALSE)=0,"",VLOOKUP(VLOOKUP($N1678,IMPOSTAZIONI!$E$6:$I$13,5,FALSE),IMPOSTAZIONI!$B$25:$N$32,3,FALSE)))</f>
        <v/>
      </c>
      <c r="BT1678" s="20" t="str">
        <f>IF($N1678="","",IF(VLOOKUP(VLOOKUP($N1678,IMPOSTAZIONI!$E$6:$I$13,5,FALSE),IMPOSTAZIONI!$B$25:$N$32,6,FALSE)=0,"",VLOOKUP(VLOOKUP($N1678,IMPOSTAZIONI!$E$6:$I$13,5,FALSE),IMPOSTAZIONI!$B$25:$N$32,6,FALSE)))</f>
        <v/>
      </c>
      <c r="BU1678" s="20" t="str">
        <f>IF($N1678="","",IF(VLOOKUP(VLOOKUP($N1678,IMPOSTAZIONI!$E$6:$I$13,5,FALSE),IMPOSTAZIONI!$B$25:$N$32,9,FALSE)=0,"",VLOOKUP(VLOOKUP($N1678,IMPOSTAZIONI!$E$6:$I$13,5,FALSE),IMPOSTAZIONI!$B$25:$N$32,9,FALSE)))</f>
        <v/>
      </c>
      <c r="BV1678" s="20" t="str">
        <f>IF($N1678="","",IF(VLOOKUP(VLOOKUP($N1678,IMPOSTAZIONI!$E$6:$I$13,5,FALSE),IMPOSTAZIONI!$B$25:$N$32,12,FALSE)=0,"",VLOOKUP(VLOOKUP($N1678,IMPOSTAZIONI!$E$6:$I$13,5,FALSE),IMPOSTAZIONI!$B$25:$N$32,12,FALSE)))</f>
        <v/>
      </c>
      <c r="BW1678" s="221" t="str">
        <f t="shared" si="453"/>
        <v/>
      </c>
      <c r="BX1678" s="221" t="str">
        <f t="shared" si="454"/>
        <v/>
      </c>
      <c r="BY1678" s="221">
        <f t="shared" si="455"/>
        <v>0</v>
      </c>
      <c r="BZ1678" s="231">
        <f t="shared" si="456"/>
        <v>0</v>
      </c>
      <c r="CA1678" s="246">
        <f t="shared" si="457"/>
        <v>0</v>
      </c>
      <c r="CB1678" s="246">
        <f t="shared" si="458"/>
        <v>0</v>
      </c>
      <c r="CC1678" s="246" t="str">
        <f t="shared" si="459"/>
        <v/>
      </c>
      <c r="CD1678" s="246">
        <f t="shared" si="460"/>
        <v>5</v>
      </c>
      <c r="CE1678" s="246">
        <f t="shared" si="461"/>
        <v>0</v>
      </c>
      <c r="CF1678" s="276">
        <f t="shared" si="462"/>
        <v>0</v>
      </c>
      <c r="CG1678" s="277">
        <f t="shared" si="462"/>
        <v>0</v>
      </c>
      <c r="CH1678" s="277">
        <f t="shared" si="462"/>
        <v>0</v>
      </c>
      <c r="CI1678" s="278">
        <f t="shared" si="462"/>
        <v>0</v>
      </c>
      <c r="CJ1678" s="280">
        <f t="shared" si="463"/>
        <v>0</v>
      </c>
      <c r="CK1678" s="232">
        <f t="shared" si="464"/>
        <v>0</v>
      </c>
      <c r="CL1678" s="1"/>
    </row>
    <row r="1679" spans="1:90" ht="18" customHeight="1">
      <c r="A1679" s="1"/>
      <c r="B1679" s="1"/>
      <c r="C1679" s="314"/>
      <c r="D1679" s="287" t="str">
        <f t="shared" si="451"/>
        <v/>
      </c>
      <c r="E1679" s="449" t="str">
        <f t="shared" si="452"/>
        <v/>
      </c>
      <c r="F1679" s="450"/>
      <c r="G1679" s="451"/>
      <c r="H1679" s="452"/>
      <c r="I1679" s="453"/>
      <c r="J1679" s="453"/>
      <c r="K1679" s="453"/>
      <c r="L1679" s="453"/>
      <c r="M1679" s="454"/>
      <c r="N1679" s="455"/>
      <c r="O1679" s="456"/>
      <c r="P1679" s="456"/>
      <c r="Q1679" s="456"/>
      <c r="R1679" s="456"/>
      <c r="S1679" s="456"/>
      <c r="T1679" s="456"/>
      <c r="U1679" s="456"/>
      <c r="V1679" s="456"/>
      <c r="W1679" s="456"/>
      <c r="X1679" s="456"/>
      <c r="Y1679" s="456"/>
      <c r="Z1679" s="456"/>
      <c r="AA1679" s="456"/>
      <c r="AB1679" s="456"/>
      <c r="AC1679" s="456"/>
      <c r="AD1679" s="456"/>
      <c r="AE1679" s="457"/>
      <c r="AF1679" s="455"/>
      <c r="AG1679" s="456"/>
      <c r="AH1679" s="456"/>
      <c r="AI1679" s="456"/>
      <c r="AJ1679" s="456"/>
      <c r="AK1679" s="456"/>
      <c r="AL1679" s="456"/>
      <c r="AM1679" s="456"/>
      <c r="AN1679" s="457"/>
      <c r="AO1679" s="455"/>
      <c r="AP1679" s="456"/>
      <c r="AQ1679" s="456"/>
      <c r="AR1679" s="456"/>
      <c r="AS1679" s="456"/>
      <c r="AT1679" s="456"/>
      <c r="AU1679" s="456"/>
      <c r="AV1679" s="456"/>
      <c r="AW1679" s="456"/>
      <c r="AX1679" s="456"/>
      <c r="AY1679" s="456"/>
      <c r="AZ1679" s="456"/>
      <c r="BA1679" s="456"/>
      <c r="BB1679" s="456"/>
      <c r="BC1679" s="456"/>
      <c r="BD1679" s="456"/>
      <c r="BE1679" s="456"/>
      <c r="BF1679" s="456"/>
      <c r="BG1679" s="457"/>
      <c r="BH1679" s="458"/>
      <c r="BI1679" s="459"/>
      <c r="BJ1679" s="459"/>
      <c r="BK1679" s="459"/>
      <c r="BL1679" s="459"/>
      <c r="BM1679" s="460"/>
      <c r="BN1679" s="314"/>
      <c r="BO1679" s="314"/>
      <c r="BP1679" s="1"/>
      <c r="BQ1679" s="120">
        <f>IF($F$3="","",IF(N1679=$F$3,COUNTIF(BQ$23:BQ1678,"&gt;0")+1,0))</f>
        <v>0</v>
      </c>
      <c r="BR1679" s="1"/>
      <c r="BS1679" s="20" t="str">
        <f>IF($N1679="","",IF(VLOOKUP(VLOOKUP($N1679,IMPOSTAZIONI!$E$6:$I$13,5,FALSE),IMPOSTAZIONI!$B$25:$N$32,3,FALSE)=0,"",VLOOKUP(VLOOKUP($N1679,IMPOSTAZIONI!$E$6:$I$13,5,FALSE),IMPOSTAZIONI!$B$25:$N$32,3,FALSE)))</f>
        <v/>
      </c>
      <c r="BT1679" s="20" t="str">
        <f>IF($N1679="","",IF(VLOOKUP(VLOOKUP($N1679,IMPOSTAZIONI!$E$6:$I$13,5,FALSE),IMPOSTAZIONI!$B$25:$N$32,6,FALSE)=0,"",VLOOKUP(VLOOKUP($N1679,IMPOSTAZIONI!$E$6:$I$13,5,FALSE),IMPOSTAZIONI!$B$25:$N$32,6,FALSE)))</f>
        <v/>
      </c>
      <c r="BU1679" s="20" t="str">
        <f>IF($N1679="","",IF(VLOOKUP(VLOOKUP($N1679,IMPOSTAZIONI!$E$6:$I$13,5,FALSE),IMPOSTAZIONI!$B$25:$N$32,9,FALSE)=0,"",VLOOKUP(VLOOKUP($N1679,IMPOSTAZIONI!$E$6:$I$13,5,FALSE),IMPOSTAZIONI!$B$25:$N$32,9,FALSE)))</f>
        <v/>
      </c>
      <c r="BV1679" s="20" t="str">
        <f>IF($N1679="","",IF(VLOOKUP(VLOOKUP($N1679,IMPOSTAZIONI!$E$6:$I$13,5,FALSE),IMPOSTAZIONI!$B$25:$N$32,12,FALSE)=0,"",VLOOKUP(VLOOKUP($N1679,IMPOSTAZIONI!$E$6:$I$13,5,FALSE),IMPOSTAZIONI!$B$25:$N$32,12,FALSE)))</f>
        <v/>
      </c>
      <c r="BW1679" s="221" t="str">
        <f t="shared" si="453"/>
        <v/>
      </c>
      <c r="BX1679" s="221" t="str">
        <f t="shared" si="454"/>
        <v/>
      </c>
      <c r="BY1679" s="221">
        <f t="shared" si="455"/>
        <v>0</v>
      </c>
      <c r="BZ1679" s="231">
        <f t="shared" si="456"/>
        <v>0</v>
      </c>
      <c r="CA1679" s="246">
        <f t="shared" si="457"/>
        <v>0</v>
      </c>
      <c r="CB1679" s="246">
        <f t="shared" si="458"/>
        <v>0</v>
      </c>
      <c r="CC1679" s="246" t="str">
        <f t="shared" si="459"/>
        <v/>
      </c>
      <c r="CD1679" s="246">
        <f t="shared" si="460"/>
        <v>5</v>
      </c>
      <c r="CE1679" s="246">
        <f t="shared" si="461"/>
        <v>0</v>
      </c>
      <c r="CF1679" s="276">
        <f t="shared" si="462"/>
        <v>0</v>
      </c>
      <c r="CG1679" s="277">
        <f t="shared" si="462"/>
        <v>0</v>
      </c>
      <c r="CH1679" s="277">
        <f t="shared" si="462"/>
        <v>0</v>
      </c>
      <c r="CI1679" s="278">
        <f t="shared" si="462"/>
        <v>0</v>
      </c>
      <c r="CJ1679" s="280">
        <f t="shared" si="463"/>
        <v>0</v>
      </c>
      <c r="CK1679" s="232">
        <f t="shared" si="464"/>
        <v>0</v>
      </c>
      <c r="CL1679" s="1"/>
    </row>
    <row r="1680" spans="1:90" ht="18" customHeight="1">
      <c r="A1680" s="1"/>
      <c r="B1680" s="1"/>
      <c r="C1680" s="314"/>
      <c r="D1680" s="287" t="str">
        <f t="shared" si="451"/>
        <v/>
      </c>
      <c r="E1680" s="449" t="str">
        <f t="shared" si="452"/>
        <v/>
      </c>
      <c r="F1680" s="450"/>
      <c r="G1680" s="451"/>
      <c r="H1680" s="452"/>
      <c r="I1680" s="453"/>
      <c r="J1680" s="453"/>
      <c r="K1680" s="453"/>
      <c r="L1680" s="453"/>
      <c r="M1680" s="454"/>
      <c r="N1680" s="455"/>
      <c r="O1680" s="456"/>
      <c r="P1680" s="456"/>
      <c r="Q1680" s="456"/>
      <c r="R1680" s="456"/>
      <c r="S1680" s="456"/>
      <c r="T1680" s="456"/>
      <c r="U1680" s="456"/>
      <c r="V1680" s="456"/>
      <c r="W1680" s="456"/>
      <c r="X1680" s="456"/>
      <c r="Y1680" s="456"/>
      <c r="Z1680" s="456"/>
      <c r="AA1680" s="456"/>
      <c r="AB1680" s="456"/>
      <c r="AC1680" s="456"/>
      <c r="AD1680" s="456"/>
      <c r="AE1680" s="457"/>
      <c r="AF1680" s="455"/>
      <c r="AG1680" s="456"/>
      <c r="AH1680" s="456"/>
      <c r="AI1680" s="456"/>
      <c r="AJ1680" s="456"/>
      <c r="AK1680" s="456"/>
      <c r="AL1680" s="456"/>
      <c r="AM1680" s="456"/>
      <c r="AN1680" s="457"/>
      <c r="AO1680" s="455"/>
      <c r="AP1680" s="456"/>
      <c r="AQ1680" s="456"/>
      <c r="AR1680" s="456"/>
      <c r="AS1680" s="456"/>
      <c r="AT1680" s="456"/>
      <c r="AU1680" s="456"/>
      <c r="AV1680" s="456"/>
      <c r="AW1680" s="456"/>
      <c r="AX1680" s="456"/>
      <c r="AY1680" s="456"/>
      <c r="AZ1680" s="456"/>
      <c r="BA1680" s="456"/>
      <c r="BB1680" s="456"/>
      <c r="BC1680" s="456"/>
      <c r="BD1680" s="456"/>
      <c r="BE1680" s="456"/>
      <c r="BF1680" s="456"/>
      <c r="BG1680" s="457"/>
      <c r="BH1680" s="458"/>
      <c r="BI1680" s="459"/>
      <c r="BJ1680" s="459"/>
      <c r="BK1680" s="459"/>
      <c r="BL1680" s="459"/>
      <c r="BM1680" s="460"/>
      <c r="BN1680" s="314"/>
      <c r="BO1680" s="314"/>
      <c r="BP1680" s="1"/>
      <c r="BQ1680" s="120">
        <f>IF($F$3="","",IF(N1680=$F$3,COUNTIF(BQ$23:BQ1679,"&gt;0")+1,0))</f>
        <v>0</v>
      </c>
      <c r="BR1680" s="1"/>
      <c r="BS1680" s="20" t="str">
        <f>IF($N1680="","",IF(VLOOKUP(VLOOKUP($N1680,IMPOSTAZIONI!$E$6:$I$13,5,FALSE),IMPOSTAZIONI!$B$25:$N$32,3,FALSE)=0,"",VLOOKUP(VLOOKUP($N1680,IMPOSTAZIONI!$E$6:$I$13,5,FALSE),IMPOSTAZIONI!$B$25:$N$32,3,FALSE)))</f>
        <v/>
      </c>
      <c r="BT1680" s="20" t="str">
        <f>IF($N1680="","",IF(VLOOKUP(VLOOKUP($N1680,IMPOSTAZIONI!$E$6:$I$13,5,FALSE),IMPOSTAZIONI!$B$25:$N$32,6,FALSE)=0,"",VLOOKUP(VLOOKUP($N1680,IMPOSTAZIONI!$E$6:$I$13,5,FALSE),IMPOSTAZIONI!$B$25:$N$32,6,FALSE)))</f>
        <v/>
      </c>
      <c r="BU1680" s="20" t="str">
        <f>IF($N1680="","",IF(VLOOKUP(VLOOKUP($N1680,IMPOSTAZIONI!$E$6:$I$13,5,FALSE),IMPOSTAZIONI!$B$25:$N$32,9,FALSE)=0,"",VLOOKUP(VLOOKUP($N1680,IMPOSTAZIONI!$E$6:$I$13,5,FALSE),IMPOSTAZIONI!$B$25:$N$32,9,FALSE)))</f>
        <v/>
      </c>
      <c r="BV1680" s="20" t="str">
        <f>IF($N1680="","",IF(VLOOKUP(VLOOKUP($N1680,IMPOSTAZIONI!$E$6:$I$13,5,FALSE),IMPOSTAZIONI!$B$25:$N$32,12,FALSE)=0,"",VLOOKUP(VLOOKUP($N1680,IMPOSTAZIONI!$E$6:$I$13,5,FALSE),IMPOSTAZIONI!$B$25:$N$32,12,FALSE)))</f>
        <v/>
      </c>
      <c r="BW1680" s="221" t="str">
        <f t="shared" si="453"/>
        <v/>
      </c>
      <c r="BX1680" s="221" t="str">
        <f t="shared" si="454"/>
        <v/>
      </c>
      <c r="BY1680" s="221">
        <f t="shared" si="455"/>
        <v>0</v>
      </c>
      <c r="BZ1680" s="231">
        <f t="shared" si="456"/>
        <v>0</v>
      </c>
      <c r="CA1680" s="246">
        <f t="shared" si="457"/>
        <v>0</v>
      </c>
      <c r="CB1680" s="246">
        <f t="shared" si="458"/>
        <v>0</v>
      </c>
      <c r="CC1680" s="246" t="str">
        <f t="shared" si="459"/>
        <v/>
      </c>
      <c r="CD1680" s="246">
        <f t="shared" si="460"/>
        <v>5</v>
      </c>
      <c r="CE1680" s="246">
        <f t="shared" si="461"/>
        <v>0</v>
      </c>
      <c r="CF1680" s="276">
        <f t="shared" si="462"/>
        <v>0</v>
      </c>
      <c r="CG1680" s="277">
        <f t="shared" si="462"/>
        <v>0</v>
      </c>
      <c r="CH1680" s="277">
        <f t="shared" si="462"/>
        <v>0</v>
      </c>
      <c r="CI1680" s="278">
        <f t="shared" si="462"/>
        <v>0</v>
      </c>
      <c r="CJ1680" s="280">
        <f t="shared" si="463"/>
        <v>0</v>
      </c>
      <c r="CK1680" s="232">
        <f t="shared" si="464"/>
        <v>0</v>
      </c>
      <c r="CL1680" s="1"/>
    </row>
    <row r="1681" spans="1:90" ht="18" customHeight="1">
      <c r="A1681" s="1"/>
      <c r="B1681" s="1"/>
      <c r="C1681" s="314"/>
      <c r="D1681" s="287" t="str">
        <f t="shared" si="451"/>
        <v/>
      </c>
      <c r="E1681" s="449" t="str">
        <f t="shared" si="452"/>
        <v/>
      </c>
      <c r="F1681" s="450"/>
      <c r="G1681" s="451"/>
      <c r="H1681" s="452"/>
      <c r="I1681" s="453"/>
      <c r="J1681" s="453"/>
      <c r="K1681" s="453"/>
      <c r="L1681" s="453"/>
      <c r="M1681" s="454"/>
      <c r="N1681" s="455"/>
      <c r="O1681" s="456"/>
      <c r="P1681" s="456"/>
      <c r="Q1681" s="456"/>
      <c r="R1681" s="456"/>
      <c r="S1681" s="456"/>
      <c r="T1681" s="456"/>
      <c r="U1681" s="456"/>
      <c r="V1681" s="456"/>
      <c r="W1681" s="456"/>
      <c r="X1681" s="456"/>
      <c r="Y1681" s="456"/>
      <c r="Z1681" s="456"/>
      <c r="AA1681" s="456"/>
      <c r="AB1681" s="456"/>
      <c r="AC1681" s="456"/>
      <c r="AD1681" s="456"/>
      <c r="AE1681" s="457"/>
      <c r="AF1681" s="455"/>
      <c r="AG1681" s="456"/>
      <c r="AH1681" s="456"/>
      <c r="AI1681" s="456"/>
      <c r="AJ1681" s="456"/>
      <c r="AK1681" s="456"/>
      <c r="AL1681" s="456"/>
      <c r="AM1681" s="456"/>
      <c r="AN1681" s="457"/>
      <c r="AO1681" s="455"/>
      <c r="AP1681" s="456"/>
      <c r="AQ1681" s="456"/>
      <c r="AR1681" s="456"/>
      <c r="AS1681" s="456"/>
      <c r="AT1681" s="456"/>
      <c r="AU1681" s="456"/>
      <c r="AV1681" s="456"/>
      <c r="AW1681" s="456"/>
      <c r="AX1681" s="456"/>
      <c r="AY1681" s="456"/>
      <c r="AZ1681" s="456"/>
      <c r="BA1681" s="456"/>
      <c r="BB1681" s="456"/>
      <c r="BC1681" s="456"/>
      <c r="BD1681" s="456"/>
      <c r="BE1681" s="456"/>
      <c r="BF1681" s="456"/>
      <c r="BG1681" s="457"/>
      <c r="BH1681" s="458"/>
      <c r="BI1681" s="459"/>
      <c r="BJ1681" s="459"/>
      <c r="BK1681" s="459"/>
      <c r="BL1681" s="459"/>
      <c r="BM1681" s="460"/>
      <c r="BN1681" s="314"/>
      <c r="BO1681" s="314"/>
      <c r="BP1681" s="1"/>
      <c r="BQ1681" s="120">
        <f>IF($F$3="","",IF(N1681=$F$3,COUNTIF(BQ$23:BQ1680,"&gt;0")+1,0))</f>
        <v>0</v>
      </c>
      <c r="BR1681" s="1"/>
      <c r="BS1681" s="20" t="str">
        <f>IF($N1681="","",IF(VLOOKUP(VLOOKUP($N1681,IMPOSTAZIONI!$E$6:$I$13,5,FALSE),IMPOSTAZIONI!$B$25:$N$32,3,FALSE)=0,"",VLOOKUP(VLOOKUP($N1681,IMPOSTAZIONI!$E$6:$I$13,5,FALSE),IMPOSTAZIONI!$B$25:$N$32,3,FALSE)))</f>
        <v/>
      </c>
      <c r="BT1681" s="20" t="str">
        <f>IF($N1681="","",IF(VLOOKUP(VLOOKUP($N1681,IMPOSTAZIONI!$E$6:$I$13,5,FALSE),IMPOSTAZIONI!$B$25:$N$32,6,FALSE)=0,"",VLOOKUP(VLOOKUP($N1681,IMPOSTAZIONI!$E$6:$I$13,5,FALSE),IMPOSTAZIONI!$B$25:$N$32,6,FALSE)))</f>
        <v/>
      </c>
      <c r="BU1681" s="20" t="str">
        <f>IF($N1681="","",IF(VLOOKUP(VLOOKUP($N1681,IMPOSTAZIONI!$E$6:$I$13,5,FALSE),IMPOSTAZIONI!$B$25:$N$32,9,FALSE)=0,"",VLOOKUP(VLOOKUP($N1681,IMPOSTAZIONI!$E$6:$I$13,5,FALSE),IMPOSTAZIONI!$B$25:$N$32,9,FALSE)))</f>
        <v/>
      </c>
      <c r="BV1681" s="20" t="str">
        <f>IF($N1681="","",IF(VLOOKUP(VLOOKUP($N1681,IMPOSTAZIONI!$E$6:$I$13,5,FALSE),IMPOSTAZIONI!$B$25:$N$32,12,FALSE)=0,"",VLOOKUP(VLOOKUP($N1681,IMPOSTAZIONI!$E$6:$I$13,5,FALSE),IMPOSTAZIONI!$B$25:$N$32,12,FALSE)))</f>
        <v/>
      </c>
      <c r="BW1681" s="221" t="str">
        <f t="shared" si="453"/>
        <v/>
      </c>
      <c r="BX1681" s="221" t="str">
        <f t="shared" si="454"/>
        <v/>
      </c>
      <c r="BY1681" s="221">
        <f t="shared" si="455"/>
        <v>0</v>
      </c>
      <c r="BZ1681" s="231">
        <f t="shared" si="456"/>
        <v>0</v>
      </c>
      <c r="CA1681" s="246">
        <f t="shared" si="457"/>
        <v>0</v>
      </c>
      <c r="CB1681" s="246">
        <f t="shared" si="458"/>
        <v>0</v>
      </c>
      <c r="CC1681" s="246" t="str">
        <f t="shared" si="459"/>
        <v/>
      </c>
      <c r="CD1681" s="246">
        <f t="shared" si="460"/>
        <v>5</v>
      </c>
      <c r="CE1681" s="246">
        <f t="shared" si="461"/>
        <v>0</v>
      </c>
      <c r="CF1681" s="276">
        <f t="shared" si="462"/>
        <v>0</v>
      </c>
      <c r="CG1681" s="277">
        <f t="shared" si="462"/>
        <v>0</v>
      </c>
      <c r="CH1681" s="277">
        <f t="shared" si="462"/>
        <v>0</v>
      </c>
      <c r="CI1681" s="278">
        <f t="shared" si="462"/>
        <v>0</v>
      </c>
      <c r="CJ1681" s="280">
        <f t="shared" si="463"/>
        <v>0</v>
      </c>
      <c r="CK1681" s="232">
        <f t="shared" si="464"/>
        <v>0</v>
      </c>
      <c r="CL1681" s="1"/>
    </row>
    <row r="1682" spans="1:90" ht="18" customHeight="1">
      <c r="A1682" s="1"/>
      <c r="B1682" s="1"/>
      <c r="C1682" s="314"/>
      <c r="D1682" s="287" t="str">
        <f t="shared" si="451"/>
        <v/>
      </c>
      <c r="E1682" s="449" t="str">
        <f t="shared" si="452"/>
        <v/>
      </c>
      <c r="F1682" s="450"/>
      <c r="G1682" s="451"/>
      <c r="H1682" s="452"/>
      <c r="I1682" s="453"/>
      <c r="J1682" s="453"/>
      <c r="K1682" s="453"/>
      <c r="L1682" s="453"/>
      <c r="M1682" s="454"/>
      <c r="N1682" s="455"/>
      <c r="O1682" s="456"/>
      <c r="P1682" s="456"/>
      <c r="Q1682" s="456"/>
      <c r="R1682" s="456"/>
      <c r="S1682" s="456"/>
      <c r="T1682" s="456"/>
      <c r="U1682" s="456"/>
      <c r="V1682" s="456"/>
      <c r="W1682" s="456"/>
      <c r="X1682" s="456"/>
      <c r="Y1682" s="456"/>
      <c r="Z1682" s="456"/>
      <c r="AA1682" s="456"/>
      <c r="AB1682" s="456"/>
      <c r="AC1682" s="456"/>
      <c r="AD1682" s="456"/>
      <c r="AE1682" s="457"/>
      <c r="AF1682" s="455"/>
      <c r="AG1682" s="456"/>
      <c r="AH1682" s="456"/>
      <c r="AI1682" s="456"/>
      <c r="AJ1682" s="456"/>
      <c r="AK1682" s="456"/>
      <c r="AL1682" s="456"/>
      <c r="AM1682" s="456"/>
      <c r="AN1682" s="457"/>
      <c r="AO1682" s="455"/>
      <c r="AP1682" s="456"/>
      <c r="AQ1682" s="456"/>
      <c r="AR1682" s="456"/>
      <c r="AS1682" s="456"/>
      <c r="AT1682" s="456"/>
      <c r="AU1682" s="456"/>
      <c r="AV1682" s="456"/>
      <c r="AW1682" s="456"/>
      <c r="AX1682" s="456"/>
      <c r="AY1682" s="456"/>
      <c r="AZ1682" s="456"/>
      <c r="BA1682" s="456"/>
      <c r="BB1682" s="456"/>
      <c r="BC1682" s="456"/>
      <c r="BD1682" s="456"/>
      <c r="BE1682" s="456"/>
      <c r="BF1682" s="456"/>
      <c r="BG1682" s="457"/>
      <c r="BH1682" s="458"/>
      <c r="BI1682" s="459"/>
      <c r="BJ1682" s="459"/>
      <c r="BK1682" s="459"/>
      <c r="BL1682" s="459"/>
      <c r="BM1682" s="460"/>
      <c r="BN1682" s="314"/>
      <c r="BO1682" s="314"/>
      <c r="BP1682" s="1"/>
      <c r="BQ1682" s="120">
        <f>IF($F$3="","",IF(N1682=$F$3,COUNTIF(BQ$23:BQ1681,"&gt;0")+1,0))</f>
        <v>0</v>
      </c>
      <c r="BR1682" s="1"/>
      <c r="BS1682" s="20" t="str">
        <f>IF($N1682="","",IF(VLOOKUP(VLOOKUP($N1682,IMPOSTAZIONI!$E$6:$I$13,5,FALSE),IMPOSTAZIONI!$B$25:$N$32,3,FALSE)=0,"",VLOOKUP(VLOOKUP($N1682,IMPOSTAZIONI!$E$6:$I$13,5,FALSE),IMPOSTAZIONI!$B$25:$N$32,3,FALSE)))</f>
        <v/>
      </c>
      <c r="BT1682" s="20" t="str">
        <f>IF($N1682="","",IF(VLOOKUP(VLOOKUP($N1682,IMPOSTAZIONI!$E$6:$I$13,5,FALSE),IMPOSTAZIONI!$B$25:$N$32,6,FALSE)=0,"",VLOOKUP(VLOOKUP($N1682,IMPOSTAZIONI!$E$6:$I$13,5,FALSE),IMPOSTAZIONI!$B$25:$N$32,6,FALSE)))</f>
        <v/>
      </c>
      <c r="BU1682" s="20" t="str">
        <f>IF($N1682="","",IF(VLOOKUP(VLOOKUP($N1682,IMPOSTAZIONI!$E$6:$I$13,5,FALSE),IMPOSTAZIONI!$B$25:$N$32,9,FALSE)=0,"",VLOOKUP(VLOOKUP($N1682,IMPOSTAZIONI!$E$6:$I$13,5,FALSE),IMPOSTAZIONI!$B$25:$N$32,9,FALSE)))</f>
        <v/>
      </c>
      <c r="BV1682" s="20" t="str">
        <f>IF($N1682="","",IF(VLOOKUP(VLOOKUP($N1682,IMPOSTAZIONI!$E$6:$I$13,5,FALSE),IMPOSTAZIONI!$B$25:$N$32,12,FALSE)=0,"",VLOOKUP(VLOOKUP($N1682,IMPOSTAZIONI!$E$6:$I$13,5,FALSE),IMPOSTAZIONI!$B$25:$N$32,12,FALSE)))</f>
        <v/>
      </c>
      <c r="BW1682" s="221" t="str">
        <f t="shared" si="453"/>
        <v/>
      </c>
      <c r="BX1682" s="221" t="str">
        <f t="shared" si="454"/>
        <v/>
      </c>
      <c r="BY1682" s="221">
        <f t="shared" si="455"/>
        <v>0</v>
      </c>
      <c r="BZ1682" s="231">
        <f t="shared" si="456"/>
        <v>0</v>
      </c>
      <c r="CA1682" s="246">
        <f t="shared" si="457"/>
        <v>0</v>
      </c>
      <c r="CB1682" s="246">
        <f t="shared" si="458"/>
        <v>0</v>
      </c>
      <c r="CC1682" s="246" t="str">
        <f t="shared" si="459"/>
        <v/>
      </c>
      <c r="CD1682" s="246">
        <f t="shared" si="460"/>
        <v>5</v>
      </c>
      <c r="CE1682" s="246">
        <f t="shared" si="461"/>
        <v>0</v>
      </c>
      <c r="CF1682" s="276">
        <f t="shared" si="462"/>
        <v>0</v>
      </c>
      <c r="CG1682" s="277">
        <f t="shared" si="462"/>
        <v>0</v>
      </c>
      <c r="CH1682" s="277">
        <f t="shared" si="462"/>
        <v>0</v>
      </c>
      <c r="CI1682" s="278">
        <f t="shared" si="462"/>
        <v>0</v>
      </c>
      <c r="CJ1682" s="280">
        <f t="shared" si="463"/>
        <v>0</v>
      </c>
      <c r="CK1682" s="232">
        <f t="shared" si="464"/>
        <v>0</v>
      </c>
      <c r="CL1682" s="1"/>
    </row>
    <row r="1683" spans="1:90" ht="18" customHeight="1">
      <c r="A1683" s="1"/>
      <c r="B1683" s="1"/>
      <c r="C1683" s="314"/>
      <c r="D1683" s="287" t="str">
        <f t="shared" si="451"/>
        <v/>
      </c>
      <c r="E1683" s="449" t="str">
        <f t="shared" si="452"/>
        <v/>
      </c>
      <c r="F1683" s="450"/>
      <c r="G1683" s="451"/>
      <c r="H1683" s="452"/>
      <c r="I1683" s="453"/>
      <c r="J1683" s="453"/>
      <c r="K1683" s="453"/>
      <c r="L1683" s="453"/>
      <c r="M1683" s="454"/>
      <c r="N1683" s="455"/>
      <c r="O1683" s="456"/>
      <c r="P1683" s="456"/>
      <c r="Q1683" s="456"/>
      <c r="R1683" s="456"/>
      <c r="S1683" s="456"/>
      <c r="T1683" s="456"/>
      <c r="U1683" s="456"/>
      <c r="V1683" s="456"/>
      <c r="W1683" s="456"/>
      <c r="X1683" s="456"/>
      <c r="Y1683" s="456"/>
      <c r="Z1683" s="456"/>
      <c r="AA1683" s="456"/>
      <c r="AB1683" s="456"/>
      <c r="AC1683" s="456"/>
      <c r="AD1683" s="456"/>
      <c r="AE1683" s="457"/>
      <c r="AF1683" s="455"/>
      <c r="AG1683" s="456"/>
      <c r="AH1683" s="456"/>
      <c r="AI1683" s="456"/>
      <c r="AJ1683" s="456"/>
      <c r="AK1683" s="456"/>
      <c r="AL1683" s="456"/>
      <c r="AM1683" s="456"/>
      <c r="AN1683" s="457"/>
      <c r="AO1683" s="455"/>
      <c r="AP1683" s="456"/>
      <c r="AQ1683" s="456"/>
      <c r="AR1683" s="456"/>
      <c r="AS1683" s="456"/>
      <c r="AT1683" s="456"/>
      <c r="AU1683" s="456"/>
      <c r="AV1683" s="456"/>
      <c r="AW1683" s="456"/>
      <c r="AX1683" s="456"/>
      <c r="AY1683" s="456"/>
      <c r="AZ1683" s="456"/>
      <c r="BA1683" s="456"/>
      <c r="BB1683" s="456"/>
      <c r="BC1683" s="456"/>
      <c r="BD1683" s="456"/>
      <c r="BE1683" s="456"/>
      <c r="BF1683" s="456"/>
      <c r="BG1683" s="457"/>
      <c r="BH1683" s="458"/>
      <c r="BI1683" s="459"/>
      <c r="BJ1683" s="459"/>
      <c r="BK1683" s="459"/>
      <c r="BL1683" s="459"/>
      <c r="BM1683" s="460"/>
      <c r="BN1683" s="314"/>
      <c r="BO1683" s="314"/>
      <c r="BP1683" s="1"/>
      <c r="BQ1683" s="120">
        <f>IF($F$3="","",IF(N1683=$F$3,COUNTIF(BQ$23:BQ1682,"&gt;0")+1,0))</f>
        <v>0</v>
      </c>
      <c r="BR1683" s="1"/>
      <c r="BS1683" s="20" t="str">
        <f>IF($N1683="","",IF(VLOOKUP(VLOOKUP($N1683,IMPOSTAZIONI!$E$6:$I$13,5,FALSE),IMPOSTAZIONI!$B$25:$N$32,3,FALSE)=0,"",VLOOKUP(VLOOKUP($N1683,IMPOSTAZIONI!$E$6:$I$13,5,FALSE),IMPOSTAZIONI!$B$25:$N$32,3,FALSE)))</f>
        <v/>
      </c>
      <c r="BT1683" s="20" t="str">
        <f>IF($N1683="","",IF(VLOOKUP(VLOOKUP($N1683,IMPOSTAZIONI!$E$6:$I$13,5,FALSE),IMPOSTAZIONI!$B$25:$N$32,6,FALSE)=0,"",VLOOKUP(VLOOKUP($N1683,IMPOSTAZIONI!$E$6:$I$13,5,FALSE),IMPOSTAZIONI!$B$25:$N$32,6,FALSE)))</f>
        <v/>
      </c>
      <c r="BU1683" s="20" t="str">
        <f>IF($N1683="","",IF(VLOOKUP(VLOOKUP($N1683,IMPOSTAZIONI!$E$6:$I$13,5,FALSE),IMPOSTAZIONI!$B$25:$N$32,9,FALSE)=0,"",VLOOKUP(VLOOKUP($N1683,IMPOSTAZIONI!$E$6:$I$13,5,FALSE),IMPOSTAZIONI!$B$25:$N$32,9,FALSE)))</f>
        <v/>
      </c>
      <c r="BV1683" s="20" t="str">
        <f>IF($N1683="","",IF(VLOOKUP(VLOOKUP($N1683,IMPOSTAZIONI!$E$6:$I$13,5,FALSE),IMPOSTAZIONI!$B$25:$N$32,12,FALSE)=0,"",VLOOKUP(VLOOKUP($N1683,IMPOSTAZIONI!$E$6:$I$13,5,FALSE),IMPOSTAZIONI!$B$25:$N$32,12,FALSE)))</f>
        <v/>
      </c>
      <c r="BW1683" s="221" t="str">
        <f t="shared" si="453"/>
        <v/>
      </c>
      <c r="BX1683" s="221" t="str">
        <f t="shared" si="454"/>
        <v/>
      </c>
      <c r="BY1683" s="221">
        <f t="shared" si="455"/>
        <v>0</v>
      </c>
      <c r="BZ1683" s="231">
        <f t="shared" si="456"/>
        <v>0</v>
      </c>
      <c r="CA1683" s="246">
        <f t="shared" si="457"/>
        <v>0</v>
      </c>
      <c r="CB1683" s="246">
        <f t="shared" si="458"/>
        <v>0</v>
      </c>
      <c r="CC1683" s="246" t="str">
        <f t="shared" si="459"/>
        <v/>
      </c>
      <c r="CD1683" s="246">
        <f t="shared" si="460"/>
        <v>5</v>
      </c>
      <c r="CE1683" s="246">
        <f t="shared" si="461"/>
        <v>0</v>
      </c>
      <c r="CF1683" s="276">
        <f t="shared" si="462"/>
        <v>0</v>
      </c>
      <c r="CG1683" s="277">
        <f t="shared" si="462"/>
        <v>0</v>
      </c>
      <c r="CH1683" s="277">
        <f t="shared" si="462"/>
        <v>0</v>
      </c>
      <c r="CI1683" s="278">
        <f t="shared" si="462"/>
        <v>0</v>
      </c>
      <c r="CJ1683" s="280">
        <f t="shared" si="463"/>
        <v>0</v>
      </c>
      <c r="CK1683" s="232">
        <f t="shared" si="464"/>
        <v>0</v>
      </c>
      <c r="CL1683" s="1"/>
    </row>
    <row r="1684" spans="1:90" ht="18" customHeight="1">
      <c r="A1684" s="1"/>
      <c r="B1684" s="1"/>
      <c r="C1684" s="314"/>
      <c r="D1684" s="287" t="str">
        <f t="shared" si="451"/>
        <v/>
      </c>
      <c r="E1684" s="449" t="str">
        <f t="shared" si="452"/>
        <v/>
      </c>
      <c r="F1684" s="450"/>
      <c r="G1684" s="451"/>
      <c r="H1684" s="452"/>
      <c r="I1684" s="453"/>
      <c r="J1684" s="453"/>
      <c r="K1684" s="453"/>
      <c r="L1684" s="453"/>
      <c r="M1684" s="454"/>
      <c r="N1684" s="455"/>
      <c r="O1684" s="456"/>
      <c r="P1684" s="456"/>
      <c r="Q1684" s="456"/>
      <c r="R1684" s="456"/>
      <c r="S1684" s="456"/>
      <c r="T1684" s="456"/>
      <c r="U1684" s="456"/>
      <c r="V1684" s="456"/>
      <c r="W1684" s="456"/>
      <c r="X1684" s="456"/>
      <c r="Y1684" s="456"/>
      <c r="Z1684" s="456"/>
      <c r="AA1684" s="456"/>
      <c r="AB1684" s="456"/>
      <c r="AC1684" s="456"/>
      <c r="AD1684" s="456"/>
      <c r="AE1684" s="457"/>
      <c r="AF1684" s="455"/>
      <c r="AG1684" s="456"/>
      <c r="AH1684" s="456"/>
      <c r="AI1684" s="456"/>
      <c r="AJ1684" s="456"/>
      <c r="AK1684" s="456"/>
      <c r="AL1684" s="456"/>
      <c r="AM1684" s="456"/>
      <c r="AN1684" s="457"/>
      <c r="AO1684" s="455"/>
      <c r="AP1684" s="456"/>
      <c r="AQ1684" s="456"/>
      <c r="AR1684" s="456"/>
      <c r="AS1684" s="456"/>
      <c r="AT1684" s="456"/>
      <c r="AU1684" s="456"/>
      <c r="AV1684" s="456"/>
      <c r="AW1684" s="456"/>
      <c r="AX1684" s="456"/>
      <c r="AY1684" s="456"/>
      <c r="AZ1684" s="456"/>
      <c r="BA1684" s="456"/>
      <c r="BB1684" s="456"/>
      <c r="BC1684" s="456"/>
      <c r="BD1684" s="456"/>
      <c r="BE1684" s="456"/>
      <c r="BF1684" s="456"/>
      <c r="BG1684" s="457"/>
      <c r="BH1684" s="458"/>
      <c r="BI1684" s="459"/>
      <c r="BJ1684" s="459"/>
      <c r="BK1684" s="459"/>
      <c r="BL1684" s="459"/>
      <c r="BM1684" s="460"/>
      <c r="BN1684" s="314"/>
      <c r="BO1684" s="314"/>
      <c r="BP1684" s="1"/>
      <c r="BQ1684" s="120">
        <f>IF($F$3="","",IF(N1684=$F$3,COUNTIF(BQ$23:BQ1683,"&gt;0")+1,0))</f>
        <v>0</v>
      </c>
      <c r="BR1684" s="1"/>
      <c r="BS1684" s="20" t="str">
        <f>IF($N1684="","",IF(VLOOKUP(VLOOKUP($N1684,IMPOSTAZIONI!$E$6:$I$13,5,FALSE),IMPOSTAZIONI!$B$25:$N$32,3,FALSE)=0,"",VLOOKUP(VLOOKUP($N1684,IMPOSTAZIONI!$E$6:$I$13,5,FALSE),IMPOSTAZIONI!$B$25:$N$32,3,FALSE)))</f>
        <v/>
      </c>
      <c r="BT1684" s="20" t="str">
        <f>IF($N1684="","",IF(VLOOKUP(VLOOKUP($N1684,IMPOSTAZIONI!$E$6:$I$13,5,FALSE),IMPOSTAZIONI!$B$25:$N$32,6,FALSE)=0,"",VLOOKUP(VLOOKUP($N1684,IMPOSTAZIONI!$E$6:$I$13,5,FALSE),IMPOSTAZIONI!$B$25:$N$32,6,FALSE)))</f>
        <v/>
      </c>
      <c r="BU1684" s="20" t="str">
        <f>IF($N1684="","",IF(VLOOKUP(VLOOKUP($N1684,IMPOSTAZIONI!$E$6:$I$13,5,FALSE),IMPOSTAZIONI!$B$25:$N$32,9,FALSE)=0,"",VLOOKUP(VLOOKUP($N1684,IMPOSTAZIONI!$E$6:$I$13,5,FALSE),IMPOSTAZIONI!$B$25:$N$32,9,FALSE)))</f>
        <v/>
      </c>
      <c r="BV1684" s="20" t="str">
        <f>IF($N1684="","",IF(VLOOKUP(VLOOKUP($N1684,IMPOSTAZIONI!$E$6:$I$13,5,FALSE),IMPOSTAZIONI!$B$25:$N$32,12,FALSE)=0,"",VLOOKUP(VLOOKUP($N1684,IMPOSTAZIONI!$E$6:$I$13,5,FALSE),IMPOSTAZIONI!$B$25:$N$32,12,FALSE)))</f>
        <v/>
      </c>
      <c r="BW1684" s="221" t="str">
        <f t="shared" si="453"/>
        <v/>
      </c>
      <c r="BX1684" s="221" t="str">
        <f t="shared" si="454"/>
        <v/>
      </c>
      <c r="BY1684" s="221">
        <f t="shared" si="455"/>
        <v>0</v>
      </c>
      <c r="BZ1684" s="231">
        <f t="shared" si="456"/>
        <v>0</v>
      </c>
      <c r="CA1684" s="246">
        <f t="shared" si="457"/>
        <v>0</v>
      </c>
      <c r="CB1684" s="246">
        <f t="shared" si="458"/>
        <v>0</v>
      </c>
      <c r="CC1684" s="246" t="str">
        <f t="shared" si="459"/>
        <v/>
      </c>
      <c r="CD1684" s="246">
        <f t="shared" si="460"/>
        <v>5</v>
      </c>
      <c r="CE1684" s="246">
        <f t="shared" si="461"/>
        <v>0</v>
      </c>
      <c r="CF1684" s="276">
        <f t="shared" si="462"/>
        <v>0</v>
      </c>
      <c r="CG1684" s="277">
        <f t="shared" si="462"/>
        <v>0</v>
      </c>
      <c r="CH1684" s="277">
        <f t="shared" si="462"/>
        <v>0</v>
      </c>
      <c r="CI1684" s="278">
        <f t="shared" si="462"/>
        <v>0</v>
      </c>
      <c r="CJ1684" s="280">
        <f t="shared" si="463"/>
        <v>0</v>
      </c>
      <c r="CK1684" s="232">
        <f t="shared" si="464"/>
        <v>0</v>
      </c>
      <c r="CL1684" s="1"/>
    </row>
    <row r="1685" spans="1:90" ht="18" customHeight="1">
      <c r="A1685" s="1"/>
      <c r="B1685" s="1"/>
      <c r="C1685" s="314"/>
      <c r="D1685" s="287" t="str">
        <f t="shared" si="451"/>
        <v/>
      </c>
      <c r="E1685" s="449" t="str">
        <f t="shared" si="452"/>
        <v/>
      </c>
      <c r="F1685" s="450"/>
      <c r="G1685" s="451"/>
      <c r="H1685" s="452"/>
      <c r="I1685" s="453"/>
      <c r="J1685" s="453"/>
      <c r="K1685" s="453"/>
      <c r="L1685" s="453"/>
      <c r="M1685" s="454"/>
      <c r="N1685" s="455"/>
      <c r="O1685" s="456"/>
      <c r="P1685" s="456"/>
      <c r="Q1685" s="456"/>
      <c r="R1685" s="456"/>
      <c r="S1685" s="456"/>
      <c r="T1685" s="456"/>
      <c r="U1685" s="456"/>
      <c r="V1685" s="456"/>
      <c r="W1685" s="456"/>
      <c r="X1685" s="456"/>
      <c r="Y1685" s="456"/>
      <c r="Z1685" s="456"/>
      <c r="AA1685" s="456"/>
      <c r="AB1685" s="456"/>
      <c r="AC1685" s="456"/>
      <c r="AD1685" s="456"/>
      <c r="AE1685" s="457"/>
      <c r="AF1685" s="455"/>
      <c r="AG1685" s="456"/>
      <c r="AH1685" s="456"/>
      <c r="AI1685" s="456"/>
      <c r="AJ1685" s="456"/>
      <c r="AK1685" s="456"/>
      <c r="AL1685" s="456"/>
      <c r="AM1685" s="456"/>
      <c r="AN1685" s="457"/>
      <c r="AO1685" s="455"/>
      <c r="AP1685" s="456"/>
      <c r="AQ1685" s="456"/>
      <c r="AR1685" s="456"/>
      <c r="AS1685" s="456"/>
      <c r="AT1685" s="456"/>
      <c r="AU1685" s="456"/>
      <c r="AV1685" s="456"/>
      <c r="AW1685" s="456"/>
      <c r="AX1685" s="456"/>
      <c r="AY1685" s="456"/>
      <c r="AZ1685" s="456"/>
      <c r="BA1685" s="456"/>
      <c r="BB1685" s="456"/>
      <c r="BC1685" s="456"/>
      <c r="BD1685" s="456"/>
      <c r="BE1685" s="456"/>
      <c r="BF1685" s="456"/>
      <c r="BG1685" s="457"/>
      <c r="BH1685" s="458"/>
      <c r="BI1685" s="459"/>
      <c r="BJ1685" s="459"/>
      <c r="BK1685" s="459"/>
      <c r="BL1685" s="459"/>
      <c r="BM1685" s="460"/>
      <c r="BN1685" s="314"/>
      <c r="BO1685" s="314"/>
      <c r="BP1685" s="1"/>
      <c r="BQ1685" s="120">
        <f>IF($F$3="","",IF(N1685=$F$3,COUNTIF(BQ$23:BQ1684,"&gt;0")+1,0))</f>
        <v>0</v>
      </c>
      <c r="BR1685" s="1"/>
      <c r="BS1685" s="20" t="str">
        <f>IF($N1685="","",IF(VLOOKUP(VLOOKUP($N1685,IMPOSTAZIONI!$E$6:$I$13,5,FALSE),IMPOSTAZIONI!$B$25:$N$32,3,FALSE)=0,"",VLOOKUP(VLOOKUP($N1685,IMPOSTAZIONI!$E$6:$I$13,5,FALSE),IMPOSTAZIONI!$B$25:$N$32,3,FALSE)))</f>
        <v/>
      </c>
      <c r="BT1685" s="20" t="str">
        <f>IF($N1685="","",IF(VLOOKUP(VLOOKUP($N1685,IMPOSTAZIONI!$E$6:$I$13,5,FALSE),IMPOSTAZIONI!$B$25:$N$32,6,FALSE)=0,"",VLOOKUP(VLOOKUP($N1685,IMPOSTAZIONI!$E$6:$I$13,5,FALSE),IMPOSTAZIONI!$B$25:$N$32,6,FALSE)))</f>
        <v/>
      </c>
      <c r="BU1685" s="20" t="str">
        <f>IF($N1685="","",IF(VLOOKUP(VLOOKUP($N1685,IMPOSTAZIONI!$E$6:$I$13,5,FALSE),IMPOSTAZIONI!$B$25:$N$32,9,FALSE)=0,"",VLOOKUP(VLOOKUP($N1685,IMPOSTAZIONI!$E$6:$I$13,5,FALSE),IMPOSTAZIONI!$B$25:$N$32,9,FALSE)))</f>
        <v/>
      </c>
      <c r="BV1685" s="20" t="str">
        <f>IF($N1685="","",IF(VLOOKUP(VLOOKUP($N1685,IMPOSTAZIONI!$E$6:$I$13,5,FALSE),IMPOSTAZIONI!$B$25:$N$32,12,FALSE)=0,"",VLOOKUP(VLOOKUP($N1685,IMPOSTAZIONI!$E$6:$I$13,5,FALSE),IMPOSTAZIONI!$B$25:$N$32,12,FALSE)))</f>
        <v/>
      </c>
      <c r="BW1685" s="221" t="str">
        <f t="shared" si="453"/>
        <v/>
      </c>
      <c r="BX1685" s="221" t="str">
        <f t="shared" si="454"/>
        <v/>
      </c>
      <c r="BY1685" s="221">
        <f t="shared" si="455"/>
        <v>0</v>
      </c>
      <c r="BZ1685" s="231">
        <f t="shared" si="456"/>
        <v>0</v>
      </c>
      <c r="CA1685" s="246">
        <f t="shared" si="457"/>
        <v>0</v>
      </c>
      <c r="CB1685" s="246">
        <f t="shared" si="458"/>
        <v>0</v>
      </c>
      <c r="CC1685" s="246" t="str">
        <f t="shared" si="459"/>
        <v/>
      </c>
      <c r="CD1685" s="246">
        <f t="shared" si="460"/>
        <v>5</v>
      </c>
      <c r="CE1685" s="246">
        <f t="shared" si="461"/>
        <v>0</v>
      </c>
      <c r="CF1685" s="276">
        <f t="shared" si="462"/>
        <v>0</v>
      </c>
      <c r="CG1685" s="277">
        <f t="shared" si="462"/>
        <v>0</v>
      </c>
      <c r="CH1685" s="277">
        <f t="shared" si="462"/>
        <v>0</v>
      </c>
      <c r="CI1685" s="278">
        <f t="shared" si="462"/>
        <v>0</v>
      </c>
      <c r="CJ1685" s="280">
        <f t="shared" si="463"/>
        <v>0</v>
      </c>
      <c r="CK1685" s="232">
        <f t="shared" si="464"/>
        <v>0</v>
      </c>
      <c r="CL1685" s="1"/>
    </row>
    <row r="1686" spans="1:90" ht="18" customHeight="1">
      <c r="A1686" s="1"/>
      <c r="B1686" s="1"/>
      <c r="C1686" s="314"/>
      <c r="D1686" s="287" t="str">
        <f t="shared" si="451"/>
        <v/>
      </c>
      <c r="E1686" s="449" t="str">
        <f t="shared" si="452"/>
        <v/>
      </c>
      <c r="F1686" s="450"/>
      <c r="G1686" s="451"/>
      <c r="H1686" s="452"/>
      <c r="I1686" s="453"/>
      <c r="J1686" s="453"/>
      <c r="K1686" s="453"/>
      <c r="L1686" s="453"/>
      <c r="M1686" s="454"/>
      <c r="N1686" s="455"/>
      <c r="O1686" s="456"/>
      <c r="P1686" s="456"/>
      <c r="Q1686" s="456"/>
      <c r="R1686" s="456"/>
      <c r="S1686" s="456"/>
      <c r="T1686" s="456"/>
      <c r="U1686" s="456"/>
      <c r="V1686" s="456"/>
      <c r="W1686" s="456"/>
      <c r="X1686" s="456"/>
      <c r="Y1686" s="456"/>
      <c r="Z1686" s="456"/>
      <c r="AA1686" s="456"/>
      <c r="AB1686" s="456"/>
      <c r="AC1686" s="456"/>
      <c r="AD1686" s="456"/>
      <c r="AE1686" s="457"/>
      <c r="AF1686" s="455"/>
      <c r="AG1686" s="456"/>
      <c r="AH1686" s="456"/>
      <c r="AI1686" s="456"/>
      <c r="AJ1686" s="456"/>
      <c r="AK1686" s="456"/>
      <c r="AL1686" s="456"/>
      <c r="AM1686" s="456"/>
      <c r="AN1686" s="457"/>
      <c r="AO1686" s="455"/>
      <c r="AP1686" s="456"/>
      <c r="AQ1686" s="456"/>
      <c r="AR1686" s="456"/>
      <c r="AS1686" s="456"/>
      <c r="AT1686" s="456"/>
      <c r="AU1686" s="456"/>
      <c r="AV1686" s="456"/>
      <c r="AW1686" s="456"/>
      <c r="AX1686" s="456"/>
      <c r="AY1686" s="456"/>
      <c r="AZ1686" s="456"/>
      <c r="BA1686" s="456"/>
      <c r="BB1686" s="456"/>
      <c r="BC1686" s="456"/>
      <c r="BD1686" s="456"/>
      <c r="BE1686" s="456"/>
      <c r="BF1686" s="456"/>
      <c r="BG1686" s="457"/>
      <c r="BH1686" s="458"/>
      <c r="BI1686" s="459"/>
      <c r="BJ1686" s="459"/>
      <c r="BK1686" s="459"/>
      <c r="BL1686" s="459"/>
      <c r="BM1686" s="460"/>
      <c r="BN1686" s="314"/>
      <c r="BO1686" s="314"/>
      <c r="BP1686" s="1"/>
      <c r="BQ1686" s="120">
        <f>IF($F$3="","",IF(N1686=$F$3,COUNTIF(BQ$23:BQ1685,"&gt;0")+1,0))</f>
        <v>0</v>
      </c>
      <c r="BR1686" s="1"/>
      <c r="BS1686" s="20" t="str">
        <f>IF($N1686="","",IF(VLOOKUP(VLOOKUP($N1686,IMPOSTAZIONI!$E$6:$I$13,5,FALSE),IMPOSTAZIONI!$B$25:$N$32,3,FALSE)=0,"",VLOOKUP(VLOOKUP($N1686,IMPOSTAZIONI!$E$6:$I$13,5,FALSE),IMPOSTAZIONI!$B$25:$N$32,3,FALSE)))</f>
        <v/>
      </c>
      <c r="BT1686" s="20" t="str">
        <f>IF($N1686="","",IF(VLOOKUP(VLOOKUP($N1686,IMPOSTAZIONI!$E$6:$I$13,5,FALSE),IMPOSTAZIONI!$B$25:$N$32,6,FALSE)=0,"",VLOOKUP(VLOOKUP($N1686,IMPOSTAZIONI!$E$6:$I$13,5,FALSE),IMPOSTAZIONI!$B$25:$N$32,6,FALSE)))</f>
        <v/>
      </c>
      <c r="BU1686" s="20" t="str">
        <f>IF($N1686="","",IF(VLOOKUP(VLOOKUP($N1686,IMPOSTAZIONI!$E$6:$I$13,5,FALSE),IMPOSTAZIONI!$B$25:$N$32,9,FALSE)=0,"",VLOOKUP(VLOOKUP($N1686,IMPOSTAZIONI!$E$6:$I$13,5,FALSE),IMPOSTAZIONI!$B$25:$N$32,9,FALSE)))</f>
        <v/>
      </c>
      <c r="BV1686" s="20" t="str">
        <f>IF($N1686="","",IF(VLOOKUP(VLOOKUP($N1686,IMPOSTAZIONI!$E$6:$I$13,5,FALSE),IMPOSTAZIONI!$B$25:$N$32,12,FALSE)=0,"",VLOOKUP(VLOOKUP($N1686,IMPOSTAZIONI!$E$6:$I$13,5,FALSE),IMPOSTAZIONI!$B$25:$N$32,12,FALSE)))</f>
        <v/>
      </c>
      <c r="BW1686" s="221" t="str">
        <f t="shared" si="453"/>
        <v/>
      </c>
      <c r="BX1686" s="221" t="str">
        <f t="shared" si="454"/>
        <v/>
      </c>
      <c r="BY1686" s="221">
        <f t="shared" si="455"/>
        <v>0</v>
      </c>
      <c r="BZ1686" s="231">
        <f t="shared" si="456"/>
        <v>0</v>
      </c>
      <c r="CA1686" s="246">
        <f t="shared" si="457"/>
        <v>0</v>
      </c>
      <c r="CB1686" s="246">
        <f t="shared" si="458"/>
        <v>0</v>
      </c>
      <c r="CC1686" s="246" t="str">
        <f t="shared" si="459"/>
        <v/>
      </c>
      <c r="CD1686" s="246">
        <f t="shared" si="460"/>
        <v>5</v>
      </c>
      <c r="CE1686" s="246">
        <f t="shared" si="461"/>
        <v>0</v>
      </c>
      <c r="CF1686" s="276">
        <f t="shared" si="462"/>
        <v>0</v>
      </c>
      <c r="CG1686" s="277">
        <f t="shared" si="462"/>
        <v>0</v>
      </c>
      <c r="CH1686" s="277">
        <f t="shared" si="462"/>
        <v>0</v>
      </c>
      <c r="CI1686" s="278">
        <f t="shared" si="462"/>
        <v>0</v>
      </c>
      <c r="CJ1686" s="280">
        <f t="shared" si="463"/>
        <v>0</v>
      </c>
      <c r="CK1686" s="232">
        <f t="shared" si="464"/>
        <v>0</v>
      </c>
      <c r="CL1686" s="1"/>
    </row>
    <row r="1687" spans="1:90" ht="18" customHeight="1">
      <c r="A1687" s="1"/>
      <c r="B1687" s="1"/>
      <c r="C1687" s="314"/>
      <c r="D1687" s="287" t="str">
        <f t="shared" si="451"/>
        <v/>
      </c>
      <c r="E1687" s="449" t="str">
        <f t="shared" si="452"/>
        <v/>
      </c>
      <c r="F1687" s="450"/>
      <c r="G1687" s="451"/>
      <c r="H1687" s="452"/>
      <c r="I1687" s="453"/>
      <c r="J1687" s="453"/>
      <c r="K1687" s="453"/>
      <c r="L1687" s="453"/>
      <c r="M1687" s="454"/>
      <c r="N1687" s="455"/>
      <c r="O1687" s="456"/>
      <c r="P1687" s="456"/>
      <c r="Q1687" s="456"/>
      <c r="R1687" s="456"/>
      <c r="S1687" s="456"/>
      <c r="T1687" s="456"/>
      <c r="U1687" s="456"/>
      <c r="V1687" s="456"/>
      <c r="W1687" s="456"/>
      <c r="X1687" s="456"/>
      <c r="Y1687" s="456"/>
      <c r="Z1687" s="456"/>
      <c r="AA1687" s="456"/>
      <c r="AB1687" s="456"/>
      <c r="AC1687" s="456"/>
      <c r="AD1687" s="456"/>
      <c r="AE1687" s="457"/>
      <c r="AF1687" s="455"/>
      <c r="AG1687" s="456"/>
      <c r="AH1687" s="456"/>
      <c r="AI1687" s="456"/>
      <c r="AJ1687" s="456"/>
      <c r="AK1687" s="456"/>
      <c r="AL1687" s="456"/>
      <c r="AM1687" s="456"/>
      <c r="AN1687" s="457"/>
      <c r="AO1687" s="455"/>
      <c r="AP1687" s="456"/>
      <c r="AQ1687" s="456"/>
      <c r="AR1687" s="456"/>
      <c r="AS1687" s="456"/>
      <c r="AT1687" s="456"/>
      <c r="AU1687" s="456"/>
      <c r="AV1687" s="456"/>
      <c r="AW1687" s="456"/>
      <c r="AX1687" s="456"/>
      <c r="AY1687" s="456"/>
      <c r="AZ1687" s="456"/>
      <c r="BA1687" s="456"/>
      <c r="BB1687" s="456"/>
      <c r="BC1687" s="456"/>
      <c r="BD1687" s="456"/>
      <c r="BE1687" s="456"/>
      <c r="BF1687" s="456"/>
      <c r="BG1687" s="457"/>
      <c r="BH1687" s="458"/>
      <c r="BI1687" s="459"/>
      <c r="BJ1687" s="459"/>
      <c r="BK1687" s="459"/>
      <c r="BL1687" s="459"/>
      <c r="BM1687" s="460"/>
      <c r="BN1687" s="314"/>
      <c r="BO1687" s="314"/>
      <c r="BP1687" s="1"/>
      <c r="BQ1687" s="120">
        <f>IF($F$3="","",IF(N1687=$F$3,COUNTIF(BQ$23:BQ1686,"&gt;0")+1,0))</f>
        <v>0</v>
      </c>
      <c r="BR1687" s="1"/>
      <c r="BS1687" s="20" t="str">
        <f>IF($N1687="","",IF(VLOOKUP(VLOOKUP($N1687,IMPOSTAZIONI!$E$6:$I$13,5,FALSE),IMPOSTAZIONI!$B$25:$N$32,3,FALSE)=0,"",VLOOKUP(VLOOKUP($N1687,IMPOSTAZIONI!$E$6:$I$13,5,FALSE),IMPOSTAZIONI!$B$25:$N$32,3,FALSE)))</f>
        <v/>
      </c>
      <c r="BT1687" s="20" t="str">
        <f>IF($N1687="","",IF(VLOOKUP(VLOOKUP($N1687,IMPOSTAZIONI!$E$6:$I$13,5,FALSE),IMPOSTAZIONI!$B$25:$N$32,6,FALSE)=0,"",VLOOKUP(VLOOKUP($N1687,IMPOSTAZIONI!$E$6:$I$13,5,FALSE),IMPOSTAZIONI!$B$25:$N$32,6,FALSE)))</f>
        <v/>
      </c>
      <c r="BU1687" s="20" t="str">
        <f>IF($N1687="","",IF(VLOOKUP(VLOOKUP($N1687,IMPOSTAZIONI!$E$6:$I$13,5,FALSE),IMPOSTAZIONI!$B$25:$N$32,9,FALSE)=0,"",VLOOKUP(VLOOKUP($N1687,IMPOSTAZIONI!$E$6:$I$13,5,FALSE),IMPOSTAZIONI!$B$25:$N$32,9,FALSE)))</f>
        <v/>
      </c>
      <c r="BV1687" s="20" t="str">
        <f>IF($N1687="","",IF(VLOOKUP(VLOOKUP($N1687,IMPOSTAZIONI!$E$6:$I$13,5,FALSE),IMPOSTAZIONI!$B$25:$N$32,12,FALSE)=0,"",VLOOKUP(VLOOKUP($N1687,IMPOSTAZIONI!$E$6:$I$13,5,FALSE),IMPOSTAZIONI!$B$25:$N$32,12,FALSE)))</f>
        <v/>
      </c>
      <c r="BW1687" s="221" t="str">
        <f t="shared" si="453"/>
        <v/>
      </c>
      <c r="BX1687" s="221" t="str">
        <f t="shared" si="454"/>
        <v/>
      </c>
      <c r="BY1687" s="221">
        <f t="shared" si="455"/>
        <v>0</v>
      </c>
      <c r="BZ1687" s="231">
        <f t="shared" si="456"/>
        <v>0</v>
      </c>
      <c r="CA1687" s="246">
        <f t="shared" si="457"/>
        <v>0</v>
      </c>
      <c r="CB1687" s="246">
        <f t="shared" si="458"/>
        <v>0</v>
      </c>
      <c r="CC1687" s="246" t="str">
        <f t="shared" si="459"/>
        <v/>
      </c>
      <c r="CD1687" s="246">
        <f t="shared" si="460"/>
        <v>5</v>
      </c>
      <c r="CE1687" s="246">
        <f t="shared" si="461"/>
        <v>0</v>
      </c>
      <c r="CF1687" s="276">
        <f t="shared" si="462"/>
        <v>0</v>
      </c>
      <c r="CG1687" s="277">
        <f t="shared" si="462"/>
        <v>0</v>
      </c>
      <c r="CH1687" s="277">
        <f t="shared" si="462"/>
        <v>0</v>
      </c>
      <c r="CI1687" s="278">
        <f t="shared" si="462"/>
        <v>0</v>
      </c>
      <c r="CJ1687" s="280">
        <f t="shared" si="463"/>
        <v>0</v>
      </c>
      <c r="CK1687" s="232">
        <f t="shared" si="464"/>
        <v>0</v>
      </c>
      <c r="CL1687" s="1"/>
    </row>
    <row r="1688" spans="1:90" ht="18" customHeight="1">
      <c r="A1688" s="1"/>
      <c r="B1688" s="1"/>
      <c r="C1688" s="314"/>
      <c r="D1688" s="287" t="str">
        <f t="shared" si="451"/>
        <v/>
      </c>
      <c r="E1688" s="449" t="str">
        <f t="shared" si="452"/>
        <v/>
      </c>
      <c r="F1688" s="450"/>
      <c r="G1688" s="451"/>
      <c r="H1688" s="452"/>
      <c r="I1688" s="453"/>
      <c r="J1688" s="453"/>
      <c r="K1688" s="453"/>
      <c r="L1688" s="453"/>
      <c r="M1688" s="454"/>
      <c r="N1688" s="455"/>
      <c r="O1688" s="456"/>
      <c r="P1688" s="456"/>
      <c r="Q1688" s="456"/>
      <c r="R1688" s="456"/>
      <c r="S1688" s="456"/>
      <c r="T1688" s="456"/>
      <c r="U1688" s="456"/>
      <c r="V1688" s="456"/>
      <c r="W1688" s="456"/>
      <c r="X1688" s="456"/>
      <c r="Y1688" s="456"/>
      <c r="Z1688" s="456"/>
      <c r="AA1688" s="456"/>
      <c r="AB1688" s="456"/>
      <c r="AC1688" s="456"/>
      <c r="AD1688" s="456"/>
      <c r="AE1688" s="457"/>
      <c r="AF1688" s="455"/>
      <c r="AG1688" s="456"/>
      <c r="AH1688" s="456"/>
      <c r="AI1688" s="456"/>
      <c r="AJ1688" s="456"/>
      <c r="AK1688" s="456"/>
      <c r="AL1688" s="456"/>
      <c r="AM1688" s="456"/>
      <c r="AN1688" s="457"/>
      <c r="AO1688" s="455"/>
      <c r="AP1688" s="456"/>
      <c r="AQ1688" s="456"/>
      <c r="AR1688" s="456"/>
      <c r="AS1688" s="456"/>
      <c r="AT1688" s="456"/>
      <c r="AU1688" s="456"/>
      <c r="AV1688" s="456"/>
      <c r="AW1688" s="456"/>
      <c r="AX1688" s="456"/>
      <c r="AY1688" s="456"/>
      <c r="AZ1688" s="456"/>
      <c r="BA1688" s="456"/>
      <c r="BB1688" s="456"/>
      <c r="BC1688" s="456"/>
      <c r="BD1688" s="456"/>
      <c r="BE1688" s="456"/>
      <c r="BF1688" s="456"/>
      <c r="BG1688" s="457"/>
      <c r="BH1688" s="458"/>
      <c r="BI1688" s="459"/>
      <c r="BJ1688" s="459"/>
      <c r="BK1688" s="459"/>
      <c r="BL1688" s="459"/>
      <c r="BM1688" s="460"/>
      <c r="BN1688" s="314"/>
      <c r="BO1688" s="314"/>
      <c r="BP1688" s="1"/>
      <c r="BQ1688" s="120">
        <f>IF($F$3="","",IF(N1688=$F$3,COUNTIF(BQ$23:BQ1687,"&gt;0")+1,0))</f>
        <v>0</v>
      </c>
      <c r="BR1688" s="1"/>
      <c r="BS1688" s="20" t="str">
        <f>IF($N1688="","",IF(VLOOKUP(VLOOKUP($N1688,IMPOSTAZIONI!$E$6:$I$13,5,FALSE),IMPOSTAZIONI!$B$25:$N$32,3,FALSE)=0,"",VLOOKUP(VLOOKUP($N1688,IMPOSTAZIONI!$E$6:$I$13,5,FALSE),IMPOSTAZIONI!$B$25:$N$32,3,FALSE)))</f>
        <v/>
      </c>
      <c r="BT1688" s="20" t="str">
        <f>IF($N1688="","",IF(VLOOKUP(VLOOKUP($N1688,IMPOSTAZIONI!$E$6:$I$13,5,FALSE),IMPOSTAZIONI!$B$25:$N$32,6,FALSE)=0,"",VLOOKUP(VLOOKUP($N1688,IMPOSTAZIONI!$E$6:$I$13,5,FALSE),IMPOSTAZIONI!$B$25:$N$32,6,FALSE)))</f>
        <v/>
      </c>
      <c r="BU1688" s="20" t="str">
        <f>IF($N1688="","",IF(VLOOKUP(VLOOKUP($N1688,IMPOSTAZIONI!$E$6:$I$13,5,FALSE),IMPOSTAZIONI!$B$25:$N$32,9,FALSE)=0,"",VLOOKUP(VLOOKUP($N1688,IMPOSTAZIONI!$E$6:$I$13,5,FALSE),IMPOSTAZIONI!$B$25:$N$32,9,FALSE)))</f>
        <v/>
      </c>
      <c r="BV1688" s="20" t="str">
        <f>IF($N1688="","",IF(VLOOKUP(VLOOKUP($N1688,IMPOSTAZIONI!$E$6:$I$13,5,FALSE),IMPOSTAZIONI!$B$25:$N$32,12,FALSE)=0,"",VLOOKUP(VLOOKUP($N1688,IMPOSTAZIONI!$E$6:$I$13,5,FALSE),IMPOSTAZIONI!$B$25:$N$32,12,FALSE)))</f>
        <v/>
      </c>
      <c r="BW1688" s="221" t="str">
        <f t="shared" si="453"/>
        <v/>
      </c>
      <c r="BX1688" s="221" t="str">
        <f t="shared" si="454"/>
        <v/>
      </c>
      <c r="BY1688" s="221">
        <f t="shared" si="455"/>
        <v>0</v>
      </c>
      <c r="BZ1688" s="231">
        <f t="shared" si="456"/>
        <v>0</v>
      </c>
      <c r="CA1688" s="246">
        <f t="shared" si="457"/>
        <v>0</v>
      </c>
      <c r="CB1688" s="246">
        <f t="shared" si="458"/>
        <v>0</v>
      </c>
      <c r="CC1688" s="246" t="str">
        <f t="shared" si="459"/>
        <v/>
      </c>
      <c r="CD1688" s="246">
        <f t="shared" si="460"/>
        <v>5</v>
      </c>
      <c r="CE1688" s="246">
        <f t="shared" si="461"/>
        <v>0</v>
      </c>
      <c r="CF1688" s="276">
        <f t="shared" si="462"/>
        <v>0</v>
      </c>
      <c r="CG1688" s="277">
        <f t="shared" si="462"/>
        <v>0</v>
      </c>
      <c r="CH1688" s="277">
        <f t="shared" si="462"/>
        <v>0</v>
      </c>
      <c r="CI1688" s="278">
        <f t="shared" si="462"/>
        <v>0</v>
      </c>
      <c r="CJ1688" s="280">
        <f t="shared" si="463"/>
        <v>0</v>
      </c>
      <c r="CK1688" s="232">
        <f t="shared" si="464"/>
        <v>0</v>
      </c>
      <c r="CL1688" s="1"/>
    </row>
    <row r="1689" spans="1:90" ht="18" customHeight="1">
      <c r="A1689" s="1"/>
      <c r="B1689" s="1"/>
      <c r="C1689" s="314"/>
      <c r="D1689" s="287" t="str">
        <f t="shared" si="451"/>
        <v/>
      </c>
      <c r="E1689" s="449" t="str">
        <f t="shared" si="452"/>
        <v/>
      </c>
      <c r="F1689" s="450"/>
      <c r="G1689" s="451"/>
      <c r="H1689" s="452"/>
      <c r="I1689" s="453"/>
      <c r="J1689" s="453"/>
      <c r="K1689" s="453"/>
      <c r="L1689" s="453"/>
      <c r="M1689" s="454"/>
      <c r="N1689" s="455"/>
      <c r="O1689" s="456"/>
      <c r="P1689" s="456"/>
      <c r="Q1689" s="456"/>
      <c r="R1689" s="456"/>
      <c r="S1689" s="456"/>
      <c r="T1689" s="456"/>
      <c r="U1689" s="456"/>
      <c r="V1689" s="456"/>
      <c r="W1689" s="456"/>
      <c r="X1689" s="456"/>
      <c r="Y1689" s="456"/>
      <c r="Z1689" s="456"/>
      <c r="AA1689" s="456"/>
      <c r="AB1689" s="456"/>
      <c r="AC1689" s="456"/>
      <c r="AD1689" s="456"/>
      <c r="AE1689" s="457"/>
      <c r="AF1689" s="455"/>
      <c r="AG1689" s="456"/>
      <c r="AH1689" s="456"/>
      <c r="AI1689" s="456"/>
      <c r="AJ1689" s="456"/>
      <c r="AK1689" s="456"/>
      <c r="AL1689" s="456"/>
      <c r="AM1689" s="456"/>
      <c r="AN1689" s="457"/>
      <c r="AO1689" s="455"/>
      <c r="AP1689" s="456"/>
      <c r="AQ1689" s="456"/>
      <c r="AR1689" s="456"/>
      <c r="AS1689" s="456"/>
      <c r="AT1689" s="456"/>
      <c r="AU1689" s="456"/>
      <c r="AV1689" s="456"/>
      <c r="AW1689" s="456"/>
      <c r="AX1689" s="456"/>
      <c r="AY1689" s="456"/>
      <c r="AZ1689" s="456"/>
      <c r="BA1689" s="456"/>
      <c r="BB1689" s="456"/>
      <c r="BC1689" s="456"/>
      <c r="BD1689" s="456"/>
      <c r="BE1689" s="456"/>
      <c r="BF1689" s="456"/>
      <c r="BG1689" s="457"/>
      <c r="BH1689" s="458"/>
      <c r="BI1689" s="459"/>
      <c r="BJ1689" s="459"/>
      <c r="BK1689" s="459"/>
      <c r="BL1689" s="459"/>
      <c r="BM1689" s="460"/>
      <c r="BN1689" s="314"/>
      <c r="BO1689" s="314"/>
      <c r="BP1689" s="1"/>
      <c r="BQ1689" s="120">
        <f>IF($F$3="","",IF(N1689=$F$3,COUNTIF(BQ$23:BQ1688,"&gt;0")+1,0))</f>
        <v>0</v>
      </c>
      <c r="BR1689" s="1"/>
      <c r="BS1689" s="20" t="str">
        <f>IF($N1689="","",IF(VLOOKUP(VLOOKUP($N1689,IMPOSTAZIONI!$E$6:$I$13,5,FALSE),IMPOSTAZIONI!$B$25:$N$32,3,FALSE)=0,"",VLOOKUP(VLOOKUP($N1689,IMPOSTAZIONI!$E$6:$I$13,5,FALSE),IMPOSTAZIONI!$B$25:$N$32,3,FALSE)))</f>
        <v/>
      </c>
      <c r="BT1689" s="20" t="str">
        <f>IF($N1689="","",IF(VLOOKUP(VLOOKUP($N1689,IMPOSTAZIONI!$E$6:$I$13,5,FALSE),IMPOSTAZIONI!$B$25:$N$32,6,FALSE)=0,"",VLOOKUP(VLOOKUP($N1689,IMPOSTAZIONI!$E$6:$I$13,5,FALSE),IMPOSTAZIONI!$B$25:$N$32,6,FALSE)))</f>
        <v/>
      </c>
      <c r="BU1689" s="20" t="str">
        <f>IF($N1689="","",IF(VLOOKUP(VLOOKUP($N1689,IMPOSTAZIONI!$E$6:$I$13,5,FALSE),IMPOSTAZIONI!$B$25:$N$32,9,FALSE)=0,"",VLOOKUP(VLOOKUP($N1689,IMPOSTAZIONI!$E$6:$I$13,5,FALSE),IMPOSTAZIONI!$B$25:$N$32,9,FALSE)))</f>
        <v/>
      </c>
      <c r="BV1689" s="20" t="str">
        <f>IF($N1689="","",IF(VLOOKUP(VLOOKUP($N1689,IMPOSTAZIONI!$E$6:$I$13,5,FALSE),IMPOSTAZIONI!$B$25:$N$32,12,FALSE)=0,"",VLOOKUP(VLOOKUP($N1689,IMPOSTAZIONI!$E$6:$I$13,5,FALSE),IMPOSTAZIONI!$B$25:$N$32,12,FALSE)))</f>
        <v/>
      </c>
      <c r="BW1689" s="221" t="str">
        <f t="shared" si="453"/>
        <v/>
      </c>
      <c r="BX1689" s="221" t="str">
        <f t="shared" si="454"/>
        <v/>
      </c>
      <c r="BY1689" s="221">
        <f t="shared" si="455"/>
        <v>0</v>
      </c>
      <c r="BZ1689" s="231">
        <f t="shared" si="456"/>
        <v>0</v>
      </c>
      <c r="CA1689" s="246">
        <f t="shared" si="457"/>
        <v>0</v>
      </c>
      <c r="CB1689" s="246">
        <f t="shared" si="458"/>
        <v>0</v>
      </c>
      <c r="CC1689" s="246" t="str">
        <f t="shared" si="459"/>
        <v/>
      </c>
      <c r="CD1689" s="246">
        <f t="shared" si="460"/>
        <v>5</v>
      </c>
      <c r="CE1689" s="246">
        <f t="shared" si="461"/>
        <v>0</v>
      </c>
      <c r="CF1689" s="276">
        <f t="shared" si="462"/>
        <v>0</v>
      </c>
      <c r="CG1689" s="277">
        <f t="shared" si="462"/>
        <v>0</v>
      </c>
      <c r="CH1689" s="277">
        <f t="shared" si="462"/>
        <v>0</v>
      </c>
      <c r="CI1689" s="278">
        <f t="shared" si="462"/>
        <v>0</v>
      </c>
      <c r="CJ1689" s="280">
        <f t="shared" si="463"/>
        <v>0</v>
      </c>
      <c r="CK1689" s="232">
        <f t="shared" si="464"/>
        <v>0</v>
      </c>
      <c r="CL1689" s="1"/>
    </row>
    <row r="1690" spans="1:90" ht="18" customHeight="1">
      <c r="A1690" s="1"/>
      <c r="B1690" s="1"/>
      <c r="C1690" s="314"/>
      <c r="D1690" s="287" t="str">
        <f t="shared" si="451"/>
        <v/>
      </c>
      <c r="E1690" s="449" t="str">
        <f t="shared" si="452"/>
        <v/>
      </c>
      <c r="F1690" s="450"/>
      <c r="G1690" s="451"/>
      <c r="H1690" s="452"/>
      <c r="I1690" s="453"/>
      <c r="J1690" s="453"/>
      <c r="K1690" s="453"/>
      <c r="L1690" s="453"/>
      <c r="M1690" s="454"/>
      <c r="N1690" s="455"/>
      <c r="O1690" s="456"/>
      <c r="P1690" s="456"/>
      <c r="Q1690" s="456"/>
      <c r="R1690" s="456"/>
      <c r="S1690" s="456"/>
      <c r="T1690" s="456"/>
      <c r="U1690" s="456"/>
      <c r="V1690" s="456"/>
      <c r="W1690" s="456"/>
      <c r="X1690" s="456"/>
      <c r="Y1690" s="456"/>
      <c r="Z1690" s="456"/>
      <c r="AA1690" s="456"/>
      <c r="AB1690" s="456"/>
      <c r="AC1690" s="456"/>
      <c r="AD1690" s="456"/>
      <c r="AE1690" s="457"/>
      <c r="AF1690" s="455"/>
      <c r="AG1690" s="456"/>
      <c r="AH1690" s="456"/>
      <c r="AI1690" s="456"/>
      <c r="AJ1690" s="456"/>
      <c r="AK1690" s="456"/>
      <c r="AL1690" s="456"/>
      <c r="AM1690" s="456"/>
      <c r="AN1690" s="457"/>
      <c r="AO1690" s="455"/>
      <c r="AP1690" s="456"/>
      <c r="AQ1690" s="456"/>
      <c r="AR1690" s="456"/>
      <c r="AS1690" s="456"/>
      <c r="AT1690" s="456"/>
      <c r="AU1690" s="456"/>
      <c r="AV1690" s="456"/>
      <c r="AW1690" s="456"/>
      <c r="AX1690" s="456"/>
      <c r="AY1690" s="456"/>
      <c r="AZ1690" s="456"/>
      <c r="BA1690" s="456"/>
      <c r="BB1690" s="456"/>
      <c r="BC1690" s="456"/>
      <c r="BD1690" s="456"/>
      <c r="BE1690" s="456"/>
      <c r="BF1690" s="456"/>
      <c r="BG1690" s="457"/>
      <c r="BH1690" s="458"/>
      <c r="BI1690" s="459"/>
      <c r="BJ1690" s="459"/>
      <c r="BK1690" s="459"/>
      <c r="BL1690" s="459"/>
      <c r="BM1690" s="460"/>
      <c r="BN1690" s="314"/>
      <c r="BO1690" s="314"/>
      <c r="BP1690" s="1"/>
      <c r="BQ1690" s="120">
        <f>IF($F$3="","",IF(N1690=$F$3,COUNTIF(BQ$23:BQ1689,"&gt;0")+1,0))</f>
        <v>0</v>
      </c>
      <c r="BR1690" s="1"/>
      <c r="BS1690" s="20" t="str">
        <f>IF($N1690="","",IF(VLOOKUP(VLOOKUP($N1690,IMPOSTAZIONI!$E$6:$I$13,5,FALSE),IMPOSTAZIONI!$B$25:$N$32,3,FALSE)=0,"",VLOOKUP(VLOOKUP($N1690,IMPOSTAZIONI!$E$6:$I$13,5,FALSE),IMPOSTAZIONI!$B$25:$N$32,3,FALSE)))</f>
        <v/>
      </c>
      <c r="BT1690" s="20" t="str">
        <f>IF($N1690="","",IF(VLOOKUP(VLOOKUP($N1690,IMPOSTAZIONI!$E$6:$I$13,5,FALSE),IMPOSTAZIONI!$B$25:$N$32,6,FALSE)=0,"",VLOOKUP(VLOOKUP($N1690,IMPOSTAZIONI!$E$6:$I$13,5,FALSE),IMPOSTAZIONI!$B$25:$N$32,6,FALSE)))</f>
        <v/>
      </c>
      <c r="BU1690" s="20" t="str">
        <f>IF($N1690="","",IF(VLOOKUP(VLOOKUP($N1690,IMPOSTAZIONI!$E$6:$I$13,5,FALSE),IMPOSTAZIONI!$B$25:$N$32,9,FALSE)=0,"",VLOOKUP(VLOOKUP($N1690,IMPOSTAZIONI!$E$6:$I$13,5,FALSE),IMPOSTAZIONI!$B$25:$N$32,9,FALSE)))</f>
        <v/>
      </c>
      <c r="BV1690" s="20" t="str">
        <f>IF($N1690="","",IF(VLOOKUP(VLOOKUP($N1690,IMPOSTAZIONI!$E$6:$I$13,5,FALSE),IMPOSTAZIONI!$B$25:$N$32,12,FALSE)=0,"",VLOOKUP(VLOOKUP($N1690,IMPOSTAZIONI!$E$6:$I$13,5,FALSE),IMPOSTAZIONI!$B$25:$N$32,12,FALSE)))</f>
        <v/>
      </c>
      <c r="BW1690" s="221" t="str">
        <f t="shared" si="453"/>
        <v/>
      </c>
      <c r="BX1690" s="221" t="str">
        <f t="shared" si="454"/>
        <v/>
      </c>
      <c r="BY1690" s="221">
        <f t="shared" si="455"/>
        <v>0</v>
      </c>
      <c r="BZ1690" s="231">
        <f t="shared" si="456"/>
        <v>0</v>
      </c>
      <c r="CA1690" s="246">
        <f t="shared" si="457"/>
        <v>0</v>
      </c>
      <c r="CB1690" s="246">
        <f t="shared" si="458"/>
        <v>0</v>
      </c>
      <c r="CC1690" s="246" t="str">
        <f t="shared" si="459"/>
        <v/>
      </c>
      <c r="CD1690" s="246">
        <f t="shared" si="460"/>
        <v>5</v>
      </c>
      <c r="CE1690" s="246">
        <f t="shared" si="461"/>
        <v>0</v>
      </c>
      <c r="CF1690" s="276">
        <f t="shared" si="462"/>
        <v>0</v>
      </c>
      <c r="CG1690" s="277">
        <f t="shared" si="462"/>
        <v>0</v>
      </c>
      <c r="CH1690" s="277">
        <f t="shared" si="462"/>
        <v>0</v>
      </c>
      <c r="CI1690" s="278">
        <f t="shared" si="462"/>
        <v>0</v>
      </c>
      <c r="CJ1690" s="280">
        <f t="shared" si="463"/>
        <v>0</v>
      </c>
      <c r="CK1690" s="232">
        <f t="shared" si="464"/>
        <v>0</v>
      </c>
      <c r="CL1690" s="1"/>
    </row>
    <row r="1691" spans="1:90" ht="18" customHeight="1">
      <c r="A1691" s="1"/>
      <c r="B1691" s="1"/>
      <c r="C1691" s="314"/>
      <c r="D1691" s="287" t="str">
        <f t="shared" si="451"/>
        <v/>
      </c>
      <c r="E1691" s="449" t="str">
        <f t="shared" si="452"/>
        <v/>
      </c>
      <c r="F1691" s="450"/>
      <c r="G1691" s="451"/>
      <c r="H1691" s="452"/>
      <c r="I1691" s="453"/>
      <c r="J1691" s="453"/>
      <c r="K1691" s="453"/>
      <c r="L1691" s="453"/>
      <c r="M1691" s="454"/>
      <c r="N1691" s="455"/>
      <c r="O1691" s="456"/>
      <c r="P1691" s="456"/>
      <c r="Q1691" s="456"/>
      <c r="R1691" s="456"/>
      <c r="S1691" s="456"/>
      <c r="T1691" s="456"/>
      <c r="U1691" s="456"/>
      <c r="V1691" s="456"/>
      <c r="W1691" s="456"/>
      <c r="X1691" s="456"/>
      <c r="Y1691" s="456"/>
      <c r="Z1691" s="456"/>
      <c r="AA1691" s="456"/>
      <c r="AB1691" s="456"/>
      <c r="AC1691" s="456"/>
      <c r="AD1691" s="456"/>
      <c r="AE1691" s="457"/>
      <c r="AF1691" s="455"/>
      <c r="AG1691" s="456"/>
      <c r="AH1691" s="456"/>
      <c r="AI1691" s="456"/>
      <c r="AJ1691" s="456"/>
      <c r="AK1691" s="456"/>
      <c r="AL1691" s="456"/>
      <c r="AM1691" s="456"/>
      <c r="AN1691" s="457"/>
      <c r="AO1691" s="455"/>
      <c r="AP1691" s="456"/>
      <c r="AQ1691" s="456"/>
      <c r="AR1691" s="456"/>
      <c r="AS1691" s="456"/>
      <c r="AT1691" s="456"/>
      <c r="AU1691" s="456"/>
      <c r="AV1691" s="456"/>
      <c r="AW1691" s="456"/>
      <c r="AX1691" s="456"/>
      <c r="AY1691" s="456"/>
      <c r="AZ1691" s="456"/>
      <c r="BA1691" s="456"/>
      <c r="BB1691" s="456"/>
      <c r="BC1691" s="456"/>
      <c r="BD1691" s="456"/>
      <c r="BE1691" s="456"/>
      <c r="BF1691" s="456"/>
      <c r="BG1691" s="457"/>
      <c r="BH1691" s="458"/>
      <c r="BI1691" s="459"/>
      <c r="BJ1691" s="459"/>
      <c r="BK1691" s="459"/>
      <c r="BL1691" s="459"/>
      <c r="BM1691" s="460"/>
      <c r="BN1691" s="314"/>
      <c r="BO1691" s="314"/>
      <c r="BP1691" s="1"/>
      <c r="BQ1691" s="120">
        <f>IF($F$3="","",IF(N1691=$F$3,COUNTIF(BQ$23:BQ1690,"&gt;0")+1,0))</f>
        <v>0</v>
      </c>
      <c r="BR1691" s="1"/>
      <c r="BS1691" s="20" t="str">
        <f>IF($N1691="","",IF(VLOOKUP(VLOOKUP($N1691,IMPOSTAZIONI!$E$6:$I$13,5,FALSE),IMPOSTAZIONI!$B$25:$N$32,3,FALSE)=0,"",VLOOKUP(VLOOKUP($N1691,IMPOSTAZIONI!$E$6:$I$13,5,FALSE),IMPOSTAZIONI!$B$25:$N$32,3,FALSE)))</f>
        <v/>
      </c>
      <c r="BT1691" s="20" t="str">
        <f>IF($N1691="","",IF(VLOOKUP(VLOOKUP($N1691,IMPOSTAZIONI!$E$6:$I$13,5,FALSE),IMPOSTAZIONI!$B$25:$N$32,6,FALSE)=0,"",VLOOKUP(VLOOKUP($N1691,IMPOSTAZIONI!$E$6:$I$13,5,FALSE),IMPOSTAZIONI!$B$25:$N$32,6,FALSE)))</f>
        <v/>
      </c>
      <c r="BU1691" s="20" t="str">
        <f>IF($N1691="","",IF(VLOOKUP(VLOOKUP($N1691,IMPOSTAZIONI!$E$6:$I$13,5,FALSE),IMPOSTAZIONI!$B$25:$N$32,9,FALSE)=0,"",VLOOKUP(VLOOKUP($N1691,IMPOSTAZIONI!$E$6:$I$13,5,FALSE),IMPOSTAZIONI!$B$25:$N$32,9,FALSE)))</f>
        <v/>
      </c>
      <c r="BV1691" s="20" t="str">
        <f>IF($N1691="","",IF(VLOOKUP(VLOOKUP($N1691,IMPOSTAZIONI!$E$6:$I$13,5,FALSE),IMPOSTAZIONI!$B$25:$N$32,12,FALSE)=0,"",VLOOKUP(VLOOKUP($N1691,IMPOSTAZIONI!$E$6:$I$13,5,FALSE),IMPOSTAZIONI!$B$25:$N$32,12,FALSE)))</f>
        <v/>
      </c>
      <c r="BW1691" s="221" t="str">
        <f t="shared" si="453"/>
        <v/>
      </c>
      <c r="BX1691" s="221" t="str">
        <f t="shared" si="454"/>
        <v/>
      </c>
      <c r="BY1691" s="221">
        <f t="shared" si="455"/>
        <v>0</v>
      </c>
      <c r="BZ1691" s="231">
        <f t="shared" si="456"/>
        <v>0</v>
      </c>
      <c r="CA1691" s="246">
        <f t="shared" si="457"/>
        <v>0</v>
      </c>
      <c r="CB1691" s="246">
        <f t="shared" si="458"/>
        <v>0</v>
      </c>
      <c r="CC1691" s="246" t="str">
        <f t="shared" si="459"/>
        <v/>
      </c>
      <c r="CD1691" s="246">
        <f t="shared" si="460"/>
        <v>5</v>
      </c>
      <c r="CE1691" s="246">
        <f t="shared" si="461"/>
        <v>0</v>
      </c>
      <c r="CF1691" s="276">
        <f t="shared" si="462"/>
        <v>0</v>
      </c>
      <c r="CG1691" s="277">
        <f t="shared" si="462"/>
        <v>0</v>
      </c>
      <c r="CH1691" s="277">
        <f t="shared" si="462"/>
        <v>0</v>
      </c>
      <c r="CI1691" s="278">
        <f t="shared" si="462"/>
        <v>0</v>
      </c>
      <c r="CJ1691" s="280">
        <f t="shared" si="463"/>
        <v>0</v>
      </c>
      <c r="CK1691" s="232">
        <f t="shared" si="464"/>
        <v>0</v>
      </c>
      <c r="CL1691" s="1"/>
    </row>
    <row r="1692" spans="1:90" ht="18" customHeight="1">
      <c r="A1692" s="1"/>
      <c r="B1692" s="1"/>
      <c r="C1692" s="314"/>
      <c r="D1692" s="287" t="str">
        <f t="shared" si="451"/>
        <v/>
      </c>
      <c r="E1692" s="449" t="str">
        <f t="shared" si="452"/>
        <v/>
      </c>
      <c r="F1692" s="450"/>
      <c r="G1692" s="451"/>
      <c r="H1692" s="452"/>
      <c r="I1692" s="453"/>
      <c r="J1692" s="453"/>
      <c r="K1692" s="453"/>
      <c r="L1692" s="453"/>
      <c r="M1692" s="454"/>
      <c r="N1692" s="455"/>
      <c r="O1692" s="456"/>
      <c r="P1692" s="456"/>
      <c r="Q1692" s="456"/>
      <c r="R1692" s="456"/>
      <c r="S1692" s="456"/>
      <c r="T1692" s="456"/>
      <c r="U1692" s="456"/>
      <c r="V1692" s="456"/>
      <c r="W1692" s="456"/>
      <c r="X1692" s="456"/>
      <c r="Y1692" s="456"/>
      <c r="Z1692" s="456"/>
      <c r="AA1692" s="456"/>
      <c r="AB1692" s="456"/>
      <c r="AC1692" s="456"/>
      <c r="AD1692" s="456"/>
      <c r="AE1692" s="457"/>
      <c r="AF1692" s="455"/>
      <c r="AG1692" s="456"/>
      <c r="AH1692" s="456"/>
      <c r="AI1692" s="456"/>
      <c r="AJ1692" s="456"/>
      <c r="AK1692" s="456"/>
      <c r="AL1692" s="456"/>
      <c r="AM1692" s="456"/>
      <c r="AN1692" s="457"/>
      <c r="AO1692" s="455"/>
      <c r="AP1692" s="456"/>
      <c r="AQ1692" s="456"/>
      <c r="AR1692" s="456"/>
      <c r="AS1692" s="456"/>
      <c r="AT1692" s="456"/>
      <c r="AU1692" s="456"/>
      <c r="AV1692" s="456"/>
      <c r="AW1692" s="456"/>
      <c r="AX1692" s="456"/>
      <c r="AY1692" s="456"/>
      <c r="AZ1692" s="456"/>
      <c r="BA1692" s="456"/>
      <c r="BB1692" s="456"/>
      <c r="BC1692" s="456"/>
      <c r="BD1692" s="456"/>
      <c r="BE1692" s="456"/>
      <c r="BF1692" s="456"/>
      <c r="BG1692" s="457"/>
      <c r="BH1692" s="458"/>
      <c r="BI1692" s="459"/>
      <c r="BJ1692" s="459"/>
      <c r="BK1692" s="459"/>
      <c r="BL1692" s="459"/>
      <c r="BM1692" s="460"/>
      <c r="BN1692" s="314"/>
      <c r="BO1692" s="314"/>
      <c r="BP1692" s="1"/>
      <c r="BQ1692" s="120">
        <f>IF($F$3="","",IF(N1692=$F$3,COUNTIF(BQ$23:BQ1691,"&gt;0")+1,0))</f>
        <v>0</v>
      </c>
      <c r="BR1692" s="1"/>
      <c r="BS1692" s="20" t="str">
        <f>IF($N1692="","",IF(VLOOKUP(VLOOKUP($N1692,IMPOSTAZIONI!$E$6:$I$13,5,FALSE),IMPOSTAZIONI!$B$25:$N$32,3,FALSE)=0,"",VLOOKUP(VLOOKUP($N1692,IMPOSTAZIONI!$E$6:$I$13,5,FALSE),IMPOSTAZIONI!$B$25:$N$32,3,FALSE)))</f>
        <v/>
      </c>
      <c r="BT1692" s="20" t="str">
        <f>IF($N1692="","",IF(VLOOKUP(VLOOKUP($N1692,IMPOSTAZIONI!$E$6:$I$13,5,FALSE),IMPOSTAZIONI!$B$25:$N$32,6,FALSE)=0,"",VLOOKUP(VLOOKUP($N1692,IMPOSTAZIONI!$E$6:$I$13,5,FALSE),IMPOSTAZIONI!$B$25:$N$32,6,FALSE)))</f>
        <v/>
      </c>
      <c r="BU1692" s="20" t="str">
        <f>IF($N1692="","",IF(VLOOKUP(VLOOKUP($N1692,IMPOSTAZIONI!$E$6:$I$13,5,FALSE),IMPOSTAZIONI!$B$25:$N$32,9,FALSE)=0,"",VLOOKUP(VLOOKUP($N1692,IMPOSTAZIONI!$E$6:$I$13,5,FALSE),IMPOSTAZIONI!$B$25:$N$32,9,FALSE)))</f>
        <v/>
      </c>
      <c r="BV1692" s="20" t="str">
        <f>IF($N1692="","",IF(VLOOKUP(VLOOKUP($N1692,IMPOSTAZIONI!$E$6:$I$13,5,FALSE),IMPOSTAZIONI!$B$25:$N$32,12,FALSE)=0,"",VLOOKUP(VLOOKUP($N1692,IMPOSTAZIONI!$E$6:$I$13,5,FALSE),IMPOSTAZIONI!$B$25:$N$32,12,FALSE)))</f>
        <v/>
      </c>
      <c r="BW1692" s="221" t="str">
        <f t="shared" si="453"/>
        <v/>
      </c>
      <c r="BX1692" s="221" t="str">
        <f t="shared" si="454"/>
        <v/>
      </c>
      <c r="BY1692" s="221">
        <f t="shared" si="455"/>
        <v>0</v>
      </c>
      <c r="BZ1692" s="231">
        <f t="shared" si="456"/>
        <v>0</v>
      </c>
      <c r="CA1692" s="246">
        <f t="shared" si="457"/>
        <v>0</v>
      </c>
      <c r="CB1692" s="246">
        <f t="shared" si="458"/>
        <v>0</v>
      </c>
      <c r="CC1692" s="246" t="str">
        <f t="shared" si="459"/>
        <v/>
      </c>
      <c r="CD1692" s="246">
        <f t="shared" si="460"/>
        <v>5</v>
      </c>
      <c r="CE1692" s="246">
        <f t="shared" si="461"/>
        <v>0</v>
      </c>
      <c r="CF1692" s="276">
        <f t="shared" si="462"/>
        <v>0</v>
      </c>
      <c r="CG1692" s="277">
        <f t="shared" si="462"/>
        <v>0</v>
      </c>
      <c r="CH1692" s="277">
        <f t="shared" si="462"/>
        <v>0</v>
      </c>
      <c r="CI1692" s="278">
        <f t="shared" si="462"/>
        <v>0</v>
      </c>
      <c r="CJ1692" s="280">
        <f t="shared" si="463"/>
        <v>0</v>
      </c>
      <c r="CK1692" s="232">
        <f t="shared" si="464"/>
        <v>0</v>
      </c>
      <c r="CL1692" s="1"/>
    </row>
    <row r="1693" spans="1:90" ht="18" customHeight="1">
      <c r="A1693" s="1"/>
      <c r="B1693" s="1"/>
      <c r="C1693" s="314"/>
      <c r="D1693" s="287" t="str">
        <f t="shared" si="451"/>
        <v/>
      </c>
      <c r="E1693" s="449" t="str">
        <f t="shared" si="452"/>
        <v/>
      </c>
      <c r="F1693" s="450"/>
      <c r="G1693" s="451"/>
      <c r="H1693" s="452"/>
      <c r="I1693" s="453"/>
      <c r="J1693" s="453"/>
      <c r="K1693" s="453"/>
      <c r="L1693" s="453"/>
      <c r="M1693" s="454"/>
      <c r="N1693" s="455"/>
      <c r="O1693" s="456"/>
      <c r="P1693" s="456"/>
      <c r="Q1693" s="456"/>
      <c r="R1693" s="456"/>
      <c r="S1693" s="456"/>
      <c r="T1693" s="456"/>
      <c r="U1693" s="456"/>
      <c r="V1693" s="456"/>
      <c r="W1693" s="456"/>
      <c r="X1693" s="456"/>
      <c r="Y1693" s="456"/>
      <c r="Z1693" s="456"/>
      <c r="AA1693" s="456"/>
      <c r="AB1693" s="456"/>
      <c r="AC1693" s="456"/>
      <c r="AD1693" s="456"/>
      <c r="AE1693" s="457"/>
      <c r="AF1693" s="455"/>
      <c r="AG1693" s="456"/>
      <c r="AH1693" s="456"/>
      <c r="AI1693" s="456"/>
      <c r="AJ1693" s="456"/>
      <c r="AK1693" s="456"/>
      <c r="AL1693" s="456"/>
      <c r="AM1693" s="456"/>
      <c r="AN1693" s="457"/>
      <c r="AO1693" s="455"/>
      <c r="AP1693" s="456"/>
      <c r="AQ1693" s="456"/>
      <c r="AR1693" s="456"/>
      <c r="AS1693" s="456"/>
      <c r="AT1693" s="456"/>
      <c r="AU1693" s="456"/>
      <c r="AV1693" s="456"/>
      <c r="AW1693" s="456"/>
      <c r="AX1693" s="456"/>
      <c r="AY1693" s="456"/>
      <c r="AZ1693" s="456"/>
      <c r="BA1693" s="456"/>
      <c r="BB1693" s="456"/>
      <c r="BC1693" s="456"/>
      <c r="BD1693" s="456"/>
      <c r="BE1693" s="456"/>
      <c r="BF1693" s="456"/>
      <c r="BG1693" s="457"/>
      <c r="BH1693" s="458"/>
      <c r="BI1693" s="459"/>
      <c r="BJ1693" s="459"/>
      <c r="BK1693" s="459"/>
      <c r="BL1693" s="459"/>
      <c r="BM1693" s="460"/>
      <c r="BN1693" s="314"/>
      <c r="BO1693" s="314"/>
      <c r="BP1693" s="1"/>
      <c r="BQ1693" s="120">
        <f>IF($F$3="","",IF(N1693=$F$3,COUNTIF(BQ$23:BQ1692,"&gt;0")+1,0))</f>
        <v>0</v>
      </c>
      <c r="BR1693" s="1"/>
      <c r="BS1693" s="20" t="str">
        <f>IF($N1693="","",IF(VLOOKUP(VLOOKUP($N1693,IMPOSTAZIONI!$E$6:$I$13,5,FALSE),IMPOSTAZIONI!$B$25:$N$32,3,FALSE)=0,"",VLOOKUP(VLOOKUP($N1693,IMPOSTAZIONI!$E$6:$I$13,5,FALSE),IMPOSTAZIONI!$B$25:$N$32,3,FALSE)))</f>
        <v/>
      </c>
      <c r="BT1693" s="20" t="str">
        <f>IF($N1693="","",IF(VLOOKUP(VLOOKUP($N1693,IMPOSTAZIONI!$E$6:$I$13,5,FALSE),IMPOSTAZIONI!$B$25:$N$32,6,FALSE)=0,"",VLOOKUP(VLOOKUP($N1693,IMPOSTAZIONI!$E$6:$I$13,5,FALSE),IMPOSTAZIONI!$B$25:$N$32,6,FALSE)))</f>
        <v/>
      </c>
      <c r="BU1693" s="20" t="str">
        <f>IF($N1693="","",IF(VLOOKUP(VLOOKUP($N1693,IMPOSTAZIONI!$E$6:$I$13,5,FALSE),IMPOSTAZIONI!$B$25:$N$32,9,FALSE)=0,"",VLOOKUP(VLOOKUP($N1693,IMPOSTAZIONI!$E$6:$I$13,5,FALSE),IMPOSTAZIONI!$B$25:$N$32,9,FALSE)))</f>
        <v/>
      </c>
      <c r="BV1693" s="20" t="str">
        <f>IF($N1693="","",IF(VLOOKUP(VLOOKUP($N1693,IMPOSTAZIONI!$E$6:$I$13,5,FALSE),IMPOSTAZIONI!$B$25:$N$32,12,FALSE)=0,"",VLOOKUP(VLOOKUP($N1693,IMPOSTAZIONI!$E$6:$I$13,5,FALSE),IMPOSTAZIONI!$B$25:$N$32,12,FALSE)))</f>
        <v/>
      </c>
      <c r="BW1693" s="221" t="str">
        <f t="shared" si="453"/>
        <v/>
      </c>
      <c r="BX1693" s="221" t="str">
        <f t="shared" si="454"/>
        <v/>
      </c>
      <c r="BY1693" s="221">
        <f t="shared" si="455"/>
        <v>0</v>
      </c>
      <c r="BZ1693" s="231">
        <f t="shared" si="456"/>
        <v>0</v>
      </c>
      <c r="CA1693" s="246">
        <f t="shared" si="457"/>
        <v>0</v>
      </c>
      <c r="CB1693" s="246">
        <f t="shared" si="458"/>
        <v>0</v>
      </c>
      <c r="CC1693" s="246" t="str">
        <f t="shared" si="459"/>
        <v/>
      </c>
      <c r="CD1693" s="246">
        <f t="shared" si="460"/>
        <v>5</v>
      </c>
      <c r="CE1693" s="246">
        <f t="shared" si="461"/>
        <v>0</v>
      </c>
      <c r="CF1693" s="276">
        <f t="shared" si="462"/>
        <v>0</v>
      </c>
      <c r="CG1693" s="277">
        <f t="shared" si="462"/>
        <v>0</v>
      </c>
      <c r="CH1693" s="277">
        <f t="shared" si="462"/>
        <v>0</v>
      </c>
      <c r="CI1693" s="278">
        <f t="shared" si="462"/>
        <v>0</v>
      </c>
      <c r="CJ1693" s="280">
        <f t="shared" si="463"/>
        <v>0</v>
      </c>
      <c r="CK1693" s="232">
        <f t="shared" si="464"/>
        <v>0</v>
      </c>
      <c r="CL1693" s="1"/>
    </row>
    <row r="1694" spans="1:90" ht="18" customHeight="1">
      <c r="A1694" s="1"/>
      <c r="B1694" s="1"/>
      <c r="C1694" s="314"/>
      <c r="D1694" s="287" t="str">
        <f t="shared" si="451"/>
        <v/>
      </c>
      <c r="E1694" s="449" t="str">
        <f t="shared" si="452"/>
        <v/>
      </c>
      <c r="F1694" s="450"/>
      <c r="G1694" s="451"/>
      <c r="H1694" s="452"/>
      <c r="I1694" s="453"/>
      <c r="J1694" s="453"/>
      <c r="K1694" s="453"/>
      <c r="L1694" s="453"/>
      <c r="M1694" s="454"/>
      <c r="N1694" s="455"/>
      <c r="O1694" s="456"/>
      <c r="P1694" s="456"/>
      <c r="Q1694" s="456"/>
      <c r="R1694" s="456"/>
      <c r="S1694" s="456"/>
      <c r="T1694" s="456"/>
      <c r="U1694" s="456"/>
      <c r="V1694" s="456"/>
      <c r="W1694" s="456"/>
      <c r="X1694" s="456"/>
      <c r="Y1694" s="456"/>
      <c r="Z1694" s="456"/>
      <c r="AA1694" s="456"/>
      <c r="AB1694" s="456"/>
      <c r="AC1694" s="456"/>
      <c r="AD1694" s="456"/>
      <c r="AE1694" s="457"/>
      <c r="AF1694" s="455"/>
      <c r="AG1694" s="456"/>
      <c r="AH1694" s="456"/>
      <c r="AI1694" s="456"/>
      <c r="AJ1694" s="456"/>
      <c r="AK1694" s="456"/>
      <c r="AL1694" s="456"/>
      <c r="AM1694" s="456"/>
      <c r="AN1694" s="457"/>
      <c r="AO1694" s="455"/>
      <c r="AP1694" s="456"/>
      <c r="AQ1694" s="456"/>
      <c r="AR1694" s="456"/>
      <c r="AS1694" s="456"/>
      <c r="AT1694" s="456"/>
      <c r="AU1694" s="456"/>
      <c r="AV1694" s="456"/>
      <c r="AW1694" s="456"/>
      <c r="AX1694" s="456"/>
      <c r="AY1694" s="456"/>
      <c r="AZ1694" s="456"/>
      <c r="BA1694" s="456"/>
      <c r="BB1694" s="456"/>
      <c r="BC1694" s="456"/>
      <c r="BD1694" s="456"/>
      <c r="BE1694" s="456"/>
      <c r="BF1694" s="456"/>
      <c r="BG1694" s="457"/>
      <c r="BH1694" s="458"/>
      <c r="BI1694" s="459"/>
      <c r="BJ1694" s="459"/>
      <c r="BK1694" s="459"/>
      <c r="BL1694" s="459"/>
      <c r="BM1694" s="460"/>
      <c r="BN1694" s="314"/>
      <c r="BO1694" s="314"/>
      <c r="BP1694" s="1"/>
      <c r="BQ1694" s="120">
        <f>IF($F$3="","",IF(N1694=$F$3,COUNTIF(BQ$23:BQ1693,"&gt;0")+1,0))</f>
        <v>0</v>
      </c>
      <c r="BR1694" s="1"/>
      <c r="BS1694" s="20" t="str">
        <f>IF($N1694="","",IF(VLOOKUP(VLOOKUP($N1694,IMPOSTAZIONI!$E$6:$I$13,5,FALSE),IMPOSTAZIONI!$B$25:$N$32,3,FALSE)=0,"",VLOOKUP(VLOOKUP($N1694,IMPOSTAZIONI!$E$6:$I$13,5,FALSE),IMPOSTAZIONI!$B$25:$N$32,3,FALSE)))</f>
        <v/>
      </c>
      <c r="BT1694" s="20" t="str">
        <f>IF($N1694="","",IF(VLOOKUP(VLOOKUP($N1694,IMPOSTAZIONI!$E$6:$I$13,5,FALSE),IMPOSTAZIONI!$B$25:$N$32,6,FALSE)=0,"",VLOOKUP(VLOOKUP($N1694,IMPOSTAZIONI!$E$6:$I$13,5,FALSE),IMPOSTAZIONI!$B$25:$N$32,6,FALSE)))</f>
        <v/>
      </c>
      <c r="BU1694" s="20" t="str">
        <f>IF($N1694="","",IF(VLOOKUP(VLOOKUP($N1694,IMPOSTAZIONI!$E$6:$I$13,5,FALSE),IMPOSTAZIONI!$B$25:$N$32,9,FALSE)=0,"",VLOOKUP(VLOOKUP($N1694,IMPOSTAZIONI!$E$6:$I$13,5,FALSE),IMPOSTAZIONI!$B$25:$N$32,9,FALSE)))</f>
        <v/>
      </c>
      <c r="BV1694" s="20" t="str">
        <f>IF($N1694="","",IF(VLOOKUP(VLOOKUP($N1694,IMPOSTAZIONI!$E$6:$I$13,5,FALSE),IMPOSTAZIONI!$B$25:$N$32,12,FALSE)=0,"",VLOOKUP(VLOOKUP($N1694,IMPOSTAZIONI!$E$6:$I$13,5,FALSE),IMPOSTAZIONI!$B$25:$N$32,12,FALSE)))</f>
        <v/>
      </c>
      <c r="BW1694" s="221" t="str">
        <f t="shared" si="453"/>
        <v/>
      </c>
      <c r="BX1694" s="221" t="str">
        <f t="shared" si="454"/>
        <v/>
      </c>
      <c r="BY1694" s="221">
        <f t="shared" si="455"/>
        <v>0</v>
      </c>
      <c r="BZ1694" s="231">
        <f t="shared" si="456"/>
        <v>0</v>
      </c>
      <c r="CA1694" s="246">
        <f t="shared" si="457"/>
        <v>0</v>
      </c>
      <c r="CB1694" s="246">
        <f t="shared" si="458"/>
        <v>0</v>
      </c>
      <c r="CC1694" s="246" t="str">
        <f t="shared" si="459"/>
        <v/>
      </c>
      <c r="CD1694" s="246">
        <f t="shared" si="460"/>
        <v>5</v>
      </c>
      <c r="CE1694" s="246">
        <f t="shared" si="461"/>
        <v>0</v>
      </c>
      <c r="CF1694" s="276">
        <f t="shared" si="462"/>
        <v>0</v>
      </c>
      <c r="CG1694" s="277">
        <f t="shared" si="462"/>
        <v>0</v>
      </c>
      <c r="CH1694" s="277">
        <f t="shared" si="462"/>
        <v>0</v>
      </c>
      <c r="CI1694" s="278">
        <f t="shared" si="462"/>
        <v>0</v>
      </c>
      <c r="CJ1694" s="280">
        <f t="shared" si="463"/>
        <v>0</v>
      </c>
      <c r="CK1694" s="232">
        <f t="shared" si="464"/>
        <v>0</v>
      </c>
      <c r="CL1694" s="1"/>
    </row>
    <row r="1695" spans="1:90" ht="18" customHeight="1">
      <c r="A1695" s="1"/>
      <c r="B1695" s="1"/>
      <c r="C1695" s="314"/>
      <c r="D1695" s="287" t="str">
        <f t="shared" si="451"/>
        <v/>
      </c>
      <c r="E1695" s="449" t="str">
        <f t="shared" si="452"/>
        <v/>
      </c>
      <c r="F1695" s="450"/>
      <c r="G1695" s="451"/>
      <c r="H1695" s="452"/>
      <c r="I1695" s="453"/>
      <c r="J1695" s="453"/>
      <c r="K1695" s="453"/>
      <c r="L1695" s="453"/>
      <c r="M1695" s="454"/>
      <c r="N1695" s="455"/>
      <c r="O1695" s="456"/>
      <c r="P1695" s="456"/>
      <c r="Q1695" s="456"/>
      <c r="R1695" s="456"/>
      <c r="S1695" s="456"/>
      <c r="T1695" s="456"/>
      <c r="U1695" s="456"/>
      <c r="V1695" s="456"/>
      <c r="W1695" s="456"/>
      <c r="X1695" s="456"/>
      <c r="Y1695" s="456"/>
      <c r="Z1695" s="456"/>
      <c r="AA1695" s="456"/>
      <c r="AB1695" s="456"/>
      <c r="AC1695" s="456"/>
      <c r="AD1695" s="456"/>
      <c r="AE1695" s="457"/>
      <c r="AF1695" s="455"/>
      <c r="AG1695" s="456"/>
      <c r="AH1695" s="456"/>
      <c r="AI1695" s="456"/>
      <c r="AJ1695" s="456"/>
      <c r="AK1695" s="456"/>
      <c r="AL1695" s="456"/>
      <c r="AM1695" s="456"/>
      <c r="AN1695" s="457"/>
      <c r="AO1695" s="455"/>
      <c r="AP1695" s="456"/>
      <c r="AQ1695" s="456"/>
      <c r="AR1695" s="456"/>
      <c r="AS1695" s="456"/>
      <c r="AT1695" s="456"/>
      <c r="AU1695" s="456"/>
      <c r="AV1695" s="456"/>
      <c r="AW1695" s="456"/>
      <c r="AX1695" s="456"/>
      <c r="AY1695" s="456"/>
      <c r="AZ1695" s="456"/>
      <c r="BA1695" s="456"/>
      <c r="BB1695" s="456"/>
      <c r="BC1695" s="456"/>
      <c r="BD1695" s="456"/>
      <c r="BE1695" s="456"/>
      <c r="BF1695" s="456"/>
      <c r="BG1695" s="457"/>
      <c r="BH1695" s="458"/>
      <c r="BI1695" s="459"/>
      <c r="BJ1695" s="459"/>
      <c r="BK1695" s="459"/>
      <c r="BL1695" s="459"/>
      <c r="BM1695" s="460"/>
      <c r="BN1695" s="314"/>
      <c r="BO1695" s="314"/>
      <c r="BP1695" s="1"/>
      <c r="BQ1695" s="120">
        <f>IF($F$3="","",IF(N1695=$F$3,COUNTIF(BQ$23:BQ1694,"&gt;0")+1,0))</f>
        <v>0</v>
      </c>
      <c r="BR1695" s="1"/>
      <c r="BS1695" s="20" t="str">
        <f>IF($N1695="","",IF(VLOOKUP(VLOOKUP($N1695,IMPOSTAZIONI!$E$6:$I$13,5,FALSE),IMPOSTAZIONI!$B$25:$N$32,3,FALSE)=0,"",VLOOKUP(VLOOKUP($N1695,IMPOSTAZIONI!$E$6:$I$13,5,FALSE),IMPOSTAZIONI!$B$25:$N$32,3,FALSE)))</f>
        <v/>
      </c>
      <c r="BT1695" s="20" t="str">
        <f>IF($N1695="","",IF(VLOOKUP(VLOOKUP($N1695,IMPOSTAZIONI!$E$6:$I$13,5,FALSE),IMPOSTAZIONI!$B$25:$N$32,6,FALSE)=0,"",VLOOKUP(VLOOKUP($N1695,IMPOSTAZIONI!$E$6:$I$13,5,FALSE),IMPOSTAZIONI!$B$25:$N$32,6,FALSE)))</f>
        <v/>
      </c>
      <c r="BU1695" s="20" t="str">
        <f>IF($N1695="","",IF(VLOOKUP(VLOOKUP($N1695,IMPOSTAZIONI!$E$6:$I$13,5,FALSE),IMPOSTAZIONI!$B$25:$N$32,9,FALSE)=0,"",VLOOKUP(VLOOKUP($N1695,IMPOSTAZIONI!$E$6:$I$13,5,FALSE),IMPOSTAZIONI!$B$25:$N$32,9,FALSE)))</f>
        <v/>
      </c>
      <c r="BV1695" s="20" t="str">
        <f>IF($N1695="","",IF(VLOOKUP(VLOOKUP($N1695,IMPOSTAZIONI!$E$6:$I$13,5,FALSE),IMPOSTAZIONI!$B$25:$N$32,12,FALSE)=0,"",VLOOKUP(VLOOKUP($N1695,IMPOSTAZIONI!$E$6:$I$13,5,FALSE),IMPOSTAZIONI!$B$25:$N$32,12,FALSE)))</f>
        <v/>
      </c>
      <c r="BW1695" s="221" t="str">
        <f t="shared" si="453"/>
        <v/>
      </c>
      <c r="BX1695" s="221" t="str">
        <f t="shared" si="454"/>
        <v/>
      </c>
      <c r="BY1695" s="221">
        <f t="shared" si="455"/>
        <v>0</v>
      </c>
      <c r="BZ1695" s="231">
        <f t="shared" si="456"/>
        <v>0</v>
      </c>
      <c r="CA1695" s="246">
        <f t="shared" si="457"/>
        <v>0</v>
      </c>
      <c r="CB1695" s="246">
        <f t="shared" si="458"/>
        <v>0</v>
      </c>
      <c r="CC1695" s="246" t="str">
        <f t="shared" si="459"/>
        <v/>
      </c>
      <c r="CD1695" s="246">
        <f t="shared" si="460"/>
        <v>5</v>
      </c>
      <c r="CE1695" s="246">
        <f t="shared" si="461"/>
        <v>0</v>
      </c>
      <c r="CF1695" s="276">
        <f t="shared" si="462"/>
        <v>0</v>
      </c>
      <c r="CG1695" s="277">
        <f t="shared" si="462"/>
        <v>0</v>
      </c>
      <c r="CH1695" s="277">
        <f t="shared" si="462"/>
        <v>0</v>
      </c>
      <c r="CI1695" s="278">
        <f t="shared" si="462"/>
        <v>0</v>
      </c>
      <c r="CJ1695" s="280">
        <f t="shared" si="463"/>
        <v>0</v>
      </c>
      <c r="CK1695" s="232">
        <f t="shared" si="464"/>
        <v>0</v>
      </c>
      <c r="CL1695" s="1"/>
    </row>
    <row r="1696" spans="1:90" ht="18" customHeight="1">
      <c r="A1696" s="1"/>
      <c r="B1696" s="1"/>
      <c r="C1696" s="314"/>
      <c r="D1696" s="287" t="str">
        <f t="shared" si="451"/>
        <v/>
      </c>
      <c r="E1696" s="449" t="str">
        <f t="shared" si="452"/>
        <v/>
      </c>
      <c r="F1696" s="450"/>
      <c r="G1696" s="451"/>
      <c r="H1696" s="452"/>
      <c r="I1696" s="453"/>
      <c r="J1696" s="453"/>
      <c r="K1696" s="453"/>
      <c r="L1696" s="453"/>
      <c r="M1696" s="454"/>
      <c r="N1696" s="455"/>
      <c r="O1696" s="456"/>
      <c r="P1696" s="456"/>
      <c r="Q1696" s="456"/>
      <c r="R1696" s="456"/>
      <c r="S1696" s="456"/>
      <c r="T1696" s="456"/>
      <c r="U1696" s="456"/>
      <c r="V1696" s="456"/>
      <c r="W1696" s="456"/>
      <c r="X1696" s="456"/>
      <c r="Y1696" s="456"/>
      <c r="Z1696" s="456"/>
      <c r="AA1696" s="456"/>
      <c r="AB1696" s="456"/>
      <c r="AC1696" s="456"/>
      <c r="AD1696" s="456"/>
      <c r="AE1696" s="457"/>
      <c r="AF1696" s="455"/>
      <c r="AG1696" s="456"/>
      <c r="AH1696" s="456"/>
      <c r="AI1696" s="456"/>
      <c r="AJ1696" s="456"/>
      <c r="AK1696" s="456"/>
      <c r="AL1696" s="456"/>
      <c r="AM1696" s="456"/>
      <c r="AN1696" s="457"/>
      <c r="AO1696" s="455"/>
      <c r="AP1696" s="456"/>
      <c r="AQ1696" s="456"/>
      <c r="AR1696" s="456"/>
      <c r="AS1696" s="456"/>
      <c r="AT1696" s="456"/>
      <c r="AU1696" s="456"/>
      <c r="AV1696" s="456"/>
      <c r="AW1696" s="456"/>
      <c r="AX1696" s="456"/>
      <c r="AY1696" s="456"/>
      <c r="AZ1696" s="456"/>
      <c r="BA1696" s="456"/>
      <c r="BB1696" s="456"/>
      <c r="BC1696" s="456"/>
      <c r="BD1696" s="456"/>
      <c r="BE1696" s="456"/>
      <c r="BF1696" s="456"/>
      <c r="BG1696" s="457"/>
      <c r="BH1696" s="458"/>
      <c r="BI1696" s="459"/>
      <c r="BJ1696" s="459"/>
      <c r="BK1696" s="459"/>
      <c r="BL1696" s="459"/>
      <c r="BM1696" s="460"/>
      <c r="BN1696" s="314"/>
      <c r="BO1696" s="314"/>
      <c r="BP1696" s="1"/>
      <c r="BQ1696" s="120">
        <f>IF($F$3="","",IF(N1696=$F$3,COUNTIF(BQ$23:BQ1695,"&gt;0")+1,0))</f>
        <v>0</v>
      </c>
      <c r="BR1696" s="1"/>
      <c r="BS1696" s="20" t="str">
        <f>IF($N1696="","",IF(VLOOKUP(VLOOKUP($N1696,IMPOSTAZIONI!$E$6:$I$13,5,FALSE),IMPOSTAZIONI!$B$25:$N$32,3,FALSE)=0,"",VLOOKUP(VLOOKUP($N1696,IMPOSTAZIONI!$E$6:$I$13,5,FALSE),IMPOSTAZIONI!$B$25:$N$32,3,FALSE)))</f>
        <v/>
      </c>
      <c r="BT1696" s="20" t="str">
        <f>IF($N1696="","",IF(VLOOKUP(VLOOKUP($N1696,IMPOSTAZIONI!$E$6:$I$13,5,FALSE),IMPOSTAZIONI!$B$25:$N$32,6,FALSE)=0,"",VLOOKUP(VLOOKUP($N1696,IMPOSTAZIONI!$E$6:$I$13,5,FALSE),IMPOSTAZIONI!$B$25:$N$32,6,FALSE)))</f>
        <v/>
      </c>
      <c r="BU1696" s="20" t="str">
        <f>IF($N1696="","",IF(VLOOKUP(VLOOKUP($N1696,IMPOSTAZIONI!$E$6:$I$13,5,FALSE),IMPOSTAZIONI!$B$25:$N$32,9,FALSE)=0,"",VLOOKUP(VLOOKUP($N1696,IMPOSTAZIONI!$E$6:$I$13,5,FALSE),IMPOSTAZIONI!$B$25:$N$32,9,FALSE)))</f>
        <v/>
      </c>
      <c r="BV1696" s="20" t="str">
        <f>IF($N1696="","",IF(VLOOKUP(VLOOKUP($N1696,IMPOSTAZIONI!$E$6:$I$13,5,FALSE),IMPOSTAZIONI!$B$25:$N$32,12,FALSE)=0,"",VLOOKUP(VLOOKUP($N1696,IMPOSTAZIONI!$E$6:$I$13,5,FALSE),IMPOSTAZIONI!$B$25:$N$32,12,FALSE)))</f>
        <v/>
      </c>
      <c r="BW1696" s="221" t="str">
        <f t="shared" si="453"/>
        <v/>
      </c>
      <c r="BX1696" s="221" t="str">
        <f t="shared" si="454"/>
        <v/>
      </c>
      <c r="BY1696" s="221">
        <f t="shared" si="455"/>
        <v>0</v>
      </c>
      <c r="BZ1696" s="231">
        <f t="shared" si="456"/>
        <v>0</v>
      </c>
      <c r="CA1696" s="246">
        <f t="shared" si="457"/>
        <v>0</v>
      </c>
      <c r="CB1696" s="246">
        <f t="shared" si="458"/>
        <v>0</v>
      </c>
      <c r="CC1696" s="246" t="str">
        <f t="shared" si="459"/>
        <v/>
      </c>
      <c r="CD1696" s="246">
        <f t="shared" si="460"/>
        <v>5</v>
      </c>
      <c r="CE1696" s="246">
        <f t="shared" si="461"/>
        <v>0</v>
      </c>
      <c r="CF1696" s="276">
        <f t="shared" si="462"/>
        <v>0</v>
      </c>
      <c r="CG1696" s="277">
        <f t="shared" si="462"/>
        <v>0</v>
      </c>
      <c r="CH1696" s="277">
        <f t="shared" si="462"/>
        <v>0</v>
      </c>
      <c r="CI1696" s="278">
        <f t="shared" si="462"/>
        <v>0</v>
      </c>
      <c r="CJ1696" s="280">
        <f t="shared" si="463"/>
        <v>0</v>
      </c>
      <c r="CK1696" s="232">
        <f t="shared" si="464"/>
        <v>0</v>
      </c>
      <c r="CL1696" s="1"/>
    </row>
    <row r="1697" spans="1:90" ht="18" customHeight="1">
      <c r="A1697" s="1"/>
      <c r="B1697" s="1"/>
      <c r="C1697" s="314"/>
      <c r="D1697" s="287" t="str">
        <f t="shared" si="451"/>
        <v/>
      </c>
      <c r="E1697" s="449" t="str">
        <f t="shared" si="452"/>
        <v/>
      </c>
      <c r="F1697" s="450"/>
      <c r="G1697" s="451"/>
      <c r="H1697" s="452"/>
      <c r="I1697" s="453"/>
      <c r="J1697" s="453"/>
      <c r="K1697" s="453"/>
      <c r="L1697" s="453"/>
      <c r="M1697" s="454"/>
      <c r="N1697" s="455"/>
      <c r="O1697" s="456"/>
      <c r="P1697" s="456"/>
      <c r="Q1697" s="456"/>
      <c r="R1697" s="456"/>
      <c r="S1697" s="456"/>
      <c r="T1697" s="456"/>
      <c r="U1697" s="456"/>
      <c r="V1697" s="456"/>
      <c r="W1697" s="456"/>
      <c r="X1697" s="456"/>
      <c r="Y1697" s="456"/>
      <c r="Z1697" s="456"/>
      <c r="AA1697" s="456"/>
      <c r="AB1697" s="456"/>
      <c r="AC1697" s="456"/>
      <c r="AD1697" s="456"/>
      <c r="AE1697" s="457"/>
      <c r="AF1697" s="455"/>
      <c r="AG1697" s="456"/>
      <c r="AH1697" s="456"/>
      <c r="AI1697" s="456"/>
      <c r="AJ1697" s="456"/>
      <c r="AK1697" s="456"/>
      <c r="AL1697" s="456"/>
      <c r="AM1697" s="456"/>
      <c r="AN1697" s="457"/>
      <c r="AO1697" s="455"/>
      <c r="AP1697" s="456"/>
      <c r="AQ1697" s="456"/>
      <c r="AR1697" s="456"/>
      <c r="AS1697" s="456"/>
      <c r="AT1697" s="456"/>
      <c r="AU1697" s="456"/>
      <c r="AV1697" s="456"/>
      <c r="AW1697" s="456"/>
      <c r="AX1697" s="456"/>
      <c r="AY1697" s="456"/>
      <c r="AZ1697" s="456"/>
      <c r="BA1697" s="456"/>
      <c r="BB1697" s="456"/>
      <c r="BC1697" s="456"/>
      <c r="BD1697" s="456"/>
      <c r="BE1697" s="456"/>
      <c r="BF1697" s="456"/>
      <c r="BG1697" s="457"/>
      <c r="BH1697" s="458"/>
      <c r="BI1697" s="459"/>
      <c r="BJ1697" s="459"/>
      <c r="BK1697" s="459"/>
      <c r="BL1697" s="459"/>
      <c r="BM1697" s="460"/>
      <c r="BN1697" s="314"/>
      <c r="BO1697" s="314"/>
      <c r="BP1697" s="1"/>
      <c r="BQ1697" s="120">
        <f>IF($F$3="","",IF(N1697=$F$3,COUNTIF(BQ$23:BQ1696,"&gt;0")+1,0))</f>
        <v>0</v>
      </c>
      <c r="BR1697" s="1"/>
      <c r="BS1697" s="20" t="str">
        <f>IF($N1697="","",IF(VLOOKUP(VLOOKUP($N1697,IMPOSTAZIONI!$E$6:$I$13,5,FALSE),IMPOSTAZIONI!$B$25:$N$32,3,FALSE)=0,"",VLOOKUP(VLOOKUP($N1697,IMPOSTAZIONI!$E$6:$I$13,5,FALSE),IMPOSTAZIONI!$B$25:$N$32,3,FALSE)))</f>
        <v/>
      </c>
      <c r="BT1697" s="20" t="str">
        <f>IF($N1697="","",IF(VLOOKUP(VLOOKUP($N1697,IMPOSTAZIONI!$E$6:$I$13,5,FALSE),IMPOSTAZIONI!$B$25:$N$32,6,FALSE)=0,"",VLOOKUP(VLOOKUP($N1697,IMPOSTAZIONI!$E$6:$I$13,5,FALSE),IMPOSTAZIONI!$B$25:$N$32,6,FALSE)))</f>
        <v/>
      </c>
      <c r="BU1697" s="20" t="str">
        <f>IF($N1697="","",IF(VLOOKUP(VLOOKUP($N1697,IMPOSTAZIONI!$E$6:$I$13,5,FALSE),IMPOSTAZIONI!$B$25:$N$32,9,FALSE)=0,"",VLOOKUP(VLOOKUP($N1697,IMPOSTAZIONI!$E$6:$I$13,5,FALSE),IMPOSTAZIONI!$B$25:$N$32,9,FALSE)))</f>
        <v/>
      </c>
      <c r="BV1697" s="20" t="str">
        <f>IF($N1697="","",IF(VLOOKUP(VLOOKUP($N1697,IMPOSTAZIONI!$E$6:$I$13,5,FALSE),IMPOSTAZIONI!$B$25:$N$32,12,FALSE)=0,"",VLOOKUP(VLOOKUP($N1697,IMPOSTAZIONI!$E$6:$I$13,5,FALSE),IMPOSTAZIONI!$B$25:$N$32,12,FALSE)))</f>
        <v/>
      </c>
      <c r="BW1697" s="221" t="str">
        <f t="shared" si="453"/>
        <v/>
      </c>
      <c r="BX1697" s="221" t="str">
        <f t="shared" si="454"/>
        <v/>
      </c>
      <c r="BY1697" s="221">
        <f t="shared" si="455"/>
        <v>0</v>
      </c>
      <c r="BZ1697" s="231">
        <f t="shared" si="456"/>
        <v>0</v>
      </c>
      <c r="CA1697" s="246">
        <f t="shared" si="457"/>
        <v>0</v>
      </c>
      <c r="CB1697" s="246">
        <f t="shared" si="458"/>
        <v>0</v>
      </c>
      <c r="CC1697" s="246" t="str">
        <f t="shared" si="459"/>
        <v/>
      </c>
      <c r="CD1697" s="246">
        <f t="shared" si="460"/>
        <v>5</v>
      </c>
      <c r="CE1697" s="246">
        <f t="shared" si="461"/>
        <v>0</v>
      </c>
      <c r="CF1697" s="276">
        <f t="shared" si="462"/>
        <v>0</v>
      </c>
      <c r="CG1697" s="277">
        <f t="shared" si="462"/>
        <v>0</v>
      </c>
      <c r="CH1697" s="277">
        <f t="shared" si="462"/>
        <v>0</v>
      </c>
      <c r="CI1697" s="278">
        <f t="shared" si="462"/>
        <v>0</v>
      </c>
      <c r="CJ1697" s="280">
        <f t="shared" si="463"/>
        <v>0</v>
      </c>
      <c r="CK1697" s="232">
        <f t="shared" si="464"/>
        <v>0</v>
      </c>
      <c r="CL1697" s="1"/>
    </row>
    <row r="1698" spans="1:90" ht="18" customHeight="1">
      <c r="A1698" s="1"/>
      <c r="B1698" s="1"/>
      <c r="C1698" s="314"/>
      <c r="D1698" s="287" t="str">
        <f t="shared" si="451"/>
        <v/>
      </c>
      <c r="E1698" s="449" t="str">
        <f t="shared" si="452"/>
        <v/>
      </c>
      <c r="F1698" s="450"/>
      <c r="G1698" s="451"/>
      <c r="H1698" s="452"/>
      <c r="I1698" s="453"/>
      <c r="J1698" s="453"/>
      <c r="K1698" s="453"/>
      <c r="L1698" s="453"/>
      <c r="M1698" s="454"/>
      <c r="N1698" s="455"/>
      <c r="O1698" s="456"/>
      <c r="P1698" s="456"/>
      <c r="Q1698" s="456"/>
      <c r="R1698" s="456"/>
      <c r="S1698" s="456"/>
      <c r="T1698" s="456"/>
      <c r="U1698" s="456"/>
      <c r="V1698" s="456"/>
      <c r="W1698" s="456"/>
      <c r="X1698" s="456"/>
      <c r="Y1698" s="456"/>
      <c r="Z1698" s="456"/>
      <c r="AA1698" s="456"/>
      <c r="AB1698" s="456"/>
      <c r="AC1698" s="456"/>
      <c r="AD1698" s="456"/>
      <c r="AE1698" s="457"/>
      <c r="AF1698" s="455"/>
      <c r="AG1698" s="456"/>
      <c r="AH1698" s="456"/>
      <c r="AI1698" s="456"/>
      <c r="AJ1698" s="456"/>
      <c r="AK1698" s="456"/>
      <c r="AL1698" s="456"/>
      <c r="AM1698" s="456"/>
      <c r="AN1698" s="457"/>
      <c r="AO1698" s="455"/>
      <c r="AP1698" s="456"/>
      <c r="AQ1698" s="456"/>
      <c r="AR1698" s="456"/>
      <c r="AS1698" s="456"/>
      <c r="AT1698" s="456"/>
      <c r="AU1698" s="456"/>
      <c r="AV1698" s="456"/>
      <c r="AW1698" s="456"/>
      <c r="AX1698" s="456"/>
      <c r="AY1698" s="456"/>
      <c r="AZ1698" s="456"/>
      <c r="BA1698" s="456"/>
      <c r="BB1698" s="456"/>
      <c r="BC1698" s="456"/>
      <c r="BD1698" s="456"/>
      <c r="BE1698" s="456"/>
      <c r="BF1698" s="456"/>
      <c r="BG1698" s="457"/>
      <c r="BH1698" s="458"/>
      <c r="BI1698" s="459"/>
      <c r="BJ1698" s="459"/>
      <c r="BK1698" s="459"/>
      <c r="BL1698" s="459"/>
      <c r="BM1698" s="460"/>
      <c r="BN1698" s="314"/>
      <c r="BO1698" s="314"/>
      <c r="BP1698" s="1"/>
      <c r="BQ1698" s="120">
        <f>IF($F$3="","",IF(N1698=$F$3,COUNTIF(BQ$23:BQ1697,"&gt;0")+1,0))</f>
        <v>0</v>
      </c>
      <c r="BR1698" s="1"/>
      <c r="BS1698" s="20" t="str">
        <f>IF($N1698="","",IF(VLOOKUP(VLOOKUP($N1698,IMPOSTAZIONI!$E$6:$I$13,5,FALSE),IMPOSTAZIONI!$B$25:$N$32,3,FALSE)=0,"",VLOOKUP(VLOOKUP($N1698,IMPOSTAZIONI!$E$6:$I$13,5,FALSE),IMPOSTAZIONI!$B$25:$N$32,3,FALSE)))</f>
        <v/>
      </c>
      <c r="BT1698" s="20" t="str">
        <f>IF($N1698="","",IF(VLOOKUP(VLOOKUP($N1698,IMPOSTAZIONI!$E$6:$I$13,5,FALSE),IMPOSTAZIONI!$B$25:$N$32,6,FALSE)=0,"",VLOOKUP(VLOOKUP($N1698,IMPOSTAZIONI!$E$6:$I$13,5,FALSE),IMPOSTAZIONI!$B$25:$N$32,6,FALSE)))</f>
        <v/>
      </c>
      <c r="BU1698" s="20" t="str">
        <f>IF($N1698="","",IF(VLOOKUP(VLOOKUP($N1698,IMPOSTAZIONI!$E$6:$I$13,5,FALSE),IMPOSTAZIONI!$B$25:$N$32,9,FALSE)=0,"",VLOOKUP(VLOOKUP($N1698,IMPOSTAZIONI!$E$6:$I$13,5,FALSE),IMPOSTAZIONI!$B$25:$N$32,9,FALSE)))</f>
        <v/>
      </c>
      <c r="BV1698" s="20" t="str">
        <f>IF($N1698="","",IF(VLOOKUP(VLOOKUP($N1698,IMPOSTAZIONI!$E$6:$I$13,5,FALSE),IMPOSTAZIONI!$B$25:$N$32,12,FALSE)=0,"",VLOOKUP(VLOOKUP($N1698,IMPOSTAZIONI!$E$6:$I$13,5,FALSE),IMPOSTAZIONI!$B$25:$N$32,12,FALSE)))</f>
        <v/>
      </c>
      <c r="BW1698" s="221" t="str">
        <f t="shared" si="453"/>
        <v/>
      </c>
      <c r="BX1698" s="221" t="str">
        <f t="shared" si="454"/>
        <v/>
      </c>
      <c r="BY1698" s="221">
        <f t="shared" si="455"/>
        <v>0</v>
      </c>
      <c r="BZ1698" s="231">
        <f t="shared" si="456"/>
        <v>0</v>
      </c>
      <c r="CA1698" s="246">
        <f t="shared" si="457"/>
        <v>0</v>
      </c>
      <c r="CB1698" s="246">
        <f t="shared" si="458"/>
        <v>0</v>
      </c>
      <c r="CC1698" s="246" t="str">
        <f t="shared" si="459"/>
        <v/>
      </c>
      <c r="CD1698" s="246">
        <f t="shared" si="460"/>
        <v>5</v>
      </c>
      <c r="CE1698" s="246">
        <f t="shared" si="461"/>
        <v>0</v>
      </c>
      <c r="CF1698" s="276">
        <f t="shared" si="462"/>
        <v>0</v>
      </c>
      <c r="CG1698" s="277">
        <f t="shared" si="462"/>
        <v>0</v>
      </c>
      <c r="CH1698" s="277">
        <f t="shared" si="462"/>
        <v>0</v>
      </c>
      <c r="CI1698" s="278">
        <f t="shared" si="462"/>
        <v>0</v>
      </c>
      <c r="CJ1698" s="280">
        <f t="shared" si="463"/>
        <v>0</v>
      </c>
      <c r="CK1698" s="232">
        <f t="shared" si="464"/>
        <v>0</v>
      </c>
      <c r="CL1698" s="1"/>
    </row>
    <row r="1699" spans="1:90" ht="18" customHeight="1">
      <c r="A1699" s="1"/>
      <c r="B1699" s="1"/>
      <c r="C1699" s="314"/>
      <c r="D1699" s="287" t="str">
        <f t="shared" si="451"/>
        <v/>
      </c>
      <c r="E1699" s="449" t="str">
        <f t="shared" si="452"/>
        <v/>
      </c>
      <c r="F1699" s="450"/>
      <c r="G1699" s="451"/>
      <c r="H1699" s="452"/>
      <c r="I1699" s="453"/>
      <c r="J1699" s="453"/>
      <c r="K1699" s="453"/>
      <c r="L1699" s="453"/>
      <c r="M1699" s="454"/>
      <c r="N1699" s="455"/>
      <c r="O1699" s="456"/>
      <c r="P1699" s="456"/>
      <c r="Q1699" s="456"/>
      <c r="R1699" s="456"/>
      <c r="S1699" s="456"/>
      <c r="T1699" s="456"/>
      <c r="U1699" s="456"/>
      <c r="V1699" s="456"/>
      <c r="W1699" s="456"/>
      <c r="X1699" s="456"/>
      <c r="Y1699" s="456"/>
      <c r="Z1699" s="456"/>
      <c r="AA1699" s="456"/>
      <c r="AB1699" s="456"/>
      <c r="AC1699" s="456"/>
      <c r="AD1699" s="456"/>
      <c r="AE1699" s="457"/>
      <c r="AF1699" s="455"/>
      <c r="AG1699" s="456"/>
      <c r="AH1699" s="456"/>
      <c r="AI1699" s="456"/>
      <c r="AJ1699" s="456"/>
      <c r="AK1699" s="456"/>
      <c r="AL1699" s="456"/>
      <c r="AM1699" s="456"/>
      <c r="AN1699" s="457"/>
      <c r="AO1699" s="455"/>
      <c r="AP1699" s="456"/>
      <c r="AQ1699" s="456"/>
      <c r="AR1699" s="456"/>
      <c r="AS1699" s="456"/>
      <c r="AT1699" s="456"/>
      <c r="AU1699" s="456"/>
      <c r="AV1699" s="456"/>
      <c r="AW1699" s="456"/>
      <c r="AX1699" s="456"/>
      <c r="AY1699" s="456"/>
      <c r="AZ1699" s="456"/>
      <c r="BA1699" s="456"/>
      <c r="BB1699" s="456"/>
      <c r="BC1699" s="456"/>
      <c r="BD1699" s="456"/>
      <c r="BE1699" s="456"/>
      <c r="BF1699" s="456"/>
      <c r="BG1699" s="457"/>
      <c r="BH1699" s="458"/>
      <c r="BI1699" s="459"/>
      <c r="BJ1699" s="459"/>
      <c r="BK1699" s="459"/>
      <c r="BL1699" s="459"/>
      <c r="BM1699" s="460"/>
      <c r="BN1699" s="314"/>
      <c r="BO1699" s="314"/>
      <c r="BP1699" s="1"/>
      <c r="BQ1699" s="120">
        <f>IF($F$3="","",IF(N1699=$F$3,COUNTIF(BQ$23:BQ1698,"&gt;0")+1,0))</f>
        <v>0</v>
      </c>
      <c r="BR1699" s="1"/>
      <c r="BS1699" s="20" t="str">
        <f>IF($N1699="","",IF(VLOOKUP(VLOOKUP($N1699,IMPOSTAZIONI!$E$6:$I$13,5,FALSE),IMPOSTAZIONI!$B$25:$N$32,3,FALSE)=0,"",VLOOKUP(VLOOKUP($N1699,IMPOSTAZIONI!$E$6:$I$13,5,FALSE),IMPOSTAZIONI!$B$25:$N$32,3,FALSE)))</f>
        <v/>
      </c>
      <c r="BT1699" s="20" t="str">
        <f>IF($N1699="","",IF(VLOOKUP(VLOOKUP($N1699,IMPOSTAZIONI!$E$6:$I$13,5,FALSE),IMPOSTAZIONI!$B$25:$N$32,6,FALSE)=0,"",VLOOKUP(VLOOKUP($N1699,IMPOSTAZIONI!$E$6:$I$13,5,FALSE),IMPOSTAZIONI!$B$25:$N$32,6,FALSE)))</f>
        <v/>
      </c>
      <c r="BU1699" s="20" t="str">
        <f>IF($N1699="","",IF(VLOOKUP(VLOOKUP($N1699,IMPOSTAZIONI!$E$6:$I$13,5,FALSE),IMPOSTAZIONI!$B$25:$N$32,9,FALSE)=0,"",VLOOKUP(VLOOKUP($N1699,IMPOSTAZIONI!$E$6:$I$13,5,FALSE),IMPOSTAZIONI!$B$25:$N$32,9,FALSE)))</f>
        <v/>
      </c>
      <c r="BV1699" s="20" t="str">
        <f>IF($N1699="","",IF(VLOOKUP(VLOOKUP($N1699,IMPOSTAZIONI!$E$6:$I$13,5,FALSE),IMPOSTAZIONI!$B$25:$N$32,12,FALSE)=0,"",VLOOKUP(VLOOKUP($N1699,IMPOSTAZIONI!$E$6:$I$13,5,FALSE),IMPOSTAZIONI!$B$25:$N$32,12,FALSE)))</f>
        <v/>
      </c>
      <c r="BW1699" s="221" t="str">
        <f t="shared" si="453"/>
        <v/>
      </c>
      <c r="BX1699" s="221" t="str">
        <f t="shared" si="454"/>
        <v/>
      </c>
      <c r="BY1699" s="221">
        <f t="shared" si="455"/>
        <v>0</v>
      </c>
      <c r="BZ1699" s="231">
        <f t="shared" si="456"/>
        <v>0</v>
      </c>
      <c r="CA1699" s="246">
        <f t="shared" si="457"/>
        <v>0</v>
      </c>
      <c r="CB1699" s="246">
        <f t="shared" si="458"/>
        <v>0</v>
      </c>
      <c r="CC1699" s="246" t="str">
        <f t="shared" si="459"/>
        <v/>
      </c>
      <c r="CD1699" s="246">
        <f t="shared" si="460"/>
        <v>5</v>
      </c>
      <c r="CE1699" s="246">
        <f t="shared" si="461"/>
        <v>0</v>
      </c>
      <c r="CF1699" s="276">
        <f t="shared" si="462"/>
        <v>0</v>
      </c>
      <c r="CG1699" s="277">
        <f t="shared" si="462"/>
        <v>0</v>
      </c>
      <c r="CH1699" s="277">
        <f t="shared" si="462"/>
        <v>0</v>
      </c>
      <c r="CI1699" s="278">
        <f t="shared" si="462"/>
        <v>0</v>
      </c>
      <c r="CJ1699" s="280">
        <f t="shared" si="463"/>
        <v>0</v>
      </c>
      <c r="CK1699" s="232">
        <f t="shared" si="464"/>
        <v>0</v>
      </c>
      <c r="CL1699" s="1"/>
    </row>
    <row r="1700" spans="1:90" ht="18" customHeight="1">
      <c r="A1700" s="1"/>
      <c r="B1700" s="1"/>
      <c r="C1700" s="314"/>
      <c r="D1700" s="287" t="str">
        <f t="shared" si="451"/>
        <v/>
      </c>
      <c r="E1700" s="449" t="str">
        <f t="shared" si="452"/>
        <v/>
      </c>
      <c r="F1700" s="450"/>
      <c r="G1700" s="451"/>
      <c r="H1700" s="452"/>
      <c r="I1700" s="453"/>
      <c r="J1700" s="453"/>
      <c r="K1700" s="453"/>
      <c r="L1700" s="453"/>
      <c r="M1700" s="454"/>
      <c r="N1700" s="455"/>
      <c r="O1700" s="456"/>
      <c r="P1700" s="456"/>
      <c r="Q1700" s="456"/>
      <c r="R1700" s="456"/>
      <c r="S1700" s="456"/>
      <c r="T1700" s="456"/>
      <c r="U1700" s="456"/>
      <c r="V1700" s="456"/>
      <c r="W1700" s="456"/>
      <c r="X1700" s="456"/>
      <c r="Y1700" s="456"/>
      <c r="Z1700" s="456"/>
      <c r="AA1700" s="456"/>
      <c r="AB1700" s="456"/>
      <c r="AC1700" s="456"/>
      <c r="AD1700" s="456"/>
      <c r="AE1700" s="457"/>
      <c r="AF1700" s="455"/>
      <c r="AG1700" s="456"/>
      <c r="AH1700" s="456"/>
      <c r="AI1700" s="456"/>
      <c r="AJ1700" s="456"/>
      <c r="AK1700" s="456"/>
      <c r="AL1700" s="456"/>
      <c r="AM1700" s="456"/>
      <c r="AN1700" s="457"/>
      <c r="AO1700" s="455"/>
      <c r="AP1700" s="456"/>
      <c r="AQ1700" s="456"/>
      <c r="AR1700" s="456"/>
      <c r="AS1700" s="456"/>
      <c r="AT1700" s="456"/>
      <c r="AU1700" s="456"/>
      <c r="AV1700" s="456"/>
      <c r="AW1700" s="456"/>
      <c r="AX1700" s="456"/>
      <c r="AY1700" s="456"/>
      <c r="AZ1700" s="456"/>
      <c r="BA1700" s="456"/>
      <c r="BB1700" s="456"/>
      <c r="BC1700" s="456"/>
      <c r="BD1700" s="456"/>
      <c r="BE1700" s="456"/>
      <c r="BF1700" s="456"/>
      <c r="BG1700" s="457"/>
      <c r="BH1700" s="458"/>
      <c r="BI1700" s="459"/>
      <c r="BJ1700" s="459"/>
      <c r="BK1700" s="459"/>
      <c r="BL1700" s="459"/>
      <c r="BM1700" s="460"/>
      <c r="BN1700" s="314"/>
      <c r="BO1700" s="314"/>
      <c r="BP1700" s="1"/>
      <c r="BQ1700" s="120">
        <f>IF($F$3="","",IF(N1700=$F$3,COUNTIF(BQ$23:BQ1699,"&gt;0")+1,0))</f>
        <v>0</v>
      </c>
      <c r="BR1700" s="1"/>
      <c r="BS1700" s="20" t="str">
        <f>IF($N1700="","",IF(VLOOKUP(VLOOKUP($N1700,IMPOSTAZIONI!$E$6:$I$13,5,FALSE),IMPOSTAZIONI!$B$25:$N$32,3,FALSE)=0,"",VLOOKUP(VLOOKUP($N1700,IMPOSTAZIONI!$E$6:$I$13,5,FALSE),IMPOSTAZIONI!$B$25:$N$32,3,FALSE)))</f>
        <v/>
      </c>
      <c r="BT1700" s="20" t="str">
        <f>IF($N1700="","",IF(VLOOKUP(VLOOKUP($N1700,IMPOSTAZIONI!$E$6:$I$13,5,FALSE),IMPOSTAZIONI!$B$25:$N$32,6,FALSE)=0,"",VLOOKUP(VLOOKUP($N1700,IMPOSTAZIONI!$E$6:$I$13,5,FALSE),IMPOSTAZIONI!$B$25:$N$32,6,FALSE)))</f>
        <v/>
      </c>
      <c r="BU1700" s="20" t="str">
        <f>IF($N1700="","",IF(VLOOKUP(VLOOKUP($N1700,IMPOSTAZIONI!$E$6:$I$13,5,FALSE),IMPOSTAZIONI!$B$25:$N$32,9,FALSE)=0,"",VLOOKUP(VLOOKUP($N1700,IMPOSTAZIONI!$E$6:$I$13,5,FALSE),IMPOSTAZIONI!$B$25:$N$32,9,FALSE)))</f>
        <v/>
      </c>
      <c r="BV1700" s="20" t="str">
        <f>IF($N1700="","",IF(VLOOKUP(VLOOKUP($N1700,IMPOSTAZIONI!$E$6:$I$13,5,FALSE),IMPOSTAZIONI!$B$25:$N$32,12,FALSE)=0,"",VLOOKUP(VLOOKUP($N1700,IMPOSTAZIONI!$E$6:$I$13,5,FALSE),IMPOSTAZIONI!$B$25:$N$32,12,FALSE)))</f>
        <v/>
      </c>
      <c r="BW1700" s="221" t="str">
        <f t="shared" si="453"/>
        <v/>
      </c>
      <c r="BX1700" s="221" t="str">
        <f t="shared" si="454"/>
        <v/>
      </c>
      <c r="BY1700" s="221">
        <f t="shared" si="455"/>
        <v>0</v>
      </c>
      <c r="BZ1700" s="231">
        <f t="shared" si="456"/>
        <v>0</v>
      </c>
      <c r="CA1700" s="246">
        <f t="shared" si="457"/>
        <v>0</v>
      </c>
      <c r="CB1700" s="246">
        <f t="shared" si="458"/>
        <v>0</v>
      </c>
      <c r="CC1700" s="246" t="str">
        <f t="shared" si="459"/>
        <v/>
      </c>
      <c r="CD1700" s="246">
        <f t="shared" si="460"/>
        <v>5</v>
      </c>
      <c r="CE1700" s="246">
        <f t="shared" si="461"/>
        <v>0</v>
      </c>
      <c r="CF1700" s="276">
        <f t="shared" si="462"/>
        <v>0</v>
      </c>
      <c r="CG1700" s="277">
        <f t="shared" si="462"/>
        <v>0</v>
      </c>
      <c r="CH1700" s="277">
        <f t="shared" si="462"/>
        <v>0</v>
      </c>
      <c r="CI1700" s="278">
        <f t="shared" si="462"/>
        <v>0</v>
      </c>
      <c r="CJ1700" s="280">
        <f t="shared" si="463"/>
        <v>0</v>
      </c>
      <c r="CK1700" s="232">
        <f t="shared" si="464"/>
        <v>0</v>
      </c>
      <c r="CL1700" s="1"/>
    </row>
    <row r="1701" spans="1:90" ht="18" customHeight="1">
      <c r="A1701" s="1"/>
      <c r="B1701" s="1"/>
      <c r="C1701" s="314"/>
      <c r="D1701" s="287" t="str">
        <f t="shared" si="451"/>
        <v/>
      </c>
      <c r="E1701" s="449" t="str">
        <f t="shared" si="452"/>
        <v/>
      </c>
      <c r="F1701" s="450"/>
      <c r="G1701" s="451"/>
      <c r="H1701" s="452"/>
      <c r="I1701" s="453"/>
      <c r="J1701" s="453"/>
      <c r="K1701" s="453"/>
      <c r="L1701" s="453"/>
      <c r="M1701" s="454"/>
      <c r="N1701" s="455"/>
      <c r="O1701" s="456"/>
      <c r="P1701" s="456"/>
      <c r="Q1701" s="456"/>
      <c r="R1701" s="456"/>
      <c r="S1701" s="456"/>
      <c r="T1701" s="456"/>
      <c r="U1701" s="456"/>
      <c r="V1701" s="456"/>
      <c r="W1701" s="456"/>
      <c r="X1701" s="456"/>
      <c r="Y1701" s="456"/>
      <c r="Z1701" s="456"/>
      <c r="AA1701" s="456"/>
      <c r="AB1701" s="456"/>
      <c r="AC1701" s="456"/>
      <c r="AD1701" s="456"/>
      <c r="AE1701" s="457"/>
      <c r="AF1701" s="455"/>
      <c r="AG1701" s="456"/>
      <c r="AH1701" s="456"/>
      <c r="AI1701" s="456"/>
      <c r="AJ1701" s="456"/>
      <c r="AK1701" s="456"/>
      <c r="AL1701" s="456"/>
      <c r="AM1701" s="456"/>
      <c r="AN1701" s="457"/>
      <c r="AO1701" s="455"/>
      <c r="AP1701" s="456"/>
      <c r="AQ1701" s="456"/>
      <c r="AR1701" s="456"/>
      <c r="AS1701" s="456"/>
      <c r="AT1701" s="456"/>
      <c r="AU1701" s="456"/>
      <c r="AV1701" s="456"/>
      <c r="AW1701" s="456"/>
      <c r="AX1701" s="456"/>
      <c r="AY1701" s="456"/>
      <c r="AZ1701" s="456"/>
      <c r="BA1701" s="456"/>
      <c r="BB1701" s="456"/>
      <c r="BC1701" s="456"/>
      <c r="BD1701" s="456"/>
      <c r="BE1701" s="456"/>
      <c r="BF1701" s="456"/>
      <c r="BG1701" s="457"/>
      <c r="BH1701" s="458"/>
      <c r="BI1701" s="459"/>
      <c r="BJ1701" s="459"/>
      <c r="BK1701" s="459"/>
      <c r="BL1701" s="459"/>
      <c r="BM1701" s="460"/>
      <c r="BN1701" s="314"/>
      <c r="BO1701" s="314"/>
      <c r="BP1701" s="1"/>
      <c r="BQ1701" s="120">
        <f>IF($F$3="","",IF(N1701=$F$3,COUNTIF(BQ$23:BQ1700,"&gt;0")+1,0))</f>
        <v>0</v>
      </c>
      <c r="BR1701" s="1"/>
      <c r="BS1701" s="20" t="str">
        <f>IF($N1701="","",IF(VLOOKUP(VLOOKUP($N1701,IMPOSTAZIONI!$E$6:$I$13,5,FALSE),IMPOSTAZIONI!$B$25:$N$32,3,FALSE)=0,"",VLOOKUP(VLOOKUP($N1701,IMPOSTAZIONI!$E$6:$I$13,5,FALSE),IMPOSTAZIONI!$B$25:$N$32,3,FALSE)))</f>
        <v/>
      </c>
      <c r="BT1701" s="20" t="str">
        <f>IF($N1701="","",IF(VLOOKUP(VLOOKUP($N1701,IMPOSTAZIONI!$E$6:$I$13,5,FALSE),IMPOSTAZIONI!$B$25:$N$32,6,FALSE)=0,"",VLOOKUP(VLOOKUP($N1701,IMPOSTAZIONI!$E$6:$I$13,5,FALSE),IMPOSTAZIONI!$B$25:$N$32,6,FALSE)))</f>
        <v/>
      </c>
      <c r="BU1701" s="20" t="str">
        <f>IF($N1701="","",IF(VLOOKUP(VLOOKUP($N1701,IMPOSTAZIONI!$E$6:$I$13,5,FALSE),IMPOSTAZIONI!$B$25:$N$32,9,FALSE)=0,"",VLOOKUP(VLOOKUP($N1701,IMPOSTAZIONI!$E$6:$I$13,5,FALSE),IMPOSTAZIONI!$B$25:$N$32,9,FALSE)))</f>
        <v/>
      </c>
      <c r="BV1701" s="20" t="str">
        <f>IF($N1701="","",IF(VLOOKUP(VLOOKUP($N1701,IMPOSTAZIONI!$E$6:$I$13,5,FALSE),IMPOSTAZIONI!$B$25:$N$32,12,FALSE)=0,"",VLOOKUP(VLOOKUP($N1701,IMPOSTAZIONI!$E$6:$I$13,5,FALSE),IMPOSTAZIONI!$B$25:$N$32,12,FALSE)))</f>
        <v/>
      </c>
      <c r="BW1701" s="221" t="str">
        <f t="shared" si="453"/>
        <v/>
      </c>
      <c r="BX1701" s="221" t="str">
        <f t="shared" si="454"/>
        <v/>
      </c>
      <c r="BY1701" s="221">
        <f t="shared" si="455"/>
        <v>0</v>
      </c>
      <c r="BZ1701" s="231">
        <f t="shared" si="456"/>
        <v>0</v>
      </c>
      <c r="CA1701" s="246">
        <f t="shared" si="457"/>
        <v>0</v>
      </c>
      <c r="CB1701" s="246">
        <f t="shared" si="458"/>
        <v>0</v>
      </c>
      <c r="CC1701" s="246" t="str">
        <f t="shared" si="459"/>
        <v/>
      </c>
      <c r="CD1701" s="246">
        <f t="shared" si="460"/>
        <v>5</v>
      </c>
      <c r="CE1701" s="246">
        <f t="shared" si="461"/>
        <v>0</v>
      </c>
      <c r="CF1701" s="276">
        <f t="shared" si="462"/>
        <v>0</v>
      </c>
      <c r="CG1701" s="277">
        <f t="shared" si="462"/>
        <v>0</v>
      </c>
      <c r="CH1701" s="277">
        <f t="shared" si="462"/>
        <v>0</v>
      </c>
      <c r="CI1701" s="278">
        <f t="shared" si="462"/>
        <v>0</v>
      </c>
      <c r="CJ1701" s="280">
        <f t="shared" si="463"/>
        <v>0</v>
      </c>
      <c r="CK1701" s="232">
        <f t="shared" si="464"/>
        <v>0</v>
      </c>
      <c r="CL1701" s="1"/>
    </row>
    <row r="1702" spans="1:90" ht="18" customHeight="1">
      <c r="A1702" s="1"/>
      <c r="B1702" s="1"/>
      <c r="C1702" s="314"/>
      <c r="D1702" s="287" t="str">
        <f t="shared" si="451"/>
        <v/>
      </c>
      <c r="E1702" s="449" t="str">
        <f t="shared" si="452"/>
        <v/>
      </c>
      <c r="F1702" s="450"/>
      <c r="G1702" s="451"/>
      <c r="H1702" s="452"/>
      <c r="I1702" s="453"/>
      <c r="J1702" s="453"/>
      <c r="K1702" s="453"/>
      <c r="L1702" s="453"/>
      <c r="M1702" s="454"/>
      <c r="N1702" s="455"/>
      <c r="O1702" s="456"/>
      <c r="P1702" s="456"/>
      <c r="Q1702" s="456"/>
      <c r="R1702" s="456"/>
      <c r="S1702" s="456"/>
      <c r="T1702" s="456"/>
      <c r="U1702" s="456"/>
      <c r="V1702" s="456"/>
      <c r="W1702" s="456"/>
      <c r="X1702" s="456"/>
      <c r="Y1702" s="456"/>
      <c r="Z1702" s="456"/>
      <c r="AA1702" s="456"/>
      <c r="AB1702" s="456"/>
      <c r="AC1702" s="456"/>
      <c r="AD1702" s="456"/>
      <c r="AE1702" s="457"/>
      <c r="AF1702" s="455"/>
      <c r="AG1702" s="456"/>
      <c r="AH1702" s="456"/>
      <c r="AI1702" s="456"/>
      <c r="AJ1702" s="456"/>
      <c r="AK1702" s="456"/>
      <c r="AL1702" s="456"/>
      <c r="AM1702" s="456"/>
      <c r="AN1702" s="457"/>
      <c r="AO1702" s="455"/>
      <c r="AP1702" s="456"/>
      <c r="AQ1702" s="456"/>
      <c r="AR1702" s="456"/>
      <c r="AS1702" s="456"/>
      <c r="AT1702" s="456"/>
      <c r="AU1702" s="456"/>
      <c r="AV1702" s="456"/>
      <c r="AW1702" s="456"/>
      <c r="AX1702" s="456"/>
      <c r="AY1702" s="456"/>
      <c r="AZ1702" s="456"/>
      <c r="BA1702" s="456"/>
      <c r="BB1702" s="456"/>
      <c r="BC1702" s="456"/>
      <c r="BD1702" s="456"/>
      <c r="BE1702" s="456"/>
      <c r="BF1702" s="456"/>
      <c r="BG1702" s="457"/>
      <c r="BH1702" s="458"/>
      <c r="BI1702" s="459"/>
      <c r="BJ1702" s="459"/>
      <c r="BK1702" s="459"/>
      <c r="BL1702" s="459"/>
      <c r="BM1702" s="460"/>
      <c r="BN1702" s="314"/>
      <c r="BO1702" s="314"/>
      <c r="BP1702" s="1"/>
      <c r="BQ1702" s="120">
        <f>IF($F$3="","",IF(N1702=$F$3,COUNTIF(BQ$23:BQ1701,"&gt;0")+1,0))</f>
        <v>0</v>
      </c>
      <c r="BR1702" s="1"/>
      <c r="BS1702" s="20" t="str">
        <f>IF($N1702="","",IF(VLOOKUP(VLOOKUP($N1702,IMPOSTAZIONI!$E$6:$I$13,5,FALSE),IMPOSTAZIONI!$B$25:$N$32,3,FALSE)=0,"",VLOOKUP(VLOOKUP($N1702,IMPOSTAZIONI!$E$6:$I$13,5,FALSE),IMPOSTAZIONI!$B$25:$N$32,3,FALSE)))</f>
        <v/>
      </c>
      <c r="BT1702" s="20" t="str">
        <f>IF($N1702="","",IF(VLOOKUP(VLOOKUP($N1702,IMPOSTAZIONI!$E$6:$I$13,5,FALSE),IMPOSTAZIONI!$B$25:$N$32,6,FALSE)=0,"",VLOOKUP(VLOOKUP($N1702,IMPOSTAZIONI!$E$6:$I$13,5,FALSE),IMPOSTAZIONI!$B$25:$N$32,6,FALSE)))</f>
        <v/>
      </c>
      <c r="BU1702" s="20" t="str">
        <f>IF($N1702="","",IF(VLOOKUP(VLOOKUP($N1702,IMPOSTAZIONI!$E$6:$I$13,5,FALSE),IMPOSTAZIONI!$B$25:$N$32,9,FALSE)=0,"",VLOOKUP(VLOOKUP($N1702,IMPOSTAZIONI!$E$6:$I$13,5,FALSE),IMPOSTAZIONI!$B$25:$N$32,9,FALSE)))</f>
        <v/>
      </c>
      <c r="BV1702" s="20" t="str">
        <f>IF($N1702="","",IF(VLOOKUP(VLOOKUP($N1702,IMPOSTAZIONI!$E$6:$I$13,5,FALSE),IMPOSTAZIONI!$B$25:$N$32,12,FALSE)=0,"",VLOOKUP(VLOOKUP($N1702,IMPOSTAZIONI!$E$6:$I$13,5,FALSE),IMPOSTAZIONI!$B$25:$N$32,12,FALSE)))</f>
        <v/>
      </c>
      <c r="BW1702" s="221" t="str">
        <f t="shared" si="453"/>
        <v/>
      </c>
      <c r="BX1702" s="221" t="str">
        <f t="shared" si="454"/>
        <v/>
      </c>
      <c r="BY1702" s="221">
        <f t="shared" si="455"/>
        <v>0</v>
      </c>
      <c r="BZ1702" s="231">
        <f t="shared" si="456"/>
        <v>0</v>
      </c>
      <c r="CA1702" s="246">
        <f t="shared" si="457"/>
        <v>0</v>
      </c>
      <c r="CB1702" s="246">
        <f t="shared" si="458"/>
        <v>0</v>
      </c>
      <c r="CC1702" s="246" t="str">
        <f t="shared" si="459"/>
        <v/>
      </c>
      <c r="CD1702" s="246">
        <f t="shared" si="460"/>
        <v>5</v>
      </c>
      <c r="CE1702" s="246">
        <f t="shared" si="461"/>
        <v>0</v>
      </c>
      <c r="CF1702" s="276">
        <f t="shared" si="462"/>
        <v>0</v>
      </c>
      <c r="CG1702" s="277">
        <f t="shared" si="462"/>
        <v>0</v>
      </c>
      <c r="CH1702" s="277">
        <f t="shared" si="462"/>
        <v>0</v>
      </c>
      <c r="CI1702" s="278">
        <f t="shared" si="462"/>
        <v>0</v>
      </c>
      <c r="CJ1702" s="280">
        <f t="shared" si="463"/>
        <v>0</v>
      </c>
      <c r="CK1702" s="232">
        <f t="shared" si="464"/>
        <v>0</v>
      </c>
      <c r="CL1702" s="1"/>
    </row>
    <row r="1703" spans="1:90" ht="18" customHeight="1">
      <c r="A1703" s="1"/>
      <c r="B1703" s="1"/>
      <c r="C1703" s="314"/>
      <c r="D1703" s="287" t="str">
        <f t="shared" si="451"/>
        <v/>
      </c>
      <c r="E1703" s="449" t="str">
        <f t="shared" si="452"/>
        <v/>
      </c>
      <c r="F1703" s="450"/>
      <c r="G1703" s="451"/>
      <c r="H1703" s="452"/>
      <c r="I1703" s="453"/>
      <c r="J1703" s="453"/>
      <c r="K1703" s="453"/>
      <c r="L1703" s="453"/>
      <c r="M1703" s="454"/>
      <c r="N1703" s="455"/>
      <c r="O1703" s="456"/>
      <c r="P1703" s="456"/>
      <c r="Q1703" s="456"/>
      <c r="R1703" s="456"/>
      <c r="S1703" s="456"/>
      <c r="T1703" s="456"/>
      <c r="U1703" s="456"/>
      <c r="V1703" s="456"/>
      <c r="W1703" s="456"/>
      <c r="X1703" s="456"/>
      <c r="Y1703" s="456"/>
      <c r="Z1703" s="456"/>
      <c r="AA1703" s="456"/>
      <c r="AB1703" s="456"/>
      <c r="AC1703" s="456"/>
      <c r="AD1703" s="456"/>
      <c r="AE1703" s="457"/>
      <c r="AF1703" s="455"/>
      <c r="AG1703" s="456"/>
      <c r="AH1703" s="456"/>
      <c r="AI1703" s="456"/>
      <c r="AJ1703" s="456"/>
      <c r="AK1703" s="456"/>
      <c r="AL1703" s="456"/>
      <c r="AM1703" s="456"/>
      <c r="AN1703" s="457"/>
      <c r="AO1703" s="455"/>
      <c r="AP1703" s="456"/>
      <c r="AQ1703" s="456"/>
      <c r="AR1703" s="456"/>
      <c r="AS1703" s="456"/>
      <c r="AT1703" s="456"/>
      <c r="AU1703" s="456"/>
      <c r="AV1703" s="456"/>
      <c r="AW1703" s="456"/>
      <c r="AX1703" s="456"/>
      <c r="AY1703" s="456"/>
      <c r="AZ1703" s="456"/>
      <c r="BA1703" s="456"/>
      <c r="BB1703" s="456"/>
      <c r="BC1703" s="456"/>
      <c r="BD1703" s="456"/>
      <c r="BE1703" s="456"/>
      <c r="BF1703" s="456"/>
      <c r="BG1703" s="457"/>
      <c r="BH1703" s="458"/>
      <c r="BI1703" s="459"/>
      <c r="BJ1703" s="459"/>
      <c r="BK1703" s="459"/>
      <c r="BL1703" s="459"/>
      <c r="BM1703" s="460"/>
      <c r="BN1703" s="314"/>
      <c r="BO1703" s="314"/>
      <c r="BP1703" s="1"/>
      <c r="BQ1703" s="120">
        <f>IF($F$3="","",IF(N1703=$F$3,COUNTIF(BQ$23:BQ1702,"&gt;0")+1,0))</f>
        <v>0</v>
      </c>
      <c r="BR1703" s="1"/>
      <c r="BS1703" s="20" t="str">
        <f>IF($N1703="","",IF(VLOOKUP(VLOOKUP($N1703,IMPOSTAZIONI!$E$6:$I$13,5,FALSE),IMPOSTAZIONI!$B$25:$N$32,3,FALSE)=0,"",VLOOKUP(VLOOKUP($N1703,IMPOSTAZIONI!$E$6:$I$13,5,FALSE),IMPOSTAZIONI!$B$25:$N$32,3,FALSE)))</f>
        <v/>
      </c>
      <c r="BT1703" s="20" t="str">
        <f>IF($N1703="","",IF(VLOOKUP(VLOOKUP($N1703,IMPOSTAZIONI!$E$6:$I$13,5,FALSE),IMPOSTAZIONI!$B$25:$N$32,6,FALSE)=0,"",VLOOKUP(VLOOKUP($N1703,IMPOSTAZIONI!$E$6:$I$13,5,FALSE),IMPOSTAZIONI!$B$25:$N$32,6,FALSE)))</f>
        <v/>
      </c>
      <c r="BU1703" s="20" t="str">
        <f>IF($N1703="","",IF(VLOOKUP(VLOOKUP($N1703,IMPOSTAZIONI!$E$6:$I$13,5,FALSE),IMPOSTAZIONI!$B$25:$N$32,9,FALSE)=0,"",VLOOKUP(VLOOKUP($N1703,IMPOSTAZIONI!$E$6:$I$13,5,FALSE),IMPOSTAZIONI!$B$25:$N$32,9,FALSE)))</f>
        <v/>
      </c>
      <c r="BV1703" s="20" t="str">
        <f>IF($N1703="","",IF(VLOOKUP(VLOOKUP($N1703,IMPOSTAZIONI!$E$6:$I$13,5,FALSE),IMPOSTAZIONI!$B$25:$N$32,12,FALSE)=0,"",VLOOKUP(VLOOKUP($N1703,IMPOSTAZIONI!$E$6:$I$13,5,FALSE),IMPOSTAZIONI!$B$25:$N$32,12,FALSE)))</f>
        <v/>
      </c>
      <c r="BW1703" s="221" t="str">
        <f t="shared" si="453"/>
        <v/>
      </c>
      <c r="BX1703" s="221" t="str">
        <f t="shared" si="454"/>
        <v/>
      </c>
      <c r="BY1703" s="221">
        <f t="shared" si="455"/>
        <v>0</v>
      </c>
      <c r="BZ1703" s="231">
        <f t="shared" si="456"/>
        <v>0</v>
      </c>
      <c r="CA1703" s="246">
        <f t="shared" si="457"/>
        <v>0</v>
      </c>
      <c r="CB1703" s="246">
        <f t="shared" si="458"/>
        <v>0</v>
      </c>
      <c r="CC1703" s="246" t="str">
        <f t="shared" si="459"/>
        <v/>
      </c>
      <c r="CD1703" s="246">
        <f t="shared" si="460"/>
        <v>5</v>
      </c>
      <c r="CE1703" s="246">
        <f t="shared" si="461"/>
        <v>0</v>
      </c>
      <c r="CF1703" s="276">
        <f t="shared" si="462"/>
        <v>0</v>
      </c>
      <c r="CG1703" s="277">
        <f t="shared" si="462"/>
        <v>0</v>
      </c>
      <c r="CH1703" s="277">
        <f t="shared" si="462"/>
        <v>0</v>
      </c>
      <c r="CI1703" s="278">
        <f t="shared" si="462"/>
        <v>0</v>
      </c>
      <c r="CJ1703" s="280">
        <f t="shared" si="463"/>
        <v>0</v>
      </c>
      <c r="CK1703" s="232">
        <f t="shared" si="464"/>
        <v>0</v>
      </c>
      <c r="CL1703" s="1"/>
    </row>
    <row r="1704" spans="1:90" ht="18" customHeight="1">
      <c r="A1704" s="1"/>
      <c r="B1704" s="1"/>
      <c r="C1704" s="314"/>
      <c r="D1704" s="287" t="str">
        <f t="shared" si="451"/>
        <v/>
      </c>
      <c r="E1704" s="449" t="str">
        <f t="shared" si="452"/>
        <v/>
      </c>
      <c r="F1704" s="450"/>
      <c r="G1704" s="451"/>
      <c r="H1704" s="452"/>
      <c r="I1704" s="453"/>
      <c r="J1704" s="453"/>
      <c r="K1704" s="453"/>
      <c r="L1704" s="453"/>
      <c r="M1704" s="454"/>
      <c r="N1704" s="455"/>
      <c r="O1704" s="456"/>
      <c r="P1704" s="456"/>
      <c r="Q1704" s="456"/>
      <c r="R1704" s="456"/>
      <c r="S1704" s="456"/>
      <c r="T1704" s="456"/>
      <c r="U1704" s="456"/>
      <c r="V1704" s="456"/>
      <c r="W1704" s="456"/>
      <c r="X1704" s="456"/>
      <c r="Y1704" s="456"/>
      <c r="Z1704" s="456"/>
      <c r="AA1704" s="456"/>
      <c r="AB1704" s="456"/>
      <c r="AC1704" s="456"/>
      <c r="AD1704" s="456"/>
      <c r="AE1704" s="457"/>
      <c r="AF1704" s="455"/>
      <c r="AG1704" s="456"/>
      <c r="AH1704" s="456"/>
      <c r="AI1704" s="456"/>
      <c r="AJ1704" s="456"/>
      <c r="AK1704" s="456"/>
      <c r="AL1704" s="456"/>
      <c r="AM1704" s="456"/>
      <c r="AN1704" s="457"/>
      <c r="AO1704" s="455"/>
      <c r="AP1704" s="456"/>
      <c r="AQ1704" s="456"/>
      <c r="AR1704" s="456"/>
      <c r="AS1704" s="456"/>
      <c r="AT1704" s="456"/>
      <c r="AU1704" s="456"/>
      <c r="AV1704" s="456"/>
      <c r="AW1704" s="456"/>
      <c r="AX1704" s="456"/>
      <c r="AY1704" s="456"/>
      <c r="AZ1704" s="456"/>
      <c r="BA1704" s="456"/>
      <c r="BB1704" s="456"/>
      <c r="BC1704" s="456"/>
      <c r="BD1704" s="456"/>
      <c r="BE1704" s="456"/>
      <c r="BF1704" s="456"/>
      <c r="BG1704" s="457"/>
      <c r="BH1704" s="458"/>
      <c r="BI1704" s="459"/>
      <c r="BJ1704" s="459"/>
      <c r="BK1704" s="459"/>
      <c r="BL1704" s="459"/>
      <c r="BM1704" s="460"/>
      <c r="BN1704" s="314"/>
      <c r="BO1704" s="314"/>
      <c r="BP1704" s="1"/>
      <c r="BQ1704" s="120">
        <f>IF($F$3="","",IF(N1704=$F$3,COUNTIF(BQ$23:BQ1703,"&gt;0")+1,0))</f>
        <v>0</v>
      </c>
      <c r="BR1704" s="1"/>
      <c r="BS1704" s="20" t="str">
        <f>IF($N1704="","",IF(VLOOKUP(VLOOKUP($N1704,IMPOSTAZIONI!$E$6:$I$13,5,FALSE),IMPOSTAZIONI!$B$25:$N$32,3,FALSE)=0,"",VLOOKUP(VLOOKUP($N1704,IMPOSTAZIONI!$E$6:$I$13,5,FALSE),IMPOSTAZIONI!$B$25:$N$32,3,FALSE)))</f>
        <v/>
      </c>
      <c r="BT1704" s="20" t="str">
        <f>IF($N1704="","",IF(VLOOKUP(VLOOKUP($N1704,IMPOSTAZIONI!$E$6:$I$13,5,FALSE),IMPOSTAZIONI!$B$25:$N$32,6,FALSE)=0,"",VLOOKUP(VLOOKUP($N1704,IMPOSTAZIONI!$E$6:$I$13,5,FALSE),IMPOSTAZIONI!$B$25:$N$32,6,FALSE)))</f>
        <v/>
      </c>
      <c r="BU1704" s="20" t="str">
        <f>IF($N1704="","",IF(VLOOKUP(VLOOKUP($N1704,IMPOSTAZIONI!$E$6:$I$13,5,FALSE),IMPOSTAZIONI!$B$25:$N$32,9,FALSE)=0,"",VLOOKUP(VLOOKUP($N1704,IMPOSTAZIONI!$E$6:$I$13,5,FALSE),IMPOSTAZIONI!$B$25:$N$32,9,FALSE)))</f>
        <v/>
      </c>
      <c r="BV1704" s="20" t="str">
        <f>IF($N1704="","",IF(VLOOKUP(VLOOKUP($N1704,IMPOSTAZIONI!$E$6:$I$13,5,FALSE),IMPOSTAZIONI!$B$25:$N$32,12,FALSE)=0,"",VLOOKUP(VLOOKUP($N1704,IMPOSTAZIONI!$E$6:$I$13,5,FALSE),IMPOSTAZIONI!$B$25:$N$32,12,FALSE)))</f>
        <v/>
      </c>
      <c r="BW1704" s="221" t="str">
        <f t="shared" si="453"/>
        <v/>
      </c>
      <c r="BX1704" s="221" t="str">
        <f t="shared" si="454"/>
        <v/>
      </c>
      <c r="BY1704" s="221">
        <f t="shared" si="455"/>
        <v>0</v>
      </c>
      <c r="BZ1704" s="231">
        <f t="shared" si="456"/>
        <v>0</v>
      </c>
      <c r="CA1704" s="246">
        <f t="shared" si="457"/>
        <v>0</v>
      </c>
      <c r="CB1704" s="246">
        <f t="shared" si="458"/>
        <v>0</v>
      </c>
      <c r="CC1704" s="246" t="str">
        <f t="shared" si="459"/>
        <v/>
      </c>
      <c r="CD1704" s="246">
        <f t="shared" si="460"/>
        <v>5</v>
      </c>
      <c r="CE1704" s="246">
        <f t="shared" si="461"/>
        <v>0</v>
      </c>
      <c r="CF1704" s="276">
        <f t="shared" si="462"/>
        <v>0</v>
      </c>
      <c r="CG1704" s="277">
        <f t="shared" si="462"/>
        <v>0</v>
      </c>
      <c r="CH1704" s="277">
        <f t="shared" si="462"/>
        <v>0</v>
      </c>
      <c r="CI1704" s="278">
        <f t="shared" si="462"/>
        <v>0</v>
      </c>
      <c r="CJ1704" s="280">
        <f t="shared" si="463"/>
        <v>0</v>
      </c>
      <c r="CK1704" s="232">
        <f t="shared" si="464"/>
        <v>0</v>
      </c>
      <c r="CL1704" s="1"/>
    </row>
    <row r="1705" spans="1:90" ht="18" customHeight="1">
      <c r="A1705" s="1"/>
      <c r="B1705" s="1"/>
      <c r="C1705" s="314"/>
      <c r="D1705" s="287" t="str">
        <f t="shared" si="451"/>
        <v/>
      </c>
      <c r="E1705" s="449" t="str">
        <f t="shared" si="452"/>
        <v/>
      </c>
      <c r="F1705" s="450"/>
      <c r="G1705" s="451"/>
      <c r="H1705" s="452"/>
      <c r="I1705" s="453"/>
      <c r="J1705" s="453"/>
      <c r="K1705" s="453"/>
      <c r="L1705" s="453"/>
      <c r="M1705" s="454"/>
      <c r="N1705" s="455"/>
      <c r="O1705" s="456"/>
      <c r="P1705" s="456"/>
      <c r="Q1705" s="456"/>
      <c r="R1705" s="456"/>
      <c r="S1705" s="456"/>
      <c r="T1705" s="456"/>
      <c r="U1705" s="456"/>
      <c r="V1705" s="456"/>
      <c r="W1705" s="456"/>
      <c r="X1705" s="456"/>
      <c r="Y1705" s="456"/>
      <c r="Z1705" s="456"/>
      <c r="AA1705" s="456"/>
      <c r="AB1705" s="456"/>
      <c r="AC1705" s="456"/>
      <c r="AD1705" s="456"/>
      <c r="AE1705" s="457"/>
      <c r="AF1705" s="455"/>
      <c r="AG1705" s="456"/>
      <c r="AH1705" s="456"/>
      <c r="AI1705" s="456"/>
      <c r="AJ1705" s="456"/>
      <c r="AK1705" s="456"/>
      <c r="AL1705" s="456"/>
      <c r="AM1705" s="456"/>
      <c r="AN1705" s="457"/>
      <c r="AO1705" s="455"/>
      <c r="AP1705" s="456"/>
      <c r="AQ1705" s="456"/>
      <c r="AR1705" s="456"/>
      <c r="AS1705" s="456"/>
      <c r="AT1705" s="456"/>
      <c r="AU1705" s="456"/>
      <c r="AV1705" s="456"/>
      <c r="AW1705" s="456"/>
      <c r="AX1705" s="456"/>
      <c r="AY1705" s="456"/>
      <c r="AZ1705" s="456"/>
      <c r="BA1705" s="456"/>
      <c r="BB1705" s="456"/>
      <c r="BC1705" s="456"/>
      <c r="BD1705" s="456"/>
      <c r="BE1705" s="456"/>
      <c r="BF1705" s="456"/>
      <c r="BG1705" s="457"/>
      <c r="BH1705" s="458"/>
      <c r="BI1705" s="459"/>
      <c r="BJ1705" s="459"/>
      <c r="BK1705" s="459"/>
      <c r="BL1705" s="459"/>
      <c r="BM1705" s="460"/>
      <c r="BN1705" s="314"/>
      <c r="BO1705" s="314"/>
      <c r="BP1705" s="1"/>
      <c r="BQ1705" s="120">
        <f>IF($F$3="","",IF(N1705=$F$3,COUNTIF(BQ$23:BQ1704,"&gt;0")+1,0))</f>
        <v>0</v>
      </c>
      <c r="BR1705" s="1"/>
      <c r="BS1705" s="20" t="str">
        <f>IF($N1705="","",IF(VLOOKUP(VLOOKUP($N1705,IMPOSTAZIONI!$E$6:$I$13,5,FALSE),IMPOSTAZIONI!$B$25:$N$32,3,FALSE)=0,"",VLOOKUP(VLOOKUP($N1705,IMPOSTAZIONI!$E$6:$I$13,5,FALSE),IMPOSTAZIONI!$B$25:$N$32,3,FALSE)))</f>
        <v/>
      </c>
      <c r="BT1705" s="20" t="str">
        <f>IF($N1705="","",IF(VLOOKUP(VLOOKUP($N1705,IMPOSTAZIONI!$E$6:$I$13,5,FALSE),IMPOSTAZIONI!$B$25:$N$32,6,FALSE)=0,"",VLOOKUP(VLOOKUP($N1705,IMPOSTAZIONI!$E$6:$I$13,5,FALSE),IMPOSTAZIONI!$B$25:$N$32,6,FALSE)))</f>
        <v/>
      </c>
      <c r="BU1705" s="20" t="str">
        <f>IF($N1705="","",IF(VLOOKUP(VLOOKUP($N1705,IMPOSTAZIONI!$E$6:$I$13,5,FALSE),IMPOSTAZIONI!$B$25:$N$32,9,FALSE)=0,"",VLOOKUP(VLOOKUP($N1705,IMPOSTAZIONI!$E$6:$I$13,5,FALSE),IMPOSTAZIONI!$B$25:$N$32,9,FALSE)))</f>
        <v/>
      </c>
      <c r="BV1705" s="20" t="str">
        <f>IF($N1705="","",IF(VLOOKUP(VLOOKUP($N1705,IMPOSTAZIONI!$E$6:$I$13,5,FALSE),IMPOSTAZIONI!$B$25:$N$32,12,FALSE)=0,"",VLOOKUP(VLOOKUP($N1705,IMPOSTAZIONI!$E$6:$I$13,5,FALSE),IMPOSTAZIONI!$B$25:$N$32,12,FALSE)))</f>
        <v/>
      </c>
      <c r="BW1705" s="221" t="str">
        <f t="shared" si="453"/>
        <v/>
      </c>
      <c r="BX1705" s="221" t="str">
        <f t="shared" si="454"/>
        <v/>
      </c>
      <c r="BY1705" s="221">
        <f t="shared" si="455"/>
        <v>0</v>
      </c>
      <c r="BZ1705" s="231">
        <f t="shared" si="456"/>
        <v>0</v>
      </c>
      <c r="CA1705" s="246">
        <f t="shared" si="457"/>
        <v>0</v>
      </c>
      <c r="CB1705" s="246">
        <f t="shared" si="458"/>
        <v>0</v>
      </c>
      <c r="CC1705" s="246" t="str">
        <f t="shared" si="459"/>
        <v/>
      </c>
      <c r="CD1705" s="246">
        <f t="shared" si="460"/>
        <v>5</v>
      </c>
      <c r="CE1705" s="246">
        <f t="shared" si="461"/>
        <v>0</v>
      </c>
      <c r="CF1705" s="276">
        <f t="shared" si="462"/>
        <v>0</v>
      </c>
      <c r="CG1705" s="277">
        <f t="shared" si="462"/>
        <v>0</v>
      </c>
      <c r="CH1705" s="277">
        <f t="shared" si="462"/>
        <v>0</v>
      </c>
      <c r="CI1705" s="278">
        <f t="shared" si="462"/>
        <v>0</v>
      </c>
      <c r="CJ1705" s="280">
        <f t="shared" si="463"/>
        <v>0</v>
      </c>
      <c r="CK1705" s="232">
        <f t="shared" si="464"/>
        <v>0</v>
      </c>
      <c r="CL1705" s="1"/>
    </row>
    <row r="1706" spans="1:90" ht="18" customHeight="1">
      <c r="A1706" s="1"/>
      <c r="B1706" s="1"/>
      <c r="C1706" s="314"/>
      <c r="D1706" s="287" t="str">
        <f t="shared" si="451"/>
        <v/>
      </c>
      <c r="E1706" s="449" t="str">
        <f t="shared" si="452"/>
        <v/>
      </c>
      <c r="F1706" s="450"/>
      <c r="G1706" s="451"/>
      <c r="H1706" s="452"/>
      <c r="I1706" s="453"/>
      <c r="J1706" s="453"/>
      <c r="K1706" s="453"/>
      <c r="L1706" s="453"/>
      <c r="M1706" s="454"/>
      <c r="N1706" s="455"/>
      <c r="O1706" s="456"/>
      <c r="P1706" s="456"/>
      <c r="Q1706" s="456"/>
      <c r="R1706" s="456"/>
      <c r="S1706" s="456"/>
      <c r="T1706" s="456"/>
      <c r="U1706" s="456"/>
      <c r="V1706" s="456"/>
      <c r="W1706" s="456"/>
      <c r="X1706" s="456"/>
      <c r="Y1706" s="456"/>
      <c r="Z1706" s="456"/>
      <c r="AA1706" s="456"/>
      <c r="AB1706" s="456"/>
      <c r="AC1706" s="456"/>
      <c r="AD1706" s="456"/>
      <c r="AE1706" s="457"/>
      <c r="AF1706" s="455"/>
      <c r="AG1706" s="456"/>
      <c r="AH1706" s="456"/>
      <c r="AI1706" s="456"/>
      <c r="AJ1706" s="456"/>
      <c r="AK1706" s="456"/>
      <c r="AL1706" s="456"/>
      <c r="AM1706" s="456"/>
      <c r="AN1706" s="457"/>
      <c r="AO1706" s="455"/>
      <c r="AP1706" s="456"/>
      <c r="AQ1706" s="456"/>
      <c r="AR1706" s="456"/>
      <c r="AS1706" s="456"/>
      <c r="AT1706" s="456"/>
      <c r="AU1706" s="456"/>
      <c r="AV1706" s="456"/>
      <c r="AW1706" s="456"/>
      <c r="AX1706" s="456"/>
      <c r="AY1706" s="456"/>
      <c r="AZ1706" s="456"/>
      <c r="BA1706" s="456"/>
      <c r="BB1706" s="456"/>
      <c r="BC1706" s="456"/>
      <c r="BD1706" s="456"/>
      <c r="BE1706" s="456"/>
      <c r="BF1706" s="456"/>
      <c r="BG1706" s="457"/>
      <c r="BH1706" s="458"/>
      <c r="BI1706" s="459"/>
      <c r="BJ1706" s="459"/>
      <c r="BK1706" s="459"/>
      <c r="BL1706" s="459"/>
      <c r="BM1706" s="460"/>
      <c r="BN1706" s="314"/>
      <c r="BO1706" s="314"/>
      <c r="BP1706" s="1"/>
      <c r="BQ1706" s="120">
        <f>IF($F$3="","",IF(N1706=$F$3,COUNTIF(BQ$23:BQ1705,"&gt;0")+1,0))</f>
        <v>0</v>
      </c>
      <c r="BR1706" s="1"/>
      <c r="BS1706" s="20" t="str">
        <f>IF($N1706="","",IF(VLOOKUP(VLOOKUP($N1706,IMPOSTAZIONI!$E$6:$I$13,5,FALSE),IMPOSTAZIONI!$B$25:$N$32,3,FALSE)=0,"",VLOOKUP(VLOOKUP($N1706,IMPOSTAZIONI!$E$6:$I$13,5,FALSE),IMPOSTAZIONI!$B$25:$N$32,3,FALSE)))</f>
        <v/>
      </c>
      <c r="BT1706" s="20" t="str">
        <f>IF($N1706="","",IF(VLOOKUP(VLOOKUP($N1706,IMPOSTAZIONI!$E$6:$I$13,5,FALSE),IMPOSTAZIONI!$B$25:$N$32,6,FALSE)=0,"",VLOOKUP(VLOOKUP($N1706,IMPOSTAZIONI!$E$6:$I$13,5,FALSE),IMPOSTAZIONI!$B$25:$N$32,6,FALSE)))</f>
        <v/>
      </c>
      <c r="BU1706" s="20" t="str">
        <f>IF($N1706="","",IF(VLOOKUP(VLOOKUP($N1706,IMPOSTAZIONI!$E$6:$I$13,5,FALSE),IMPOSTAZIONI!$B$25:$N$32,9,FALSE)=0,"",VLOOKUP(VLOOKUP($N1706,IMPOSTAZIONI!$E$6:$I$13,5,FALSE),IMPOSTAZIONI!$B$25:$N$32,9,FALSE)))</f>
        <v/>
      </c>
      <c r="BV1706" s="20" t="str">
        <f>IF($N1706="","",IF(VLOOKUP(VLOOKUP($N1706,IMPOSTAZIONI!$E$6:$I$13,5,FALSE),IMPOSTAZIONI!$B$25:$N$32,12,FALSE)=0,"",VLOOKUP(VLOOKUP($N1706,IMPOSTAZIONI!$E$6:$I$13,5,FALSE),IMPOSTAZIONI!$B$25:$N$32,12,FALSE)))</f>
        <v/>
      </c>
      <c r="BW1706" s="221" t="str">
        <f t="shared" si="453"/>
        <v/>
      </c>
      <c r="BX1706" s="221" t="str">
        <f t="shared" si="454"/>
        <v/>
      </c>
      <c r="BY1706" s="221">
        <f t="shared" si="455"/>
        <v>0</v>
      </c>
      <c r="BZ1706" s="231">
        <f t="shared" si="456"/>
        <v>0</v>
      </c>
      <c r="CA1706" s="246">
        <f t="shared" si="457"/>
        <v>0</v>
      </c>
      <c r="CB1706" s="246">
        <f t="shared" si="458"/>
        <v>0</v>
      </c>
      <c r="CC1706" s="246" t="str">
        <f t="shared" si="459"/>
        <v/>
      </c>
      <c r="CD1706" s="246">
        <f t="shared" si="460"/>
        <v>5</v>
      </c>
      <c r="CE1706" s="246">
        <f t="shared" si="461"/>
        <v>0</v>
      </c>
      <c r="CF1706" s="276">
        <f t="shared" si="462"/>
        <v>0</v>
      </c>
      <c r="CG1706" s="277">
        <f t="shared" si="462"/>
        <v>0</v>
      </c>
      <c r="CH1706" s="277">
        <f t="shared" si="462"/>
        <v>0</v>
      </c>
      <c r="CI1706" s="278">
        <f t="shared" si="462"/>
        <v>0</v>
      </c>
      <c r="CJ1706" s="280">
        <f t="shared" si="463"/>
        <v>0</v>
      </c>
      <c r="CK1706" s="232">
        <f t="shared" si="464"/>
        <v>0</v>
      </c>
      <c r="CL1706" s="1"/>
    </row>
    <row r="1707" spans="1:90" ht="18" customHeight="1">
      <c r="A1707" s="1"/>
      <c r="B1707" s="1"/>
      <c r="C1707" s="314"/>
      <c r="D1707" s="287" t="str">
        <f t="shared" si="451"/>
        <v/>
      </c>
      <c r="E1707" s="449" t="str">
        <f t="shared" si="452"/>
        <v/>
      </c>
      <c r="F1707" s="450"/>
      <c r="G1707" s="451"/>
      <c r="H1707" s="452"/>
      <c r="I1707" s="453"/>
      <c r="J1707" s="453"/>
      <c r="K1707" s="453"/>
      <c r="L1707" s="453"/>
      <c r="M1707" s="454"/>
      <c r="N1707" s="455"/>
      <c r="O1707" s="456"/>
      <c r="P1707" s="456"/>
      <c r="Q1707" s="456"/>
      <c r="R1707" s="456"/>
      <c r="S1707" s="456"/>
      <c r="T1707" s="456"/>
      <c r="U1707" s="456"/>
      <c r="V1707" s="456"/>
      <c r="W1707" s="456"/>
      <c r="X1707" s="456"/>
      <c r="Y1707" s="456"/>
      <c r="Z1707" s="456"/>
      <c r="AA1707" s="456"/>
      <c r="AB1707" s="456"/>
      <c r="AC1707" s="456"/>
      <c r="AD1707" s="456"/>
      <c r="AE1707" s="457"/>
      <c r="AF1707" s="455"/>
      <c r="AG1707" s="456"/>
      <c r="AH1707" s="456"/>
      <c r="AI1707" s="456"/>
      <c r="AJ1707" s="456"/>
      <c r="AK1707" s="456"/>
      <c r="AL1707" s="456"/>
      <c r="AM1707" s="456"/>
      <c r="AN1707" s="457"/>
      <c r="AO1707" s="455"/>
      <c r="AP1707" s="456"/>
      <c r="AQ1707" s="456"/>
      <c r="AR1707" s="456"/>
      <c r="AS1707" s="456"/>
      <c r="AT1707" s="456"/>
      <c r="AU1707" s="456"/>
      <c r="AV1707" s="456"/>
      <c r="AW1707" s="456"/>
      <c r="AX1707" s="456"/>
      <c r="AY1707" s="456"/>
      <c r="AZ1707" s="456"/>
      <c r="BA1707" s="456"/>
      <c r="BB1707" s="456"/>
      <c r="BC1707" s="456"/>
      <c r="BD1707" s="456"/>
      <c r="BE1707" s="456"/>
      <c r="BF1707" s="456"/>
      <c r="BG1707" s="457"/>
      <c r="BH1707" s="458"/>
      <c r="BI1707" s="459"/>
      <c r="BJ1707" s="459"/>
      <c r="BK1707" s="459"/>
      <c r="BL1707" s="459"/>
      <c r="BM1707" s="460"/>
      <c r="BN1707" s="314"/>
      <c r="BO1707" s="314"/>
      <c r="BP1707" s="1"/>
      <c r="BQ1707" s="120">
        <f>IF($F$3="","",IF(N1707=$F$3,COUNTIF(BQ$23:BQ1706,"&gt;0")+1,0))</f>
        <v>0</v>
      </c>
      <c r="BR1707" s="1"/>
      <c r="BS1707" s="20" t="str">
        <f>IF($N1707="","",IF(VLOOKUP(VLOOKUP($N1707,IMPOSTAZIONI!$E$6:$I$13,5,FALSE),IMPOSTAZIONI!$B$25:$N$32,3,FALSE)=0,"",VLOOKUP(VLOOKUP($N1707,IMPOSTAZIONI!$E$6:$I$13,5,FALSE),IMPOSTAZIONI!$B$25:$N$32,3,FALSE)))</f>
        <v/>
      </c>
      <c r="BT1707" s="20" t="str">
        <f>IF($N1707="","",IF(VLOOKUP(VLOOKUP($N1707,IMPOSTAZIONI!$E$6:$I$13,5,FALSE),IMPOSTAZIONI!$B$25:$N$32,6,FALSE)=0,"",VLOOKUP(VLOOKUP($N1707,IMPOSTAZIONI!$E$6:$I$13,5,FALSE),IMPOSTAZIONI!$B$25:$N$32,6,FALSE)))</f>
        <v/>
      </c>
      <c r="BU1707" s="20" t="str">
        <f>IF($N1707="","",IF(VLOOKUP(VLOOKUP($N1707,IMPOSTAZIONI!$E$6:$I$13,5,FALSE),IMPOSTAZIONI!$B$25:$N$32,9,FALSE)=0,"",VLOOKUP(VLOOKUP($N1707,IMPOSTAZIONI!$E$6:$I$13,5,FALSE),IMPOSTAZIONI!$B$25:$N$32,9,FALSE)))</f>
        <v/>
      </c>
      <c r="BV1707" s="20" t="str">
        <f>IF($N1707="","",IF(VLOOKUP(VLOOKUP($N1707,IMPOSTAZIONI!$E$6:$I$13,5,FALSE),IMPOSTAZIONI!$B$25:$N$32,12,FALSE)=0,"",VLOOKUP(VLOOKUP($N1707,IMPOSTAZIONI!$E$6:$I$13,5,FALSE),IMPOSTAZIONI!$B$25:$N$32,12,FALSE)))</f>
        <v/>
      </c>
      <c r="BW1707" s="221" t="str">
        <f t="shared" si="453"/>
        <v/>
      </c>
      <c r="BX1707" s="221" t="str">
        <f t="shared" si="454"/>
        <v/>
      </c>
      <c r="BY1707" s="221">
        <f t="shared" si="455"/>
        <v>0</v>
      </c>
      <c r="BZ1707" s="231">
        <f t="shared" si="456"/>
        <v>0</v>
      </c>
      <c r="CA1707" s="246">
        <f t="shared" si="457"/>
        <v>0</v>
      </c>
      <c r="CB1707" s="246">
        <f t="shared" si="458"/>
        <v>0</v>
      </c>
      <c r="CC1707" s="246" t="str">
        <f t="shared" si="459"/>
        <v/>
      </c>
      <c r="CD1707" s="246">
        <f t="shared" si="460"/>
        <v>5</v>
      </c>
      <c r="CE1707" s="246">
        <f t="shared" si="461"/>
        <v>0</v>
      </c>
      <c r="CF1707" s="276">
        <f t="shared" si="462"/>
        <v>0</v>
      </c>
      <c r="CG1707" s="277">
        <f t="shared" si="462"/>
        <v>0</v>
      </c>
      <c r="CH1707" s="277">
        <f t="shared" si="462"/>
        <v>0</v>
      </c>
      <c r="CI1707" s="278">
        <f t="shared" si="462"/>
        <v>0</v>
      </c>
      <c r="CJ1707" s="280">
        <f t="shared" si="463"/>
        <v>0</v>
      </c>
      <c r="CK1707" s="232">
        <f t="shared" si="464"/>
        <v>0</v>
      </c>
      <c r="CL1707" s="1"/>
    </row>
    <row r="1708" spans="1:90" ht="18" customHeight="1">
      <c r="A1708" s="1"/>
      <c r="B1708" s="1"/>
      <c r="C1708" s="314"/>
      <c r="D1708" s="287" t="str">
        <f t="shared" si="451"/>
        <v/>
      </c>
      <c r="E1708" s="449" t="str">
        <f t="shared" si="452"/>
        <v/>
      </c>
      <c r="F1708" s="450"/>
      <c r="G1708" s="451"/>
      <c r="H1708" s="452"/>
      <c r="I1708" s="453"/>
      <c r="J1708" s="453"/>
      <c r="K1708" s="453"/>
      <c r="L1708" s="453"/>
      <c r="M1708" s="454"/>
      <c r="N1708" s="455"/>
      <c r="O1708" s="456"/>
      <c r="P1708" s="456"/>
      <c r="Q1708" s="456"/>
      <c r="R1708" s="456"/>
      <c r="S1708" s="456"/>
      <c r="T1708" s="456"/>
      <c r="U1708" s="456"/>
      <c r="V1708" s="456"/>
      <c r="W1708" s="456"/>
      <c r="X1708" s="456"/>
      <c r="Y1708" s="456"/>
      <c r="Z1708" s="456"/>
      <c r="AA1708" s="456"/>
      <c r="AB1708" s="456"/>
      <c r="AC1708" s="456"/>
      <c r="AD1708" s="456"/>
      <c r="AE1708" s="457"/>
      <c r="AF1708" s="455"/>
      <c r="AG1708" s="456"/>
      <c r="AH1708" s="456"/>
      <c r="AI1708" s="456"/>
      <c r="AJ1708" s="456"/>
      <c r="AK1708" s="456"/>
      <c r="AL1708" s="456"/>
      <c r="AM1708" s="456"/>
      <c r="AN1708" s="457"/>
      <c r="AO1708" s="455"/>
      <c r="AP1708" s="456"/>
      <c r="AQ1708" s="456"/>
      <c r="AR1708" s="456"/>
      <c r="AS1708" s="456"/>
      <c r="AT1708" s="456"/>
      <c r="AU1708" s="456"/>
      <c r="AV1708" s="456"/>
      <c r="AW1708" s="456"/>
      <c r="AX1708" s="456"/>
      <c r="AY1708" s="456"/>
      <c r="AZ1708" s="456"/>
      <c r="BA1708" s="456"/>
      <c r="BB1708" s="456"/>
      <c r="BC1708" s="456"/>
      <c r="BD1708" s="456"/>
      <c r="BE1708" s="456"/>
      <c r="BF1708" s="456"/>
      <c r="BG1708" s="457"/>
      <c r="BH1708" s="458"/>
      <c r="BI1708" s="459"/>
      <c r="BJ1708" s="459"/>
      <c r="BK1708" s="459"/>
      <c r="BL1708" s="459"/>
      <c r="BM1708" s="460"/>
      <c r="BN1708" s="314"/>
      <c r="BO1708" s="314"/>
      <c r="BP1708" s="1"/>
      <c r="BQ1708" s="120">
        <f>IF($F$3="","",IF(N1708=$F$3,COUNTIF(BQ$23:BQ1707,"&gt;0")+1,0))</f>
        <v>0</v>
      </c>
      <c r="BR1708" s="1"/>
      <c r="BS1708" s="20" t="str">
        <f>IF($N1708="","",IF(VLOOKUP(VLOOKUP($N1708,IMPOSTAZIONI!$E$6:$I$13,5,FALSE),IMPOSTAZIONI!$B$25:$N$32,3,FALSE)=0,"",VLOOKUP(VLOOKUP($N1708,IMPOSTAZIONI!$E$6:$I$13,5,FALSE),IMPOSTAZIONI!$B$25:$N$32,3,FALSE)))</f>
        <v/>
      </c>
      <c r="BT1708" s="20" t="str">
        <f>IF($N1708="","",IF(VLOOKUP(VLOOKUP($N1708,IMPOSTAZIONI!$E$6:$I$13,5,FALSE),IMPOSTAZIONI!$B$25:$N$32,6,FALSE)=0,"",VLOOKUP(VLOOKUP($N1708,IMPOSTAZIONI!$E$6:$I$13,5,FALSE),IMPOSTAZIONI!$B$25:$N$32,6,FALSE)))</f>
        <v/>
      </c>
      <c r="BU1708" s="20" t="str">
        <f>IF($N1708="","",IF(VLOOKUP(VLOOKUP($N1708,IMPOSTAZIONI!$E$6:$I$13,5,FALSE),IMPOSTAZIONI!$B$25:$N$32,9,FALSE)=0,"",VLOOKUP(VLOOKUP($N1708,IMPOSTAZIONI!$E$6:$I$13,5,FALSE),IMPOSTAZIONI!$B$25:$N$32,9,FALSE)))</f>
        <v/>
      </c>
      <c r="BV1708" s="20" t="str">
        <f>IF($N1708="","",IF(VLOOKUP(VLOOKUP($N1708,IMPOSTAZIONI!$E$6:$I$13,5,FALSE),IMPOSTAZIONI!$B$25:$N$32,12,FALSE)=0,"",VLOOKUP(VLOOKUP($N1708,IMPOSTAZIONI!$E$6:$I$13,5,FALSE),IMPOSTAZIONI!$B$25:$N$32,12,FALSE)))</f>
        <v/>
      </c>
      <c r="BW1708" s="221" t="str">
        <f t="shared" si="453"/>
        <v/>
      </c>
      <c r="BX1708" s="221" t="str">
        <f t="shared" si="454"/>
        <v/>
      </c>
      <c r="BY1708" s="221">
        <f t="shared" si="455"/>
        <v>0</v>
      </c>
      <c r="BZ1708" s="231">
        <f t="shared" si="456"/>
        <v>0</v>
      </c>
      <c r="CA1708" s="246">
        <f t="shared" si="457"/>
        <v>0</v>
      </c>
      <c r="CB1708" s="246">
        <f t="shared" si="458"/>
        <v>0</v>
      </c>
      <c r="CC1708" s="246" t="str">
        <f t="shared" si="459"/>
        <v/>
      </c>
      <c r="CD1708" s="246">
        <f t="shared" si="460"/>
        <v>5</v>
      </c>
      <c r="CE1708" s="246">
        <f t="shared" si="461"/>
        <v>0</v>
      </c>
      <c r="CF1708" s="276">
        <f t="shared" si="462"/>
        <v>0</v>
      </c>
      <c r="CG1708" s="277">
        <f t="shared" si="462"/>
        <v>0</v>
      </c>
      <c r="CH1708" s="277">
        <f t="shared" si="462"/>
        <v>0</v>
      </c>
      <c r="CI1708" s="278">
        <f t="shared" si="462"/>
        <v>0</v>
      </c>
      <c r="CJ1708" s="280">
        <f t="shared" si="463"/>
        <v>0</v>
      </c>
      <c r="CK1708" s="232">
        <f t="shared" si="464"/>
        <v>0</v>
      </c>
      <c r="CL1708" s="1"/>
    </row>
    <row r="1709" spans="1:90" ht="18" customHeight="1">
      <c r="A1709" s="1"/>
      <c r="B1709" s="1"/>
      <c r="C1709" s="314"/>
      <c r="D1709" s="287" t="str">
        <f t="shared" si="451"/>
        <v/>
      </c>
      <c r="E1709" s="449" t="str">
        <f t="shared" si="452"/>
        <v/>
      </c>
      <c r="F1709" s="450"/>
      <c r="G1709" s="451"/>
      <c r="H1709" s="452"/>
      <c r="I1709" s="453"/>
      <c r="J1709" s="453"/>
      <c r="K1709" s="453"/>
      <c r="L1709" s="453"/>
      <c r="M1709" s="454"/>
      <c r="N1709" s="455"/>
      <c r="O1709" s="456"/>
      <c r="P1709" s="456"/>
      <c r="Q1709" s="456"/>
      <c r="R1709" s="456"/>
      <c r="S1709" s="456"/>
      <c r="T1709" s="456"/>
      <c r="U1709" s="456"/>
      <c r="V1709" s="456"/>
      <c r="W1709" s="456"/>
      <c r="X1709" s="456"/>
      <c r="Y1709" s="456"/>
      <c r="Z1709" s="456"/>
      <c r="AA1709" s="456"/>
      <c r="AB1709" s="456"/>
      <c r="AC1709" s="456"/>
      <c r="AD1709" s="456"/>
      <c r="AE1709" s="457"/>
      <c r="AF1709" s="455"/>
      <c r="AG1709" s="456"/>
      <c r="AH1709" s="456"/>
      <c r="AI1709" s="456"/>
      <c r="AJ1709" s="456"/>
      <c r="AK1709" s="456"/>
      <c r="AL1709" s="456"/>
      <c r="AM1709" s="456"/>
      <c r="AN1709" s="457"/>
      <c r="AO1709" s="455"/>
      <c r="AP1709" s="456"/>
      <c r="AQ1709" s="456"/>
      <c r="AR1709" s="456"/>
      <c r="AS1709" s="456"/>
      <c r="AT1709" s="456"/>
      <c r="AU1709" s="456"/>
      <c r="AV1709" s="456"/>
      <c r="AW1709" s="456"/>
      <c r="AX1709" s="456"/>
      <c r="AY1709" s="456"/>
      <c r="AZ1709" s="456"/>
      <c r="BA1709" s="456"/>
      <c r="BB1709" s="456"/>
      <c r="BC1709" s="456"/>
      <c r="BD1709" s="456"/>
      <c r="BE1709" s="456"/>
      <c r="BF1709" s="456"/>
      <c r="BG1709" s="457"/>
      <c r="BH1709" s="458"/>
      <c r="BI1709" s="459"/>
      <c r="BJ1709" s="459"/>
      <c r="BK1709" s="459"/>
      <c r="BL1709" s="459"/>
      <c r="BM1709" s="460"/>
      <c r="BN1709" s="314"/>
      <c r="BO1709" s="314"/>
      <c r="BP1709" s="1"/>
      <c r="BQ1709" s="120">
        <f>IF($F$3="","",IF(N1709=$F$3,COUNTIF(BQ$23:BQ1708,"&gt;0")+1,0))</f>
        <v>0</v>
      </c>
      <c r="BR1709" s="1"/>
      <c r="BS1709" s="20" t="str">
        <f>IF($N1709="","",IF(VLOOKUP(VLOOKUP($N1709,IMPOSTAZIONI!$E$6:$I$13,5,FALSE),IMPOSTAZIONI!$B$25:$N$32,3,FALSE)=0,"",VLOOKUP(VLOOKUP($N1709,IMPOSTAZIONI!$E$6:$I$13,5,FALSE),IMPOSTAZIONI!$B$25:$N$32,3,FALSE)))</f>
        <v/>
      </c>
      <c r="BT1709" s="20" t="str">
        <f>IF($N1709="","",IF(VLOOKUP(VLOOKUP($N1709,IMPOSTAZIONI!$E$6:$I$13,5,FALSE),IMPOSTAZIONI!$B$25:$N$32,6,FALSE)=0,"",VLOOKUP(VLOOKUP($N1709,IMPOSTAZIONI!$E$6:$I$13,5,FALSE),IMPOSTAZIONI!$B$25:$N$32,6,FALSE)))</f>
        <v/>
      </c>
      <c r="BU1709" s="20" t="str">
        <f>IF($N1709="","",IF(VLOOKUP(VLOOKUP($N1709,IMPOSTAZIONI!$E$6:$I$13,5,FALSE),IMPOSTAZIONI!$B$25:$N$32,9,FALSE)=0,"",VLOOKUP(VLOOKUP($N1709,IMPOSTAZIONI!$E$6:$I$13,5,FALSE),IMPOSTAZIONI!$B$25:$N$32,9,FALSE)))</f>
        <v/>
      </c>
      <c r="BV1709" s="20" t="str">
        <f>IF($N1709="","",IF(VLOOKUP(VLOOKUP($N1709,IMPOSTAZIONI!$E$6:$I$13,5,FALSE),IMPOSTAZIONI!$B$25:$N$32,12,FALSE)=0,"",VLOOKUP(VLOOKUP($N1709,IMPOSTAZIONI!$E$6:$I$13,5,FALSE),IMPOSTAZIONI!$B$25:$N$32,12,FALSE)))</f>
        <v/>
      </c>
      <c r="BW1709" s="221" t="str">
        <f t="shared" si="453"/>
        <v/>
      </c>
      <c r="BX1709" s="221" t="str">
        <f t="shared" si="454"/>
        <v/>
      </c>
      <c r="BY1709" s="221">
        <f t="shared" si="455"/>
        <v>0</v>
      </c>
      <c r="BZ1709" s="231">
        <f t="shared" si="456"/>
        <v>0</v>
      </c>
      <c r="CA1709" s="246">
        <f t="shared" si="457"/>
        <v>0</v>
      </c>
      <c r="CB1709" s="246">
        <f t="shared" si="458"/>
        <v>0</v>
      </c>
      <c r="CC1709" s="246" t="str">
        <f t="shared" si="459"/>
        <v/>
      </c>
      <c r="CD1709" s="246">
        <f t="shared" si="460"/>
        <v>5</v>
      </c>
      <c r="CE1709" s="246">
        <f t="shared" si="461"/>
        <v>0</v>
      </c>
      <c r="CF1709" s="276">
        <f t="shared" si="462"/>
        <v>0</v>
      </c>
      <c r="CG1709" s="277">
        <f t="shared" si="462"/>
        <v>0</v>
      </c>
      <c r="CH1709" s="277">
        <f t="shared" si="462"/>
        <v>0</v>
      </c>
      <c r="CI1709" s="278">
        <f t="shared" si="462"/>
        <v>0</v>
      </c>
      <c r="CJ1709" s="280">
        <f t="shared" si="463"/>
        <v>0</v>
      </c>
      <c r="CK1709" s="232">
        <f t="shared" si="464"/>
        <v>0</v>
      </c>
      <c r="CL1709" s="1"/>
    </row>
    <row r="1710" spans="1:90" ht="18" customHeight="1">
      <c r="A1710" s="1"/>
      <c r="B1710" s="1"/>
      <c r="C1710" s="314"/>
      <c r="D1710" s="287" t="str">
        <f t="shared" si="451"/>
        <v/>
      </c>
      <c r="E1710" s="449" t="str">
        <f t="shared" si="452"/>
        <v/>
      </c>
      <c r="F1710" s="450"/>
      <c r="G1710" s="451"/>
      <c r="H1710" s="452"/>
      <c r="I1710" s="453"/>
      <c r="J1710" s="453"/>
      <c r="K1710" s="453"/>
      <c r="L1710" s="453"/>
      <c r="M1710" s="454"/>
      <c r="N1710" s="455"/>
      <c r="O1710" s="456"/>
      <c r="P1710" s="456"/>
      <c r="Q1710" s="456"/>
      <c r="R1710" s="456"/>
      <c r="S1710" s="456"/>
      <c r="T1710" s="456"/>
      <c r="U1710" s="456"/>
      <c r="V1710" s="456"/>
      <c r="W1710" s="456"/>
      <c r="X1710" s="456"/>
      <c r="Y1710" s="456"/>
      <c r="Z1710" s="456"/>
      <c r="AA1710" s="456"/>
      <c r="AB1710" s="456"/>
      <c r="AC1710" s="456"/>
      <c r="AD1710" s="456"/>
      <c r="AE1710" s="457"/>
      <c r="AF1710" s="455"/>
      <c r="AG1710" s="456"/>
      <c r="AH1710" s="456"/>
      <c r="AI1710" s="456"/>
      <c r="AJ1710" s="456"/>
      <c r="AK1710" s="456"/>
      <c r="AL1710" s="456"/>
      <c r="AM1710" s="456"/>
      <c r="AN1710" s="457"/>
      <c r="AO1710" s="455"/>
      <c r="AP1710" s="456"/>
      <c r="AQ1710" s="456"/>
      <c r="AR1710" s="456"/>
      <c r="AS1710" s="456"/>
      <c r="AT1710" s="456"/>
      <c r="AU1710" s="456"/>
      <c r="AV1710" s="456"/>
      <c r="AW1710" s="456"/>
      <c r="AX1710" s="456"/>
      <c r="AY1710" s="456"/>
      <c r="AZ1710" s="456"/>
      <c r="BA1710" s="456"/>
      <c r="BB1710" s="456"/>
      <c r="BC1710" s="456"/>
      <c r="BD1710" s="456"/>
      <c r="BE1710" s="456"/>
      <c r="BF1710" s="456"/>
      <c r="BG1710" s="457"/>
      <c r="BH1710" s="458"/>
      <c r="BI1710" s="459"/>
      <c r="BJ1710" s="459"/>
      <c r="BK1710" s="459"/>
      <c r="BL1710" s="459"/>
      <c r="BM1710" s="460"/>
      <c r="BN1710" s="314"/>
      <c r="BO1710" s="314"/>
      <c r="BP1710" s="1"/>
      <c r="BQ1710" s="120">
        <f>IF($F$3="","",IF(N1710=$F$3,COUNTIF(BQ$23:BQ1709,"&gt;0")+1,0))</f>
        <v>0</v>
      </c>
      <c r="BR1710" s="1"/>
      <c r="BS1710" s="20" t="str">
        <f>IF($N1710="","",IF(VLOOKUP(VLOOKUP($N1710,IMPOSTAZIONI!$E$6:$I$13,5,FALSE),IMPOSTAZIONI!$B$25:$N$32,3,FALSE)=0,"",VLOOKUP(VLOOKUP($N1710,IMPOSTAZIONI!$E$6:$I$13,5,FALSE),IMPOSTAZIONI!$B$25:$N$32,3,FALSE)))</f>
        <v/>
      </c>
      <c r="BT1710" s="20" t="str">
        <f>IF($N1710="","",IF(VLOOKUP(VLOOKUP($N1710,IMPOSTAZIONI!$E$6:$I$13,5,FALSE),IMPOSTAZIONI!$B$25:$N$32,6,FALSE)=0,"",VLOOKUP(VLOOKUP($N1710,IMPOSTAZIONI!$E$6:$I$13,5,FALSE),IMPOSTAZIONI!$B$25:$N$32,6,FALSE)))</f>
        <v/>
      </c>
      <c r="BU1710" s="20" t="str">
        <f>IF($N1710="","",IF(VLOOKUP(VLOOKUP($N1710,IMPOSTAZIONI!$E$6:$I$13,5,FALSE),IMPOSTAZIONI!$B$25:$N$32,9,FALSE)=0,"",VLOOKUP(VLOOKUP($N1710,IMPOSTAZIONI!$E$6:$I$13,5,FALSE),IMPOSTAZIONI!$B$25:$N$32,9,FALSE)))</f>
        <v/>
      </c>
      <c r="BV1710" s="20" t="str">
        <f>IF($N1710="","",IF(VLOOKUP(VLOOKUP($N1710,IMPOSTAZIONI!$E$6:$I$13,5,FALSE),IMPOSTAZIONI!$B$25:$N$32,12,FALSE)=0,"",VLOOKUP(VLOOKUP($N1710,IMPOSTAZIONI!$E$6:$I$13,5,FALSE),IMPOSTAZIONI!$B$25:$N$32,12,FALSE)))</f>
        <v/>
      </c>
      <c r="BW1710" s="221" t="str">
        <f t="shared" si="453"/>
        <v/>
      </c>
      <c r="BX1710" s="221" t="str">
        <f t="shared" si="454"/>
        <v/>
      </c>
      <c r="BY1710" s="221">
        <f t="shared" si="455"/>
        <v>0</v>
      </c>
      <c r="BZ1710" s="231">
        <f t="shared" si="456"/>
        <v>0</v>
      </c>
      <c r="CA1710" s="246">
        <f t="shared" si="457"/>
        <v>0</v>
      </c>
      <c r="CB1710" s="246">
        <f t="shared" si="458"/>
        <v>0</v>
      </c>
      <c r="CC1710" s="246" t="str">
        <f t="shared" si="459"/>
        <v/>
      </c>
      <c r="CD1710" s="246">
        <f t="shared" si="460"/>
        <v>5</v>
      </c>
      <c r="CE1710" s="246">
        <f t="shared" si="461"/>
        <v>0</v>
      </c>
      <c r="CF1710" s="276">
        <f t="shared" si="462"/>
        <v>0</v>
      </c>
      <c r="CG1710" s="277">
        <f t="shared" si="462"/>
        <v>0</v>
      </c>
      <c r="CH1710" s="277">
        <f t="shared" si="462"/>
        <v>0</v>
      </c>
      <c r="CI1710" s="278">
        <f t="shared" si="462"/>
        <v>0</v>
      </c>
      <c r="CJ1710" s="280">
        <f t="shared" si="463"/>
        <v>0</v>
      </c>
      <c r="CK1710" s="232">
        <f t="shared" si="464"/>
        <v>0</v>
      </c>
      <c r="CL1710" s="1"/>
    </row>
    <row r="1711" spans="1:90" ht="18" customHeight="1">
      <c r="A1711" s="1"/>
      <c r="B1711" s="1"/>
      <c r="C1711" s="314"/>
      <c r="D1711" s="287" t="str">
        <f t="shared" si="451"/>
        <v/>
      </c>
      <c r="E1711" s="449" t="str">
        <f t="shared" si="452"/>
        <v/>
      </c>
      <c r="F1711" s="450"/>
      <c r="G1711" s="451"/>
      <c r="H1711" s="452"/>
      <c r="I1711" s="453"/>
      <c r="J1711" s="453"/>
      <c r="K1711" s="453"/>
      <c r="L1711" s="453"/>
      <c r="M1711" s="454"/>
      <c r="N1711" s="455"/>
      <c r="O1711" s="456"/>
      <c r="P1711" s="456"/>
      <c r="Q1711" s="456"/>
      <c r="R1711" s="456"/>
      <c r="S1711" s="456"/>
      <c r="T1711" s="456"/>
      <c r="U1711" s="456"/>
      <c r="V1711" s="456"/>
      <c r="W1711" s="456"/>
      <c r="X1711" s="456"/>
      <c r="Y1711" s="456"/>
      <c r="Z1711" s="456"/>
      <c r="AA1711" s="456"/>
      <c r="AB1711" s="456"/>
      <c r="AC1711" s="456"/>
      <c r="AD1711" s="456"/>
      <c r="AE1711" s="457"/>
      <c r="AF1711" s="455"/>
      <c r="AG1711" s="456"/>
      <c r="AH1711" s="456"/>
      <c r="AI1711" s="456"/>
      <c r="AJ1711" s="456"/>
      <c r="AK1711" s="456"/>
      <c r="AL1711" s="456"/>
      <c r="AM1711" s="456"/>
      <c r="AN1711" s="457"/>
      <c r="AO1711" s="455"/>
      <c r="AP1711" s="456"/>
      <c r="AQ1711" s="456"/>
      <c r="AR1711" s="456"/>
      <c r="AS1711" s="456"/>
      <c r="AT1711" s="456"/>
      <c r="AU1711" s="456"/>
      <c r="AV1711" s="456"/>
      <c r="AW1711" s="456"/>
      <c r="AX1711" s="456"/>
      <c r="AY1711" s="456"/>
      <c r="AZ1711" s="456"/>
      <c r="BA1711" s="456"/>
      <c r="BB1711" s="456"/>
      <c r="BC1711" s="456"/>
      <c r="BD1711" s="456"/>
      <c r="BE1711" s="456"/>
      <c r="BF1711" s="456"/>
      <c r="BG1711" s="457"/>
      <c r="BH1711" s="458"/>
      <c r="BI1711" s="459"/>
      <c r="BJ1711" s="459"/>
      <c r="BK1711" s="459"/>
      <c r="BL1711" s="459"/>
      <c r="BM1711" s="460"/>
      <c r="BN1711" s="314"/>
      <c r="BO1711" s="314"/>
      <c r="BP1711" s="1"/>
      <c r="BQ1711" s="120">
        <f>IF($F$3="","",IF(N1711=$F$3,COUNTIF(BQ$23:BQ1710,"&gt;0")+1,0))</f>
        <v>0</v>
      </c>
      <c r="BR1711" s="1"/>
      <c r="BS1711" s="20" t="str">
        <f>IF($N1711="","",IF(VLOOKUP(VLOOKUP($N1711,IMPOSTAZIONI!$E$6:$I$13,5,FALSE),IMPOSTAZIONI!$B$25:$N$32,3,FALSE)=0,"",VLOOKUP(VLOOKUP($N1711,IMPOSTAZIONI!$E$6:$I$13,5,FALSE),IMPOSTAZIONI!$B$25:$N$32,3,FALSE)))</f>
        <v/>
      </c>
      <c r="BT1711" s="20" t="str">
        <f>IF($N1711="","",IF(VLOOKUP(VLOOKUP($N1711,IMPOSTAZIONI!$E$6:$I$13,5,FALSE),IMPOSTAZIONI!$B$25:$N$32,6,FALSE)=0,"",VLOOKUP(VLOOKUP($N1711,IMPOSTAZIONI!$E$6:$I$13,5,FALSE),IMPOSTAZIONI!$B$25:$N$32,6,FALSE)))</f>
        <v/>
      </c>
      <c r="BU1711" s="20" t="str">
        <f>IF($N1711="","",IF(VLOOKUP(VLOOKUP($N1711,IMPOSTAZIONI!$E$6:$I$13,5,FALSE),IMPOSTAZIONI!$B$25:$N$32,9,FALSE)=0,"",VLOOKUP(VLOOKUP($N1711,IMPOSTAZIONI!$E$6:$I$13,5,FALSE),IMPOSTAZIONI!$B$25:$N$32,9,FALSE)))</f>
        <v/>
      </c>
      <c r="BV1711" s="20" t="str">
        <f>IF($N1711="","",IF(VLOOKUP(VLOOKUP($N1711,IMPOSTAZIONI!$E$6:$I$13,5,FALSE),IMPOSTAZIONI!$B$25:$N$32,12,FALSE)=0,"",VLOOKUP(VLOOKUP($N1711,IMPOSTAZIONI!$E$6:$I$13,5,FALSE),IMPOSTAZIONI!$B$25:$N$32,12,FALSE)))</f>
        <v/>
      </c>
      <c r="BW1711" s="221" t="str">
        <f t="shared" si="453"/>
        <v/>
      </c>
      <c r="BX1711" s="221" t="str">
        <f t="shared" si="454"/>
        <v/>
      </c>
      <c r="BY1711" s="221">
        <f t="shared" si="455"/>
        <v>0</v>
      </c>
      <c r="BZ1711" s="231">
        <f t="shared" si="456"/>
        <v>0</v>
      </c>
      <c r="CA1711" s="246">
        <f t="shared" si="457"/>
        <v>0</v>
      </c>
      <c r="CB1711" s="246">
        <f t="shared" si="458"/>
        <v>0</v>
      </c>
      <c r="CC1711" s="246" t="str">
        <f t="shared" si="459"/>
        <v/>
      </c>
      <c r="CD1711" s="246">
        <f t="shared" si="460"/>
        <v>5</v>
      </c>
      <c r="CE1711" s="246">
        <f t="shared" si="461"/>
        <v>0</v>
      </c>
      <c r="CF1711" s="276">
        <f t="shared" si="462"/>
        <v>0</v>
      </c>
      <c r="CG1711" s="277">
        <f t="shared" si="462"/>
        <v>0</v>
      </c>
      <c r="CH1711" s="277">
        <f t="shared" si="462"/>
        <v>0</v>
      </c>
      <c r="CI1711" s="278">
        <f t="shared" si="462"/>
        <v>0</v>
      </c>
      <c r="CJ1711" s="280">
        <f t="shared" si="463"/>
        <v>0</v>
      </c>
      <c r="CK1711" s="232">
        <f t="shared" si="464"/>
        <v>0</v>
      </c>
      <c r="CL1711" s="1"/>
    </row>
    <row r="1712" spans="1:90" ht="18" customHeight="1">
      <c r="A1712" s="1"/>
      <c r="B1712" s="1"/>
      <c r="C1712" s="314"/>
      <c r="D1712" s="287" t="str">
        <f t="shared" si="451"/>
        <v/>
      </c>
      <c r="E1712" s="449" t="str">
        <f t="shared" si="452"/>
        <v/>
      </c>
      <c r="F1712" s="450"/>
      <c r="G1712" s="451"/>
      <c r="H1712" s="452"/>
      <c r="I1712" s="453"/>
      <c r="J1712" s="453"/>
      <c r="K1712" s="453"/>
      <c r="L1712" s="453"/>
      <c r="M1712" s="454"/>
      <c r="N1712" s="455"/>
      <c r="O1712" s="456"/>
      <c r="P1712" s="456"/>
      <c r="Q1712" s="456"/>
      <c r="R1712" s="456"/>
      <c r="S1712" s="456"/>
      <c r="T1712" s="456"/>
      <c r="U1712" s="456"/>
      <c r="V1712" s="456"/>
      <c r="W1712" s="456"/>
      <c r="X1712" s="456"/>
      <c r="Y1712" s="456"/>
      <c r="Z1712" s="456"/>
      <c r="AA1712" s="456"/>
      <c r="AB1712" s="456"/>
      <c r="AC1712" s="456"/>
      <c r="AD1712" s="456"/>
      <c r="AE1712" s="457"/>
      <c r="AF1712" s="455"/>
      <c r="AG1712" s="456"/>
      <c r="AH1712" s="456"/>
      <c r="AI1712" s="456"/>
      <c r="AJ1712" s="456"/>
      <c r="AK1712" s="456"/>
      <c r="AL1712" s="456"/>
      <c r="AM1712" s="456"/>
      <c r="AN1712" s="457"/>
      <c r="AO1712" s="455"/>
      <c r="AP1712" s="456"/>
      <c r="AQ1712" s="456"/>
      <c r="AR1712" s="456"/>
      <c r="AS1712" s="456"/>
      <c r="AT1712" s="456"/>
      <c r="AU1712" s="456"/>
      <c r="AV1712" s="456"/>
      <c r="AW1712" s="456"/>
      <c r="AX1712" s="456"/>
      <c r="AY1712" s="456"/>
      <c r="AZ1712" s="456"/>
      <c r="BA1712" s="456"/>
      <c r="BB1712" s="456"/>
      <c r="BC1712" s="456"/>
      <c r="BD1712" s="456"/>
      <c r="BE1712" s="456"/>
      <c r="BF1712" s="456"/>
      <c r="BG1712" s="457"/>
      <c r="BH1712" s="458"/>
      <c r="BI1712" s="459"/>
      <c r="BJ1712" s="459"/>
      <c r="BK1712" s="459"/>
      <c r="BL1712" s="459"/>
      <c r="BM1712" s="460"/>
      <c r="BN1712" s="314"/>
      <c r="BO1712" s="314"/>
      <c r="BP1712" s="1"/>
      <c r="BQ1712" s="120">
        <f>IF($F$3="","",IF(N1712=$F$3,COUNTIF(BQ$23:BQ1711,"&gt;0")+1,0))</f>
        <v>0</v>
      </c>
      <c r="BR1712" s="1"/>
      <c r="BS1712" s="20" t="str">
        <f>IF($N1712="","",IF(VLOOKUP(VLOOKUP($N1712,IMPOSTAZIONI!$E$6:$I$13,5,FALSE),IMPOSTAZIONI!$B$25:$N$32,3,FALSE)=0,"",VLOOKUP(VLOOKUP($N1712,IMPOSTAZIONI!$E$6:$I$13,5,FALSE),IMPOSTAZIONI!$B$25:$N$32,3,FALSE)))</f>
        <v/>
      </c>
      <c r="BT1712" s="20" t="str">
        <f>IF($N1712="","",IF(VLOOKUP(VLOOKUP($N1712,IMPOSTAZIONI!$E$6:$I$13,5,FALSE),IMPOSTAZIONI!$B$25:$N$32,6,FALSE)=0,"",VLOOKUP(VLOOKUP($N1712,IMPOSTAZIONI!$E$6:$I$13,5,FALSE),IMPOSTAZIONI!$B$25:$N$32,6,FALSE)))</f>
        <v/>
      </c>
      <c r="BU1712" s="20" t="str">
        <f>IF($N1712="","",IF(VLOOKUP(VLOOKUP($N1712,IMPOSTAZIONI!$E$6:$I$13,5,FALSE),IMPOSTAZIONI!$B$25:$N$32,9,FALSE)=0,"",VLOOKUP(VLOOKUP($N1712,IMPOSTAZIONI!$E$6:$I$13,5,FALSE),IMPOSTAZIONI!$B$25:$N$32,9,FALSE)))</f>
        <v/>
      </c>
      <c r="BV1712" s="20" t="str">
        <f>IF($N1712="","",IF(VLOOKUP(VLOOKUP($N1712,IMPOSTAZIONI!$E$6:$I$13,5,FALSE),IMPOSTAZIONI!$B$25:$N$32,12,FALSE)=0,"",VLOOKUP(VLOOKUP($N1712,IMPOSTAZIONI!$E$6:$I$13,5,FALSE),IMPOSTAZIONI!$B$25:$N$32,12,FALSE)))</f>
        <v/>
      </c>
      <c r="BW1712" s="221" t="str">
        <f t="shared" si="453"/>
        <v/>
      </c>
      <c r="BX1712" s="221" t="str">
        <f t="shared" si="454"/>
        <v/>
      </c>
      <c r="BY1712" s="221">
        <f t="shared" si="455"/>
        <v>0</v>
      </c>
      <c r="BZ1712" s="231">
        <f t="shared" si="456"/>
        <v>0</v>
      </c>
      <c r="CA1712" s="246">
        <f t="shared" si="457"/>
        <v>0</v>
      </c>
      <c r="CB1712" s="246">
        <f t="shared" si="458"/>
        <v>0</v>
      </c>
      <c r="CC1712" s="246" t="str">
        <f t="shared" si="459"/>
        <v/>
      </c>
      <c r="CD1712" s="246">
        <f t="shared" si="460"/>
        <v>5</v>
      </c>
      <c r="CE1712" s="246">
        <f t="shared" si="461"/>
        <v>0</v>
      </c>
      <c r="CF1712" s="276">
        <f t="shared" si="462"/>
        <v>0</v>
      </c>
      <c r="CG1712" s="277">
        <f t="shared" si="462"/>
        <v>0</v>
      </c>
      <c r="CH1712" s="277">
        <f t="shared" si="462"/>
        <v>0</v>
      </c>
      <c r="CI1712" s="278">
        <f t="shared" si="462"/>
        <v>0</v>
      </c>
      <c r="CJ1712" s="280">
        <f t="shared" si="463"/>
        <v>0</v>
      </c>
      <c r="CK1712" s="232">
        <f t="shared" si="464"/>
        <v>0</v>
      </c>
      <c r="CL1712" s="1"/>
    </row>
    <row r="1713" spans="1:90" ht="18" customHeight="1">
      <c r="A1713" s="1"/>
      <c r="B1713" s="1"/>
      <c r="C1713" s="314"/>
      <c r="D1713" s="287" t="str">
        <f t="shared" ref="D1713:D1776" si="465">IF(BY1713=1,"Errore",IF(BY1713=2,"+ EVN nel gg.",""))</f>
        <v/>
      </c>
      <c r="E1713" s="449" t="str">
        <f t="shared" si="452"/>
        <v/>
      </c>
      <c r="F1713" s="450"/>
      <c r="G1713" s="451"/>
      <c r="H1713" s="452"/>
      <c r="I1713" s="453"/>
      <c r="J1713" s="453"/>
      <c r="K1713" s="453"/>
      <c r="L1713" s="453"/>
      <c r="M1713" s="454"/>
      <c r="N1713" s="455"/>
      <c r="O1713" s="456"/>
      <c r="P1713" s="456"/>
      <c r="Q1713" s="456"/>
      <c r="R1713" s="456"/>
      <c r="S1713" s="456"/>
      <c r="T1713" s="456"/>
      <c r="U1713" s="456"/>
      <c r="V1713" s="456"/>
      <c r="W1713" s="456"/>
      <c r="X1713" s="456"/>
      <c r="Y1713" s="456"/>
      <c r="Z1713" s="456"/>
      <c r="AA1713" s="456"/>
      <c r="AB1713" s="456"/>
      <c r="AC1713" s="456"/>
      <c r="AD1713" s="456"/>
      <c r="AE1713" s="457"/>
      <c r="AF1713" s="455"/>
      <c r="AG1713" s="456"/>
      <c r="AH1713" s="456"/>
      <c r="AI1713" s="456"/>
      <c r="AJ1713" s="456"/>
      <c r="AK1713" s="456"/>
      <c r="AL1713" s="456"/>
      <c r="AM1713" s="456"/>
      <c r="AN1713" s="457"/>
      <c r="AO1713" s="455"/>
      <c r="AP1713" s="456"/>
      <c r="AQ1713" s="456"/>
      <c r="AR1713" s="456"/>
      <c r="AS1713" s="456"/>
      <c r="AT1713" s="456"/>
      <c r="AU1713" s="456"/>
      <c r="AV1713" s="456"/>
      <c r="AW1713" s="456"/>
      <c r="AX1713" s="456"/>
      <c r="AY1713" s="456"/>
      <c r="AZ1713" s="456"/>
      <c r="BA1713" s="456"/>
      <c r="BB1713" s="456"/>
      <c r="BC1713" s="456"/>
      <c r="BD1713" s="456"/>
      <c r="BE1713" s="456"/>
      <c r="BF1713" s="456"/>
      <c r="BG1713" s="457"/>
      <c r="BH1713" s="458"/>
      <c r="BI1713" s="459"/>
      <c r="BJ1713" s="459"/>
      <c r="BK1713" s="459"/>
      <c r="BL1713" s="459"/>
      <c r="BM1713" s="460"/>
      <c r="BN1713" s="314"/>
      <c r="BO1713" s="314"/>
      <c r="BP1713" s="1"/>
      <c r="BQ1713" s="120">
        <f>IF($F$3="","",IF(N1713=$F$3,COUNTIF(BQ$23:BQ1712,"&gt;0")+1,0))</f>
        <v>0</v>
      </c>
      <c r="BR1713" s="1"/>
      <c r="BS1713" s="20" t="str">
        <f>IF($N1713="","",IF(VLOOKUP(VLOOKUP($N1713,IMPOSTAZIONI!$E$6:$I$13,5,FALSE),IMPOSTAZIONI!$B$25:$N$32,3,FALSE)=0,"",VLOOKUP(VLOOKUP($N1713,IMPOSTAZIONI!$E$6:$I$13,5,FALSE),IMPOSTAZIONI!$B$25:$N$32,3,FALSE)))</f>
        <v/>
      </c>
      <c r="BT1713" s="20" t="str">
        <f>IF($N1713="","",IF(VLOOKUP(VLOOKUP($N1713,IMPOSTAZIONI!$E$6:$I$13,5,FALSE),IMPOSTAZIONI!$B$25:$N$32,6,FALSE)=0,"",VLOOKUP(VLOOKUP($N1713,IMPOSTAZIONI!$E$6:$I$13,5,FALSE),IMPOSTAZIONI!$B$25:$N$32,6,FALSE)))</f>
        <v/>
      </c>
      <c r="BU1713" s="20" t="str">
        <f>IF($N1713="","",IF(VLOOKUP(VLOOKUP($N1713,IMPOSTAZIONI!$E$6:$I$13,5,FALSE),IMPOSTAZIONI!$B$25:$N$32,9,FALSE)=0,"",VLOOKUP(VLOOKUP($N1713,IMPOSTAZIONI!$E$6:$I$13,5,FALSE),IMPOSTAZIONI!$B$25:$N$32,9,FALSE)))</f>
        <v/>
      </c>
      <c r="BV1713" s="20" t="str">
        <f>IF($N1713="","",IF(VLOOKUP(VLOOKUP($N1713,IMPOSTAZIONI!$E$6:$I$13,5,FALSE),IMPOSTAZIONI!$B$25:$N$32,12,FALSE)=0,"",VLOOKUP(VLOOKUP($N1713,IMPOSTAZIONI!$E$6:$I$13,5,FALSE),IMPOSTAZIONI!$B$25:$N$32,12,FALSE)))</f>
        <v/>
      </c>
      <c r="BW1713" s="221" t="str">
        <f t="shared" si="453"/>
        <v/>
      </c>
      <c r="BX1713" s="221" t="str">
        <f t="shared" si="454"/>
        <v/>
      </c>
      <c r="BY1713" s="221">
        <f t="shared" si="455"/>
        <v>0</v>
      </c>
      <c r="BZ1713" s="231">
        <f t="shared" si="456"/>
        <v>0</v>
      </c>
      <c r="CA1713" s="246">
        <f t="shared" si="457"/>
        <v>0</v>
      </c>
      <c r="CB1713" s="246">
        <f t="shared" si="458"/>
        <v>0</v>
      </c>
      <c r="CC1713" s="246" t="str">
        <f t="shared" si="459"/>
        <v/>
      </c>
      <c r="CD1713" s="246">
        <f t="shared" si="460"/>
        <v>5</v>
      </c>
      <c r="CE1713" s="246">
        <f t="shared" si="461"/>
        <v>0</v>
      </c>
      <c r="CF1713" s="276">
        <f t="shared" si="462"/>
        <v>0</v>
      </c>
      <c r="CG1713" s="277">
        <f t="shared" si="462"/>
        <v>0</v>
      </c>
      <c r="CH1713" s="277">
        <f t="shared" si="462"/>
        <v>0</v>
      </c>
      <c r="CI1713" s="278">
        <f t="shared" si="462"/>
        <v>0</v>
      </c>
      <c r="CJ1713" s="280">
        <f t="shared" si="463"/>
        <v>0</v>
      </c>
      <c r="CK1713" s="232">
        <f t="shared" si="464"/>
        <v>0</v>
      </c>
      <c r="CL1713" s="1"/>
    </row>
    <row r="1714" spans="1:90" ht="18" customHeight="1">
      <c r="A1714" s="1"/>
      <c r="B1714" s="1"/>
      <c r="C1714" s="314"/>
      <c r="D1714" s="287" t="str">
        <f t="shared" si="465"/>
        <v/>
      </c>
      <c r="E1714" s="449" t="str">
        <f t="shared" si="452"/>
        <v/>
      </c>
      <c r="F1714" s="450"/>
      <c r="G1714" s="451"/>
      <c r="H1714" s="452"/>
      <c r="I1714" s="453"/>
      <c r="J1714" s="453"/>
      <c r="K1714" s="453"/>
      <c r="L1714" s="453"/>
      <c r="M1714" s="454"/>
      <c r="N1714" s="455"/>
      <c r="O1714" s="456"/>
      <c r="P1714" s="456"/>
      <c r="Q1714" s="456"/>
      <c r="R1714" s="456"/>
      <c r="S1714" s="456"/>
      <c r="T1714" s="456"/>
      <c r="U1714" s="456"/>
      <c r="V1714" s="456"/>
      <c r="W1714" s="456"/>
      <c r="X1714" s="456"/>
      <c r="Y1714" s="456"/>
      <c r="Z1714" s="456"/>
      <c r="AA1714" s="456"/>
      <c r="AB1714" s="456"/>
      <c r="AC1714" s="456"/>
      <c r="AD1714" s="456"/>
      <c r="AE1714" s="457"/>
      <c r="AF1714" s="455"/>
      <c r="AG1714" s="456"/>
      <c r="AH1714" s="456"/>
      <c r="AI1714" s="456"/>
      <c r="AJ1714" s="456"/>
      <c r="AK1714" s="456"/>
      <c r="AL1714" s="456"/>
      <c r="AM1714" s="456"/>
      <c r="AN1714" s="457"/>
      <c r="AO1714" s="455"/>
      <c r="AP1714" s="456"/>
      <c r="AQ1714" s="456"/>
      <c r="AR1714" s="456"/>
      <c r="AS1714" s="456"/>
      <c r="AT1714" s="456"/>
      <c r="AU1714" s="456"/>
      <c r="AV1714" s="456"/>
      <c r="AW1714" s="456"/>
      <c r="AX1714" s="456"/>
      <c r="AY1714" s="456"/>
      <c r="AZ1714" s="456"/>
      <c r="BA1714" s="456"/>
      <c r="BB1714" s="456"/>
      <c r="BC1714" s="456"/>
      <c r="BD1714" s="456"/>
      <c r="BE1714" s="456"/>
      <c r="BF1714" s="456"/>
      <c r="BG1714" s="457"/>
      <c r="BH1714" s="458"/>
      <c r="BI1714" s="459"/>
      <c r="BJ1714" s="459"/>
      <c r="BK1714" s="459"/>
      <c r="BL1714" s="459"/>
      <c r="BM1714" s="460"/>
      <c r="BN1714" s="314"/>
      <c r="BO1714" s="314"/>
      <c r="BP1714" s="1"/>
      <c r="BQ1714" s="120">
        <f>IF($F$3="","",IF(N1714=$F$3,COUNTIF(BQ$23:BQ1713,"&gt;0")+1,0))</f>
        <v>0</v>
      </c>
      <c r="BR1714" s="1"/>
      <c r="BS1714" s="20" t="str">
        <f>IF($N1714="","",IF(VLOOKUP(VLOOKUP($N1714,IMPOSTAZIONI!$E$6:$I$13,5,FALSE),IMPOSTAZIONI!$B$25:$N$32,3,FALSE)=0,"",VLOOKUP(VLOOKUP($N1714,IMPOSTAZIONI!$E$6:$I$13,5,FALSE),IMPOSTAZIONI!$B$25:$N$32,3,FALSE)))</f>
        <v/>
      </c>
      <c r="BT1714" s="20" t="str">
        <f>IF($N1714="","",IF(VLOOKUP(VLOOKUP($N1714,IMPOSTAZIONI!$E$6:$I$13,5,FALSE),IMPOSTAZIONI!$B$25:$N$32,6,FALSE)=0,"",VLOOKUP(VLOOKUP($N1714,IMPOSTAZIONI!$E$6:$I$13,5,FALSE),IMPOSTAZIONI!$B$25:$N$32,6,FALSE)))</f>
        <v/>
      </c>
      <c r="BU1714" s="20" t="str">
        <f>IF($N1714="","",IF(VLOOKUP(VLOOKUP($N1714,IMPOSTAZIONI!$E$6:$I$13,5,FALSE),IMPOSTAZIONI!$B$25:$N$32,9,FALSE)=0,"",VLOOKUP(VLOOKUP($N1714,IMPOSTAZIONI!$E$6:$I$13,5,FALSE),IMPOSTAZIONI!$B$25:$N$32,9,FALSE)))</f>
        <v/>
      </c>
      <c r="BV1714" s="20" t="str">
        <f>IF($N1714="","",IF(VLOOKUP(VLOOKUP($N1714,IMPOSTAZIONI!$E$6:$I$13,5,FALSE),IMPOSTAZIONI!$B$25:$N$32,12,FALSE)=0,"",VLOOKUP(VLOOKUP($N1714,IMPOSTAZIONI!$E$6:$I$13,5,FALSE),IMPOSTAZIONI!$B$25:$N$32,12,FALSE)))</f>
        <v/>
      </c>
      <c r="BW1714" s="221" t="str">
        <f t="shared" si="453"/>
        <v/>
      </c>
      <c r="BX1714" s="221" t="str">
        <f t="shared" si="454"/>
        <v/>
      </c>
      <c r="BY1714" s="221">
        <f t="shared" si="455"/>
        <v>0</v>
      </c>
      <c r="BZ1714" s="231">
        <f t="shared" si="456"/>
        <v>0</v>
      </c>
      <c r="CA1714" s="246">
        <f t="shared" si="457"/>
        <v>0</v>
      </c>
      <c r="CB1714" s="246">
        <f t="shared" si="458"/>
        <v>0</v>
      </c>
      <c r="CC1714" s="246" t="str">
        <f t="shared" si="459"/>
        <v/>
      </c>
      <c r="CD1714" s="246">
        <f t="shared" si="460"/>
        <v>5</v>
      </c>
      <c r="CE1714" s="246">
        <f t="shared" si="461"/>
        <v>0</v>
      </c>
      <c r="CF1714" s="276">
        <f t="shared" si="462"/>
        <v>0</v>
      </c>
      <c r="CG1714" s="277">
        <f t="shared" si="462"/>
        <v>0</v>
      </c>
      <c r="CH1714" s="277">
        <f t="shared" si="462"/>
        <v>0</v>
      </c>
      <c r="CI1714" s="278">
        <f t="shared" si="462"/>
        <v>0</v>
      </c>
      <c r="CJ1714" s="280">
        <f t="shared" si="463"/>
        <v>0</v>
      </c>
      <c r="CK1714" s="232">
        <f t="shared" si="464"/>
        <v>0</v>
      </c>
      <c r="CL1714" s="1"/>
    </row>
    <row r="1715" spans="1:90" ht="18" customHeight="1">
      <c r="A1715" s="1"/>
      <c r="B1715" s="1"/>
      <c r="C1715" s="314"/>
      <c r="D1715" s="287" t="str">
        <f t="shared" si="465"/>
        <v/>
      </c>
      <c r="E1715" s="449" t="str">
        <f t="shared" si="452"/>
        <v/>
      </c>
      <c r="F1715" s="450"/>
      <c r="G1715" s="451"/>
      <c r="H1715" s="452"/>
      <c r="I1715" s="453"/>
      <c r="J1715" s="453"/>
      <c r="K1715" s="453"/>
      <c r="L1715" s="453"/>
      <c r="M1715" s="454"/>
      <c r="N1715" s="455"/>
      <c r="O1715" s="456"/>
      <c r="P1715" s="456"/>
      <c r="Q1715" s="456"/>
      <c r="R1715" s="456"/>
      <c r="S1715" s="456"/>
      <c r="T1715" s="456"/>
      <c r="U1715" s="456"/>
      <c r="V1715" s="456"/>
      <c r="W1715" s="456"/>
      <c r="X1715" s="456"/>
      <c r="Y1715" s="456"/>
      <c r="Z1715" s="456"/>
      <c r="AA1715" s="456"/>
      <c r="AB1715" s="456"/>
      <c r="AC1715" s="456"/>
      <c r="AD1715" s="456"/>
      <c r="AE1715" s="457"/>
      <c r="AF1715" s="455"/>
      <c r="AG1715" s="456"/>
      <c r="AH1715" s="456"/>
      <c r="AI1715" s="456"/>
      <c r="AJ1715" s="456"/>
      <c r="AK1715" s="456"/>
      <c r="AL1715" s="456"/>
      <c r="AM1715" s="456"/>
      <c r="AN1715" s="457"/>
      <c r="AO1715" s="455"/>
      <c r="AP1715" s="456"/>
      <c r="AQ1715" s="456"/>
      <c r="AR1715" s="456"/>
      <c r="AS1715" s="456"/>
      <c r="AT1715" s="456"/>
      <c r="AU1715" s="456"/>
      <c r="AV1715" s="456"/>
      <c r="AW1715" s="456"/>
      <c r="AX1715" s="456"/>
      <c r="AY1715" s="456"/>
      <c r="AZ1715" s="456"/>
      <c r="BA1715" s="456"/>
      <c r="BB1715" s="456"/>
      <c r="BC1715" s="456"/>
      <c r="BD1715" s="456"/>
      <c r="BE1715" s="456"/>
      <c r="BF1715" s="456"/>
      <c r="BG1715" s="457"/>
      <c r="BH1715" s="458"/>
      <c r="BI1715" s="459"/>
      <c r="BJ1715" s="459"/>
      <c r="BK1715" s="459"/>
      <c r="BL1715" s="459"/>
      <c r="BM1715" s="460"/>
      <c r="BN1715" s="314"/>
      <c r="BO1715" s="314"/>
      <c r="BP1715" s="1"/>
      <c r="BQ1715" s="120">
        <f>IF($F$3="","",IF(N1715=$F$3,COUNTIF(BQ$23:BQ1714,"&gt;0")+1,0))</f>
        <v>0</v>
      </c>
      <c r="BR1715" s="1"/>
      <c r="BS1715" s="20" t="str">
        <f>IF($N1715="","",IF(VLOOKUP(VLOOKUP($N1715,IMPOSTAZIONI!$E$6:$I$13,5,FALSE),IMPOSTAZIONI!$B$25:$N$32,3,FALSE)=0,"",VLOOKUP(VLOOKUP($N1715,IMPOSTAZIONI!$E$6:$I$13,5,FALSE),IMPOSTAZIONI!$B$25:$N$32,3,FALSE)))</f>
        <v/>
      </c>
      <c r="BT1715" s="20" t="str">
        <f>IF($N1715="","",IF(VLOOKUP(VLOOKUP($N1715,IMPOSTAZIONI!$E$6:$I$13,5,FALSE),IMPOSTAZIONI!$B$25:$N$32,6,FALSE)=0,"",VLOOKUP(VLOOKUP($N1715,IMPOSTAZIONI!$E$6:$I$13,5,FALSE),IMPOSTAZIONI!$B$25:$N$32,6,FALSE)))</f>
        <v/>
      </c>
      <c r="BU1715" s="20" t="str">
        <f>IF($N1715="","",IF(VLOOKUP(VLOOKUP($N1715,IMPOSTAZIONI!$E$6:$I$13,5,FALSE),IMPOSTAZIONI!$B$25:$N$32,9,FALSE)=0,"",VLOOKUP(VLOOKUP($N1715,IMPOSTAZIONI!$E$6:$I$13,5,FALSE),IMPOSTAZIONI!$B$25:$N$32,9,FALSE)))</f>
        <v/>
      </c>
      <c r="BV1715" s="20" t="str">
        <f>IF($N1715="","",IF(VLOOKUP(VLOOKUP($N1715,IMPOSTAZIONI!$E$6:$I$13,5,FALSE),IMPOSTAZIONI!$B$25:$N$32,12,FALSE)=0,"",VLOOKUP(VLOOKUP($N1715,IMPOSTAZIONI!$E$6:$I$13,5,FALSE),IMPOSTAZIONI!$B$25:$N$32,12,FALSE)))</f>
        <v/>
      </c>
      <c r="BW1715" s="221" t="str">
        <f t="shared" si="453"/>
        <v/>
      </c>
      <c r="BX1715" s="221" t="str">
        <f t="shared" si="454"/>
        <v/>
      </c>
      <c r="BY1715" s="221">
        <f t="shared" si="455"/>
        <v>0</v>
      </c>
      <c r="BZ1715" s="231">
        <f t="shared" si="456"/>
        <v>0</v>
      </c>
      <c r="CA1715" s="246">
        <f t="shared" si="457"/>
        <v>0</v>
      </c>
      <c r="CB1715" s="246">
        <f t="shared" si="458"/>
        <v>0</v>
      </c>
      <c r="CC1715" s="246" t="str">
        <f t="shared" si="459"/>
        <v/>
      </c>
      <c r="CD1715" s="246">
        <f t="shared" si="460"/>
        <v>5</v>
      </c>
      <c r="CE1715" s="246">
        <f t="shared" si="461"/>
        <v>0</v>
      </c>
      <c r="CF1715" s="276">
        <f t="shared" si="462"/>
        <v>0</v>
      </c>
      <c r="CG1715" s="277">
        <f t="shared" si="462"/>
        <v>0</v>
      </c>
      <c r="CH1715" s="277">
        <f t="shared" si="462"/>
        <v>0</v>
      </c>
      <c r="CI1715" s="278">
        <f t="shared" si="462"/>
        <v>0</v>
      </c>
      <c r="CJ1715" s="280">
        <f t="shared" si="463"/>
        <v>0</v>
      </c>
      <c r="CK1715" s="232">
        <f t="shared" si="464"/>
        <v>0</v>
      </c>
      <c r="CL1715" s="1"/>
    </row>
    <row r="1716" spans="1:90" ht="18" customHeight="1">
      <c r="A1716" s="1"/>
      <c r="B1716" s="1"/>
      <c r="C1716" s="314"/>
      <c r="D1716" s="287" t="str">
        <f t="shared" si="465"/>
        <v/>
      </c>
      <c r="E1716" s="449" t="str">
        <f t="shared" si="452"/>
        <v/>
      </c>
      <c r="F1716" s="450"/>
      <c r="G1716" s="451"/>
      <c r="H1716" s="452"/>
      <c r="I1716" s="453"/>
      <c r="J1716" s="453"/>
      <c r="K1716" s="453"/>
      <c r="L1716" s="453"/>
      <c r="M1716" s="454"/>
      <c r="N1716" s="455"/>
      <c r="O1716" s="456"/>
      <c r="P1716" s="456"/>
      <c r="Q1716" s="456"/>
      <c r="R1716" s="456"/>
      <c r="S1716" s="456"/>
      <c r="T1716" s="456"/>
      <c r="U1716" s="456"/>
      <c r="V1716" s="456"/>
      <c r="W1716" s="456"/>
      <c r="X1716" s="456"/>
      <c r="Y1716" s="456"/>
      <c r="Z1716" s="456"/>
      <c r="AA1716" s="456"/>
      <c r="AB1716" s="456"/>
      <c r="AC1716" s="456"/>
      <c r="AD1716" s="456"/>
      <c r="AE1716" s="457"/>
      <c r="AF1716" s="455"/>
      <c r="AG1716" s="456"/>
      <c r="AH1716" s="456"/>
      <c r="AI1716" s="456"/>
      <c r="AJ1716" s="456"/>
      <c r="AK1716" s="456"/>
      <c r="AL1716" s="456"/>
      <c r="AM1716" s="456"/>
      <c r="AN1716" s="457"/>
      <c r="AO1716" s="455"/>
      <c r="AP1716" s="456"/>
      <c r="AQ1716" s="456"/>
      <c r="AR1716" s="456"/>
      <c r="AS1716" s="456"/>
      <c r="AT1716" s="456"/>
      <c r="AU1716" s="456"/>
      <c r="AV1716" s="456"/>
      <c r="AW1716" s="456"/>
      <c r="AX1716" s="456"/>
      <c r="AY1716" s="456"/>
      <c r="AZ1716" s="456"/>
      <c r="BA1716" s="456"/>
      <c r="BB1716" s="456"/>
      <c r="BC1716" s="456"/>
      <c r="BD1716" s="456"/>
      <c r="BE1716" s="456"/>
      <c r="BF1716" s="456"/>
      <c r="BG1716" s="457"/>
      <c r="BH1716" s="458"/>
      <c r="BI1716" s="459"/>
      <c r="BJ1716" s="459"/>
      <c r="BK1716" s="459"/>
      <c r="BL1716" s="459"/>
      <c r="BM1716" s="460"/>
      <c r="BN1716" s="314"/>
      <c r="BO1716" s="314"/>
      <c r="BP1716" s="1"/>
      <c r="BQ1716" s="120">
        <f>IF($F$3="","",IF(N1716=$F$3,COUNTIF(BQ$23:BQ1715,"&gt;0")+1,0))</f>
        <v>0</v>
      </c>
      <c r="BR1716" s="1"/>
      <c r="BS1716" s="20" t="str">
        <f>IF($N1716="","",IF(VLOOKUP(VLOOKUP($N1716,IMPOSTAZIONI!$E$6:$I$13,5,FALSE),IMPOSTAZIONI!$B$25:$N$32,3,FALSE)=0,"",VLOOKUP(VLOOKUP($N1716,IMPOSTAZIONI!$E$6:$I$13,5,FALSE),IMPOSTAZIONI!$B$25:$N$32,3,FALSE)))</f>
        <v/>
      </c>
      <c r="BT1716" s="20" t="str">
        <f>IF($N1716="","",IF(VLOOKUP(VLOOKUP($N1716,IMPOSTAZIONI!$E$6:$I$13,5,FALSE),IMPOSTAZIONI!$B$25:$N$32,6,FALSE)=0,"",VLOOKUP(VLOOKUP($N1716,IMPOSTAZIONI!$E$6:$I$13,5,FALSE),IMPOSTAZIONI!$B$25:$N$32,6,FALSE)))</f>
        <v/>
      </c>
      <c r="BU1716" s="20" t="str">
        <f>IF($N1716="","",IF(VLOOKUP(VLOOKUP($N1716,IMPOSTAZIONI!$E$6:$I$13,5,FALSE),IMPOSTAZIONI!$B$25:$N$32,9,FALSE)=0,"",VLOOKUP(VLOOKUP($N1716,IMPOSTAZIONI!$E$6:$I$13,5,FALSE),IMPOSTAZIONI!$B$25:$N$32,9,FALSE)))</f>
        <v/>
      </c>
      <c r="BV1716" s="20" t="str">
        <f>IF($N1716="","",IF(VLOOKUP(VLOOKUP($N1716,IMPOSTAZIONI!$E$6:$I$13,5,FALSE),IMPOSTAZIONI!$B$25:$N$32,12,FALSE)=0,"",VLOOKUP(VLOOKUP($N1716,IMPOSTAZIONI!$E$6:$I$13,5,FALSE),IMPOSTAZIONI!$B$25:$N$32,12,FALSE)))</f>
        <v/>
      </c>
      <c r="BW1716" s="221" t="str">
        <f t="shared" si="453"/>
        <v/>
      </c>
      <c r="BX1716" s="221" t="str">
        <f t="shared" si="454"/>
        <v/>
      </c>
      <c r="BY1716" s="221">
        <f t="shared" si="455"/>
        <v>0</v>
      </c>
      <c r="BZ1716" s="231">
        <f t="shared" si="456"/>
        <v>0</v>
      </c>
      <c r="CA1716" s="246">
        <f t="shared" si="457"/>
        <v>0</v>
      </c>
      <c r="CB1716" s="246">
        <f t="shared" si="458"/>
        <v>0</v>
      </c>
      <c r="CC1716" s="246" t="str">
        <f t="shared" si="459"/>
        <v/>
      </c>
      <c r="CD1716" s="246">
        <f t="shared" si="460"/>
        <v>5</v>
      </c>
      <c r="CE1716" s="246">
        <f t="shared" si="461"/>
        <v>0</v>
      </c>
      <c r="CF1716" s="276">
        <f t="shared" si="462"/>
        <v>0</v>
      </c>
      <c r="CG1716" s="277">
        <f t="shared" si="462"/>
        <v>0</v>
      </c>
      <c r="CH1716" s="277">
        <f t="shared" si="462"/>
        <v>0</v>
      </c>
      <c r="CI1716" s="278">
        <f t="shared" si="462"/>
        <v>0</v>
      </c>
      <c r="CJ1716" s="280">
        <f t="shared" si="463"/>
        <v>0</v>
      </c>
      <c r="CK1716" s="232">
        <f t="shared" si="464"/>
        <v>0</v>
      </c>
      <c r="CL1716" s="1"/>
    </row>
    <row r="1717" spans="1:90" ht="18" customHeight="1">
      <c r="A1717" s="1"/>
      <c r="B1717" s="1"/>
      <c r="C1717" s="314"/>
      <c r="D1717" s="287" t="str">
        <f t="shared" si="465"/>
        <v/>
      </c>
      <c r="E1717" s="449" t="str">
        <f t="shared" si="452"/>
        <v/>
      </c>
      <c r="F1717" s="450"/>
      <c r="G1717" s="451"/>
      <c r="H1717" s="452"/>
      <c r="I1717" s="453"/>
      <c r="J1717" s="453"/>
      <c r="K1717" s="453"/>
      <c r="L1717" s="453"/>
      <c r="M1717" s="454"/>
      <c r="N1717" s="455"/>
      <c r="O1717" s="456"/>
      <c r="P1717" s="456"/>
      <c r="Q1717" s="456"/>
      <c r="R1717" s="456"/>
      <c r="S1717" s="456"/>
      <c r="T1717" s="456"/>
      <c r="U1717" s="456"/>
      <c r="V1717" s="456"/>
      <c r="W1717" s="456"/>
      <c r="X1717" s="456"/>
      <c r="Y1717" s="456"/>
      <c r="Z1717" s="456"/>
      <c r="AA1717" s="456"/>
      <c r="AB1717" s="456"/>
      <c r="AC1717" s="456"/>
      <c r="AD1717" s="456"/>
      <c r="AE1717" s="457"/>
      <c r="AF1717" s="455"/>
      <c r="AG1717" s="456"/>
      <c r="AH1717" s="456"/>
      <c r="AI1717" s="456"/>
      <c r="AJ1717" s="456"/>
      <c r="AK1717" s="456"/>
      <c r="AL1717" s="456"/>
      <c r="AM1717" s="456"/>
      <c r="AN1717" s="457"/>
      <c r="AO1717" s="455"/>
      <c r="AP1717" s="456"/>
      <c r="AQ1717" s="456"/>
      <c r="AR1717" s="456"/>
      <c r="AS1717" s="456"/>
      <c r="AT1717" s="456"/>
      <c r="AU1717" s="456"/>
      <c r="AV1717" s="456"/>
      <c r="AW1717" s="456"/>
      <c r="AX1717" s="456"/>
      <c r="AY1717" s="456"/>
      <c r="AZ1717" s="456"/>
      <c r="BA1717" s="456"/>
      <c r="BB1717" s="456"/>
      <c r="BC1717" s="456"/>
      <c r="BD1717" s="456"/>
      <c r="BE1717" s="456"/>
      <c r="BF1717" s="456"/>
      <c r="BG1717" s="457"/>
      <c r="BH1717" s="458"/>
      <c r="BI1717" s="459"/>
      <c r="BJ1717" s="459"/>
      <c r="BK1717" s="459"/>
      <c r="BL1717" s="459"/>
      <c r="BM1717" s="460"/>
      <c r="BN1717" s="314"/>
      <c r="BO1717" s="314"/>
      <c r="BP1717" s="1"/>
      <c r="BQ1717" s="120">
        <f>IF($F$3="","",IF(N1717=$F$3,COUNTIF(BQ$23:BQ1716,"&gt;0")+1,0))</f>
        <v>0</v>
      </c>
      <c r="BR1717" s="1"/>
      <c r="BS1717" s="20" t="str">
        <f>IF($N1717="","",IF(VLOOKUP(VLOOKUP($N1717,IMPOSTAZIONI!$E$6:$I$13,5,FALSE),IMPOSTAZIONI!$B$25:$N$32,3,FALSE)=0,"",VLOOKUP(VLOOKUP($N1717,IMPOSTAZIONI!$E$6:$I$13,5,FALSE),IMPOSTAZIONI!$B$25:$N$32,3,FALSE)))</f>
        <v/>
      </c>
      <c r="BT1717" s="20" t="str">
        <f>IF($N1717="","",IF(VLOOKUP(VLOOKUP($N1717,IMPOSTAZIONI!$E$6:$I$13,5,FALSE),IMPOSTAZIONI!$B$25:$N$32,6,FALSE)=0,"",VLOOKUP(VLOOKUP($N1717,IMPOSTAZIONI!$E$6:$I$13,5,FALSE),IMPOSTAZIONI!$B$25:$N$32,6,FALSE)))</f>
        <v/>
      </c>
      <c r="BU1717" s="20" t="str">
        <f>IF($N1717="","",IF(VLOOKUP(VLOOKUP($N1717,IMPOSTAZIONI!$E$6:$I$13,5,FALSE),IMPOSTAZIONI!$B$25:$N$32,9,FALSE)=0,"",VLOOKUP(VLOOKUP($N1717,IMPOSTAZIONI!$E$6:$I$13,5,FALSE),IMPOSTAZIONI!$B$25:$N$32,9,FALSE)))</f>
        <v/>
      </c>
      <c r="BV1717" s="20" t="str">
        <f>IF($N1717="","",IF(VLOOKUP(VLOOKUP($N1717,IMPOSTAZIONI!$E$6:$I$13,5,FALSE),IMPOSTAZIONI!$B$25:$N$32,12,FALSE)=0,"",VLOOKUP(VLOOKUP($N1717,IMPOSTAZIONI!$E$6:$I$13,5,FALSE),IMPOSTAZIONI!$B$25:$N$32,12,FALSE)))</f>
        <v/>
      </c>
      <c r="BW1717" s="221" t="str">
        <f t="shared" si="453"/>
        <v/>
      </c>
      <c r="BX1717" s="221" t="str">
        <f t="shared" si="454"/>
        <v/>
      </c>
      <c r="BY1717" s="221">
        <f t="shared" si="455"/>
        <v>0</v>
      </c>
      <c r="BZ1717" s="231">
        <f t="shared" si="456"/>
        <v>0</v>
      </c>
      <c r="CA1717" s="246">
        <f t="shared" si="457"/>
        <v>0</v>
      </c>
      <c r="CB1717" s="246">
        <f t="shared" si="458"/>
        <v>0</v>
      </c>
      <c r="CC1717" s="246" t="str">
        <f t="shared" si="459"/>
        <v/>
      </c>
      <c r="CD1717" s="246">
        <f t="shared" si="460"/>
        <v>5</v>
      </c>
      <c r="CE1717" s="246">
        <f t="shared" si="461"/>
        <v>0</v>
      </c>
      <c r="CF1717" s="276">
        <f t="shared" si="462"/>
        <v>0</v>
      </c>
      <c r="CG1717" s="277">
        <f t="shared" si="462"/>
        <v>0</v>
      </c>
      <c r="CH1717" s="277">
        <f t="shared" si="462"/>
        <v>0</v>
      </c>
      <c r="CI1717" s="278">
        <f t="shared" si="462"/>
        <v>0</v>
      </c>
      <c r="CJ1717" s="280">
        <f t="shared" si="463"/>
        <v>0</v>
      </c>
      <c r="CK1717" s="232">
        <f t="shared" si="464"/>
        <v>0</v>
      </c>
      <c r="CL1717" s="1"/>
    </row>
    <row r="1718" spans="1:90" ht="18" customHeight="1">
      <c r="A1718" s="1"/>
      <c r="B1718" s="1"/>
      <c r="C1718" s="314"/>
      <c r="D1718" s="287" t="str">
        <f t="shared" si="465"/>
        <v/>
      </c>
      <c r="E1718" s="449" t="str">
        <f t="shared" si="452"/>
        <v/>
      </c>
      <c r="F1718" s="450"/>
      <c r="G1718" s="451"/>
      <c r="H1718" s="452"/>
      <c r="I1718" s="453"/>
      <c r="J1718" s="453"/>
      <c r="K1718" s="453"/>
      <c r="L1718" s="453"/>
      <c r="M1718" s="454"/>
      <c r="N1718" s="455"/>
      <c r="O1718" s="456"/>
      <c r="P1718" s="456"/>
      <c r="Q1718" s="456"/>
      <c r="R1718" s="456"/>
      <c r="S1718" s="456"/>
      <c r="T1718" s="456"/>
      <c r="U1718" s="456"/>
      <c r="V1718" s="456"/>
      <c r="W1718" s="456"/>
      <c r="X1718" s="456"/>
      <c r="Y1718" s="456"/>
      <c r="Z1718" s="456"/>
      <c r="AA1718" s="456"/>
      <c r="AB1718" s="456"/>
      <c r="AC1718" s="456"/>
      <c r="AD1718" s="456"/>
      <c r="AE1718" s="457"/>
      <c r="AF1718" s="455"/>
      <c r="AG1718" s="456"/>
      <c r="AH1718" s="456"/>
      <c r="AI1718" s="456"/>
      <c r="AJ1718" s="456"/>
      <c r="AK1718" s="456"/>
      <c r="AL1718" s="456"/>
      <c r="AM1718" s="456"/>
      <c r="AN1718" s="457"/>
      <c r="AO1718" s="455"/>
      <c r="AP1718" s="456"/>
      <c r="AQ1718" s="456"/>
      <c r="AR1718" s="456"/>
      <c r="AS1718" s="456"/>
      <c r="AT1718" s="456"/>
      <c r="AU1718" s="456"/>
      <c r="AV1718" s="456"/>
      <c r="AW1718" s="456"/>
      <c r="AX1718" s="456"/>
      <c r="AY1718" s="456"/>
      <c r="AZ1718" s="456"/>
      <c r="BA1718" s="456"/>
      <c r="BB1718" s="456"/>
      <c r="BC1718" s="456"/>
      <c r="BD1718" s="456"/>
      <c r="BE1718" s="456"/>
      <c r="BF1718" s="456"/>
      <c r="BG1718" s="457"/>
      <c r="BH1718" s="458"/>
      <c r="BI1718" s="459"/>
      <c r="BJ1718" s="459"/>
      <c r="BK1718" s="459"/>
      <c r="BL1718" s="459"/>
      <c r="BM1718" s="460"/>
      <c r="BN1718" s="314"/>
      <c r="BO1718" s="314"/>
      <c r="BP1718" s="1"/>
      <c r="BQ1718" s="120">
        <f>IF($F$3="","",IF(N1718=$F$3,COUNTIF(BQ$23:BQ1717,"&gt;0")+1,0))</f>
        <v>0</v>
      </c>
      <c r="BR1718" s="1"/>
      <c r="BS1718" s="20" t="str">
        <f>IF($N1718="","",IF(VLOOKUP(VLOOKUP($N1718,IMPOSTAZIONI!$E$6:$I$13,5,FALSE),IMPOSTAZIONI!$B$25:$N$32,3,FALSE)=0,"",VLOOKUP(VLOOKUP($N1718,IMPOSTAZIONI!$E$6:$I$13,5,FALSE),IMPOSTAZIONI!$B$25:$N$32,3,FALSE)))</f>
        <v/>
      </c>
      <c r="BT1718" s="20" t="str">
        <f>IF($N1718="","",IF(VLOOKUP(VLOOKUP($N1718,IMPOSTAZIONI!$E$6:$I$13,5,FALSE),IMPOSTAZIONI!$B$25:$N$32,6,FALSE)=0,"",VLOOKUP(VLOOKUP($N1718,IMPOSTAZIONI!$E$6:$I$13,5,FALSE),IMPOSTAZIONI!$B$25:$N$32,6,FALSE)))</f>
        <v/>
      </c>
      <c r="BU1718" s="20" t="str">
        <f>IF($N1718="","",IF(VLOOKUP(VLOOKUP($N1718,IMPOSTAZIONI!$E$6:$I$13,5,FALSE),IMPOSTAZIONI!$B$25:$N$32,9,FALSE)=0,"",VLOOKUP(VLOOKUP($N1718,IMPOSTAZIONI!$E$6:$I$13,5,FALSE),IMPOSTAZIONI!$B$25:$N$32,9,FALSE)))</f>
        <v/>
      </c>
      <c r="BV1718" s="20" t="str">
        <f>IF($N1718="","",IF(VLOOKUP(VLOOKUP($N1718,IMPOSTAZIONI!$E$6:$I$13,5,FALSE),IMPOSTAZIONI!$B$25:$N$32,12,FALSE)=0,"",VLOOKUP(VLOOKUP($N1718,IMPOSTAZIONI!$E$6:$I$13,5,FALSE),IMPOSTAZIONI!$B$25:$N$32,12,FALSE)))</f>
        <v/>
      </c>
      <c r="BW1718" s="221" t="str">
        <f t="shared" si="453"/>
        <v/>
      </c>
      <c r="BX1718" s="221" t="str">
        <f t="shared" si="454"/>
        <v/>
      </c>
      <c r="BY1718" s="221">
        <f t="shared" si="455"/>
        <v>0</v>
      </c>
      <c r="BZ1718" s="231">
        <f t="shared" si="456"/>
        <v>0</v>
      </c>
      <c r="CA1718" s="246">
        <f t="shared" si="457"/>
        <v>0</v>
      </c>
      <c r="CB1718" s="246">
        <f t="shared" si="458"/>
        <v>0</v>
      </c>
      <c r="CC1718" s="246" t="str">
        <f t="shared" si="459"/>
        <v/>
      </c>
      <c r="CD1718" s="246">
        <f t="shared" si="460"/>
        <v>5</v>
      </c>
      <c r="CE1718" s="246">
        <f t="shared" si="461"/>
        <v>0</v>
      </c>
      <c r="CF1718" s="276">
        <f t="shared" si="462"/>
        <v>0</v>
      </c>
      <c r="CG1718" s="277">
        <f t="shared" si="462"/>
        <v>0</v>
      </c>
      <c r="CH1718" s="277">
        <f t="shared" si="462"/>
        <v>0</v>
      </c>
      <c r="CI1718" s="278">
        <f t="shared" si="462"/>
        <v>0</v>
      </c>
      <c r="CJ1718" s="280">
        <f t="shared" si="463"/>
        <v>0</v>
      </c>
      <c r="CK1718" s="232">
        <f t="shared" si="464"/>
        <v>0</v>
      </c>
      <c r="CL1718" s="1"/>
    </row>
    <row r="1719" spans="1:90" ht="18" customHeight="1">
      <c r="A1719" s="1"/>
      <c r="B1719" s="1"/>
      <c r="C1719" s="314"/>
      <c r="D1719" s="287" t="str">
        <f t="shared" si="465"/>
        <v/>
      </c>
      <c r="E1719" s="449" t="str">
        <f t="shared" si="452"/>
        <v/>
      </c>
      <c r="F1719" s="450"/>
      <c r="G1719" s="451"/>
      <c r="H1719" s="452"/>
      <c r="I1719" s="453"/>
      <c r="J1719" s="453"/>
      <c r="K1719" s="453"/>
      <c r="L1719" s="453"/>
      <c r="M1719" s="454"/>
      <c r="N1719" s="455"/>
      <c r="O1719" s="456"/>
      <c r="P1719" s="456"/>
      <c r="Q1719" s="456"/>
      <c r="R1719" s="456"/>
      <c r="S1719" s="456"/>
      <c r="T1719" s="456"/>
      <c r="U1719" s="456"/>
      <c r="V1719" s="456"/>
      <c r="W1719" s="456"/>
      <c r="X1719" s="456"/>
      <c r="Y1719" s="456"/>
      <c r="Z1719" s="456"/>
      <c r="AA1719" s="456"/>
      <c r="AB1719" s="456"/>
      <c r="AC1719" s="456"/>
      <c r="AD1719" s="456"/>
      <c r="AE1719" s="457"/>
      <c r="AF1719" s="455"/>
      <c r="AG1719" s="456"/>
      <c r="AH1719" s="456"/>
      <c r="AI1719" s="456"/>
      <c r="AJ1719" s="456"/>
      <c r="AK1719" s="456"/>
      <c r="AL1719" s="456"/>
      <c r="AM1719" s="456"/>
      <c r="AN1719" s="457"/>
      <c r="AO1719" s="455"/>
      <c r="AP1719" s="456"/>
      <c r="AQ1719" s="456"/>
      <c r="AR1719" s="456"/>
      <c r="AS1719" s="456"/>
      <c r="AT1719" s="456"/>
      <c r="AU1719" s="456"/>
      <c r="AV1719" s="456"/>
      <c r="AW1719" s="456"/>
      <c r="AX1719" s="456"/>
      <c r="AY1719" s="456"/>
      <c r="AZ1719" s="456"/>
      <c r="BA1719" s="456"/>
      <c r="BB1719" s="456"/>
      <c r="BC1719" s="456"/>
      <c r="BD1719" s="456"/>
      <c r="BE1719" s="456"/>
      <c r="BF1719" s="456"/>
      <c r="BG1719" s="457"/>
      <c r="BH1719" s="458"/>
      <c r="BI1719" s="459"/>
      <c r="BJ1719" s="459"/>
      <c r="BK1719" s="459"/>
      <c r="BL1719" s="459"/>
      <c r="BM1719" s="460"/>
      <c r="BN1719" s="314"/>
      <c r="BO1719" s="314"/>
      <c r="BP1719" s="1"/>
      <c r="BQ1719" s="120">
        <f>IF($F$3="","",IF(N1719=$F$3,COUNTIF(BQ$23:BQ1718,"&gt;0")+1,0))</f>
        <v>0</v>
      </c>
      <c r="BR1719" s="1"/>
      <c r="BS1719" s="20" t="str">
        <f>IF($N1719="","",IF(VLOOKUP(VLOOKUP($N1719,IMPOSTAZIONI!$E$6:$I$13,5,FALSE),IMPOSTAZIONI!$B$25:$N$32,3,FALSE)=0,"",VLOOKUP(VLOOKUP($N1719,IMPOSTAZIONI!$E$6:$I$13,5,FALSE),IMPOSTAZIONI!$B$25:$N$32,3,FALSE)))</f>
        <v/>
      </c>
      <c r="BT1719" s="20" t="str">
        <f>IF($N1719="","",IF(VLOOKUP(VLOOKUP($N1719,IMPOSTAZIONI!$E$6:$I$13,5,FALSE),IMPOSTAZIONI!$B$25:$N$32,6,FALSE)=0,"",VLOOKUP(VLOOKUP($N1719,IMPOSTAZIONI!$E$6:$I$13,5,FALSE),IMPOSTAZIONI!$B$25:$N$32,6,FALSE)))</f>
        <v/>
      </c>
      <c r="BU1719" s="20" t="str">
        <f>IF($N1719="","",IF(VLOOKUP(VLOOKUP($N1719,IMPOSTAZIONI!$E$6:$I$13,5,FALSE),IMPOSTAZIONI!$B$25:$N$32,9,FALSE)=0,"",VLOOKUP(VLOOKUP($N1719,IMPOSTAZIONI!$E$6:$I$13,5,FALSE),IMPOSTAZIONI!$B$25:$N$32,9,FALSE)))</f>
        <v/>
      </c>
      <c r="BV1719" s="20" t="str">
        <f>IF($N1719="","",IF(VLOOKUP(VLOOKUP($N1719,IMPOSTAZIONI!$E$6:$I$13,5,FALSE),IMPOSTAZIONI!$B$25:$N$32,12,FALSE)=0,"",VLOOKUP(VLOOKUP($N1719,IMPOSTAZIONI!$E$6:$I$13,5,FALSE),IMPOSTAZIONI!$B$25:$N$32,12,FALSE)))</f>
        <v/>
      </c>
      <c r="BW1719" s="221" t="str">
        <f t="shared" si="453"/>
        <v/>
      </c>
      <c r="BX1719" s="221" t="str">
        <f t="shared" si="454"/>
        <v/>
      </c>
      <c r="BY1719" s="221">
        <f t="shared" si="455"/>
        <v>0</v>
      </c>
      <c r="BZ1719" s="231">
        <f t="shared" si="456"/>
        <v>0</v>
      </c>
      <c r="CA1719" s="246">
        <f t="shared" si="457"/>
        <v>0</v>
      </c>
      <c r="CB1719" s="246">
        <f t="shared" si="458"/>
        <v>0</v>
      </c>
      <c r="CC1719" s="246" t="str">
        <f t="shared" si="459"/>
        <v/>
      </c>
      <c r="CD1719" s="246">
        <f t="shared" si="460"/>
        <v>5</v>
      </c>
      <c r="CE1719" s="246">
        <f t="shared" si="461"/>
        <v>0</v>
      </c>
      <c r="CF1719" s="276">
        <f t="shared" si="462"/>
        <v>0</v>
      </c>
      <c r="CG1719" s="277">
        <f t="shared" si="462"/>
        <v>0</v>
      </c>
      <c r="CH1719" s="277">
        <f t="shared" si="462"/>
        <v>0</v>
      </c>
      <c r="CI1719" s="278">
        <f t="shared" si="462"/>
        <v>0</v>
      </c>
      <c r="CJ1719" s="280">
        <f t="shared" si="463"/>
        <v>0</v>
      </c>
      <c r="CK1719" s="232">
        <f t="shared" si="464"/>
        <v>0</v>
      </c>
      <c r="CL1719" s="1"/>
    </row>
    <row r="1720" spans="1:90" ht="18" customHeight="1">
      <c r="A1720" s="1"/>
      <c r="B1720" s="1"/>
      <c r="C1720" s="314"/>
      <c r="D1720" s="287" t="str">
        <f t="shared" si="465"/>
        <v/>
      </c>
      <c r="E1720" s="449" t="str">
        <f t="shared" si="452"/>
        <v/>
      </c>
      <c r="F1720" s="450"/>
      <c r="G1720" s="451"/>
      <c r="H1720" s="452"/>
      <c r="I1720" s="453"/>
      <c r="J1720" s="453"/>
      <c r="K1720" s="453"/>
      <c r="L1720" s="453"/>
      <c r="M1720" s="454"/>
      <c r="N1720" s="455"/>
      <c r="O1720" s="456"/>
      <c r="P1720" s="456"/>
      <c r="Q1720" s="456"/>
      <c r="R1720" s="456"/>
      <c r="S1720" s="456"/>
      <c r="T1720" s="456"/>
      <c r="U1720" s="456"/>
      <c r="V1720" s="456"/>
      <c r="W1720" s="456"/>
      <c r="X1720" s="456"/>
      <c r="Y1720" s="456"/>
      <c r="Z1720" s="456"/>
      <c r="AA1720" s="456"/>
      <c r="AB1720" s="456"/>
      <c r="AC1720" s="456"/>
      <c r="AD1720" s="456"/>
      <c r="AE1720" s="457"/>
      <c r="AF1720" s="455"/>
      <c r="AG1720" s="456"/>
      <c r="AH1720" s="456"/>
      <c r="AI1720" s="456"/>
      <c r="AJ1720" s="456"/>
      <c r="AK1720" s="456"/>
      <c r="AL1720" s="456"/>
      <c r="AM1720" s="456"/>
      <c r="AN1720" s="457"/>
      <c r="AO1720" s="455"/>
      <c r="AP1720" s="456"/>
      <c r="AQ1720" s="456"/>
      <c r="AR1720" s="456"/>
      <c r="AS1720" s="456"/>
      <c r="AT1720" s="456"/>
      <c r="AU1720" s="456"/>
      <c r="AV1720" s="456"/>
      <c r="AW1720" s="456"/>
      <c r="AX1720" s="456"/>
      <c r="AY1720" s="456"/>
      <c r="AZ1720" s="456"/>
      <c r="BA1720" s="456"/>
      <c r="BB1720" s="456"/>
      <c r="BC1720" s="456"/>
      <c r="BD1720" s="456"/>
      <c r="BE1720" s="456"/>
      <c r="BF1720" s="456"/>
      <c r="BG1720" s="457"/>
      <c r="BH1720" s="458"/>
      <c r="BI1720" s="459"/>
      <c r="BJ1720" s="459"/>
      <c r="BK1720" s="459"/>
      <c r="BL1720" s="459"/>
      <c r="BM1720" s="460"/>
      <c r="BN1720" s="314"/>
      <c r="BO1720" s="314"/>
      <c r="BP1720" s="1"/>
      <c r="BQ1720" s="120">
        <f>IF($F$3="","",IF(N1720=$F$3,COUNTIF(BQ$23:BQ1719,"&gt;0")+1,0))</f>
        <v>0</v>
      </c>
      <c r="BR1720" s="1"/>
      <c r="BS1720" s="20" t="str">
        <f>IF($N1720="","",IF(VLOOKUP(VLOOKUP($N1720,IMPOSTAZIONI!$E$6:$I$13,5,FALSE),IMPOSTAZIONI!$B$25:$N$32,3,FALSE)=0,"",VLOOKUP(VLOOKUP($N1720,IMPOSTAZIONI!$E$6:$I$13,5,FALSE),IMPOSTAZIONI!$B$25:$N$32,3,FALSE)))</f>
        <v/>
      </c>
      <c r="BT1720" s="20" t="str">
        <f>IF($N1720="","",IF(VLOOKUP(VLOOKUP($N1720,IMPOSTAZIONI!$E$6:$I$13,5,FALSE),IMPOSTAZIONI!$B$25:$N$32,6,FALSE)=0,"",VLOOKUP(VLOOKUP($N1720,IMPOSTAZIONI!$E$6:$I$13,5,FALSE),IMPOSTAZIONI!$B$25:$N$32,6,FALSE)))</f>
        <v/>
      </c>
      <c r="BU1720" s="20" t="str">
        <f>IF($N1720="","",IF(VLOOKUP(VLOOKUP($N1720,IMPOSTAZIONI!$E$6:$I$13,5,FALSE),IMPOSTAZIONI!$B$25:$N$32,9,FALSE)=0,"",VLOOKUP(VLOOKUP($N1720,IMPOSTAZIONI!$E$6:$I$13,5,FALSE),IMPOSTAZIONI!$B$25:$N$32,9,FALSE)))</f>
        <v/>
      </c>
      <c r="BV1720" s="20" t="str">
        <f>IF($N1720="","",IF(VLOOKUP(VLOOKUP($N1720,IMPOSTAZIONI!$E$6:$I$13,5,FALSE),IMPOSTAZIONI!$B$25:$N$32,12,FALSE)=0,"",VLOOKUP(VLOOKUP($N1720,IMPOSTAZIONI!$E$6:$I$13,5,FALSE),IMPOSTAZIONI!$B$25:$N$32,12,FALSE)))</f>
        <v/>
      </c>
      <c r="BW1720" s="221" t="str">
        <f t="shared" si="453"/>
        <v/>
      </c>
      <c r="BX1720" s="221" t="str">
        <f t="shared" si="454"/>
        <v/>
      </c>
      <c r="BY1720" s="221">
        <f t="shared" si="455"/>
        <v>0</v>
      </c>
      <c r="BZ1720" s="231">
        <f t="shared" si="456"/>
        <v>0</v>
      </c>
      <c r="CA1720" s="246">
        <f t="shared" si="457"/>
        <v>0</v>
      </c>
      <c r="CB1720" s="246">
        <f t="shared" si="458"/>
        <v>0</v>
      </c>
      <c r="CC1720" s="246" t="str">
        <f t="shared" si="459"/>
        <v/>
      </c>
      <c r="CD1720" s="246">
        <f t="shared" si="460"/>
        <v>5</v>
      </c>
      <c r="CE1720" s="246">
        <f t="shared" si="461"/>
        <v>0</v>
      </c>
      <c r="CF1720" s="276">
        <f t="shared" si="462"/>
        <v>0</v>
      </c>
      <c r="CG1720" s="277">
        <f t="shared" si="462"/>
        <v>0</v>
      </c>
      <c r="CH1720" s="277">
        <f t="shared" si="462"/>
        <v>0</v>
      </c>
      <c r="CI1720" s="278">
        <f t="shared" si="462"/>
        <v>0</v>
      </c>
      <c r="CJ1720" s="280">
        <f t="shared" si="463"/>
        <v>0</v>
      </c>
      <c r="CK1720" s="232">
        <f t="shared" si="464"/>
        <v>0</v>
      </c>
      <c r="CL1720" s="1"/>
    </row>
    <row r="1721" spans="1:90" ht="18" customHeight="1">
      <c r="A1721" s="1"/>
      <c r="B1721" s="1"/>
      <c r="C1721" s="314"/>
      <c r="D1721" s="287" t="str">
        <f t="shared" si="465"/>
        <v/>
      </c>
      <c r="E1721" s="449" t="str">
        <f t="shared" si="452"/>
        <v/>
      </c>
      <c r="F1721" s="450"/>
      <c r="G1721" s="451"/>
      <c r="H1721" s="452"/>
      <c r="I1721" s="453"/>
      <c r="J1721" s="453"/>
      <c r="K1721" s="453"/>
      <c r="L1721" s="453"/>
      <c r="M1721" s="454"/>
      <c r="N1721" s="455"/>
      <c r="O1721" s="456"/>
      <c r="P1721" s="456"/>
      <c r="Q1721" s="456"/>
      <c r="R1721" s="456"/>
      <c r="S1721" s="456"/>
      <c r="T1721" s="456"/>
      <c r="U1721" s="456"/>
      <c r="V1721" s="456"/>
      <c r="W1721" s="456"/>
      <c r="X1721" s="456"/>
      <c r="Y1721" s="456"/>
      <c r="Z1721" s="456"/>
      <c r="AA1721" s="456"/>
      <c r="AB1721" s="456"/>
      <c r="AC1721" s="456"/>
      <c r="AD1721" s="456"/>
      <c r="AE1721" s="457"/>
      <c r="AF1721" s="455"/>
      <c r="AG1721" s="456"/>
      <c r="AH1721" s="456"/>
      <c r="AI1721" s="456"/>
      <c r="AJ1721" s="456"/>
      <c r="AK1721" s="456"/>
      <c r="AL1721" s="456"/>
      <c r="AM1721" s="456"/>
      <c r="AN1721" s="457"/>
      <c r="AO1721" s="455"/>
      <c r="AP1721" s="456"/>
      <c r="AQ1721" s="456"/>
      <c r="AR1721" s="456"/>
      <c r="AS1721" s="456"/>
      <c r="AT1721" s="456"/>
      <c r="AU1721" s="456"/>
      <c r="AV1721" s="456"/>
      <c r="AW1721" s="456"/>
      <c r="AX1721" s="456"/>
      <c r="AY1721" s="456"/>
      <c r="AZ1721" s="456"/>
      <c r="BA1721" s="456"/>
      <c r="BB1721" s="456"/>
      <c r="BC1721" s="456"/>
      <c r="BD1721" s="456"/>
      <c r="BE1721" s="456"/>
      <c r="BF1721" s="456"/>
      <c r="BG1721" s="457"/>
      <c r="BH1721" s="458"/>
      <c r="BI1721" s="459"/>
      <c r="BJ1721" s="459"/>
      <c r="BK1721" s="459"/>
      <c r="BL1721" s="459"/>
      <c r="BM1721" s="460"/>
      <c r="BN1721" s="314"/>
      <c r="BO1721" s="314"/>
      <c r="BP1721" s="1"/>
      <c r="BQ1721" s="120">
        <f>IF($F$3="","",IF(N1721=$F$3,COUNTIF(BQ$23:BQ1720,"&gt;0")+1,0))</f>
        <v>0</v>
      </c>
      <c r="BR1721" s="1"/>
      <c r="BS1721" s="20" t="str">
        <f>IF($N1721="","",IF(VLOOKUP(VLOOKUP($N1721,IMPOSTAZIONI!$E$6:$I$13,5,FALSE),IMPOSTAZIONI!$B$25:$N$32,3,FALSE)=0,"",VLOOKUP(VLOOKUP($N1721,IMPOSTAZIONI!$E$6:$I$13,5,FALSE),IMPOSTAZIONI!$B$25:$N$32,3,FALSE)))</f>
        <v/>
      </c>
      <c r="BT1721" s="20" t="str">
        <f>IF($N1721="","",IF(VLOOKUP(VLOOKUP($N1721,IMPOSTAZIONI!$E$6:$I$13,5,FALSE),IMPOSTAZIONI!$B$25:$N$32,6,FALSE)=0,"",VLOOKUP(VLOOKUP($N1721,IMPOSTAZIONI!$E$6:$I$13,5,FALSE),IMPOSTAZIONI!$B$25:$N$32,6,FALSE)))</f>
        <v/>
      </c>
      <c r="BU1721" s="20" t="str">
        <f>IF($N1721="","",IF(VLOOKUP(VLOOKUP($N1721,IMPOSTAZIONI!$E$6:$I$13,5,FALSE),IMPOSTAZIONI!$B$25:$N$32,9,FALSE)=0,"",VLOOKUP(VLOOKUP($N1721,IMPOSTAZIONI!$E$6:$I$13,5,FALSE),IMPOSTAZIONI!$B$25:$N$32,9,FALSE)))</f>
        <v/>
      </c>
      <c r="BV1721" s="20" t="str">
        <f>IF($N1721="","",IF(VLOOKUP(VLOOKUP($N1721,IMPOSTAZIONI!$E$6:$I$13,5,FALSE),IMPOSTAZIONI!$B$25:$N$32,12,FALSE)=0,"",VLOOKUP(VLOOKUP($N1721,IMPOSTAZIONI!$E$6:$I$13,5,FALSE),IMPOSTAZIONI!$B$25:$N$32,12,FALSE)))</f>
        <v/>
      </c>
      <c r="BW1721" s="221" t="str">
        <f t="shared" si="453"/>
        <v/>
      </c>
      <c r="BX1721" s="221" t="str">
        <f t="shared" si="454"/>
        <v/>
      </c>
      <c r="BY1721" s="221">
        <f t="shared" si="455"/>
        <v>0</v>
      </c>
      <c r="BZ1721" s="231">
        <f t="shared" si="456"/>
        <v>0</v>
      </c>
      <c r="CA1721" s="246">
        <f t="shared" si="457"/>
        <v>0</v>
      </c>
      <c r="CB1721" s="246">
        <f t="shared" si="458"/>
        <v>0</v>
      </c>
      <c r="CC1721" s="246" t="str">
        <f t="shared" si="459"/>
        <v/>
      </c>
      <c r="CD1721" s="246">
        <f t="shared" si="460"/>
        <v>5</v>
      </c>
      <c r="CE1721" s="246">
        <f t="shared" si="461"/>
        <v>0</v>
      </c>
      <c r="CF1721" s="276">
        <f t="shared" si="462"/>
        <v>0</v>
      </c>
      <c r="CG1721" s="277">
        <f t="shared" si="462"/>
        <v>0</v>
      </c>
      <c r="CH1721" s="277">
        <f t="shared" si="462"/>
        <v>0</v>
      </c>
      <c r="CI1721" s="278">
        <f t="shared" si="462"/>
        <v>0</v>
      </c>
      <c r="CJ1721" s="280">
        <f t="shared" si="463"/>
        <v>0</v>
      </c>
      <c r="CK1721" s="232">
        <f t="shared" si="464"/>
        <v>0</v>
      </c>
      <c r="CL1721" s="1"/>
    </row>
    <row r="1722" spans="1:90" ht="18" customHeight="1">
      <c r="A1722" s="1"/>
      <c r="B1722" s="1"/>
      <c r="C1722" s="314"/>
      <c r="D1722" s="287" t="str">
        <f t="shared" si="465"/>
        <v/>
      </c>
      <c r="E1722" s="449" t="str">
        <f t="shared" si="452"/>
        <v/>
      </c>
      <c r="F1722" s="450"/>
      <c r="G1722" s="451"/>
      <c r="H1722" s="452"/>
      <c r="I1722" s="453"/>
      <c r="J1722" s="453"/>
      <c r="K1722" s="453"/>
      <c r="L1722" s="453"/>
      <c r="M1722" s="454"/>
      <c r="N1722" s="455"/>
      <c r="O1722" s="456"/>
      <c r="P1722" s="456"/>
      <c r="Q1722" s="456"/>
      <c r="R1722" s="456"/>
      <c r="S1722" s="456"/>
      <c r="T1722" s="456"/>
      <c r="U1722" s="456"/>
      <c r="V1722" s="456"/>
      <c r="W1722" s="456"/>
      <c r="X1722" s="456"/>
      <c r="Y1722" s="456"/>
      <c r="Z1722" s="456"/>
      <c r="AA1722" s="456"/>
      <c r="AB1722" s="456"/>
      <c r="AC1722" s="456"/>
      <c r="AD1722" s="456"/>
      <c r="AE1722" s="457"/>
      <c r="AF1722" s="455"/>
      <c r="AG1722" s="456"/>
      <c r="AH1722" s="456"/>
      <c r="AI1722" s="456"/>
      <c r="AJ1722" s="456"/>
      <c r="AK1722" s="456"/>
      <c r="AL1722" s="456"/>
      <c r="AM1722" s="456"/>
      <c r="AN1722" s="457"/>
      <c r="AO1722" s="455"/>
      <c r="AP1722" s="456"/>
      <c r="AQ1722" s="456"/>
      <c r="AR1722" s="456"/>
      <c r="AS1722" s="456"/>
      <c r="AT1722" s="456"/>
      <c r="AU1722" s="456"/>
      <c r="AV1722" s="456"/>
      <c r="AW1722" s="456"/>
      <c r="AX1722" s="456"/>
      <c r="AY1722" s="456"/>
      <c r="AZ1722" s="456"/>
      <c r="BA1722" s="456"/>
      <c r="BB1722" s="456"/>
      <c r="BC1722" s="456"/>
      <c r="BD1722" s="456"/>
      <c r="BE1722" s="456"/>
      <c r="BF1722" s="456"/>
      <c r="BG1722" s="457"/>
      <c r="BH1722" s="458"/>
      <c r="BI1722" s="459"/>
      <c r="BJ1722" s="459"/>
      <c r="BK1722" s="459"/>
      <c r="BL1722" s="459"/>
      <c r="BM1722" s="460"/>
      <c r="BN1722" s="314"/>
      <c r="BO1722" s="314"/>
      <c r="BP1722" s="1"/>
      <c r="BQ1722" s="120">
        <f>IF($F$3="","",IF(N1722=$F$3,COUNTIF(BQ$23:BQ1721,"&gt;0")+1,0))</f>
        <v>0</v>
      </c>
      <c r="BR1722" s="1"/>
      <c r="BS1722" s="20" t="str">
        <f>IF($N1722="","",IF(VLOOKUP(VLOOKUP($N1722,IMPOSTAZIONI!$E$6:$I$13,5,FALSE),IMPOSTAZIONI!$B$25:$N$32,3,FALSE)=0,"",VLOOKUP(VLOOKUP($N1722,IMPOSTAZIONI!$E$6:$I$13,5,FALSE),IMPOSTAZIONI!$B$25:$N$32,3,FALSE)))</f>
        <v/>
      </c>
      <c r="BT1722" s="20" t="str">
        <f>IF($N1722="","",IF(VLOOKUP(VLOOKUP($N1722,IMPOSTAZIONI!$E$6:$I$13,5,FALSE),IMPOSTAZIONI!$B$25:$N$32,6,FALSE)=0,"",VLOOKUP(VLOOKUP($N1722,IMPOSTAZIONI!$E$6:$I$13,5,FALSE),IMPOSTAZIONI!$B$25:$N$32,6,FALSE)))</f>
        <v/>
      </c>
      <c r="BU1722" s="20" t="str">
        <f>IF($N1722="","",IF(VLOOKUP(VLOOKUP($N1722,IMPOSTAZIONI!$E$6:$I$13,5,FALSE),IMPOSTAZIONI!$B$25:$N$32,9,FALSE)=0,"",VLOOKUP(VLOOKUP($N1722,IMPOSTAZIONI!$E$6:$I$13,5,FALSE),IMPOSTAZIONI!$B$25:$N$32,9,FALSE)))</f>
        <v/>
      </c>
      <c r="BV1722" s="20" t="str">
        <f>IF($N1722="","",IF(VLOOKUP(VLOOKUP($N1722,IMPOSTAZIONI!$E$6:$I$13,5,FALSE),IMPOSTAZIONI!$B$25:$N$32,12,FALSE)=0,"",VLOOKUP(VLOOKUP($N1722,IMPOSTAZIONI!$E$6:$I$13,5,FALSE),IMPOSTAZIONI!$B$25:$N$32,12,FALSE)))</f>
        <v/>
      </c>
      <c r="BW1722" s="221" t="str">
        <f t="shared" si="453"/>
        <v/>
      </c>
      <c r="BX1722" s="221" t="str">
        <f t="shared" si="454"/>
        <v/>
      </c>
      <c r="BY1722" s="221">
        <f t="shared" si="455"/>
        <v>0</v>
      </c>
      <c r="BZ1722" s="231">
        <f t="shared" si="456"/>
        <v>0</v>
      </c>
      <c r="CA1722" s="246">
        <f t="shared" si="457"/>
        <v>0</v>
      </c>
      <c r="CB1722" s="246">
        <f t="shared" si="458"/>
        <v>0</v>
      </c>
      <c r="CC1722" s="246" t="str">
        <f t="shared" si="459"/>
        <v/>
      </c>
      <c r="CD1722" s="246">
        <f t="shared" si="460"/>
        <v>5</v>
      </c>
      <c r="CE1722" s="246">
        <f t="shared" si="461"/>
        <v>0</v>
      </c>
      <c r="CF1722" s="276">
        <f t="shared" si="462"/>
        <v>0</v>
      </c>
      <c r="CG1722" s="277">
        <f t="shared" si="462"/>
        <v>0</v>
      </c>
      <c r="CH1722" s="277">
        <f t="shared" si="462"/>
        <v>0</v>
      </c>
      <c r="CI1722" s="278">
        <f t="shared" si="462"/>
        <v>0</v>
      </c>
      <c r="CJ1722" s="280">
        <f t="shared" si="463"/>
        <v>0</v>
      </c>
      <c r="CK1722" s="232">
        <f t="shared" si="464"/>
        <v>0</v>
      </c>
      <c r="CL1722" s="1"/>
    </row>
    <row r="1723" spans="1:90" ht="18" customHeight="1">
      <c r="A1723" s="1"/>
      <c r="B1723" s="1"/>
      <c r="C1723" s="314"/>
      <c r="D1723" s="287" t="str">
        <f t="shared" si="465"/>
        <v/>
      </c>
      <c r="E1723" s="449" t="str">
        <f t="shared" si="452"/>
        <v/>
      </c>
      <c r="F1723" s="450"/>
      <c r="G1723" s="451"/>
      <c r="H1723" s="452"/>
      <c r="I1723" s="453"/>
      <c r="J1723" s="453"/>
      <c r="K1723" s="453"/>
      <c r="L1723" s="453"/>
      <c r="M1723" s="454"/>
      <c r="N1723" s="455"/>
      <c r="O1723" s="456"/>
      <c r="P1723" s="456"/>
      <c r="Q1723" s="456"/>
      <c r="R1723" s="456"/>
      <c r="S1723" s="456"/>
      <c r="T1723" s="456"/>
      <c r="U1723" s="456"/>
      <c r="V1723" s="456"/>
      <c r="W1723" s="456"/>
      <c r="X1723" s="456"/>
      <c r="Y1723" s="456"/>
      <c r="Z1723" s="456"/>
      <c r="AA1723" s="456"/>
      <c r="AB1723" s="456"/>
      <c r="AC1723" s="456"/>
      <c r="AD1723" s="456"/>
      <c r="AE1723" s="457"/>
      <c r="AF1723" s="455"/>
      <c r="AG1723" s="456"/>
      <c r="AH1723" s="456"/>
      <c r="AI1723" s="456"/>
      <c r="AJ1723" s="456"/>
      <c r="AK1723" s="456"/>
      <c r="AL1723" s="456"/>
      <c r="AM1723" s="456"/>
      <c r="AN1723" s="457"/>
      <c r="AO1723" s="455"/>
      <c r="AP1723" s="456"/>
      <c r="AQ1723" s="456"/>
      <c r="AR1723" s="456"/>
      <c r="AS1723" s="456"/>
      <c r="AT1723" s="456"/>
      <c r="AU1723" s="456"/>
      <c r="AV1723" s="456"/>
      <c r="AW1723" s="456"/>
      <c r="AX1723" s="456"/>
      <c r="AY1723" s="456"/>
      <c r="AZ1723" s="456"/>
      <c r="BA1723" s="456"/>
      <c r="BB1723" s="456"/>
      <c r="BC1723" s="456"/>
      <c r="BD1723" s="456"/>
      <c r="BE1723" s="456"/>
      <c r="BF1723" s="456"/>
      <c r="BG1723" s="457"/>
      <c r="BH1723" s="458"/>
      <c r="BI1723" s="459"/>
      <c r="BJ1723" s="459"/>
      <c r="BK1723" s="459"/>
      <c r="BL1723" s="459"/>
      <c r="BM1723" s="460"/>
      <c r="BN1723" s="314"/>
      <c r="BO1723" s="314"/>
      <c r="BP1723" s="1"/>
      <c r="BQ1723" s="120">
        <f>IF($F$3="","",IF(N1723=$F$3,COUNTIF(BQ$23:BQ1722,"&gt;0")+1,0))</f>
        <v>0</v>
      </c>
      <c r="BR1723" s="1"/>
      <c r="BS1723" s="20" t="str">
        <f>IF($N1723="","",IF(VLOOKUP(VLOOKUP($N1723,IMPOSTAZIONI!$E$6:$I$13,5,FALSE),IMPOSTAZIONI!$B$25:$N$32,3,FALSE)=0,"",VLOOKUP(VLOOKUP($N1723,IMPOSTAZIONI!$E$6:$I$13,5,FALSE),IMPOSTAZIONI!$B$25:$N$32,3,FALSE)))</f>
        <v/>
      </c>
      <c r="BT1723" s="20" t="str">
        <f>IF($N1723="","",IF(VLOOKUP(VLOOKUP($N1723,IMPOSTAZIONI!$E$6:$I$13,5,FALSE),IMPOSTAZIONI!$B$25:$N$32,6,FALSE)=0,"",VLOOKUP(VLOOKUP($N1723,IMPOSTAZIONI!$E$6:$I$13,5,FALSE),IMPOSTAZIONI!$B$25:$N$32,6,FALSE)))</f>
        <v/>
      </c>
      <c r="BU1723" s="20" t="str">
        <f>IF($N1723="","",IF(VLOOKUP(VLOOKUP($N1723,IMPOSTAZIONI!$E$6:$I$13,5,FALSE),IMPOSTAZIONI!$B$25:$N$32,9,FALSE)=0,"",VLOOKUP(VLOOKUP($N1723,IMPOSTAZIONI!$E$6:$I$13,5,FALSE),IMPOSTAZIONI!$B$25:$N$32,9,FALSE)))</f>
        <v/>
      </c>
      <c r="BV1723" s="20" t="str">
        <f>IF($N1723="","",IF(VLOOKUP(VLOOKUP($N1723,IMPOSTAZIONI!$E$6:$I$13,5,FALSE),IMPOSTAZIONI!$B$25:$N$32,12,FALSE)=0,"",VLOOKUP(VLOOKUP($N1723,IMPOSTAZIONI!$E$6:$I$13,5,FALSE),IMPOSTAZIONI!$B$25:$N$32,12,FALSE)))</f>
        <v/>
      </c>
      <c r="BW1723" s="221" t="str">
        <f t="shared" si="453"/>
        <v/>
      </c>
      <c r="BX1723" s="221" t="str">
        <f t="shared" si="454"/>
        <v/>
      </c>
      <c r="BY1723" s="221">
        <f t="shared" si="455"/>
        <v>0</v>
      </c>
      <c r="BZ1723" s="231">
        <f t="shared" si="456"/>
        <v>0</v>
      </c>
      <c r="CA1723" s="246">
        <f t="shared" si="457"/>
        <v>0</v>
      </c>
      <c r="CB1723" s="246">
        <f t="shared" si="458"/>
        <v>0</v>
      </c>
      <c r="CC1723" s="246" t="str">
        <f t="shared" si="459"/>
        <v/>
      </c>
      <c r="CD1723" s="246">
        <f t="shared" si="460"/>
        <v>5</v>
      </c>
      <c r="CE1723" s="246">
        <f t="shared" si="461"/>
        <v>0</v>
      </c>
      <c r="CF1723" s="276">
        <f t="shared" si="462"/>
        <v>0</v>
      </c>
      <c r="CG1723" s="277">
        <f t="shared" si="462"/>
        <v>0</v>
      </c>
      <c r="CH1723" s="277">
        <f t="shared" si="462"/>
        <v>0</v>
      </c>
      <c r="CI1723" s="278">
        <f t="shared" si="462"/>
        <v>0</v>
      </c>
      <c r="CJ1723" s="280">
        <f t="shared" si="463"/>
        <v>0</v>
      </c>
      <c r="CK1723" s="232">
        <f t="shared" si="464"/>
        <v>0</v>
      </c>
      <c r="CL1723" s="1"/>
    </row>
    <row r="1724" spans="1:90" ht="18" customHeight="1">
      <c r="A1724" s="1"/>
      <c r="B1724" s="1"/>
      <c r="C1724" s="314"/>
      <c r="D1724" s="287" t="str">
        <f t="shared" si="465"/>
        <v/>
      </c>
      <c r="E1724" s="449" t="str">
        <f t="shared" si="452"/>
        <v/>
      </c>
      <c r="F1724" s="450"/>
      <c r="G1724" s="451"/>
      <c r="H1724" s="452"/>
      <c r="I1724" s="453"/>
      <c r="J1724" s="453"/>
      <c r="K1724" s="453"/>
      <c r="L1724" s="453"/>
      <c r="M1724" s="454"/>
      <c r="N1724" s="455"/>
      <c r="O1724" s="456"/>
      <c r="P1724" s="456"/>
      <c r="Q1724" s="456"/>
      <c r="R1724" s="456"/>
      <c r="S1724" s="456"/>
      <c r="T1724" s="456"/>
      <c r="U1724" s="456"/>
      <c r="V1724" s="456"/>
      <c r="W1724" s="456"/>
      <c r="X1724" s="456"/>
      <c r="Y1724" s="456"/>
      <c r="Z1724" s="456"/>
      <c r="AA1724" s="456"/>
      <c r="AB1724" s="456"/>
      <c r="AC1724" s="456"/>
      <c r="AD1724" s="456"/>
      <c r="AE1724" s="457"/>
      <c r="AF1724" s="455"/>
      <c r="AG1724" s="456"/>
      <c r="AH1724" s="456"/>
      <c r="AI1724" s="456"/>
      <c r="AJ1724" s="456"/>
      <c r="AK1724" s="456"/>
      <c r="AL1724" s="456"/>
      <c r="AM1724" s="456"/>
      <c r="AN1724" s="457"/>
      <c r="AO1724" s="455"/>
      <c r="AP1724" s="456"/>
      <c r="AQ1724" s="456"/>
      <c r="AR1724" s="456"/>
      <c r="AS1724" s="456"/>
      <c r="AT1724" s="456"/>
      <c r="AU1724" s="456"/>
      <c r="AV1724" s="456"/>
      <c r="AW1724" s="456"/>
      <c r="AX1724" s="456"/>
      <c r="AY1724" s="456"/>
      <c r="AZ1724" s="456"/>
      <c r="BA1724" s="456"/>
      <c r="BB1724" s="456"/>
      <c r="BC1724" s="456"/>
      <c r="BD1724" s="456"/>
      <c r="BE1724" s="456"/>
      <c r="BF1724" s="456"/>
      <c r="BG1724" s="457"/>
      <c r="BH1724" s="458"/>
      <c r="BI1724" s="459"/>
      <c r="BJ1724" s="459"/>
      <c r="BK1724" s="459"/>
      <c r="BL1724" s="459"/>
      <c r="BM1724" s="460"/>
      <c r="BN1724" s="314"/>
      <c r="BO1724" s="314"/>
      <c r="BP1724" s="1"/>
      <c r="BQ1724" s="120">
        <f>IF($F$3="","",IF(N1724=$F$3,COUNTIF(BQ$23:BQ1723,"&gt;0")+1,0))</f>
        <v>0</v>
      </c>
      <c r="BR1724" s="1"/>
      <c r="BS1724" s="20" t="str">
        <f>IF($N1724="","",IF(VLOOKUP(VLOOKUP($N1724,IMPOSTAZIONI!$E$6:$I$13,5,FALSE),IMPOSTAZIONI!$B$25:$N$32,3,FALSE)=0,"",VLOOKUP(VLOOKUP($N1724,IMPOSTAZIONI!$E$6:$I$13,5,FALSE),IMPOSTAZIONI!$B$25:$N$32,3,FALSE)))</f>
        <v/>
      </c>
      <c r="BT1724" s="20" t="str">
        <f>IF($N1724="","",IF(VLOOKUP(VLOOKUP($N1724,IMPOSTAZIONI!$E$6:$I$13,5,FALSE),IMPOSTAZIONI!$B$25:$N$32,6,FALSE)=0,"",VLOOKUP(VLOOKUP($N1724,IMPOSTAZIONI!$E$6:$I$13,5,FALSE),IMPOSTAZIONI!$B$25:$N$32,6,FALSE)))</f>
        <v/>
      </c>
      <c r="BU1724" s="20" t="str">
        <f>IF($N1724="","",IF(VLOOKUP(VLOOKUP($N1724,IMPOSTAZIONI!$E$6:$I$13,5,FALSE),IMPOSTAZIONI!$B$25:$N$32,9,FALSE)=0,"",VLOOKUP(VLOOKUP($N1724,IMPOSTAZIONI!$E$6:$I$13,5,FALSE),IMPOSTAZIONI!$B$25:$N$32,9,FALSE)))</f>
        <v/>
      </c>
      <c r="BV1724" s="20" t="str">
        <f>IF($N1724="","",IF(VLOOKUP(VLOOKUP($N1724,IMPOSTAZIONI!$E$6:$I$13,5,FALSE),IMPOSTAZIONI!$B$25:$N$32,12,FALSE)=0,"",VLOOKUP(VLOOKUP($N1724,IMPOSTAZIONI!$E$6:$I$13,5,FALSE),IMPOSTAZIONI!$B$25:$N$32,12,FALSE)))</f>
        <v/>
      </c>
      <c r="BW1724" s="221" t="str">
        <f t="shared" si="453"/>
        <v/>
      </c>
      <c r="BX1724" s="221" t="str">
        <f t="shared" si="454"/>
        <v/>
      </c>
      <c r="BY1724" s="221">
        <f t="shared" si="455"/>
        <v>0</v>
      </c>
      <c r="BZ1724" s="231">
        <f t="shared" si="456"/>
        <v>0</v>
      </c>
      <c r="CA1724" s="246">
        <f t="shared" si="457"/>
        <v>0</v>
      </c>
      <c r="CB1724" s="246">
        <f t="shared" si="458"/>
        <v>0</v>
      </c>
      <c r="CC1724" s="246" t="str">
        <f t="shared" si="459"/>
        <v/>
      </c>
      <c r="CD1724" s="246">
        <f t="shared" si="460"/>
        <v>5</v>
      </c>
      <c r="CE1724" s="246">
        <f t="shared" si="461"/>
        <v>0</v>
      </c>
      <c r="CF1724" s="276">
        <f t="shared" si="462"/>
        <v>0</v>
      </c>
      <c r="CG1724" s="277">
        <f t="shared" si="462"/>
        <v>0</v>
      </c>
      <c r="CH1724" s="277">
        <f t="shared" si="462"/>
        <v>0</v>
      </c>
      <c r="CI1724" s="278">
        <f t="shared" si="462"/>
        <v>0</v>
      </c>
      <c r="CJ1724" s="280">
        <f t="shared" si="463"/>
        <v>0</v>
      </c>
      <c r="CK1724" s="232">
        <f t="shared" si="464"/>
        <v>0</v>
      </c>
      <c r="CL1724" s="1"/>
    </row>
    <row r="1725" spans="1:90" ht="18" customHeight="1">
      <c r="A1725" s="1"/>
      <c r="B1725" s="1"/>
      <c r="C1725" s="314"/>
      <c r="D1725" s="287" t="str">
        <f t="shared" si="465"/>
        <v/>
      </c>
      <c r="E1725" s="449" t="str">
        <f t="shared" si="452"/>
        <v/>
      </c>
      <c r="F1725" s="450"/>
      <c r="G1725" s="451"/>
      <c r="H1725" s="452"/>
      <c r="I1725" s="453"/>
      <c r="J1725" s="453"/>
      <c r="K1725" s="453"/>
      <c r="L1725" s="453"/>
      <c r="M1725" s="454"/>
      <c r="N1725" s="455"/>
      <c r="O1725" s="456"/>
      <c r="P1725" s="456"/>
      <c r="Q1725" s="456"/>
      <c r="R1725" s="456"/>
      <c r="S1725" s="456"/>
      <c r="T1725" s="456"/>
      <c r="U1725" s="456"/>
      <c r="V1725" s="456"/>
      <c r="W1725" s="456"/>
      <c r="X1725" s="456"/>
      <c r="Y1725" s="456"/>
      <c r="Z1725" s="456"/>
      <c r="AA1725" s="456"/>
      <c r="AB1725" s="456"/>
      <c r="AC1725" s="456"/>
      <c r="AD1725" s="456"/>
      <c r="AE1725" s="457"/>
      <c r="AF1725" s="455"/>
      <c r="AG1725" s="456"/>
      <c r="AH1725" s="456"/>
      <c r="AI1725" s="456"/>
      <c r="AJ1725" s="456"/>
      <c r="AK1725" s="456"/>
      <c r="AL1725" s="456"/>
      <c r="AM1725" s="456"/>
      <c r="AN1725" s="457"/>
      <c r="AO1725" s="455"/>
      <c r="AP1725" s="456"/>
      <c r="AQ1725" s="456"/>
      <c r="AR1725" s="456"/>
      <c r="AS1725" s="456"/>
      <c r="AT1725" s="456"/>
      <c r="AU1725" s="456"/>
      <c r="AV1725" s="456"/>
      <c r="AW1725" s="456"/>
      <c r="AX1725" s="456"/>
      <c r="AY1725" s="456"/>
      <c r="AZ1725" s="456"/>
      <c r="BA1725" s="456"/>
      <c r="BB1725" s="456"/>
      <c r="BC1725" s="456"/>
      <c r="BD1725" s="456"/>
      <c r="BE1725" s="456"/>
      <c r="BF1725" s="456"/>
      <c r="BG1725" s="457"/>
      <c r="BH1725" s="458"/>
      <c r="BI1725" s="459"/>
      <c r="BJ1725" s="459"/>
      <c r="BK1725" s="459"/>
      <c r="BL1725" s="459"/>
      <c r="BM1725" s="460"/>
      <c r="BN1725" s="314"/>
      <c r="BO1725" s="314"/>
      <c r="BP1725" s="1"/>
      <c r="BQ1725" s="120">
        <f>IF($F$3="","",IF(N1725=$F$3,COUNTIF(BQ$23:BQ1724,"&gt;0")+1,0))</f>
        <v>0</v>
      </c>
      <c r="BR1725" s="1"/>
      <c r="BS1725" s="20" t="str">
        <f>IF($N1725="","",IF(VLOOKUP(VLOOKUP($N1725,IMPOSTAZIONI!$E$6:$I$13,5,FALSE),IMPOSTAZIONI!$B$25:$N$32,3,FALSE)=0,"",VLOOKUP(VLOOKUP($N1725,IMPOSTAZIONI!$E$6:$I$13,5,FALSE),IMPOSTAZIONI!$B$25:$N$32,3,FALSE)))</f>
        <v/>
      </c>
      <c r="BT1725" s="20" t="str">
        <f>IF($N1725="","",IF(VLOOKUP(VLOOKUP($N1725,IMPOSTAZIONI!$E$6:$I$13,5,FALSE),IMPOSTAZIONI!$B$25:$N$32,6,FALSE)=0,"",VLOOKUP(VLOOKUP($N1725,IMPOSTAZIONI!$E$6:$I$13,5,FALSE),IMPOSTAZIONI!$B$25:$N$32,6,FALSE)))</f>
        <v/>
      </c>
      <c r="BU1725" s="20" t="str">
        <f>IF($N1725="","",IF(VLOOKUP(VLOOKUP($N1725,IMPOSTAZIONI!$E$6:$I$13,5,FALSE),IMPOSTAZIONI!$B$25:$N$32,9,FALSE)=0,"",VLOOKUP(VLOOKUP($N1725,IMPOSTAZIONI!$E$6:$I$13,5,FALSE),IMPOSTAZIONI!$B$25:$N$32,9,FALSE)))</f>
        <v/>
      </c>
      <c r="BV1725" s="20" t="str">
        <f>IF($N1725="","",IF(VLOOKUP(VLOOKUP($N1725,IMPOSTAZIONI!$E$6:$I$13,5,FALSE),IMPOSTAZIONI!$B$25:$N$32,12,FALSE)=0,"",VLOOKUP(VLOOKUP($N1725,IMPOSTAZIONI!$E$6:$I$13,5,FALSE),IMPOSTAZIONI!$B$25:$N$32,12,FALSE)))</f>
        <v/>
      </c>
      <c r="BW1725" s="221" t="str">
        <f t="shared" si="453"/>
        <v/>
      </c>
      <c r="BX1725" s="221" t="str">
        <f t="shared" si="454"/>
        <v/>
      </c>
      <c r="BY1725" s="221">
        <f t="shared" si="455"/>
        <v>0</v>
      </c>
      <c r="BZ1725" s="231">
        <f t="shared" si="456"/>
        <v>0</v>
      </c>
      <c r="CA1725" s="246">
        <f t="shared" si="457"/>
        <v>0</v>
      </c>
      <c r="CB1725" s="246">
        <f t="shared" si="458"/>
        <v>0</v>
      </c>
      <c r="CC1725" s="246" t="str">
        <f t="shared" si="459"/>
        <v/>
      </c>
      <c r="CD1725" s="246">
        <f t="shared" si="460"/>
        <v>5</v>
      </c>
      <c r="CE1725" s="246">
        <f t="shared" si="461"/>
        <v>0</v>
      </c>
      <c r="CF1725" s="276">
        <f t="shared" si="462"/>
        <v>0</v>
      </c>
      <c r="CG1725" s="277">
        <f t="shared" si="462"/>
        <v>0</v>
      </c>
      <c r="CH1725" s="277">
        <f t="shared" si="462"/>
        <v>0</v>
      </c>
      <c r="CI1725" s="278">
        <f t="shared" ref="CI1725:CI1788" si="466">COUNTIF($CE$23:$CE$3022,CONCATENATE($CD1725,CI$21))</f>
        <v>0</v>
      </c>
      <c r="CJ1725" s="280">
        <f t="shared" si="463"/>
        <v>0</v>
      </c>
      <c r="CK1725" s="232">
        <f t="shared" si="464"/>
        <v>0</v>
      </c>
      <c r="CL1725" s="1"/>
    </row>
    <row r="1726" spans="1:90" ht="18" customHeight="1">
      <c r="A1726" s="1"/>
      <c r="B1726" s="1"/>
      <c r="C1726" s="314"/>
      <c r="D1726" s="287" t="str">
        <f t="shared" si="465"/>
        <v/>
      </c>
      <c r="E1726" s="449" t="str">
        <f t="shared" ref="E1726:E1789" si="467">IF(BQ1726=0,"",BQ1726)</f>
        <v/>
      </c>
      <c r="F1726" s="450"/>
      <c r="G1726" s="451"/>
      <c r="H1726" s="452"/>
      <c r="I1726" s="453"/>
      <c r="J1726" s="453"/>
      <c r="K1726" s="453"/>
      <c r="L1726" s="453"/>
      <c r="M1726" s="454"/>
      <c r="N1726" s="455"/>
      <c r="O1726" s="456"/>
      <c r="P1726" s="456"/>
      <c r="Q1726" s="456"/>
      <c r="R1726" s="456"/>
      <c r="S1726" s="456"/>
      <c r="T1726" s="456"/>
      <c r="U1726" s="456"/>
      <c r="V1726" s="456"/>
      <c r="W1726" s="456"/>
      <c r="X1726" s="456"/>
      <c r="Y1726" s="456"/>
      <c r="Z1726" s="456"/>
      <c r="AA1726" s="456"/>
      <c r="AB1726" s="456"/>
      <c r="AC1726" s="456"/>
      <c r="AD1726" s="456"/>
      <c r="AE1726" s="457"/>
      <c r="AF1726" s="455"/>
      <c r="AG1726" s="456"/>
      <c r="AH1726" s="456"/>
      <c r="AI1726" s="456"/>
      <c r="AJ1726" s="456"/>
      <c r="AK1726" s="456"/>
      <c r="AL1726" s="456"/>
      <c r="AM1726" s="456"/>
      <c r="AN1726" s="457"/>
      <c r="AO1726" s="455"/>
      <c r="AP1726" s="456"/>
      <c r="AQ1726" s="456"/>
      <c r="AR1726" s="456"/>
      <c r="AS1726" s="456"/>
      <c r="AT1726" s="456"/>
      <c r="AU1726" s="456"/>
      <c r="AV1726" s="456"/>
      <c r="AW1726" s="456"/>
      <c r="AX1726" s="456"/>
      <c r="AY1726" s="456"/>
      <c r="AZ1726" s="456"/>
      <c r="BA1726" s="456"/>
      <c r="BB1726" s="456"/>
      <c r="BC1726" s="456"/>
      <c r="BD1726" s="456"/>
      <c r="BE1726" s="456"/>
      <c r="BF1726" s="456"/>
      <c r="BG1726" s="457"/>
      <c r="BH1726" s="458"/>
      <c r="BI1726" s="459"/>
      <c r="BJ1726" s="459"/>
      <c r="BK1726" s="459"/>
      <c r="BL1726" s="459"/>
      <c r="BM1726" s="460"/>
      <c r="BN1726" s="314"/>
      <c r="BO1726" s="314"/>
      <c r="BP1726" s="1"/>
      <c r="BQ1726" s="120">
        <f>IF($F$3="","",IF(N1726=$F$3,COUNTIF(BQ$23:BQ1725,"&gt;0")+1,0))</f>
        <v>0</v>
      </c>
      <c r="BR1726" s="1"/>
      <c r="BS1726" s="20" t="str">
        <f>IF($N1726="","",IF(VLOOKUP(VLOOKUP($N1726,IMPOSTAZIONI!$E$6:$I$13,5,FALSE),IMPOSTAZIONI!$B$25:$N$32,3,FALSE)=0,"",VLOOKUP(VLOOKUP($N1726,IMPOSTAZIONI!$E$6:$I$13,5,FALSE),IMPOSTAZIONI!$B$25:$N$32,3,FALSE)))</f>
        <v/>
      </c>
      <c r="BT1726" s="20" t="str">
        <f>IF($N1726="","",IF(VLOOKUP(VLOOKUP($N1726,IMPOSTAZIONI!$E$6:$I$13,5,FALSE),IMPOSTAZIONI!$B$25:$N$32,6,FALSE)=0,"",VLOOKUP(VLOOKUP($N1726,IMPOSTAZIONI!$E$6:$I$13,5,FALSE),IMPOSTAZIONI!$B$25:$N$32,6,FALSE)))</f>
        <v/>
      </c>
      <c r="BU1726" s="20" t="str">
        <f>IF($N1726="","",IF(VLOOKUP(VLOOKUP($N1726,IMPOSTAZIONI!$E$6:$I$13,5,FALSE),IMPOSTAZIONI!$B$25:$N$32,9,FALSE)=0,"",VLOOKUP(VLOOKUP($N1726,IMPOSTAZIONI!$E$6:$I$13,5,FALSE),IMPOSTAZIONI!$B$25:$N$32,9,FALSE)))</f>
        <v/>
      </c>
      <c r="BV1726" s="20" t="str">
        <f>IF($N1726="","",IF(VLOOKUP(VLOOKUP($N1726,IMPOSTAZIONI!$E$6:$I$13,5,FALSE),IMPOSTAZIONI!$B$25:$N$32,12,FALSE)=0,"",VLOOKUP(VLOOKUP($N1726,IMPOSTAZIONI!$E$6:$I$13,5,FALSE),IMPOSTAZIONI!$B$25:$N$32,12,FALSE)))</f>
        <v/>
      </c>
      <c r="BW1726" s="221" t="str">
        <f t="shared" ref="BW1726:BW1789" si="468">IF(AF1726="","",HLOOKUP(AF1726,BS1726:BV1726,1,FALSE))</f>
        <v/>
      </c>
      <c r="BX1726" s="221" t="str">
        <f t="shared" ref="BX1726:BX1789" si="469">IF(N1726="","",VLOOKUP(N1726,$AY$3109:$BM$3116,1,FALSE))</f>
        <v/>
      </c>
      <c r="BY1726" s="221">
        <f t="shared" ref="BY1726:BY1789" si="470">IF(OR(ISERROR(BW1726),ISERROR(BX1726),AND(H1726&gt;0,H1726&lt;AD$3140),AND(H1726&gt;0,H1726&gt;AD$3141)),1,IF(CK1726=1,2,0))</f>
        <v>0</v>
      </c>
      <c r="BZ1726" s="231">
        <f t="shared" ref="BZ1726:BZ1789" si="471">IF($F$3="",0,IF($F$3=N1726,H1726,0))</f>
        <v>0</v>
      </c>
      <c r="CA1726" s="246">
        <f t="shared" ref="CA1726:CA1789" si="472">IF($BN$3&gt;$AY$3147,"",IF(BZ1726=0,0,IF(AF1726="",0,VLOOKUP(AF1726,$AY$3118:$BL$3121,14,FALSE))))</f>
        <v>0</v>
      </c>
      <c r="CB1726" s="246">
        <f t="shared" ref="CB1726:CB1789" si="473">IF(BZ1726=0,0,MONTH(BZ1726))</f>
        <v>0</v>
      </c>
      <c r="CC1726" s="246" t="str">
        <f t="shared" ref="CC1726:CC1789" si="474">IF(OR(BZ1726=0,CA1726=0),"",CONCATENATE(CB1726,CA1726))</f>
        <v/>
      </c>
      <c r="CD1726" s="246">
        <f t="shared" ref="CD1726:CD1789" si="475">MATCH(BZ1726,BZ$23:BZ$3022,0)</f>
        <v>5</v>
      </c>
      <c r="CE1726" s="246">
        <f t="shared" ref="CE1726:CE1789" si="476">IF(CA1726&gt;0,CONCATENATE(CD1726,CA1726),0)</f>
        <v>0</v>
      </c>
      <c r="CF1726" s="276">
        <f t="shared" ref="CF1726:CI1789" si="477">COUNTIF($CE$23:$CE$3022,CONCATENATE($CD1726,CF$21))</f>
        <v>0</v>
      </c>
      <c r="CG1726" s="277">
        <f t="shared" si="477"/>
        <v>0</v>
      </c>
      <c r="CH1726" s="277">
        <f t="shared" si="477"/>
        <v>0</v>
      </c>
      <c r="CI1726" s="278">
        <f t="shared" si="466"/>
        <v>0</v>
      </c>
      <c r="CJ1726" s="280">
        <f t="shared" ref="CJ1726:CJ1789" si="478">COUNTIF(CF1726:CI1726,"&gt;0")</f>
        <v>0</v>
      </c>
      <c r="CK1726" s="232">
        <f t="shared" ref="CK1726:CK1789" si="479">IF(CJ1726&gt;1,1,0)</f>
        <v>0</v>
      </c>
      <c r="CL1726" s="1"/>
    </row>
    <row r="1727" spans="1:90" ht="18" customHeight="1">
      <c r="A1727" s="1"/>
      <c r="B1727" s="1"/>
      <c r="C1727" s="314"/>
      <c r="D1727" s="287" t="str">
        <f t="shared" si="465"/>
        <v/>
      </c>
      <c r="E1727" s="449" t="str">
        <f t="shared" si="467"/>
        <v/>
      </c>
      <c r="F1727" s="450"/>
      <c r="G1727" s="451"/>
      <c r="H1727" s="452"/>
      <c r="I1727" s="453"/>
      <c r="J1727" s="453"/>
      <c r="K1727" s="453"/>
      <c r="L1727" s="453"/>
      <c r="M1727" s="454"/>
      <c r="N1727" s="455"/>
      <c r="O1727" s="456"/>
      <c r="P1727" s="456"/>
      <c r="Q1727" s="456"/>
      <c r="R1727" s="456"/>
      <c r="S1727" s="456"/>
      <c r="T1727" s="456"/>
      <c r="U1727" s="456"/>
      <c r="V1727" s="456"/>
      <c r="W1727" s="456"/>
      <c r="X1727" s="456"/>
      <c r="Y1727" s="456"/>
      <c r="Z1727" s="456"/>
      <c r="AA1727" s="456"/>
      <c r="AB1727" s="456"/>
      <c r="AC1727" s="456"/>
      <c r="AD1727" s="456"/>
      <c r="AE1727" s="457"/>
      <c r="AF1727" s="455"/>
      <c r="AG1727" s="456"/>
      <c r="AH1727" s="456"/>
      <c r="AI1727" s="456"/>
      <c r="AJ1727" s="456"/>
      <c r="AK1727" s="456"/>
      <c r="AL1727" s="456"/>
      <c r="AM1727" s="456"/>
      <c r="AN1727" s="457"/>
      <c r="AO1727" s="455"/>
      <c r="AP1727" s="456"/>
      <c r="AQ1727" s="456"/>
      <c r="AR1727" s="456"/>
      <c r="AS1727" s="456"/>
      <c r="AT1727" s="456"/>
      <c r="AU1727" s="456"/>
      <c r="AV1727" s="456"/>
      <c r="AW1727" s="456"/>
      <c r="AX1727" s="456"/>
      <c r="AY1727" s="456"/>
      <c r="AZ1727" s="456"/>
      <c r="BA1727" s="456"/>
      <c r="BB1727" s="456"/>
      <c r="BC1727" s="456"/>
      <c r="BD1727" s="456"/>
      <c r="BE1727" s="456"/>
      <c r="BF1727" s="456"/>
      <c r="BG1727" s="457"/>
      <c r="BH1727" s="458"/>
      <c r="BI1727" s="459"/>
      <c r="BJ1727" s="459"/>
      <c r="BK1727" s="459"/>
      <c r="BL1727" s="459"/>
      <c r="BM1727" s="460"/>
      <c r="BN1727" s="314"/>
      <c r="BO1727" s="314"/>
      <c r="BP1727" s="1"/>
      <c r="BQ1727" s="120">
        <f>IF($F$3="","",IF(N1727=$F$3,COUNTIF(BQ$23:BQ1726,"&gt;0")+1,0))</f>
        <v>0</v>
      </c>
      <c r="BR1727" s="1"/>
      <c r="BS1727" s="20" t="str">
        <f>IF($N1727="","",IF(VLOOKUP(VLOOKUP($N1727,IMPOSTAZIONI!$E$6:$I$13,5,FALSE),IMPOSTAZIONI!$B$25:$N$32,3,FALSE)=0,"",VLOOKUP(VLOOKUP($N1727,IMPOSTAZIONI!$E$6:$I$13,5,FALSE),IMPOSTAZIONI!$B$25:$N$32,3,FALSE)))</f>
        <v/>
      </c>
      <c r="BT1727" s="20" t="str">
        <f>IF($N1727="","",IF(VLOOKUP(VLOOKUP($N1727,IMPOSTAZIONI!$E$6:$I$13,5,FALSE),IMPOSTAZIONI!$B$25:$N$32,6,FALSE)=0,"",VLOOKUP(VLOOKUP($N1727,IMPOSTAZIONI!$E$6:$I$13,5,FALSE),IMPOSTAZIONI!$B$25:$N$32,6,FALSE)))</f>
        <v/>
      </c>
      <c r="BU1727" s="20" t="str">
        <f>IF($N1727="","",IF(VLOOKUP(VLOOKUP($N1727,IMPOSTAZIONI!$E$6:$I$13,5,FALSE),IMPOSTAZIONI!$B$25:$N$32,9,FALSE)=0,"",VLOOKUP(VLOOKUP($N1727,IMPOSTAZIONI!$E$6:$I$13,5,FALSE),IMPOSTAZIONI!$B$25:$N$32,9,FALSE)))</f>
        <v/>
      </c>
      <c r="BV1727" s="20" t="str">
        <f>IF($N1727="","",IF(VLOOKUP(VLOOKUP($N1727,IMPOSTAZIONI!$E$6:$I$13,5,FALSE),IMPOSTAZIONI!$B$25:$N$32,12,FALSE)=0,"",VLOOKUP(VLOOKUP($N1727,IMPOSTAZIONI!$E$6:$I$13,5,FALSE),IMPOSTAZIONI!$B$25:$N$32,12,FALSE)))</f>
        <v/>
      </c>
      <c r="BW1727" s="221" t="str">
        <f t="shared" si="468"/>
        <v/>
      </c>
      <c r="BX1727" s="221" t="str">
        <f t="shared" si="469"/>
        <v/>
      </c>
      <c r="BY1727" s="221">
        <f t="shared" si="470"/>
        <v>0</v>
      </c>
      <c r="BZ1727" s="231">
        <f t="shared" si="471"/>
        <v>0</v>
      </c>
      <c r="CA1727" s="246">
        <f t="shared" si="472"/>
        <v>0</v>
      </c>
      <c r="CB1727" s="246">
        <f t="shared" si="473"/>
        <v>0</v>
      </c>
      <c r="CC1727" s="246" t="str">
        <f t="shared" si="474"/>
        <v/>
      </c>
      <c r="CD1727" s="246">
        <f t="shared" si="475"/>
        <v>5</v>
      </c>
      <c r="CE1727" s="246">
        <f t="shared" si="476"/>
        <v>0</v>
      </c>
      <c r="CF1727" s="276">
        <f t="shared" si="477"/>
        <v>0</v>
      </c>
      <c r="CG1727" s="277">
        <f t="shared" si="477"/>
        <v>0</v>
      </c>
      <c r="CH1727" s="277">
        <f t="shared" si="477"/>
        <v>0</v>
      </c>
      <c r="CI1727" s="278">
        <f t="shared" si="466"/>
        <v>0</v>
      </c>
      <c r="CJ1727" s="280">
        <f t="shared" si="478"/>
        <v>0</v>
      </c>
      <c r="CK1727" s="232">
        <f t="shared" si="479"/>
        <v>0</v>
      </c>
      <c r="CL1727" s="1"/>
    </row>
    <row r="1728" spans="1:90" ht="18" customHeight="1">
      <c r="A1728" s="1"/>
      <c r="B1728" s="1"/>
      <c r="C1728" s="314"/>
      <c r="D1728" s="287" t="str">
        <f t="shared" si="465"/>
        <v/>
      </c>
      <c r="E1728" s="449" t="str">
        <f t="shared" si="467"/>
        <v/>
      </c>
      <c r="F1728" s="450"/>
      <c r="G1728" s="451"/>
      <c r="H1728" s="452"/>
      <c r="I1728" s="453"/>
      <c r="J1728" s="453"/>
      <c r="K1728" s="453"/>
      <c r="L1728" s="453"/>
      <c r="M1728" s="454"/>
      <c r="N1728" s="455"/>
      <c r="O1728" s="456"/>
      <c r="P1728" s="456"/>
      <c r="Q1728" s="456"/>
      <c r="R1728" s="456"/>
      <c r="S1728" s="456"/>
      <c r="T1728" s="456"/>
      <c r="U1728" s="456"/>
      <c r="V1728" s="456"/>
      <c r="W1728" s="456"/>
      <c r="X1728" s="456"/>
      <c r="Y1728" s="456"/>
      <c r="Z1728" s="456"/>
      <c r="AA1728" s="456"/>
      <c r="AB1728" s="456"/>
      <c r="AC1728" s="456"/>
      <c r="AD1728" s="456"/>
      <c r="AE1728" s="457"/>
      <c r="AF1728" s="455"/>
      <c r="AG1728" s="456"/>
      <c r="AH1728" s="456"/>
      <c r="AI1728" s="456"/>
      <c r="AJ1728" s="456"/>
      <c r="AK1728" s="456"/>
      <c r="AL1728" s="456"/>
      <c r="AM1728" s="456"/>
      <c r="AN1728" s="457"/>
      <c r="AO1728" s="455"/>
      <c r="AP1728" s="456"/>
      <c r="AQ1728" s="456"/>
      <c r="AR1728" s="456"/>
      <c r="AS1728" s="456"/>
      <c r="AT1728" s="456"/>
      <c r="AU1728" s="456"/>
      <c r="AV1728" s="456"/>
      <c r="AW1728" s="456"/>
      <c r="AX1728" s="456"/>
      <c r="AY1728" s="456"/>
      <c r="AZ1728" s="456"/>
      <c r="BA1728" s="456"/>
      <c r="BB1728" s="456"/>
      <c r="BC1728" s="456"/>
      <c r="BD1728" s="456"/>
      <c r="BE1728" s="456"/>
      <c r="BF1728" s="456"/>
      <c r="BG1728" s="457"/>
      <c r="BH1728" s="458"/>
      <c r="BI1728" s="459"/>
      <c r="BJ1728" s="459"/>
      <c r="BK1728" s="459"/>
      <c r="BL1728" s="459"/>
      <c r="BM1728" s="460"/>
      <c r="BN1728" s="314"/>
      <c r="BO1728" s="314"/>
      <c r="BP1728" s="1"/>
      <c r="BQ1728" s="120">
        <f>IF($F$3="","",IF(N1728=$F$3,COUNTIF(BQ$23:BQ1727,"&gt;0")+1,0))</f>
        <v>0</v>
      </c>
      <c r="BR1728" s="1"/>
      <c r="BS1728" s="20" t="str">
        <f>IF($N1728="","",IF(VLOOKUP(VLOOKUP($N1728,IMPOSTAZIONI!$E$6:$I$13,5,FALSE),IMPOSTAZIONI!$B$25:$N$32,3,FALSE)=0,"",VLOOKUP(VLOOKUP($N1728,IMPOSTAZIONI!$E$6:$I$13,5,FALSE),IMPOSTAZIONI!$B$25:$N$32,3,FALSE)))</f>
        <v/>
      </c>
      <c r="BT1728" s="20" t="str">
        <f>IF($N1728="","",IF(VLOOKUP(VLOOKUP($N1728,IMPOSTAZIONI!$E$6:$I$13,5,FALSE),IMPOSTAZIONI!$B$25:$N$32,6,FALSE)=0,"",VLOOKUP(VLOOKUP($N1728,IMPOSTAZIONI!$E$6:$I$13,5,FALSE),IMPOSTAZIONI!$B$25:$N$32,6,FALSE)))</f>
        <v/>
      </c>
      <c r="BU1728" s="20" t="str">
        <f>IF($N1728="","",IF(VLOOKUP(VLOOKUP($N1728,IMPOSTAZIONI!$E$6:$I$13,5,FALSE),IMPOSTAZIONI!$B$25:$N$32,9,FALSE)=0,"",VLOOKUP(VLOOKUP($N1728,IMPOSTAZIONI!$E$6:$I$13,5,FALSE),IMPOSTAZIONI!$B$25:$N$32,9,FALSE)))</f>
        <v/>
      </c>
      <c r="BV1728" s="20" t="str">
        <f>IF($N1728="","",IF(VLOOKUP(VLOOKUP($N1728,IMPOSTAZIONI!$E$6:$I$13,5,FALSE),IMPOSTAZIONI!$B$25:$N$32,12,FALSE)=0,"",VLOOKUP(VLOOKUP($N1728,IMPOSTAZIONI!$E$6:$I$13,5,FALSE),IMPOSTAZIONI!$B$25:$N$32,12,FALSE)))</f>
        <v/>
      </c>
      <c r="BW1728" s="221" t="str">
        <f t="shared" si="468"/>
        <v/>
      </c>
      <c r="BX1728" s="221" t="str">
        <f t="shared" si="469"/>
        <v/>
      </c>
      <c r="BY1728" s="221">
        <f t="shared" si="470"/>
        <v>0</v>
      </c>
      <c r="BZ1728" s="231">
        <f t="shared" si="471"/>
        <v>0</v>
      </c>
      <c r="CA1728" s="246">
        <f t="shared" si="472"/>
        <v>0</v>
      </c>
      <c r="CB1728" s="246">
        <f t="shared" si="473"/>
        <v>0</v>
      </c>
      <c r="CC1728" s="246" t="str">
        <f t="shared" si="474"/>
        <v/>
      </c>
      <c r="CD1728" s="246">
        <f t="shared" si="475"/>
        <v>5</v>
      </c>
      <c r="CE1728" s="246">
        <f t="shared" si="476"/>
        <v>0</v>
      </c>
      <c r="CF1728" s="276">
        <f t="shared" si="477"/>
        <v>0</v>
      </c>
      <c r="CG1728" s="277">
        <f t="shared" si="477"/>
        <v>0</v>
      </c>
      <c r="CH1728" s="277">
        <f t="shared" si="477"/>
        <v>0</v>
      </c>
      <c r="CI1728" s="278">
        <f t="shared" si="466"/>
        <v>0</v>
      </c>
      <c r="CJ1728" s="280">
        <f t="shared" si="478"/>
        <v>0</v>
      </c>
      <c r="CK1728" s="232">
        <f t="shared" si="479"/>
        <v>0</v>
      </c>
      <c r="CL1728" s="1"/>
    </row>
    <row r="1729" spans="1:90" ht="18" customHeight="1">
      <c r="A1729" s="1"/>
      <c r="B1729" s="1"/>
      <c r="C1729" s="314"/>
      <c r="D1729" s="287" t="str">
        <f t="shared" si="465"/>
        <v/>
      </c>
      <c r="E1729" s="449" t="str">
        <f t="shared" si="467"/>
        <v/>
      </c>
      <c r="F1729" s="450"/>
      <c r="G1729" s="451"/>
      <c r="H1729" s="452"/>
      <c r="I1729" s="453"/>
      <c r="J1729" s="453"/>
      <c r="K1729" s="453"/>
      <c r="L1729" s="453"/>
      <c r="M1729" s="454"/>
      <c r="N1729" s="455"/>
      <c r="O1729" s="456"/>
      <c r="P1729" s="456"/>
      <c r="Q1729" s="456"/>
      <c r="R1729" s="456"/>
      <c r="S1729" s="456"/>
      <c r="T1729" s="456"/>
      <c r="U1729" s="456"/>
      <c r="V1729" s="456"/>
      <c r="W1729" s="456"/>
      <c r="X1729" s="456"/>
      <c r="Y1729" s="456"/>
      <c r="Z1729" s="456"/>
      <c r="AA1729" s="456"/>
      <c r="AB1729" s="456"/>
      <c r="AC1729" s="456"/>
      <c r="AD1729" s="456"/>
      <c r="AE1729" s="457"/>
      <c r="AF1729" s="455"/>
      <c r="AG1729" s="456"/>
      <c r="AH1729" s="456"/>
      <c r="AI1729" s="456"/>
      <c r="AJ1729" s="456"/>
      <c r="AK1729" s="456"/>
      <c r="AL1729" s="456"/>
      <c r="AM1729" s="456"/>
      <c r="AN1729" s="457"/>
      <c r="AO1729" s="455"/>
      <c r="AP1729" s="456"/>
      <c r="AQ1729" s="456"/>
      <c r="AR1729" s="456"/>
      <c r="AS1729" s="456"/>
      <c r="AT1729" s="456"/>
      <c r="AU1729" s="456"/>
      <c r="AV1729" s="456"/>
      <c r="AW1729" s="456"/>
      <c r="AX1729" s="456"/>
      <c r="AY1729" s="456"/>
      <c r="AZ1729" s="456"/>
      <c r="BA1729" s="456"/>
      <c r="BB1729" s="456"/>
      <c r="BC1729" s="456"/>
      <c r="BD1729" s="456"/>
      <c r="BE1729" s="456"/>
      <c r="BF1729" s="456"/>
      <c r="BG1729" s="457"/>
      <c r="BH1729" s="458"/>
      <c r="BI1729" s="459"/>
      <c r="BJ1729" s="459"/>
      <c r="BK1729" s="459"/>
      <c r="BL1729" s="459"/>
      <c r="BM1729" s="460"/>
      <c r="BN1729" s="314"/>
      <c r="BO1729" s="314"/>
      <c r="BP1729" s="1"/>
      <c r="BQ1729" s="120">
        <f>IF($F$3="","",IF(N1729=$F$3,COUNTIF(BQ$23:BQ1728,"&gt;0")+1,0))</f>
        <v>0</v>
      </c>
      <c r="BR1729" s="1"/>
      <c r="BS1729" s="20" t="str">
        <f>IF($N1729="","",IF(VLOOKUP(VLOOKUP($N1729,IMPOSTAZIONI!$E$6:$I$13,5,FALSE),IMPOSTAZIONI!$B$25:$N$32,3,FALSE)=0,"",VLOOKUP(VLOOKUP($N1729,IMPOSTAZIONI!$E$6:$I$13,5,FALSE),IMPOSTAZIONI!$B$25:$N$32,3,FALSE)))</f>
        <v/>
      </c>
      <c r="BT1729" s="20" t="str">
        <f>IF($N1729="","",IF(VLOOKUP(VLOOKUP($N1729,IMPOSTAZIONI!$E$6:$I$13,5,FALSE),IMPOSTAZIONI!$B$25:$N$32,6,FALSE)=0,"",VLOOKUP(VLOOKUP($N1729,IMPOSTAZIONI!$E$6:$I$13,5,FALSE),IMPOSTAZIONI!$B$25:$N$32,6,FALSE)))</f>
        <v/>
      </c>
      <c r="BU1729" s="20" t="str">
        <f>IF($N1729="","",IF(VLOOKUP(VLOOKUP($N1729,IMPOSTAZIONI!$E$6:$I$13,5,FALSE),IMPOSTAZIONI!$B$25:$N$32,9,FALSE)=0,"",VLOOKUP(VLOOKUP($N1729,IMPOSTAZIONI!$E$6:$I$13,5,FALSE),IMPOSTAZIONI!$B$25:$N$32,9,FALSE)))</f>
        <v/>
      </c>
      <c r="BV1729" s="20" t="str">
        <f>IF($N1729="","",IF(VLOOKUP(VLOOKUP($N1729,IMPOSTAZIONI!$E$6:$I$13,5,FALSE),IMPOSTAZIONI!$B$25:$N$32,12,FALSE)=0,"",VLOOKUP(VLOOKUP($N1729,IMPOSTAZIONI!$E$6:$I$13,5,FALSE),IMPOSTAZIONI!$B$25:$N$32,12,FALSE)))</f>
        <v/>
      </c>
      <c r="BW1729" s="221" t="str">
        <f t="shared" si="468"/>
        <v/>
      </c>
      <c r="BX1729" s="221" t="str">
        <f t="shared" si="469"/>
        <v/>
      </c>
      <c r="BY1729" s="221">
        <f t="shared" si="470"/>
        <v>0</v>
      </c>
      <c r="BZ1729" s="231">
        <f t="shared" si="471"/>
        <v>0</v>
      </c>
      <c r="CA1729" s="246">
        <f t="shared" si="472"/>
        <v>0</v>
      </c>
      <c r="CB1729" s="246">
        <f t="shared" si="473"/>
        <v>0</v>
      </c>
      <c r="CC1729" s="246" t="str">
        <f t="shared" si="474"/>
        <v/>
      </c>
      <c r="CD1729" s="246">
        <f t="shared" si="475"/>
        <v>5</v>
      </c>
      <c r="CE1729" s="246">
        <f t="shared" si="476"/>
        <v>0</v>
      </c>
      <c r="CF1729" s="276">
        <f t="shared" si="477"/>
        <v>0</v>
      </c>
      <c r="CG1729" s="277">
        <f t="shared" si="477"/>
        <v>0</v>
      </c>
      <c r="CH1729" s="277">
        <f t="shared" si="477"/>
        <v>0</v>
      </c>
      <c r="CI1729" s="278">
        <f t="shared" si="466"/>
        <v>0</v>
      </c>
      <c r="CJ1729" s="280">
        <f t="shared" si="478"/>
        <v>0</v>
      </c>
      <c r="CK1729" s="232">
        <f t="shared" si="479"/>
        <v>0</v>
      </c>
      <c r="CL1729" s="1"/>
    </row>
    <row r="1730" spans="1:90" ht="18" customHeight="1">
      <c r="A1730" s="1"/>
      <c r="B1730" s="1"/>
      <c r="C1730" s="314"/>
      <c r="D1730" s="287" t="str">
        <f t="shared" si="465"/>
        <v/>
      </c>
      <c r="E1730" s="449" t="str">
        <f t="shared" si="467"/>
        <v/>
      </c>
      <c r="F1730" s="450"/>
      <c r="G1730" s="451"/>
      <c r="H1730" s="452"/>
      <c r="I1730" s="453"/>
      <c r="J1730" s="453"/>
      <c r="K1730" s="453"/>
      <c r="L1730" s="453"/>
      <c r="M1730" s="454"/>
      <c r="N1730" s="455"/>
      <c r="O1730" s="456"/>
      <c r="P1730" s="456"/>
      <c r="Q1730" s="456"/>
      <c r="R1730" s="456"/>
      <c r="S1730" s="456"/>
      <c r="T1730" s="456"/>
      <c r="U1730" s="456"/>
      <c r="V1730" s="456"/>
      <c r="W1730" s="456"/>
      <c r="X1730" s="456"/>
      <c r="Y1730" s="456"/>
      <c r="Z1730" s="456"/>
      <c r="AA1730" s="456"/>
      <c r="AB1730" s="456"/>
      <c r="AC1730" s="456"/>
      <c r="AD1730" s="456"/>
      <c r="AE1730" s="457"/>
      <c r="AF1730" s="455"/>
      <c r="AG1730" s="456"/>
      <c r="AH1730" s="456"/>
      <c r="AI1730" s="456"/>
      <c r="AJ1730" s="456"/>
      <c r="AK1730" s="456"/>
      <c r="AL1730" s="456"/>
      <c r="AM1730" s="456"/>
      <c r="AN1730" s="457"/>
      <c r="AO1730" s="455"/>
      <c r="AP1730" s="456"/>
      <c r="AQ1730" s="456"/>
      <c r="AR1730" s="456"/>
      <c r="AS1730" s="456"/>
      <c r="AT1730" s="456"/>
      <c r="AU1730" s="456"/>
      <c r="AV1730" s="456"/>
      <c r="AW1730" s="456"/>
      <c r="AX1730" s="456"/>
      <c r="AY1730" s="456"/>
      <c r="AZ1730" s="456"/>
      <c r="BA1730" s="456"/>
      <c r="BB1730" s="456"/>
      <c r="BC1730" s="456"/>
      <c r="BD1730" s="456"/>
      <c r="BE1730" s="456"/>
      <c r="BF1730" s="456"/>
      <c r="BG1730" s="457"/>
      <c r="BH1730" s="458"/>
      <c r="BI1730" s="459"/>
      <c r="BJ1730" s="459"/>
      <c r="BK1730" s="459"/>
      <c r="BL1730" s="459"/>
      <c r="BM1730" s="460"/>
      <c r="BN1730" s="314"/>
      <c r="BO1730" s="314"/>
      <c r="BP1730" s="1"/>
      <c r="BQ1730" s="120">
        <f>IF($F$3="","",IF(N1730=$F$3,COUNTIF(BQ$23:BQ1729,"&gt;0")+1,0))</f>
        <v>0</v>
      </c>
      <c r="BR1730" s="1"/>
      <c r="BS1730" s="20" t="str">
        <f>IF($N1730="","",IF(VLOOKUP(VLOOKUP($N1730,IMPOSTAZIONI!$E$6:$I$13,5,FALSE),IMPOSTAZIONI!$B$25:$N$32,3,FALSE)=0,"",VLOOKUP(VLOOKUP($N1730,IMPOSTAZIONI!$E$6:$I$13,5,FALSE),IMPOSTAZIONI!$B$25:$N$32,3,FALSE)))</f>
        <v/>
      </c>
      <c r="BT1730" s="20" t="str">
        <f>IF($N1730="","",IF(VLOOKUP(VLOOKUP($N1730,IMPOSTAZIONI!$E$6:$I$13,5,FALSE),IMPOSTAZIONI!$B$25:$N$32,6,FALSE)=0,"",VLOOKUP(VLOOKUP($N1730,IMPOSTAZIONI!$E$6:$I$13,5,FALSE),IMPOSTAZIONI!$B$25:$N$32,6,FALSE)))</f>
        <v/>
      </c>
      <c r="BU1730" s="20" t="str">
        <f>IF($N1730="","",IF(VLOOKUP(VLOOKUP($N1730,IMPOSTAZIONI!$E$6:$I$13,5,FALSE),IMPOSTAZIONI!$B$25:$N$32,9,FALSE)=0,"",VLOOKUP(VLOOKUP($N1730,IMPOSTAZIONI!$E$6:$I$13,5,FALSE),IMPOSTAZIONI!$B$25:$N$32,9,FALSE)))</f>
        <v/>
      </c>
      <c r="BV1730" s="20" t="str">
        <f>IF($N1730="","",IF(VLOOKUP(VLOOKUP($N1730,IMPOSTAZIONI!$E$6:$I$13,5,FALSE),IMPOSTAZIONI!$B$25:$N$32,12,FALSE)=0,"",VLOOKUP(VLOOKUP($N1730,IMPOSTAZIONI!$E$6:$I$13,5,FALSE),IMPOSTAZIONI!$B$25:$N$32,12,FALSE)))</f>
        <v/>
      </c>
      <c r="BW1730" s="221" t="str">
        <f t="shared" si="468"/>
        <v/>
      </c>
      <c r="BX1730" s="221" t="str">
        <f t="shared" si="469"/>
        <v/>
      </c>
      <c r="BY1730" s="221">
        <f t="shared" si="470"/>
        <v>0</v>
      </c>
      <c r="BZ1730" s="231">
        <f t="shared" si="471"/>
        <v>0</v>
      </c>
      <c r="CA1730" s="246">
        <f t="shared" si="472"/>
        <v>0</v>
      </c>
      <c r="CB1730" s="246">
        <f t="shared" si="473"/>
        <v>0</v>
      </c>
      <c r="CC1730" s="246" t="str">
        <f t="shared" si="474"/>
        <v/>
      </c>
      <c r="CD1730" s="246">
        <f t="shared" si="475"/>
        <v>5</v>
      </c>
      <c r="CE1730" s="246">
        <f t="shared" si="476"/>
        <v>0</v>
      </c>
      <c r="CF1730" s="276">
        <f t="shared" si="477"/>
        <v>0</v>
      </c>
      <c r="CG1730" s="277">
        <f t="shared" si="477"/>
        <v>0</v>
      </c>
      <c r="CH1730" s="277">
        <f t="shared" si="477"/>
        <v>0</v>
      </c>
      <c r="CI1730" s="278">
        <f t="shared" si="466"/>
        <v>0</v>
      </c>
      <c r="CJ1730" s="280">
        <f t="shared" si="478"/>
        <v>0</v>
      </c>
      <c r="CK1730" s="232">
        <f t="shared" si="479"/>
        <v>0</v>
      </c>
      <c r="CL1730" s="1"/>
    </row>
    <row r="1731" spans="1:90" ht="18" customHeight="1">
      <c r="A1731" s="1"/>
      <c r="B1731" s="1"/>
      <c r="C1731" s="314"/>
      <c r="D1731" s="287" t="str">
        <f t="shared" si="465"/>
        <v/>
      </c>
      <c r="E1731" s="449" t="str">
        <f t="shared" si="467"/>
        <v/>
      </c>
      <c r="F1731" s="450"/>
      <c r="G1731" s="451"/>
      <c r="H1731" s="452"/>
      <c r="I1731" s="453"/>
      <c r="J1731" s="453"/>
      <c r="K1731" s="453"/>
      <c r="L1731" s="453"/>
      <c r="M1731" s="454"/>
      <c r="N1731" s="455"/>
      <c r="O1731" s="456"/>
      <c r="P1731" s="456"/>
      <c r="Q1731" s="456"/>
      <c r="R1731" s="456"/>
      <c r="S1731" s="456"/>
      <c r="T1731" s="456"/>
      <c r="U1731" s="456"/>
      <c r="V1731" s="456"/>
      <c r="W1731" s="456"/>
      <c r="X1731" s="456"/>
      <c r="Y1731" s="456"/>
      <c r="Z1731" s="456"/>
      <c r="AA1731" s="456"/>
      <c r="AB1731" s="456"/>
      <c r="AC1731" s="456"/>
      <c r="AD1731" s="456"/>
      <c r="AE1731" s="457"/>
      <c r="AF1731" s="455"/>
      <c r="AG1731" s="456"/>
      <c r="AH1731" s="456"/>
      <c r="AI1731" s="456"/>
      <c r="AJ1731" s="456"/>
      <c r="AK1731" s="456"/>
      <c r="AL1731" s="456"/>
      <c r="AM1731" s="456"/>
      <c r="AN1731" s="457"/>
      <c r="AO1731" s="455"/>
      <c r="AP1731" s="456"/>
      <c r="AQ1731" s="456"/>
      <c r="AR1731" s="456"/>
      <c r="AS1731" s="456"/>
      <c r="AT1731" s="456"/>
      <c r="AU1731" s="456"/>
      <c r="AV1731" s="456"/>
      <c r="AW1731" s="456"/>
      <c r="AX1731" s="456"/>
      <c r="AY1731" s="456"/>
      <c r="AZ1731" s="456"/>
      <c r="BA1731" s="456"/>
      <c r="BB1731" s="456"/>
      <c r="BC1731" s="456"/>
      <c r="BD1731" s="456"/>
      <c r="BE1731" s="456"/>
      <c r="BF1731" s="456"/>
      <c r="BG1731" s="457"/>
      <c r="BH1731" s="458"/>
      <c r="BI1731" s="459"/>
      <c r="BJ1731" s="459"/>
      <c r="BK1731" s="459"/>
      <c r="BL1731" s="459"/>
      <c r="BM1731" s="460"/>
      <c r="BN1731" s="314"/>
      <c r="BO1731" s="314"/>
      <c r="BP1731" s="1"/>
      <c r="BQ1731" s="120">
        <f>IF($F$3="","",IF(N1731=$F$3,COUNTIF(BQ$23:BQ1730,"&gt;0")+1,0))</f>
        <v>0</v>
      </c>
      <c r="BR1731" s="1"/>
      <c r="BS1731" s="20" t="str">
        <f>IF($N1731="","",IF(VLOOKUP(VLOOKUP($N1731,IMPOSTAZIONI!$E$6:$I$13,5,FALSE),IMPOSTAZIONI!$B$25:$N$32,3,FALSE)=0,"",VLOOKUP(VLOOKUP($N1731,IMPOSTAZIONI!$E$6:$I$13,5,FALSE),IMPOSTAZIONI!$B$25:$N$32,3,FALSE)))</f>
        <v/>
      </c>
      <c r="BT1731" s="20" t="str">
        <f>IF($N1731="","",IF(VLOOKUP(VLOOKUP($N1731,IMPOSTAZIONI!$E$6:$I$13,5,FALSE),IMPOSTAZIONI!$B$25:$N$32,6,FALSE)=0,"",VLOOKUP(VLOOKUP($N1731,IMPOSTAZIONI!$E$6:$I$13,5,FALSE),IMPOSTAZIONI!$B$25:$N$32,6,FALSE)))</f>
        <v/>
      </c>
      <c r="BU1731" s="20" t="str">
        <f>IF($N1731="","",IF(VLOOKUP(VLOOKUP($N1731,IMPOSTAZIONI!$E$6:$I$13,5,FALSE),IMPOSTAZIONI!$B$25:$N$32,9,FALSE)=0,"",VLOOKUP(VLOOKUP($N1731,IMPOSTAZIONI!$E$6:$I$13,5,FALSE),IMPOSTAZIONI!$B$25:$N$32,9,FALSE)))</f>
        <v/>
      </c>
      <c r="BV1731" s="20" t="str">
        <f>IF($N1731="","",IF(VLOOKUP(VLOOKUP($N1731,IMPOSTAZIONI!$E$6:$I$13,5,FALSE),IMPOSTAZIONI!$B$25:$N$32,12,FALSE)=0,"",VLOOKUP(VLOOKUP($N1731,IMPOSTAZIONI!$E$6:$I$13,5,FALSE),IMPOSTAZIONI!$B$25:$N$32,12,FALSE)))</f>
        <v/>
      </c>
      <c r="BW1731" s="221" t="str">
        <f t="shared" si="468"/>
        <v/>
      </c>
      <c r="BX1731" s="221" t="str">
        <f t="shared" si="469"/>
        <v/>
      </c>
      <c r="BY1731" s="221">
        <f t="shared" si="470"/>
        <v>0</v>
      </c>
      <c r="BZ1731" s="231">
        <f t="shared" si="471"/>
        <v>0</v>
      </c>
      <c r="CA1731" s="246">
        <f t="shared" si="472"/>
        <v>0</v>
      </c>
      <c r="CB1731" s="246">
        <f t="shared" si="473"/>
        <v>0</v>
      </c>
      <c r="CC1731" s="246" t="str">
        <f t="shared" si="474"/>
        <v/>
      </c>
      <c r="CD1731" s="246">
        <f t="shared" si="475"/>
        <v>5</v>
      </c>
      <c r="CE1731" s="246">
        <f t="shared" si="476"/>
        <v>0</v>
      </c>
      <c r="CF1731" s="276">
        <f t="shared" si="477"/>
        <v>0</v>
      </c>
      <c r="CG1731" s="277">
        <f t="shared" si="477"/>
        <v>0</v>
      </c>
      <c r="CH1731" s="277">
        <f t="shared" si="477"/>
        <v>0</v>
      </c>
      <c r="CI1731" s="278">
        <f t="shared" si="466"/>
        <v>0</v>
      </c>
      <c r="CJ1731" s="280">
        <f t="shared" si="478"/>
        <v>0</v>
      </c>
      <c r="CK1731" s="232">
        <f t="shared" si="479"/>
        <v>0</v>
      </c>
      <c r="CL1731" s="1"/>
    </row>
    <row r="1732" spans="1:90" ht="18" customHeight="1">
      <c r="A1732" s="1"/>
      <c r="B1732" s="1"/>
      <c r="C1732" s="314"/>
      <c r="D1732" s="287" t="str">
        <f t="shared" si="465"/>
        <v/>
      </c>
      <c r="E1732" s="449" t="str">
        <f t="shared" si="467"/>
        <v/>
      </c>
      <c r="F1732" s="450"/>
      <c r="G1732" s="451"/>
      <c r="H1732" s="452"/>
      <c r="I1732" s="453"/>
      <c r="J1732" s="453"/>
      <c r="K1732" s="453"/>
      <c r="L1732" s="453"/>
      <c r="M1732" s="454"/>
      <c r="N1732" s="455"/>
      <c r="O1732" s="456"/>
      <c r="P1732" s="456"/>
      <c r="Q1732" s="456"/>
      <c r="R1732" s="456"/>
      <c r="S1732" s="456"/>
      <c r="T1732" s="456"/>
      <c r="U1732" s="456"/>
      <c r="V1732" s="456"/>
      <c r="W1732" s="456"/>
      <c r="X1732" s="456"/>
      <c r="Y1732" s="456"/>
      <c r="Z1732" s="456"/>
      <c r="AA1732" s="456"/>
      <c r="AB1732" s="456"/>
      <c r="AC1732" s="456"/>
      <c r="AD1732" s="456"/>
      <c r="AE1732" s="457"/>
      <c r="AF1732" s="455"/>
      <c r="AG1732" s="456"/>
      <c r="AH1732" s="456"/>
      <c r="AI1732" s="456"/>
      <c r="AJ1732" s="456"/>
      <c r="AK1732" s="456"/>
      <c r="AL1732" s="456"/>
      <c r="AM1732" s="456"/>
      <c r="AN1732" s="457"/>
      <c r="AO1732" s="455"/>
      <c r="AP1732" s="456"/>
      <c r="AQ1732" s="456"/>
      <c r="AR1732" s="456"/>
      <c r="AS1732" s="456"/>
      <c r="AT1732" s="456"/>
      <c r="AU1732" s="456"/>
      <c r="AV1732" s="456"/>
      <c r="AW1732" s="456"/>
      <c r="AX1732" s="456"/>
      <c r="AY1732" s="456"/>
      <c r="AZ1732" s="456"/>
      <c r="BA1732" s="456"/>
      <c r="BB1732" s="456"/>
      <c r="BC1732" s="456"/>
      <c r="BD1732" s="456"/>
      <c r="BE1732" s="456"/>
      <c r="BF1732" s="456"/>
      <c r="BG1732" s="457"/>
      <c r="BH1732" s="458"/>
      <c r="BI1732" s="459"/>
      <c r="BJ1732" s="459"/>
      <c r="BK1732" s="459"/>
      <c r="BL1732" s="459"/>
      <c r="BM1732" s="460"/>
      <c r="BN1732" s="314"/>
      <c r="BO1732" s="314"/>
      <c r="BP1732" s="1"/>
      <c r="BQ1732" s="120">
        <f>IF($F$3="","",IF(N1732=$F$3,COUNTIF(BQ$23:BQ1731,"&gt;0")+1,0))</f>
        <v>0</v>
      </c>
      <c r="BR1732" s="1"/>
      <c r="BS1732" s="20" t="str">
        <f>IF($N1732="","",IF(VLOOKUP(VLOOKUP($N1732,IMPOSTAZIONI!$E$6:$I$13,5,FALSE),IMPOSTAZIONI!$B$25:$N$32,3,FALSE)=0,"",VLOOKUP(VLOOKUP($N1732,IMPOSTAZIONI!$E$6:$I$13,5,FALSE),IMPOSTAZIONI!$B$25:$N$32,3,FALSE)))</f>
        <v/>
      </c>
      <c r="BT1732" s="20" t="str">
        <f>IF($N1732="","",IF(VLOOKUP(VLOOKUP($N1732,IMPOSTAZIONI!$E$6:$I$13,5,FALSE),IMPOSTAZIONI!$B$25:$N$32,6,FALSE)=0,"",VLOOKUP(VLOOKUP($N1732,IMPOSTAZIONI!$E$6:$I$13,5,FALSE),IMPOSTAZIONI!$B$25:$N$32,6,FALSE)))</f>
        <v/>
      </c>
      <c r="BU1732" s="20" t="str">
        <f>IF($N1732="","",IF(VLOOKUP(VLOOKUP($N1732,IMPOSTAZIONI!$E$6:$I$13,5,FALSE),IMPOSTAZIONI!$B$25:$N$32,9,FALSE)=0,"",VLOOKUP(VLOOKUP($N1732,IMPOSTAZIONI!$E$6:$I$13,5,FALSE),IMPOSTAZIONI!$B$25:$N$32,9,FALSE)))</f>
        <v/>
      </c>
      <c r="BV1732" s="20" t="str">
        <f>IF($N1732="","",IF(VLOOKUP(VLOOKUP($N1732,IMPOSTAZIONI!$E$6:$I$13,5,FALSE),IMPOSTAZIONI!$B$25:$N$32,12,FALSE)=0,"",VLOOKUP(VLOOKUP($N1732,IMPOSTAZIONI!$E$6:$I$13,5,FALSE),IMPOSTAZIONI!$B$25:$N$32,12,FALSE)))</f>
        <v/>
      </c>
      <c r="BW1732" s="221" t="str">
        <f t="shared" si="468"/>
        <v/>
      </c>
      <c r="BX1732" s="221" t="str">
        <f t="shared" si="469"/>
        <v/>
      </c>
      <c r="BY1732" s="221">
        <f t="shared" si="470"/>
        <v>0</v>
      </c>
      <c r="BZ1732" s="231">
        <f t="shared" si="471"/>
        <v>0</v>
      </c>
      <c r="CA1732" s="246">
        <f t="shared" si="472"/>
        <v>0</v>
      </c>
      <c r="CB1732" s="246">
        <f t="shared" si="473"/>
        <v>0</v>
      </c>
      <c r="CC1732" s="246" t="str">
        <f t="shared" si="474"/>
        <v/>
      </c>
      <c r="CD1732" s="246">
        <f t="shared" si="475"/>
        <v>5</v>
      </c>
      <c r="CE1732" s="246">
        <f t="shared" si="476"/>
        <v>0</v>
      </c>
      <c r="CF1732" s="276">
        <f t="shared" si="477"/>
        <v>0</v>
      </c>
      <c r="CG1732" s="277">
        <f t="shared" si="477"/>
        <v>0</v>
      </c>
      <c r="CH1732" s="277">
        <f t="shared" si="477"/>
        <v>0</v>
      </c>
      <c r="CI1732" s="278">
        <f t="shared" si="466"/>
        <v>0</v>
      </c>
      <c r="CJ1732" s="280">
        <f t="shared" si="478"/>
        <v>0</v>
      </c>
      <c r="CK1732" s="232">
        <f t="shared" si="479"/>
        <v>0</v>
      </c>
      <c r="CL1732" s="1"/>
    </row>
    <row r="1733" spans="1:90" ht="18" customHeight="1">
      <c r="A1733" s="1"/>
      <c r="B1733" s="1"/>
      <c r="C1733" s="314"/>
      <c r="D1733" s="287" t="str">
        <f t="shared" si="465"/>
        <v/>
      </c>
      <c r="E1733" s="449" t="str">
        <f t="shared" si="467"/>
        <v/>
      </c>
      <c r="F1733" s="450"/>
      <c r="G1733" s="451"/>
      <c r="H1733" s="452"/>
      <c r="I1733" s="453"/>
      <c r="J1733" s="453"/>
      <c r="K1733" s="453"/>
      <c r="L1733" s="453"/>
      <c r="M1733" s="454"/>
      <c r="N1733" s="455"/>
      <c r="O1733" s="456"/>
      <c r="P1733" s="456"/>
      <c r="Q1733" s="456"/>
      <c r="R1733" s="456"/>
      <c r="S1733" s="456"/>
      <c r="T1733" s="456"/>
      <c r="U1733" s="456"/>
      <c r="V1733" s="456"/>
      <c r="W1733" s="456"/>
      <c r="X1733" s="456"/>
      <c r="Y1733" s="456"/>
      <c r="Z1733" s="456"/>
      <c r="AA1733" s="456"/>
      <c r="AB1733" s="456"/>
      <c r="AC1733" s="456"/>
      <c r="AD1733" s="456"/>
      <c r="AE1733" s="457"/>
      <c r="AF1733" s="455"/>
      <c r="AG1733" s="456"/>
      <c r="AH1733" s="456"/>
      <c r="AI1733" s="456"/>
      <c r="AJ1733" s="456"/>
      <c r="AK1733" s="456"/>
      <c r="AL1733" s="456"/>
      <c r="AM1733" s="456"/>
      <c r="AN1733" s="457"/>
      <c r="AO1733" s="455"/>
      <c r="AP1733" s="456"/>
      <c r="AQ1733" s="456"/>
      <c r="AR1733" s="456"/>
      <c r="AS1733" s="456"/>
      <c r="AT1733" s="456"/>
      <c r="AU1733" s="456"/>
      <c r="AV1733" s="456"/>
      <c r="AW1733" s="456"/>
      <c r="AX1733" s="456"/>
      <c r="AY1733" s="456"/>
      <c r="AZ1733" s="456"/>
      <c r="BA1733" s="456"/>
      <c r="BB1733" s="456"/>
      <c r="BC1733" s="456"/>
      <c r="BD1733" s="456"/>
      <c r="BE1733" s="456"/>
      <c r="BF1733" s="456"/>
      <c r="BG1733" s="457"/>
      <c r="BH1733" s="458"/>
      <c r="BI1733" s="459"/>
      <c r="BJ1733" s="459"/>
      <c r="BK1733" s="459"/>
      <c r="BL1733" s="459"/>
      <c r="BM1733" s="460"/>
      <c r="BN1733" s="314"/>
      <c r="BO1733" s="314"/>
      <c r="BP1733" s="1"/>
      <c r="BQ1733" s="120">
        <f>IF($F$3="","",IF(N1733=$F$3,COUNTIF(BQ$23:BQ1732,"&gt;0")+1,0))</f>
        <v>0</v>
      </c>
      <c r="BR1733" s="1"/>
      <c r="BS1733" s="20" t="str">
        <f>IF($N1733="","",IF(VLOOKUP(VLOOKUP($N1733,IMPOSTAZIONI!$E$6:$I$13,5,FALSE),IMPOSTAZIONI!$B$25:$N$32,3,FALSE)=0,"",VLOOKUP(VLOOKUP($N1733,IMPOSTAZIONI!$E$6:$I$13,5,FALSE),IMPOSTAZIONI!$B$25:$N$32,3,FALSE)))</f>
        <v/>
      </c>
      <c r="BT1733" s="20" t="str">
        <f>IF($N1733="","",IF(VLOOKUP(VLOOKUP($N1733,IMPOSTAZIONI!$E$6:$I$13,5,FALSE),IMPOSTAZIONI!$B$25:$N$32,6,FALSE)=0,"",VLOOKUP(VLOOKUP($N1733,IMPOSTAZIONI!$E$6:$I$13,5,FALSE),IMPOSTAZIONI!$B$25:$N$32,6,FALSE)))</f>
        <v/>
      </c>
      <c r="BU1733" s="20" t="str">
        <f>IF($N1733="","",IF(VLOOKUP(VLOOKUP($N1733,IMPOSTAZIONI!$E$6:$I$13,5,FALSE),IMPOSTAZIONI!$B$25:$N$32,9,FALSE)=0,"",VLOOKUP(VLOOKUP($N1733,IMPOSTAZIONI!$E$6:$I$13,5,FALSE),IMPOSTAZIONI!$B$25:$N$32,9,FALSE)))</f>
        <v/>
      </c>
      <c r="BV1733" s="20" t="str">
        <f>IF($N1733="","",IF(VLOOKUP(VLOOKUP($N1733,IMPOSTAZIONI!$E$6:$I$13,5,FALSE),IMPOSTAZIONI!$B$25:$N$32,12,FALSE)=0,"",VLOOKUP(VLOOKUP($N1733,IMPOSTAZIONI!$E$6:$I$13,5,FALSE),IMPOSTAZIONI!$B$25:$N$32,12,FALSE)))</f>
        <v/>
      </c>
      <c r="BW1733" s="221" t="str">
        <f t="shared" si="468"/>
        <v/>
      </c>
      <c r="BX1733" s="221" t="str">
        <f t="shared" si="469"/>
        <v/>
      </c>
      <c r="BY1733" s="221">
        <f t="shared" si="470"/>
        <v>0</v>
      </c>
      <c r="BZ1733" s="231">
        <f t="shared" si="471"/>
        <v>0</v>
      </c>
      <c r="CA1733" s="246">
        <f t="shared" si="472"/>
        <v>0</v>
      </c>
      <c r="CB1733" s="246">
        <f t="shared" si="473"/>
        <v>0</v>
      </c>
      <c r="CC1733" s="246" t="str">
        <f t="shared" si="474"/>
        <v/>
      </c>
      <c r="CD1733" s="246">
        <f t="shared" si="475"/>
        <v>5</v>
      </c>
      <c r="CE1733" s="246">
        <f t="shared" si="476"/>
        <v>0</v>
      </c>
      <c r="CF1733" s="276">
        <f t="shared" si="477"/>
        <v>0</v>
      </c>
      <c r="CG1733" s="277">
        <f t="shared" si="477"/>
        <v>0</v>
      </c>
      <c r="CH1733" s="277">
        <f t="shared" si="477"/>
        <v>0</v>
      </c>
      <c r="CI1733" s="278">
        <f t="shared" si="466"/>
        <v>0</v>
      </c>
      <c r="CJ1733" s="280">
        <f t="shared" si="478"/>
        <v>0</v>
      </c>
      <c r="CK1733" s="232">
        <f t="shared" si="479"/>
        <v>0</v>
      </c>
      <c r="CL1733" s="1"/>
    </row>
    <row r="1734" spans="1:90" ht="18" customHeight="1">
      <c r="A1734" s="1"/>
      <c r="B1734" s="1"/>
      <c r="C1734" s="314"/>
      <c r="D1734" s="287" t="str">
        <f t="shared" si="465"/>
        <v/>
      </c>
      <c r="E1734" s="449" t="str">
        <f t="shared" si="467"/>
        <v/>
      </c>
      <c r="F1734" s="450"/>
      <c r="G1734" s="451"/>
      <c r="H1734" s="452"/>
      <c r="I1734" s="453"/>
      <c r="J1734" s="453"/>
      <c r="K1734" s="453"/>
      <c r="L1734" s="453"/>
      <c r="M1734" s="454"/>
      <c r="N1734" s="455"/>
      <c r="O1734" s="456"/>
      <c r="P1734" s="456"/>
      <c r="Q1734" s="456"/>
      <c r="R1734" s="456"/>
      <c r="S1734" s="456"/>
      <c r="T1734" s="456"/>
      <c r="U1734" s="456"/>
      <c r="V1734" s="456"/>
      <c r="W1734" s="456"/>
      <c r="X1734" s="456"/>
      <c r="Y1734" s="456"/>
      <c r="Z1734" s="456"/>
      <c r="AA1734" s="456"/>
      <c r="AB1734" s="456"/>
      <c r="AC1734" s="456"/>
      <c r="AD1734" s="456"/>
      <c r="AE1734" s="457"/>
      <c r="AF1734" s="455"/>
      <c r="AG1734" s="456"/>
      <c r="AH1734" s="456"/>
      <c r="AI1734" s="456"/>
      <c r="AJ1734" s="456"/>
      <c r="AK1734" s="456"/>
      <c r="AL1734" s="456"/>
      <c r="AM1734" s="456"/>
      <c r="AN1734" s="457"/>
      <c r="AO1734" s="455"/>
      <c r="AP1734" s="456"/>
      <c r="AQ1734" s="456"/>
      <c r="AR1734" s="456"/>
      <c r="AS1734" s="456"/>
      <c r="AT1734" s="456"/>
      <c r="AU1734" s="456"/>
      <c r="AV1734" s="456"/>
      <c r="AW1734" s="456"/>
      <c r="AX1734" s="456"/>
      <c r="AY1734" s="456"/>
      <c r="AZ1734" s="456"/>
      <c r="BA1734" s="456"/>
      <c r="BB1734" s="456"/>
      <c r="BC1734" s="456"/>
      <c r="BD1734" s="456"/>
      <c r="BE1734" s="456"/>
      <c r="BF1734" s="456"/>
      <c r="BG1734" s="457"/>
      <c r="BH1734" s="458"/>
      <c r="BI1734" s="459"/>
      <c r="BJ1734" s="459"/>
      <c r="BK1734" s="459"/>
      <c r="BL1734" s="459"/>
      <c r="BM1734" s="460"/>
      <c r="BN1734" s="314"/>
      <c r="BO1734" s="314"/>
      <c r="BP1734" s="1"/>
      <c r="BQ1734" s="120">
        <f>IF($F$3="","",IF(N1734=$F$3,COUNTIF(BQ$23:BQ1733,"&gt;0")+1,0))</f>
        <v>0</v>
      </c>
      <c r="BR1734" s="1"/>
      <c r="BS1734" s="20" t="str">
        <f>IF($N1734="","",IF(VLOOKUP(VLOOKUP($N1734,IMPOSTAZIONI!$E$6:$I$13,5,FALSE),IMPOSTAZIONI!$B$25:$N$32,3,FALSE)=0,"",VLOOKUP(VLOOKUP($N1734,IMPOSTAZIONI!$E$6:$I$13,5,FALSE),IMPOSTAZIONI!$B$25:$N$32,3,FALSE)))</f>
        <v/>
      </c>
      <c r="BT1734" s="20" t="str">
        <f>IF($N1734="","",IF(VLOOKUP(VLOOKUP($N1734,IMPOSTAZIONI!$E$6:$I$13,5,FALSE),IMPOSTAZIONI!$B$25:$N$32,6,FALSE)=0,"",VLOOKUP(VLOOKUP($N1734,IMPOSTAZIONI!$E$6:$I$13,5,FALSE),IMPOSTAZIONI!$B$25:$N$32,6,FALSE)))</f>
        <v/>
      </c>
      <c r="BU1734" s="20" t="str">
        <f>IF($N1734="","",IF(VLOOKUP(VLOOKUP($N1734,IMPOSTAZIONI!$E$6:$I$13,5,FALSE),IMPOSTAZIONI!$B$25:$N$32,9,FALSE)=0,"",VLOOKUP(VLOOKUP($N1734,IMPOSTAZIONI!$E$6:$I$13,5,FALSE),IMPOSTAZIONI!$B$25:$N$32,9,FALSE)))</f>
        <v/>
      </c>
      <c r="BV1734" s="20" t="str">
        <f>IF($N1734="","",IF(VLOOKUP(VLOOKUP($N1734,IMPOSTAZIONI!$E$6:$I$13,5,FALSE),IMPOSTAZIONI!$B$25:$N$32,12,FALSE)=0,"",VLOOKUP(VLOOKUP($N1734,IMPOSTAZIONI!$E$6:$I$13,5,FALSE),IMPOSTAZIONI!$B$25:$N$32,12,FALSE)))</f>
        <v/>
      </c>
      <c r="BW1734" s="221" t="str">
        <f t="shared" si="468"/>
        <v/>
      </c>
      <c r="BX1734" s="221" t="str">
        <f t="shared" si="469"/>
        <v/>
      </c>
      <c r="BY1734" s="221">
        <f t="shared" si="470"/>
        <v>0</v>
      </c>
      <c r="BZ1734" s="231">
        <f t="shared" si="471"/>
        <v>0</v>
      </c>
      <c r="CA1734" s="246">
        <f t="shared" si="472"/>
        <v>0</v>
      </c>
      <c r="CB1734" s="246">
        <f t="shared" si="473"/>
        <v>0</v>
      </c>
      <c r="CC1734" s="246" t="str">
        <f t="shared" si="474"/>
        <v/>
      </c>
      <c r="CD1734" s="246">
        <f t="shared" si="475"/>
        <v>5</v>
      </c>
      <c r="CE1734" s="246">
        <f t="shared" si="476"/>
        <v>0</v>
      </c>
      <c r="CF1734" s="276">
        <f t="shared" si="477"/>
        <v>0</v>
      </c>
      <c r="CG1734" s="277">
        <f t="shared" si="477"/>
        <v>0</v>
      </c>
      <c r="CH1734" s="277">
        <f t="shared" si="477"/>
        <v>0</v>
      </c>
      <c r="CI1734" s="278">
        <f t="shared" si="466"/>
        <v>0</v>
      </c>
      <c r="CJ1734" s="280">
        <f t="shared" si="478"/>
        <v>0</v>
      </c>
      <c r="CK1734" s="232">
        <f t="shared" si="479"/>
        <v>0</v>
      </c>
      <c r="CL1734" s="1"/>
    </row>
    <row r="1735" spans="1:90" ht="18" customHeight="1">
      <c r="A1735" s="1"/>
      <c r="B1735" s="1"/>
      <c r="C1735" s="314"/>
      <c r="D1735" s="287" t="str">
        <f t="shared" si="465"/>
        <v/>
      </c>
      <c r="E1735" s="449" t="str">
        <f t="shared" si="467"/>
        <v/>
      </c>
      <c r="F1735" s="450"/>
      <c r="G1735" s="451"/>
      <c r="H1735" s="452"/>
      <c r="I1735" s="453"/>
      <c r="J1735" s="453"/>
      <c r="K1735" s="453"/>
      <c r="L1735" s="453"/>
      <c r="M1735" s="454"/>
      <c r="N1735" s="455"/>
      <c r="O1735" s="456"/>
      <c r="P1735" s="456"/>
      <c r="Q1735" s="456"/>
      <c r="R1735" s="456"/>
      <c r="S1735" s="456"/>
      <c r="T1735" s="456"/>
      <c r="U1735" s="456"/>
      <c r="V1735" s="456"/>
      <c r="W1735" s="456"/>
      <c r="X1735" s="456"/>
      <c r="Y1735" s="456"/>
      <c r="Z1735" s="456"/>
      <c r="AA1735" s="456"/>
      <c r="AB1735" s="456"/>
      <c r="AC1735" s="456"/>
      <c r="AD1735" s="456"/>
      <c r="AE1735" s="457"/>
      <c r="AF1735" s="455"/>
      <c r="AG1735" s="456"/>
      <c r="AH1735" s="456"/>
      <c r="AI1735" s="456"/>
      <c r="AJ1735" s="456"/>
      <c r="AK1735" s="456"/>
      <c r="AL1735" s="456"/>
      <c r="AM1735" s="456"/>
      <c r="AN1735" s="457"/>
      <c r="AO1735" s="455"/>
      <c r="AP1735" s="456"/>
      <c r="AQ1735" s="456"/>
      <c r="AR1735" s="456"/>
      <c r="AS1735" s="456"/>
      <c r="AT1735" s="456"/>
      <c r="AU1735" s="456"/>
      <c r="AV1735" s="456"/>
      <c r="AW1735" s="456"/>
      <c r="AX1735" s="456"/>
      <c r="AY1735" s="456"/>
      <c r="AZ1735" s="456"/>
      <c r="BA1735" s="456"/>
      <c r="BB1735" s="456"/>
      <c r="BC1735" s="456"/>
      <c r="BD1735" s="456"/>
      <c r="BE1735" s="456"/>
      <c r="BF1735" s="456"/>
      <c r="BG1735" s="457"/>
      <c r="BH1735" s="458"/>
      <c r="BI1735" s="459"/>
      <c r="BJ1735" s="459"/>
      <c r="BK1735" s="459"/>
      <c r="BL1735" s="459"/>
      <c r="BM1735" s="460"/>
      <c r="BN1735" s="314"/>
      <c r="BO1735" s="314"/>
      <c r="BP1735" s="1"/>
      <c r="BQ1735" s="120">
        <f>IF($F$3="","",IF(N1735=$F$3,COUNTIF(BQ$23:BQ1734,"&gt;0")+1,0))</f>
        <v>0</v>
      </c>
      <c r="BR1735" s="1"/>
      <c r="BS1735" s="20" t="str">
        <f>IF($N1735="","",IF(VLOOKUP(VLOOKUP($N1735,IMPOSTAZIONI!$E$6:$I$13,5,FALSE),IMPOSTAZIONI!$B$25:$N$32,3,FALSE)=0,"",VLOOKUP(VLOOKUP($N1735,IMPOSTAZIONI!$E$6:$I$13,5,FALSE),IMPOSTAZIONI!$B$25:$N$32,3,FALSE)))</f>
        <v/>
      </c>
      <c r="BT1735" s="20" t="str">
        <f>IF($N1735="","",IF(VLOOKUP(VLOOKUP($N1735,IMPOSTAZIONI!$E$6:$I$13,5,FALSE),IMPOSTAZIONI!$B$25:$N$32,6,FALSE)=0,"",VLOOKUP(VLOOKUP($N1735,IMPOSTAZIONI!$E$6:$I$13,5,FALSE),IMPOSTAZIONI!$B$25:$N$32,6,FALSE)))</f>
        <v/>
      </c>
      <c r="BU1735" s="20" t="str">
        <f>IF($N1735="","",IF(VLOOKUP(VLOOKUP($N1735,IMPOSTAZIONI!$E$6:$I$13,5,FALSE),IMPOSTAZIONI!$B$25:$N$32,9,FALSE)=0,"",VLOOKUP(VLOOKUP($N1735,IMPOSTAZIONI!$E$6:$I$13,5,FALSE),IMPOSTAZIONI!$B$25:$N$32,9,FALSE)))</f>
        <v/>
      </c>
      <c r="BV1735" s="20" t="str">
        <f>IF($N1735="","",IF(VLOOKUP(VLOOKUP($N1735,IMPOSTAZIONI!$E$6:$I$13,5,FALSE),IMPOSTAZIONI!$B$25:$N$32,12,FALSE)=0,"",VLOOKUP(VLOOKUP($N1735,IMPOSTAZIONI!$E$6:$I$13,5,FALSE),IMPOSTAZIONI!$B$25:$N$32,12,FALSE)))</f>
        <v/>
      </c>
      <c r="BW1735" s="221" t="str">
        <f t="shared" si="468"/>
        <v/>
      </c>
      <c r="BX1735" s="221" t="str">
        <f t="shared" si="469"/>
        <v/>
      </c>
      <c r="BY1735" s="221">
        <f t="shared" si="470"/>
        <v>0</v>
      </c>
      <c r="BZ1735" s="231">
        <f t="shared" si="471"/>
        <v>0</v>
      </c>
      <c r="CA1735" s="246">
        <f t="shared" si="472"/>
        <v>0</v>
      </c>
      <c r="CB1735" s="246">
        <f t="shared" si="473"/>
        <v>0</v>
      </c>
      <c r="CC1735" s="246" t="str">
        <f t="shared" si="474"/>
        <v/>
      </c>
      <c r="CD1735" s="246">
        <f t="shared" si="475"/>
        <v>5</v>
      </c>
      <c r="CE1735" s="246">
        <f t="shared" si="476"/>
        <v>0</v>
      </c>
      <c r="CF1735" s="276">
        <f t="shared" si="477"/>
        <v>0</v>
      </c>
      <c r="CG1735" s="277">
        <f t="shared" si="477"/>
        <v>0</v>
      </c>
      <c r="CH1735" s="277">
        <f t="shared" si="477"/>
        <v>0</v>
      </c>
      <c r="CI1735" s="278">
        <f t="shared" si="466"/>
        <v>0</v>
      </c>
      <c r="CJ1735" s="280">
        <f t="shared" si="478"/>
        <v>0</v>
      </c>
      <c r="CK1735" s="232">
        <f t="shared" si="479"/>
        <v>0</v>
      </c>
      <c r="CL1735" s="1"/>
    </row>
    <row r="1736" spans="1:90" ht="18" customHeight="1">
      <c r="A1736" s="1"/>
      <c r="B1736" s="1"/>
      <c r="C1736" s="314"/>
      <c r="D1736" s="287" t="str">
        <f t="shared" si="465"/>
        <v/>
      </c>
      <c r="E1736" s="449" t="str">
        <f t="shared" si="467"/>
        <v/>
      </c>
      <c r="F1736" s="450"/>
      <c r="G1736" s="451"/>
      <c r="H1736" s="452"/>
      <c r="I1736" s="453"/>
      <c r="J1736" s="453"/>
      <c r="K1736" s="453"/>
      <c r="L1736" s="453"/>
      <c r="M1736" s="454"/>
      <c r="N1736" s="455"/>
      <c r="O1736" s="456"/>
      <c r="P1736" s="456"/>
      <c r="Q1736" s="456"/>
      <c r="R1736" s="456"/>
      <c r="S1736" s="456"/>
      <c r="T1736" s="456"/>
      <c r="U1736" s="456"/>
      <c r="V1736" s="456"/>
      <c r="W1736" s="456"/>
      <c r="X1736" s="456"/>
      <c r="Y1736" s="456"/>
      <c r="Z1736" s="456"/>
      <c r="AA1736" s="456"/>
      <c r="AB1736" s="456"/>
      <c r="AC1736" s="456"/>
      <c r="AD1736" s="456"/>
      <c r="AE1736" s="457"/>
      <c r="AF1736" s="455"/>
      <c r="AG1736" s="456"/>
      <c r="AH1736" s="456"/>
      <c r="AI1736" s="456"/>
      <c r="AJ1736" s="456"/>
      <c r="AK1736" s="456"/>
      <c r="AL1736" s="456"/>
      <c r="AM1736" s="456"/>
      <c r="AN1736" s="457"/>
      <c r="AO1736" s="455"/>
      <c r="AP1736" s="456"/>
      <c r="AQ1736" s="456"/>
      <c r="AR1736" s="456"/>
      <c r="AS1736" s="456"/>
      <c r="AT1736" s="456"/>
      <c r="AU1736" s="456"/>
      <c r="AV1736" s="456"/>
      <c r="AW1736" s="456"/>
      <c r="AX1736" s="456"/>
      <c r="AY1736" s="456"/>
      <c r="AZ1736" s="456"/>
      <c r="BA1736" s="456"/>
      <c r="BB1736" s="456"/>
      <c r="BC1736" s="456"/>
      <c r="BD1736" s="456"/>
      <c r="BE1736" s="456"/>
      <c r="BF1736" s="456"/>
      <c r="BG1736" s="457"/>
      <c r="BH1736" s="458"/>
      <c r="BI1736" s="459"/>
      <c r="BJ1736" s="459"/>
      <c r="BK1736" s="459"/>
      <c r="BL1736" s="459"/>
      <c r="BM1736" s="460"/>
      <c r="BN1736" s="314"/>
      <c r="BO1736" s="314"/>
      <c r="BP1736" s="1"/>
      <c r="BQ1736" s="120">
        <f>IF($F$3="","",IF(N1736=$F$3,COUNTIF(BQ$23:BQ1735,"&gt;0")+1,0))</f>
        <v>0</v>
      </c>
      <c r="BR1736" s="1"/>
      <c r="BS1736" s="20" t="str">
        <f>IF($N1736="","",IF(VLOOKUP(VLOOKUP($N1736,IMPOSTAZIONI!$E$6:$I$13,5,FALSE),IMPOSTAZIONI!$B$25:$N$32,3,FALSE)=0,"",VLOOKUP(VLOOKUP($N1736,IMPOSTAZIONI!$E$6:$I$13,5,FALSE),IMPOSTAZIONI!$B$25:$N$32,3,FALSE)))</f>
        <v/>
      </c>
      <c r="BT1736" s="20" t="str">
        <f>IF($N1736="","",IF(VLOOKUP(VLOOKUP($N1736,IMPOSTAZIONI!$E$6:$I$13,5,FALSE),IMPOSTAZIONI!$B$25:$N$32,6,FALSE)=0,"",VLOOKUP(VLOOKUP($N1736,IMPOSTAZIONI!$E$6:$I$13,5,FALSE),IMPOSTAZIONI!$B$25:$N$32,6,FALSE)))</f>
        <v/>
      </c>
      <c r="BU1736" s="20" t="str">
        <f>IF($N1736="","",IF(VLOOKUP(VLOOKUP($N1736,IMPOSTAZIONI!$E$6:$I$13,5,FALSE),IMPOSTAZIONI!$B$25:$N$32,9,FALSE)=0,"",VLOOKUP(VLOOKUP($N1736,IMPOSTAZIONI!$E$6:$I$13,5,FALSE),IMPOSTAZIONI!$B$25:$N$32,9,FALSE)))</f>
        <v/>
      </c>
      <c r="BV1736" s="20" t="str">
        <f>IF($N1736="","",IF(VLOOKUP(VLOOKUP($N1736,IMPOSTAZIONI!$E$6:$I$13,5,FALSE),IMPOSTAZIONI!$B$25:$N$32,12,FALSE)=0,"",VLOOKUP(VLOOKUP($N1736,IMPOSTAZIONI!$E$6:$I$13,5,FALSE),IMPOSTAZIONI!$B$25:$N$32,12,FALSE)))</f>
        <v/>
      </c>
      <c r="BW1736" s="221" t="str">
        <f t="shared" si="468"/>
        <v/>
      </c>
      <c r="BX1736" s="221" t="str">
        <f t="shared" si="469"/>
        <v/>
      </c>
      <c r="BY1736" s="221">
        <f t="shared" si="470"/>
        <v>0</v>
      </c>
      <c r="BZ1736" s="231">
        <f t="shared" si="471"/>
        <v>0</v>
      </c>
      <c r="CA1736" s="246">
        <f t="shared" si="472"/>
        <v>0</v>
      </c>
      <c r="CB1736" s="246">
        <f t="shared" si="473"/>
        <v>0</v>
      </c>
      <c r="CC1736" s="246" t="str">
        <f t="shared" si="474"/>
        <v/>
      </c>
      <c r="CD1736" s="246">
        <f t="shared" si="475"/>
        <v>5</v>
      </c>
      <c r="CE1736" s="246">
        <f t="shared" si="476"/>
        <v>0</v>
      </c>
      <c r="CF1736" s="276">
        <f t="shared" si="477"/>
        <v>0</v>
      </c>
      <c r="CG1736" s="277">
        <f t="shared" si="477"/>
        <v>0</v>
      </c>
      <c r="CH1736" s="277">
        <f t="shared" si="477"/>
        <v>0</v>
      </c>
      <c r="CI1736" s="278">
        <f t="shared" si="466"/>
        <v>0</v>
      </c>
      <c r="CJ1736" s="280">
        <f t="shared" si="478"/>
        <v>0</v>
      </c>
      <c r="CK1736" s="232">
        <f t="shared" si="479"/>
        <v>0</v>
      </c>
      <c r="CL1736" s="1"/>
    </row>
    <row r="1737" spans="1:90" ht="18" customHeight="1">
      <c r="A1737" s="1"/>
      <c r="B1737" s="1"/>
      <c r="C1737" s="314"/>
      <c r="D1737" s="287" t="str">
        <f t="shared" si="465"/>
        <v/>
      </c>
      <c r="E1737" s="449" t="str">
        <f t="shared" si="467"/>
        <v/>
      </c>
      <c r="F1737" s="450"/>
      <c r="G1737" s="451"/>
      <c r="H1737" s="452"/>
      <c r="I1737" s="453"/>
      <c r="J1737" s="453"/>
      <c r="K1737" s="453"/>
      <c r="L1737" s="453"/>
      <c r="M1737" s="454"/>
      <c r="N1737" s="455"/>
      <c r="O1737" s="456"/>
      <c r="P1737" s="456"/>
      <c r="Q1737" s="456"/>
      <c r="R1737" s="456"/>
      <c r="S1737" s="456"/>
      <c r="T1737" s="456"/>
      <c r="U1737" s="456"/>
      <c r="V1737" s="456"/>
      <c r="W1737" s="456"/>
      <c r="X1737" s="456"/>
      <c r="Y1737" s="456"/>
      <c r="Z1737" s="456"/>
      <c r="AA1737" s="456"/>
      <c r="AB1737" s="456"/>
      <c r="AC1737" s="456"/>
      <c r="AD1737" s="456"/>
      <c r="AE1737" s="457"/>
      <c r="AF1737" s="455"/>
      <c r="AG1737" s="456"/>
      <c r="AH1737" s="456"/>
      <c r="AI1737" s="456"/>
      <c r="AJ1737" s="456"/>
      <c r="AK1737" s="456"/>
      <c r="AL1737" s="456"/>
      <c r="AM1737" s="456"/>
      <c r="AN1737" s="457"/>
      <c r="AO1737" s="455"/>
      <c r="AP1737" s="456"/>
      <c r="AQ1737" s="456"/>
      <c r="AR1737" s="456"/>
      <c r="AS1737" s="456"/>
      <c r="AT1737" s="456"/>
      <c r="AU1737" s="456"/>
      <c r="AV1737" s="456"/>
      <c r="AW1737" s="456"/>
      <c r="AX1737" s="456"/>
      <c r="AY1737" s="456"/>
      <c r="AZ1737" s="456"/>
      <c r="BA1737" s="456"/>
      <c r="BB1737" s="456"/>
      <c r="BC1737" s="456"/>
      <c r="BD1737" s="456"/>
      <c r="BE1737" s="456"/>
      <c r="BF1737" s="456"/>
      <c r="BG1737" s="457"/>
      <c r="BH1737" s="458"/>
      <c r="BI1737" s="459"/>
      <c r="BJ1737" s="459"/>
      <c r="BK1737" s="459"/>
      <c r="BL1737" s="459"/>
      <c r="BM1737" s="460"/>
      <c r="BN1737" s="314"/>
      <c r="BO1737" s="314"/>
      <c r="BP1737" s="1"/>
      <c r="BQ1737" s="120">
        <f>IF($F$3="","",IF(N1737=$F$3,COUNTIF(BQ$23:BQ1736,"&gt;0")+1,0))</f>
        <v>0</v>
      </c>
      <c r="BR1737" s="1"/>
      <c r="BS1737" s="20" t="str">
        <f>IF($N1737="","",IF(VLOOKUP(VLOOKUP($N1737,IMPOSTAZIONI!$E$6:$I$13,5,FALSE),IMPOSTAZIONI!$B$25:$N$32,3,FALSE)=0,"",VLOOKUP(VLOOKUP($N1737,IMPOSTAZIONI!$E$6:$I$13,5,FALSE),IMPOSTAZIONI!$B$25:$N$32,3,FALSE)))</f>
        <v/>
      </c>
      <c r="BT1737" s="20" t="str">
        <f>IF($N1737="","",IF(VLOOKUP(VLOOKUP($N1737,IMPOSTAZIONI!$E$6:$I$13,5,FALSE),IMPOSTAZIONI!$B$25:$N$32,6,FALSE)=0,"",VLOOKUP(VLOOKUP($N1737,IMPOSTAZIONI!$E$6:$I$13,5,FALSE),IMPOSTAZIONI!$B$25:$N$32,6,FALSE)))</f>
        <v/>
      </c>
      <c r="BU1737" s="20" t="str">
        <f>IF($N1737="","",IF(VLOOKUP(VLOOKUP($N1737,IMPOSTAZIONI!$E$6:$I$13,5,FALSE),IMPOSTAZIONI!$B$25:$N$32,9,FALSE)=0,"",VLOOKUP(VLOOKUP($N1737,IMPOSTAZIONI!$E$6:$I$13,5,FALSE),IMPOSTAZIONI!$B$25:$N$32,9,FALSE)))</f>
        <v/>
      </c>
      <c r="BV1737" s="20" t="str">
        <f>IF($N1737="","",IF(VLOOKUP(VLOOKUP($N1737,IMPOSTAZIONI!$E$6:$I$13,5,FALSE),IMPOSTAZIONI!$B$25:$N$32,12,FALSE)=0,"",VLOOKUP(VLOOKUP($N1737,IMPOSTAZIONI!$E$6:$I$13,5,FALSE),IMPOSTAZIONI!$B$25:$N$32,12,FALSE)))</f>
        <v/>
      </c>
      <c r="BW1737" s="221" t="str">
        <f t="shared" si="468"/>
        <v/>
      </c>
      <c r="BX1737" s="221" t="str">
        <f t="shared" si="469"/>
        <v/>
      </c>
      <c r="BY1737" s="221">
        <f t="shared" si="470"/>
        <v>0</v>
      </c>
      <c r="BZ1737" s="231">
        <f t="shared" si="471"/>
        <v>0</v>
      </c>
      <c r="CA1737" s="246">
        <f t="shared" si="472"/>
        <v>0</v>
      </c>
      <c r="CB1737" s="246">
        <f t="shared" si="473"/>
        <v>0</v>
      </c>
      <c r="CC1737" s="246" t="str">
        <f t="shared" si="474"/>
        <v/>
      </c>
      <c r="CD1737" s="246">
        <f t="shared" si="475"/>
        <v>5</v>
      </c>
      <c r="CE1737" s="246">
        <f t="shared" si="476"/>
        <v>0</v>
      </c>
      <c r="CF1737" s="276">
        <f t="shared" si="477"/>
        <v>0</v>
      </c>
      <c r="CG1737" s="277">
        <f t="shared" si="477"/>
        <v>0</v>
      </c>
      <c r="CH1737" s="277">
        <f t="shared" si="477"/>
        <v>0</v>
      </c>
      <c r="CI1737" s="278">
        <f t="shared" si="466"/>
        <v>0</v>
      </c>
      <c r="CJ1737" s="280">
        <f t="shared" si="478"/>
        <v>0</v>
      </c>
      <c r="CK1737" s="232">
        <f t="shared" si="479"/>
        <v>0</v>
      </c>
      <c r="CL1737" s="1"/>
    </row>
    <row r="1738" spans="1:90" ht="18" customHeight="1">
      <c r="A1738" s="1"/>
      <c r="B1738" s="1"/>
      <c r="C1738" s="314"/>
      <c r="D1738" s="287" t="str">
        <f t="shared" si="465"/>
        <v/>
      </c>
      <c r="E1738" s="449" t="str">
        <f t="shared" si="467"/>
        <v/>
      </c>
      <c r="F1738" s="450"/>
      <c r="G1738" s="451"/>
      <c r="H1738" s="452"/>
      <c r="I1738" s="453"/>
      <c r="J1738" s="453"/>
      <c r="K1738" s="453"/>
      <c r="L1738" s="453"/>
      <c r="M1738" s="454"/>
      <c r="N1738" s="455"/>
      <c r="O1738" s="456"/>
      <c r="P1738" s="456"/>
      <c r="Q1738" s="456"/>
      <c r="R1738" s="456"/>
      <c r="S1738" s="456"/>
      <c r="T1738" s="456"/>
      <c r="U1738" s="456"/>
      <c r="V1738" s="456"/>
      <c r="W1738" s="456"/>
      <c r="X1738" s="456"/>
      <c r="Y1738" s="456"/>
      <c r="Z1738" s="456"/>
      <c r="AA1738" s="456"/>
      <c r="AB1738" s="456"/>
      <c r="AC1738" s="456"/>
      <c r="AD1738" s="456"/>
      <c r="AE1738" s="457"/>
      <c r="AF1738" s="455"/>
      <c r="AG1738" s="456"/>
      <c r="AH1738" s="456"/>
      <c r="AI1738" s="456"/>
      <c r="AJ1738" s="456"/>
      <c r="AK1738" s="456"/>
      <c r="AL1738" s="456"/>
      <c r="AM1738" s="456"/>
      <c r="AN1738" s="457"/>
      <c r="AO1738" s="455"/>
      <c r="AP1738" s="456"/>
      <c r="AQ1738" s="456"/>
      <c r="AR1738" s="456"/>
      <c r="AS1738" s="456"/>
      <c r="AT1738" s="456"/>
      <c r="AU1738" s="456"/>
      <c r="AV1738" s="456"/>
      <c r="AW1738" s="456"/>
      <c r="AX1738" s="456"/>
      <c r="AY1738" s="456"/>
      <c r="AZ1738" s="456"/>
      <c r="BA1738" s="456"/>
      <c r="BB1738" s="456"/>
      <c r="BC1738" s="456"/>
      <c r="BD1738" s="456"/>
      <c r="BE1738" s="456"/>
      <c r="BF1738" s="456"/>
      <c r="BG1738" s="457"/>
      <c r="BH1738" s="458"/>
      <c r="BI1738" s="459"/>
      <c r="BJ1738" s="459"/>
      <c r="BK1738" s="459"/>
      <c r="BL1738" s="459"/>
      <c r="BM1738" s="460"/>
      <c r="BN1738" s="314"/>
      <c r="BO1738" s="314"/>
      <c r="BP1738" s="1"/>
      <c r="BQ1738" s="120">
        <f>IF($F$3="","",IF(N1738=$F$3,COUNTIF(BQ$23:BQ1737,"&gt;0")+1,0))</f>
        <v>0</v>
      </c>
      <c r="BR1738" s="1"/>
      <c r="BS1738" s="20" t="str">
        <f>IF($N1738="","",IF(VLOOKUP(VLOOKUP($N1738,IMPOSTAZIONI!$E$6:$I$13,5,FALSE),IMPOSTAZIONI!$B$25:$N$32,3,FALSE)=0,"",VLOOKUP(VLOOKUP($N1738,IMPOSTAZIONI!$E$6:$I$13,5,FALSE),IMPOSTAZIONI!$B$25:$N$32,3,FALSE)))</f>
        <v/>
      </c>
      <c r="BT1738" s="20" t="str">
        <f>IF($N1738="","",IF(VLOOKUP(VLOOKUP($N1738,IMPOSTAZIONI!$E$6:$I$13,5,FALSE),IMPOSTAZIONI!$B$25:$N$32,6,FALSE)=0,"",VLOOKUP(VLOOKUP($N1738,IMPOSTAZIONI!$E$6:$I$13,5,FALSE),IMPOSTAZIONI!$B$25:$N$32,6,FALSE)))</f>
        <v/>
      </c>
      <c r="BU1738" s="20" t="str">
        <f>IF($N1738="","",IF(VLOOKUP(VLOOKUP($N1738,IMPOSTAZIONI!$E$6:$I$13,5,FALSE),IMPOSTAZIONI!$B$25:$N$32,9,FALSE)=0,"",VLOOKUP(VLOOKUP($N1738,IMPOSTAZIONI!$E$6:$I$13,5,FALSE),IMPOSTAZIONI!$B$25:$N$32,9,FALSE)))</f>
        <v/>
      </c>
      <c r="BV1738" s="20" t="str">
        <f>IF($N1738="","",IF(VLOOKUP(VLOOKUP($N1738,IMPOSTAZIONI!$E$6:$I$13,5,FALSE),IMPOSTAZIONI!$B$25:$N$32,12,FALSE)=0,"",VLOOKUP(VLOOKUP($N1738,IMPOSTAZIONI!$E$6:$I$13,5,FALSE),IMPOSTAZIONI!$B$25:$N$32,12,FALSE)))</f>
        <v/>
      </c>
      <c r="BW1738" s="221" t="str">
        <f t="shared" si="468"/>
        <v/>
      </c>
      <c r="BX1738" s="221" t="str">
        <f t="shared" si="469"/>
        <v/>
      </c>
      <c r="BY1738" s="221">
        <f t="shared" si="470"/>
        <v>0</v>
      </c>
      <c r="BZ1738" s="231">
        <f t="shared" si="471"/>
        <v>0</v>
      </c>
      <c r="CA1738" s="246">
        <f t="shared" si="472"/>
        <v>0</v>
      </c>
      <c r="CB1738" s="246">
        <f t="shared" si="473"/>
        <v>0</v>
      </c>
      <c r="CC1738" s="246" t="str">
        <f t="shared" si="474"/>
        <v/>
      </c>
      <c r="CD1738" s="246">
        <f t="shared" si="475"/>
        <v>5</v>
      </c>
      <c r="CE1738" s="246">
        <f t="shared" si="476"/>
        <v>0</v>
      </c>
      <c r="CF1738" s="276">
        <f t="shared" si="477"/>
        <v>0</v>
      </c>
      <c r="CG1738" s="277">
        <f t="shared" si="477"/>
        <v>0</v>
      </c>
      <c r="CH1738" s="277">
        <f t="shared" si="477"/>
        <v>0</v>
      </c>
      <c r="CI1738" s="278">
        <f t="shared" si="466"/>
        <v>0</v>
      </c>
      <c r="CJ1738" s="280">
        <f t="shared" si="478"/>
        <v>0</v>
      </c>
      <c r="CK1738" s="232">
        <f t="shared" si="479"/>
        <v>0</v>
      </c>
      <c r="CL1738" s="1"/>
    </row>
    <row r="1739" spans="1:90" ht="18" customHeight="1">
      <c r="A1739" s="1"/>
      <c r="B1739" s="1"/>
      <c r="C1739" s="314"/>
      <c r="D1739" s="287" t="str">
        <f t="shared" si="465"/>
        <v/>
      </c>
      <c r="E1739" s="449" t="str">
        <f t="shared" si="467"/>
        <v/>
      </c>
      <c r="F1739" s="450"/>
      <c r="G1739" s="451"/>
      <c r="H1739" s="452"/>
      <c r="I1739" s="453"/>
      <c r="J1739" s="453"/>
      <c r="K1739" s="453"/>
      <c r="L1739" s="453"/>
      <c r="M1739" s="454"/>
      <c r="N1739" s="455"/>
      <c r="O1739" s="456"/>
      <c r="P1739" s="456"/>
      <c r="Q1739" s="456"/>
      <c r="R1739" s="456"/>
      <c r="S1739" s="456"/>
      <c r="T1739" s="456"/>
      <c r="U1739" s="456"/>
      <c r="V1739" s="456"/>
      <c r="W1739" s="456"/>
      <c r="X1739" s="456"/>
      <c r="Y1739" s="456"/>
      <c r="Z1739" s="456"/>
      <c r="AA1739" s="456"/>
      <c r="AB1739" s="456"/>
      <c r="AC1739" s="456"/>
      <c r="AD1739" s="456"/>
      <c r="AE1739" s="457"/>
      <c r="AF1739" s="455"/>
      <c r="AG1739" s="456"/>
      <c r="AH1739" s="456"/>
      <c r="AI1739" s="456"/>
      <c r="AJ1739" s="456"/>
      <c r="AK1739" s="456"/>
      <c r="AL1739" s="456"/>
      <c r="AM1739" s="456"/>
      <c r="AN1739" s="457"/>
      <c r="AO1739" s="455"/>
      <c r="AP1739" s="456"/>
      <c r="AQ1739" s="456"/>
      <c r="AR1739" s="456"/>
      <c r="AS1739" s="456"/>
      <c r="AT1739" s="456"/>
      <c r="AU1739" s="456"/>
      <c r="AV1739" s="456"/>
      <c r="AW1739" s="456"/>
      <c r="AX1739" s="456"/>
      <c r="AY1739" s="456"/>
      <c r="AZ1739" s="456"/>
      <c r="BA1739" s="456"/>
      <c r="BB1739" s="456"/>
      <c r="BC1739" s="456"/>
      <c r="BD1739" s="456"/>
      <c r="BE1739" s="456"/>
      <c r="BF1739" s="456"/>
      <c r="BG1739" s="457"/>
      <c r="BH1739" s="458"/>
      <c r="BI1739" s="459"/>
      <c r="BJ1739" s="459"/>
      <c r="BK1739" s="459"/>
      <c r="BL1739" s="459"/>
      <c r="BM1739" s="460"/>
      <c r="BN1739" s="314"/>
      <c r="BO1739" s="314"/>
      <c r="BP1739" s="1"/>
      <c r="BQ1739" s="120">
        <f>IF($F$3="","",IF(N1739=$F$3,COUNTIF(BQ$23:BQ1738,"&gt;0")+1,0))</f>
        <v>0</v>
      </c>
      <c r="BR1739" s="1"/>
      <c r="BS1739" s="20" t="str">
        <f>IF($N1739="","",IF(VLOOKUP(VLOOKUP($N1739,IMPOSTAZIONI!$E$6:$I$13,5,FALSE),IMPOSTAZIONI!$B$25:$N$32,3,FALSE)=0,"",VLOOKUP(VLOOKUP($N1739,IMPOSTAZIONI!$E$6:$I$13,5,FALSE),IMPOSTAZIONI!$B$25:$N$32,3,FALSE)))</f>
        <v/>
      </c>
      <c r="BT1739" s="20" t="str">
        <f>IF($N1739="","",IF(VLOOKUP(VLOOKUP($N1739,IMPOSTAZIONI!$E$6:$I$13,5,FALSE),IMPOSTAZIONI!$B$25:$N$32,6,FALSE)=0,"",VLOOKUP(VLOOKUP($N1739,IMPOSTAZIONI!$E$6:$I$13,5,FALSE),IMPOSTAZIONI!$B$25:$N$32,6,FALSE)))</f>
        <v/>
      </c>
      <c r="BU1739" s="20" t="str">
        <f>IF($N1739="","",IF(VLOOKUP(VLOOKUP($N1739,IMPOSTAZIONI!$E$6:$I$13,5,FALSE),IMPOSTAZIONI!$B$25:$N$32,9,FALSE)=0,"",VLOOKUP(VLOOKUP($N1739,IMPOSTAZIONI!$E$6:$I$13,5,FALSE),IMPOSTAZIONI!$B$25:$N$32,9,FALSE)))</f>
        <v/>
      </c>
      <c r="BV1739" s="20" t="str">
        <f>IF($N1739="","",IF(VLOOKUP(VLOOKUP($N1739,IMPOSTAZIONI!$E$6:$I$13,5,FALSE),IMPOSTAZIONI!$B$25:$N$32,12,FALSE)=0,"",VLOOKUP(VLOOKUP($N1739,IMPOSTAZIONI!$E$6:$I$13,5,FALSE),IMPOSTAZIONI!$B$25:$N$32,12,FALSE)))</f>
        <v/>
      </c>
      <c r="BW1739" s="221" t="str">
        <f t="shared" si="468"/>
        <v/>
      </c>
      <c r="BX1739" s="221" t="str">
        <f t="shared" si="469"/>
        <v/>
      </c>
      <c r="BY1739" s="221">
        <f t="shared" si="470"/>
        <v>0</v>
      </c>
      <c r="BZ1739" s="231">
        <f t="shared" si="471"/>
        <v>0</v>
      </c>
      <c r="CA1739" s="246">
        <f t="shared" si="472"/>
        <v>0</v>
      </c>
      <c r="CB1739" s="246">
        <f t="shared" si="473"/>
        <v>0</v>
      </c>
      <c r="CC1739" s="246" t="str">
        <f t="shared" si="474"/>
        <v/>
      </c>
      <c r="CD1739" s="246">
        <f t="shared" si="475"/>
        <v>5</v>
      </c>
      <c r="CE1739" s="246">
        <f t="shared" si="476"/>
        <v>0</v>
      </c>
      <c r="CF1739" s="276">
        <f t="shared" si="477"/>
        <v>0</v>
      </c>
      <c r="CG1739" s="277">
        <f t="shared" si="477"/>
        <v>0</v>
      </c>
      <c r="CH1739" s="277">
        <f t="shared" si="477"/>
        <v>0</v>
      </c>
      <c r="CI1739" s="278">
        <f t="shared" si="466"/>
        <v>0</v>
      </c>
      <c r="CJ1739" s="280">
        <f t="shared" si="478"/>
        <v>0</v>
      </c>
      <c r="CK1739" s="232">
        <f t="shared" si="479"/>
        <v>0</v>
      </c>
      <c r="CL1739" s="1"/>
    </row>
    <row r="1740" spans="1:90" ht="18" customHeight="1">
      <c r="A1740" s="1"/>
      <c r="B1740" s="1"/>
      <c r="C1740" s="314"/>
      <c r="D1740" s="287" t="str">
        <f t="shared" si="465"/>
        <v/>
      </c>
      <c r="E1740" s="449" t="str">
        <f t="shared" si="467"/>
        <v/>
      </c>
      <c r="F1740" s="450"/>
      <c r="G1740" s="451"/>
      <c r="H1740" s="452"/>
      <c r="I1740" s="453"/>
      <c r="J1740" s="453"/>
      <c r="K1740" s="453"/>
      <c r="L1740" s="453"/>
      <c r="M1740" s="454"/>
      <c r="N1740" s="455"/>
      <c r="O1740" s="456"/>
      <c r="P1740" s="456"/>
      <c r="Q1740" s="456"/>
      <c r="R1740" s="456"/>
      <c r="S1740" s="456"/>
      <c r="T1740" s="456"/>
      <c r="U1740" s="456"/>
      <c r="V1740" s="456"/>
      <c r="W1740" s="456"/>
      <c r="X1740" s="456"/>
      <c r="Y1740" s="456"/>
      <c r="Z1740" s="456"/>
      <c r="AA1740" s="456"/>
      <c r="AB1740" s="456"/>
      <c r="AC1740" s="456"/>
      <c r="AD1740" s="456"/>
      <c r="AE1740" s="457"/>
      <c r="AF1740" s="455"/>
      <c r="AG1740" s="456"/>
      <c r="AH1740" s="456"/>
      <c r="AI1740" s="456"/>
      <c r="AJ1740" s="456"/>
      <c r="AK1740" s="456"/>
      <c r="AL1740" s="456"/>
      <c r="AM1740" s="456"/>
      <c r="AN1740" s="457"/>
      <c r="AO1740" s="455"/>
      <c r="AP1740" s="456"/>
      <c r="AQ1740" s="456"/>
      <c r="AR1740" s="456"/>
      <c r="AS1740" s="456"/>
      <c r="AT1740" s="456"/>
      <c r="AU1740" s="456"/>
      <c r="AV1740" s="456"/>
      <c r="AW1740" s="456"/>
      <c r="AX1740" s="456"/>
      <c r="AY1740" s="456"/>
      <c r="AZ1740" s="456"/>
      <c r="BA1740" s="456"/>
      <c r="BB1740" s="456"/>
      <c r="BC1740" s="456"/>
      <c r="BD1740" s="456"/>
      <c r="BE1740" s="456"/>
      <c r="BF1740" s="456"/>
      <c r="BG1740" s="457"/>
      <c r="BH1740" s="458"/>
      <c r="BI1740" s="459"/>
      <c r="BJ1740" s="459"/>
      <c r="BK1740" s="459"/>
      <c r="BL1740" s="459"/>
      <c r="BM1740" s="460"/>
      <c r="BN1740" s="314"/>
      <c r="BO1740" s="314"/>
      <c r="BP1740" s="1"/>
      <c r="BQ1740" s="120">
        <f>IF($F$3="","",IF(N1740=$F$3,COUNTIF(BQ$23:BQ1739,"&gt;0")+1,0))</f>
        <v>0</v>
      </c>
      <c r="BR1740" s="1"/>
      <c r="BS1740" s="20" t="str">
        <f>IF($N1740="","",IF(VLOOKUP(VLOOKUP($N1740,IMPOSTAZIONI!$E$6:$I$13,5,FALSE),IMPOSTAZIONI!$B$25:$N$32,3,FALSE)=0,"",VLOOKUP(VLOOKUP($N1740,IMPOSTAZIONI!$E$6:$I$13,5,FALSE),IMPOSTAZIONI!$B$25:$N$32,3,FALSE)))</f>
        <v/>
      </c>
      <c r="BT1740" s="20" t="str">
        <f>IF($N1740="","",IF(VLOOKUP(VLOOKUP($N1740,IMPOSTAZIONI!$E$6:$I$13,5,FALSE),IMPOSTAZIONI!$B$25:$N$32,6,FALSE)=0,"",VLOOKUP(VLOOKUP($N1740,IMPOSTAZIONI!$E$6:$I$13,5,FALSE),IMPOSTAZIONI!$B$25:$N$32,6,FALSE)))</f>
        <v/>
      </c>
      <c r="BU1740" s="20" t="str">
        <f>IF($N1740="","",IF(VLOOKUP(VLOOKUP($N1740,IMPOSTAZIONI!$E$6:$I$13,5,FALSE),IMPOSTAZIONI!$B$25:$N$32,9,FALSE)=0,"",VLOOKUP(VLOOKUP($N1740,IMPOSTAZIONI!$E$6:$I$13,5,FALSE),IMPOSTAZIONI!$B$25:$N$32,9,FALSE)))</f>
        <v/>
      </c>
      <c r="BV1740" s="20" t="str">
        <f>IF($N1740="","",IF(VLOOKUP(VLOOKUP($N1740,IMPOSTAZIONI!$E$6:$I$13,5,FALSE),IMPOSTAZIONI!$B$25:$N$32,12,FALSE)=0,"",VLOOKUP(VLOOKUP($N1740,IMPOSTAZIONI!$E$6:$I$13,5,FALSE),IMPOSTAZIONI!$B$25:$N$32,12,FALSE)))</f>
        <v/>
      </c>
      <c r="BW1740" s="221" t="str">
        <f t="shared" si="468"/>
        <v/>
      </c>
      <c r="BX1740" s="221" t="str">
        <f t="shared" si="469"/>
        <v/>
      </c>
      <c r="BY1740" s="221">
        <f t="shared" si="470"/>
        <v>0</v>
      </c>
      <c r="BZ1740" s="231">
        <f t="shared" si="471"/>
        <v>0</v>
      </c>
      <c r="CA1740" s="246">
        <f t="shared" si="472"/>
        <v>0</v>
      </c>
      <c r="CB1740" s="246">
        <f t="shared" si="473"/>
        <v>0</v>
      </c>
      <c r="CC1740" s="246" t="str">
        <f t="shared" si="474"/>
        <v/>
      </c>
      <c r="CD1740" s="246">
        <f t="shared" si="475"/>
        <v>5</v>
      </c>
      <c r="CE1740" s="246">
        <f t="shared" si="476"/>
        <v>0</v>
      </c>
      <c r="CF1740" s="276">
        <f t="shared" si="477"/>
        <v>0</v>
      </c>
      <c r="CG1740" s="277">
        <f t="shared" si="477"/>
        <v>0</v>
      </c>
      <c r="CH1740" s="277">
        <f t="shared" si="477"/>
        <v>0</v>
      </c>
      <c r="CI1740" s="278">
        <f t="shared" si="466"/>
        <v>0</v>
      </c>
      <c r="CJ1740" s="280">
        <f t="shared" si="478"/>
        <v>0</v>
      </c>
      <c r="CK1740" s="232">
        <f t="shared" si="479"/>
        <v>0</v>
      </c>
      <c r="CL1740" s="1"/>
    </row>
    <row r="1741" spans="1:90" ht="18" customHeight="1">
      <c r="A1741" s="1"/>
      <c r="B1741" s="1"/>
      <c r="C1741" s="314"/>
      <c r="D1741" s="287" t="str">
        <f t="shared" si="465"/>
        <v/>
      </c>
      <c r="E1741" s="449" t="str">
        <f t="shared" si="467"/>
        <v/>
      </c>
      <c r="F1741" s="450"/>
      <c r="G1741" s="451"/>
      <c r="H1741" s="452"/>
      <c r="I1741" s="453"/>
      <c r="J1741" s="453"/>
      <c r="K1741" s="453"/>
      <c r="L1741" s="453"/>
      <c r="M1741" s="454"/>
      <c r="N1741" s="455"/>
      <c r="O1741" s="456"/>
      <c r="P1741" s="456"/>
      <c r="Q1741" s="456"/>
      <c r="R1741" s="456"/>
      <c r="S1741" s="456"/>
      <c r="T1741" s="456"/>
      <c r="U1741" s="456"/>
      <c r="V1741" s="456"/>
      <c r="W1741" s="456"/>
      <c r="X1741" s="456"/>
      <c r="Y1741" s="456"/>
      <c r="Z1741" s="456"/>
      <c r="AA1741" s="456"/>
      <c r="AB1741" s="456"/>
      <c r="AC1741" s="456"/>
      <c r="AD1741" s="456"/>
      <c r="AE1741" s="457"/>
      <c r="AF1741" s="455"/>
      <c r="AG1741" s="456"/>
      <c r="AH1741" s="456"/>
      <c r="AI1741" s="456"/>
      <c r="AJ1741" s="456"/>
      <c r="AK1741" s="456"/>
      <c r="AL1741" s="456"/>
      <c r="AM1741" s="456"/>
      <c r="AN1741" s="457"/>
      <c r="AO1741" s="455"/>
      <c r="AP1741" s="456"/>
      <c r="AQ1741" s="456"/>
      <c r="AR1741" s="456"/>
      <c r="AS1741" s="456"/>
      <c r="AT1741" s="456"/>
      <c r="AU1741" s="456"/>
      <c r="AV1741" s="456"/>
      <c r="AW1741" s="456"/>
      <c r="AX1741" s="456"/>
      <c r="AY1741" s="456"/>
      <c r="AZ1741" s="456"/>
      <c r="BA1741" s="456"/>
      <c r="BB1741" s="456"/>
      <c r="BC1741" s="456"/>
      <c r="BD1741" s="456"/>
      <c r="BE1741" s="456"/>
      <c r="BF1741" s="456"/>
      <c r="BG1741" s="457"/>
      <c r="BH1741" s="458"/>
      <c r="BI1741" s="459"/>
      <c r="BJ1741" s="459"/>
      <c r="BK1741" s="459"/>
      <c r="BL1741" s="459"/>
      <c r="BM1741" s="460"/>
      <c r="BN1741" s="314"/>
      <c r="BO1741" s="314"/>
      <c r="BP1741" s="1"/>
      <c r="BQ1741" s="120">
        <f>IF($F$3="","",IF(N1741=$F$3,COUNTIF(BQ$23:BQ1740,"&gt;0")+1,0))</f>
        <v>0</v>
      </c>
      <c r="BR1741" s="1"/>
      <c r="BS1741" s="20" t="str">
        <f>IF($N1741="","",IF(VLOOKUP(VLOOKUP($N1741,IMPOSTAZIONI!$E$6:$I$13,5,FALSE),IMPOSTAZIONI!$B$25:$N$32,3,FALSE)=0,"",VLOOKUP(VLOOKUP($N1741,IMPOSTAZIONI!$E$6:$I$13,5,FALSE),IMPOSTAZIONI!$B$25:$N$32,3,FALSE)))</f>
        <v/>
      </c>
      <c r="BT1741" s="20" t="str">
        <f>IF($N1741="","",IF(VLOOKUP(VLOOKUP($N1741,IMPOSTAZIONI!$E$6:$I$13,5,FALSE),IMPOSTAZIONI!$B$25:$N$32,6,FALSE)=0,"",VLOOKUP(VLOOKUP($N1741,IMPOSTAZIONI!$E$6:$I$13,5,FALSE),IMPOSTAZIONI!$B$25:$N$32,6,FALSE)))</f>
        <v/>
      </c>
      <c r="BU1741" s="20" t="str">
        <f>IF($N1741="","",IF(VLOOKUP(VLOOKUP($N1741,IMPOSTAZIONI!$E$6:$I$13,5,FALSE),IMPOSTAZIONI!$B$25:$N$32,9,FALSE)=0,"",VLOOKUP(VLOOKUP($N1741,IMPOSTAZIONI!$E$6:$I$13,5,FALSE),IMPOSTAZIONI!$B$25:$N$32,9,FALSE)))</f>
        <v/>
      </c>
      <c r="BV1741" s="20" t="str">
        <f>IF($N1741="","",IF(VLOOKUP(VLOOKUP($N1741,IMPOSTAZIONI!$E$6:$I$13,5,FALSE),IMPOSTAZIONI!$B$25:$N$32,12,FALSE)=0,"",VLOOKUP(VLOOKUP($N1741,IMPOSTAZIONI!$E$6:$I$13,5,FALSE),IMPOSTAZIONI!$B$25:$N$32,12,FALSE)))</f>
        <v/>
      </c>
      <c r="BW1741" s="221" t="str">
        <f t="shared" si="468"/>
        <v/>
      </c>
      <c r="BX1741" s="221" t="str">
        <f t="shared" si="469"/>
        <v/>
      </c>
      <c r="BY1741" s="221">
        <f t="shared" si="470"/>
        <v>0</v>
      </c>
      <c r="BZ1741" s="231">
        <f t="shared" si="471"/>
        <v>0</v>
      </c>
      <c r="CA1741" s="246">
        <f t="shared" si="472"/>
        <v>0</v>
      </c>
      <c r="CB1741" s="246">
        <f t="shared" si="473"/>
        <v>0</v>
      </c>
      <c r="CC1741" s="246" t="str">
        <f t="shared" si="474"/>
        <v/>
      </c>
      <c r="CD1741" s="246">
        <f t="shared" si="475"/>
        <v>5</v>
      </c>
      <c r="CE1741" s="246">
        <f t="shared" si="476"/>
        <v>0</v>
      </c>
      <c r="CF1741" s="276">
        <f t="shared" si="477"/>
        <v>0</v>
      </c>
      <c r="CG1741" s="277">
        <f t="shared" si="477"/>
        <v>0</v>
      </c>
      <c r="CH1741" s="277">
        <f t="shared" si="477"/>
        <v>0</v>
      </c>
      <c r="CI1741" s="278">
        <f t="shared" si="466"/>
        <v>0</v>
      </c>
      <c r="CJ1741" s="280">
        <f t="shared" si="478"/>
        <v>0</v>
      </c>
      <c r="CK1741" s="232">
        <f t="shared" si="479"/>
        <v>0</v>
      </c>
      <c r="CL1741" s="1"/>
    </row>
    <row r="1742" spans="1:90" ht="18" customHeight="1">
      <c r="A1742" s="1"/>
      <c r="B1742" s="1"/>
      <c r="C1742" s="314"/>
      <c r="D1742" s="287" t="str">
        <f t="shared" si="465"/>
        <v/>
      </c>
      <c r="E1742" s="449" t="str">
        <f t="shared" si="467"/>
        <v/>
      </c>
      <c r="F1742" s="450"/>
      <c r="G1742" s="451"/>
      <c r="H1742" s="452"/>
      <c r="I1742" s="453"/>
      <c r="J1742" s="453"/>
      <c r="K1742" s="453"/>
      <c r="L1742" s="453"/>
      <c r="M1742" s="454"/>
      <c r="N1742" s="455"/>
      <c r="O1742" s="456"/>
      <c r="P1742" s="456"/>
      <c r="Q1742" s="456"/>
      <c r="R1742" s="456"/>
      <c r="S1742" s="456"/>
      <c r="T1742" s="456"/>
      <c r="U1742" s="456"/>
      <c r="V1742" s="456"/>
      <c r="W1742" s="456"/>
      <c r="X1742" s="456"/>
      <c r="Y1742" s="456"/>
      <c r="Z1742" s="456"/>
      <c r="AA1742" s="456"/>
      <c r="AB1742" s="456"/>
      <c r="AC1742" s="456"/>
      <c r="AD1742" s="456"/>
      <c r="AE1742" s="457"/>
      <c r="AF1742" s="455"/>
      <c r="AG1742" s="456"/>
      <c r="AH1742" s="456"/>
      <c r="AI1742" s="456"/>
      <c r="AJ1742" s="456"/>
      <c r="AK1742" s="456"/>
      <c r="AL1742" s="456"/>
      <c r="AM1742" s="456"/>
      <c r="AN1742" s="457"/>
      <c r="AO1742" s="455"/>
      <c r="AP1742" s="456"/>
      <c r="AQ1742" s="456"/>
      <c r="AR1742" s="456"/>
      <c r="AS1742" s="456"/>
      <c r="AT1742" s="456"/>
      <c r="AU1742" s="456"/>
      <c r="AV1742" s="456"/>
      <c r="AW1742" s="456"/>
      <c r="AX1742" s="456"/>
      <c r="AY1742" s="456"/>
      <c r="AZ1742" s="456"/>
      <c r="BA1742" s="456"/>
      <c r="BB1742" s="456"/>
      <c r="BC1742" s="456"/>
      <c r="BD1742" s="456"/>
      <c r="BE1742" s="456"/>
      <c r="BF1742" s="456"/>
      <c r="BG1742" s="457"/>
      <c r="BH1742" s="458"/>
      <c r="BI1742" s="459"/>
      <c r="BJ1742" s="459"/>
      <c r="BK1742" s="459"/>
      <c r="BL1742" s="459"/>
      <c r="BM1742" s="460"/>
      <c r="BN1742" s="314"/>
      <c r="BO1742" s="314"/>
      <c r="BP1742" s="1"/>
      <c r="BQ1742" s="120">
        <f>IF($F$3="","",IF(N1742=$F$3,COUNTIF(BQ$23:BQ1741,"&gt;0")+1,0))</f>
        <v>0</v>
      </c>
      <c r="BR1742" s="1"/>
      <c r="BS1742" s="20" t="str">
        <f>IF($N1742="","",IF(VLOOKUP(VLOOKUP($N1742,IMPOSTAZIONI!$E$6:$I$13,5,FALSE),IMPOSTAZIONI!$B$25:$N$32,3,FALSE)=0,"",VLOOKUP(VLOOKUP($N1742,IMPOSTAZIONI!$E$6:$I$13,5,FALSE),IMPOSTAZIONI!$B$25:$N$32,3,FALSE)))</f>
        <v/>
      </c>
      <c r="BT1742" s="20" t="str">
        <f>IF($N1742="","",IF(VLOOKUP(VLOOKUP($N1742,IMPOSTAZIONI!$E$6:$I$13,5,FALSE),IMPOSTAZIONI!$B$25:$N$32,6,FALSE)=0,"",VLOOKUP(VLOOKUP($N1742,IMPOSTAZIONI!$E$6:$I$13,5,FALSE),IMPOSTAZIONI!$B$25:$N$32,6,FALSE)))</f>
        <v/>
      </c>
      <c r="BU1742" s="20" t="str">
        <f>IF($N1742="","",IF(VLOOKUP(VLOOKUP($N1742,IMPOSTAZIONI!$E$6:$I$13,5,FALSE),IMPOSTAZIONI!$B$25:$N$32,9,FALSE)=0,"",VLOOKUP(VLOOKUP($N1742,IMPOSTAZIONI!$E$6:$I$13,5,FALSE),IMPOSTAZIONI!$B$25:$N$32,9,FALSE)))</f>
        <v/>
      </c>
      <c r="BV1742" s="20" t="str">
        <f>IF($N1742="","",IF(VLOOKUP(VLOOKUP($N1742,IMPOSTAZIONI!$E$6:$I$13,5,FALSE),IMPOSTAZIONI!$B$25:$N$32,12,FALSE)=0,"",VLOOKUP(VLOOKUP($N1742,IMPOSTAZIONI!$E$6:$I$13,5,FALSE),IMPOSTAZIONI!$B$25:$N$32,12,FALSE)))</f>
        <v/>
      </c>
      <c r="BW1742" s="221" t="str">
        <f t="shared" si="468"/>
        <v/>
      </c>
      <c r="BX1742" s="221" t="str">
        <f t="shared" si="469"/>
        <v/>
      </c>
      <c r="BY1742" s="221">
        <f t="shared" si="470"/>
        <v>0</v>
      </c>
      <c r="BZ1742" s="231">
        <f t="shared" si="471"/>
        <v>0</v>
      </c>
      <c r="CA1742" s="246">
        <f t="shared" si="472"/>
        <v>0</v>
      </c>
      <c r="CB1742" s="246">
        <f t="shared" si="473"/>
        <v>0</v>
      </c>
      <c r="CC1742" s="246" t="str">
        <f t="shared" si="474"/>
        <v/>
      </c>
      <c r="CD1742" s="246">
        <f t="shared" si="475"/>
        <v>5</v>
      </c>
      <c r="CE1742" s="246">
        <f t="shared" si="476"/>
        <v>0</v>
      </c>
      <c r="CF1742" s="276">
        <f t="shared" si="477"/>
        <v>0</v>
      </c>
      <c r="CG1742" s="277">
        <f t="shared" si="477"/>
        <v>0</v>
      </c>
      <c r="CH1742" s="277">
        <f t="shared" si="477"/>
        <v>0</v>
      </c>
      <c r="CI1742" s="278">
        <f t="shared" si="466"/>
        <v>0</v>
      </c>
      <c r="CJ1742" s="280">
        <f t="shared" si="478"/>
        <v>0</v>
      </c>
      <c r="CK1742" s="232">
        <f t="shared" si="479"/>
        <v>0</v>
      </c>
      <c r="CL1742" s="1"/>
    </row>
    <row r="1743" spans="1:90" ht="18" customHeight="1">
      <c r="A1743" s="1"/>
      <c r="B1743" s="1"/>
      <c r="C1743" s="314"/>
      <c r="D1743" s="287" t="str">
        <f t="shared" si="465"/>
        <v/>
      </c>
      <c r="E1743" s="449" t="str">
        <f t="shared" si="467"/>
        <v/>
      </c>
      <c r="F1743" s="450"/>
      <c r="G1743" s="451"/>
      <c r="H1743" s="452"/>
      <c r="I1743" s="453"/>
      <c r="J1743" s="453"/>
      <c r="K1743" s="453"/>
      <c r="L1743" s="453"/>
      <c r="M1743" s="454"/>
      <c r="N1743" s="455"/>
      <c r="O1743" s="456"/>
      <c r="P1743" s="456"/>
      <c r="Q1743" s="456"/>
      <c r="R1743" s="456"/>
      <c r="S1743" s="456"/>
      <c r="T1743" s="456"/>
      <c r="U1743" s="456"/>
      <c r="V1743" s="456"/>
      <c r="W1743" s="456"/>
      <c r="X1743" s="456"/>
      <c r="Y1743" s="456"/>
      <c r="Z1743" s="456"/>
      <c r="AA1743" s="456"/>
      <c r="AB1743" s="456"/>
      <c r="AC1743" s="456"/>
      <c r="AD1743" s="456"/>
      <c r="AE1743" s="457"/>
      <c r="AF1743" s="455"/>
      <c r="AG1743" s="456"/>
      <c r="AH1743" s="456"/>
      <c r="AI1743" s="456"/>
      <c r="AJ1743" s="456"/>
      <c r="AK1743" s="456"/>
      <c r="AL1743" s="456"/>
      <c r="AM1743" s="456"/>
      <c r="AN1743" s="457"/>
      <c r="AO1743" s="455"/>
      <c r="AP1743" s="456"/>
      <c r="AQ1743" s="456"/>
      <c r="AR1743" s="456"/>
      <c r="AS1743" s="456"/>
      <c r="AT1743" s="456"/>
      <c r="AU1743" s="456"/>
      <c r="AV1743" s="456"/>
      <c r="AW1743" s="456"/>
      <c r="AX1743" s="456"/>
      <c r="AY1743" s="456"/>
      <c r="AZ1743" s="456"/>
      <c r="BA1743" s="456"/>
      <c r="BB1743" s="456"/>
      <c r="BC1743" s="456"/>
      <c r="BD1743" s="456"/>
      <c r="BE1743" s="456"/>
      <c r="BF1743" s="456"/>
      <c r="BG1743" s="457"/>
      <c r="BH1743" s="458"/>
      <c r="BI1743" s="459"/>
      <c r="BJ1743" s="459"/>
      <c r="BK1743" s="459"/>
      <c r="BL1743" s="459"/>
      <c r="BM1743" s="460"/>
      <c r="BN1743" s="314"/>
      <c r="BO1743" s="314"/>
      <c r="BP1743" s="1"/>
      <c r="BQ1743" s="120">
        <f>IF($F$3="","",IF(N1743=$F$3,COUNTIF(BQ$23:BQ1742,"&gt;0")+1,0))</f>
        <v>0</v>
      </c>
      <c r="BR1743" s="1"/>
      <c r="BS1743" s="20" t="str">
        <f>IF($N1743="","",IF(VLOOKUP(VLOOKUP($N1743,IMPOSTAZIONI!$E$6:$I$13,5,FALSE),IMPOSTAZIONI!$B$25:$N$32,3,FALSE)=0,"",VLOOKUP(VLOOKUP($N1743,IMPOSTAZIONI!$E$6:$I$13,5,FALSE),IMPOSTAZIONI!$B$25:$N$32,3,FALSE)))</f>
        <v/>
      </c>
      <c r="BT1743" s="20" t="str">
        <f>IF($N1743="","",IF(VLOOKUP(VLOOKUP($N1743,IMPOSTAZIONI!$E$6:$I$13,5,FALSE),IMPOSTAZIONI!$B$25:$N$32,6,FALSE)=0,"",VLOOKUP(VLOOKUP($N1743,IMPOSTAZIONI!$E$6:$I$13,5,FALSE),IMPOSTAZIONI!$B$25:$N$32,6,FALSE)))</f>
        <v/>
      </c>
      <c r="BU1743" s="20" t="str">
        <f>IF($N1743="","",IF(VLOOKUP(VLOOKUP($N1743,IMPOSTAZIONI!$E$6:$I$13,5,FALSE),IMPOSTAZIONI!$B$25:$N$32,9,FALSE)=0,"",VLOOKUP(VLOOKUP($N1743,IMPOSTAZIONI!$E$6:$I$13,5,FALSE),IMPOSTAZIONI!$B$25:$N$32,9,FALSE)))</f>
        <v/>
      </c>
      <c r="BV1743" s="20" t="str">
        <f>IF($N1743="","",IF(VLOOKUP(VLOOKUP($N1743,IMPOSTAZIONI!$E$6:$I$13,5,FALSE),IMPOSTAZIONI!$B$25:$N$32,12,FALSE)=0,"",VLOOKUP(VLOOKUP($N1743,IMPOSTAZIONI!$E$6:$I$13,5,FALSE),IMPOSTAZIONI!$B$25:$N$32,12,FALSE)))</f>
        <v/>
      </c>
      <c r="BW1743" s="221" t="str">
        <f t="shared" si="468"/>
        <v/>
      </c>
      <c r="BX1743" s="221" t="str">
        <f t="shared" si="469"/>
        <v/>
      </c>
      <c r="BY1743" s="221">
        <f t="shared" si="470"/>
        <v>0</v>
      </c>
      <c r="BZ1743" s="231">
        <f t="shared" si="471"/>
        <v>0</v>
      </c>
      <c r="CA1743" s="246">
        <f t="shared" si="472"/>
        <v>0</v>
      </c>
      <c r="CB1743" s="246">
        <f t="shared" si="473"/>
        <v>0</v>
      </c>
      <c r="CC1743" s="246" t="str">
        <f t="shared" si="474"/>
        <v/>
      </c>
      <c r="CD1743" s="246">
        <f t="shared" si="475"/>
        <v>5</v>
      </c>
      <c r="CE1743" s="246">
        <f t="shared" si="476"/>
        <v>0</v>
      </c>
      <c r="CF1743" s="276">
        <f t="shared" si="477"/>
        <v>0</v>
      </c>
      <c r="CG1743" s="277">
        <f t="shared" si="477"/>
        <v>0</v>
      </c>
      <c r="CH1743" s="277">
        <f t="shared" si="477"/>
        <v>0</v>
      </c>
      <c r="CI1743" s="278">
        <f t="shared" si="466"/>
        <v>0</v>
      </c>
      <c r="CJ1743" s="280">
        <f t="shared" si="478"/>
        <v>0</v>
      </c>
      <c r="CK1743" s="232">
        <f t="shared" si="479"/>
        <v>0</v>
      </c>
      <c r="CL1743" s="1"/>
    </row>
    <row r="1744" spans="1:90" ht="18" customHeight="1">
      <c r="A1744" s="1"/>
      <c r="B1744" s="1"/>
      <c r="C1744" s="314"/>
      <c r="D1744" s="287" t="str">
        <f t="shared" si="465"/>
        <v/>
      </c>
      <c r="E1744" s="449" t="str">
        <f t="shared" si="467"/>
        <v/>
      </c>
      <c r="F1744" s="450"/>
      <c r="G1744" s="451"/>
      <c r="H1744" s="452"/>
      <c r="I1744" s="453"/>
      <c r="J1744" s="453"/>
      <c r="K1744" s="453"/>
      <c r="L1744" s="453"/>
      <c r="M1744" s="454"/>
      <c r="N1744" s="455"/>
      <c r="O1744" s="456"/>
      <c r="P1744" s="456"/>
      <c r="Q1744" s="456"/>
      <c r="R1744" s="456"/>
      <c r="S1744" s="456"/>
      <c r="T1744" s="456"/>
      <c r="U1744" s="456"/>
      <c r="V1744" s="456"/>
      <c r="W1744" s="456"/>
      <c r="X1744" s="456"/>
      <c r="Y1744" s="456"/>
      <c r="Z1744" s="456"/>
      <c r="AA1744" s="456"/>
      <c r="AB1744" s="456"/>
      <c r="AC1744" s="456"/>
      <c r="AD1744" s="456"/>
      <c r="AE1744" s="457"/>
      <c r="AF1744" s="455"/>
      <c r="AG1744" s="456"/>
      <c r="AH1744" s="456"/>
      <c r="AI1744" s="456"/>
      <c r="AJ1744" s="456"/>
      <c r="AK1744" s="456"/>
      <c r="AL1744" s="456"/>
      <c r="AM1744" s="456"/>
      <c r="AN1744" s="457"/>
      <c r="AO1744" s="455"/>
      <c r="AP1744" s="456"/>
      <c r="AQ1744" s="456"/>
      <c r="AR1744" s="456"/>
      <c r="AS1744" s="456"/>
      <c r="AT1744" s="456"/>
      <c r="AU1744" s="456"/>
      <c r="AV1744" s="456"/>
      <c r="AW1744" s="456"/>
      <c r="AX1744" s="456"/>
      <c r="AY1744" s="456"/>
      <c r="AZ1744" s="456"/>
      <c r="BA1744" s="456"/>
      <c r="BB1744" s="456"/>
      <c r="BC1744" s="456"/>
      <c r="BD1744" s="456"/>
      <c r="BE1744" s="456"/>
      <c r="BF1744" s="456"/>
      <c r="BG1744" s="457"/>
      <c r="BH1744" s="458"/>
      <c r="BI1744" s="459"/>
      <c r="BJ1744" s="459"/>
      <c r="BK1744" s="459"/>
      <c r="BL1744" s="459"/>
      <c r="BM1744" s="460"/>
      <c r="BN1744" s="314"/>
      <c r="BO1744" s="314"/>
      <c r="BP1744" s="1"/>
      <c r="BQ1744" s="120">
        <f>IF($F$3="","",IF(N1744=$F$3,COUNTIF(BQ$23:BQ1743,"&gt;0")+1,0))</f>
        <v>0</v>
      </c>
      <c r="BR1744" s="1"/>
      <c r="BS1744" s="20" t="str">
        <f>IF($N1744="","",IF(VLOOKUP(VLOOKUP($N1744,IMPOSTAZIONI!$E$6:$I$13,5,FALSE),IMPOSTAZIONI!$B$25:$N$32,3,FALSE)=0,"",VLOOKUP(VLOOKUP($N1744,IMPOSTAZIONI!$E$6:$I$13,5,FALSE),IMPOSTAZIONI!$B$25:$N$32,3,FALSE)))</f>
        <v/>
      </c>
      <c r="BT1744" s="20" t="str">
        <f>IF($N1744="","",IF(VLOOKUP(VLOOKUP($N1744,IMPOSTAZIONI!$E$6:$I$13,5,FALSE),IMPOSTAZIONI!$B$25:$N$32,6,FALSE)=0,"",VLOOKUP(VLOOKUP($N1744,IMPOSTAZIONI!$E$6:$I$13,5,FALSE),IMPOSTAZIONI!$B$25:$N$32,6,FALSE)))</f>
        <v/>
      </c>
      <c r="BU1744" s="20" t="str">
        <f>IF($N1744="","",IF(VLOOKUP(VLOOKUP($N1744,IMPOSTAZIONI!$E$6:$I$13,5,FALSE),IMPOSTAZIONI!$B$25:$N$32,9,FALSE)=0,"",VLOOKUP(VLOOKUP($N1744,IMPOSTAZIONI!$E$6:$I$13,5,FALSE),IMPOSTAZIONI!$B$25:$N$32,9,FALSE)))</f>
        <v/>
      </c>
      <c r="BV1744" s="20" t="str">
        <f>IF($N1744="","",IF(VLOOKUP(VLOOKUP($N1744,IMPOSTAZIONI!$E$6:$I$13,5,FALSE),IMPOSTAZIONI!$B$25:$N$32,12,FALSE)=0,"",VLOOKUP(VLOOKUP($N1744,IMPOSTAZIONI!$E$6:$I$13,5,FALSE),IMPOSTAZIONI!$B$25:$N$32,12,FALSE)))</f>
        <v/>
      </c>
      <c r="BW1744" s="221" t="str">
        <f t="shared" si="468"/>
        <v/>
      </c>
      <c r="BX1744" s="221" t="str">
        <f t="shared" si="469"/>
        <v/>
      </c>
      <c r="BY1744" s="221">
        <f t="shared" si="470"/>
        <v>0</v>
      </c>
      <c r="BZ1744" s="231">
        <f t="shared" si="471"/>
        <v>0</v>
      </c>
      <c r="CA1744" s="246">
        <f t="shared" si="472"/>
        <v>0</v>
      </c>
      <c r="CB1744" s="246">
        <f t="shared" si="473"/>
        <v>0</v>
      </c>
      <c r="CC1744" s="246" t="str">
        <f t="shared" si="474"/>
        <v/>
      </c>
      <c r="CD1744" s="246">
        <f t="shared" si="475"/>
        <v>5</v>
      </c>
      <c r="CE1744" s="246">
        <f t="shared" si="476"/>
        <v>0</v>
      </c>
      <c r="CF1744" s="276">
        <f t="shared" si="477"/>
        <v>0</v>
      </c>
      <c r="CG1744" s="277">
        <f t="shared" si="477"/>
        <v>0</v>
      </c>
      <c r="CH1744" s="277">
        <f t="shared" si="477"/>
        <v>0</v>
      </c>
      <c r="CI1744" s="278">
        <f t="shared" si="466"/>
        <v>0</v>
      </c>
      <c r="CJ1744" s="280">
        <f t="shared" si="478"/>
        <v>0</v>
      </c>
      <c r="CK1744" s="232">
        <f t="shared" si="479"/>
        <v>0</v>
      </c>
      <c r="CL1744" s="1"/>
    </row>
    <row r="1745" spans="1:90" ht="18" customHeight="1">
      <c r="A1745" s="1"/>
      <c r="B1745" s="1"/>
      <c r="C1745" s="314"/>
      <c r="D1745" s="287" t="str">
        <f t="shared" si="465"/>
        <v/>
      </c>
      <c r="E1745" s="449" t="str">
        <f t="shared" si="467"/>
        <v/>
      </c>
      <c r="F1745" s="450"/>
      <c r="G1745" s="451"/>
      <c r="H1745" s="452"/>
      <c r="I1745" s="453"/>
      <c r="J1745" s="453"/>
      <c r="K1745" s="453"/>
      <c r="L1745" s="453"/>
      <c r="M1745" s="454"/>
      <c r="N1745" s="455"/>
      <c r="O1745" s="456"/>
      <c r="P1745" s="456"/>
      <c r="Q1745" s="456"/>
      <c r="R1745" s="456"/>
      <c r="S1745" s="456"/>
      <c r="T1745" s="456"/>
      <c r="U1745" s="456"/>
      <c r="V1745" s="456"/>
      <c r="W1745" s="456"/>
      <c r="X1745" s="456"/>
      <c r="Y1745" s="456"/>
      <c r="Z1745" s="456"/>
      <c r="AA1745" s="456"/>
      <c r="AB1745" s="456"/>
      <c r="AC1745" s="456"/>
      <c r="AD1745" s="456"/>
      <c r="AE1745" s="457"/>
      <c r="AF1745" s="455"/>
      <c r="AG1745" s="456"/>
      <c r="AH1745" s="456"/>
      <c r="AI1745" s="456"/>
      <c r="AJ1745" s="456"/>
      <c r="AK1745" s="456"/>
      <c r="AL1745" s="456"/>
      <c r="AM1745" s="456"/>
      <c r="AN1745" s="457"/>
      <c r="AO1745" s="455"/>
      <c r="AP1745" s="456"/>
      <c r="AQ1745" s="456"/>
      <c r="AR1745" s="456"/>
      <c r="AS1745" s="456"/>
      <c r="AT1745" s="456"/>
      <c r="AU1745" s="456"/>
      <c r="AV1745" s="456"/>
      <c r="AW1745" s="456"/>
      <c r="AX1745" s="456"/>
      <c r="AY1745" s="456"/>
      <c r="AZ1745" s="456"/>
      <c r="BA1745" s="456"/>
      <c r="BB1745" s="456"/>
      <c r="BC1745" s="456"/>
      <c r="BD1745" s="456"/>
      <c r="BE1745" s="456"/>
      <c r="BF1745" s="456"/>
      <c r="BG1745" s="457"/>
      <c r="BH1745" s="458"/>
      <c r="BI1745" s="459"/>
      <c r="BJ1745" s="459"/>
      <c r="BK1745" s="459"/>
      <c r="BL1745" s="459"/>
      <c r="BM1745" s="460"/>
      <c r="BN1745" s="314"/>
      <c r="BO1745" s="314"/>
      <c r="BP1745" s="1"/>
      <c r="BQ1745" s="120">
        <f>IF($F$3="","",IF(N1745=$F$3,COUNTIF(BQ$23:BQ1744,"&gt;0")+1,0))</f>
        <v>0</v>
      </c>
      <c r="BR1745" s="1"/>
      <c r="BS1745" s="20" t="str">
        <f>IF($N1745="","",IF(VLOOKUP(VLOOKUP($N1745,IMPOSTAZIONI!$E$6:$I$13,5,FALSE),IMPOSTAZIONI!$B$25:$N$32,3,FALSE)=0,"",VLOOKUP(VLOOKUP($N1745,IMPOSTAZIONI!$E$6:$I$13,5,FALSE),IMPOSTAZIONI!$B$25:$N$32,3,FALSE)))</f>
        <v/>
      </c>
      <c r="BT1745" s="20" t="str">
        <f>IF($N1745="","",IF(VLOOKUP(VLOOKUP($N1745,IMPOSTAZIONI!$E$6:$I$13,5,FALSE),IMPOSTAZIONI!$B$25:$N$32,6,FALSE)=0,"",VLOOKUP(VLOOKUP($N1745,IMPOSTAZIONI!$E$6:$I$13,5,FALSE),IMPOSTAZIONI!$B$25:$N$32,6,FALSE)))</f>
        <v/>
      </c>
      <c r="BU1745" s="20" t="str">
        <f>IF($N1745="","",IF(VLOOKUP(VLOOKUP($N1745,IMPOSTAZIONI!$E$6:$I$13,5,FALSE),IMPOSTAZIONI!$B$25:$N$32,9,FALSE)=0,"",VLOOKUP(VLOOKUP($N1745,IMPOSTAZIONI!$E$6:$I$13,5,FALSE),IMPOSTAZIONI!$B$25:$N$32,9,FALSE)))</f>
        <v/>
      </c>
      <c r="BV1745" s="20" t="str">
        <f>IF($N1745="","",IF(VLOOKUP(VLOOKUP($N1745,IMPOSTAZIONI!$E$6:$I$13,5,FALSE),IMPOSTAZIONI!$B$25:$N$32,12,FALSE)=0,"",VLOOKUP(VLOOKUP($N1745,IMPOSTAZIONI!$E$6:$I$13,5,FALSE),IMPOSTAZIONI!$B$25:$N$32,12,FALSE)))</f>
        <v/>
      </c>
      <c r="BW1745" s="221" t="str">
        <f t="shared" si="468"/>
        <v/>
      </c>
      <c r="BX1745" s="221" t="str">
        <f t="shared" si="469"/>
        <v/>
      </c>
      <c r="BY1745" s="221">
        <f t="shared" si="470"/>
        <v>0</v>
      </c>
      <c r="BZ1745" s="231">
        <f t="shared" si="471"/>
        <v>0</v>
      </c>
      <c r="CA1745" s="246">
        <f t="shared" si="472"/>
        <v>0</v>
      </c>
      <c r="CB1745" s="246">
        <f t="shared" si="473"/>
        <v>0</v>
      </c>
      <c r="CC1745" s="246" t="str">
        <f t="shared" si="474"/>
        <v/>
      </c>
      <c r="CD1745" s="246">
        <f t="shared" si="475"/>
        <v>5</v>
      </c>
      <c r="CE1745" s="246">
        <f t="shared" si="476"/>
        <v>0</v>
      </c>
      <c r="CF1745" s="276">
        <f t="shared" si="477"/>
        <v>0</v>
      </c>
      <c r="CG1745" s="277">
        <f t="shared" si="477"/>
        <v>0</v>
      </c>
      <c r="CH1745" s="277">
        <f t="shared" si="477"/>
        <v>0</v>
      </c>
      <c r="CI1745" s="278">
        <f t="shared" si="466"/>
        <v>0</v>
      </c>
      <c r="CJ1745" s="280">
        <f t="shared" si="478"/>
        <v>0</v>
      </c>
      <c r="CK1745" s="232">
        <f t="shared" si="479"/>
        <v>0</v>
      </c>
      <c r="CL1745" s="1"/>
    </row>
    <row r="1746" spans="1:90" ht="18" customHeight="1">
      <c r="A1746" s="1"/>
      <c r="B1746" s="1"/>
      <c r="C1746" s="314"/>
      <c r="D1746" s="287" t="str">
        <f t="shared" si="465"/>
        <v/>
      </c>
      <c r="E1746" s="449" t="str">
        <f t="shared" si="467"/>
        <v/>
      </c>
      <c r="F1746" s="450"/>
      <c r="G1746" s="451"/>
      <c r="H1746" s="452"/>
      <c r="I1746" s="453"/>
      <c r="J1746" s="453"/>
      <c r="K1746" s="453"/>
      <c r="L1746" s="453"/>
      <c r="M1746" s="454"/>
      <c r="N1746" s="455"/>
      <c r="O1746" s="456"/>
      <c r="P1746" s="456"/>
      <c r="Q1746" s="456"/>
      <c r="R1746" s="456"/>
      <c r="S1746" s="456"/>
      <c r="T1746" s="456"/>
      <c r="U1746" s="456"/>
      <c r="V1746" s="456"/>
      <c r="W1746" s="456"/>
      <c r="X1746" s="456"/>
      <c r="Y1746" s="456"/>
      <c r="Z1746" s="456"/>
      <c r="AA1746" s="456"/>
      <c r="AB1746" s="456"/>
      <c r="AC1746" s="456"/>
      <c r="AD1746" s="456"/>
      <c r="AE1746" s="457"/>
      <c r="AF1746" s="455"/>
      <c r="AG1746" s="456"/>
      <c r="AH1746" s="456"/>
      <c r="AI1746" s="456"/>
      <c r="AJ1746" s="456"/>
      <c r="AK1746" s="456"/>
      <c r="AL1746" s="456"/>
      <c r="AM1746" s="456"/>
      <c r="AN1746" s="457"/>
      <c r="AO1746" s="455"/>
      <c r="AP1746" s="456"/>
      <c r="AQ1746" s="456"/>
      <c r="AR1746" s="456"/>
      <c r="AS1746" s="456"/>
      <c r="AT1746" s="456"/>
      <c r="AU1746" s="456"/>
      <c r="AV1746" s="456"/>
      <c r="AW1746" s="456"/>
      <c r="AX1746" s="456"/>
      <c r="AY1746" s="456"/>
      <c r="AZ1746" s="456"/>
      <c r="BA1746" s="456"/>
      <c r="BB1746" s="456"/>
      <c r="BC1746" s="456"/>
      <c r="BD1746" s="456"/>
      <c r="BE1746" s="456"/>
      <c r="BF1746" s="456"/>
      <c r="BG1746" s="457"/>
      <c r="BH1746" s="458"/>
      <c r="BI1746" s="459"/>
      <c r="BJ1746" s="459"/>
      <c r="BK1746" s="459"/>
      <c r="BL1746" s="459"/>
      <c r="BM1746" s="460"/>
      <c r="BN1746" s="314"/>
      <c r="BO1746" s="314"/>
      <c r="BP1746" s="1"/>
      <c r="BQ1746" s="120">
        <f>IF($F$3="","",IF(N1746=$F$3,COUNTIF(BQ$23:BQ1745,"&gt;0")+1,0))</f>
        <v>0</v>
      </c>
      <c r="BR1746" s="1"/>
      <c r="BS1746" s="20" t="str">
        <f>IF($N1746="","",IF(VLOOKUP(VLOOKUP($N1746,IMPOSTAZIONI!$E$6:$I$13,5,FALSE),IMPOSTAZIONI!$B$25:$N$32,3,FALSE)=0,"",VLOOKUP(VLOOKUP($N1746,IMPOSTAZIONI!$E$6:$I$13,5,FALSE),IMPOSTAZIONI!$B$25:$N$32,3,FALSE)))</f>
        <v/>
      </c>
      <c r="BT1746" s="20" t="str">
        <f>IF($N1746="","",IF(VLOOKUP(VLOOKUP($N1746,IMPOSTAZIONI!$E$6:$I$13,5,FALSE),IMPOSTAZIONI!$B$25:$N$32,6,FALSE)=0,"",VLOOKUP(VLOOKUP($N1746,IMPOSTAZIONI!$E$6:$I$13,5,FALSE),IMPOSTAZIONI!$B$25:$N$32,6,FALSE)))</f>
        <v/>
      </c>
      <c r="BU1746" s="20" t="str">
        <f>IF($N1746="","",IF(VLOOKUP(VLOOKUP($N1746,IMPOSTAZIONI!$E$6:$I$13,5,FALSE),IMPOSTAZIONI!$B$25:$N$32,9,FALSE)=0,"",VLOOKUP(VLOOKUP($N1746,IMPOSTAZIONI!$E$6:$I$13,5,FALSE),IMPOSTAZIONI!$B$25:$N$32,9,FALSE)))</f>
        <v/>
      </c>
      <c r="BV1746" s="20" t="str">
        <f>IF($N1746="","",IF(VLOOKUP(VLOOKUP($N1746,IMPOSTAZIONI!$E$6:$I$13,5,FALSE),IMPOSTAZIONI!$B$25:$N$32,12,FALSE)=0,"",VLOOKUP(VLOOKUP($N1746,IMPOSTAZIONI!$E$6:$I$13,5,FALSE),IMPOSTAZIONI!$B$25:$N$32,12,FALSE)))</f>
        <v/>
      </c>
      <c r="BW1746" s="221" t="str">
        <f t="shared" si="468"/>
        <v/>
      </c>
      <c r="BX1746" s="221" t="str">
        <f t="shared" si="469"/>
        <v/>
      </c>
      <c r="BY1746" s="221">
        <f t="shared" si="470"/>
        <v>0</v>
      </c>
      <c r="BZ1746" s="231">
        <f t="shared" si="471"/>
        <v>0</v>
      </c>
      <c r="CA1746" s="246">
        <f t="shared" si="472"/>
        <v>0</v>
      </c>
      <c r="CB1746" s="246">
        <f t="shared" si="473"/>
        <v>0</v>
      </c>
      <c r="CC1746" s="246" t="str">
        <f t="shared" si="474"/>
        <v/>
      </c>
      <c r="CD1746" s="246">
        <f t="shared" si="475"/>
        <v>5</v>
      </c>
      <c r="CE1746" s="246">
        <f t="shared" si="476"/>
        <v>0</v>
      </c>
      <c r="CF1746" s="276">
        <f t="shared" si="477"/>
        <v>0</v>
      </c>
      <c r="CG1746" s="277">
        <f t="shared" si="477"/>
        <v>0</v>
      </c>
      <c r="CH1746" s="277">
        <f t="shared" si="477"/>
        <v>0</v>
      </c>
      <c r="CI1746" s="278">
        <f t="shared" si="466"/>
        <v>0</v>
      </c>
      <c r="CJ1746" s="280">
        <f t="shared" si="478"/>
        <v>0</v>
      </c>
      <c r="CK1746" s="232">
        <f t="shared" si="479"/>
        <v>0</v>
      </c>
      <c r="CL1746" s="1"/>
    </row>
    <row r="1747" spans="1:90" ht="18" customHeight="1">
      <c r="A1747" s="1"/>
      <c r="B1747" s="1"/>
      <c r="C1747" s="314"/>
      <c r="D1747" s="287" t="str">
        <f t="shared" si="465"/>
        <v/>
      </c>
      <c r="E1747" s="449" t="str">
        <f t="shared" si="467"/>
        <v/>
      </c>
      <c r="F1747" s="450"/>
      <c r="G1747" s="451"/>
      <c r="H1747" s="452"/>
      <c r="I1747" s="453"/>
      <c r="J1747" s="453"/>
      <c r="K1747" s="453"/>
      <c r="L1747" s="453"/>
      <c r="M1747" s="454"/>
      <c r="N1747" s="455"/>
      <c r="O1747" s="456"/>
      <c r="P1747" s="456"/>
      <c r="Q1747" s="456"/>
      <c r="R1747" s="456"/>
      <c r="S1747" s="456"/>
      <c r="T1747" s="456"/>
      <c r="U1747" s="456"/>
      <c r="V1747" s="456"/>
      <c r="W1747" s="456"/>
      <c r="X1747" s="456"/>
      <c r="Y1747" s="456"/>
      <c r="Z1747" s="456"/>
      <c r="AA1747" s="456"/>
      <c r="AB1747" s="456"/>
      <c r="AC1747" s="456"/>
      <c r="AD1747" s="456"/>
      <c r="AE1747" s="457"/>
      <c r="AF1747" s="455"/>
      <c r="AG1747" s="456"/>
      <c r="AH1747" s="456"/>
      <c r="AI1747" s="456"/>
      <c r="AJ1747" s="456"/>
      <c r="AK1747" s="456"/>
      <c r="AL1747" s="456"/>
      <c r="AM1747" s="456"/>
      <c r="AN1747" s="457"/>
      <c r="AO1747" s="455"/>
      <c r="AP1747" s="456"/>
      <c r="AQ1747" s="456"/>
      <c r="AR1747" s="456"/>
      <c r="AS1747" s="456"/>
      <c r="AT1747" s="456"/>
      <c r="AU1747" s="456"/>
      <c r="AV1747" s="456"/>
      <c r="AW1747" s="456"/>
      <c r="AX1747" s="456"/>
      <c r="AY1747" s="456"/>
      <c r="AZ1747" s="456"/>
      <c r="BA1747" s="456"/>
      <c r="BB1747" s="456"/>
      <c r="BC1747" s="456"/>
      <c r="BD1747" s="456"/>
      <c r="BE1747" s="456"/>
      <c r="BF1747" s="456"/>
      <c r="BG1747" s="457"/>
      <c r="BH1747" s="458"/>
      <c r="BI1747" s="459"/>
      <c r="BJ1747" s="459"/>
      <c r="BK1747" s="459"/>
      <c r="BL1747" s="459"/>
      <c r="BM1747" s="460"/>
      <c r="BN1747" s="314"/>
      <c r="BO1747" s="314"/>
      <c r="BP1747" s="1"/>
      <c r="BQ1747" s="120">
        <f>IF($F$3="","",IF(N1747=$F$3,COUNTIF(BQ$23:BQ1746,"&gt;0")+1,0))</f>
        <v>0</v>
      </c>
      <c r="BR1747" s="1"/>
      <c r="BS1747" s="20" t="str">
        <f>IF($N1747="","",IF(VLOOKUP(VLOOKUP($N1747,IMPOSTAZIONI!$E$6:$I$13,5,FALSE),IMPOSTAZIONI!$B$25:$N$32,3,FALSE)=0,"",VLOOKUP(VLOOKUP($N1747,IMPOSTAZIONI!$E$6:$I$13,5,FALSE),IMPOSTAZIONI!$B$25:$N$32,3,FALSE)))</f>
        <v/>
      </c>
      <c r="BT1747" s="20" t="str">
        <f>IF($N1747="","",IF(VLOOKUP(VLOOKUP($N1747,IMPOSTAZIONI!$E$6:$I$13,5,FALSE),IMPOSTAZIONI!$B$25:$N$32,6,FALSE)=0,"",VLOOKUP(VLOOKUP($N1747,IMPOSTAZIONI!$E$6:$I$13,5,FALSE),IMPOSTAZIONI!$B$25:$N$32,6,FALSE)))</f>
        <v/>
      </c>
      <c r="BU1747" s="20" t="str">
        <f>IF($N1747="","",IF(VLOOKUP(VLOOKUP($N1747,IMPOSTAZIONI!$E$6:$I$13,5,FALSE),IMPOSTAZIONI!$B$25:$N$32,9,FALSE)=0,"",VLOOKUP(VLOOKUP($N1747,IMPOSTAZIONI!$E$6:$I$13,5,FALSE),IMPOSTAZIONI!$B$25:$N$32,9,FALSE)))</f>
        <v/>
      </c>
      <c r="BV1747" s="20" t="str">
        <f>IF($N1747="","",IF(VLOOKUP(VLOOKUP($N1747,IMPOSTAZIONI!$E$6:$I$13,5,FALSE),IMPOSTAZIONI!$B$25:$N$32,12,FALSE)=0,"",VLOOKUP(VLOOKUP($N1747,IMPOSTAZIONI!$E$6:$I$13,5,FALSE),IMPOSTAZIONI!$B$25:$N$32,12,FALSE)))</f>
        <v/>
      </c>
      <c r="BW1747" s="221" t="str">
        <f t="shared" si="468"/>
        <v/>
      </c>
      <c r="BX1747" s="221" t="str">
        <f t="shared" si="469"/>
        <v/>
      </c>
      <c r="BY1747" s="221">
        <f t="shared" si="470"/>
        <v>0</v>
      </c>
      <c r="BZ1747" s="231">
        <f t="shared" si="471"/>
        <v>0</v>
      </c>
      <c r="CA1747" s="246">
        <f t="shared" si="472"/>
        <v>0</v>
      </c>
      <c r="CB1747" s="246">
        <f t="shared" si="473"/>
        <v>0</v>
      </c>
      <c r="CC1747" s="246" t="str">
        <f t="shared" si="474"/>
        <v/>
      </c>
      <c r="CD1747" s="246">
        <f t="shared" si="475"/>
        <v>5</v>
      </c>
      <c r="CE1747" s="246">
        <f t="shared" si="476"/>
        <v>0</v>
      </c>
      <c r="CF1747" s="276">
        <f t="shared" si="477"/>
        <v>0</v>
      </c>
      <c r="CG1747" s="277">
        <f t="shared" si="477"/>
        <v>0</v>
      </c>
      <c r="CH1747" s="277">
        <f t="shared" si="477"/>
        <v>0</v>
      </c>
      <c r="CI1747" s="278">
        <f t="shared" si="466"/>
        <v>0</v>
      </c>
      <c r="CJ1747" s="280">
        <f t="shared" si="478"/>
        <v>0</v>
      </c>
      <c r="CK1747" s="232">
        <f t="shared" si="479"/>
        <v>0</v>
      </c>
      <c r="CL1747" s="1"/>
    </row>
    <row r="1748" spans="1:90" ht="18" customHeight="1">
      <c r="A1748" s="1"/>
      <c r="B1748" s="1"/>
      <c r="C1748" s="314"/>
      <c r="D1748" s="287" t="str">
        <f t="shared" si="465"/>
        <v/>
      </c>
      <c r="E1748" s="449" t="str">
        <f t="shared" si="467"/>
        <v/>
      </c>
      <c r="F1748" s="450"/>
      <c r="G1748" s="451"/>
      <c r="H1748" s="452"/>
      <c r="I1748" s="453"/>
      <c r="J1748" s="453"/>
      <c r="K1748" s="453"/>
      <c r="L1748" s="453"/>
      <c r="M1748" s="454"/>
      <c r="N1748" s="455"/>
      <c r="O1748" s="456"/>
      <c r="P1748" s="456"/>
      <c r="Q1748" s="456"/>
      <c r="R1748" s="456"/>
      <c r="S1748" s="456"/>
      <c r="T1748" s="456"/>
      <c r="U1748" s="456"/>
      <c r="V1748" s="456"/>
      <c r="W1748" s="456"/>
      <c r="X1748" s="456"/>
      <c r="Y1748" s="456"/>
      <c r="Z1748" s="456"/>
      <c r="AA1748" s="456"/>
      <c r="AB1748" s="456"/>
      <c r="AC1748" s="456"/>
      <c r="AD1748" s="456"/>
      <c r="AE1748" s="457"/>
      <c r="AF1748" s="455"/>
      <c r="AG1748" s="456"/>
      <c r="AH1748" s="456"/>
      <c r="AI1748" s="456"/>
      <c r="AJ1748" s="456"/>
      <c r="AK1748" s="456"/>
      <c r="AL1748" s="456"/>
      <c r="AM1748" s="456"/>
      <c r="AN1748" s="457"/>
      <c r="AO1748" s="455"/>
      <c r="AP1748" s="456"/>
      <c r="AQ1748" s="456"/>
      <c r="AR1748" s="456"/>
      <c r="AS1748" s="456"/>
      <c r="AT1748" s="456"/>
      <c r="AU1748" s="456"/>
      <c r="AV1748" s="456"/>
      <c r="AW1748" s="456"/>
      <c r="AX1748" s="456"/>
      <c r="AY1748" s="456"/>
      <c r="AZ1748" s="456"/>
      <c r="BA1748" s="456"/>
      <c r="BB1748" s="456"/>
      <c r="BC1748" s="456"/>
      <c r="BD1748" s="456"/>
      <c r="BE1748" s="456"/>
      <c r="BF1748" s="456"/>
      <c r="BG1748" s="457"/>
      <c r="BH1748" s="458"/>
      <c r="BI1748" s="459"/>
      <c r="BJ1748" s="459"/>
      <c r="BK1748" s="459"/>
      <c r="BL1748" s="459"/>
      <c r="BM1748" s="460"/>
      <c r="BN1748" s="314"/>
      <c r="BO1748" s="314"/>
      <c r="BP1748" s="1"/>
      <c r="BQ1748" s="120">
        <f>IF($F$3="","",IF(N1748=$F$3,COUNTIF(BQ$23:BQ1747,"&gt;0")+1,0))</f>
        <v>0</v>
      </c>
      <c r="BR1748" s="1"/>
      <c r="BS1748" s="20" t="str">
        <f>IF($N1748="","",IF(VLOOKUP(VLOOKUP($N1748,IMPOSTAZIONI!$E$6:$I$13,5,FALSE),IMPOSTAZIONI!$B$25:$N$32,3,FALSE)=0,"",VLOOKUP(VLOOKUP($N1748,IMPOSTAZIONI!$E$6:$I$13,5,FALSE),IMPOSTAZIONI!$B$25:$N$32,3,FALSE)))</f>
        <v/>
      </c>
      <c r="BT1748" s="20" t="str">
        <f>IF($N1748="","",IF(VLOOKUP(VLOOKUP($N1748,IMPOSTAZIONI!$E$6:$I$13,5,FALSE),IMPOSTAZIONI!$B$25:$N$32,6,FALSE)=0,"",VLOOKUP(VLOOKUP($N1748,IMPOSTAZIONI!$E$6:$I$13,5,FALSE),IMPOSTAZIONI!$B$25:$N$32,6,FALSE)))</f>
        <v/>
      </c>
      <c r="BU1748" s="20" t="str">
        <f>IF($N1748="","",IF(VLOOKUP(VLOOKUP($N1748,IMPOSTAZIONI!$E$6:$I$13,5,FALSE),IMPOSTAZIONI!$B$25:$N$32,9,FALSE)=0,"",VLOOKUP(VLOOKUP($N1748,IMPOSTAZIONI!$E$6:$I$13,5,FALSE),IMPOSTAZIONI!$B$25:$N$32,9,FALSE)))</f>
        <v/>
      </c>
      <c r="BV1748" s="20" t="str">
        <f>IF($N1748="","",IF(VLOOKUP(VLOOKUP($N1748,IMPOSTAZIONI!$E$6:$I$13,5,FALSE),IMPOSTAZIONI!$B$25:$N$32,12,FALSE)=0,"",VLOOKUP(VLOOKUP($N1748,IMPOSTAZIONI!$E$6:$I$13,5,FALSE),IMPOSTAZIONI!$B$25:$N$32,12,FALSE)))</f>
        <v/>
      </c>
      <c r="BW1748" s="221" t="str">
        <f t="shared" si="468"/>
        <v/>
      </c>
      <c r="BX1748" s="221" t="str">
        <f t="shared" si="469"/>
        <v/>
      </c>
      <c r="BY1748" s="221">
        <f t="shared" si="470"/>
        <v>0</v>
      </c>
      <c r="BZ1748" s="231">
        <f t="shared" si="471"/>
        <v>0</v>
      </c>
      <c r="CA1748" s="246">
        <f t="shared" si="472"/>
        <v>0</v>
      </c>
      <c r="CB1748" s="246">
        <f t="shared" si="473"/>
        <v>0</v>
      </c>
      <c r="CC1748" s="246" t="str">
        <f t="shared" si="474"/>
        <v/>
      </c>
      <c r="CD1748" s="246">
        <f t="shared" si="475"/>
        <v>5</v>
      </c>
      <c r="CE1748" s="246">
        <f t="shared" si="476"/>
        <v>0</v>
      </c>
      <c r="CF1748" s="276">
        <f t="shared" si="477"/>
        <v>0</v>
      </c>
      <c r="CG1748" s="277">
        <f t="shared" si="477"/>
        <v>0</v>
      </c>
      <c r="CH1748" s="277">
        <f t="shared" si="477"/>
        <v>0</v>
      </c>
      <c r="CI1748" s="278">
        <f t="shared" si="466"/>
        <v>0</v>
      </c>
      <c r="CJ1748" s="280">
        <f t="shared" si="478"/>
        <v>0</v>
      </c>
      <c r="CK1748" s="232">
        <f t="shared" si="479"/>
        <v>0</v>
      </c>
      <c r="CL1748" s="1"/>
    </row>
    <row r="1749" spans="1:90" ht="18" customHeight="1">
      <c r="A1749" s="1"/>
      <c r="B1749" s="1"/>
      <c r="C1749" s="314"/>
      <c r="D1749" s="287" t="str">
        <f t="shared" si="465"/>
        <v/>
      </c>
      <c r="E1749" s="449" t="str">
        <f t="shared" si="467"/>
        <v/>
      </c>
      <c r="F1749" s="450"/>
      <c r="G1749" s="451"/>
      <c r="H1749" s="452"/>
      <c r="I1749" s="453"/>
      <c r="J1749" s="453"/>
      <c r="K1749" s="453"/>
      <c r="L1749" s="453"/>
      <c r="M1749" s="454"/>
      <c r="N1749" s="455"/>
      <c r="O1749" s="456"/>
      <c r="P1749" s="456"/>
      <c r="Q1749" s="456"/>
      <c r="R1749" s="456"/>
      <c r="S1749" s="456"/>
      <c r="T1749" s="456"/>
      <c r="U1749" s="456"/>
      <c r="V1749" s="456"/>
      <c r="W1749" s="456"/>
      <c r="X1749" s="456"/>
      <c r="Y1749" s="456"/>
      <c r="Z1749" s="456"/>
      <c r="AA1749" s="456"/>
      <c r="AB1749" s="456"/>
      <c r="AC1749" s="456"/>
      <c r="AD1749" s="456"/>
      <c r="AE1749" s="457"/>
      <c r="AF1749" s="455"/>
      <c r="AG1749" s="456"/>
      <c r="AH1749" s="456"/>
      <c r="AI1749" s="456"/>
      <c r="AJ1749" s="456"/>
      <c r="AK1749" s="456"/>
      <c r="AL1749" s="456"/>
      <c r="AM1749" s="456"/>
      <c r="AN1749" s="457"/>
      <c r="AO1749" s="455"/>
      <c r="AP1749" s="456"/>
      <c r="AQ1749" s="456"/>
      <c r="AR1749" s="456"/>
      <c r="AS1749" s="456"/>
      <c r="AT1749" s="456"/>
      <c r="AU1749" s="456"/>
      <c r="AV1749" s="456"/>
      <c r="AW1749" s="456"/>
      <c r="AX1749" s="456"/>
      <c r="AY1749" s="456"/>
      <c r="AZ1749" s="456"/>
      <c r="BA1749" s="456"/>
      <c r="BB1749" s="456"/>
      <c r="BC1749" s="456"/>
      <c r="BD1749" s="456"/>
      <c r="BE1749" s="456"/>
      <c r="BF1749" s="456"/>
      <c r="BG1749" s="457"/>
      <c r="BH1749" s="458"/>
      <c r="BI1749" s="459"/>
      <c r="BJ1749" s="459"/>
      <c r="BK1749" s="459"/>
      <c r="BL1749" s="459"/>
      <c r="BM1749" s="460"/>
      <c r="BN1749" s="314"/>
      <c r="BO1749" s="314"/>
      <c r="BP1749" s="1"/>
      <c r="BQ1749" s="120">
        <f>IF($F$3="","",IF(N1749=$F$3,COUNTIF(BQ$23:BQ1748,"&gt;0")+1,0))</f>
        <v>0</v>
      </c>
      <c r="BR1749" s="1"/>
      <c r="BS1749" s="20" t="str">
        <f>IF($N1749="","",IF(VLOOKUP(VLOOKUP($N1749,IMPOSTAZIONI!$E$6:$I$13,5,FALSE),IMPOSTAZIONI!$B$25:$N$32,3,FALSE)=0,"",VLOOKUP(VLOOKUP($N1749,IMPOSTAZIONI!$E$6:$I$13,5,FALSE),IMPOSTAZIONI!$B$25:$N$32,3,FALSE)))</f>
        <v/>
      </c>
      <c r="BT1749" s="20" t="str">
        <f>IF($N1749="","",IF(VLOOKUP(VLOOKUP($N1749,IMPOSTAZIONI!$E$6:$I$13,5,FALSE),IMPOSTAZIONI!$B$25:$N$32,6,FALSE)=0,"",VLOOKUP(VLOOKUP($N1749,IMPOSTAZIONI!$E$6:$I$13,5,FALSE),IMPOSTAZIONI!$B$25:$N$32,6,FALSE)))</f>
        <v/>
      </c>
      <c r="BU1749" s="20" t="str">
        <f>IF($N1749="","",IF(VLOOKUP(VLOOKUP($N1749,IMPOSTAZIONI!$E$6:$I$13,5,FALSE),IMPOSTAZIONI!$B$25:$N$32,9,FALSE)=0,"",VLOOKUP(VLOOKUP($N1749,IMPOSTAZIONI!$E$6:$I$13,5,FALSE),IMPOSTAZIONI!$B$25:$N$32,9,FALSE)))</f>
        <v/>
      </c>
      <c r="BV1749" s="20" t="str">
        <f>IF($N1749="","",IF(VLOOKUP(VLOOKUP($N1749,IMPOSTAZIONI!$E$6:$I$13,5,FALSE),IMPOSTAZIONI!$B$25:$N$32,12,FALSE)=0,"",VLOOKUP(VLOOKUP($N1749,IMPOSTAZIONI!$E$6:$I$13,5,FALSE),IMPOSTAZIONI!$B$25:$N$32,12,FALSE)))</f>
        <v/>
      </c>
      <c r="BW1749" s="221" t="str">
        <f t="shared" si="468"/>
        <v/>
      </c>
      <c r="BX1749" s="221" t="str">
        <f t="shared" si="469"/>
        <v/>
      </c>
      <c r="BY1749" s="221">
        <f t="shared" si="470"/>
        <v>0</v>
      </c>
      <c r="BZ1749" s="231">
        <f t="shared" si="471"/>
        <v>0</v>
      </c>
      <c r="CA1749" s="246">
        <f t="shared" si="472"/>
        <v>0</v>
      </c>
      <c r="CB1749" s="246">
        <f t="shared" si="473"/>
        <v>0</v>
      </c>
      <c r="CC1749" s="246" t="str">
        <f t="shared" si="474"/>
        <v/>
      </c>
      <c r="CD1749" s="246">
        <f t="shared" si="475"/>
        <v>5</v>
      </c>
      <c r="CE1749" s="246">
        <f t="shared" si="476"/>
        <v>0</v>
      </c>
      <c r="CF1749" s="276">
        <f t="shared" si="477"/>
        <v>0</v>
      </c>
      <c r="CG1749" s="277">
        <f t="shared" si="477"/>
        <v>0</v>
      </c>
      <c r="CH1749" s="277">
        <f t="shared" si="477"/>
        <v>0</v>
      </c>
      <c r="CI1749" s="278">
        <f t="shared" si="466"/>
        <v>0</v>
      </c>
      <c r="CJ1749" s="280">
        <f t="shared" si="478"/>
        <v>0</v>
      </c>
      <c r="CK1749" s="232">
        <f t="shared" si="479"/>
        <v>0</v>
      </c>
      <c r="CL1749" s="1"/>
    </row>
    <row r="1750" spans="1:90" ht="18" customHeight="1">
      <c r="A1750" s="1"/>
      <c r="B1750" s="1"/>
      <c r="C1750" s="314"/>
      <c r="D1750" s="287" t="str">
        <f t="shared" si="465"/>
        <v/>
      </c>
      <c r="E1750" s="449" t="str">
        <f t="shared" si="467"/>
        <v/>
      </c>
      <c r="F1750" s="450"/>
      <c r="G1750" s="451"/>
      <c r="H1750" s="452"/>
      <c r="I1750" s="453"/>
      <c r="J1750" s="453"/>
      <c r="K1750" s="453"/>
      <c r="L1750" s="453"/>
      <c r="M1750" s="454"/>
      <c r="N1750" s="455"/>
      <c r="O1750" s="456"/>
      <c r="P1750" s="456"/>
      <c r="Q1750" s="456"/>
      <c r="R1750" s="456"/>
      <c r="S1750" s="456"/>
      <c r="T1750" s="456"/>
      <c r="U1750" s="456"/>
      <c r="V1750" s="456"/>
      <c r="W1750" s="456"/>
      <c r="X1750" s="456"/>
      <c r="Y1750" s="456"/>
      <c r="Z1750" s="456"/>
      <c r="AA1750" s="456"/>
      <c r="AB1750" s="456"/>
      <c r="AC1750" s="456"/>
      <c r="AD1750" s="456"/>
      <c r="AE1750" s="457"/>
      <c r="AF1750" s="455"/>
      <c r="AG1750" s="456"/>
      <c r="AH1750" s="456"/>
      <c r="AI1750" s="456"/>
      <c r="AJ1750" s="456"/>
      <c r="AK1750" s="456"/>
      <c r="AL1750" s="456"/>
      <c r="AM1750" s="456"/>
      <c r="AN1750" s="457"/>
      <c r="AO1750" s="455"/>
      <c r="AP1750" s="456"/>
      <c r="AQ1750" s="456"/>
      <c r="AR1750" s="456"/>
      <c r="AS1750" s="456"/>
      <c r="AT1750" s="456"/>
      <c r="AU1750" s="456"/>
      <c r="AV1750" s="456"/>
      <c r="AW1750" s="456"/>
      <c r="AX1750" s="456"/>
      <c r="AY1750" s="456"/>
      <c r="AZ1750" s="456"/>
      <c r="BA1750" s="456"/>
      <c r="BB1750" s="456"/>
      <c r="BC1750" s="456"/>
      <c r="BD1750" s="456"/>
      <c r="BE1750" s="456"/>
      <c r="BF1750" s="456"/>
      <c r="BG1750" s="457"/>
      <c r="BH1750" s="458"/>
      <c r="BI1750" s="459"/>
      <c r="BJ1750" s="459"/>
      <c r="BK1750" s="459"/>
      <c r="BL1750" s="459"/>
      <c r="BM1750" s="460"/>
      <c r="BN1750" s="314"/>
      <c r="BO1750" s="314"/>
      <c r="BP1750" s="1"/>
      <c r="BQ1750" s="120">
        <f>IF($F$3="","",IF(N1750=$F$3,COUNTIF(BQ$23:BQ1749,"&gt;0")+1,0))</f>
        <v>0</v>
      </c>
      <c r="BR1750" s="1"/>
      <c r="BS1750" s="20" t="str">
        <f>IF($N1750="","",IF(VLOOKUP(VLOOKUP($N1750,IMPOSTAZIONI!$E$6:$I$13,5,FALSE),IMPOSTAZIONI!$B$25:$N$32,3,FALSE)=0,"",VLOOKUP(VLOOKUP($N1750,IMPOSTAZIONI!$E$6:$I$13,5,FALSE),IMPOSTAZIONI!$B$25:$N$32,3,FALSE)))</f>
        <v/>
      </c>
      <c r="BT1750" s="20" t="str">
        <f>IF($N1750="","",IF(VLOOKUP(VLOOKUP($N1750,IMPOSTAZIONI!$E$6:$I$13,5,FALSE),IMPOSTAZIONI!$B$25:$N$32,6,FALSE)=0,"",VLOOKUP(VLOOKUP($N1750,IMPOSTAZIONI!$E$6:$I$13,5,FALSE),IMPOSTAZIONI!$B$25:$N$32,6,FALSE)))</f>
        <v/>
      </c>
      <c r="BU1750" s="20" t="str">
        <f>IF($N1750="","",IF(VLOOKUP(VLOOKUP($N1750,IMPOSTAZIONI!$E$6:$I$13,5,FALSE),IMPOSTAZIONI!$B$25:$N$32,9,FALSE)=0,"",VLOOKUP(VLOOKUP($N1750,IMPOSTAZIONI!$E$6:$I$13,5,FALSE),IMPOSTAZIONI!$B$25:$N$32,9,FALSE)))</f>
        <v/>
      </c>
      <c r="BV1750" s="20" t="str">
        <f>IF($N1750="","",IF(VLOOKUP(VLOOKUP($N1750,IMPOSTAZIONI!$E$6:$I$13,5,FALSE),IMPOSTAZIONI!$B$25:$N$32,12,FALSE)=0,"",VLOOKUP(VLOOKUP($N1750,IMPOSTAZIONI!$E$6:$I$13,5,FALSE),IMPOSTAZIONI!$B$25:$N$32,12,FALSE)))</f>
        <v/>
      </c>
      <c r="BW1750" s="221" t="str">
        <f t="shared" si="468"/>
        <v/>
      </c>
      <c r="BX1750" s="221" t="str">
        <f t="shared" si="469"/>
        <v/>
      </c>
      <c r="BY1750" s="221">
        <f t="shared" si="470"/>
        <v>0</v>
      </c>
      <c r="BZ1750" s="231">
        <f t="shared" si="471"/>
        <v>0</v>
      </c>
      <c r="CA1750" s="246">
        <f t="shared" si="472"/>
        <v>0</v>
      </c>
      <c r="CB1750" s="246">
        <f t="shared" si="473"/>
        <v>0</v>
      </c>
      <c r="CC1750" s="246" t="str">
        <f t="shared" si="474"/>
        <v/>
      </c>
      <c r="CD1750" s="246">
        <f t="shared" si="475"/>
        <v>5</v>
      </c>
      <c r="CE1750" s="246">
        <f t="shared" si="476"/>
        <v>0</v>
      </c>
      <c r="CF1750" s="276">
        <f t="shared" si="477"/>
        <v>0</v>
      </c>
      <c r="CG1750" s="277">
        <f t="shared" si="477"/>
        <v>0</v>
      </c>
      <c r="CH1750" s="277">
        <f t="shared" si="477"/>
        <v>0</v>
      </c>
      <c r="CI1750" s="278">
        <f t="shared" si="466"/>
        <v>0</v>
      </c>
      <c r="CJ1750" s="280">
        <f t="shared" si="478"/>
        <v>0</v>
      </c>
      <c r="CK1750" s="232">
        <f t="shared" si="479"/>
        <v>0</v>
      </c>
      <c r="CL1750" s="1"/>
    </row>
    <row r="1751" spans="1:90" ht="18" customHeight="1">
      <c r="A1751" s="1"/>
      <c r="B1751" s="1"/>
      <c r="C1751" s="314"/>
      <c r="D1751" s="287" t="str">
        <f t="shared" si="465"/>
        <v/>
      </c>
      <c r="E1751" s="449" t="str">
        <f t="shared" si="467"/>
        <v/>
      </c>
      <c r="F1751" s="450"/>
      <c r="G1751" s="451"/>
      <c r="H1751" s="452"/>
      <c r="I1751" s="453"/>
      <c r="J1751" s="453"/>
      <c r="K1751" s="453"/>
      <c r="L1751" s="453"/>
      <c r="M1751" s="454"/>
      <c r="N1751" s="455"/>
      <c r="O1751" s="456"/>
      <c r="P1751" s="456"/>
      <c r="Q1751" s="456"/>
      <c r="R1751" s="456"/>
      <c r="S1751" s="456"/>
      <c r="T1751" s="456"/>
      <c r="U1751" s="456"/>
      <c r="V1751" s="456"/>
      <c r="W1751" s="456"/>
      <c r="X1751" s="456"/>
      <c r="Y1751" s="456"/>
      <c r="Z1751" s="456"/>
      <c r="AA1751" s="456"/>
      <c r="AB1751" s="456"/>
      <c r="AC1751" s="456"/>
      <c r="AD1751" s="456"/>
      <c r="AE1751" s="457"/>
      <c r="AF1751" s="455"/>
      <c r="AG1751" s="456"/>
      <c r="AH1751" s="456"/>
      <c r="AI1751" s="456"/>
      <c r="AJ1751" s="456"/>
      <c r="AK1751" s="456"/>
      <c r="AL1751" s="456"/>
      <c r="AM1751" s="456"/>
      <c r="AN1751" s="457"/>
      <c r="AO1751" s="455"/>
      <c r="AP1751" s="456"/>
      <c r="AQ1751" s="456"/>
      <c r="AR1751" s="456"/>
      <c r="AS1751" s="456"/>
      <c r="AT1751" s="456"/>
      <c r="AU1751" s="456"/>
      <c r="AV1751" s="456"/>
      <c r="AW1751" s="456"/>
      <c r="AX1751" s="456"/>
      <c r="AY1751" s="456"/>
      <c r="AZ1751" s="456"/>
      <c r="BA1751" s="456"/>
      <c r="BB1751" s="456"/>
      <c r="BC1751" s="456"/>
      <c r="BD1751" s="456"/>
      <c r="BE1751" s="456"/>
      <c r="BF1751" s="456"/>
      <c r="BG1751" s="457"/>
      <c r="BH1751" s="458"/>
      <c r="BI1751" s="459"/>
      <c r="BJ1751" s="459"/>
      <c r="BK1751" s="459"/>
      <c r="BL1751" s="459"/>
      <c r="BM1751" s="460"/>
      <c r="BN1751" s="314"/>
      <c r="BO1751" s="314"/>
      <c r="BP1751" s="1"/>
      <c r="BQ1751" s="120">
        <f>IF($F$3="","",IF(N1751=$F$3,COUNTIF(BQ$23:BQ1750,"&gt;0")+1,0))</f>
        <v>0</v>
      </c>
      <c r="BR1751" s="1"/>
      <c r="BS1751" s="20" t="str">
        <f>IF($N1751="","",IF(VLOOKUP(VLOOKUP($N1751,IMPOSTAZIONI!$E$6:$I$13,5,FALSE),IMPOSTAZIONI!$B$25:$N$32,3,FALSE)=0,"",VLOOKUP(VLOOKUP($N1751,IMPOSTAZIONI!$E$6:$I$13,5,FALSE),IMPOSTAZIONI!$B$25:$N$32,3,FALSE)))</f>
        <v/>
      </c>
      <c r="BT1751" s="20" t="str">
        <f>IF($N1751="","",IF(VLOOKUP(VLOOKUP($N1751,IMPOSTAZIONI!$E$6:$I$13,5,FALSE),IMPOSTAZIONI!$B$25:$N$32,6,FALSE)=0,"",VLOOKUP(VLOOKUP($N1751,IMPOSTAZIONI!$E$6:$I$13,5,FALSE),IMPOSTAZIONI!$B$25:$N$32,6,FALSE)))</f>
        <v/>
      </c>
      <c r="BU1751" s="20" t="str">
        <f>IF($N1751="","",IF(VLOOKUP(VLOOKUP($N1751,IMPOSTAZIONI!$E$6:$I$13,5,FALSE),IMPOSTAZIONI!$B$25:$N$32,9,FALSE)=0,"",VLOOKUP(VLOOKUP($N1751,IMPOSTAZIONI!$E$6:$I$13,5,FALSE),IMPOSTAZIONI!$B$25:$N$32,9,FALSE)))</f>
        <v/>
      </c>
      <c r="BV1751" s="20" t="str">
        <f>IF($N1751="","",IF(VLOOKUP(VLOOKUP($N1751,IMPOSTAZIONI!$E$6:$I$13,5,FALSE),IMPOSTAZIONI!$B$25:$N$32,12,FALSE)=0,"",VLOOKUP(VLOOKUP($N1751,IMPOSTAZIONI!$E$6:$I$13,5,FALSE),IMPOSTAZIONI!$B$25:$N$32,12,FALSE)))</f>
        <v/>
      </c>
      <c r="BW1751" s="221" t="str">
        <f t="shared" si="468"/>
        <v/>
      </c>
      <c r="BX1751" s="221" t="str">
        <f t="shared" si="469"/>
        <v/>
      </c>
      <c r="BY1751" s="221">
        <f t="shared" si="470"/>
        <v>0</v>
      </c>
      <c r="BZ1751" s="231">
        <f t="shared" si="471"/>
        <v>0</v>
      </c>
      <c r="CA1751" s="246">
        <f t="shared" si="472"/>
        <v>0</v>
      </c>
      <c r="CB1751" s="246">
        <f t="shared" si="473"/>
        <v>0</v>
      </c>
      <c r="CC1751" s="246" t="str">
        <f t="shared" si="474"/>
        <v/>
      </c>
      <c r="CD1751" s="246">
        <f t="shared" si="475"/>
        <v>5</v>
      </c>
      <c r="CE1751" s="246">
        <f t="shared" si="476"/>
        <v>0</v>
      </c>
      <c r="CF1751" s="276">
        <f t="shared" si="477"/>
        <v>0</v>
      </c>
      <c r="CG1751" s="277">
        <f t="shared" si="477"/>
        <v>0</v>
      </c>
      <c r="CH1751" s="277">
        <f t="shared" si="477"/>
        <v>0</v>
      </c>
      <c r="CI1751" s="278">
        <f t="shared" si="466"/>
        <v>0</v>
      </c>
      <c r="CJ1751" s="280">
        <f t="shared" si="478"/>
        <v>0</v>
      </c>
      <c r="CK1751" s="232">
        <f t="shared" si="479"/>
        <v>0</v>
      </c>
      <c r="CL1751" s="1"/>
    </row>
    <row r="1752" spans="1:90" ht="18" customHeight="1">
      <c r="A1752" s="1"/>
      <c r="B1752" s="1"/>
      <c r="C1752" s="314"/>
      <c r="D1752" s="287" t="str">
        <f t="shared" si="465"/>
        <v/>
      </c>
      <c r="E1752" s="449" t="str">
        <f t="shared" si="467"/>
        <v/>
      </c>
      <c r="F1752" s="450"/>
      <c r="G1752" s="451"/>
      <c r="H1752" s="452"/>
      <c r="I1752" s="453"/>
      <c r="J1752" s="453"/>
      <c r="K1752" s="453"/>
      <c r="L1752" s="453"/>
      <c r="M1752" s="454"/>
      <c r="N1752" s="455"/>
      <c r="O1752" s="456"/>
      <c r="P1752" s="456"/>
      <c r="Q1752" s="456"/>
      <c r="R1752" s="456"/>
      <c r="S1752" s="456"/>
      <c r="T1752" s="456"/>
      <c r="U1752" s="456"/>
      <c r="V1752" s="456"/>
      <c r="W1752" s="456"/>
      <c r="X1752" s="456"/>
      <c r="Y1752" s="456"/>
      <c r="Z1752" s="456"/>
      <c r="AA1752" s="456"/>
      <c r="AB1752" s="456"/>
      <c r="AC1752" s="456"/>
      <c r="AD1752" s="456"/>
      <c r="AE1752" s="457"/>
      <c r="AF1752" s="455"/>
      <c r="AG1752" s="456"/>
      <c r="AH1752" s="456"/>
      <c r="AI1752" s="456"/>
      <c r="AJ1752" s="456"/>
      <c r="AK1752" s="456"/>
      <c r="AL1752" s="456"/>
      <c r="AM1752" s="456"/>
      <c r="AN1752" s="457"/>
      <c r="AO1752" s="455"/>
      <c r="AP1752" s="456"/>
      <c r="AQ1752" s="456"/>
      <c r="AR1752" s="456"/>
      <c r="AS1752" s="456"/>
      <c r="AT1752" s="456"/>
      <c r="AU1752" s="456"/>
      <c r="AV1752" s="456"/>
      <c r="AW1752" s="456"/>
      <c r="AX1752" s="456"/>
      <c r="AY1752" s="456"/>
      <c r="AZ1752" s="456"/>
      <c r="BA1752" s="456"/>
      <c r="BB1752" s="456"/>
      <c r="BC1752" s="456"/>
      <c r="BD1752" s="456"/>
      <c r="BE1752" s="456"/>
      <c r="BF1752" s="456"/>
      <c r="BG1752" s="457"/>
      <c r="BH1752" s="458"/>
      <c r="BI1752" s="459"/>
      <c r="BJ1752" s="459"/>
      <c r="BK1752" s="459"/>
      <c r="BL1752" s="459"/>
      <c r="BM1752" s="460"/>
      <c r="BN1752" s="314"/>
      <c r="BO1752" s="314"/>
      <c r="BP1752" s="1"/>
      <c r="BQ1752" s="120">
        <f>IF($F$3="","",IF(N1752=$F$3,COUNTIF(BQ$23:BQ1751,"&gt;0")+1,0))</f>
        <v>0</v>
      </c>
      <c r="BR1752" s="1"/>
      <c r="BS1752" s="20" t="str">
        <f>IF($N1752="","",IF(VLOOKUP(VLOOKUP($N1752,IMPOSTAZIONI!$E$6:$I$13,5,FALSE),IMPOSTAZIONI!$B$25:$N$32,3,FALSE)=0,"",VLOOKUP(VLOOKUP($N1752,IMPOSTAZIONI!$E$6:$I$13,5,FALSE),IMPOSTAZIONI!$B$25:$N$32,3,FALSE)))</f>
        <v/>
      </c>
      <c r="BT1752" s="20" t="str">
        <f>IF($N1752="","",IF(VLOOKUP(VLOOKUP($N1752,IMPOSTAZIONI!$E$6:$I$13,5,FALSE),IMPOSTAZIONI!$B$25:$N$32,6,FALSE)=0,"",VLOOKUP(VLOOKUP($N1752,IMPOSTAZIONI!$E$6:$I$13,5,FALSE),IMPOSTAZIONI!$B$25:$N$32,6,FALSE)))</f>
        <v/>
      </c>
      <c r="BU1752" s="20" t="str">
        <f>IF($N1752="","",IF(VLOOKUP(VLOOKUP($N1752,IMPOSTAZIONI!$E$6:$I$13,5,FALSE),IMPOSTAZIONI!$B$25:$N$32,9,FALSE)=0,"",VLOOKUP(VLOOKUP($N1752,IMPOSTAZIONI!$E$6:$I$13,5,FALSE),IMPOSTAZIONI!$B$25:$N$32,9,FALSE)))</f>
        <v/>
      </c>
      <c r="BV1752" s="20" t="str">
        <f>IF($N1752="","",IF(VLOOKUP(VLOOKUP($N1752,IMPOSTAZIONI!$E$6:$I$13,5,FALSE),IMPOSTAZIONI!$B$25:$N$32,12,FALSE)=0,"",VLOOKUP(VLOOKUP($N1752,IMPOSTAZIONI!$E$6:$I$13,5,FALSE),IMPOSTAZIONI!$B$25:$N$32,12,FALSE)))</f>
        <v/>
      </c>
      <c r="BW1752" s="221" t="str">
        <f t="shared" si="468"/>
        <v/>
      </c>
      <c r="BX1752" s="221" t="str">
        <f t="shared" si="469"/>
        <v/>
      </c>
      <c r="BY1752" s="221">
        <f t="shared" si="470"/>
        <v>0</v>
      </c>
      <c r="BZ1752" s="231">
        <f t="shared" si="471"/>
        <v>0</v>
      </c>
      <c r="CA1752" s="246">
        <f t="shared" si="472"/>
        <v>0</v>
      </c>
      <c r="CB1752" s="246">
        <f t="shared" si="473"/>
        <v>0</v>
      </c>
      <c r="CC1752" s="246" t="str">
        <f t="shared" si="474"/>
        <v/>
      </c>
      <c r="CD1752" s="246">
        <f t="shared" si="475"/>
        <v>5</v>
      </c>
      <c r="CE1752" s="246">
        <f t="shared" si="476"/>
        <v>0</v>
      </c>
      <c r="CF1752" s="276">
        <f t="shared" si="477"/>
        <v>0</v>
      </c>
      <c r="CG1752" s="277">
        <f t="shared" si="477"/>
        <v>0</v>
      </c>
      <c r="CH1752" s="277">
        <f t="shared" si="477"/>
        <v>0</v>
      </c>
      <c r="CI1752" s="278">
        <f t="shared" si="466"/>
        <v>0</v>
      </c>
      <c r="CJ1752" s="280">
        <f t="shared" si="478"/>
        <v>0</v>
      </c>
      <c r="CK1752" s="232">
        <f t="shared" si="479"/>
        <v>0</v>
      </c>
      <c r="CL1752" s="1"/>
    </row>
    <row r="1753" spans="1:90" ht="18" customHeight="1">
      <c r="A1753" s="1"/>
      <c r="B1753" s="1"/>
      <c r="C1753" s="314"/>
      <c r="D1753" s="287" t="str">
        <f t="shared" si="465"/>
        <v/>
      </c>
      <c r="E1753" s="449" t="str">
        <f t="shared" si="467"/>
        <v/>
      </c>
      <c r="F1753" s="450"/>
      <c r="G1753" s="451"/>
      <c r="H1753" s="452"/>
      <c r="I1753" s="453"/>
      <c r="J1753" s="453"/>
      <c r="K1753" s="453"/>
      <c r="L1753" s="453"/>
      <c r="M1753" s="454"/>
      <c r="N1753" s="455"/>
      <c r="O1753" s="456"/>
      <c r="P1753" s="456"/>
      <c r="Q1753" s="456"/>
      <c r="R1753" s="456"/>
      <c r="S1753" s="456"/>
      <c r="T1753" s="456"/>
      <c r="U1753" s="456"/>
      <c r="V1753" s="456"/>
      <c r="W1753" s="456"/>
      <c r="X1753" s="456"/>
      <c r="Y1753" s="456"/>
      <c r="Z1753" s="456"/>
      <c r="AA1753" s="456"/>
      <c r="AB1753" s="456"/>
      <c r="AC1753" s="456"/>
      <c r="AD1753" s="456"/>
      <c r="AE1753" s="457"/>
      <c r="AF1753" s="455"/>
      <c r="AG1753" s="456"/>
      <c r="AH1753" s="456"/>
      <c r="AI1753" s="456"/>
      <c r="AJ1753" s="456"/>
      <c r="AK1753" s="456"/>
      <c r="AL1753" s="456"/>
      <c r="AM1753" s="456"/>
      <c r="AN1753" s="457"/>
      <c r="AO1753" s="455"/>
      <c r="AP1753" s="456"/>
      <c r="AQ1753" s="456"/>
      <c r="AR1753" s="456"/>
      <c r="AS1753" s="456"/>
      <c r="AT1753" s="456"/>
      <c r="AU1753" s="456"/>
      <c r="AV1753" s="456"/>
      <c r="AW1753" s="456"/>
      <c r="AX1753" s="456"/>
      <c r="AY1753" s="456"/>
      <c r="AZ1753" s="456"/>
      <c r="BA1753" s="456"/>
      <c r="BB1753" s="456"/>
      <c r="BC1753" s="456"/>
      <c r="BD1753" s="456"/>
      <c r="BE1753" s="456"/>
      <c r="BF1753" s="456"/>
      <c r="BG1753" s="457"/>
      <c r="BH1753" s="458"/>
      <c r="BI1753" s="459"/>
      <c r="BJ1753" s="459"/>
      <c r="BK1753" s="459"/>
      <c r="BL1753" s="459"/>
      <c r="BM1753" s="460"/>
      <c r="BN1753" s="314"/>
      <c r="BO1753" s="314"/>
      <c r="BP1753" s="1"/>
      <c r="BQ1753" s="120">
        <f>IF($F$3="","",IF(N1753=$F$3,COUNTIF(BQ$23:BQ1752,"&gt;0")+1,0))</f>
        <v>0</v>
      </c>
      <c r="BR1753" s="1"/>
      <c r="BS1753" s="20" t="str">
        <f>IF($N1753="","",IF(VLOOKUP(VLOOKUP($N1753,IMPOSTAZIONI!$E$6:$I$13,5,FALSE),IMPOSTAZIONI!$B$25:$N$32,3,FALSE)=0,"",VLOOKUP(VLOOKUP($N1753,IMPOSTAZIONI!$E$6:$I$13,5,FALSE),IMPOSTAZIONI!$B$25:$N$32,3,FALSE)))</f>
        <v/>
      </c>
      <c r="BT1753" s="20" t="str">
        <f>IF($N1753="","",IF(VLOOKUP(VLOOKUP($N1753,IMPOSTAZIONI!$E$6:$I$13,5,FALSE),IMPOSTAZIONI!$B$25:$N$32,6,FALSE)=0,"",VLOOKUP(VLOOKUP($N1753,IMPOSTAZIONI!$E$6:$I$13,5,FALSE),IMPOSTAZIONI!$B$25:$N$32,6,FALSE)))</f>
        <v/>
      </c>
      <c r="BU1753" s="20" t="str">
        <f>IF($N1753="","",IF(VLOOKUP(VLOOKUP($N1753,IMPOSTAZIONI!$E$6:$I$13,5,FALSE),IMPOSTAZIONI!$B$25:$N$32,9,FALSE)=0,"",VLOOKUP(VLOOKUP($N1753,IMPOSTAZIONI!$E$6:$I$13,5,FALSE),IMPOSTAZIONI!$B$25:$N$32,9,FALSE)))</f>
        <v/>
      </c>
      <c r="BV1753" s="20" t="str">
        <f>IF($N1753="","",IF(VLOOKUP(VLOOKUP($N1753,IMPOSTAZIONI!$E$6:$I$13,5,FALSE),IMPOSTAZIONI!$B$25:$N$32,12,FALSE)=0,"",VLOOKUP(VLOOKUP($N1753,IMPOSTAZIONI!$E$6:$I$13,5,FALSE),IMPOSTAZIONI!$B$25:$N$32,12,FALSE)))</f>
        <v/>
      </c>
      <c r="BW1753" s="221" t="str">
        <f t="shared" si="468"/>
        <v/>
      </c>
      <c r="BX1753" s="221" t="str">
        <f t="shared" si="469"/>
        <v/>
      </c>
      <c r="BY1753" s="221">
        <f t="shared" si="470"/>
        <v>0</v>
      </c>
      <c r="BZ1753" s="231">
        <f t="shared" si="471"/>
        <v>0</v>
      </c>
      <c r="CA1753" s="246">
        <f t="shared" si="472"/>
        <v>0</v>
      </c>
      <c r="CB1753" s="246">
        <f t="shared" si="473"/>
        <v>0</v>
      </c>
      <c r="CC1753" s="246" t="str">
        <f t="shared" si="474"/>
        <v/>
      </c>
      <c r="CD1753" s="246">
        <f t="shared" si="475"/>
        <v>5</v>
      </c>
      <c r="CE1753" s="246">
        <f t="shared" si="476"/>
        <v>0</v>
      </c>
      <c r="CF1753" s="276">
        <f t="shared" si="477"/>
        <v>0</v>
      </c>
      <c r="CG1753" s="277">
        <f t="shared" si="477"/>
        <v>0</v>
      </c>
      <c r="CH1753" s="277">
        <f t="shared" si="477"/>
        <v>0</v>
      </c>
      <c r="CI1753" s="278">
        <f t="shared" si="466"/>
        <v>0</v>
      </c>
      <c r="CJ1753" s="280">
        <f t="shared" si="478"/>
        <v>0</v>
      </c>
      <c r="CK1753" s="232">
        <f t="shared" si="479"/>
        <v>0</v>
      </c>
      <c r="CL1753" s="1"/>
    </row>
    <row r="1754" spans="1:90" ht="18" customHeight="1">
      <c r="A1754" s="1"/>
      <c r="B1754" s="1"/>
      <c r="C1754" s="314"/>
      <c r="D1754" s="287" t="str">
        <f t="shared" si="465"/>
        <v/>
      </c>
      <c r="E1754" s="449" t="str">
        <f t="shared" si="467"/>
        <v/>
      </c>
      <c r="F1754" s="450"/>
      <c r="G1754" s="451"/>
      <c r="H1754" s="452"/>
      <c r="I1754" s="453"/>
      <c r="J1754" s="453"/>
      <c r="K1754" s="453"/>
      <c r="L1754" s="453"/>
      <c r="M1754" s="454"/>
      <c r="N1754" s="455"/>
      <c r="O1754" s="456"/>
      <c r="P1754" s="456"/>
      <c r="Q1754" s="456"/>
      <c r="R1754" s="456"/>
      <c r="S1754" s="456"/>
      <c r="T1754" s="456"/>
      <c r="U1754" s="456"/>
      <c r="V1754" s="456"/>
      <c r="W1754" s="456"/>
      <c r="X1754" s="456"/>
      <c r="Y1754" s="456"/>
      <c r="Z1754" s="456"/>
      <c r="AA1754" s="456"/>
      <c r="AB1754" s="456"/>
      <c r="AC1754" s="456"/>
      <c r="AD1754" s="456"/>
      <c r="AE1754" s="457"/>
      <c r="AF1754" s="455"/>
      <c r="AG1754" s="456"/>
      <c r="AH1754" s="456"/>
      <c r="AI1754" s="456"/>
      <c r="AJ1754" s="456"/>
      <c r="AK1754" s="456"/>
      <c r="AL1754" s="456"/>
      <c r="AM1754" s="456"/>
      <c r="AN1754" s="457"/>
      <c r="AO1754" s="455"/>
      <c r="AP1754" s="456"/>
      <c r="AQ1754" s="456"/>
      <c r="AR1754" s="456"/>
      <c r="AS1754" s="456"/>
      <c r="AT1754" s="456"/>
      <c r="AU1754" s="456"/>
      <c r="AV1754" s="456"/>
      <c r="AW1754" s="456"/>
      <c r="AX1754" s="456"/>
      <c r="AY1754" s="456"/>
      <c r="AZ1754" s="456"/>
      <c r="BA1754" s="456"/>
      <c r="BB1754" s="456"/>
      <c r="BC1754" s="456"/>
      <c r="BD1754" s="456"/>
      <c r="BE1754" s="456"/>
      <c r="BF1754" s="456"/>
      <c r="BG1754" s="457"/>
      <c r="BH1754" s="458"/>
      <c r="BI1754" s="459"/>
      <c r="BJ1754" s="459"/>
      <c r="BK1754" s="459"/>
      <c r="BL1754" s="459"/>
      <c r="BM1754" s="460"/>
      <c r="BN1754" s="314"/>
      <c r="BO1754" s="314"/>
      <c r="BP1754" s="1"/>
      <c r="BQ1754" s="120">
        <f>IF($F$3="","",IF(N1754=$F$3,COUNTIF(BQ$23:BQ1753,"&gt;0")+1,0))</f>
        <v>0</v>
      </c>
      <c r="BR1754" s="1"/>
      <c r="BS1754" s="20" t="str">
        <f>IF($N1754="","",IF(VLOOKUP(VLOOKUP($N1754,IMPOSTAZIONI!$E$6:$I$13,5,FALSE),IMPOSTAZIONI!$B$25:$N$32,3,FALSE)=0,"",VLOOKUP(VLOOKUP($N1754,IMPOSTAZIONI!$E$6:$I$13,5,FALSE),IMPOSTAZIONI!$B$25:$N$32,3,FALSE)))</f>
        <v/>
      </c>
      <c r="BT1754" s="20" t="str">
        <f>IF($N1754="","",IF(VLOOKUP(VLOOKUP($N1754,IMPOSTAZIONI!$E$6:$I$13,5,FALSE),IMPOSTAZIONI!$B$25:$N$32,6,FALSE)=0,"",VLOOKUP(VLOOKUP($N1754,IMPOSTAZIONI!$E$6:$I$13,5,FALSE),IMPOSTAZIONI!$B$25:$N$32,6,FALSE)))</f>
        <v/>
      </c>
      <c r="BU1754" s="20" t="str">
        <f>IF($N1754="","",IF(VLOOKUP(VLOOKUP($N1754,IMPOSTAZIONI!$E$6:$I$13,5,FALSE),IMPOSTAZIONI!$B$25:$N$32,9,FALSE)=0,"",VLOOKUP(VLOOKUP($N1754,IMPOSTAZIONI!$E$6:$I$13,5,FALSE),IMPOSTAZIONI!$B$25:$N$32,9,FALSE)))</f>
        <v/>
      </c>
      <c r="BV1754" s="20" t="str">
        <f>IF($N1754="","",IF(VLOOKUP(VLOOKUP($N1754,IMPOSTAZIONI!$E$6:$I$13,5,FALSE),IMPOSTAZIONI!$B$25:$N$32,12,FALSE)=0,"",VLOOKUP(VLOOKUP($N1754,IMPOSTAZIONI!$E$6:$I$13,5,FALSE),IMPOSTAZIONI!$B$25:$N$32,12,FALSE)))</f>
        <v/>
      </c>
      <c r="BW1754" s="221" t="str">
        <f t="shared" si="468"/>
        <v/>
      </c>
      <c r="BX1754" s="221" t="str">
        <f t="shared" si="469"/>
        <v/>
      </c>
      <c r="BY1754" s="221">
        <f t="shared" si="470"/>
        <v>0</v>
      </c>
      <c r="BZ1754" s="231">
        <f t="shared" si="471"/>
        <v>0</v>
      </c>
      <c r="CA1754" s="246">
        <f t="shared" si="472"/>
        <v>0</v>
      </c>
      <c r="CB1754" s="246">
        <f t="shared" si="473"/>
        <v>0</v>
      </c>
      <c r="CC1754" s="246" t="str">
        <f t="shared" si="474"/>
        <v/>
      </c>
      <c r="CD1754" s="246">
        <f t="shared" si="475"/>
        <v>5</v>
      </c>
      <c r="CE1754" s="246">
        <f t="shared" si="476"/>
        <v>0</v>
      </c>
      <c r="CF1754" s="276">
        <f t="shared" si="477"/>
        <v>0</v>
      </c>
      <c r="CG1754" s="277">
        <f t="shared" si="477"/>
        <v>0</v>
      </c>
      <c r="CH1754" s="277">
        <f t="shared" si="477"/>
        <v>0</v>
      </c>
      <c r="CI1754" s="278">
        <f t="shared" si="466"/>
        <v>0</v>
      </c>
      <c r="CJ1754" s="280">
        <f t="shared" si="478"/>
        <v>0</v>
      </c>
      <c r="CK1754" s="232">
        <f t="shared" si="479"/>
        <v>0</v>
      </c>
      <c r="CL1754" s="1"/>
    </row>
    <row r="1755" spans="1:90" ht="18" customHeight="1">
      <c r="A1755" s="1"/>
      <c r="B1755" s="1"/>
      <c r="C1755" s="314"/>
      <c r="D1755" s="287" t="str">
        <f t="shared" si="465"/>
        <v/>
      </c>
      <c r="E1755" s="449" t="str">
        <f t="shared" si="467"/>
        <v/>
      </c>
      <c r="F1755" s="450"/>
      <c r="G1755" s="451"/>
      <c r="H1755" s="452"/>
      <c r="I1755" s="453"/>
      <c r="J1755" s="453"/>
      <c r="K1755" s="453"/>
      <c r="L1755" s="453"/>
      <c r="M1755" s="454"/>
      <c r="N1755" s="455"/>
      <c r="O1755" s="456"/>
      <c r="P1755" s="456"/>
      <c r="Q1755" s="456"/>
      <c r="R1755" s="456"/>
      <c r="S1755" s="456"/>
      <c r="T1755" s="456"/>
      <c r="U1755" s="456"/>
      <c r="V1755" s="456"/>
      <c r="W1755" s="456"/>
      <c r="X1755" s="456"/>
      <c r="Y1755" s="456"/>
      <c r="Z1755" s="456"/>
      <c r="AA1755" s="456"/>
      <c r="AB1755" s="456"/>
      <c r="AC1755" s="456"/>
      <c r="AD1755" s="456"/>
      <c r="AE1755" s="457"/>
      <c r="AF1755" s="455"/>
      <c r="AG1755" s="456"/>
      <c r="AH1755" s="456"/>
      <c r="AI1755" s="456"/>
      <c r="AJ1755" s="456"/>
      <c r="AK1755" s="456"/>
      <c r="AL1755" s="456"/>
      <c r="AM1755" s="456"/>
      <c r="AN1755" s="457"/>
      <c r="AO1755" s="455"/>
      <c r="AP1755" s="456"/>
      <c r="AQ1755" s="456"/>
      <c r="AR1755" s="456"/>
      <c r="AS1755" s="456"/>
      <c r="AT1755" s="456"/>
      <c r="AU1755" s="456"/>
      <c r="AV1755" s="456"/>
      <c r="AW1755" s="456"/>
      <c r="AX1755" s="456"/>
      <c r="AY1755" s="456"/>
      <c r="AZ1755" s="456"/>
      <c r="BA1755" s="456"/>
      <c r="BB1755" s="456"/>
      <c r="BC1755" s="456"/>
      <c r="BD1755" s="456"/>
      <c r="BE1755" s="456"/>
      <c r="BF1755" s="456"/>
      <c r="BG1755" s="457"/>
      <c r="BH1755" s="458"/>
      <c r="BI1755" s="459"/>
      <c r="BJ1755" s="459"/>
      <c r="BK1755" s="459"/>
      <c r="BL1755" s="459"/>
      <c r="BM1755" s="460"/>
      <c r="BN1755" s="314"/>
      <c r="BO1755" s="314"/>
      <c r="BP1755" s="1"/>
      <c r="BQ1755" s="120">
        <f>IF($F$3="","",IF(N1755=$F$3,COUNTIF(BQ$23:BQ1754,"&gt;0")+1,0))</f>
        <v>0</v>
      </c>
      <c r="BR1755" s="1"/>
      <c r="BS1755" s="20" t="str">
        <f>IF($N1755="","",IF(VLOOKUP(VLOOKUP($N1755,IMPOSTAZIONI!$E$6:$I$13,5,FALSE),IMPOSTAZIONI!$B$25:$N$32,3,FALSE)=0,"",VLOOKUP(VLOOKUP($N1755,IMPOSTAZIONI!$E$6:$I$13,5,FALSE),IMPOSTAZIONI!$B$25:$N$32,3,FALSE)))</f>
        <v/>
      </c>
      <c r="BT1755" s="20" t="str">
        <f>IF($N1755="","",IF(VLOOKUP(VLOOKUP($N1755,IMPOSTAZIONI!$E$6:$I$13,5,FALSE),IMPOSTAZIONI!$B$25:$N$32,6,FALSE)=0,"",VLOOKUP(VLOOKUP($N1755,IMPOSTAZIONI!$E$6:$I$13,5,FALSE),IMPOSTAZIONI!$B$25:$N$32,6,FALSE)))</f>
        <v/>
      </c>
      <c r="BU1755" s="20" t="str">
        <f>IF($N1755="","",IF(VLOOKUP(VLOOKUP($N1755,IMPOSTAZIONI!$E$6:$I$13,5,FALSE),IMPOSTAZIONI!$B$25:$N$32,9,FALSE)=0,"",VLOOKUP(VLOOKUP($N1755,IMPOSTAZIONI!$E$6:$I$13,5,FALSE),IMPOSTAZIONI!$B$25:$N$32,9,FALSE)))</f>
        <v/>
      </c>
      <c r="BV1755" s="20" t="str">
        <f>IF($N1755="","",IF(VLOOKUP(VLOOKUP($N1755,IMPOSTAZIONI!$E$6:$I$13,5,FALSE),IMPOSTAZIONI!$B$25:$N$32,12,FALSE)=0,"",VLOOKUP(VLOOKUP($N1755,IMPOSTAZIONI!$E$6:$I$13,5,FALSE),IMPOSTAZIONI!$B$25:$N$32,12,FALSE)))</f>
        <v/>
      </c>
      <c r="BW1755" s="221" t="str">
        <f t="shared" si="468"/>
        <v/>
      </c>
      <c r="BX1755" s="221" t="str">
        <f t="shared" si="469"/>
        <v/>
      </c>
      <c r="BY1755" s="221">
        <f t="shared" si="470"/>
        <v>0</v>
      </c>
      <c r="BZ1755" s="231">
        <f t="shared" si="471"/>
        <v>0</v>
      </c>
      <c r="CA1755" s="246">
        <f t="shared" si="472"/>
        <v>0</v>
      </c>
      <c r="CB1755" s="246">
        <f t="shared" si="473"/>
        <v>0</v>
      </c>
      <c r="CC1755" s="246" t="str">
        <f t="shared" si="474"/>
        <v/>
      </c>
      <c r="CD1755" s="246">
        <f t="shared" si="475"/>
        <v>5</v>
      </c>
      <c r="CE1755" s="246">
        <f t="shared" si="476"/>
        <v>0</v>
      </c>
      <c r="CF1755" s="276">
        <f t="shared" si="477"/>
        <v>0</v>
      </c>
      <c r="CG1755" s="277">
        <f t="shared" si="477"/>
        <v>0</v>
      </c>
      <c r="CH1755" s="277">
        <f t="shared" si="477"/>
        <v>0</v>
      </c>
      <c r="CI1755" s="278">
        <f t="shared" si="466"/>
        <v>0</v>
      </c>
      <c r="CJ1755" s="280">
        <f t="shared" si="478"/>
        <v>0</v>
      </c>
      <c r="CK1755" s="232">
        <f t="shared" si="479"/>
        <v>0</v>
      </c>
      <c r="CL1755" s="1"/>
    </row>
    <row r="1756" spans="1:90" ht="18" customHeight="1">
      <c r="A1756" s="1"/>
      <c r="B1756" s="1"/>
      <c r="C1756" s="314"/>
      <c r="D1756" s="287" t="str">
        <f t="shared" si="465"/>
        <v/>
      </c>
      <c r="E1756" s="449" t="str">
        <f t="shared" si="467"/>
        <v/>
      </c>
      <c r="F1756" s="450"/>
      <c r="G1756" s="451"/>
      <c r="H1756" s="452"/>
      <c r="I1756" s="453"/>
      <c r="J1756" s="453"/>
      <c r="K1756" s="453"/>
      <c r="L1756" s="453"/>
      <c r="M1756" s="454"/>
      <c r="N1756" s="455"/>
      <c r="O1756" s="456"/>
      <c r="P1756" s="456"/>
      <c r="Q1756" s="456"/>
      <c r="R1756" s="456"/>
      <c r="S1756" s="456"/>
      <c r="T1756" s="456"/>
      <c r="U1756" s="456"/>
      <c r="V1756" s="456"/>
      <c r="W1756" s="456"/>
      <c r="X1756" s="456"/>
      <c r="Y1756" s="456"/>
      <c r="Z1756" s="456"/>
      <c r="AA1756" s="456"/>
      <c r="AB1756" s="456"/>
      <c r="AC1756" s="456"/>
      <c r="AD1756" s="456"/>
      <c r="AE1756" s="457"/>
      <c r="AF1756" s="455"/>
      <c r="AG1756" s="456"/>
      <c r="AH1756" s="456"/>
      <c r="AI1756" s="456"/>
      <c r="AJ1756" s="456"/>
      <c r="AK1756" s="456"/>
      <c r="AL1756" s="456"/>
      <c r="AM1756" s="456"/>
      <c r="AN1756" s="457"/>
      <c r="AO1756" s="455"/>
      <c r="AP1756" s="456"/>
      <c r="AQ1756" s="456"/>
      <c r="AR1756" s="456"/>
      <c r="AS1756" s="456"/>
      <c r="AT1756" s="456"/>
      <c r="AU1756" s="456"/>
      <c r="AV1756" s="456"/>
      <c r="AW1756" s="456"/>
      <c r="AX1756" s="456"/>
      <c r="AY1756" s="456"/>
      <c r="AZ1756" s="456"/>
      <c r="BA1756" s="456"/>
      <c r="BB1756" s="456"/>
      <c r="BC1756" s="456"/>
      <c r="BD1756" s="456"/>
      <c r="BE1756" s="456"/>
      <c r="BF1756" s="456"/>
      <c r="BG1756" s="457"/>
      <c r="BH1756" s="458"/>
      <c r="BI1756" s="459"/>
      <c r="BJ1756" s="459"/>
      <c r="BK1756" s="459"/>
      <c r="BL1756" s="459"/>
      <c r="BM1756" s="460"/>
      <c r="BN1756" s="314"/>
      <c r="BO1756" s="314"/>
      <c r="BP1756" s="1"/>
      <c r="BQ1756" s="120">
        <f>IF($F$3="","",IF(N1756=$F$3,COUNTIF(BQ$23:BQ1755,"&gt;0")+1,0))</f>
        <v>0</v>
      </c>
      <c r="BR1756" s="1"/>
      <c r="BS1756" s="20" t="str">
        <f>IF($N1756="","",IF(VLOOKUP(VLOOKUP($N1756,IMPOSTAZIONI!$E$6:$I$13,5,FALSE),IMPOSTAZIONI!$B$25:$N$32,3,FALSE)=0,"",VLOOKUP(VLOOKUP($N1756,IMPOSTAZIONI!$E$6:$I$13,5,FALSE),IMPOSTAZIONI!$B$25:$N$32,3,FALSE)))</f>
        <v/>
      </c>
      <c r="BT1756" s="20" t="str">
        <f>IF($N1756="","",IF(VLOOKUP(VLOOKUP($N1756,IMPOSTAZIONI!$E$6:$I$13,5,FALSE),IMPOSTAZIONI!$B$25:$N$32,6,FALSE)=0,"",VLOOKUP(VLOOKUP($N1756,IMPOSTAZIONI!$E$6:$I$13,5,FALSE),IMPOSTAZIONI!$B$25:$N$32,6,FALSE)))</f>
        <v/>
      </c>
      <c r="BU1756" s="20" t="str">
        <f>IF($N1756="","",IF(VLOOKUP(VLOOKUP($N1756,IMPOSTAZIONI!$E$6:$I$13,5,FALSE),IMPOSTAZIONI!$B$25:$N$32,9,FALSE)=0,"",VLOOKUP(VLOOKUP($N1756,IMPOSTAZIONI!$E$6:$I$13,5,FALSE),IMPOSTAZIONI!$B$25:$N$32,9,FALSE)))</f>
        <v/>
      </c>
      <c r="BV1756" s="20" t="str">
        <f>IF($N1756="","",IF(VLOOKUP(VLOOKUP($N1756,IMPOSTAZIONI!$E$6:$I$13,5,FALSE),IMPOSTAZIONI!$B$25:$N$32,12,FALSE)=0,"",VLOOKUP(VLOOKUP($N1756,IMPOSTAZIONI!$E$6:$I$13,5,FALSE),IMPOSTAZIONI!$B$25:$N$32,12,FALSE)))</f>
        <v/>
      </c>
      <c r="BW1756" s="221" t="str">
        <f t="shared" si="468"/>
        <v/>
      </c>
      <c r="BX1756" s="221" t="str">
        <f t="shared" si="469"/>
        <v/>
      </c>
      <c r="BY1756" s="221">
        <f t="shared" si="470"/>
        <v>0</v>
      </c>
      <c r="BZ1756" s="231">
        <f t="shared" si="471"/>
        <v>0</v>
      </c>
      <c r="CA1756" s="246">
        <f t="shared" si="472"/>
        <v>0</v>
      </c>
      <c r="CB1756" s="246">
        <f t="shared" si="473"/>
        <v>0</v>
      </c>
      <c r="CC1756" s="246" t="str">
        <f t="shared" si="474"/>
        <v/>
      </c>
      <c r="CD1756" s="246">
        <f t="shared" si="475"/>
        <v>5</v>
      </c>
      <c r="CE1756" s="246">
        <f t="shared" si="476"/>
        <v>0</v>
      </c>
      <c r="CF1756" s="276">
        <f t="shared" si="477"/>
        <v>0</v>
      </c>
      <c r="CG1756" s="277">
        <f t="shared" si="477"/>
        <v>0</v>
      </c>
      <c r="CH1756" s="277">
        <f t="shared" si="477"/>
        <v>0</v>
      </c>
      <c r="CI1756" s="278">
        <f t="shared" si="466"/>
        <v>0</v>
      </c>
      <c r="CJ1756" s="280">
        <f t="shared" si="478"/>
        <v>0</v>
      </c>
      <c r="CK1756" s="232">
        <f t="shared" si="479"/>
        <v>0</v>
      </c>
      <c r="CL1756" s="1"/>
    </row>
    <row r="1757" spans="1:90" ht="18" customHeight="1">
      <c r="A1757" s="1"/>
      <c r="B1757" s="1"/>
      <c r="C1757" s="314"/>
      <c r="D1757" s="287" t="str">
        <f t="shared" si="465"/>
        <v/>
      </c>
      <c r="E1757" s="449" t="str">
        <f t="shared" si="467"/>
        <v/>
      </c>
      <c r="F1757" s="450"/>
      <c r="G1757" s="451"/>
      <c r="H1757" s="452"/>
      <c r="I1757" s="453"/>
      <c r="J1757" s="453"/>
      <c r="K1757" s="453"/>
      <c r="L1757" s="453"/>
      <c r="M1757" s="454"/>
      <c r="N1757" s="455"/>
      <c r="O1757" s="456"/>
      <c r="P1757" s="456"/>
      <c r="Q1757" s="456"/>
      <c r="R1757" s="456"/>
      <c r="S1757" s="456"/>
      <c r="T1757" s="456"/>
      <c r="U1757" s="456"/>
      <c r="V1757" s="456"/>
      <c r="W1757" s="456"/>
      <c r="X1757" s="456"/>
      <c r="Y1757" s="456"/>
      <c r="Z1757" s="456"/>
      <c r="AA1757" s="456"/>
      <c r="AB1757" s="456"/>
      <c r="AC1757" s="456"/>
      <c r="AD1757" s="456"/>
      <c r="AE1757" s="457"/>
      <c r="AF1757" s="455"/>
      <c r="AG1757" s="456"/>
      <c r="AH1757" s="456"/>
      <c r="AI1757" s="456"/>
      <c r="AJ1757" s="456"/>
      <c r="AK1757" s="456"/>
      <c r="AL1757" s="456"/>
      <c r="AM1757" s="456"/>
      <c r="AN1757" s="457"/>
      <c r="AO1757" s="455"/>
      <c r="AP1757" s="456"/>
      <c r="AQ1757" s="456"/>
      <c r="AR1757" s="456"/>
      <c r="AS1757" s="456"/>
      <c r="AT1757" s="456"/>
      <c r="AU1757" s="456"/>
      <c r="AV1757" s="456"/>
      <c r="AW1757" s="456"/>
      <c r="AX1757" s="456"/>
      <c r="AY1757" s="456"/>
      <c r="AZ1757" s="456"/>
      <c r="BA1757" s="456"/>
      <c r="BB1757" s="456"/>
      <c r="BC1757" s="456"/>
      <c r="BD1757" s="456"/>
      <c r="BE1757" s="456"/>
      <c r="BF1757" s="456"/>
      <c r="BG1757" s="457"/>
      <c r="BH1757" s="458"/>
      <c r="BI1757" s="459"/>
      <c r="BJ1757" s="459"/>
      <c r="BK1757" s="459"/>
      <c r="BL1757" s="459"/>
      <c r="BM1757" s="460"/>
      <c r="BN1757" s="314"/>
      <c r="BO1757" s="314"/>
      <c r="BP1757" s="1"/>
      <c r="BQ1757" s="120">
        <f>IF($F$3="","",IF(N1757=$F$3,COUNTIF(BQ$23:BQ1756,"&gt;0")+1,0))</f>
        <v>0</v>
      </c>
      <c r="BR1757" s="1"/>
      <c r="BS1757" s="20" t="str">
        <f>IF($N1757="","",IF(VLOOKUP(VLOOKUP($N1757,IMPOSTAZIONI!$E$6:$I$13,5,FALSE),IMPOSTAZIONI!$B$25:$N$32,3,FALSE)=0,"",VLOOKUP(VLOOKUP($N1757,IMPOSTAZIONI!$E$6:$I$13,5,FALSE),IMPOSTAZIONI!$B$25:$N$32,3,FALSE)))</f>
        <v/>
      </c>
      <c r="BT1757" s="20" t="str">
        <f>IF($N1757="","",IF(VLOOKUP(VLOOKUP($N1757,IMPOSTAZIONI!$E$6:$I$13,5,FALSE),IMPOSTAZIONI!$B$25:$N$32,6,FALSE)=0,"",VLOOKUP(VLOOKUP($N1757,IMPOSTAZIONI!$E$6:$I$13,5,FALSE),IMPOSTAZIONI!$B$25:$N$32,6,FALSE)))</f>
        <v/>
      </c>
      <c r="BU1757" s="20" t="str">
        <f>IF($N1757="","",IF(VLOOKUP(VLOOKUP($N1757,IMPOSTAZIONI!$E$6:$I$13,5,FALSE),IMPOSTAZIONI!$B$25:$N$32,9,FALSE)=0,"",VLOOKUP(VLOOKUP($N1757,IMPOSTAZIONI!$E$6:$I$13,5,FALSE),IMPOSTAZIONI!$B$25:$N$32,9,FALSE)))</f>
        <v/>
      </c>
      <c r="BV1757" s="20" t="str">
        <f>IF($N1757="","",IF(VLOOKUP(VLOOKUP($N1757,IMPOSTAZIONI!$E$6:$I$13,5,FALSE),IMPOSTAZIONI!$B$25:$N$32,12,FALSE)=0,"",VLOOKUP(VLOOKUP($N1757,IMPOSTAZIONI!$E$6:$I$13,5,FALSE),IMPOSTAZIONI!$B$25:$N$32,12,FALSE)))</f>
        <v/>
      </c>
      <c r="BW1757" s="221" t="str">
        <f t="shared" si="468"/>
        <v/>
      </c>
      <c r="BX1757" s="221" t="str">
        <f t="shared" si="469"/>
        <v/>
      </c>
      <c r="BY1757" s="221">
        <f t="shared" si="470"/>
        <v>0</v>
      </c>
      <c r="BZ1757" s="231">
        <f t="shared" si="471"/>
        <v>0</v>
      </c>
      <c r="CA1757" s="246">
        <f t="shared" si="472"/>
        <v>0</v>
      </c>
      <c r="CB1757" s="246">
        <f t="shared" si="473"/>
        <v>0</v>
      </c>
      <c r="CC1757" s="246" t="str">
        <f t="shared" si="474"/>
        <v/>
      </c>
      <c r="CD1757" s="246">
        <f t="shared" si="475"/>
        <v>5</v>
      </c>
      <c r="CE1757" s="246">
        <f t="shared" si="476"/>
        <v>0</v>
      </c>
      <c r="CF1757" s="276">
        <f t="shared" si="477"/>
        <v>0</v>
      </c>
      <c r="CG1757" s="277">
        <f t="shared" si="477"/>
        <v>0</v>
      </c>
      <c r="CH1757" s="277">
        <f t="shared" si="477"/>
        <v>0</v>
      </c>
      <c r="CI1757" s="278">
        <f t="shared" si="466"/>
        <v>0</v>
      </c>
      <c r="CJ1757" s="280">
        <f t="shared" si="478"/>
        <v>0</v>
      </c>
      <c r="CK1757" s="232">
        <f t="shared" si="479"/>
        <v>0</v>
      </c>
      <c r="CL1757" s="1"/>
    </row>
    <row r="1758" spans="1:90" ht="18" customHeight="1">
      <c r="A1758" s="1"/>
      <c r="B1758" s="1"/>
      <c r="C1758" s="314"/>
      <c r="D1758" s="287" t="str">
        <f t="shared" si="465"/>
        <v/>
      </c>
      <c r="E1758" s="449" t="str">
        <f t="shared" si="467"/>
        <v/>
      </c>
      <c r="F1758" s="450"/>
      <c r="G1758" s="451"/>
      <c r="H1758" s="452"/>
      <c r="I1758" s="453"/>
      <c r="J1758" s="453"/>
      <c r="K1758" s="453"/>
      <c r="L1758" s="453"/>
      <c r="M1758" s="454"/>
      <c r="N1758" s="455"/>
      <c r="O1758" s="456"/>
      <c r="P1758" s="456"/>
      <c r="Q1758" s="456"/>
      <c r="R1758" s="456"/>
      <c r="S1758" s="456"/>
      <c r="T1758" s="456"/>
      <c r="U1758" s="456"/>
      <c r="V1758" s="456"/>
      <c r="W1758" s="456"/>
      <c r="X1758" s="456"/>
      <c r="Y1758" s="456"/>
      <c r="Z1758" s="456"/>
      <c r="AA1758" s="456"/>
      <c r="AB1758" s="456"/>
      <c r="AC1758" s="456"/>
      <c r="AD1758" s="456"/>
      <c r="AE1758" s="457"/>
      <c r="AF1758" s="455"/>
      <c r="AG1758" s="456"/>
      <c r="AH1758" s="456"/>
      <c r="AI1758" s="456"/>
      <c r="AJ1758" s="456"/>
      <c r="AK1758" s="456"/>
      <c r="AL1758" s="456"/>
      <c r="AM1758" s="456"/>
      <c r="AN1758" s="457"/>
      <c r="AO1758" s="455"/>
      <c r="AP1758" s="456"/>
      <c r="AQ1758" s="456"/>
      <c r="AR1758" s="456"/>
      <c r="AS1758" s="456"/>
      <c r="AT1758" s="456"/>
      <c r="AU1758" s="456"/>
      <c r="AV1758" s="456"/>
      <c r="AW1758" s="456"/>
      <c r="AX1758" s="456"/>
      <c r="AY1758" s="456"/>
      <c r="AZ1758" s="456"/>
      <c r="BA1758" s="456"/>
      <c r="BB1758" s="456"/>
      <c r="BC1758" s="456"/>
      <c r="BD1758" s="456"/>
      <c r="BE1758" s="456"/>
      <c r="BF1758" s="456"/>
      <c r="BG1758" s="457"/>
      <c r="BH1758" s="458"/>
      <c r="BI1758" s="459"/>
      <c r="BJ1758" s="459"/>
      <c r="BK1758" s="459"/>
      <c r="BL1758" s="459"/>
      <c r="BM1758" s="460"/>
      <c r="BN1758" s="314"/>
      <c r="BO1758" s="314"/>
      <c r="BP1758" s="1"/>
      <c r="BQ1758" s="120">
        <f>IF($F$3="","",IF(N1758=$F$3,COUNTIF(BQ$23:BQ1757,"&gt;0")+1,0))</f>
        <v>0</v>
      </c>
      <c r="BR1758" s="1"/>
      <c r="BS1758" s="20" t="str">
        <f>IF($N1758="","",IF(VLOOKUP(VLOOKUP($N1758,IMPOSTAZIONI!$E$6:$I$13,5,FALSE),IMPOSTAZIONI!$B$25:$N$32,3,FALSE)=0,"",VLOOKUP(VLOOKUP($N1758,IMPOSTAZIONI!$E$6:$I$13,5,FALSE),IMPOSTAZIONI!$B$25:$N$32,3,FALSE)))</f>
        <v/>
      </c>
      <c r="BT1758" s="20" t="str">
        <f>IF($N1758="","",IF(VLOOKUP(VLOOKUP($N1758,IMPOSTAZIONI!$E$6:$I$13,5,FALSE),IMPOSTAZIONI!$B$25:$N$32,6,FALSE)=0,"",VLOOKUP(VLOOKUP($N1758,IMPOSTAZIONI!$E$6:$I$13,5,FALSE),IMPOSTAZIONI!$B$25:$N$32,6,FALSE)))</f>
        <v/>
      </c>
      <c r="BU1758" s="20" t="str">
        <f>IF($N1758="","",IF(VLOOKUP(VLOOKUP($N1758,IMPOSTAZIONI!$E$6:$I$13,5,FALSE),IMPOSTAZIONI!$B$25:$N$32,9,FALSE)=0,"",VLOOKUP(VLOOKUP($N1758,IMPOSTAZIONI!$E$6:$I$13,5,FALSE),IMPOSTAZIONI!$B$25:$N$32,9,FALSE)))</f>
        <v/>
      </c>
      <c r="BV1758" s="20" t="str">
        <f>IF($N1758="","",IF(VLOOKUP(VLOOKUP($N1758,IMPOSTAZIONI!$E$6:$I$13,5,FALSE),IMPOSTAZIONI!$B$25:$N$32,12,FALSE)=0,"",VLOOKUP(VLOOKUP($N1758,IMPOSTAZIONI!$E$6:$I$13,5,FALSE),IMPOSTAZIONI!$B$25:$N$32,12,FALSE)))</f>
        <v/>
      </c>
      <c r="BW1758" s="221" t="str">
        <f t="shared" si="468"/>
        <v/>
      </c>
      <c r="BX1758" s="221" t="str">
        <f t="shared" si="469"/>
        <v/>
      </c>
      <c r="BY1758" s="221">
        <f t="shared" si="470"/>
        <v>0</v>
      </c>
      <c r="BZ1758" s="231">
        <f t="shared" si="471"/>
        <v>0</v>
      </c>
      <c r="CA1758" s="246">
        <f t="shared" si="472"/>
        <v>0</v>
      </c>
      <c r="CB1758" s="246">
        <f t="shared" si="473"/>
        <v>0</v>
      </c>
      <c r="CC1758" s="246" t="str">
        <f t="shared" si="474"/>
        <v/>
      </c>
      <c r="CD1758" s="246">
        <f t="shared" si="475"/>
        <v>5</v>
      </c>
      <c r="CE1758" s="246">
        <f t="shared" si="476"/>
        <v>0</v>
      </c>
      <c r="CF1758" s="276">
        <f t="shared" si="477"/>
        <v>0</v>
      </c>
      <c r="CG1758" s="277">
        <f t="shared" si="477"/>
        <v>0</v>
      </c>
      <c r="CH1758" s="277">
        <f t="shared" si="477"/>
        <v>0</v>
      </c>
      <c r="CI1758" s="278">
        <f t="shared" si="466"/>
        <v>0</v>
      </c>
      <c r="CJ1758" s="280">
        <f t="shared" si="478"/>
        <v>0</v>
      </c>
      <c r="CK1758" s="232">
        <f t="shared" si="479"/>
        <v>0</v>
      </c>
      <c r="CL1758" s="1"/>
    </row>
    <row r="1759" spans="1:90" ht="18" customHeight="1">
      <c r="A1759" s="1"/>
      <c r="B1759" s="1"/>
      <c r="C1759" s="314"/>
      <c r="D1759" s="287" t="str">
        <f t="shared" si="465"/>
        <v/>
      </c>
      <c r="E1759" s="449" t="str">
        <f t="shared" si="467"/>
        <v/>
      </c>
      <c r="F1759" s="450"/>
      <c r="G1759" s="451"/>
      <c r="H1759" s="452"/>
      <c r="I1759" s="453"/>
      <c r="J1759" s="453"/>
      <c r="K1759" s="453"/>
      <c r="L1759" s="453"/>
      <c r="M1759" s="454"/>
      <c r="N1759" s="455"/>
      <c r="O1759" s="456"/>
      <c r="P1759" s="456"/>
      <c r="Q1759" s="456"/>
      <c r="R1759" s="456"/>
      <c r="S1759" s="456"/>
      <c r="T1759" s="456"/>
      <c r="U1759" s="456"/>
      <c r="V1759" s="456"/>
      <c r="W1759" s="456"/>
      <c r="X1759" s="456"/>
      <c r="Y1759" s="456"/>
      <c r="Z1759" s="456"/>
      <c r="AA1759" s="456"/>
      <c r="AB1759" s="456"/>
      <c r="AC1759" s="456"/>
      <c r="AD1759" s="456"/>
      <c r="AE1759" s="457"/>
      <c r="AF1759" s="455"/>
      <c r="AG1759" s="456"/>
      <c r="AH1759" s="456"/>
      <c r="AI1759" s="456"/>
      <c r="AJ1759" s="456"/>
      <c r="AK1759" s="456"/>
      <c r="AL1759" s="456"/>
      <c r="AM1759" s="456"/>
      <c r="AN1759" s="457"/>
      <c r="AO1759" s="455"/>
      <c r="AP1759" s="456"/>
      <c r="AQ1759" s="456"/>
      <c r="AR1759" s="456"/>
      <c r="AS1759" s="456"/>
      <c r="AT1759" s="456"/>
      <c r="AU1759" s="456"/>
      <c r="AV1759" s="456"/>
      <c r="AW1759" s="456"/>
      <c r="AX1759" s="456"/>
      <c r="AY1759" s="456"/>
      <c r="AZ1759" s="456"/>
      <c r="BA1759" s="456"/>
      <c r="BB1759" s="456"/>
      <c r="BC1759" s="456"/>
      <c r="BD1759" s="456"/>
      <c r="BE1759" s="456"/>
      <c r="BF1759" s="456"/>
      <c r="BG1759" s="457"/>
      <c r="BH1759" s="458"/>
      <c r="BI1759" s="459"/>
      <c r="BJ1759" s="459"/>
      <c r="BK1759" s="459"/>
      <c r="BL1759" s="459"/>
      <c r="BM1759" s="460"/>
      <c r="BN1759" s="314"/>
      <c r="BO1759" s="314"/>
      <c r="BP1759" s="1"/>
      <c r="BQ1759" s="120">
        <f>IF($F$3="","",IF(N1759=$F$3,COUNTIF(BQ$23:BQ1758,"&gt;0")+1,0))</f>
        <v>0</v>
      </c>
      <c r="BR1759" s="1"/>
      <c r="BS1759" s="20" t="str">
        <f>IF($N1759="","",IF(VLOOKUP(VLOOKUP($N1759,IMPOSTAZIONI!$E$6:$I$13,5,FALSE),IMPOSTAZIONI!$B$25:$N$32,3,FALSE)=0,"",VLOOKUP(VLOOKUP($N1759,IMPOSTAZIONI!$E$6:$I$13,5,FALSE),IMPOSTAZIONI!$B$25:$N$32,3,FALSE)))</f>
        <v/>
      </c>
      <c r="BT1759" s="20" t="str">
        <f>IF($N1759="","",IF(VLOOKUP(VLOOKUP($N1759,IMPOSTAZIONI!$E$6:$I$13,5,FALSE),IMPOSTAZIONI!$B$25:$N$32,6,FALSE)=0,"",VLOOKUP(VLOOKUP($N1759,IMPOSTAZIONI!$E$6:$I$13,5,FALSE),IMPOSTAZIONI!$B$25:$N$32,6,FALSE)))</f>
        <v/>
      </c>
      <c r="BU1759" s="20" t="str">
        <f>IF($N1759="","",IF(VLOOKUP(VLOOKUP($N1759,IMPOSTAZIONI!$E$6:$I$13,5,FALSE),IMPOSTAZIONI!$B$25:$N$32,9,FALSE)=0,"",VLOOKUP(VLOOKUP($N1759,IMPOSTAZIONI!$E$6:$I$13,5,FALSE),IMPOSTAZIONI!$B$25:$N$32,9,FALSE)))</f>
        <v/>
      </c>
      <c r="BV1759" s="20" t="str">
        <f>IF($N1759="","",IF(VLOOKUP(VLOOKUP($N1759,IMPOSTAZIONI!$E$6:$I$13,5,FALSE),IMPOSTAZIONI!$B$25:$N$32,12,FALSE)=0,"",VLOOKUP(VLOOKUP($N1759,IMPOSTAZIONI!$E$6:$I$13,5,FALSE),IMPOSTAZIONI!$B$25:$N$32,12,FALSE)))</f>
        <v/>
      </c>
      <c r="BW1759" s="221" t="str">
        <f t="shared" si="468"/>
        <v/>
      </c>
      <c r="BX1759" s="221" t="str">
        <f t="shared" si="469"/>
        <v/>
      </c>
      <c r="BY1759" s="221">
        <f t="shared" si="470"/>
        <v>0</v>
      </c>
      <c r="BZ1759" s="231">
        <f t="shared" si="471"/>
        <v>0</v>
      </c>
      <c r="CA1759" s="246">
        <f t="shared" si="472"/>
        <v>0</v>
      </c>
      <c r="CB1759" s="246">
        <f t="shared" si="473"/>
        <v>0</v>
      </c>
      <c r="CC1759" s="246" t="str">
        <f t="shared" si="474"/>
        <v/>
      </c>
      <c r="CD1759" s="246">
        <f t="shared" si="475"/>
        <v>5</v>
      </c>
      <c r="CE1759" s="246">
        <f t="shared" si="476"/>
        <v>0</v>
      </c>
      <c r="CF1759" s="276">
        <f t="shared" si="477"/>
        <v>0</v>
      </c>
      <c r="CG1759" s="277">
        <f t="shared" si="477"/>
        <v>0</v>
      </c>
      <c r="CH1759" s="277">
        <f t="shared" si="477"/>
        <v>0</v>
      </c>
      <c r="CI1759" s="278">
        <f t="shared" si="466"/>
        <v>0</v>
      </c>
      <c r="CJ1759" s="280">
        <f t="shared" si="478"/>
        <v>0</v>
      </c>
      <c r="CK1759" s="232">
        <f t="shared" si="479"/>
        <v>0</v>
      </c>
      <c r="CL1759" s="1"/>
    </row>
    <row r="1760" spans="1:90" ht="18" customHeight="1">
      <c r="A1760" s="1"/>
      <c r="B1760" s="1"/>
      <c r="C1760" s="314"/>
      <c r="D1760" s="287" t="str">
        <f t="shared" si="465"/>
        <v/>
      </c>
      <c r="E1760" s="449" t="str">
        <f t="shared" si="467"/>
        <v/>
      </c>
      <c r="F1760" s="450"/>
      <c r="G1760" s="451"/>
      <c r="H1760" s="452"/>
      <c r="I1760" s="453"/>
      <c r="J1760" s="453"/>
      <c r="K1760" s="453"/>
      <c r="L1760" s="453"/>
      <c r="M1760" s="454"/>
      <c r="N1760" s="455"/>
      <c r="O1760" s="456"/>
      <c r="P1760" s="456"/>
      <c r="Q1760" s="456"/>
      <c r="R1760" s="456"/>
      <c r="S1760" s="456"/>
      <c r="T1760" s="456"/>
      <c r="U1760" s="456"/>
      <c r="V1760" s="456"/>
      <c r="W1760" s="456"/>
      <c r="X1760" s="456"/>
      <c r="Y1760" s="456"/>
      <c r="Z1760" s="456"/>
      <c r="AA1760" s="456"/>
      <c r="AB1760" s="456"/>
      <c r="AC1760" s="456"/>
      <c r="AD1760" s="456"/>
      <c r="AE1760" s="457"/>
      <c r="AF1760" s="455"/>
      <c r="AG1760" s="456"/>
      <c r="AH1760" s="456"/>
      <c r="AI1760" s="456"/>
      <c r="AJ1760" s="456"/>
      <c r="AK1760" s="456"/>
      <c r="AL1760" s="456"/>
      <c r="AM1760" s="456"/>
      <c r="AN1760" s="457"/>
      <c r="AO1760" s="455"/>
      <c r="AP1760" s="456"/>
      <c r="AQ1760" s="456"/>
      <c r="AR1760" s="456"/>
      <c r="AS1760" s="456"/>
      <c r="AT1760" s="456"/>
      <c r="AU1760" s="456"/>
      <c r="AV1760" s="456"/>
      <c r="AW1760" s="456"/>
      <c r="AX1760" s="456"/>
      <c r="AY1760" s="456"/>
      <c r="AZ1760" s="456"/>
      <c r="BA1760" s="456"/>
      <c r="BB1760" s="456"/>
      <c r="BC1760" s="456"/>
      <c r="BD1760" s="456"/>
      <c r="BE1760" s="456"/>
      <c r="BF1760" s="456"/>
      <c r="BG1760" s="457"/>
      <c r="BH1760" s="458"/>
      <c r="BI1760" s="459"/>
      <c r="BJ1760" s="459"/>
      <c r="BK1760" s="459"/>
      <c r="BL1760" s="459"/>
      <c r="BM1760" s="460"/>
      <c r="BN1760" s="314"/>
      <c r="BO1760" s="314"/>
      <c r="BP1760" s="1"/>
      <c r="BQ1760" s="120">
        <f>IF($F$3="","",IF(N1760=$F$3,COUNTIF(BQ$23:BQ1759,"&gt;0")+1,0))</f>
        <v>0</v>
      </c>
      <c r="BR1760" s="1"/>
      <c r="BS1760" s="20" t="str">
        <f>IF($N1760="","",IF(VLOOKUP(VLOOKUP($N1760,IMPOSTAZIONI!$E$6:$I$13,5,FALSE),IMPOSTAZIONI!$B$25:$N$32,3,FALSE)=0,"",VLOOKUP(VLOOKUP($N1760,IMPOSTAZIONI!$E$6:$I$13,5,FALSE),IMPOSTAZIONI!$B$25:$N$32,3,FALSE)))</f>
        <v/>
      </c>
      <c r="BT1760" s="20" t="str">
        <f>IF($N1760="","",IF(VLOOKUP(VLOOKUP($N1760,IMPOSTAZIONI!$E$6:$I$13,5,FALSE),IMPOSTAZIONI!$B$25:$N$32,6,FALSE)=0,"",VLOOKUP(VLOOKUP($N1760,IMPOSTAZIONI!$E$6:$I$13,5,FALSE),IMPOSTAZIONI!$B$25:$N$32,6,FALSE)))</f>
        <v/>
      </c>
      <c r="BU1760" s="20" t="str">
        <f>IF($N1760="","",IF(VLOOKUP(VLOOKUP($N1760,IMPOSTAZIONI!$E$6:$I$13,5,FALSE),IMPOSTAZIONI!$B$25:$N$32,9,FALSE)=0,"",VLOOKUP(VLOOKUP($N1760,IMPOSTAZIONI!$E$6:$I$13,5,FALSE),IMPOSTAZIONI!$B$25:$N$32,9,FALSE)))</f>
        <v/>
      </c>
      <c r="BV1760" s="20" t="str">
        <f>IF($N1760="","",IF(VLOOKUP(VLOOKUP($N1760,IMPOSTAZIONI!$E$6:$I$13,5,FALSE),IMPOSTAZIONI!$B$25:$N$32,12,FALSE)=0,"",VLOOKUP(VLOOKUP($N1760,IMPOSTAZIONI!$E$6:$I$13,5,FALSE),IMPOSTAZIONI!$B$25:$N$32,12,FALSE)))</f>
        <v/>
      </c>
      <c r="BW1760" s="221" t="str">
        <f t="shared" si="468"/>
        <v/>
      </c>
      <c r="BX1760" s="221" t="str">
        <f t="shared" si="469"/>
        <v/>
      </c>
      <c r="BY1760" s="221">
        <f t="shared" si="470"/>
        <v>0</v>
      </c>
      <c r="BZ1760" s="231">
        <f t="shared" si="471"/>
        <v>0</v>
      </c>
      <c r="CA1760" s="246">
        <f t="shared" si="472"/>
        <v>0</v>
      </c>
      <c r="CB1760" s="246">
        <f t="shared" si="473"/>
        <v>0</v>
      </c>
      <c r="CC1760" s="246" t="str">
        <f t="shared" si="474"/>
        <v/>
      </c>
      <c r="CD1760" s="246">
        <f t="shared" si="475"/>
        <v>5</v>
      </c>
      <c r="CE1760" s="246">
        <f t="shared" si="476"/>
        <v>0</v>
      </c>
      <c r="CF1760" s="276">
        <f t="shared" si="477"/>
        <v>0</v>
      </c>
      <c r="CG1760" s="277">
        <f t="shared" si="477"/>
        <v>0</v>
      </c>
      <c r="CH1760" s="277">
        <f t="shared" si="477"/>
        <v>0</v>
      </c>
      <c r="CI1760" s="278">
        <f t="shared" si="466"/>
        <v>0</v>
      </c>
      <c r="CJ1760" s="280">
        <f t="shared" si="478"/>
        <v>0</v>
      </c>
      <c r="CK1760" s="232">
        <f t="shared" si="479"/>
        <v>0</v>
      </c>
      <c r="CL1760" s="1"/>
    </row>
    <row r="1761" spans="1:90" ht="18" customHeight="1">
      <c r="A1761" s="1"/>
      <c r="B1761" s="1"/>
      <c r="C1761" s="314"/>
      <c r="D1761" s="287" t="str">
        <f t="shared" si="465"/>
        <v/>
      </c>
      <c r="E1761" s="449" t="str">
        <f t="shared" si="467"/>
        <v/>
      </c>
      <c r="F1761" s="450"/>
      <c r="G1761" s="451"/>
      <c r="H1761" s="452"/>
      <c r="I1761" s="453"/>
      <c r="J1761" s="453"/>
      <c r="K1761" s="453"/>
      <c r="L1761" s="453"/>
      <c r="M1761" s="454"/>
      <c r="N1761" s="455"/>
      <c r="O1761" s="456"/>
      <c r="P1761" s="456"/>
      <c r="Q1761" s="456"/>
      <c r="R1761" s="456"/>
      <c r="S1761" s="456"/>
      <c r="T1761" s="456"/>
      <c r="U1761" s="456"/>
      <c r="V1761" s="456"/>
      <c r="W1761" s="456"/>
      <c r="X1761" s="456"/>
      <c r="Y1761" s="456"/>
      <c r="Z1761" s="456"/>
      <c r="AA1761" s="456"/>
      <c r="AB1761" s="456"/>
      <c r="AC1761" s="456"/>
      <c r="AD1761" s="456"/>
      <c r="AE1761" s="457"/>
      <c r="AF1761" s="455"/>
      <c r="AG1761" s="456"/>
      <c r="AH1761" s="456"/>
      <c r="AI1761" s="456"/>
      <c r="AJ1761" s="456"/>
      <c r="AK1761" s="456"/>
      <c r="AL1761" s="456"/>
      <c r="AM1761" s="456"/>
      <c r="AN1761" s="457"/>
      <c r="AO1761" s="455"/>
      <c r="AP1761" s="456"/>
      <c r="AQ1761" s="456"/>
      <c r="AR1761" s="456"/>
      <c r="AS1761" s="456"/>
      <c r="AT1761" s="456"/>
      <c r="AU1761" s="456"/>
      <c r="AV1761" s="456"/>
      <c r="AW1761" s="456"/>
      <c r="AX1761" s="456"/>
      <c r="AY1761" s="456"/>
      <c r="AZ1761" s="456"/>
      <c r="BA1761" s="456"/>
      <c r="BB1761" s="456"/>
      <c r="BC1761" s="456"/>
      <c r="BD1761" s="456"/>
      <c r="BE1761" s="456"/>
      <c r="BF1761" s="456"/>
      <c r="BG1761" s="457"/>
      <c r="BH1761" s="458"/>
      <c r="BI1761" s="459"/>
      <c r="BJ1761" s="459"/>
      <c r="BK1761" s="459"/>
      <c r="BL1761" s="459"/>
      <c r="BM1761" s="460"/>
      <c r="BN1761" s="314"/>
      <c r="BO1761" s="314"/>
      <c r="BP1761" s="1"/>
      <c r="BQ1761" s="120">
        <f>IF($F$3="","",IF(N1761=$F$3,COUNTIF(BQ$23:BQ1760,"&gt;0")+1,0))</f>
        <v>0</v>
      </c>
      <c r="BR1761" s="1"/>
      <c r="BS1761" s="20" t="str">
        <f>IF($N1761="","",IF(VLOOKUP(VLOOKUP($N1761,IMPOSTAZIONI!$E$6:$I$13,5,FALSE),IMPOSTAZIONI!$B$25:$N$32,3,FALSE)=0,"",VLOOKUP(VLOOKUP($N1761,IMPOSTAZIONI!$E$6:$I$13,5,FALSE),IMPOSTAZIONI!$B$25:$N$32,3,FALSE)))</f>
        <v/>
      </c>
      <c r="BT1761" s="20" t="str">
        <f>IF($N1761="","",IF(VLOOKUP(VLOOKUP($N1761,IMPOSTAZIONI!$E$6:$I$13,5,FALSE),IMPOSTAZIONI!$B$25:$N$32,6,FALSE)=0,"",VLOOKUP(VLOOKUP($N1761,IMPOSTAZIONI!$E$6:$I$13,5,FALSE),IMPOSTAZIONI!$B$25:$N$32,6,FALSE)))</f>
        <v/>
      </c>
      <c r="BU1761" s="20" t="str">
        <f>IF($N1761="","",IF(VLOOKUP(VLOOKUP($N1761,IMPOSTAZIONI!$E$6:$I$13,5,FALSE),IMPOSTAZIONI!$B$25:$N$32,9,FALSE)=0,"",VLOOKUP(VLOOKUP($N1761,IMPOSTAZIONI!$E$6:$I$13,5,FALSE),IMPOSTAZIONI!$B$25:$N$32,9,FALSE)))</f>
        <v/>
      </c>
      <c r="BV1761" s="20" t="str">
        <f>IF($N1761="","",IF(VLOOKUP(VLOOKUP($N1761,IMPOSTAZIONI!$E$6:$I$13,5,FALSE),IMPOSTAZIONI!$B$25:$N$32,12,FALSE)=0,"",VLOOKUP(VLOOKUP($N1761,IMPOSTAZIONI!$E$6:$I$13,5,FALSE),IMPOSTAZIONI!$B$25:$N$32,12,FALSE)))</f>
        <v/>
      </c>
      <c r="BW1761" s="221" t="str">
        <f t="shared" si="468"/>
        <v/>
      </c>
      <c r="BX1761" s="221" t="str">
        <f t="shared" si="469"/>
        <v/>
      </c>
      <c r="BY1761" s="221">
        <f t="shared" si="470"/>
        <v>0</v>
      </c>
      <c r="BZ1761" s="231">
        <f t="shared" si="471"/>
        <v>0</v>
      </c>
      <c r="CA1761" s="246">
        <f t="shared" si="472"/>
        <v>0</v>
      </c>
      <c r="CB1761" s="246">
        <f t="shared" si="473"/>
        <v>0</v>
      </c>
      <c r="CC1761" s="246" t="str">
        <f t="shared" si="474"/>
        <v/>
      </c>
      <c r="CD1761" s="246">
        <f t="shared" si="475"/>
        <v>5</v>
      </c>
      <c r="CE1761" s="246">
        <f t="shared" si="476"/>
        <v>0</v>
      </c>
      <c r="CF1761" s="276">
        <f t="shared" si="477"/>
        <v>0</v>
      </c>
      <c r="CG1761" s="277">
        <f t="shared" si="477"/>
        <v>0</v>
      </c>
      <c r="CH1761" s="277">
        <f t="shared" si="477"/>
        <v>0</v>
      </c>
      <c r="CI1761" s="278">
        <f t="shared" si="466"/>
        <v>0</v>
      </c>
      <c r="CJ1761" s="280">
        <f t="shared" si="478"/>
        <v>0</v>
      </c>
      <c r="CK1761" s="232">
        <f t="shared" si="479"/>
        <v>0</v>
      </c>
      <c r="CL1761" s="1"/>
    </row>
    <row r="1762" spans="1:90" ht="18" customHeight="1">
      <c r="A1762" s="1"/>
      <c r="B1762" s="1"/>
      <c r="C1762" s="314"/>
      <c r="D1762" s="287" t="str">
        <f t="shared" si="465"/>
        <v/>
      </c>
      <c r="E1762" s="449" t="str">
        <f t="shared" si="467"/>
        <v/>
      </c>
      <c r="F1762" s="450"/>
      <c r="G1762" s="451"/>
      <c r="H1762" s="452"/>
      <c r="I1762" s="453"/>
      <c r="J1762" s="453"/>
      <c r="K1762" s="453"/>
      <c r="L1762" s="453"/>
      <c r="M1762" s="454"/>
      <c r="N1762" s="455"/>
      <c r="O1762" s="456"/>
      <c r="P1762" s="456"/>
      <c r="Q1762" s="456"/>
      <c r="R1762" s="456"/>
      <c r="S1762" s="456"/>
      <c r="T1762" s="456"/>
      <c r="U1762" s="456"/>
      <c r="V1762" s="456"/>
      <c r="W1762" s="456"/>
      <c r="X1762" s="456"/>
      <c r="Y1762" s="456"/>
      <c r="Z1762" s="456"/>
      <c r="AA1762" s="456"/>
      <c r="AB1762" s="456"/>
      <c r="AC1762" s="456"/>
      <c r="AD1762" s="456"/>
      <c r="AE1762" s="457"/>
      <c r="AF1762" s="455"/>
      <c r="AG1762" s="456"/>
      <c r="AH1762" s="456"/>
      <c r="AI1762" s="456"/>
      <c r="AJ1762" s="456"/>
      <c r="AK1762" s="456"/>
      <c r="AL1762" s="456"/>
      <c r="AM1762" s="456"/>
      <c r="AN1762" s="457"/>
      <c r="AO1762" s="455"/>
      <c r="AP1762" s="456"/>
      <c r="AQ1762" s="456"/>
      <c r="AR1762" s="456"/>
      <c r="AS1762" s="456"/>
      <c r="AT1762" s="456"/>
      <c r="AU1762" s="456"/>
      <c r="AV1762" s="456"/>
      <c r="AW1762" s="456"/>
      <c r="AX1762" s="456"/>
      <c r="AY1762" s="456"/>
      <c r="AZ1762" s="456"/>
      <c r="BA1762" s="456"/>
      <c r="BB1762" s="456"/>
      <c r="BC1762" s="456"/>
      <c r="BD1762" s="456"/>
      <c r="BE1762" s="456"/>
      <c r="BF1762" s="456"/>
      <c r="BG1762" s="457"/>
      <c r="BH1762" s="458"/>
      <c r="BI1762" s="459"/>
      <c r="BJ1762" s="459"/>
      <c r="BK1762" s="459"/>
      <c r="BL1762" s="459"/>
      <c r="BM1762" s="460"/>
      <c r="BN1762" s="314"/>
      <c r="BO1762" s="314"/>
      <c r="BP1762" s="1"/>
      <c r="BQ1762" s="120">
        <f>IF($F$3="","",IF(N1762=$F$3,COUNTIF(BQ$23:BQ1761,"&gt;0")+1,0))</f>
        <v>0</v>
      </c>
      <c r="BR1762" s="1"/>
      <c r="BS1762" s="20" t="str">
        <f>IF($N1762="","",IF(VLOOKUP(VLOOKUP($N1762,IMPOSTAZIONI!$E$6:$I$13,5,FALSE),IMPOSTAZIONI!$B$25:$N$32,3,FALSE)=0,"",VLOOKUP(VLOOKUP($N1762,IMPOSTAZIONI!$E$6:$I$13,5,FALSE),IMPOSTAZIONI!$B$25:$N$32,3,FALSE)))</f>
        <v/>
      </c>
      <c r="BT1762" s="20" t="str">
        <f>IF($N1762="","",IF(VLOOKUP(VLOOKUP($N1762,IMPOSTAZIONI!$E$6:$I$13,5,FALSE),IMPOSTAZIONI!$B$25:$N$32,6,FALSE)=0,"",VLOOKUP(VLOOKUP($N1762,IMPOSTAZIONI!$E$6:$I$13,5,FALSE),IMPOSTAZIONI!$B$25:$N$32,6,FALSE)))</f>
        <v/>
      </c>
      <c r="BU1762" s="20" t="str">
        <f>IF($N1762="","",IF(VLOOKUP(VLOOKUP($N1762,IMPOSTAZIONI!$E$6:$I$13,5,FALSE),IMPOSTAZIONI!$B$25:$N$32,9,FALSE)=0,"",VLOOKUP(VLOOKUP($N1762,IMPOSTAZIONI!$E$6:$I$13,5,FALSE),IMPOSTAZIONI!$B$25:$N$32,9,FALSE)))</f>
        <v/>
      </c>
      <c r="BV1762" s="20" t="str">
        <f>IF($N1762="","",IF(VLOOKUP(VLOOKUP($N1762,IMPOSTAZIONI!$E$6:$I$13,5,FALSE),IMPOSTAZIONI!$B$25:$N$32,12,FALSE)=0,"",VLOOKUP(VLOOKUP($N1762,IMPOSTAZIONI!$E$6:$I$13,5,FALSE),IMPOSTAZIONI!$B$25:$N$32,12,FALSE)))</f>
        <v/>
      </c>
      <c r="BW1762" s="221" t="str">
        <f t="shared" si="468"/>
        <v/>
      </c>
      <c r="BX1762" s="221" t="str">
        <f t="shared" si="469"/>
        <v/>
      </c>
      <c r="BY1762" s="221">
        <f t="shared" si="470"/>
        <v>0</v>
      </c>
      <c r="BZ1762" s="231">
        <f t="shared" si="471"/>
        <v>0</v>
      </c>
      <c r="CA1762" s="246">
        <f t="shared" si="472"/>
        <v>0</v>
      </c>
      <c r="CB1762" s="246">
        <f t="shared" si="473"/>
        <v>0</v>
      </c>
      <c r="CC1762" s="246" t="str">
        <f t="shared" si="474"/>
        <v/>
      </c>
      <c r="CD1762" s="246">
        <f t="shared" si="475"/>
        <v>5</v>
      </c>
      <c r="CE1762" s="246">
        <f t="shared" si="476"/>
        <v>0</v>
      </c>
      <c r="CF1762" s="276">
        <f t="shared" si="477"/>
        <v>0</v>
      </c>
      <c r="CG1762" s="277">
        <f t="shared" si="477"/>
        <v>0</v>
      </c>
      <c r="CH1762" s="277">
        <f t="shared" si="477"/>
        <v>0</v>
      </c>
      <c r="CI1762" s="278">
        <f t="shared" si="466"/>
        <v>0</v>
      </c>
      <c r="CJ1762" s="280">
        <f t="shared" si="478"/>
        <v>0</v>
      </c>
      <c r="CK1762" s="232">
        <f t="shared" si="479"/>
        <v>0</v>
      </c>
      <c r="CL1762" s="1"/>
    </row>
    <row r="1763" spans="1:90" ht="18" customHeight="1">
      <c r="A1763" s="1"/>
      <c r="B1763" s="1"/>
      <c r="C1763" s="314"/>
      <c r="D1763" s="287" t="str">
        <f t="shared" si="465"/>
        <v/>
      </c>
      <c r="E1763" s="449" t="str">
        <f t="shared" si="467"/>
        <v/>
      </c>
      <c r="F1763" s="450"/>
      <c r="G1763" s="451"/>
      <c r="H1763" s="452"/>
      <c r="I1763" s="453"/>
      <c r="J1763" s="453"/>
      <c r="K1763" s="453"/>
      <c r="L1763" s="453"/>
      <c r="M1763" s="454"/>
      <c r="N1763" s="455"/>
      <c r="O1763" s="456"/>
      <c r="P1763" s="456"/>
      <c r="Q1763" s="456"/>
      <c r="R1763" s="456"/>
      <c r="S1763" s="456"/>
      <c r="T1763" s="456"/>
      <c r="U1763" s="456"/>
      <c r="V1763" s="456"/>
      <c r="W1763" s="456"/>
      <c r="X1763" s="456"/>
      <c r="Y1763" s="456"/>
      <c r="Z1763" s="456"/>
      <c r="AA1763" s="456"/>
      <c r="AB1763" s="456"/>
      <c r="AC1763" s="456"/>
      <c r="AD1763" s="456"/>
      <c r="AE1763" s="457"/>
      <c r="AF1763" s="455"/>
      <c r="AG1763" s="456"/>
      <c r="AH1763" s="456"/>
      <c r="AI1763" s="456"/>
      <c r="AJ1763" s="456"/>
      <c r="AK1763" s="456"/>
      <c r="AL1763" s="456"/>
      <c r="AM1763" s="456"/>
      <c r="AN1763" s="457"/>
      <c r="AO1763" s="455"/>
      <c r="AP1763" s="456"/>
      <c r="AQ1763" s="456"/>
      <c r="AR1763" s="456"/>
      <c r="AS1763" s="456"/>
      <c r="AT1763" s="456"/>
      <c r="AU1763" s="456"/>
      <c r="AV1763" s="456"/>
      <c r="AW1763" s="456"/>
      <c r="AX1763" s="456"/>
      <c r="AY1763" s="456"/>
      <c r="AZ1763" s="456"/>
      <c r="BA1763" s="456"/>
      <c r="BB1763" s="456"/>
      <c r="BC1763" s="456"/>
      <c r="BD1763" s="456"/>
      <c r="BE1763" s="456"/>
      <c r="BF1763" s="456"/>
      <c r="BG1763" s="457"/>
      <c r="BH1763" s="458"/>
      <c r="BI1763" s="459"/>
      <c r="BJ1763" s="459"/>
      <c r="BK1763" s="459"/>
      <c r="BL1763" s="459"/>
      <c r="BM1763" s="460"/>
      <c r="BN1763" s="314"/>
      <c r="BO1763" s="314"/>
      <c r="BP1763" s="1"/>
      <c r="BQ1763" s="120">
        <f>IF($F$3="","",IF(N1763=$F$3,COUNTIF(BQ$23:BQ1762,"&gt;0")+1,0))</f>
        <v>0</v>
      </c>
      <c r="BR1763" s="1"/>
      <c r="BS1763" s="20" t="str">
        <f>IF($N1763="","",IF(VLOOKUP(VLOOKUP($N1763,IMPOSTAZIONI!$E$6:$I$13,5,FALSE),IMPOSTAZIONI!$B$25:$N$32,3,FALSE)=0,"",VLOOKUP(VLOOKUP($N1763,IMPOSTAZIONI!$E$6:$I$13,5,FALSE),IMPOSTAZIONI!$B$25:$N$32,3,FALSE)))</f>
        <v/>
      </c>
      <c r="BT1763" s="20" t="str">
        <f>IF($N1763="","",IF(VLOOKUP(VLOOKUP($N1763,IMPOSTAZIONI!$E$6:$I$13,5,FALSE),IMPOSTAZIONI!$B$25:$N$32,6,FALSE)=0,"",VLOOKUP(VLOOKUP($N1763,IMPOSTAZIONI!$E$6:$I$13,5,FALSE),IMPOSTAZIONI!$B$25:$N$32,6,FALSE)))</f>
        <v/>
      </c>
      <c r="BU1763" s="20" t="str">
        <f>IF($N1763="","",IF(VLOOKUP(VLOOKUP($N1763,IMPOSTAZIONI!$E$6:$I$13,5,FALSE),IMPOSTAZIONI!$B$25:$N$32,9,FALSE)=0,"",VLOOKUP(VLOOKUP($N1763,IMPOSTAZIONI!$E$6:$I$13,5,FALSE),IMPOSTAZIONI!$B$25:$N$32,9,FALSE)))</f>
        <v/>
      </c>
      <c r="BV1763" s="20" t="str">
        <f>IF($N1763="","",IF(VLOOKUP(VLOOKUP($N1763,IMPOSTAZIONI!$E$6:$I$13,5,FALSE),IMPOSTAZIONI!$B$25:$N$32,12,FALSE)=0,"",VLOOKUP(VLOOKUP($N1763,IMPOSTAZIONI!$E$6:$I$13,5,FALSE),IMPOSTAZIONI!$B$25:$N$32,12,FALSE)))</f>
        <v/>
      </c>
      <c r="BW1763" s="221" t="str">
        <f t="shared" si="468"/>
        <v/>
      </c>
      <c r="BX1763" s="221" t="str">
        <f t="shared" si="469"/>
        <v/>
      </c>
      <c r="BY1763" s="221">
        <f t="shared" si="470"/>
        <v>0</v>
      </c>
      <c r="BZ1763" s="231">
        <f t="shared" si="471"/>
        <v>0</v>
      </c>
      <c r="CA1763" s="246">
        <f t="shared" si="472"/>
        <v>0</v>
      </c>
      <c r="CB1763" s="246">
        <f t="shared" si="473"/>
        <v>0</v>
      </c>
      <c r="CC1763" s="246" t="str">
        <f t="shared" si="474"/>
        <v/>
      </c>
      <c r="CD1763" s="246">
        <f t="shared" si="475"/>
        <v>5</v>
      </c>
      <c r="CE1763" s="246">
        <f t="shared" si="476"/>
        <v>0</v>
      </c>
      <c r="CF1763" s="276">
        <f t="shared" si="477"/>
        <v>0</v>
      </c>
      <c r="CG1763" s="277">
        <f t="shared" si="477"/>
        <v>0</v>
      </c>
      <c r="CH1763" s="277">
        <f t="shared" si="477"/>
        <v>0</v>
      </c>
      <c r="CI1763" s="278">
        <f t="shared" si="466"/>
        <v>0</v>
      </c>
      <c r="CJ1763" s="280">
        <f t="shared" si="478"/>
        <v>0</v>
      </c>
      <c r="CK1763" s="232">
        <f t="shared" si="479"/>
        <v>0</v>
      </c>
      <c r="CL1763" s="1"/>
    </row>
    <row r="1764" spans="1:90" ht="18" customHeight="1">
      <c r="A1764" s="1"/>
      <c r="B1764" s="1"/>
      <c r="C1764" s="314"/>
      <c r="D1764" s="287" t="str">
        <f t="shared" si="465"/>
        <v/>
      </c>
      <c r="E1764" s="449" t="str">
        <f t="shared" si="467"/>
        <v/>
      </c>
      <c r="F1764" s="450"/>
      <c r="G1764" s="451"/>
      <c r="H1764" s="452"/>
      <c r="I1764" s="453"/>
      <c r="J1764" s="453"/>
      <c r="K1764" s="453"/>
      <c r="L1764" s="453"/>
      <c r="M1764" s="454"/>
      <c r="N1764" s="455"/>
      <c r="O1764" s="456"/>
      <c r="P1764" s="456"/>
      <c r="Q1764" s="456"/>
      <c r="R1764" s="456"/>
      <c r="S1764" s="456"/>
      <c r="T1764" s="456"/>
      <c r="U1764" s="456"/>
      <c r="V1764" s="456"/>
      <c r="W1764" s="456"/>
      <c r="X1764" s="456"/>
      <c r="Y1764" s="456"/>
      <c r="Z1764" s="456"/>
      <c r="AA1764" s="456"/>
      <c r="AB1764" s="456"/>
      <c r="AC1764" s="456"/>
      <c r="AD1764" s="456"/>
      <c r="AE1764" s="457"/>
      <c r="AF1764" s="455"/>
      <c r="AG1764" s="456"/>
      <c r="AH1764" s="456"/>
      <c r="AI1764" s="456"/>
      <c r="AJ1764" s="456"/>
      <c r="AK1764" s="456"/>
      <c r="AL1764" s="456"/>
      <c r="AM1764" s="456"/>
      <c r="AN1764" s="457"/>
      <c r="AO1764" s="455"/>
      <c r="AP1764" s="456"/>
      <c r="AQ1764" s="456"/>
      <c r="AR1764" s="456"/>
      <c r="AS1764" s="456"/>
      <c r="AT1764" s="456"/>
      <c r="AU1764" s="456"/>
      <c r="AV1764" s="456"/>
      <c r="AW1764" s="456"/>
      <c r="AX1764" s="456"/>
      <c r="AY1764" s="456"/>
      <c r="AZ1764" s="456"/>
      <c r="BA1764" s="456"/>
      <c r="BB1764" s="456"/>
      <c r="BC1764" s="456"/>
      <c r="BD1764" s="456"/>
      <c r="BE1764" s="456"/>
      <c r="BF1764" s="456"/>
      <c r="BG1764" s="457"/>
      <c r="BH1764" s="458"/>
      <c r="BI1764" s="459"/>
      <c r="BJ1764" s="459"/>
      <c r="BK1764" s="459"/>
      <c r="BL1764" s="459"/>
      <c r="BM1764" s="460"/>
      <c r="BN1764" s="314"/>
      <c r="BO1764" s="314"/>
      <c r="BP1764" s="1"/>
      <c r="BQ1764" s="120">
        <f>IF($F$3="","",IF(N1764=$F$3,COUNTIF(BQ$23:BQ1763,"&gt;0")+1,0))</f>
        <v>0</v>
      </c>
      <c r="BR1764" s="1"/>
      <c r="BS1764" s="20" t="str">
        <f>IF($N1764="","",IF(VLOOKUP(VLOOKUP($N1764,IMPOSTAZIONI!$E$6:$I$13,5,FALSE),IMPOSTAZIONI!$B$25:$N$32,3,FALSE)=0,"",VLOOKUP(VLOOKUP($N1764,IMPOSTAZIONI!$E$6:$I$13,5,FALSE),IMPOSTAZIONI!$B$25:$N$32,3,FALSE)))</f>
        <v/>
      </c>
      <c r="BT1764" s="20" t="str">
        <f>IF($N1764="","",IF(VLOOKUP(VLOOKUP($N1764,IMPOSTAZIONI!$E$6:$I$13,5,FALSE),IMPOSTAZIONI!$B$25:$N$32,6,FALSE)=0,"",VLOOKUP(VLOOKUP($N1764,IMPOSTAZIONI!$E$6:$I$13,5,FALSE),IMPOSTAZIONI!$B$25:$N$32,6,FALSE)))</f>
        <v/>
      </c>
      <c r="BU1764" s="20" t="str">
        <f>IF($N1764="","",IF(VLOOKUP(VLOOKUP($N1764,IMPOSTAZIONI!$E$6:$I$13,5,FALSE),IMPOSTAZIONI!$B$25:$N$32,9,FALSE)=0,"",VLOOKUP(VLOOKUP($N1764,IMPOSTAZIONI!$E$6:$I$13,5,FALSE),IMPOSTAZIONI!$B$25:$N$32,9,FALSE)))</f>
        <v/>
      </c>
      <c r="BV1764" s="20" t="str">
        <f>IF($N1764="","",IF(VLOOKUP(VLOOKUP($N1764,IMPOSTAZIONI!$E$6:$I$13,5,FALSE),IMPOSTAZIONI!$B$25:$N$32,12,FALSE)=0,"",VLOOKUP(VLOOKUP($N1764,IMPOSTAZIONI!$E$6:$I$13,5,FALSE),IMPOSTAZIONI!$B$25:$N$32,12,FALSE)))</f>
        <v/>
      </c>
      <c r="BW1764" s="221" t="str">
        <f t="shared" si="468"/>
        <v/>
      </c>
      <c r="BX1764" s="221" t="str">
        <f t="shared" si="469"/>
        <v/>
      </c>
      <c r="BY1764" s="221">
        <f t="shared" si="470"/>
        <v>0</v>
      </c>
      <c r="BZ1764" s="231">
        <f t="shared" si="471"/>
        <v>0</v>
      </c>
      <c r="CA1764" s="246">
        <f t="shared" si="472"/>
        <v>0</v>
      </c>
      <c r="CB1764" s="246">
        <f t="shared" si="473"/>
        <v>0</v>
      </c>
      <c r="CC1764" s="246" t="str">
        <f t="shared" si="474"/>
        <v/>
      </c>
      <c r="CD1764" s="246">
        <f t="shared" si="475"/>
        <v>5</v>
      </c>
      <c r="CE1764" s="246">
        <f t="shared" si="476"/>
        <v>0</v>
      </c>
      <c r="CF1764" s="276">
        <f t="shared" si="477"/>
        <v>0</v>
      </c>
      <c r="CG1764" s="277">
        <f t="shared" si="477"/>
        <v>0</v>
      </c>
      <c r="CH1764" s="277">
        <f t="shared" si="477"/>
        <v>0</v>
      </c>
      <c r="CI1764" s="278">
        <f t="shared" si="466"/>
        <v>0</v>
      </c>
      <c r="CJ1764" s="280">
        <f t="shared" si="478"/>
        <v>0</v>
      </c>
      <c r="CK1764" s="232">
        <f t="shared" si="479"/>
        <v>0</v>
      </c>
      <c r="CL1764" s="1"/>
    </row>
    <row r="1765" spans="1:90" ht="18" customHeight="1">
      <c r="A1765" s="1"/>
      <c r="B1765" s="1"/>
      <c r="C1765" s="314"/>
      <c r="D1765" s="287" t="str">
        <f t="shared" si="465"/>
        <v/>
      </c>
      <c r="E1765" s="449" t="str">
        <f t="shared" si="467"/>
        <v/>
      </c>
      <c r="F1765" s="450"/>
      <c r="G1765" s="451"/>
      <c r="H1765" s="452"/>
      <c r="I1765" s="453"/>
      <c r="J1765" s="453"/>
      <c r="K1765" s="453"/>
      <c r="L1765" s="453"/>
      <c r="M1765" s="454"/>
      <c r="N1765" s="455"/>
      <c r="O1765" s="456"/>
      <c r="P1765" s="456"/>
      <c r="Q1765" s="456"/>
      <c r="R1765" s="456"/>
      <c r="S1765" s="456"/>
      <c r="T1765" s="456"/>
      <c r="U1765" s="456"/>
      <c r="V1765" s="456"/>
      <c r="W1765" s="456"/>
      <c r="X1765" s="456"/>
      <c r="Y1765" s="456"/>
      <c r="Z1765" s="456"/>
      <c r="AA1765" s="456"/>
      <c r="AB1765" s="456"/>
      <c r="AC1765" s="456"/>
      <c r="AD1765" s="456"/>
      <c r="AE1765" s="457"/>
      <c r="AF1765" s="455"/>
      <c r="AG1765" s="456"/>
      <c r="AH1765" s="456"/>
      <c r="AI1765" s="456"/>
      <c r="AJ1765" s="456"/>
      <c r="AK1765" s="456"/>
      <c r="AL1765" s="456"/>
      <c r="AM1765" s="456"/>
      <c r="AN1765" s="457"/>
      <c r="AO1765" s="455"/>
      <c r="AP1765" s="456"/>
      <c r="AQ1765" s="456"/>
      <c r="AR1765" s="456"/>
      <c r="AS1765" s="456"/>
      <c r="AT1765" s="456"/>
      <c r="AU1765" s="456"/>
      <c r="AV1765" s="456"/>
      <c r="AW1765" s="456"/>
      <c r="AX1765" s="456"/>
      <c r="AY1765" s="456"/>
      <c r="AZ1765" s="456"/>
      <c r="BA1765" s="456"/>
      <c r="BB1765" s="456"/>
      <c r="BC1765" s="456"/>
      <c r="BD1765" s="456"/>
      <c r="BE1765" s="456"/>
      <c r="BF1765" s="456"/>
      <c r="BG1765" s="457"/>
      <c r="BH1765" s="458"/>
      <c r="BI1765" s="459"/>
      <c r="BJ1765" s="459"/>
      <c r="BK1765" s="459"/>
      <c r="BL1765" s="459"/>
      <c r="BM1765" s="460"/>
      <c r="BN1765" s="314"/>
      <c r="BO1765" s="314"/>
      <c r="BP1765" s="1"/>
      <c r="BQ1765" s="120">
        <f>IF($F$3="","",IF(N1765=$F$3,COUNTIF(BQ$23:BQ1764,"&gt;0")+1,0))</f>
        <v>0</v>
      </c>
      <c r="BR1765" s="1"/>
      <c r="BS1765" s="20" t="str">
        <f>IF($N1765="","",IF(VLOOKUP(VLOOKUP($N1765,IMPOSTAZIONI!$E$6:$I$13,5,FALSE),IMPOSTAZIONI!$B$25:$N$32,3,FALSE)=0,"",VLOOKUP(VLOOKUP($N1765,IMPOSTAZIONI!$E$6:$I$13,5,FALSE),IMPOSTAZIONI!$B$25:$N$32,3,FALSE)))</f>
        <v/>
      </c>
      <c r="BT1765" s="20" t="str">
        <f>IF($N1765="","",IF(VLOOKUP(VLOOKUP($N1765,IMPOSTAZIONI!$E$6:$I$13,5,FALSE),IMPOSTAZIONI!$B$25:$N$32,6,FALSE)=0,"",VLOOKUP(VLOOKUP($N1765,IMPOSTAZIONI!$E$6:$I$13,5,FALSE),IMPOSTAZIONI!$B$25:$N$32,6,FALSE)))</f>
        <v/>
      </c>
      <c r="BU1765" s="20" t="str">
        <f>IF($N1765="","",IF(VLOOKUP(VLOOKUP($N1765,IMPOSTAZIONI!$E$6:$I$13,5,FALSE),IMPOSTAZIONI!$B$25:$N$32,9,FALSE)=0,"",VLOOKUP(VLOOKUP($N1765,IMPOSTAZIONI!$E$6:$I$13,5,FALSE),IMPOSTAZIONI!$B$25:$N$32,9,FALSE)))</f>
        <v/>
      </c>
      <c r="BV1765" s="20" t="str">
        <f>IF($N1765="","",IF(VLOOKUP(VLOOKUP($N1765,IMPOSTAZIONI!$E$6:$I$13,5,FALSE),IMPOSTAZIONI!$B$25:$N$32,12,FALSE)=0,"",VLOOKUP(VLOOKUP($N1765,IMPOSTAZIONI!$E$6:$I$13,5,FALSE),IMPOSTAZIONI!$B$25:$N$32,12,FALSE)))</f>
        <v/>
      </c>
      <c r="BW1765" s="221" t="str">
        <f t="shared" si="468"/>
        <v/>
      </c>
      <c r="BX1765" s="221" t="str">
        <f t="shared" si="469"/>
        <v/>
      </c>
      <c r="BY1765" s="221">
        <f t="shared" si="470"/>
        <v>0</v>
      </c>
      <c r="BZ1765" s="231">
        <f t="shared" si="471"/>
        <v>0</v>
      </c>
      <c r="CA1765" s="246">
        <f t="shared" si="472"/>
        <v>0</v>
      </c>
      <c r="CB1765" s="246">
        <f t="shared" si="473"/>
        <v>0</v>
      </c>
      <c r="CC1765" s="246" t="str">
        <f t="shared" si="474"/>
        <v/>
      </c>
      <c r="CD1765" s="246">
        <f t="shared" si="475"/>
        <v>5</v>
      </c>
      <c r="CE1765" s="246">
        <f t="shared" si="476"/>
        <v>0</v>
      </c>
      <c r="CF1765" s="276">
        <f t="shared" si="477"/>
        <v>0</v>
      </c>
      <c r="CG1765" s="277">
        <f t="shared" si="477"/>
        <v>0</v>
      </c>
      <c r="CH1765" s="277">
        <f t="shared" si="477"/>
        <v>0</v>
      </c>
      <c r="CI1765" s="278">
        <f t="shared" si="466"/>
        <v>0</v>
      </c>
      <c r="CJ1765" s="280">
        <f t="shared" si="478"/>
        <v>0</v>
      </c>
      <c r="CK1765" s="232">
        <f t="shared" si="479"/>
        <v>0</v>
      </c>
      <c r="CL1765" s="1"/>
    </row>
    <row r="1766" spans="1:90" ht="18" customHeight="1">
      <c r="A1766" s="1"/>
      <c r="B1766" s="1"/>
      <c r="C1766" s="314"/>
      <c r="D1766" s="287" t="str">
        <f t="shared" si="465"/>
        <v/>
      </c>
      <c r="E1766" s="449" t="str">
        <f t="shared" si="467"/>
        <v/>
      </c>
      <c r="F1766" s="450"/>
      <c r="G1766" s="451"/>
      <c r="H1766" s="452"/>
      <c r="I1766" s="453"/>
      <c r="J1766" s="453"/>
      <c r="K1766" s="453"/>
      <c r="L1766" s="453"/>
      <c r="M1766" s="454"/>
      <c r="N1766" s="455"/>
      <c r="O1766" s="456"/>
      <c r="P1766" s="456"/>
      <c r="Q1766" s="456"/>
      <c r="R1766" s="456"/>
      <c r="S1766" s="456"/>
      <c r="T1766" s="456"/>
      <c r="U1766" s="456"/>
      <c r="V1766" s="456"/>
      <c r="W1766" s="456"/>
      <c r="X1766" s="456"/>
      <c r="Y1766" s="456"/>
      <c r="Z1766" s="456"/>
      <c r="AA1766" s="456"/>
      <c r="AB1766" s="456"/>
      <c r="AC1766" s="456"/>
      <c r="AD1766" s="456"/>
      <c r="AE1766" s="457"/>
      <c r="AF1766" s="455"/>
      <c r="AG1766" s="456"/>
      <c r="AH1766" s="456"/>
      <c r="AI1766" s="456"/>
      <c r="AJ1766" s="456"/>
      <c r="AK1766" s="456"/>
      <c r="AL1766" s="456"/>
      <c r="AM1766" s="456"/>
      <c r="AN1766" s="457"/>
      <c r="AO1766" s="455"/>
      <c r="AP1766" s="456"/>
      <c r="AQ1766" s="456"/>
      <c r="AR1766" s="456"/>
      <c r="AS1766" s="456"/>
      <c r="AT1766" s="456"/>
      <c r="AU1766" s="456"/>
      <c r="AV1766" s="456"/>
      <c r="AW1766" s="456"/>
      <c r="AX1766" s="456"/>
      <c r="AY1766" s="456"/>
      <c r="AZ1766" s="456"/>
      <c r="BA1766" s="456"/>
      <c r="BB1766" s="456"/>
      <c r="BC1766" s="456"/>
      <c r="BD1766" s="456"/>
      <c r="BE1766" s="456"/>
      <c r="BF1766" s="456"/>
      <c r="BG1766" s="457"/>
      <c r="BH1766" s="458"/>
      <c r="BI1766" s="459"/>
      <c r="BJ1766" s="459"/>
      <c r="BK1766" s="459"/>
      <c r="BL1766" s="459"/>
      <c r="BM1766" s="460"/>
      <c r="BN1766" s="314"/>
      <c r="BO1766" s="314"/>
      <c r="BP1766" s="1"/>
      <c r="BQ1766" s="120">
        <f>IF($F$3="","",IF(N1766=$F$3,COUNTIF(BQ$23:BQ1765,"&gt;0")+1,0))</f>
        <v>0</v>
      </c>
      <c r="BR1766" s="1"/>
      <c r="BS1766" s="20" t="str">
        <f>IF($N1766="","",IF(VLOOKUP(VLOOKUP($N1766,IMPOSTAZIONI!$E$6:$I$13,5,FALSE),IMPOSTAZIONI!$B$25:$N$32,3,FALSE)=0,"",VLOOKUP(VLOOKUP($N1766,IMPOSTAZIONI!$E$6:$I$13,5,FALSE),IMPOSTAZIONI!$B$25:$N$32,3,FALSE)))</f>
        <v/>
      </c>
      <c r="BT1766" s="20" t="str">
        <f>IF($N1766="","",IF(VLOOKUP(VLOOKUP($N1766,IMPOSTAZIONI!$E$6:$I$13,5,FALSE),IMPOSTAZIONI!$B$25:$N$32,6,FALSE)=0,"",VLOOKUP(VLOOKUP($N1766,IMPOSTAZIONI!$E$6:$I$13,5,FALSE),IMPOSTAZIONI!$B$25:$N$32,6,FALSE)))</f>
        <v/>
      </c>
      <c r="BU1766" s="20" t="str">
        <f>IF($N1766="","",IF(VLOOKUP(VLOOKUP($N1766,IMPOSTAZIONI!$E$6:$I$13,5,FALSE),IMPOSTAZIONI!$B$25:$N$32,9,FALSE)=0,"",VLOOKUP(VLOOKUP($N1766,IMPOSTAZIONI!$E$6:$I$13,5,FALSE),IMPOSTAZIONI!$B$25:$N$32,9,FALSE)))</f>
        <v/>
      </c>
      <c r="BV1766" s="20" t="str">
        <f>IF($N1766="","",IF(VLOOKUP(VLOOKUP($N1766,IMPOSTAZIONI!$E$6:$I$13,5,FALSE),IMPOSTAZIONI!$B$25:$N$32,12,FALSE)=0,"",VLOOKUP(VLOOKUP($N1766,IMPOSTAZIONI!$E$6:$I$13,5,FALSE),IMPOSTAZIONI!$B$25:$N$32,12,FALSE)))</f>
        <v/>
      </c>
      <c r="BW1766" s="221" t="str">
        <f t="shared" si="468"/>
        <v/>
      </c>
      <c r="BX1766" s="221" t="str">
        <f t="shared" si="469"/>
        <v/>
      </c>
      <c r="BY1766" s="221">
        <f t="shared" si="470"/>
        <v>0</v>
      </c>
      <c r="BZ1766" s="231">
        <f t="shared" si="471"/>
        <v>0</v>
      </c>
      <c r="CA1766" s="246">
        <f t="shared" si="472"/>
        <v>0</v>
      </c>
      <c r="CB1766" s="246">
        <f t="shared" si="473"/>
        <v>0</v>
      </c>
      <c r="CC1766" s="246" t="str">
        <f t="shared" si="474"/>
        <v/>
      </c>
      <c r="CD1766" s="246">
        <f t="shared" si="475"/>
        <v>5</v>
      </c>
      <c r="CE1766" s="246">
        <f t="shared" si="476"/>
        <v>0</v>
      </c>
      <c r="CF1766" s="276">
        <f t="shared" si="477"/>
        <v>0</v>
      </c>
      <c r="CG1766" s="277">
        <f t="shared" si="477"/>
        <v>0</v>
      </c>
      <c r="CH1766" s="277">
        <f t="shared" si="477"/>
        <v>0</v>
      </c>
      <c r="CI1766" s="278">
        <f t="shared" si="466"/>
        <v>0</v>
      </c>
      <c r="CJ1766" s="280">
        <f t="shared" si="478"/>
        <v>0</v>
      </c>
      <c r="CK1766" s="232">
        <f t="shared" si="479"/>
        <v>0</v>
      </c>
      <c r="CL1766" s="1"/>
    </row>
    <row r="1767" spans="1:90" ht="18" customHeight="1">
      <c r="A1767" s="1"/>
      <c r="B1767" s="1"/>
      <c r="C1767" s="314"/>
      <c r="D1767" s="287" t="str">
        <f t="shared" si="465"/>
        <v/>
      </c>
      <c r="E1767" s="449" t="str">
        <f t="shared" si="467"/>
        <v/>
      </c>
      <c r="F1767" s="450"/>
      <c r="G1767" s="451"/>
      <c r="H1767" s="452"/>
      <c r="I1767" s="453"/>
      <c r="J1767" s="453"/>
      <c r="K1767" s="453"/>
      <c r="L1767" s="453"/>
      <c r="M1767" s="454"/>
      <c r="N1767" s="455"/>
      <c r="O1767" s="456"/>
      <c r="P1767" s="456"/>
      <c r="Q1767" s="456"/>
      <c r="R1767" s="456"/>
      <c r="S1767" s="456"/>
      <c r="T1767" s="456"/>
      <c r="U1767" s="456"/>
      <c r="V1767" s="456"/>
      <c r="W1767" s="456"/>
      <c r="X1767" s="456"/>
      <c r="Y1767" s="456"/>
      <c r="Z1767" s="456"/>
      <c r="AA1767" s="456"/>
      <c r="AB1767" s="456"/>
      <c r="AC1767" s="456"/>
      <c r="AD1767" s="456"/>
      <c r="AE1767" s="457"/>
      <c r="AF1767" s="455"/>
      <c r="AG1767" s="456"/>
      <c r="AH1767" s="456"/>
      <c r="AI1767" s="456"/>
      <c r="AJ1767" s="456"/>
      <c r="AK1767" s="456"/>
      <c r="AL1767" s="456"/>
      <c r="AM1767" s="456"/>
      <c r="AN1767" s="457"/>
      <c r="AO1767" s="455"/>
      <c r="AP1767" s="456"/>
      <c r="AQ1767" s="456"/>
      <c r="AR1767" s="456"/>
      <c r="AS1767" s="456"/>
      <c r="AT1767" s="456"/>
      <c r="AU1767" s="456"/>
      <c r="AV1767" s="456"/>
      <c r="AW1767" s="456"/>
      <c r="AX1767" s="456"/>
      <c r="AY1767" s="456"/>
      <c r="AZ1767" s="456"/>
      <c r="BA1767" s="456"/>
      <c r="BB1767" s="456"/>
      <c r="BC1767" s="456"/>
      <c r="BD1767" s="456"/>
      <c r="BE1767" s="456"/>
      <c r="BF1767" s="456"/>
      <c r="BG1767" s="457"/>
      <c r="BH1767" s="458"/>
      <c r="BI1767" s="459"/>
      <c r="BJ1767" s="459"/>
      <c r="BK1767" s="459"/>
      <c r="BL1767" s="459"/>
      <c r="BM1767" s="460"/>
      <c r="BN1767" s="314"/>
      <c r="BO1767" s="314"/>
      <c r="BP1767" s="1"/>
      <c r="BQ1767" s="120">
        <f>IF($F$3="","",IF(N1767=$F$3,COUNTIF(BQ$23:BQ1766,"&gt;0")+1,0))</f>
        <v>0</v>
      </c>
      <c r="BR1767" s="1"/>
      <c r="BS1767" s="20" t="str">
        <f>IF($N1767="","",IF(VLOOKUP(VLOOKUP($N1767,IMPOSTAZIONI!$E$6:$I$13,5,FALSE),IMPOSTAZIONI!$B$25:$N$32,3,FALSE)=0,"",VLOOKUP(VLOOKUP($N1767,IMPOSTAZIONI!$E$6:$I$13,5,FALSE),IMPOSTAZIONI!$B$25:$N$32,3,FALSE)))</f>
        <v/>
      </c>
      <c r="BT1767" s="20" t="str">
        <f>IF($N1767="","",IF(VLOOKUP(VLOOKUP($N1767,IMPOSTAZIONI!$E$6:$I$13,5,FALSE),IMPOSTAZIONI!$B$25:$N$32,6,FALSE)=0,"",VLOOKUP(VLOOKUP($N1767,IMPOSTAZIONI!$E$6:$I$13,5,FALSE),IMPOSTAZIONI!$B$25:$N$32,6,FALSE)))</f>
        <v/>
      </c>
      <c r="BU1767" s="20" t="str">
        <f>IF($N1767="","",IF(VLOOKUP(VLOOKUP($N1767,IMPOSTAZIONI!$E$6:$I$13,5,FALSE),IMPOSTAZIONI!$B$25:$N$32,9,FALSE)=0,"",VLOOKUP(VLOOKUP($N1767,IMPOSTAZIONI!$E$6:$I$13,5,FALSE),IMPOSTAZIONI!$B$25:$N$32,9,FALSE)))</f>
        <v/>
      </c>
      <c r="BV1767" s="20" t="str">
        <f>IF($N1767="","",IF(VLOOKUP(VLOOKUP($N1767,IMPOSTAZIONI!$E$6:$I$13,5,FALSE),IMPOSTAZIONI!$B$25:$N$32,12,FALSE)=0,"",VLOOKUP(VLOOKUP($N1767,IMPOSTAZIONI!$E$6:$I$13,5,FALSE),IMPOSTAZIONI!$B$25:$N$32,12,FALSE)))</f>
        <v/>
      </c>
      <c r="BW1767" s="221" t="str">
        <f t="shared" si="468"/>
        <v/>
      </c>
      <c r="BX1767" s="221" t="str">
        <f t="shared" si="469"/>
        <v/>
      </c>
      <c r="BY1767" s="221">
        <f t="shared" si="470"/>
        <v>0</v>
      </c>
      <c r="BZ1767" s="231">
        <f t="shared" si="471"/>
        <v>0</v>
      </c>
      <c r="CA1767" s="246">
        <f t="shared" si="472"/>
        <v>0</v>
      </c>
      <c r="CB1767" s="246">
        <f t="shared" si="473"/>
        <v>0</v>
      </c>
      <c r="CC1767" s="246" t="str">
        <f t="shared" si="474"/>
        <v/>
      </c>
      <c r="CD1767" s="246">
        <f t="shared" si="475"/>
        <v>5</v>
      </c>
      <c r="CE1767" s="246">
        <f t="shared" si="476"/>
        <v>0</v>
      </c>
      <c r="CF1767" s="276">
        <f t="shared" si="477"/>
        <v>0</v>
      </c>
      <c r="CG1767" s="277">
        <f t="shared" si="477"/>
        <v>0</v>
      </c>
      <c r="CH1767" s="277">
        <f t="shared" si="477"/>
        <v>0</v>
      </c>
      <c r="CI1767" s="278">
        <f t="shared" si="466"/>
        <v>0</v>
      </c>
      <c r="CJ1767" s="280">
        <f t="shared" si="478"/>
        <v>0</v>
      </c>
      <c r="CK1767" s="232">
        <f t="shared" si="479"/>
        <v>0</v>
      </c>
      <c r="CL1767" s="1"/>
    </row>
    <row r="1768" spans="1:90" ht="18" customHeight="1">
      <c r="A1768" s="1"/>
      <c r="B1768" s="1"/>
      <c r="C1768" s="314"/>
      <c r="D1768" s="287" t="str">
        <f t="shared" si="465"/>
        <v/>
      </c>
      <c r="E1768" s="449" t="str">
        <f t="shared" si="467"/>
        <v/>
      </c>
      <c r="F1768" s="450"/>
      <c r="G1768" s="451"/>
      <c r="H1768" s="452"/>
      <c r="I1768" s="453"/>
      <c r="J1768" s="453"/>
      <c r="K1768" s="453"/>
      <c r="L1768" s="453"/>
      <c r="M1768" s="454"/>
      <c r="N1768" s="455"/>
      <c r="O1768" s="456"/>
      <c r="P1768" s="456"/>
      <c r="Q1768" s="456"/>
      <c r="R1768" s="456"/>
      <c r="S1768" s="456"/>
      <c r="T1768" s="456"/>
      <c r="U1768" s="456"/>
      <c r="V1768" s="456"/>
      <c r="W1768" s="456"/>
      <c r="X1768" s="456"/>
      <c r="Y1768" s="456"/>
      <c r="Z1768" s="456"/>
      <c r="AA1768" s="456"/>
      <c r="AB1768" s="456"/>
      <c r="AC1768" s="456"/>
      <c r="AD1768" s="456"/>
      <c r="AE1768" s="457"/>
      <c r="AF1768" s="455"/>
      <c r="AG1768" s="456"/>
      <c r="AH1768" s="456"/>
      <c r="AI1768" s="456"/>
      <c r="AJ1768" s="456"/>
      <c r="AK1768" s="456"/>
      <c r="AL1768" s="456"/>
      <c r="AM1768" s="456"/>
      <c r="AN1768" s="457"/>
      <c r="AO1768" s="455"/>
      <c r="AP1768" s="456"/>
      <c r="AQ1768" s="456"/>
      <c r="AR1768" s="456"/>
      <c r="AS1768" s="456"/>
      <c r="AT1768" s="456"/>
      <c r="AU1768" s="456"/>
      <c r="AV1768" s="456"/>
      <c r="AW1768" s="456"/>
      <c r="AX1768" s="456"/>
      <c r="AY1768" s="456"/>
      <c r="AZ1768" s="456"/>
      <c r="BA1768" s="456"/>
      <c r="BB1768" s="456"/>
      <c r="BC1768" s="456"/>
      <c r="BD1768" s="456"/>
      <c r="BE1768" s="456"/>
      <c r="BF1768" s="456"/>
      <c r="BG1768" s="457"/>
      <c r="BH1768" s="458"/>
      <c r="BI1768" s="459"/>
      <c r="BJ1768" s="459"/>
      <c r="BK1768" s="459"/>
      <c r="BL1768" s="459"/>
      <c r="BM1768" s="460"/>
      <c r="BN1768" s="314"/>
      <c r="BO1768" s="314"/>
      <c r="BP1768" s="1"/>
      <c r="BQ1768" s="120">
        <f>IF($F$3="","",IF(N1768=$F$3,COUNTIF(BQ$23:BQ1767,"&gt;0")+1,0))</f>
        <v>0</v>
      </c>
      <c r="BR1768" s="1"/>
      <c r="BS1768" s="20" t="str">
        <f>IF($N1768="","",IF(VLOOKUP(VLOOKUP($N1768,IMPOSTAZIONI!$E$6:$I$13,5,FALSE),IMPOSTAZIONI!$B$25:$N$32,3,FALSE)=0,"",VLOOKUP(VLOOKUP($N1768,IMPOSTAZIONI!$E$6:$I$13,5,FALSE),IMPOSTAZIONI!$B$25:$N$32,3,FALSE)))</f>
        <v/>
      </c>
      <c r="BT1768" s="20" t="str">
        <f>IF($N1768="","",IF(VLOOKUP(VLOOKUP($N1768,IMPOSTAZIONI!$E$6:$I$13,5,FALSE),IMPOSTAZIONI!$B$25:$N$32,6,FALSE)=0,"",VLOOKUP(VLOOKUP($N1768,IMPOSTAZIONI!$E$6:$I$13,5,FALSE),IMPOSTAZIONI!$B$25:$N$32,6,FALSE)))</f>
        <v/>
      </c>
      <c r="BU1768" s="20" t="str">
        <f>IF($N1768="","",IF(VLOOKUP(VLOOKUP($N1768,IMPOSTAZIONI!$E$6:$I$13,5,FALSE),IMPOSTAZIONI!$B$25:$N$32,9,FALSE)=0,"",VLOOKUP(VLOOKUP($N1768,IMPOSTAZIONI!$E$6:$I$13,5,FALSE),IMPOSTAZIONI!$B$25:$N$32,9,FALSE)))</f>
        <v/>
      </c>
      <c r="BV1768" s="20" t="str">
        <f>IF($N1768="","",IF(VLOOKUP(VLOOKUP($N1768,IMPOSTAZIONI!$E$6:$I$13,5,FALSE),IMPOSTAZIONI!$B$25:$N$32,12,FALSE)=0,"",VLOOKUP(VLOOKUP($N1768,IMPOSTAZIONI!$E$6:$I$13,5,FALSE),IMPOSTAZIONI!$B$25:$N$32,12,FALSE)))</f>
        <v/>
      </c>
      <c r="BW1768" s="221" t="str">
        <f t="shared" si="468"/>
        <v/>
      </c>
      <c r="BX1768" s="221" t="str">
        <f t="shared" si="469"/>
        <v/>
      </c>
      <c r="BY1768" s="221">
        <f t="shared" si="470"/>
        <v>0</v>
      </c>
      <c r="BZ1768" s="231">
        <f t="shared" si="471"/>
        <v>0</v>
      </c>
      <c r="CA1768" s="246">
        <f t="shared" si="472"/>
        <v>0</v>
      </c>
      <c r="CB1768" s="246">
        <f t="shared" si="473"/>
        <v>0</v>
      </c>
      <c r="CC1768" s="246" t="str">
        <f t="shared" si="474"/>
        <v/>
      </c>
      <c r="CD1768" s="246">
        <f t="shared" si="475"/>
        <v>5</v>
      </c>
      <c r="CE1768" s="246">
        <f t="shared" si="476"/>
        <v>0</v>
      </c>
      <c r="CF1768" s="276">
        <f t="shared" si="477"/>
        <v>0</v>
      </c>
      <c r="CG1768" s="277">
        <f t="shared" si="477"/>
        <v>0</v>
      </c>
      <c r="CH1768" s="277">
        <f t="shared" si="477"/>
        <v>0</v>
      </c>
      <c r="CI1768" s="278">
        <f t="shared" si="466"/>
        <v>0</v>
      </c>
      <c r="CJ1768" s="280">
        <f t="shared" si="478"/>
        <v>0</v>
      </c>
      <c r="CK1768" s="232">
        <f t="shared" si="479"/>
        <v>0</v>
      </c>
      <c r="CL1768" s="1"/>
    </row>
    <row r="1769" spans="1:90" ht="18" customHeight="1">
      <c r="A1769" s="1"/>
      <c r="B1769" s="1"/>
      <c r="C1769" s="314"/>
      <c r="D1769" s="287" t="str">
        <f t="shared" si="465"/>
        <v/>
      </c>
      <c r="E1769" s="449" t="str">
        <f t="shared" si="467"/>
        <v/>
      </c>
      <c r="F1769" s="450"/>
      <c r="G1769" s="451"/>
      <c r="H1769" s="452"/>
      <c r="I1769" s="453"/>
      <c r="J1769" s="453"/>
      <c r="K1769" s="453"/>
      <c r="L1769" s="453"/>
      <c r="M1769" s="454"/>
      <c r="N1769" s="455"/>
      <c r="O1769" s="456"/>
      <c r="P1769" s="456"/>
      <c r="Q1769" s="456"/>
      <c r="R1769" s="456"/>
      <c r="S1769" s="456"/>
      <c r="T1769" s="456"/>
      <c r="U1769" s="456"/>
      <c r="V1769" s="456"/>
      <c r="W1769" s="456"/>
      <c r="X1769" s="456"/>
      <c r="Y1769" s="456"/>
      <c r="Z1769" s="456"/>
      <c r="AA1769" s="456"/>
      <c r="AB1769" s="456"/>
      <c r="AC1769" s="456"/>
      <c r="AD1769" s="456"/>
      <c r="AE1769" s="457"/>
      <c r="AF1769" s="455"/>
      <c r="AG1769" s="456"/>
      <c r="AH1769" s="456"/>
      <c r="AI1769" s="456"/>
      <c r="AJ1769" s="456"/>
      <c r="AK1769" s="456"/>
      <c r="AL1769" s="456"/>
      <c r="AM1769" s="456"/>
      <c r="AN1769" s="457"/>
      <c r="AO1769" s="455"/>
      <c r="AP1769" s="456"/>
      <c r="AQ1769" s="456"/>
      <c r="AR1769" s="456"/>
      <c r="AS1769" s="456"/>
      <c r="AT1769" s="456"/>
      <c r="AU1769" s="456"/>
      <c r="AV1769" s="456"/>
      <c r="AW1769" s="456"/>
      <c r="AX1769" s="456"/>
      <c r="AY1769" s="456"/>
      <c r="AZ1769" s="456"/>
      <c r="BA1769" s="456"/>
      <c r="BB1769" s="456"/>
      <c r="BC1769" s="456"/>
      <c r="BD1769" s="456"/>
      <c r="BE1769" s="456"/>
      <c r="BF1769" s="456"/>
      <c r="BG1769" s="457"/>
      <c r="BH1769" s="458"/>
      <c r="BI1769" s="459"/>
      <c r="BJ1769" s="459"/>
      <c r="BK1769" s="459"/>
      <c r="BL1769" s="459"/>
      <c r="BM1769" s="460"/>
      <c r="BN1769" s="314"/>
      <c r="BO1769" s="314"/>
      <c r="BP1769" s="1"/>
      <c r="BQ1769" s="120">
        <f>IF($F$3="","",IF(N1769=$F$3,COUNTIF(BQ$23:BQ1768,"&gt;0")+1,0))</f>
        <v>0</v>
      </c>
      <c r="BR1769" s="1"/>
      <c r="BS1769" s="20" t="str">
        <f>IF($N1769="","",IF(VLOOKUP(VLOOKUP($N1769,IMPOSTAZIONI!$E$6:$I$13,5,FALSE),IMPOSTAZIONI!$B$25:$N$32,3,FALSE)=0,"",VLOOKUP(VLOOKUP($N1769,IMPOSTAZIONI!$E$6:$I$13,5,FALSE),IMPOSTAZIONI!$B$25:$N$32,3,FALSE)))</f>
        <v/>
      </c>
      <c r="BT1769" s="20" t="str">
        <f>IF($N1769="","",IF(VLOOKUP(VLOOKUP($N1769,IMPOSTAZIONI!$E$6:$I$13,5,FALSE),IMPOSTAZIONI!$B$25:$N$32,6,FALSE)=0,"",VLOOKUP(VLOOKUP($N1769,IMPOSTAZIONI!$E$6:$I$13,5,FALSE),IMPOSTAZIONI!$B$25:$N$32,6,FALSE)))</f>
        <v/>
      </c>
      <c r="BU1769" s="20" t="str">
        <f>IF($N1769="","",IF(VLOOKUP(VLOOKUP($N1769,IMPOSTAZIONI!$E$6:$I$13,5,FALSE),IMPOSTAZIONI!$B$25:$N$32,9,FALSE)=0,"",VLOOKUP(VLOOKUP($N1769,IMPOSTAZIONI!$E$6:$I$13,5,FALSE),IMPOSTAZIONI!$B$25:$N$32,9,FALSE)))</f>
        <v/>
      </c>
      <c r="BV1769" s="20" t="str">
        <f>IF($N1769="","",IF(VLOOKUP(VLOOKUP($N1769,IMPOSTAZIONI!$E$6:$I$13,5,FALSE),IMPOSTAZIONI!$B$25:$N$32,12,FALSE)=0,"",VLOOKUP(VLOOKUP($N1769,IMPOSTAZIONI!$E$6:$I$13,5,FALSE),IMPOSTAZIONI!$B$25:$N$32,12,FALSE)))</f>
        <v/>
      </c>
      <c r="BW1769" s="221" t="str">
        <f t="shared" si="468"/>
        <v/>
      </c>
      <c r="BX1769" s="221" t="str">
        <f t="shared" si="469"/>
        <v/>
      </c>
      <c r="BY1769" s="221">
        <f t="shared" si="470"/>
        <v>0</v>
      </c>
      <c r="BZ1769" s="231">
        <f t="shared" si="471"/>
        <v>0</v>
      </c>
      <c r="CA1769" s="246">
        <f t="shared" si="472"/>
        <v>0</v>
      </c>
      <c r="CB1769" s="246">
        <f t="shared" si="473"/>
        <v>0</v>
      </c>
      <c r="CC1769" s="246" t="str">
        <f t="shared" si="474"/>
        <v/>
      </c>
      <c r="CD1769" s="246">
        <f t="shared" si="475"/>
        <v>5</v>
      </c>
      <c r="CE1769" s="246">
        <f t="shared" si="476"/>
        <v>0</v>
      </c>
      <c r="CF1769" s="276">
        <f t="shared" si="477"/>
        <v>0</v>
      </c>
      <c r="CG1769" s="277">
        <f t="shared" si="477"/>
        <v>0</v>
      </c>
      <c r="CH1769" s="277">
        <f t="shared" si="477"/>
        <v>0</v>
      </c>
      <c r="CI1769" s="278">
        <f t="shared" si="466"/>
        <v>0</v>
      </c>
      <c r="CJ1769" s="280">
        <f t="shared" si="478"/>
        <v>0</v>
      </c>
      <c r="CK1769" s="232">
        <f t="shared" si="479"/>
        <v>0</v>
      </c>
      <c r="CL1769" s="1"/>
    </row>
    <row r="1770" spans="1:90" ht="18" customHeight="1">
      <c r="A1770" s="1"/>
      <c r="B1770" s="1"/>
      <c r="C1770" s="314"/>
      <c r="D1770" s="287" t="str">
        <f t="shared" si="465"/>
        <v/>
      </c>
      <c r="E1770" s="449" t="str">
        <f t="shared" si="467"/>
        <v/>
      </c>
      <c r="F1770" s="450"/>
      <c r="G1770" s="451"/>
      <c r="H1770" s="452"/>
      <c r="I1770" s="453"/>
      <c r="J1770" s="453"/>
      <c r="K1770" s="453"/>
      <c r="L1770" s="453"/>
      <c r="M1770" s="454"/>
      <c r="N1770" s="455"/>
      <c r="O1770" s="456"/>
      <c r="P1770" s="456"/>
      <c r="Q1770" s="456"/>
      <c r="R1770" s="456"/>
      <c r="S1770" s="456"/>
      <c r="T1770" s="456"/>
      <c r="U1770" s="456"/>
      <c r="V1770" s="456"/>
      <c r="W1770" s="456"/>
      <c r="X1770" s="456"/>
      <c r="Y1770" s="456"/>
      <c r="Z1770" s="456"/>
      <c r="AA1770" s="456"/>
      <c r="AB1770" s="456"/>
      <c r="AC1770" s="456"/>
      <c r="AD1770" s="456"/>
      <c r="AE1770" s="457"/>
      <c r="AF1770" s="455"/>
      <c r="AG1770" s="456"/>
      <c r="AH1770" s="456"/>
      <c r="AI1770" s="456"/>
      <c r="AJ1770" s="456"/>
      <c r="AK1770" s="456"/>
      <c r="AL1770" s="456"/>
      <c r="AM1770" s="456"/>
      <c r="AN1770" s="457"/>
      <c r="AO1770" s="455"/>
      <c r="AP1770" s="456"/>
      <c r="AQ1770" s="456"/>
      <c r="AR1770" s="456"/>
      <c r="AS1770" s="456"/>
      <c r="AT1770" s="456"/>
      <c r="AU1770" s="456"/>
      <c r="AV1770" s="456"/>
      <c r="AW1770" s="456"/>
      <c r="AX1770" s="456"/>
      <c r="AY1770" s="456"/>
      <c r="AZ1770" s="456"/>
      <c r="BA1770" s="456"/>
      <c r="BB1770" s="456"/>
      <c r="BC1770" s="456"/>
      <c r="BD1770" s="456"/>
      <c r="BE1770" s="456"/>
      <c r="BF1770" s="456"/>
      <c r="BG1770" s="457"/>
      <c r="BH1770" s="458"/>
      <c r="BI1770" s="459"/>
      <c r="BJ1770" s="459"/>
      <c r="BK1770" s="459"/>
      <c r="BL1770" s="459"/>
      <c r="BM1770" s="460"/>
      <c r="BN1770" s="314"/>
      <c r="BO1770" s="314"/>
      <c r="BP1770" s="1"/>
      <c r="BQ1770" s="120">
        <f>IF($F$3="","",IF(N1770=$F$3,COUNTIF(BQ$23:BQ1769,"&gt;0")+1,0))</f>
        <v>0</v>
      </c>
      <c r="BR1770" s="1"/>
      <c r="BS1770" s="20" t="str">
        <f>IF($N1770="","",IF(VLOOKUP(VLOOKUP($N1770,IMPOSTAZIONI!$E$6:$I$13,5,FALSE),IMPOSTAZIONI!$B$25:$N$32,3,FALSE)=0,"",VLOOKUP(VLOOKUP($N1770,IMPOSTAZIONI!$E$6:$I$13,5,FALSE),IMPOSTAZIONI!$B$25:$N$32,3,FALSE)))</f>
        <v/>
      </c>
      <c r="BT1770" s="20" t="str">
        <f>IF($N1770="","",IF(VLOOKUP(VLOOKUP($N1770,IMPOSTAZIONI!$E$6:$I$13,5,FALSE),IMPOSTAZIONI!$B$25:$N$32,6,FALSE)=0,"",VLOOKUP(VLOOKUP($N1770,IMPOSTAZIONI!$E$6:$I$13,5,FALSE),IMPOSTAZIONI!$B$25:$N$32,6,FALSE)))</f>
        <v/>
      </c>
      <c r="BU1770" s="20" t="str">
        <f>IF($N1770="","",IF(VLOOKUP(VLOOKUP($N1770,IMPOSTAZIONI!$E$6:$I$13,5,FALSE),IMPOSTAZIONI!$B$25:$N$32,9,FALSE)=0,"",VLOOKUP(VLOOKUP($N1770,IMPOSTAZIONI!$E$6:$I$13,5,FALSE),IMPOSTAZIONI!$B$25:$N$32,9,FALSE)))</f>
        <v/>
      </c>
      <c r="BV1770" s="20" t="str">
        <f>IF($N1770="","",IF(VLOOKUP(VLOOKUP($N1770,IMPOSTAZIONI!$E$6:$I$13,5,FALSE),IMPOSTAZIONI!$B$25:$N$32,12,FALSE)=0,"",VLOOKUP(VLOOKUP($N1770,IMPOSTAZIONI!$E$6:$I$13,5,FALSE),IMPOSTAZIONI!$B$25:$N$32,12,FALSE)))</f>
        <v/>
      </c>
      <c r="BW1770" s="221" t="str">
        <f t="shared" si="468"/>
        <v/>
      </c>
      <c r="BX1770" s="221" t="str">
        <f t="shared" si="469"/>
        <v/>
      </c>
      <c r="BY1770" s="221">
        <f t="shared" si="470"/>
        <v>0</v>
      </c>
      <c r="BZ1770" s="231">
        <f t="shared" si="471"/>
        <v>0</v>
      </c>
      <c r="CA1770" s="246">
        <f t="shared" si="472"/>
        <v>0</v>
      </c>
      <c r="CB1770" s="246">
        <f t="shared" si="473"/>
        <v>0</v>
      </c>
      <c r="CC1770" s="246" t="str">
        <f t="shared" si="474"/>
        <v/>
      </c>
      <c r="CD1770" s="246">
        <f t="shared" si="475"/>
        <v>5</v>
      </c>
      <c r="CE1770" s="246">
        <f t="shared" si="476"/>
        <v>0</v>
      </c>
      <c r="CF1770" s="276">
        <f t="shared" si="477"/>
        <v>0</v>
      </c>
      <c r="CG1770" s="277">
        <f t="shared" si="477"/>
        <v>0</v>
      </c>
      <c r="CH1770" s="277">
        <f t="shared" si="477"/>
        <v>0</v>
      </c>
      <c r="CI1770" s="278">
        <f t="shared" si="466"/>
        <v>0</v>
      </c>
      <c r="CJ1770" s="280">
        <f t="shared" si="478"/>
        <v>0</v>
      </c>
      <c r="CK1770" s="232">
        <f t="shared" si="479"/>
        <v>0</v>
      </c>
      <c r="CL1770" s="1"/>
    </row>
    <row r="1771" spans="1:90" ht="18" customHeight="1">
      <c r="A1771" s="1"/>
      <c r="B1771" s="1"/>
      <c r="C1771" s="314"/>
      <c r="D1771" s="287" t="str">
        <f t="shared" si="465"/>
        <v/>
      </c>
      <c r="E1771" s="449" t="str">
        <f t="shared" si="467"/>
        <v/>
      </c>
      <c r="F1771" s="450"/>
      <c r="G1771" s="451"/>
      <c r="H1771" s="452"/>
      <c r="I1771" s="453"/>
      <c r="J1771" s="453"/>
      <c r="K1771" s="453"/>
      <c r="L1771" s="453"/>
      <c r="M1771" s="454"/>
      <c r="N1771" s="455"/>
      <c r="O1771" s="456"/>
      <c r="P1771" s="456"/>
      <c r="Q1771" s="456"/>
      <c r="R1771" s="456"/>
      <c r="S1771" s="456"/>
      <c r="T1771" s="456"/>
      <c r="U1771" s="456"/>
      <c r="V1771" s="456"/>
      <c r="W1771" s="456"/>
      <c r="X1771" s="456"/>
      <c r="Y1771" s="456"/>
      <c r="Z1771" s="456"/>
      <c r="AA1771" s="456"/>
      <c r="AB1771" s="456"/>
      <c r="AC1771" s="456"/>
      <c r="AD1771" s="456"/>
      <c r="AE1771" s="457"/>
      <c r="AF1771" s="455"/>
      <c r="AG1771" s="456"/>
      <c r="AH1771" s="456"/>
      <c r="AI1771" s="456"/>
      <c r="AJ1771" s="456"/>
      <c r="AK1771" s="456"/>
      <c r="AL1771" s="456"/>
      <c r="AM1771" s="456"/>
      <c r="AN1771" s="457"/>
      <c r="AO1771" s="455"/>
      <c r="AP1771" s="456"/>
      <c r="AQ1771" s="456"/>
      <c r="AR1771" s="456"/>
      <c r="AS1771" s="456"/>
      <c r="AT1771" s="456"/>
      <c r="AU1771" s="456"/>
      <c r="AV1771" s="456"/>
      <c r="AW1771" s="456"/>
      <c r="AX1771" s="456"/>
      <c r="AY1771" s="456"/>
      <c r="AZ1771" s="456"/>
      <c r="BA1771" s="456"/>
      <c r="BB1771" s="456"/>
      <c r="BC1771" s="456"/>
      <c r="BD1771" s="456"/>
      <c r="BE1771" s="456"/>
      <c r="BF1771" s="456"/>
      <c r="BG1771" s="457"/>
      <c r="BH1771" s="458"/>
      <c r="BI1771" s="459"/>
      <c r="BJ1771" s="459"/>
      <c r="BK1771" s="459"/>
      <c r="BL1771" s="459"/>
      <c r="BM1771" s="460"/>
      <c r="BN1771" s="314"/>
      <c r="BO1771" s="314"/>
      <c r="BP1771" s="1"/>
      <c r="BQ1771" s="120">
        <f>IF($F$3="","",IF(N1771=$F$3,COUNTIF(BQ$23:BQ1770,"&gt;0")+1,0))</f>
        <v>0</v>
      </c>
      <c r="BR1771" s="1"/>
      <c r="BS1771" s="20" t="str">
        <f>IF($N1771="","",IF(VLOOKUP(VLOOKUP($N1771,IMPOSTAZIONI!$E$6:$I$13,5,FALSE),IMPOSTAZIONI!$B$25:$N$32,3,FALSE)=0,"",VLOOKUP(VLOOKUP($N1771,IMPOSTAZIONI!$E$6:$I$13,5,FALSE),IMPOSTAZIONI!$B$25:$N$32,3,FALSE)))</f>
        <v/>
      </c>
      <c r="BT1771" s="20" t="str">
        <f>IF($N1771="","",IF(VLOOKUP(VLOOKUP($N1771,IMPOSTAZIONI!$E$6:$I$13,5,FALSE),IMPOSTAZIONI!$B$25:$N$32,6,FALSE)=0,"",VLOOKUP(VLOOKUP($N1771,IMPOSTAZIONI!$E$6:$I$13,5,FALSE),IMPOSTAZIONI!$B$25:$N$32,6,FALSE)))</f>
        <v/>
      </c>
      <c r="BU1771" s="20" t="str">
        <f>IF($N1771="","",IF(VLOOKUP(VLOOKUP($N1771,IMPOSTAZIONI!$E$6:$I$13,5,FALSE),IMPOSTAZIONI!$B$25:$N$32,9,FALSE)=0,"",VLOOKUP(VLOOKUP($N1771,IMPOSTAZIONI!$E$6:$I$13,5,FALSE),IMPOSTAZIONI!$B$25:$N$32,9,FALSE)))</f>
        <v/>
      </c>
      <c r="BV1771" s="20" t="str">
        <f>IF($N1771="","",IF(VLOOKUP(VLOOKUP($N1771,IMPOSTAZIONI!$E$6:$I$13,5,FALSE),IMPOSTAZIONI!$B$25:$N$32,12,FALSE)=0,"",VLOOKUP(VLOOKUP($N1771,IMPOSTAZIONI!$E$6:$I$13,5,FALSE),IMPOSTAZIONI!$B$25:$N$32,12,FALSE)))</f>
        <v/>
      </c>
      <c r="BW1771" s="221" t="str">
        <f t="shared" si="468"/>
        <v/>
      </c>
      <c r="BX1771" s="221" t="str">
        <f t="shared" si="469"/>
        <v/>
      </c>
      <c r="BY1771" s="221">
        <f t="shared" si="470"/>
        <v>0</v>
      </c>
      <c r="BZ1771" s="231">
        <f t="shared" si="471"/>
        <v>0</v>
      </c>
      <c r="CA1771" s="246">
        <f t="shared" si="472"/>
        <v>0</v>
      </c>
      <c r="CB1771" s="246">
        <f t="shared" si="473"/>
        <v>0</v>
      </c>
      <c r="CC1771" s="246" t="str">
        <f t="shared" si="474"/>
        <v/>
      </c>
      <c r="CD1771" s="246">
        <f t="shared" si="475"/>
        <v>5</v>
      </c>
      <c r="CE1771" s="246">
        <f t="shared" si="476"/>
        <v>0</v>
      </c>
      <c r="CF1771" s="276">
        <f t="shared" si="477"/>
        <v>0</v>
      </c>
      <c r="CG1771" s="277">
        <f t="shared" si="477"/>
        <v>0</v>
      </c>
      <c r="CH1771" s="277">
        <f t="shared" si="477"/>
        <v>0</v>
      </c>
      <c r="CI1771" s="278">
        <f t="shared" si="466"/>
        <v>0</v>
      </c>
      <c r="CJ1771" s="280">
        <f t="shared" si="478"/>
        <v>0</v>
      </c>
      <c r="CK1771" s="232">
        <f t="shared" si="479"/>
        <v>0</v>
      </c>
      <c r="CL1771" s="1"/>
    </row>
    <row r="1772" spans="1:90" ht="18" customHeight="1">
      <c r="A1772" s="1"/>
      <c r="B1772" s="1"/>
      <c r="C1772" s="314"/>
      <c r="D1772" s="287" t="str">
        <f t="shared" si="465"/>
        <v/>
      </c>
      <c r="E1772" s="449" t="str">
        <f t="shared" si="467"/>
        <v/>
      </c>
      <c r="F1772" s="450"/>
      <c r="G1772" s="451"/>
      <c r="H1772" s="452"/>
      <c r="I1772" s="453"/>
      <c r="J1772" s="453"/>
      <c r="K1772" s="453"/>
      <c r="L1772" s="453"/>
      <c r="M1772" s="454"/>
      <c r="N1772" s="455"/>
      <c r="O1772" s="456"/>
      <c r="P1772" s="456"/>
      <c r="Q1772" s="456"/>
      <c r="R1772" s="456"/>
      <c r="S1772" s="456"/>
      <c r="T1772" s="456"/>
      <c r="U1772" s="456"/>
      <c r="V1772" s="456"/>
      <c r="W1772" s="456"/>
      <c r="X1772" s="456"/>
      <c r="Y1772" s="456"/>
      <c r="Z1772" s="456"/>
      <c r="AA1772" s="456"/>
      <c r="AB1772" s="456"/>
      <c r="AC1772" s="456"/>
      <c r="AD1772" s="456"/>
      <c r="AE1772" s="457"/>
      <c r="AF1772" s="455"/>
      <c r="AG1772" s="456"/>
      <c r="AH1772" s="456"/>
      <c r="AI1772" s="456"/>
      <c r="AJ1772" s="456"/>
      <c r="AK1772" s="456"/>
      <c r="AL1772" s="456"/>
      <c r="AM1772" s="456"/>
      <c r="AN1772" s="457"/>
      <c r="AO1772" s="455"/>
      <c r="AP1772" s="456"/>
      <c r="AQ1772" s="456"/>
      <c r="AR1772" s="456"/>
      <c r="AS1772" s="456"/>
      <c r="AT1772" s="456"/>
      <c r="AU1772" s="456"/>
      <c r="AV1772" s="456"/>
      <c r="AW1772" s="456"/>
      <c r="AX1772" s="456"/>
      <c r="AY1772" s="456"/>
      <c r="AZ1772" s="456"/>
      <c r="BA1772" s="456"/>
      <c r="BB1772" s="456"/>
      <c r="BC1772" s="456"/>
      <c r="BD1772" s="456"/>
      <c r="BE1772" s="456"/>
      <c r="BF1772" s="456"/>
      <c r="BG1772" s="457"/>
      <c r="BH1772" s="458"/>
      <c r="BI1772" s="459"/>
      <c r="BJ1772" s="459"/>
      <c r="BK1772" s="459"/>
      <c r="BL1772" s="459"/>
      <c r="BM1772" s="460"/>
      <c r="BN1772" s="314"/>
      <c r="BO1772" s="314"/>
      <c r="BP1772" s="1"/>
      <c r="BQ1772" s="120">
        <f>IF($F$3="","",IF(N1772=$F$3,COUNTIF(BQ$23:BQ1771,"&gt;0")+1,0))</f>
        <v>0</v>
      </c>
      <c r="BR1772" s="1"/>
      <c r="BS1772" s="20" t="str">
        <f>IF($N1772="","",IF(VLOOKUP(VLOOKUP($N1772,IMPOSTAZIONI!$E$6:$I$13,5,FALSE),IMPOSTAZIONI!$B$25:$N$32,3,FALSE)=0,"",VLOOKUP(VLOOKUP($N1772,IMPOSTAZIONI!$E$6:$I$13,5,FALSE),IMPOSTAZIONI!$B$25:$N$32,3,FALSE)))</f>
        <v/>
      </c>
      <c r="BT1772" s="20" t="str">
        <f>IF($N1772="","",IF(VLOOKUP(VLOOKUP($N1772,IMPOSTAZIONI!$E$6:$I$13,5,FALSE),IMPOSTAZIONI!$B$25:$N$32,6,FALSE)=0,"",VLOOKUP(VLOOKUP($N1772,IMPOSTAZIONI!$E$6:$I$13,5,FALSE),IMPOSTAZIONI!$B$25:$N$32,6,FALSE)))</f>
        <v/>
      </c>
      <c r="BU1772" s="20" t="str">
        <f>IF($N1772="","",IF(VLOOKUP(VLOOKUP($N1772,IMPOSTAZIONI!$E$6:$I$13,5,FALSE),IMPOSTAZIONI!$B$25:$N$32,9,FALSE)=0,"",VLOOKUP(VLOOKUP($N1772,IMPOSTAZIONI!$E$6:$I$13,5,FALSE),IMPOSTAZIONI!$B$25:$N$32,9,FALSE)))</f>
        <v/>
      </c>
      <c r="BV1772" s="20" t="str">
        <f>IF($N1772="","",IF(VLOOKUP(VLOOKUP($N1772,IMPOSTAZIONI!$E$6:$I$13,5,FALSE),IMPOSTAZIONI!$B$25:$N$32,12,FALSE)=0,"",VLOOKUP(VLOOKUP($N1772,IMPOSTAZIONI!$E$6:$I$13,5,FALSE),IMPOSTAZIONI!$B$25:$N$32,12,FALSE)))</f>
        <v/>
      </c>
      <c r="BW1772" s="221" t="str">
        <f t="shared" si="468"/>
        <v/>
      </c>
      <c r="BX1772" s="221" t="str">
        <f t="shared" si="469"/>
        <v/>
      </c>
      <c r="BY1772" s="221">
        <f t="shared" si="470"/>
        <v>0</v>
      </c>
      <c r="BZ1772" s="231">
        <f t="shared" si="471"/>
        <v>0</v>
      </c>
      <c r="CA1772" s="246">
        <f t="shared" si="472"/>
        <v>0</v>
      </c>
      <c r="CB1772" s="246">
        <f t="shared" si="473"/>
        <v>0</v>
      </c>
      <c r="CC1772" s="246" t="str">
        <f t="shared" si="474"/>
        <v/>
      </c>
      <c r="CD1772" s="246">
        <f t="shared" si="475"/>
        <v>5</v>
      </c>
      <c r="CE1772" s="246">
        <f t="shared" si="476"/>
        <v>0</v>
      </c>
      <c r="CF1772" s="276">
        <f t="shared" si="477"/>
        <v>0</v>
      </c>
      <c r="CG1772" s="277">
        <f t="shared" si="477"/>
        <v>0</v>
      </c>
      <c r="CH1772" s="277">
        <f t="shared" si="477"/>
        <v>0</v>
      </c>
      <c r="CI1772" s="278">
        <f t="shared" si="466"/>
        <v>0</v>
      </c>
      <c r="CJ1772" s="280">
        <f t="shared" si="478"/>
        <v>0</v>
      </c>
      <c r="CK1772" s="232">
        <f t="shared" si="479"/>
        <v>0</v>
      </c>
      <c r="CL1772" s="1"/>
    </row>
    <row r="1773" spans="1:90" ht="18" customHeight="1">
      <c r="A1773" s="1"/>
      <c r="B1773" s="1"/>
      <c r="C1773" s="314"/>
      <c r="D1773" s="287" t="str">
        <f t="shared" si="465"/>
        <v/>
      </c>
      <c r="E1773" s="449" t="str">
        <f t="shared" si="467"/>
        <v/>
      </c>
      <c r="F1773" s="450"/>
      <c r="G1773" s="451"/>
      <c r="H1773" s="452"/>
      <c r="I1773" s="453"/>
      <c r="J1773" s="453"/>
      <c r="K1773" s="453"/>
      <c r="L1773" s="453"/>
      <c r="M1773" s="454"/>
      <c r="N1773" s="455"/>
      <c r="O1773" s="456"/>
      <c r="P1773" s="456"/>
      <c r="Q1773" s="456"/>
      <c r="R1773" s="456"/>
      <c r="S1773" s="456"/>
      <c r="T1773" s="456"/>
      <c r="U1773" s="456"/>
      <c r="V1773" s="456"/>
      <c r="W1773" s="456"/>
      <c r="X1773" s="456"/>
      <c r="Y1773" s="456"/>
      <c r="Z1773" s="456"/>
      <c r="AA1773" s="456"/>
      <c r="AB1773" s="456"/>
      <c r="AC1773" s="456"/>
      <c r="AD1773" s="456"/>
      <c r="AE1773" s="457"/>
      <c r="AF1773" s="455"/>
      <c r="AG1773" s="456"/>
      <c r="AH1773" s="456"/>
      <c r="AI1773" s="456"/>
      <c r="AJ1773" s="456"/>
      <c r="AK1773" s="456"/>
      <c r="AL1773" s="456"/>
      <c r="AM1773" s="456"/>
      <c r="AN1773" s="457"/>
      <c r="AO1773" s="455"/>
      <c r="AP1773" s="456"/>
      <c r="AQ1773" s="456"/>
      <c r="AR1773" s="456"/>
      <c r="AS1773" s="456"/>
      <c r="AT1773" s="456"/>
      <c r="AU1773" s="456"/>
      <c r="AV1773" s="456"/>
      <c r="AW1773" s="456"/>
      <c r="AX1773" s="456"/>
      <c r="AY1773" s="456"/>
      <c r="AZ1773" s="456"/>
      <c r="BA1773" s="456"/>
      <c r="BB1773" s="456"/>
      <c r="BC1773" s="456"/>
      <c r="BD1773" s="456"/>
      <c r="BE1773" s="456"/>
      <c r="BF1773" s="456"/>
      <c r="BG1773" s="457"/>
      <c r="BH1773" s="458"/>
      <c r="BI1773" s="459"/>
      <c r="BJ1773" s="459"/>
      <c r="BK1773" s="459"/>
      <c r="BL1773" s="459"/>
      <c r="BM1773" s="460"/>
      <c r="BN1773" s="314"/>
      <c r="BO1773" s="314"/>
      <c r="BP1773" s="1"/>
      <c r="BQ1773" s="120">
        <f>IF($F$3="","",IF(N1773=$F$3,COUNTIF(BQ$23:BQ1772,"&gt;0")+1,0))</f>
        <v>0</v>
      </c>
      <c r="BR1773" s="1"/>
      <c r="BS1773" s="20" t="str">
        <f>IF($N1773="","",IF(VLOOKUP(VLOOKUP($N1773,IMPOSTAZIONI!$E$6:$I$13,5,FALSE),IMPOSTAZIONI!$B$25:$N$32,3,FALSE)=0,"",VLOOKUP(VLOOKUP($N1773,IMPOSTAZIONI!$E$6:$I$13,5,FALSE),IMPOSTAZIONI!$B$25:$N$32,3,FALSE)))</f>
        <v/>
      </c>
      <c r="BT1773" s="20" t="str">
        <f>IF($N1773="","",IF(VLOOKUP(VLOOKUP($N1773,IMPOSTAZIONI!$E$6:$I$13,5,FALSE),IMPOSTAZIONI!$B$25:$N$32,6,FALSE)=0,"",VLOOKUP(VLOOKUP($N1773,IMPOSTAZIONI!$E$6:$I$13,5,FALSE),IMPOSTAZIONI!$B$25:$N$32,6,FALSE)))</f>
        <v/>
      </c>
      <c r="BU1773" s="20" t="str">
        <f>IF($N1773="","",IF(VLOOKUP(VLOOKUP($N1773,IMPOSTAZIONI!$E$6:$I$13,5,FALSE),IMPOSTAZIONI!$B$25:$N$32,9,FALSE)=0,"",VLOOKUP(VLOOKUP($N1773,IMPOSTAZIONI!$E$6:$I$13,5,FALSE),IMPOSTAZIONI!$B$25:$N$32,9,FALSE)))</f>
        <v/>
      </c>
      <c r="BV1773" s="20" t="str">
        <f>IF($N1773="","",IF(VLOOKUP(VLOOKUP($N1773,IMPOSTAZIONI!$E$6:$I$13,5,FALSE),IMPOSTAZIONI!$B$25:$N$32,12,FALSE)=0,"",VLOOKUP(VLOOKUP($N1773,IMPOSTAZIONI!$E$6:$I$13,5,FALSE),IMPOSTAZIONI!$B$25:$N$32,12,FALSE)))</f>
        <v/>
      </c>
      <c r="BW1773" s="221" t="str">
        <f t="shared" si="468"/>
        <v/>
      </c>
      <c r="BX1773" s="221" t="str">
        <f t="shared" si="469"/>
        <v/>
      </c>
      <c r="BY1773" s="221">
        <f t="shared" si="470"/>
        <v>0</v>
      </c>
      <c r="BZ1773" s="231">
        <f t="shared" si="471"/>
        <v>0</v>
      </c>
      <c r="CA1773" s="246">
        <f t="shared" si="472"/>
        <v>0</v>
      </c>
      <c r="CB1773" s="246">
        <f t="shared" si="473"/>
        <v>0</v>
      </c>
      <c r="CC1773" s="246" t="str">
        <f t="shared" si="474"/>
        <v/>
      </c>
      <c r="CD1773" s="246">
        <f t="shared" si="475"/>
        <v>5</v>
      </c>
      <c r="CE1773" s="246">
        <f t="shared" si="476"/>
        <v>0</v>
      </c>
      <c r="CF1773" s="276">
        <f t="shared" si="477"/>
        <v>0</v>
      </c>
      <c r="CG1773" s="277">
        <f t="shared" si="477"/>
        <v>0</v>
      </c>
      <c r="CH1773" s="277">
        <f t="shared" si="477"/>
        <v>0</v>
      </c>
      <c r="CI1773" s="278">
        <f t="shared" si="466"/>
        <v>0</v>
      </c>
      <c r="CJ1773" s="280">
        <f t="shared" si="478"/>
        <v>0</v>
      </c>
      <c r="CK1773" s="232">
        <f t="shared" si="479"/>
        <v>0</v>
      </c>
      <c r="CL1773" s="1"/>
    </row>
    <row r="1774" spans="1:90" ht="18" customHeight="1">
      <c r="A1774" s="1"/>
      <c r="B1774" s="1"/>
      <c r="C1774" s="314"/>
      <c r="D1774" s="287" t="str">
        <f t="shared" si="465"/>
        <v/>
      </c>
      <c r="E1774" s="449" t="str">
        <f t="shared" si="467"/>
        <v/>
      </c>
      <c r="F1774" s="450"/>
      <c r="G1774" s="451"/>
      <c r="H1774" s="452"/>
      <c r="I1774" s="453"/>
      <c r="J1774" s="453"/>
      <c r="K1774" s="453"/>
      <c r="L1774" s="453"/>
      <c r="M1774" s="454"/>
      <c r="N1774" s="455"/>
      <c r="O1774" s="456"/>
      <c r="P1774" s="456"/>
      <c r="Q1774" s="456"/>
      <c r="R1774" s="456"/>
      <c r="S1774" s="456"/>
      <c r="T1774" s="456"/>
      <c r="U1774" s="456"/>
      <c r="V1774" s="456"/>
      <c r="W1774" s="456"/>
      <c r="X1774" s="456"/>
      <c r="Y1774" s="456"/>
      <c r="Z1774" s="456"/>
      <c r="AA1774" s="456"/>
      <c r="AB1774" s="456"/>
      <c r="AC1774" s="456"/>
      <c r="AD1774" s="456"/>
      <c r="AE1774" s="457"/>
      <c r="AF1774" s="455"/>
      <c r="AG1774" s="456"/>
      <c r="AH1774" s="456"/>
      <c r="AI1774" s="456"/>
      <c r="AJ1774" s="456"/>
      <c r="AK1774" s="456"/>
      <c r="AL1774" s="456"/>
      <c r="AM1774" s="456"/>
      <c r="AN1774" s="457"/>
      <c r="AO1774" s="455"/>
      <c r="AP1774" s="456"/>
      <c r="AQ1774" s="456"/>
      <c r="AR1774" s="456"/>
      <c r="AS1774" s="456"/>
      <c r="AT1774" s="456"/>
      <c r="AU1774" s="456"/>
      <c r="AV1774" s="456"/>
      <c r="AW1774" s="456"/>
      <c r="AX1774" s="456"/>
      <c r="AY1774" s="456"/>
      <c r="AZ1774" s="456"/>
      <c r="BA1774" s="456"/>
      <c r="BB1774" s="456"/>
      <c r="BC1774" s="456"/>
      <c r="BD1774" s="456"/>
      <c r="BE1774" s="456"/>
      <c r="BF1774" s="456"/>
      <c r="BG1774" s="457"/>
      <c r="BH1774" s="458"/>
      <c r="BI1774" s="459"/>
      <c r="BJ1774" s="459"/>
      <c r="BK1774" s="459"/>
      <c r="BL1774" s="459"/>
      <c r="BM1774" s="460"/>
      <c r="BN1774" s="314"/>
      <c r="BO1774" s="314"/>
      <c r="BP1774" s="1"/>
      <c r="BQ1774" s="120">
        <f>IF($F$3="","",IF(N1774=$F$3,COUNTIF(BQ$23:BQ1773,"&gt;0")+1,0))</f>
        <v>0</v>
      </c>
      <c r="BR1774" s="1"/>
      <c r="BS1774" s="20" t="str">
        <f>IF($N1774="","",IF(VLOOKUP(VLOOKUP($N1774,IMPOSTAZIONI!$E$6:$I$13,5,FALSE),IMPOSTAZIONI!$B$25:$N$32,3,FALSE)=0,"",VLOOKUP(VLOOKUP($N1774,IMPOSTAZIONI!$E$6:$I$13,5,FALSE),IMPOSTAZIONI!$B$25:$N$32,3,FALSE)))</f>
        <v/>
      </c>
      <c r="BT1774" s="20" t="str">
        <f>IF($N1774="","",IF(VLOOKUP(VLOOKUP($N1774,IMPOSTAZIONI!$E$6:$I$13,5,FALSE),IMPOSTAZIONI!$B$25:$N$32,6,FALSE)=0,"",VLOOKUP(VLOOKUP($N1774,IMPOSTAZIONI!$E$6:$I$13,5,FALSE),IMPOSTAZIONI!$B$25:$N$32,6,FALSE)))</f>
        <v/>
      </c>
      <c r="BU1774" s="20" t="str">
        <f>IF($N1774="","",IF(VLOOKUP(VLOOKUP($N1774,IMPOSTAZIONI!$E$6:$I$13,5,FALSE),IMPOSTAZIONI!$B$25:$N$32,9,FALSE)=0,"",VLOOKUP(VLOOKUP($N1774,IMPOSTAZIONI!$E$6:$I$13,5,FALSE),IMPOSTAZIONI!$B$25:$N$32,9,FALSE)))</f>
        <v/>
      </c>
      <c r="BV1774" s="20" t="str">
        <f>IF($N1774="","",IF(VLOOKUP(VLOOKUP($N1774,IMPOSTAZIONI!$E$6:$I$13,5,FALSE),IMPOSTAZIONI!$B$25:$N$32,12,FALSE)=0,"",VLOOKUP(VLOOKUP($N1774,IMPOSTAZIONI!$E$6:$I$13,5,FALSE),IMPOSTAZIONI!$B$25:$N$32,12,FALSE)))</f>
        <v/>
      </c>
      <c r="BW1774" s="221" t="str">
        <f t="shared" si="468"/>
        <v/>
      </c>
      <c r="BX1774" s="221" t="str">
        <f t="shared" si="469"/>
        <v/>
      </c>
      <c r="BY1774" s="221">
        <f t="shared" si="470"/>
        <v>0</v>
      </c>
      <c r="BZ1774" s="231">
        <f t="shared" si="471"/>
        <v>0</v>
      </c>
      <c r="CA1774" s="246">
        <f t="shared" si="472"/>
        <v>0</v>
      </c>
      <c r="CB1774" s="246">
        <f t="shared" si="473"/>
        <v>0</v>
      </c>
      <c r="CC1774" s="246" t="str">
        <f t="shared" si="474"/>
        <v/>
      </c>
      <c r="CD1774" s="246">
        <f t="shared" si="475"/>
        <v>5</v>
      </c>
      <c r="CE1774" s="246">
        <f t="shared" si="476"/>
        <v>0</v>
      </c>
      <c r="CF1774" s="276">
        <f t="shared" si="477"/>
        <v>0</v>
      </c>
      <c r="CG1774" s="277">
        <f t="shared" si="477"/>
        <v>0</v>
      </c>
      <c r="CH1774" s="277">
        <f t="shared" si="477"/>
        <v>0</v>
      </c>
      <c r="CI1774" s="278">
        <f t="shared" si="466"/>
        <v>0</v>
      </c>
      <c r="CJ1774" s="280">
        <f t="shared" si="478"/>
        <v>0</v>
      </c>
      <c r="CK1774" s="232">
        <f t="shared" si="479"/>
        <v>0</v>
      </c>
      <c r="CL1774" s="1"/>
    </row>
    <row r="1775" spans="1:90" ht="18" customHeight="1">
      <c r="A1775" s="1"/>
      <c r="B1775" s="1"/>
      <c r="C1775" s="314"/>
      <c r="D1775" s="287" t="str">
        <f t="shared" si="465"/>
        <v/>
      </c>
      <c r="E1775" s="449" t="str">
        <f t="shared" si="467"/>
        <v/>
      </c>
      <c r="F1775" s="450"/>
      <c r="G1775" s="451"/>
      <c r="H1775" s="452"/>
      <c r="I1775" s="453"/>
      <c r="J1775" s="453"/>
      <c r="K1775" s="453"/>
      <c r="L1775" s="453"/>
      <c r="M1775" s="454"/>
      <c r="N1775" s="455"/>
      <c r="O1775" s="456"/>
      <c r="P1775" s="456"/>
      <c r="Q1775" s="456"/>
      <c r="R1775" s="456"/>
      <c r="S1775" s="456"/>
      <c r="T1775" s="456"/>
      <c r="U1775" s="456"/>
      <c r="V1775" s="456"/>
      <c r="W1775" s="456"/>
      <c r="X1775" s="456"/>
      <c r="Y1775" s="456"/>
      <c r="Z1775" s="456"/>
      <c r="AA1775" s="456"/>
      <c r="AB1775" s="456"/>
      <c r="AC1775" s="456"/>
      <c r="AD1775" s="456"/>
      <c r="AE1775" s="457"/>
      <c r="AF1775" s="455"/>
      <c r="AG1775" s="456"/>
      <c r="AH1775" s="456"/>
      <c r="AI1775" s="456"/>
      <c r="AJ1775" s="456"/>
      <c r="AK1775" s="456"/>
      <c r="AL1775" s="456"/>
      <c r="AM1775" s="456"/>
      <c r="AN1775" s="457"/>
      <c r="AO1775" s="455"/>
      <c r="AP1775" s="456"/>
      <c r="AQ1775" s="456"/>
      <c r="AR1775" s="456"/>
      <c r="AS1775" s="456"/>
      <c r="AT1775" s="456"/>
      <c r="AU1775" s="456"/>
      <c r="AV1775" s="456"/>
      <c r="AW1775" s="456"/>
      <c r="AX1775" s="456"/>
      <c r="AY1775" s="456"/>
      <c r="AZ1775" s="456"/>
      <c r="BA1775" s="456"/>
      <c r="BB1775" s="456"/>
      <c r="BC1775" s="456"/>
      <c r="BD1775" s="456"/>
      <c r="BE1775" s="456"/>
      <c r="BF1775" s="456"/>
      <c r="BG1775" s="457"/>
      <c r="BH1775" s="458"/>
      <c r="BI1775" s="459"/>
      <c r="BJ1775" s="459"/>
      <c r="BK1775" s="459"/>
      <c r="BL1775" s="459"/>
      <c r="BM1775" s="460"/>
      <c r="BN1775" s="314"/>
      <c r="BO1775" s="314"/>
      <c r="BP1775" s="1"/>
      <c r="BQ1775" s="120">
        <f>IF($F$3="","",IF(N1775=$F$3,COUNTIF(BQ$23:BQ1774,"&gt;0")+1,0))</f>
        <v>0</v>
      </c>
      <c r="BR1775" s="1"/>
      <c r="BS1775" s="20" t="str">
        <f>IF($N1775="","",IF(VLOOKUP(VLOOKUP($N1775,IMPOSTAZIONI!$E$6:$I$13,5,FALSE),IMPOSTAZIONI!$B$25:$N$32,3,FALSE)=0,"",VLOOKUP(VLOOKUP($N1775,IMPOSTAZIONI!$E$6:$I$13,5,FALSE),IMPOSTAZIONI!$B$25:$N$32,3,FALSE)))</f>
        <v/>
      </c>
      <c r="BT1775" s="20" t="str">
        <f>IF($N1775="","",IF(VLOOKUP(VLOOKUP($N1775,IMPOSTAZIONI!$E$6:$I$13,5,FALSE),IMPOSTAZIONI!$B$25:$N$32,6,FALSE)=0,"",VLOOKUP(VLOOKUP($N1775,IMPOSTAZIONI!$E$6:$I$13,5,FALSE),IMPOSTAZIONI!$B$25:$N$32,6,FALSE)))</f>
        <v/>
      </c>
      <c r="BU1775" s="20" t="str">
        <f>IF($N1775="","",IF(VLOOKUP(VLOOKUP($N1775,IMPOSTAZIONI!$E$6:$I$13,5,FALSE),IMPOSTAZIONI!$B$25:$N$32,9,FALSE)=0,"",VLOOKUP(VLOOKUP($N1775,IMPOSTAZIONI!$E$6:$I$13,5,FALSE),IMPOSTAZIONI!$B$25:$N$32,9,FALSE)))</f>
        <v/>
      </c>
      <c r="BV1775" s="20" t="str">
        <f>IF($N1775="","",IF(VLOOKUP(VLOOKUP($N1775,IMPOSTAZIONI!$E$6:$I$13,5,FALSE),IMPOSTAZIONI!$B$25:$N$32,12,FALSE)=0,"",VLOOKUP(VLOOKUP($N1775,IMPOSTAZIONI!$E$6:$I$13,5,FALSE),IMPOSTAZIONI!$B$25:$N$32,12,FALSE)))</f>
        <v/>
      </c>
      <c r="BW1775" s="221" t="str">
        <f t="shared" si="468"/>
        <v/>
      </c>
      <c r="BX1775" s="221" t="str">
        <f t="shared" si="469"/>
        <v/>
      </c>
      <c r="BY1775" s="221">
        <f t="shared" si="470"/>
        <v>0</v>
      </c>
      <c r="BZ1775" s="231">
        <f t="shared" si="471"/>
        <v>0</v>
      </c>
      <c r="CA1775" s="246">
        <f t="shared" si="472"/>
        <v>0</v>
      </c>
      <c r="CB1775" s="246">
        <f t="shared" si="473"/>
        <v>0</v>
      </c>
      <c r="CC1775" s="246" t="str">
        <f t="shared" si="474"/>
        <v/>
      </c>
      <c r="CD1775" s="246">
        <f t="shared" si="475"/>
        <v>5</v>
      </c>
      <c r="CE1775" s="246">
        <f t="shared" si="476"/>
        <v>0</v>
      </c>
      <c r="CF1775" s="276">
        <f t="shared" si="477"/>
        <v>0</v>
      </c>
      <c r="CG1775" s="277">
        <f t="shared" si="477"/>
        <v>0</v>
      </c>
      <c r="CH1775" s="277">
        <f t="shared" si="477"/>
        <v>0</v>
      </c>
      <c r="CI1775" s="278">
        <f t="shared" si="466"/>
        <v>0</v>
      </c>
      <c r="CJ1775" s="280">
        <f t="shared" si="478"/>
        <v>0</v>
      </c>
      <c r="CK1775" s="232">
        <f t="shared" si="479"/>
        <v>0</v>
      </c>
      <c r="CL1775" s="1"/>
    </row>
    <row r="1776" spans="1:90" ht="18" customHeight="1">
      <c r="A1776" s="1"/>
      <c r="B1776" s="1"/>
      <c r="C1776" s="314"/>
      <c r="D1776" s="287" t="str">
        <f t="shared" si="465"/>
        <v/>
      </c>
      <c r="E1776" s="449" t="str">
        <f t="shared" si="467"/>
        <v/>
      </c>
      <c r="F1776" s="450"/>
      <c r="G1776" s="451"/>
      <c r="H1776" s="452"/>
      <c r="I1776" s="453"/>
      <c r="J1776" s="453"/>
      <c r="K1776" s="453"/>
      <c r="L1776" s="453"/>
      <c r="M1776" s="454"/>
      <c r="N1776" s="455"/>
      <c r="O1776" s="456"/>
      <c r="P1776" s="456"/>
      <c r="Q1776" s="456"/>
      <c r="R1776" s="456"/>
      <c r="S1776" s="456"/>
      <c r="T1776" s="456"/>
      <c r="U1776" s="456"/>
      <c r="V1776" s="456"/>
      <c r="W1776" s="456"/>
      <c r="X1776" s="456"/>
      <c r="Y1776" s="456"/>
      <c r="Z1776" s="456"/>
      <c r="AA1776" s="456"/>
      <c r="AB1776" s="456"/>
      <c r="AC1776" s="456"/>
      <c r="AD1776" s="456"/>
      <c r="AE1776" s="457"/>
      <c r="AF1776" s="455"/>
      <c r="AG1776" s="456"/>
      <c r="AH1776" s="456"/>
      <c r="AI1776" s="456"/>
      <c r="AJ1776" s="456"/>
      <c r="AK1776" s="456"/>
      <c r="AL1776" s="456"/>
      <c r="AM1776" s="456"/>
      <c r="AN1776" s="457"/>
      <c r="AO1776" s="455"/>
      <c r="AP1776" s="456"/>
      <c r="AQ1776" s="456"/>
      <c r="AR1776" s="456"/>
      <c r="AS1776" s="456"/>
      <c r="AT1776" s="456"/>
      <c r="AU1776" s="456"/>
      <c r="AV1776" s="456"/>
      <c r="AW1776" s="456"/>
      <c r="AX1776" s="456"/>
      <c r="AY1776" s="456"/>
      <c r="AZ1776" s="456"/>
      <c r="BA1776" s="456"/>
      <c r="BB1776" s="456"/>
      <c r="BC1776" s="456"/>
      <c r="BD1776" s="456"/>
      <c r="BE1776" s="456"/>
      <c r="BF1776" s="456"/>
      <c r="BG1776" s="457"/>
      <c r="BH1776" s="458"/>
      <c r="BI1776" s="459"/>
      <c r="BJ1776" s="459"/>
      <c r="BK1776" s="459"/>
      <c r="BL1776" s="459"/>
      <c r="BM1776" s="460"/>
      <c r="BN1776" s="314"/>
      <c r="BO1776" s="314"/>
      <c r="BP1776" s="1"/>
      <c r="BQ1776" s="120">
        <f>IF($F$3="","",IF(N1776=$F$3,COUNTIF(BQ$23:BQ1775,"&gt;0")+1,0))</f>
        <v>0</v>
      </c>
      <c r="BR1776" s="1"/>
      <c r="BS1776" s="20" t="str">
        <f>IF($N1776="","",IF(VLOOKUP(VLOOKUP($N1776,IMPOSTAZIONI!$E$6:$I$13,5,FALSE),IMPOSTAZIONI!$B$25:$N$32,3,FALSE)=0,"",VLOOKUP(VLOOKUP($N1776,IMPOSTAZIONI!$E$6:$I$13,5,FALSE),IMPOSTAZIONI!$B$25:$N$32,3,FALSE)))</f>
        <v/>
      </c>
      <c r="BT1776" s="20" t="str">
        <f>IF($N1776="","",IF(VLOOKUP(VLOOKUP($N1776,IMPOSTAZIONI!$E$6:$I$13,5,FALSE),IMPOSTAZIONI!$B$25:$N$32,6,FALSE)=0,"",VLOOKUP(VLOOKUP($N1776,IMPOSTAZIONI!$E$6:$I$13,5,FALSE),IMPOSTAZIONI!$B$25:$N$32,6,FALSE)))</f>
        <v/>
      </c>
      <c r="BU1776" s="20" t="str">
        <f>IF($N1776="","",IF(VLOOKUP(VLOOKUP($N1776,IMPOSTAZIONI!$E$6:$I$13,5,FALSE),IMPOSTAZIONI!$B$25:$N$32,9,FALSE)=0,"",VLOOKUP(VLOOKUP($N1776,IMPOSTAZIONI!$E$6:$I$13,5,FALSE),IMPOSTAZIONI!$B$25:$N$32,9,FALSE)))</f>
        <v/>
      </c>
      <c r="BV1776" s="20" t="str">
        <f>IF($N1776="","",IF(VLOOKUP(VLOOKUP($N1776,IMPOSTAZIONI!$E$6:$I$13,5,FALSE),IMPOSTAZIONI!$B$25:$N$32,12,FALSE)=0,"",VLOOKUP(VLOOKUP($N1776,IMPOSTAZIONI!$E$6:$I$13,5,FALSE),IMPOSTAZIONI!$B$25:$N$32,12,FALSE)))</f>
        <v/>
      </c>
      <c r="BW1776" s="221" t="str">
        <f t="shared" si="468"/>
        <v/>
      </c>
      <c r="BX1776" s="221" t="str">
        <f t="shared" si="469"/>
        <v/>
      </c>
      <c r="BY1776" s="221">
        <f t="shared" si="470"/>
        <v>0</v>
      </c>
      <c r="BZ1776" s="231">
        <f t="shared" si="471"/>
        <v>0</v>
      </c>
      <c r="CA1776" s="246">
        <f t="shared" si="472"/>
        <v>0</v>
      </c>
      <c r="CB1776" s="246">
        <f t="shared" si="473"/>
        <v>0</v>
      </c>
      <c r="CC1776" s="246" t="str">
        <f t="shared" si="474"/>
        <v/>
      </c>
      <c r="CD1776" s="246">
        <f t="shared" si="475"/>
        <v>5</v>
      </c>
      <c r="CE1776" s="246">
        <f t="shared" si="476"/>
        <v>0</v>
      </c>
      <c r="CF1776" s="276">
        <f t="shared" si="477"/>
        <v>0</v>
      </c>
      <c r="CG1776" s="277">
        <f t="shared" si="477"/>
        <v>0</v>
      </c>
      <c r="CH1776" s="277">
        <f t="shared" si="477"/>
        <v>0</v>
      </c>
      <c r="CI1776" s="278">
        <f t="shared" si="466"/>
        <v>0</v>
      </c>
      <c r="CJ1776" s="280">
        <f t="shared" si="478"/>
        <v>0</v>
      </c>
      <c r="CK1776" s="232">
        <f t="shared" si="479"/>
        <v>0</v>
      </c>
      <c r="CL1776" s="1"/>
    </row>
    <row r="1777" spans="1:90" ht="18" customHeight="1">
      <c r="A1777" s="1"/>
      <c r="B1777" s="1"/>
      <c r="C1777" s="314"/>
      <c r="D1777" s="287" t="str">
        <f t="shared" ref="D1777:D1840" si="480">IF(BY1777=1,"Errore",IF(BY1777=2,"+ EVN nel gg.",""))</f>
        <v/>
      </c>
      <c r="E1777" s="449" t="str">
        <f t="shared" si="467"/>
        <v/>
      </c>
      <c r="F1777" s="450"/>
      <c r="G1777" s="451"/>
      <c r="H1777" s="452"/>
      <c r="I1777" s="453"/>
      <c r="J1777" s="453"/>
      <c r="K1777" s="453"/>
      <c r="L1777" s="453"/>
      <c r="M1777" s="454"/>
      <c r="N1777" s="455"/>
      <c r="O1777" s="456"/>
      <c r="P1777" s="456"/>
      <c r="Q1777" s="456"/>
      <c r="R1777" s="456"/>
      <c r="S1777" s="456"/>
      <c r="T1777" s="456"/>
      <c r="U1777" s="456"/>
      <c r="V1777" s="456"/>
      <c r="W1777" s="456"/>
      <c r="X1777" s="456"/>
      <c r="Y1777" s="456"/>
      <c r="Z1777" s="456"/>
      <c r="AA1777" s="456"/>
      <c r="AB1777" s="456"/>
      <c r="AC1777" s="456"/>
      <c r="AD1777" s="456"/>
      <c r="AE1777" s="457"/>
      <c r="AF1777" s="455"/>
      <c r="AG1777" s="456"/>
      <c r="AH1777" s="456"/>
      <c r="AI1777" s="456"/>
      <c r="AJ1777" s="456"/>
      <c r="AK1777" s="456"/>
      <c r="AL1777" s="456"/>
      <c r="AM1777" s="456"/>
      <c r="AN1777" s="457"/>
      <c r="AO1777" s="455"/>
      <c r="AP1777" s="456"/>
      <c r="AQ1777" s="456"/>
      <c r="AR1777" s="456"/>
      <c r="AS1777" s="456"/>
      <c r="AT1777" s="456"/>
      <c r="AU1777" s="456"/>
      <c r="AV1777" s="456"/>
      <c r="AW1777" s="456"/>
      <c r="AX1777" s="456"/>
      <c r="AY1777" s="456"/>
      <c r="AZ1777" s="456"/>
      <c r="BA1777" s="456"/>
      <c r="BB1777" s="456"/>
      <c r="BC1777" s="456"/>
      <c r="BD1777" s="456"/>
      <c r="BE1777" s="456"/>
      <c r="BF1777" s="456"/>
      <c r="BG1777" s="457"/>
      <c r="BH1777" s="458"/>
      <c r="BI1777" s="459"/>
      <c r="BJ1777" s="459"/>
      <c r="BK1777" s="459"/>
      <c r="BL1777" s="459"/>
      <c r="BM1777" s="460"/>
      <c r="BN1777" s="314"/>
      <c r="BO1777" s="314"/>
      <c r="BP1777" s="1"/>
      <c r="BQ1777" s="120">
        <f>IF($F$3="","",IF(N1777=$F$3,COUNTIF(BQ$23:BQ1776,"&gt;0")+1,0))</f>
        <v>0</v>
      </c>
      <c r="BR1777" s="1"/>
      <c r="BS1777" s="20" t="str">
        <f>IF($N1777="","",IF(VLOOKUP(VLOOKUP($N1777,IMPOSTAZIONI!$E$6:$I$13,5,FALSE),IMPOSTAZIONI!$B$25:$N$32,3,FALSE)=0,"",VLOOKUP(VLOOKUP($N1777,IMPOSTAZIONI!$E$6:$I$13,5,FALSE),IMPOSTAZIONI!$B$25:$N$32,3,FALSE)))</f>
        <v/>
      </c>
      <c r="BT1777" s="20" t="str">
        <f>IF($N1777="","",IF(VLOOKUP(VLOOKUP($N1777,IMPOSTAZIONI!$E$6:$I$13,5,FALSE),IMPOSTAZIONI!$B$25:$N$32,6,FALSE)=0,"",VLOOKUP(VLOOKUP($N1777,IMPOSTAZIONI!$E$6:$I$13,5,FALSE),IMPOSTAZIONI!$B$25:$N$32,6,FALSE)))</f>
        <v/>
      </c>
      <c r="BU1777" s="20" t="str">
        <f>IF($N1777="","",IF(VLOOKUP(VLOOKUP($N1777,IMPOSTAZIONI!$E$6:$I$13,5,FALSE),IMPOSTAZIONI!$B$25:$N$32,9,FALSE)=0,"",VLOOKUP(VLOOKUP($N1777,IMPOSTAZIONI!$E$6:$I$13,5,FALSE),IMPOSTAZIONI!$B$25:$N$32,9,FALSE)))</f>
        <v/>
      </c>
      <c r="BV1777" s="20" t="str">
        <f>IF($N1777="","",IF(VLOOKUP(VLOOKUP($N1777,IMPOSTAZIONI!$E$6:$I$13,5,FALSE),IMPOSTAZIONI!$B$25:$N$32,12,FALSE)=0,"",VLOOKUP(VLOOKUP($N1777,IMPOSTAZIONI!$E$6:$I$13,5,FALSE),IMPOSTAZIONI!$B$25:$N$32,12,FALSE)))</f>
        <v/>
      </c>
      <c r="BW1777" s="221" t="str">
        <f t="shared" si="468"/>
        <v/>
      </c>
      <c r="BX1777" s="221" t="str">
        <f t="shared" si="469"/>
        <v/>
      </c>
      <c r="BY1777" s="221">
        <f t="shared" si="470"/>
        <v>0</v>
      </c>
      <c r="BZ1777" s="231">
        <f t="shared" si="471"/>
        <v>0</v>
      </c>
      <c r="CA1777" s="246">
        <f t="shared" si="472"/>
        <v>0</v>
      </c>
      <c r="CB1777" s="246">
        <f t="shared" si="473"/>
        <v>0</v>
      </c>
      <c r="CC1777" s="246" t="str">
        <f t="shared" si="474"/>
        <v/>
      </c>
      <c r="CD1777" s="246">
        <f t="shared" si="475"/>
        <v>5</v>
      </c>
      <c r="CE1777" s="246">
        <f t="shared" si="476"/>
        <v>0</v>
      </c>
      <c r="CF1777" s="276">
        <f t="shared" si="477"/>
        <v>0</v>
      </c>
      <c r="CG1777" s="277">
        <f t="shared" si="477"/>
        <v>0</v>
      </c>
      <c r="CH1777" s="277">
        <f t="shared" si="477"/>
        <v>0</v>
      </c>
      <c r="CI1777" s="278">
        <f t="shared" si="466"/>
        <v>0</v>
      </c>
      <c r="CJ1777" s="280">
        <f t="shared" si="478"/>
        <v>0</v>
      </c>
      <c r="CK1777" s="232">
        <f t="shared" si="479"/>
        <v>0</v>
      </c>
      <c r="CL1777" s="1"/>
    </row>
    <row r="1778" spans="1:90" ht="18" customHeight="1">
      <c r="A1778" s="1"/>
      <c r="B1778" s="1"/>
      <c r="C1778" s="314"/>
      <c r="D1778" s="287" t="str">
        <f t="shared" si="480"/>
        <v/>
      </c>
      <c r="E1778" s="449" t="str">
        <f t="shared" si="467"/>
        <v/>
      </c>
      <c r="F1778" s="450"/>
      <c r="G1778" s="451"/>
      <c r="H1778" s="452"/>
      <c r="I1778" s="453"/>
      <c r="J1778" s="453"/>
      <c r="K1778" s="453"/>
      <c r="L1778" s="453"/>
      <c r="M1778" s="454"/>
      <c r="N1778" s="455"/>
      <c r="O1778" s="456"/>
      <c r="P1778" s="456"/>
      <c r="Q1778" s="456"/>
      <c r="R1778" s="456"/>
      <c r="S1778" s="456"/>
      <c r="T1778" s="456"/>
      <c r="U1778" s="456"/>
      <c r="V1778" s="456"/>
      <c r="W1778" s="456"/>
      <c r="X1778" s="456"/>
      <c r="Y1778" s="456"/>
      <c r="Z1778" s="456"/>
      <c r="AA1778" s="456"/>
      <c r="AB1778" s="456"/>
      <c r="AC1778" s="456"/>
      <c r="AD1778" s="456"/>
      <c r="AE1778" s="457"/>
      <c r="AF1778" s="455"/>
      <c r="AG1778" s="456"/>
      <c r="AH1778" s="456"/>
      <c r="AI1778" s="456"/>
      <c r="AJ1778" s="456"/>
      <c r="AK1778" s="456"/>
      <c r="AL1778" s="456"/>
      <c r="AM1778" s="456"/>
      <c r="AN1778" s="457"/>
      <c r="AO1778" s="455"/>
      <c r="AP1778" s="456"/>
      <c r="AQ1778" s="456"/>
      <c r="AR1778" s="456"/>
      <c r="AS1778" s="456"/>
      <c r="AT1778" s="456"/>
      <c r="AU1778" s="456"/>
      <c r="AV1778" s="456"/>
      <c r="AW1778" s="456"/>
      <c r="AX1778" s="456"/>
      <c r="AY1778" s="456"/>
      <c r="AZ1778" s="456"/>
      <c r="BA1778" s="456"/>
      <c r="BB1778" s="456"/>
      <c r="BC1778" s="456"/>
      <c r="BD1778" s="456"/>
      <c r="BE1778" s="456"/>
      <c r="BF1778" s="456"/>
      <c r="BG1778" s="457"/>
      <c r="BH1778" s="458"/>
      <c r="BI1778" s="459"/>
      <c r="BJ1778" s="459"/>
      <c r="BK1778" s="459"/>
      <c r="BL1778" s="459"/>
      <c r="BM1778" s="460"/>
      <c r="BN1778" s="314"/>
      <c r="BO1778" s="314"/>
      <c r="BP1778" s="1"/>
      <c r="BQ1778" s="120">
        <f>IF($F$3="","",IF(N1778=$F$3,COUNTIF(BQ$23:BQ1777,"&gt;0")+1,0))</f>
        <v>0</v>
      </c>
      <c r="BR1778" s="1"/>
      <c r="BS1778" s="20" t="str">
        <f>IF($N1778="","",IF(VLOOKUP(VLOOKUP($N1778,IMPOSTAZIONI!$E$6:$I$13,5,FALSE),IMPOSTAZIONI!$B$25:$N$32,3,FALSE)=0,"",VLOOKUP(VLOOKUP($N1778,IMPOSTAZIONI!$E$6:$I$13,5,FALSE),IMPOSTAZIONI!$B$25:$N$32,3,FALSE)))</f>
        <v/>
      </c>
      <c r="BT1778" s="20" t="str">
        <f>IF($N1778="","",IF(VLOOKUP(VLOOKUP($N1778,IMPOSTAZIONI!$E$6:$I$13,5,FALSE),IMPOSTAZIONI!$B$25:$N$32,6,FALSE)=0,"",VLOOKUP(VLOOKUP($N1778,IMPOSTAZIONI!$E$6:$I$13,5,FALSE),IMPOSTAZIONI!$B$25:$N$32,6,FALSE)))</f>
        <v/>
      </c>
      <c r="BU1778" s="20" t="str">
        <f>IF($N1778="","",IF(VLOOKUP(VLOOKUP($N1778,IMPOSTAZIONI!$E$6:$I$13,5,FALSE),IMPOSTAZIONI!$B$25:$N$32,9,FALSE)=0,"",VLOOKUP(VLOOKUP($N1778,IMPOSTAZIONI!$E$6:$I$13,5,FALSE),IMPOSTAZIONI!$B$25:$N$32,9,FALSE)))</f>
        <v/>
      </c>
      <c r="BV1778" s="20" t="str">
        <f>IF($N1778="","",IF(VLOOKUP(VLOOKUP($N1778,IMPOSTAZIONI!$E$6:$I$13,5,FALSE),IMPOSTAZIONI!$B$25:$N$32,12,FALSE)=0,"",VLOOKUP(VLOOKUP($N1778,IMPOSTAZIONI!$E$6:$I$13,5,FALSE),IMPOSTAZIONI!$B$25:$N$32,12,FALSE)))</f>
        <v/>
      </c>
      <c r="BW1778" s="221" t="str">
        <f t="shared" si="468"/>
        <v/>
      </c>
      <c r="BX1778" s="221" t="str">
        <f t="shared" si="469"/>
        <v/>
      </c>
      <c r="BY1778" s="221">
        <f t="shared" si="470"/>
        <v>0</v>
      </c>
      <c r="BZ1778" s="231">
        <f t="shared" si="471"/>
        <v>0</v>
      </c>
      <c r="CA1778" s="246">
        <f t="shared" si="472"/>
        <v>0</v>
      </c>
      <c r="CB1778" s="246">
        <f t="shared" si="473"/>
        <v>0</v>
      </c>
      <c r="CC1778" s="246" t="str">
        <f t="shared" si="474"/>
        <v/>
      </c>
      <c r="CD1778" s="246">
        <f t="shared" si="475"/>
        <v>5</v>
      </c>
      <c r="CE1778" s="246">
        <f t="shared" si="476"/>
        <v>0</v>
      </c>
      <c r="CF1778" s="276">
        <f t="shared" si="477"/>
        <v>0</v>
      </c>
      <c r="CG1778" s="277">
        <f t="shared" si="477"/>
        <v>0</v>
      </c>
      <c r="CH1778" s="277">
        <f t="shared" si="477"/>
        <v>0</v>
      </c>
      <c r="CI1778" s="278">
        <f t="shared" si="466"/>
        <v>0</v>
      </c>
      <c r="CJ1778" s="280">
        <f t="shared" si="478"/>
        <v>0</v>
      </c>
      <c r="CK1778" s="232">
        <f t="shared" si="479"/>
        <v>0</v>
      </c>
      <c r="CL1778" s="1"/>
    </row>
    <row r="1779" spans="1:90" ht="18" customHeight="1">
      <c r="A1779" s="1"/>
      <c r="B1779" s="1"/>
      <c r="C1779" s="314"/>
      <c r="D1779" s="287" t="str">
        <f t="shared" si="480"/>
        <v/>
      </c>
      <c r="E1779" s="449" t="str">
        <f t="shared" si="467"/>
        <v/>
      </c>
      <c r="F1779" s="450"/>
      <c r="G1779" s="451"/>
      <c r="H1779" s="452"/>
      <c r="I1779" s="453"/>
      <c r="J1779" s="453"/>
      <c r="K1779" s="453"/>
      <c r="L1779" s="453"/>
      <c r="M1779" s="454"/>
      <c r="N1779" s="455"/>
      <c r="O1779" s="456"/>
      <c r="P1779" s="456"/>
      <c r="Q1779" s="456"/>
      <c r="R1779" s="456"/>
      <c r="S1779" s="456"/>
      <c r="T1779" s="456"/>
      <c r="U1779" s="456"/>
      <c r="V1779" s="456"/>
      <c r="W1779" s="456"/>
      <c r="X1779" s="456"/>
      <c r="Y1779" s="456"/>
      <c r="Z1779" s="456"/>
      <c r="AA1779" s="456"/>
      <c r="AB1779" s="456"/>
      <c r="AC1779" s="456"/>
      <c r="AD1779" s="456"/>
      <c r="AE1779" s="457"/>
      <c r="AF1779" s="455"/>
      <c r="AG1779" s="456"/>
      <c r="AH1779" s="456"/>
      <c r="AI1779" s="456"/>
      <c r="AJ1779" s="456"/>
      <c r="AK1779" s="456"/>
      <c r="AL1779" s="456"/>
      <c r="AM1779" s="456"/>
      <c r="AN1779" s="457"/>
      <c r="AO1779" s="455"/>
      <c r="AP1779" s="456"/>
      <c r="AQ1779" s="456"/>
      <c r="AR1779" s="456"/>
      <c r="AS1779" s="456"/>
      <c r="AT1779" s="456"/>
      <c r="AU1779" s="456"/>
      <c r="AV1779" s="456"/>
      <c r="AW1779" s="456"/>
      <c r="AX1779" s="456"/>
      <c r="AY1779" s="456"/>
      <c r="AZ1779" s="456"/>
      <c r="BA1779" s="456"/>
      <c r="BB1779" s="456"/>
      <c r="BC1779" s="456"/>
      <c r="BD1779" s="456"/>
      <c r="BE1779" s="456"/>
      <c r="BF1779" s="456"/>
      <c r="BG1779" s="457"/>
      <c r="BH1779" s="458"/>
      <c r="BI1779" s="459"/>
      <c r="BJ1779" s="459"/>
      <c r="BK1779" s="459"/>
      <c r="BL1779" s="459"/>
      <c r="BM1779" s="460"/>
      <c r="BN1779" s="314"/>
      <c r="BO1779" s="314"/>
      <c r="BP1779" s="1"/>
      <c r="BQ1779" s="120">
        <f>IF($F$3="","",IF(N1779=$F$3,COUNTIF(BQ$23:BQ1778,"&gt;0")+1,0))</f>
        <v>0</v>
      </c>
      <c r="BR1779" s="1"/>
      <c r="BS1779" s="20" t="str">
        <f>IF($N1779="","",IF(VLOOKUP(VLOOKUP($N1779,IMPOSTAZIONI!$E$6:$I$13,5,FALSE),IMPOSTAZIONI!$B$25:$N$32,3,FALSE)=0,"",VLOOKUP(VLOOKUP($N1779,IMPOSTAZIONI!$E$6:$I$13,5,FALSE),IMPOSTAZIONI!$B$25:$N$32,3,FALSE)))</f>
        <v/>
      </c>
      <c r="BT1779" s="20" t="str">
        <f>IF($N1779="","",IF(VLOOKUP(VLOOKUP($N1779,IMPOSTAZIONI!$E$6:$I$13,5,FALSE),IMPOSTAZIONI!$B$25:$N$32,6,FALSE)=0,"",VLOOKUP(VLOOKUP($N1779,IMPOSTAZIONI!$E$6:$I$13,5,FALSE),IMPOSTAZIONI!$B$25:$N$32,6,FALSE)))</f>
        <v/>
      </c>
      <c r="BU1779" s="20" t="str">
        <f>IF($N1779="","",IF(VLOOKUP(VLOOKUP($N1779,IMPOSTAZIONI!$E$6:$I$13,5,FALSE),IMPOSTAZIONI!$B$25:$N$32,9,FALSE)=0,"",VLOOKUP(VLOOKUP($N1779,IMPOSTAZIONI!$E$6:$I$13,5,FALSE),IMPOSTAZIONI!$B$25:$N$32,9,FALSE)))</f>
        <v/>
      </c>
      <c r="BV1779" s="20" t="str">
        <f>IF($N1779="","",IF(VLOOKUP(VLOOKUP($N1779,IMPOSTAZIONI!$E$6:$I$13,5,FALSE),IMPOSTAZIONI!$B$25:$N$32,12,FALSE)=0,"",VLOOKUP(VLOOKUP($N1779,IMPOSTAZIONI!$E$6:$I$13,5,FALSE),IMPOSTAZIONI!$B$25:$N$32,12,FALSE)))</f>
        <v/>
      </c>
      <c r="BW1779" s="221" t="str">
        <f t="shared" si="468"/>
        <v/>
      </c>
      <c r="BX1779" s="221" t="str">
        <f t="shared" si="469"/>
        <v/>
      </c>
      <c r="BY1779" s="221">
        <f t="shared" si="470"/>
        <v>0</v>
      </c>
      <c r="BZ1779" s="231">
        <f t="shared" si="471"/>
        <v>0</v>
      </c>
      <c r="CA1779" s="246">
        <f t="shared" si="472"/>
        <v>0</v>
      </c>
      <c r="CB1779" s="246">
        <f t="shared" si="473"/>
        <v>0</v>
      </c>
      <c r="CC1779" s="246" t="str">
        <f t="shared" si="474"/>
        <v/>
      </c>
      <c r="CD1779" s="246">
        <f t="shared" si="475"/>
        <v>5</v>
      </c>
      <c r="CE1779" s="246">
        <f t="shared" si="476"/>
        <v>0</v>
      </c>
      <c r="CF1779" s="276">
        <f t="shared" si="477"/>
        <v>0</v>
      </c>
      <c r="CG1779" s="277">
        <f t="shared" si="477"/>
        <v>0</v>
      </c>
      <c r="CH1779" s="277">
        <f t="shared" si="477"/>
        <v>0</v>
      </c>
      <c r="CI1779" s="278">
        <f t="shared" si="466"/>
        <v>0</v>
      </c>
      <c r="CJ1779" s="280">
        <f t="shared" si="478"/>
        <v>0</v>
      </c>
      <c r="CK1779" s="232">
        <f t="shared" si="479"/>
        <v>0</v>
      </c>
      <c r="CL1779" s="1"/>
    </row>
    <row r="1780" spans="1:90" ht="18" customHeight="1">
      <c r="A1780" s="1"/>
      <c r="B1780" s="1"/>
      <c r="C1780" s="314"/>
      <c r="D1780" s="287" t="str">
        <f t="shared" si="480"/>
        <v/>
      </c>
      <c r="E1780" s="449" t="str">
        <f t="shared" si="467"/>
        <v/>
      </c>
      <c r="F1780" s="450"/>
      <c r="G1780" s="451"/>
      <c r="H1780" s="452"/>
      <c r="I1780" s="453"/>
      <c r="J1780" s="453"/>
      <c r="K1780" s="453"/>
      <c r="L1780" s="453"/>
      <c r="M1780" s="454"/>
      <c r="N1780" s="455"/>
      <c r="O1780" s="456"/>
      <c r="P1780" s="456"/>
      <c r="Q1780" s="456"/>
      <c r="R1780" s="456"/>
      <c r="S1780" s="456"/>
      <c r="T1780" s="456"/>
      <c r="U1780" s="456"/>
      <c r="V1780" s="456"/>
      <c r="W1780" s="456"/>
      <c r="X1780" s="456"/>
      <c r="Y1780" s="456"/>
      <c r="Z1780" s="456"/>
      <c r="AA1780" s="456"/>
      <c r="AB1780" s="456"/>
      <c r="AC1780" s="456"/>
      <c r="AD1780" s="456"/>
      <c r="AE1780" s="457"/>
      <c r="AF1780" s="455"/>
      <c r="AG1780" s="456"/>
      <c r="AH1780" s="456"/>
      <c r="AI1780" s="456"/>
      <c r="AJ1780" s="456"/>
      <c r="AK1780" s="456"/>
      <c r="AL1780" s="456"/>
      <c r="AM1780" s="456"/>
      <c r="AN1780" s="457"/>
      <c r="AO1780" s="455"/>
      <c r="AP1780" s="456"/>
      <c r="AQ1780" s="456"/>
      <c r="AR1780" s="456"/>
      <c r="AS1780" s="456"/>
      <c r="AT1780" s="456"/>
      <c r="AU1780" s="456"/>
      <c r="AV1780" s="456"/>
      <c r="AW1780" s="456"/>
      <c r="AX1780" s="456"/>
      <c r="AY1780" s="456"/>
      <c r="AZ1780" s="456"/>
      <c r="BA1780" s="456"/>
      <c r="BB1780" s="456"/>
      <c r="BC1780" s="456"/>
      <c r="BD1780" s="456"/>
      <c r="BE1780" s="456"/>
      <c r="BF1780" s="456"/>
      <c r="BG1780" s="457"/>
      <c r="BH1780" s="458"/>
      <c r="BI1780" s="459"/>
      <c r="BJ1780" s="459"/>
      <c r="BK1780" s="459"/>
      <c r="BL1780" s="459"/>
      <c r="BM1780" s="460"/>
      <c r="BN1780" s="314"/>
      <c r="BO1780" s="314"/>
      <c r="BP1780" s="1"/>
      <c r="BQ1780" s="120">
        <f>IF($F$3="","",IF(N1780=$F$3,COUNTIF(BQ$23:BQ1779,"&gt;0")+1,0))</f>
        <v>0</v>
      </c>
      <c r="BR1780" s="1"/>
      <c r="BS1780" s="20" t="str">
        <f>IF($N1780="","",IF(VLOOKUP(VLOOKUP($N1780,IMPOSTAZIONI!$E$6:$I$13,5,FALSE),IMPOSTAZIONI!$B$25:$N$32,3,FALSE)=0,"",VLOOKUP(VLOOKUP($N1780,IMPOSTAZIONI!$E$6:$I$13,5,FALSE),IMPOSTAZIONI!$B$25:$N$32,3,FALSE)))</f>
        <v/>
      </c>
      <c r="BT1780" s="20" t="str">
        <f>IF($N1780="","",IF(VLOOKUP(VLOOKUP($N1780,IMPOSTAZIONI!$E$6:$I$13,5,FALSE),IMPOSTAZIONI!$B$25:$N$32,6,FALSE)=0,"",VLOOKUP(VLOOKUP($N1780,IMPOSTAZIONI!$E$6:$I$13,5,FALSE),IMPOSTAZIONI!$B$25:$N$32,6,FALSE)))</f>
        <v/>
      </c>
      <c r="BU1780" s="20" t="str">
        <f>IF($N1780="","",IF(VLOOKUP(VLOOKUP($N1780,IMPOSTAZIONI!$E$6:$I$13,5,FALSE),IMPOSTAZIONI!$B$25:$N$32,9,FALSE)=0,"",VLOOKUP(VLOOKUP($N1780,IMPOSTAZIONI!$E$6:$I$13,5,FALSE),IMPOSTAZIONI!$B$25:$N$32,9,FALSE)))</f>
        <v/>
      </c>
      <c r="BV1780" s="20" t="str">
        <f>IF($N1780="","",IF(VLOOKUP(VLOOKUP($N1780,IMPOSTAZIONI!$E$6:$I$13,5,FALSE),IMPOSTAZIONI!$B$25:$N$32,12,FALSE)=0,"",VLOOKUP(VLOOKUP($N1780,IMPOSTAZIONI!$E$6:$I$13,5,FALSE),IMPOSTAZIONI!$B$25:$N$32,12,FALSE)))</f>
        <v/>
      </c>
      <c r="BW1780" s="221" t="str">
        <f t="shared" si="468"/>
        <v/>
      </c>
      <c r="BX1780" s="221" t="str">
        <f t="shared" si="469"/>
        <v/>
      </c>
      <c r="BY1780" s="221">
        <f t="shared" si="470"/>
        <v>0</v>
      </c>
      <c r="BZ1780" s="231">
        <f t="shared" si="471"/>
        <v>0</v>
      </c>
      <c r="CA1780" s="246">
        <f t="shared" si="472"/>
        <v>0</v>
      </c>
      <c r="CB1780" s="246">
        <f t="shared" si="473"/>
        <v>0</v>
      </c>
      <c r="CC1780" s="246" t="str">
        <f t="shared" si="474"/>
        <v/>
      </c>
      <c r="CD1780" s="246">
        <f t="shared" si="475"/>
        <v>5</v>
      </c>
      <c r="CE1780" s="246">
        <f t="shared" si="476"/>
        <v>0</v>
      </c>
      <c r="CF1780" s="276">
        <f t="shared" si="477"/>
        <v>0</v>
      </c>
      <c r="CG1780" s="277">
        <f t="shared" si="477"/>
        <v>0</v>
      </c>
      <c r="CH1780" s="277">
        <f t="shared" si="477"/>
        <v>0</v>
      </c>
      <c r="CI1780" s="278">
        <f t="shared" si="466"/>
        <v>0</v>
      </c>
      <c r="CJ1780" s="280">
        <f t="shared" si="478"/>
        <v>0</v>
      </c>
      <c r="CK1780" s="232">
        <f t="shared" si="479"/>
        <v>0</v>
      </c>
      <c r="CL1780" s="1"/>
    </row>
    <row r="1781" spans="1:90" ht="18" customHeight="1">
      <c r="A1781" s="1"/>
      <c r="B1781" s="1"/>
      <c r="C1781" s="314"/>
      <c r="D1781" s="287" t="str">
        <f t="shared" si="480"/>
        <v/>
      </c>
      <c r="E1781" s="449" t="str">
        <f t="shared" si="467"/>
        <v/>
      </c>
      <c r="F1781" s="450"/>
      <c r="G1781" s="451"/>
      <c r="H1781" s="452"/>
      <c r="I1781" s="453"/>
      <c r="J1781" s="453"/>
      <c r="K1781" s="453"/>
      <c r="L1781" s="453"/>
      <c r="M1781" s="454"/>
      <c r="N1781" s="455"/>
      <c r="O1781" s="456"/>
      <c r="P1781" s="456"/>
      <c r="Q1781" s="456"/>
      <c r="R1781" s="456"/>
      <c r="S1781" s="456"/>
      <c r="T1781" s="456"/>
      <c r="U1781" s="456"/>
      <c r="V1781" s="456"/>
      <c r="W1781" s="456"/>
      <c r="X1781" s="456"/>
      <c r="Y1781" s="456"/>
      <c r="Z1781" s="456"/>
      <c r="AA1781" s="456"/>
      <c r="AB1781" s="456"/>
      <c r="AC1781" s="456"/>
      <c r="AD1781" s="456"/>
      <c r="AE1781" s="457"/>
      <c r="AF1781" s="455"/>
      <c r="AG1781" s="456"/>
      <c r="AH1781" s="456"/>
      <c r="AI1781" s="456"/>
      <c r="AJ1781" s="456"/>
      <c r="AK1781" s="456"/>
      <c r="AL1781" s="456"/>
      <c r="AM1781" s="456"/>
      <c r="AN1781" s="457"/>
      <c r="AO1781" s="455"/>
      <c r="AP1781" s="456"/>
      <c r="AQ1781" s="456"/>
      <c r="AR1781" s="456"/>
      <c r="AS1781" s="456"/>
      <c r="AT1781" s="456"/>
      <c r="AU1781" s="456"/>
      <c r="AV1781" s="456"/>
      <c r="AW1781" s="456"/>
      <c r="AX1781" s="456"/>
      <c r="AY1781" s="456"/>
      <c r="AZ1781" s="456"/>
      <c r="BA1781" s="456"/>
      <c r="BB1781" s="456"/>
      <c r="BC1781" s="456"/>
      <c r="BD1781" s="456"/>
      <c r="BE1781" s="456"/>
      <c r="BF1781" s="456"/>
      <c r="BG1781" s="457"/>
      <c r="BH1781" s="458"/>
      <c r="BI1781" s="459"/>
      <c r="BJ1781" s="459"/>
      <c r="BK1781" s="459"/>
      <c r="BL1781" s="459"/>
      <c r="BM1781" s="460"/>
      <c r="BN1781" s="314"/>
      <c r="BO1781" s="314"/>
      <c r="BP1781" s="1"/>
      <c r="BQ1781" s="120">
        <f>IF($F$3="","",IF(N1781=$F$3,COUNTIF(BQ$23:BQ1780,"&gt;0")+1,0))</f>
        <v>0</v>
      </c>
      <c r="BR1781" s="1"/>
      <c r="BS1781" s="20" t="str">
        <f>IF($N1781="","",IF(VLOOKUP(VLOOKUP($N1781,IMPOSTAZIONI!$E$6:$I$13,5,FALSE),IMPOSTAZIONI!$B$25:$N$32,3,FALSE)=0,"",VLOOKUP(VLOOKUP($N1781,IMPOSTAZIONI!$E$6:$I$13,5,FALSE),IMPOSTAZIONI!$B$25:$N$32,3,FALSE)))</f>
        <v/>
      </c>
      <c r="BT1781" s="20" t="str">
        <f>IF($N1781="","",IF(VLOOKUP(VLOOKUP($N1781,IMPOSTAZIONI!$E$6:$I$13,5,FALSE),IMPOSTAZIONI!$B$25:$N$32,6,FALSE)=0,"",VLOOKUP(VLOOKUP($N1781,IMPOSTAZIONI!$E$6:$I$13,5,FALSE),IMPOSTAZIONI!$B$25:$N$32,6,FALSE)))</f>
        <v/>
      </c>
      <c r="BU1781" s="20" t="str">
        <f>IF($N1781="","",IF(VLOOKUP(VLOOKUP($N1781,IMPOSTAZIONI!$E$6:$I$13,5,FALSE),IMPOSTAZIONI!$B$25:$N$32,9,FALSE)=0,"",VLOOKUP(VLOOKUP($N1781,IMPOSTAZIONI!$E$6:$I$13,5,FALSE),IMPOSTAZIONI!$B$25:$N$32,9,FALSE)))</f>
        <v/>
      </c>
      <c r="BV1781" s="20" t="str">
        <f>IF($N1781="","",IF(VLOOKUP(VLOOKUP($N1781,IMPOSTAZIONI!$E$6:$I$13,5,FALSE),IMPOSTAZIONI!$B$25:$N$32,12,FALSE)=0,"",VLOOKUP(VLOOKUP($N1781,IMPOSTAZIONI!$E$6:$I$13,5,FALSE),IMPOSTAZIONI!$B$25:$N$32,12,FALSE)))</f>
        <v/>
      </c>
      <c r="BW1781" s="221" t="str">
        <f t="shared" si="468"/>
        <v/>
      </c>
      <c r="BX1781" s="221" t="str">
        <f t="shared" si="469"/>
        <v/>
      </c>
      <c r="BY1781" s="221">
        <f t="shared" si="470"/>
        <v>0</v>
      </c>
      <c r="BZ1781" s="231">
        <f t="shared" si="471"/>
        <v>0</v>
      </c>
      <c r="CA1781" s="246">
        <f t="shared" si="472"/>
        <v>0</v>
      </c>
      <c r="CB1781" s="246">
        <f t="shared" si="473"/>
        <v>0</v>
      </c>
      <c r="CC1781" s="246" t="str">
        <f t="shared" si="474"/>
        <v/>
      </c>
      <c r="CD1781" s="246">
        <f t="shared" si="475"/>
        <v>5</v>
      </c>
      <c r="CE1781" s="246">
        <f t="shared" si="476"/>
        <v>0</v>
      </c>
      <c r="CF1781" s="276">
        <f t="shared" si="477"/>
        <v>0</v>
      </c>
      <c r="CG1781" s="277">
        <f t="shared" si="477"/>
        <v>0</v>
      </c>
      <c r="CH1781" s="277">
        <f t="shared" si="477"/>
        <v>0</v>
      </c>
      <c r="CI1781" s="278">
        <f t="shared" si="466"/>
        <v>0</v>
      </c>
      <c r="CJ1781" s="280">
        <f t="shared" si="478"/>
        <v>0</v>
      </c>
      <c r="CK1781" s="232">
        <f t="shared" si="479"/>
        <v>0</v>
      </c>
      <c r="CL1781" s="1"/>
    </row>
    <row r="1782" spans="1:90" ht="18" customHeight="1">
      <c r="A1782" s="1"/>
      <c r="B1782" s="1"/>
      <c r="C1782" s="314"/>
      <c r="D1782" s="287" t="str">
        <f t="shared" si="480"/>
        <v/>
      </c>
      <c r="E1782" s="449" t="str">
        <f t="shared" si="467"/>
        <v/>
      </c>
      <c r="F1782" s="450"/>
      <c r="G1782" s="451"/>
      <c r="H1782" s="452"/>
      <c r="I1782" s="453"/>
      <c r="J1782" s="453"/>
      <c r="K1782" s="453"/>
      <c r="L1782" s="453"/>
      <c r="M1782" s="454"/>
      <c r="N1782" s="455"/>
      <c r="O1782" s="456"/>
      <c r="P1782" s="456"/>
      <c r="Q1782" s="456"/>
      <c r="R1782" s="456"/>
      <c r="S1782" s="456"/>
      <c r="T1782" s="456"/>
      <c r="U1782" s="456"/>
      <c r="V1782" s="456"/>
      <c r="W1782" s="456"/>
      <c r="X1782" s="456"/>
      <c r="Y1782" s="456"/>
      <c r="Z1782" s="456"/>
      <c r="AA1782" s="456"/>
      <c r="AB1782" s="456"/>
      <c r="AC1782" s="456"/>
      <c r="AD1782" s="456"/>
      <c r="AE1782" s="457"/>
      <c r="AF1782" s="455"/>
      <c r="AG1782" s="456"/>
      <c r="AH1782" s="456"/>
      <c r="AI1782" s="456"/>
      <c r="AJ1782" s="456"/>
      <c r="AK1782" s="456"/>
      <c r="AL1782" s="456"/>
      <c r="AM1782" s="456"/>
      <c r="AN1782" s="457"/>
      <c r="AO1782" s="455"/>
      <c r="AP1782" s="456"/>
      <c r="AQ1782" s="456"/>
      <c r="AR1782" s="456"/>
      <c r="AS1782" s="456"/>
      <c r="AT1782" s="456"/>
      <c r="AU1782" s="456"/>
      <c r="AV1782" s="456"/>
      <c r="AW1782" s="456"/>
      <c r="AX1782" s="456"/>
      <c r="AY1782" s="456"/>
      <c r="AZ1782" s="456"/>
      <c r="BA1782" s="456"/>
      <c r="BB1782" s="456"/>
      <c r="BC1782" s="456"/>
      <c r="BD1782" s="456"/>
      <c r="BE1782" s="456"/>
      <c r="BF1782" s="456"/>
      <c r="BG1782" s="457"/>
      <c r="BH1782" s="458"/>
      <c r="BI1782" s="459"/>
      <c r="BJ1782" s="459"/>
      <c r="BK1782" s="459"/>
      <c r="BL1782" s="459"/>
      <c r="BM1782" s="460"/>
      <c r="BN1782" s="314"/>
      <c r="BO1782" s="314"/>
      <c r="BP1782" s="1"/>
      <c r="BQ1782" s="120">
        <f>IF($F$3="","",IF(N1782=$F$3,COUNTIF(BQ$23:BQ1781,"&gt;0")+1,0))</f>
        <v>0</v>
      </c>
      <c r="BR1782" s="1"/>
      <c r="BS1782" s="20" t="str">
        <f>IF($N1782="","",IF(VLOOKUP(VLOOKUP($N1782,IMPOSTAZIONI!$E$6:$I$13,5,FALSE),IMPOSTAZIONI!$B$25:$N$32,3,FALSE)=0,"",VLOOKUP(VLOOKUP($N1782,IMPOSTAZIONI!$E$6:$I$13,5,FALSE),IMPOSTAZIONI!$B$25:$N$32,3,FALSE)))</f>
        <v/>
      </c>
      <c r="BT1782" s="20" t="str">
        <f>IF($N1782="","",IF(VLOOKUP(VLOOKUP($N1782,IMPOSTAZIONI!$E$6:$I$13,5,FALSE),IMPOSTAZIONI!$B$25:$N$32,6,FALSE)=0,"",VLOOKUP(VLOOKUP($N1782,IMPOSTAZIONI!$E$6:$I$13,5,FALSE),IMPOSTAZIONI!$B$25:$N$32,6,FALSE)))</f>
        <v/>
      </c>
      <c r="BU1782" s="20" t="str">
        <f>IF($N1782="","",IF(VLOOKUP(VLOOKUP($N1782,IMPOSTAZIONI!$E$6:$I$13,5,FALSE),IMPOSTAZIONI!$B$25:$N$32,9,FALSE)=0,"",VLOOKUP(VLOOKUP($N1782,IMPOSTAZIONI!$E$6:$I$13,5,FALSE),IMPOSTAZIONI!$B$25:$N$32,9,FALSE)))</f>
        <v/>
      </c>
      <c r="BV1782" s="20" t="str">
        <f>IF($N1782="","",IF(VLOOKUP(VLOOKUP($N1782,IMPOSTAZIONI!$E$6:$I$13,5,FALSE),IMPOSTAZIONI!$B$25:$N$32,12,FALSE)=0,"",VLOOKUP(VLOOKUP($N1782,IMPOSTAZIONI!$E$6:$I$13,5,FALSE),IMPOSTAZIONI!$B$25:$N$32,12,FALSE)))</f>
        <v/>
      </c>
      <c r="BW1782" s="221" t="str">
        <f t="shared" si="468"/>
        <v/>
      </c>
      <c r="BX1782" s="221" t="str">
        <f t="shared" si="469"/>
        <v/>
      </c>
      <c r="BY1782" s="221">
        <f t="shared" si="470"/>
        <v>0</v>
      </c>
      <c r="BZ1782" s="231">
        <f t="shared" si="471"/>
        <v>0</v>
      </c>
      <c r="CA1782" s="246">
        <f t="shared" si="472"/>
        <v>0</v>
      </c>
      <c r="CB1782" s="246">
        <f t="shared" si="473"/>
        <v>0</v>
      </c>
      <c r="CC1782" s="246" t="str">
        <f t="shared" si="474"/>
        <v/>
      </c>
      <c r="CD1782" s="246">
        <f t="shared" si="475"/>
        <v>5</v>
      </c>
      <c r="CE1782" s="246">
        <f t="shared" si="476"/>
        <v>0</v>
      </c>
      <c r="CF1782" s="276">
        <f t="shared" si="477"/>
        <v>0</v>
      </c>
      <c r="CG1782" s="277">
        <f t="shared" si="477"/>
        <v>0</v>
      </c>
      <c r="CH1782" s="277">
        <f t="shared" si="477"/>
        <v>0</v>
      </c>
      <c r="CI1782" s="278">
        <f t="shared" si="466"/>
        <v>0</v>
      </c>
      <c r="CJ1782" s="280">
        <f t="shared" si="478"/>
        <v>0</v>
      </c>
      <c r="CK1782" s="232">
        <f t="shared" si="479"/>
        <v>0</v>
      </c>
      <c r="CL1782" s="1"/>
    </row>
    <row r="1783" spans="1:90" ht="18" customHeight="1">
      <c r="A1783" s="1"/>
      <c r="B1783" s="1"/>
      <c r="C1783" s="314"/>
      <c r="D1783" s="287" t="str">
        <f t="shared" si="480"/>
        <v/>
      </c>
      <c r="E1783" s="449" t="str">
        <f t="shared" si="467"/>
        <v/>
      </c>
      <c r="F1783" s="450"/>
      <c r="G1783" s="451"/>
      <c r="H1783" s="452"/>
      <c r="I1783" s="453"/>
      <c r="J1783" s="453"/>
      <c r="K1783" s="453"/>
      <c r="L1783" s="453"/>
      <c r="M1783" s="454"/>
      <c r="N1783" s="455"/>
      <c r="O1783" s="456"/>
      <c r="P1783" s="456"/>
      <c r="Q1783" s="456"/>
      <c r="R1783" s="456"/>
      <c r="S1783" s="456"/>
      <c r="T1783" s="456"/>
      <c r="U1783" s="456"/>
      <c r="V1783" s="456"/>
      <c r="W1783" s="456"/>
      <c r="X1783" s="456"/>
      <c r="Y1783" s="456"/>
      <c r="Z1783" s="456"/>
      <c r="AA1783" s="456"/>
      <c r="AB1783" s="456"/>
      <c r="AC1783" s="456"/>
      <c r="AD1783" s="456"/>
      <c r="AE1783" s="457"/>
      <c r="AF1783" s="455"/>
      <c r="AG1783" s="456"/>
      <c r="AH1783" s="456"/>
      <c r="AI1783" s="456"/>
      <c r="AJ1783" s="456"/>
      <c r="AK1783" s="456"/>
      <c r="AL1783" s="456"/>
      <c r="AM1783" s="456"/>
      <c r="AN1783" s="457"/>
      <c r="AO1783" s="455"/>
      <c r="AP1783" s="456"/>
      <c r="AQ1783" s="456"/>
      <c r="AR1783" s="456"/>
      <c r="AS1783" s="456"/>
      <c r="AT1783" s="456"/>
      <c r="AU1783" s="456"/>
      <c r="AV1783" s="456"/>
      <c r="AW1783" s="456"/>
      <c r="AX1783" s="456"/>
      <c r="AY1783" s="456"/>
      <c r="AZ1783" s="456"/>
      <c r="BA1783" s="456"/>
      <c r="BB1783" s="456"/>
      <c r="BC1783" s="456"/>
      <c r="BD1783" s="456"/>
      <c r="BE1783" s="456"/>
      <c r="BF1783" s="456"/>
      <c r="BG1783" s="457"/>
      <c r="BH1783" s="458"/>
      <c r="BI1783" s="459"/>
      <c r="BJ1783" s="459"/>
      <c r="BK1783" s="459"/>
      <c r="BL1783" s="459"/>
      <c r="BM1783" s="460"/>
      <c r="BN1783" s="314"/>
      <c r="BO1783" s="314"/>
      <c r="BP1783" s="1"/>
      <c r="BQ1783" s="120">
        <f>IF($F$3="","",IF(N1783=$F$3,COUNTIF(BQ$23:BQ1782,"&gt;0")+1,0))</f>
        <v>0</v>
      </c>
      <c r="BR1783" s="1"/>
      <c r="BS1783" s="20" t="str">
        <f>IF($N1783="","",IF(VLOOKUP(VLOOKUP($N1783,IMPOSTAZIONI!$E$6:$I$13,5,FALSE),IMPOSTAZIONI!$B$25:$N$32,3,FALSE)=0,"",VLOOKUP(VLOOKUP($N1783,IMPOSTAZIONI!$E$6:$I$13,5,FALSE),IMPOSTAZIONI!$B$25:$N$32,3,FALSE)))</f>
        <v/>
      </c>
      <c r="BT1783" s="20" t="str">
        <f>IF($N1783="","",IF(VLOOKUP(VLOOKUP($N1783,IMPOSTAZIONI!$E$6:$I$13,5,FALSE),IMPOSTAZIONI!$B$25:$N$32,6,FALSE)=0,"",VLOOKUP(VLOOKUP($N1783,IMPOSTAZIONI!$E$6:$I$13,5,FALSE),IMPOSTAZIONI!$B$25:$N$32,6,FALSE)))</f>
        <v/>
      </c>
      <c r="BU1783" s="20" t="str">
        <f>IF($N1783="","",IF(VLOOKUP(VLOOKUP($N1783,IMPOSTAZIONI!$E$6:$I$13,5,FALSE),IMPOSTAZIONI!$B$25:$N$32,9,FALSE)=0,"",VLOOKUP(VLOOKUP($N1783,IMPOSTAZIONI!$E$6:$I$13,5,FALSE),IMPOSTAZIONI!$B$25:$N$32,9,FALSE)))</f>
        <v/>
      </c>
      <c r="BV1783" s="20" t="str">
        <f>IF($N1783="","",IF(VLOOKUP(VLOOKUP($N1783,IMPOSTAZIONI!$E$6:$I$13,5,FALSE),IMPOSTAZIONI!$B$25:$N$32,12,FALSE)=0,"",VLOOKUP(VLOOKUP($N1783,IMPOSTAZIONI!$E$6:$I$13,5,FALSE),IMPOSTAZIONI!$B$25:$N$32,12,FALSE)))</f>
        <v/>
      </c>
      <c r="BW1783" s="221" t="str">
        <f t="shared" si="468"/>
        <v/>
      </c>
      <c r="BX1783" s="221" t="str">
        <f t="shared" si="469"/>
        <v/>
      </c>
      <c r="BY1783" s="221">
        <f t="shared" si="470"/>
        <v>0</v>
      </c>
      <c r="BZ1783" s="231">
        <f t="shared" si="471"/>
        <v>0</v>
      </c>
      <c r="CA1783" s="246">
        <f t="shared" si="472"/>
        <v>0</v>
      </c>
      <c r="CB1783" s="246">
        <f t="shared" si="473"/>
        <v>0</v>
      </c>
      <c r="CC1783" s="246" t="str">
        <f t="shared" si="474"/>
        <v/>
      </c>
      <c r="CD1783" s="246">
        <f t="shared" si="475"/>
        <v>5</v>
      </c>
      <c r="CE1783" s="246">
        <f t="shared" si="476"/>
        <v>0</v>
      </c>
      <c r="CF1783" s="276">
        <f t="shared" si="477"/>
        <v>0</v>
      </c>
      <c r="CG1783" s="277">
        <f t="shared" si="477"/>
        <v>0</v>
      </c>
      <c r="CH1783" s="277">
        <f t="shared" si="477"/>
        <v>0</v>
      </c>
      <c r="CI1783" s="278">
        <f t="shared" si="466"/>
        <v>0</v>
      </c>
      <c r="CJ1783" s="280">
        <f t="shared" si="478"/>
        <v>0</v>
      </c>
      <c r="CK1783" s="232">
        <f t="shared" si="479"/>
        <v>0</v>
      </c>
      <c r="CL1783" s="1"/>
    </row>
    <row r="1784" spans="1:90" ht="18" customHeight="1">
      <c r="A1784" s="1"/>
      <c r="B1784" s="1"/>
      <c r="C1784" s="314"/>
      <c r="D1784" s="287" t="str">
        <f t="shared" si="480"/>
        <v/>
      </c>
      <c r="E1784" s="449" t="str">
        <f t="shared" si="467"/>
        <v/>
      </c>
      <c r="F1784" s="450"/>
      <c r="G1784" s="451"/>
      <c r="H1784" s="452"/>
      <c r="I1784" s="453"/>
      <c r="J1784" s="453"/>
      <c r="K1784" s="453"/>
      <c r="L1784" s="453"/>
      <c r="M1784" s="454"/>
      <c r="N1784" s="455"/>
      <c r="O1784" s="456"/>
      <c r="P1784" s="456"/>
      <c r="Q1784" s="456"/>
      <c r="R1784" s="456"/>
      <c r="S1784" s="456"/>
      <c r="T1784" s="456"/>
      <c r="U1784" s="456"/>
      <c r="V1784" s="456"/>
      <c r="W1784" s="456"/>
      <c r="X1784" s="456"/>
      <c r="Y1784" s="456"/>
      <c r="Z1784" s="456"/>
      <c r="AA1784" s="456"/>
      <c r="AB1784" s="456"/>
      <c r="AC1784" s="456"/>
      <c r="AD1784" s="456"/>
      <c r="AE1784" s="457"/>
      <c r="AF1784" s="455"/>
      <c r="AG1784" s="456"/>
      <c r="AH1784" s="456"/>
      <c r="AI1784" s="456"/>
      <c r="AJ1784" s="456"/>
      <c r="AK1784" s="456"/>
      <c r="AL1784" s="456"/>
      <c r="AM1784" s="456"/>
      <c r="AN1784" s="457"/>
      <c r="AO1784" s="455"/>
      <c r="AP1784" s="456"/>
      <c r="AQ1784" s="456"/>
      <c r="AR1784" s="456"/>
      <c r="AS1784" s="456"/>
      <c r="AT1784" s="456"/>
      <c r="AU1784" s="456"/>
      <c r="AV1784" s="456"/>
      <c r="AW1784" s="456"/>
      <c r="AX1784" s="456"/>
      <c r="AY1784" s="456"/>
      <c r="AZ1784" s="456"/>
      <c r="BA1784" s="456"/>
      <c r="BB1784" s="456"/>
      <c r="BC1784" s="456"/>
      <c r="BD1784" s="456"/>
      <c r="BE1784" s="456"/>
      <c r="BF1784" s="456"/>
      <c r="BG1784" s="457"/>
      <c r="BH1784" s="458"/>
      <c r="BI1784" s="459"/>
      <c r="BJ1784" s="459"/>
      <c r="BK1784" s="459"/>
      <c r="BL1784" s="459"/>
      <c r="BM1784" s="460"/>
      <c r="BN1784" s="314"/>
      <c r="BO1784" s="314"/>
      <c r="BP1784" s="1"/>
      <c r="BQ1784" s="120">
        <f>IF($F$3="","",IF(N1784=$F$3,COUNTIF(BQ$23:BQ1783,"&gt;0")+1,0))</f>
        <v>0</v>
      </c>
      <c r="BR1784" s="1"/>
      <c r="BS1784" s="20" t="str">
        <f>IF($N1784="","",IF(VLOOKUP(VLOOKUP($N1784,IMPOSTAZIONI!$E$6:$I$13,5,FALSE),IMPOSTAZIONI!$B$25:$N$32,3,FALSE)=0,"",VLOOKUP(VLOOKUP($N1784,IMPOSTAZIONI!$E$6:$I$13,5,FALSE),IMPOSTAZIONI!$B$25:$N$32,3,FALSE)))</f>
        <v/>
      </c>
      <c r="BT1784" s="20" t="str">
        <f>IF($N1784="","",IF(VLOOKUP(VLOOKUP($N1784,IMPOSTAZIONI!$E$6:$I$13,5,FALSE),IMPOSTAZIONI!$B$25:$N$32,6,FALSE)=0,"",VLOOKUP(VLOOKUP($N1784,IMPOSTAZIONI!$E$6:$I$13,5,FALSE),IMPOSTAZIONI!$B$25:$N$32,6,FALSE)))</f>
        <v/>
      </c>
      <c r="BU1784" s="20" t="str">
        <f>IF($N1784="","",IF(VLOOKUP(VLOOKUP($N1784,IMPOSTAZIONI!$E$6:$I$13,5,FALSE),IMPOSTAZIONI!$B$25:$N$32,9,FALSE)=0,"",VLOOKUP(VLOOKUP($N1784,IMPOSTAZIONI!$E$6:$I$13,5,FALSE),IMPOSTAZIONI!$B$25:$N$32,9,FALSE)))</f>
        <v/>
      </c>
      <c r="BV1784" s="20" t="str">
        <f>IF($N1784="","",IF(VLOOKUP(VLOOKUP($N1784,IMPOSTAZIONI!$E$6:$I$13,5,FALSE),IMPOSTAZIONI!$B$25:$N$32,12,FALSE)=0,"",VLOOKUP(VLOOKUP($N1784,IMPOSTAZIONI!$E$6:$I$13,5,FALSE),IMPOSTAZIONI!$B$25:$N$32,12,FALSE)))</f>
        <v/>
      </c>
      <c r="BW1784" s="221" t="str">
        <f t="shared" si="468"/>
        <v/>
      </c>
      <c r="BX1784" s="221" t="str">
        <f t="shared" si="469"/>
        <v/>
      </c>
      <c r="BY1784" s="221">
        <f t="shared" si="470"/>
        <v>0</v>
      </c>
      <c r="BZ1784" s="231">
        <f t="shared" si="471"/>
        <v>0</v>
      </c>
      <c r="CA1784" s="246">
        <f t="shared" si="472"/>
        <v>0</v>
      </c>
      <c r="CB1784" s="246">
        <f t="shared" si="473"/>
        <v>0</v>
      </c>
      <c r="CC1784" s="246" t="str">
        <f t="shared" si="474"/>
        <v/>
      </c>
      <c r="CD1784" s="246">
        <f t="shared" si="475"/>
        <v>5</v>
      </c>
      <c r="CE1784" s="246">
        <f t="shared" si="476"/>
        <v>0</v>
      </c>
      <c r="CF1784" s="276">
        <f t="shared" si="477"/>
        <v>0</v>
      </c>
      <c r="CG1784" s="277">
        <f t="shared" si="477"/>
        <v>0</v>
      </c>
      <c r="CH1784" s="277">
        <f t="shared" si="477"/>
        <v>0</v>
      </c>
      <c r="CI1784" s="278">
        <f t="shared" si="466"/>
        <v>0</v>
      </c>
      <c r="CJ1784" s="280">
        <f t="shared" si="478"/>
        <v>0</v>
      </c>
      <c r="CK1784" s="232">
        <f t="shared" si="479"/>
        <v>0</v>
      </c>
      <c r="CL1784" s="1"/>
    </row>
    <row r="1785" spans="1:90" ht="18" customHeight="1">
      <c r="A1785" s="1"/>
      <c r="B1785" s="1"/>
      <c r="C1785" s="314"/>
      <c r="D1785" s="287" t="str">
        <f t="shared" si="480"/>
        <v/>
      </c>
      <c r="E1785" s="449" t="str">
        <f t="shared" si="467"/>
        <v/>
      </c>
      <c r="F1785" s="450"/>
      <c r="G1785" s="451"/>
      <c r="H1785" s="452"/>
      <c r="I1785" s="453"/>
      <c r="J1785" s="453"/>
      <c r="K1785" s="453"/>
      <c r="L1785" s="453"/>
      <c r="M1785" s="454"/>
      <c r="N1785" s="455"/>
      <c r="O1785" s="456"/>
      <c r="P1785" s="456"/>
      <c r="Q1785" s="456"/>
      <c r="R1785" s="456"/>
      <c r="S1785" s="456"/>
      <c r="T1785" s="456"/>
      <c r="U1785" s="456"/>
      <c r="V1785" s="456"/>
      <c r="W1785" s="456"/>
      <c r="X1785" s="456"/>
      <c r="Y1785" s="456"/>
      <c r="Z1785" s="456"/>
      <c r="AA1785" s="456"/>
      <c r="AB1785" s="456"/>
      <c r="AC1785" s="456"/>
      <c r="AD1785" s="456"/>
      <c r="AE1785" s="457"/>
      <c r="AF1785" s="455"/>
      <c r="AG1785" s="456"/>
      <c r="AH1785" s="456"/>
      <c r="AI1785" s="456"/>
      <c r="AJ1785" s="456"/>
      <c r="AK1785" s="456"/>
      <c r="AL1785" s="456"/>
      <c r="AM1785" s="456"/>
      <c r="AN1785" s="457"/>
      <c r="AO1785" s="455"/>
      <c r="AP1785" s="456"/>
      <c r="AQ1785" s="456"/>
      <c r="AR1785" s="456"/>
      <c r="AS1785" s="456"/>
      <c r="AT1785" s="456"/>
      <c r="AU1785" s="456"/>
      <c r="AV1785" s="456"/>
      <c r="AW1785" s="456"/>
      <c r="AX1785" s="456"/>
      <c r="AY1785" s="456"/>
      <c r="AZ1785" s="456"/>
      <c r="BA1785" s="456"/>
      <c r="BB1785" s="456"/>
      <c r="BC1785" s="456"/>
      <c r="BD1785" s="456"/>
      <c r="BE1785" s="456"/>
      <c r="BF1785" s="456"/>
      <c r="BG1785" s="457"/>
      <c r="BH1785" s="458"/>
      <c r="BI1785" s="459"/>
      <c r="BJ1785" s="459"/>
      <c r="BK1785" s="459"/>
      <c r="BL1785" s="459"/>
      <c r="BM1785" s="460"/>
      <c r="BN1785" s="314"/>
      <c r="BO1785" s="314"/>
      <c r="BP1785" s="1"/>
      <c r="BQ1785" s="120">
        <f>IF($F$3="","",IF(N1785=$F$3,COUNTIF(BQ$23:BQ1784,"&gt;0")+1,0))</f>
        <v>0</v>
      </c>
      <c r="BR1785" s="1"/>
      <c r="BS1785" s="20" t="str">
        <f>IF($N1785="","",IF(VLOOKUP(VLOOKUP($N1785,IMPOSTAZIONI!$E$6:$I$13,5,FALSE),IMPOSTAZIONI!$B$25:$N$32,3,FALSE)=0,"",VLOOKUP(VLOOKUP($N1785,IMPOSTAZIONI!$E$6:$I$13,5,FALSE),IMPOSTAZIONI!$B$25:$N$32,3,FALSE)))</f>
        <v/>
      </c>
      <c r="BT1785" s="20" t="str">
        <f>IF($N1785="","",IF(VLOOKUP(VLOOKUP($N1785,IMPOSTAZIONI!$E$6:$I$13,5,FALSE),IMPOSTAZIONI!$B$25:$N$32,6,FALSE)=0,"",VLOOKUP(VLOOKUP($N1785,IMPOSTAZIONI!$E$6:$I$13,5,FALSE),IMPOSTAZIONI!$B$25:$N$32,6,FALSE)))</f>
        <v/>
      </c>
      <c r="BU1785" s="20" t="str">
        <f>IF($N1785="","",IF(VLOOKUP(VLOOKUP($N1785,IMPOSTAZIONI!$E$6:$I$13,5,FALSE),IMPOSTAZIONI!$B$25:$N$32,9,FALSE)=0,"",VLOOKUP(VLOOKUP($N1785,IMPOSTAZIONI!$E$6:$I$13,5,FALSE),IMPOSTAZIONI!$B$25:$N$32,9,FALSE)))</f>
        <v/>
      </c>
      <c r="BV1785" s="20" t="str">
        <f>IF($N1785="","",IF(VLOOKUP(VLOOKUP($N1785,IMPOSTAZIONI!$E$6:$I$13,5,FALSE),IMPOSTAZIONI!$B$25:$N$32,12,FALSE)=0,"",VLOOKUP(VLOOKUP($N1785,IMPOSTAZIONI!$E$6:$I$13,5,FALSE),IMPOSTAZIONI!$B$25:$N$32,12,FALSE)))</f>
        <v/>
      </c>
      <c r="BW1785" s="221" t="str">
        <f t="shared" si="468"/>
        <v/>
      </c>
      <c r="BX1785" s="221" t="str">
        <f t="shared" si="469"/>
        <v/>
      </c>
      <c r="BY1785" s="221">
        <f t="shared" si="470"/>
        <v>0</v>
      </c>
      <c r="BZ1785" s="231">
        <f t="shared" si="471"/>
        <v>0</v>
      </c>
      <c r="CA1785" s="246">
        <f t="shared" si="472"/>
        <v>0</v>
      </c>
      <c r="CB1785" s="246">
        <f t="shared" si="473"/>
        <v>0</v>
      </c>
      <c r="CC1785" s="246" t="str">
        <f t="shared" si="474"/>
        <v/>
      </c>
      <c r="CD1785" s="246">
        <f t="shared" si="475"/>
        <v>5</v>
      </c>
      <c r="CE1785" s="246">
        <f t="shared" si="476"/>
        <v>0</v>
      </c>
      <c r="CF1785" s="276">
        <f t="shared" si="477"/>
        <v>0</v>
      </c>
      <c r="CG1785" s="277">
        <f t="shared" si="477"/>
        <v>0</v>
      </c>
      <c r="CH1785" s="277">
        <f t="shared" si="477"/>
        <v>0</v>
      </c>
      <c r="CI1785" s="278">
        <f t="shared" si="466"/>
        <v>0</v>
      </c>
      <c r="CJ1785" s="280">
        <f t="shared" si="478"/>
        <v>0</v>
      </c>
      <c r="CK1785" s="232">
        <f t="shared" si="479"/>
        <v>0</v>
      </c>
      <c r="CL1785" s="1"/>
    </row>
    <row r="1786" spans="1:90" ht="18" customHeight="1">
      <c r="A1786" s="1"/>
      <c r="B1786" s="1"/>
      <c r="C1786" s="314"/>
      <c r="D1786" s="287" t="str">
        <f t="shared" si="480"/>
        <v/>
      </c>
      <c r="E1786" s="449" t="str">
        <f t="shared" si="467"/>
        <v/>
      </c>
      <c r="F1786" s="450"/>
      <c r="G1786" s="451"/>
      <c r="H1786" s="452"/>
      <c r="I1786" s="453"/>
      <c r="J1786" s="453"/>
      <c r="K1786" s="453"/>
      <c r="L1786" s="453"/>
      <c r="M1786" s="454"/>
      <c r="N1786" s="455"/>
      <c r="O1786" s="456"/>
      <c r="P1786" s="456"/>
      <c r="Q1786" s="456"/>
      <c r="R1786" s="456"/>
      <c r="S1786" s="456"/>
      <c r="T1786" s="456"/>
      <c r="U1786" s="456"/>
      <c r="V1786" s="456"/>
      <c r="W1786" s="456"/>
      <c r="X1786" s="456"/>
      <c r="Y1786" s="456"/>
      <c r="Z1786" s="456"/>
      <c r="AA1786" s="456"/>
      <c r="AB1786" s="456"/>
      <c r="AC1786" s="456"/>
      <c r="AD1786" s="456"/>
      <c r="AE1786" s="457"/>
      <c r="AF1786" s="455"/>
      <c r="AG1786" s="456"/>
      <c r="AH1786" s="456"/>
      <c r="AI1786" s="456"/>
      <c r="AJ1786" s="456"/>
      <c r="AK1786" s="456"/>
      <c r="AL1786" s="456"/>
      <c r="AM1786" s="456"/>
      <c r="AN1786" s="457"/>
      <c r="AO1786" s="455"/>
      <c r="AP1786" s="456"/>
      <c r="AQ1786" s="456"/>
      <c r="AR1786" s="456"/>
      <c r="AS1786" s="456"/>
      <c r="AT1786" s="456"/>
      <c r="AU1786" s="456"/>
      <c r="AV1786" s="456"/>
      <c r="AW1786" s="456"/>
      <c r="AX1786" s="456"/>
      <c r="AY1786" s="456"/>
      <c r="AZ1786" s="456"/>
      <c r="BA1786" s="456"/>
      <c r="BB1786" s="456"/>
      <c r="BC1786" s="456"/>
      <c r="BD1786" s="456"/>
      <c r="BE1786" s="456"/>
      <c r="BF1786" s="456"/>
      <c r="BG1786" s="457"/>
      <c r="BH1786" s="458"/>
      <c r="BI1786" s="459"/>
      <c r="BJ1786" s="459"/>
      <c r="BK1786" s="459"/>
      <c r="BL1786" s="459"/>
      <c r="BM1786" s="460"/>
      <c r="BN1786" s="314"/>
      <c r="BO1786" s="314"/>
      <c r="BP1786" s="1"/>
      <c r="BQ1786" s="120">
        <f>IF($F$3="","",IF(N1786=$F$3,COUNTIF(BQ$23:BQ1785,"&gt;0")+1,0))</f>
        <v>0</v>
      </c>
      <c r="BR1786" s="1"/>
      <c r="BS1786" s="20" t="str">
        <f>IF($N1786="","",IF(VLOOKUP(VLOOKUP($N1786,IMPOSTAZIONI!$E$6:$I$13,5,FALSE),IMPOSTAZIONI!$B$25:$N$32,3,FALSE)=0,"",VLOOKUP(VLOOKUP($N1786,IMPOSTAZIONI!$E$6:$I$13,5,FALSE),IMPOSTAZIONI!$B$25:$N$32,3,FALSE)))</f>
        <v/>
      </c>
      <c r="BT1786" s="20" t="str">
        <f>IF($N1786="","",IF(VLOOKUP(VLOOKUP($N1786,IMPOSTAZIONI!$E$6:$I$13,5,FALSE),IMPOSTAZIONI!$B$25:$N$32,6,FALSE)=0,"",VLOOKUP(VLOOKUP($N1786,IMPOSTAZIONI!$E$6:$I$13,5,FALSE),IMPOSTAZIONI!$B$25:$N$32,6,FALSE)))</f>
        <v/>
      </c>
      <c r="BU1786" s="20" t="str">
        <f>IF($N1786="","",IF(VLOOKUP(VLOOKUP($N1786,IMPOSTAZIONI!$E$6:$I$13,5,FALSE),IMPOSTAZIONI!$B$25:$N$32,9,FALSE)=0,"",VLOOKUP(VLOOKUP($N1786,IMPOSTAZIONI!$E$6:$I$13,5,FALSE),IMPOSTAZIONI!$B$25:$N$32,9,FALSE)))</f>
        <v/>
      </c>
      <c r="BV1786" s="20" t="str">
        <f>IF($N1786="","",IF(VLOOKUP(VLOOKUP($N1786,IMPOSTAZIONI!$E$6:$I$13,5,FALSE),IMPOSTAZIONI!$B$25:$N$32,12,FALSE)=0,"",VLOOKUP(VLOOKUP($N1786,IMPOSTAZIONI!$E$6:$I$13,5,FALSE),IMPOSTAZIONI!$B$25:$N$32,12,FALSE)))</f>
        <v/>
      </c>
      <c r="BW1786" s="221" t="str">
        <f t="shared" si="468"/>
        <v/>
      </c>
      <c r="BX1786" s="221" t="str">
        <f t="shared" si="469"/>
        <v/>
      </c>
      <c r="BY1786" s="221">
        <f t="shared" si="470"/>
        <v>0</v>
      </c>
      <c r="BZ1786" s="231">
        <f t="shared" si="471"/>
        <v>0</v>
      </c>
      <c r="CA1786" s="246">
        <f t="shared" si="472"/>
        <v>0</v>
      </c>
      <c r="CB1786" s="246">
        <f t="shared" si="473"/>
        <v>0</v>
      </c>
      <c r="CC1786" s="246" t="str">
        <f t="shared" si="474"/>
        <v/>
      </c>
      <c r="CD1786" s="246">
        <f t="shared" si="475"/>
        <v>5</v>
      </c>
      <c r="CE1786" s="246">
        <f t="shared" si="476"/>
        <v>0</v>
      </c>
      <c r="CF1786" s="276">
        <f t="shared" si="477"/>
        <v>0</v>
      </c>
      <c r="CG1786" s="277">
        <f t="shared" si="477"/>
        <v>0</v>
      </c>
      <c r="CH1786" s="277">
        <f t="shared" si="477"/>
        <v>0</v>
      </c>
      <c r="CI1786" s="278">
        <f t="shared" si="466"/>
        <v>0</v>
      </c>
      <c r="CJ1786" s="280">
        <f t="shared" si="478"/>
        <v>0</v>
      </c>
      <c r="CK1786" s="232">
        <f t="shared" si="479"/>
        <v>0</v>
      </c>
      <c r="CL1786" s="1"/>
    </row>
    <row r="1787" spans="1:90" ht="18" customHeight="1">
      <c r="A1787" s="1"/>
      <c r="B1787" s="1"/>
      <c r="C1787" s="314"/>
      <c r="D1787" s="287" t="str">
        <f t="shared" si="480"/>
        <v/>
      </c>
      <c r="E1787" s="449" t="str">
        <f t="shared" si="467"/>
        <v/>
      </c>
      <c r="F1787" s="450"/>
      <c r="G1787" s="451"/>
      <c r="H1787" s="452"/>
      <c r="I1787" s="453"/>
      <c r="J1787" s="453"/>
      <c r="K1787" s="453"/>
      <c r="L1787" s="453"/>
      <c r="M1787" s="454"/>
      <c r="N1787" s="455"/>
      <c r="O1787" s="456"/>
      <c r="P1787" s="456"/>
      <c r="Q1787" s="456"/>
      <c r="R1787" s="456"/>
      <c r="S1787" s="456"/>
      <c r="T1787" s="456"/>
      <c r="U1787" s="456"/>
      <c r="V1787" s="456"/>
      <c r="W1787" s="456"/>
      <c r="X1787" s="456"/>
      <c r="Y1787" s="456"/>
      <c r="Z1787" s="456"/>
      <c r="AA1787" s="456"/>
      <c r="AB1787" s="456"/>
      <c r="AC1787" s="456"/>
      <c r="AD1787" s="456"/>
      <c r="AE1787" s="457"/>
      <c r="AF1787" s="455"/>
      <c r="AG1787" s="456"/>
      <c r="AH1787" s="456"/>
      <c r="AI1787" s="456"/>
      <c r="AJ1787" s="456"/>
      <c r="AK1787" s="456"/>
      <c r="AL1787" s="456"/>
      <c r="AM1787" s="456"/>
      <c r="AN1787" s="457"/>
      <c r="AO1787" s="455"/>
      <c r="AP1787" s="456"/>
      <c r="AQ1787" s="456"/>
      <c r="AR1787" s="456"/>
      <c r="AS1787" s="456"/>
      <c r="AT1787" s="456"/>
      <c r="AU1787" s="456"/>
      <c r="AV1787" s="456"/>
      <c r="AW1787" s="456"/>
      <c r="AX1787" s="456"/>
      <c r="AY1787" s="456"/>
      <c r="AZ1787" s="456"/>
      <c r="BA1787" s="456"/>
      <c r="BB1787" s="456"/>
      <c r="BC1787" s="456"/>
      <c r="BD1787" s="456"/>
      <c r="BE1787" s="456"/>
      <c r="BF1787" s="456"/>
      <c r="BG1787" s="457"/>
      <c r="BH1787" s="458"/>
      <c r="BI1787" s="459"/>
      <c r="BJ1787" s="459"/>
      <c r="BK1787" s="459"/>
      <c r="BL1787" s="459"/>
      <c r="BM1787" s="460"/>
      <c r="BN1787" s="314"/>
      <c r="BO1787" s="314"/>
      <c r="BP1787" s="1"/>
      <c r="BQ1787" s="120">
        <f>IF($F$3="","",IF(N1787=$F$3,COUNTIF(BQ$23:BQ1786,"&gt;0")+1,0))</f>
        <v>0</v>
      </c>
      <c r="BR1787" s="1"/>
      <c r="BS1787" s="20" t="str">
        <f>IF($N1787="","",IF(VLOOKUP(VLOOKUP($N1787,IMPOSTAZIONI!$E$6:$I$13,5,FALSE),IMPOSTAZIONI!$B$25:$N$32,3,FALSE)=0,"",VLOOKUP(VLOOKUP($N1787,IMPOSTAZIONI!$E$6:$I$13,5,FALSE),IMPOSTAZIONI!$B$25:$N$32,3,FALSE)))</f>
        <v/>
      </c>
      <c r="BT1787" s="20" t="str">
        <f>IF($N1787="","",IF(VLOOKUP(VLOOKUP($N1787,IMPOSTAZIONI!$E$6:$I$13,5,FALSE),IMPOSTAZIONI!$B$25:$N$32,6,FALSE)=0,"",VLOOKUP(VLOOKUP($N1787,IMPOSTAZIONI!$E$6:$I$13,5,FALSE),IMPOSTAZIONI!$B$25:$N$32,6,FALSE)))</f>
        <v/>
      </c>
      <c r="BU1787" s="20" t="str">
        <f>IF($N1787="","",IF(VLOOKUP(VLOOKUP($N1787,IMPOSTAZIONI!$E$6:$I$13,5,FALSE),IMPOSTAZIONI!$B$25:$N$32,9,FALSE)=0,"",VLOOKUP(VLOOKUP($N1787,IMPOSTAZIONI!$E$6:$I$13,5,FALSE),IMPOSTAZIONI!$B$25:$N$32,9,FALSE)))</f>
        <v/>
      </c>
      <c r="BV1787" s="20" t="str">
        <f>IF($N1787="","",IF(VLOOKUP(VLOOKUP($N1787,IMPOSTAZIONI!$E$6:$I$13,5,FALSE),IMPOSTAZIONI!$B$25:$N$32,12,FALSE)=0,"",VLOOKUP(VLOOKUP($N1787,IMPOSTAZIONI!$E$6:$I$13,5,FALSE),IMPOSTAZIONI!$B$25:$N$32,12,FALSE)))</f>
        <v/>
      </c>
      <c r="BW1787" s="221" t="str">
        <f t="shared" si="468"/>
        <v/>
      </c>
      <c r="BX1787" s="221" t="str">
        <f t="shared" si="469"/>
        <v/>
      </c>
      <c r="BY1787" s="221">
        <f t="shared" si="470"/>
        <v>0</v>
      </c>
      <c r="BZ1787" s="231">
        <f t="shared" si="471"/>
        <v>0</v>
      </c>
      <c r="CA1787" s="246">
        <f t="shared" si="472"/>
        <v>0</v>
      </c>
      <c r="CB1787" s="246">
        <f t="shared" si="473"/>
        <v>0</v>
      </c>
      <c r="CC1787" s="246" t="str">
        <f t="shared" si="474"/>
        <v/>
      </c>
      <c r="CD1787" s="246">
        <f t="shared" si="475"/>
        <v>5</v>
      </c>
      <c r="CE1787" s="246">
        <f t="shared" si="476"/>
        <v>0</v>
      </c>
      <c r="CF1787" s="276">
        <f t="shared" si="477"/>
        <v>0</v>
      </c>
      <c r="CG1787" s="277">
        <f t="shared" si="477"/>
        <v>0</v>
      </c>
      <c r="CH1787" s="277">
        <f t="shared" si="477"/>
        <v>0</v>
      </c>
      <c r="CI1787" s="278">
        <f t="shared" si="466"/>
        <v>0</v>
      </c>
      <c r="CJ1787" s="280">
        <f t="shared" si="478"/>
        <v>0</v>
      </c>
      <c r="CK1787" s="232">
        <f t="shared" si="479"/>
        <v>0</v>
      </c>
      <c r="CL1787" s="1"/>
    </row>
    <row r="1788" spans="1:90" ht="18" customHeight="1">
      <c r="A1788" s="1"/>
      <c r="B1788" s="1"/>
      <c r="C1788" s="314"/>
      <c r="D1788" s="287" t="str">
        <f t="shared" si="480"/>
        <v/>
      </c>
      <c r="E1788" s="449" t="str">
        <f t="shared" si="467"/>
        <v/>
      </c>
      <c r="F1788" s="450"/>
      <c r="G1788" s="451"/>
      <c r="H1788" s="452"/>
      <c r="I1788" s="453"/>
      <c r="J1788" s="453"/>
      <c r="K1788" s="453"/>
      <c r="L1788" s="453"/>
      <c r="M1788" s="454"/>
      <c r="N1788" s="455"/>
      <c r="O1788" s="456"/>
      <c r="P1788" s="456"/>
      <c r="Q1788" s="456"/>
      <c r="R1788" s="456"/>
      <c r="S1788" s="456"/>
      <c r="T1788" s="456"/>
      <c r="U1788" s="456"/>
      <c r="V1788" s="456"/>
      <c r="W1788" s="456"/>
      <c r="X1788" s="456"/>
      <c r="Y1788" s="456"/>
      <c r="Z1788" s="456"/>
      <c r="AA1788" s="456"/>
      <c r="AB1788" s="456"/>
      <c r="AC1788" s="456"/>
      <c r="AD1788" s="456"/>
      <c r="AE1788" s="457"/>
      <c r="AF1788" s="455"/>
      <c r="AG1788" s="456"/>
      <c r="AH1788" s="456"/>
      <c r="AI1788" s="456"/>
      <c r="AJ1788" s="456"/>
      <c r="AK1788" s="456"/>
      <c r="AL1788" s="456"/>
      <c r="AM1788" s="456"/>
      <c r="AN1788" s="457"/>
      <c r="AO1788" s="455"/>
      <c r="AP1788" s="456"/>
      <c r="AQ1788" s="456"/>
      <c r="AR1788" s="456"/>
      <c r="AS1788" s="456"/>
      <c r="AT1788" s="456"/>
      <c r="AU1788" s="456"/>
      <c r="AV1788" s="456"/>
      <c r="AW1788" s="456"/>
      <c r="AX1788" s="456"/>
      <c r="AY1788" s="456"/>
      <c r="AZ1788" s="456"/>
      <c r="BA1788" s="456"/>
      <c r="BB1788" s="456"/>
      <c r="BC1788" s="456"/>
      <c r="BD1788" s="456"/>
      <c r="BE1788" s="456"/>
      <c r="BF1788" s="456"/>
      <c r="BG1788" s="457"/>
      <c r="BH1788" s="458"/>
      <c r="BI1788" s="459"/>
      <c r="BJ1788" s="459"/>
      <c r="BK1788" s="459"/>
      <c r="BL1788" s="459"/>
      <c r="BM1788" s="460"/>
      <c r="BN1788" s="314"/>
      <c r="BO1788" s="314"/>
      <c r="BP1788" s="1"/>
      <c r="BQ1788" s="120">
        <f>IF($F$3="","",IF(N1788=$F$3,COUNTIF(BQ$23:BQ1787,"&gt;0")+1,0))</f>
        <v>0</v>
      </c>
      <c r="BR1788" s="1"/>
      <c r="BS1788" s="20" t="str">
        <f>IF($N1788="","",IF(VLOOKUP(VLOOKUP($N1788,IMPOSTAZIONI!$E$6:$I$13,5,FALSE),IMPOSTAZIONI!$B$25:$N$32,3,FALSE)=0,"",VLOOKUP(VLOOKUP($N1788,IMPOSTAZIONI!$E$6:$I$13,5,FALSE),IMPOSTAZIONI!$B$25:$N$32,3,FALSE)))</f>
        <v/>
      </c>
      <c r="BT1788" s="20" t="str">
        <f>IF($N1788="","",IF(VLOOKUP(VLOOKUP($N1788,IMPOSTAZIONI!$E$6:$I$13,5,FALSE),IMPOSTAZIONI!$B$25:$N$32,6,FALSE)=0,"",VLOOKUP(VLOOKUP($N1788,IMPOSTAZIONI!$E$6:$I$13,5,FALSE),IMPOSTAZIONI!$B$25:$N$32,6,FALSE)))</f>
        <v/>
      </c>
      <c r="BU1788" s="20" t="str">
        <f>IF($N1788="","",IF(VLOOKUP(VLOOKUP($N1788,IMPOSTAZIONI!$E$6:$I$13,5,FALSE),IMPOSTAZIONI!$B$25:$N$32,9,FALSE)=0,"",VLOOKUP(VLOOKUP($N1788,IMPOSTAZIONI!$E$6:$I$13,5,FALSE),IMPOSTAZIONI!$B$25:$N$32,9,FALSE)))</f>
        <v/>
      </c>
      <c r="BV1788" s="20" t="str">
        <f>IF($N1788="","",IF(VLOOKUP(VLOOKUP($N1788,IMPOSTAZIONI!$E$6:$I$13,5,FALSE),IMPOSTAZIONI!$B$25:$N$32,12,FALSE)=0,"",VLOOKUP(VLOOKUP($N1788,IMPOSTAZIONI!$E$6:$I$13,5,FALSE),IMPOSTAZIONI!$B$25:$N$32,12,FALSE)))</f>
        <v/>
      </c>
      <c r="BW1788" s="221" t="str">
        <f t="shared" si="468"/>
        <v/>
      </c>
      <c r="BX1788" s="221" t="str">
        <f t="shared" si="469"/>
        <v/>
      </c>
      <c r="BY1788" s="221">
        <f t="shared" si="470"/>
        <v>0</v>
      </c>
      <c r="BZ1788" s="231">
        <f t="shared" si="471"/>
        <v>0</v>
      </c>
      <c r="CA1788" s="246">
        <f t="shared" si="472"/>
        <v>0</v>
      </c>
      <c r="CB1788" s="246">
        <f t="shared" si="473"/>
        <v>0</v>
      </c>
      <c r="CC1788" s="246" t="str">
        <f t="shared" si="474"/>
        <v/>
      </c>
      <c r="CD1788" s="246">
        <f t="shared" si="475"/>
        <v>5</v>
      </c>
      <c r="CE1788" s="246">
        <f t="shared" si="476"/>
        <v>0</v>
      </c>
      <c r="CF1788" s="276">
        <f t="shared" si="477"/>
        <v>0</v>
      </c>
      <c r="CG1788" s="277">
        <f t="shared" si="477"/>
        <v>0</v>
      </c>
      <c r="CH1788" s="277">
        <f t="shared" si="477"/>
        <v>0</v>
      </c>
      <c r="CI1788" s="278">
        <f t="shared" si="466"/>
        <v>0</v>
      </c>
      <c r="CJ1788" s="280">
        <f t="shared" si="478"/>
        <v>0</v>
      </c>
      <c r="CK1788" s="232">
        <f t="shared" si="479"/>
        <v>0</v>
      </c>
      <c r="CL1788" s="1"/>
    </row>
    <row r="1789" spans="1:90" ht="18" customHeight="1">
      <c r="A1789" s="1"/>
      <c r="B1789" s="1"/>
      <c r="C1789" s="314"/>
      <c r="D1789" s="287" t="str">
        <f t="shared" si="480"/>
        <v/>
      </c>
      <c r="E1789" s="449" t="str">
        <f t="shared" si="467"/>
        <v/>
      </c>
      <c r="F1789" s="450"/>
      <c r="G1789" s="451"/>
      <c r="H1789" s="452"/>
      <c r="I1789" s="453"/>
      <c r="J1789" s="453"/>
      <c r="K1789" s="453"/>
      <c r="L1789" s="453"/>
      <c r="M1789" s="454"/>
      <c r="N1789" s="455"/>
      <c r="O1789" s="456"/>
      <c r="P1789" s="456"/>
      <c r="Q1789" s="456"/>
      <c r="R1789" s="456"/>
      <c r="S1789" s="456"/>
      <c r="T1789" s="456"/>
      <c r="U1789" s="456"/>
      <c r="V1789" s="456"/>
      <c r="W1789" s="456"/>
      <c r="X1789" s="456"/>
      <c r="Y1789" s="456"/>
      <c r="Z1789" s="456"/>
      <c r="AA1789" s="456"/>
      <c r="AB1789" s="456"/>
      <c r="AC1789" s="456"/>
      <c r="AD1789" s="456"/>
      <c r="AE1789" s="457"/>
      <c r="AF1789" s="455"/>
      <c r="AG1789" s="456"/>
      <c r="AH1789" s="456"/>
      <c r="AI1789" s="456"/>
      <c r="AJ1789" s="456"/>
      <c r="AK1789" s="456"/>
      <c r="AL1789" s="456"/>
      <c r="AM1789" s="456"/>
      <c r="AN1789" s="457"/>
      <c r="AO1789" s="455"/>
      <c r="AP1789" s="456"/>
      <c r="AQ1789" s="456"/>
      <c r="AR1789" s="456"/>
      <c r="AS1789" s="456"/>
      <c r="AT1789" s="456"/>
      <c r="AU1789" s="456"/>
      <c r="AV1789" s="456"/>
      <c r="AW1789" s="456"/>
      <c r="AX1789" s="456"/>
      <c r="AY1789" s="456"/>
      <c r="AZ1789" s="456"/>
      <c r="BA1789" s="456"/>
      <c r="BB1789" s="456"/>
      <c r="BC1789" s="456"/>
      <c r="BD1789" s="456"/>
      <c r="BE1789" s="456"/>
      <c r="BF1789" s="456"/>
      <c r="BG1789" s="457"/>
      <c r="BH1789" s="458"/>
      <c r="BI1789" s="459"/>
      <c r="BJ1789" s="459"/>
      <c r="BK1789" s="459"/>
      <c r="BL1789" s="459"/>
      <c r="BM1789" s="460"/>
      <c r="BN1789" s="314"/>
      <c r="BO1789" s="314"/>
      <c r="BP1789" s="1"/>
      <c r="BQ1789" s="120">
        <f>IF($F$3="","",IF(N1789=$F$3,COUNTIF(BQ$23:BQ1788,"&gt;0")+1,0))</f>
        <v>0</v>
      </c>
      <c r="BR1789" s="1"/>
      <c r="BS1789" s="20" t="str">
        <f>IF($N1789="","",IF(VLOOKUP(VLOOKUP($N1789,IMPOSTAZIONI!$E$6:$I$13,5,FALSE),IMPOSTAZIONI!$B$25:$N$32,3,FALSE)=0,"",VLOOKUP(VLOOKUP($N1789,IMPOSTAZIONI!$E$6:$I$13,5,FALSE),IMPOSTAZIONI!$B$25:$N$32,3,FALSE)))</f>
        <v/>
      </c>
      <c r="BT1789" s="20" t="str">
        <f>IF($N1789="","",IF(VLOOKUP(VLOOKUP($N1789,IMPOSTAZIONI!$E$6:$I$13,5,FALSE),IMPOSTAZIONI!$B$25:$N$32,6,FALSE)=0,"",VLOOKUP(VLOOKUP($N1789,IMPOSTAZIONI!$E$6:$I$13,5,FALSE),IMPOSTAZIONI!$B$25:$N$32,6,FALSE)))</f>
        <v/>
      </c>
      <c r="BU1789" s="20" t="str">
        <f>IF($N1789="","",IF(VLOOKUP(VLOOKUP($N1789,IMPOSTAZIONI!$E$6:$I$13,5,FALSE),IMPOSTAZIONI!$B$25:$N$32,9,FALSE)=0,"",VLOOKUP(VLOOKUP($N1789,IMPOSTAZIONI!$E$6:$I$13,5,FALSE),IMPOSTAZIONI!$B$25:$N$32,9,FALSE)))</f>
        <v/>
      </c>
      <c r="BV1789" s="20" t="str">
        <f>IF($N1789="","",IF(VLOOKUP(VLOOKUP($N1789,IMPOSTAZIONI!$E$6:$I$13,5,FALSE),IMPOSTAZIONI!$B$25:$N$32,12,FALSE)=0,"",VLOOKUP(VLOOKUP($N1789,IMPOSTAZIONI!$E$6:$I$13,5,FALSE),IMPOSTAZIONI!$B$25:$N$32,12,FALSE)))</f>
        <v/>
      </c>
      <c r="BW1789" s="221" t="str">
        <f t="shared" si="468"/>
        <v/>
      </c>
      <c r="BX1789" s="221" t="str">
        <f t="shared" si="469"/>
        <v/>
      </c>
      <c r="BY1789" s="221">
        <f t="shared" si="470"/>
        <v>0</v>
      </c>
      <c r="BZ1789" s="231">
        <f t="shared" si="471"/>
        <v>0</v>
      </c>
      <c r="CA1789" s="246">
        <f t="shared" si="472"/>
        <v>0</v>
      </c>
      <c r="CB1789" s="246">
        <f t="shared" si="473"/>
        <v>0</v>
      </c>
      <c r="CC1789" s="246" t="str">
        <f t="shared" si="474"/>
        <v/>
      </c>
      <c r="CD1789" s="246">
        <f t="shared" si="475"/>
        <v>5</v>
      </c>
      <c r="CE1789" s="246">
        <f t="shared" si="476"/>
        <v>0</v>
      </c>
      <c r="CF1789" s="276">
        <f t="shared" si="477"/>
        <v>0</v>
      </c>
      <c r="CG1789" s="277">
        <f t="shared" si="477"/>
        <v>0</v>
      </c>
      <c r="CH1789" s="277">
        <f t="shared" si="477"/>
        <v>0</v>
      </c>
      <c r="CI1789" s="278">
        <f t="shared" si="477"/>
        <v>0</v>
      </c>
      <c r="CJ1789" s="280">
        <f t="shared" si="478"/>
        <v>0</v>
      </c>
      <c r="CK1789" s="232">
        <f t="shared" si="479"/>
        <v>0</v>
      </c>
      <c r="CL1789" s="1"/>
    </row>
    <row r="1790" spans="1:90" ht="18" customHeight="1">
      <c r="A1790" s="1"/>
      <c r="B1790" s="1"/>
      <c r="C1790" s="314"/>
      <c r="D1790" s="287" t="str">
        <f t="shared" si="480"/>
        <v/>
      </c>
      <c r="E1790" s="449" t="str">
        <f t="shared" ref="E1790:E1853" si="481">IF(BQ1790=0,"",BQ1790)</f>
        <v/>
      </c>
      <c r="F1790" s="450"/>
      <c r="G1790" s="451"/>
      <c r="H1790" s="452"/>
      <c r="I1790" s="453"/>
      <c r="J1790" s="453"/>
      <c r="K1790" s="453"/>
      <c r="L1790" s="453"/>
      <c r="M1790" s="454"/>
      <c r="N1790" s="455"/>
      <c r="O1790" s="456"/>
      <c r="P1790" s="456"/>
      <c r="Q1790" s="456"/>
      <c r="R1790" s="456"/>
      <c r="S1790" s="456"/>
      <c r="T1790" s="456"/>
      <c r="U1790" s="456"/>
      <c r="V1790" s="456"/>
      <c r="W1790" s="456"/>
      <c r="X1790" s="456"/>
      <c r="Y1790" s="456"/>
      <c r="Z1790" s="456"/>
      <c r="AA1790" s="456"/>
      <c r="AB1790" s="456"/>
      <c r="AC1790" s="456"/>
      <c r="AD1790" s="456"/>
      <c r="AE1790" s="457"/>
      <c r="AF1790" s="455"/>
      <c r="AG1790" s="456"/>
      <c r="AH1790" s="456"/>
      <c r="AI1790" s="456"/>
      <c r="AJ1790" s="456"/>
      <c r="AK1790" s="456"/>
      <c r="AL1790" s="456"/>
      <c r="AM1790" s="456"/>
      <c r="AN1790" s="457"/>
      <c r="AO1790" s="455"/>
      <c r="AP1790" s="456"/>
      <c r="AQ1790" s="456"/>
      <c r="AR1790" s="456"/>
      <c r="AS1790" s="456"/>
      <c r="AT1790" s="456"/>
      <c r="AU1790" s="456"/>
      <c r="AV1790" s="456"/>
      <c r="AW1790" s="456"/>
      <c r="AX1790" s="456"/>
      <c r="AY1790" s="456"/>
      <c r="AZ1790" s="456"/>
      <c r="BA1790" s="456"/>
      <c r="BB1790" s="456"/>
      <c r="BC1790" s="456"/>
      <c r="BD1790" s="456"/>
      <c r="BE1790" s="456"/>
      <c r="BF1790" s="456"/>
      <c r="BG1790" s="457"/>
      <c r="BH1790" s="458"/>
      <c r="BI1790" s="459"/>
      <c r="BJ1790" s="459"/>
      <c r="BK1790" s="459"/>
      <c r="BL1790" s="459"/>
      <c r="BM1790" s="460"/>
      <c r="BN1790" s="314"/>
      <c r="BO1790" s="314"/>
      <c r="BP1790" s="1"/>
      <c r="BQ1790" s="120">
        <f>IF($F$3="","",IF(N1790=$F$3,COUNTIF(BQ$23:BQ1789,"&gt;0")+1,0))</f>
        <v>0</v>
      </c>
      <c r="BR1790" s="1"/>
      <c r="BS1790" s="20" t="str">
        <f>IF($N1790="","",IF(VLOOKUP(VLOOKUP($N1790,IMPOSTAZIONI!$E$6:$I$13,5,FALSE),IMPOSTAZIONI!$B$25:$N$32,3,FALSE)=0,"",VLOOKUP(VLOOKUP($N1790,IMPOSTAZIONI!$E$6:$I$13,5,FALSE),IMPOSTAZIONI!$B$25:$N$32,3,FALSE)))</f>
        <v/>
      </c>
      <c r="BT1790" s="20" t="str">
        <f>IF($N1790="","",IF(VLOOKUP(VLOOKUP($N1790,IMPOSTAZIONI!$E$6:$I$13,5,FALSE),IMPOSTAZIONI!$B$25:$N$32,6,FALSE)=0,"",VLOOKUP(VLOOKUP($N1790,IMPOSTAZIONI!$E$6:$I$13,5,FALSE),IMPOSTAZIONI!$B$25:$N$32,6,FALSE)))</f>
        <v/>
      </c>
      <c r="BU1790" s="20" t="str">
        <f>IF($N1790="","",IF(VLOOKUP(VLOOKUP($N1790,IMPOSTAZIONI!$E$6:$I$13,5,FALSE),IMPOSTAZIONI!$B$25:$N$32,9,FALSE)=0,"",VLOOKUP(VLOOKUP($N1790,IMPOSTAZIONI!$E$6:$I$13,5,FALSE),IMPOSTAZIONI!$B$25:$N$32,9,FALSE)))</f>
        <v/>
      </c>
      <c r="BV1790" s="20" t="str">
        <f>IF($N1790="","",IF(VLOOKUP(VLOOKUP($N1790,IMPOSTAZIONI!$E$6:$I$13,5,FALSE),IMPOSTAZIONI!$B$25:$N$32,12,FALSE)=0,"",VLOOKUP(VLOOKUP($N1790,IMPOSTAZIONI!$E$6:$I$13,5,FALSE),IMPOSTAZIONI!$B$25:$N$32,12,FALSE)))</f>
        <v/>
      </c>
      <c r="BW1790" s="221" t="str">
        <f t="shared" ref="BW1790:BW1853" si="482">IF(AF1790="","",HLOOKUP(AF1790,BS1790:BV1790,1,FALSE))</f>
        <v/>
      </c>
      <c r="BX1790" s="221" t="str">
        <f t="shared" ref="BX1790:BX1853" si="483">IF(N1790="","",VLOOKUP(N1790,$AY$3109:$BM$3116,1,FALSE))</f>
        <v/>
      </c>
      <c r="BY1790" s="221">
        <f t="shared" ref="BY1790:BY1853" si="484">IF(OR(ISERROR(BW1790),ISERROR(BX1790),AND(H1790&gt;0,H1790&lt;AD$3140),AND(H1790&gt;0,H1790&gt;AD$3141)),1,IF(CK1790=1,2,0))</f>
        <v>0</v>
      </c>
      <c r="BZ1790" s="231">
        <f t="shared" ref="BZ1790:BZ1853" si="485">IF($F$3="",0,IF($F$3=N1790,H1790,0))</f>
        <v>0</v>
      </c>
      <c r="CA1790" s="246">
        <f t="shared" ref="CA1790:CA1853" si="486">IF($BN$3&gt;$AY$3147,"",IF(BZ1790=0,0,IF(AF1790="",0,VLOOKUP(AF1790,$AY$3118:$BL$3121,14,FALSE))))</f>
        <v>0</v>
      </c>
      <c r="CB1790" s="246">
        <f t="shared" ref="CB1790:CB1853" si="487">IF(BZ1790=0,0,MONTH(BZ1790))</f>
        <v>0</v>
      </c>
      <c r="CC1790" s="246" t="str">
        <f t="shared" ref="CC1790:CC1853" si="488">IF(OR(BZ1790=0,CA1790=0),"",CONCATENATE(CB1790,CA1790))</f>
        <v/>
      </c>
      <c r="CD1790" s="246">
        <f t="shared" ref="CD1790:CD1853" si="489">MATCH(BZ1790,BZ$23:BZ$3022,0)</f>
        <v>5</v>
      </c>
      <c r="CE1790" s="246">
        <f t="shared" ref="CE1790:CE1853" si="490">IF(CA1790&gt;0,CONCATENATE(CD1790,CA1790),0)</f>
        <v>0</v>
      </c>
      <c r="CF1790" s="276">
        <f t="shared" ref="CF1790:CI1853" si="491">COUNTIF($CE$23:$CE$3022,CONCATENATE($CD1790,CF$21))</f>
        <v>0</v>
      </c>
      <c r="CG1790" s="277">
        <f t="shared" si="491"/>
        <v>0</v>
      </c>
      <c r="CH1790" s="277">
        <f t="shared" si="491"/>
        <v>0</v>
      </c>
      <c r="CI1790" s="278">
        <f t="shared" si="491"/>
        <v>0</v>
      </c>
      <c r="CJ1790" s="280">
        <f t="shared" ref="CJ1790:CJ1853" si="492">COUNTIF(CF1790:CI1790,"&gt;0")</f>
        <v>0</v>
      </c>
      <c r="CK1790" s="232">
        <f t="shared" ref="CK1790:CK1853" si="493">IF(CJ1790&gt;1,1,0)</f>
        <v>0</v>
      </c>
      <c r="CL1790" s="1"/>
    </row>
    <row r="1791" spans="1:90" ht="18" customHeight="1">
      <c r="A1791" s="1"/>
      <c r="B1791" s="1"/>
      <c r="C1791" s="314"/>
      <c r="D1791" s="287" t="str">
        <f t="shared" si="480"/>
        <v/>
      </c>
      <c r="E1791" s="449" t="str">
        <f t="shared" si="481"/>
        <v/>
      </c>
      <c r="F1791" s="450"/>
      <c r="G1791" s="451"/>
      <c r="H1791" s="452"/>
      <c r="I1791" s="453"/>
      <c r="J1791" s="453"/>
      <c r="K1791" s="453"/>
      <c r="L1791" s="453"/>
      <c r="M1791" s="454"/>
      <c r="N1791" s="455"/>
      <c r="O1791" s="456"/>
      <c r="P1791" s="456"/>
      <c r="Q1791" s="456"/>
      <c r="R1791" s="456"/>
      <c r="S1791" s="456"/>
      <c r="T1791" s="456"/>
      <c r="U1791" s="456"/>
      <c r="V1791" s="456"/>
      <c r="W1791" s="456"/>
      <c r="X1791" s="456"/>
      <c r="Y1791" s="456"/>
      <c r="Z1791" s="456"/>
      <c r="AA1791" s="456"/>
      <c r="AB1791" s="456"/>
      <c r="AC1791" s="456"/>
      <c r="AD1791" s="456"/>
      <c r="AE1791" s="457"/>
      <c r="AF1791" s="455"/>
      <c r="AG1791" s="456"/>
      <c r="AH1791" s="456"/>
      <c r="AI1791" s="456"/>
      <c r="AJ1791" s="456"/>
      <c r="AK1791" s="456"/>
      <c r="AL1791" s="456"/>
      <c r="AM1791" s="456"/>
      <c r="AN1791" s="457"/>
      <c r="AO1791" s="455"/>
      <c r="AP1791" s="456"/>
      <c r="AQ1791" s="456"/>
      <c r="AR1791" s="456"/>
      <c r="AS1791" s="456"/>
      <c r="AT1791" s="456"/>
      <c r="AU1791" s="456"/>
      <c r="AV1791" s="456"/>
      <c r="AW1791" s="456"/>
      <c r="AX1791" s="456"/>
      <c r="AY1791" s="456"/>
      <c r="AZ1791" s="456"/>
      <c r="BA1791" s="456"/>
      <c r="BB1791" s="456"/>
      <c r="BC1791" s="456"/>
      <c r="BD1791" s="456"/>
      <c r="BE1791" s="456"/>
      <c r="BF1791" s="456"/>
      <c r="BG1791" s="457"/>
      <c r="BH1791" s="458"/>
      <c r="BI1791" s="459"/>
      <c r="BJ1791" s="459"/>
      <c r="BK1791" s="459"/>
      <c r="BL1791" s="459"/>
      <c r="BM1791" s="460"/>
      <c r="BN1791" s="314"/>
      <c r="BO1791" s="314"/>
      <c r="BP1791" s="1"/>
      <c r="BQ1791" s="120">
        <f>IF($F$3="","",IF(N1791=$F$3,COUNTIF(BQ$23:BQ1790,"&gt;0")+1,0))</f>
        <v>0</v>
      </c>
      <c r="BR1791" s="1"/>
      <c r="BS1791" s="20" t="str">
        <f>IF($N1791="","",IF(VLOOKUP(VLOOKUP($N1791,IMPOSTAZIONI!$E$6:$I$13,5,FALSE),IMPOSTAZIONI!$B$25:$N$32,3,FALSE)=0,"",VLOOKUP(VLOOKUP($N1791,IMPOSTAZIONI!$E$6:$I$13,5,FALSE),IMPOSTAZIONI!$B$25:$N$32,3,FALSE)))</f>
        <v/>
      </c>
      <c r="BT1791" s="20" t="str">
        <f>IF($N1791="","",IF(VLOOKUP(VLOOKUP($N1791,IMPOSTAZIONI!$E$6:$I$13,5,FALSE),IMPOSTAZIONI!$B$25:$N$32,6,FALSE)=0,"",VLOOKUP(VLOOKUP($N1791,IMPOSTAZIONI!$E$6:$I$13,5,FALSE),IMPOSTAZIONI!$B$25:$N$32,6,FALSE)))</f>
        <v/>
      </c>
      <c r="BU1791" s="20" t="str">
        <f>IF($N1791="","",IF(VLOOKUP(VLOOKUP($N1791,IMPOSTAZIONI!$E$6:$I$13,5,FALSE),IMPOSTAZIONI!$B$25:$N$32,9,FALSE)=0,"",VLOOKUP(VLOOKUP($N1791,IMPOSTAZIONI!$E$6:$I$13,5,FALSE),IMPOSTAZIONI!$B$25:$N$32,9,FALSE)))</f>
        <v/>
      </c>
      <c r="BV1791" s="20" t="str">
        <f>IF($N1791="","",IF(VLOOKUP(VLOOKUP($N1791,IMPOSTAZIONI!$E$6:$I$13,5,FALSE),IMPOSTAZIONI!$B$25:$N$32,12,FALSE)=0,"",VLOOKUP(VLOOKUP($N1791,IMPOSTAZIONI!$E$6:$I$13,5,FALSE),IMPOSTAZIONI!$B$25:$N$32,12,FALSE)))</f>
        <v/>
      </c>
      <c r="BW1791" s="221" t="str">
        <f t="shared" si="482"/>
        <v/>
      </c>
      <c r="BX1791" s="221" t="str">
        <f t="shared" si="483"/>
        <v/>
      </c>
      <c r="BY1791" s="221">
        <f t="shared" si="484"/>
        <v>0</v>
      </c>
      <c r="BZ1791" s="231">
        <f t="shared" si="485"/>
        <v>0</v>
      </c>
      <c r="CA1791" s="246">
        <f t="shared" si="486"/>
        <v>0</v>
      </c>
      <c r="CB1791" s="246">
        <f t="shared" si="487"/>
        <v>0</v>
      </c>
      <c r="CC1791" s="246" t="str">
        <f t="shared" si="488"/>
        <v/>
      </c>
      <c r="CD1791" s="246">
        <f t="shared" si="489"/>
        <v>5</v>
      </c>
      <c r="CE1791" s="246">
        <f t="shared" si="490"/>
        <v>0</v>
      </c>
      <c r="CF1791" s="276">
        <f t="shared" si="491"/>
        <v>0</v>
      </c>
      <c r="CG1791" s="277">
        <f t="shared" si="491"/>
        <v>0</v>
      </c>
      <c r="CH1791" s="277">
        <f t="shared" si="491"/>
        <v>0</v>
      </c>
      <c r="CI1791" s="278">
        <f t="shared" si="491"/>
        <v>0</v>
      </c>
      <c r="CJ1791" s="280">
        <f t="shared" si="492"/>
        <v>0</v>
      </c>
      <c r="CK1791" s="232">
        <f t="shared" si="493"/>
        <v>0</v>
      </c>
      <c r="CL1791" s="1"/>
    </row>
    <row r="1792" spans="1:90" ht="18" customHeight="1">
      <c r="A1792" s="1"/>
      <c r="B1792" s="1"/>
      <c r="C1792" s="314"/>
      <c r="D1792" s="287" t="str">
        <f t="shared" si="480"/>
        <v/>
      </c>
      <c r="E1792" s="449" t="str">
        <f t="shared" si="481"/>
        <v/>
      </c>
      <c r="F1792" s="450"/>
      <c r="G1792" s="451"/>
      <c r="H1792" s="452"/>
      <c r="I1792" s="453"/>
      <c r="J1792" s="453"/>
      <c r="K1792" s="453"/>
      <c r="L1792" s="453"/>
      <c r="M1792" s="454"/>
      <c r="N1792" s="455"/>
      <c r="O1792" s="456"/>
      <c r="P1792" s="456"/>
      <c r="Q1792" s="456"/>
      <c r="R1792" s="456"/>
      <c r="S1792" s="456"/>
      <c r="T1792" s="456"/>
      <c r="U1792" s="456"/>
      <c r="V1792" s="456"/>
      <c r="W1792" s="456"/>
      <c r="X1792" s="456"/>
      <c r="Y1792" s="456"/>
      <c r="Z1792" s="456"/>
      <c r="AA1792" s="456"/>
      <c r="AB1792" s="456"/>
      <c r="AC1792" s="456"/>
      <c r="AD1792" s="456"/>
      <c r="AE1792" s="457"/>
      <c r="AF1792" s="455"/>
      <c r="AG1792" s="456"/>
      <c r="AH1792" s="456"/>
      <c r="AI1792" s="456"/>
      <c r="AJ1792" s="456"/>
      <c r="AK1792" s="456"/>
      <c r="AL1792" s="456"/>
      <c r="AM1792" s="456"/>
      <c r="AN1792" s="457"/>
      <c r="AO1792" s="455"/>
      <c r="AP1792" s="456"/>
      <c r="AQ1792" s="456"/>
      <c r="AR1792" s="456"/>
      <c r="AS1792" s="456"/>
      <c r="AT1792" s="456"/>
      <c r="AU1792" s="456"/>
      <c r="AV1792" s="456"/>
      <c r="AW1792" s="456"/>
      <c r="AX1792" s="456"/>
      <c r="AY1792" s="456"/>
      <c r="AZ1792" s="456"/>
      <c r="BA1792" s="456"/>
      <c r="BB1792" s="456"/>
      <c r="BC1792" s="456"/>
      <c r="BD1792" s="456"/>
      <c r="BE1792" s="456"/>
      <c r="BF1792" s="456"/>
      <c r="BG1792" s="457"/>
      <c r="BH1792" s="458"/>
      <c r="BI1792" s="459"/>
      <c r="BJ1792" s="459"/>
      <c r="BK1792" s="459"/>
      <c r="BL1792" s="459"/>
      <c r="BM1792" s="460"/>
      <c r="BN1792" s="314"/>
      <c r="BO1792" s="314"/>
      <c r="BP1792" s="1"/>
      <c r="BQ1792" s="120">
        <f>IF($F$3="","",IF(N1792=$F$3,COUNTIF(BQ$23:BQ1791,"&gt;0")+1,0))</f>
        <v>0</v>
      </c>
      <c r="BR1792" s="1"/>
      <c r="BS1792" s="20" t="str">
        <f>IF($N1792="","",IF(VLOOKUP(VLOOKUP($N1792,IMPOSTAZIONI!$E$6:$I$13,5,FALSE),IMPOSTAZIONI!$B$25:$N$32,3,FALSE)=0,"",VLOOKUP(VLOOKUP($N1792,IMPOSTAZIONI!$E$6:$I$13,5,FALSE),IMPOSTAZIONI!$B$25:$N$32,3,FALSE)))</f>
        <v/>
      </c>
      <c r="BT1792" s="20" t="str">
        <f>IF($N1792="","",IF(VLOOKUP(VLOOKUP($N1792,IMPOSTAZIONI!$E$6:$I$13,5,FALSE),IMPOSTAZIONI!$B$25:$N$32,6,FALSE)=0,"",VLOOKUP(VLOOKUP($N1792,IMPOSTAZIONI!$E$6:$I$13,5,FALSE),IMPOSTAZIONI!$B$25:$N$32,6,FALSE)))</f>
        <v/>
      </c>
      <c r="BU1792" s="20" t="str">
        <f>IF($N1792="","",IF(VLOOKUP(VLOOKUP($N1792,IMPOSTAZIONI!$E$6:$I$13,5,FALSE),IMPOSTAZIONI!$B$25:$N$32,9,FALSE)=0,"",VLOOKUP(VLOOKUP($N1792,IMPOSTAZIONI!$E$6:$I$13,5,FALSE),IMPOSTAZIONI!$B$25:$N$32,9,FALSE)))</f>
        <v/>
      </c>
      <c r="BV1792" s="20" t="str">
        <f>IF($N1792="","",IF(VLOOKUP(VLOOKUP($N1792,IMPOSTAZIONI!$E$6:$I$13,5,FALSE),IMPOSTAZIONI!$B$25:$N$32,12,FALSE)=0,"",VLOOKUP(VLOOKUP($N1792,IMPOSTAZIONI!$E$6:$I$13,5,FALSE),IMPOSTAZIONI!$B$25:$N$32,12,FALSE)))</f>
        <v/>
      </c>
      <c r="BW1792" s="221" t="str">
        <f t="shared" si="482"/>
        <v/>
      </c>
      <c r="BX1792" s="221" t="str">
        <f t="shared" si="483"/>
        <v/>
      </c>
      <c r="BY1792" s="221">
        <f t="shared" si="484"/>
        <v>0</v>
      </c>
      <c r="BZ1792" s="231">
        <f t="shared" si="485"/>
        <v>0</v>
      </c>
      <c r="CA1792" s="246">
        <f t="shared" si="486"/>
        <v>0</v>
      </c>
      <c r="CB1792" s="246">
        <f t="shared" si="487"/>
        <v>0</v>
      </c>
      <c r="CC1792" s="246" t="str">
        <f t="shared" si="488"/>
        <v/>
      </c>
      <c r="CD1792" s="246">
        <f t="shared" si="489"/>
        <v>5</v>
      </c>
      <c r="CE1792" s="246">
        <f t="shared" si="490"/>
        <v>0</v>
      </c>
      <c r="CF1792" s="276">
        <f t="shared" si="491"/>
        <v>0</v>
      </c>
      <c r="CG1792" s="277">
        <f t="shared" si="491"/>
        <v>0</v>
      </c>
      <c r="CH1792" s="277">
        <f t="shared" si="491"/>
        <v>0</v>
      </c>
      <c r="CI1792" s="278">
        <f t="shared" si="491"/>
        <v>0</v>
      </c>
      <c r="CJ1792" s="280">
        <f t="shared" si="492"/>
        <v>0</v>
      </c>
      <c r="CK1792" s="232">
        <f t="shared" si="493"/>
        <v>0</v>
      </c>
      <c r="CL1792" s="1"/>
    </row>
    <row r="1793" spans="1:90" ht="18" customHeight="1">
      <c r="A1793" s="1"/>
      <c r="B1793" s="1"/>
      <c r="C1793" s="314"/>
      <c r="D1793" s="287" t="str">
        <f t="shared" si="480"/>
        <v/>
      </c>
      <c r="E1793" s="449" t="str">
        <f t="shared" si="481"/>
        <v/>
      </c>
      <c r="F1793" s="450"/>
      <c r="G1793" s="451"/>
      <c r="H1793" s="452"/>
      <c r="I1793" s="453"/>
      <c r="J1793" s="453"/>
      <c r="K1793" s="453"/>
      <c r="L1793" s="453"/>
      <c r="M1793" s="454"/>
      <c r="N1793" s="455"/>
      <c r="O1793" s="456"/>
      <c r="P1793" s="456"/>
      <c r="Q1793" s="456"/>
      <c r="R1793" s="456"/>
      <c r="S1793" s="456"/>
      <c r="T1793" s="456"/>
      <c r="U1793" s="456"/>
      <c r="V1793" s="456"/>
      <c r="W1793" s="456"/>
      <c r="X1793" s="456"/>
      <c r="Y1793" s="456"/>
      <c r="Z1793" s="456"/>
      <c r="AA1793" s="456"/>
      <c r="AB1793" s="456"/>
      <c r="AC1793" s="456"/>
      <c r="AD1793" s="456"/>
      <c r="AE1793" s="457"/>
      <c r="AF1793" s="455"/>
      <c r="AG1793" s="456"/>
      <c r="AH1793" s="456"/>
      <c r="AI1793" s="456"/>
      <c r="AJ1793" s="456"/>
      <c r="AK1793" s="456"/>
      <c r="AL1793" s="456"/>
      <c r="AM1793" s="456"/>
      <c r="AN1793" s="457"/>
      <c r="AO1793" s="455"/>
      <c r="AP1793" s="456"/>
      <c r="AQ1793" s="456"/>
      <c r="AR1793" s="456"/>
      <c r="AS1793" s="456"/>
      <c r="AT1793" s="456"/>
      <c r="AU1793" s="456"/>
      <c r="AV1793" s="456"/>
      <c r="AW1793" s="456"/>
      <c r="AX1793" s="456"/>
      <c r="AY1793" s="456"/>
      <c r="AZ1793" s="456"/>
      <c r="BA1793" s="456"/>
      <c r="BB1793" s="456"/>
      <c r="BC1793" s="456"/>
      <c r="BD1793" s="456"/>
      <c r="BE1793" s="456"/>
      <c r="BF1793" s="456"/>
      <c r="BG1793" s="457"/>
      <c r="BH1793" s="458"/>
      <c r="BI1793" s="459"/>
      <c r="BJ1793" s="459"/>
      <c r="BK1793" s="459"/>
      <c r="BL1793" s="459"/>
      <c r="BM1793" s="460"/>
      <c r="BN1793" s="314"/>
      <c r="BO1793" s="314"/>
      <c r="BP1793" s="1"/>
      <c r="BQ1793" s="120">
        <f>IF($F$3="","",IF(N1793=$F$3,COUNTIF(BQ$23:BQ1792,"&gt;0")+1,0))</f>
        <v>0</v>
      </c>
      <c r="BR1793" s="1"/>
      <c r="BS1793" s="20" t="str">
        <f>IF($N1793="","",IF(VLOOKUP(VLOOKUP($N1793,IMPOSTAZIONI!$E$6:$I$13,5,FALSE),IMPOSTAZIONI!$B$25:$N$32,3,FALSE)=0,"",VLOOKUP(VLOOKUP($N1793,IMPOSTAZIONI!$E$6:$I$13,5,FALSE),IMPOSTAZIONI!$B$25:$N$32,3,FALSE)))</f>
        <v/>
      </c>
      <c r="BT1793" s="20" t="str">
        <f>IF($N1793="","",IF(VLOOKUP(VLOOKUP($N1793,IMPOSTAZIONI!$E$6:$I$13,5,FALSE),IMPOSTAZIONI!$B$25:$N$32,6,FALSE)=0,"",VLOOKUP(VLOOKUP($N1793,IMPOSTAZIONI!$E$6:$I$13,5,FALSE),IMPOSTAZIONI!$B$25:$N$32,6,FALSE)))</f>
        <v/>
      </c>
      <c r="BU1793" s="20" t="str">
        <f>IF($N1793="","",IF(VLOOKUP(VLOOKUP($N1793,IMPOSTAZIONI!$E$6:$I$13,5,FALSE),IMPOSTAZIONI!$B$25:$N$32,9,FALSE)=0,"",VLOOKUP(VLOOKUP($N1793,IMPOSTAZIONI!$E$6:$I$13,5,FALSE),IMPOSTAZIONI!$B$25:$N$32,9,FALSE)))</f>
        <v/>
      </c>
      <c r="BV1793" s="20" t="str">
        <f>IF($N1793="","",IF(VLOOKUP(VLOOKUP($N1793,IMPOSTAZIONI!$E$6:$I$13,5,FALSE),IMPOSTAZIONI!$B$25:$N$32,12,FALSE)=0,"",VLOOKUP(VLOOKUP($N1793,IMPOSTAZIONI!$E$6:$I$13,5,FALSE),IMPOSTAZIONI!$B$25:$N$32,12,FALSE)))</f>
        <v/>
      </c>
      <c r="BW1793" s="221" t="str">
        <f t="shared" si="482"/>
        <v/>
      </c>
      <c r="BX1793" s="221" t="str">
        <f t="shared" si="483"/>
        <v/>
      </c>
      <c r="BY1793" s="221">
        <f t="shared" si="484"/>
        <v>0</v>
      </c>
      <c r="BZ1793" s="231">
        <f t="shared" si="485"/>
        <v>0</v>
      </c>
      <c r="CA1793" s="246">
        <f t="shared" si="486"/>
        <v>0</v>
      </c>
      <c r="CB1793" s="246">
        <f t="shared" si="487"/>
        <v>0</v>
      </c>
      <c r="CC1793" s="246" t="str">
        <f t="shared" si="488"/>
        <v/>
      </c>
      <c r="CD1793" s="246">
        <f t="shared" si="489"/>
        <v>5</v>
      </c>
      <c r="CE1793" s="246">
        <f t="shared" si="490"/>
        <v>0</v>
      </c>
      <c r="CF1793" s="276">
        <f t="shared" si="491"/>
        <v>0</v>
      </c>
      <c r="CG1793" s="277">
        <f t="shared" si="491"/>
        <v>0</v>
      </c>
      <c r="CH1793" s="277">
        <f t="shared" si="491"/>
        <v>0</v>
      </c>
      <c r="CI1793" s="278">
        <f t="shared" si="491"/>
        <v>0</v>
      </c>
      <c r="CJ1793" s="280">
        <f t="shared" si="492"/>
        <v>0</v>
      </c>
      <c r="CK1793" s="232">
        <f t="shared" si="493"/>
        <v>0</v>
      </c>
      <c r="CL1793" s="1"/>
    </row>
    <row r="1794" spans="1:90" ht="18" customHeight="1">
      <c r="A1794" s="1"/>
      <c r="B1794" s="1"/>
      <c r="C1794" s="314"/>
      <c r="D1794" s="287" t="str">
        <f t="shared" si="480"/>
        <v/>
      </c>
      <c r="E1794" s="449" t="str">
        <f t="shared" si="481"/>
        <v/>
      </c>
      <c r="F1794" s="450"/>
      <c r="G1794" s="451"/>
      <c r="H1794" s="452"/>
      <c r="I1794" s="453"/>
      <c r="J1794" s="453"/>
      <c r="K1794" s="453"/>
      <c r="L1794" s="453"/>
      <c r="M1794" s="454"/>
      <c r="N1794" s="455"/>
      <c r="O1794" s="456"/>
      <c r="P1794" s="456"/>
      <c r="Q1794" s="456"/>
      <c r="R1794" s="456"/>
      <c r="S1794" s="456"/>
      <c r="T1794" s="456"/>
      <c r="U1794" s="456"/>
      <c r="V1794" s="456"/>
      <c r="W1794" s="456"/>
      <c r="X1794" s="456"/>
      <c r="Y1794" s="456"/>
      <c r="Z1794" s="456"/>
      <c r="AA1794" s="456"/>
      <c r="AB1794" s="456"/>
      <c r="AC1794" s="456"/>
      <c r="AD1794" s="456"/>
      <c r="AE1794" s="457"/>
      <c r="AF1794" s="455"/>
      <c r="AG1794" s="456"/>
      <c r="AH1794" s="456"/>
      <c r="AI1794" s="456"/>
      <c r="AJ1794" s="456"/>
      <c r="AK1794" s="456"/>
      <c r="AL1794" s="456"/>
      <c r="AM1794" s="456"/>
      <c r="AN1794" s="457"/>
      <c r="AO1794" s="455"/>
      <c r="AP1794" s="456"/>
      <c r="AQ1794" s="456"/>
      <c r="AR1794" s="456"/>
      <c r="AS1794" s="456"/>
      <c r="AT1794" s="456"/>
      <c r="AU1794" s="456"/>
      <c r="AV1794" s="456"/>
      <c r="AW1794" s="456"/>
      <c r="AX1794" s="456"/>
      <c r="AY1794" s="456"/>
      <c r="AZ1794" s="456"/>
      <c r="BA1794" s="456"/>
      <c r="BB1794" s="456"/>
      <c r="BC1794" s="456"/>
      <c r="BD1794" s="456"/>
      <c r="BE1794" s="456"/>
      <c r="BF1794" s="456"/>
      <c r="BG1794" s="457"/>
      <c r="BH1794" s="458"/>
      <c r="BI1794" s="459"/>
      <c r="BJ1794" s="459"/>
      <c r="BK1794" s="459"/>
      <c r="BL1794" s="459"/>
      <c r="BM1794" s="460"/>
      <c r="BN1794" s="314"/>
      <c r="BO1794" s="314"/>
      <c r="BP1794" s="1"/>
      <c r="BQ1794" s="120">
        <f>IF($F$3="","",IF(N1794=$F$3,COUNTIF(BQ$23:BQ1793,"&gt;0")+1,0))</f>
        <v>0</v>
      </c>
      <c r="BR1794" s="1"/>
      <c r="BS1794" s="20" t="str">
        <f>IF($N1794="","",IF(VLOOKUP(VLOOKUP($N1794,IMPOSTAZIONI!$E$6:$I$13,5,FALSE),IMPOSTAZIONI!$B$25:$N$32,3,FALSE)=0,"",VLOOKUP(VLOOKUP($N1794,IMPOSTAZIONI!$E$6:$I$13,5,FALSE),IMPOSTAZIONI!$B$25:$N$32,3,FALSE)))</f>
        <v/>
      </c>
      <c r="BT1794" s="20" t="str">
        <f>IF($N1794="","",IF(VLOOKUP(VLOOKUP($N1794,IMPOSTAZIONI!$E$6:$I$13,5,FALSE),IMPOSTAZIONI!$B$25:$N$32,6,FALSE)=0,"",VLOOKUP(VLOOKUP($N1794,IMPOSTAZIONI!$E$6:$I$13,5,FALSE),IMPOSTAZIONI!$B$25:$N$32,6,FALSE)))</f>
        <v/>
      </c>
      <c r="BU1794" s="20" t="str">
        <f>IF($N1794="","",IF(VLOOKUP(VLOOKUP($N1794,IMPOSTAZIONI!$E$6:$I$13,5,FALSE),IMPOSTAZIONI!$B$25:$N$32,9,FALSE)=0,"",VLOOKUP(VLOOKUP($N1794,IMPOSTAZIONI!$E$6:$I$13,5,FALSE),IMPOSTAZIONI!$B$25:$N$32,9,FALSE)))</f>
        <v/>
      </c>
      <c r="BV1794" s="20" t="str">
        <f>IF($N1794="","",IF(VLOOKUP(VLOOKUP($N1794,IMPOSTAZIONI!$E$6:$I$13,5,FALSE),IMPOSTAZIONI!$B$25:$N$32,12,FALSE)=0,"",VLOOKUP(VLOOKUP($N1794,IMPOSTAZIONI!$E$6:$I$13,5,FALSE),IMPOSTAZIONI!$B$25:$N$32,12,FALSE)))</f>
        <v/>
      </c>
      <c r="BW1794" s="221" t="str">
        <f t="shared" si="482"/>
        <v/>
      </c>
      <c r="BX1794" s="221" t="str">
        <f t="shared" si="483"/>
        <v/>
      </c>
      <c r="BY1794" s="221">
        <f t="shared" si="484"/>
        <v>0</v>
      </c>
      <c r="BZ1794" s="231">
        <f t="shared" si="485"/>
        <v>0</v>
      </c>
      <c r="CA1794" s="246">
        <f t="shared" si="486"/>
        <v>0</v>
      </c>
      <c r="CB1794" s="246">
        <f t="shared" si="487"/>
        <v>0</v>
      </c>
      <c r="CC1794" s="246" t="str">
        <f t="shared" si="488"/>
        <v/>
      </c>
      <c r="CD1794" s="246">
        <f t="shared" si="489"/>
        <v>5</v>
      </c>
      <c r="CE1794" s="246">
        <f t="shared" si="490"/>
        <v>0</v>
      </c>
      <c r="CF1794" s="276">
        <f t="shared" si="491"/>
        <v>0</v>
      </c>
      <c r="CG1794" s="277">
        <f t="shared" si="491"/>
        <v>0</v>
      </c>
      <c r="CH1794" s="277">
        <f t="shared" si="491"/>
        <v>0</v>
      </c>
      <c r="CI1794" s="278">
        <f t="shared" si="491"/>
        <v>0</v>
      </c>
      <c r="CJ1794" s="280">
        <f t="shared" si="492"/>
        <v>0</v>
      </c>
      <c r="CK1794" s="232">
        <f t="shared" si="493"/>
        <v>0</v>
      </c>
      <c r="CL1794" s="1"/>
    </row>
    <row r="1795" spans="1:90" ht="18" customHeight="1">
      <c r="A1795" s="1"/>
      <c r="B1795" s="1"/>
      <c r="C1795" s="314"/>
      <c r="D1795" s="287" t="str">
        <f t="shared" si="480"/>
        <v/>
      </c>
      <c r="E1795" s="449" t="str">
        <f t="shared" si="481"/>
        <v/>
      </c>
      <c r="F1795" s="450"/>
      <c r="G1795" s="451"/>
      <c r="H1795" s="452"/>
      <c r="I1795" s="453"/>
      <c r="J1795" s="453"/>
      <c r="K1795" s="453"/>
      <c r="L1795" s="453"/>
      <c r="M1795" s="454"/>
      <c r="N1795" s="455"/>
      <c r="O1795" s="456"/>
      <c r="P1795" s="456"/>
      <c r="Q1795" s="456"/>
      <c r="R1795" s="456"/>
      <c r="S1795" s="456"/>
      <c r="T1795" s="456"/>
      <c r="U1795" s="456"/>
      <c r="V1795" s="456"/>
      <c r="W1795" s="456"/>
      <c r="X1795" s="456"/>
      <c r="Y1795" s="456"/>
      <c r="Z1795" s="456"/>
      <c r="AA1795" s="456"/>
      <c r="AB1795" s="456"/>
      <c r="AC1795" s="456"/>
      <c r="AD1795" s="456"/>
      <c r="AE1795" s="457"/>
      <c r="AF1795" s="455"/>
      <c r="AG1795" s="456"/>
      <c r="AH1795" s="456"/>
      <c r="AI1795" s="456"/>
      <c r="AJ1795" s="456"/>
      <c r="AK1795" s="456"/>
      <c r="AL1795" s="456"/>
      <c r="AM1795" s="456"/>
      <c r="AN1795" s="457"/>
      <c r="AO1795" s="455"/>
      <c r="AP1795" s="456"/>
      <c r="AQ1795" s="456"/>
      <c r="AR1795" s="456"/>
      <c r="AS1795" s="456"/>
      <c r="AT1795" s="456"/>
      <c r="AU1795" s="456"/>
      <c r="AV1795" s="456"/>
      <c r="AW1795" s="456"/>
      <c r="AX1795" s="456"/>
      <c r="AY1795" s="456"/>
      <c r="AZ1795" s="456"/>
      <c r="BA1795" s="456"/>
      <c r="BB1795" s="456"/>
      <c r="BC1795" s="456"/>
      <c r="BD1795" s="456"/>
      <c r="BE1795" s="456"/>
      <c r="BF1795" s="456"/>
      <c r="BG1795" s="457"/>
      <c r="BH1795" s="458"/>
      <c r="BI1795" s="459"/>
      <c r="BJ1795" s="459"/>
      <c r="BK1795" s="459"/>
      <c r="BL1795" s="459"/>
      <c r="BM1795" s="460"/>
      <c r="BN1795" s="314"/>
      <c r="BO1795" s="314"/>
      <c r="BP1795" s="1"/>
      <c r="BQ1795" s="120">
        <f>IF($F$3="","",IF(N1795=$F$3,COUNTIF(BQ$23:BQ1794,"&gt;0")+1,0))</f>
        <v>0</v>
      </c>
      <c r="BR1795" s="1"/>
      <c r="BS1795" s="20" t="str">
        <f>IF($N1795="","",IF(VLOOKUP(VLOOKUP($N1795,IMPOSTAZIONI!$E$6:$I$13,5,FALSE),IMPOSTAZIONI!$B$25:$N$32,3,FALSE)=0,"",VLOOKUP(VLOOKUP($N1795,IMPOSTAZIONI!$E$6:$I$13,5,FALSE),IMPOSTAZIONI!$B$25:$N$32,3,FALSE)))</f>
        <v/>
      </c>
      <c r="BT1795" s="20" t="str">
        <f>IF($N1795="","",IF(VLOOKUP(VLOOKUP($N1795,IMPOSTAZIONI!$E$6:$I$13,5,FALSE),IMPOSTAZIONI!$B$25:$N$32,6,FALSE)=0,"",VLOOKUP(VLOOKUP($N1795,IMPOSTAZIONI!$E$6:$I$13,5,FALSE),IMPOSTAZIONI!$B$25:$N$32,6,FALSE)))</f>
        <v/>
      </c>
      <c r="BU1795" s="20" t="str">
        <f>IF($N1795="","",IF(VLOOKUP(VLOOKUP($N1795,IMPOSTAZIONI!$E$6:$I$13,5,FALSE),IMPOSTAZIONI!$B$25:$N$32,9,FALSE)=0,"",VLOOKUP(VLOOKUP($N1795,IMPOSTAZIONI!$E$6:$I$13,5,FALSE),IMPOSTAZIONI!$B$25:$N$32,9,FALSE)))</f>
        <v/>
      </c>
      <c r="BV1795" s="20" t="str">
        <f>IF($N1795="","",IF(VLOOKUP(VLOOKUP($N1795,IMPOSTAZIONI!$E$6:$I$13,5,FALSE),IMPOSTAZIONI!$B$25:$N$32,12,FALSE)=0,"",VLOOKUP(VLOOKUP($N1795,IMPOSTAZIONI!$E$6:$I$13,5,FALSE),IMPOSTAZIONI!$B$25:$N$32,12,FALSE)))</f>
        <v/>
      </c>
      <c r="BW1795" s="221" t="str">
        <f t="shared" si="482"/>
        <v/>
      </c>
      <c r="BX1795" s="221" t="str">
        <f t="shared" si="483"/>
        <v/>
      </c>
      <c r="BY1795" s="221">
        <f t="shared" si="484"/>
        <v>0</v>
      </c>
      <c r="BZ1795" s="231">
        <f t="shared" si="485"/>
        <v>0</v>
      </c>
      <c r="CA1795" s="246">
        <f t="shared" si="486"/>
        <v>0</v>
      </c>
      <c r="CB1795" s="246">
        <f t="shared" si="487"/>
        <v>0</v>
      </c>
      <c r="CC1795" s="246" t="str">
        <f t="shared" si="488"/>
        <v/>
      </c>
      <c r="CD1795" s="246">
        <f t="shared" si="489"/>
        <v>5</v>
      </c>
      <c r="CE1795" s="246">
        <f t="shared" si="490"/>
        <v>0</v>
      </c>
      <c r="CF1795" s="276">
        <f t="shared" si="491"/>
        <v>0</v>
      </c>
      <c r="CG1795" s="277">
        <f t="shared" si="491"/>
        <v>0</v>
      </c>
      <c r="CH1795" s="277">
        <f t="shared" si="491"/>
        <v>0</v>
      </c>
      <c r="CI1795" s="278">
        <f t="shared" si="491"/>
        <v>0</v>
      </c>
      <c r="CJ1795" s="280">
        <f t="shared" si="492"/>
        <v>0</v>
      </c>
      <c r="CK1795" s="232">
        <f t="shared" si="493"/>
        <v>0</v>
      </c>
      <c r="CL1795" s="1"/>
    </row>
    <row r="1796" spans="1:90" ht="18" customHeight="1">
      <c r="A1796" s="1"/>
      <c r="B1796" s="1"/>
      <c r="C1796" s="314"/>
      <c r="D1796" s="287" t="str">
        <f t="shared" si="480"/>
        <v/>
      </c>
      <c r="E1796" s="449" t="str">
        <f t="shared" si="481"/>
        <v/>
      </c>
      <c r="F1796" s="450"/>
      <c r="G1796" s="451"/>
      <c r="H1796" s="452"/>
      <c r="I1796" s="453"/>
      <c r="J1796" s="453"/>
      <c r="K1796" s="453"/>
      <c r="L1796" s="453"/>
      <c r="M1796" s="454"/>
      <c r="N1796" s="455"/>
      <c r="O1796" s="456"/>
      <c r="P1796" s="456"/>
      <c r="Q1796" s="456"/>
      <c r="R1796" s="456"/>
      <c r="S1796" s="456"/>
      <c r="T1796" s="456"/>
      <c r="U1796" s="456"/>
      <c r="V1796" s="456"/>
      <c r="W1796" s="456"/>
      <c r="X1796" s="456"/>
      <c r="Y1796" s="456"/>
      <c r="Z1796" s="456"/>
      <c r="AA1796" s="456"/>
      <c r="AB1796" s="456"/>
      <c r="AC1796" s="456"/>
      <c r="AD1796" s="456"/>
      <c r="AE1796" s="457"/>
      <c r="AF1796" s="455"/>
      <c r="AG1796" s="456"/>
      <c r="AH1796" s="456"/>
      <c r="AI1796" s="456"/>
      <c r="AJ1796" s="456"/>
      <c r="AK1796" s="456"/>
      <c r="AL1796" s="456"/>
      <c r="AM1796" s="456"/>
      <c r="AN1796" s="457"/>
      <c r="AO1796" s="455"/>
      <c r="AP1796" s="456"/>
      <c r="AQ1796" s="456"/>
      <c r="AR1796" s="456"/>
      <c r="AS1796" s="456"/>
      <c r="AT1796" s="456"/>
      <c r="AU1796" s="456"/>
      <c r="AV1796" s="456"/>
      <c r="AW1796" s="456"/>
      <c r="AX1796" s="456"/>
      <c r="AY1796" s="456"/>
      <c r="AZ1796" s="456"/>
      <c r="BA1796" s="456"/>
      <c r="BB1796" s="456"/>
      <c r="BC1796" s="456"/>
      <c r="BD1796" s="456"/>
      <c r="BE1796" s="456"/>
      <c r="BF1796" s="456"/>
      <c r="BG1796" s="457"/>
      <c r="BH1796" s="458"/>
      <c r="BI1796" s="459"/>
      <c r="BJ1796" s="459"/>
      <c r="BK1796" s="459"/>
      <c r="BL1796" s="459"/>
      <c r="BM1796" s="460"/>
      <c r="BN1796" s="314"/>
      <c r="BO1796" s="314"/>
      <c r="BP1796" s="1"/>
      <c r="BQ1796" s="120">
        <f>IF($F$3="","",IF(N1796=$F$3,COUNTIF(BQ$23:BQ1795,"&gt;0")+1,0))</f>
        <v>0</v>
      </c>
      <c r="BR1796" s="1"/>
      <c r="BS1796" s="20" t="str">
        <f>IF($N1796="","",IF(VLOOKUP(VLOOKUP($N1796,IMPOSTAZIONI!$E$6:$I$13,5,FALSE),IMPOSTAZIONI!$B$25:$N$32,3,FALSE)=0,"",VLOOKUP(VLOOKUP($N1796,IMPOSTAZIONI!$E$6:$I$13,5,FALSE),IMPOSTAZIONI!$B$25:$N$32,3,FALSE)))</f>
        <v/>
      </c>
      <c r="BT1796" s="20" t="str">
        <f>IF($N1796="","",IF(VLOOKUP(VLOOKUP($N1796,IMPOSTAZIONI!$E$6:$I$13,5,FALSE),IMPOSTAZIONI!$B$25:$N$32,6,FALSE)=0,"",VLOOKUP(VLOOKUP($N1796,IMPOSTAZIONI!$E$6:$I$13,5,FALSE),IMPOSTAZIONI!$B$25:$N$32,6,FALSE)))</f>
        <v/>
      </c>
      <c r="BU1796" s="20" t="str">
        <f>IF($N1796="","",IF(VLOOKUP(VLOOKUP($N1796,IMPOSTAZIONI!$E$6:$I$13,5,FALSE),IMPOSTAZIONI!$B$25:$N$32,9,FALSE)=0,"",VLOOKUP(VLOOKUP($N1796,IMPOSTAZIONI!$E$6:$I$13,5,FALSE),IMPOSTAZIONI!$B$25:$N$32,9,FALSE)))</f>
        <v/>
      </c>
      <c r="BV1796" s="20" t="str">
        <f>IF($N1796="","",IF(VLOOKUP(VLOOKUP($N1796,IMPOSTAZIONI!$E$6:$I$13,5,FALSE),IMPOSTAZIONI!$B$25:$N$32,12,FALSE)=0,"",VLOOKUP(VLOOKUP($N1796,IMPOSTAZIONI!$E$6:$I$13,5,FALSE),IMPOSTAZIONI!$B$25:$N$32,12,FALSE)))</f>
        <v/>
      </c>
      <c r="BW1796" s="221" t="str">
        <f t="shared" si="482"/>
        <v/>
      </c>
      <c r="BX1796" s="221" t="str">
        <f t="shared" si="483"/>
        <v/>
      </c>
      <c r="BY1796" s="221">
        <f t="shared" si="484"/>
        <v>0</v>
      </c>
      <c r="BZ1796" s="231">
        <f t="shared" si="485"/>
        <v>0</v>
      </c>
      <c r="CA1796" s="246">
        <f t="shared" si="486"/>
        <v>0</v>
      </c>
      <c r="CB1796" s="246">
        <f t="shared" si="487"/>
        <v>0</v>
      </c>
      <c r="CC1796" s="246" t="str">
        <f t="shared" si="488"/>
        <v/>
      </c>
      <c r="CD1796" s="246">
        <f t="shared" si="489"/>
        <v>5</v>
      </c>
      <c r="CE1796" s="246">
        <f t="shared" si="490"/>
        <v>0</v>
      </c>
      <c r="CF1796" s="276">
        <f t="shared" si="491"/>
        <v>0</v>
      </c>
      <c r="CG1796" s="277">
        <f t="shared" si="491"/>
        <v>0</v>
      </c>
      <c r="CH1796" s="277">
        <f t="shared" si="491"/>
        <v>0</v>
      </c>
      <c r="CI1796" s="278">
        <f t="shared" si="491"/>
        <v>0</v>
      </c>
      <c r="CJ1796" s="280">
        <f t="shared" si="492"/>
        <v>0</v>
      </c>
      <c r="CK1796" s="232">
        <f t="shared" si="493"/>
        <v>0</v>
      </c>
      <c r="CL1796" s="1"/>
    </row>
    <row r="1797" spans="1:90" ht="18" customHeight="1">
      <c r="A1797" s="1"/>
      <c r="B1797" s="1"/>
      <c r="C1797" s="314"/>
      <c r="D1797" s="287" t="str">
        <f t="shared" si="480"/>
        <v/>
      </c>
      <c r="E1797" s="449" t="str">
        <f t="shared" si="481"/>
        <v/>
      </c>
      <c r="F1797" s="450"/>
      <c r="G1797" s="451"/>
      <c r="H1797" s="452"/>
      <c r="I1797" s="453"/>
      <c r="J1797" s="453"/>
      <c r="K1797" s="453"/>
      <c r="L1797" s="453"/>
      <c r="M1797" s="454"/>
      <c r="N1797" s="455"/>
      <c r="O1797" s="456"/>
      <c r="P1797" s="456"/>
      <c r="Q1797" s="456"/>
      <c r="R1797" s="456"/>
      <c r="S1797" s="456"/>
      <c r="T1797" s="456"/>
      <c r="U1797" s="456"/>
      <c r="V1797" s="456"/>
      <c r="W1797" s="456"/>
      <c r="X1797" s="456"/>
      <c r="Y1797" s="456"/>
      <c r="Z1797" s="456"/>
      <c r="AA1797" s="456"/>
      <c r="AB1797" s="456"/>
      <c r="AC1797" s="456"/>
      <c r="AD1797" s="456"/>
      <c r="AE1797" s="457"/>
      <c r="AF1797" s="455"/>
      <c r="AG1797" s="456"/>
      <c r="AH1797" s="456"/>
      <c r="AI1797" s="456"/>
      <c r="AJ1797" s="456"/>
      <c r="AK1797" s="456"/>
      <c r="AL1797" s="456"/>
      <c r="AM1797" s="456"/>
      <c r="AN1797" s="457"/>
      <c r="AO1797" s="455"/>
      <c r="AP1797" s="456"/>
      <c r="AQ1797" s="456"/>
      <c r="AR1797" s="456"/>
      <c r="AS1797" s="456"/>
      <c r="AT1797" s="456"/>
      <c r="AU1797" s="456"/>
      <c r="AV1797" s="456"/>
      <c r="AW1797" s="456"/>
      <c r="AX1797" s="456"/>
      <c r="AY1797" s="456"/>
      <c r="AZ1797" s="456"/>
      <c r="BA1797" s="456"/>
      <c r="BB1797" s="456"/>
      <c r="BC1797" s="456"/>
      <c r="BD1797" s="456"/>
      <c r="BE1797" s="456"/>
      <c r="BF1797" s="456"/>
      <c r="BG1797" s="457"/>
      <c r="BH1797" s="458"/>
      <c r="BI1797" s="459"/>
      <c r="BJ1797" s="459"/>
      <c r="BK1797" s="459"/>
      <c r="BL1797" s="459"/>
      <c r="BM1797" s="460"/>
      <c r="BN1797" s="314"/>
      <c r="BO1797" s="314"/>
      <c r="BP1797" s="1"/>
      <c r="BQ1797" s="120">
        <f>IF($F$3="","",IF(N1797=$F$3,COUNTIF(BQ$23:BQ1796,"&gt;0")+1,0))</f>
        <v>0</v>
      </c>
      <c r="BR1797" s="1"/>
      <c r="BS1797" s="20" t="str">
        <f>IF($N1797="","",IF(VLOOKUP(VLOOKUP($N1797,IMPOSTAZIONI!$E$6:$I$13,5,FALSE),IMPOSTAZIONI!$B$25:$N$32,3,FALSE)=0,"",VLOOKUP(VLOOKUP($N1797,IMPOSTAZIONI!$E$6:$I$13,5,FALSE),IMPOSTAZIONI!$B$25:$N$32,3,FALSE)))</f>
        <v/>
      </c>
      <c r="BT1797" s="20" t="str">
        <f>IF($N1797="","",IF(VLOOKUP(VLOOKUP($N1797,IMPOSTAZIONI!$E$6:$I$13,5,FALSE),IMPOSTAZIONI!$B$25:$N$32,6,FALSE)=0,"",VLOOKUP(VLOOKUP($N1797,IMPOSTAZIONI!$E$6:$I$13,5,FALSE),IMPOSTAZIONI!$B$25:$N$32,6,FALSE)))</f>
        <v/>
      </c>
      <c r="BU1797" s="20" t="str">
        <f>IF($N1797="","",IF(VLOOKUP(VLOOKUP($N1797,IMPOSTAZIONI!$E$6:$I$13,5,FALSE),IMPOSTAZIONI!$B$25:$N$32,9,FALSE)=0,"",VLOOKUP(VLOOKUP($N1797,IMPOSTAZIONI!$E$6:$I$13,5,FALSE),IMPOSTAZIONI!$B$25:$N$32,9,FALSE)))</f>
        <v/>
      </c>
      <c r="BV1797" s="20" t="str">
        <f>IF($N1797="","",IF(VLOOKUP(VLOOKUP($N1797,IMPOSTAZIONI!$E$6:$I$13,5,FALSE),IMPOSTAZIONI!$B$25:$N$32,12,FALSE)=0,"",VLOOKUP(VLOOKUP($N1797,IMPOSTAZIONI!$E$6:$I$13,5,FALSE),IMPOSTAZIONI!$B$25:$N$32,12,FALSE)))</f>
        <v/>
      </c>
      <c r="BW1797" s="221" t="str">
        <f t="shared" si="482"/>
        <v/>
      </c>
      <c r="BX1797" s="221" t="str">
        <f t="shared" si="483"/>
        <v/>
      </c>
      <c r="BY1797" s="221">
        <f t="shared" si="484"/>
        <v>0</v>
      </c>
      <c r="BZ1797" s="231">
        <f t="shared" si="485"/>
        <v>0</v>
      </c>
      <c r="CA1797" s="246">
        <f t="shared" si="486"/>
        <v>0</v>
      </c>
      <c r="CB1797" s="246">
        <f t="shared" si="487"/>
        <v>0</v>
      </c>
      <c r="CC1797" s="246" t="str">
        <f t="shared" si="488"/>
        <v/>
      </c>
      <c r="CD1797" s="246">
        <f t="shared" si="489"/>
        <v>5</v>
      </c>
      <c r="CE1797" s="246">
        <f t="shared" si="490"/>
        <v>0</v>
      </c>
      <c r="CF1797" s="276">
        <f t="shared" si="491"/>
        <v>0</v>
      </c>
      <c r="CG1797" s="277">
        <f t="shared" si="491"/>
        <v>0</v>
      </c>
      <c r="CH1797" s="277">
        <f t="shared" si="491"/>
        <v>0</v>
      </c>
      <c r="CI1797" s="278">
        <f t="shared" si="491"/>
        <v>0</v>
      </c>
      <c r="CJ1797" s="280">
        <f t="shared" si="492"/>
        <v>0</v>
      </c>
      <c r="CK1797" s="232">
        <f t="shared" si="493"/>
        <v>0</v>
      </c>
      <c r="CL1797" s="1"/>
    </row>
    <row r="1798" spans="1:90" ht="18" customHeight="1">
      <c r="A1798" s="1"/>
      <c r="B1798" s="1"/>
      <c r="C1798" s="314"/>
      <c r="D1798" s="287" t="str">
        <f t="shared" si="480"/>
        <v/>
      </c>
      <c r="E1798" s="449" t="str">
        <f t="shared" si="481"/>
        <v/>
      </c>
      <c r="F1798" s="450"/>
      <c r="G1798" s="451"/>
      <c r="H1798" s="452"/>
      <c r="I1798" s="453"/>
      <c r="J1798" s="453"/>
      <c r="K1798" s="453"/>
      <c r="L1798" s="453"/>
      <c r="M1798" s="454"/>
      <c r="N1798" s="455"/>
      <c r="O1798" s="456"/>
      <c r="P1798" s="456"/>
      <c r="Q1798" s="456"/>
      <c r="R1798" s="456"/>
      <c r="S1798" s="456"/>
      <c r="T1798" s="456"/>
      <c r="U1798" s="456"/>
      <c r="V1798" s="456"/>
      <c r="W1798" s="456"/>
      <c r="X1798" s="456"/>
      <c r="Y1798" s="456"/>
      <c r="Z1798" s="456"/>
      <c r="AA1798" s="456"/>
      <c r="AB1798" s="456"/>
      <c r="AC1798" s="456"/>
      <c r="AD1798" s="456"/>
      <c r="AE1798" s="457"/>
      <c r="AF1798" s="455"/>
      <c r="AG1798" s="456"/>
      <c r="AH1798" s="456"/>
      <c r="AI1798" s="456"/>
      <c r="AJ1798" s="456"/>
      <c r="AK1798" s="456"/>
      <c r="AL1798" s="456"/>
      <c r="AM1798" s="456"/>
      <c r="AN1798" s="457"/>
      <c r="AO1798" s="455"/>
      <c r="AP1798" s="456"/>
      <c r="AQ1798" s="456"/>
      <c r="AR1798" s="456"/>
      <c r="AS1798" s="456"/>
      <c r="AT1798" s="456"/>
      <c r="AU1798" s="456"/>
      <c r="AV1798" s="456"/>
      <c r="AW1798" s="456"/>
      <c r="AX1798" s="456"/>
      <c r="AY1798" s="456"/>
      <c r="AZ1798" s="456"/>
      <c r="BA1798" s="456"/>
      <c r="BB1798" s="456"/>
      <c r="BC1798" s="456"/>
      <c r="BD1798" s="456"/>
      <c r="BE1798" s="456"/>
      <c r="BF1798" s="456"/>
      <c r="BG1798" s="457"/>
      <c r="BH1798" s="458"/>
      <c r="BI1798" s="459"/>
      <c r="BJ1798" s="459"/>
      <c r="BK1798" s="459"/>
      <c r="BL1798" s="459"/>
      <c r="BM1798" s="460"/>
      <c r="BN1798" s="314"/>
      <c r="BO1798" s="314"/>
      <c r="BP1798" s="1"/>
      <c r="BQ1798" s="120">
        <f>IF($F$3="","",IF(N1798=$F$3,COUNTIF(BQ$23:BQ1797,"&gt;0")+1,0))</f>
        <v>0</v>
      </c>
      <c r="BR1798" s="1"/>
      <c r="BS1798" s="20" t="str">
        <f>IF($N1798="","",IF(VLOOKUP(VLOOKUP($N1798,IMPOSTAZIONI!$E$6:$I$13,5,FALSE),IMPOSTAZIONI!$B$25:$N$32,3,FALSE)=0,"",VLOOKUP(VLOOKUP($N1798,IMPOSTAZIONI!$E$6:$I$13,5,FALSE),IMPOSTAZIONI!$B$25:$N$32,3,FALSE)))</f>
        <v/>
      </c>
      <c r="BT1798" s="20" t="str">
        <f>IF($N1798="","",IF(VLOOKUP(VLOOKUP($N1798,IMPOSTAZIONI!$E$6:$I$13,5,FALSE),IMPOSTAZIONI!$B$25:$N$32,6,FALSE)=0,"",VLOOKUP(VLOOKUP($N1798,IMPOSTAZIONI!$E$6:$I$13,5,FALSE),IMPOSTAZIONI!$B$25:$N$32,6,FALSE)))</f>
        <v/>
      </c>
      <c r="BU1798" s="20" t="str">
        <f>IF($N1798="","",IF(VLOOKUP(VLOOKUP($N1798,IMPOSTAZIONI!$E$6:$I$13,5,FALSE),IMPOSTAZIONI!$B$25:$N$32,9,FALSE)=0,"",VLOOKUP(VLOOKUP($N1798,IMPOSTAZIONI!$E$6:$I$13,5,FALSE),IMPOSTAZIONI!$B$25:$N$32,9,FALSE)))</f>
        <v/>
      </c>
      <c r="BV1798" s="20" t="str">
        <f>IF($N1798="","",IF(VLOOKUP(VLOOKUP($N1798,IMPOSTAZIONI!$E$6:$I$13,5,FALSE),IMPOSTAZIONI!$B$25:$N$32,12,FALSE)=0,"",VLOOKUP(VLOOKUP($N1798,IMPOSTAZIONI!$E$6:$I$13,5,FALSE),IMPOSTAZIONI!$B$25:$N$32,12,FALSE)))</f>
        <v/>
      </c>
      <c r="BW1798" s="221" t="str">
        <f t="shared" si="482"/>
        <v/>
      </c>
      <c r="BX1798" s="221" t="str">
        <f t="shared" si="483"/>
        <v/>
      </c>
      <c r="BY1798" s="221">
        <f t="shared" si="484"/>
        <v>0</v>
      </c>
      <c r="BZ1798" s="231">
        <f t="shared" si="485"/>
        <v>0</v>
      </c>
      <c r="CA1798" s="246">
        <f t="shared" si="486"/>
        <v>0</v>
      </c>
      <c r="CB1798" s="246">
        <f t="shared" si="487"/>
        <v>0</v>
      </c>
      <c r="CC1798" s="246" t="str">
        <f t="shared" si="488"/>
        <v/>
      </c>
      <c r="CD1798" s="246">
        <f t="shared" si="489"/>
        <v>5</v>
      </c>
      <c r="CE1798" s="246">
        <f t="shared" si="490"/>
        <v>0</v>
      </c>
      <c r="CF1798" s="276">
        <f t="shared" si="491"/>
        <v>0</v>
      </c>
      <c r="CG1798" s="277">
        <f t="shared" si="491"/>
        <v>0</v>
      </c>
      <c r="CH1798" s="277">
        <f t="shared" si="491"/>
        <v>0</v>
      </c>
      <c r="CI1798" s="278">
        <f t="shared" si="491"/>
        <v>0</v>
      </c>
      <c r="CJ1798" s="280">
        <f t="shared" si="492"/>
        <v>0</v>
      </c>
      <c r="CK1798" s="232">
        <f t="shared" si="493"/>
        <v>0</v>
      </c>
      <c r="CL1798" s="1"/>
    </row>
    <row r="1799" spans="1:90" ht="18" customHeight="1">
      <c r="A1799" s="1"/>
      <c r="B1799" s="1"/>
      <c r="C1799" s="314"/>
      <c r="D1799" s="287" t="str">
        <f t="shared" si="480"/>
        <v/>
      </c>
      <c r="E1799" s="449" t="str">
        <f t="shared" si="481"/>
        <v/>
      </c>
      <c r="F1799" s="450"/>
      <c r="G1799" s="451"/>
      <c r="H1799" s="452"/>
      <c r="I1799" s="453"/>
      <c r="J1799" s="453"/>
      <c r="K1799" s="453"/>
      <c r="L1799" s="453"/>
      <c r="M1799" s="454"/>
      <c r="N1799" s="455"/>
      <c r="O1799" s="456"/>
      <c r="P1799" s="456"/>
      <c r="Q1799" s="456"/>
      <c r="R1799" s="456"/>
      <c r="S1799" s="456"/>
      <c r="T1799" s="456"/>
      <c r="U1799" s="456"/>
      <c r="V1799" s="456"/>
      <c r="W1799" s="456"/>
      <c r="X1799" s="456"/>
      <c r="Y1799" s="456"/>
      <c r="Z1799" s="456"/>
      <c r="AA1799" s="456"/>
      <c r="AB1799" s="456"/>
      <c r="AC1799" s="456"/>
      <c r="AD1799" s="456"/>
      <c r="AE1799" s="457"/>
      <c r="AF1799" s="455"/>
      <c r="AG1799" s="456"/>
      <c r="AH1799" s="456"/>
      <c r="AI1799" s="456"/>
      <c r="AJ1799" s="456"/>
      <c r="AK1799" s="456"/>
      <c r="AL1799" s="456"/>
      <c r="AM1799" s="456"/>
      <c r="AN1799" s="457"/>
      <c r="AO1799" s="455"/>
      <c r="AP1799" s="456"/>
      <c r="AQ1799" s="456"/>
      <c r="AR1799" s="456"/>
      <c r="AS1799" s="456"/>
      <c r="AT1799" s="456"/>
      <c r="AU1799" s="456"/>
      <c r="AV1799" s="456"/>
      <c r="AW1799" s="456"/>
      <c r="AX1799" s="456"/>
      <c r="AY1799" s="456"/>
      <c r="AZ1799" s="456"/>
      <c r="BA1799" s="456"/>
      <c r="BB1799" s="456"/>
      <c r="BC1799" s="456"/>
      <c r="BD1799" s="456"/>
      <c r="BE1799" s="456"/>
      <c r="BF1799" s="456"/>
      <c r="BG1799" s="457"/>
      <c r="BH1799" s="458"/>
      <c r="BI1799" s="459"/>
      <c r="BJ1799" s="459"/>
      <c r="BK1799" s="459"/>
      <c r="BL1799" s="459"/>
      <c r="BM1799" s="460"/>
      <c r="BN1799" s="314"/>
      <c r="BO1799" s="314"/>
      <c r="BP1799" s="1"/>
      <c r="BQ1799" s="120">
        <f>IF($F$3="","",IF(N1799=$F$3,COUNTIF(BQ$23:BQ1798,"&gt;0")+1,0))</f>
        <v>0</v>
      </c>
      <c r="BR1799" s="1"/>
      <c r="BS1799" s="20" t="str">
        <f>IF($N1799="","",IF(VLOOKUP(VLOOKUP($N1799,IMPOSTAZIONI!$E$6:$I$13,5,FALSE),IMPOSTAZIONI!$B$25:$N$32,3,FALSE)=0,"",VLOOKUP(VLOOKUP($N1799,IMPOSTAZIONI!$E$6:$I$13,5,FALSE),IMPOSTAZIONI!$B$25:$N$32,3,FALSE)))</f>
        <v/>
      </c>
      <c r="BT1799" s="20" t="str">
        <f>IF($N1799="","",IF(VLOOKUP(VLOOKUP($N1799,IMPOSTAZIONI!$E$6:$I$13,5,FALSE),IMPOSTAZIONI!$B$25:$N$32,6,FALSE)=0,"",VLOOKUP(VLOOKUP($N1799,IMPOSTAZIONI!$E$6:$I$13,5,FALSE),IMPOSTAZIONI!$B$25:$N$32,6,FALSE)))</f>
        <v/>
      </c>
      <c r="BU1799" s="20" t="str">
        <f>IF($N1799="","",IF(VLOOKUP(VLOOKUP($N1799,IMPOSTAZIONI!$E$6:$I$13,5,FALSE),IMPOSTAZIONI!$B$25:$N$32,9,FALSE)=0,"",VLOOKUP(VLOOKUP($N1799,IMPOSTAZIONI!$E$6:$I$13,5,FALSE),IMPOSTAZIONI!$B$25:$N$32,9,FALSE)))</f>
        <v/>
      </c>
      <c r="BV1799" s="20" t="str">
        <f>IF($N1799="","",IF(VLOOKUP(VLOOKUP($N1799,IMPOSTAZIONI!$E$6:$I$13,5,FALSE),IMPOSTAZIONI!$B$25:$N$32,12,FALSE)=0,"",VLOOKUP(VLOOKUP($N1799,IMPOSTAZIONI!$E$6:$I$13,5,FALSE),IMPOSTAZIONI!$B$25:$N$32,12,FALSE)))</f>
        <v/>
      </c>
      <c r="BW1799" s="221" t="str">
        <f t="shared" si="482"/>
        <v/>
      </c>
      <c r="BX1799" s="221" t="str">
        <f t="shared" si="483"/>
        <v/>
      </c>
      <c r="BY1799" s="221">
        <f t="shared" si="484"/>
        <v>0</v>
      </c>
      <c r="BZ1799" s="231">
        <f t="shared" si="485"/>
        <v>0</v>
      </c>
      <c r="CA1799" s="246">
        <f t="shared" si="486"/>
        <v>0</v>
      </c>
      <c r="CB1799" s="246">
        <f t="shared" si="487"/>
        <v>0</v>
      </c>
      <c r="CC1799" s="246" t="str">
        <f t="shared" si="488"/>
        <v/>
      </c>
      <c r="CD1799" s="246">
        <f t="shared" si="489"/>
        <v>5</v>
      </c>
      <c r="CE1799" s="246">
        <f t="shared" si="490"/>
        <v>0</v>
      </c>
      <c r="CF1799" s="276">
        <f t="shared" si="491"/>
        <v>0</v>
      </c>
      <c r="CG1799" s="277">
        <f t="shared" si="491"/>
        <v>0</v>
      </c>
      <c r="CH1799" s="277">
        <f t="shared" si="491"/>
        <v>0</v>
      </c>
      <c r="CI1799" s="278">
        <f t="shared" si="491"/>
        <v>0</v>
      </c>
      <c r="CJ1799" s="280">
        <f t="shared" si="492"/>
        <v>0</v>
      </c>
      <c r="CK1799" s="232">
        <f t="shared" si="493"/>
        <v>0</v>
      </c>
      <c r="CL1799" s="1"/>
    </row>
    <row r="1800" spans="1:90" ht="18" customHeight="1">
      <c r="A1800" s="1"/>
      <c r="B1800" s="1"/>
      <c r="C1800" s="314"/>
      <c r="D1800" s="287" t="str">
        <f t="shared" si="480"/>
        <v/>
      </c>
      <c r="E1800" s="449" t="str">
        <f t="shared" si="481"/>
        <v/>
      </c>
      <c r="F1800" s="450"/>
      <c r="G1800" s="451"/>
      <c r="H1800" s="452"/>
      <c r="I1800" s="453"/>
      <c r="J1800" s="453"/>
      <c r="K1800" s="453"/>
      <c r="L1800" s="453"/>
      <c r="M1800" s="454"/>
      <c r="N1800" s="455"/>
      <c r="O1800" s="456"/>
      <c r="P1800" s="456"/>
      <c r="Q1800" s="456"/>
      <c r="R1800" s="456"/>
      <c r="S1800" s="456"/>
      <c r="T1800" s="456"/>
      <c r="U1800" s="456"/>
      <c r="V1800" s="456"/>
      <c r="W1800" s="456"/>
      <c r="X1800" s="456"/>
      <c r="Y1800" s="456"/>
      <c r="Z1800" s="456"/>
      <c r="AA1800" s="456"/>
      <c r="AB1800" s="456"/>
      <c r="AC1800" s="456"/>
      <c r="AD1800" s="456"/>
      <c r="AE1800" s="457"/>
      <c r="AF1800" s="455"/>
      <c r="AG1800" s="456"/>
      <c r="AH1800" s="456"/>
      <c r="AI1800" s="456"/>
      <c r="AJ1800" s="456"/>
      <c r="AK1800" s="456"/>
      <c r="AL1800" s="456"/>
      <c r="AM1800" s="456"/>
      <c r="AN1800" s="457"/>
      <c r="AO1800" s="455"/>
      <c r="AP1800" s="456"/>
      <c r="AQ1800" s="456"/>
      <c r="AR1800" s="456"/>
      <c r="AS1800" s="456"/>
      <c r="AT1800" s="456"/>
      <c r="AU1800" s="456"/>
      <c r="AV1800" s="456"/>
      <c r="AW1800" s="456"/>
      <c r="AX1800" s="456"/>
      <c r="AY1800" s="456"/>
      <c r="AZ1800" s="456"/>
      <c r="BA1800" s="456"/>
      <c r="BB1800" s="456"/>
      <c r="BC1800" s="456"/>
      <c r="BD1800" s="456"/>
      <c r="BE1800" s="456"/>
      <c r="BF1800" s="456"/>
      <c r="BG1800" s="457"/>
      <c r="BH1800" s="458"/>
      <c r="BI1800" s="459"/>
      <c r="BJ1800" s="459"/>
      <c r="BK1800" s="459"/>
      <c r="BL1800" s="459"/>
      <c r="BM1800" s="460"/>
      <c r="BN1800" s="314"/>
      <c r="BO1800" s="314"/>
      <c r="BP1800" s="1"/>
      <c r="BQ1800" s="120">
        <f>IF($F$3="","",IF(N1800=$F$3,COUNTIF(BQ$23:BQ1799,"&gt;0")+1,0))</f>
        <v>0</v>
      </c>
      <c r="BR1800" s="1"/>
      <c r="BS1800" s="20" t="str">
        <f>IF($N1800="","",IF(VLOOKUP(VLOOKUP($N1800,IMPOSTAZIONI!$E$6:$I$13,5,FALSE),IMPOSTAZIONI!$B$25:$N$32,3,FALSE)=0,"",VLOOKUP(VLOOKUP($N1800,IMPOSTAZIONI!$E$6:$I$13,5,FALSE),IMPOSTAZIONI!$B$25:$N$32,3,FALSE)))</f>
        <v/>
      </c>
      <c r="BT1800" s="20" t="str">
        <f>IF($N1800="","",IF(VLOOKUP(VLOOKUP($N1800,IMPOSTAZIONI!$E$6:$I$13,5,FALSE),IMPOSTAZIONI!$B$25:$N$32,6,FALSE)=0,"",VLOOKUP(VLOOKUP($N1800,IMPOSTAZIONI!$E$6:$I$13,5,FALSE),IMPOSTAZIONI!$B$25:$N$32,6,FALSE)))</f>
        <v/>
      </c>
      <c r="BU1800" s="20" t="str">
        <f>IF($N1800="","",IF(VLOOKUP(VLOOKUP($N1800,IMPOSTAZIONI!$E$6:$I$13,5,FALSE),IMPOSTAZIONI!$B$25:$N$32,9,FALSE)=0,"",VLOOKUP(VLOOKUP($N1800,IMPOSTAZIONI!$E$6:$I$13,5,FALSE),IMPOSTAZIONI!$B$25:$N$32,9,FALSE)))</f>
        <v/>
      </c>
      <c r="BV1800" s="20" t="str">
        <f>IF($N1800="","",IF(VLOOKUP(VLOOKUP($N1800,IMPOSTAZIONI!$E$6:$I$13,5,FALSE),IMPOSTAZIONI!$B$25:$N$32,12,FALSE)=0,"",VLOOKUP(VLOOKUP($N1800,IMPOSTAZIONI!$E$6:$I$13,5,FALSE),IMPOSTAZIONI!$B$25:$N$32,12,FALSE)))</f>
        <v/>
      </c>
      <c r="BW1800" s="221" t="str">
        <f t="shared" si="482"/>
        <v/>
      </c>
      <c r="BX1800" s="221" t="str">
        <f t="shared" si="483"/>
        <v/>
      </c>
      <c r="BY1800" s="221">
        <f t="shared" si="484"/>
        <v>0</v>
      </c>
      <c r="BZ1800" s="231">
        <f t="shared" si="485"/>
        <v>0</v>
      </c>
      <c r="CA1800" s="246">
        <f t="shared" si="486"/>
        <v>0</v>
      </c>
      <c r="CB1800" s="246">
        <f t="shared" si="487"/>
        <v>0</v>
      </c>
      <c r="CC1800" s="246" t="str">
        <f t="shared" si="488"/>
        <v/>
      </c>
      <c r="CD1800" s="246">
        <f t="shared" si="489"/>
        <v>5</v>
      </c>
      <c r="CE1800" s="246">
        <f t="shared" si="490"/>
        <v>0</v>
      </c>
      <c r="CF1800" s="276">
        <f t="shared" si="491"/>
        <v>0</v>
      </c>
      <c r="CG1800" s="277">
        <f t="shared" si="491"/>
        <v>0</v>
      </c>
      <c r="CH1800" s="277">
        <f t="shared" si="491"/>
        <v>0</v>
      </c>
      <c r="CI1800" s="278">
        <f t="shared" si="491"/>
        <v>0</v>
      </c>
      <c r="CJ1800" s="280">
        <f t="shared" si="492"/>
        <v>0</v>
      </c>
      <c r="CK1800" s="232">
        <f t="shared" si="493"/>
        <v>0</v>
      </c>
      <c r="CL1800" s="1"/>
    </row>
    <row r="1801" spans="1:90" ht="18" customHeight="1">
      <c r="A1801" s="1"/>
      <c r="B1801" s="1"/>
      <c r="C1801" s="314"/>
      <c r="D1801" s="287" t="str">
        <f t="shared" si="480"/>
        <v/>
      </c>
      <c r="E1801" s="449" t="str">
        <f t="shared" si="481"/>
        <v/>
      </c>
      <c r="F1801" s="450"/>
      <c r="G1801" s="451"/>
      <c r="H1801" s="452"/>
      <c r="I1801" s="453"/>
      <c r="J1801" s="453"/>
      <c r="K1801" s="453"/>
      <c r="L1801" s="453"/>
      <c r="M1801" s="454"/>
      <c r="N1801" s="455"/>
      <c r="O1801" s="456"/>
      <c r="P1801" s="456"/>
      <c r="Q1801" s="456"/>
      <c r="R1801" s="456"/>
      <c r="S1801" s="456"/>
      <c r="T1801" s="456"/>
      <c r="U1801" s="456"/>
      <c r="V1801" s="456"/>
      <c r="W1801" s="456"/>
      <c r="X1801" s="456"/>
      <c r="Y1801" s="456"/>
      <c r="Z1801" s="456"/>
      <c r="AA1801" s="456"/>
      <c r="AB1801" s="456"/>
      <c r="AC1801" s="456"/>
      <c r="AD1801" s="456"/>
      <c r="AE1801" s="457"/>
      <c r="AF1801" s="455"/>
      <c r="AG1801" s="456"/>
      <c r="AH1801" s="456"/>
      <c r="AI1801" s="456"/>
      <c r="AJ1801" s="456"/>
      <c r="AK1801" s="456"/>
      <c r="AL1801" s="456"/>
      <c r="AM1801" s="456"/>
      <c r="AN1801" s="457"/>
      <c r="AO1801" s="455"/>
      <c r="AP1801" s="456"/>
      <c r="AQ1801" s="456"/>
      <c r="AR1801" s="456"/>
      <c r="AS1801" s="456"/>
      <c r="AT1801" s="456"/>
      <c r="AU1801" s="456"/>
      <c r="AV1801" s="456"/>
      <c r="AW1801" s="456"/>
      <c r="AX1801" s="456"/>
      <c r="AY1801" s="456"/>
      <c r="AZ1801" s="456"/>
      <c r="BA1801" s="456"/>
      <c r="BB1801" s="456"/>
      <c r="BC1801" s="456"/>
      <c r="BD1801" s="456"/>
      <c r="BE1801" s="456"/>
      <c r="BF1801" s="456"/>
      <c r="BG1801" s="457"/>
      <c r="BH1801" s="458"/>
      <c r="BI1801" s="459"/>
      <c r="BJ1801" s="459"/>
      <c r="BK1801" s="459"/>
      <c r="BL1801" s="459"/>
      <c r="BM1801" s="460"/>
      <c r="BN1801" s="314"/>
      <c r="BO1801" s="314"/>
      <c r="BP1801" s="1"/>
      <c r="BQ1801" s="120">
        <f>IF($F$3="","",IF(N1801=$F$3,COUNTIF(BQ$23:BQ1800,"&gt;0")+1,0))</f>
        <v>0</v>
      </c>
      <c r="BR1801" s="1"/>
      <c r="BS1801" s="20" t="str">
        <f>IF($N1801="","",IF(VLOOKUP(VLOOKUP($N1801,IMPOSTAZIONI!$E$6:$I$13,5,FALSE),IMPOSTAZIONI!$B$25:$N$32,3,FALSE)=0,"",VLOOKUP(VLOOKUP($N1801,IMPOSTAZIONI!$E$6:$I$13,5,FALSE),IMPOSTAZIONI!$B$25:$N$32,3,FALSE)))</f>
        <v/>
      </c>
      <c r="BT1801" s="20" t="str">
        <f>IF($N1801="","",IF(VLOOKUP(VLOOKUP($N1801,IMPOSTAZIONI!$E$6:$I$13,5,FALSE),IMPOSTAZIONI!$B$25:$N$32,6,FALSE)=0,"",VLOOKUP(VLOOKUP($N1801,IMPOSTAZIONI!$E$6:$I$13,5,FALSE),IMPOSTAZIONI!$B$25:$N$32,6,FALSE)))</f>
        <v/>
      </c>
      <c r="BU1801" s="20" t="str">
        <f>IF($N1801="","",IF(VLOOKUP(VLOOKUP($N1801,IMPOSTAZIONI!$E$6:$I$13,5,FALSE),IMPOSTAZIONI!$B$25:$N$32,9,FALSE)=0,"",VLOOKUP(VLOOKUP($N1801,IMPOSTAZIONI!$E$6:$I$13,5,FALSE),IMPOSTAZIONI!$B$25:$N$32,9,FALSE)))</f>
        <v/>
      </c>
      <c r="BV1801" s="20" t="str">
        <f>IF($N1801="","",IF(VLOOKUP(VLOOKUP($N1801,IMPOSTAZIONI!$E$6:$I$13,5,FALSE),IMPOSTAZIONI!$B$25:$N$32,12,FALSE)=0,"",VLOOKUP(VLOOKUP($N1801,IMPOSTAZIONI!$E$6:$I$13,5,FALSE),IMPOSTAZIONI!$B$25:$N$32,12,FALSE)))</f>
        <v/>
      </c>
      <c r="BW1801" s="221" t="str">
        <f t="shared" si="482"/>
        <v/>
      </c>
      <c r="BX1801" s="221" t="str">
        <f t="shared" si="483"/>
        <v/>
      </c>
      <c r="BY1801" s="221">
        <f t="shared" si="484"/>
        <v>0</v>
      </c>
      <c r="BZ1801" s="231">
        <f t="shared" si="485"/>
        <v>0</v>
      </c>
      <c r="CA1801" s="246">
        <f t="shared" si="486"/>
        <v>0</v>
      </c>
      <c r="CB1801" s="246">
        <f t="shared" si="487"/>
        <v>0</v>
      </c>
      <c r="CC1801" s="246" t="str">
        <f t="shared" si="488"/>
        <v/>
      </c>
      <c r="CD1801" s="246">
        <f t="shared" si="489"/>
        <v>5</v>
      </c>
      <c r="CE1801" s="246">
        <f t="shared" si="490"/>
        <v>0</v>
      </c>
      <c r="CF1801" s="276">
        <f t="shared" si="491"/>
        <v>0</v>
      </c>
      <c r="CG1801" s="277">
        <f t="shared" si="491"/>
        <v>0</v>
      </c>
      <c r="CH1801" s="277">
        <f t="shared" si="491"/>
        <v>0</v>
      </c>
      <c r="CI1801" s="278">
        <f t="shared" si="491"/>
        <v>0</v>
      </c>
      <c r="CJ1801" s="280">
        <f t="shared" si="492"/>
        <v>0</v>
      </c>
      <c r="CK1801" s="232">
        <f t="shared" si="493"/>
        <v>0</v>
      </c>
      <c r="CL1801" s="1"/>
    </row>
    <row r="1802" spans="1:90" ht="18" customHeight="1">
      <c r="A1802" s="1"/>
      <c r="B1802" s="1"/>
      <c r="C1802" s="314"/>
      <c r="D1802" s="287" t="str">
        <f t="shared" si="480"/>
        <v/>
      </c>
      <c r="E1802" s="449" t="str">
        <f t="shared" si="481"/>
        <v/>
      </c>
      <c r="F1802" s="450"/>
      <c r="G1802" s="451"/>
      <c r="H1802" s="452"/>
      <c r="I1802" s="453"/>
      <c r="J1802" s="453"/>
      <c r="K1802" s="453"/>
      <c r="L1802" s="453"/>
      <c r="M1802" s="454"/>
      <c r="N1802" s="455"/>
      <c r="O1802" s="456"/>
      <c r="P1802" s="456"/>
      <c r="Q1802" s="456"/>
      <c r="R1802" s="456"/>
      <c r="S1802" s="456"/>
      <c r="T1802" s="456"/>
      <c r="U1802" s="456"/>
      <c r="V1802" s="456"/>
      <c r="W1802" s="456"/>
      <c r="X1802" s="456"/>
      <c r="Y1802" s="456"/>
      <c r="Z1802" s="456"/>
      <c r="AA1802" s="456"/>
      <c r="AB1802" s="456"/>
      <c r="AC1802" s="456"/>
      <c r="AD1802" s="456"/>
      <c r="AE1802" s="457"/>
      <c r="AF1802" s="455"/>
      <c r="AG1802" s="456"/>
      <c r="AH1802" s="456"/>
      <c r="AI1802" s="456"/>
      <c r="AJ1802" s="456"/>
      <c r="AK1802" s="456"/>
      <c r="AL1802" s="456"/>
      <c r="AM1802" s="456"/>
      <c r="AN1802" s="457"/>
      <c r="AO1802" s="455"/>
      <c r="AP1802" s="456"/>
      <c r="AQ1802" s="456"/>
      <c r="AR1802" s="456"/>
      <c r="AS1802" s="456"/>
      <c r="AT1802" s="456"/>
      <c r="AU1802" s="456"/>
      <c r="AV1802" s="456"/>
      <c r="AW1802" s="456"/>
      <c r="AX1802" s="456"/>
      <c r="AY1802" s="456"/>
      <c r="AZ1802" s="456"/>
      <c r="BA1802" s="456"/>
      <c r="BB1802" s="456"/>
      <c r="BC1802" s="456"/>
      <c r="BD1802" s="456"/>
      <c r="BE1802" s="456"/>
      <c r="BF1802" s="456"/>
      <c r="BG1802" s="457"/>
      <c r="BH1802" s="458"/>
      <c r="BI1802" s="459"/>
      <c r="BJ1802" s="459"/>
      <c r="BK1802" s="459"/>
      <c r="BL1802" s="459"/>
      <c r="BM1802" s="460"/>
      <c r="BN1802" s="314"/>
      <c r="BO1802" s="314"/>
      <c r="BP1802" s="1"/>
      <c r="BQ1802" s="120">
        <f>IF($F$3="","",IF(N1802=$F$3,COUNTIF(BQ$23:BQ1801,"&gt;0")+1,0))</f>
        <v>0</v>
      </c>
      <c r="BR1802" s="1"/>
      <c r="BS1802" s="20" t="str">
        <f>IF($N1802="","",IF(VLOOKUP(VLOOKUP($N1802,IMPOSTAZIONI!$E$6:$I$13,5,FALSE),IMPOSTAZIONI!$B$25:$N$32,3,FALSE)=0,"",VLOOKUP(VLOOKUP($N1802,IMPOSTAZIONI!$E$6:$I$13,5,FALSE),IMPOSTAZIONI!$B$25:$N$32,3,FALSE)))</f>
        <v/>
      </c>
      <c r="BT1802" s="20" t="str">
        <f>IF($N1802="","",IF(VLOOKUP(VLOOKUP($N1802,IMPOSTAZIONI!$E$6:$I$13,5,FALSE),IMPOSTAZIONI!$B$25:$N$32,6,FALSE)=0,"",VLOOKUP(VLOOKUP($N1802,IMPOSTAZIONI!$E$6:$I$13,5,FALSE),IMPOSTAZIONI!$B$25:$N$32,6,FALSE)))</f>
        <v/>
      </c>
      <c r="BU1802" s="20" t="str">
        <f>IF($N1802="","",IF(VLOOKUP(VLOOKUP($N1802,IMPOSTAZIONI!$E$6:$I$13,5,FALSE),IMPOSTAZIONI!$B$25:$N$32,9,FALSE)=0,"",VLOOKUP(VLOOKUP($N1802,IMPOSTAZIONI!$E$6:$I$13,5,FALSE),IMPOSTAZIONI!$B$25:$N$32,9,FALSE)))</f>
        <v/>
      </c>
      <c r="BV1802" s="20" t="str">
        <f>IF($N1802="","",IF(VLOOKUP(VLOOKUP($N1802,IMPOSTAZIONI!$E$6:$I$13,5,FALSE),IMPOSTAZIONI!$B$25:$N$32,12,FALSE)=0,"",VLOOKUP(VLOOKUP($N1802,IMPOSTAZIONI!$E$6:$I$13,5,FALSE),IMPOSTAZIONI!$B$25:$N$32,12,FALSE)))</f>
        <v/>
      </c>
      <c r="BW1802" s="221" t="str">
        <f t="shared" si="482"/>
        <v/>
      </c>
      <c r="BX1802" s="221" t="str">
        <f t="shared" si="483"/>
        <v/>
      </c>
      <c r="BY1802" s="221">
        <f t="shared" si="484"/>
        <v>0</v>
      </c>
      <c r="BZ1802" s="231">
        <f t="shared" si="485"/>
        <v>0</v>
      </c>
      <c r="CA1802" s="246">
        <f t="shared" si="486"/>
        <v>0</v>
      </c>
      <c r="CB1802" s="246">
        <f t="shared" si="487"/>
        <v>0</v>
      </c>
      <c r="CC1802" s="246" t="str">
        <f t="shared" si="488"/>
        <v/>
      </c>
      <c r="CD1802" s="246">
        <f t="shared" si="489"/>
        <v>5</v>
      </c>
      <c r="CE1802" s="246">
        <f t="shared" si="490"/>
        <v>0</v>
      </c>
      <c r="CF1802" s="276">
        <f t="shared" si="491"/>
        <v>0</v>
      </c>
      <c r="CG1802" s="277">
        <f t="shared" si="491"/>
        <v>0</v>
      </c>
      <c r="CH1802" s="277">
        <f t="shared" si="491"/>
        <v>0</v>
      </c>
      <c r="CI1802" s="278">
        <f t="shared" si="491"/>
        <v>0</v>
      </c>
      <c r="CJ1802" s="280">
        <f t="shared" si="492"/>
        <v>0</v>
      </c>
      <c r="CK1802" s="232">
        <f t="shared" si="493"/>
        <v>0</v>
      </c>
      <c r="CL1802" s="1"/>
    </row>
    <row r="1803" spans="1:90" ht="18" customHeight="1">
      <c r="A1803" s="1"/>
      <c r="B1803" s="1"/>
      <c r="C1803" s="314"/>
      <c r="D1803" s="287" t="str">
        <f t="shared" si="480"/>
        <v/>
      </c>
      <c r="E1803" s="449" t="str">
        <f t="shared" si="481"/>
        <v/>
      </c>
      <c r="F1803" s="450"/>
      <c r="G1803" s="451"/>
      <c r="H1803" s="452"/>
      <c r="I1803" s="453"/>
      <c r="J1803" s="453"/>
      <c r="K1803" s="453"/>
      <c r="L1803" s="453"/>
      <c r="M1803" s="454"/>
      <c r="N1803" s="455"/>
      <c r="O1803" s="456"/>
      <c r="P1803" s="456"/>
      <c r="Q1803" s="456"/>
      <c r="R1803" s="456"/>
      <c r="S1803" s="456"/>
      <c r="T1803" s="456"/>
      <c r="U1803" s="456"/>
      <c r="V1803" s="456"/>
      <c r="W1803" s="456"/>
      <c r="X1803" s="456"/>
      <c r="Y1803" s="456"/>
      <c r="Z1803" s="456"/>
      <c r="AA1803" s="456"/>
      <c r="AB1803" s="456"/>
      <c r="AC1803" s="456"/>
      <c r="AD1803" s="456"/>
      <c r="AE1803" s="457"/>
      <c r="AF1803" s="455"/>
      <c r="AG1803" s="456"/>
      <c r="AH1803" s="456"/>
      <c r="AI1803" s="456"/>
      <c r="AJ1803" s="456"/>
      <c r="AK1803" s="456"/>
      <c r="AL1803" s="456"/>
      <c r="AM1803" s="456"/>
      <c r="AN1803" s="457"/>
      <c r="AO1803" s="455"/>
      <c r="AP1803" s="456"/>
      <c r="AQ1803" s="456"/>
      <c r="AR1803" s="456"/>
      <c r="AS1803" s="456"/>
      <c r="AT1803" s="456"/>
      <c r="AU1803" s="456"/>
      <c r="AV1803" s="456"/>
      <c r="AW1803" s="456"/>
      <c r="AX1803" s="456"/>
      <c r="AY1803" s="456"/>
      <c r="AZ1803" s="456"/>
      <c r="BA1803" s="456"/>
      <c r="BB1803" s="456"/>
      <c r="BC1803" s="456"/>
      <c r="BD1803" s="456"/>
      <c r="BE1803" s="456"/>
      <c r="BF1803" s="456"/>
      <c r="BG1803" s="457"/>
      <c r="BH1803" s="458"/>
      <c r="BI1803" s="459"/>
      <c r="BJ1803" s="459"/>
      <c r="BK1803" s="459"/>
      <c r="BL1803" s="459"/>
      <c r="BM1803" s="460"/>
      <c r="BN1803" s="314"/>
      <c r="BO1803" s="314"/>
      <c r="BP1803" s="1"/>
      <c r="BQ1803" s="120">
        <f>IF($F$3="","",IF(N1803=$F$3,COUNTIF(BQ$23:BQ1802,"&gt;0")+1,0))</f>
        <v>0</v>
      </c>
      <c r="BR1803" s="1"/>
      <c r="BS1803" s="20" t="str">
        <f>IF($N1803="","",IF(VLOOKUP(VLOOKUP($N1803,IMPOSTAZIONI!$E$6:$I$13,5,FALSE),IMPOSTAZIONI!$B$25:$N$32,3,FALSE)=0,"",VLOOKUP(VLOOKUP($N1803,IMPOSTAZIONI!$E$6:$I$13,5,FALSE),IMPOSTAZIONI!$B$25:$N$32,3,FALSE)))</f>
        <v/>
      </c>
      <c r="BT1803" s="20" t="str">
        <f>IF($N1803="","",IF(VLOOKUP(VLOOKUP($N1803,IMPOSTAZIONI!$E$6:$I$13,5,FALSE),IMPOSTAZIONI!$B$25:$N$32,6,FALSE)=0,"",VLOOKUP(VLOOKUP($N1803,IMPOSTAZIONI!$E$6:$I$13,5,FALSE),IMPOSTAZIONI!$B$25:$N$32,6,FALSE)))</f>
        <v/>
      </c>
      <c r="BU1803" s="20" t="str">
        <f>IF($N1803="","",IF(VLOOKUP(VLOOKUP($N1803,IMPOSTAZIONI!$E$6:$I$13,5,FALSE),IMPOSTAZIONI!$B$25:$N$32,9,FALSE)=0,"",VLOOKUP(VLOOKUP($N1803,IMPOSTAZIONI!$E$6:$I$13,5,FALSE),IMPOSTAZIONI!$B$25:$N$32,9,FALSE)))</f>
        <v/>
      </c>
      <c r="BV1803" s="20" t="str">
        <f>IF($N1803="","",IF(VLOOKUP(VLOOKUP($N1803,IMPOSTAZIONI!$E$6:$I$13,5,FALSE),IMPOSTAZIONI!$B$25:$N$32,12,FALSE)=0,"",VLOOKUP(VLOOKUP($N1803,IMPOSTAZIONI!$E$6:$I$13,5,FALSE),IMPOSTAZIONI!$B$25:$N$32,12,FALSE)))</f>
        <v/>
      </c>
      <c r="BW1803" s="221" t="str">
        <f t="shared" si="482"/>
        <v/>
      </c>
      <c r="BX1803" s="221" t="str">
        <f t="shared" si="483"/>
        <v/>
      </c>
      <c r="BY1803" s="221">
        <f t="shared" si="484"/>
        <v>0</v>
      </c>
      <c r="BZ1803" s="231">
        <f t="shared" si="485"/>
        <v>0</v>
      </c>
      <c r="CA1803" s="246">
        <f t="shared" si="486"/>
        <v>0</v>
      </c>
      <c r="CB1803" s="246">
        <f t="shared" si="487"/>
        <v>0</v>
      </c>
      <c r="CC1803" s="246" t="str">
        <f t="shared" si="488"/>
        <v/>
      </c>
      <c r="CD1803" s="246">
        <f t="shared" si="489"/>
        <v>5</v>
      </c>
      <c r="CE1803" s="246">
        <f t="shared" si="490"/>
        <v>0</v>
      </c>
      <c r="CF1803" s="276">
        <f t="shared" si="491"/>
        <v>0</v>
      </c>
      <c r="CG1803" s="277">
        <f t="shared" si="491"/>
        <v>0</v>
      </c>
      <c r="CH1803" s="277">
        <f t="shared" si="491"/>
        <v>0</v>
      </c>
      <c r="CI1803" s="278">
        <f t="shared" si="491"/>
        <v>0</v>
      </c>
      <c r="CJ1803" s="280">
        <f t="shared" si="492"/>
        <v>0</v>
      </c>
      <c r="CK1803" s="232">
        <f t="shared" si="493"/>
        <v>0</v>
      </c>
      <c r="CL1803" s="1"/>
    </row>
    <row r="1804" spans="1:90" ht="18" customHeight="1">
      <c r="A1804" s="1"/>
      <c r="B1804" s="1"/>
      <c r="C1804" s="314"/>
      <c r="D1804" s="287" t="str">
        <f t="shared" si="480"/>
        <v/>
      </c>
      <c r="E1804" s="449" t="str">
        <f t="shared" si="481"/>
        <v/>
      </c>
      <c r="F1804" s="450"/>
      <c r="G1804" s="451"/>
      <c r="H1804" s="452"/>
      <c r="I1804" s="453"/>
      <c r="J1804" s="453"/>
      <c r="K1804" s="453"/>
      <c r="L1804" s="453"/>
      <c r="M1804" s="454"/>
      <c r="N1804" s="455"/>
      <c r="O1804" s="456"/>
      <c r="P1804" s="456"/>
      <c r="Q1804" s="456"/>
      <c r="R1804" s="456"/>
      <c r="S1804" s="456"/>
      <c r="T1804" s="456"/>
      <c r="U1804" s="456"/>
      <c r="V1804" s="456"/>
      <c r="W1804" s="456"/>
      <c r="X1804" s="456"/>
      <c r="Y1804" s="456"/>
      <c r="Z1804" s="456"/>
      <c r="AA1804" s="456"/>
      <c r="AB1804" s="456"/>
      <c r="AC1804" s="456"/>
      <c r="AD1804" s="456"/>
      <c r="AE1804" s="457"/>
      <c r="AF1804" s="455"/>
      <c r="AG1804" s="456"/>
      <c r="AH1804" s="456"/>
      <c r="AI1804" s="456"/>
      <c r="AJ1804" s="456"/>
      <c r="AK1804" s="456"/>
      <c r="AL1804" s="456"/>
      <c r="AM1804" s="456"/>
      <c r="AN1804" s="457"/>
      <c r="AO1804" s="455"/>
      <c r="AP1804" s="456"/>
      <c r="AQ1804" s="456"/>
      <c r="AR1804" s="456"/>
      <c r="AS1804" s="456"/>
      <c r="AT1804" s="456"/>
      <c r="AU1804" s="456"/>
      <c r="AV1804" s="456"/>
      <c r="AW1804" s="456"/>
      <c r="AX1804" s="456"/>
      <c r="AY1804" s="456"/>
      <c r="AZ1804" s="456"/>
      <c r="BA1804" s="456"/>
      <c r="BB1804" s="456"/>
      <c r="BC1804" s="456"/>
      <c r="BD1804" s="456"/>
      <c r="BE1804" s="456"/>
      <c r="BF1804" s="456"/>
      <c r="BG1804" s="457"/>
      <c r="BH1804" s="458"/>
      <c r="BI1804" s="459"/>
      <c r="BJ1804" s="459"/>
      <c r="BK1804" s="459"/>
      <c r="BL1804" s="459"/>
      <c r="BM1804" s="460"/>
      <c r="BN1804" s="314"/>
      <c r="BO1804" s="314"/>
      <c r="BP1804" s="1"/>
      <c r="BQ1804" s="120">
        <f>IF($F$3="","",IF(N1804=$F$3,COUNTIF(BQ$23:BQ1803,"&gt;0")+1,0))</f>
        <v>0</v>
      </c>
      <c r="BR1804" s="1"/>
      <c r="BS1804" s="20" t="str">
        <f>IF($N1804="","",IF(VLOOKUP(VLOOKUP($N1804,IMPOSTAZIONI!$E$6:$I$13,5,FALSE),IMPOSTAZIONI!$B$25:$N$32,3,FALSE)=0,"",VLOOKUP(VLOOKUP($N1804,IMPOSTAZIONI!$E$6:$I$13,5,FALSE),IMPOSTAZIONI!$B$25:$N$32,3,FALSE)))</f>
        <v/>
      </c>
      <c r="BT1804" s="20" t="str">
        <f>IF($N1804="","",IF(VLOOKUP(VLOOKUP($N1804,IMPOSTAZIONI!$E$6:$I$13,5,FALSE),IMPOSTAZIONI!$B$25:$N$32,6,FALSE)=0,"",VLOOKUP(VLOOKUP($N1804,IMPOSTAZIONI!$E$6:$I$13,5,FALSE),IMPOSTAZIONI!$B$25:$N$32,6,FALSE)))</f>
        <v/>
      </c>
      <c r="BU1804" s="20" t="str">
        <f>IF($N1804="","",IF(VLOOKUP(VLOOKUP($N1804,IMPOSTAZIONI!$E$6:$I$13,5,FALSE),IMPOSTAZIONI!$B$25:$N$32,9,FALSE)=0,"",VLOOKUP(VLOOKUP($N1804,IMPOSTAZIONI!$E$6:$I$13,5,FALSE),IMPOSTAZIONI!$B$25:$N$32,9,FALSE)))</f>
        <v/>
      </c>
      <c r="BV1804" s="20" t="str">
        <f>IF($N1804="","",IF(VLOOKUP(VLOOKUP($N1804,IMPOSTAZIONI!$E$6:$I$13,5,FALSE),IMPOSTAZIONI!$B$25:$N$32,12,FALSE)=0,"",VLOOKUP(VLOOKUP($N1804,IMPOSTAZIONI!$E$6:$I$13,5,FALSE),IMPOSTAZIONI!$B$25:$N$32,12,FALSE)))</f>
        <v/>
      </c>
      <c r="BW1804" s="221" t="str">
        <f t="shared" si="482"/>
        <v/>
      </c>
      <c r="BX1804" s="221" t="str">
        <f t="shared" si="483"/>
        <v/>
      </c>
      <c r="BY1804" s="221">
        <f t="shared" si="484"/>
        <v>0</v>
      </c>
      <c r="BZ1804" s="231">
        <f t="shared" si="485"/>
        <v>0</v>
      </c>
      <c r="CA1804" s="246">
        <f t="shared" si="486"/>
        <v>0</v>
      </c>
      <c r="CB1804" s="246">
        <f t="shared" si="487"/>
        <v>0</v>
      </c>
      <c r="CC1804" s="246" t="str">
        <f t="shared" si="488"/>
        <v/>
      </c>
      <c r="CD1804" s="246">
        <f t="shared" si="489"/>
        <v>5</v>
      </c>
      <c r="CE1804" s="246">
        <f t="shared" si="490"/>
        <v>0</v>
      </c>
      <c r="CF1804" s="276">
        <f t="shared" si="491"/>
        <v>0</v>
      </c>
      <c r="CG1804" s="277">
        <f t="shared" si="491"/>
        <v>0</v>
      </c>
      <c r="CH1804" s="277">
        <f t="shared" si="491"/>
        <v>0</v>
      </c>
      <c r="CI1804" s="278">
        <f t="shared" si="491"/>
        <v>0</v>
      </c>
      <c r="CJ1804" s="280">
        <f t="shared" si="492"/>
        <v>0</v>
      </c>
      <c r="CK1804" s="232">
        <f t="shared" si="493"/>
        <v>0</v>
      </c>
      <c r="CL1804" s="1"/>
    </row>
    <row r="1805" spans="1:90" ht="18" customHeight="1">
      <c r="A1805" s="1"/>
      <c r="B1805" s="1"/>
      <c r="C1805" s="314"/>
      <c r="D1805" s="287" t="str">
        <f t="shared" si="480"/>
        <v/>
      </c>
      <c r="E1805" s="449" t="str">
        <f t="shared" si="481"/>
        <v/>
      </c>
      <c r="F1805" s="450"/>
      <c r="G1805" s="451"/>
      <c r="H1805" s="452"/>
      <c r="I1805" s="453"/>
      <c r="J1805" s="453"/>
      <c r="K1805" s="453"/>
      <c r="L1805" s="453"/>
      <c r="M1805" s="454"/>
      <c r="N1805" s="455"/>
      <c r="O1805" s="456"/>
      <c r="P1805" s="456"/>
      <c r="Q1805" s="456"/>
      <c r="R1805" s="456"/>
      <c r="S1805" s="456"/>
      <c r="T1805" s="456"/>
      <c r="U1805" s="456"/>
      <c r="V1805" s="456"/>
      <c r="W1805" s="456"/>
      <c r="X1805" s="456"/>
      <c r="Y1805" s="456"/>
      <c r="Z1805" s="456"/>
      <c r="AA1805" s="456"/>
      <c r="AB1805" s="456"/>
      <c r="AC1805" s="456"/>
      <c r="AD1805" s="456"/>
      <c r="AE1805" s="457"/>
      <c r="AF1805" s="455"/>
      <c r="AG1805" s="456"/>
      <c r="AH1805" s="456"/>
      <c r="AI1805" s="456"/>
      <c r="AJ1805" s="456"/>
      <c r="AK1805" s="456"/>
      <c r="AL1805" s="456"/>
      <c r="AM1805" s="456"/>
      <c r="AN1805" s="457"/>
      <c r="AO1805" s="455"/>
      <c r="AP1805" s="456"/>
      <c r="AQ1805" s="456"/>
      <c r="AR1805" s="456"/>
      <c r="AS1805" s="456"/>
      <c r="AT1805" s="456"/>
      <c r="AU1805" s="456"/>
      <c r="AV1805" s="456"/>
      <c r="AW1805" s="456"/>
      <c r="AX1805" s="456"/>
      <c r="AY1805" s="456"/>
      <c r="AZ1805" s="456"/>
      <c r="BA1805" s="456"/>
      <c r="BB1805" s="456"/>
      <c r="BC1805" s="456"/>
      <c r="BD1805" s="456"/>
      <c r="BE1805" s="456"/>
      <c r="BF1805" s="456"/>
      <c r="BG1805" s="457"/>
      <c r="BH1805" s="458"/>
      <c r="BI1805" s="459"/>
      <c r="BJ1805" s="459"/>
      <c r="BK1805" s="459"/>
      <c r="BL1805" s="459"/>
      <c r="BM1805" s="460"/>
      <c r="BN1805" s="314"/>
      <c r="BO1805" s="314"/>
      <c r="BP1805" s="1"/>
      <c r="BQ1805" s="120">
        <f>IF($F$3="","",IF(N1805=$F$3,COUNTIF(BQ$23:BQ1804,"&gt;0")+1,0))</f>
        <v>0</v>
      </c>
      <c r="BR1805" s="1"/>
      <c r="BS1805" s="20" t="str">
        <f>IF($N1805="","",IF(VLOOKUP(VLOOKUP($N1805,IMPOSTAZIONI!$E$6:$I$13,5,FALSE),IMPOSTAZIONI!$B$25:$N$32,3,FALSE)=0,"",VLOOKUP(VLOOKUP($N1805,IMPOSTAZIONI!$E$6:$I$13,5,FALSE),IMPOSTAZIONI!$B$25:$N$32,3,FALSE)))</f>
        <v/>
      </c>
      <c r="BT1805" s="20" t="str">
        <f>IF($N1805="","",IF(VLOOKUP(VLOOKUP($N1805,IMPOSTAZIONI!$E$6:$I$13,5,FALSE),IMPOSTAZIONI!$B$25:$N$32,6,FALSE)=0,"",VLOOKUP(VLOOKUP($N1805,IMPOSTAZIONI!$E$6:$I$13,5,FALSE),IMPOSTAZIONI!$B$25:$N$32,6,FALSE)))</f>
        <v/>
      </c>
      <c r="BU1805" s="20" t="str">
        <f>IF($N1805="","",IF(VLOOKUP(VLOOKUP($N1805,IMPOSTAZIONI!$E$6:$I$13,5,FALSE),IMPOSTAZIONI!$B$25:$N$32,9,FALSE)=0,"",VLOOKUP(VLOOKUP($N1805,IMPOSTAZIONI!$E$6:$I$13,5,FALSE),IMPOSTAZIONI!$B$25:$N$32,9,FALSE)))</f>
        <v/>
      </c>
      <c r="BV1805" s="20" t="str">
        <f>IF($N1805="","",IF(VLOOKUP(VLOOKUP($N1805,IMPOSTAZIONI!$E$6:$I$13,5,FALSE),IMPOSTAZIONI!$B$25:$N$32,12,FALSE)=0,"",VLOOKUP(VLOOKUP($N1805,IMPOSTAZIONI!$E$6:$I$13,5,FALSE),IMPOSTAZIONI!$B$25:$N$32,12,FALSE)))</f>
        <v/>
      </c>
      <c r="BW1805" s="221" t="str">
        <f t="shared" si="482"/>
        <v/>
      </c>
      <c r="BX1805" s="221" t="str">
        <f t="shared" si="483"/>
        <v/>
      </c>
      <c r="BY1805" s="221">
        <f t="shared" si="484"/>
        <v>0</v>
      </c>
      <c r="BZ1805" s="231">
        <f t="shared" si="485"/>
        <v>0</v>
      </c>
      <c r="CA1805" s="246">
        <f t="shared" si="486"/>
        <v>0</v>
      </c>
      <c r="CB1805" s="246">
        <f t="shared" si="487"/>
        <v>0</v>
      </c>
      <c r="CC1805" s="246" t="str">
        <f t="shared" si="488"/>
        <v/>
      </c>
      <c r="CD1805" s="246">
        <f t="shared" si="489"/>
        <v>5</v>
      </c>
      <c r="CE1805" s="246">
        <f t="shared" si="490"/>
        <v>0</v>
      </c>
      <c r="CF1805" s="276">
        <f t="shared" si="491"/>
        <v>0</v>
      </c>
      <c r="CG1805" s="277">
        <f t="shared" si="491"/>
        <v>0</v>
      </c>
      <c r="CH1805" s="277">
        <f t="shared" si="491"/>
        <v>0</v>
      </c>
      <c r="CI1805" s="278">
        <f t="shared" si="491"/>
        <v>0</v>
      </c>
      <c r="CJ1805" s="280">
        <f t="shared" si="492"/>
        <v>0</v>
      </c>
      <c r="CK1805" s="232">
        <f t="shared" si="493"/>
        <v>0</v>
      </c>
      <c r="CL1805" s="1"/>
    </row>
    <row r="1806" spans="1:90" ht="18" customHeight="1">
      <c r="A1806" s="1"/>
      <c r="B1806" s="1"/>
      <c r="C1806" s="314"/>
      <c r="D1806" s="287" t="str">
        <f t="shared" si="480"/>
        <v/>
      </c>
      <c r="E1806" s="449" t="str">
        <f t="shared" si="481"/>
        <v/>
      </c>
      <c r="F1806" s="450"/>
      <c r="G1806" s="451"/>
      <c r="H1806" s="452"/>
      <c r="I1806" s="453"/>
      <c r="J1806" s="453"/>
      <c r="K1806" s="453"/>
      <c r="L1806" s="453"/>
      <c r="M1806" s="454"/>
      <c r="N1806" s="455"/>
      <c r="O1806" s="456"/>
      <c r="P1806" s="456"/>
      <c r="Q1806" s="456"/>
      <c r="R1806" s="456"/>
      <c r="S1806" s="456"/>
      <c r="T1806" s="456"/>
      <c r="U1806" s="456"/>
      <c r="V1806" s="456"/>
      <c r="W1806" s="456"/>
      <c r="X1806" s="456"/>
      <c r="Y1806" s="456"/>
      <c r="Z1806" s="456"/>
      <c r="AA1806" s="456"/>
      <c r="AB1806" s="456"/>
      <c r="AC1806" s="456"/>
      <c r="AD1806" s="456"/>
      <c r="AE1806" s="457"/>
      <c r="AF1806" s="455"/>
      <c r="AG1806" s="456"/>
      <c r="AH1806" s="456"/>
      <c r="AI1806" s="456"/>
      <c r="AJ1806" s="456"/>
      <c r="AK1806" s="456"/>
      <c r="AL1806" s="456"/>
      <c r="AM1806" s="456"/>
      <c r="AN1806" s="457"/>
      <c r="AO1806" s="455"/>
      <c r="AP1806" s="456"/>
      <c r="AQ1806" s="456"/>
      <c r="AR1806" s="456"/>
      <c r="AS1806" s="456"/>
      <c r="AT1806" s="456"/>
      <c r="AU1806" s="456"/>
      <c r="AV1806" s="456"/>
      <c r="AW1806" s="456"/>
      <c r="AX1806" s="456"/>
      <c r="AY1806" s="456"/>
      <c r="AZ1806" s="456"/>
      <c r="BA1806" s="456"/>
      <c r="BB1806" s="456"/>
      <c r="BC1806" s="456"/>
      <c r="BD1806" s="456"/>
      <c r="BE1806" s="456"/>
      <c r="BF1806" s="456"/>
      <c r="BG1806" s="457"/>
      <c r="BH1806" s="458"/>
      <c r="BI1806" s="459"/>
      <c r="BJ1806" s="459"/>
      <c r="BK1806" s="459"/>
      <c r="BL1806" s="459"/>
      <c r="BM1806" s="460"/>
      <c r="BN1806" s="314"/>
      <c r="BO1806" s="314"/>
      <c r="BP1806" s="1"/>
      <c r="BQ1806" s="120">
        <f>IF($F$3="","",IF(N1806=$F$3,COUNTIF(BQ$23:BQ1805,"&gt;0")+1,0))</f>
        <v>0</v>
      </c>
      <c r="BR1806" s="1"/>
      <c r="BS1806" s="20" t="str">
        <f>IF($N1806="","",IF(VLOOKUP(VLOOKUP($N1806,IMPOSTAZIONI!$E$6:$I$13,5,FALSE),IMPOSTAZIONI!$B$25:$N$32,3,FALSE)=0,"",VLOOKUP(VLOOKUP($N1806,IMPOSTAZIONI!$E$6:$I$13,5,FALSE),IMPOSTAZIONI!$B$25:$N$32,3,FALSE)))</f>
        <v/>
      </c>
      <c r="BT1806" s="20" t="str">
        <f>IF($N1806="","",IF(VLOOKUP(VLOOKUP($N1806,IMPOSTAZIONI!$E$6:$I$13,5,FALSE),IMPOSTAZIONI!$B$25:$N$32,6,FALSE)=0,"",VLOOKUP(VLOOKUP($N1806,IMPOSTAZIONI!$E$6:$I$13,5,FALSE),IMPOSTAZIONI!$B$25:$N$32,6,FALSE)))</f>
        <v/>
      </c>
      <c r="BU1806" s="20" t="str">
        <f>IF($N1806="","",IF(VLOOKUP(VLOOKUP($N1806,IMPOSTAZIONI!$E$6:$I$13,5,FALSE),IMPOSTAZIONI!$B$25:$N$32,9,FALSE)=0,"",VLOOKUP(VLOOKUP($N1806,IMPOSTAZIONI!$E$6:$I$13,5,FALSE),IMPOSTAZIONI!$B$25:$N$32,9,FALSE)))</f>
        <v/>
      </c>
      <c r="BV1806" s="20" t="str">
        <f>IF($N1806="","",IF(VLOOKUP(VLOOKUP($N1806,IMPOSTAZIONI!$E$6:$I$13,5,FALSE),IMPOSTAZIONI!$B$25:$N$32,12,FALSE)=0,"",VLOOKUP(VLOOKUP($N1806,IMPOSTAZIONI!$E$6:$I$13,5,FALSE),IMPOSTAZIONI!$B$25:$N$32,12,FALSE)))</f>
        <v/>
      </c>
      <c r="BW1806" s="221" t="str">
        <f t="shared" si="482"/>
        <v/>
      </c>
      <c r="BX1806" s="221" t="str">
        <f t="shared" si="483"/>
        <v/>
      </c>
      <c r="BY1806" s="221">
        <f t="shared" si="484"/>
        <v>0</v>
      </c>
      <c r="BZ1806" s="231">
        <f t="shared" si="485"/>
        <v>0</v>
      </c>
      <c r="CA1806" s="246">
        <f t="shared" si="486"/>
        <v>0</v>
      </c>
      <c r="CB1806" s="246">
        <f t="shared" si="487"/>
        <v>0</v>
      </c>
      <c r="CC1806" s="246" t="str">
        <f t="shared" si="488"/>
        <v/>
      </c>
      <c r="CD1806" s="246">
        <f t="shared" si="489"/>
        <v>5</v>
      </c>
      <c r="CE1806" s="246">
        <f t="shared" si="490"/>
        <v>0</v>
      </c>
      <c r="CF1806" s="276">
        <f t="shared" si="491"/>
        <v>0</v>
      </c>
      <c r="CG1806" s="277">
        <f t="shared" si="491"/>
        <v>0</v>
      </c>
      <c r="CH1806" s="277">
        <f t="shared" si="491"/>
        <v>0</v>
      </c>
      <c r="CI1806" s="278">
        <f t="shared" si="491"/>
        <v>0</v>
      </c>
      <c r="CJ1806" s="280">
        <f t="shared" si="492"/>
        <v>0</v>
      </c>
      <c r="CK1806" s="232">
        <f t="shared" si="493"/>
        <v>0</v>
      </c>
      <c r="CL1806" s="1"/>
    </row>
    <row r="1807" spans="1:90" ht="18" customHeight="1">
      <c r="A1807" s="1"/>
      <c r="B1807" s="1"/>
      <c r="C1807" s="314"/>
      <c r="D1807" s="287" t="str">
        <f t="shared" si="480"/>
        <v/>
      </c>
      <c r="E1807" s="449" t="str">
        <f t="shared" si="481"/>
        <v/>
      </c>
      <c r="F1807" s="450"/>
      <c r="G1807" s="451"/>
      <c r="H1807" s="452"/>
      <c r="I1807" s="453"/>
      <c r="J1807" s="453"/>
      <c r="K1807" s="453"/>
      <c r="L1807" s="453"/>
      <c r="M1807" s="454"/>
      <c r="N1807" s="455"/>
      <c r="O1807" s="456"/>
      <c r="P1807" s="456"/>
      <c r="Q1807" s="456"/>
      <c r="R1807" s="456"/>
      <c r="S1807" s="456"/>
      <c r="T1807" s="456"/>
      <c r="U1807" s="456"/>
      <c r="V1807" s="456"/>
      <c r="W1807" s="456"/>
      <c r="X1807" s="456"/>
      <c r="Y1807" s="456"/>
      <c r="Z1807" s="456"/>
      <c r="AA1807" s="456"/>
      <c r="AB1807" s="456"/>
      <c r="AC1807" s="456"/>
      <c r="AD1807" s="456"/>
      <c r="AE1807" s="457"/>
      <c r="AF1807" s="455"/>
      <c r="AG1807" s="456"/>
      <c r="AH1807" s="456"/>
      <c r="AI1807" s="456"/>
      <c r="AJ1807" s="456"/>
      <c r="AK1807" s="456"/>
      <c r="AL1807" s="456"/>
      <c r="AM1807" s="456"/>
      <c r="AN1807" s="457"/>
      <c r="AO1807" s="455"/>
      <c r="AP1807" s="456"/>
      <c r="AQ1807" s="456"/>
      <c r="AR1807" s="456"/>
      <c r="AS1807" s="456"/>
      <c r="AT1807" s="456"/>
      <c r="AU1807" s="456"/>
      <c r="AV1807" s="456"/>
      <c r="AW1807" s="456"/>
      <c r="AX1807" s="456"/>
      <c r="AY1807" s="456"/>
      <c r="AZ1807" s="456"/>
      <c r="BA1807" s="456"/>
      <c r="BB1807" s="456"/>
      <c r="BC1807" s="456"/>
      <c r="BD1807" s="456"/>
      <c r="BE1807" s="456"/>
      <c r="BF1807" s="456"/>
      <c r="BG1807" s="457"/>
      <c r="BH1807" s="458"/>
      <c r="BI1807" s="459"/>
      <c r="BJ1807" s="459"/>
      <c r="BK1807" s="459"/>
      <c r="BL1807" s="459"/>
      <c r="BM1807" s="460"/>
      <c r="BN1807" s="314"/>
      <c r="BO1807" s="314"/>
      <c r="BP1807" s="1"/>
      <c r="BQ1807" s="120">
        <f>IF($F$3="","",IF(N1807=$F$3,COUNTIF(BQ$23:BQ1806,"&gt;0")+1,0))</f>
        <v>0</v>
      </c>
      <c r="BR1807" s="1"/>
      <c r="BS1807" s="20" t="str">
        <f>IF($N1807="","",IF(VLOOKUP(VLOOKUP($N1807,IMPOSTAZIONI!$E$6:$I$13,5,FALSE),IMPOSTAZIONI!$B$25:$N$32,3,FALSE)=0,"",VLOOKUP(VLOOKUP($N1807,IMPOSTAZIONI!$E$6:$I$13,5,FALSE),IMPOSTAZIONI!$B$25:$N$32,3,FALSE)))</f>
        <v/>
      </c>
      <c r="BT1807" s="20" t="str">
        <f>IF($N1807="","",IF(VLOOKUP(VLOOKUP($N1807,IMPOSTAZIONI!$E$6:$I$13,5,FALSE),IMPOSTAZIONI!$B$25:$N$32,6,FALSE)=0,"",VLOOKUP(VLOOKUP($N1807,IMPOSTAZIONI!$E$6:$I$13,5,FALSE),IMPOSTAZIONI!$B$25:$N$32,6,FALSE)))</f>
        <v/>
      </c>
      <c r="BU1807" s="20" t="str">
        <f>IF($N1807="","",IF(VLOOKUP(VLOOKUP($N1807,IMPOSTAZIONI!$E$6:$I$13,5,FALSE),IMPOSTAZIONI!$B$25:$N$32,9,FALSE)=0,"",VLOOKUP(VLOOKUP($N1807,IMPOSTAZIONI!$E$6:$I$13,5,FALSE),IMPOSTAZIONI!$B$25:$N$32,9,FALSE)))</f>
        <v/>
      </c>
      <c r="BV1807" s="20" t="str">
        <f>IF($N1807="","",IF(VLOOKUP(VLOOKUP($N1807,IMPOSTAZIONI!$E$6:$I$13,5,FALSE),IMPOSTAZIONI!$B$25:$N$32,12,FALSE)=0,"",VLOOKUP(VLOOKUP($N1807,IMPOSTAZIONI!$E$6:$I$13,5,FALSE),IMPOSTAZIONI!$B$25:$N$32,12,FALSE)))</f>
        <v/>
      </c>
      <c r="BW1807" s="221" t="str">
        <f t="shared" si="482"/>
        <v/>
      </c>
      <c r="BX1807" s="221" t="str">
        <f t="shared" si="483"/>
        <v/>
      </c>
      <c r="BY1807" s="221">
        <f t="shared" si="484"/>
        <v>0</v>
      </c>
      <c r="BZ1807" s="231">
        <f t="shared" si="485"/>
        <v>0</v>
      </c>
      <c r="CA1807" s="246">
        <f t="shared" si="486"/>
        <v>0</v>
      </c>
      <c r="CB1807" s="246">
        <f t="shared" si="487"/>
        <v>0</v>
      </c>
      <c r="CC1807" s="246" t="str">
        <f t="shared" si="488"/>
        <v/>
      </c>
      <c r="CD1807" s="246">
        <f t="shared" si="489"/>
        <v>5</v>
      </c>
      <c r="CE1807" s="246">
        <f t="shared" si="490"/>
        <v>0</v>
      </c>
      <c r="CF1807" s="276">
        <f t="shared" si="491"/>
        <v>0</v>
      </c>
      <c r="CG1807" s="277">
        <f t="shared" si="491"/>
        <v>0</v>
      </c>
      <c r="CH1807" s="277">
        <f t="shared" si="491"/>
        <v>0</v>
      </c>
      <c r="CI1807" s="278">
        <f t="shared" si="491"/>
        <v>0</v>
      </c>
      <c r="CJ1807" s="280">
        <f t="shared" si="492"/>
        <v>0</v>
      </c>
      <c r="CK1807" s="232">
        <f t="shared" si="493"/>
        <v>0</v>
      </c>
      <c r="CL1807" s="1"/>
    </row>
    <row r="1808" spans="1:90" ht="18" customHeight="1">
      <c r="A1808" s="1"/>
      <c r="B1808" s="1"/>
      <c r="C1808" s="314"/>
      <c r="D1808" s="287" t="str">
        <f t="shared" si="480"/>
        <v/>
      </c>
      <c r="E1808" s="449" t="str">
        <f t="shared" si="481"/>
        <v/>
      </c>
      <c r="F1808" s="450"/>
      <c r="G1808" s="451"/>
      <c r="H1808" s="452"/>
      <c r="I1808" s="453"/>
      <c r="J1808" s="453"/>
      <c r="K1808" s="453"/>
      <c r="L1808" s="453"/>
      <c r="M1808" s="454"/>
      <c r="N1808" s="455"/>
      <c r="O1808" s="456"/>
      <c r="P1808" s="456"/>
      <c r="Q1808" s="456"/>
      <c r="R1808" s="456"/>
      <c r="S1808" s="456"/>
      <c r="T1808" s="456"/>
      <c r="U1808" s="456"/>
      <c r="V1808" s="456"/>
      <c r="W1808" s="456"/>
      <c r="X1808" s="456"/>
      <c r="Y1808" s="456"/>
      <c r="Z1808" s="456"/>
      <c r="AA1808" s="456"/>
      <c r="AB1808" s="456"/>
      <c r="AC1808" s="456"/>
      <c r="AD1808" s="456"/>
      <c r="AE1808" s="457"/>
      <c r="AF1808" s="455"/>
      <c r="AG1808" s="456"/>
      <c r="AH1808" s="456"/>
      <c r="AI1808" s="456"/>
      <c r="AJ1808" s="456"/>
      <c r="AK1808" s="456"/>
      <c r="AL1808" s="456"/>
      <c r="AM1808" s="456"/>
      <c r="AN1808" s="457"/>
      <c r="AO1808" s="455"/>
      <c r="AP1808" s="456"/>
      <c r="AQ1808" s="456"/>
      <c r="AR1808" s="456"/>
      <c r="AS1808" s="456"/>
      <c r="AT1808" s="456"/>
      <c r="AU1808" s="456"/>
      <c r="AV1808" s="456"/>
      <c r="AW1808" s="456"/>
      <c r="AX1808" s="456"/>
      <c r="AY1808" s="456"/>
      <c r="AZ1808" s="456"/>
      <c r="BA1808" s="456"/>
      <c r="BB1808" s="456"/>
      <c r="BC1808" s="456"/>
      <c r="BD1808" s="456"/>
      <c r="BE1808" s="456"/>
      <c r="BF1808" s="456"/>
      <c r="BG1808" s="457"/>
      <c r="BH1808" s="458"/>
      <c r="BI1808" s="459"/>
      <c r="BJ1808" s="459"/>
      <c r="BK1808" s="459"/>
      <c r="BL1808" s="459"/>
      <c r="BM1808" s="460"/>
      <c r="BN1808" s="314"/>
      <c r="BO1808" s="314"/>
      <c r="BP1808" s="1"/>
      <c r="BQ1808" s="120">
        <f>IF($F$3="","",IF(N1808=$F$3,COUNTIF(BQ$23:BQ1807,"&gt;0")+1,0))</f>
        <v>0</v>
      </c>
      <c r="BR1808" s="1"/>
      <c r="BS1808" s="20" t="str">
        <f>IF($N1808="","",IF(VLOOKUP(VLOOKUP($N1808,IMPOSTAZIONI!$E$6:$I$13,5,FALSE),IMPOSTAZIONI!$B$25:$N$32,3,FALSE)=0,"",VLOOKUP(VLOOKUP($N1808,IMPOSTAZIONI!$E$6:$I$13,5,FALSE),IMPOSTAZIONI!$B$25:$N$32,3,FALSE)))</f>
        <v/>
      </c>
      <c r="BT1808" s="20" t="str">
        <f>IF($N1808="","",IF(VLOOKUP(VLOOKUP($N1808,IMPOSTAZIONI!$E$6:$I$13,5,FALSE),IMPOSTAZIONI!$B$25:$N$32,6,FALSE)=0,"",VLOOKUP(VLOOKUP($N1808,IMPOSTAZIONI!$E$6:$I$13,5,FALSE),IMPOSTAZIONI!$B$25:$N$32,6,FALSE)))</f>
        <v/>
      </c>
      <c r="BU1808" s="20" t="str">
        <f>IF($N1808="","",IF(VLOOKUP(VLOOKUP($N1808,IMPOSTAZIONI!$E$6:$I$13,5,FALSE),IMPOSTAZIONI!$B$25:$N$32,9,FALSE)=0,"",VLOOKUP(VLOOKUP($N1808,IMPOSTAZIONI!$E$6:$I$13,5,FALSE),IMPOSTAZIONI!$B$25:$N$32,9,FALSE)))</f>
        <v/>
      </c>
      <c r="BV1808" s="20" t="str">
        <f>IF($N1808="","",IF(VLOOKUP(VLOOKUP($N1808,IMPOSTAZIONI!$E$6:$I$13,5,FALSE),IMPOSTAZIONI!$B$25:$N$32,12,FALSE)=0,"",VLOOKUP(VLOOKUP($N1808,IMPOSTAZIONI!$E$6:$I$13,5,FALSE),IMPOSTAZIONI!$B$25:$N$32,12,FALSE)))</f>
        <v/>
      </c>
      <c r="BW1808" s="221" t="str">
        <f t="shared" si="482"/>
        <v/>
      </c>
      <c r="BX1808" s="221" t="str">
        <f t="shared" si="483"/>
        <v/>
      </c>
      <c r="BY1808" s="221">
        <f t="shared" si="484"/>
        <v>0</v>
      </c>
      <c r="BZ1808" s="231">
        <f t="shared" si="485"/>
        <v>0</v>
      </c>
      <c r="CA1808" s="246">
        <f t="shared" si="486"/>
        <v>0</v>
      </c>
      <c r="CB1808" s="246">
        <f t="shared" si="487"/>
        <v>0</v>
      </c>
      <c r="CC1808" s="246" t="str">
        <f t="shared" si="488"/>
        <v/>
      </c>
      <c r="CD1808" s="246">
        <f t="shared" si="489"/>
        <v>5</v>
      </c>
      <c r="CE1808" s="246">
        <f t="shared" si="490"/>
        <v>0</v>
      </c>
      <c r="CF1808" s="276">
        <f t="shared" si="491"/>
        <v>0</v>
      </c>
      <c r="CG1808" s="277">
        <f t="shared" si="491"/>
        <v>0</v>
      </c>
      <c r="CH1808" s="277">
        <f t="shared" si="491"/>
        <v>0</v>
      </c>
      <c r="CI1808" s="278">
        <f t="shared" si="491"/>
        <v>0</v>
      </c>
      <c r="CJ1808" s="280">
        <f t="shared" si="492"/>
        <v>0</v>
      </c>
      <c r="CK1808" s="232">
        <f t="shared" si="493"/>
        <v>0</v>
      </c>
      <c r="CL1808" s="1"/>
    </row>
    <row r="1809" spans="1:90" ht="18" customHeight="1">
      <c r="A1809" s="1"/>
      <c r="B1809" s="1"/>
      <c r="C1809" s="314"/>
      <c r="D1809" s="287" t="str">
        <f t="shared" si="480"/>
        <v/>
      </c>
      <c r="E1809" s="449" t="str">
        <f t="shared" si="481"/>
        <v/>
      </c>
      <c r="F1809" s="450"/>
      <c r="G1809" s="451"/>
      <c r="H1809" s="452"/>
      <c r="I1809" s="453"/>
      <c r="J1809" s="453"/>
      <c r="K1809" s="453"/>
      <c r="L1809" s="453"/>
      <c r="M1809" s="454"/>
      <c r="N1809" s="455"/>
      <c r="O1809" s="456"/>
      <c r="P1809" s="456"/>
      <c r="Q1809" s="456"/>
      <c r="R1809" s="456"/>
      <c r="S1809" s="456"/>
      <c r="T1809" s="456"/>
      <c r="U1809" s="456"/>
      <c r="V1809" s="456"/>
      <c r="W1809" s="456"/>
      <c r="X1809" s="456"/>
      <c r="Y1809" s="456"/>
      <c r="Z1809" s="456"/>
      <c r="AA1809" s="456"/>
      <c r="AB1809" s="456"/>
      <c r="AC1809" s="456"/>
      <c r="AD1809" s="456"/>
      <c r="AE1809" s="457"/>
      <c r="AF1809" s="455"/>
      <c r="AG1809" s="456"/>
      <c r="AH1809" s="456"/>
      <c r="AI1809" s="456"/>
      <c r="AJ1809" s="456"/>
      <c r="AK1809" s="456"/>
      <c r="AL1809" s="456"/>
      <c r="AM1809" s="456"/>
      <c r="AN1809" s="457"/>
      <c r="AO1809" s="455"/>
      <c r="AP1809" s="456"/>
      <c r="AQ1809" s="456"/>
      <c r="AR1809" s="456"/>
      <c r="AS1809" s="456"/>
      <c r="AT1809" s="456"/>
      <c r="AU1809" s="456"/>
      <c r="AV1809" s="456"/>
      <c r="AW1809" s="456"/>
      <c r="AX1809" s="456"/>
      <c r="AY1809" s="456"/>
      <c r="AZ1809" s="456"/>
      <c r="BA1809" s="456"/>
      <c r="BB1809" s="456"/>
      <c r="BC1809" s="456"/>
      <c r="BD1809" s="456"/>
      <c r="BE1809" s="456"/>
      <c r="BF1809" s="456"/>
      <c r="BG1809" s="457"/>
      <c r="BH1809" s="458"/>
      <c r="BI1809" s="459"/>
      <c r="BJ1809" s="459"/>
      <c r="BK1809" s="459"/>
      <c r="BL1809" s="459"/>
      <c r="BM1809" s="460"/>
      <c r="BN1809" s="314"/>
      <c r="BO1809" s="314"/>
      <c r="BP1809" s="1"/>
      <c r="BQ1809" s="120">
        <f>IF($F$3="","",IF(N1809=$F$3,COUNTIF(BQ$23:BQ1808,"&gt;0")+1,0))</f>
        <v>0</v>
      </c>
      <c r="BR1809" s="1"/>
      <c r="BS1809" s="20" t="str">
        <f>IF($N1809="","",IF(VLOOKUP(VLOOKUP($N1809,IMPOSTAZIONI!$E$6:$I$13,5,FALSE),IMPOSTAZIONI!$B$25:$N$32,3,FALSE)=0,"",VLOOKUP(VLOOKUP($N1809,IMPOSTAZIONI!$E$6:$I$13,5,FALSE),IMPOSTAZIONI!$B$25:$N$32,3,FALSE)))</f>
        <v/>
      </c>
      <c r="BT1809" s="20" t="str">
        <f>IF($N1809="","",IF(VLOOKUP(VLOOKUP($N1809,IMPOSTAZIONI!$E$6:$I$13,5,FALSE),IMPOSTAZIONI!$B$25:$N$32,6,FALSE)=0,"",VLOOKUP(VLOOKUP($N1809,IMPOSTAZIONI!$E$6:$I$13,5,FALSE),IMPOSTAZIONI!$B$25:$N$32,6,FALSE)))</f>
        <v/>
      </c>
      <c r="BU1809" s="20" t="str">
        <f>IF($N1809="","",IF(VLOOKUP(VLOOKUP($N1809,IMPOSTAZIONI!$E$6:$I$13,5,FALSE),IMPOSTAZIONI!$B$25:$N$32,9,FALSE)=0,"",VLOOKUP(VLOOKUP($N1809,IMPOSTAZIONI!$E$6:$I$13,5,FALSE),IMPOSTAZIONI!$B$25:$N$32,9,FALSE)))</f>
        <v/>
      </c>
      <c r="BV1809" s="20" t="str">
        <f>IF($N1809="","",IF(VLOOKUP(VLOOKUP($N1809,IMPOSTAZIONI!$E$6:$I$13,5,FALSE),IMPOSTAZIONI!$B$25:$N$32,12,FALSE)=0,"",VLOOKUP(VLOOKUP($N1809,IMPOSTAZIONI!$E$6:$I$13,5,FALSE),IMPOSTAZIONI!$B$25:$N$32,12,FALSE)))</f>
        <v/>
      </c>
      <c r="BW1809" s="221" t="str">
        <f t="shared" si="482"/>
        <v/>
      </c>
      <c r="BX1809" s="221" t="str">
        <f t="shared" si="483"/>
        <v/>
      </c>
      <c r="BY1809" s="221">
        <f t="shared" si="484"/>
        <v>0</v>
      </c>
      <c r="BZ1809" s="231">
        <f t="shared" si="485"/>
        <v>0</v>
      </c>
      <c r="CA1809" s="246">
        <f t="shared" si="486"/>
        <v>0</v>
      </c>
      <c r="CB1809" s="246">
        <f t="shared" si="487"/>
        <v>0</v>
      </c>
      <c r="CC1809" s="246" t="str">
        <f t="shared" si="488"/>
        <v/>
      </c>
      <c r="CD1809" s="246">
        <f t="shared" si="489"/>
        <v>5</v>
      </c>
      <c r="CE1809" s="246">
        <f t="shared" si="490"/>
        <v>0</v>
      </c>
      <c r="CF1809" s="276">
        <f t="shared" si="491"/>
        <v>0</v>
      </c>
      <c r="CG1809" s="277">
        <f t="shared" si="491"/>
        <v>0</v>
      </c>
      <c r="CH1809" s="277">
        <f t="shared" si="491"/>
        <v>0</v>
      </c>
      <c r="CI1809" s="278">
        <f t="shared" si="491"/>
        <v>0</v>
      </c>
      <c r="CJ1809" s="280">
        <f t="shared" si="492"/>
        <v>0</v>
      </c>
      <c r="CK1809" s="232">
        <f t="shared" si="493"/>
        <v>0</v>
      </c>
      <c r="CL1809" s="1"/>
    </row>
    <row r="1810" spans="1:90" ht="18" customHeight="1">
      <c r="A1810" s="1"/>
      <c r="B1810" s="1"/>
      <c r="C1810" s="314"/>
      <c r="D1810" s="287" t="str">
        <f t="shared" si="480"/>
        <v/>
      </c>
      <c r="E1810" s="449" t="str">
        <f t="shared" si="481"/>
        <v/>
      </c>
      <c r="F1810" s="450"/>
      <c r="G1810" s="451"/>
      <c r="H1810" s="452"/>
      <c r="I1810" s="453"/>
      <c r="J1810" s="453"/>
      <c r="K1810" s="453"/>
      <c r="L1810" s="453"/>
      <c r="M1810" s="454"/>
      <c r="N1810" s="455"/>
      <c r="O1810" s="456"/>
      <c r="P1810" s="456"/>
      <c r="Q1810" s="456"/>
      <c r="R1810" s="456"/>
      <c r="S1810" s="456"/>
      <c r="T1810" s="456"/>
      <c r="U1810" s="456"/>
      <c r="V1810" s="456"/>
      <c r="W1810" s="456"/>
      <c r="X1810" s="456"/>
      <c r="Y1810" s="456"/>
      <c r="Z1810" s="456"/>
      <c r="AA1810" s="456"/>
      <c r="AB1810" s="456"/>
      <c r="AC1810" s="456"/>
      <c r="AD1810" s="456"/>
      <c r="AE1810" s="457"/>
      <c r="AF1810" s="455"/>
      <c r="AG1810" s="456"/>
      <c r="AH1810" s="456"/>
      <c r="AI1810" s="456"/>
      <c r="AJ1810" s="456"/>
      <c r="AK1810" s="456"/>
      <c r="AL1810" s="456"/>
      <c r="AM1810" s="456"/>
      <c r="AN1810" s="457"/>
      <c r="AO1810" s="455"/>
      <c r="AP1810" s="456"/>
      <c r="AQ1810" s="456"/>
      <c r="AR1810" s="456"/>
      <c r="AS1810" s="456"/>
      <c r="AT1810" s="456"/>
      <c r="AU1810" s="456"/>
      <c r="AV1810" s="456"/>
      <c r="AW1810" s="456"/>
      <c r="AX1810" s="456"/>
      <c r="AY1810" s="456"/>
      <c r="AZ1810" s="456"/>
      <c r="BA1810" s="456"/>
      <c r="BB1810" s="456"/>
      <c r="BC1810" s="456"/>
      <c r="BD1810" s="456"/>
      <c r="BE1810" s="456"/>
      <c r="BF1810" s="456"/>
      <c r="BG1810" s="457"/>
      <c r="BH1810" s="458"/>
      <c r="BI1810" s="459"/>
      <c r="BJ1810" s="459"/>
      <c r="BK1810" s="459"/>
      <c r="BL1810" s="459"/>
      <c r="BM1810" s="460"/>
      <c r="BN1810" s="314"/>
      <c r="BO1810" s="314"/>
      <c r="BP1810" s="1"/>
      <c r="BQ1810" s="120">
        <f>IF($F$3="","",IF(N1810=$F$3,COUNTIF(BQ$23:BQ1809,"&gt;0")+1,0))</f>
        <v>0</v>
      </c>
      <c r="BR1810" s="1"/>
      <c r="BS1810" s="20" t="str">
        <f>IF($N1810="","",IF(VLOOKUP(VLOOKUP($N1810,IMPOSTAZIONI!$E$6:$I$13,5,FALSE),IMPOSTAZIONI!$B$25:$N$32,3,FALSE)=0,"",VLOOKUP(VLOOKUP($N1810,IMPOSTAZIONI!$E$6:$I$13,5,FALSE),IMPOSTAZIONI!$B$25:$N$32,3,FALSE)))</f>
        <v/>
      </c>
      <c r="BT1810" s="20" t="str">
        <f>IF($N1810="","",IF(VLOOKUP(VLOOKUP($N1810,IMPOSTAZIONI!$E$6:$I$13,5,FALSE),IMPOSTAZIONI!$B$25:$N$32,6,FALSE)=0,"",VLOOKUP(VLOOKUP($N1810,IMPOSTAZIONI!$E$6:$I$13,5,FALSE),IMPOSTAZIONI!$B$25:$N$32,6,FALSE)))</f>
        <v/>
      </c>
      <c r="BU1810" s="20" t="str">
        <f>IF($N1810="","",IF(VLOOKUP(VLOOKUP($N1810,IMPOSTAZIONI!$E$6:$I$13,5,FALSE),IMPOSTAZIONI!$B$25:$N$32,9,FALSE)=0,"",VLOOKUP(VLOOKUP($N1810,IMPOSTAZIONI!$E$6:$I$13,5,FALSE),IMPOSTAZIONI!$B$25:$N$32,9,FALSE)))</f>
        <v/>
      </c>
      <c r="BV1810" s="20" t="str">
        <f>IF($N1810="","",IF(VLOOKUP(VLOOKUP($N1810,IMPOSTAZIONI!$E$6:$I$13,5,FALSE),IMPOSTAZIONI!$B$25:$N$32,12,FALSE)=0,"",VLOOKUP(VLOOKUP($N1810,IMPOSTAZIONI!$E$6:$I$13,5,FALSE),IMPOSTAZIONI!$B$25:$N$32,12,FALSE)))</f>
        <v/>
      </c>
      <c r="BW1810" s="221" t="str">
        <f t="shared" si="482"/>
        <v/>
      </c>
      <c r="BX1810" s="221" t="str">
        <f t="shared" si="483"/>
        <v/>
      </c>
      <c r="BY1810" s="221">
        <f t="shared" si="484"/>
        <v>0</v>
      </c>
      <c r="BZ1810" s="231">
        <f t="shared" si="485"/>
        <v>0</v>
      </c>
      <c r="CA1810" s="246">
        <f t="shared" si="486"/>
        <v>0</v>
      </c>
      <c r="CB1810" s="246">
        <f t="shared" si="487"/>
        <v>0</v>
      </c>
      <c r="CC1810" s="246" t="str">
        <f t="shared" si="488"/>
        <v/>
      </c>
      <c r="CD1810" s="246">
        <f t="shared" si="489"/>
        <v>5</v>
      </c>
      <c r="CE1810" s="246">
        <f t="shared" si="490"/>
        <v>0</v>
      </c>
      <c r="CF1810" s="276">
        <f t="shared" si="491"/>
        <v>0</v>
      </c>
      <c r="CG1810" s="277">
        <f t="shared" si="491"/>
        <v>0</v>
      </c>
      <c r="CH1810" s="277">
        <f t="shared" si="491"/>
        <v>0</v>
      </c>
      <c r="CI1810" s="278">
        <f t="shared" si="491"/>
        <v>0</v>
      </c>
      <c r="CJ1810" s="280">
        <f t="shared" si="492"/>
        <v>0</v>
      </c>
      <c r="CK1810" s="232">
        <f t="shared" si="493"/>
        <v>0</v>
      </c>
      <c r="CL1810" s="1"/>
    </row>
    <row r="1811" spans="1:90" ht="18" customHeight="1">
      <c r="A1811" s="1"/>
      <c r="B1811" s="1"/>
      <c r="C1811" s="314"/>
      <c r="D1811" s="287" t="str">
        <f t="shared" si="480"/>
        <v/>
      </c>
      <c r="E1811" s="449" t="str">
        <f t="shared" si="481"/>
        <v/>
      </c>
      <c r="F1811" s="450"/>
      <c r="G1811" s="451"/>
      <c r="H1811" s="452"/>
      <c r="I1811" s="453"/>
      <c r="J1811" s="453"/>
      <c r="K1811" s="453"/>
      <c r="L1811" s="453"/>
      <c r="M1811" s="454"/>
      <c r="N1811" s="455"/>
      <c r="O1811" s="456"/>
      <c r="P1811" s="456"/>
      <c r="Q1811" s="456"/>
      <c r="R1811" s="456"/>
      <c r="S1811" s="456"/>
      <c r="T1811" s="456"/>
      <c r="U1811" s="456"/>
      <c r="V1811" s="456"/>
      <c r="W1811" s="456"/>
      <c r="X1811" s="456"/>
      <c r="Y1811" s="456"/>
      <c r="Z1811" s="456"/>
      <c r="AA1811" s="456"/>
      <c r="AB1811" s="456"/>
      <c r="AC1811" s="456"/>
      <c r="AD1811" s="456"/>
      <c r="AE1811" s="457"/>
      <c r="AF1811" s="455"/>
      <c r="AG1811" s="456"/>
      <c r="AH1811" s="456"/>
      <c r="AI1811" s="456"/>
      <c r="AJ1811" s="456"/>
      <c r="AK1811" s="456"/>
      <c r="AL1811" s="456"/>
      <c r="AM1811" s="456"/>
      <c r="AN1811" s="457"/>
      <c r="AO1811" s="455"/>
      <c r="AP1811" s="456"/>
      <c r="AQ1811" s="456"/>
      <c r="AR1811" s="456"/>
      <c r="AS1811" s="456"/>
      <c r="AT1811" s="456"/>
      <c r="AU1811" s="456"/>
      <c r="AV1811" s="456"/>
      <c r="AW1811" s="456"/>
      <c r="AX1811" s="456"/>
      <c r="AY1811" s="456"/>
      <c r="AZ1811" s="456"/>
      <c r="BA1811" s="456"/>
      <c r="BB1811" s="456"/>
      <c r="BC1811" s="456"/>
      <c r="BD1811" s="456"/>
      <c r="BE1811" s="456"/>
      <c r="BF1811" s="456"/>
      <c r="BG1811" s="457"/>
      <c r="BH1811" s="458"/>
      <c r="BI1811" s="459"/>
      <c r="BJ1811" s="459"/>
      <c r="BK1811" s="459"/>
      <c r="BL1811" s="459"/>
      <c r="BM1811" s="460"/>
      <c r="BN1811" s="314"/>
      <c r="BO1811" s="314"/>
      <c r="BP1811" s="1"/>
      <c r="BQ1811" s="120">
        <f>IF($F$3="","",IF(N1811=$F$3,COUNTIF(BQ$23:BQ1810,"&gt;0")+1,0))</f>
        <v>0</v>
      </c>
      <c r="BR1811" s="1"/>
      <c r="BS1811" s="20" t="str">
        <f>IF($N1811="","",IF(VLOOKUP(VLOOKUP($N1811,IMPOSTAZIONI!$E$6:$I$13,5,FALSE),IMPOSTAZIONI!$B$25:$N$32,3,FALSE)=0,"",VLOOKUP(VLOOKUP($N1811,IMPOSTAZIONI!$E$6:$I$13,5,FALSE),IMPOSTAZIONI!$B$25:$N$32,3,FALSE)))</f>
        <v/>
      </c>
      <c r="BT1811" s="20" t="str">
        <f>IF($N1811="","",IF(VLOOKUP(VLOOKUP($N1811,IMPOSTAZIONI!$E$6:$I$13,5,FALSE),IMPOSTAZIONI!$B$25:$N$32,6,FALSE)=0,"",VLOOKUP(VLOOKUP($N1811,IMPOSTAZIONI!$E$6:$I$13,5,FALSE),IMPOSTAZIONI!$B$25:$N$32,6,FALSE)))</f>
        <v/>
      </c>
      <c r="BU1811" s="20" t="str">
        <f>IF($N1811="","",IF(VLOOKUP(VLOOKUP($N1811,IMPOSTAZIONI!$E$6:$I$13,5,FALSE),IMPOSTAZIONI!$B$25:$N$32,9,FALSE)=0,"",VLOOKUP(VLOOKUP($N1811,IMPOSTAZIONI!$E$6:$I$13,5,FALSE),IMPOSTAZIONI!$B$25:$N$32,9,FALSE)))</f>
        <v/>
      </c>
      <c r="BV1811" s="20" t="str">
        <f>IF($N1811="","",IF(VLOOKUP(VLOOKUP($N1811,IMPOSTAZIONI!$E$6:$I$13,5,FALSE),IMPOSTAZIONI!$B$25:$N$32,12,FALSE)=0,"",VLOOKUP(VLOOKUP($N1811,IMPOSTAZIONI!$E$6:$I$13,5,FALSE),IMPOSTAZIONI!$B$25:$N$32,12,FALSE)))</f>
        <v/>
      </c>
      <c r="BW1811" s="221" t="str">
        <f t="shared" si="482"/>
        <v/>
      </c>
      <c r="BX1811" s="221" t="str">
        <f t="shared" si="483"/>
        <v/>
      </c>
      <c r="BY1811" s="221">
        <f t="shared" si="484"/>
        <v>0</v>
      </c>
      <c r="BZ1811" s="231">
        <f t="shared" si="485"/>
        <v>0</v>
      </c>
      <c r="CA1811" s="246">
        <f t="shared" si="486"/>
        <v>0</v>
      </c>
      <c r="CB1811" s="246">
        <f t="shared" si="487"/>
        <v>0</v>
      </c>
      <c r="CC1811" s="246" t="str">
        <f t="shared" si="488"/>
        <v/>
      </c>
      <c r="CD1811" s="246">
        <f t="shared" si="489"/>
        <v>5</v>
      </c>
      <c r="CE1811" s="246">
        <f t="shared" si="490"/>
        <v>0</v>
      </c>
      <c r="CF1811" s="276">
        <f t="shared" si="491"/>
        <v>0</v>
      </c>
      <c r="CG1811" s="277">
        <f t="shared" si="491"/>
        <v>0</v>
      </c>
      <c r="CH1811" s="277">
        <f t="shared" si="491"/>
        <v>0</v>
      </c>
      <c r="CI1811" s="278">
        <f t="shared" si="491"/>
        <v>0</v>
      </c>
      <c r="CJ1811" s="280">
        <f t="shared" si="492"/>
        <v>0</v>
      </c>
      <c r="CK1811" s="232">
        <f t="shared" si="493"/>
        <v>0</v>
      </c>
      <c r="CL1811" s="1"/>
    </row>
    <row r="1812" spans="1:90" ht="18" customHeight="1">
      <c r="A1812" s="1"/>
      <c r="B1812" s="1"/>
      <c r="C1812" s="314"/>
      <c r="D1812" s="287" t="str">
        <f t="shared" si="480"/>
        <v/>
      </c>
      <c r="E1812" s="449" t="str">
        <f t="shared" si="481"/>
        <v/>
      </c>
      <c r="F1812" s="450"/>
      <c r="G1812" s="451"/>
      <c r="H1812" s="452"/>
      <c r="I1812" s="453"/>
      <c r="J1812" s="453"/>
      <c r="K1812" s="453"/>
      <c r="L1812" s="453"/>
      <c r="M1812" s="454"/>
      <c r="N1812" s="455"/>
      <c r="O1812" s="456"/>
      <c r="P1812" s="456"/>
      <c r="Q1812" s="456"/>
      <c r="R1812" s="456"/>
      <c r="S1812" s="456"/>
      <c r="T1812" s="456"/>
      <c r="U1812" s="456"/>
      <c r="V1812" s="456"/>
      <c r="W1812" s="456"/>
      <c r="X1812" s="456"/>
      <c r="Y1812" s="456"/>
      <c r="Z1812" s="456"/>
      <c r="AA1812" s="456"/>
      <c r="AB1812" s="456"/>
      <c r="AC1812" s="456"/>
      <c r="AD1812" s="456"/>
      <c r="AE1812" s="457"/>
      <c r="AF1812" s="455"/>
      <c r="AG1812" s="456"/>
      <c r="AH1812" s="456"/>
      <c r="AI1812" s="456"/>
      <c r="AJ1812" s="456"/>
      <c r="AK1812" s="456"/>
      <c r="AL1812" s="456"/>
      <c r="AM1812" s="456"/>
      <c r="AN1812" s="457"/>
      <c r="AO1812" s="455"/>
      <c r="AP1812" s="456"/>
      <c r="AQ1812" s="456"/>
      <c r="AR1812" s="456"/>
      <c r="AS1812" s="456"/>
      <c r="AT1812" s="456"/>
      <c r="AU1812" s="456"/>
      <c r="AV1812" s="456"/>
      <c r="AW1812" s="456"/>
      <c r="AX1812" s="456"/>
      <c r="AY1812" s="456"/>
      <c r="AZ1812" s="456"/>
      <c r="BA1812" s="456"/>
      <c r="BB1812" s="456"/>
      <c r="BC1812" s="456"/>
      <c r="BD1812" s="456"/>
      <c r="BE1812" s="456"/>
      <c r="BF1812" s="456"/>
      <c r="BG1812" s="457"/>
      <c r="BH1812" s="458"/>
      <c r="BI1812" s="459"/>
      <c r="BJ1812" s="459"/>
      <c r="BK1812" s="459"/>
      <c r="BL1812" s="459"/>
      <c r="BM1812" s="460"/>
      <c r="BN1812" s="314"/>
      <c r="BO1812" s="314"/>
      <c r="BP1812" s="1"/>
      <c r="BQ1812" s="120">
        <f>IF($F$3="","",IF(N1812=$F$3,COUNTIF(BQ$23:BQ1811,"&gt;0")+1,0))</f>
        <v>0</v>
      </c>
      <c r="BR1812" s="1"/>
      <c r="BS1812" s="20" t="str">
        <f>IF($N1812="","",IF(VLOOKUP(VLOOKUP($N1812,IMPOSTAZIONI!$E$6:$I$13,5,FALSE),IMPOSTAZIONI!$B$25:$N$32,3,FALSE)=0,"",VLOOKUP(VLOOKUP($N1812,IMPOSTAZIONI!$E$6:$I$13,5,FALSE),IMPOSTAZIONI!$B$25:$N$32,3,FALSE)))</f>
        <v/>
      </c>
      <c r="BT1812" s="20" t="str">
        <f>IF($N1812="","",IF(VLOOKUP(VLOOKUP($N1812,IMPOSTAZIONI!$E$6:$I$13,5,FALSE),IMPOSTAZIONI!$B$25:$N$32,6,FALSE)=0,"",VLOOKUP(VLOOKUP($N1812,IMPOSTAZIONI!$E$6:$I$13,5,FALSE),IMPOSTAZIONI!$B$25:$N$32,6,FALSE)))</f>
        <v/>
      </c>
      <c r="BU1812" s="20" t="str">
        <f>IF($N1812="","",IF(VLOOKUP(VLOOKUP($N1812,IMPOSTAZIONI!$E$6:$I$13,5,FALSE),IMPOSTAZIONI!$B$25:$N$32,9,FALSE)=0,"",VLOOKUP(VLOOKUP($N1812,IMPOSTAZIONI!$E$6:$I$13,5,FALSE),IMPOSTAZIONI!$B$25:$N$32,9,FALSE)))</f>
        <v/>
      </c>
      <c r="BV1812" s="20" t="str">
        <f>IF($N1812="","",IF(VLOOKUP(VLOOKUP($N1812,IMPOSTAZIONI!$E$6:$I$13,5,FALSE),IMPOSTAZIONI!$B$25:$N$32,12,FALSE)=0,"",VLOOKUP(VLOOKUP($N1812,IMPOSTAZIONI!$E$6:$I$13,5,FALSE),IMPOSTAZIONI!$B$25:$N$32,12,FALSE)))</f>
        <v/>
      </c>
      <c r="BW1812" s="221" t="str">
        <f t="shared" si="482"/>
        <v/>
      </c>
      <c r="BX1812" s="221" t="str">
        <f t="shared" si="483"/>
        <v/>
      </c>
      <c r="BY1812" s="221">
        <f t="shared" si="484"/>
        <v>0</v>
      </c>
      <c r="BZ1812" s="231">
        <f t="shared" si="485"/>
        <v>0</v>
      </c>
      <c r="CA1812" s="246">
        <f t="shared" si="486"/>
        <v>0</v>
      </c>
      <c r="CB1812" s="246">
        <f t="shared" si="487"/>
        <v>0</v>
      </c>
      <c r="CC1812" s="246" t="str">
        <f t="shared" si="488"/>
        <v/>
      </c>
      <c r="CD1812" s="246">
        <f t="shared" si="489"/>
        <v>5</v>
      </c>
      <c r="CE1812" s="246">
        <f t="shared" si="490"/>
        <v>0</v>
      </c>
      <c r="CF1812" s="276">
        <f t="shared" si="491"/>
        <v>0</v>
      </c>
      <c r="CG1812" s="277">
        <f t="shared" si="491"/>
        <v>0</v>
      </c>
      <c r="CH1812" s="277">
        <f t="shared" si="491"/>
        <v>0</v>
      </c>
      <c r="CI1812" s="278">
        <f t="shared" si="491"/>
        <v>0</v>
      </c>
      <c r="CJ1812" s="280">
        <f t="shared" si="492"/>
        <v>0</v>
      </c>
      <c r="CK1812" s="232">
        <f t="shared" si="493"/>
        <v>0</v>
      </c>
      <c r="CL1812" s="1"/>
    </row>
    <row r="1813" spans="1:90" ht="18" customHeight="1">
      <c r="A1813" s="1"/>
      <c r="B1813" s="1"/>
      <c r="C1813" s="314"/>
      <c r="D1813" s="287" t="str">
        <f t="shared" si="480"/>
        <v/>
      </c>
      <c r="E1813" s="449" t="str">
        <f t="shared" si="481"/>
        <v/>
      </c>
      <c r="F1813" s="450"/>
      <c r="G1813" s="451"/>
      <c r="H1813" s="452"/>
      <c r="I1813" s="453"/>
      <c r="J1813" s="453"/>
      <c r="K1813" s="453"/>
      <c r="L1813" s="453"/>
      <c r="M1813" s="454"/>
      <c r="N1813" s="455"/>
      <c r="O1813" s="456"/>
      <c r="P1813" s="456"/>
      <c r="Q1813" s="456"/>
      <c r="R1813" s="456"/>
      <c r="S1813" s="456"/>
      <c r="T1813" s="456"/>
      <c r="U1813" s="456"/>
      <c r="V1813" s="456"/>
      <c r="W1813" s="456"/>
      <c r="X1813" s="456"/>
      <c r="Y1813" s="456"/>
      <c r="Z1813" s="456"/>
      <c r="AA1813" s="456"/>
      <c r="AB1813" s="456"/>
      <c r="AC1813" s="456"/>
      <c r="AD1813" s="456"/>
      <c r="AE1813" s="457"/>
      <c r="AF1813" s="455"/>
      <c r="AG1813" s="456"/>
      <c r="AH1813" s="456"/>
      <c r="AI1813" s="456"/>
      <c r="AJ1813" s="456"/>
      <c r="AK1813" s="456"/>
      <c r="AL1813" s="456"/>
      <c r="AM1813" s="456"/>
      <c r="AN1813" s="457"/>
      <c r="AO1813" s="455"/>
      <c r="AP1813" s="456"/>
      <c r="AQ1813" s="456"/>
      <c r="AR1813" s="456"/>
      <c r="AS1813" s="456"/>
      <c r="AT1813" s="456"/>
      <c r="AU1813" s="456"/>
      <c r="AV1813" s="456"/>
      <c r="AW1813" s="456"/>
      <c r="AX1813" s="456"/>
      <c r="AY1813" s="456"/>
      <c r="AZ1813" s="456"/>
      <c r="BA1813" s="456"/>
      <c r="BB1813" s="456"/>
      <c r="BC1813" s="456"/>
      <c r="BD1813" s="456"/>
      <c r="BE1813" s="456"/>
      <c r="BF1813" s="456"/>
      <c r="BG1813" s="457"/>
      <c r="BH1813" s="458"/>
      <c r="BI1813" s="459"/>
      <c r="BJ1813" s="459"/>
      <c r="BK1813" s="459"/>
      <c r="BL1813" s="459"/>
      <c r="BM1813" s="460"/>
      <c r="BN1813" s="314"/>
      <c r="BO1813" s="314"/>
      <c r="BP1813" s="1"/>
      <c r="BQ1813" s="120">
        <f>IF($F$3="","",IF(N1813=$F$3,COUNTIF(BQ$23:BQ1812,"&gt;0")+1,0))</f>
        <v>0</v>
      </c>
      <c r="BR1813" s="1"/>
      <c r="BS1813" s="20" t="str">
        <f>IF($N1813="","",IF(VLOOKUP(VLOOKUP($N1813,IMPOSTAZIONI!$E$6:$I$13,5,FALSE),IMPOSTAZIONI!$B$25:$N$32,3,FALSE)=0,"",VLOOKUP(VLOOKUP($N1813,IMPOSTAZIONI!$E$6:$I$13,5,FALSE),IMPOSTAZIONI!$B$25:$N$32,3,FALSE)))</f>
        <v/>
      </c>
      <c r="BT1813" s="20" t="str">
        <f>IF($N1813="","",IF(VLOOKUP(VLOOKUP($N1813,IMPOSTAZIONI!$E$6:$I$13,5,FALSE),IMPOSTAZIONI!$B$25:$N$32,6,FALSE)=0,"",VLOOKUP(VLOOKUP($N1813,IMPOSTAZIONI!$E$6:$I$13,5,FALSE),IMPOSTAZIONI!$B$25:$N$32,6,FALSE)))</f>
        <v/>
      </c>
      <c r="BU1813" s="20" t="str">
        <f>IF($N1813="","",IF(VLOOKUP(VLOOKUP($N1813,IMPOSTAZIONI!$E$6:$I$13,5,FALSE),IMPOSTAZIONI!$B$25:$N$32,9,FALSE)=0,"",VLOOKUP(VLOOKUP($N1813,IMPOSTAZIONI!$E$6:$I$13,5,FALSE),IMPOSTAZIONI!$B$25:$N$32,9,FALSE)))</f>
        <v/>
      </c>
      <c r="BV1813" s="20" t="str">
        <f>IF($N1813="","",IF(VLOOKUP(VLOOKUP($N1813,IMPOSTAZIONI!$E$6:$I$13,5,FALSE),IMPOSTAZIONI!$B$25:$N$32,12,FALSE)=0,"",VLOOKUP(VLOOKUP($N1813,IMPOSTAZIONI!$E$6:$I$13,5,FALSE),IMPOSTAZIONI!$B$25:$N$32,12,FALSE)))</f>
        <v/>
      </c>
      <c r="BW1813" s="221" t="str">
        <f t="shared" si="482"/>
        <v/>
      </c>
      <c r="BX1813" s="221" t="str">
        <f t="shared" si="483"/>
        <v/>
      </c>
      <c r="BY1813" s="221">
        <f t="shared" si="484"/>
        <v>0</v>
      </c>
      <c r="BZ1813" s="231">
        <f t="shared" si="485"/>
        <v>0</v>
      </c>
      <c r="CA1813" s="246">
        <f t="shared" si="486"/>
        <v>0</v>
      </c>
      <c r="CB1813" s="246">
        <f t="shared" si="487"/>
        <v>0</v>
      </c>
      <c r="CC1813" s="246" t="str">
        <f t="shared" si="488"/>
        <v/>
      </c>
      <c r="CD1813" s="246">
        <f t="shared" si="489"/>
        <v>5</v>
      </c>
      <c r="CE1813" s="246">
        <f t="shared" si="490"/>
        <v>0</v>
      </c>
      <c r="CF1813" s="276">
        <f t="shared" si="491"/>
        <v>0</v>
      </c>
      <c r="CG1813" s="277">
        <f t="shared" si="491"/>
        <v>0</v>
      </c>
      <c r="CH1813" s="277">
        <f t="shared" si="491"/>
        <v>0</v>
      </c>
      <c r="CI1813" s="278">
        <f t="shared" si="491"/>
        <v>0</v>
      </c>
      <c r="CJ1813" s="280">
        <f t="shared" si="492"/>
        <v>0</v>
      </c>
      <c r="CK1813" s="232">
        <f t="shared" si="493"/>
        <v>0</v>
      </c>
      <c r="CL1813" s="1"/>
    </row>
    <row r="1814" spans="1:90" ht="18" customHeight="1">
      <c r="A1814" s="1"/>
      <c r="B1814" s="1"/>
      <c r="C1814" s="314"/>
      <c r="D1814" s="287" t="str">
        <f t="shared" si="480"/>
        <v/>
      </c>
      <c r="E1814" s="449" t="str">
        <f t="shared" si="481"/>
        <v/>
      </c>
      <c r="F1814" s="450"/>
      <c r="G1814" s="451"/>
      <c r="H1814" s="452"/>
      <c r="I1814" s="453"/>
      <c r="J1814" s="453"/>
      <c r="K1814" s="453"/>
      <c r="L1814" s="453"/>
      <c r="M1814" s="454"/>
      <c r="N1814" s="455"/>
      <c r="O1814" s="456"/>
      <c r="P1814" s="456"/>
      <c r="Q1814" s="456"/>
      <c r="R1814" s="456"/>
      <c r="S1814" s="456"/>
      <c r="T1814" s="456"/>
      <c r="U1814" s="456"/>
      <c r="V1814" s="456"/>
      <c r="W1814" s="456"/>
      <c r="X1814" s="456"/>
      <c r="Y1814" s="456"/>
      <c r="Z1814" s="456"/>
      <c r="AA1814" s="456"/>
      <c r="AB1814" s="456"/>
      <c r="AC1814" s="456"/>
      <c r="AD1814" s="456"/>
      <c r="AE1814" s="457"/>
      <c r="AF1814" s="455"/>
      <c r="AG1814" s="456"/>
      <c r="AH1814" s="456"/>
      <c r="AI1814" s="456"/>
      <c r="AJ1814" s="456"/>
      <c r="AK1814" s="456"/>
      <c r="AL1814" s="456"/>
      <c r="AM1814" s="456"/>
      <c r="AN1814" s="457"/>
      <c r="AO1814" s="455"/>
      <c r="AP1814" s="456"/>
      <c r="AQ1814" s="456"/>
      <c r="AR1814" s="456"/>
      <c r="AS1814" s="456"/>
      <c r="AT1814" s="456"/>
      <c r="AU1814" s="456"/>
      <c r="AV1814" s="456"/>
      <c r="AW1814" s="456"/>
      <c r="AX1814" s="456"/>
      <c r="AY1814" s="456"/>
      <c r="AZ1814" s="456"/>
      <c r="BA1814" s="456"/>
      <c r="BB1814" s="456"/>
      <c r="BC1814" s="456"/>
      <c r="BD1814" s="456"/>
      <c r="BE1814" s="456"/>
      <c r="BF1814" s="456"/>
      <c r="BG1814" s="457"/>
      <c r="BH1814" s="458"/>
      <c r="BI1814" s="459"/>
      <c r="BJ1814" s="459"/>
      <c r="BK1814" s="459"/>
      <c r="BL1814" s="459"/>
      <c r="BM1814" s="460"/>
      <c r="BN1814" s="314"/>
      <c r="BO1814" s="314"/>
      <c r="BP1814" s="1"/>
      <c r="BQ1814" s="120">
        <f>IF($F$3="","",IF(N1814=$F$3,COUNTIF(BQ$23:BQ1813,"&gt;0")+1,0))</f>
        <v>0</v>
      </c>
      <c r="BR1814" s="1"/>
      <c r="BS1814" s="20" t="str">
        <f>IF($N1814="","",IF(VLOOKUP(VLOOKUP($N1814,IMPOSTAZIONI!$E$6:$I$13,5,FALSE),IMPOSTAZIONI!$B$25:$N$32,3,FALSE)=0,"",VLOOKUP(VLOOKUP($N1814,IMPOSTAZIONI!$E$6:$I$13,5,FALSE),IMPOSTAZIONI!$B$25:$N$32,3,FALSE)))</f>
        <v/>
      </c>
      <c r="BT1814" s="20" t="str">
        <f>IF($N1814="","",IF(VLOOKUP(VLOOKUP($N1814,IMPOSTAZIONI!$E$6:$I$13,5,FALSE),IMPOSTAZIONI!$B$25:$N$32,6,FALSE)=0,"",VLOOKUP(VLOOKUP($N1814,IMPOSTAZIONI!$E$6:$I$13,5,FALSE),IMPOSTAZIONI!$B$25:$N$32,6,FALSE)))</f>
        <v/>
      </c>
      <c r="BU1814" s="20" t="str">
        <f>IF($N1814="","",IF(VLOOKUP(VLOOKUP($N1814,IMPOSTAZIONI!$E$6:$I$13,5,FALSE),IMPOSTAZIONI!$B$25:$N$32,9,FALSE)=0,"",VLOOKUP(VLOOKUP($N1814,IMPOSTAZIONI!$E$6:$I$13,5,FALSE),IMPOSTAZIONI!$B$25:$N$32,9,FALSE)))</f>
        <v/>
      </c>
      <c r="BV1814" s="20" t="str">
        <f>IF($N1814="","",IF(VLOOKUP(VLOOKUP($N1814,IMPOSTAZIONI!$E$6:$I$13,5,FALSE),IMPOSTAZIONI!$B$25:$N$32,12,FALSE)=0,"",VLOOKUP(VLOOKUP($N1814,IMPOSTAZIONI!$E$6:$I$13,5,FALSE),IMPOSTAZIONI!$B$25:$N$32,12,FALSE)))</f>
        <v/>
      </c>
      <c r="BW1814" s="221" t="str">
        <f t="shared" si="482"/>
        <v/>
      </c>
      <c r="BX1814" s="221" t="str">
        <f t="shared" si="483"/>
        <v/>
      </c>
      <c r="BY1814" s="221">
        <f t="shared" si="484"/>
        <v>0</v>
      </c>
      <c r="BZ1814" s="231">
        <f t="shared" si="485"/>
        <v>0</v>
      </c>
      <c r="CA1814" s="246">
        <f t="shared" si="486"/>
        <v>0</v>
      </c>
      <c r="CB1814" s="246">
        <f t="shared" si="487"/>
        <v>0</v>
      </c>
      <c r="CC1814" s="246" t="str">
        <f t="shared" si="488"/>
        <v/>
      </c>
      <c r="CD1814" s="246">
        <f t="shared" si="489"/>
        <v>5</v>
      </c>
      <c r="CE1814" s="246">
        <f t="shared" si="490"/>
        <v>0</v>
      </c>
      <c r="CF1814" s="276">
        <f t="shared" si="491"/>
        <v>0</v>
      </c>
      <c r="CG1814" s="277">
        <f t="shared" si="491"/>
        <v>0</v>
      </c>
      <c r="CH1814" s="277">
        <f t="shared" si="491"/>
        <v>0</v>
      </c>
      <c r="CI1814" s="278">
        <f t="shared" si="491"/>
        <v>0</v>
      </c>
      <c r="CJ1814" s="280">
        <f t="shared" si="492"/>
        <v>0</v>
      </c>
      <c r="CK1814" s="232">
        <f t="shared" si="493"/>
        <v>0</v>
      </c>
      <c r="CL1814" s="1"/>
    </row>
    <row r="1815" spans="1:90" ht="18" customHeight="1">
      <c r="A1815" s="1"/>
      <c r="B1815" s="1"/>
      <c r="C1815" s="314"/>
      <c r="D1815" s="287" t="str">
        <f t="shared" si="480"/>
        <v/>
      </c>
      <c r="E1815" s="449" t="str">
        <f t="shared" si="481"/>
        <v/>
      </c>
      <c r="F1815" s="450"/>
      <c r="G1815" s="451"/>
      <c r="H1815" s="452"/>
      <c r="I1815" s="453"/>
      <c r="J1815" s="453"/>
      <c r="K1815" s="453"/>
      <c r="L1815" s="453"/>
      <c r="M1815" s="454"/>
      <c r="N1815" s="455"/>
      <c r="O1815" s="456"/>
      <c r="P1815" s="456"/>
      <c r="Q1815" s="456"/>
      <c r="R1815" s="456"/>
      <c r="S1815" s="456"/>
      <c r="T1815" s="456"/>
      <c r="U1815" s="456"/>
      <c r="V1815" s="456"/>
      <c r="W1815" s="456"/>
      <c r="X1815" s="456"/>
      <c r="Y1815" s="456"/>
      <c r="Z1815" s="456"/>
      <c r="AA1815" s="456"/>
      <c r="AB1815" s="456"/>
      <c r="AC1815" s="456"/>
      <c r="AD1815" s="456"/>
      <c r="AE1815" s="457"/>
      <c r="AF1815" s="455"/>
      <c r="AG1815" s="456"/>
      <c r="AH1815" s="456"/>
      <c r="AI1815" s="456"/>
      <c r="AJ1815" s="456"/>
      <c r="AK1815" s="456"/>
      <c r="AL1815" s="456"/>
      <c r="AM1815" s="456"/>
      <c r="AN1815" s="457"/>
      <c r="AO1815" s="455"/>
      <c r="AP1815" s="456"/>
      <c r="AQ1815" s="456"/>
      <c r="AR1815" s="456"/>
      <c r="AS1815" s="456"/>
      <c r="AT1815" s="456"/>
      <c r="AU1815" s="456"/>
      <c r="AV1815" s="456"/>
      <c r="AW1815" s="456"/>
      <c r="AX1815" s="456"/>
      <c r="AY1815" s="456"/>
      <c r="AZ1815" s="456"/>
      <c r="BA1815" s="456"/>
      <c r="BB1815" s="456"/>
      <c r="BC1815" s="456"/>
      <c r="BD1815" s="456"/>
      <c r="BE1815" s="456"/>
      <c r="BF1815" s="456"/>
      <c r="BG1815" s="457"/>
      <c r="BH1815" s="458"/>
      <c r="BI1815" s="459"/>
      <c r="BJ1815" s="459"/>
      <c r="BK1815" s="459"/>
      <c r="BL1815" s="459"/>
      <c r="BM1815" s="460"/>
      <c r="BN1815" s="314"/>
      <c r="BO1815" s="314"/>
      <c r="BP1815" s="1"/>
      <c r="BQ1815" s="120">
        <f>IF($F$3="","",IF(N1815=$F$3,COUNTIF(BQ$23:BQ1814,"&gt;0")+1,0))</f>
        <v>0</v>
      </c>
      <c r="BR1815" s="1"/>
      <c r="BS1815" s="20" t="str">
        <f>IF($N1815="","",IF(VLOOKUP(VLOOKUP($N1815,IMPOSTAZIONI!$E$6:$I$13,5,FALSE),IMPOSTAZIONI!$B$25:$N$32,3,FALSE)=0,"",VLOOKUP(VLOOKUP($N1815,IMPOSTAZIONI!$E$6:$I$13,5,FALSE),IMPOSTAZIONI!$B$25:$N$32,3,FALSE)))</f>
        <v/>
      </c>
      <c r="BT1815" s="20" t="str">
        <f>IF($N1815="","",IF(VLOOKUP(VLOOKUP($N1815,IMPOSTAZIONI!$E$6:$I$13,5,FALSE),IMPOSTAZIONI!$B$25:$N$32,6,FALSE)=0,"",VLOOKUP(VLOOKUP($N1815,IMPOSTAZIONI!$E$6:$I$13,5,FALSE),IMPOSTAZIONI!$B$25:$N$32,6,FALSE)))</f>
        <v/>
      </c>
      <c r="BU1815" s="20" t="str">
        <f>IF($N1815="","",IF(VLOOKUP(VLOOKUP($N1815,IMPOSTAZIONI!$E$6:$I$13,5,FALSE),IMPOSTAZIONI!$B$25:$N$32,9,FALSE)=0,"",VLOOKUP(VLOOKUP($N1815,IMPOSTAZIONI!$E$6:$I$13,5,FALSE),IMPOSTAZIONI!$B$25:$N$32,9,FALSE)))</f>
        <v/>
      </c>
      <c r="BV1815" s="20" t="str">
        <f>IF($N1815="","",IF(VLOOKUP(VLOOKUP($N1815,IMPOSTAZIONI!$E$6:$I$13,5,FALSE),IMPOSTAZIONI!$B$25:$N$32,12,FALSE)=0,"",VLOOKUP(VLOOKUP($N1815,IMPOSTAZIONI!$E$6:$I$13,5,FALSE),IMPOSTAZIONI!$B$25:$N$32,12,FALSE)))</f>
        <v/>
      </c>
      <c r="BW1815" s="221" t="str">
        <f t="shared" si="482"/>
        <v/>
      </c>
      <c r="BX1815" s="221" t="str">
        <f t="shared" si="483"/>
        <v/>
      </c>
      <c r="BY1815" s="221">
        <f t="shared" si="484"/>
        <v>0</v>
      </c>
      <c r="BZ1815" s="231">
        <f t="shared" si="485"/>
        <v>0</v>
      </c>
      <c r="CA1815" s="246">
        <f t="shared" si="486"/>
        <v>0</v>
      </c>
      <c r="CB1815" s="246">
        <f t="shared" si="487"/>
        <v>0</v>
      </c>
      <c r="CC1815" s="246" t="str">
        <f t="shared" si="488"/>
        <v/>
      </c>
      <c r="CD1815" s="246">
        <f t="shared" si="489"/>
        <v>5</v>
      </c>
      <c r="CE1815" s="246">
        <f t="shared" si="490"/>
        <v>0</v>
      </c>
      <c r="CF1815" s="276">
        <f t="shared" si="491"/>
        <v>0</v>
      </c>
      <c r="CG1815" s="277">
        <f t="shared" si="491"/>
        <v>0</v>
      </c>
      <c r="CH1815" s="277">
        <f t="shared" si="491"/>
        <v>0</v>
      </c>
      <c r="CI1815" s="278">
        <f t="shared" si="491"/>
        <v>0</v>
      </c>
      <c r="CJ1815" s="280">
        <f t="shared" si="492"/>
        <v>0</v>
      </c>
      <c r="CK1815" s="232">
        <f t="shared" si="493"/>
        <v>0</v>
      </c>
      <c r="CL1815" s="1"/>
    </row>
    <row r="1816" spans="1:90" ht="18" customHeight="1">
      <c r="A1816" s="1"/>
      <c r="B1816" s="1"/>
      <c r="C1816" s="314"/>
      <c r="D1816" s="287" t="str">
        <f t="shared" si="480"/>
        <v/>
      </c>
      <c r="E1816" s="449" t="str">
        <f t="shared" si="481"/>
        <v/>
      </c>
      <c r="F1816" s="450"/>
      <c r="G1816" s="451"/>
      <c r="H1816" s="452"/>
      <c r="I1816" s="453"/>
      <c r="J1816" s="453"/>
      <c r="K1816" s="453"/>
      <c r="L1816" s="453"/>
      <c r="M1816" s="454"/>
      <c r="N1816" s="455"/>
      <c r="O1816" s="456"/>
      <c r="P1816" s="456"/>
      <c r="Q1816" s="456"/>
      <c r="R1816" s="456"/>
      <c r="S1816" s="456"/>
      <c r="T1816" s="456"/>
      <c r="U1816" s="456"/>
      <c r="V1816" s="456"/>
      <c r="W1816" s="456"/>
      <c r="X1816" s="456"/>
      <c r="Y1816" s="456"/>
      <c r="Z1816" s="456"/>
      <c r="AA1816" s="456"/>
      <c r="AB1816" s="456"/>
      <c r="AC1816" s="456"/>
      <c r="AD1816" s="456"/>
      <c r="AE1816" s="457"/>
      <c r="AF1816" s="455"/>
      <c r="AG1816" s="456"/>
      <c r="AH1816" s="456"/>
      <c r="AI1816" s="456"/>
      <c r="AJ1816" s="456"/>
      <c r="AK1816" s="456"/>
      <c r="AL1816" s="456"/>
      <c r="AM1816" s="456"/>
      <c r="AN1816" s="457"/>
      <c r="AO1816" s="455"/>
      <c r="AP1816" s="456"/>
      <c r="AQ1816" s="456"/>
      <c r="AR1816" s="456"/>
      <c r="AS1816" s="456"/>
      <c r="AT1816" s="456"/>
      <c r="AU1816" s="456"/>
      <c r="AV1816" s="456"/>
      <c r="AW1816" s="456"/>
      <c r="AX1816" s="456"/>
      <c r="AY1816" s="456"/>
      <c r="AZ1816" s="456"/>
      <c r="BA1816" s="456"/>
      <c r="BB1816" s="456"/>
      <c r="BC1816" s="456"/>
      <c r="BD1816" s="456"/>
      <c r="BE1816" s="456"/>
      <c r="BF1816" s="456"/>
      <c r="BG1816" s="457"/>
      <c r="BH1816" s="458"/>
      <c r="BI1816" s="459"/>
      <c r="BJ1816" s="459"/>
      <c r="BK1816" s="459"/>
      <c r="BL1816" s="459"/>
      <c r="BM1816" s="460"/>
      <c r="BN1816" s="314"/>
      <c r="BO1816" s="314"/>
      <c r="BP1816" s="1"/>
      <c r="BQ1816" s="120">
        <f>IF($F$3="","",IF(N1816=$F$3,COUNTIF(BQ$23:BQ1815,"&gt;0")+1,0))</f>
        <v>0</v>
      </c>
      <c r="BR1816" s="1"/>
      <c r="BS1816" s="20" t="str">
        <f>IF($N1816="","",IF(VLOOKUP(VLOOKUP($N1816,IMPOSTAZIONI!$E$6:$I$13,5,FALSE),IMPOSTAZIONI!$B$25:$N$32,3,FALSE)=0,"",VLOOKUP(VLOOKUP($N1816,IMPOSTAZIONI!$E$6:$I$13,5,FALSE),IMPOSTAZIONI!$B$25:$N$32,3,FALSE)))</f>
        <v/>
      </c>
      <c r="BT1816" s="20" t="str">
        <f>IF($N1816="","",IF(VLOOKUP(VLOOKUP($N1816,IMPOSTAZIONI!$E$6:$I$13,5,FALSE),IMPOSTAZIONI!$B$25:$N$32,6,FALSE)=0,"",VLOOKUP(VLOOKUP($N1816,IMPOSTAZIONI!$E$6:$I$13,5,FALSE),IMPOSTAZIONI!$B$25:$N$32,6,FALSE)))</f>
        <v/>
      </c>
      <c r="BU1816" s="20" t="str">
        <f>IF($N1816="","",IF(VLOOKUP(VLOOKUP($N1816,IMPOSTAZIONI!$E$6:$I$13,5,FALSE),IMPOSTAZIONI!$B$25:$N$32,9,FALSE)=0,"",VLOOKUP(VLOOKUP($N1816,IMPOSTAZIONI!$E$6:$I$13,5,FALSE),IMPOSTAZIONI!$B$25:$N$32,9,FALSE)))</f>
        <v/>
      </c>
      <c r="BV1816" s="20" t="str">
        <f>IF($N1816="","",IF(VLOOKUP(VLOOKUP($N1816,IMPOSTAZIONI!$E$6:$I$13,5,FALSE),IMPOSTAZIONI!$B$25:$N$32,12,FALSE)=0,"",VLOOKUP(VLOOKUP($N1816,IMPOSTAZIONI!$E$6:$I$13,5,FALSE),IMPOSTAZIONI!$B$25:$N$32,12,FALSE)))</f>
        <v/>
      </c>
      <c r="BW1816" s="221" t="str">
        <f t="shared" si="482"/>
        <v/>
      </c>
      <c r="BX1816" s="221" t="str">
        <f t="shared" si="483"/>
        <v/>
      </c>
      <c r="BY1816" s="221">
        <f t="shared" si="484"/>
        <v>0</v>
      </c>
      <c r="BZ1816" s="231">
        <f t="shared" si="485"/>
        <v>0</v>
      </c>
      <c r="CA1816" s="246">
        <f t="shared" si="486"/>
        <v>0</v>
      </c>
      <c r="CB1816" s="246">
        <f t="shared" si="487"/>
        <v>0</v>
      </c>
      <c r="CC1816" s="246" t="str">
        <f t="shared" si="488"/>
        <v/>
      </c>
      <c r="CD1816" s="246">
        <f t="shared" si="489"/>
        <v>5</v>
      </c>
      <c r="CE1816" s="246">
        <f t="shared" si="490"/>
        <v>0</v>
      </c>
      <c r="CF1816" s="276">
        <f t="shared" si="491"/>
        <v>0</v>
      </c>
      <c r="CG1816" s="277">
        <f t="shared" si="491"/>
        <v>0</v>
      </c>
      <c r="CH1816" s="277">
        <f t="shared" si="491"/>
        <v>0</v>
      </c>
      <c r="CI1816" s="278">
        <f t="shared" si="491"/>
        <v>0</v>
      </c>
      <c r="CJ1816" s="280">
        <f t="shared" si="492"/>
        <v>0</v>
      </c>
      <c r="CK1816" s="232">
        <f t="shared" si="493"/>
        <v>0</v>
      </c>
      <c r="CL1816" s="1"/>
    </row>
    <row r="1817" spans="1:90" ht="18" customHeight="1">
      <c r="A1817" s="1"/>
      <c r="B1817" s="1"/>
      <c r="C1817" s="314"/>
      <c r="D1817" s="287" t="str">
        <f t="shared" si="480"/>
        <v/>
      </c>
      <c r="E1817" s="449" t="str">
        <f t="shared" si="481"/>
        <v/>
      </c>
      <c r="F1817" s="450"/>
      <c r="G1817" s="451"/>
      <c r="H1817" s="452"/>
      <c r="I1817" s="453"/>
      <c r="J1817" s="453"/>
      <c r="K1817" s="453"/>
      <c r="L1817" s="453"/>
      <c r="M1817" s="454"/>
      <c r="N1817" s="455"/>
      <c r="O1817" s="456"/>
      <c r="P1817" s="456"/>
      <c r="Q1817" s="456"/>
      <c r="R1817" s="456"/>
      <c r="S1817" s="456"/>
      <c r="T1817" s="456"/>
      <c r="U1817" s="456"/>
      <c r="V1817" s="456"/>
      <c r="W1817" s="456"/>
      <c r="X1817" s="456"/>
      <c r="Y1817" s="456"/>
      <c r="Z1817" s="456"/>
      <c r="AA1817" s="456"/>
      <c r="AB1817" s="456"/>
      <c r="AC1817" s="456"/>
      <c r="AD1817" s="456"/>
      <c r="AE1817" s="457"/>
      <c r="AF1817" s="455"/>
      <c r="AG1817" s="456"/>
      <c r="AH1817" s="456"/>
      <c r="AI1817" s="456"/>
      <c r="AJ1817" s="456"/>
      <c r="AK1817" s="456"/>
      <c r="AL1817" s="456"/>
      <c r="AM1817" s="456"/>
      <c r="AN1817" s="457"/>
      <c r="AO1817" s="455"/>
      <c r="AP1817" s="456"/>
      <c r="AQ1817" s="456"/>
      <c r="AR1817" s="456"/>
      <c r="AS1817" s="456"/>
      <c r="AT1817" s="456"/>
      <c r="AU1817" s="456"/>
      <c r="AV1817" s="456"/>
      <c r="AW1817" s="456"/>
      <c r="AX1817" s="456"/>
      <c r="AY1817" s="456"/>
      <c r="AZ1817" s="456"/>
      <c r="BA1817" s="456"/>
      <c r="BB1817" s="456"/>
      <c r="BC1817" s="456"/>
      <c r="BD1817" s="456"/>
      <c r="BE1817" s="456"/>
      <c r="BF1817" s="456"/>
      <c r="BG1817" s="457"/>
      <c r="BH1817" s="458"/>
      <c r="BI1817" s="459"/>
      <c r="BJ1817" s="459"/>
      <c r="BK1817" s="459"/>
      <c r="BL1817" s="459"/>
      <c r="BM1817" s="460"/>
      <c r="BN1817" s="314"/>
      <c r="BO1817" s="314"/>
      <c r="BP1817" s="1"/>
      <c r="BQ1817" s="120">
        <f>IF($F$3="","",IF(N1817=$F$3,COUNTIF(BQ$23:BQ1816,"&gt;0")+1,0))</f>
        <v>0</v>
      </c>
      <c r="BR1817" s="1"/>
      <c r="BS1817" s="20" t="str">
        <f>IF($N1817="","",IF(VLOOKUP(VLOOKUP($N1817,IMPOSTAZIONI!$E$6:$I$13,5,FALSE),IMPOSTAZIONI!$B$25:$N$32,3,FALSE)=0,"",VLOOKUP(VLOOKUP($N1817,IMPOSTAZIONI!$E$6:$I$13,5,FALSE),IMPOSTAZIONI!$B$25:$N$32,3,FALSE)))</f>
        <v/>
      </c>
      <c r="BT1817" s="20" t="str">
        <f>IF($N1817="","",IF(VLOOKUP(VLOOKUP($N1817,IMPOSTAZIONI!$E$6:$I$13,5,FALSE),IMPOSTAZIONI!$B$25:$N$32,6,FALSE)=0,"",VLOOKUP(VLOOKUP($N1817,IMPOSTAZIONI!$E$6:$I$13,5,FALSE),IMPOSTAZIONI!$B$25:$N$32,6,FALSE)))</f>
        <v/>
      </c>
      <c r="BU1817" s="20" t="str">
        <f>IF($N1817="","",IF(VLOOKUP(VLOOKUP($N1817,IMPOSTAZIONI!$E$6:$I$13,5,FALSE),IMPOSTAZIONI!$B$25:$N$32,9,FALSE)=0,"",VLOOKUP(VLOOKUP($N1817,IMPOSTAZIONI!$E$6:$I$13,5,FALSE),IMPOSTAZIONI!$B$25:$N$32,9,FALSE)))</f>
        <v/>
      </c>
      <c r="BV1817" s="20" t="str">
        <f>IF($N1817="","",IF(VLOOKUP(VLOOKUP($N1817,IMPOSTAZIONI!$E$6:$I$13,5,FALSE),IMPOSTAZIONI!$B$25:$N$32,12,FALSE)=0,"",VLOOKUP(VLOOKUP($N1817,IMPOSTAZIONI!$E$6:$I$13,5,FALSE),IMPOSTAZIONI!$B$25:$N$32,12,FALSE)))</f>
        <v/>
      </c>
      <c r="BW1817" s="221" t="str">
        <f t="shared" si="482"/>
        <v/>
      </c>
      <c r="BX1817" s="221" t="str">
        <f t="shared" si="483"/>
        <v/>
      </c>
      <c r="BY1817" s="221">
        <f t="shared" si="484"/>
        <v>0</v>
      </c>
      <c r="BZ1817" s="231">
        <f t="shared" si="485"/>
        <v>0</v>
      </c>
      <c r="CA1817" s="246">
        <f t="shared" si="486"/>
        <v>0</v>
      </c>
      <c r="CB1817" s="246">
        <f t="shared" si="487"/>
        <v>0</v>
      </c>
      <c r="CC1817" s="246" t="str">
        <f t="shared" si="488"/>
        <v/>
      </c>
      <c r="CD1817" s="246">
        <f t="shared" si="489"/>
        <v>5</v>
      </c>
      <c r="CE1817" s="246">
        <f t="shared" si="490"/>
        <v>0</v>
      </c>
      <c r="CF1817" s="276">
        <f t="shared" si="491"/>
        <v>0</v>
      </c>
      <c r="CG1817" s="277">
        <f t="shared" si="491"/>
        <v>0</v>
      </c>
      <c r="CH1817" s="277">
        <f t="shared" si="491"/>
        <v>0</v>
      </c>
      <c r="CI1817" s="278">
        <f t="shared" si="491"/>
        <v>0</v>
      </c>
      <c r="CJ1817" s="280">
        <f t="shared" si="492"/>
        <v>0</v>
      </c>
      <c r="CK1817" s="232">
        <f t="shared" si="493"/>
        <v>0</v>
      </c>
      <c r="CL1817" s="1"/>
    </row>
    <row r="1818" spans="1:90" ht="18" customHeight="1">
      <c r="A1818" s="1"/>
      <c r="B1818" s="1"/>
      <c r="C1818" s="314"/>
      <c r="D1818" s="287" t="str">
        <f t="shared" si="480"/>
        <v/>
      </c>
      <c r="E1818" s="449" t="str">
        <f t="shared" si="481"/>
        <v/>
      </c>
      <c r="F1818" s="450"/>
      <c r="G1818" s="451"/>
      <c r="H1818" s="452"/>
      <c r="I1818" s="453"/>
      <c r="J1818" s="453"/>
      <c r="K1818" s="453"/>
      <c r="L1818" s="453"/>
      <c r="M1818" s="454"/>
      <c r="N1818" s="455"/>
      <c r="O1818" s="456"/>
      <c r="P1818" s="456"/>
      <c r="Q1818" s="456"/>
      <c r="R1818" s="456"/>
      <c r="S1818" s="456"/>
      <c r="T1818" s="456"/>
      <c r="U1818" s="456"/>
      <c r="V1818" s="456"/>
      <c r="W1818" s="456"/>
      <c r="X1818" s="456"/>
      <c r="Y1818" s="456"/>
      <c r="Z1818" s="456"/>
      <c r="AA1818" s="456"/>
      <c r="AB1818" s="456"/>
      <c r="AC1818" s="456"/>
      <c r="AD1818" s="456"/>
      <c r="AE1818" s="457"/>
      <c r="AF1818" s="455"/>
      <c r="AG1818" s="456"/>
      <c r="AH1818" s="456"/>
      <c r="AI1818" s="456"/>
      <c r="AJ1818" s="456"/>
      <c r="AK1818" s="456"/>
      <c r="AL1818" s="456"/>
      <c r="AM1818" s="456"/>
      <c r="AN1818" s="457"/>
      <c r="AO1818" s="455"/>
      <c r="AP1818" s="456"/>
      <c r="AQ1818" s="456"/>
      <c r="AR1818" s="456"/>
      <c r="AS1818" s="456"/>
      <c r="AT1818" s="456"/>
      <c r="AU1818" s="456"/>
      <c r="AV1818" s="456"/>
      <c r="AW1818" s="456"/>
      <c r="AX1818" s="456"/>
      <c r="AY1818" s="456"/>
      <c r="AZ1818" s="456"/>
      <c r="BA1818" s="456"/>
      <c r="BB1818" s="456"/>
      <c r="BC1818" s="456"/>
      <c r="BD1818" s="456"/>
      <c r="BE1818" s="456"/>
      <c r="BF1818" s="456"/>
      <c r="BG1818" s="457"/>
      <c r="BH1818" s="458"/>
      <c r="BI1818" s="459"/>
      <c r="BJ1818" s="459"/>
      <c r="BK1818" s="459"/>
      <c r="BL1818" s="459"/>
      <c r="BM1818" s="460"/>
      <c r="BN1818" s="314"/>
      <c r="BO1818" s="314"/>
      <c r="BP1818" s="1"/>
      <c r="BQ1818" s="120">
        <f>IF($F$3="","",IF(N1818=$F$3,COUNTIF(BQ$23:BQ1817,"&gt;0")+1,0))</f>
        <v>0</v>
      </c>
      <c r="BR1818" s="1"/>
      <c r="BS1818" s="20" t="str">
        <f>IF($N1818="","",IF(VLOOKUP(VLOOKUP($N1818,IMPOSTAZIONI!$E$6:$I$13,5,FALSE),IMPOSTAZIONI!$B$25:$N$32,3,FALSE)=0,"",VLOOKUP(VLOOKUP($N1818,IMPOSTAZIONI!$E$6:$I$13,5,FALSE),IMPOSTAZIONI!$B$25:$N$32,3,FALSE)))</f>
        <v/>
      </c>
      <c r="BT1818" s="20" t="str">
        <f>IF($N1818="","",IF(VLOOKUP(VLOOKUP($N1818,IMPOSTAZIONI!$E$6:$I$13,5,FALSE),IMPOSTAZIONI!$B$25:$N$32,6,FALSE)=0,"",VLOOKUP(VLOOKUP($N1818,IMPOSTAZIONI!$E$6:$I$13,5,FALSE),IMPOSTAZIONI!$B$25:$N$32,6,FALSE)))</f>
        <v/>
      </c>
      <c r="BU1818" s="20" t="str">
        <f>IF($N1818="","",IF(VLOOKUP(VLOOKUP($N1818,IMPOSTAZIONI!$E$6:$I$13,5,FALSE),IMPOSTAZIONI!$B$25:$N$32,9,FALSE)=0,"",VLOOKUP(VLOOKUP($N1818,IMPOSTAZIONI!$E$6:$I$13,5,FALSE),IMPOSTAZIONI!$B$25:$N$32,9,FALSE)))</f>
        <v/>
      </c>
      <c r="BV1818" s="20" t="str">
        <f>IF($N1818="","",IF(VLOOKUP(VLOOKUP($N1818,IMPOSTAZIONI!$E$6:$I$13,5,FALSE),IMPOSTAZIONI!$B$25:$N$32,12,FALSE)=0,"",VLOOKUP(VLOOKUP($N1818,IMPOSTAZIONI!$E$6:$I$13,5,FALSE),IMPOSTAZIONI!$B$25:$N$32,12,FALSE)))</f>
        <v/>
      </c>
      <c r="BW1818" s="221" t="str">
        <f t="shared" si="482"/>
        <v/>
      </c>
      <c r="BX1818" s="221" t="str">
        <f t="shared" si="483"/>
        <v/>
      </c>
      <c r="BY1818" s="221">
        <f t="shared" si="484"/>
        <v>0</v>
      </c>
      <c r="BZ1818" s="231">
        <f t="shared" si="485"/>
        <v>0</v>
      </c>
      <c r="CA1818" s="246">
        <f t="shared" si="486"/>
        <v>0</v>
      </c>
      <c r="CB1818" s="246">
        <f t="shared" si="487"/>
        <v>0</v>
      </c>
      <c r="CC1818" s="246" t="str">
        <f t="shared" si="488"/>
        <v/>
      </c>
      <c r="CD1818" s="246">
        <f t="shared" si="489"/>
        <v>5</v>
      </c>
      <c r="CE1818" s="246">
        <f t="shared" si="490"/>
        <v>0</v>
      </c>
      <c r="CF1818" s="276">
        <f t="shared" si="491"/>
        <v>0</v>
      </c>
      <c r="CG1818" s="277">
        <f t="shared" si="491"/>
        <v>0</v>
      </c>
      <c r="CH1818" s="277">
        <f t="shared" si="491"/>
        <v>0</v>
      </c>
      <c r="CI1818" s="278">
        <f t="shared" si="491"/>
        <v>0</v>
      </c>
      <c r="CJ1818" s="280">
        <f t="shared" si="492"/>
        <v>0</v>
      </c>
      <c r="CK1818" s="232">
        <f t="shared" si="493"/>
        <v>0</v>
      </c>
      <c r="CL1818" s="1"/>
    </row>
    <row r="1819" spans="1:90" ht="18" customHeight="1">
      <c r="A1819" s="1"/>
      <c r="B1819" s="1"/>
      <c r="C1819" s="314"/>
      <c r="D1819" s="287" t="str">
        <f t="shared" si="480"/>
        <v/>
      </c>
      <c r="E1819" s="449" t="str">
        <f t="shared" si="481"/>
        <v/>
      </c>
      <c r="F1819" s="450"/>
      <c r="G1819" s="451"/>
      <c r="H1819" s="452"/>
      <c r="I1819" s="453"/>
      <c r="J1819" s="453"/>
      <c r="K1819" s="453"/>
      <c r="L1819" s="453"/>
      <c r="M1819" s="454"/>
      <c r="N1819" s="455"/>
      <c r="O1819" s="456"/>
      <c r="P1819" s="456"/>
      <c r="Q1819" s="456"/>
      <c r="R1819" s="456"/>
      <c r="S1819" s="456"/>
      <c r="T1819" s="456"/>
      <c r="U1819" s="456"/>
      <c r="V1819" s="456"/>
      <c r="W1819" s="456"/>
      <c r="X1819" s="456"/>
      <c r="Y1819" s="456"/>
      <c r="Z1819" s="456"/>
      <c r="AA1819" s="456"/>
      <c r="AB1819" s="456"/>
      <c r="AC1819" s="456"/>
      <c r="AD1819" s="456"/>
      <c r="AE1819" s="457"/>
      <c r="AF1819" s="455"/>
      <c r="AG1819" s="456"/>
      <c r="AH1819" s="456"/>
      <c r="AI1819" s="456"/>
      <c r="AJ1819" s="456"/>
      <c r="AK1819" s="456"/>
      <c r="AL1819" s="456"/>
      <c r="AM1819" s="456"/>
      <c r="AN1819" s="457"/>
      <c r="AO1819" s="455"/>
      <c r="AP1819" s="456"/>
      <c r="AQ1819" s="456"/>
      <c r="AR1819" s="456"/>
      <c r="AS1819" s="456"/>
      <c r="AT1819" s="456"/>
      <c r="AU1819" s="456"/>
      <c r="AV1819" s="456"/>
      <c r="AW1819" s="456"/>
      <c r="AX1819" s="456"/>
      <c r="AY1819" s="456"/>
      <c r="AZ1819" s="456"/>
      <c r="BA1819" s="456"/>
      <c r="BB1819" s="456"/>
      <c r="BC1819" s="456"/>
      <c r="BD1819" s="456"/>
      <c r="BE1819" s="456"/>
      <c r="BF1819" s="456"/>
      <c r="BG1819" s="457"/>
      <c r="BH1819" s="458"/>
      <c r="BI1819" s="459"/>
      <c r="BJ1819" s="459"/>
      <c r="BK1819" s="459"/>
      <c r="BL1819" s="459"/>
      <c r="BM1819" s="460"/>
      <c r="BN1819" s="314"/>
      <c r="BO1819" s="314"/>
      <c r="BP1819" s="1"/>
      <c r="BQ1819" s="120">
        <f>IF($F$3="","",IF(N1819=$F$3,COUNTIF(BQ$23:BQ1818,"&gt;0")+1,0))</f>
        <v>0</v>
      </c>
      <c r="BR1819" s="1"/>
      <c r="BS1819" s="20" t="str">
        <f>IF($N1819="","",IF(VLOOKUP(VLOOKUP($N1819,IMPOSTAZIONI!$E$6:$I$13,5,FALSE),IMPOSTAZIONI!$B$25:$N$32,3,FALSE)=0,"",VLOOKUP(VLOOKUP($N1819,IMPOSTAZIONI!$E$6:$I$13,5,FALSE),IMPOSTAZIONI!$B$25:$N$32,3,FALSE)))</f>
        <v/>
      </c>
      <c r="BT1819" s="20" t="str">
        <f>IF($N1819="","",IF(VLOOKUP(VLOOKUP($N1819,IMPOSTAZIONI!$E$6:$I$13,5,FALSE),IMPOSTAZIONI!$B$25:$N$32,6,FALSE)=0,"",VLOOKUP(VLOOKUP($N1819,IMPOSTAZIONI!$E$6:$I$13,5,FALSE),IMPOSTAZIONI!$B$25:$N$32,6,FALSE)))</f>
        <v/>
      </c>
      <c r="BU1819" s="20" t="str">
        <f>IF($N1819="","",IF(VLOOKUP(VLOOKUP($N1819,IMPOSTAZIONI!$E$6:$I$13,5,FALSE),IMPOSTAZIONI!$B$25:$N$32,9,FALSE)=0,"",VLOOKUP(VLOOKUP($N1819,IMPOSTAZIONI!$E$6:$I$13,5,FALSE),IMPOSTAZIONI!$B$25:$N$32,9,FALSE)))</f>
        <v/>
      </c>
      <c r="BV1819" s="20" t="str">
        <f>IF($N1819="","",IF(VLOOKUP(VLOOKUP($N1819,IMPOSTAZIONI!$E$6:$I$13,5,FALSE),IMPOSTAZIONI!$B$25:$N$32,12,FALSE)=0,"",VLOOKUP(VLOOKUP($N1819,IMPOSTAZIONI!$E$6:$I$13,5,FALSE),IMPOSTAZIONI!$B$25:$N$32,12,FALSE)))</f>
        <v/>
      </c>
      <c r="BW1819" s="221" t="str">
        <f t="shared" si="482"/>
        <v/>
      </c>
      <c r="BX1819" s="221" t="str">
        <f t="shared" si="483"/>
        <v/>
      </c>
      <c r="BY1819" s="221">
        <f t="shared" si="484"/>
        <v>0</v>
      </c>
      <c r="BZ1819" s="231">
        <f t="shared" si="485"/>
        <v>0</v>
      </c>
      <c r="CA1819" s="246">
        <f t="shared" si="486"/>
        <v>0</v>
      </c>
      <c r="CB1819" s="246">
        <f t="shared" si="487"/>
        <v>0</v>
      </c>
      <c r="CC1819" s="246" t="str">
        <f t="shared" si="488"/>
        <v/>
      </c>
      <c r="CD1819" s="246">
        <f t="shared" si="489"/>
        <v>5</v>
      </c>
      <c r="CE1819" s="246">
        <f t="shared" si="490"/>
        <v>0</v>
      </c>
      <c r="CF1819" s="276">
        <f t="shared" si="491"/>
        <v>0</v>
      </c>
      <c r="CG1819" s="277">
        <f t="shared" si="491"/>
        <v>0</v>
      </c>
      <c r="CH1819" s="277">
        <f t="shared" si="491"/>
        <v>0</v>
      </c>
      <c r="CI1819" s="278">
        <f t="shared" si="491"/>
        <v>0</v>
      </c>
      <c r="CJ1819" s="280">
        <f t="shared" si="492"/>
        <v>0</v>
      </c>
      <c r="CK1819" s="232">
        <f t="shared" si="493"/>
        <v>0</v>
      </c>
      <c r="CL1819" s="1"/>
    </row>
    <row r="1820" spans="1:90" ht="18" customHeight="1">
      <c r="A1820" s="1"/>
      <c r="B1820" s="1"/>
      <c r="C1820" s="314"/>
      <c r="D1820" s="287" t="str">
        <f t="shared" si="480"/>
        <v/>
      </c>
      <c r="E1820" s="449" t="str">
        <f t="shared" si="481"/>
        <v/>
      </c>
      <c r="F1820" s="450"/>
      <c r="G1820" s="451"/>
      <c r="H1820" s="452"/>
      <c r="I1820" s="453"/>
      <c r="J1820" s="453"/>
      <c r="K1820" s="453"/>
      <c r="L1820" s="453"/>
      <c r="M1820" s="454"/>
      <c r="N1820" s="455"/>
      <c r="O1820" s="456"/>
      <c r="P1820" s="456"/>
      <c r="Q1820" s="456"/>
      <c r="R1820" s="456"/>
      <c r="S1820" s="456"/>
      <c r="T1820" s="456"/>
      <c r="U1820" s="456"/>
      <c r="V1820" s="456"/>
      <c r="W1820" s="456"/>
      <c r="X1820" s="456"/>
      <c r="Y1820" s="456"/>
      <c r="Z1820" s="456"/>
      <c r="AA1820" s="456"/>
      <c r="AB1820" s="456"/>
      <c r="AC1820" s="456"/>
      <c r="AD1820" s="456"/>
      <c r="AE1820" s="457"/>
      <c r="AF1820" s="455"/>
      <c r="AG1820" s="456"/>
      <c r="AH1820" s="456"/>
      <c r="AI1820" s="456"/>
      <c r="AJ1820" s="456"/>
      <c r="AK1820" s="456"/>
      <c r="AL1820" s="456"/>
      <c r="AM1820" s="456"/>
      <c r="AN1820" s="457"/>
      <c r="AO1820" s="455"/>
      <c r="AP1820" s="456"/>
      <c r="AQ1820" s="456"/>
      <c r="AR1820" s="456"/>
      <c r="AS1820" s="456"/>
      <c r="AT1820" s="456"/>
      <c r="AU1820" s="456"/>
      <c r="AV1820" s="456"/>
      <c r="AW1820" s="456"/>
      <c r="AX1820" s="456"/>
      <c r="AY1820" s="456"/>
      <c r="AZ1820" s="456"/>
      <c r="BA1820" s="456"/>
      <c r="BB1820" s="456"/>
      <c r="BC1820" s="456"/>
      <c r="BD1820" s="456"/>
      <c r="BE1820" s="456"/>
      <c r="BF1820" s="456"/>
      <c r="BG1820" s="457"/>
      <c r="BH1820" s="458"/>
      <c r="BI1820" s="459"/>
      <c r="BJ1820" s="459"/>
      <c r="BK1820" s="459"/>
      <c r="BL1820" s="459"/>
      <c r="BM1820" s="460"/>
      <c r="BN1820" s="314"/>
      <c r="BO1820" s="314"/>
      <c r="BP1820" s="1"/>
      <c r="BQ1820" s="120">
        <f>IF($F$3="","",IF(N1820=$F$3,COUNTIF(BQ$23:BQ1819,"&gt;0")+1,0))</f>
        <v>0</v>
      </c>
      <c r="BR1820" s="1"/>
      <c r="BS1820" s="20" t="str">
        <f>IF($N1820="","",IF(VLOOKUP(VLOOKUP($N1820,IMPOSTAZIONI!$E$6:$I$13,5,FALSE),IMPOSTAZIONI!$B$25:$N$32,3,FALSE)=0,"",VLOOKUP(VLOOKUP($N1820,IMPOSTAZIONI!$E$6:$I$13,5,FALSE),IMPOSTAZIONI!$B$25:$N$32,3,FALSE)))</f>
        <v/>
      </c>
      <c r="BT1820" s="20" t="str">
        <f>IF($N1820="","",IF(VLOOKUP(VLOOKUP($N1820,IMPOSTAZIONI!$E$6:$I$13,5,FALSE),IMPOSTAZIONI!$B$25:$N$32,6,FALSE)=0,"",VLOOKUP(VLOOKUP($N1820,IMPOSTAZIONI!$E$6:$I$13,5,FALSE),IMPOSTAZIONI!$B$25:$N$32,6,FALSE)))</f>
        <v/>
      </c>
      <c r="BU1820" s="20" t="str">
        <f>IF($N1820="","",IF(VLOOKUP(VLOOKUP($N1820,IMPOSTAZIONI!$E$6:$I$13,5,FALSE),IMPOSTAZIONI!$B$25:$N$32,9,FALSE)=0,"",VLOOKUP(VLOOKUP($N1820,IMPOSTAZIONI!$E$6:$I$13,5,FALSE),IMPOSTAZIONI!$B$25:$N$32,9,FALSE)))</f>
        <v/>
      </c>
      <c r="BV1820" s="20" t="str">
        <f>IF($N1820="","",IF(VLOOKUP(VLOOKUP($N1820,IMPOSTAZIONI!$E$6:$I$13,5,FALSE),IMPOSTAZIONI!$B$25:$N$32,12,FALSE)=0,"",VLOOKUP(VLOOKUP($N1820,IMPOSTAZIONI!$E$6:$I$13,5,FALSE),IMPOSTAZIONI!$B$25:$N$32,12,FALSE)))</f>
        <v/>
      </c>
      <c r="BW1820" s="221" t="str">
        <f t="shared" si="482"/>
        <v/>
      </c>
      <c r="BX1820" s="221" t="str">
        <f t="shared" si="483"/>
        <v/>
      </c>
      <c r="BY1820" s="221">
        <f t="shared" si="484"/>
        <v>0</v>
      </c>
      <c r="BZ1820" s="231">
        <f t="shared" si="485"/>
        <v>0</v>
      </c>
      <c r="CA1820" s="246">
        <f t="shared" si="486"/>
        <v>0</v>
      </c>
      <c r="CB1820" s="246">
        <f t="shared" si="487"/>
        <v>0</v>
      </c>
      <c r="CC1820" s="246" t="str">
        <f t="shared" si="488"/>
        <v/>
      </c>
      <c r="CD1820" s="246">
        <f t="shared" si="489"/>
        <v>5</v>
      </c>
      <c r="CE1820" s="246">
        <f t="shared" si="490"/>
        <v>0</v>
      </c>
      <c r="CF1820" s="276">
        <f t="shared" si="491"/>
        <v>0</v>
      </c>
      <c r="CG1820" s="277">
        <f t="shared" si="491"/>
        <v>0</v>
      </c>
      <c r="CH1820" s="277">
        <f t="shared" si="491"/>
        <v>0</v>
      </c>
      <c r="CI1820" s="278">
        <f t="shared" si="491"/>
        <v>0</v>
      </c>
      <c r="CJ1820" s="280">
        <f t="shared" si="492"/>
        <v>0</v>
      </c>
      <c r="CK1820" s="232">
        <f t="shared" si="493"/>
        <v>0</v>
      </c>
      <c r="CL1820" s="1"/>
    </row>
    <row r="1821" spans="1:90" ht="18" customHeight="1">
      <c r="A1821" s="1"/>
      <c r="B1821" s="1"/>
      <c r="C1821" s="314"/>
      <c r="D1821" s="287" t="str">
        <f t="shared" si="480"/>
        <v/>
      </c>
      <c r="E1821" s="449" t="str">
        <f t="shared" si="481"/>
        <v/>
      </c>
      <c r="F1821" s="450"/>
      <c r="G1821" s="451"/>
      <c r="H1821" s="452"/>
      <c r="I1821" s="453"/>
      <c r="J1821" s="453"/>
      <c r="K1821" s="453"/>
      <c r="L1821" s="453"/>
      <c r="M1821" s="454"/>
      <c r="N1821" s="455"/>
      <c r="O1821" s="456"/>
      <c r="P1821" s="456"/>
      <c r="Q1821" s="456"/>
      <c r="R1821" s="456"/>
      <c r="S1821" s="456"/>
      <c r="T1821" s="456"/>
      <c r="U1821" s="456"/>
      <c r="V1821" s="456"/>
      <c r="W1821" s="456"/>
      <c r="X1821" s="456"/>
      <c r="Y1821" s="456"/>
      <c r="Z1821" s="456"/>
      <c r="AA1821" s="456"/>
      <c r="AB1821" s="456"/>
      <c r="AC1821" s="456"/>
      <c r="AD1821" s="456"/>
      <c r="AE1821" s="457"/>
      <c r="AF1821" s="455"/>
      <c r="AG1821" s="456"/>
      <c r="AH1821" s="456"/>
      <c r="AI1821" s="456"/>
      <c r="AJ1821" s="456"/>
      <c r="AK1821" s="456"/>
      <c r="AL1821" s="456"/>
      <c r="AM1821" s="456"/>
      <c r="AN1821" s="457"/>
      <c r="AO1821" s="455"/>
      <c r="AP1821" s="456"/>
      <c r="AQ1821" s="456"/>
      <c r="AR1821" s="456"/>
      <c r="AS1821" s="456"/>
      <c r="AT1821" s="456"/>
      <c r="AU1821" s="456"/>
      <c r="AV1821" s="456"/>
      <c r="AW1821" s="456"/>
      <c r="AX1821" s="456"/>
      <c r="AY1821" s="456"/>
      <c r="AZ1821" s="456"/>
      <c r="BA1821" s="456"/>
      <c r="BB1821" s="456"/>
      <c r="BC1821" s="456"/>
      <c r="BD1821" s="456"/>
      <c r="BE1821" s="456"/>
      <c r="BF1821" s="456"/>
      <c r="BG1821" s="457"/>
      <c r="BH1821" s="458"/>
      <c r="BI1821" s="459"/>
      <c r="BJ1821" s="459"/>
      <c r="BK1821" s="459"/>
      <c r="BL1821" s="459"/>
      <c r="BM1821" s="460"/>
      <c r="BN1821" s="314"/>
      <c r="BO1821" s="314"/>
      <c r="BP1821" s="1"/>
      <c r="BQ1821" s="120">
        <f>IF($F$3="","",IF(N1821=$F$3,COUNTIF(BQ$23:BQ1820,"&gt;0")+1,0))</f>
        <v>0</v>
      </c>
      <c r="BR1821" s="1"/>
      <c r="BS1821" s="20" t="str">
        <f>IF($N1821="","",IF(VLOOKUP(VLOOKUP($N1821,IMPOSTAZIONI!$E$6:$I$13,5,FALSE),IMPOSTAZIONI!$B$25:$N$32,3,FALSE)=0,"",VLOOKUP(VLOOKUP($N1821,IMPOSTAZIONI!$E$6:$I$13,5,FALSE),IMPOSTAZIONI!$B$25:$N$32,3,FALSE)))</f>
        <v/>
      </c>
      <c r="BT1821" s="20" t="str">
        <f>IF($N1821="","",IF(VLOOKUP(VLOOKUP($N1821,IMPOSTAZIONI!$E$6:$I$13,5,FALSE),IMPOSTAZIONI!$B$25:$N$32,6,FALSE)=0,"",VLOOKUP(VLOOKUP($N1821,IMPOSTAZIONI!$E$6:$I$13,5,FALSE),IMPOSTAZIONI!$B$25:$N$32,6,FALSE)))</f>
        <v/>
      </c>
      <c r="BU1821" s="20" t="str">
        <f>IF($N1821="","",IF(VLOOKUP(VLOOKUP($N1821,IMPOSTAZIONI!$E$6:$I$13,5,FALSE),IMPOSTAZIONI!$B$25:$N$32,9,FALSE)=0,"",VLOOKUP(VLOOKUP($N1821,IMPOSTAZIONI!$E$6:$I$13,5,FALSE),IMPOSTAZIONI!$B$25:$N$32,9,FALSE)))</f>
        <v/>
      </c>
      <c r="BV1821" s="20" t="str">
        <f>IF($N1821="","",IF(VLOOKUP(VLOOKUP($N1821,IMPOSTAZIONI!$E$6:$I$13,5,FALSE),IMPOSTAZIONI!$B$25:$N$32,12,FALSE)=0,"",VLOOKUP(VLOOKUP($N1821,IMPOSTAZIONI!$E$6:$I$13,5,FALSE),IMPOSTAZIONI!$B$25:$N$32,12,FALSE)))</f>
        <v/>
      </c>
      <c r="BW1821" s="221" t="str">
        <f t="shared" si="482"/>
        <v/>
      </c>
      <c r="BX1821" s="221" t="str">
        <f t="shared" si="483"/>
        <v/>
      </c>
      <c r="BY1821" s="221">
        <f t="shared" si="484"/>
        <v>0</v>
      </c>
      <c r="BZ1821" s="231">
        <f t="shared" si="485"/>
        <v>0</v>
      </c>
      <c r="CA1821" s="246">
        <f t="shared" si="486"/>
        <v>0</v>
      </c>
      <c r="CB1821" s="246">
        <f t="shared" si="487"/>
        <v>0</v>
      </c>
      <c r="CC1821" s="246" t="str">
        <f t="shared" si="488"/>
        <v/>
      </c>
      <c r="CD1821" s="246">
        <f t="shared" si="489"/>
        <v>5</v>
      </c>
      <c r="CE1821" s="246">
        <f t="shared" si="490"/>
        <v>0</v>
      </c>
      <c r="CF1821" s="276">
        <f t="shared" si="491"/>
        <v>0</v>
      </c>
      <c r="CG1821" s="277">
        <f t="shared" si="491"/>
        <v>0</v>
      </c>
      <c r="CH1821" s="277">
        <f t="shared" si="491"/>
        <v>0</v>
      </c>
      <c r="CI1821" s="278">
        <f t="shared" si="491"/>
        <v>0</v>
      </c>
      <c r="CJ1821" s="280">
        <f t="shared" si="492"/>
        <v>0</v>
      </c>
      <c r="CK1821" s="232">
        <f t="shared" si="493"/>
        <v>0</v>
      </c>
      <c r="CL1821" s="1"/>
    </row>
    <row r="1822" spans="1:90" ht="18" customHeight="1">
      <c r="A1822" s="1"/>
      <c r="B1822" s="1"/>
      <c r="C1822" s="314"/>
      <c r="D1822" s="287" t="str">
        <f t="shared" si="480"/>
        <v/>
      </c>
      <c r="E1822" s="449" t="str">
        <f t="shared" si="481"/>
        <v/>
      </c>
      <c r="F1822" s="450"/>
      <c r="G1822" s="451"/>
      <c r="H1822" s="452"/>
      <c r="I1822" s="453"/>
      <c r="J1822" s="453"/>
      <c r="K1822" s="453"/>
      <c r="L1822" s="453"/>
      <c r="M1822" s="454"/>
      <c r="N1822" s="455"/>
      <c r="O1822" s="456"/>
      <c r="P1822" s="456"/>
      <c r="Q1822" s="456"/>
      <c r="R1822" s="456"/>
      <c r="S1822" s="456"/>
      <c r="T1822" s="456"/>
      <c r="U1822" s="456"/>
      <c r="V1822" s="456"/>
      <c r="W1822" s="456"/>
      <c r="X1822" s="456"/>
      <c r="Y1822" s="456"/>
      <c r="Z1822" s="456"/>
      <c r="AA1822" s="456"/>
      <c r="AB1822" s="456"/>
      <c r="AC1822" s="456"/>
      <c r="AD1822" s="456"/>
      <c r="AE1822" s="457"/>
      <c r="AF1822" s="455"/>
      <c r="AG1822" s="456"/>
      <c r="AH1822" s="456"/>
      <c r="AI1822" s="456"/>
      <c r="AJ1822" s="456"/>
      <c r="AK1822" s="456"/>
      <c r="AL1822" s="456"/>
      <c r="AM1822" s="456"/>
      <c r="AN1822" s="457"/>
      <c r="AO1822" s="455"/>
      <c r="AP1822" s="456"/>
      <c r="AQ1822" s="456"/>
      <c r="AR1822" s="456"/>
      <c r="AS1822" s="456"/>
      <c r="AT1822" s="456"/>
      <c r="AU1822" s="456"/>
      <c r="AV1822" s="456"/>
      <c r="AW1822" s="456"/>
      <c r="AX1822" s="456"/>
      <c r="AY1822" s="456"/>
      <c r="AZ1822" s="456"/>
      <c r="BA1822" s="456"/>
      <c r="BB1822" s="456"/>
      <c r="BC1822" s="456"/>
      <c r="BD1822" s="456"/>
      <c r="BE1822" s="456"/>
      <c r="BF1822" s="456"/>
      <c r="BG1822" s="457"/>
      <c r="BH1822" s="458"/>
      <c r="BI1822" s="459"/>
      <c r="BJ1822" s="459"/>
      <c r="BK1822" s="459"/>
      <c r="BL1822" s="459"/>
      <c r="BM1822" s="460"/>
      <c r="BN1822" s="314"/>
      <c r="BO1822" s="314"/>
      <c r="BP1822" s="1"/>
      <c r="BQ1822" s="120">
        <f>IF($F$3="","",IF(N1822=$F$3,COUNTIF(BQ$23:BQ1821,"&gt;0")+1,0))</f>
        <v>0</v>
      </c>
      <c r="BR1822" s="1"/>
      <c r="BS1822" s="20" t="str">
        <f>IF($N1822="","",IF(VLOOKUP(VLOOKUP($N1822,IMPOSTAZIONI!$E$6:$I$13,5,FALSE),IMPOSTAZIONI!$B$25:$N$32,3,FALSE)=0,"",VLOOKUP(VLOOKUP($N1822,IMPOSTAZIONI!$E$6:$I$13,5,FALSE),IMPOSTAZIONI!$B$25:$N$32,3,FALSE)))</f>
        <v/>
      </c>
      <c r="BT1822" s="20" t="str">
        <f>IF($N1822="","",IF(VLOOKUP(VLOOKUP($N1822,IMPOSTAZIONI!$E$6:$I$13,5,FALSE),IMPOSTAZIONI!$B$25:$N$32,6,FALSE)=0,"",VLOOKUP(VLOOKUP($N1822,IMPOSTAZIONI!$E$6:$I$13,5,FALSE),IMPOSTAZIONI!$B$25:$N$32,6,FALSE)))</f>
        <v/>
      </c>
      <c r="BU1822" s="20" t="str">
        <f>IF($N1822="","",IF(VLOOKUP(VLOOKUP($N1822,IMPOSTAZIONI!$E$6:$I$13,5,FALSE),IMPOSTAZIONI!$B$25:$N$32,9,FALSE)=0,"",VLOOKUP(VLOOKUP($N1822,IMPOSTAZIONI!$E$6:$I$13,5,FALSE),IMPOSTAZIONI!$B$25:$N$32,9,FALSE)))</f>
        <v/>
      </c>
      <c r="BV1822" s="20" t="str">
        <f>IF($N1822="","",IF(VLOOKUP(VLOOKUP($N1822,IMPOSTAZIONI!$E$6:$I$13,5,FALSE),IMPOSTAZIONI!$B$25:$N$32,12,FALSE)=0,"",VLOOKUP(VLOOKUP($N1822,IMPOSTAZIONI!$E$6:$I$13,5,FALSE),IMPOSTAZIONI!$B$25:$N$32,12,FALSE)))</f>
        <v/>
      </c>
      <c r="BW1822" s="221" t="str">
        <f t="shared" si="482"/>
        <v/>
      </c>
      <c r="BX1822" s="221" t="str">
        <f t="shared" si="483"/>
        <v/>
      </c>
      <c r="BY1822" s="221">
        <f t="shared" si="484"/>
        <v>0</v>
      </c>
      <c r="BZ1822" s="231">
        <f t="shared" si="485"/>
        <v>0</v>
      </c>
      <c r="CA1822" s="246">
        <f t="shared" si="486"/>
        <v>0</v>
      </c>
      <c r="CB1822" s="246">
        <f t="shared" si="487"/>
        <v>0</v>
      </c>
      <c r="CC1822" s="246" t="str">
        <f t="shared" si="488"/>
        <v/>
      </c>
      <c r="CD1822" s="246">
        <f t="shared" si="489"/>
        <v>5</v>
      </c>
      <c r="CE1822" s="246">
        <f t="shared" si="490"/>
        <v>0</v>
      </c>
      <c r="CF1822" s="276">
        <f t="shared" si="491"/>
        <v>0</v>
      </c>
      <c r="CG1822" s="277">
        <f t="shared" si="491"/>
        <v>0</v>
      </c>
      <c r="CH1822" s="277">
        <f t="shared" si="491"/>
        <v>0</v>
      </c>
      <c r="CI1822" s="278">
        <f t="shared" si="491"/>
        <v>0</v>
      </c>
      <c r="CJ1822" s="280">
        <f t="shared" si="492"/>
        <v>0</v>
      </c>
      <c r="CK1822" s="232">
        <f t="shared" si="493"/>
        <v>0</v>
      </c>
      <c r="CL1822" s="1"/>
    </row>
    <row r="1823" spans="1:90" ht="18" customHeight="1">
      <c r="A1823" s="1"/>
      <c r="B1823" s="1"/>
      <c r="C1823" s="314"/>
      <c r="D1823" s="287" t="str">
        <f t="shared" si="480"/>
        <v/>
      </c>
      <c r="E1823" s="449" t="str">
        <f t="shared" si="481"/>
        <v/>
      </c>
      <c r="F1823" s="450"/>
      <c r="G1823" s="451"/>
      <c r="H1823" s="452"/>
      <c r="I1823" s="453"/>
      <c r="J1823" s="453"/>
      <c r="K1823" s="453"/>
      <c r="L1823" s="453"/>
      <c r="M1823" s="454"/>
      <c r="N1823" s="455"/>
      <c r="O1823" s="456"/>
      <c r="P1823" s="456"/>
      <c r="Q1823" s="456"/>
      <c r="R1823" s="456"/>
      <c r="S1823" s="456"/>
      <c r="T1823" s="456"/>
      <c r="U1823" s="456"/>
      <c r="V1823" s="456"/>
      <c r="W1823" s="456"/>
      <c r="X1823" s="456"/>
      <c r="Y1823" s="456"/>
      <c r="Z1823" s="456"/>
      <c r="AA1823" s="456"/>
      <c r="AB1823" s="456"/>
      <c r="AC1823" s="456"/>
      <c r="AD1823" s="456"/>
      <c r="AE1823" s="457"/>
      <c r="AF1823" s="455"/>
      <c r="AG1823" s="456"/>
      <c r="AH1823" s="456"/>
      <c r="AI1823" s="456"/>
      <c r="AJ1823" s="456"/>
      <c r="AK1823" s="456"/>
      <c r="AL1823" s="456"/>
      <c r="AM1823" s="456"/>
      <c r="AN1823" s="457"/>
      <c r="AO1823" s="455"/>
      <c r="AP1823" s="456"/>
      <c r="AQ1823" s="456"/>
      <c r="AR1823" s="456"/>
      <c r="AS1823" s="456"/>
      <c r="AT1823" s="456"/>
      <c r="AU1823" s="456"/>
      <c r="AV1823" s="456"/>
      <c r="AW1823" s="456"/>
      <c r="AX1823" s="456"/>
      <c r="AY1823" s="456"/>
      <c r="AZ1823" s="456"/>
      <c r="BA1823" s="456"/>
      <c r="BB1823" s="456"/>
      <c r="BC1823" s="456"/>
      <c r="BD1823" s="456"/>
      <c r="BE1823" s="456"/>
      <c r="BF1823" s="456"/>
      <c r="BG1823" s="457"/>
      <c r="BH1823" s="458"/>
      <c r="BI1823" s="459"/>
      <c r="BJ1823" s="459"/>
      <c r="BK1823" s="459"/>
      <c r="BL1823" s="459"/>
      <c r="BM1823" s="460"/>
      <c r="BN1823" s="314"/>
      <c r="BO1823" s="314"/>
      <c r="BP1823" s="1"/>
      <c r="BQ1823" s="120">
        <f>IF($F$3="","",IF(N1823=$F$3,COUNTIF(BQ$23:BQ1822,"&gt;0")+1,0))</f>
        <v>0</v>
      </c>
      <c r="BR1823" s="1"/>
      <c r="BS1823" s="20" t="str">
        <f>IF($N1823="","",IF(VLOOKUP(VLOOKUP($N1823,IMPOSTAZIONI!$E$6:$I$13,5,FALSE),IMPOSTAZIONI!$B$25:$N$32,3,FALSE)=0,"",VLOOKUP(VLOOKUP($N1823,IMPOSTAZIONI!$E$6:$I$13,5,FALSE),IMPOSTAZIONI!$B$25:$N$32,3,FALSE)))</f>
        <v/>
      </c>
      <c r="BT1823" s="20" t="str">
        <f>IF($N1823="","",IF(VLOOKUP(VLOOKUP($N1823,IMPOSTAZIONI!$E$6:$I$13,5,FALSE),IMPOSTAZIONI!$B$25:$N$32,6,FALSE)=0,"",VLOOKUP(VLOOKUP($N1823,IMPOSTAZIONI!$E$6:$I$13,5,FALSE),IMPOSTAZIONI!$B$25:$N$32,6,FALSE)))</f>
        <v/>
      </c>
      <c r="BU1823" s="20" t="str">
        <f>IF($N1823="","",IF(VLOOKUP(VLOOKUP($N1823,IMPOSTAZIONI!$E$6:$I$13,5,FALSE),IMPOSTAZIONI!$B$25:$N$32,9,FALSE)=0,"",VLOOKUP(VLOOKUP($N1823,IMPOSTAZIONI!$E$6:$I$13,5,FALSE),IMPOSTAZIONI!$B$25:$N$32,9,FALSE)))</f>
        <v/>
      </c>
      <c r="BV1823" s="20" t="str">
        <f>IF($N1823="","",IF(VLOOKUP(VLOOKUP($N1823,IMPOSTAZIONI!$E$6:$I$13,5,FALSE),IMPOSTAZIONI!$B$25:$N$32,12,FALSE)=0,"",VLOOKUP(VLOOKUP($N1823,IMPOSTAZIONI!$E$6:$I$13,5,FALSE),IMPOSTAZIONI!$B$25:$N$32,12,FALSE)))</f>
        <v/>
      </c>
      <c r="BW1823" s="221" t="str">
        <f t="shared" si="482"/>
        <v/>
      </c>
      <c r="BX1823" s="221" t="str">
        <f t="shared" si="483"/>
        <v/>
      </c>
      <c r="BY1823" s="221">
        <f t="shared" si="484"/>
        <v>0</v>
      </c>
      <c r="BZ1823" s="231">
        <f t="shared" si="485"/>
        <v>0</v>
      </c>
      <c r="CA1823" s="246">
        <f t="shared" si="486"/>
        <v>0</v>
      </c>
      <c r="CB1823" s="246">
        <f t="shared" si="487"/>
        <v>0</v>
      </c>
      <c r="CC1823" s="246" t="str">
        <f t="shared" si="488"/>
        <v/>
      </c>
      <c r="CD1823" s="246">
        <f t="shared" si="489"/>
        <v>5</v>
      </c>
      <c r="CE1823" s="246">
        <f t="shared" si="490"/>
        <v>0</v>
      </c>
      <c r="CF1823" s="276">
        <f t="shared" si="491"/>
        <v>0</v>
      </c>
      <c r="CG1823" s="277">
        <f t="shared" si="491"/>
        <v>0</v>
      </c>
      <c r="CH1823" s="277">
        <f t="shared" si="491"/>
        <v>0</v>
      </c>
      <c r="CI1823" s="278">
        <f t="shared" si="491"/>
        <v>0</v>
      </c>
      <c r="CJ1823" s="280">
        <f t="shared" si="492"/>
        <v>0</v>
      </c>
      <c r="CK1823" s="232">
        <f t="shared" si="493"/>
        <v>0</v>
      </c>
      <c r="CL1823" s="1"/>
    </row>
    <row r="1824" spans="1:90" ht="18" customHeight="1">
      <c r="A1824" s="1"/>
      <c r="B1824" s="1"/>
      <c r="C1824" s="314"/>
      <c r="D1824" s="287" t="str">
        <f t="shared" si="480"/>
        <v/>
      </c>
      <c r="E1824" s="449" t="str">
        <f t="shared" si="481"/>
        <v/>
      </c>
      <c r="F1824" s="450"/>
      <c r="G1824" s="451"/>
      <c r="H1824" s="452"/>
      <c r="I1824" s="453"/>
      <c r="J1824" s="453"/>
      <c r="K1824" s="453"/>
      <c r="L1824" s="453"/>
      <c r="M1824" s="454"/>
      <c r="N1824" s="455"/>
      <c r="O1824" s="456"/>
      <c r="P1824" s="456"/>
      <c r="Q1824" s="456"/>
      <c r="R1824" s="456"/>
      <c r="S1824" s="456"/>
      <c r="T1824" s="456"/>
      <c r="U1824" s="456"/>
      <c r="V1824" s="456"/>
      <c r="W1824" s="456"/>
      <c r="X1824" s="456"/>
      <c r="Y1824" s="456"/>
      <c r="Z1824" s="456"/>
      <c r="AA1824" s="456"/>
      <c r="AB1824" s="456"/>
      <c r="AC1824" s="456"/>
      <c r="AD1824" s="456"/>
      <c r="AE1824" s="457"/>
      <c r="AF1824" s="455"/>
      <c r="AG1824" s="456"/>
      <c r="AH1824" s="456"/>
      <c r="AI1824" s="456"/>
      <c r="AJ1824" s="456"/>
      <c r="AK1824" s="456"/>
      <c r="AL1824" s="456"/>
      <c r="AM1824" s="456"/>
      <c r="AN1824" s="457"/>
      <c r="AO1824" s="455"/>
      <c r="AP1824" s="456"/>
      <c r="AQ1824" s="456"/>
      <c r="AR1824" s="456"/>
      <c r="AS1824" s="456"/>
      <c r="AT1824" s="456"/>
      <c r="AU1824" s="456"/>
      <c r="AV1824" s="456"/>
      <c r="AW1824" s="456"/>
      <c r="AX1824" s="456"/>
      <c r="AY1824" s="456"/>
      <c r="AZ1824" s="456"/>
      <c r="BA1824" s="456"/>
      <c r="BB1824" s="456"/>
      <c r="BC1824" s="456"/>
      <c r="BD1824" s="456"/>
      <c r="BE1824" s="456"/>
      <c r="BF1824" s="456"/>
      <c r="BG1824" s="457"/>
      <c r="BH1824" s="458"/>
      <c r="BI1824" s="459"/>
      <c r="BJ1824" s="459"/>
      <c r="BK1824" s="459"/>
      <c r="BL1824" s="459"/>
      <c r="BM1824" s="460"/>
      <c r="BN1824" s="314"/>
      <c r="BO1824" s="314"/>
      <c r="BP1824" s="1"/>
      <c r="BQ1824" s="120">
        <f>IF($F$3="","",IF(N1824=$F$3,COUNTIF(BQ$23:BQ1823,"&gt;0")+1,0))</f>
        <v>0</v>
      </c>
      <c r="BR1824" s="1"/>
      <c r="BS1824" s="20" t="str">
        <f>IF($N1824="","",IF(VLOOKUP(VLOOKUP($N1824,IMPOSTAZIONI!$E$6:$I$13,5,FALSE),IMPOSTAZIONI!$B$25:$N$32,3,FALSE)=0,"",VLOOKUP(VLOOKUP($N1824,IMPOSTAZIONI!$E$6:$I$13,5,FALSE),IMPOSTAZIONI!$B$25:$N$32,3,FALSE)))</f>
        <v/>
      </c>
      <c r="BT1824" s="20" t="str">
        <f>IF($N1824="","",IF(VLOOKUP(VLOOKUP($N1824,IMPOSTAZIONI!$E$6:$I$13,5,FALSE),IMPOSTAZIONI!$B$25:$N$32,6,FALSE)=0,"",VLOOKUP(VLOOKUP($N1824,IMPOSTAZIONI!$E$6:$I$13,5,FALSE),IMPOSTAZIONI!$B$25:$N$32,6,FALSE)))</f>
        <v/>
      </c>
      <c r="BU1824" s="20" t="str">
        <f>IF($N1824="","",IF(VLOOKUP(VLOOKUP($N1824,IMPOSTAZIONI!$E$6:$I$13,5,FALSE),IMPOSTAZIONI!$B$25:$N$32,9,FALSE)=0,"",VLOOKUP(VLOOKUP($N1824,IMPOSTAZIONI!$E$6:$I$13,5,FALSE),IMPOSTAZIONI!$B$25:$N$32,9,FALSE)))</f>
        <v/>
      </c>
      <c r="BV1824" s="20" t="str">
        <f>IF($N1824="","",IF(VLOOKUP(VLOOKUP($N1824,IMPOSTAZIONI!$E$6:$I$13,5,FALSE),IMPOSTAZIONI!$B$25:$N$32,12,FALSE)=0,"",VLOOKUP(VLOOKUP($N1824,IMPOSTAZIONI!$E$6:$I$13,5,FALSE),IMPOSTAZIONI!$B$25:$N$32,12,FALSE)))</f>
        <v/>
      </c>
      <c r="BW1824" s="221" t="str">
        <f t="shared" si="482"/>
        <v/>
      </c>
      <c r="BX1824" s="221" t="str">
        <f t="shared" si="483"/>
        <v/>
      </c>
      <c r="BY1824" s="221">
        <f t="shared" si="484"/>
        <v>0</v>
      </c>
      <c r="BZ1824" s="231">
        <f t="shared" si="485"/>
        <v>0</v>
      </c>
      <c r="CA1824" s="246">
        <f t="shared" si="486"/>
        <v>0</v>
      </c>
      <c r="CB1824" s="246">
        <f t="shared" si="487"/>
        <v>0</v>
      </c>
      <c r="CC1824" s="246" t="str">
        <f t="shared" si="488"/>
        <v/>
      </c>
      <c r="CD1824" s="246">
        <f t="shared" si="489"/>
        <v>5</v>
      </c>
      <c r="CE1824" s="246">
        <f t="shared" si="490"/>
        <v>0</v>
      </c>
      <c r="CF1824" s="276">
        <f t="shared" si="491"/>
        <v>0</v>
      </c>
      <c r="CG1824" s="277">
        <f t="shared" si="491"/>
        <v>0</v>
      </c>
      <c r="CH1824" s="277">
        <f t="shared" si="491"/>
        <v>0</v>
      </c>
      <c r="CI1824" s="278">
        <f t="shared" si="491"/>
        <v>0</v>
      </c>
      <c r="CJ1824" s="280">
        <f t="shared" si="492"/>
        <v>0</v>
      </c>
      <c r="CK1824" s="232">
        <f t="shared" si="493"/>
        <v>0</v>
      </c>
      <c r="CL1824" s="1"/>
    </row>
    <row r="1825" spans="1:90" ht="18" customHeight="1">
      <c r="A1825" s="1"/>
      <c r="B1825" s="1"/>
      <c r="C1825" s="314"/>
      <c r="D1825" s="287" t="str">
        <f t="shared" si="480"/>
        <v/>
      </c>
      <c r="E1825" s="449" t="str">
        <f t="shared" si="481"/>
        <v/>
      </c>
      <c r="F1825" s="450"/>
      <c r="G1825" s="451"/>
      <c r="H1825" s="452"/>
      <c r="I1825" s="453"/>
      <c r="J1825" s="453"/>
      <c r="K1825" s="453"/>
      <c r="L1825" s="453"/>
      <c r="M1825" s="454"/>
      <c r="N1825" s="455"/>
      <c r="O1825" s="456"/>
      <c r="P1825" s="456"/>
      <c r="Q1825" s="456"/>
      <c r="R1825" s="456"/>
      <c r="S1825" s="456"/>
      <c r="T1825" s="456"/>
      <c r="U1825" s="456"/>
      <c r="V1825" s="456"/>
      <c r="W1825" s="456"/>
      <c r="X1825" s="456"/>
      <c r="Y1825" s="456"/>
      <c r="Z1825" s="456"/>
      <c r="AA1825" s="456"/>
      <c r="AB1825" s="456"/>
      <c r="AC1825" s="456"/>
      <c r="AD1825" s="456"/>
      <c r="AE1825" s="457"/>
      <c r="AF1825" s="455"/>
      <c r="AG1825" s="456"/>
      <c r="AH1825" s="456"/>
      <c r="AI1825" s="456"/>
      <c r="AJ1825" s="456"/>
      <c r="AK1825" s="456"/>
      <c r="AL1825" s="456"/>
      <c r="AM1825" s="456"/>
      <c r="AN1825" s="457"/>
      <c r="AO1825" s="455"/>
      <c r="AP1825" s="456"/>
      <c r="AQ1825" s="456"/>
      <c r="AR1825" s="456"/>
      <c r="AS1825" s="456"/>
      <c r="AT1825" s="456"/>
      <c r="AU1825" s="456"/>
      <c r="AV1825" s="456"/>
      <c r="AW1825" s="456"/>
      <c r="AX1825" s="456"/>
      <c r="AY1825" s="456"/>
      <c r="AZ1825" s="456"/>
      <c r="BA1825" s="456"/>
      <c r="BB1825" s="456"/>
      <c r="BC1825" s="456"/>
      <c r="BD1825" s="456"/>
      <c r="BE1825" s="456"/>
      <c r="BF1825" s="456"/>
      <c r="BG1825" s="457"/>
      <c r="BH1825" s="458"/>
      <c r="BI1825" s="459"/>
      <c r="BJ1825" s="459"/>
      <c r="BK1825" s="459"/>
      <c r="BL1825" s="459"/>
      <c r="BM1825" s="460"/>
      <c r="BN1825" s="314"/>
      <c r="BO1825" s="314"/>
      <c r="BP1825" s="1"/>
      <c r="BQ1825" s="120">
        <f>IF($F$3="","",IF(N1825=$F$3,COUNTIF(BQ$23:BQ1824,"&gt;0")+1,0))</f>
        <v>0</v>
      </c>
      <c r="BR1825" s="1"/>
      <c r="BS1825" s="20" t="str">
        <f>IF($N1825="","",IF(VLOOKUP(VLOOKUP($N1825,IMPOSTAZIONI!$E$6:$I$13,5,FALSE),IMPOSTAZIONI!$B$25:$N$32,3,FALSE)=0,"",VLOOKUP(VLOOKUP($N1825,IMPOSTAZIONI!$E$6:$I$13,5,FALSE),IMPOSTAZIONI!$B$25:$N$32,3,FALSE)))</f>
        <v/>
      </c>
      <c r="BT1825" s="20" t="str">
        <f>IF($N1825="","",IF(VLOOKUP(VLOOKUP($N1825,IMPOSTAZIONI!$E$6:$I$13,5,FALSE),IMPOSTAZIONI!$B$25:$N$32,6,FALSE)=0,"",VLOOKUP(VLOOKUP($N1825,IMPOSTAZIONI!$E$6:$I$13,5,FALSE),IMPOSTAZIONI!$B$25:$N$32,6,FALSE)))</f>
        <v/>
      </c>
      <c r="BU1825" s="20" t="str">
        <f>IF($N1825="","",IF(VLOOKUP(VLOOKUP($N1825,IMPOSTAZIONI!$E$6:$I$13,5,FALSE),IMPOSTAZIONI!$B$25:$N$32,9,FALSE)=0,"",VLOOKUP(VLOOKUP($N1825,IMPOSTAZIONI!$E$6:$I$13,5,FALSE),IMPOSTAZIONI!$B$25:$N$32,9,FALSE)))</f>
        <v/>
      </c>
      <c r="BV1825" s="20" t="str">
        <f>IF($N1825="","",IF(VLOOKUP(VLOOKUP($N1825,IMPOSTAZIONI!$E$6:$I$13,5,FALSE),IMPOSTAZIONI!$B$25:$N$32,12,FALSE)=0,"",VLOOKUP(VLOOKUP($N1825,IMPOSTAZIONI!$E$6:$I$13,5,FALSE),IMPOSTAZIONI!$B$25:$N$32,12,FALSE)))</f>
        <v/>
      </c>
      <c r="BW1825" s="221" t="str">
        <f t="shared" si="482"/>
        <v/>
      </c>
      <c r="BX1825" s="221" t="str">
        <f t="shared" si="483"/>
        <v/>
      </c>
      <c r="BY1825" s="221">
        <f t="shared" si="484"/>
        <v>0</v>
      </c>
      <c r="BZ1825" s="231">
        <f t="shared" si="485"/>
        <v>0</v>
      </c>
      <c r="CA1825" s="246">
        <f t="shared" si="486"/>
        <v>0</v>
      </c>
      <c r="CB1825" s="246">
        <f t="shared" si="487"/>
        <v>0</v>
      </c>
      <c r="CC1825" s="246" t="str">
        <f t="shared" si="488"/>
        <v/>
      </c>
      <c r="CD1825" s="246">
        <f t="shared" si="489"/>
        <v>5</v>
      </c>
      <c r="CE1825" s="246">
        <f t="shared" si="490"/>
        <v>0</v>
      </c>
      <c r="CF1825" s="276">
        <f t="shared" si="491"/>
        <v>0</v>
      </c>
      <c r="CG1825" s="277">
        <f t="shared" si="491"/>
        <v>0</v>
      </c>
      <c r="CH1825" s="277">
        <f t="shared" si="491"/>
        <v>0</v>
      </c>
      <c r="CI1825" s="278">
        <f t="shared" si="491"/>
        <v>0</v>
      </c>
      <c r="CJ1825" s="280">
        <f t="shared" si="492"/>
        <v>0</v>
      </c>
      <c r="CK1825" s="232">
        <f t="shared" si="493"/>
        <v>0</v>
      </c>
      <c r="CL1825" s="1"/>
    </row>
    <row r="1826" spans="1:90" ht="18" customHeight="1">
      <c r="A1826" s="1"/>
      <c r="B1826" s="1"/>
      <c r="C1826" s="314"/>
      <c r="D1826" s="287" t="str">
        <f t="shared" si="480"/>
        <v/>
      </c>
      <c r="E1826" s="449" t="str">
        <f t="shared" si="481"/>
        <v/>
      </c>
      <c r="F1826" s="450"/>
      <c r="G1826" s="451"/>
      <c r="H1826" s="452"/>
      <c r="I1826" s="453"/>
      <c r="J1826" s="453"/>
      <c r="K1826" s="453"/>
      <c r="L1826" s="453"/>
      <c r="M1826" s="454"/>
      <c r="N1826" s="455"/>
      <c r="O1826" s="456"/>
      <c r="P1826" s="456"/>
      <c r="Q1826" s="456"/>
      <c r="R1826" s="456"/>
      <c r="S1826" s="456"/>
      <c r="T1826" s="456"/>
      <c r="U1826" s="456"/>
      <c r="V1826" s="456"/>
      <c r="W1826" s="456"/>
      <c r="X1826" s="456"/>
      <c r="Y1826" s="456"/>
      <c r="Z1826" s="456"/>
      <c r="AA1826" s="456"/>
      <c r="AB1826" s="456"/>
      <c r="AC1826" s="456"/>
      <c r="AD1826" s="456"/>
      <c r="AE1826" s="457"/>
      <c r="AF1826" s="455"/>
      <c r="AG1826" s="456"/>
      <c r="AH1826" s="456"/>
      <c r="AI1826" s="456"/>
      <c r="AJ1826" s="456"/>
      <c r="AK1826" s="456"/>
      <c r="AL1826" s="456"/>
      <c r="AM1826" s="456"/>
      <c r="AN1826" s="457"/>
      <c r="AO1826" s="455"/>
      <c r="AP1826" s="456"/>
      <c r="AQ1826" s="456"/>
      <c r="AR1826" s="456"/>
      <c r="AS1826" s="456"/>
      <c r="AT1826" s="456"/>
      <c r="AU1826" s="456"/>
      <c r="AV1826" s="456"/>
      <c r="AW1826" s="456"/>
      <c r="AX1826" s="456"/>
      <c r="AY1826" s="456"/>
      <c r="AZ1826" s="456"/>
      <c r="BA1826" s="456"/>
      <c r="BB1826" s="456"/>
      <c r="BC1826" s="456"/>
      <c r="BD1826" s="456"/>
      <c r="BE1826" s="456"/>
      <c r="BF1826" s="456"/>
      <c r="BG1826" s="457"/>
      <c r="BH1826" s="458"/>
      <c r="BI1826" s="459"/>
      <c r="BJ1826" s="459"/>
      <c r="BK1826" s="459"/>
      <c r="BL1826" s="459"/>
      <c r="BM1826" s="460"/>
      <c r="BN1826" s="314"/>
      <c r="BO1826" s="314"/>
      <c r="BP1826" s="1"/>
      <c r="BQ1826" s="120">
        <f>IF($F$3="","",IF(N1826=$F$3,COUNTIF(BQ$23:BQ1825,"&gt;0")+1,0))</f>
        <v>0</v>
      </c>
      <c r="BR1826" s="1"/>
      <c r="BS1826" s="20" t="str">
        <f>IF($N1826="","",IF(VLOOKUP(VLOOKUP($N1826,IMPOSTAZIONI!$E$6:$I$13,5,FALSE),IMPOSTAZIONI!$B$25:$N$32,3,FALSE)=0,"",VLOOKUP(VLOOKUP($N1826,IMPOSTAZIONI!$E$6:$I$13,5,FALSE),IMPOSTAZIONI!$B$25:$N$32,3,FALSE)))</f>
        <v/>
      </c>
      <c r="BT1826" s="20" t="str">
        <f>IF($N1826="","",IF(VLOOKUP(VLOOKUP($N1826,IMPOSTAZIONI!$E$6:$I$13,5,FALSE),IMPOSTAZIONI!$B$25:$N$32,6,FALSE)=0,"",VLOOKUP(VLOOKUP($N1826,IMPOSTAZIONI!$E$6:$I$13,5,FALSE),IMPOSTAZIONI!$B$25:$N$32,6,FALSE)))</f>
        <v/>
      </c>
      <c r="BU1826" s="20" t="str">
        <f>IF($N1826="","",IF(VLOOKUP(VLOOKUP($N1826,IMPOSTAZIONI!$E$6:$I$13,5,FALSE),IMPOSTAZIONI!$B$25:$N$32,9,FALSE)=0,"",VLOOKUP(VLOOKUP($N1826,IMPOSTAZIONI!$E$6:$I$13,5,FALSE),IMPOSTAZIONI!$B$25:$N$32,9,FALSE)))</f>
        <v/>
      </c>
      <c r="BV1826" s="20" t="str">
        <f>IF($N1826="","",IF(VLOOKUP(VLOOKUP($N1826,IMPOSTAZIONI!$E$6:$I$13,5,FALSE),IMPOSTAZIONI!$B$25:$N$32,12,FALSE)=0,"",VLOOKUP(VLOOKUP($N1826,IMPOSTAZIONI!$E$6:$I$13,5,FALSE),IMPOSTAZIONI!$B$25:$N$32,12,FALSE)))</f>
        <v/>
      </c>
      <c r="BW1826" s="221" t="str">
        <f t="shared" si="482"/>
        <v/>
      </c>
      <c r="BX1826" s="221" t="str">
        <f t="shared" si="483"/>
        <v/>
      </c>
      <c r="BY1826" s="221">
        <f t="shared" si="484"/>
        <v>0</v>
      </c>
      <c r="BZ1826" s="231">
        <f t="shared" si="485"/>
        <v>0</v>
      </c>
      <c r="CA1826" s="246">
        <f t="shared" si="486"/>
        <v>0</v>
      </c>
      <c r="CB1826" s="246">
        <f t="shared" si="487"/>
        <v>0</v>
      </c>
      <c r="CC1826" s="246" t="str">
        <f t="shared" si="488"/>
        <v/>
      </c>
      <c r="CD1826" s="246">
        <f t="shared" si="489"/>
        <v>5</v>
      </c>
      <c r="CE1826" s="246">
        <f t="shared" si="490"/>
        <v>0</v>
      </c>
      <c r="CF1826" s="276">
        <f t="shared" si="491"/>
        <v>0</v>
      </c>
      <c r="CG1826" s="277">
        <f t="shared" si="491"/>
        <v>0</v>
      </c>
      <c r="CH1826" s="277">
        <f t="shared" si="491"/>
        <v>0</v>
      </c>
      <c r="CI1826" s="278">
        <f t="shared" si="491"/>
        <v>0</v>
      </c>
      <c r="CJ1826" s="280">
        <f t="shared" si="492"/>
        <v>0</v>
      </c>
      <c r="CK1826" s="232">
        <f t="shared" si="493"/>
        <v>0</v>
      </c>
      <c r="CL1826" s="1"/>
    </row>
    <row r="1827" spans="1:90" ht="18" customHeight="1">
      <c r="A1827" s="1"/>
      <c r="B1827" s="1"/>
      <c r="C1827" s="314"/>
      <c r="D1827" s="287" t="str">
        <f t="shared" si="480"/>
        <v/>
      </c>
      <c r="E1827" s="449" t="str">
        <f t="shared" si="481"/>
        <v/>
      </c>
      <c r="F1827" s="450"/>
      <c r="G1827" s="451"/>
      <c r="H1827" s="452"/>
      <c r="I1827" s="453"/>
      <c r="J1827" s="453"/>
      <c r="K1827" s="453"/>
      <c r="L1827" s="453"/>
      <c r="M1827" s="454"/>
      <c r="N1827" s="455"/>
      <c r="O1827" s="456"/>
      <c r="P1827" s="456"/>
      <c r="Q1827" s="456"/>
      <c r="R1827" s="456"/>
      <c r="S1827" s="456"/>
      <c r="T1827" s="456"/>
      <c r="U1827" s="456"/>
      <c r="V1827" s="456"/>
      <c r="W1827" s="456"/>
      <c r="X1827" s="456"/>
      <c r="Y1827" s="456"/>
      <c r="Z1827" s="456"/>
      <c r="AA1827" s="456"/>
      <c r="AB1827" s="456"/>
      <c r="AC1827" s="456"/>
      <c r="AD1827" s="456"/>
      <c r="AE1827" s="457"/>
      <c r="AF1827" s="455"/>
      <c r="AG1827" s="456"/>
      <c r="AH1827" s="456"/>
      <c r="AI1827" s="456"/>
      <c r="AJ1827" s="456"/>
      <c r="AK1827" s="456"/>
      <c r="AL1827" s="456"/>
      <c r="AM1827" s="456"/>
      <c r="AN1827" s="457"/>
      <c r="AO1827" s="455"/>
      <c r="AP1827" s="456"/>
      <c r="AQ1827" s="456"/>
      <c r="AR1827" s="456"/>
      <c r="AS1827" s="456"/>
      <c r="AT1827" s="456"/>
      <c r="AU1827" s="456"/>
      <c r="AV1827" s="456"/>
      <c r="AW1827" s="456"/>
      <c r="AX1827" s="456"/>
      <c r="AY1827" s="456"/>
      <c r="AZ1827" s="456"/>
      <c r="BA1827" s="456"/>
      <c r="BB1827" s="456"/>
      <c r="BC1827" s="456"/>
      <c r="BD1827" s="456"/>
      <c r="BE1827" s="456"/>
      <c r="BF1827" s="456"/>
      <c r="BG1827" s="457"/>
      <c r="BH1827" s="458"/>
      <c r="BI1827" s="459"/>
      <c r="BJ1827" s="459"/>
      <c r="BK1827" s="459"/>
      <c r="BL1827" s="459"/>
      <c r="BM1827" s="460"/>
      <c r="BN1827" s="314"/>
      <c r="BO1827" s="314"/>
      <c r="BP1827" s="1"/>
      <c r="BQ1827" s="120">
        <f>IF($F$3="","",IF(N1827=$F$3,COUNTIF(BQ$23:BQ1826,"&gt;0")+1,0))</f>
        <v>0</v>
      </c>
      <c r="BR1827" s="1"/>
      <c r="BS1827" s="20" t="str">
        <f>IF($N1827="","",IF(VLOOKUP(VLOOKUP($N1827,IMPOSTAZIONI!$E$6:$I$13,5,FALSE),IMPOSTAZIONI!$B$25:$N$32,3,FALSE)=0,"",VLOOKUP(VLOOKUP($N1827,IMPOSTAZIONI!$E$6:$I$13,5,FALSE),IMPOSTAZIONI!$B$25:$N$32,3,FALSE)))</f>
        <v/>
      </c>
      <c r="BT1827" s="20" t="str">
        <f>IF($N1827="","",IF(VLOOKUP(VLOOKUP($N1827,IMPOSTAZIONI!$E$6:$I$13,5,FALSE),IMPOSTAZIONI!$B$25:$N$32,6,FALSE)=0,"",VLOOKUP(VLOOKUP($N1827,IMPOSTAZIONI!$E$6:$I$13,5,FALSE),IMPOSTAZIONI!$B$25:$N$32,6,FALSE)))</f>
        <v/>
      </c>
      <c r="BU1827" s="20" t="str">
        <f>IF($N1827="","",IF(VLOOKUP(VLOOKUP($N1827,IMPOSTAZIONI!$E$6:$I$13,5,FALSE),IMPOSTAZIONI!$B$25:$N$32,9,FALSE)=0,"",VLOOKUP(VLOOKUP($N1827,IMPOSTAZIONI!$E$6:$I$13,5,FALSE),IMPOSTAZIONI!$B$25:$N$32,9,FALSE)))</f>
        <v/>
      </c>
      <c r="BV1827" s="20" t="str">
        <f>IF($N1827="","",IF(VLOOKUP(VLOOKUP($N1827,IMPOSTAZIONI!$E$6:$I$13,5,FALSE),IMPOSTAZIONI!$B$25:$N$32,12,FALSE)=0,"",VLOOKUP(VLOOKUP($N1827,IMPOSTAZIONI!$E$6:$I$13,5,FALSE),IMPOSTAZIONI!$B$25:$N$32,12,FALSE)))</f>
        <v/>
      </c>
      <c r="BW1827" s="221" t="str">
        <f t="shared" si="482"/>
        <v/>
      </c>
      <c r="BX1827" s="221" t="str">
        <f t="shared" si="483"/>
        <v/>
      </c>
      <c r="BY1827" s="221">
        <f t="shared" si="484"/>
        <v>0</v>
      </c>
      <c r="BZ1827" s="231">
        <f t="shared" si="485"/>
        <v>0</v>
      </c>
      <c r="CA1827" s="246">
        <f t="shared" si="486"/>
        <v>0</v>
      </c>
      <c r="CB1827" s="246">
        <f t="shared" si="487"/>
        <v>0</v>
      </c>
      <c r="CC1827" s="246" t="str">
        <f t="shared" si="488"/>
        <v/>
      </c>
      <c r="CD1827" s="246">
        <f t="shared" si="489"/>
        <v>5</v>
      </c>
      <c r="CE1827" s="246">
        <f t="shared" si="490"/>
        <v>0</v>
      </c>
      <c r="CF1827" s="276">
        <f t="shared" si="491"/>
        <v>0</v>
      </c>
      <c r="CG1827" s="277">
        <f t="shared" si="491"/>
        <v>0</v>
      </c>
      <c r="CH1827" s="277">
        <f t="shared" si="491"/>
        <v>0</v>
      </c>
      <c r="CI1827" s="278">
        <f t="shared" si="491"/>
        <v>0</v>
      </c>
      <c r="CJ1827" s="280">
        <f t="shared" si="492"/>
        <v>0</v>
      </c>
      <c r="CK1827" s="232">
        <f t="shared" si="493"/>
        <v>0</v>
      </c>
      <c r="CL1827" s="1"/>
    </row>
    <row r="1828" spans="1:90" ht="18" customHeight="1">
      <c r="A1828" s="1"/>
      <c r="B1828" s="1"/>
      <c r="C1828" s="314"/>
      <c r="D1828" s="287" t="str">
        <f t="shared" si="480"/>
        <v/>
      </c>
      <c r="E1828" s="449" t="str">
        <f t="shared" si="481"/>
        <v/>
      </c>
      <c r="F1828" s="450"/>
      <c r="G1828" s="451"/>
      <c r="H1828" s="452"/>
      <c r="I1828" s="453"/>
      <c r="J1828" s="453"/>
      <c r="K1828" s="453"/>
      <c r="L1828" s="453"/>
      <c r="M1828" s="454"/>
      <c r="N1828" s="455"/>
      <c r="O1828" s="456"/>
      <c r="P1828" s="456"/>
      <c r="Q1828" s="456"/>
      <c r="R1828" s="456"/>
      <c r="S1828" s="456"/>
      <c r="T1828" s="456"/>
      <c r="U1828" s="456"/>
      <c r="V1828" s="456"/>
      <c r="W1828" s="456"/>
      <c r="X1828" s="456"/>
      <c r="Y1828" s="456"/>
      <c r="Z1828" s="456"/>
      <c r="AA1828" s="456"/>
      <c r="AB1828" s="456"/>
      <c r="AC1828" s="456"/>
      <c r="AD1828" s="456"/>
      <c r="AE1828" s="457"/>
      <c r="AF1828" s="455"/>
      <c r="AG1828" s="456"/>
      <c r="AH1828" s="456"/>
      <c r="AI1828" s="456"/>
      <c r="AJ1828" s="456"/>
      <c r="AK1828" s="456"/>
      <c r="AL1828" s="456"/>
      <c r="AM1828" s="456"/>
      <c r="AN1828" s="457"/>
      <c r="AO1828" s="455"/>
      <c r="AP1828" s="456"/>
      <c r="AQ1828" s="456"/>
      <c r="AR1828" s="456"/>
      <c r="AS1828" s="456"/>
      <c r="AT1828" s="456"/>
      <c r="AU1828" s="456"/>
      <c r="AV1828" s="456"/>
      <c r="AW1828" s="456"/>
      <c r="AX1828" s="456"/>
      <c r="AY1828" s="456"/>
      <c r="AZ1828" s="456"/>
      <c r="BA1828" s="456"/>
      <c r="BB1828" s="456"/>
      <c r="BC1828" s="456"/>
      <c r="BD1828" s="456"/>
      <c r="BE1828" s="456"/>
      <c r="BF1828" s="456"/>
      <c r="BG1828" s="457"/>
      <c r="BH1828" s="458"/>
      <c r="BI1828" s="459"/>
      <c r="BJ1828" s="459"/>
      <c r="BK1828" s="459"/>
      <c r="BL1828" s="459"/>
      <c r="BM1828" s="460"/>
      <c r="BN1828" s="314"/>
      <c r="BO1828" s="314"/>
      <c r="BP1828" s="1"/>
      <c r="BQ1828" s="120">
        <f>IF($F$3="","",IF(N1828=$F$3,COUNTIF(BQ$23:BQ1827,"&gt;0")+1,0))</f>
        <v>0</v>
      </c>
      <c r="BR1828" s="1"/>
      <c r="BS1828" s="20" t="str">
        <f>IF($N1828="","",IF(VLOOKUP(VLOOKUP($N1828,IMPOSTAZIONI!$E$6:$I$13,5,FALSE),IMPOSTAZIONI!$B$25:$N$32,3,FALSE)=0,"",VLOOKUP(VLOOKUP($N1828,IMPOSTAZIONI!$E$6:$I$13,5,FALSE),IMPOSTAZIONI!$B$25:$N$32,3,FALSE)))</f>
        <v/>
      </c>
      <c r="BT1828" s="20" t="str">
        <f>IF($N1828="","",IF(VLOOKUP(VLOOKUP($N1828,IMPOSTAZIONI!$E$6:$I$13,5,FALSE),IMPOSTAZIONI!$B$25:$N$32,6,FALSE)=0,"",VLOOKUP(VLOOKUP($N1828,IMPOSTAZIONI!$E$6:$I$13,5,FALSE),IMPOSTAZIONI!$B$25:$N$32,6,FALSE)))</f>
        <v/>
      </c>
      <c r="BU1828" s="20" t="str">
        <f>IF($N1828="","",IF(VLOOKUP(VLOOKUP($N1828,IMPOSTAZIONI!$E$6:$I$13,5,FALSE),IMPOSTAZIONI!$B$25:$N$32,9,FALSE)=0,"",VLOOKUP(VLOOKUP($N1828,IMPOSTAZIONI!$E$6:$I$13,5,FALSE),IMPOSTAZIONI!$B$25:$N$32,9,FALSE)))</f>
        <v/>
      </c>
      <c r="BV1828" s="20" t="str">
        <f>IF($N1828="","",IF(VLOOKUP(VLOOKUP($N1828,IMPOSTAZIONI!$E$6:$I$13,5,FALSE),IMPOSTAZIONI!$B$25:$N$32,12,FALSE)=0,"",VLOOKUP(VLOOKUP($N1828,IMPOSTAZIONI!$E$6:$I$13,5,FALSE),IMPOSTAZIONI!$B$25:$N$32,12,FALSE)))</f>
        <v/>
      </c>
      <c r="BW1828" s="221" t="str">
        <f t="shared" si="482"/>
        <v/>
      </c>
      <c r="BX1828" s="221" t="str">
        <f t="shared" si="483"/>
        <v/>
      </c>
      <c r="BY1828" s="221">
        <f t="shared" si="484"/>
        <v>0</v>
      </c>
      <c r="BZ1828" s="231">
        <f t="shared" si="485"/>
        <v>0</v>
      </c>
      <c r="CA1828" s="246">
        <f t="shared" si="486"/>
        <v>0</v>
      </c>
      <c r="CB1828" s="246">
        <f t="shared" si="487"/>
        <v>0</v>
      </c>
      <c r="CC1828" s="246" t="str">
        <f t="shared" si="488"/>
        <v/>
      </c>
      <c r="CD1828" s="246">
        <f t="shared" si="489"/>
        <v>5</v>
      </c>
      <c r="CE1828" s="246">
        <f t="shared" si="490"/>
        <v>0</v>
      </c>
      <c r="CF1828" s="276">
        <f t="shared" si="491"/>
        <v>0</v>
      </c>
      <c r="CG1828" s="277">
        <f t="shared" si="491"/>
        <v>0</v>
      </c>
      <c r="CH1828" s="277">
        <f t="shared" si="491"/>
        <v>0</v>
      </c>
      <c r="CI1828" s="278">
        <f t="shared" si="491"/>
        <v>0</v>
      </c>
      <c r="CJ1828" s="280">
        <f t="shared" si="492"/>
        <v>0</v>
      </c>
      <c r="CK1828" s="232">
        <f t="shared" si="493"/>
        <v>0</v>
      </c>
      <c r="CL1828" s="1"/>
    </row>
    <row r="1829" spans="1:90" ht="18" customHeight="1">
      <c r="A1829" s="1"/>
      <c r="B1829" s="1"/>
      <c r="C1829" s="314"/>
      <c r="D1829" s="287" t="str">
        <f t="shared" si="480"/>
        <v/>
      </c>
      <c r="E1829" s="449" t="str">
        <f t="shared" si="481"/>
        <v/>
      </c>
      <c r="F1829" s="450"/>
      <c r="G1829" s="451"/>
      <c r="H1829" s="452"/>
      <c r="I1829" s="453"/>
      <c r="J1829" s="453"/>
      <c r="K1829" s="453"/>
      <c r="L1829" s="453"/>
      <c r="M1829" s="454"/>
      <c r="N1829" s="455"/>
      <c r="O1829" s="456"/>
      <c r="P1829" s="456"/>
      <c r="Q1829" s="456"/>
      <c r="R1829" s="456"/>
      <c r="S1829" s="456"/>
      <c r="T1829" s="456"/>
      <c r="U1829" s="456"/>
      <c r="V1829" s="456"/>
      <c r="W1829" s="456"/>
      <c r="X1829" s="456"/>
      <c r="Y1829" s="456"/>
      <c r="Z1829" s="456"/>
      <c r="AA1829" s="456"/>
      <c r="AB1829" s="456"/>
      <c r="AC1829" s="456"/>
      <c r="AD1829" s="456"/>
      <c r="AE1829" s="457"/>
      <c r="AF1829" s="455"/>
      <c r="AG1829" s="456"/>
      <c r="AH1829" s="456"/>
      <c r="AI1829" s="456"/>
      <c r="AJ1829" s="456"/>
      <c r="AK1829" s="456"/>
      <c r="AL1829" s="456"/>
      <c r="AM1829" s="456"/>
      <c r="AN1829" s="457"/>
      <c r="AO1829" s="455"/>
      <c r="AP1829" s="456"/>
      <c r="AQ1829" s="456"/>
      <c r="AR1829" s="456"/>
      <c r="AS1829" s="456"/>
      <c r="AT1829" s="456"/>
      <c r="AU1829" s="456"/>
      <c r="AV1829" s="456"/>
      <c r="AW1829" s="456"/>
      <c r="AX1829" s="456"/>
      <c r="AY1829" s="456"/>
      <c r="AZ1829" s="456"/>
      <c r="BA1829" s="456"/>
      <c r="BB1829" s="456"/>
      <c r="BC1829" s="456"/>
      <c r="BD1829" s="456"/>
      <c r="BE1829" s="456"/>
      <c r="BF1829" s="456"/>
      <c r="BG1829" s="457"/>
      <c r="BH1829" s="458"/>
      <c r="BI1829" s="459"/>
      <c r="BJ1829" s="459"/>
      <c r="BK1829" s="459"/>
      <c r="BL1829" s="459"/>
      <c r="BM1829" s="460"/>
      <c r="BN1829" s="314"/>
      <c r="BO1829" s="314"/>
      <c r="BP1829" s="1"/>
      <c r="BQ1829" s="120">
        <f>IF($F$3="","",IF(N1829=$F$3,COUNTIF(BQ$23:BQ1828,"&gt;0")+1,0))</f>
        <v>0</v>
      </c>
      <c r="BR1829" s="1"/>
      <c r="BS1829" s="20" t="str">
        <f>IF($N1829="","",IF(VLOOKUP(VLOOKUP($N1829,IMPOSTAZIONI!$E$6:$I$13,5,FALSE),IMPOSTAZIONI!$B$25:$N$32,3,FALSE)=0,"",VLOOKUP(VLOOKUP($N1829,IMPOSTAZIONI!$E$6:$I$13,5,FALSE),IMPOSTAZIONI!$B$25:$N$32,3,FALSE)))</f>
        <v/>
      </c>
      <c r="BT1829" s="20" t="str">
        <f>IF($N1829="","",IF(VLOOKUP(VLOOKUP($N1829,IMPOSTAZIONI!$E$6:$I$13,5,FALSE),IMPOSTAZIONI!$B$25:$N$32,6,FALSE)=0,"",VLOOKUP(VLOOKUP($N1829,IMPOSTAZIONI!$E$6:$I$13,5,FALSE),IMPOSTAZIONI!$B$25:$N$32,6,FALSE)))</f>
        <v/>
      </c>
      <c r="BU1829" s="20" t="str">
        <f>IF($N1829="","",IF(VLOOKUP(VLOOKUP($N1829,IMPOSTAZIONI!$E$6:$I$13,5,FALSE),IMPOSTAZIONI!$B$25:$N$32,9,FALSE)=0,"",VLOOKUP(VLOOKUP($N1829,IMPOSTAZIONI!$E$6:$I$13,5,FALSE),IMPOSTAZIONI!$B$25:$N$32,9,FALSE)))</f>
        <v/>
      </c>
      <c r="BV1829" s="20" t="str">
        <f>IF($N1829="","",IF(VLOOKUP(VLOOKUP($N1829,IMPOSTAZIONI!$E$6:$I$13,5,FALSE),IMPOSTAZIONI!$B$25:$N$32,12,FALSE)=0,"",VLOOKUP(VLOOKUP($N1829,IMPOSTAZIONI!$E$6:$I$13,5,FALSE),IMPOSTAZIONI!$B$25:$N$32,12,FALSE)))</f>
        <v/>
      </c>
      <c r="BW1829" s="221" t="str">
        <f t="shared" si="482"/>
        <v/>
      </c>
      <c r="BX1829" s="221" t="str">
        <f t="shared" si="483"/>
        <v/>
      </c>
      <c r="BY1829" s="221">
        <f t="shared" si="484"/>
        <v>0</v>
      </c>
      <c r="BZ1829" s="231">
        <f t="shared" si="485"/>
        <v>0</v>
      </c>
      <c r="CA1829" s="246">
        <f t="shared" si="486"/>
        <v>0</v>
      </c>
      <c r="CB1829" s="246">
        <f t="shared" si="487"/>
        <v>0</v>
      </c>
      <c r="CC1829" s="246" t="str">
        <f t="shared" si="488"/>
        <v/>
      </c>
      <c r="CD1829" s="246">
        <f t="shared" si="489"/>
        <v>5</v>
      </c>
      <c r="CE1829" s="246">
        <f t="shared" si="490"/>
        <v>0</v>
      </c>
      <c r="CF1829" s="276">
        <f t="shared" si="491"/>
        <v>0</v>
      </c>
      <c r="CG1829" s="277">
        <f t="shared" si="491"/>
        <v>0</v>
      </c>
      <c r="CH1829" s="277">
        <f t="shared" si="491"/>
        <v>0</v>
      </c>
      <c r="CI1829" s="278">
        <f t="shared" si="491"/>
        <v>0</v>
      </c>
      <c r="CJ1829" s="280">
        <f t="shared" si="492"/>
        <v>0</v>
      </c>
      <c r="CK1829" s="232">
        <f t="shared" si="493"/>
        <v>0</v>
      </c>
      <c r="CL1829" s="1"/>
    </row>
    <row r="1830" spans="1:90" ht="18" customHeight="1">
      <c r="A1830" s="1"/>
      <c r="B1830" s="1"/>
      <c r="C1830" s="314"/>
      <c r="D1830" s="287" t="str">
        <f t="shared" si="480"/>
        <v/>
      </c>
      <c r="E1830" s="449" t="str">
        <f t="shared" si="481"/>
        <v/>
      </c>
      <c r="F1830" s="450"/>
      <c r="G1830" s="451"/>
      <c r="H1830" s="452"/>
      <c r="I1830" s="453"/>
      <c r="J1830" s="453"/>
      <c r="K1830" s="453"/>
      <c r="L1830" s="453"/>
      <c r="M1830" s="454"/>
      <c r="N1830" s="455"/>
      <c r="O1830" s="456"/>
      <c r="P1830" s="456"/>
      <c r="Q1830" s="456"/>
      <c r="R1830" s="456"/>
      <c r="S1830" s="456"/>
      <c r="T1830" s="456"/>
      <c r="U1830" s="456"/>
      <c r="V1830" s="456"/>
      <c r="W1830" s="456"/>
      <c r="X1830" s="456"/>
      <c r="Y1830" s="456"/>
      <c r="Z1830" s="456"/>
      <c r="AA1830" s="456"/>
      <c r="AB1830" s="456"/>
      <c r="AC1830" s="456"/>
      <c r="AD1830" s="456"/>
      <c r="AE1830" s="457"/>
      <c r="AF1830" s="455"/>
      <c r="AG1830" s="456"/>
      <c r="AH1830" s="456"/>
      <c r="AI1830" s="456"/>
      <c r="AJ1830" s="456"/>
      <c r="AK1830" s="456"/>
      <c r="AL1830" s="456"/>
      <c r="AM1830" s="456"/>
      <c r="AN1830" s="457"/>
      <c r="AO1830" s="455"/>
      <c r="AP1830" s="456"/>
      <c r="AQ1830" s="456"/>
      <c r="AR1830" s="456"/>
      <c r="AS1830" s="456"/>
      <c r="AT1830" s="456"/>
      <c r="AU1830" s="456"/>
      <c r="AV1830" s="456"/>
      <c r="AW1830" s="456"/>
      <c r="AX1830" s="456"/>
      <c r="AY1830" s="456"/>
      <c r="AZ1830" s="456"/>
      <c r="BA1830" s="456"/>
      <c r="BB1830" s="456"/>
      <c r="BC1830" s="456"/>
      <c r="BD1830" s="456"/>
      <c r="BE1830" s="456"/>
      <c r="BF1830" s="456"/>
      <c r="BG1830" s="457"/>
      <c r="BH1830" s="458"/>
      <c r="BI1830" s="459"/>
      <c r="BJ1830" s="459"/>
      <c r="BK1830" s="459"/>
      <c r="BL1830" s="459"/>
      <c r="BM1830" s="460"/>
      <c r="BN1830" s="314"/>
      <c r="BO1830" s="314"/>
      <c r="BP1830" s="1"/>
      <c r="BQ1830" s="120">
        <f>IF($F$3="","",IF(N1830=$F$3,COUNTIF(BQ$23:BQ1829,"&gt;0")+1,0))</f>
        <v>0</v>
      </c>
      <c r="BR1830" s="1"/>
      <c r="BS1830" s="20" t="str">
        <f>IF($N1830="","",IF(VLOOKUP(VLOOKUP($N1830,IMPOSTAZIONI!$E$6:$I$13,5,FALSE),IMPOSTAZIONI!$B$25:$N$32,3,FALSE)=0,"",VLOOKUP(VLOOKUP($N1830,IMPOSTAZIONI!$E$6:$I$13,5,FALSE),IMPOSTAZIONI!$B$25:$N$32,3,FALSE)))</f>
        <v/>
      </c>
      <c r="BT1830" s="20" t="str">
        <f>IF($N1830="","",IF(VLOOKUP(VLOOKUP($N1830,IMPOSTAZIONI!$E$6:$I$13,5,FALSE),IMPOSTAZIONI!$B$25:$N$32,6,FALSE)=0,"",VLOOKUP(VLOOKUP($N1830,IMPOSTAZIONI!$E$6:$I$13,5,FALSE),IMPOSTAZIONI!$B$25:$N$32,6,FALSE)))</f>
        <v/>
      </c>
      <c r="BU1830" s="20" t="str">
        <f>IF($N1830="","",IF(VLOOKUP(VLOOKUP($N1830,IMPOSTAZIONI!$E$6:$I$13,5,FALSE),IMPOSTAZIONI!$B$25:$N$32,9,FALSE)=0,"",VLOOKUP(VLOOKUP($N1830,IMPOSTAZIONI!$E$6:$I$13,5,FALSE),IMPOSTAZIONI!$B$25:$N$32,9,FALSE)))</f>
        <v/>
      </c>
      <c r="BV1830" s="20" t="str">
        <f>IF($N1830="","",IF(VLOOKUP(VLOOKUP($N1830,IMPOSTAZIONI!$E$6:$I$13,5,FALSE),IMPOSTAZIONI!$B$25:$N$32,12,FALSE)=0,"",VLOOKUP(VLOOKUP($N1830,IMPOSTAZIONI!$E$6:$I$13,5,FALSE),IMPOSTAZIONI!$B$25:$N$32,12,FALSE)))</f>
        <v/>
      </c>
      <c r="BW1830" s="221" t="str">
        <f t="shared" si="482"/>
        <v/>
      </c>
      <c r="BX1830" s="221" t="str">
        <f t="shared" si="483"/>
        <v/>
      </c>
      <c r="BY1830" s="221">
        <f t="shared" si="484"/>
        <v>0</v>
      </c>
      <c r="BZ1830" s="231">
        <f t="shared" si="485"/>
        <v>0</v>
      </c>
      <c r="CA1830" s="246">
        <f t="shared" si="486"/>
        <v>0</v>
      </c>
      <c r="CB1830" s="246">
        <f t="shared" si="487"/>
        <v>0</v>
      </c>
      <c r="CC1830" s="246" t="str">
        <f t="shared" si="488"/>
        <v/>
      </c>
      <c r="CD1830" s="246">
        <f t="shared" si="489"/>
        <v>5</v>
      </c>
      <c r="CE1830" s="246">
        <f t="shared" si="490"/>
        <v>0</v>
      </c>
      <c r="CF1830" s="276">
        <f t="shared" si="491"/>
        <v>0</v>
      </c>
      <c r="CG1830" s="277">
        <f t="shared" si="491"/>
        <v>0</v>
      </c>
      <c r="CH1830" s="277">
        <f t="shared" si="491"/>
        <v>0</v>
      </c>
      <c r="CI1830" s="278">
        <f t="shared" si="491"/>
        <v>0</v>
      </c>
      <c r="CJ1830" s="280">
        <f t="shared" si="492"/>
        <v>0</v>
      </c>
      <c r="CK1830" s="232">
        <f t="shared" si="493"/>
        <v>0</v>
      </c>
      <c r="CL1830" s="1"/>
    </row>
    <row r="1831" spans="1:90" ht="18" customHeight="1">
      <c r="A1831" s="1"/>
      <c r="B1831" s="1"/>
      <c r="C1831" s="314"/>
      <c r="D1831" s="287" t="str">
        <f t="shared" si="480"/>
        <v/>
      </c>
      <c r="E1831" s="449" t="str">
        <f t="shared" si="481"/>
        <v/>
      </c>
      <c r="F1831" s="450"/>
      <c r="G1831" s="451"/>
      <c r="H1831" s="452"/>
      <c r="I1831" s="453"/>
      <c r="J1831" s="453"/>
      <c r="K1831" s="453"/>
      <c r="L1831" s="453"/>
      <c r="M1831" s="454"/>
      <c r="N1831" s="455"/>
      <c r="O1831" s="456"/>
      <c r="P1831" s="456"/>
      <c r="Q1831" s="456"/>
      <c r="R1831" s="456"/>
      <c r="S1831" s="456"/>
      <c r="T1831" s="456"/>
      <c r="U1831" s="456"/>
      <c r="V1831" s="456"/>
      <c r="W1831" s="456"/>
      <c r="X1831" s="456"/>
      <c r="Y1831" s="456"/>
      <c r="Z1831" s="456"/>
      <c r="AA1831" s="456"/>
      <c r="AB1831" s="456"/>
      <c r="AC1831" s="456"/>
      <c r="AD1831" s="456"/>
      <c r="AE1831" s="457"/>
      <c r="AF1831" s="455"/>
      <c r="AG1831" s="456"/>
      <c r="AH1831" s="456"/>
      <c r="AI1831" s="456"/>
      <c r="AJ1831" s="456"/>
      <c r="AK1831" s="456"/>
      <c r="AL1831" s="456"/>
      <c r="AM1831" s="456"/>
      <c r="AN1831" s="457"/>
      <c r="AO1831" s="455"/>
      <c r="AP1831" s="456"/>
      <c r="AQ1831" s="456"/>
      <c r="AR1831" s="456"/>
      <c r="AS1831" s="456"/>
      <c r="AT1831" s="456"/>
      <c r="AU1831" s="456"/>
      <c r="AV1831" s="456"/>
      <c r="AW1831" s="456"/>
      <c r="AX1831" s="456"/>
      <c r="AY1831" s="456"/>
      <c r="AZ1831" s="456"/>
      <c r="BA1831" s="456"/>
      <c r="BB1831" s="456"/>
      <c r="BC1831" s="456"/>
      <c r="BD1831" s="456"/>
      <c r="BE1831" s="456"/>
      <c r="BF1831" s="456"/>
      <c r="BG1831" s="457"/>
      <c r="BH1831" s="458"/>
      <c r="BI1831" s="459"/>
      <c r="BJ1831" s="459"/>
      <c r="BK1831" s="459"/>
      <c r="BL1831" s="459"/>
      <c r="BM1831" s="460"/>
      <c r="BN1831" s="314"/>
      <c r="BO1831" s="314"/>
      <c r="BP1831" s="1"/>
      <c r="BQ1831" s="120">
        <f>IF($F$3="","",IF(N1831=$F$3,COUNTIF(BQ$23:BQ1830,"&gt;0")+1,0))</f>
        <v>0</v>
      </c>
      <c r="BR1831" s="1"/>
      <c r="BS1831" s="20" t="str">
        <f>IF($N1831="","",IF(VLOOKUP(VLOOKUP($N1831,IMPOSTAZIONI!$E$6:$I$13,5,FALSE),IMPOSTAZIONI!$B$25:$N$32,3,FALSE)=0,"",VLOOKUP(VLOOKUP($N1831,IMPOSTAZIONI!$E$6:$I$13,5,FALSE),IMPOSTAZIONI!$B$25:$N$32,3,FALSE)))</f>
        <v/>
      </c>
      <c r="BT1831" s="20" t="str">
        <f>IF($N1831="","",IF(VLOOKUP(VLOOKUP($N1831,IMPOSTAZIONI!$E$6:$I$13,5,FALSE),IMPOSTAZIONI!$B$25:$N$32,6,FALSE)=0,"",VLOOKUP(VLOOKUP($N1831,IMPOSTAZIONI!$E$6:$I$13,5,FALSE),IMPOSTAZIONI!$B$25:$N$32,6,FALSE)))</f>
        <v/>
      </c>
      <c r="BU1831" s="20" t="str">
        <f>IF($N1831="","",IF(VLOOKUP(VLOOKUP($N1831,IMPOSTAZIONI!$E$6:$I$13,5,FALSE),IMPOSTAZIONI!$B$25:$N$32,9,FALSE)=0,"",VLOOKUP(VLOOKUP($N1831,IMPOSTAZIONI!$E$6:$I$13,5,FALSE),IMPOSTAZIONI!$B$25:$N$32,9,FALSE)))</f>
        <v/>
      </c>
      <c r="BV1831" s="20" t="str">
        <f>IF($N1831="","",IF(VLOOKUP(VLOOKUP($N1831,IMPOSTAZIONI!$E$6:$I$13,5,FALSE),IMPOSTAZIONI!$B$25:$N$32,12,FALSE)=0,"",VLOOKUP(VLOOKUP($N1831,IMPOSTAZIONI!$E$6:$I$13,5,FALSE),IMPOSTAZIONI!$B$25:$N$32,12,FALSE)))</f>
        <v/>
      </c>
      <c r="BW1831" s="221" t="str">
        <f t="shared" si="482"/>
        <v/>
      </c>
      <c r="BX1831" s="221" t="str">
        <f t="shared" si="483"/>
        <v/>
      </c>
      <c r="BY1831" s="221">
        <f t="shared" si="484"/>
        <v>0</v>
      </c>
      <c r="BZ1831" s="231">
        <f t="shared" si="485"/>
        <v>0</v>
      </c>
      <c r="CA1831" s="246">
        <f t="shared" si="486"/>
        <v>0</v>
      </c>
      <c r="CB1831" s="246">
        <f t="shared" si="487"/>
        <v>0</v>
      </c>
      <c r="CC1831" s="246" t="str">
        <f t="shared" si="488"/>
        <v/>
      </c>
      <c r="CD1831" s="246">
        <f t="shared" si="489"/>
        <v>5</v>
      </c>
      <c r="CE1831" s="246">
        <f t="shared" si="490"/>
        <v>0</v>
      </c>
      <c r="CF1831" s="276">
        <f t="shared" si="491"/>
        <v>0</v>
      </c>
      <c r="CG1831" s="277">
        <f t="shared" si="491"/>
        <v>0</v>
      </c>
      <c r="CH1831" s="277">
        <f t="shared" si="491"/>
        <v>0</v>
      </c>
      <c r="CI1831" s="278">
        <f t="shared" si="491"/>
        <v>0</v>
      </c>
      <c r="CJ1831" s="280">
        <f t="shared" si="492"/>
        <v>0</v>
      </c>
      <c r="CK1831" s="232">
        <f t="shared" si="493"/>
        <v>0</v>
      </c>
      <c r="CL1831" s="1"/>
    </row>
    <row r="1832" spans="1:90" ht="18" customHeight="1">
      <c r="A1832" s="1"/>
      <c r="B1832" s="1"/>
      <c r="C1832" s="314"/>
      <c r="D1832" s="287" t="str">
        <f t="shared" si="480"/>
        <v/>
      </c>
      <c r="E1832" s="449" t="str">
        <f t="shared" si="481"/>
        <v/>
      </c>
      <c r="F1832" s="450"/>
      <c r="G1832" s="451"/>
      <c r="H1832" s="452"/>
      <c r="I1832" s="453"/>
      <c r="J1832" s="453"/>
      <c r="K1832" s="453"/>
      <c r="L1832" s="453"/>
      <c r="M1832" s="454"/>
      <c r="N1832" s="455"/>
      <c r="O1832" s="456"/>
      <c r="P1832" s="456"/>
      <c r="Q1832" s="456"/>
      <c r="R1832" s="456"/>
      <c r="S1832" s="456"/>
      <c r="T1832" s="456"/>
      <c r="U1832" s="456"/>
      <c r="V1832" s="456"/>
      <c r="W1832" s="456"/>
      <c r="X1832" s="456"/>
      <c r="Y1832" s="456"/>
      <c r="Z1832" s="456"/>
      <c r="AA1832" s="456"/>
      <c r="AB1832" s="456"/>
      <c r="AC1832" s="456"/>
      <c r="AD1832" s="456"/>
      <c r="AE1832" s="457"/>
      <c r="AF1832" s="455"/>
      <c r="AG1832" s="456"/>
      <c r="AH1832" s="456"/>
      <c r="AI1832" s="456"/>
      <c r="AJ1832" s="456"/>
      <c r="AK1832" s="456"/>
      <c r="AL1832" s="456"/>
      <c r="AM1832" s="456"/>
      <c r="AN1832" s="457"/>
      <c r="AO1832" s="455"/>
      <c r="AP1832" s="456"/>
      <c r="AQ1832" s="456"/>
      <c r="AR1832" s="456"/>
      <c r="AS1832" s="456"/>
      <c r="AT1832" s="456"/>
      <c r="AU1832" s="456"/>
      <c r="AV1832" s="456"/>
      <c r="AW1832" s="456"/>
      <c r="AX1832" s="456"/>
      <c r="AY1832" s="456"/>
      <c r="AZ1832" s="456"/>
      <c r="BA1832" s="456"/>
      <c r="BB1832" s="456"/>
      <c r="BC1832" s="456"/>
      <c r="BD1832" s="456"/>
      <c r="BE1832" s="456"/>
      <c r="BF1832" s="456"/>
      <c r="BG1832" s="457"/>
      <c r="BH1832" s="458"/>
      <c r="BI1832" s="459"/>
      <c r="BJ1832" s="459"/>
      <c r="BK1832" s="459"/>
      <c r="BL1832" s="459"/>
      <c r="BM1832" s="460"/>
      <c r="BN1832" s="314"/>
      <c r="BO1832" s="314"/>
      <c r="BP1832" s="1"/>
      <c r="BQ1832" s="120">
        <f>IF($F$3="","",IF(N1832=$F$3,COUNTIF(BQ$23:BQ1831,"&gt;0")+1,0))</f>
        <v>0</v>
      </c>
      <c r="BR1832" s="1"/>
      <c r="BS1832" s="20" t="str">
        <f>IF($N1832="","",IF(VLOOKUP(VLOOKUP($N1832,IMPOSTAZIONI!$E$6:$I$13,5,FALSE),IMPOSTAZIONI!$B$25:$N$32,3,FALSE)=0,"",VLOOKUP(VLOOKUP($N1832,IMPOSTAZIONI!$E$6:$I$13,5,FALSE),IMPOSTAZIONI!$B$25:$N$32,3,FALSE)))</f>
        <v/>
      </c>
      <c r="BT1832" s="20" t="str">
        <f>IF($N1832="","",IF(VLOOKUP(VLOOKUP($N1832,IMPOSTAZIONI!$E$6:$I$13,5,FALSE),IMPOSTAZIONI!$B$25:$N$32,6,FALSE)=0,"",VLOOKUP(VLOOKUP($N1832,IMPOSTAZIONI!$E$6:$I$13,5,FALSE),IMPOSTAZIONI!$B$25:$N$32,6,FALSE)))</f>
        <v/>
      </c>
      <c r="BU1832" s="20" t="str">
        <f>IF($N1832="","",IF(VLOOKUP(VLOOKUP($N1832,IMPOSTAZIONI!$E$6:$I$13,5,FALSE),IMPOSTAZIONI!$B$25:$N$32,9,FALSE)=0,"",VLOOKUP(VLOOKUP($N1832,IMPOSTAZIONI!$E$6:$I$13,5,FALSE),IMPOSTAZIONI!$B$25:$N$32,9,FALSE)))</f>
        <v/>
      </c>
      <c r="BV1832" s="20" t="str">
        <f>IF($N1832="","",IF(VLOOKUP(VLOOKUP($N1832,IMPOSTAZIONI!$E$6:$I$13,5,FALSE),IMPOSTAZIONI!$B$25:$N$32,12,FALSE)=0,"",VLOOKUP(VLOOKUP($N1832,IMPOSTAZIONI!$E$6:$I$13,5,FALSE),IMPOSTAZIONI!$B$25:$N$32,12,FALSE)))</f>
        <v/>
      </c>
      <c r="BW1832" s="221" t="str">
        <f t="shared" si="482"/>
        <v/>
      </c>
      <c r="BX1832" s="221" t="str">
        <f t="shared" si="483"/>
        <v/>
      </c>
      <c r="BY1832" s="221">
        <f t="shared" si="484"/>
        <v>0</v>
      </c>
      <c r="BZ1832" s="231">
        <f t="shared" si="485"/>
        <v>0</v>
      </c>
      <c r="CA1832" s="246">
        <f t="shared" si="486"/>
        <v>0</v>
      </c>
      <c r="CB1832" s="246">
        <f t="shared" si="487"/>
        <v>0</v>
      </c>
      <c r="CC1832" s="246" t="str">
        <f t="shared" si="488"/>
        <v/>
      </c>
      <c r="CD1832" s="246">
        <f t="shared" si="489"/>
        <v>5</v>
      </c>
      <c r="CE1832" s="246">
        <f t="shared" si="490"/>
        <v>0</v>
      </c>
      <c r="CF1832" s="276">
        <f t="shared" si="491"/>
        <v>0</v>
      </c>
      <c r="CG1832" s="277">
        <f t="shared" si="491"/>
        <v>0</v>
      </c>
      <c r="CH1832" s="277">
        <f t="shared" si="491"/>
        <v>0</v>
      </c>
      <c r="CI1832" s="278">
        <f t="shared" si="491"/>
        <v>0</v>
      </c>
      <c r="CJ1832" s="280">
        <f t="shared" si="492"/>
        <v>0</v>
      </c>
      <c r="CK1832" s="232">
        <f t="shared" si="493"/>
        <v>0</v>
      </c>
      <c r="CL1832" s="1"/>
    </row>
    <row r="1833" spans="1:90" ht="18" customHeight="1">
      <c r="A1833" s="1"/>
      <c r="B1833" s="1"/>
      <c r="C1833" s="314"/>
      <c r="D1833" s="287" t="str">
        <f t="shared" si="480"/>
        <v/>
      </c>
      <c r="E1833" s="449" t="str">
        <f t="shared" si="481"/>
        <v/>
      </c>
      <c r="F1833" s="450"/>
      <c r="G1833" s="451"/>
      <c r="H1833" s="452"/>
      <c r="I1833" s="453"/>
      <c r="J1833" s="453"/>
      <c r="K1833" s="453"/>
      <c r="L1833" s="453"/>
      <c r="M1833" s="454"/>
      <c r="N1833" s="455"/>
      <c r="O1833" s="456"/>
      <c r="P1833" s="456"/>
      <c r="Q1833" s="456"/>
      <c r="R1833" s="456"/>
      <c r="S1833" s="456"/>
      <c r="T1833" s="456"/>
      <c r="U1833" s="456"/>
      <c r="V1833" s="456"/>
      <c r="W1833" s="456"/>
      <c r="X1833" s="456"/>
      <c r="Y1833" s="456"/>
      <c r="Z1833" s="456"/>
      <c r="AA1833" s="456"/>
      <c r="AB1833" s="456"/>
      <c r="AC1833" s="456"/>
      <c r="AD1833" s="456"/>
      <c r="AE1833" s="457"/>
      <c r="AF1833" s="455"/>
      <c r="AG1833" s="456"/>
      <c r="AH1833" s="456"/>
      <c r="AI1833" s="456"/>
      <c r="AJ1833" s="456"/>
      <c r="AK1833" s="456"/>
      <c r="AL1833" s="456"/>
      <c r="AM1833" s="456"/>
      <c r="AN1833" s="457"/>
      <c r="AO1833" s="455"/>
      <c r="AP1833" s="456"/>
      <c r="AQ1833" s="456"/>
      <c r="AR1833" s="456"/>
      <c r="AS1833" s="456"/>
      <c r="AT1833" s="456"/>
      <c r="AU1833" s="456"/>
      <c r="AV1833" s="456"/>
      <c r="AW1833" s="456"/>
      <c r="AX1833" s="456"/>
      <c r="AY1833" s="456"/>
      <c r="AZ1833" s="456"/>
      <c r="BA1833" s="456"/>
      <c r="BB1833" s="456"/>
      <c r="BC1833" s="456"/>
      <c r="BD1833" s="456"/>
      <c r="BE1833" s="456"/>
      <c r="BF1833" s="456"/>
      <c r="BG1833" s="457"/>
      <c r="BH1833" s="458"/>
      <c r="BI1833" s="459"/>
      <c r="BJ1833" s="459"/>
      <c r="BK1833" s="459"/>
      <c r="BL1833" s="459"/>
      <c r="BM1833" s="460"/>
      <c r="BN1833" s="314"/>
      <c r="BO1833" s="314"/>
      <c r="BP1833" s="1"/>
      <c r="BQ1833" s="120">
        <f>IF($F$3="","",IF(N1833=$F$3,COUNTIF(BQ$23:BQ1832,"&gt;0")+1,0))</f>
        <v>0</v>
      </c>
      <c r="BR1833" s="1"/>
      <c r="BS1833" s="20" t="str">
        <f>IF($N1833="","",IF(VLOOKUP(VLOOKUP($N1833,IMPOSTAZIONI!$E$6:$I$13,5,FALSE),IMPOSTAZIONI!$B$25:$N$32,3,FALSE)=0,"",VLOOKUP(VLOOKUP($N1833,IMPOSTAZIONI!$E$6:$I$13,5,FALSE),IMPOSTAZIONI!$B$25:$N$32,3,FALSE)))</f>
        <v/>
      </c>
      <c r="BT1833" s="20" t="str">
        <f>IF($N1833="","",IF(VLOOKUP(VLOOKUP($N1833,IMPOSTAZIONI!$E$6:$I$13,5,FALSE),IMPOSTAZIONI!$B$25:$N$32,6,FALSE)=0,"",VLOOKUP(VLOOKUP($N1833,IMPOSTAZIONI!$E$6:$I$13,5,FALSE),IMPOSTAZIONI!$B$25:$N$32,6,FALSE)))</f>
        <v/>
      </c>
      <c r="BU1833" s="20" t="str">
        <f>IF($N1833="","",IF(VLOOKUP(VLOOKUP($N1833,IMPOSTAZIONI!$E$6:$I$13,5,FALSE),IMPOSTAZIONI!$B$25:$N$32,9,FALSE)=0,"",VLOOKUP(VLOOKUP($N1833,IMPOSTAZIONI!$E$6:$I$13,5,FALSE),IMPOSTAZIONI!$B$25:$N$32,9,FALSE)))</f>
        <v/>
      </c>
      <c r="BV1833" s="20" t="str">
        <f>IF($N1833="","",IF(VLOOKUP(VLOOKUP($N1833,IMPOSTAZIONI!$E$6:$I$13,5,FALSE),IMPOSTAZIONI!$B$25:$N$32,12,FALSE)=0,"",VLOOKUP(VLOOKUP($N1833,IMPOSTAZIONI!$E$6:$I$13,5,FALSE),IMPOSTAZIONI!$B$25:$N$32,12,FALSE)))</f>
        <v/>
      </c>
      <c r="BW1833" s="221" t="str">
        <f t="shared" si="482"/>
        <v/>
      </c>
      <c r="BX1833" s="221" t="str">
        <f t="shared" si="483"/>
        <v/>
      </c>
      <c r="BY1833" s="221">
        <f t="shared" si="484"/>
        <v>0</v>
      </c>
      <c r="BZ1833" s="231">
        <f t="shared" si="485"/>
        <v>0</v>
      </c>
      <c r="CA1833" s="246">
        <f t="shared" si="486"/>
        <v>0</v>
      </c>
      <c r="CB1833" s="246">
        <f t="shared" si="487"/>
        <v>0</v>
      </c>
      <c r="CC1833" s="246" t="str">
        <f t="shared" si="488"/>
        <v/>
      </c>
      <c r="CD1833" s="246">
        <f t="shared" si="489"/>
        <v>5</v>
      </c>
      <c r="CE1833" s="246">
        <f t="shared" si="490"/>
        <v>0</v>
      </c>
      <c r="CF1833" s="276">
        <f t="shared" si="491"/>
        <v>0</v>
      </c>
      <c r="CG1833" s="277">
        <f t="shared" si="491"/>
        <v>0</v>
      </c>
      <c r="CH1833" s="277">
        <f t="shared" si="491"/>
        <v>0</v>
      </c>
      <c r="CI1833" s="278">
        <f t="shared" si="491"/>
        <v>0</v>
      </c>
      <c r="CJ1833" s="280">
        <f t="shared" si="492"/>
        <v>0</v>
      </c>
      <c r="CK1833" s="232">
        <f t="shared" si="493"/>
        <v>0</v>
      </c>
      <c r="CL1833" s="1"/>
    </row>
    <row r="1834" spans="1:90" ht="18" customHeight="1">
      <c r="A1834" s="1"/>
      <c r="B1834" s="1"/>
      <c r="C1834" s="314"/>
      <c r="D1834" s="287" t="str">
        <f t="shared" si="480"/>
        <v/>
      </c>
      <c r="E1834" s="449" t="str">
        <f t="shared" si="481"/>
        <v/>
      </c>
      <c r="F1834" s="450"/>
      <c r="G1834" s="451"/>
      <c r="H1834" s="452"/>
      <c r="I1834" s="453"/>
      <c r="J1834" s="453"/>
      <c r="K1834" s="453"/>
      <c r="L1834" s="453"/>
      <c r="M1834" s="454"/>
      <c r="N1834" s="455"/>
      <c r="O1834" s="456"/>
      <c r="P1834" s="456"/>
      <c r="Q1834" s="456"/>
      <c r="R1834" s="456"/>
      <c r="S1834" s="456"/>
      <c r="T1834" s="456"/>
      <c r="U1834" s="456"/>
      <c r="V1834" s="456"/>
      <c r="W1834" s="456"/>
      <c r="X1834" s="456"/>
      <c r="Y1834" s="456"/>
      <c r="Z1834" s="456"/>
      <c r="AA1834" s="456"/>
      <c r="AB1834" s="456"/>
      <c r="AC1834" s="456"/>
      <c r="AD1834" s="456"/>
      <c r="AE1834" s="457"/>
      <c r="AF1834" s="455"/>
      <c r="AG1834" s="456"/>
      <c r="AH1834" s="456"/>
      <c r="AI1834" s="456"/>
      <c r="AJ1834" s="456"/>
      <c r="AK1834" s="456"/>
      <c r="AL1834" s="456"/>
      <c r="AM1834" s="456"/>
      <c r="AN1834" s="457"/>
      <c r="AO1834" s="455"/>
      <c r="AP1834" s="456"/>
      <c r="AQ1834" s="456"/>
      <c r="AR1834" s="456"/>
      <c r="AS1834" s="456"/>
      <c r="AT1834" s="456"/>
      <c r="AU1834" s="456"/>
      <c r="AV1834" s="456"/>
      <c r="AW1834" s="456"/>
      <c r="AX1834" s="456"/>
      <c r="AY1834" s="456"/>
      <c r="AZ1834" s="456"/>
      <c r="BA1834" s="456"/>
      <c r="BB1834" s="456"/>
      <c r="BC1834" s="456"/>
      <c r="BD1834" s="456"/>
      <c r="BE1834" s="456"/>
      <c r="BF1834" s="456"/>
      <c r="BG1834" s="457"/>
      <c r="BH1834" s="458"/>
      <c r="BI1834" s="459"/>
      <c r="BJ1834" s="459"/>
      <c r="BK1834" s="459"/>
      <c r="BL1834" s="459"/>
      <c r="BM1834" s="460"/>
      <c r="BN1834" s="314"/>
      <c r="BO1834" s="314"/>
      <c r="BP1834" s="1"/>
      <c r="BQ1834" s="120">
        <f>IF($F$3="","",IF(N1834=$F$3,COUNTIF(BQ$23:BQ1833,"&gt;0")+1,0))</f>
        <v>0</v>
      </c>
      <c r="BR1834" s="1"/>
      <c r="BS1834" s="20" t="str">
        <f>IF($N1834="","",IF(VLOOKUP(VLOOKUP($N1834,IMPOSTAZIONI!$E$6:$I$13,5,FALSE),IMPOSTAZIONI!$B$25:$N$32,3,FALSE)=0,"",VLOOKUP(VLOOKUP($N1834,IMPOSTAZIONI!$E$6:$I$13,5,FALSE),IMPOSTAZIONI!$B$25:$N$32,3,FALSE)))</f>
        <v/>
      </c>
      <c r="BT1834" s="20" t="str">
        <f>IF($N1834="","",IF(VLOOKUP(VLOOKUP($N1834,IMPOSTAZIONI!$E$6:$I$13,5,FALSE),IMPOSTAZIONI!$B$25:$N$32,6,FALSE)=0,"",VLOOKUP(VLOOKUP($N1834,IMPOSTAZIONI!$E$6:$I$13,5,FALSE),IMPOSTAZIONI!$B$25:$N$32,6,FALSE)))</f>
        <v/>
      </c>
      <c r="BU1834" s="20" t="str">
        <f>IF($N1834="","",IF(VLOOKUP(VLOOKUP($N1834,IMPOSTAZIONI!$E$6:$I$13,5,FALSE),IMPOSTAZIONI!$B$25:$N$32,9,FALSE)=0,"",VLOOKUP(VLOOKUP($N1834,IMPOSTAZIONI!$E$6:$I$13,5,FALSE),IMPOSTAZIONI!$B$25:$N$32,9,FALSE)))</f>
        <v/>
      </c>
      <c r="BV1834" s="20" t="str">
        <f>IF($N1834="","",IF(VLOOKUP(VLOOKUP($N1834,IMPOSTAZIONI!$E$6:$I$13,5,FALSE),IMPOSTAZIONI!$B$25:$N$32,12,FALSE)=0,"",VLOOKUP(VLOOKUP($N1834,IMPOSTAZIONI!$E$6:$I$13,5,FALSE),IMPOSTAZIONI!$B$25:$N$32,12,FALSE)))</f>
        <v/>
      </c>
      <c r="BW1834" s="221" t="str">
        <f t="shared" si="482"/>
        <v/>
      </c>
      <c r="BX1834" s="221" t="str">
        <f t="shared" si="483"/>
        <v/>
      </c>
      <c r="BY1834" s="221">
        <f t="shared" si="484"/>
        <v>0</v>
      </c>
      <c r="BZ1834" s="231">
        <f t="shared" si="485"/>
        <v>0</v>
      </c>
      <c r="CA1834" s="246">
        <f t="shared" si="486"/>
        <v>0</v>
      </c>
      <c r="CB1834" s="246">
        <f t="shared" si="487"/>
        <v>0</v>
      </c>
      <c r="CC1834" s="246" t="str">
        <f t="shared" si="488"/>
        <v/>
      </c>
      <c r="CD1834" s="246">
        <f t="shared" si="489"/>
        <v>5</v>
      </c>
      <c r="CE1834" s="246">
        <f t="shared" si="490"/>
        <v>0</v>
      </c>
      <c r="CF1834" s="276">
        <f t="shared" si="491"/>
        <v>0</v>
      </c>
      <c r="CG1834" s="277">
        <f t="shared" si="491"/>
        <v>0</v>
      </c>
      <c r="CH1834" s="277">
        <f t="shared" si="491"/>
        <v>0</v>
      </c>
      <c r="CI1834" s="278">
        <f t="shared" si="491"/>
        <v>0</v>
      </c>
      <c r="CJ1834" s="280">
        <f t="shared" si="492"/>
        <v>0</v>
      </c>
      <c r="CK1834" s="232">
        <f t="shared" si="493"/>
        <v>0</v>
      </c>
      <c r="CL1834" s="1"/>
    </row>
    <row r="1835" spans="1:90" ht="18" customHeight="1">
      <c r="A1835" s="1"/>
      <c r="B1835" s="1"/>
      <c r="C1835" s="314"/>
      <c r="D1835" s="287" t="str">
        <f t="shared" si="480"/>
        <v/>
      </c>
      <c r="E1835" s="449" t="str">
        <f t="shared" si="481"/>
        <v/>
      </c>
      <c r="F1835" s="450"/>
      <c r="G1835" s="451"/>
      <c r="H1835" s="452"/>
      <c r="I1835" s="453"/>
      <c r="J1835" s="453"/>
      <c r="K1835" s="453"/>
      <c r="L1835" s="453"/>
      <c r="M1835" s="454"/>
      <c r="N1835" s="455"/>
      <c r="O1835" s="456"/>
      <c r="P1835" s="456"/>
      <c r="Q1835" s="456"/>
      <c r="R1835" s="456"/>
      <c r="S1835" s="456"/>
      <c r="T1835" s="456"/>
      <c r="U1835" s="456"/>
      <c r="V1835" s="456"/>
      <c r="W1835" s="456"/>
      <c r="X1835" s="456"/>
      <c r="Y1835" s="456"/>
      <c r="Z1835" s="456"/>
      <c r="AA1835" s="456"/>
      <c r="AB1835" s="456"/>
      <c r="AC1835" s="456"/>
      <c r="AD1835" s="456"/>
      <c r="AE1835" s="457"/>
      <c r="AF1835" s="455"/>
      <c r="AG1835" s="456"/>
      <c r="AH1835" s="456"/>
      <c r="AI1835" s="456"/>
      <c r="AJ1835" s="456"/>
      <c r="AK1835" s="456"/>
      <c r="AL1835" s="456"/>
      <c r="AM1835" s="456"/>
      <c r="AN1835" s="457"/>
      <c r="AO1835" s="455"/>
      <c r="AP1835" s="456"/>
      <c r="AQ1835" s="456"/>
      <c r="AR1835" s="456"/>
      <c r="AS1835" s="456"/>
      <c r="AT1835" s="456"/>
      <c r="AU1835" s="456"/>
      <c r="AV1835" s="456"/>
      <c r="AW1835" s="456"/>
      <c r="AX1835" s="456"/>
      <c r="AY1835" s="456"/>
      <c r="AZ1835" s="456"/>
      <c r="BA1835" s="456"/>
      <c r="BB1835" s="456"/>
      <c r="BC1835" s="456"/>
      <c r="BD1835" s="456"/>
      <c r="BE1835" s="456"/>
      <c r="BF1835" s="456"/>
      <c r="BG1835" s="457"/>
      <c r="BH1835" s="458"/>
      <c r="BI1835" s="459"/>
      <c r="BJ1835" s="459"/>
      <c r="BK1835" s="459"/>
      <c r="BL1835" s="459"/>
      <c r="BM1835" s="460"/>
      <c r="BN1835" s="314"/>
      <c r="BO1835" s="314"/>
      <c r="BP1835" s="1"/>
      <c r="BQ1835" s="120">
        <f>IF($F$3="","",IF(N1835=$F$3,COUNTIF(BQ$23:BQ1834,"&gt;0")+1,0))</f>
        <v>0</v>
      </c>
      <c r="BR1835" s="1"/>
      <c r="BS1835" s="20" t="str">
        <f>IF($N1835="","",IF(VLOOKUP(VLOOKUP($N1835,IMPOSTAZIONI!$E$6:$I$13,5,FALSE),IMPOSTAZIONI!$B$25:$N$32,3,FALSE)=0,"",VLOOKUP(VLOOKUP($N1835,IMPOSTAZIONI!$E$6:$I$13,5,FALSE),IMPOSTAZIONI!$B$25:$N$32,3,FALSE)))</f>
        <v/>
      </c>
      <c r="BT1835" s="20" t="str">
        <f>IF($N1835="","",IF(VLOOKUP(VLOOKUP($N1835,IMPOSTAZIONI!$E$6:$I$13,5,FALSE),IMPOSTAZIONI!$B$25:$N$32,6,FALSE)=0,"",VLOOKUP(VLOOKUP($N1835,IMPOSTAZIONI!$E$6:$I$13,5,FALSE),IMPOSTAZIONI!$B$25:$N$32,6,FALSE)))</f>
        <v/>
      </c>
      <c r="BU1835" s="20" t="str">
        <f>IF($N1835="","",IF(VLOOKUP(VLOOKUP($N1835,IMPOSTAZIONI!$E$6:$I$13,5,FALSE),IMPOSTAZIONI!$B$25:$N$32,9,FALSE)=0,"",VLOOKUP(VLOOKUP($N1835,IMPOSTAZIONI!$E$6:$I$13,5,FALSE),IMPOSTAZIONI!$B$25:$N$32,9,FALSE)))</f>
        <v/>
      </c>
      <c r="BV1835" s="20" t="str">
        <f>IF($N1835="","",IF(VLOOKUP(VLOOKUP($N1835,IMPOSTAZIONI!$E$6:$I$13,5,FALSE),IMPOSTAZIONI!$B$25:$N$32,12,FALSE)=0,"",VLOOKUP(VLOOKUP($N1835,IMPOSTAZIONI!$E$6:$I$13,5,FALSE),IMPOSTAZIONI!$B$25:$N$32,12,FALSE)))</f>
        <v/>
      </c>
      <c r="BW1835" s="221" t="str">
        <f t="shared" si="482"/>
        <v/>
      </c>
      <c r="BX1835" s="221" t="str">
        <f t="shared" si="483"/>
        <v/>
      </c>
      <c r="BY1835" s="221">
        <f t="shared" si="484"/>
        <v>0</v>
      </c>
      <c r="BZ1835" s="231">
        <f t="shared" si="485"/>
        <v>0</v>
      </c>
      <c r="CA1835" s="246">
        <f t="shared" si="486"/>
        <v>0</v>
      </c>
      <c r="CB1835" s="246">
        <f t="shared" si="487"/>
        <v>0</v>
      </c>
      <c r="CC1835" s="246" t="str">
        <f t="shared" si="488"/>
        <v/>
      </c>
      <c r="CD1835" s="246">
        <f t="shared" si="489"/>
        <v>5</v>
      </c>
      <c r="CE1835" s="246">
        <f t="shared" si="490"/>
        <v>0</v>
      </c>
      <c r="CF1835" s="276">
        <f t="shared" si="491"/>
        <v>0</v>
      </c>
      <c r="CG1835" s="277">
        <f t="shared" si="491"/>
        <v>0</v>
      </c>
      <c r="CH1835" s="277">
        <f t="shared" si="491"/>
        <v>0</v>
      </c>
      <c r="CI1835" s="278">
        <f t="shared" si="491"/>
        <v>0</v>
      </c>
      <c r="CJ1835" s="280">
        <f t="shared" si="492"/>
        <v>0</v>
      </c>
      <c r="CK1835" s="232">
        <f t="shared" si="493"/>
        <v>0</v>
      </c>
      <c r="CL1835" s="1"/>
    </row>
    <row r="1836" spans="1:90" ht="18" customHeight="1">
      <c r="A1836" s="1"/>
      <c r="B1836" s="1"/>
      <c r="C1836" s="314"/>
      <c r="D1836" s="287" t="str">
        <f t="shared" si="480"/>
        <v/>
      </c>
      <c r="E1836" s="449" t="str">
        <f t="shared" si="481"/>
        <v/>
      </c>
      <c r="F1836" s="450"/>
      <c r="G1836" s="451"/>
      <c r="H1836" s="452"/>
      <c r="I1836" s="453"/>
      <c r="J1836" s="453"/>
      <c r="K1836" s="453"/>
      <c r="L1836" s="453"/>
      <c r="M1836" s="454"/>
      <c r="N1836" s="455"/>
      <c r="O1836" s="456"/>
      <c r="P1836" s="456"/>
      <c r="Q1836" s="456"/>
      <c r="R1836" s="456"/>
      <c r="S1836" s="456"/>
      <c r="T1836" s="456"/>
      <c r="U1836" s="456"/>
      <c r="V1836" s="456"/>
      <c r="W1836" s="456"/>
      <c r="X1836" s="456"/>
      <c r="Y1836" s="456"/>
      <c r="Z1836" s="456"/>
      <c r="AA1836" s="456"/>
      <c r="AB1836" s="456"/>
      <c r="AC1836" s="456"/>
      <c r="AD1836" s="456"/>
      <c r="AE1836" s="457"/>
      <c r="AF1836" s="455"/>
      <c r="AG1836" s="456"/>
      <c r="AH1836" s="456"/>
      <c r="AI1836" s="456"/>
      <c r="AJ1836" s="456"/>
      <c r="AK1836" s="456"/>
      <c r="AL1836" s="456"/>
      <c r="AM1836" s="456"/>
      <c r="AN1836" s="457"/>
      <c r="AO1836" s="455"/>
      <c r="AP1836" s="456"/>
      <c r="AQ1836" s="456"/>
      <c r="AR1836" s="456"/>
      <c r="AS1836" s="456"/>
      <c r="AT1836" s="456"/>
      <c r="AU1836" s="456"/>
      <c r="AV1836" s="456"/>
      <c r="AW1836" s="456"/>
      <c r="AX1836" s="456"/>
      <c r="AY1836" s="456"/>
      <c r="AZ1836" s="456"/>
      <c r="BA1836" s="456"/>
      <c r="BB1836" s="456"/>
      <c r="BC1836" s="456"/>
      <c r="BD1836" s="456"/>
      <c r="BE1836" s="456"/>
      <c r="BF1836" s="456"/>
      <c r="BG1836" s="457"/>
      <c r="BH1836" s="458"/>
      <c r="BI1836" s="459"/>
      <c r="BJ1836" s="459"/>
      <c r="BK1836" s="459"/>
      <c r="BL1836" s="459"/>
      <c r="BM1836" s="460"/>
      <c r="BN1836" s="314"/>
      <c r="BO1836" s="314"/>
      <c r="BP1836" s="1"/>
      <c r="BQ1836" s="120">
        <f>IF($F$3="","",IF(N1836=$F$3,COUNTIF(BQ$23:BQ1835,"&gt;0")+1,0))</f>
        <v>0</v>
      </c>
      <c r="BR1836" s="1"/>
      <c r="BS1836" s="20" t="str">
        <f>IF($N1836="","",IF(VLOOKUP(VLOOKUP($N1836,IMPOSTAZIONI!$E$6:$I$13,5,FALSE),IMPOSTAZIONI!$B$25:$N$32,3,FALSE)=0,"",VLOOKUP(VLOOKUP($N1836,IMPOSTAZIONI!$E$6:$I$13,5,FALSE),IMPOSTAZIONI!$B$25:$N$32,3,FALSE)))</f>
        <v/>
      </c>
      <c r="BT1836" s="20" t="str">
        <f>IF($N1836="","",IF(VLOOKUP(VLOOKUP($N1836,IMPOSTAZIONI!$E$6:$I$13,5,FALSE),IMPOSTAZIONI!$B$25:$N$32,6,FALSE)=0,"",VLOOKUP(VLOOKUP($N1836,IMPOSTAZIONI!$E$6:$I$13,5,FALSE),IMPOSTAZIONI!$B$25:$N$32,6,FALSE)))</f>
        <v/>
      </c>
      <c r="BU1836" s="20" t="str">
        <f>IF($N1836="","",IF(VLOOKUP(VLOOKUP($N1836,IMPOSTAZIONI!$E$6:$I$13,5,FALSE),IMPOSTAZIONI!$B$25:$N$32,9,FALSE)=0,"",VLOOKUP(VLOOKUP($N1836,IMPOSTAZIONI!$E$6:$I$13,5,FALSE),IMPOSTAZIONI!$B$25:$N$32,9,FALSE)))</f>
        <v/>
      </c>
      <c r="BV1836" s="20" t="str">
        <f>IF($N1836="","",IF(VLOOKUP(VLOOKUP($N1836,IMPOSTAZIONI!$E$6:$I$13,5,FALSE),IMPOSTAZIONI!$B$25:$N$32,12,FALSE)=0,"",VLOOKUP(VLOOKUP($N1836,IMPOSTAZIONI!$E$6:$I$13,5,FALSE),IMPOSTAZIONI!$B$25:$N$32,12,FALSE)))</f>
        <v/>
      </c>
      <c r="BW1836" s="221" t="str">
        <f t="shared" si="482"/>
        <v/>
      </c>
      <c r="BX1836" s="221" t="str">
        <f t="shared" si="483"/>
        <v/>
      </c>
      <c r="BY1836" s="221">
        <f t="shared" si="484"/>
        <v>0</v>
      </c>
      <c r="BZ1836" s="231">
        <f t="shared" si="485"/>
        <v>0</v>
      </c>
      <c r="CA1836" s="246">
        <f t="shared" si="486"/>
        <v>0</v>
      </c>
      <c r="CB1836" s="246">
        <f t="shared" si="487"/>
        <v>0</v>
      </c>
      <c r="CC1836" s="246" t="str">
        <f t="shared" si="488"/>
        <v/>
      </c>
      <c r="CD1836" s="246">
        <f t="shared" si="489"/>
        <v>5</v>
      </c>
      <c r="CE1836" s="246">
        <f t="shared" si="490"/>
        <v>0</v>
      </c>
      <c r="CF1836" s="276">
        <f t="shared" si="491"/>
        <v>0</v>
      </c>
      <c r="CG1836" s="277">
        <f t="shared" si="491"/>
        <v>0</v>
      </c>
      <c r="CH1836" s="277">
        <f t="shared" si="491"/>
        <v>0</v>
      </c>
      <c r="CI1836" s="278">
        <f t="shared" si="491"/>
        <v>0</v>
      </c>
      <c r="CJ1836" s="280">
        <f t="shared" si="492"/>
        <v>0</v>
      </c>
      <c r="CK1836" s="232">
        <f t="shared" si="493"/>
        <v>0</v>
      </c>
      <c r="CL1836" s="1"/>
    </row>
    <row r="1837" spans="1:90" ht="18" customHeight="1">
      <c r="A1837" s="1"/>
      <c r="B1837" s="1"/>
      <c r="C1837" s="314"/>
      <c r="D1837" s="287" t="str">
        <f t="shared" si="480"/>
        <v/>
      </c>
      <c r="E1837" s="449" t="str">
        <f t="shared" si="481"/>
        <v/>
      </c>
      <c r="F1837" s="450"/>
      <c r="G1837" s="451"/>
      <c r="H1837" s="452"/>
      <c r="I1837" s="453"/>
      <c r="J1837" s="453"/>
      <c r="K1837" s="453"/>
      <c r="L1837" s="453"/>
      <c r="M1837" s="454"/>
      <c r="N1837" s="455"/>
      <c r="O1837" s="456"/>
      <c r="P1837" s="456"/>
      <c r="Q1837" s="456"/>
      <c r="R1837" s="456"/>
      <c r="S1837" s="456"/>
      <c r="T1837" s="456"/>
      <c r="U1837" s="456"/>
      <c r="V1837" s="456"/>
      <c r="W1837" s="456"/>
      <c r="X1837" s="456"/>
      <c r="Y1837" s="456"/>
      <c r="Z1837" s="456"/>
      <c r="AA1837" s="456"/>
      <c r="AB1837" s="456"/>
      <c r="AC1837" s="456"/>
      <c r="AD1837" s="456"/>
      <c r="AE1837" s="457"/>
      <c r="AF1837" s="455"/>
      <c r="AG1837" s="456"/>
      <c r="AH1837" s="456"/>
      <c r="AI1837" s="456"/>
      <c r="AJ1837" s="456"/>
      <c r="AK1837" s="456"/>
      <c r="AL1837" s="456"/>
      <c r="AM1837" s="456"/>
      <c r="AN1837" s="457"/>
      <c r="AO1837" s="455"/>
      <c r="AP1837" s="456"/>
      <c r="AQ1837" s="456"/>
      <c r="AR1837" s="456"/>
      <c r="AS1837" s="456"/>
      <c r="AT1837" s="456"/>
      <c r="AU1837" s="456"/>
      <c r="AV1837" s="456"/>
      <c r="AW1837" s="456"/>
      <c r="AX1837" s="456"/>
      <c r="AY1837" s="456"/>
      <c r="AZ1837" s="456"/>
      <c r="BA1837" s="456"/>
      <c r="BB1837" s="456"/>
      <c r="BC1837" s="456"/>
      <c r="BD1837" s="456"/>
      <c r="BE1837" s="456"/>
      <c r="BF1837" s="456"/>
      <c r="BG1837" s="457"/>
      <c r="BH1837" s="458"/>
      <c r="BI1837" s="459"/>
      <c r="BJ1837" s="459"/>
      <c r="BK1837" s="459"/>
      <c r="BL1837" s="459"/>
      <c r="BM1837" s="460"/>
      <c r="BN1837" s="314"/>
      <c r="BO1837" s="314"/>
      <c r="BP1837" s="1"/>
      <c r="BQ1837" s="120">
        <f>IF($F$3="","",IF(N1837=$F$3,COUNTIF(BQ$23:BQ1836,"&gt;0")+1,0))</f>
        <v>0</v>
      </c>
      <c r="BR1837" s="1"/>
      <c r="BS1837" s="20" t="str">
        <f>IF($N1837="","",IF(VLOOKUP(VLOOKUP($N1837,IMPOSTAZIONI!$E$6:$I$13,5,FALSE),IMPOSTAZIONI!$B$25:$N$32,3,FALSE)=0,"",VLOOKUP(VLOOKUP($N1837,IMPOSTAZIONI!$E$6:$I$13,5,FALSE),IMPOSTAZIONI!$B$25:$N$32,3,FALSE)))</f>
        <v/>
      </c>
      <c r="BT1837" s="20" t="str">
        <f>IF($N1837="","",IF(VLOOKUP(VLOOKUP($N1837,IMPOSTAZIONI!$E$6:$I$13,5,FALSE),IMPOSTAZIONI!$B$25:$N$32,6,FALSE)=0,"",VLOOKUP(VLOOKUP($N1837,IMPOSTAZIONI!$E$6:$I$13,5,FALSE),IMPOSTAZIONI!$B$25:$N$32,6,FALSE)))</f>
        <v/>
      </c>
      <c r="BU1837" s="20" t="str">
        <f>IF($N1837="","",IF(VLOOKUP(VLOOKUP($N1837,IMPOSTAZIONI!$E$6:$I$13,5,FALSE),IMPOSTAZIONI!$B$25:$N$32,9,FALSE)=0,"",VLOOKUP(VLOOKUP($N1837,IMPOSTAZIONI!$E$6:$I$13,5,FALSE),IMPOSTAZIONI!$B$25:$N$32,9,FALSE)))</f>
        <v/>
      </c>
      <c r="BV1837" s="20" t="str">
        <f>IF($N1837="","",IF(VLOOKUP(VLOOKUP($N1837,IMPOSTAZIONI!$E$6:$I$13,5,FALSE),IMPOSTAZIONI!$B$25:$N$32,12,FALSE)=0,"",VLOOKUP(VLOOKUP($N1837,IMPOSTAZIONI!$E$6:$I$13,5,FALSE),IMPOSTAZIONI!$B$25:$N$32,12,FALSE)))</f>
        <v/>
      </c>
      <c r="BW1837" s="221" t="str">
        <f t="shared" si="482"/>
        <v/>
      </c>
      <c r="BX1837" s="221" t="str">
        <f t="shared" si="483"/>
        <v/>
      </c>
      <c r="BY1837" s="221">
        <f t="shared" si="484"/>
        <v>0</v>
      </c>
      <c r="BZ1837" s="231">
        <f t="shared" si="485"/>
        <v>0</v>
      </c>
      <c r="CA1837" s="246">
        <f t="shared" si="486"/>
        <v>0</v>
      </c>
      <c r="CB1837" s="246">
        <f t="shared" si="487"/>
        <v>0</v>
      </c>
      <c r="CC1837" s="246" t="str">
        <f t="shared" si="488"/>
        <v/>
      </c>
      <c r="CD1837" s="246">
        <f t="shared" si="489"/>
        <v>5</v>
      </c>
      <c r="CE1837" s="246">
        <f t="shared" si="490"/>
        <v>0</v>
      </c>
      <c r="CF1837" s="276">
        <f t="shared" si="491"/>
        <v>0</v>
      </c>
      <c r="CG1837" s="277">
        <f t="shared" si="491"/>
        <v>0</v>
      </c>
      <c r="CH1837" s="277">
        <f t="shared" si="491"/>
        <v>0</v>
      </c>
      <c r="CI1837" s="278">
        <f t="shared" si="491"/>
        <v>0</v>
      </c>
      <c r="CJ1837" s="280">
        <f t="shared" si="492"/>
        <v>0</v>
      </c>
      <c r="CK1837" s="232">
        <f t="shared" si="493"/>
        <v>0</v>
      </c>
      <c r="CL1837" s="1"/>
    </row>
    <row r="1838" spans="1:90" ht="18" customHeight="1">
      <c r="A1838" s="1"/>
      <c r="B1838" s="1"/>
      <c r="C1838" s="314"/>
      <c r="D1838" s="287" t="str">
        <f t="shared" si="480"/>
        <v/>
      </c>
      <c r="E1838" s="449" t="str">
        <f t="shared" si="481"/>
        <v/>
      </c>
      <c r="F1838" s="450"/>
      <c r="G1838" s="451"/>
      <c r="H1838" s="452"/>
      <c r="I1838" s="453"/>
      <c r="J1838" s="453"/>
      <c r="K1838" s="453"/>
      <c r="L1838" s="453"/>
      <c r="M1838" s="454"/>
      <c r="N1838" s="455"/>
      <c r="O1838" s="456"/>
      <c r="P1838" s="456"/>
      <c r="Q1838" s="456"/>
      <c r="R1838" s="456"/>
      <c r="S1838" s="456"/>
      <c r="T1838" s="456"/>
      <c r="U1838" s="456"/>
      <c r="V1838" s="456"/>
      <c r="W1838" s="456"/>
      <c r="X1838" s="456"/>
      <c r="Y1838" s="456"/>
      <c r="Z1838" s="456"/>
      <c r="AA1838" s="456"/>
      <c r="AB1838" s="456"/>
      <c r="AC1838" s="456"/>
      <c r="AD1838" s="456"/>
      <c r="AE1838" s="457"/>
      <c r="AF1838" s="455"/>
      <c r="AG1838" s="456"/>
      <c r="AH1838" s="456"/>
      <c r="AI1838" s="456"/>
      <c r="AJ1838" s="456"/>
      <c r="AK1838" s="456"/>
      <c r="AL1838" s="456"/>
      <c r="AM1838" s="456"/>
      <c r="AN1838" s="457"/>
      <c r="AO1838" s="455"/>
      <c r="AP1838" s="456"/>
      <c r="AQ1838" s="456"/>
      <c r="AR1838" s="456"/>
      <c r="AS1838" s="456"/>
      <c r="AT1838" s="456"/>
      <c r="AU1838" s="456"/>
      <c r="AV1838" s="456"/>
      <c r="AW1838" s="456"/>
      <c r="AX1838" s="456"/>
      <c r="AY1838" s="456"/>
      <c r="AZ1838" s="456"/>
      <c r="BA1838" s="456"/>
      <c r="BB1838" s="456"/>
      <c r="BC1838" s="456"/>
      <c r="BD1838" s="456"/>
      <c r="BE1838" s="456"/>
      <c r="BF1838" s="456"/>
      <c r="BG1838" s="457"/>
      <c r="BH1838" s="458"/>
      <c r="BI1838" s="459"/>
      <c r="BJ1838" s="459"/>
      <c r="BK1838" s="459"/>
      <c r="BL1838" s="459"/>
      <c r="BM1838" s="460"/>
      <c r="BN1838" s="314"/>
      <c r="BO1838" s="314"/>
      <c r="BP1838" s="1"/>
      <c r="BQ1838" s="120">
        <f>IF($F$3="","",IF(N1838=$F$3,COUNTIF(BQ$23:BQ1837,"&gt;0")+1,0))</f>
        <v>0</v>
      </c>
      <c r="BR1838" s="1"/>
      <c r="BS1838" s="20" t="str">
        <f>IF($N1838="","",IF(VLOOKUP(VLOOKUP($N1838,IMPOSTAZIONI!$E$6:$I$13,5,FALSE),IMPOSTAZIONI!$B$25:$N$32,3,FALSE)=0,"",VLOOKUP(VLOOKUP($N1838,IMPOSTAZIONI!$E$6:$I$13,5,FALSE),IMPOSTAZIONI!$B$25:$N$32,3,FALSE)))</f>
        <v/>
      </c>
      <c r="BT1838" s="20" t="str">
        <f>IF($N1838="","",IF(VLOOKUP(VLOOKUP($N1838,IMPOSTAZIONI!$E$6:$I$13,5,FALSE),IMPOSTAZIONI!$B$25:$N$32,6,FALSE)=0,"",VLOOKUP(VLOOKUP($N1838,IMPOSTAZIONI!$E$6:$I$13,5,FALSE),IMPOSTAZIONI!$B$25:$N$32,6,FALSE)))</f>
        <v/>
      </c>
      <c r="BU1838" s="20" t="str">
        <f>IF($N1838="","",IF(VLOOKUP(VLOOKUP($N1838,IMPOSTAZIONI!$E$6:$I$13,5,FALSE),IMPOSTAZIONI!$B$25:$N$32,9,FALSE)=0,"",VLOOKUP(VLOOKUP($N1838,IMPOSTAZIONI!$E$6:$I$13,5,FALSE),IMPOSTAZIONI!$B$25:$N$32,9,FALSE)))</f>
        <v/>
      </c>
      <c r="BV1838" s="20" t="str">
        <f>IF($N1838="","",IF(VLOOKUP(VLOOKUP($N1838,IMPOSTAZIONI!$E$6:$I$13,5,FALSE),IMPOSTAZIONI!$B$25:$N$32,12,FALSE)=0,"",VLOOKUP(VLOOKUP($N1838,IMPOSTAZIONI!$E$6:$I$13,5,FALSE),IMPOSTAZIONI!$B$25:$N$32,12,FALSE)))</f>
        <v/>
      </c>
      <c r="BW1838" s="221" t="str">
        <f t="shared" si="482"/>
        <v/>
      </c>
      <c r="BX1838" s="221" t="str">
        <f t="shared" si="483"/>
        <v/>
      </c>
      <c r="BY1838" s="221">
        <f t="shared" si="484"/>
        <v>0</v>
      </c>
      <c r="BZ1838" s="231">
        <f t="shared" si="485"/>
        <v>0</v>
      </c>
      <c r="CA1838" s="246">
        <f t="shared" si="486"/>
        <v>0</v>
      </c>
      <c r="CB1838" s="246">
        <f t="shared" si="487"/>
        <v>0</v>
      </c>
      <c r="CC1838" s="246" t="str">
        <f t="shared" si="488"/>
        <v/>
      </c>
      <c r="CD1838" s="246">
        <f t="shared" si="489"/>
        <v>5</v>
      </c>
      <c r="CE1838" s="246">
        <f t="shared" si="490"/>
        <v>0</v>
      </c>
      <c r="CF1838" s="276">
        <f t="shared" si="491"/>
        <v>0</v>
      </c>
      <c r="CG1838" s="277">
        <f t="shared" si="491"/>
        <v>0</v>
      </c>
      <c r="CH1838" s="277">
        <f t="shared" si="491"/>
        <v>0</v>
      </c>
      <c r="CI1838" s="278">
        <f t="shared" si="491"/>
        <v>0</v>
      </c>
      <c r="CJ1838" s="280">
        <f t="shared" si="492"/>
        <v>0</v>
      </c>
      <c r="CK1838" s="232">
        <f t="shared" si="493"/>
        <v>0</v>
      </c>
      <c r="CL1838" s="1"/>
    </row>
    <row r="1839" spans="1:90" ht="18" customHeight="1">
      <c r="A1839" s="1"/>
      <c r="B1839" s="1"/>
      <c r="C1839" s="314"/>
      <c r="D1839" s="287" t="str">
        <f t="shared" si="480"/>
        <v/>
      </c>
      <c r="E1839" s="449" t="str">
        <f t="shared" si="481"/>
        <v/>
      </c>
      <c r="F1839" s="450"/>
      <c r="G1839" s="451"/>
      <c r="H1839" s="452"/>
      <c r="I1839" s="453"/>
      <c r="J1839" s="453"/>
      <c r="K1839" s="453"/>
      <c r="L1839" s="453"/>
      <c r="M1839" s="454"/>
      <c r="N1839" s="455"/>
      <c r="O1839" s="456"/>
      <c r="P1839" s="456"/>
      <c r="Q1839" s="456"/>
      <c r="R1839" s="456"/>
      <c r="S1839" s="456"/>
      <c r="T1839" s="456"/>
      <c r="U1839" s="456"/>
      <c r="V1839" s="456"/>
      <c r="W1839" s="456"/>
      <c r="X1839" s="456"/>
      <c r="Y1839" s="456"/>
      <c r="Z1839" s="456"/>
      <c r="AA1839" s="456"/>
      <c r="AB1839" s="456"/>
      <c r="AC1839" s="456"/>
      <c r="AD1839" s="456"/>
      <c r="AE1839" s="457"/>
      <c r="AF1839" s="455"/>
      <c r="AG1839" s="456"/>
      <c r="AH1839" s="456"/>
      <c r="AI1839" s="456"/>
      <c r="AJ1839" s="456"/>
      <c r="AK1839" s="456"/>
      <c r="AL1839" s="456"/>
      <c r="AM1839" s="456"/>
      <c r="AN1839" s="457"/>
      <c r="AO1839" s="455"/>
      <c r="AP1839" s="456"/>
      <c r="AQ1839" s="456"/>
      <c r="AR1839" s="456"/>
      <c r="AS1839" s="456"/>
      <c r="AT1839" s="456"/>
      <c r="AU1839" s="456"/>
      <c r="AV1839" s="456"/>
      <c r="AW1839" s="456"/>
      <c r="AX1839" s="456"/>
      <c r="AY1839" s="456"/>
      <c r="AZ1839" s="456"/>
      <c r="BA1839" s="456"/>
      <c r="BB1839" s="456"/>
      <c r="BC1839" s="456"/>
      <c r="BD1839" s="456"/>
      <c r="BE1839" s="456"/>
      <c r="BF1839" s="456"/>
      <c r="BG1839" s="457"/>
      <c r="BH1839" s="458"/>
      <c r="BI1839" s="459"/>
      <c r="BJ1839" s="459"/>
      <c r="BK1839" s="459"/>
      <c r="BL1839" s="459"/>
      <c r="BM1839" s="460"/>
      <c r="BN1839" s="314"/>
      <c r="BO1839" s="314"/>
      <c r="BP1839" s="1"/>
      <c r="BQ1839" s="120">
        <f>IF($F$3="","",IF(N1839=$F$3,COUNTIF(BQ$23:BQ1838,"&gt;0")+1,0))</f>
        <v>0</v>
      </c>
      <c r="BR1839" s="1"/>
      <c r="BS1839" s="20" t="str">
        <f>IF($N1839="","",IF(VLOOKUP(VLOOKUP($N1839,IMPOSTAZIONI!$E$6:$I$13,5,FALSE),IMPOSTAZIONI!$B$25:$N$32,3,FALSE)=0,"",VLOOKUP(VLOOKUP($N1839,IMPOSTAZIONI!$E$6:$I$13,5,FALSE),IMPOSTAZIONI!$B$25:$N$32,3,FALSE)))</f>
        <v/>
      </c>
      <c r="BT1839" s="20" t="str">
        <f>IF($N1839="","",IF(VLOOKUP(VLOOKUP($N1839,IMPOSTAZIONI!$E$6:$I$13,5,FALSE),IMPOSTAZIONI!$B$25:$N$32,6,FALSE)=0,"",VLOOKUP(VLOOKUP($N1839,IMPOSTAZIONI!$E$6:$I$13,5,FALSE),IMPOSTAZIONI!$B$25:$N$32,6,FALSE)))</f>
        <v/>
      </c>
      <c r="BU1839" s="20" t="str">
        <f>IF($N1839="","",IF(VLOOKUP(VLOOKUP($N1839,IMPOSTAZIONI!$E$6:$I$13,5,FALSE),IMPOSTAZIONI!$B$25:$N$32,9,FALSE)=0,"",VLOOKUP(VLOOKUP($N1839,IMPOSTAZIONI!$E$6:$I$13,5,FALSE),IMPOSTAZIONI!$B$25:$N$32,9,FALSE)))</f>
        <v/>
      </c>
      <c r="BV1839" s="20" t="str">
        <f>IF($N1839="","",IF(VLOOKUP(VLOOKUP($N1839,IMPOSTAZIONI!$E$6:$I$13,5,FALSE),IMPOSTAZIONI!$B$25:$N$32,12,FALSE)=0,"",VLOOKUP(VLOOKUP($N1839,IMPOSTAZIONI!$E$6:$I$13,5,FALSE),IMPOSTAZIONI!$B$25:$N$32,12,FALSE)))</f>
        <v/>
      </c>
      <c r="BW1839" s="221" t="str">
        <f t="shared" si="482"/>
        <v/>
      </c>
      <c r="BX1839" s="221" t="str">
        <f t="shared" si="483"/>
        <v/>
      </c>
      <c r="BY1839" s="221">
        <f t="shared" si="484"/>
        <v>0</v>
      </c>
      <c r="BZ1839" s="231">
        <f t="shared" si="485"/>
        <v>0</v>
      </c>
      <c r="CA1839" s="246">
        <f t="shared" si="486"/>
        <v>0</v>
      </c>
      <c r="CB1839" s="246">
        <f t="shared" si="487"/>
        <v>0</v>
      </c>
      <c r="CC1839" s="246" t="str">
        <f t="shared" si="488"/>
        <v/>
      </c>
      <c r="CD1839" s="246">
        <f t="shared" si="489"/>
        <v>5</v>
      </c>
      <c r="CE1839" s="246">
        <f t="shared" si="490"/>
        <v>0</v>
      </c>
      <c r="CF1839" s="276">
        <f t="shared" si="491"/>
        <v>0</v>
      </c>
      <c r="CG1839" s="277">
        <f t="shared" si="491"/>
        <v>0</v>
      </c>
      <c r="CH1839" s="277">
        <f t="shared" si="491"/>
        <v>0</v>
      </c>
      <c r="CI1839" s="278">
        <f t="shared" si="491"/>
        <v>0</v>
      </c>
      <c r="CJ1839" s="280">
        <f t="shared" si="492"/>
        <v>0</v>
      </c>
      <c r="CK1839" s="232">
        <f t="shared" si="493"/>
        <v>0</v>
      </c>
      <c r="CL1839" s="1"/>
    </row>
    <row r="1840" spans="1:90" ht="18" customHeight="1">
      <c r="A1840" s="1"/>
      <c r="B1840" s="1"/>
      <c r="C1840" s="314"/>
      <c r="D1840" s="287" t="str">
        <f t="shared" si="480"/>
        <v/>
      </c>
      <c r="E1840" s="449" t="str">
        <f t="shared" si="481"/>
        <v/>
      </c>
      <c r="F1840" s="450"/>
      <c r="G1840" s="451"/>
      <c r="H1840" s="452"/>
      <c r="I1840" s="453"/>
      <c r="J1840" s="453"/>
      <c r="K1840" s="453"/>
      <c r="L1840" s="453"/>
      <c r="M1840" s="454"/>
      <c r="N1840" s="455"/>
      <c r="O1840" s="456"/>
      <c r="P1840" s="456"/>
      <c r="Q1840" s="456"/>
      <c r="R1840" s="456"/>
      <c r="S1840" s="456"/>
      <c r="T1840" s="456"/>
      <c r="U1840" s="456"/>
      <c r="V1840" s="456"/>
      <c r="W1840" s="456"/>
      <c r="X1840" s="456"/>
      <c r="Y1840" s="456"/>
      <c r="Z1840" s="456"/>
      <c r="AA1840" s="456"/>
      <c r="AB1840" s="456"/>
      <c r="AC1840" s="456"/>
      <c r="AD1840" s="456"/>
      <c r="AE1840" s="457"/>
      <c r="AF1840" s="455"/>
      <c r="AG1840" s="456"/>
      <c r="AH1840" s="456"/>
      <c r="AI1840" s="456"/>
      <c r="AJ1840" s="456"/>
      <c r="AK1840" s="456"/>
      <c r="AL1840" s="456"/>
      <c r="AM1840" s="456"/>
      <c r="AN1840" s="457"/>
      <c r="AO1840" s="455"/>
      <c r="AP1840" s="456"/>
      <c r="AQ1840" s="456"/>
      <c r="AR1840" s="456"/>
      <c r="AS1840" s="456"/>
      <c r="AT1840" s="456"/>
      <c r="AU1840" s="456"/>
      <c r="AV1840" s="456"/>
      <c r="AW1840" s="456"/>
      <c r="AX1840" s="456"/>
      <c r="AY1840" s="456"/>
      <c r="AZ1840" s="456"/>
      <c r="BA1840" s="456"/>
      <c r="BB1840" s="456"/>
      <c r="BC1840" s="456"/>
      <c r="BD1840" s="456"/>
      <c r="BE1840" s="456"/>
      <c r="BF1840" s="456"/>
      <c r="BG1840" s="457"/>
      <c r="BH1840" s="458"/>
      <c r="BI1840" s="459"/>
      <c r="BJ1840" s="459"/>
      <c r="BK1840" s="459"/>
      <c r="BL1840" s="459"/>
      <c r="BM1840" s="460"/>
      <c r="BN1840" s="314"/>
      <c r="BO1840" s="314"/>
      <c r="BP1840" s="1"/>
      <c r="BQ1840" s="120">
        <f>IF($F$3="","",IF(N1840=$F$3,COUNTIF(BQ$23:BQ1839,"&gt;0")+1,0))</f>
        <v>0</v>
      </c>
      <c r="BR1840" s="1"/>
      <c r="BS1840" s="20" t="str">
        <f>IF($N1840="","",IF(VLOOKUP(VLOOKUP($N1840,IMPOSTAZIONI!$E$6:$I$13,5,FALSE),IMPOSTAZIONI!$B$25:$N$32,3,FALSE)=0,"",VLOOKUP(VLOOKUP($N1840,IMPOSTAZIONI!$E$6:$I$13,5,FALSE),IMPOSTAZIONI!$B$25:$N$32,3,FALSE)))</f>
        <v/>
      </c>
      <c r="BT1840" s="20" t="str">
        <f>IF($N1840="","",IF(VLOOKUP(VLOOKUP($N1840,IMPOSTAZIONI!$E$6:$I$13,5,FALSE),IMPOSTAZIONI!$B$25:$N$32,6,FALSE)=0,"",VLOOKUP(VLOOKUP($N1840,IMPOSTAZIONI!$E$6:$I$13,5,FALSE),IMPOSTAZIONI!$B$25:$N$32,6,FALSE)))</f>
        <v/>
      </c>
      <c r="BU1840" s="20" t="str">
        <f>IF($N1840="","",IF(VLOOKUP(VLOOKUP($N1840,IMPOSTAZIONI!$E$6:$I$13,5,FALSE),IMPOSTAZIONI!$B$25:$N$32,9,FALSE)=0,"",VLOOKUP(VLOOKUP($N1840,IMPOSTAZIONI!$E$6:$I$13,5,FALSE),IMPOSTAZIONI!$B$25:$N$32,9,FALSE)))</f>
        <v/>
      </c>
      <c r="BV1840" s="20" t="str">
        <f>IF($N1840="","",IF(VLOOKUP(VLOOKUP($N1840,IMPOSTAZIONI!$E$6:$I$13,5,FALSE),IMPOSTAZIONI!$B$25:$N$32,12,FALSE)=0,"",VLOOKUP(VLOOKUP($N1840,IMPOSTAZIONI!$E$6:$I$13,5,FALSE),IMPOSTAZIONI!$B$25:$N$32,12,FALSE)))</f>
        <v/>
      </c>
      <c r="BW1840" s="221" t="str">
        <f t="shared" si="482"/>
        <v/>
      </c>
      <c r="BX1840" s="221" t="str">
        <f t="shared" si="483"/>
        <v/>
      </c>
      <c r="BY1840" s="221">
        <f t="shared" si="484"/>
        <v>0</v>
      </c>
      <c r="BZ1840" s="231">
        <f t="shared" si="485"/>
        <v>0</v>
      </c>
      <c r="CA1840" s="246">
        <f t="shared" si="486"/>
        <v>0</v>
      </c>
      <c r="CB1840" s="246">
        <f t="shared" si="487"/>
        <v>0</v>
      </c>
      <c r="CC1840" s="246" t="str">
        <f t="shared" si="488"/>
        <v/>
      </c>
      <c r="CD1840" s="246">
        <f t="shared" si="489"/>
        <v>5</v>
      </c>
      <c r="CE1840" s="246">
        <f t="shared" si="490"/>
        <v>0</v>
      </c>
      <c r="CF1840" s="276">
        <f t="shared" si="491"/>
        <v>0</v>
      </c>
      <c r="CG1840" s="277">
        <f t="shared" si="491"/>
        <v>0</v>
      </c>
      <c r="CH1840" s="277">
        <f t="shared" si="491"/>
        <v>0</v>
      </c>
      <c r="CI1840" s="278">
        <f t="shared" si="491"/>
        <v>0</v>
      </c>
      <c r="CJ1840" s="280">
        <f t="shared" si="492"/>
        <v>0</v>
      </c>
      <c r="CK1840" s="232">
        <f t="shared" si="493"/>
        <v>0</v>
      </c>
      <c r="CL1840" s="1"/>
    </row>
    <row r="1841" spans="1:90" ht="18" customHeight="1">
      <c r="A1841" s="1"/>
      <c r="B1841" s="1"/>
      <c r="C1841" s="314"/>
      <c r="D1841" s="287" t="str">
        <f t="shared" ref="D1841:D1904" si="494">IF(BY1841=1,"Errore",IF(BY1841=2,"+ EVN nel gg.",""))</f>
        <v/>
      </c>
      <c r="E1841" s="449" t="str">
        <f t="shared" si="481"/>
        <v/>
      </c>
      <c r="F1841" s="450"/>
      <c r="G1841" s="451"/>
      <c r="H1841" s="452"/>
      <c r="I1841" s="453"/>
      <c r="J1841" s="453"/>
      <c r="K1841" s="453"/>
      <c r="L1841" s="453"/>
      <c r="M1841" s="454"/>
      <c r="N1841" s="455"/>
      <c r="O1841" s="456"/>
      <c r="P1841" s="456"/>
      <c r="Q1841" s="456"/>
      <c r="R1841" s="456"/>
      <c r="S1841" s="456"/>
      <c r="T1841" s="456"/>
      <c r="U1841" s="456"/>
      <c r="V1841" s="456"/>
      <c r="W1841" s="456"/>
      <c r="X1841" s="456"/>
      <c r="Y1841" s="456"/>
      <c r="Z1841" s="456"/>
      <c r="AA1841" s="456"/>
      <c r="AB1841" s="456"/>
      <c r="AC1841" s="456"/>
      <c r="AD1841" s="456"/>
      <c r="AE1841" s="457"/>
      <c r="AF1841" s="455"/>
      <c r="AG1841" s="456"/>
      <c r="AH1841" s="456"/>
      <c r="AI1841" s="456"/>
      <c r="AJ1841" s="456"/>
      <c r="AK1841" s="456"/>
      <c r="AL1841" s="456"/>
      <c r="AM1841" s="456"/>
      <c r="AN1841" s="457"/>
      <c r="AO1841" s="455"/>
      <c r="AP1841" s="456"/>
      <c r="AQ1841" s="456"/>
      <c r="AR1841" s="456"/>
      <c r="AS1841" s="456"/>
      <c r="AT1841" s="456"/>
      <c r="AU1841" s="456"/>
      <c r="AV1841" s="456"/>
      <c r="AW1841" s="456"/>
      <c r="AX1841" s="456"/>
      <c r="AY1841" s="456"/>
      <c r="AZ1841" s="456"/>
      <c r="BA1841" s="456"/>
      <c r="BB1841" s="456"/>
      <c r="BC1841" s="456"/>
      <c r="BD1841" s="456"/>
      <c r="BE1841" s="456"/>
      <c r="BF1841" s="456"/>
      <c r="BG1841" s="457"/>
      <c r="BH1841" s="458"/>
      <c r="BI1841" s="459"/>
      <c r="BJ1841" s="459"/>
      <c r="BK1841" s="459"/>
      <c r="BL1841" s="459"/>
      <c r="BM1841" s="460"/>
      <c r="BN1841" s="314"/>
      <c r="BO1841" s="314"/>
      <c r="BP1841" s="1"/>
      <c r="BQ1841" s="120">
        <f>IF($F$3="","",IF(N1841=$F$3,COUNTIF(BQ$23:BQ1840,"&gt;0")+1,0))</f>
        <v>0</v>
      </c>
      <c r="BR1841" s="1"/>
      <c r="BS1841" s="20" t="str">
        <f>IF($N1841="","",IF(VLOOKUP(VLOOKUP($N1841,IMPOSTAZIONI!$E$6:$I$13,5,FALSE),IMPOSTAZIONI!$B$25:$N$32,3,FALSE)=0,"",VLOOKUP(VLOOKUP($N1841,IMPOSTAZIONI!$E$6:$I$13,5,FALSE),IMPOSTAZIONI!$B$25:$N$32,3,FALSE)))</f>
        <v/>
      </c>
      <c r="BT1841" s="20" t="str">
        <f>IF($N1841="","",IF(VLOOKUP(VLOOKUP($N1841,IMPOSTAZIONI!$E$6:$I$13,5,FALSE),IMPOSTAZIONI!$B$25:$N$32,6,FALSE)=0,"",VLOOKUP(VLOOKUP($N1841,IMPOSTAZIONI!$E$6:$I$13,5,FALSE),IMPOSTAZIONI!$B$25:$N$32,6,FALSE)))</f>
        <v/>
      </c>
      <c r="BU1841" s="20" t="str">
        <f>IF($N1841="","",IF(VLOOKUP(VLOOKUP($N1841,IMPOSTAZIONI!$E$6:$I$13,5,FALSE),IMPOSTAZIONI!$B$25:$N$32,9,FALSE)=0,"",VLOOKUP(VLOOKUP($N1841,IMPOSTAZIONI!$E$6:$I$13,5,FALSE),IMPOSTAZIONI!$B$25:$N$32,9,FALSE)))</f>
        <v/>
      </c>
      <c r="BV1841" s="20" t="str">
        <f>IF($N1841="","",IF(VLOOKUP(VLOOKUP($N1841,IMPOSTAZIONI!$E$6:$I$13,5,FALSE),IMPOSTAZIONI!$B$25:$N$32,12,FALSE)=0,"",VLOOKUP(VLOOKUP($N1841,IMPOSTAZIONI!$E$6:$I$13,5,FALSE),IMPOSTAZIONI!$B$25:$N$32,12,FALSE)))</f>
        <v/>
      </c>
      <c r="BW1841" s="221" t="str">
        <f t="shared" si="482"/>
        <v/>
      </c>
      <c r="BX1841" s="221" t="str">
        <f t="shared" si="483"/>
        <v/>
      </c>
      <c r="BY1841" s="221">
        <f t="shared" si="484"/>
        <v>0</v>
      </c>
      <c r="BZ1841" s="231">
        <f t="shared" si="485"/>
        <v>0</v>
      </c>
      <c r="CA1841" s="246">
        <f t="shared" si="486"/>
        <v>0</v>
      </c>
      <c r="CB1841" s="246">
        <f t="shared" si="487"/>
        <v>0</v>
      </c>
      <c r="CC1841" s="246" t="str">
        <f t="shared" si="488"/>
        <v/>
      </c>
      <c r="CD1841" s="246">
        <f t="shared" si="489"/>
        <v>5</v>
      </c>
      <c r="CE1841" s="246">
        <f t="shared" si="490"/>
        <v>0</v>
      </c>
      <c r="CF1841" s="276">
        <f t="shared" si="491"/>
        <v>0</v>
      </c>
      <c r="CG1841" s="277">
        <f t="shared" si="491"/>
        <v>0</v>
      </c>
      <c r="CH1841" s="277">
        <f t="shared" si="491"/>
        <v>0</v>
      </c>
      <c r="CI1841" s="278">
        <f t="shared" si="491"/>
        <v>0</v>
      </c>
      <c r="CJ1841" s="280">
        <f t="shared" si="492"/>
        <v>0</v>
      </c>
      <c r="CK1841" s="232">
        <f t="shared" si="493"/>
        <v>0</v>
      </c>
      <c r="CL1841" s="1"/>
    </row>
    <row r="1842" spans="1:90" ht="18" customHeight="1">
      <c r="A1842" s="1"/>
      <c r="B1842" s="1"/>
      <c r="C1842" s="314"/>
      <c r="D1842" s="287" t="str">
        <f t="shared" si="494"/>
        <v/>
      </c>
      <c r="E1842" s="449" t="str">
        <f t="shared" si="481"/>
        <v/>
      </c>
      <c r="F1842" s="450"/>
      <c r="G1842" s="451"/>
      <c r="H1842" s="452"/>
      <c r="I1842" s="453"/>
      <c r="J1842" s="453"/>
      <c r="K1842" s="453"/>
      <c r="L1842" s="453"/>
      <c r="M1842" s="454"/>
      <c r="N1842" s="455"/>
      <c r="O1842" s="456"/>
      <c r="P1842" s="456"/>
      <c r="Q1842" s="456"/>
      <c r="R1842" s="456"/>
      <c r="S1842" s="456"/>
      <c r="T1842" s="456"/>
      <c r="U1842" s="456"/>
      <c r="V1842" s="456"/>
      <c r="W1842" s="456"/>
      <c r="X1842" s="456"/>
      <c r="Y1842" s="456"/>
      <c r="Z1842" s="456"/>
      <c r="AA1842" s="456"/>
      <c r="AB1842" s="456"/>
      <c r="AC1842" s="456"/>
      <c r="AD1842" s="456"/>
      <c r="AE1842" s="457"/>
      <c r="AF1842" s="455"/>
      <c r="AG1842" s="456"/>
      <c r="AH1842" s="456"/>
      <c r="AI1842" s="456"/>
      <c r="AJ1842" s="456"/>
      <c r="AK1842" s="456"/>
      <c r="AL1842" s="456"/>
      <c r="AM1842" s="456"/>
      <c r="AN1842" s="457"/>
      <c r="AO1842" s="455"/>
      <c r="AP1842" s="456"/>
      <c r="AQ1842" s="456"/>
      <c r="AR1842" s="456"/>
      <c r="AS1842" s="456"/>
      <c r="AT1842" s="456"/>
      <c r="AU1842" s="456"/>
      <c r="AV1842" s="456"/>
      <c r="AW1842" s="456"/>
      <c r="AX1842" s="456"/>
      <c r="AY1842" s="456"/>
      <c r="AZ1842" s="456"/>
      <c r="BA1842" s="456"/>
      <c r="BB1842" s="456"/>
      <c r="BC1842" s="456"/>
      <c r="BD1842" s="456"/>
      <c r="BE1842" s="456"/>
      <c r="BF1842" s="456"/>
      <c r="BG1842" s="457"/>
      <c r="BH1842" s="458"/>
      <c r="BI1842" s="459"/>
      <c r="BJ1842" s="459"/>
      <c r="BK1842" s="459"/>
      <c r="BL1842" s="459"/>
      <c r="BM1842" s="460"/>
      <c r="BN1842" s="314"/>
      <c r="BO1842" s="314"/>
      <c r="BP1842" s="1"/>
      <c r="BQ1842" s="120">
        <f>IF($F$3="","",IF(N1842=$F$3,COUNTIF(BQ$23:BQ1841,"&gt;0")+1,0))</f>
        <v>0</v>
      </c>
      <c r="BR1842" s="1"/>
      <c r="BS1842" s="20" t="str">
        <f>IF($N1842="","",IF(VLOOKUP(VLOOKUP($N1842,IMPOSTAZIONI!$E$6:$I$13,5,FALSE),IMPOSTAZIONI!$B$25:$N$32,3,FALSE)=0,"",VLOOKUP(VLOOKUP($N1842,IMPOSTAZIONI!$E$6:$I$13,5,FALSE),IMPOSTAZIONI!$B$25:$N$32,3,FALSE)))</f>
        <v/>
      </c>
      <c r="BT1842" s="20" t="str">
        <f>IF($N1842="","",IF(VLOOKUP(VLOOKUP($N1842,IMPOSTAZIONI!$E$6:$I$13,5,FALSE),IMPOSTAZIONI!$B$25:$N$32,6,FALSE)=0,"",VLOOKUP(VLOOKUP($N1842,IMPOSTAZIONI!$E$6:$I$13,5,FALSE),IMPOSTAZIONI!$B$25:$N$32,6,FALSE)))</f>
        <v/>
      </c>
      <c r="BU1842" s="20" t="str">
        <f>IF($N1842="","",IF(VLOOKUP(VLOOKUP($N1842,IMPOSTAZIONI!$E$6:$I$13,5,FALSE),IMPOSTAZIONI!$B$25:$N$32,9,FALSE)=0,"",VLOOKUP(VLOOKUP($N1842,IMPOSTAZIONI!$E$6:$I$13,5,FALSE),IMPOSTAZIONI!$B$25:$N$32,9,FALSE)))</f>
        <v/>
      </c>
      <c r="BV1842" s="20" t="str">
        <f>IF($N1842="","",IF(VLOOKUP(VLOOKUP($N1842,IMPOSTAZIONI!$E$6:$I$13,5,FALSE),IMPOSTAZIONI!$B$25:$N$32,12,FALSE)=0,"",VLOOKUP(VLOOKUP($N1842,IMPOSTAZIONI!$E$6:$I$13,5,FALSE),IMPOSTAZIONI!$B$25:$N$32,12,FALSE)))</f>
        <v/>
      </c>
      <c r="BW1842" s="221" t="str">
        <f t="shared" si="482"/>
        <v/>
      </c>
      <c r="BX1842" s="221" t="str">
        <f t="shared" si="483"/>
        <v/>
      </c>
      <c r="BY1842" s="221">
        <f t="shared" si="484"/>
        <v>0</v>
      </c>
      <c r="BZ1842" s="231">
        <f t="shared" si="485"/>
        <v>0</v>
      </c>
      <c r="CA1842" s="246">
        <f t="shared" si="486"/>
        <v>0</v>
      </c>
      <c r="CB1842" s="246">
        <f t="shared" si="487"/>
        <v>0</v>
      </c>
      <c r="CC1842" s="246" t="str">
        <f t="shared" si="488"/>
        <v/>
      </c>
      <c r="CD1842" s="246">
        <f t="shared" si="489"/>
        <v>5</v>
      </c>
      <c r="CE1842" s="246">
        <f t="shared" si="490"/>
        <v>0</v>
      </c>
      <c r="CF1842" s="276">
        <f t="shared" si="491"/>
        <v>0</v>
      </c>
      <c r="CG1842" s="277">
        <f t="shared" si="491"/>
        <v>0</v>
      </c>
      <c r="CH1842" s="277">
        <f t="shared" si="491"/>
        <v>0</v>
      </c>
      <c r="CI1842" s="278">
        <f t="shared" si="491"/>
        <v>0</v>
      </c>
      <c r="CJ1842" s="280">
        <f t="shared" si="492"/>
        <v>0</v>
      </c>
      <c r="CK1842" s="232">
        <f t="shared" si="493"/>
        <v>0</v>
      </c>
      <c r="CL1842" s="1"/>
    </row>
    <row r="1843" spans="1:90" ht="18" customHeight="1">
      <c r="A1843" s="1"/>
      <c r="B1843" s="1"/>
      <c r="C1843" s="314"/>
      <c r="D1843" s="287" t="str">
        <f t="shared" si="494"/>
        <v/>
      </c>
      <c r="E1843" s="449" t="str">
        <f t="shared" si="481"/>
        <v/>
      </c>
      <c r="F1843" s="450"/>
      <c r="G1843" s="451"/>
      <c r="H1843" s="452"/>
      <c r="I1843" s="453"/>
      <c r="J1843" s="453"/>
      <c r="K1843" s="453"/>
      <c r="L1843" s="453"/>
      <c r="M1843" s="454"/>
      <c r="N1843" s="455"/>
      <c r="O1843" s="456"/>
      <c r="P1843" s="456"/>
      <c r="Q1843" s="456"/>
      <c r="R1843" s="456"/>
      <c r="S1843" s="456"/>
      <c r="T1843" s="456"/>
      <c r="U1843" s="456"/>
      <c r="V1843" s="456"/>
      <c r="W1843" s="456"/>
      <c r="X1843" s="456"/>
      <c r="Y1843" s="456"/>
      <c r="Z1843" s="456"/>
      <c r="AA1843" s="456"/>
      <c r="AB1843" s="456"/>
      <c r="AC1843" s="456"/>
      <c r="AD1843" s="456"/>
      <c r="AE1843" s="457"/>
      <c r="AF1843" s="455"/>
      <c r="AG1843" s="456"/>
      <c r="AH1843" s="456"/>
      <c r="AI1843" s="456"/>
      <c r="AJ1843" s="456"/>
      <c r="AK1843" s="456"/>
      <c r="AL1843" s="456"/>
      <c r="AM1843" s="456"/>
      <c r="AN1843" s="457"/>
      <c r="AO1843" s="455"/>
      <c r="AP1843" s="456"/>
      <c r="AQ1843" s="456"/>
      <c r="AR1843" s="456"/>
      <c r="AS1843" s="456"/>
      <c r="AT1843" s="456"/>
      <c r="AU1843" s="456"/>
      <c r="AV1843" s="456"/>
      <c r="AW1843" s="456"/>
      <c r="AX1843" s="456"/>
      <c r="AY1843" s="456"/>
      <c r="AZ1843" s="456"/>
      <c r="BA1843" s="456"/>
      <c r="BB1843" s="456"/>
      <c r="BC1843" s="456"/>
      <c r="BD1843" s="456"/>
      <c r="BE1843" s="456"/>
      <c r="BF1843" s="456"/>
      <c r="BG1843" s="457"/>
      <c r="BH1843" s="458"/>
      <c r="BI1843" s="459"/>
      <c r="BJ1843" s="459"/>
      <c r="BK1843" s="459"/>
      <c r="BL1843" s="459"/>
      <c r="BM1843" s="460"/>
      <c r="BN1843" s="314"/>
      <c r="BO1843" s="314"/>
      <c r="BP1843" s="1"/>
      <c r="BQ1843" s="120">
        <f>IF($F$3="","",IF(N1843=$F$3,COUNTIF(BQ$23:BQ1842,"&gt;0")+1,0))</f>
        <v>0</v>
      </c>
      <c r="BR1843" s="1"/>
      <c r="BS1843" s="20" t="str">
        <f>IF($N1843="","",IF(VLOOKUP(VLOOKUP($N1843,IMPOSTAZIONI!$E$6:$I$13,5,FALSE),IMPOSTAZIONI!$B$25:$N$32,3,FALSE)=0,"",VLOOKUP(VLOOKUP($N1843,IMPOSTAZIONI!$E$6:$I$13,5,FALSE),IMPOSTAZIONI!$B$25:$N$32,3,FALSE)))</f>
        <v/>
      </c>
      <c r="BT1843" s="20" t="str">
        <f>IF($N1843="","",IF(VLOOKUP(VLOOKUP($N1843,IMPOSTAZIONI!$E$6:$I$13,5,FALSE),IMPOSTAZIONI!$B$25:$N$32,6,FALSE)=0,"",VLOOKUP(VLOOKUP($N1843,IMPOSTAZIONI!$E$6:$I$13,5,FALSE),IMPOSTAZIONI!$B$25:$N$32,6,FALSE)))</f>
        <v/>
      </c>
      <c r="BU1843" s="20" t="str">
        <f>IF($N1843="","",IF(VLOOKUP(VLOOKUP($N1843,IMPOSTAZIONI!$E$6:$I$13,5,FALSE),IMPOSTAZIONI!$B$25:$N$32,9,FALSE)=0,"",VLOOKUP(VLOOKUP($N1843,IMPOSTAZIONI!$E$6:$I$13,5,FALSE),IMPOSTAZIONI!$B$25:$N$32,9,FALSE)))</f>
        <v/>
      </c>
      <c r="BV1843" s="20" t="str">
        <f>IF($N1843="","",IF(VLOOKUP(VLOOKUP($N1843,IMPOSTAZIONI!$E$6:$I$13,5,FALSE),IMPOSTAZIONI!$B$25:$N$32,12,FALSE)=0,"",VLOOKUP(VLOOKUP($N1843,IMPOSTAZIONI!$E$6:$I$13,5,FALSE),IMPOSTAZIONI!$B$25:$N$32,12,FALSE)))</f>
        <v/>
      </c>
      <c r="BW1843" s="221" t="str">
        <f t="shared" si="482"/>
        <v/>
      </c>
      <c r="BX1843" s="221" t="str">
        <f t="shared" si="483"/>
        <v/>
      </c>
      <c r="BY1843" s="221">
        <f t="shared" si="484"/>
        <v>0</v>
      </c>
      <c r="BZ1843" s="231">
        <f t="shared" si="485"/>
        <v>0</v>
      </c>
      <c r="CA1843" s="246">
        <f t="shared" si="486"/>
        <v>0</v>
      </c>
      <c r="CB1843" s="246">
        <f t="shared" si="487"/>
        <v>0</v>
      </c>
      <c r="CC1843" s="246" t="str">
        <f t="shared" si="488"/>
        <v/>
      </c>
      <c r="CD1843" s="246">
        <f t="shared" si="489"/>
        <v>5</v>
      </c>
      <c r="CE1843" s="246">
        <f t="shared" si="490"/>
        <v>0</v>
      </c>
      <c r="CF1843" s="276">
        <f t="shared" si="491"/>
        <v>0</v>
      </c>
      <c r="CG1843" s="277">
        <f t="shared" si="491"/>
        <v>0</v>
      </c>
      <c r="CH1843" s="277">
        <f t="shared" si="491"/>
        <v>0</v>
      </c>
      <c r="CI1843" s="278">
        <f t="shared" si="491"/>
        <v>0</v>
      </c>
      <c r="CJ1843" s="280">
        <f t="shared" si="492"/>
        <v>0</v>
      </c>
      <c r="CK1843" s="232">
        <f t="shared" si="493"/>
        <v>0</v>
      </c>
      <c r="CL1843" s="1"/>
    </row>
    <row r="1844" spans="1:90" ht="18" customHeight="1">
      <c r="A1844" s="1"/>
      <c r="B1844" s="1"/>
      <c r="C1844" s="314"/>
      <c r="D1844" s="287" t="str">
        <f t="shared" si="494"/>
        <v/>
      </c>
      <c r="E1844" s="449" t="str">
        <f t="shared" si="481"/>
        <v/>
      </c>
      <c r="F1844" s="450"/>
      <c r="G1844" s="451"/>
      <c r="H1844" s="452"/>
      <c r="I1844" s="453"/>
      <c r="J1844" s="453"/>
      <c r="K1844" s="453"/>
      <c r="L1844" s="453"/>
      <c r="M1844" s="454"/>
      <c r="N1844" s="455"/>
      <c r="O1844" s="456"/>
      <c r="P1844" s="456"/>
      <c r="Q1844" s="456"/>
      <c r="R1844" s="456"/>
      <c r="S1844" s="456"/>
      <c r="T1844" s="456"/>
      <c r="U1844" s="456"/>
      <c r="V1844" s="456"/>
      <c r="W1844" s="456"/>
      <c r="X1844" s="456"/>
      <c r="Y1844" s="456"/>
      <c r="Z1844" s="456"/>
      <c r="AA1844" s="456"/>
      <c r="AB1844" s="456"/>
      <c r="AC1844" s="456"/>
      <c r="AD1844" s="456"/>
      <c r="AE1844" s="457"/>
      <c r="AF1844" s="455"/>
      <c r="AG1844" s="456"/>
      <c r="AH1844" s="456"/>
      <c r="AI1844" s="456"/>
      <c r="AJ1844" s="456"/>
      <c r="AK1844" s="456"/>
      <c r="AL1844" s="456"/>
      <c r="AM1844" s="456"/>
      <c r="AN1844" s="457"/>
      <c r="AO1844" s="455"/>
      <c r="AP1844" s="456"/>
      <c r="AQ1844" s="456"/>
      <c r="AR1844" s="456"/>
      <c r="AS1844" s="456"/>
      <c r="AT1844" s="456"/>
      <c r="AU1844" s="456"/>
      <c r="AV1844" s="456"/>
      <c r="AW1844" s="456"/>
      <c r="AX1844" s="456"/>
      <c r="AY1844" s="456"/>
      <c r="AZ1844" s="456"/>
      <c r="BA1844" s="456"/>
      <c r="BB1844" s="456"/>
      <c r="BC1844" s="456"/>
      <c r="BD1844" s="456"/>
      <c r="BE1844" s="456"/>
      <c r="BF1844" s="456"/>
      <c r="BG1844" s="457"/>
      <c r="BH1844" s="458"/>
      <c r="BI1844" s="459"/>
      <c r="BJ1844" s="459"/>
      <c r="BK1844" s="459"/>
      <c r="BL1844" s="459"/>
      <c r="BM1844" s="460"/>
      <c r="BN1844" s="314"/>
      <c r="BO1844" s="314"/>
      <c r="BP1844" s="1"/>
      <c r="BQ1844" s="120">
        <f>IF($F$3="","",IF(N1844=$F$3,COUNTIF(BQ$23:BQ1843,"&gt;0")+1,0))</f>
        <v>0</v>
      </c>
      <c r="BR1844" s="1"/>
      <c r="BS1844" s="20" t="str">
        <f>IF($N1844="","",IF(VLOOKUP(VLOOKUP($N1844,IMPOSTAZIONI!$E$6:$I$13,5,FALSE),IMPOSTAZIONI!$B$25:$N$32,3,FALSE)=0,"",VLOOKUP(VLOOKUP($N1844,IMPOSTAZIONI!$E$6:$I$13,5,FALSE),IMPOSTAZIONI!$B$25:$N$32,3,FALSE)))</f>
        <v/>
      </c>
      <c r="BT1844" s="20" t="str">
        <f>IF($N1844="","",IF(VLOOKUP(VLOOKUP($N1844,IMPOSTAZIONI!$E$6:$I$13,5,FALSE),IMPOSTAZIONI!$B$25:$N$32,6,FALSE)=0,"",VLOOKUP(VLOOKUP($N1844,IMPOSTAZIONI!$E$6:$I$13,5,FALSE),IMPOSTAZIONI!$B$25:$N$32,6,FALSE)))</f>
        <v/>
      </c>
      <c r="BU1844" s="20" t="str">
        <f>IF($N1844="","",IF(VLOOKUP(VLOOKUP($N1844,IMPOSTAZIONI!$E$6:$I$13,5,FALSE),IMPOSTAZIONI!$B$25:$N$32,9,FALSE)=0,"",VLOOKUP(VLOOKUP($N1844,IMPOSTAZIONI!$E$6:$I$13,5,FALSE),IMPOSTAZIONI!$B$25:$N$32,9,FALSE)))</f>
        <v/>
      </c>
      <c r="BV1844" s="20" t="str">
        <f>IF($N1844="","",IF(VLOOKUP(VLOOKUP($N1844,IMPOSTAZIONI!$E$6:$I$13,5,FALSE),IMPOSTAZIONI!$B$25:$N$32,12,FALSE)=0,"",VLOOKUP(VLOOKUP($N1844,IMPOSTAZIONI!$E$6:$I$13,5,FALSE),IMPOSTAZIONI!$B$25:$N$32,12,FALSE)))</f>
        <v/>
      </c>
      <c r="BW1844" s="221" t="str">
        <f t="shared" si="482"/>
        <v/>
      </c>
      <c r="BX1844" s="221" t="str">
        <f t="shared" si="483"/>
        <v/>
      </c>
      <c r="BY1844" s="221">
        <f t="shared" si="484"/>
        <v>0</v>
      </c>
      <c r="BZ1844" s="231">
        <f t="shared" si="485"/>
        <v>0</v>
      </c>
      <c r="CA1844" s="246">
        <f t="shared" si="486"/>
        <v>0</v>
      </c>
      <c r="CB1844" s="246">
        <f t="shared" si="487"/>
        <v>0</v>
      </c>
      <c r="CC1844" s="246" t="str">
        <f t="shared" si="488"/>
        <v/>
      </c>
      <c r="CD1844" s="246">
        <f t="shared" si="489"/>
        <v>5</v>
      </c>
      <c r="CE1844" s="246">
        <f t="shared" si="490"/>
        <v>0</v>
      </c>
      <c r="CF1844" s="276">
        <f t="shared" si="491"/>
        <v>0</v>
      </c>
      <c r="CG1844" s="277">
        <f t="shared" si="491"/>
        <v>0</v>
      </c>
      <c r="CH1844" s="277">
        <f t="shared" si="491"/>
        <v>0</v>
      </c>
      <c r="CI1844" s="278">
        <f t="shared" si="491"/>
        <v>0</v>
      </c>
      <c r="CJ1844" s="280">
        <f t="shared" si="492"/>
        <v>0</v>
      </c>
      <c r="CK1844" s="232">
        <f t="shared" si="493"/>
        <v>0</v>
      </c>
      <c r="CL1844" s="1"/>
    </row>
    <row r="1845" spans="1:90" ht="18" customHeight="1">
      <c r="A1845" s="1"/>
      <c r="B1845" s="1"/>
      <c r="C1845" s="314"/>
      <c r="D1845" s="287" t="str">
        <f t="shared" si="494"/>
        <v/>
      </c>
      <c r="E1845" s="449" t="str">
        <f t="shared" si="481"/>
        <v/>
      </c>
      <c r="F1845" s="450"/>
      <c r="G1845" s="451"/>
      <c r="H1845" s="452"/>
      <c r="I1845" s="453"/>
      <c r="J1845" s="453"/>
      <c r="K1845" s="453"/>
      <c r="L1845" s="453"/>
      <c r="M1845" s="454"/>
      <c r="N1845" s="455"/>
      <c r="O1845" s="456"/>
      <c r="P1845" s="456"/>
      <c r="Q1845" s="456"/>
      <c r="R1845" s="456"/>
      <c r="S1845" s="456"/>
      <c r="T1845" s="456"/>
      <c r="U1845" s="456"/>
      <c r="V1845" s="456"/>
      <c r="W1845" s="456"/>
      <c r="X1845" s="456"/>
      <c r="Y1845" s="456"/>
      <c r="Z1845" s="456"/>
      <c r="AA1845" s="456"/>
      <c r="AB1845" s="456"/>
      <c r="AC1845" s="456"/>
      <c r="AD1845" s="456"/>
      <c r="AE1845" s="457"/>
      <c r="AF1845" s="455"/>
      <c r="AG1845" s="456"/>
      <c r="AH1845" s="456"/>
      <c r="AI1845" s="456"/>
      <c r="AJ1845" s="456"/>
      <c r="AK1845" s="456"/>
      <c r="AL1845" s="456"/>
      <c r="AM1845" s="456"/>
      <c r="AN1845" s="457"/>
      <c r="AO1845" s="455"/>
      <c r="AP1845" s="456"/>
      <c r="AQ1845" s="456"/>
      <c r="AR1845" s="456"/>
      <c r="AS1845" s="456"/>
      <c r="AT1845" s="456"/>
      <c r="AU1845" s="456"/>
      <c r="AV1845" s="456"/>
      <c r="AW1845" s="456"/>
      <c r="AX1845" s="456"/>
      <c r="AY1845" s="456"/>
      <c r="AZ1845" s="456"/>
      <c r="BA1845" s="456"/>
      <c r="BB1845" s="456"/>
      <c r="BC1845" s="456"/>
      <c r="BD1845" s="456"/>
      <c r="BE1845" s="456"/>
      <c r="BF1845" s="456"/>
      <c r="BG1845" s="457"/>
      <c r="BH1845" s="458"/>
      <c r="BI1845" s="459"/>
      <c r="BJ1845" s="459"/>
      <c r="BK1845" s="459"/>
      <c r="BL1845" s="459"/>
      <c r="BM1845" s="460"/>
      <c r="BN1845" s="314"/>
      <c r="BO1845" s="314"/>
      <c r="BP1845" s="1"/>
      <c r="BQ1845" s="120">
        <f>IF($F$3="","",IF(N1845=$F$3,COUNTIF(BQ$23:BQ1844,"&gt;0")+1,0))</f>
        <v>0</v>
      </c>
      <c r="BR1845" s="1"/>
      <c r="BS1845" s="20" t="str">
        <f>IF($N1845="","",IF(VLOOKUP(VLOOKUP($N1845,IMPOSTAZIONI!$E$6:$I$13,5,FALSE),IMPOSTAZIONI!$B$25:$N$32,3,FALSE)=0,"",VLOOKUP(VLOOKUP($N1845,IMPOSTAZIONI!$E$6:$I$13,5,FALSE),IMPOSTAZIONI!$B$25:$N$32,3,FALSE)))</f>
        <v/>
      </c>
      <c r="BT1845" s="20" t="str">
        <f>IF($N1845="","",IF(VLOOKUP(VLOOKUP($N1845,IMPOSTAZIONI!$E$6:$I$13,5,FALSE),IMPOSTAZIONI!$B$25:$N$32,6,FALSE)=0,"",VLOOKUP(VLOOKUP($N1845,IMPOSTAZIONI!$E$6:$I$13,5,FALSE),IMPOSTAZIONI!$B$25:$N$32,6,FALSE)))</f>
        <v/>
      </c>
      <c r="BU1845" s="20" t="str">
        <f>IF($N1845="","",IF(VLOOKUP(VLOOKUP($N1845,IMPOSTAZIONI!$E$6:$I$13,5,FALSE),IMPOSTAZIONI!$B$25:$N$32,9,FALSE)=0,"",VLOOKUP(VLOOKUP($N1845,IMPOSTAZIONI!$E$6:$I$13,5,FALSE),IMPOSTAZIONI!$B$25:$N$32,9,FALSE)))</f>
        <v/>
      </c>
      <c r="BV1845" s="20" t="str">
        <f>IF($N1845="","",IF(VLOOKUP(VLOOKUP($N1845,IMPOSTAZIONI!$E$6:$I$13,5,FALSE),IMPOSTAZIONI!$B$25:$N$32,12,FALSE)=0,"",VLOOKUP(VLOOKUP($N1845,IMPOSTAZIONI!$E$6:$I$13,5,FALSE),IMPOSTAZIONI!$B$25:$N$32,12,FALSE)))</f>
        <v/>
      </c>
      <c r="BW1845" s="221" t="str">
        <f t="shared" si="482"/>
        <v/>
      </c>
      <c r="BX1845" s="221" t="str">
        <f t="shared" si="483"/>
        <v/>
      </c>
      <c r="BY1845" s="221">
        <f t="shared" si="484"/>
        <v>0</v>
      </c>
      <c r="BZ1845" s="231">
        <f t="shared" si="485"/>
        <v>0</v>
      </c>
      <c r="CA1845" s="246">
        <f t="shared" si="486"/>
        <v>0</v>
      </c>
      <c r="CB1845" s="246">
        <f t="shared" si="487"/>
        <v>0</v>
      </c>
      <c r="CC1845" s="246" t="str">
        <f t="shared" si="488"/>
        <v/>
      </c>
      <c r="CD1845" s="246">
        <f t="shared" si="489"/>
        <v>5</v>
      </c>
      <c r="CE1845" s="246">
        <f t="shared" si="490"/>
        <v>0</v>
      </c>
      <c r="CF1845" s="276">
        <f t="shared" si="491"/>
        <v>0</v>
      </c>
      <c r="CG1845" s="277">
        <f t="shared" si="491"/>
        <v>0</v>
      </c>
      <c r="CH1845" s="277">
        <f t="shared" si="491"/>
        <v>0</v>
      </c>
      <c r="CI1845" s="278">
        <f t="shared" si="491"/>
        <v>0</v>
      </c>
      <c r="CJ1845" s="280">
        <f t="shared" si="492"/>
        <v>0</v>
      </c>
      <c r="CK1845" s="232">
        <f t="shared" si="493"/>
        <v>0</v>
      </c>
      <c r="CL1845" s="1"/>
    </row>
    <row r="1846" spans="1:90" ht="18" customHeight="1">
      <c r="A1846" s="1"/>
      <c r="B1846" s="1"/>
      <c r="C1846" s="314"/>
      <c r="D1846" s="287" t="str">
        <f t="shared" si="494"/>
        <v/>
      </c>
      <c r="E1846" s="449" t="str">
        <f t="shared" si="481"/>
        <v/>
      </c>
      <c r="F1846" s="450"/>
      <c r="G1846" s="451"/>
      <c r="H1846" s="452"/>
      <c r="I1846" s="453"/>
      <c r="J1846" s="453"/>
      <c r="K1846" s="453"/>
      <c r="L1846" s="453"/>
      <c r="M1846" s="454"/>
      <c r="N1846" s="455"/>
      <c r="O1846" s="456"/>
      <c r="P1846" s="456"/>
      <c r="Q1846" s="456"/>
      <c r="R1846" s="456"/>
      <c r="S1846" s="456"/>
      <c r="T1846" s="456"/>
      <c r="U1846" s="456"/>
      <c r="V1846" s="456"/>
      <c r="W1846" s="456"/>
      <c r="X1846" s="456"/>
      <c r="Y1846" s="456"/>
      <c r="Z1846" s="456"/>
      <c r="AA1846" s="456"/>
      <c r="AB1846" s="456"/>
      <c r="AC1846" s="456"/>
      <c r="AD1846" s="456"/>
      <c r="AE1846" s="457"/>
      <c r="AF1846" s="455"/>
      <c r="AG1846" s="456"/>
      <c r="AH1846" s="456"/>
      <c r="AI1846" s="456"/>
      <c r="AJ1846" s="456"/>
      <c r="AK1846" s="456"/>
      <c r="AL1846" s="456"/>
      <c r="AM1846" s="456"/>
      <c r="AN1846" s="457"/>
      <c r="AO1846" s="455"/>
      <c r="AP1846" s="456"/>
      <c r="AQ1846" s="456"/>
      <c r="AR1846" s="456"/>
      <c r="AS1846" s="456"/>
      <c r="AT1846" s="456"/>
      <c r="AU1846" s="456"/>
      <c r="AV1846" s="456"/>
      <c r="AW1846" s="456"/>
      <c r="AX1846" s="456"/>
      <c r="AY1846" s="456"/>
      <c r="AZ1846" s="456"/>
      <c r="BA1846" s="456"/>
      <c r="BB1846" s="456"/>
      <c r="BC1846" s="456"/>
      <c r="BD1846" s="456"/>
      <c r="BE1846" s="456"/>
      <c r="BF1846" s="456"/>
      <c r="BG1846" s="457"/>
      <c r="BH1846" s="458"/>
      <c r="BI1846" s="459"/>
      <c r="BJ1846" s="459"/>
      <c r="BK1846" s="459"/>
      <c r="BL1846" s="459"/>
      <c r="BM1846" s="460"/>
      <c r="BN1846" s="314"/>
      <c r="BO1846" s="314"/>
      <c r="BP1846" s="1"/>
      <c r="BQ1846" s="120">
        <f>IF($F$3="","",IF(N1846=$F$3,COUNTIF(BQ$23:BQ1845,"&gt;0")+1,0))</f>
        <v>0</v>
      </c>
      <c r="BR1846" s="1"/>
      <c r="BS1846" s="20" t="str">
        <f>IF($N1846="","",IF(VLOOKUP(VLOOKUP($N1846,IMPOSTAZIONI!$E$6:$I$13,5,FALSE),IMPOSTAZIONI!$B$25:$N$32,3,FALSE)=0,"",VLOOKUP(VLOOKUP($N1846,IMPOSTAZIONI!$E$6:$I$13,5,FALSE),IMPOSTAZIONI!$B$25:$N$32,3,FALSE)))</f>
        <v/>
      </c>
      <c r="BT1846" s="20" t="str">
        <f>IF($N1846="","",IF(VLOOKUP(VLOOKUP($N1846,IMPOSTAZIONI!$E$6:$I$13,5,FALSE),IMPOSTAZIONI!$B$25:$N$32,6,FALSE)=0,"",VLOOKUP(VLOOKUP($N1846,IMPOSTAZIONI!$E$6:$I$13,5,FALSE),IMPOSTAZIONI!$B$25:$N$32,6,FALSE)))</f>
        <v/>
      </c>
      <c r="BU1846" s="20" t="str">
        <f>IF($N1846="","",IF(VLOOKUP(VLOOKUP($N1846,IMPOSTAZIONI!$E$6:$I$13,5,FALSE),IMPOSTAZIONI!$B$25:$N$32,9,FALSE)=0,"",VLOOKUP(VLOOKUP($N1846,IMPOSTAZIONI!$E$6:$I$13,5,FALSE),IMPOSTAZIONI!$B$25:$N$32,9,FALSE)))</f>
        <v/>
      </c>
      <c r="BV1846" s="20" t="str">
        <f>IF($N1846="","",IF(VLOOKUP(VLOOKUP($N1846,IMPOSTAZIONI!$E$6:$I$13,5,FALSE),IMPOSTAZIONI!$B$25:$N$32,12,FALSE)=0,"",VLOOKUP(VLOOKUP($N1846,IMPOSTAZIONI!$E$6:$I$13,5,FALSE),IMPOSTAZIONI!$B$25:$N$32,12,FALSE)))</f>
        <v/>
      </c>
      <c r="BW1846" s="221" t="str">
        <f t="shared" si="482"/>
        <v/>
      </c>
      <c r="BX1846" s="221" t="str">
        <f t="shared" si="483"/>
        <v/>
      </c>
      <c r="BY1846" s="221">
        <f t="shared" si="484"/>
        <v>0</v>
      </c>
      <c r="BZ1846" s="231">
        <f t="shared" si="485"/>
        <v>0</v>
      </c>
      <c r="CA1846" s="246">
        <f t="shared" si="486"/>
        <v>0</v>
      </c>
      <c r="CB1846" s="246">
        <f t="shared" si="487"/>
        <v>0</v>
      </c>
      <c r="CC1846" s="246" t="str">
        <f t="shared" si="488"/>
        <v/>
      </c>
      <c r="CD1846" s="246">
        <f t="shared" si="489"/>
        <v>5</v>
      </c>
      <c r="CE1846" s="246">
        <f t="shared" si="490"/>
        <v>0</v>
      </c>
      <c r="CF1846" s="276">
        <f t="shared" si="491"/>
        <v>0</v>
      </c>
      <c r="CG1846" s="277">
        <f t="shared" si="491"/>
        <v>0</v>
      </c>
      <c r="CH1846" s="277">
        <f t="shared" si="491"/>
        <v>0</v>
      </c>
      <c r="CI1846" s="278">
        <f t="shared" si="491"/>
        <v>0</v>
      </c>
      <c r="CJ1846" s="280">
        <f t="shared" si="492"/>
        <v>0</v>
      </c>
      <c r="CK1846" s="232">
        <f t="shared" si="493"/>
        <v>0</v>
      </c>
      <c r="CL1846" s="1"/>
    </row>
    <row r="1847" spans="1:90" ht="18" customHeight="1">
      <c r="A1847" s="1"/>
      <c r="B1847" s="1"/>
      <c r="C1847" s="314"/>
      <c r="D1847" s="287" t="str">
        <f t="shared" si="494"/>
        <v/>
      </c>
      <c r="E1847" s="449" t="str">
        <f t="shared" si="481"/>
        <v/>
      </c>
      <c r="F1847" s="450"/>
      <c r="G1847" s="451"/>
      <c r="H1847" s="452"/>
      <c r="I1847" s="453"/>
      <c r="J1847" s="453"/>
      <c r="K1847" s="453"/>
      <c r="L1847" s="453"/>
      <c r="M1847" s="454"/>
      <c r="N1847" s="455"/>
      <c r="O1847" s="456"/>
      <c r="P1847" s="456"/>
      <c r="Q1847" s="456"/>
      <c r="R1847" s="456"/>
      <c r="S1847" s="456"/>
      <c r="T1847" s="456"/>
      <c r="U1847" s="456"/>
      <c r="V1847" s="456"/>
      <c r="W1847" s="456"/>
      <c r="X1847" s="456"/>
      <c r="Y1847" s="456"/>
      <c r="Z1847" s="456"/>
      <c r="AA1847" s="456"/>
      <c r="AB1847" s="456"/>
      <c r="AC1847" s="456"/>
      <c r="AD1847" s="456"/>
      <c r="AE1847" s="457"/>
      <c r="AF1847" s="455"/>
      <c r="AG1847" s="456"/>
      <c r="AH1847" s="456"/>
      <c r="AI1847" s="456"/>
      <c r="AJ1847" s="456"/>
      <c r="AK1847" s="456"/>
      <c r="AL1847" s="456"/>
      <c r="AM1847" s="456"/>
      <c r="AN1847" s="457"/>
      <c r="AO1847" s="455"/>
      <c r="AP1847" s="456"/>
      <c r="AQ1847" s="456"/>
      <c r="AR1847" s="456"/>
      <c r="AS1847" s="456"/>
      <c r="AT1847" s="456"/>
      <c r="AU1847" s="456"/>
      <c r="AV1847" s="456"/>
      <c r="AW1847" s="456"/>
      <c r="AX1847" s="456"/>
      <c r="AY1847" s="456"/>
      <c r="AZ1847" s="456"/>
      <c r="BA1847" s="456"/>
      <c r="BB1847" s="456"/>
      <c r="BC1847" s="456"/>
      <c r="BD1847" s="456"/>
      <c r="BE1847" s="456"/>
      <c r="BF1847" s="456"/>
      <c r="BG1847" s="457"/>
      <c r="BH1847" s="458"/>
      <c r="BI1847" s="459"/>
      <c r="BJ1847" s="459"/>
      <c r="BK1847" s="459"/>
      <c r="BL1847" s="459"/>
      <c r="BM1847" s="460"/>
      <c r="BN1847" s="314"/>
      <c r="BO1847" s="314"/>
      <c r="BP1847" s="1"/>
      <c r="BQ1847" s="120">
        <f>IF($F$3="","",IF(N1847=$F$3,COUNTIF(BQ$23:BQ1846,"&gt;0")+1,0))</f>
        <v>0</v>
      </c>
      <c r="BR1847" s="1"/>
      <c r="BS1847" s="20" t="str">
        <f>IF($N1847="","",IF(VLOOKUP(VLOOKUP($N1847,IMPOSTAZIONI!$E$6:$I$13,5,FALSE),IMPOSTAZIONI!$B$25:$N$32,3,FALSE)=0,"",VLOOKUP(VLOOKUP($N1847,IMPOSTAZIONI!$E$6:$I$13,5,FALSE),IMPOSTAZIONI!$B$25:$N$32,3,FALSE)))</f>
        <v/>
      </c>
      <c r="BT1847" s="20" t="str">
        <f>IF($N1847="","",IF(VLOOKUP(VLOOKUP($N1847,IMPOSTAZIONI!$E$6:$I$13,5,FALSE),IMPOSTAZIONI!$B$25:$N$32,6,FALSE)=0,"",VLOOKUP(VLOOKUP($N1847,IMPOSTAZIONI!$E$6:$I$13,5,FALSE),IMPOSTAZIONI!$B$25:$N$32,6,FALSE)))</f>
        <v/>
      </c>
      <c r="BU1847" s="20" t="str">
        <f>IF($N1847="","",IF(VLOOKUP(VLOOKUP($N1847,IMPOSTAZIONI!$E$6:$I$13,5,FALSE),IMPOSTAZIONI!$B$25:$N$32,9,FALSE)=0,"",VLOOKUP(VLOOKUP($N1847,IMPOSTAZIONI!$E$6:$I$13,5,FALSE),IMPOSTAZIONI!$B$25:$N$32,9,FALSE)))</f>
        <v/>
      </c>
      <c r="BV1847" s="20" t="str">
        <f>IF($N1847="","",IF(VLOOKUP(VLOOKUP($N1847,IMPOSTAZIONI!$E$6:$I$13,5,FALSE),IMPOSTAZIONI!$B$25:$N$32,12,FALSE)=0,"",VLOOKUP(VLOOKUP($N1847,IMPOSTAZIONI!$E$6:$I$13,5,FALSE),IMPOSTAZIONI!$B$25:$N$32,12,FALSE)))</f>
        <v/>
      </c>
      <c r="BW1847" s="221" t="str">
        <f t="shared" si="482"/>
        <v/>
      </c>
      <c r="BX1847" s="221" t="str">
        <f t="shared" si="483"/>
        <v/>
      </c>
      <c r="BY1847" s="221">
        <f t="shared" si="484"/>
        <v>0</v>
      </c>
      <c r="BZ1847" s="231">
        <f t="shared" si="485"/>
        <v>0</v>
      </c>
      <c r="CA1847" s="246">
        <f t="shared" si="486"/>
        <v>0</v>
      </c>
      <c r="CB1847" s="246">
        <f t="shared" si="487"/>
        <v>0</v>
      </c>
      <c r="CC1847" s="246" t="str">
        <f t="shared" si="488"/>
        <v/>
      </c>
      <c r="CD1847" s="246">
        <f t="shared" si="489"/>
        <v>5</v>
      </c>
      <c r="CE1847" s="246">
        <f t="shared" si="490"/>
        <v>0</v>
      </c>
      <c r="CF1847" s="276">
        <f t="shared" si="491"/>
        <v>0</v>
      </c>
      <c r="CG1847" s="277">
        <f t="shared" si="491"/>
        <v>0</v>
      </c>
      <c r="CH1847" s="277">
        <f t="shared" si="491"/>
        <v>0</v>
      </c>
      <c r="CI1847" s="278">
        <f t="shared" si="491"/>
        <v>0</v>
      </c>
      <c r="CJ1847" s="280">
        <f t="shared" si="492"/>
        <v>0</v>
      </c>
      <c r="CK1847" s="232">
        <f t="shared" si="493"/>
        <v>0</v>
      </c>
      <c r="CL1847" s="1"/>
    </row>
    <row r="1848" spans="1:90" ht="18" customHeight="1">
      <c r="A1848" s="1"/>
      <c r="B1848" s="1"/>
      <c r="C1848" s="314"/>
      <c r="D1848" s="287" t="str">
        <f t="shared" si="494"/>
        <v/>
      </c>
      <c r="E1848" s="449" t="str">
        <f t="shared" si="481"/>
        <v/>
      </c>
      <c r="F1848" s="450"/>
      <c r="G1848" s="451"/>
      <c r="H1848" s="452"/>
      <c r="I1848" s="453"/>
      <c r="J1848" s="453"/>
      <c r="K1848" s="453"/>
      <c r="L1848" s="453"/>
      <c r="M1848" s="454"/>
      <c r="N1848" s="455"/>
      <c r="O1848" s="456"/>
      <c r="P1848" s="456"/>
      <c r="Q1848" s="456"/>
      <c r="R1848" s="456"/>
      <c r="S1848" s="456"/>
      <c r="T1848" s="456"/>
      <c r="U1848" s="456"/>
      <c r="V1848" s="456"/>
      <c r="W1848" s="456"/>
      <c r="X1848" s="456"/>
      <c r="Y1848" s="456"/>
      <c r="Z1848" s="456"/>
      <c r="AA1848" s="456"/>
      <c r="AB1848" s="456"/>
      <c r="AC1848" s="456"/>
      <c r="AD1848" s="456"/>
      <c r="AE1848" s="457"/>
      <c r="AF1848" s="455"/>
      <c r="AG1848" s="456"/>
      <c r="AH1848" s="456"/>
      <c r="AI1848" s="456"/>
      <c r="AJ1848" s="456"/>
      <c r="AK1848" s="456"/>
      <c r="AL1848" s="456"/>
      <c r="AM1848" s="456"/>
      <c r="AN1848" s="457"/>
      <c r="AO1848" s="455"/>
      <c r="AP1848" s="456"/>
      <c r="AQ1848" s="456"/>
      <c r="AR1848" s="456"/>
      <c r="AS1848" s="456"/>
      <c r="AT1848" s="456"/>
      <c r="AU1848" s="456"/>
      <c r="AV1848" s="456"/>
      <c r="AW1848" s="456"/>
      <c r="AX1848" s="456"/>
      <c r="AY1848" s="456"/>
      <c r="AZ1848" s="456"/>
      <c r="BA1848" s="456"/>
      <c r="BB1848" s="456"/>
      <c r="BC1848" s="456"/>
      <c r="BD1848" s="456"/>
      <c r="BE1848" s="456"/>
      <c r="BF1848" s="456"/>
      <c r="BG1848" s="457"/>
      <c r="BH1848" s="458"/>
      <c r="BI1848" s="459"/>
      <c r="BJ1848" s="459"/>
      <c r="BK1848" s="459"/>
      <c r="BL1848" s="459"/>
      <c r="BM1848" s="460"/>
      <c r="BN1848" s="314"/>
      <c r="BO1848" s="314"/>
      <c r="BP1848" s="1"/>
      <c r="BQ1848" s="120">
        <f>IF($F$3="","",IF(N1848=$F$3,COUNTIF(BQ$23:BQ1847,"&gt;0")+1,0))</f>
        <v>0</v>
      </c>
      <c r="BR1848" s="1"/>
      <c r="BS1848" s="20" t="str">
        <f>IF($N1848="","",IF(VLOOKUP(VLOOKUP($N1848,IMPOSTAZIONI!$E$6:$I$13,5,FALSE),IMPOSTAZIONI!$B$25:$N$32,3,FALSE)=0,"",VLOOKUP(VLOOKUP($N1848,IMPOSTAZIONI!$E$6:$I$13,5,FALSE),IMPOSTAZIONI!$B$25:$N$32,3,FALSE)))</f>
        <v/>
      </c>
      <c r="BT1848" s="20" t="str">
        <f>IF($N1848="","",IF(VLOOKUP(VLOOKUP($N1848,IMPOSTAZIONI!$E$6:$I$13,5,FALSE),IMPOSTAZIONI!$B$25:$N$32,6,FALSE)=0,"",VLOOKUP(VLOOKUP($N1848,IMPOSTAZIONI!$E$6:$I$13,5,FALSE),IMPOSTAZIONI!$B$25:$N$32,6,FALSE)))</f>
        <v/>
      </c>
      <c r="BU1848" s="20" t="str">
        <f>IF($N1848="","",IF(VLOOKUP(VLOOKUP($N1848,IMPOSTAZIONI!$E$6:$I$13,5,FALSE),IMPOSTAZIONI!$B$25:$N$32,9,FALSE)=0,"",VLOOKUP(VLOOKUP($N1848,IMPOSTAZIONI!$E$6:$I$13,5,FALSE),IMPOSTAZIONI!$B$25:$N$32,9,FALSE)))</f>
        <v/>
      </c>
      <c r="BV1848" s="20" t="str">
        <f>IF($N1848="","",IF(VLOOKUP(VLOOKUP($N1848,IMPOSTAZIONI!$E$6:$I$13,5,FALSE),IMPOSTAZIONI!$B$25:$N$32,12,FALSE)=0,"",VLOOKUP(VLOOKUP($N1848,IMPOSTAZIONI!$E$6:$I$13,5,FALSE),IMPOSTAZIONI!$B$25:$N$32,12,FALSE)))</f>
        <v/>
      </c>
      <c r="BW1848" s="221" t="str">
        <f t="shared" si="482"/>
        <v/>
      </c>
      <c r="BX1848" s="221" t="str">
        <f t="shared" si="483"/>
        <v/>
      </c>
      <c r="BY1848" s="221">
        <f t="shared" si="484"/>
        <v>0</v>
      </c>
      <c r="BZ1848" s="231">
        <f t="shared" si="485"/>
        <v>0</v>
      </c>
      <c r="CA1848" s="246">
        <f t="shared" si="486"/>
        <v>0</v>
      </c>
      <c r="CB1848" s="246">
        <f t="shared" si="487"/>
        <v>0</v>
      </c>
      <c r="CC1848" s="246" t="str">
        <f t="shared" si="488"/>
        <v/>
      </c>
      <c r="CD1848" s="246">
        <f t="shared" si="489"/>
        <v>5</v>
      </c>
      <c r="CE1848" s="246">
        <f t="shared" si="490"/>
        <v>0</v>
      </c>
      <c r="CF1848" s="276">
        <f t="shared" si="491"/>
        <v>0</v>
      </c>
      <c r="CG1848" s="277">
        <f t="shared" si="491"/>
        <v>0</v>
      </c>
      <c r="CH1848" s="277">
        <f t="shared" si="491"/>
        <v>0</v>
      </c>
      <c r="CI1848" s="278">
        <f t="shared" si="491"/>
        <v>0</v>
      </c>
      <c r="CJ1848" s="280">
        <f t="shared" si="492"/>
        <v>0</v>
      </c>
      <c r="CK1848" s="232">
        <f t="shared" si="493"/>
        <v>0</v>
      </c>
      <c r="CL1848" s="1"/>
    </row>
    <row r="1849" spans="1:90" ht="18" customHeight="1">
      <c r="A1849" s="1"/>
      <c r="B1849" s="1"/>
      <c r="C1849" s="314"/>
      <c r="D1849" s="287" t="str">
        <f t="shared" si="494"/>
        <v/>
      </c>
      <c r="E1849" s="449" t="str">
        <f t="shared" si="481"/>
        <v/>
      </c>
      <c r="F1849" s="450"/>
      <c r="G1849" s="451"/>
      <c r="H1849" s="452"/>
      <c r="I1849" s="453"/>
      <c r="J1849" s="453"/>
      <c r="K1849" s="453"/>
      <c r="L1849" s="453"/>
      <c r="M1849" s="454"/>
      <c r="N1849" s="455"/>
      <c r="O1849" s="456"/>
      <c r="P1849" s="456"/>
      <c r="Q1849" s="456"/>
      <c r="R1849" s="456"/>
      <c r="S1849" s="456"/>
      <c r="T1849" s="456"/>
      <c r="U1849" s="456"/>
      <c r="V1849" s="456"/>
      <c r="W1849" s="456"/>
      <c r="X1849" s="456"/>
      <c r="Y1849" s="456"/>
      <c r="Z1849" s="456"/>
      <c r="AA1849" s="456"/>
      <c r="AB1849" s="456"/>
      <c r="AC1849" s="456"/>
      <c r="AD1849" s="456"/>
      <c r="AE1849" s="457"/>
      <c r="AF1849" s="455"/>
      <c r="AG1849" s="456"/>
      <c r="AH1849" s="456"/>
      <c r="AI1849" s="456"/>
      <c r="AJ1849" s="456"/>
      <c r="AK1849" s="456"/>
      <c r="AL1849" s="456"/>
      <c r="AM1849" s="456"/>
      <c r="AN1849" s="457"/>
      <c r="AO1849" s="455"/>
      <c r="AP1849" s="456"/>
      <c r="AQ1849" s="456"/>
      <c r="AR1849" s="456"/>
      <c r="AS1849" s="456"/>
      <c r="AT1849" s="456"/>
      <c r="AU1849" s="456"/>
      <c r="AV1849" s="456"/>
      <c r="AW1849" s="456"/>
      <c r="AX1849" s="456"/>
      <c r="AY1849" s="456"/>
      <c r="AZ1849" s="456"/>
      <c r="BA1849" s="456"/>
      <c r="BB1849" s="456"/>
      <c r="BC1849" s="456"/>
      <c r="BD1849" s="456"/>
      <c r="BE1849" s="456"/>
      <c r="BF1849" s="456"/>
      <c r="BG1849" s="457"/>
      <c r="BH1849" s="458"/>
      <c r="BI1849" s="459"/>
      <c r="BJ1849" s="459"/>
      <c r="BK1849" s="459"/>
      <c r="BL1849" s="459"/>
      <c r="BM1849" s="460"/>
      <c r="BN1849" s="314"/>
      <c r="BO1849" s="314"/>
      <c r="BP1849" s="1"/>
      <c r="BQ1849" s="120">
        <f>IF($F$3="","",IF(N1849=$F$3,COUNTIF(BQ$23:BQ1848,"&gt;0")+1,0))</f>
        <v>0</v>
      </c>
      <c r="BR1849" s="1"/>
      <c r="BS1849" s="20" t="str">
        <f>IF($N1849="","",IF(VLOOKUP(VLOOKUP($N1849,IMPOSTAZIONI!$E$6:$I$13,5,FALSE),IMPOSTAZIONI!$B$25:$N$32,3,FALSE)=0,"",VLOOKUP(VLOOKUP($N1849,IMPOSTAZIONI!$E$6:$I$13,5,FALSE),IMPOSTAZIONI!$B$25:$N$32,3,FALSE)))</f>
        <v/>
      </c>
      <c r="BT1849" s="20" t="str">
        <f>IF($N1849="","",IF(VLOOKUP(VLOOKUP($N1849,IMPOSTAZIONI!$E$6:$I$13,5,FALSE),IMPOSTAZIONI!$B$25:$N$32,6,FALSE)=0,"",VLOOKUP(VLOOKUP($N1849,IMPOSTAZIONI!$E$6:$I$13,5,FALSE),IMPOSTAZIONI!$B$25:$N$32,6,FALSE)))</f>
        <v/>
      </c>
      <c r="BU1849" s="20" t="str">
        <f>IF($N1849="","",IF(VLOOKUP(VLOOKUP($N1849,IMPOSTAZIONI!$E$6:$I$13,5,FALSE),IMPOSTAZIONI!$B$25:$N$32,9,FALSE)=0,"",VLOOKUP(VLOOKUP($N1849,IMPOSTAZIONI!$E$6:$I$13,5,FALSE),IMPOSTAZIONI!$B$25:$N$32,9,FALSE)))</f>
        <v/>
      </c>
      <c r="BV1849" s="20" t="str">
        <f>IF($N1849="","",IF(VLOOKUP(VLOOKUP($N1849,IMPOSTAZIONI!$E$6:$I$13,5,FALSE),IMPOSTAZIONI!$B$25:$N$32,12,FALSE)=0,"",VLOOKUP(VLOOKUP($N1849,IMPOSTAZIONI!$E$6:$I$13,5,FALSE),IMPOSTAZIONI!$B$25:$N$32,12,FALSE)))</f>
        <v/>
      </c>
      <c r="BW1849" s="221" t="str">
        <f t="shared" si="482"/>
        <v/>
      </c>
      <c r="BX1849" s="221" t="str">
        <f t="shared" si="483"/>
        <v/>
      </c>
      <c r="BY1849" s="221">
        <f t="shared" si="484"/>
        <v>0</v>
      </c>
      <c r="BZ1849" s="231">
        <f t="shared" si="485"/>
        <v>0</v>
      </c>
      <c r="CA1849" s="246">
        <f t="shared" si="486"/>
        <v>0</v>
      </c>
      <c r="CB1849" s="246">
        <f t="shared" si="487"/>
        <v>0</v>
      </c>
      <c r="CC1849" s="246" t="str">
        <f t="shared" si="488"/>
        <v/>
      </c>
      <c r="CD1849" s="246">
        <f t="shared" si="489"/>
        <v>5</v>
      </c>
      <c r="CE1849" s="246">
        <f t="shared" si="490"/>
        <v>0</v>
      </c>
      <c r="CF1849" s="276">
        <f t="shared" si="491"/>
        <v>0</v>
      </c>
      <c r="CG1849" s="277">
        <f t="shared" si="491"/>
        <v>0</v>
      </c>
      <c r="CH1849" s="277">
        <f t="shared" si="491"/>
        <v>0</v>
      </c>
      <c r="CI1849" s="278">
        <f t="shared" si="491"/>
        <v>0</v>
      </c>
      <c r="CJ1849" s="280">
        <f t="shared" si="492"/>
        <v>0</v>
      </c>
      <c r="CK1849" s="232">
        <f t="shared" si="493"/>
        <v>0</v>
      </c>
      <c r="CL1849" s="1"/>
    </row>
    <row r="1850" spans="1:90" ht="18" customHeight="1">
      <c r="A1850" s="1"/>
      <c r="B1850" s="1"/>
      <c r="C1850" s="314"/>
      <c r="D1850" s="287" t="str">
        <f t="shared" si="494"/>
        <v/>
      </c>
      <c r="E1850" s="449" t="str">
        <f t="shared" si="481"/>
        <v/>
      </c>
      <c r="F1850" s="450"/>
      <c r="G1850" s="451"/>
      <c r="H1850" s="452"/>
      <c r="I1850" s="453"/>
      <c r="J1850" s="453"/>
      <c r="K1850" s="453"/>
      <c r="L1850" s="453"/>
      <c r="M1850" s="454"/>
      <c r="N1850" s="455"/>
      <c r="O1850" s="456"/>
      <c r="P1850" s="456"/>
      <c r="Q1850" s="456"/>
      <c r="R1850" s="456"/>
      <c r="S1850" s="456"/>
      <c r="T1850" s="456"/>
      <c r="U1850" s="456"/>
      <c r="V1850" s="456"/>
      <c r="W1850" s="456"/>
      <c r="X1850" s="456"/>
      <c r="Y1850" s="456"/>
      <c r="Z1850" s="456"/>
      <c r="AA1850" s="456"/>
      <c r="AB1850" s="456"/>
      <c r="AC1850" s="456"/>
      <c r="AD1850" s="456"/>
      <c r="AE1850" s="457"/>
      <c r="AF1850" s="455"/>
      <c r="AG1850" s="456"/>
      <c r="AH1850" s="456"/>
      <c r="AI1850" s="456"/>
      <c r="AJ1850" s="456"/>
      <c r="AK1850" s="456"/>
      <c r="AL1850" s="456"/>
      <c r="AM1850" s="456"/>
      <c r="AN1850" s="457"/>
      <c r="AO1850" s="455"/>
      <c r="AP1850" s="456"/>
      <c r="AQ1850" s="456"/>
      <c r="AR1850" s="456"/>
      <c r="AS1850" s="456"/>
      <c r="AT1850" s="456"/>
      <c r="AU1850" s="456"/>
      <c r="AV1850" s="456"/>
      <c r="AW1850" s="456"/>
      <c r="AX1850" s="456"/>
      <c r="AY1850" s="456"/>
      <c r="AZ1850" s="456"/>
      <c r="BA1850" s="456"/>
      <c r="BB1850" s="456"/>
      <c r="BC1850" s="456"/>
      <c r="BD1850" s="456"/>
      <c r="BE1850" s="456"/>
      <c r="BF1850" s="456"/>
      <c r="BG1850" s="457"/>
      <c r="BH1850" s="458"/>
      <c r="BI1850" s="459"/>
      <c r="BJ1850" s="459"/>
      <c r="BK1850" s="459"/>
      <c r="BL1850" s="459"/>
      <c r="BM1850" s="460"/>
      <c r="BN1850" s="314"/>
      <c r="BO1850" s="314"/>
      <c r="BP1850" s="1"/>
      <c r="BQ1850" s="120">
        <f>IF($F$3="","",IF(N1850=$F$3,COUNTIF(BQ$23:BQ1849,"&gt;0")+1,0))</f>
        <v>0</v>
      </c>
      <c r="BR1850" s="1"/>
      <c r="BS1850" s="20" t="str">
        <f>IF($N1850="","",IF(VLOOKUP(VLOOKUP($N1850,IMPOSTAZIONI!$E$6:$I$13,5,FALSE),IMPOSTAZIONI!$B$25:$N$32,3,FALSE)=0,"",VLOOKUP(VLOOKUP($N1850,IMPOSTAZIONI!$E$6:$I$13,5,FALSE),IMPOSTAZIONI!$B$25:$N$32,3,FALSE)))</f>
        <v/>
      </c>
      <c r="BT1850" s="20" t="str">
        <f>IF($N1850="","",IF(VLOOKUP(VLOOKUP($N1850,IMPOSTAZIONI!$E$6:$I$13,5,FALSE),IMPOSTAZIONI!$B$25:$N$32,6,FALSE)=0,"",VLOOKUP(VLOOKUP($N1850,IMPOSTAZIONI!$E$6:$I$13,5,FALSE),IMPOSTAZIONI!$B$25:$N$32,6,FALSE)))</f>
        <v/>
      </c>
      <c r="BU1850" s="20" t="str">
        <f>IF($N1850="","",IF(VLOOKUP(VLOOKUP($N1850,IMPOSTAZIONI!$E$6:$I$13,5,FALSE),IMPOSTAZIONI!$B$25:$N$32,9,FALSE)=0,"",VLOOKUP(VLOOKUP($N1850,IMPOSTAZIONI!$E$6:$I$13,5,FALSE),IMPOSTAZIONI!$B$25:$N$32,9,FALSE)))</f>
        <v/>
      </c>
      <c r="BV1850" s="20" t="str">
        <f>IF($N1850="","",IF(VLOOKUP(VLOOKUP($N1850,IMPOSTAZIONI!$E$6:$I$13,5,FALSE),IMPOSTAZIONI!$B$25:$N$32,12,FALSE)=0,"",VLOOKUP(VLOOKUP($N1850,IMPOSTAZIONI!$E$6:$I$13,5,FALSE),IMPOSTAZIONI!$B$25:$N$32,12,FALSE)))</f>
        <v/>
      </c>
      <c r="BW1850" s="221" t="str">
        <f t="shared" si="482"/>
        <v/>
      </c>
      <c r="BX1850" s="221" t="str">
        <f t="shared" si="483"/>
        <v/>
      </c>
      <c r="BY1850" s="221">
        <f t="shared" si="484"/>
        <v>0</v>
      </c>
      <c r="BZ1850" s="231">
        <f t="shared" si="485"/>
        <v>0</v>
      </c>
      <c r="CA1850" s="246">
        <f t="shared" si="486"/>
        <v>0</v>
      </c>
      <c r="CB1850" s="246">
        <f t="shared" si="487"/>
        <v>0</v>
      </c>
      <c r="CC1850" s="246" t="str">
        <f t="shared" si="488"/>
        <v/>
      </c>
      <c r="CD1850" s="246">
        <f t="shared" si="489"/>
        <v>5</v>
      </c>
      <c r="CE1850" s="246">
        <f t="shared" si="490"/>
        <v>0</v>
      </c>
      <c r="CF1850" s="276">
        <f t="shared" si="491"/>
        <v>0</v>
      </c>
      <c r="CG1850" s="277">
        <f t="shared" si="491"/>
        <v>0</v>
      </c>
      <c r="CH1850" s="277">
        <f t="shared" si="491"/>
        <v>0</v>
      </c>
      <c r="CI1850" s="278">
        <f t="shared" si="491"/>
        <v>0</v>
      </c>
      <c r="CJ1850" s="280">
        <f t="shared" si="492"/>
        <v>0</v>
      </c>
      <c r="CK1850" s="232">
        <f t="shared" si="493"/>
        <v>0</v>
      </c>
      <c r="CL1850" s="1"/>
    </row>
    <row r="1851" spans="1:90" ht="18" customHeight="1">
      <c r="A1851" s="1"/>
      <c r="B1851" s="1"/>
      <c r="C1851" s="314"/>
      <c r="D1851" s="287" t="str">
        <f t="shared" si="494"/>
        <v/>
      </c>
      <c r="E1851" s="449" t="str">
        <f t="shared" si="481"/>
        <v/>
      </c>
      <c r="F1851" s="450"/>
      <c r="G1851" s="451"/>
      <c r="H1851" s="452"/>
      <c r="I1851" s="453"/>
      <c r="J1851" s="453"/>
      <c r="K1851" s="453"/>
      <c r="L1851" s="453"/>
      <c r="M1851" s="454"/>
      <c r="N1851" s="455"/>
      <c r="O1851" s="456"/>
      <c r="P1851" s="456"/>
      <c r="Q1851" s="456"/>
      <c r="R1851" s="456"/>
      <c r="S1851" s="456"/>
      <c r="T1851" s="456"/>
      <c r="U1851" s="456"/>
      <c r="V1851" s="456"/>
      <c r="W1851" s="456"/>
      <c r="X1851" s="456"/>
      <c r="Y1851" s="456"/>
      <c r="Z1851" s="456"/>
      <c r="AA1851" s="456"/>
      <c r="AB1851" s="456"/>
      <c r="AC1851" s="456"/>
      <c r="AD1851" s="456"/>
      <c r="AE1851" s="457"/>
      <c r="AF1851" s="455"/>
      <c r="AG1851" s="456"/>
      <c r="AH1851" s="456"/>
      <c r="AI1851" s="456"/>
      <c r="AJ1851" s="456"/>
      <c r="AK1851" s="456"/>
      <c r="AL1851" s="456"/>
      <c r="AM1851" s="456"/>
      <c r="AN1851" s="457"/>
      <c r="AO1851" s="455"/>
      <c r="AP1851" s="456"/>
      <c r="AQ1851" s="456"/>
      <c r="AR1851" s="456"/>
      <c r="AS1851" s="456"/>
      <c r="AT1851" s="456"/>
      <c r="AU1851" s="456"/>
      <c r="AV1851" s="456"/>
      <c r="AW1851" s="456"/>
      <c r="AX1851" s="456"/>
      <c r="AY1851" s="456"/>
      <c r="AZ1851" s="456"/>
      <c r="BA1851" s="456"/>
      <c r="BB1851" s="456"/>
      <c r="BC1851" s="456"/>
      <c r="BD1851" s="456"/>
      <c r="BE1851" s="456"/>
      <c r="BF1851" s="456"/>
      <c r="BG1851" s="457"/>
      <c r="BH1851" s="458"/>
      <c r="BI1851" s="459"/>
      <c r="BJ1851" s="459"/>
      <c r="BK1851" s="459"/>
      <c r="BL1851" s="459"/>
      <c r="BM1851" s="460"/>
      <c r="BN1851" s="314"/>
      <c r="BO1851" s="314"/>
      <c r="BP1851" s="1"/>
      <c r="BQ1851" s="120">
        <f>IF($F$3="","",IF(N1851=$F$3,COUNTIF(BQ$23:BQ1850,"&gt;0")+1,0))</f>
        <v>0</v>
      </c>
      <c r="BR1851" s="1"/>
      <c r="BS1851" s="20" t="str">
        <f>IF($N1851="","",IF(VLOOKUP(VLOOKUP($N1851,IMPOSTAZIONI!$E$6:$I$13,5,FALSE),IMPOSTAZIONI!$B$25:$N$32,3,FALSE)=0,"",VLOOKUP(VLOOKUP($N1851,IMPOSTAZIONI!$E$6:$I$13,5,FALSE),IMPOSTAZIONI!$B$25:$N$32,3,FALSE)))</f>
        <v/>
      </c>
      <c r="BT1851" s="20" t="str">
        <f>IF($N1851="","",IF(VLOOKUP(VLOOKUP($N1851,IMPOSTAZIONI!$E$6:$I$13,5,FALSE),IMPOSTAZIONI!$B$25:$N$32,6,FALSE)=0,"",VLOOKUP(VLOOKUP($N1851,IMPOSTAZIONI!$E$6:$I$13,5,FALSE),IMPOSTAZIONI!$B$25:$N$32,6,FALSE)))</f>
        <v/>
      </c>
      <c r="BU1851" s="20" t="str">
        <f>IF($N1851="","",IF(VLOOKUP(VLOOKUP($N1851,IMPOSTAZIONI!$E$6:$I$13,5,FALSE),IMPOSTAZIONI!$B$25:$N$32,9,FALSE)=0,"",VLOOKUP(VLOOKUP($N1851,IMPOSTAZIONI!$E$6:$I$13,5,FALSE),IMPOSTAZIONI!$B$25:$N$32,9,FALSE)))</f>
        <v/>
      </c>
      <c r="BV1851" s="20" t="str">
        <f>IF($N1851="","",IF(VLOOKUP(VLOOKUP($N1851,IMPOSTAZIONI!$E$6:$I$13,5,FALSE),IMPOSTAZIONI!$B$25:$N$32,12,FALSE)=0,"",VLOOKUP(VLOOKUP($N1851,IMPOSTAZIONI!$E$6:$I$13,5,FALSE),IMPOSTAZIONI!$B$25:$N$32,12,FALSE)))</f>
        <v/>
      </c>
      <c r="BW1851" s="221" t="str">
        <f t="shared" si="482"/>
        <v/>
      </c>
      <c r="BX1851" s="221" t="str">
        <f t="shared" si="483"/>
        <v/>
      </c>
      <c r="BY1851" s="221">
        <f t="shared" si="484"/>
        <v>0</v>
      </c>
      <c r="BZ1851" s="231">
        <f t="shared" si="485"/>
        <v>0</v>
      </c>
      <c r="CA1851" s="246">
        <f t="shared" si="486"/>
        <v>0</v>
      </c>
      <c r="CB1851" s="246">
        <f t="shared" si="487"/>
        <v>0</v>
      </c>
      <c r="CC1851" s="246" t="str">
        <f t="shared" si="488"/>
        <v/>
      </c>
      <c r="CD1851" s="246">
        <f t="shared" si="489"/>
        <v>5</v>
      </c>
      <c r="CE1851" s="246">
        <f t="shared" si="490"/>
        <v>0</v>
      </c>
      <c r="CF1851" s="276">
        <f t="shared" si="491"/>
        <v>0</v>
      </c>
      <c r="CG1851" s="277">
        <f t="shared" si="491"/>
        <v>0</v>
      </c>
      <c r="CH1851" s="277">
        <f t="shared" si="491"/>
        <v>0</v>
      </c>
      <c r="CI1851" s="278">
        <f t="shared" si="491"/>
        <v>0</v>
      </c>
      <c r="CJ1851" s="280">
        <f t="shared" si="492"/>
        <v>0</v>
      </c>
      <c r="CK1851" s="232">
        <f t="shared" si="493"/>
        <v>0</v>
      </c>
      <c r="CL1851" s="1"/>
    </row>
    <row r="1852" spans="1:90" ht="18" customHeight="1">
      <c r="A1852" s="1"/>
      <c r="B1852" s="1"/>
      <c r="C1852" s="314"/>
      <c r="D1852" s="287" t="str">
        <f t="shared" si="494"/>
        <v/>
      </c>
      <c r="E1852" s="449" t="str">
        <f t="shared" si="481"/>
        <v/>
      </c>
      <c r="F1852" s="450"/>
      <c r="G1852" s="451"/>
      <c r="H1852" s="452"/>
      <c r="I1852" s="453"/>
      <c r="J1852" s="453"/>
      <c r="K1852" s="453"/>
      <c r="L1852" s="453"/>
      <c r="M1852" s="454"/>
      <c r="N1852" s="455"/>
      <c r="O1852" s="456"/>
      <c r="P1852" s="456"/>
      <c r="Q1852" s="456"/>
      <c r="R1852" s="456"/>
      <c r="S1852" s="456"/>
      <c r="T1852" s="456"/>
      <c r="U1852" s="456"/>
      <c r="V1852" s="456"/>
      <c r="W1852" s="456"/>
      <c r="X1852" s="456"/>
      <c r="Y1852" s="456"/>
      <c r="Z1852" s="456"/>
      <c r="AA1852" s="456"/>
      <c r="AB1852" s="456"/>
      <c r="AC1852" s="456"/>
      <c r="AD1852" s="456"/>
      <c r="AE1852" s="457"/>
      <c r="AF1852" s="455"/>
      <c r="AG1852" s="456"/>
      <c r="AH1852" s="456"/>
      <c r="AI1852" s="456"/>
      <c r="AJ1852" s="456"/>
      <c r="AK1852" s="456"/>
      <c r="AL1852" s="456"/>
      <c r="AM1852" s="456"/>
      <c r="AN1852" s="457"/>
      <c r="AO1852" s="455"/>
      <c r="AP1852" s="456"/>
      <c r="AQ1852" s="456"/>
      <c r="AR1852" s="456"/>
      <c r="AS1852" s="456"/>
      <c r="AT1852" s="456"/>
      <c r="AU1852" s="456"/>
      <c r="AV1852" s="456"/>
      <c r="AW1852" s="456"/>
      <c r="AX1852" s="456"/>
      <c r="AY1852" s="456"/>
      <c r="AZ1852" s="456"/>
      <c r="BA1852" s="456"/>
      <c r="BB1852" s="456"/>
      <c r="BC1852" s="456"/>
      <c r="BD1852" s="456"/>
      <c r="BE1852" s="456"/>
      <c r="BF1852" s="456"/>
      <c r="BG1852" s="457"/>
      <c r="BH1852" s="458"/>
      <c r="BI1852" s="459"/>
      <c r="BJ1852" s="459"/>
      <c r="BK1852" s="459"/>
      <c r="BL1852" s="459"/>
      <c r="BM1852" s="460"/>
      <c r="BN1852" s="314"/>
      <c r="BO1852" s="314"/>
      <c r="BP1852" s="1"/>
      <c r="BQ1852" s="120">
        <f>IF($F$3="","",IF(N1852=$F$3,COUNTIF(BQ$23:BQ1851,"&gt;0")+1,0))</f>
        <v>0</v>
      </c>
      <c r="BR1852" s="1"/>
      <c r="BS1852" s="20" t="str">
        <f>IF($N1852="","",IF(VLOOKUP(VLOOKUP($N1852,IMPOSTAZIONI!$E$6:$I$13,5,FALSE),IMPOSTAZIONI!$B$25:$N$32,3,FALSE)=0,"",VLOOKUP(VLOOKUP($N1852,IMPOSTAZIONI!$E$6:$I$13,5,FALSE),IMPOSTAZIONI!$B$25:$N$32,3,FALSE)))</f>
        <v/>
      </c>
      <c r="BT1852" s="20" t="str">
        <f>IF($N1852="","",IF(VLOOKUP(VLOOKUP($N1852,IMPOSTAZIONI!$E$6:$I$13,5,FALSE),IMPOSTAZIONI!$B$25:$N$32,6,FALSE)=0,"",VLOOKUP(VLOOKUP($N1852,IMPOSTAZIONI!$E$6:$I$13,5,FALSE),IMPOSTAZIONI!$B$25:$N$32,6,FALSE)))</f>
        <v/>
      </c>
      <c r="BU1852" s="20" t="str">
        <f>IF($N1852="","",IF(VLOOKUP(VLOOKUP($N1852,IMPOSTAZIONI!$E$6:$I$13,5,FALSE),IMPOSTAZIONI!$B$25:$N$32,9,FALSE)=0,"",VLOOKUP(VLOOKUP($N1852,IMPOSTAZIONI!$E$6:$I$13,5,FALSE),IMPOSTAZIONI!$B$25:$N$32,9,FALSE)))</f>
        <v/>
      </c>
      <c r="BV1852" s="20" t="str">
        <f>IF($N1852="","",IF(VLOOKUP(VLOOKUP($N1852,IMPOSTAZIONI!$E$6:$I$13,5,FALSE),IMPOSTAZIONI!$B$25:$N$32,12,FALSE)=0,"",VLOOKUP(VLOOKUP($N1852,IMPOSTAZIONI!$E$6:$I$13,5,FALSE),IMPOSTAZIONI!$B$25:$N$32,12,FALSE)))</f>
        <v/>
      </c>
      <c r="BW1852" s="221" t="str">
        <f t="shared" si="482"/>
        <v/>
      </c>
      <c r="BX1852" s="221" t="str">
        <f t="shared" si="483"/>
        <v/>
      </c>
      <c r="BY1852" s="221">
        <f t="shared" si="484"/>
        <v>0</v>
      </c>
      <c r="BZ1852" s="231">
        <f t="shared" si="485"/>
        <v>0</v>
      </c>
      <c r="CA1852" s="246">
        <f t="shared" si="486"/>
        <v>0</v>
      </c>
      <c r="CB1852" s="246">
        <f t="shared" si="487"/>
        <v>0</v>
      </c>
      <c r="CC1852" s="246" t="str">
        <f t="shared" si="488"/>
        <v/>
      </c>
      <c r="CD1852" s="246">
        <f t="shared" si="489"/>
        <v>5</v>
      </c>
      <c r="CE1852" s="246">
        <f t="shared" si="490"/>
        <v>0</v>
      </c>
      <c r="CF1852" s="276">
        <f t="shared" si="491"/>
        <v>0</v>
      </c>
      <c r="CG1852" s="277">
        <f t="shared" si="491"/>
        <v>0</v>
      </c>
      <c r="CH1852" s="277">
        <f t="shared" si="491"/>
        <v>0</v>
      </c>
      <c r="CI1852" s="278">
        <f t="shared" si="491"/>
        <v>0</v>
      </c>
      <c r="CJ1852" s="280">
        <f t="shared" si="492"/>
        <v>0</v>
      </c>
      <c r="CK1852" s="232">
        <f t="shared" si="493"/>
        <v>0</v>
      </c>
      <c r="CL1852" s="1"/>
    </row>
    <row r="1853" spans="1:90" ht="18" customHeight="1">
      <c r="A1853" s="1"/>
      <c r="B1853" s="1"/>
      <c r="C1853" s="314"/>
      <c r="D1853" s="287" t="str">
        <f t="shared" si="494"/>
        <v/>
      </c>
      <c r="E1853" s="449" t="str">
        <f t="shared" si="481"/>
        <v/>
      </c>
      <c r="F1853" s="450"/>
      <c r="G1853" s="451"/>
      <c r="H1853" s="452"/>
      <c r="I1853" s="453"/>
      <c r="J1853" s="453"/>
      <c r="K1853" s="453"/>
      <c r="L1853" s="453"/>
      <c r="M1853" s="454"/>
      <c r="N1853" s="455"/>
      <c r="O1853" s="456"/>
      <c r="P1853" s="456"/>
      <c r="Q1853" s="456"/>
      <c r="R1853" s="456"/>
      <c r="S1853" s="456"/>
      <c r="T1853" s="456"/>
      <c r="U1853" s="456"/>
      <c r="V1853" s="456"/>
      <c r="W1853" s="456"/>
      <c r="X1853" s="456"/>
      <c r="Y1853" s="456"/>
      <c r="Z1853" s="456"/>
      <c r="AA1853" s="456"/>
      <c r="AB1853" s="456"/>
      <c r="AC1853" s="456"/>
      <c r="AD1853" s="456"/>
      <c r="AE1853" s="457"/>
      <c r="AF1853" s="455"/>
      <c r="AG1853" s="456"/>
      <c r="AH1853" s="456"/>
      <c r="AI1853" s="456"/>
      <c r="AJ1853" s="456"/>
      <c r="AK1853" s="456"/>
      <c r="AL1853" s="456"/>
      <c r="AM1853" s="456"/>
      <c r="AN1853" s="457"/>
      <c r="AO1853" s="455"/>
      <c r="AP1853" s="456"/>
      <c r="AQ1853" s="456"/>
      <c r="AR1853" s="456"/>
      <c r="AS1853" s="456"/>
      <c r="AT1853" s="456"/>
      <c r="AU1853" s="456"/>
      <c r="AV1853" s="456"/>
      <c r="AW1853" s="456"/>
      <c r="AX1853" s="456"/>
      <c r="AY1853" s="456"/>
      <c r="AZ1853" s="456"/>
      <c r="BA1853" s="456"/>
      <c r="BB1853" s="456"/>
      <c r="BC1853" s="456"/>
      <c r="BD1853" s="456"/>
      <c r="BE1853" s="456"/>
      <c r="BF1853" s="456"/>
      <c r="BG1853" s="457"/>
      <c r="BH1853" s="458"/>
      <c r="BI1853" s="459"/>
      <c r="BJ1853" s="459"/>
      <c r="BK1853" s="459"/>
      <c r="BL1853" s="459"/>
      <c r="BM1853" s="460"/>
      <c r="BN1853" s="314"/>
      <c r="BO1853" s="314"/>
      <c r="BP1853" s="1"/>
      <c r="BQ1853" s="120">
        <f>IF($F$3="","",IF(N1853=$F$3,COUNTIF(BQ$23:BQ1852,"&gt;0")+1,0))</f>
        <v>0</v>
      </c>
      <c r="BR1853" s="1"/>
      <c r="BS1853" s="20" t="str">
        <f>IF($N1853="","",IF(VLOOKUP(VLOOKUP($N1853,IMPOSTAZIONI!$E$6:$I$13,5,FALSE),IMPOSTAZIONI!$B$25:$N$32,3,FALSE)=0,"",VLOOKUP(VLOOKUP($N1853,IMPOSTAZIONI!$E$6:$I$13,5,FALSE),IMPOSTAZIONI!$B$25:$N$32,3,FALSE)))</f>
        <v/>
      </c>
      <c r="BT1853" s="20" t="str">
        <f>IF($N1853="","",IF(VLOOKUP(VLOOKUP($N1853,IMPOSTAZIONI!$E$6:$I$13,5,FALSE),IMPOSTAZIONI!$B$25:$N$32,6,FALSE)=0,"",VLOOKUP(VLOOKUP($N1853,IMPOSTAZIONI!$E$6:$I$13,5,FALSE),IMPOSTAZIONI!$B$25:$N$32,6,FALSE)))</f>
        <v/>
      </c>
      <c r="BU1853" s="20" t="str">
        <f>IF($N1853="","",IF(VLOOKUP(VLOOKUP($N1853,IMPOSTAZIONI!$E$6:$I$13,5,FALSE),IMPOSTAZIONI!$B$25:$N$32,9,FALSE)=0,"",VLOOKUP(VLOOKUP($N1853,IMPOSTAZIONI!$E$6:$I$13,5,FALSE),IMPOSTAZIONI!$B$25:$N$32,9,FALSE)))</f>
        <v/>
      </c>
      <c r="BV1853" s="20" t="str">
        <f>IF($N1853="","",IF(VLOOKUP(VLOOKUP($N1853,IMPOSTAZIONI!$E$6:$I$13,5,FALSE),IMPOSTAZIONI!$B$25:$N$32,12,FALSE)=0,"",VLOOKUP(VLOOKUP($N1853,IMPOSTAZIONI!$E$6:$I$13,5,FALSE),IMPOSTAZIONI!$B$25:$N$32,12,FALSE)))</f>
        <v/>
      </c>
      <c r="BW1853" s="221" t="str">
        <f t="shared" si="482"/>
        <v/>
      </c>
      <c r="BX1853" s="221" t="str">
        <f t="shared" si="483"/>
        <v/>
      </c>
      <c r="BY1853" s="221">
        <f t="shared" si="484"/>
        <v>0</v>
      </c>
      <c r="BZ1853" s="231">
        <f t="shared" si="485"/>
        <v>0</v>
      </c>
      <c r="CA1853" s="246">
        <f t="shared" si="486"/>
        <v>0</v>
      </c>
      <c r="CB1853" s="246">
        <f t="shared" si="487"/>
        <v>0</v>
      </c>
      <c r="CC1853" s="246" t="str">
        <f t="shared" si="488"/>
        <v/>
      </c>
      <c r="CD1853" s="246">
        <f t="shared" si="489"/>
        <v>5</v>
      </c>
      <c r="CE1853" s="246">
        <f t="shared" si="490"/>
        <v>0</v>
      </c>
      <c r="CF1853" s="276">
        <f t="shared" si="491"/>
        <v>0</v>
      </c>
      <c r="CG1853" s="277">
        <f t="shared" si="491"/>
        <v>0</v>
      </c>
      <c r="CH1853" s="277">
        <f t="shared" si="491"/>
        <v>0</v>
      </c>
      <c r="CI1853" s="278">
        <f t="shared" ref="CI1853:CI1916" si="495">COUNTIF($CE$23:$CE$3022,CONCATENATE($CD1853,CI$21))</f>
        <v>0</v>
      </c>
      <c r="CJ1853" s="280">
        <f t="shared" si="492"/>
        <v>0</v>
      </c>
      <c r="CK1853" s="232">
        <f t="shared" si="493"/>
        <v>0</v>
      </c>
      <c r="CL1853" s="1"/>
    </row>
    <row r="1854" spans="1:90" ht="18" customHeight="1">
      <c r="A1854" s="1"/>
      <c r="B1854" s="1"/>
      <c r="C1854" s="314"/>
      <c r="D1854" s="287" t="str">
        <f t="shared" si="494"/>
        <v/>
      </c>
      <c r="E1854" s="449" t="str">
        <f t="shared" ref="E1854:E1917" si="496">IF(BQ1854=0,"",BQ1854)</f>
        <v/>
      </c>
      <c r="F1854" s="450"/>
      <c r="G1854" s="451"/>
      <c r="H1854" s="452"/>
      <c r="I1854" s="453"/>
      <c r="J1854" s="453"/>
      <c r="K1854" s="453"/>
      <c r="L1854" s="453"/>
      <c r="M1854" s="454"/>
      <c r="N1854" s="455"/>
      <c r="O1854" s="456"/>
      <c r="P1854" s="456"/>
      <c r="Q1854" s="456"/>
      <c r="R1854" s="456"/>
      <c r="S1854" s="456"/>
      <c r="T1854" s="456"/>
      <c r="U1854" s="456"/>
      <c r="V1854" s="456"/>
      <c r="W1854" s="456"/>
      <c r="X1854" s="456"/>
      <c r="Y1854" s="456"/>
      <c r="Z1854" s="456"/>
      <c r="AA1854" s="456"/>
      <c r="AB1854" s="456"/>
      <c r="AC1854" s="456"/>
      <c r="AD1854" s="456"/>
      <c r="AE1854" s="457"/>
      <c r="AF1854" s="455"/>
      <c r="AG1854" s="456"/>
      <c r="AH1854" s="456"/>
      <c r="AI1854" s="456"/>
      <c r="AJ1854" s="456"/>
      <c r="AK1854" s="456"/>
      <c r="AL1854" s="456"/>
      <c r="AM1854" s="456"/>
      <c r="AN1854" s="457"/>
      <c r="AO1854" s="455"/>
      <c r="AP1854" s="456"/>
      <c r="AQ1854" s="456"/>
      <c r="AR1854" s="456"/>
      <c r="AS1854" s="456"/>
      <c r="AT1854" s="456"/>
      <c r="AU1854" s="456"/>
      <c r="AV1854" s="456"/>
      <c r="AW1854" s="456"/>
      <c r="AX1854" s="456"/>
      <c r="AY1854" s="456"/>
      <c r="AZ1854" s="456"/>
      <c r="BA1854" s="456"/>
      <c r="BB1854" s="456"/>
      <c r="BC1854" s="456"/>
      <c r="BD1854" s="456"/>
      <c r="BE1854" s="456"/>
      <c r="BF1854" s="456"/>
      <c r="BG1854" s="457"/>
      <c r="BH1854" s="458"/>
      <c r="BI1854" s="459"/>
      <c r="BJ1854" s="459"/>
      <c r="BK1854" s="459"/>
      <c r="BL1854" s="459"/>
      <c r="BM1854" s="460"/>
      <c r="BN1854" s="314"/>
      <c r="BO1854" s="314"/>
      <c r="BP1854" s="1"/>
      <c r="BQ1854" s="120">
        <f>IF($F$3="","",IF(N1854=$F$3,COUNTIF(BQ$23:BQ1853,"&gt;0")+1,0))</f>
        <v>0</v>
      </c>
      <c r="BR1854" s="1"/>
      <c r="BS1854" s="20" t="str">
        <f>IF($N1854="","",IF(VLOOKUP(VLOOKUP($N1854,IMPOSTAZIONI!$E$6:$I$13,5,FALSE),IMPOSTAZIONI!$B$25:$N$32,3,FALSE)=0,"",VLOOKUP(VLOOKUP($N1854,IMPOSTAZIONI!$E$6:$I$13,5,FALSE),IMPOSTAZIONI!$B$25:$N$32,3,FALSE)))</f>
        <v/>
      </c>
      <c r="BT1854" s="20" t="str">
        <f>IF($N1854="","",IF(VLOOKUP(VLOOKUP($N1854,IMPOSTAZIONI!$E$6:$I$13,5,FALSE),IMPOSTAZIONI!$B$25:$N$32,6,FALSE)=0,"",VLOOKUP(VLOOKUP($N1854,IMPOSTAZIONI!$E$6:$I$13,5,FALSE),IMPOSTAZIONI!$B$25:$N$32,6,FALSE)))</f>
        <v/>
      </c>
      <c r="BU1854" s="20" t="str">
        <f>IF($N1854="","",IF(VLOOKUP(VLOOKUP($N1854,IMPOSTAZIONI!$E$6:$I$13,5,FALSE),IMPOSTAZIONI!$B$25:$N$32,9,FALSE)=0,"",VLOOKUP(VLOOKUP($N1854,IMPOSTAZIONI!$E$6:$I$13,5,FALSE),IMPOSTAZIONI!$B$25:$N$32,9,FALSE)))</f>
        <v/>
      </c>
      <c r="BV1854" s="20" t="str">
        <f>IF($N1854="","",IF(VLOOKUP(VLOOKUP($N1854,IMPOSTAZIONI!$E$6:$I$13,5,FALSE),IMPOSTAZIONI!$B$25:$N$32,12,FALSE)=0,"",VLOOKUP(VLOOKUP($N1854,IMPOSTAZIONI!$E$6:$I$13,5,FALSE),IMPOSTAZIONI!$B$25:$N$32,12,FALSE)))</f>
        <v/>
      </c>
      <c r="BW1854" s="221" t="str">
        <f t="shared" ref="BW1854:BW1917" si="497">IF(AF1854="","",HLOOKUP(AF1854,BS1854:BV1854,1,FALSE))</f>
        <v/>
      </c>
      <c r="BX1854" s="221" t="str">
        <f t="shared" ref="BX1854:BX1917" si="498">IF(N1854="","",VLOOKUP(N1854,$AY$3109:$BM$3116,1,FALSE))</f>
        <v/>
      </c>
      <c r="BY1854" s="221">
        <f t="shared" ref="BY1854:BY1917" si="499">IF(OR(ISERROR(BW1854),ISERROR(BX1854),AND(H1854&gt;0,H1854&lt;AD$3140),AND(H1854&gt;0,H1854&gt;AD$3141)),1,IF(CK1854=1,2,0))</f>
        <v>0</v>
      </c>
      <c r="BZ1854" s="231">
        <f t="shared" ref="BZ1854:BZ1917" si="500">IF($F$3="",0,IF($F$3=N1854,H1854,0))</f>
        <v>0</v>
      </c>
      <c r="CA1854" s="246">
        <f t="shared" ref="CA1854:CA1917" si="501">IF($BN$3&gt;$AY$3147,"",IF(BZ1854=0,0,IF(AF1854="",0,VLOOKUP(AF1854,$AY$3118:$BL$3121,14,FALSE))))</f>
        <v>0</v>
      </c>
      <c r="CB1854" s="246">
        <f t="shared" ref="CB1854:CB1917" si="502">IF(BZ1854=0,0,MONTH(BZ1854))</f>
        <v>0</v>
      </c>
      <c r="CC1854" s="246" t="str">
        <f t="shared" ref="CC1854:CC1917" si="503">IF(OR(BZ1854=0,CA1854=0),"",CONCATENATE(CB1854,CA1854))</f>
        <v/>
      </c>
      <c r="CD1854" s="246">
        <f t="shared" ref="CD1854:CD1917" si="504">MATCH(BZ1854,BZ$23:BZ$3022,0)</f>
        <v>5</v>
      </c>
      <c r="CE1854" s="246">
        <f t="shared" ref="CE1854:CE1917" si="505">IF(CA1854&gt;0,CONCATENATE(CD1854,CA1854),0)</f>
        <v>0</v>
      </c>
      <c r="CF1854" s="276">
        <f t="shared" ref="CF1854:CI1917" si="506">COUNTIF($CE$23:$CE$3022,CONCATENATE($CD1854,CF$21))</f>
        <v>0</v>
      </c>
      <c r="CG1854" s="277">
        <f t="shared" si="506"/>
        <v>0</v>
      </c>
      <c r="CH1854" s="277">
        <f t="shared" si="506"/>
        <v>0</v>
      </c>
      <c r="CI1854" s="278">
        <f t="shared" si="495"/>
        <v>0</v>
      </c>
      <c r="CJ1854" s="280">
        <f t="shared" ref="CJ1854:CJ1917" si="507">COUNTIF(CF1854:CI1854,"&gt;0")</f>
        <v>0</v>
      </c>
      <c r="CK1854" s="232">
        <f t="shared" ref="CK1854:CK1917" si="508">IF(CJ1854&gt;1,1,0)</f>
        <v>0</v>
      </c>
      <c r="CL1854" s="1"/>
    </row>
    <row r="1855" spans="1:90" ht="18" customHeight="1">
      <c r="A1855" s="1"/>
      <c r="B1855" s="1"/>
      <c r="C1855" s="314"/>
      <c r="D1855" s="287" t="str">
        <f t="shared" si="494"/>
        <v/>
      </c>
      <c r="E1855" s="449" t="str">
        <f t="shared" si="496"/>
        <v/>
      </c>
      <c r="F1855" s="450"/>
      <c r="G1855" s="451"/>
      <c r="H1855" s="452"/>
      <c r="I1855" s="453"/>
      <c r="J1855" s="453"/>
      <c r="K1855" s="453"/>
      <c r="L1855" s="453"/>
      <c r="M1855" s="454"/>
      <c r="N1855" s="455"/>
      <c r="O1855" s="456"/>
      <c r="P1855" s="456"/>
      <c r="Q1855" s="456"/>
      <c r="R1855" s="456"/>
      <c r="S1855" s="456"/>
      <c r="T1855" s="456"/>
      <c r="U1855" s="456"/>
      <c r="V1855" s="456"/>
      <c r="W1855" s="456"/>
      <c r="X1855" s="456"/>
      <c r="Y1855" s="456"/>
      <c r="Z1855" s="456"/>
      <c r="AA1855" s="456"/>
      <c r="AB1855" s="456"/>
      <c r="AC1855" s="456"/>
      <c r="AD1855" s="456"/>
      <c r="AE1855" s="457"/>
      <c r="AF1855" s="455"/>
      <c r="AG1855" s="456"/>
      <c r="AH1855" s="456"/>
      <c r="AI1855" s="456"/>
      <c r="AJ1855" s="456"/>
      <c r="AK1855" s="456"/>
      <c r="AL1855" s="456"/>
      <c r="AM1855" s="456"/>
      <c r="AN1855" s="457"/>
      <c r="AO1855" s="455"/>
      <c r="AP1855" s="456"/>
      <c r="AQ1855" s="456"/>
      <c r="AR1855" s="456"/>
      <c r="AS1855" s="456"/>
      <c r="AT1855" s="456"/>
      <c r="AU1855" s="456"/>
      <c r="AV1855" s="456"/>
      <c r="AW1855" s="456"/>
      <c r="AX1855" s="456"/>
      <c r="AY1855" s="456"/>
      <c r="AZ1855" s="456"/>
      <c r="BA1855" s="456"/>
      <c r="BB1855" s="456"/>
      <c r="BC1855" s="456"/>
      <c r="BD1855" s="456"/>
      <c r="BE1855" s="456"/>
      <c r="BF1855" s="456"/>
      <c r="BG1855" s="457"/>
      <c r="BH1855" s="458"/>
      <c r="BI1855" s="459"/>
      <c r="BJ1855" s="459"/>
      <c r="BK1855" s="459"/>
      <c r="BL1855" s="459"/>
      <c r="BM1855" s="460"/>
      <c r="BN1855" s="314"/>
      <c r="BO1855" s="314"/>
      <c r="BP1855" s="1"/>
      <c r="BQ1855" s="120">
        <f>IF($F$3="","",IF(N1855=$F$3,COUNTIF(BQ$23:BQ1854,"&gt;0")+1,0))</f>
        <v>0</v>
      </c>
      <c r="BR1855" s="1"/>
      <c r="BS1855" s="20" t="str">
        <f>IF($N1855="","",IF(VLOOKUP(VLOOKUP($N1855,IMPOSTAZIONI!$E$6:$I$13,5,FALSE),IMPOSTAZIONI!$B$25:$N$32,3,FALSE)=0,"",VLOOKUP(VLOOKUP($N1855,IMPOSTAZIONI!$E$6:$I$13,5,FALSE),IMPOSTAZIONI!$B$25:$N$32,3,FALSE)))</f>
        <v/>
      </c>
      <c r="BT1855" s="20" t="str">
        <f>IF($N1855="","",IF(VLOOKUP(VLOOKUP($N1855,IMPOSTAZIONI!$E$6:$I$13,5,FALSE),IMPOSTAZIONI!$B$25:$N$32,6,FALSE)=0,"",VLOOKUP(VLOOKUP($N1855,IMPOSTAZIONI!$E$6:$I$13,5,FALSE),IMPOSTAZIONI!$B$25:$N$32,6,FALSE)))</f>
        <v/>
      </c>
      <c r="BU1855" s="20" t="str">
        <f>IF($N1855="","",IF(VLOOKUP(VLOOKUP($N1855,IMPOSTAZIONI!$E$6:$I$13,5,FALSE),IMPOSTAZIONI!$B$25:$N$32,9,FALSE)=0,"",VLOOKUP(VLOOKUP($N1855,IMPOSTAZIONI!$E$6:$I$13,5,FALSE),IMPOSTAZIONI!$B$25:$N$32,9,FALSE)))</f>
        <v/>
      </c>
      <c r="BV1855" s="20" t="str">
        <f>IF($N1855="","",IF(VLOOKUP(VLOOKUP($N1855,IMPOSTAZIONI!$E$6:$I$13,5,FALSE),IMPOSTAZIONI!$B$25:$N$32,12,FALSE)=0,"",VLOOKUP(VLOOKUP($N1855,IMPOSTAZIONI!$E$6:$I$13,5,FALSE),IMPOSTAZIONI!$B$25:$N$32,12,FALSE)))</f>
        <v/>
      </c>
      <c r="BW1855" s="221" t="str">
        <f t="shared" si="497"/>
        <v/>
      </c>
      <c r="BX1855" s="221" t="str">
        <f t="shared" si="498"/>
        <v/>
      </c>
      <c r="BY1855" s="221">
        <f t="shared" si="499"/>
        <v>0</v>
      </c>
      <c r="BZ1855" s="231">
        <f t="shared" si="500"/>
        <v>0</v>
      </c>
      <c r="CA1855" s="246">
        <f t="shared" si="501"/>
        <v>0</v>
      </c>
      <c r="CB1855" s="246">
        <f t="shared" si="502"/>
        <v>0</v>
      </c>
      <c r="CC1855" s="246" t="str">
        <f t="shared" si="503"/>
        <v/>
      </c>
      <c r="CD1855" s="246">
        <f t="shared" si="504"/>
        <v>5</v>
      </c>
      <c r="CE1855" s="246">
        <f t="shared" si="505"/>
        <v>0</v>
      </c>
      <c r="CF1855" s="276">
        <f t="shared" si="506"/>
        <v>0</v>
      </c>
      <c r="CG1855" s="277">
        <f t="shared" si="506"/>
        <v>0</v>
      </c>
      <c r="CH1855" s="277">
        <f t="shared" si="506"/>
        <v>0</v>
      </c>
      <c r="CI1855" s="278">
        <f t="shared" si="495"/>
        <v>0</v>
      </c>
      <c r="CJ1855" s="280">
        <f t="shared" si="507"/>
        <v>0</v>
      </c>
      <c r="CK1855" s="232">
        <f t="shared" si="508"/>
        <v>0</v>
      </c>
      <c r="CL1855" s="1"/>
    </row>
    <row r="1856" spans="1:90" ht="18" customHeight="1">
      <c r="A1856" s="1"/>
      <c r="B1856" s="1"/>
      <c r="C1856" s="314"/>
      <c r="D1856" s="287" t="str">
        <f t="shared" si="494"/>
        <v/>
      </c>
      <c r="E1856" s="449" t="str">
        <f t="shared" si="496"/>
        <v/>
      </c>
      <c r="F1856" s="450"/>
      <c r="G1856" s="451"/>
      <c r="H1856" s="452"/>
      <c r="I1856" s="453"/>
      <c r="J1856" s="453"/>
      <c r="K1856" s="453"/>
      <c r="L1856" s="453"/>
      <c r="M1856" s="454"/>
      <c r="N1856" s="455"/>
      <c r="O1856" s="456"/>
      <c r="P1856" s="456"/>
      <c r="Q1856" s="456"/>
      <c r="R1856" s="456"/>
      <c r="S1856" s="456"/>
      <c r="T1856" s="456"/>
      <c r="U1856" s="456"/>
      <c r="V1856" s="456"/>
      <c r="W1856" s="456"/>
      <c r="X1856" s="456"/>
      <c r="Y1856" s="456"/>
      <c r="Z1856" s="456"/>
      <c r="AA1856" s="456"/>
      <c r="AB1856" s="456"/>
      <c r="AC1856" s="456"/>
      <c r="AD1856" s="456"/>
      <c r="AE1856" s="457"/>
      <c r="AF1856" s="455"/>
      <c r="AG1856" s="456"/>
      <c r="AH1856" s="456"/>
      <c r="AI1856" s="456"/>
      <c r="AJ1856" s="456"/>
      <c r="AK1856" s="456"/>
      <c r="AL1856" s="456"/>
      <c r="AM1856" s="456"/>
      <c r="AN1856" s="457"/>
      <c r="AO1856" s="455"/>
      <c r="AP1856" s="456"/>
      <c r="AQ1856" s="456"/>
      <c r="AR1856" s="456"/>
      <c r="AS1856" s="456"/>
      <c r="AT1856" s="456"/>
      <c r="AU1856" s="456"/>
      <c r="AV1856" s="456"/>
      <c r="AW1856" s="456"/>
      <c r="AX1856" s="456"/>
      <c r="AY1856" s="456"/>
      <c r="AZ1856" s="456"/>
      <c r="BA1856" s="456"/>
      <c r="BB1856" s="456"/>
      <c r="BC1856" s="456"/>
      <c r="BD1856" s="456"/>
      <c r="BE1856" s="456"/>
      <c r="BF1856" s="456"/>
      <c r="BG1856" s="457"/>
      <c r="BH1856" s="458"/>
      <c r="BI1856" s="459"/>
      <c r="BJ1856" s="459"/>
      <c r="BK1856" s="459"/>
      <c r="BL1856" s="459"/>
      <c r="BM1856" s="460"/>
      <c r="BN1856" s="314"/>
      <c r="BO1856" s="314"/>
      <c r="BP1856" s="1"/>
      <c r="BQ1856" s="120">
        <f>IF($F$3="","",IF(N1856=$F$3,COUNTIF(BQ$23:BQ1855,"&gt;0")+1,0))</f>
        <v>0</v>
      </c>
      <c r="BR1856" s="1"/>
      <c r="BS1856" s="20" t="str">
        <f>IF($N1856="","",IF(VLOOKUP(VLOOKUP($N1856,IMPOSTAZIONI!$E$6:$I$13,5,FALSE),IMPOSTAZIONI!$B$25:$N$32,3,FALSE)=0,"",VLOOKUP(VLOOKUP($N1856,IMPOSTAZIONI!$E$6:$I$13,5,FALSE),IMPOSTAZIONI!$B$25:$N$32,3,FALSE)))</f>
        <v/>
      </c>
      <c r="BT1856" s="20" t="str">
        <f>IF($N1856="","",IF(VLOOKUP(VLOOKUP($N1856,IMPOSTAZIONI!$E$6:$I$13,5,FALSE),IMPOSTAZIONI!$B$25:$N$32,6,FALSE)=0,"",VLOOKUP(VLOOKUP($N1856,IMPOSTAZIONI!$E$6:$I$13,5,FALSE),IMPOSTAZIONI!$B$25:$N$32,6,FALSE)))</f>
        <v/>
      </c>
      <c r="BU1856" s="20" t="str">
        <f>IF($N1856="","",IF(VLOOKUP(VLOOKUP($N1856,IMPOSTAZIONI!$E$6:$I$13,5,FALSE),IMPOSTAZIONI!$B$25:$N$32,9,FALSE)=0,"",VLOOKUP(VLOOKUP($N1856,IMPOSTAZIONI!$E$6:$I$13,5,FALSE),IMPOSTAZIONI!$B$25:$N$32,9,FALSE)))</f>
        <v/>
      </c>
      <c r="BV1856" s="20" t="str">
        <f>IF($N1856="","",IF(VLOOKUP(VLOOKUP($N1856,IMPOSTAZIONI!$E$6:$I$13,5,FALSE),IMPOSTAZIONI!$B$25:$N$32,12,FALSE)=0,"",VLOOKUP(VLOOKUP($N1856,IMPOSTAZIONI!$E$6:$I$13,5,FALSE),IMPOSTAZIONI!$B$25:$N$32,12,FALSE)))</f>
        <v/>
      </c>
      <c r="BW1856" s="221" t="str">
        <f t="shared" si="497"/>
        <v/>
      </c>
      <c r="BX1856" s="221" t="str">
        <f t="shared" si="498"/>
        <v/>
      </c>
      <c r="BY1856" s="221">
        <f t="shared" si="499"/>
        <v>0</v>
      </c>
      <c r="BZ1856" s="231">
        <f t="shared" si="500"/>
        <v>0</v>
      </c>
      <c r="CA1856" s="246">
        <f t="shared" si="501"/>
        <v>0</v>
      </c>
      <c r="CB1856" s="246">
        <f t="shared" si="502"/>
        <v>0</v>
      </c>
      <c r="CC1856" s="246" t="str">
        <f t="shared" si="503"/>
        <v/>
      </c>
      <c r="CD1856" s="246">
        <f t="shared" si="504"/>
        <v>5</v>
      </c>
      <c r="CE1856" s="246">
        <f t="shared" si="505"/>
        <v>0</v>
      </c>
      <c r="CF1856" s="276">
        <f t="shared" si="506"/>
        <v>0</v>
      </c>
      <c r="CG1856" s="277">
        <f t="shared" si="506"/>
        <v>0</v>
      </c>
      <c r="CH1856" s="277">
        <f t="shared" si="506"/>
        <v>0</v>
      </c>
      <c r="CI1856" s="278">
        <f t="shared" si="495"/>
        <v>0</v>
      </c>
      <c r="CJ1856" s="280">
        <f t="shared" si="507"/>
        <v>0</v>
      </c>
      <c r="CK1856" s="232">
        <f t="shared" si="508"/>
        <v>0</v>
      </c>
      <c r="CL1856" s="1"/>
    </row>
    <row r="1857" spans="1:90" ht="18" customHeight="1">
      <c r="A1857" s="1"/>
      <c r="B1857" s="1"/>
      <c r="C1857" s="314"/>
      <c r="D1857" s="287" t="str">
        <f t="shared" si="494"/>
        <v/>
      </c>
      <c r="E1857" s="449" t="str">
        <f t="shared" si="496"/>
        <v/>
      </c>
      <c r="F1857" s="450"/>
      <c r="G1857" s="451"/>
      <c r="H1857" s="452"/>
      <c r="I1857" s="453"/>
      <c r="J1857" s="453"/>
      <c r="K1857" s="453"/>
      <c r="L1857" s="453"/>
      <c r="M1857" s="454"/>
      <c r="N1857" s="455"/>
      <c r="O1857" s="456"/>
      <c r="P1857" s="456"/>
      <c r="Q1857" s="456"/>
      <c r="R1857" s="456"/>
      <c r="S1857" s="456"/>
      <c r="T1857" s="456"/>
      <c r="U1857" s="456"/>
      <c r="V1857" s="456"/>
      <c r="W1857" s="456"/>
      <c r="X1857" s="456"/>
      <c r="Y1857" s="456"/>
      <c r="Z1857" s="456"/>
      <c r="AA1857" s="456"/>
      <c r="AB1857" s="456"/>
      <c r="AC1857" s="456"/>
      <c r="AD1857" s="456"/>
      <c r="AE1857" s="457"/>
      <c r="AF1857" s="455"/>
      <c r="AG1857" s="456"/>
      <c r="AH1857" s="456"/>
      <c r="AI1857" s="456"/>
      <c r="AJ1857" s="456"/>
      <c r="AK1857" s="456"/>
      <c r="AL1857" s="456"/>
      <c r="AM1857" s="456"/>
      <c r="AN1857" s="457"/>
      <c r="AO1857" s="455"/>
      <c r="AP1857" s="456"/>
      <c r="AQ1857" s="456"/>
      <c r="AR1857" s="456"/>
      <c r="AS1857" s="456"/>
      <c r="AT1857" s="456"/>
      <c r="AU1857" s="456"/>
      <c r="AV1857" s="456"/>
      <c r="AW1857" s="456"/>
      <c r="AX1857" s="456"/>
      <c r="AY1857" s="456"/>
      <c r="AZ1857" s="456"/>
      <c r="BA1857" s="456"/>
      <c r="BB1857" s="456"/>
      <c r="BC1857" s="456"/>
      <c r="BD1857" s="456"/>
      <c r="BE1857" s="456"/>
      <c r="BF1857" s="456"/>
      <c r="BG1857" s="457"/>
      <c r="BH1857" s="458"/>
      <c r="BI1857" s="459"/>
      <c r="BJ1857" s="459"/>
      <c r="BK1857" s="459"/>
      <c r="BL1857" s="459"/>
      <c r="BM1857" s="460"/>
      <c r="BN1857" s="314"/>
      <c r="BO1857" s="314"/>
      <c r="BP1857" s="1"/>
      <c r="BQ1857" s="120">
        <f>IF($F$3="","",IF(N1857=$F$3,COUNTIF(BQ$23:BQ1856,"&gt;0")+1,0))</f>
        <v>0</v>
      </c>
      <c r="BR1857" s="1"/>
      <c r="BS1857" s="20" t="str">
        <f>IF($N1857="","",IF(VLOOKUP(VLOOKUP($N1857,IMPOSTAZIONI!$E$6:$I$13,5,FALSE),IMPOSTAZIONI!$B$25:$N$32,3,FALSE)=0,"",VLOOKUP(VLOOKUP($N1857,IMPOSTAZIONI!$E$6:$I$13,5,FALSE),IMPOSTAZIONI!$B$25:$N$32,3,FALSE)))</f>
        <v/>
      </c>
      <c r="BT1857" s="20" t="str">
        <f>IF($N1857="","",IF(VLOOKUP(VLOOKUP($N1857,IMPOSTAZIONI!$E$6:$I$13,5,FALSE),IMPOSTAZIONI!$B$25:$N$32,6,FALSE)=0,"",VLOOKUP(VLOOKUP($N1857,IMPOSTAZIONI!$E$6:$I$13,5,FALSE),IMPOSTAZIONI!$B$25:$N$32,6,FALSE)))</f>
        <v/>
      </c>
      <c r="BU1857" s="20" t="str">
        <f>IF($N1857="","",IF(VLOOKUP(VLOOKUP($N1857,IMPOSTAZIONI!$E$6:$I$13,5,FALSE),IMPOSTAZIONI!$B$25:$N$32,9,FALSE)=0,"",VLOOKUP(VLOOKUP($N1857,IMPOSTAZIONI!$E$6:$I$13,5,FALSE),IMPOSTAZIONI!$B$25:$N$32,9,FALSE)))</f>
        <v/>
      </c>
      <c r="BV1857" s="20" t="str">
        <f>IF($N1857="","",IF(VLOOKUP(VLOOKUP($N1857,IMPOSTAZIONI!$E$6:$I$13,5,FALSE),IMPOSTAZIONI!$B$25:$N$32,12,FALSE)=0,"",VLOOKUP(VLOOKUP($N1857,IMPOSTAZIONI!$E$6:$I$13,5,FALSE),IMPOSTAZIONI!$B$25:$N$32,12,FALSE)))</f>
        <v/>
      </c>
      <c r="BW1857" s="221" t="str">
        <f t="shared" si="497"/>
        <v/>
      </c>
      <c r="BX1857" s="221" t="str">
        <f t="shared" si="498"/>
        <v/>
      </c>
      <c r="BY1857" s="221">
        <f t="shared" si="499"/>
        <v>0</v>
      </c>
      <c r="BZ1857" s="231">
        <f t="shared" si="500"/>
        <v>0</v>
      </c>
      <c r="CA1857" s="246">
        <f t="shared" si="501"/>
        <v>0</v>
      </c>
      <c r="CB1857" s="246">
        <f t="shared" si="502"/>
        <v>0</v>
      </c>
      <c r="CC1857" s="246" t="str">
        <f t="shared" si="503"/>
        <v/>
      </c>
      <c r="CD1857" s="246">
        <f t="shared" si="504"/>
        <v>5</v>
      </c>
      <c r="CE1857" s="246">
        <f t="shared" si="505"/>
        <v>0</v>
      </c>
      <c r="CF1857" s="276">
        <f t="shared" si="506"/>
        <v>0</v>
      </c>
      <c r="CG1857" s="277">
        <f t="shared" si="506"/>
        <v>0</v>
      </c>
      <c r="CH1857" s="277">
        <f t="shared" si="506"/>
        <v>0</v>
      </c>
      <c r="CI1857" s="278">
        <f t="shared" si="495"/>
        <v>0</v>
      </c>
      <c r="CJ1857" s="280">
        <f t="shared" si="507"/>
        <v>0</v>
      </c>
      <c r="CK1857" s="232">
        <f t="shared" si="508"/>
        <v>0</v>
      </c>
      <c r="CL1857" s="1"/>
    </row>
    <row r="1858" spans="1:90" ht="18" customHeight="1">
      <c r="A1858" s="1"/>
      <c r="B1858" s="1"/>
      <c r="C1858" s="314"/>
      <c r="D1858" s="287" t="str">
        <f t="shared" si="494"/>
        <v/>
      </c>
      <c r="E1858" s="449" t="str">
        <f t="shared" si="496"/>
        <v/>
      </c>
      <c r="F1858" s="450"/>
      <c r="G1858" s="451"/>
      <c r="H1858" s="452"/>
      <c r="I1858" s="453"/>
      <c r="J1858" s="453"/>
      <c r="K1858" s="453"/>
      <c r="L1858" s="453"/>
      <c r="M1858" s="454"/>
      <c r="N1858" s="455"/>
      <c r="O1858" s="456"/>
      <c r="P1858" s="456"/>
      <c r="Q1858" s="456"/>
      <c r="R1858" s="456"/>
      <c r="S1858" s="456"/>
      <c r="T1858" s="456"/>
      <c r="U1858" s="456"/>
      <c r="V1858" s="456"/>
      <c r="W1858" s="456"/>
      <c r="X1858" s="456"/>
      <c r="Y1858" s="456"/>
      <c r="Z1858" s="456"/>
      <c r="AA1858" s="456"/>
      <c r="AB1858" s="456"/>
      <c r="AC1858" s="456"/>
      <c r="AD1858" s="456"/>
      <c r="AE1858" s="457"/>
      <c r="AF1858" s="455"/>
      <c r="AG1858" s="456"/>
      <c r="AH1858" s="456"/>
      <c r="AI1858" s="456"/>
      <c r="AJ1858" s="456"/>
      <c r="AK1858" s="456"/>
      <c r="AL1858" s="456"/>
      <c r="AM1858" s="456"/>
      <c r="AN1858" s="457"/>
      <c r="AO1858" s="455"/>
      <c r="AP1858" s="456"/>
      <c r="AQ1858" s="456"/>
      <c r="AR1858" s="456"/>
      <c r="AS1858" s="456"/>
      <c r="AT1858" s="456"/>
      <c r="AU1858" s="456"/>
      <c r="AV1858" s="456"/>
      <c r="AW1858" s="456"/>
      <c r="AX1858" s="456"/>
      <c r="AY1858" s="456"/>
      <c r="AZ1858" s="456"/>
      <c r="BA1858" s="456"/>
      <c r="BB1858" s="456"/>
      <c r="BC1858" s="456"/>
      <c r="BD1858" s="456"/>
      <c r="BE1858" s="456"/>
      <c r="BF1858" s="456"/>
      <c r="BG1858" s="457"/>
      <c r="BH1858" s="458"/>
      <c r="BI1858" s="459"/>
      <c r="BJ1858" s="459"/>
      <c r="BK1858" s="459"/>
      <c r="BL1858" s="459"/>
      <c r="BM1858" s="460"/>
      <c r="BN1858" s="314"/>
      <c r="BO1858" s="314"/>
      <c r="BP1858" s="1"/>
      <c r="BQ1858" s="120">
        <f>IF($F$3="","",IF(N1858=$F$3,COUNTIF(BQ$23:BQ1857,"&gt;0")+1,0))</f>
        <v>0</v>
      </c>
      <c r="BR1858" s="1"/>
      <c r="BS1858" s="20" t="str">
        <f>IF($N1858="","",IF(VLOOKUP(VLOOKUP($N1858,IMPOSTAZIONI!$E$6:$I$13,5,FALSE),IMPOSTAZIONI!$B$25:$N$32,3,FALSE)=0,"",VLOOKUP(VLOOKUP($N1858,IMPOSTAZIONI!$E$6:$I$13,5,FALSE),IMPOSTAZIONI!$B$25:$N$32,3,FALSE)))</f>
        <v/>
      </c>
      <c r="BT1858" s="20" t="str">
        <f>IF($N1858="","",IF(VLOOKUP(VLOOKUP($N1858,IMPOSTAZIONI!$E$6:$I$13,5,FALSE),IMPOSTAZIONI!$B$25:$N$32,6,FALSE)=0,"",VLOOKUP(VLOOKUP($N1858,IMPOSTAZIONI!$E$6:$I$13,5,FALSE),IMPOSTAZIONI!$B$25:$N$32,6,FALSE)))</f>
        <v/>
      </c>
      <c r="BU1858" s="20" t="str">
        <f>IF($N1858="","",IF(VLOOKUP(VLOOKUP($N1858,IMPOSTAZIONI!$E$6:$I$13,5,FALSE),IMPOSTAZIONI!$B$25:$N$32,9,FALSE)=0,"",VLOOKUP(VLOOKUP($N1858,IMPOSTAZIONI!$E$6:$I$13,5,FALSE),IMPOSTAZIONI!$B$25:$N$32,9,FALSE)))</f>
        <v/>
      </c>
      <c r="BV1858" s="20" t="str">
        <f>IF($N1858="","",IF(VLOOKUP(VLOOKUP($N1858,IMPOSTAZIONI!$E$6:$I$13,5,FALSE),IMPOSTAZIONI!$B$25:$N$32,12,FALSE)=0,"",VLOOKUP(VLOOKUP($N1858,IMPOSTAZIONI!$E$6:$I$13,5,FALSE),IMPOSTAZIONI!$B$25:$N$32,12,FALSE)))</f>
        <v/>
      </c>
      <c r="BW1858" s="221" t="str">
        <f t="shared" si="497"/>
        <v/>
      </c>
      <c r="BX1858" s="221" t="str">
        <f t="shared" si="498"/>
        <v/>
      </c>
      <c r="BY1858" s="221">
        <f t="shared" si="499"/>
        <v>0</v>
      </c>
      <c r="BZ1858" s="231">
        <f t="shared" si="500"/>
        <v>0</v>
      </c>
      <c r="CA1858" s="246">
        <f t="shared" si="501"/>
        <v>0</v>
      </c>
      <c r="CB1858" s="246">
        <f t="shared" si="502"/>
        <v>0</v>
      </c>
      <c r="CC1858" s="246" t="str">
        <f t="shared" si="503"/>
        <v/>
      </c>
      <c r="CD1858" s="246">
        <f t="shared" si="504"/>
        <v>5</v>
      </c>
      <c r="CE1858" s="246">
        <f t="shared" si="505"/>
        <v>0</v>
      </c>
      <c r="CF1858" s="276">
        <f t="shared" si="506"/>
        <v>0</v>
      </c>
      <c r="CG1858" s="277">
        <f t="shared" si="506"/>
        <v>0</v>
      </c>
      <c r="CH1858" s="277">
        <f t="shared" si="506"/>
        <v>0</v>
      </c>
      <c r="CI1858" s="278">
        <f t="shared" si="495"/>
        <v>0</v>
      </c>
      <c r="CJ1858" s="280">
        <f t="shared" si="507"/>
        <v>0</v>
      </c>
      <c r="CK1858" s="232">
        <f t="shared" si="508"/>
        <v>0</v>
      </c>
      <c r="CL1858" s="1"/>
    </row>
    <row r="1859" spans="1:90" ht="18" customHeight="1">
      <c r="A1859" s="1"/>
      <c r="B1859" s="1"/>
      <c r="C1859" s="314"/>
      <c r="D1859" s="287" t="str">
        <f t="shared" si="494"/>
        <v/>
      </c>
      <c r="E1859" s="449" t="str">
        <f t="shared" si="496"/>
        <v/>
      </c>
      <c r="F1859" s="450"/>
      <c r="G1859" s="451"/>
      <c r="H1859" s="452"/>
      <c r="I1859" s="453"/>
      <c r="J1859" s="453"/>
      <c r="K1859" s="453"/>
      <c r="L1859" s="453"/>
      <c r="M1859" s="454"/>
      <c r="N1859" s="455"/>
      <c r="O1859" s="456"/>
      <c r="P1859" s="456"/>
      <c r="Q1859" s="456"/>
      <c r="R1859" s="456"/>
      <c r="S1859" s="456"/>
      <c r="T1859" s="456"/>
      <c r="U1859" s="456"/>
      <c r="V1859" s="456"/>
      <c r="W1859" s="456"/>
      <c r="X1859" s="456"/>
      <c r="Y1859" s="456"/>
      <c r="Z1859" s="456"/>
      <c r="AA1859" s="456"/>
      <c r="AB1859" s="456"/>
      <c r="AC1859" s="456"/>
      <c r="AD1859" s="456"/>
      <c r="AE1859" s="457"/>
      <c r="AF1859" s="455"/>
      <c r="AG1859" s="456"/>
      <c r="AH1859" s="456"/>
      <c r="AI1859" s="456"/>
      <c r="AJ1859" s="456"/>
      <c r="AK1859" s="456"/>
      <c r="AL1859" s="456"/>
      <c r="AM1859" s="456"/>
      <c r="AN1859" s="457"/>
      <c r="AO1859" s="455"/>
      <c r="AP1859" s="456"/>
      <c r="AQ1859" s="456"/>
      <c r="AR1859" s="456"/>
      <c r="AS1859" s="456"/>
      <c r="AT1859" s="456"/>
      <c r="AU1859" s="456"/>
      <c r="AV1859" s="456"/>
      <c r="AW1859" s="456"/>
      <c r="AX1859" s="456"/>
      <c r="AY1859" s="456"/>
      <c r="AZ1859" s="456"/>
      <c r="BA1859" s="456"/>
      <c r="BB1859" s="456"/>
      <c r="BC1859" s="456"/>
      <c r="BD1859" s="456"/>
      <c r="BE1859" s="456"/>
      <c r="BF1859" s="456"/>
      <c r="BG1859" s="457"/>
      <c r="BH1859" s="458"/>
      <c r="BI1859" s="459"/>
      <c r="BJ1859" s="459"/>
      <c r="BK1859" s="459"/>
      <c r="BL1859" s="459"/>
      <c r="BM1859" s="460"/>
      <c r="BN1859" s="314"/>
      <c r="BO1859" s="314"/>
      <c r="BP1859" s="1"/>
      <c r="BQ1859" s="120">
        <f>IF($F$3="","",IF(N1859=$F$3,COUNTIF(BQ$23:BQ1858,"&gt;0")+1,0))</f>
        <v>0</v>
      </c>
      <c r="BR1859" s="1"/>
      <c r="BS1859" s="20" t="str">
        <f>IF($N1859="","",IF(VLOOKUP(VLOOKUP($N1859,IMPOSTAZIONI!$E$6:$I$13,5,FALSE),IMPOSTAZIONI!$B$25:$N$32,3,FALSE)=0,"",VLOOKUP(VLOOKUP($N1859,IMPOSTAZIONI!$E$6:$I$13,5,FALSE),IMPOSTAZIONI!$B$25:$N$32,3,FALSE)))</f>
        <v/>
      </c>
      <c r="BT1859" s="20" t="str">
        <f>IF($N1859="","",IF(VLOOKUP(VLOOKUP($N1859,IMPOSTAZIONI!$E$6:$I$13,5,FALSE),IMPOSTAZIONI!$B$25:$N$32,6,FALSE)=0,"",VLOOKUP(VLOOKUP($N1859,IMPOSTAZIONI!$E$6:$I$13,5,FALSE),IMPOSTAZIONI!$B$25:$N$32,6,FALSE)))</f>
        <v/>
      </c>
      <c r="BU1859" s="20" t="str">
        <f>IF($N1859="","",IF(VLOOKUP(VLOOKUP($N1859,IMPOSTAZIONI!$E$6:$I$13,5,FALSE),IMPOSTAZIONI!$B$25:$N$32,9,FALSE)=0,"",VLOOKUP(VLOOKUP($N1859,IMPOSTAZIONI!$E$6:$I$13,5,FALSE),IMPOSTAZIONI!$B$25:$N$32,9,FALSE)))</f>
        <v/>
      </c>
      <c r="BV1859" s="20" t="str">
        <f>IF($N1859="","",IF(VLOOKUP(VLOOKUP($N1859,IMPOSTAZIONI!$E$6:$I$13,5,FALSE),IMPOSTAZIONI!$B$25:$N$32,12,FALSE)=0,"",VLOOKUP(VLOOKUP($N1859,IMPOSTAZIONI!$E$6:$I$13,5,FALSE),IMPOSTAZIONI!$B$25:$N$32,12,FALSE)))</f>
        <v/>
      </c>
      <c r="BW1859" s="221" t="str">
        <f t="shared" si="497"/>
        <v/>
      </c>
      <c r="BX1859" s="221" t="str">
        <f t="shared" si="498"/>
        <v/>
      </c>
      <c r="BY1859" s="221">
        <f t="shared" si="499"/>
        <v>0</v>
      </c>
      <c r="BZ1859" s="231">
        <f t="shared" si="500"/>
        <v>0</v>
      </c>
      <c r="CA1859" s="246">
        <f t="shared" si="501"/>
        <v>0</v>
      </c>
      <c r="CB1859" s="246">
        <f t="shared" si="502"/>
        <v>0</v>
      </c>
      <c r="CC1859" s="246" t="str">
        <f t="shared" si="503"/>
        <v/>
      </c>
      <c r="CD1859" s="246">
        <f t="shared" si="504"/>
        <v>5</v>
      </c>
      <c r="CE1859" s="246">
        <f t="shared" si="505"/>
        <v>0</v>
      </c>
      <c r="CF1859" s="276">
        <f t="shared" si="506"/>
        <v>0</v>
      </c>
      <c r="CG1859" s="277">
        <f t="shared" si="506"/>
        <v>0</v>
      </c>
      <c r="CH1859" s="277">
        <f t="shared" si="506"/>
        <v>0</v>
      </c>
      <c r="CI1859" s="278">
        <f t="shared" si="495"/>
        <v>0</v>
      </c>
      <c r="CJ1859" s="280">
        <f t="shared" si="507"/>
        <v>0</v>
      </c>
      <c r="CK1859" s="232">
        <f t="shared" si="508"/>
        <v>0</v>
      </c>
      <c r="CL1859" s="1"/>
    </row>
    <row r="1860" spans="1:90" ht="18" customHeight="1">
      <c r="A1860" s="1"/>
      <c r="B1860" s="1"/>
      <c r="C1860" s="314"/>
      <c r="D1860" s="287" t="str">
        <f t="shared" si="494"/>
        <v/>
      </c>
      <c r="E1860" s="449" t="str">
        <f t="shared" si="496"/>
        <v/>
      </c>
      <c r="F1860" s="450"/>
      <c r="G1860" s="451"/>
      <c r="H1860" s="452"/>
      <c r="I1860" s="453"/>
      <c r="J1860" s="453"/>
      <c r="K1860" s="453"/>
      <c r="L1860" s="453"/>
      <c r="M1860" s="454"/>
      <c r="N1860" s="455"/>
      <c r="O1860" s="456"/>
      <c r="P1860" s="456"/>
      <c r="Q1860" s="456"/>
      <c r="R1860" s="456"/>
      <c r="S1860" s="456"/>
      <c r="T1860" s="456"/>
      <c r="U1860" s="456"/>
      <c r="V1860" s="456"/>
      <c r="W1860" s="456"/>
      <c r="X1860" s="456"/>
      <c r="Y1860" s="456"/>
      <c r="Z1860" s="456"/>
      <c r="AA1860" s="456"/>
      <c r="AB1860" s="456"/>
      <c r="AC1860" s="456"/>
      <c r="AD1860" s="456"/>
      <c r="AE1860" s="457"/>
      <c r="AF1860" s="455"/>
      <c r="AG1860" s="456"/>
      <c r="AH1860" s="456"/>
      <c r="AI1860" s="456"/>
      <c r="AJ1860" s="456"/>
      <c r="AK1860" s="456"/>
      <c r="AL1860" s="456"/>
      <c r="AM1860" s="456"/>
      <c r="AN1860" s="457"/>
      <c r="AO1860" s="455"/>
      <c r="AP1860" s="456"/>
      <c r="AQ1860" s="456"/>
      <c r="AR1860" s="456"/>
      <c r="AS1860" s="456"/>
      <c r="AT1860" s="456"/>
      <c r="AU1860" s="456"/>
      <c r="AV1860" s="456"/>
      <c r="AW1860" s="456"/>
      <c r="AX1860" s="456"/>
      <c r="AY1860" s="456"/>
      <c r="AZ1860" s="456"/>
      <c r="BA1860" s="456"/>
      <c r="BB1860" s="456"/>
      <c r="BC1860" s="456"/>
      <c r="BD1860" s="456"/>
      <c r="BE1860" s="456"/>
      <c r="BF1860" s="456"/>
      <c r="BG1860" s="457"/>
      <c r="BH1860" s="458"/>
      <c r="BI1860" s="459"/>
      <c r="BJ1860" s="459"/>
      <c r="BK1860" s="459"/>
      <c r="BL1860" s="459"/>
      <c r="BM1860" s="460"/>
      <c r="BN1860" s="314"/>
      <c r="BO1860" s="314"/>
      <c r="BP1860" s="1"/>
      <c r="BQ1860" s="120">
        <f>IF($F$3="","",IF(N1860=$F$3,COUNTIF(BQ$23:BQ1859,"&gt;0")+1,0))</f>
        <v>0</v>
      </c>
      <c r="BR1860" s="1"/>
      <c r="BS1860" s="20" t="str">
        <f>IF($N1860="","",IF(VLOOKUP(VLOOKUP($N1860,IMPOSTAZIONI!$E$6:$I$13,5,FALSE),IMPOSTAZIONI!$B$25:$N$32,3,FALSE)=0,"",VLOOKUP(VLOOKUP($N1860,IMPOSTAZIONI!$E$6:$I$13,5,FALSE),IMPOSTAZIONI!$B$25:$N$32,3,FALSE)))</f>
        <v/>
      </c>
      <c r="BT1860" s="20" t="str">
        <f>IF($N1860="","",IF(VLOOKUP(VLOOKUP($N1860,IMPOSTAZIONI!$E$6:$I$13,5,FALSE),IMPOSTAZIONI!$B$25:$N$32,6,FALSE)=0,"",VLOOKUP(VLOOKUP($N1860,IMPOSTAZIONI!$E$6:$I$13,5,FALSE),IMPOSTAZIONI!$B$25:$N$32,6,FALSE)))</f>
        <v/>
      </c>
      <c r="BU1860" s="20" t="str">
        <f>IF($N1860="","",IF(VLOOKUP(VLOOKUP($N1860,IMPOSTAZIONI!$E$6:$I$13,5,FALSE),IMPOSTAZIONI!$B$25:$N$32,9,FALSE)=0,"",VLOOKUP(VLOOKUP($N1860,IMPOSTAZIONI!$E$6:$I$13,5,FALSE),IMPOSTAZIONI!$B$25:$N$32,9,FALSE)))</f>
        <v/>
      </c>
      <c r="BV1860" s="20" t="str">
        <f>IF($N1860="","",IF(VLOOKUP(VLOOKUP($N1860,IMPOSTAZIONI!$E$6:$I$13,5,FALSE),IMPOSTAZIONI!$B$25:$N$32,12,FALSE)=0,"",VLOOKUP(VLOOKUP($N1860,IMPOSTAZIONI!$E$6:$I$13,5,FALSE),IMPOSTAZIONI!$B$25:$N$32,12,FALSE)))</f>
        <v/>
      </c>
      <c r="BW1860" s="221" t="str">
        <f t="shared" si="497"/>
        <v/>
      </c>
      <c r="BX1860" s="221" t="str">
        <f t="shared" si="498"/>
        <v/>
      </c>
      <c r="BY1860" s="221">
        <f t="shared" si="499"/>
        <v>0</v>
      </c>
      <c r="BZ1860" s="231">
        <f t="shared" si="500"/>
        <v>0</v>
      </c>
      <c r="CA1860" s="246">
        <f t="shared" si="501"/>
        <v>0</v>
      </c>
      <c r="CB1860" s="246">
        <f t="shared" si="502"/>
        <v>0</v>
      </c>
      <c r="CC1860" s="246" t="str">
        <f t="shared" si="503"/>
        <v/>
      </c>
      <c r="CD1860" s="246">
        <f t="shared" si="504"/>
        <v>5</v>
      </c>
      <c r="CE1860" s="246">
        <f t="shared" si="505"/>
        <v>0</v>
      </c>
      <c r="CF1860" s="276">
        <f t="shared" si="506"/>
        <v>0</v>
      </c>
      <c r="CG1860" s="277">
        <f t="shared" si="506"/>
        <v>0</v>
      </c>
      <c r="CH1860" s="277">
        <f t="shared" si="506"/>
        <v>0</v>
      </c>
      <c r="CI1860" s="278">
        <f t="shared" si="495"/>
        <v>0</v>
      </c>
      <c r="CJ1860" s="280">
        <f t="shared" si="507"/>
        <v>0</v>
      </c>
      <c r="CK1860" s="232">
        <f t="shared" si="508"/>
        <v>0</v>
      </c>
      <c r="CL1860" s="1"/>
    </row>
    <row r="1861" spans="1:90" ht="18" customHeight="1">
      <c r="A1861" s="1"/>
      <c r="B1861" s="1"/>
      <c r="C1861" s="314"/>
      <c r="D1861" s="287" t="str">
        <f t="shared" si="494"/>
        <v/>
      </c>
      <c r="E1861" s="449" t="str">
        <f t="shared" si="496"/>
        <v/>
      </c>
      <c r="F1861" s="450"/>
      <c r="G1861" s="451"/>
      <c r="H1861" s="452"/>
      <c r="I1861" s="453"/>
      <c r="J1861" s="453"/>
      <c r="K1861" s="453"/>
      <c r="L1861" s="453"/>
      <c r="M1861" s="454"/>
      <c r="N1861" s="455"/>
      <c r="O1861" s="456"/>
      <c r="P1861" s="456"/>
      <c r="Q1861" s="456"/>
      <c r="R1861" s="456"/>
      <c r="S1861" s="456"/>
      <c r="T1861" s="456"/>
      <c r="U1861" s="456"/>
      <c r="V1861" s="456"/>
      <c r="W1861" s="456"/>
      <c r="X1861" s="456"/>
      <c r="Y1861" s="456"/>
      <c r="Z1861" s="456"/>
      <c r="AA1861" s="456"/>
      <c r="AB1861" s="456"/>
      <c r="AC1861" s="456"/>
      <c r="AD1861" s="456"/>
      <c r="AE1861" s="457"/>
      <c r="AF1861" s="455"/>
      <c r="AG1861" s="456"/>
      <c r="AH1861" s="456"/>
      <c r="AI1861" s="456"/>
      <c r="AJ1861" s="456"/>
      <c r="AK1861" s="456"/>
      <c r="AL1861" s="456"/>
      <c r="AM1861" s="456"/>
      <c r="AN1861" s="457"/>
      <c r="AO1861" s="455"/>
      <c r="AP1861" s="456"/>
      <c r="AQ1861" s="456"/>
      <c r="AR1861" s="456"/>
      <c r="AS1861" s="456"/>
      <c r="AT1861" s="456"/>
      <c r="AU1861" s="456"/>
      <c r="AV1861" s="456"/>
      <c r="AW1861" s="456"/>
      <c r="AX1861" s="456"/>
      <c r="AY1861" s="456"/>
      <c r="AZ1861" s="456"/>
      <c r="BA1861" s="456"/>
      <c r="BB1861" s="456"/>
      <c r="BC1861" s="456"/>
      <c r="BD1861" s="456"/>
      <c r="BE1861" s="456"/>
      <c r="BF1861" s="456"/>
      <c r="BG1861" s="457"/>
      <c r="BH1861" s="458"/>
      <c r="BI1861" s="459"/>
      <c r="BJ1861" s="459"/>
      <c r="BK1861" s="459"/>
      <c r="BL1861" s="459"/>
      <c r="BM1861" s="460"/>
      <c r="BN1861" s="314"/>
      <c r="BO1861" s="314"/>
      <c r="BP1861" s="1"/>
      <c r="BQ1861" s="120">
        <f>IF($F$3="","",IF(N1861=$F$3,COUNTIF(BQ$23:BQ1860,"&gt;0")+1,0))</f>
        <v>0</v>
      </c>
      <c r="BR1861" s="1"/>
      <c r="BS1861" s="20" t="str">
        <f>IF($N1861="","",IF(VLOOKUP(VLOOKUP($N1861,IMPOSTAZIONI!$E$6:$I$13,5,FALSE),IMPOSTAZIONI!$B$25:$N$32,3,FALSE)=0,"",VLOOKUP(VLOOKUP($N1861,IMPOSTAZIONI!$E$6:$I$13,5,FALSE),IMPOSTAZIONI!$B$25:$N$32,3,FALSE)))</f>
        <v/>
      </c>
      <c r="BT1861" s="20" t="str">
        <f>IF($N1861="","",IF(VLOOKUP(VLOOKUP($N1861,IMPOSTAZIONI!$E$6:$I$13,5,FALSE),IMPOSTAZIONI!$B$25:$N$32,6,FALSE)=0,"",VLOOKUP(VLOOKUP($N1861,IMPOSTAZIONI!$E$6:$I$13,5,FALSE),IMPOSTAZIONI!$B$25:$N$32,6,FALSE)))</f>
        <v/>
      </c>
      <c r="BU1861" s="20" t="str">
        <f>IF($N1861="","",IF(VLOOKUP(VLOOKUP($N1861,IMPOSTAZIONI!$E$6:$I$13,5,FALSE),IMPOSTAZIONI!$B$25:$N$32,9,FALSE)=0,"",VLOOKUP(VLOOKUP($N1861,IMPOSTAZIONI!$E$6:$I$13,5,FALSE),IMPOSTAZIONI!$B$25:$N$32,9,FALSE)))</f>
        <v/>
      </c>
      <c r="BV1861" s="20" t="str">
        <f>IF($N1861="","",IF(VLOOKUP(VLOOKUP($N1861,IMPOSTAZIONI!$E$6:$I$13,5,FALSE),IMPOSTAZIONI!$B$25:$N$32,12,FALSE)=0,"",VLOOKUP(VLOOKUP($N1861,IMPOSTAZIONI!$E$6:$I$13,5,FALSE),IMPOSTAZIONI!$B$25:$N$32,12,FALSE)))</f>
        <v/>
      </c>
      <c r="BW1861" s="221" t="str">
        <f t="shared" si="497"/>
        <v/>
      </c>
      <c r="BX1861" s="221" t="str">
        <f t="shared" si="498"/>
        <v/>
      </c>
      <c r="BY1861" s="221">
        <f t="shared" si="499"/>
        <v>0</v>
      </c>
      <c r="BZ1861" s="231">
        <f t="shared" si="500"/>
        <v>0</v>
      </c>
      <c r="CA1861" s="246">
        <f t="shared" si="501"/>
        <v>0</v>
      </c>
      <c r="CB1861" s="246">
        <f t="shared" si="502"/>
        <v>0</v>
      </c>
      <c r="CC1861" s="246" t="str">
        <f t="shared" si="503"/>
        <v/>
      </c>
      <c r="CD1861" s="246">
        <f t="shared" si="504"/>
        <v>5</v>
      </c>
      <c r="CE1861" s="246">
        <f t="shared" si="505"/>
        <v>0</v>
      </c>
      <c r="CF1861" s="276">
        <f t="shared" si="506"/>
        <v>0</v>
      </c>
      <c r="CG1861" s="277">
        <f t="shared" si="506"/>
        <v>0</v>
      </c>
      <c r="CH1861" s="277">
        <f t="shared" si="506"/>
        <v>0</v>
      </c>
      <c r="CI1861" s="278">
        <f t="shared" si="495"/>
        <v>0</v>
      </c>
      <c r="CJ1861" s="280">
        <f t="shared" si="507"/>
        <v>0</v>
      </c>
      <c r="CK1861" s="232">
        <f t="shared" si="508"/>
        <v>0</v>
      </c>
      <c r="CL1861" s="1"/>
    </row>
    <row r="1862" spans="1:90" ht="18" customHeight="1">
      <c r="A1862" s="1"/>
      <c r="B1862" s="1"/>
      <c r="C1862" s="314"/>
      <c r="D1862" s="287" t="str">
        <f t="shared" si="494"/>
        <v/>
      </c>
      <c r="E1862" s="449" t="str">
        <f t="shared" si="496"/>
        <v/>
      </c>
      <c r="F1862" s="450"/>
      <c r="G1862" s="451"/>
      <c r="H1862" s="452"/>
      <c r="I1862" s="453"/>
      <c r="J1862" s="453"/>
      <c r="K1862" s="453"/>
      <c r="L1862" s="453"/>
      <c r="M1862" s="454"/>
      <c r="N1862" s="455"/>
      <c r="O1862" s="456"/>
      <c r="P1862" s="456"/>
      <c r="Q1862" s="456"/>
      <c r="R1862" s="456"/>
      <c r="S1862" s="456"/>
      <c r="T1862" s="456"/>
      <c r="U1862" s="456"/>
      <c r="V1862" s="456"/>
      <c r="W1862" s="456"/>
      <c r="X1862" s="456"/>
      <c r="Y1862" s="456"/>
      <c r="Z1862" s="456"/>
      <c r="AA1862" s="456"/>
      <c r="AB1862" s="456"/>
      <c r="AC1862" s="456"/>
      <c r="AD1862" s="456"/>
      <c r="AE1862" s="457"/>
      <c r="AF1862" s="455"/>
      <c r="AG1862" s="456"/>
      <c r="AH1862" s="456"/>
      <c r="AI1862" s="456"/>
      <c r="AJ1862" s="456"/>
      <c r="AK1862" s="456"/>
      <c r="AL1862" s="456"/>
      <c r="AM1862" s="456"/>
      <c r="AN1862" s="457"/>
      <c r="AO1862" s="455"/>
      <c r="AP1862" s="456"/>
      <c r="AQ1862" s="456"/>
      <c r="AR1862" s="456"/>
      <c r="AS1862" s="456"/>
      <c r="AT1862" s="456"/>
      <c r="AU1862" s="456"/>
      <c r="AV1862" s="456"/>
      <c r="AW1862" s="456"/>
      <c r="AX1862" s="456"/>
      <c r="AY1862" s="456"/>
      <c r="AZ1862" s="456"/>
      <c r="BA1862" s="456"/>
      <c r="BB1862" s="456"/>
      <c r="BC1862" s="456"/>
      <c r="BD1862" s="456"/>
      <c r="BE1862" s="456"/>
      <c r="BF1862" s="456"/>
      <c r="BG1862" s="457"/>
      <c r="BH1862" s="458"/>
      <c r="BI1862" s="459"/>
      <c r="BJ1862" s="459"/>
      <c r="BK1862" s="459"/>
      <c r="BL1862" s="459"/>
      <c r="BM1862" s="460"/>
      <c r="BN1862" s="314"/>
      <c r="BO1862" s="314"/>
      <c r="BP1862" s="1"/>
      <c r="BQ1862" s="120">
        <f>IF($F$3="","",IF(N1862=$F$3,COUNTIF(BQ$23:BQ1861,"&gt;0")+1,0))</f>
        <v>0</v>
      </c>
      <c r="BR1862" s="1"/>
      <c r="BS1862" s="20" t="str">
        <f>IF($N1862="","",IF(VLOOKUP(VLOOKUP($N1862,IMPOSTAZIONI!$E$6:$I$13,5,FALSE),IMPOSTAZIONI!$B$25:$N$32,3,FALSE)=0,"",VLOOKUP(VLOOKUP($N1862,IMPOSTAZIONI!$E$6:$I$13,5,FALSE),IMPOSTAZIONI!$B$25:$N$32,3,FALSE)))</f>
        <v/>
      </c>
      <c r="BT1862" s="20" t="str">
        <f>IF($N1862="","",IF(VLOOKUP(VLOOKUP($N1862,IMPOSTAZIONI!$E$6:$I$13,5,FALSE),IMPOSTAZIONI!$B$25:$N$32,6,FALSE)=0,"",VLOOKUP(VLOOKUP($N1862,IMPOSTAZIONI!$E$6:$I$13,5,FALSE),IMPOSTAZIONI!$B$25:$N$32,6,FALSE)))</f>
        <v/>
      </c>
      <c r="BU1862" s="20" t="str">
        <f>IF($N1862="","",IF(VLOOKUP(VLOOKUP($N1862,IMPOSTAZIONI!$E$6:$I$13,5,FALSE),IMPOSTAZIONI!$B$25:$N$32,9,FALSE)=0,"",VLOOKUP(VLOOKUP($N1862,IMPOSTAZIONI!$E$6:$I$13,5,FALSE),IMPOSTAZIONI!$B$25:$N$32,9,FALSE)))</f>
        <v/>
      </c>
      <c r="BV1862" s="20" t="str">
        <f>IF($N1862="","",IF(VLOOKUP(VLOOKUP($N1862,IMPOSTAZIONI!$E$6:$I$13,5,FALSE),IMPOSTAZIONI!$B$25:$N$32,12,FALSE)=0,"",VLOOKUP(VLOOKUP($N1862,IMPOSTAZIONI!$E$6:$I$13,5,FALSE),IMPOSTAZIONI!$B$25:$N$32,12,FALSE)))</f>
        <v/>
      </c>
      <c r="BW1862" s="221" t="str">
        <f t="shared" si="497"/>
        <v/>
      </c>
      <c r="BX1862" s="221" t="str">
        <f t="shared" si="498"/>
        <v/>
      </c>
      <c r="BY1862" s="221">
        <f t="shared" si="499"/>
        <v>0</v>
      </c>
      <c r="BZ1862" s="231">
        <f t="shared" si="500"/>
        <v>0</v>
      </c>
      <c r="CA1862" s="246">
        <f t="shared" si="501"/>
        <v>0</v>
      </c>
      <c r="CB1862" s="246">
        <f t="shared" si="502"/>
        <v>0</v>
      </c>
      <c r="CC1862" s="246" t="str">
        <f t="shared" si="503"/>
        <v/>
      </c>
      <c r="CD1862" s="246">
        <f t="shared" si="504"/>
        <v>5</v>
      </c>
      <c r="CE1862" s="246">
        <f t="shared" si="505"/>
        <v>0</v>
      </c>
      <c r="CF1862" s="276">
        <f t="shared" si="506"/>
        <v>0</v>
      </c>
      <c r="CG1862" s="277">
        <f t="shared" si="506"/>
        <v>0</v>
      </c>
      <c r="CH1862" s="277">
        <f t="shared" si="506"/>
        <v>0</v>
      </c>
      <c r="CI1862" s="278">
        <f t="shared" si="495"/>
        <v>0</v>
      </c>
      <c r="CJ1862" s="280">
        <f t="shared" si="507"/>
        <v>0</v>
      </c>
      <c r="CK1862" s="232">
        <f t="shared" si="508"/>
        <v>0</v>
      </c>
      <c r="CL1862" s="1"/>
    </row>
    <row r="1863" spans="1:90" ht="18" customHeight="1">
      <c r="A1863" s="1"/>
      <c r="B1863" s="1"/>
      <c r="C1863" s="314"/>
      <c r="D1863" s="287" t="str">
        <f t="shared" si="494"/>
        <v/>
      </c>
      <c r="E1863" s="449" t="str">
        <f t="shared" si="496"/>
        <v/>
      </c>
      <c r="F1863" s="450"/>
      <c r="G1863" s="451"/>
      <c r="H1863" s="452"/>
      <c r="I1863" s="453"/>
      <c r="J1863" s="453"/>
      <c r="K1863" s="453"/>
      <c r="L1863" s="453"/>
      <c r="M1863" s="454"/>
      <c r="N1863" s="455"/>
      <c r="O1863" s="456"/>
      <c r="P1863" s="456"/>
      <c r="Q1863" s="456"/>
      <c r="R1863" s="456"/>
      <c r="S1863" s="456"/>
      <c r="T1863" s="456"/>
      <c r="U1863" s="456"/>
      <c r="V1863" s="456"/>
      <c r="W1863" s="456"/>
      <c r="X1863" s="456"/>
      <c r="Y1863" s="456"/>
      <c r="Z1863" s="456"/>
      <c r="AA1863" s="456"/>
      <c r="AB1863" s="456"/>
      <c r="AC1863" s="456"/>
      <c r="AD1863" s="456"/>
      <c r="AE1863" s="457"/>
      <c r="AF1863" s="455"/>
      <c r="AG1863" s="456"/>
      <c r="AH1863" s="456"/>
      <c r="AI1863" s="456"/>
      <c r="AJ1863" s="456"/>
      <c r="AK1863" s="456"/>
      <c r="AL1863" s="456"/>
      <c r="AM1863" s="456"/>
      <c r="AN1863" s="457"/>
      <c r="AO1863" s="455"/>
      <c r="AP1863" s="456"/>
      <c r="AQ1863" s="456"/>
      <c r="AR1863" s="456"/>
      <c r="AS1863" s="456"/>
      <c r="AT1863" s="456"/>
      <c r="AU1863" s="456"/>
      <c r="AV1863" s="456"/>
      <c r="AW1863" s="456"/>
      <c r="AX1863" s="456"/>
      <c r="AY1863" s="456"/>
      <c r="AZ1863" s="456"/>
      <c r="BA1863" s="456"/>
      <c r="BB1863" s="456"/>
      <c r="BC1863" s="456"/>
      <c r="BD1863" s="456"/>
      <c r="BE1863" s="456"/>
      <c r="BF1863" s="456"/>
      <c r="BG1863" s="457"/>
      <c r="BH1863" s="458"/>
      <c r="BI1863" s="459"/>
      <c r="BJ1863" s="459"/>
      <c r="BK1863" s="459"/>
      <c r="BL1863" s="459"/>
      <c r="BM1863" s="460"/>
      <c r="BN1863" s="314"/>
      <c r="BO1863" s="314"/>
      <c r="BP1863" s="1"/>
      <c r="BQ1863" s="120">
        <f>IF($F$3="","",IF(N1863=$F$3,COUNTIF(BQ$23:BQ1862,"&gt;0")+1,0))</f>
        <v>0</v>
      </c>
      <c r="BR1863" s="1"/>
      <c r="BS1863" s="20" t="str">
        <f>IF($N1863="","",IF(VLOOKUP(VLOOKUP($N1863,IMPOSTAZIONI!$E$6:$I$13,5,FALSE),IMPOSTAZIONI!$B$25:$N$32,3,FALSE)=0,"",VLOOKUP(VLOOKUP($N1863,IMPOSTAZIONI!$E$6:$I$13,5,FALSE),IMPOSTAZIONI!$B$25:$N$32,3,FALSE)))</f>
        <v/>
      </c>
      <c r="BT1863" s="20" t="str">
        <f>IF($N1863="","",IF(VLOOKUP(VLOOKUP($N1863,IMPOSTAZIONI!$E$6:$I$13,5,FALSE),IMPOSTAZIONI!$B$25:$N$32,6,FALSE)=0,"",VLOOKUP(VLOOKUP($N1863,IMPOSTAZIONI!$E$6:$I$13,5,FALSE),IMPOSTAZIONI!$B$25:$N$32,6,FALSE)))</f>
        <v/>
      </c>
      <c r="BU1863" s="20" t="str">
        <f>IF($N1863="","",IF(VLOOKUP(VLOOKUP($N1863,IMPOSTAZIONI!$E$6:$I$13,5,FALSE),IMPOSTAZIONI!$B$25:$N$32,9,FALSE)=0,"",VLOOKUP(VLOOKUP($N1863,IMPOSTAZIONI!$E$6:$I$13,5,FALSE),IMPOSTAZIONI!$B$25:$N$32,9,FALSE)))</f>
        <v/>
      </c>
      <c r="BV1863" s="20" t="str">
        <f>IF($N1863="","",IF(VLOOKUP(VLOOKUP($N1863,IMPOSTAZIONI!$E$6:$I$13,5,FALSE),IMPOSTAZIONI!$B$25:$N$32,12,FALSE)=0,"",VLOOKUP(VLOOKUP($N1863,IMPOSTAZIONI!$E$6:$I$13,5,FALSE),IMPOSTAZIONI!$B$25:$N$32,12,FALSE)))</f>
        <v/>
      </c>
      <c r="BW1863" s="221" t="str">
        <f t="shared" si="497"/>
        <v/>
      </c>
      <c r="BX1863" s="221" t="str">
        <f t="shared" si="498"/>
        <v/>
      </c>
      <c r="BY1863" s="221">
        <f t="shared" si="499"/>
        <v>0</v>
      </c>
      <c r="BZ1863" s="231">
        <f t="shared" si="500"/>
        <v>0</v>
      </c>
      <c r="CA1863" s="246">
        <f t="shared" si="501"/>
        <v>0</v>
      </c>
      <c r="CB1863" s="246">
        <f t="shared" si="502"/>
        <v>0</v>
      </c>
      <c r="CC1863" s="246" t="str">
        <f t="shared" si="503"/>
        <v/>
      </c>
      <c r="CD1863" s="246">
        <f t="shared" si="504"/>
        <v>5</v>
      </c>
      <c r="CE1863" s="246">
        <f t="shared" si="505"/>
        <v>0</v>
      </c>
      <c r="CF1863" s="276">
        <f t="shared" si="506"/>
        <v>0</v>
      </c>
      <c r="CG1863" s="277">
        <f t="shared" si="506"/>
        <v>0</v>
      </c>
      <c r="CH1863" s="277">
        <f t="shared" si="506"/>
        <v>0</v>
      </c>
      <c r="CI1863" s="278">
        <f t="shared" si="495"/>
        <v>0</v>
      </c>
      <c r="CJ1863" s="280">
        <f t="shared" si="507"/>
        <v>0</v>
      </c>
      <c r="CK1863" s="232">
        <f t="shared" si="508"/>
        <v>0</v>
      </c>
      <c r="CL1863" s="1"/>
    </row>
    <row r="1864" spans="1:90" ht="18" customHeight="1">
      <c r="A1864" s="1"/>
      <c r="B1864" s="1"/>
      <c r="C1864" s="314"/>
      <c r="D1864" s="287" t="str">
        <f t="shared" si="494"/>
        <v/>
      </c>
      <c r="E1864" s="449" t="str">
        <f t="shared" si="496"/>
        <v/>
      </c>
      <c r="F1864" s="450"/>
      <c r="G1864" s="451"/>
      <c r="H1864" s="452"/>
      <c r="I1864" s="453"/>
      <c r="J1864" s="453"/>
      <c r="K1864" s="453"/>
      <c r="L1864" s="453"/>
      <c r="M1864" s="454"/>
      <c r="N1864" s="455"/>
      <c r="O1864" s="456"/>
      <c r="P1864" s="456"/>
      <c r="Q1864" s="456"/>
      <c r="R1864" s="456"/>
      <c r="S1864" s="456"/>
      <c r="T1864" s="456"/>
      <c r="U1864" s="456"/>
      <c r="V1864" s="456"/>
      <c r="W1864" s="456"/>
      <c r="X1864" s="456"/>
      <c r="Y1864" s="456"/>
      <c r="Z1864" s="456"/>
      <c r="AA1864" s="456"/>
      <c r="AB1864" s="456"/>
      <c r="AC1864" s="456"/>
      <c r="AD1864" s="456"/>
      <c r="AE1864" s="457"/>
      <c r="AF1864" s="455"/>
      <c r="AG1864" s="456"/>
      <c r="AH1864" s="456"/>
      <c r="AI1864" s="456"/>
      <c r="AJ1864" s="456"/>
      <c r="AK1864" s="456"/>
      <c r="AL1864" s="456"/>
      <c r="AM1864" s="456"/>
      <c r="AN1864" s="457"/>
      <c r="AO1864" s="455"/>
      <c r="AP1864" s="456"/>
      <c r="AQ1864" s="456"/>
      <c r="AR1864" s="456"/>
      <c r="AS1864" s="456"/>
      <c r="AT1864" s="456"/>
      <c r="AU1864" s="456"/>
      <c r="AV1864" s="456"/>
      <c r="AW1864" s="456"/>
      <c r="AX1864" s="456"/>
      <c r="AY1864" s="456"/>
      <c r="AZ1864" s="456"/>
      <c r="BA1864" s="456"/>
      <c r="BB1864" s="456"/>
      <c r="BC1864" s="456"/>
      <c r="BD1864" s="456"/>
      <c r="BE1864" s="456"/>
      <c r="BF1864" s="456"/>
      <c r="BG1864" s="457"/>
      <c r="BH1864" s="458"/>
      <c r="BI1864" s="459"/>
      <c r="BJ1864" s="459"/>
      <c r="BK1864" s="459"/>
      <c r="BL1864" s="459"/>
      <c r="BM1864" s="460"/>
      <c r="BN1864" s="314"/>
      <c r="BO1864" s="314"/>
      <c r="BP1864" s="1"/>
      <c r="BQ1864" s="120">
        <f>IF($F$3="","",IF(N1864=$F$3,COUNTIF(BQ$23:BQ1863,"&gt;0")+1,0))</f>
        <v>0</v>
      </c>
      <c r="BR1864" s="1"/>
      <c r="BS1864" s="20" t="str">
        <f>IF($N1864="","",IF(VLOOKUP(VLOOKUP($N1864,IMPOSTAZIONI!$E$6:$I$13,5,FALSE),IMPOSTAZIONI!$B$25:$N$32,3,FALSE)=0,"",VLOOKUP(VLOOKUP($N1864,IMPOSTAZIONI!$E$6:$I$13,5,FALSE),IMPOSTAZIONI!$B$25:$N$32,3,FALSE)))</f>
        <v/>
      </c>
      <c r="BT1864" s="20" t="str">
        <f>IF($N1864="","",IF(VLOOKUP(VLOOKUP($N1864,IMPOSTAZIONI!$E$6:$I$13,5,FALSE),IMPOSTAZIONI!$B$25:$N$32,6,FALSE)=0,"",VLOOKUP(VLOOKUP($N1864,IMPOSTAZIONI!$E$6:$I$13,5,FALSE),IMPOSTAZIONI!$B$25:$N$32,6,FALSE)))</f>
        <v/>
      </c>
      <c r="BU1864" s="20" t="str">
        <f>IF($N1864="","",IF(VLOOKUP(VLOOKUP($N1864,IMPOSTAZIONI!$E$6:$I$13,5,FALSE),IMPOSTAZIONI!$B$25:$N$32,9,FALSE)=0,"",VLOOKUP(VLOOKUP($N1864,IMPOSTAZIONI!$E$6:$I$13,5,FALSE),IMPOSTAZIONI!$B$25:$N$32,9,FALSE)))</f>
        <v/>
      </c>
      <c r="BV1864" s="20" t="str">
        <f>IF($N1864="","",IF(VLOOKUP(VLOOKUP($N1864,IMPOSTAZIONI!$E$6:$I$13,5,FALSE),IMPOSTAZIONI!$B$25:$N$32,12,FALSE)=0,"",VLOOKUP(VLOOKUP($N1864,IMPOSTAZIONI!$E$6:$I$13,5,FALSE),IMPOSTAZIONI!$B$25:$N$32,12,FALSE)))</f>
        <v/>
      </c>
      <c r="BW1864" s="221" t="str">
        <f t="shared" si="497"/>
        <v/>
      </c>
      <c r="BX1864" s="221" t="str">
        <f t="shared" si="498"/>
        <v/>
      </c>
      <c r="BY1864" s="221">
        <f t="shared" si="499"/>
        <v>0</v>
      </c>
      <c r="BZ1864" s="231">
        <f t="shared" si="500"/>
        <v>0</v>
      </c>
      <c r="CA1864" s="246">
        <f t="shared" si="501"/>
        <v>0</v>
      </c>
      <c r="CB1864" s="246">
        <f t="shared" si="502"/>
        <v>0</v>
      </c>
      <c r="CC1864" s="246" t="str">
        <f t="shared" si="503"/>
        <v/>
      </c>
      <c r="CD1864" s="246">
        <f t="shared" si="504"/>
        <v>5</v>
      </c>
      <c r="CE1864" s="246">
        <f t="shared" si="505"/>
        <v>0</v>
      </c>
      <c r="CF1864" s="276">
        <f t="shared" si="506"/>
        <v>0</v>
      </c>
      <c r="CG1864" s="277">
        <f t="shared" si="506"/>
        <v>0</v>
      </c>
      <c r="CH1864" s="277">
        <f t="shared" si="506"/>
        <v>0</v>
      </c>
      <c r="CI1864" s="278">
        <f t="shared" si="495"/>
        <v>0</v>
      </c>
      <c r="CJ1864" s="280">
        <f t="shared" si="507"/>
        <v>0</v>
      </c>
      <c r="CK1864" s="232">
        <f t="shared" si="508"/>
        <v>0</v>
      </c>
      <c r="CL1864" s="1"/>
    </row>
    <row r="1865" spans="1:90" ht="18" customHeight="1">
      <c r="A1865" s="1"/>
      <c r="B1865" s="1"/>
      <c r="C1865" s="314"/>
      <c r="D1865" s="287" t="str">
        <f t="shared" si="494"/>
        <v/>
      </c>
      <c r="E1865" s="449" t="str">
        <f t="shared" si="496"/>
        <v/>
      </c>
      <c r="F1865" s="450"/>
      <c r="G1865" s="451"/>
      <c r="H1865" s="452"/>
      <c r="I1865" s="453"/>
      <c r="J1865" s="453"/>
      <c r="K1865" s="453"/>
      <c r="L1865" s="453"/>
      <c r="M1865" s="454"/>
      <c r="N1865" s="455"/>
      <c r="O1865" s="456"/>
      <c r="P1865" s="456"/>
      <c r="Q1865" s="456"/>
      <c r="R1865" s="456"/>
      <c r="S1865" s="456"/>
      <c r="T1865" s="456"/>
      <c r="U1865" s="456"/>
      <c r="V1865" s="456"/>
      <c r="W1865" s="456"/>
      <c r="X1865" s="456"/>
      <c r="Y1865" s="456"/>
      <c r="Z1865" s="456"/>
      <c r="AA1865" s="456"/>
      <c r="AB1865" s="456"/>
      <c r="AC1865" s="456"/>
      <c r="AD1865" s="456"/>
      <c r="AE1865" s="457"/>
      <c r="AF1865" s="455"/>
      <c r="AG1865" s="456"/>
      <c r="AH1865" s="456"/>
      <c r="AI1865" s="456"/>
      <c r="AJ1865" s="456"/>
      <c r="AK1865" s="456"/>
      <c r="AL1865" s="456"/>
      <c r="AM1865" s="456"/>
      <c r="AN1865" s="457"/>
      <c r="AO1865" s="455"/>
      <c r="AP1865" s="456"/>
      <c r="AQ1865" s="456"/>
      <c r="AR1865" s="456"/>
      <c r="AS1865" s="456"/>
      <c r="AT1865" s="456"/>
      <c r="AU1865" s="456"/>
      <c r="AV1865" s="456"/>
      <c r="AW1865" s="456"/>
      <c r="AX1865" s="456"/>
      <c r="AY1865" s="456"/>
      <c r="AZ1865" s="456"/>
      <c r="BA1865" s="456"/>
      <c r="BB1865" s="456"/>
      <c r="BC1865" s="456"/>
      <c r="BD1865" s="456"/>
      <c r="BE1865" s="456"/>
      <c r="BF1865" s="456"/>
      <c r="BG1865" s="457"/>
      <c r="BH1865" s="458"/>
      <c r="BI1865" s="459"/>
      <c r="BJ1865" s="459"/>
      <c r="BK1865" s="459"/>
      <c r="BL1865" s="459"/>
      <c r="BM1865" s="460"/>
      <c r="BN1865" s="314"/>
      <c r="BO1865" s="314"/>
      <c r="BP1865" s="1"/>
      <c r="BQ1865" s="120">
        <f>IF($F$3="","",IF(N1865=$F$3,COUNTIF(BQ$23:BQ1864,"&gt;0")+1,0))</f>
        <v>0</v>
      </c>
      <c r="BR1865" s="1"/>
      <c r="BS1865" s="20" t="str">
        <f>IF($N1865="","",IF(VLOOKUP(VLOOKUP($N1865,IMPOSTAZIONI!$E$6:$I$13,5,FALSE),IMPOSTAZIONI!$B$25:$N$32,3,FALSE)=0,"",VLOOKUP(VLOOKUP($N1865,IMPOSTAZIONI!$E$6:$I$13,5,FALSE),IMPOSTAZIONI!$B$25:$N$32,3,FALSE)))</f>
        <v/>
      </c>
      <c r="BT1865" s="20" t="str">
        <f>IF($N1865="","",IF(VLOOKUP(VLOOKUP($N1865,IMPOSTAZIONI!$E$6:$I$13,5,FALSE),IMPOSTAZIONI!$B$25:$N$32,6,FALSE)=0,"",VLOOKUP(VLOOKUP($N1865,IMPOSTAZIONI!$E$6:$I$13,5,FALSE),IMPOSTAZIONI!$B$25:$N$32,6,FALSE)))</f>
        <v/>
      </c>
      <c r="BU1865" s="20" t="str">
        <f>IF($N1865="","",IF(VLOOKUP(VLOOKUP($N1865,IMPOSTAZIONI!$E$6:$I$13,5,FALSE),IMPOSTAZIONI!$B$25:$N$32,9,FALSE)=0,"",VLOOKUP(VLOOKUP($N1865,IMPOSTAZIONI!$E$6:$I$13,5,FALSE),IMPOSTAZIONI!$B$25:$N$32,9,FALSE)))</f>
        <v/>
      </c>
      <c r="BV1865" s="20" t="str">
        <f>IF($N1865="","",IF(VLOOKUP(VLOOKUP($N1865,IMPOSTAZIONI!$E$6:$I$13,5,FALSE),IMPOSTAZIONI!$B$25:$N$32,12,FALSE)=0,"",VLOOKUP(VLOOKUP($N1865,IMPOSTAZIONI!$E$6:$I$13,5,FALSE),IMPOSTAZIONI!$B$25:$N$32,12,FALSE)))</f>
        <v/>
      </c>
      <c r="BW1865" s="221" t="str">
        <f t="shared" si="497"/>
        <v/>
      </c>
      <c r="BX1865" s="221" t="str">
        <f t="shared" si="498"/>
        <v/>
      </c>
      <c r="BY1865" s="221">
        <f t="shared" si="499"/>
        <v>0</v>
      </c>
      <c r="BZ1865" s="231">
        <f t="shared" si="500"/>
        <v>0</v>
      </c>
      <c r="CA1865" s="246">
        <f t="shared" si="501"/>
        <v>0</v>
      </c>
      <c r="CB1865" s="246">
        <f t="shared" si="502"/>
        <v>0</v>
      </c>
      <c r="CC1865" s="246" t="str">
        <f t="shared" si="503"/>
        <v/>
      </c>
      <c r="CD1865" s="246">
        <f t="shared" si="504"/>
        <v>5</v>
      </c>
      <c r="CE1865" s="246">
        <f t="shared" si="505"/>
        <v>0</v>
      </c>
      <c r="CF1865" s="276">
        <f t="shared" si="506"/>
        <v>0</v>
      </c>
      <c r="CG1865" s="277">
        <f t="shared" si="506"/>
        <v>0</v>
      </c>
      <c r="CH1865" s="277">
        <f t="shared" si="506"/>
        <v>0</v>
      </c>
      <c r="CI1865" s="278">
        <f t="shared" si="495"/>
        <v>0</v>
      </c>
      <c r="CJ1865" s="280">
        <f t="shared" si="507"/>
        <v>0</v>
      </c>
      <c r="CK1865" s="232">
        <f t="shared" si="508"/>
        <v>0</v>
      </c>
      <c r="CL1865" s="1"/>
    </row>
    <row r="1866" spans="1:90" ht="18" customHeight="1">
      <c r="A1866" s="1"/>
      <c r="B1866" s="1"/>
      <c r="C1866" s="314"/>
      <c r="D1866" s="287" t="str">
        <f t="shared" si="494"/>
        <v/>
      </c>
      <c r="E1866" s="449" t="str">
        <f t="shared" si="496"/>
        <v/>
      </c>
      <c r="F1866" s="450"/>
      <c r="G1866" s="451"/>
      <c r="H1866" s="452"/>
      <c r="I1866" s="453"/>
      <c r="J1866" s="453"/>
      <c r="K1866" s="453"/>
      <c r="L1866" s="453"/>
      <c r="M1866" s="454"/>
      <c r="N1866" s="455"/>
      <c r="O1866" s="456"/>
      <c r="P1866" s="456"/>
      <c r="Q1866" s="456"/>
      <c r="R1866" s="456"/>
      <c r="S1866" s="456"/>
      <c r="T1866" s="456"/>
      <c r="U1866" s="456"/>
      <c r="V1866" s="456"/>
      <c r="W1866" s="456"/>
      <c r="X1866" s="456"/>
      <c r="Y1866" s="456"/>
      <c r="Z1866" s="456"/>
      <c r="AA1866" s="456"/>
      <c r="AB1866" s="456"/>
      <c r="AC1866" s="456"/>
      <c r="AD1866" s="456"/>
      <c r="AE1866" s="457"/>
      <c r="AF1866" s="455"/>
      <c r="AG1866" s="456"/>
      <c r="AH1866" s="456"/>
      <c r="AI1866" s="456"/>
      <c r="AJ1866" s="456"/>
      <c r="AK1866" s="456"/>
      <c r="AL1866" s="456"/>
      <c r="AM1866" s="456"/>
      <c r="AN1866" s="457"/>
      <c r="AO1866" s="455"/>
      <c r="AP1866" s="456"/>
      <c r="AQ1866" s="456"/>
      <c r="AR1866" s="456"/>
      <c r="AS1866" s="456"/>
      <c r="AT1866" s="456"/>
      <c r="AU1866" s="456"/>
      <c r="AV1866" s="456"/>
      <c r="AW1866" s="456"/>
      <c r="AX1866" s="456"/>
      <c r="AY1866" s="456"/>
      <c r="AZ1866" s="456"/>
      <c r="BA1866" s="456"/>
      <c r="BB1866" s="456"/>
      <c r="BC1866" s="456"/>
      <c r="BD1866" s="456"/>
      <c r="BE1866" s="456"/>
      <c r="BF1866" s="456"/>
      <c r="BG1866" s="457"/>
      <c r="BH1866" s="458"/>
      <c r="BI1866" s="459"/>
      <c r="BJ1866" s="459"/>
      <c r="BK1866" s="459"/>
      <c r="BL1866" s="459"/>
      <c r="BM1866" s="460"/>
      <c r="BN1866" s="314"/>
      <c r="BO1866" s="314"/>
      <c r="BP1866" s="1"/>
      <c r="BQ1866" s="120">
        <f>IF($F$3="","",IF(N1866=$F$3,COUNTIF(BQ$23:BQ1865,"&gt;0")+1,0))</f>
        <v>0</v>
      </c>
      <c r="BR1866" s="1"/>
      <c r="BS1866" s="20" t="str">
        <f>IF($N1866="","",IF(VLOOKUP(VLOOKUP($N1866,IMPOSTAZIONI!$E$6:$I$13,5,FALSE),IMPOSTAZIONI!$B$25:$N$32,3,FALSE)=0,"",VLOOKUP(VLOOKUP($N1866,IMPOSTAZIONI!$E$6:$I$13,5,FALSE),IMPOSTAZIONI!$B$25:$N$32,3,FALSE)))</f>
        <v/>
      </c>
      <c r="BT1866" s="20" t="str">
        <f>IF($N1866="","",IF(VLOOKUP(VLOOKUP($N1866,IMPOSTAZIONI!$E$6:$I$13,5,FALSE),IMPOSTAZIONI!$B$25:$N$32,6,FALSE)=0,"",VLOOKUP(VLOOKUP($N1866,IMPOSTAZIONI!$E$6:$I$13,5,FALSE),IMPOSTAZIONI!$B$25:$N$32,6,FALSE)))</f>
        <v/>
      </c>
      <c r="BU1866" s="20" t="str">
        <f>IF($N1866="","",IF(VLOOKUP(VLOOKUP($N1866,IMPOSTAZIONI!$E$6:$I$13,5,FALSE),IMPOSTAZIONI!$B$25:$N$32,9,FALSE)=0,"",VLOOKUP(VLOOKUP($N1866,IMPOSTAZIONI!$E$6:$I$13,5,FALSE),IMPOSTAZIONI!$B$25:$N$32,9,FALSE)))</f>
        <v/>
      </c>
      <c r="BV1866" s="20" t="str">
        <f>IF($N1866="","",IF(VLOOKUP(VLOOKUP($N1866,IMPOSTAZIONI!$E$6:$I$13,5,FALSE),IMPOSTAZIONI!$B$25:$N$32,12,FALSE)=0,"",VLOOKUP(VLOOKUP($N1866,IMPOSTAZIONI!$E$6:$I$13,5,FALSE),IMPOSTAZIONI!$B$25:$N$32,12,FALSE)))</f>
        <v/>
      </c>
      <c r="BW1866" s="221" t="str">
        <f t="shared" si="497"/>
        <v/>
      </c>
      <c r="BX1866" s="221" t="str">
        <f t="shared" si="498"/>
        <v/>
      </c>
      <c r="BY1866" s="221">
        <f t="shared" si="499"/>
        <v>0</v>
      </c>
      <c r="BZ1866" s="231">
        <f t="shared" si="500"/>
        <v>0</v>
      </c>
      <c r="CA1866" s="246">
        <f t="shared" si="501"/>
        <v>0</v>
      </c>
      <c r="CB1866" s="246">
        <f t="shared" si="502"/>
        <v>0</v>
      </c>
      <c r="CC1866" s="246" t="str">
        <f t="shared" si="503"/>
        <v/>
      </c>
      <c r="CD1866" s="246">
        <f t="shared" si="504"/>
        <v>5</v>
      </c>
      <c r="CE1866" s="246">
        <f t="shared" si="505"/>
        <v>0</v>
      </c>
      <c r="CF1866" s="276">
        <f t="shared" si="506"/>
        <v>0</v>
      </c>
      <c r="CG1866" s="277">
        <f t="shared" si="506"/>
        <v>0</v>
      </c>
      <c r="CH1866" s="277">
        <f t="shared" si="506"/>
        <v>0</v>
      </c>
      <c r="CI1866" s="278">
        <f t="shared" si="495"/>
        <v>0</v>
      </c>
      <c r="CJ1866" s="280">
        <f t="shared" si="507"/>
        <v>0</v>
      </c>
      <c r="CK1866" s="232">
        <f t="shared" si="508"/>
        <v>0</v>
      </c>
      <c r="CL1866" s="1"/>
    </row>
    <row r="1867" spans="1:90" ht="18" customHeight="1">
      <c r="A1867" s="1"/>
      <c r="B1867" s="1"/>
      <c r="C1867" s="314"/>
      <c r="D1867" s="287" t="str">
        <f t="shared" si="494"/>
        <v/>
      </c>
      <c r="E1867" s="449" t="str">
        <f t="shared" si="496"/>
        <v/>
      </c>
      <c r="F1867" s="450"/>
      <c r="G1867" s="451"/>
      <c r="H1867" s="452"/>
      <c r="I1867" s="453"/>
      <c r="J1867" s="453"/>
      <c r="K1867" s="453"/>
      <c r="L1867" s="453"/>
      <c r="M1867" s="454"/>
      <c r="N1867" s="455"/>
      <c r="O1867" s="456"/>
      <c r="P1867" s="456"/>
      <c r="Q1867" s="456"/>
      <c r="R1867" s="456"/>
      <c r="S1867" s="456"/>
      <c r="T1867" s="456"/>
      <c r="U1867" s="456"/>
      <c r="V1867" s="456"/>
      <c r="W1867" s="456"/>
      <c r="X1867" s="456"/>
      <c r="Y1867" s="456"/>
      <c r="Z1867" s="456"/>
      <c r="AA1867" s="456"/>
      <c r="AB1867" s="456"/>
      <c r="AC1867" s="456"/>
      <c r="AD1867" s="456"/>
      <c r="AE1867" s="457"/>
      <c r="AF1867" s="455"/>
      <c r="AG1867" s="456"/>
      <c r="AH1867" s="456"/>
      <c r="AI1867" s="456"/>
      <c r="AJ1867" s="456"/>
      <c r="AK1867" s="456"/>
      <c r="AL1867" s="456"/>
      <c r="AM1867" s="456"/>
      <c r="AN1867" s="457"/>
      <c r="AO1867" s="455"/>
      <c r="AP1867" s="456"/>
      <c r="AQ1867" s="456"/>
      <c r="AR1867" s="456"/>
      <c r="AS1867" s="456"/>
      <c r="AT1867" s="456"/>
      <c r="AU1867" s="456"/>
      <c r="AV1867" s="456"/>
      <c r="AW1867" s="456"/>
      <c r="AX1867" s="456"/>
      <c r="AY1867" s="456"/>
      <c r="AZ1867" s="456"/>
      <c r="BA1867" s="456"/>
      <c r="BB1867" s="456"/>
      <c r="BC1867" s="456"/>
      <c r="BD1867" s="456"/>
      <c r="BE1867" s="456"/>
      <c r="BF1867" s="456"/>
      <c r="BG1867" s="457"/>
      <c r="BH1867" s="458"/>
      <c r="BI1867" s="459"/>
      <c r="BJ1867" s="459"/>
      <c r="BK1867" s="459"/>
      <c r="BL1867" s="459"/>
      <c r="BM1867" s="460"/>
      <c r="BN1867" s="314"/>
      <c r="BO1867" s="314"/>
      <c r="BP1867" s="1"/>
      <c r="BQ1867" s="120">
        <f>IF($F$3="","",IF(N1867=$F$3,COUNTIF(BQ$23:BQ1866,"&gt;0")+1,0))</f>
        <v>0</v>
      </c>
      <c r="BR1867" s="1"/>
      <c r="BS1867" s="20" t="str">
        <f>IF($N1867="","",IF(VLOOKUP(VLOOKUP($N1867,IMPOSTAZIONI!$E$6:$I$13,5,FALSE),IMPOSTAZIONI!$B$25:$N$32,3,FALSE)=0,"",VLOOKUP(VLOOKUP($N1867,IMPOSTAZIONI!$E$6:$I$13,5,FALSE),IMPOSTAZIONI!$B$25:$N$32,3,FALSE)))</f>
        <v/>
      </c>
      <c r="BT1867" s="20" t="str">
        <f>IF($N1867="","",IF(VLOOKUP(VLOOKUP($N1867,IMPOSTAZIONI!$E$6:$I$13,5,FALSE),IMPOSTAZIONI!$B$25:$N$32,6,FALSE)=0,"",VLOOKUP(VLOOKUP($N1867,IMPOSTAZIONI!$E$6:$I$13,5,FALSE),IMPOSTAZIONI!$B$25:$N$32,6,FALSE)))</f>
        <v/>
      </c>
      <c r="BU1867" s="20" t="str">
        <f>IF($N1867="","",IF(VLOOKUP(VLOOKUP($N1867,IMPOSTAZIONI!$E$6:$I$13,5,FALSE),IMPOSTAZIONI!$B$25:$N$32,9,FALSE)=0,"",VLOOKUP(VLOOKUP($N1867,IMPOSTAZIONI!$E$6:$I$13,5,FALSE),IMPOSTAZIONI!$B$25:$N$32,9,FALSE)))</f>
        <v/>
      </c>
      <c r="BV1867" s="20" t="str">
        <f>IF($N1867="","",IF(VLOOKUP(VLOOKUP($N1867,IMPOSTAZIONI!$E$6:$I$13,5,FALSE),IMPOSTAZIONI!$B$25:$N$32,12,FALSE)=0,"",VLOOKUP(VLOOKUP($N1867,IMPOSTAZIONI!$E$6:$I$13,5,FALSE),IMPOSTAZIONI!$B$25:$N$32,12,FALSE)))</f>
        <v/>
      </c>
      <c r="BW1867" s="221" t="str">
        <f t="shared" si="497"/>
        <v/>
      </c>
      <c r="BX1867" s="221" t="str">
        <f t="shared" si="498"/>
        <v/>
      </c>
      <c r="BY1867" s="221">
        <f t="shared" si="499"/>
        <v>0</v>
      </c>
      <c r="BZ1867" s="231">
        <f t="shared" si="500"/>
        <v>0</v>
      </c>
      <c r="CA1867" s="246">
        <f t="shared" si="501"/>
        <v>0</v>
      </c>
      <c r="CB1867" s="246">
        <f t="shared" si="502"/>
        <v>0</v>
      </c>
      <c r="CC1867" s="246" t="str">
        <f t="shared" si="503"/>
        <v/>
      </c>
      <c r="CD1867" s="246">
        <f t="shared" si="504"/>
        <v>5</v>
      </c>
      <c r="CE1867" s="246">
        <f t="shared" si="505"/>
        <v>0</v>
      </c>
      <c r="CF1867" s="276">
        <f t="shared" si="506"/>
        <v>0</v>
      </c>
      <c r="CG1867" s="277">
        <f t="shared" si="506"/>
        <v>0</v>
      </c>
      <c r="CH1867" s="277">
        <f t="shared" si="506"/>
        <v>0</v>
      </c>
      <c r="CI1867" s="278">
        <f t="shared" si="495"/>
        <v>0</v>
      </c>
      <c r="CJ1867" s="280">
        <f t="shared" si="507"/>
        <v>0</v>
      </c>
      <c r="CK1867" s="232">
        <f t="shared" si="508"/>
        <v>0</v>
      </c>
      <c r="CL1867" s="1"/>
    </row>
    <row r="1868" spans="1:90" ht="18" customHeight="1">
      <c r="A1868" s="1"/>
      <c r="B1868" s="1"/>
      <c r="C1868" s="314"/>
      <c r="D1868" s="287" t="str">
        <f t="shared" si="494"/>
        <v/>
      </c>
      <c r="E1868" s="449" t="str">
        <f t="shared" si="496"/>
        <v/>
      </c>
      <c r="F1868" s="450"/>
      <c r="G1868" s="451"/>
      <c r="H1868" s="452"/>
      <c r="I1868" s="453"/>
      <c r="J1868" s="453"/>
      <c r="K1868" s="453"/>
      <c r="L1868" s="453"/>
      <c r="M1868" s="454"/>
      <c r="N1868" s="455"/>
      <c r="O1868" s="456"/>
      <c r="P1868" s="456"/>
      <c r="Q1868" s="456"/>
      <c r="R1868" s="456"/>
      <c r="S1868" s="456"/>
      <c r="T1868" s="456"/>
      <c r="U1868" s="456"/>
      <c r="V1868" s="456"/>
      <c r="W1868" s="456"/>
      <c r="X1868" s="456"/>
      <c r="Y1868" s="456"/>
      <c r="Z1868" s="456"/>
      <c r="AA1868" s="456"/>
      <c r="AB1868" s="456"/>
      <c r="AC1868" s="456"/>
      <c r="AD1868" s="456"/>
      <c r="AE1868" s="457"/>
      <c r="AF1868" s="455"/>
      <c r="AG1868" s="456"/>
      <c r="AH1868" s="456"/>
      <c r="AI1868" s="456"/>
      <c r="AJ1868" s="456"/>
      <c r="AK1868" s="456"/>
      <c r="AL1868" s="456"/>
      <c r="AM1868" s="456"/>
      <c r="AN1868" s="457"/>
      <c r="AO1868" s="455"/>
      <c r="AP1868" s="456"/>
      <c r="AQ1868" s="456"/>
      <c r="AR1868" s="456"/>
      <c r="AS1868" s="456"/>
      <c r="AT1868" s="456"/>
      <c r="AU1868" s="456"/>
      <c r="AV1868" s="456"/>
      <c r="AW1868" s="456"/>
      <c r="AX1868" s="456"/>
      <c r="AY1868" s="456"/>
      <c r="AZ1868" s="456"/>
      <c r="BA1868" s="456"/>
      <c r="BB1868" s="456"/>
      <c r="BC1868" s="456"/>
      <c r="BD1868" s="456"/>
      <c r="BE1868" s="456"/>
      <c r="BF1868" s="456"/>
      <c r="BG1868" s="457"/>
      <c r="BH1868" s="458"/>
      <c r="BI1868" s="459"/>
      <c r="BJ1868" s="459"/>
      <c r="BK1868" s="459"/>
      <c r="BL1868" s="459"/>
      <c r="BM1868" s="460"/>
      <c r="BN1868" s="314"/>
      <c r="BO1868" s="314"/>
      <c r="BP1868" s="1"/>
      <c r="BQ1868" s="120">
        <f>IF($F$3="","",IF(N1868=$F$3,COUNTIF(BQ$23:BQ1867,"&gt;0")+1,0))</f>
        <v>0</v>
      </c>
      <c r="BR1868" s="1"/>
      <c r="BS1868" s="20" t="str">
        <f>IF($N1868="","",IF(VLOOKUP(VLOOKUP($N1868,IMPOSTAZIONI!$E$6:$I$13,5,FALSE),IMPOSTAZIONI!$B$25:$N$32,3,FALSE)=0,"",VLOOKUP(VLOOKUP($N1868,IMPOSTAZIONI!$E$6:$I$13,5,FALSE),IMPOSTAZIONI!$B$25:$N$32,3,FALSE)))</f>
        <v/>
      </c>
      <c r="BT1868" s="20" t="str">
        <f>IF($N1868="","",IF(VLOOKUP(VLOOKUP($N1868,IMPOSTAZIONI!$E$6:$I$13,5,FALSE),IMPOSTAZIONI!$B$25:$N$32,6,FALSE)=0,"",VLOOKUP(VLOOKUP($N1868,IMPOSTAZIONI!$E$6:$I$13,5,FALSE),IMPOSTAZIONI!$B$25:$N$32,6,FALSE)))</f>
        <v/>
      </c>
      <c r="BU1868" s="20" t="str">
        <f>IF($N1868="","",IF(VLOOKUP(VLOOKUP($N1868,IMPOSTAZIONI!$E$6:$I$13,5,FALSE),IMPOSTAZIONI!$B$25:$N$32,9,FALSE)=0,"",VLOOKUP(VLOOKUP($N1868,IMPOSTAZIONI!$E$6:$I$13,5,FALSE),IMPOSTAZIONI!$B$25:$N$32,9,FALSE)))</f>
        <v/>
      </c>
      <c r="BV1868" s="20" t="str">
        <f>IF($N1868="","",IF(VLOOKUP(VLOOKUP($N1868,IMPOSTAZIONI!$E$6:$I$13,5,FALSE),IMPOSTAZIONI!$B$25:$N$32,12,FALSE)=0,"",VLOOKUP(VLOOKUP($N1868,IMPOSTAZIONI!$E$6:$I$13,5,FALSE),IMPOSTAZIONI!$B$25:$N$32,12,FALSE)))</f>
        <v/>
      </c>
      <c r="BW1868" s="221" t="str">
        <f t="shared" si="497"/>
        <v/>
      </c>
      <c r="BX1868" s="221" t="str">
        <f t="shared" si="498"/>
        <v/>
      </c>
      <c r="BY1868" s="221">
        <f t="shared" si="499"/>
        <v>0</v>
      </c>
      <c r="BZ1868" s="231">
        <f t="shared" si="500"/>
        <v>0</v>
      </c>
      <c r="CA1868" s="246">
        <f t="shared" si="501"/>
        <v>0</v>
      </c>
      <c r="CB1868" s="246">
        <f t="shared" si="502"/>
        <v>0</v>
      </c>
      <c r="CC1868" s="246" t="str">
        <f t="shared" si="503"/>
        <v/>
      </c>
      <c r="CD1868" s="246">
        <f t="shared" si="504"/>
        <v>5</v>
      </c>
      <c r="CE1868" s="246">
        <f t="shared" si="505"/>
        <v>0</v>
      </c>
      <c r="CF1868" s="276">
        <f t="shared" si="506"/>
        <v>0</v>
      </c>
      <c r="CG1868" s="277">
        <f t="shared" si="506"/>
        <v>0</v>
      </c>
      <c r="CH1868" s="277">
        <f t="shared" si="506"/>
        <v>0</v>
      </c>
      <c r="CI1868" s="278">
        <f t="shared" si="495"/>
        <v>0</v>
      </c>
      <c r="CJ1868" s="280">
        <f t="shared" si="507"/>
        <v>0</v>
      </c>
      <c r="CK1868" s="232">
        <f t="shared" si="508"/>
        <v>0</v>
      </c>
      <c r="CL1868" s="1"/>
    </row>
    <row r="1869" spans="1:90" ht="18" customHeight="1">
      <c r="A1869" s="1"/>
      <c r="B1869" s="1"/>
      <c r="C1869" s="314"/>
      <c r="D1869" s="287" t="str">
        <f t="shared" si="494"/>
        <v/>
      </c>
      <c r="E1869" s="449" t="str">
        <f t="shared" si="496"/>
        <v/>
      </c>
      <c r="F1869" s="450"/>
      <c r="G1869" s="451"/>
      <c r="H1869" s="452"/>
      <c r="I1869" s="453"/>
      <c r="J1869" s="453"/>
      <c r="K1869" s="453"/>
      <c r="L1869" s="453"/>
      <c r="M1869" s="454"/>
      <c r="N1869" s="455"/>
      <c r="O1869" s="456"/>
      <c r="P1869" s="456"/>
      <c r="Q1869" s="456"/>
      <c r="R1869" s="456"/>
      <c r="S1869" s="456"/>
      <c r="T1869" s="456"/>
      <c r="U1869" s="456"/>
      <c r="V1869" s="456"/>
      <c r="W1869" s="456"/>
      <c r="X1869" s="456"/>
      <c r="Y1869" s="456"/>
      <c r="Z1869" s="456"/>
      <c r="AA1869" s="456"/>
      <c r="AB1869" s="456"/>
      <c r="AC1869" s="456"/>
      <c r="AD1869" s="456"/>
      <c r="AE1869" s="457"/>
      <c r="AF1869" s="455"/>
      <c r="AG1869" s="456"/>
      <c r="AH1869" s="456"/>
      <c r="AI1869" s="456"/>
      <c r="AJ1869" s="456"/>
      <c r="AK1869" s="456"/>
      <c r="AL1869" s="456"/>
      <c r="AM1869" s="456"/>
      <c r="AN1869" s="457"/>
      <c r="AO1869" s="455"/>
      <c r="AP1869" s="456"/>
      <c r="AQ1869" s="456"/>
      <c r="AR1869" s="456"/>
      <c r="AS1869" s="456"/>
      <c r="AT1869" s="456"/>
      <c r="AU1869" s="456"/>
      <c r="AV1869" s="456"/>
      <c r="AW1869" s="456"/>
      <c r="AX1869" s="456"/>
      <c r="AY1869" s="456"/>
      <c r="AZ1869" s="456"/>
      <c r="BA1869" s="456"/>
      <c r="BB1869" s="456"/>
      <c r="BC1869" s="456"/>
      <c r="BD1869" s="456"/>
      <c r="BE1869" s="456"/>
      <c r="BF1869" s="456"/>
      <c r="BG1869" s="457"/>
      <c r="BH1869" s="458"/>
      <c r="BI1869" s="459"/>
      <c r="BJ1869" s="459"/>
      <c r="BK1869" s="459"/>
      <c r="BL1869" s="459"/>
      <c r="BM1869" s="460"/>
      <c r="BN1869" s="314"/>
      <c r="BO1869" s="314"/>
      <c r="BP1869" s="1"/>
      <c r="BQ1869" s="120">
        <f>IF($F$3="","",IF(N1869=$F$3,COUNTIF(BQ$23:BQ1868,"&gt;0")+1,0))</f>
        <v>0</v>
      </c>
      <c r="BR1869" s="1"/>
      <c r="BS1869" s="20" t="str">
        <f>IF($N1869="","",IF(VLOOKUP(VLOOKUP($N1869,IMPOSTAZIONI!$E$6:$I$13,5,FALSE),IMPOSTAZIONI!$B$25:$N$32,3,FALSE)=0,"",VLOOKUP(VLOOKUP($N1869,IMPOSTAZIONI!$E$6:$I$13,5,FALSE),IMPOSTAZIONI!$B$25:$N$32,3,FALSE)))</f>
        <v/>
      </c>
      <c r="BT1869" s="20" t="str">
        <f>IF($N1869="","",IF(VLOOKUP(VLOOKUP($N1869,IMPOSTAZIONI!$E$6:$I$13,5,FALSE),IMPOSTAZIONI!$B$25:$N$32,6,FALSE)=0,"",VLOOKUP(VLOOKUP($N1869,IMPOSTAZIONI!$E$6:$I$13,5,FALSE),IMPOSTAZIONI!$B$25:$N$32,6,FALSE)))</f>
        <v/>
      </c>
      <c r="BU1869" s="20" t="str">
        <f>IF($N1869="","",IF(VLOOKUP(VLOOKUP($N1869,IMPOSTAZIONI!$E$6:$I$13,5,FALSE),IMPOSTAZIONI!$B$25:$N$32,9,FALSE)=0,"",VLOOKUP(VLOOKUP($N1869,IMPOSTAZIONI!$E$6:$I$13,5,FALSE),IMPOSTAZIONI!$B$25:$N$32,9,FALSE)))</f>
        <v/>
      </c>
      <c r="BV1869" s="20" t="str">
        <f>IF($N1869="","",IF(VLOOKUP(VLOOKUP($N1869,IMPOSTAZIONI!$E$6:$I$13,5,FALSE),IMPOSTAZIONI!$B$25:$N$32,12,FALSE)=0,"",VLOOKUP(VLOOKUP($N1869,IMPOSTAZIONI!$E$6:$I$13,5,FALSE),IMPOSTAZIONI!$B$25:$N$32,12,FALSE)))</f>
        <v/>
      </c>
      <c r="BW1869" s="221" t="str">
        <f t="shared" si="497"/>
        <v/>
      </c>
      <c r="BX1869" s="221" t="str">
        <f t="shared" si="498"/>
        <v/>
      </c>
      <c r="BY1869" s="221">
        <f t="shared" si="499"/>
        <v>0</v>
      </c>
      <c r="BZ1869" s="231">
        <f t="shared" si="500"/>
        <v>0</v>
      </c>
      <c r="CA1869" s="246">
        <f t="shared" si="501"/>
        <v>0</v>
      </c>
      <c r="CB1869" s="246">
        <f t="shared" si="502"/>
        <v>0</v>
      </c>
      <c r="CC1869" s="246" t="str">
        <f t="shared" si="503"/>
        <v/>
      </c>
      <c r="CD1869" s="246">
        <f t="shared" si="504"/>
        <v>5</v>
      </c>
      <c r="CE1869" s="246">
        <f t="shared" si="505"/>
        <v>0</v>
      </c>
      <c r="CF1869" s="276">
        <f t="shared" si="506"/>
        <v>0</v>
      </c>
      <c r="CG1869" s="277">
        <f t="shared" si="506"/>
        <v>0</v>
      </c>
      <c r="CH1869" s="277">
        <f t="shared" si="506"/>
        <v>0</v>
      </c>
      <c r="CI1869" s="278">
        <f t="shared" si="495"/>
        <v>0</v>
      </c>
      <c r="CJ1869" s="280">
        <f t="shared" si="507"/>
        <v>0</v>
      </c>
      <c r="CK1869" s="232">
        <f t="shared" si="508"/>
        <v>0</v>
      </c>
      <c r="CL1869" s="1"/>
    </row>
    <row r="1870" spans="1:90" ht="18" customHeight="1">
      <c r="A1870" s="1"/>
      <c r="B1870" s="1"/>
      <c r="C1870" s="314"/>
      <c r="D1870" s="287" t="str">
        <f t="shared" si="494"/>
        <v/>
      </c>
      <c r="E1870" s="449" t="str">
        <f t="shared" si="496"/>
        <v/>
      </c>
      <c r="F1870" s="450"/>
      <c r="G1870" s="451"/>
      <c r="H1870" s="452"/>
      <c r="I1870" s="453"/>
      <c r="J1870" s="453"/>
      <c r="K1870" s="453"/>
      <c r="L1870" s="453"/>
      <c r="M1870" s="454"/>
      <c r="N1870" s="455"/>
      <c r="O1870" s="456"/>
      <c r="P1870" s="456"/>
      <c r="Q1870" s="456"/>
      <c r="R1870" s="456"/>
      <c r="S1870" s="456"/>
      <c r="T1870" s="456"/>
      <c r="U1870" s="456"/>
      <c r="V1870" s="456"/>
      <c r="W1870" s="456"/>
      <c r="X1870" s="456"/>
      <c r="Y1870" s="456"/>
      <c r="Z1870" s="456"/>
      <c r="AA1870" s="456"/>
      <c r="AB1870" s="456"/>
      <c r="AC1870" s="456"/>
      <c r="AD1870" s="456"/>
      <c r="AE1870" s="457"/>
      <c r="AF1870" s="455"/>
      <c r="AG1870" s="456"/>
      <c r="AH1870" s="456"/>
      <c r="AI1870" s="456"/>
      <c r="AJ1870" s="456"/>
      <c r="AK1870" s="456"/>
      <c r="AL1870" s="456"/>
      <c r="AM1870" s="456"/>
      <c r="AN1870" s="457"/>
      <c r="AO1870" s="455"/>
      <c r="AP1870" s="456"/>
      <c r="AQ1870" s="456"/>
      <c r="AR1870" s="456"/>
      <c r="AS1870" s="456"/>
      <c r="AT1870" s="456"/>
      <c r="AU1870" s="456"/>
      <c r="AV1870" s="456"/>
      <c r="AW1870" s="456"/>
      <c r="AX1870" s="456"/>
      <c r="AY1870" s="456"/>
      <c r="AZ1870" s="456"/>
      <c r="BA1870" s="456"/>
      <c r="BB1870" s="456"/>
      <c r="BC1870" s="456"/>
      <c r="BD1870" s="456"/>
      <c r="BE1870" s="456"/>
      <c r="BF1870" s="456"/>
      <c r="BG1870" s="457"/>
      <c r="BH1870" s="458"/>
      <c r="BI1870" s="459"/>
      <c r="BJ1870" s="459"/>
      <c r="BK1870" s="459"/>
      <c r="BL1870" s="459"/>
      <c r="BM1870" s="460"/>
      <c r="BN1870" s="314"/>
      <c r="BO1870" s="314"/>
      <c r="BP1870" s="1"/>
      <c r="BQ1870" s="120">
        <f>IF($F$3="","",IF(N1870=$F$3,COUNTIF(BQ$23:BQ1869,"&gt;0")+1,0))</f>
        <v>0</v>
      </c>
      <c r="BR1870" s="1"/>
      <c r="BS1870" s="20" t="str">
        <f>IF($N1870="","",IF(VLOOKUP(VLOOKUP($N1870,IMPOSTAZIONI!$E$6:$I$13,5,FALSE),IMPOSTAZIONI!$B$25:$N$32,3,FALSE)=0,"",VLOOKUP(VLOOKUP($N1870,IMPOSTAZIONI!$E$6:$I$13,5,FALSE),IMPOSTAZIONI!$B$25:$N$32,3,FALSE)))</f>
        <v/>
      </c>
      <c r="BT1870" s="20" t="str">
        <f>IF($N1870="","",IF(VLOOKUP(VLOOKUP($N1870,IMPOSTAZIONI!$E$6:$I$13,5,FALSE),IMPOSTAZIONI!$B$25:$N$32,6,FALSE)=0,"",VLOOKUP(VLOOKUP($N1870,IMPOSTAZIONI!$E$6:$I$13,5,FALSE),IMPOSTAZIONI!$B$25:$N$32,6,FALSE)))</f>
        <v/>
      </c>
      <c r="BU1870" s="20" t="str">
        <f>IF($N1870="","",IF(VLOOKUP(VLOOKUP($N1870,IMPOSTAZIONI!$E$6:$I$13,5,FALSE),IMPOSTAZIONI!$B$25:$N$32,9,FALSE)=0,"",VLOOKUP(VLOOKUP($N1870,IMPOSTAZIONI!$E$6:$I$13,5,FALSE),IMPOSTAZIONI!$B$25:$N$32,9,FALSE)))</f>
        <v/>
      </c>
      <c r="BV1870" s="20" t="str">
        <f>IF($N1870="","",IF(VLOOKUP(VLOOKUP($N1870,IMPOSTAZIONI!$E$6:$I$13,5,FALSE),IMPOSTAZIONI!$B$25:$N$32,12,FALSE)=0,"",VLOOKUP(VLOOKUP($N1870,IMPOSTAZIONI!$E$6:$I$13,5,FALSE),IMPOSTAZIONI!$B$25:$N$32,12,FALSE)))</f>
        <v/>
      </c>
      <c r="BW1870" s="221" t="str">
        <f t="shared" si="497"/>
        <v/>
      </c>
      <c r="BX1870" s="221" t="str">
        <f t="shared" si="498"/>
        <v/>
      </c>
      <c r="BY1870" s="221">
        <f t="shared" si="499"/>
        <v>0</v>
      </c>
      <c r="BZ1870" s="231">
        <f t="shared" si="500"/>
        <v>0</v>
      </c>
      <c r="CA1870" s="246">
        <f t="shared" si="501"/>
        <v>0</v>
      </c>
      <c r="CB1870" s="246">
        <f t="shared" si="502"/>
        <v>0</v>
      </c>
      <c r="CC1870" s="246" t="str">
        <f t="shared" si="503"/>
        <v/>
      </c>
      <c r="CD1870" s="246">
        <f t="shared" si="504"/>
        <v>5</v>
      </c>
      <c r="CE1870" s="246">
        <f t="shared" si="505"/>
        <v>0</v>
      </c>
      <c r="CF1870" s="276">
        <f t="shared" si="506"/>
        <v>0</v>
      </c>
      <c r="CG1870" s="277">
        <f t="shared" si="506"/>
        <v>0</v>
      </c>
      <c r="CH1870" s="277">
        <f t="shared" si="506"/>
        <v>0</v>
      </c>
      <c r="CI1870" s="278">
        <f t="shared" si="495"/>
        <v>0</v>
      </c>
      <c r="CJ1870" s="280">
        <f t="shared" si="507"/>
        <v>0</v>
      </c>
      <c r="CK1870" s="232">
        <f t="shared" si="508"/>
        <v>0</v>
      </c>
      <c r="CL1870" s="1"/>
    </row>
    <row r="1871" spans="1:90" ht="18" customHeight="1">
      <c r="A1871" s="1"/>
      <c r="B1871" s="1"/>
      <c r="C1871" s="314"/>
      <c r="D1871" s="287" t="str">
        <f t="shared" si="494"/>
        <v/>
      </c>
      <c r="E1871" s="449" t="str">
        <f t="shared" si="496"/>
        <v/>
      </c>
      <c r="F1871" s="450"/>
      <c r="G1871" s="451"/>
      <c r="H1871" s="452"/>
      <c r="I1871" s="453"/>
      <c r="J1871" s="453"/>
      <c r="K1871" s="453"/>
      <c r="L1871" s="453"/>
      <c r="M1871" s="454"/>
      <c r="N1871" s="455"/>
      <c r="O1871" s="456"/>
      <c r="P1871" s="456"/>
      <c r="Q1871" s="456"/>
      <c r="R1871" s="456"/>
      <c r="S1871" s="456"/>
      <c r="T1871" s="456"/>
      <c r="U1871" s="456"/>
      <c r="V1871" s="456"/>
      <c r="W1871" s="456"/>
      <c r="X1871" s="456"/>
      <c r="Y1871" s="456"/>
      <c r="Z1871" s="456"/>
      <c r="AA1871" s="456"/>
      <c r="AB1871" s="456"/>
      <c r="AC1871" s="456"/>
      <c r="AD1871" s="456"/>
      <c r="AE1871" s="457"/>
      <c r="AF1871" s="455"/>
      <c r="AG1871" s="456"/>
      <c r="AH1871" s="456"/>
      <c r="AI1871" s="456"/>
      <c r="AJ1871" s="456"/>
      <c r="AK1871" s="456"/>
      <c r="AL1871" s="456"/>
      <c r="AM1871" s="456"/>
      <c r="AN1871" s="457"/>
      <c r="AO1871" s="455"/>
      <c r="AP1871" s="456"/>
      <c r="AQ1871" s="456"/>
      <c r="AR1871" s="456"/>
      <c r="AS1871" s="456"/>
      <c r="AT1871" s="456"/>
      <c r="AU1871" s="456"/>
      <c r="AV1871" s="456"/>
      <c r="AW1871" s="456"/>
      <c r="AX1871" s="456"/>
      <c r="AY1871" s="456"/>
      <c r="AZ1871" s="456"/>
      <c r="BA1871" s="456"/>
      <c r="BB1871" s="456"/>
      <c r="BC1871" s="456"/>
      <c r="BD1871" s="456"/>
      <c r="BE1871" s="456"/>
      <c r="BF1871" s="456"/>
      <c r="BG1871" s="457"/>
      <c r="BH1871" s="458"/>
      <c r="BI1871" s="459"/>
      <c r="BJ1871" s="459"/>
      <c r="BK1871" s="459"/>
      <c r="BL1871" s="459"/>
      <c r="BM1871" s="460"/>
      <c r="BN1871" s="314"/>
      <c r="BO1871" s="314"/>
      <c r="BP1871" s="1"/>
      <c r="BQ1871" s="120">
        <f>IF($F$3="","",IF(N1871=$F$3,COUNTIF(BQ$23:BQ1870,"&gt;0")+1,0))</f>
        <v>0</v>
      </c>
      <c r="BR1871" s="1"/>
      <c r="BS1871" s="20" t="str">
        <f>IF($N1871="","",IF(VLOOKUP(VLOOKUP($N1871,IMPOSTAZIONI!$E$6:$I$13,5,FALSE),IMPOSTAZIONI!$B$25:$N$32,3,FALSE)=0,"",VLOOKUP(VLOOKUP($N1871,IMPOSTAZIONI!$E$6:$I$13,5,FALSE),IMPOSTAZIONI!$B$25:$N$32,3,FALSE)))</f>
        <v/>
      </c>
      <c r="BT1871" s="20" t="str">
        <f>IF($N1871="","",IF(VLOOKUP(VLOOKUP($N1871,IMPOSTAZIONI!$E$6:$I$13,5,FALSE),IMPOSTAZIONI!$B$25:$N$32,6,FALSE)=0,"",VLOOKUP(VLOOKUP($N1871,IMPOSTAZIONI!$E$6:$I$13,5,FALSE),IMPOSTAZIONI!$B$25:$N$32,6,FALSE)))</f>
        <v/>
      </c>
      <c r="BU1871" s="20" t="str">
        <f>IF($N1871="","",IF(VLOOKUP(VLOOKUP($N1871,IMPOSTAZIONI!$E$6:$I$13,5,FALSE),IMPOSTAZIONI!$B$25:$N$32,9,FALSE)=0,"",VLOOKUP(VLOOKUP($N1871,IMPOSTAZIONI!$E$6:$I$13,5,FALSE),IMPOSTAZIONI!$B$25:$N$32,9,FALSE)))</f>
        <v/>
      </c>
      <c r="BV1871" s="20" t="str">
        <f>IF($N1871="","",IF(VLOOKUP(VLOOKUP($N1871,IMPOSTAZIONI!$E$6:$I$13,5,FALSE),IMPOSTAZIONI!$B$25:$N$32,12,FALSE)=0,"",VLOOKUP(VLOOKUP($N1871,IMPOSTAZIONI!$E$6:$I$13,5,FALSE),IMPOSTAZIONI!$B$25:$N$32,12,FALSE)))</f>
        <v/>
      </c>
      <c r="BW1871" s="221" t="str">
        <f t="shared" si="497"/>
        <v/>
      </c>
      <c r="BX1871" s="221" t="str">
        <f t="shared" si="498"/>
        <v/>
      </c>
      <c r="BY1871" s="221">
        <f t="shared" si="499"/>
        <v>0</v>
      </c>
      <c r="BZ1871" s="231">
        <f t="shared" si="500"/>
        <v>0</v>
      </c>
      <c r="CA1871" s="246">
        <f t="shared" si="501"/>
        <v>0</v>
      </c>
      <c r="CB1871" s="246">
        <f t="shared" si="502"/>
        <v>0</v>
      </c>
      <c r="CC1871" s="246" t="str">
        <f t="shared" si="503"/>
        <v/>
      </c>
      <c r="CD1871" s="246">
        <f t="shared" si="504"/>
        <v>5</v>
      </c>
      <c r="CE1871" s="246">
        <f t="shared" si="505"/>
        <v>0</v>
      </c>
      <c r="CF1871" s="276">
        <f t="shared" si="506"/>
        <v>0</v>
      </c>
      <c r="CG1871" s="277">
        <f t="shared" si="506"/>
        <v>0</v>
      </c>
      <c r="CH1871" s="277">
        <f t="shared" si="506"/>
        <v>0</v>
      </c>
      <c r="CI1871" s="278">
        <f t="shared" si="495"/>
        <v>0</v>
      </c>
      <c r="CJ1871" s="280">
        <f t="shared" si="507"/>
        <v>0</v>
      </c>
      <c r="CK1871" s="232">
        <f t="shared" si="508"/>
        <v>0</v>
      </c>
      <c r="CL1871" s="1"/>
    </row>
    <row r="1872" spans="1:90" ht="18" customHeight="1">
      <c r="A1872" s="1"/>
      <c r="B1872" s="1"/>
      <c r="C1872" s="314"/>
      <c r="D1872" s="287" t="str">
        <f t="shared" si="494"/>
        <v/>
      </c>
      <c r="E1872" s="449" t="str">
        <f t="shared" si="496"/>
        <v/>
      </c>
      <c r="F1872" s="450"/>
      <c r="G1872" s="451"/>
      <c r="H1872" s="452"/>
      <c r="I1872" s="453"/>
      <c r="J1872" s="453"/>
      <c r="K1872" s="453"/>
      <c r="L1872" s="453"/>
      <c r="M1872" s="454"/>
      <c r="N1872" s="455"/>
      <c r="O1872" s="456"/>
      <c r="P1872" s="456"/>
      <c r="Q1872" s="456"/>
      <c r="R1872" s="456"/>
      <c r="S1872" s="456"/>
      <c r="T1872" s="456"/>
      <c r="U1872" s="456"/>
      <c r="V1872" s="456"/>
      <c r="W1872" s="456"/>
      <c r="X1872" s="456"/>
      <c r="Y1872" s="456"/>
      <c r="Z1872" s="456"/>
      <c r="AA1872" s="456"/>
      <c r="AB1872" s="456"/>
      <c r="AC1872" s="456"/>
      <c r="AD1872" s="456"/>
      <c r="AE1872" s="457"/>
      <c r="AF1872" s="455"/>
      <c r="AG1872" s="456"/>
      <c r="AH1872" s="456"/>
      <c r="AI1872" s="456"/>
      <c r="AJ1872" s="456"/>
      <c r="AK1872" s="456"/>
      <c r="AL1872" s="456"/>
      <c r="AM1872" s="456"/>
      <c r="AN1872" s="457"/>
      <c r="AO1872" s="455"/>
      <c r="AP1872" s="456"/>
      <c r="AQ1872" s="456"/>
      <c r="AR1872" s="456"/>
      <c r="AS1872" s="456"/>
      <c r="AT1872" s="456"/>
      <c r="AU1872" s="456"/>
      <c r="AV1872" s="456"/>
      <c r="AW1872" s="456"/>
      <c r="AX1872" s="456"/>
      <c r="AY1872" s="456"/>
      <c r="AZ1872" s="456"/>
      <c r="BA1872" s="456"/>
      <c r="BB1872" s="456"/>
      <c r="BC1872" s="456"/>
      <c r="BD1872" s="456"/>
      <c r="BE1872" s="456"/>
      <c r="BF1872" s="456"/>
      <c r="BG1872" s="457"/>
      <c r="BH1872" s="458"/>
      <c r="BI1872" s="459"/>
      <c r="BJ1872" s="459"/>
      <c r="BK1872" s="459"/>
      <c r="BL1872" s="459"/>
      <c r="BM1872" s="460"/>
      <c r="BN1872" s="314"/>
      <c r="BO1872" s="314"/>
      <c r="BP1872" s="1"/>
      <c r="BQ1872" s="120">
        <f>IF($F$3="","",IF(N1872=$F$3,COUNTIF(BQ$23:BQ1871,"&gt;0")+1,0))</f>
        <v>0</v>
      </c>
      <c r="BR1872" s="1"/>
      <c r="BS1872" s="20" t="str">
        <f>IF($N1872="","",IF(VLOOKUP(VLOOKUP($N1872,IMPOSTAZIONI!$E$6:$I$13,5,FALSE),IMPOSTAZIONI!$B$25:$N$32,3,FALSE)=0,"",VLOOKUP(VLOOKUP($N1872,IMPOSTAZIONI!$E$6:$I$13,5,FALSE),IMPOSTAZIONI!$B$25:$N$32,3,FALSE)))</f>
        <v/>
      </c>
      <c r="BT1872" s="20" t="str">
        <f>IF($N1872="","",IF(VLOOKUP(VLOOKUP($N1872,IMPOSTAZIONI!$E$6:$I$13,5,FALSE),IMPOSTAZIONI!$B$25:$N$32,6,FALSE)=0,"",VLOOKUP(VLOOKUP($N1872,IMPOSTAZIONI!$E$6:$I$13,5,FALSE),IMPOSTAZIONI!$B$25:$N$32,6,FALSE)))</f>
        <v/>
      </c>
      <c r="BU1872" s="20" t="str">
        <f>IF($N1872="","",IF(VLOOKUP(VLOOKUP($N1872,IMPOSTAZIONI!$E$6:$I$13,5,FALSE),IMPOSTAZIONI!$B$25:$N$32,9,FALSE)=0,"",VLOOKUP(VLOOKUP($N1872,IMPOSTAZIONI!$E$6:$I$13,5,FALSE),IMPOSTAZIONI!$B$25:$N$32,9,FALSE)))</f>
        <v/>
      </c>
      <c r="BV1872" s="20" t="str">
        <f>IF($N1872="","",IF(VLOOKUP(VLOOKUP($N1872,IMPOSTAZIONI!$E$6:$I$13,5,FALSE),IMPOSTAZIONI!$B$25:$N$32,12,FALSE)=0,"",VLOOKUP(VLOOKUP($N1872,IMPOSTAZIONI!$E$6:$I$13,5,FALSE),IMPOSTAZIONI!$B$25:$N$32,12,FALSE)))</f>
        <v/>
      </c>
      <c r="BW1872" s="221" t="str">
        <f t="shared" si="497"/>
        <v/>
      </c>
      <c r="BX1872" s="221" t="str">
        <f t="shared" si="498"/>
        <v/>
      </c>
      <c r="BY1872" s="221">
        <f t="shared" si="499"/>
        <v>0</v>
      </c>
      <c r="BZ1872" s="231">
        <f t="shared" si="500"/>
        <v>0</v>
      </c>
      <c r="CA1872" s="246">
        <f t="shared" si="501"/>
        <v>0</v>
      </c>
      <c r="CB1872" s="246">
        <f t="shared" si="502"/>
        <v>0</v>
      </c>
      <c r="CC1872" s="246" t="str">
        <f t="shared" si="503"/>
        <v/>
      </c>
      <c r="CD1872" s="246">
        <f t="shared" si="504"/>
        <v>5</v>
      </c>
      <c r="CE1872" s="246">
        <f t="shared" si="505"/>
        <v>0</v>
      </c>
      <c r="CF1872" s="276">
        <f t="shared" si="506"/>
        <v>0</v>
      </c>
      <c r="CG1872" s="277">
        <f t="shared" si="506"/>
        <v>0</v>
      </c>
      <c r="CH1872" s="277">
        <f t="shared" si="506"/>
        <v>0</v>
      </c>
      <c r="CI1872" s="278">
        <f t="shared" si="495"/>
        <v>0</v>
      </c>
      <c r="CJ1872" s="280">
        <f t="shared" si="507"/>
        <v>0</v>
      </c>
      <c r="CK1872" s="232">
        <f t="shared" si="508"/>
        <v>0</v>
      </c>
      <c r="CL1872" s="1"/>
    </row>
    <row r="1873" spans="1:90" ht="18" customHeight="1">
      <c r="A1873" s="1"/>
      <c r="B1873" s="1"/>
      <c r="C1873" s="314"/>
      <c r="D1873" s="287" t="str">
        <f t="shared" si="494"/>
        <v/>
      </c>
      <c r="E1873" s="449" t="str">
        <f t="shared" si="496"/>
        <v/>
      </c>
      <c r="F1873" s="450"/>
      <c r="G1873" s="451"/>
      <c r="H1873" s="452"/>
      <c r="I1873" s="453"/>
      <c r="J1873" s="453"/>
      <c r="K1873" s="453"/>
      <c r="L1873" s="453"/>
      <c r="M1873" s="454"/>
      <c r="N1873" s="455"/>
      <c r="O1873" s="456"/>
      <c r="P1873" s="456"/>
      <c r="Q1873" s="456"/>
      <c r="R1873" s="456"/>
      <c r="S1873" s="456"/>
      <c r="T1873" s="456"/>
      <c r="U1873" s="456"/>
      <c r="V1873" s="456"/>
      <c r="W1873" s="456"/>
      <c r="X1873" s="456"/>
      <c r="Y1873" s="456"/>
      <c r="Z1873" s="456"/>
      <c r="AA1873" s="456"/>
      <c r="AB1873" s="456"/>
      <c r="AC1873" s="456"/>
      <c r="AD1873" s="456"/>
      <c r="AE1873" s="457"/>
      <c r="AF1873" s="455"/>
      <c r="AG1873" s="456"/>
      <c r="AH1873" s="456"/>
      <c r="AI1873" s="456"/>
      <c r="AJ1873" s="456"/>
      <c r="AK1873" s="456"/>
      <c r="AL1873" s="456"/>
      <c r="AM1873" s="456"/>
      <c r="AN1873" s="457"/>
      <c r="AO1873" s="455"/>
      <c r="AP1873" s="456"/>
      <c r="AQ1873" s="456"/>
      <c r="AR1873" s="456"/>
      <c r="AS1873" s="456"/>
      <c r="AT1873" s="456"/>
      <c r="AU1873" s="456"/>
      <c r="AV1873" s="456"/>
      <c r="AW1873" s="456"/>
      <c r="AX1873" s="456"/>
      <c r="AY1873" s="456"/>
      <c r="AZ1873" s="456"/>
      <c r="BA1873" s="456"/>
      <c r="BB1873" s="456"/>
      <c r="BC1873" s="456"/>
      <c r="BD1873" s="456"/>
      <c r="BE1873" s="456"/>
      <c r="BF1873" s="456"/>
      <c r="BG1873" s="457"/>
      <c r="BH1873" s="458"/>
      <c r="BI1873" s="459"/>
      <c r="BJ1873" s="459"/>
      <c r="BK1873" s="459"/>
      <c r="BL1873" s="459"/>
      <c r="BM1873" s="460"/>
      <c r="BN1873" s="314"/>
      <c r="BO1873" s="314"/>
      <c r="BP1873" s="1"/>
      <c r="BQ1873" s="120">
        <f>IF($F$3="","",IF(N1873=$F$3,COUNTIF(BQ$23:BQ1872,"&gt;0")+1,0))</f>
        <v>0</v>
      </c>
      <c r="BR1873" s="1"/>
      <c r="BS1873" s="20" t="str">
        <f>IF($N1873="","",IF(VLOOKUP(VLOOKUP($N1873,IMPOSTAZIONI!$E$6:$I$13,5,FALSE),IMPOSTAZIONI!$B$25:$N$32,3,FALSE)=0,"",VLOOKUP(VLOOKUP($N1873,IMPOSTAZIONI!$E$6:$I$13,5,FALSE),IMPOSTAZIONI!$B$25:$N$32,3,FALSE)))</f>
        <v/>
      </c>
      <c r="BT1873" s="20" t="str">
        <f>IF($N1873="","",IF(VLOOKUP(VLOOKUP($N1873,IMPOSTAZIONI!$E$6:$I$13,5,FALSE),IMPOSTAZIONI!$B$25:$N$32,6,FALSE)=0,"",VLOOKUP(VLOOKUP($N1873,IMPOSTAZIONI!$E$6:$I$13,5,FALSE),IMPOSTAZIONI!$B$25:$N$32,6,FALSE)))</f>
        <v/>
      </c>
      <c r="BU1873" s="20" t="str">
        <f>IF($N1873="","",IF(VLOOKUP(VLOOKUP($N1873,IMPOSTAZIONI!$E$6:$I$13,5,FALSE),IMPOSTAZIONI!$B$25:$N$32,9,FALSE)=0,"",VLOOKUP(VLOOKUP($N1873,IMPOSTAZIONI!$E$6:$I$13,5,FALSE),IMPOSTAZIONI!$B$25:$N$32,9,FALSE)))</f>
        <v/>
      </c>
      <c r="BV1873" s="20" t="str">
        <f>IF($N1873="","",IF(VLOOKUP(VLOOKUP($N1873,IMPOSTAZIONI!$E$6:$I$13,5,FALSE),IMPOSTAZIONI!$B$25:$N$32,12,FALSE)=0,"",VLOOKUP(VLOOKUP($N1873,IMPOSTAZIONI!$E$6:$I$13,5,FALSE),IMPOSTAZIONI!$B$25:$N$32,12,FALSE)))</f>
        <v/>
      </c>
      <c r="BW1873" s="221" t="str">
        <f t="shared" si="497"/>
        <v/>
      </c>
      <c r="BX1873" s="221" t="str">
        <f t="shared" si="498"/>
        <v/>
      </c>
      <c r="BY1873" s="221">
        <f t="shared" si="499"/>
        <v>0</v>
      </c>
      <c r="BZ1873" s="231">
        <f t="shared" si="500"/>
        <v>0</v>
      </c>
      <c r="CA1873" s="246">
        <f t="shared" si="501"/>
        <v>0</v>
      </c>
      <c r="CB1873" s="246">
        <f t="shared" si="502"/>
        <v>0</v>
      </c>
      <c r="CC1873" s="246" t="str">
        <f t="shared" si="503"/>
        <v/>
      </c>
      <c r="CD1873" s="246">
        <f t="shared" si="504"/>
        <v>5</v>
      </c>
      <c r="CE1873" s="246">
        <f t="shared" si="505"/>
        <v>0</v>
      </c>
      <c r="CF1873" s="276">
        <f t="shared" si="506"/>
        <v>0</v>
      </c>
      <c r="CG1873" s="277">
        <f t="shared" si="506"/>
        <v>0</v>
      </c>
      <c r="CH1873" s="277">
        <f t="shared" si="506"/>
        <v>0</v>
      </c>
      <c r="CI1873" s="278">
        <f t="shared" si="495"/>
        <v>0</v>
      </c>
      <c r="CJ1873" s="280">
        <f t="shared" si="507"/>
        <v>0</v>
      </c>
      <c r="CK1873" s="232">
        <f t="shared" si="508"/>
        <v>0</v>
      </c>
      <c r="CL1873" s="1"/>
    </row>
    <row r="1874" spans="1:90" ht="18" customHeight="1">
      <c r="A1874" s="1"/>
      <c r="B1874" s="1"/>
      <c r="C1874" s="314"/>
      <c r="D1874" s="287" t="str">
        <f t="shared" si="494"/>
        <v/>
      </c>
      <c r="E1874" s="449" t="str">
        <f t="shared" si="496"/>
        <v/>
      </c>
      <c r="F1874" s="450"/>
      <c r="G1874" s="451"/>
      <c r="H1874" s="452"/>
      <c r="I1874" s="453"/>
      <c r="J1874" s="453"/>
      <c r="K1874" s="453"/>
      <c r="L1874" s="453"/>
      <c r="M1874" s="454"/>
      <c r="N1874" s="455"/>
      <c r="O1874" s="456"/>
      <c r="P1874" s="456"/>
      <c r="Q1874" s="456"/>
      <c r="R1874" s="456"/>
      <c r="S1874" s="456"/>
      <c r="T1874" s="456"/>
      <c r="U1874" s="456"/>
      <c r="V1874" s="456"/>
      <c r="W1874" s="456"/>
      <c r="X1874" s="456"/>
      <c r="Y1874" s="456"/>
      <c r="Z1874" s="456"/>
      <c r="AA1874" s="456"/>
      <c r="AB1874" s="456"/>
      <c r="AC1874" s="456"/>
      <c r="AD1874" s="456"/>
      <c r="AE1874" s="457"/>
      <c r="AF1874" s="455"/>
      <c r="AG1874" s="456"/>
      <c r="AH1874" s="456"/>
      <c r="AI1874" s="456"/>
      <c r="AJ1874" s="456"/>
      <c r="AK1874" s="456"/>
      <c r="AL1874" s="456"/>
      <c r="AM1874" s="456"/>
      <c r="AN1874" s="457"/>
      <c r="AO1874" s="455"/>
      <c r="AP1874" s="456"/>
      <c r="AQ1874" s="456"/>
      <c r="AR1874" s="456"/>
      <c r="AS1874" s="456"/>
      <c r="AT1874" s="456"/>
      <c r="AU1874" s="456"/>
      <c r="AV1874" s="456"/>
      <c r="AW1874" s="456"/>
      <c r="AX1874" s="456"/>
      <c r="AY1874" s="456"/>
      <c r="AZ1874" s="456"/>
      <c r="BA1874" s="456"/>
      <c r="BB1874" s="456"/>
      <c r="BC1874" s="456"/>
      <c r="BD1874" s="456"/>
      <c r="BE1874" s="456"/>
      <c r="BF1874" s="456"/>
      <c r="BG1874" s="457"/>
      <c r="BH1874" s="458"/>
      <c r="BI1874" s="459"/>
      <c r="BJ1874" s="459"/>
      <c r="BK1874" s="459"/>
      <c r="BL1874" s="459"/>
      <c r="BM1874" s="460"/>
      <c r="BN1874" s="314"/>
      <c r="BO1874" s="314"/>
      <c r="BP1874" s="1"/>
      <c r="BQ1874" s="120">
        <f>IF($F$3="","",IF(N1874=$F$3,COUNTIF(BQ$23:BQ1873,"&gt;0")+1,0))</f>
        <v>0</v>
      </c>
      <c r="BR1874" s="1"/>
      <c r="BS1874" s="20" t="str">
        <f>IF($N1874="","",IF(VLOOKUP(VLOOKUP($N1874,IMPOSTAZIONI!$E$6:$I$13,5,FALSE),IMPOSTAZIONI!$B$25:$N$32,3,FALSE)=0,"",VLOOKUP(VLOOKUP($N1874,IMPOSTAZIONI!$E$6:$I$13,5,FALSE),IMPOSTAZIONI!$B$25:$N$32,3,FALSE)))</f>
        <v/>
      </c>
      <c r="BT1874" s="20" t="str">
        <f>IF($N1874="","",IF(VLOOKUP(VLOOKUP($N1874,IMPOSTAZIONI!$E$6:$I$13,5,FALSE),IMPOSTAZIONI!$B$25:$N$32,6,FALSE)=0,"",VLOOKUP(VLOOKUP($N1874,IMPOSTAZIONI!$E$6:$I$13,5,FALSE),IMPOSTAZIONI!$B$25:$N$32,6,FALSE)))</f>
        <v/>
      </c>
      <c r="BU1874" s="20" t="str">
        <f>IF($N1874="","",IF(VLOOKUP(VLOOKUP($N1874,IMPOSTAZIONI!$E$6:$I$13,5,FALSE),IMPOSTAZIONI!$B$25:$N$32,9,FALSE)=0,"",VLOOKUP(VLOOKUP($N1874,IMPOSTAZIONI!$E$6:$I$13,5,FALSE),IMPOSTAZIONI!$B$25:$N$32,9,FALSE)))</f>
        <v/>
      </c>
      <c r="BV1874" s="20" t="str">
        <f>IF($N1874="","",IF(VLOOKUP(VLOOKUP($N1874,IMPOSTAZIONI!$E$6:$I$13,5,FALSE),IMPOSTAZIONI!$B$25:$N$32,12,FALSE)=0,"",VLOOKUP(VLOOKUP($N1874,IMPOSTAZIONI!$E$6:$I$13,5,FALSE),IMPOSTAZIONI!$B$25:$N$32,12,FALSE)))</f>
        <v/>
      </c>
      <c r="BW1874" s="221" t="str">
        <f t="shared" si="497"/>
        <v/>
      </c>
      <c r="BX1874" s="221" t="str">
        <f t="shared" si="498"/>
        <v/>
      </c>
      <c r="BY1874" s="221">
        <f t="shared" si="499"/>
        <v>0</v>
      </c>
      <c r="BZ1874" s="231">
        <f t="shared" si="500"/>
        <v>0</v>
      </c>
      <c r="CA1874" s="246">
        <f t="shared" si="501"/>
        <v>0</v>
      </c>
      <c r="CB1874" s="246">
        <f t="shared" si="502"/>
        <v>0</v>
      </c>
      <c r="CC1874" s="246" t="str">
        <f t="shared" si="503"/>
        <v/>
      </c>
      <c r="CD1874" s="246">
        <f t="shared" si="504"/>
        <v>5</v>
      </c>
      <c r="CE1874" s="246">
        <f t="shared" si="505"/>
        <v>0</v>
      </c>
      <c r="CF1874" s="276">
        <f t="shared" si="506"/>
        <v>0</v>
      </c>
      <c r="CG1874" s="277">
        <f t="shared" si="506"/>
        <v>0</v>
      </c>
      <c r="CH1874" s="277">
        <f t="shared" si="506"/>
        <v>0</v>
      </c>
      <c r="CI1874" s="278">
        <f t="shared" si="495"/>
        <v>0</v>
      </c>
      <c r="CJ1874" s="280">
        <f t="shared" si="507"/>
        <v>0</v>
      </c>
      <c r="CK1874" s="232">
        <f t="shared" si="508"/>
        <v>0</v>
      </c>
      <c r="CL1874" s="1"/>
    </row>
    <row r="1875" spans="1:90" ht="18" customHeight="1">
      <c r="A1875" s="1"/>
      <c r="B1875" s="1"/>
      <c r="C1875" s="314"/>
      <c r="D1875" s="287" t="str">
        <f t="shared" si="494"/>
        <v/>
      </c>
      <c r="E1875" s="449" t="str">
        <f t="shared" si="496"/>
        <v/>
      </c>
      <c r="F1875" s="450"/>
      <c r="G1875" s="451"/>
      <c r="H1875" s="452"/>
      <c r="I1875" s="453"/>
      <c r="J1875" s="453"/>
      <c r="K1875" s="453"/>
      <c r="L1875" s="453"/>
      <c r="M1875" s="454"/>
      <c r="N1875" s="455"/>
      <c r="O1875" s="456"/>
      <c r="P1875" s="456"/>
      <c r="Q1875" s="456"/>
      <c r="R1875" s="456"/>
      <c r="S1875" s="456"/>
      <c r="T1875" s="456"/>
      <c r="U1875" s="456"/>
      <c r="V1875" s="456"/>
      <c r="W1875" s="456"/>
      <c r="X1875" s="456"/>
      <c r="Y1875" s="456"/>
      <c r="Z1875" s="456"/>
      <c r="AA1875" s="456"/>
      <c r="AB1875" s="456"/>
      <c r="AC1875" s="456"/>
      <c r="AD1875" s="456"/>
      <c r="AE1875" s="457"/>
      <c r="AF1875" s="455"/>
      <c r="AG1875" s="456"/>
      <c r="AH1875" s="456"/>
      <c r="AI1875" s="456"/>
      <c r="AJ1875" s="456"/>
      <c r="AK1875" s="456"/>
      <c r="AL1875" s="456"/>
      <c r="AM1875" s="456"/>
      <c r="AN1875" s="457"/>
      <c r="AO1875" s="455"/>
      <c r="AP1875" s="456"/>
      <c r="AQ1875" s="456"/>
      <c r="AR1875" s="456"/>
      <c r="AS1875" s="456"/>
      <c r="AT1875" s="456"/>
      <c r="AU1875" s="456"/>
      <c r="AV1875" s="456"/>
      <c r="AW1875" s="456"/>
      <c r="AX1875" s="456"/>
      <c r="AY1875" s="456"/>
      <c r="AZ1875" s="456"/>
      <c r="BA1875" s="456"/>
      <c r="BB1875" s="456"/>
      <c r="BC1875" s="456"/>
      <c r="BD1875" s="456"/>
      <c r="BE1875" s="456"/>
      <c r="BF1875" s="456"/>
      <c r="BG1875" s="457"/>
      <c r="BH1875" s="458"/>
      <c r="BI1875" s="459"/>
      <c r="BJ1875" s="459"/>
      <c r="BK1875" s="459"/>
      <c r="BL1875" s="459"/>
      <c r="BM1875" s="460"/>
      <c r="BN1875" s="314"/>
      <c r="BO1875" s="314"/>
      <c r="BP1875" s="1"/>
      <c r="BQ1875" s="120">
        <f>IF($F$3="","",IF(N1875=$F$3,COUNTIF(BQ$23:BQ1874,"&gt;0")+1,0))</f>
        <v>0</v>
      </c>
      <c r="BR1875" s="1"/>
      <c r="BS1875" s="20" t="str">
        <f>IF($N1875="","",IF(VLOOKUP(VLOOKUP($N1875,IMPOSTAZIONI!$E$6:$I$13,5,FALSE),IMPOSTAZIONI!$B$25:$N$32,3,FALSE)=0,"",VLOOKUP(VLOOKUP($N1875,IMPOSTAZIONI!$E$6:$I$13,5,FALSE),IMPOSTAZIONI!$B$25:$N$32,3,FALSE)))</f>
        <v/>
      </c>
      <c r="BT1875" s="20" t="str">
        <f>IF($N1875="","",IF(VLOOKUP(VLOOKUP($N1875,IMPOSTAZIONI!$E$6:$I$13,5,FALSE),IMPOSTAZIONI!$B$25:$N$32,6,FALSE)=0,"",VLOOKUP(VLOOKUP($N1875,IMPOSTAZIONI!$E$6:$I$13,5,FALSE),IMPOSTAZIONI!$B$25:$N$32,6,FALSE)))</f>
        <v/>
      </c>
      <c r="BU1875" s="20" t="str">
        <f>IF($N1875="","",IF(VLOOKUP(VLOOKUP($N1875,IMPOSTAZIONI!$E$6:$I$13,5,FALSE),IMPOSTAZIONI!$B$25:$N$32,9,FALSE)=0,"",VLOOKUP(VLOOKUP($N1875,IMPOSTAZIONI!$E$6:$I$13,5,FALSE),IMPOSTAZIONI!$B$25:$N$32,9,FALSE)))</f>
        <v/>
      </c>
      <c r="BV1875" s="20" t="str">
        <f>IF($N1875="","",IF(VLOOKUP(VLOOKUP($N1875,IMPOSTAZIONI!$E$6:$I$13,5,FALSE),IMPOSTAZIONI!$B$25:$N$32,12,FALSE)=0,"",VLOOKUP(VLOOKUP($N1875,IMPOSTAZIONI!$E$6:$I$13,5,FALSE),IMPOSTAZIONI!$B$25:$N$32,12,FALSE)))</f>
        <v/>
      </c>
      <c r="BW1875" s="221" t="str">
        <f t="shared" si="497"/>
        <v/>
      </c>
      <c r="BX1875" s="221" t="str">
        <f t="shared" si="498"/>
        <v/>
      </c>
      <c r="BY1875" s="221">
        <f t="shared" si="499"/>
        <v>0</v>
      </c>
      <c r="BZ1875" s="231">
        <f t="shared" si="500"/>
        <v>0</v>
      </c>
      <c r="CA1875" s="246">
        <f t="shared" si="501"/>
        <v>0</v>
      </c>
      <c r="CB1875" s="246">
        <f t="shared" si="502"/>
        <v>0</v>
      </c>
      <c r="CC1875" s="246" t="str">
        <f t="shared" si="503"/>
        <v/>
      </c>
      <c r="CD1875" s="246">
        <f t="shared" si="504"/>
        <v>5</v>
      </c>
      <c r="CE1875" s="246">
        <f t="shared" si="505"/>
        <v>0</v>
      </c>
      <c r="CF1875" s="276">
        <f t="shared" si="506"/>
        <v>0</v>
      </c>
      <c r="CG1875" s="277">
        <f t="shared" si="506"/>
        <v>0</v>
      </c>
      <c r="CH1875" s="277">
        <f t="shared" si="506"/>
        <v>0</v>
      </c>
      <c r="CI1875" s="278">
        <f t="shared" si="495"/>
        <v>0</v>
      </c>
      <c r="CJ1875" s="280">
        <f t="shared" si="507"/>
        <v>0</v>
      </c>
      <c r="CK1875" s="232">
        <f t="shared" si="508"/>
        <v>0</v>
      </c>
      <c r="CL1875" s="1"/>
    </row>
    <row r="1876" spans="1:90" ht="18" customHeight="1">
      <c r="A1876" s="1"/>
      <c r="B1876" s="1"/>
      <c r="C1876" s="314"/>
      <c r="D1876" s="287" t="str">
        <f t="shared" si="494"/>
        <v/>
      </c>
      <c r="E1876" s="449" t="str">
        <f t="shared" si="496"/>
        <v/>
      </c>
      <c r="F1876" s="450"/>
      <c r="G1876" s="451"/>
      <c r="H1876" s="452"/>
      <c r="I1876" s="453"/>
      <c r="J1876" s="453"/>
      <c r="K1876" s="453"/>
      <c r="L1876" s="453"/>
      <c r="M1876" s="454"/>
      <c r="N1876" s="455"/>
      <c r="O1876" s="456"/>
      <c r="P1876" s="456"/>
      <c r="Q1876" s="456"/>
      <c r="R1876" s="456"/>
      <c r="S1876" s="456"/>
      <c r="T1876" s="456"/>
      <c r="U1876" s="456"/>
      <c r="V1876" s="456"/>
      <c r="W1876" s="456"/>
      <c r="X1876" s="456"/>
      <c r="Y1876" s="456"/>
      <c r="Z1876" s="456"/>
      <c r="AA1876" s="456"/>
      <c r="AB1876" s="456"/>
      <c r="AC1876" s="456"/>
      <c r="AD1876" s="456"/>
      <c r="AE1876" s="457"/>
      <c r="AF1876" s="455"/>
      <c r="AG1876" s="456"/>
      <c r="AH1876" s="456"/>
      <c r="AI1876" s="456"/>
      <c r="AJ1876" s="456"/>
      <c r="AK1876" s="456"/>
      <c r="AL1876" s="456"/>
      <c r="AM1876" s="456"/>
      <c r="AN1876" s="457"/>
      <c r="AO1876" s="455"/>
      <c r="AP1876" s="456"/>
      <c r="AQ1876" s="456"/>
      <c r="AR1876" s="456"/>
      <c r="AS1876" s="456"/>
      <c r="AT1876" s="456"/>
      <c r="AU1876" s="456"/>
      <c r="AV1876" s="456"/>
      <c r="AW1876" s="456"/>
      <c r="AX1876" s="456"/>
      <c r="AY1876" s="456"/>
      <c r="AZ1876" s="456"/>
      <c r="BA1876" s="456"/>
      <c r="BB1876" s="456"/>
      <c r="BC1876" s="456"/>
      <c r="BD1876" s="456"/>
      <c r="BE1876" s="456"/>
      <c r="BF1876" s="456"/>
      <c r="BG1876" s="457"/>
      <c r="BH1876" s="458"/>
      <c r="BI1876" s="459"/>
      <c r="BJ1876" s="459"/>
      <c r="BK1876" s="459"/>
      <c r="BL1876" s="459"/>
      <c r="BM1876" s="460"/>
      <c r="BN1876" s="314"/>
      <c r="BO1876" s="314"/>
      <c r="BP1876" s="1"/>
      <c r="BQ1876" s="120">
        <f>IF($F$3="","",IF(N1876=$F$3,COUNTIF(BQ$23:BQ1875,"&gt;0")+1,0))</f>
        <v>0</v>
      </c>
      <c r="BR1876" s="1"/>
      <c r="BS1876" s="20" t="str">
        <f>IF($N1876="","",IF(VLOOKUP(VLOOKUP($N1876,IMPOSTAZIONI!$E$6:$I$13,5,FALSE),IMPOSTAZIONI!$B$25:$N$32,3,FALSE)=0,"",VLOOKUP(VLOOKUP($N1876,IMPOSTAZIONI!$E$6:$I$13,5,FALSE),IMPOSTAZIONI!$B$25:$N$32,3,FALSE)))</f>
        <v/>
      </c>
      <c r="BT1876" s="20" t="str">
        <f>IF($N1876="","",IF(VLOOKUP(VLOOKUP($N1876,IMPOSTAZIONI!$E$6:$I$13,5,FALSE),IMPOSTAZIONI!$B$25:$N$32,6,FALSE)=0,"",VLOOKUP(VLOOKUP($N1876,IMPOSTAZIONI!$E$6:$I$13,5,FALSE),IMPOSTAZIONI!$B$25:$N$32,6,FALSE)))</f>
        <v/>
      </c>
      <c r="BU1876" s="20" t="str">
        <f>IF($N1876="","",IF(VLOOKUP(VLOOKUP($N1876,IMPOSTAZIONI!$E$6:$I$13,5,FALSE),IMPOSTAZIONI!$B$25:$N$32,9,FALSE)=0,"",VLOOKUP(VLOOKUP($N1876,IMPOSTAZIONI!$E$6:$I$13,5,FALSE),IMPOSTAZIONI!$B$25:$N$32,9,FALSE)))</f>
        <v/>
      </c>
      <c r="BV1876" s="20" t="str">
        <f>IF($N1876="","",IF(VLOOKUP(VLOOKUP($N1876,IMPOSTAZIONI!$E$6:$I$13,5,FALSE),IMPOSTAZIONI!$B$25:$N$32,12,FALSE)=0,"",VLOOKUP(VLOOKUP($N1876,IMPOSTAZIONI!$E$6:$I$13,5,FALSE),IMPOSTAZIONI!$B$25:$N$32,12,FALSE)))</f>
        <v/>
      </c>
      <c r="BW1876" s="221" t="str">
        <f t="shared" si="497"/>
        <v/>
      </c>
      <c r="BX1876" s="221" t="str">
        <f t="shared" si="498"/>
        <v/>
      </c>
      <c r="BY1876" s="221">
        <f t="shared" si="499"/>
        <v>0</v>
      </c>
      <c r="BZ1876" s="231">
        <f t="shared" si="500"/>
        <v>0</v>
      </c>
      <c r="CA1876" s="246">
        <f t="shared" si="501"/>
        <v>0</v>
      </c>
      <c r="CB1876" s="246">
        <f t="shared" si="502"/>
        <v>0</v>
      </c>
      <c r="CC1876" s="246" t="str">
        <f t="shared" si="503"/>
        <v/>
      </c>
      <c r="CD1876" s="246">
        <f t="shared" si="504"/>
        <v>5</v>
      </c>
      <c r="CE1876" s="246">
        <f t="shared" si="505"/>
        <v>0</v>
      </c>
      <c r="CF1876" s="276">
        <f t="shared" si="506"/>
        <v>0</v>
      </c>
      <c r="CG1876" s="277">
        <f t="shared" si="506"/>
        <v>0</v>
      </c>
      <c r="CH1876" s="277">
        <f t="shared" si="506"/>
        <v>0</v>
      </c>
      <c r="CI1876" s="278">
        <f t="shared" si="495"/>
        <v>0</v>
      </c>
      <c r="CJ1876" s="280">
        <f t="shared" si="507"/>
        <v>0</v>
      </c>
      <c r="CK1876" s="232">
        <f t="shared" si="508"/>
        <v>0</v>
      </c>
      <c r="CL1876" s="1"/>
    </row>
    <row r="1877" spans="1:90" ht="18" customHeight="1">
      <c r="A1877" s="1"/>
      <c r="B1877" s="1"/>
      <c r="C1877" s="314"/>
      <c r="D1877" s="287" t="str">
        <f t="shared" si="494"/>
        <v/>
      </c>
      <c r="E1877" s="449" t="str">
        <f t="shared" si="496"/>
        <v/>
      </c>
      <c r="F1877" s="450"/>
      <c r="G1877" s="451"/>
      <c r="H1877" s="452"/>
      <c r="I1877" s="453"/>
      <c r="J1877" s="453"/>
      <c r="K1877" s="453"/>
      <c r="L1877" s="453"/>
      <c r="M1877" s="454"/>
      <c r="N1877" s="455"/>
      <c r="O1877" s="456"/>
      <c r="P1877" s="456"/>
      <c r="Q1877" s="456"/>
      <c r="R1877" s="456"/>
      <c r="S1877" s="456"/>
      <c r="T1877" s="456"/>
      <c r="U1877" s="456"/>
      <c r="V1877" s="456"/>
      <c r="W1877" s="456"/>
      <c r="X1877" s="456"/>
      <c r="Y1877" s="456"/>
      <c r="Z1877" s="456"/>
      <c r="AA1877" s="456"/>
      <c r="AB1877" s="456"/>
      <c r="AC1877" s="456"/>
      <c r="AD1877" s="456"/>
      <c r="AE1877" s="457"/>
      <c r="AF1877" s="455"/>
      <c r="AG1877" s="456"/>
      <c r="AH1877" s="456"/>
      <c r="AI1877" s="456"/>
      <c r="AJ1877" s="456"/>
      <c r="AK1877" s="456"/>
      <c r="AL1877" s="456"/>
      <c r="AM1877" s="456"/>
      <c r="AN1877" s="457"/>
      <c r="AO1877" s="455"/>
      <c r="AP1877" s="456"/>
      <c r="AQ1877" s="456"/>
      <c r="AR1877" s="456"/>
      <c r="AS1877" s="456"/>
      <c r="AT1877" s="456"/>
      <c r="AU1877" s="456"/>
      <c r="AV1877" s="456"/>
      <c r="AW1877" s="456"/>
      <c r="AX1877" s="456"/>
      <c r="AY1877" s="456"/>
      <c r="AZ1877" s="456"/>
      <c r="BA1877" s="456"/>
      <c r="BB1877" s="456"/>
      <c r="BC1877" s="456"/>
      <c r="BD1877" s="456"/>
      <c r="BE1877" s="456"/>
      <c r="BF1877" s="456"/>
      <c r="BG1877" s="457"/>
      <c r="BH1877" s="458"/>
      <c r="BI1877" s="459"/>
      <c r="BJ1877" s="459"/>
      <c r="BK1877" s="459"/>
      <c r="BL1877" s="459"/>
      <c r="BM1877" s="460"/>
      <c r="BN1877" s="314"/>
      <c r="BO1877" s="314"/>
      <c r="BP1877" s="1"/>
      <c r="BQ1877" s="120">
        <f>IF($F$3="","",IF(N1877=$F$3,COUNTIF(BQ$23:BQ1876,"&gt;0")+1,0))</f>
        <v>0</v>
      </c>
      <c r="BR1877" s="1"/>
      <c r="BS1877" s="20" t="str">
        <f>IF($N1877="","",IF(VLOOKUP(VLOOKUP($N1877,IMPOSTAZIONI!$E$6:$I$13,5,FALSE),IMPOSTAZIONI!$B$25:$N$32,3,FALSE)=0,"",VLOOKUP(VLOOKUP($N1877,IMPOSTAZIONI!$E$6:$I$13,5,FALSE),IMPOSTAZIONI!$B$25:$N$32,3,FALSE)))</f>
        <v/>
      </c>
      <c r="BT1877" s="20" t="str">
        <f>IF($N1877="","",IF(VLOOKUP(VLOOKUP($N1877,IMPOSTAZIONI!$E$6:$I$13,5,FALSE),IMPOSTAZIONI!$B$25:$N$32,6,FALSE)=0,"",VLOOKUP(VLOOKUP($N1877,IMPOSTAZIONI!$E$6:$I$13,5,FALSE),IMPOSTAZIONI!$B$25:$N$32,6,FALSE)))</f>
        <v/>
      </c>
      <c r="BU1877" s="20" t="str">
        <f>IF($N1877="","",IF(VLOOKUP(VLOOKUP($N1877,IMPOSTAZIONI!$E$6:$I$13,5,FALSE),IMPOSTAZIONI!$B$25:$N$32,9,FALSE)=0,"",VLOOKUP(VLOOKUP($N1877,IMPOSTAZIONI!$E$6:$I$13,5,FALSE),IMPOSTAZIONI!$B$25:$N$32,9,FALSE)))</f>
        <v/>
      </c>
      <c r="BV1877" s="20" t="str">
        <f>IF($N1877="","",IF(VLOOKUP(VLOOKUP($N1877,IMPOSTAZIONI!$E$6:$I$13,5,FALSE),IMPOSTAZIONI!$B$25:$N$32,12,FALSE)=0,"",VLOOKUP(VLOOKUP($N1877,IMPOSTAZIONI!$E$6:$I$13,5,FALSE),IMPOSTAZIONI!$B$25:$N$32,12,FALSE)))</f>
        <v/>
      </c>
      <c r="BW1877" s="221" t="str">
        <f t="shared" si="497"/>
        <v/>
      </c>
      <c r="BX1877" s="221" t="str">
        <f t="shared" si="498"/>
        <v/>
      </c>
      <c r="BY1877" s="221">
        <f t="shared" si="499"/>
        <v>0</v>
      </c>
      <c r="BZ1877" s="231">
        <f t="shared" si="500"/>
        <v>0</v>
      </c>
      <c r="CA1877" s="246">
        <f t="shared" si="501"/>
        <v>0</v>
      </c>
      <c r="CB1877" s="246">
        <f t="shared" si="502"/>
        <v>0</v>
      </c>
      <c r="CC1877" s="246" t="str">
        <f t="shared" si="503"/>
        <v/>
      </c>
      <c r="CD1877" s="246">
        <f t="shared" si="504"/>
        <v>5</v>
      </c>
      <c r="CE1877" s="246">
        <f t="shared" si="505"/>
        <v>0</v>
      </c>
      <c r="CF1877" s="276">
        <f t="shared" si="506"/>
        <v>0</v>
      </c>
      <c r="CG1877" s="277">
        <f t="shared" si="506"/>
        <v>0</v>
      </c>
      <c r="CH1877" s="277">
        <f t="shared" si="506"/>
        <v>0</v>
      </c>
      <c r="CI1877" s="278">
        <f t="shared" si="495"/>
        <v>0</v>
      </c>
      <c r="CJ1877" s="280">
        <f t="shared" si="507"/>
        <v>0</v>
      </c>
      <c r="CK1877" s="232">
        <f t="shared" si="508"/>
        <v>0</v>
      </c>
      <c r="CL1877" s="1"/>
    </row>
    <row r="1878" spans="1:90" ht="18" customHeight="1">
      <c r="A1878" s="1"/>
      <c r="B1878" s="1"/>
      <c r="C1878" s="314"/>
      <c r="D1878" s="287" t="str">
        <f t="shared" si="494"/>
        <v/>
      </c>
      <c r="E1878" s="449" t="str">
        <f t="shared" si="496"/>
        <v/>
      </c>
      <c r="F1878" s="450"/>
      <c r="G1878" s="451"/>
      <c r="H1878" s="452"/>
      <c r="I1878" s="453"/>
      <c r="J1878" s="453"/>
      <c r="K1878" s="453"/>
      <c r="L1878" s="453"/>
      <c r="M1878" s="454"/>
      <c r="N1878" s="455"/>
      <c r="O1878" s="456"/>
      <c r="P1878" s="456"/>
      <c r="Q1878" s="456"/>
      <c r="R1878" s="456"/>
      <c r="S1878" s="456"/>
      <c r="T1878" s="456"/>
      <c r="U1878" s="456"/>
      <c r="V1878" s="456"/>
      <c r="W1878" s="456"/>
      <c r="X1878" s="456"/>
      <c r="Y1878" s="456"/>
      <c r="Z1878" s="456"/>
      <c r="AA1878" s="456"/>
      <c r="AB1878" s="456"/>
      <c r="AC1878" s="456"/>
      <c r="AD1878" s="456"/>
      <c r="AE1878" s="457"/>
      <c r="AF1878" s="455"/>
      <c r="AG1878" s="456"/>
      <c r="AH1878" s="456"/>
      <c r="AI1878" s="456"/>
      <c r="AJ1878" s="456"/>
      <c r="AK1878" s="456"/>
      <c r="AL1878" s="456"/>
      <c r="AM1878" s="456"/>
      <c r="AN1878" s="457"/>
      <c r="AO1878" s="455"/>
      <c r="AP1878" s="456"/>
      <c r="AQ1878" s="456"/>
      <c r="AR1878" s="456"/>
      <c r="AS1878" s="456"/>
      <c r="AT1878" s="456"/>
      <c r="AU1878" s="456"/>
      <c r="AV1878" s="456"/>
      <c r="AW1878" s="456"/>
      <c r="AX1878" s="456"/>
      <c r="AY1878" s="456"/>
      <c r="AZ1878" s="456"/>
      <c r="BA1878" s="456"/>
      <c r="BB1878" s="456"/>
      <c r="BC1878" s="456"/>
      <c r="BD1878" s="456"/>
      <c r="BE1878" s="456"/>
      <c r="BF1878" s="456"/>
      <c r="BG1878" s="457"/>
      <c r="BH1878" s="458"/>
      <c r="BI1878" s="459"/>
      <c r="BJ1878" s="459"/>
      <c r="BK1878" s="459"/>
      <c r="BL1878" s="459"/>
      <c r="BM1878" s="460"/>
      <c r="BN1878" s="314"/>
      <c r="BO1878" s="314"/>
      <c r="BP1878" s="1"/>
      <c r="BQ1878" s="120">
        <f>IF($F$3="","",IF(N1878=$F$3,COUNTIF(BQ$23:BQ1877,"&gt;0")+1,0))</f>
        <v>0</v>
      </c>
      <c r="BR1878" s="1"/>
      <c r="BS1878" s="20" t="str">
        <f>IF($N1878="","",IF(VLOOKUP(VLOOKUP($N1878,IMPOSTAZIONI!$E$6:$I$13,5,FALSE),IMPOSTAZIONI!$B$25:$N$32,3,FALSE)=0,"",VLOOKUP(VLOOKUP($N1878,IMPOSTAZIONI!$E$6:$I$13,5,FALSE),IMPOSTAZIONI!$B$25:$N$32,3,FALSE)))</f>
        <v/>
      </c>
      <c r="BT1878" s="20" t="str">
        <f>IF($N1878="","",IF(VLOOKUP(VLOOKUP($N1878,IMPOSTAZIONI!$E$6:$I$13,5,FALSE),IMPOSTAZIONI!$B$25:$N$32,6,FALSE)=0,"",VLOOKUP(VLOOKUP($N1878,IMPOSTAZIONI!$E$6:$I$13,5,FALSE),IMPOSTAZIONI!$B$25:$N$32,6,FALSE)))</f>
        <v/>
      </c>
      <c r="BU1878" s="20" t="str">
        <f>IF($N1878="","",IF(VLOOKUP(VLOOKUP($N1878,IMPOSTAZIONI!$E$6:$I$13,5,FALSE),IMPOSTAZIONI!$B$25:$N$32,9,FALSE)=0,"",VLOOKUP(VLOOKUP($N1878,IMPOSTAZIONI!$E$6:$I$13,5,FALSE),IMPOSTAZIONI!$B$25:$N$32,9,FALSE)))</f>
        <v/>
      </c>
      <c r="BV1878" s="20" t="str">
        <f>IF($N1878="","",IF(VLOOKUP(VLOOKUP($N1878,IMPOSTAZIONI!$E$6:$I$13,5,FALSE),IMPOSTAZIONI!$B$25:$N$32,12,FALSE)=0,"",VLOOKUP(VLOOKUP($N1878,IMPOSTAZIONI!$E$6:$I$13,5,FALSE),IMPOSTAZIONI!$B$25:$N$32,12,FALSE)))</f>
        <v/>
      </c>
      <c r="BW1878" s="221" t="str">
        <f t="shared" si="497"/>
        <v/>
      </c>
      <c r="BX1878" s="221" t="str">
        <f t="shared" si="498"/>
        <v/>
      </c>
      <c r="BY1878" s="221">
        <f t="shared" si="499"/>
        <v>0</v>
      </c>
      <c r="BZ1878" s="231">
        <f t="shared" si="500"/>
        <v>0</v>
      </c>
      <c r="CA1878" s="246">
        <f t="shared" si="501"/>
        <v>0</v>
      </c>
      <c r="CB1878" s="246">
        <f t="shared" si="502"/>
        <v>0</v>
      </c>
      <c r="CC1878" s="246" t="str">
        <f t="shared" si="503"/>
        <v/>
      </c>
      <c r="CD1878" s="246">
        <f t="shared" si="504"/>
        <v>5</v>
      </c>
      <c r="CE1878" s="246">
        <f t="shared" si="505"/>
        <v>0</v>
      </c>
      <c r="CF1878" s="276">
        <f t="shared" si="506"/>
        <v>0</v>
      </c>
      <c r="CG1878" s="277">
        <f t="shared" si="506"/>
        <v>0</v>
      </c>
      <c r="CH1878" s="277">
        <f t="shared" si="506"/>
        <v>0</v>
      </c>
      <c r="CI1878" s="278">
        <f t="shared" si="495"/>
        <v>0</v>
      </c>
      <c r="CJ1878" s="280">
        <f t="shared" si="507"/>
        <v>0</v>
      </c>
      <c r="CK1878" s="232">
        <f t="shared" si="508"/>
        <v>0</v>
      </c>
      <c r="CL1878" s="1"/>
    </row>
    <row r="1879" spans="1:90" ht="18" customHeight="1">
      <c r="A1879" s="1"/>
      <c r="B1879" s="1"/>
      <c r="C1879" s="314"/>
      <c r="D1879" s="287" t="str">
        <f t="shared" si="494"/>
        <v/>
      </c>
      <c r="E1879" s="449" t="str">
        <f t="shared" si="496"/>
        <v/>
      </c>
      <c r="F1879" s="450"/>
      <c r="G1879" s="451"/>
      <c r="H1879" s="452"/>
      <c r="I1879" s="453"/>
      <c r="J1879" s="453"/>
      <c r="K1879" s="453"/>
      <c r="L1879" s="453"/>
      <c r="M1879" s="454"/>
      <c r="N1879" s="455"/>
      <c r="O1879" s="456"/>
      <c r="P1879" s="456"/>
      <c r="Q1879" s="456"/>
      <c r="R1879" s="456"/>
      <c r="S1879" s="456"/>
      <c r="T1879" s="456"/>
      <c r="U1879" s="456"/>
      <c r="V1879" s="456"/>
      <c r="W1879" s="456"/>
      <c r="X1879" s="456"/>
      <c r="Y1879" s="456"/>
      <c r="Z1879" s="456"/>
      <c r="AA1879" s="456"/>
      <c r="AB1879" s="456"/>
      <c r="AC1879" s="456"/>
      <c r="AD1879" s="456"/>
      <c r="AE1879" s="457"/>
      <c r="AF1879" s="455"/>
      <c r="AG1879" s="456"/>
      <c r="AH1879" s="456"/>
      <c r="AI1879" s="456"/>
      <c r="AJ1879" s="456"/>
      <c r="AK1879" s="456"/>
      <c r="AL1879" s="456"/>
      <c r="AM1879" s="456"/>
      <c r="AN1879" s="457"/>
      <c r="AO1879" s="455"/>
      <c r="AP1879" s="456"/>
      <c r="AQ1879" s="456"/>
      <c r="AR1879" s="456"/>
      <c r="AS1879" s="456"/>
      <c r="AT1879" s="456"/>
      <c r="AU1879" s="456"/>
      <c r="AV1879" s="456"/>
      <c r="AW1879" s="456"/>
      <c r="AX1879" s="456"/>
      <c r="AY1879" s="456"/>
      <c r="AZ1879" s="456"/>
      <c r="BA1879" s="456"/>
      <c r="BB1879" s="456"/>
      <c r="BC1879" s="456"/>
      <c r="BD1879" s="456"/>
      <c r="BE1879" s="456"/>
      <c r="BF1879" s="456"/>
      <c r="BG1879" s="457"/>
      <c r="BH1879" s="458"/>
      <c r="BI1879" s="459"/>
      <c r="BJ1879" s="459"/>
      <c r="BK1879" s="459"/>
      <c r="BL1879" s="459"/>
      <c r="BM1879" s="460"/>
      <c r="BN1879" s="314"/>
      <c r="BO1879" s="314"/>
      <c r="BP1879" s="1"/>
      <c r="BQ1879" s="120">
        <f>IF($F$3="","",IF(N1879=$F$3,COUNTIF(BQ$23:BQ1878,"&gt;0")+1,0))</f>
        <v>0</v>
      </c>
      <c r="BR1879" s="1"/>
      <c r="BS1879" s="20" t="str">
        <f>IF($N1879="","",IF(VLOOKUP(VLOOKUP($N1879,IMPOSTAZIONI!$E$6:$I$13,5,FALSE),IMPOSTAZIONI!$B$25:$N$32,3,FALSE)=0,"",VLOOKUP(VLOOKUP($N1879,IMPOSTAZIONI!$E$6:$I$13,5,FALSE),IMPOSTAZIONI!$B$25:$N$32,3,FALSE)))</f>
        <v/>
      </c>
      <c r="BT1879" s="20" t="str">
        <f>IF($N1879="","",IF(VLOOKUP(VLOOKUP($N1879,IMPOSTAZIONI!$E$6:$I$13,5,FALSE),IMPOSTAZIONI!$B$25:$N$32,6,FALSE)=0,"",VLOOKUP(VLOOKUP($N1879,IMPOSTAZIONI!$E$6:$I$13,5,FALSE),IMPOSTAZIONI!$B$25:$N$32,6,FALSE)))</f>
        <v/>
      </c>
      <c r="BU1879" s="20" t="str">
        <f>IF($N1879="","",IF(VLOOKUP(VLOOKUP($N1879,IMPOSTAZIONI!$E$6:$I$13,5,FALSE),IMPOSTAZIONI!$B$25:$N$32,9,FALSE)=0,"",VLOOKUP(VLOOKUP($N1879,IMPOSTAZIONI!$E$6:$I$13,5,FALSE),IMPOSTAZIONI!$B$25:$N$32,9,FALSE)))</f>
        <v/>
      </c>
      <c r="BV1879" s="20" t="str">
        <f>IF($N1879="","",IF(VLOOKUP(VLOOKUP($N1879,IMPOSTAZIONI!$E$6:$I$13,5,FALSE),IMPOSTAZIONI!$B$25:$N$32,12,FALSE)=0,"",VLOOKUP(VLOOKUP($N1879,IMPOSTAZIONI!$E$6:$I$13,5,FALSE),IMPOSTAZIONI!$B$25:$N$32,12,FALSE)))</f>
        <v/>
      </c>
      <c r="BW1879" s="221" t="str">
        <f t="shared" si="497"/>
        <v/>
      </c>
      <c r="BX1879" s="221" t="str">
        <f t="shared" si="498"/>
        <v/>
      </c>
      <c r="BY1879" s="221">
        <f t="shared" si="499"/>
        <v>0</v>
      </c>
      <c r="BZ1879" s="231">
        <f t="shared" si="500"/>
        <v>0</v>
      </c>
      <c r="CA1879" s="246">
        <f t="shared" si="501"/>
        <v>0</v>
      </c>
      <c r="CB1879" s="246">
        <f t="shared" si="502"/>
        <v>0</v>
      </c>
      <c r="CC1879" s="246" t="str">
        <f t="shared" si="503"/>
        <v/>
      </c>
      <c r="CD1879" s="246">
        <f t="shared" si="504"/>
        <v>5</v>
      </c>
      <c r="CE1879" s="246">
        <f t="shared" si="505"/>
        <v>0</v>
      </c>
      <c r="CF1879" s="276">
        <f t="shared" si="506"/>
        <v>0</v>
      </c>
      <c r="CG1879" s="277">
        <f t="shared" si="506"/>
        <v>0</v>
      </c>
      <c r="CH1879" s="277">
        <f t="shared" si="506"/>
        <v>0</v>
      </c>
      <c r="CI1879" s="278">
        <f t="shared" si="495"/>
        <v>0</v>
      </c>
      <c r="CJ1879" s="280">
        <f t="shared" si="507"/>
        <v>0</v>
      </c>
      <c r="CK1879" s="232">
        <f t="shared" si="508"/>
        <v>0</v>
      </c>
      <c r="CL1879" s="1"/>
    </row>
    <row r="1880" spans="1:90" ht="18" customHeight="1">
      <c r="A1880" s="1"/>
      <c r="B1880" s="1"/>
      <c r="C1880" s="314"/>
      <c r="D1880" s="287" t="str">
        <f t="shared" si="494"/>
        <v/>
      </c>
      <c r="E1880" s="449" t="str">
        <f t="shared" si="496"/>
        <v/>
      </c>
      <c r="F1880" s="450"/>
      <c r="G1880" s="451"/>
      <c r="H1880" s="452"/>
      <c r="I1880" s="453"/>
      <c r="J1880" s="453"/>
      <c r="K1880" s="453"/>
      <c r="L1880" s="453"/>
      <c r="M1880" s="454"/>
      <c r="N1880" s="455"/>
      <c r="O1880" s="456"/>
      <c r="P1880" s="456"/>
      <c r="Q1880" s="456"/>
      <c r="R1880" s="456"/>
      <c r="S1880" s="456"/>
      <c r="T1880" s="456"/>
      <c r="U1880" s="456"/>
      <c r="V1880" s="456"/>
      <c r="W1880" s="456"/>
      <c r="X1880" s="456"/>
      <c r="Y1880" s="456"/>
      <c r="Z1880" s="456"/>
      <c r="AA1880" s="456"/>
      <c r="AB1880" s="456"/>
      <c r="AC1880" s="456"/>
      <c r="AD1880" s="456"/>
      <c r="AE1880" s="457"/>
      <c r="AF1880" s="455"/>
      <c r="AG1880" s="456"/>
      <c r="AH1880" s="456"/>
      <c r="AI1880" s="456"/>
      <c r="AJ1880" s="456"/>
      <c r="AK1880" s="456"/>
      <c r="AL1880" s="456"/>
      <c r="AM1880" s="456"/>
      <c r="AN1880" s="457"/>
      <c r="AO1880" s="455"/>
      <c r="AP1880" s="456"/>
      <c r="AQ1880" s="456"/>
      <c r="AR1880" s="456"/>
      <c r="AS1880" s="456"/>
      <c r="AT1880" s="456"/>
      <c r="AU1880" s="456"/>
      <c r="AV1880" s="456"/>
      <c r="AW1880" s="456"/>
      <c r="AX1880" s="456"/>
      <c r="AY1880" s="456"/>
      <c r="AZ1880" s="456"/>
      <c r="BA1880" s="456"/>
      <c r="BB1880" s="456"/>
      <c r="BC1880" s="456"/>
      <c r="BD1880" s="456"/>
      <c r="BE1880" s="456"/>
      <c r="BF1880" s="456"/>
      <c r="BG1880" s="457"/>
      <c r="BH1880" s="458"/>
      <c r="BI1880" s="459"/>
      <c r="BJ1880" s="459"/>
      <c r="BK1880" s="459"/>
      <c r="BL1880" s="459"/>
      <c r="BM1880" s="460"/>
      <c r="BN1880" s="314"/>
      <c r="BO1880" s="314"/>
      <c r="BP1880" s="1"/>
      <c r="BQ1880" s="120">
        <f>IF($F$3="","",IF(N1880=$F$3,COUNTIF(BQ$23:BQ1879,"&gt;0")+1,0))</f>
        <v>0</v>
      </c>
      <c r="BR1880" s="1"/>
      <c r="BS1880" s="20" t="str">
        <f>IF($N1880="","",IF(VLOOKUP(VLOOKUP($N1880,IMPOSTAZIONI!$E$6:$I$13,5,FALSE),IMPOSTAZIONI!$B$25:$N$32,3,FALSE)=0,"",VLOOKUP(VLOOKUP($N1880,IMPOSTAZIONI!$E$6:$I$13,5,FALSE),IMPOSTAZIONI!$B$25:$N$32,3,FALSE)))</f>
        <v/>
      </c>
      <c r="BT1880" s="20" t="str">
        <f>IF($N1880="","",IF(VLOOKUP(VLOOKUP($N1880,IMPOSTAZIONI!$E$6:$I$13,5,FALSE),IMPOSTAZIONI!$B$25:$N$32,6,FALSE)=0,"",VLOOKUP(VLOOKUP($N1880,IMPOSTAZIONI!$E$6:$I$13,5,FALSE),IMPOSTAZIONI!$B$25:$N$32,6,FALSE)))</f>
        <v/>
      </c>
      <c r="BU1880" s="20" t="str">
        <f>IF($N1880="","",IF(VLOOKUP(VLOOKUP($N1880,IMPOSTAZIONI!$E$6:$I$13,5,FALSE),IMPOSTAZIONI!$B$25:$N$32,9,FALSE)=0,"",VLOOKUP(VLOOKUP($N1880,IMPOSTAZIONI!$E$6:$I$13,5,FALSE),IMPOSTAZIONI!$B$25:$N$32,9,FALSE)))</f>
        <v/>
      </c>
      <c r="BV1880" s="20" t="str">
        <f>IF($N1880="","",IF(VLOOKUP(VLOOKUP($N1880,IMPOSTAZIONI!$E$6:$I$13,5,FALSE),IMPOSTAZIONI!$B$25:$N$32,12,FALSE)=0,"",VLOOKUP(VLOOKUP($N1880,IMPOSTAZIONI!$E$6:$I$13,5,FALSE),IMPOSTAZIONI!$B$25:$N$32,12,FALSE)))</f>
        <v/>
      </c>
      <c r="BW1880" s="221" t="str">
        <f t="shared" si="497"/>
        <v/>
      </c>
      <c r="BX1880" s="221" t="str">
        <f t="shared" si="498"/>
        <v/>
      </c>
      <c r="BY1880" s="221">
        <f t="shared" si="499"/>
        <v>0</v>
      </c>
      <c r="BZ1880" s="231">
        <f t="shared" si="500"/>
        <v>0</v>
      </c>
      <c r="CA1880" s="246">
        <f t="shared" si="501"/>
        <v>0</v>
      </c>
      <c r="CB1880" s="246">
        <f t="shared" si="502"/>
        <v>0</v>
      </c>
      <c r="CC1880" s="246" t="str">
        <f t="shared" si="503"/>
        <v/>
      </c>
      <c r="CD1880" s="246">
        <f t="shared" si="504"/>
        <v>5</v>
      </c>
      <c r="CE1880" s="246">
        <f t="shared" si="505"/>
        <v>0</v>
      </c>
      <c r="CF1880" s="276">
        <f t="shared" si="506"/>
        <v>0</v>
      </c>
      <c r="CG1880" s="277">
        <f t="shared" si="506"/>
        <v>0</v>
      </c>
      <c r="CH1880" s="277">
        <f t="shared" si="506"/>
        <v>0</v>
      </c>
      <c r="CI1880" s="278">
        <f t="shared" si="495"/>
        <v>0</v>
      </c>
      <c r="CJ1880" s="280">
        <f t="shared" si="507"/>
        <v>0</v>
      </c>
      <c r="CK1880" s="232">
        <f t="shared" si="508"/>
        <v>0</v>
      </c>
      <c r="CL1880" s="1"/>
    </row>
    <row r="1881" spans="1:90" ht="18" customHeight="1">
      <c r="A1881" s="1"/>
      <c r="B1881" s="1"/>
      <c r="C1881" s="314"/>
      <c r="D1881" s="287" t="str">
        <f t="shared" si="494"/>
        <v/>
      </c>
      <c r="E1881" s="449" t="str">
        <f t="shared" si="496"/>
        <v/>
      </c>
      <c r="F1881" s="450"/>
      <c r="G1881" s="451"/>
      <c r="H1881" s="452"/>
      <c r="I1881" s="453"/>
      <c r="J1881" s="453"/>
      <c r="K1881" s="453"/>
      <c r="L1881" s="453"/>
      <c r="M1881" s="454"/>
      <c r="N1881" s="455"/>
      <c r="O1881" s="456"/>
      <c r="P1881" s="456"/>
      <c r="Q1881" s="456"/>
      <c r="R1881" s="456"/>
      <c r="S1881" s="456"/>
      <c r="T1881" s="456"/>
      <c r="U1881" s="456"/>
      <c r="V1881" s="456"/>
      <c r="W1881" s="456"/>
      <c r="X1881" s="456"/>
      <c r="Y1881" s="456"/>
      <c r="Z1881" s="456"/>
      <c r="AA1881" s="456"/>
      <c r="AB1881" s="456"/>
      <c r="AC1881" s="456"/>
      <c r="AD1881" s="456"/>
      <c r="AE1881" s="457"/>
      <c r="AF1881" s="455"/>
      <c r="AG1881" s="456"/>
      <c r="AH1881" s="456"/>
      <c r="AI1881" s="456"/>
      <c r="AJ1881" s="456"/>
      <c r="AK1881" s="456"/>
      <c r="AL1881" s="456"/>
      <c r="AM1881" s="456"/>
      <c r="AN1881" s="457"/>
      <c r="AO1881" s="455"/>
      <c r="AP1881" s="456"/>
      <c r="AQ1881" s="456"/>
      <c r="AR1881" s="456"/>
      <c r="AS1881" s="456"/>
      <c r="AT1881" s="456"/>
      <c r="AU1881" s="456"/>
      <c r="AV1881" s="456"/>
      <c r="AW1881" s="456"/>
      <c r="AX1881" s="456"/>
      <c r="AY1881" s="456"/>
      <c r="AZ1881" s="456"/>
      <c r="BA1881" s="456"/>
      <c r="BB1881" s="456"/>
      <c r="BC1881" s="456"/>
      <c r="BD1881" s="456"/>
      <c r="BE1881" s="456"/>
      <c r="BF1881" s="456"/>
      <c r="BG1881" s="457"/>
      <c r="BH1881" s="458"/>
      <c r="BI1881" s="459"/>
      <c r="BJ1881" s="459"/>
      <c r="BK1881" s="459"/>
      <c r="BL1881" s="459"/>
      <c r="BM1881" s="460"/>
      <c r="BN1881" s="314"/>
      <c r="BO1881" s="314"/>
      <c r="BP1881" s="1"/>
      <c r="BQ1881" s="120">
        <f>IF($F$3="","",IF(N1881=$F$3,COUNTIF(BQ$23:BQ1880,"&gt;0")+1,0))</f>
        <v>0</v>
      </c>
      <c r="BR1881" s="1"/>
      <c r="BS1881" s="20" t="str">
        <f>IF($N1881="","",IF(VLOOKUP(VLOOKUP($N1881,IMPOSTAZIONI!$E$6:$I$13,5,FALSE),IMPOSTAZIONI!$B$25:$N$32,3,FALSE)=0,"",VLOOKUP(VLOOKUP($N1881,IMPOSTAZIONI!$E$6:$I$13,5,FALSE),IMPOSTAZIONI!$B$25:$N$32,3,FALSE)))</f>
        <v/>
      </c>
      <c r="BT1881" s="20" t="str">
        <f>IF($N1881="","",IF(VLOOKUP(VLOOKUP($N1881,IMPOSTAZIONI!$E$6:$I$13,5,FALSE),IMPOSTAZIONI!$B$25:$N$32,6,FALSE)=0,"",VLOOKUP(VLOOKUP($N1881,IMPOSTAZIONI!$E$6:$I$13,5,FALSE),IMPOSTAZIONI!$B$25:$N$32,6,FALSE)))</f>
        <v/>
      </c>
      <c r="BU1881" s="20" t="str">
        <f>IF($N1881="","",IF(VLOOKUP(VLOOKUP($N1881,IMPOSTAZIONI!$E$6:$I$13,5,FALSE),IMPOSTAZIONI!$B$25:$N$32,9,FALSE)=0,"",VLOOKUP(VLOOKUP($N1881,IMPOSTAZIONI!$E$6:$I$13,5,FALSE),IMPOSTAZIONI!$B$25:$N$32,9,FALSE)))</f>
        <v/>
      </c>
      <c r="BV1881" s="20" t="str">
        <f>IF($N1881="","",IF(VLOOKUP(VLOOKUP($N1881,IMPOSTAZIONI!$E$6:$I$13,5,FALSE),IMPOSTAZIONI!$B$25:$N$32,12,FALSE)=0,"",VLOOKUP(VLOOKUP($N1881,IMPOSTAZIONI!$E$6:$I$13,5,FALSE),IMPOSTAZIONI!$B$25:$N$32,12,FALSE)))</f>
        <v/>
      </c>
      <c r="BW1881" s="221" t="str">
        <f t="shared" si="497"/>
        <v/>
      </c>
      <c r="BX1881" s="221" t="str">
        <f t="shared" si="498"/>
        <v/>
      </c>
      <c r="BY1881" s="221">
        <f t="shared" si="499"/>
        <v>0</v>
      </c>
      <c r="BZ1881" s="231">
        <f t="shared" si="500"/>
        <v>0</v>
      </c>
      <c r="CA1881" s="246">
        <f t="shared" si="501"/>
        <v>0</v>
      </c>
      <c r="CB1881" s="246">
        <f t="shared" si="502"/>
        <v>0</v>
      </c>
      <c r="CC1881" s="246" t="str">
        <f t="shared" si="503"/>
        <v/>
      </c>
      <c r="CD1881" s="246">
        <f t="shared" si="504"/>
        <v>5</v>
      </c>
      <c r="CE1881" s="246">
        <f t="shared" si="505"/>
        <v>0</v>
      </c>
      <c r="CF1881" s="276">
        <f t="shared" si="506"/>
        <v>0</v>
      </c>
      <c r="CG1881" s="277">
        <f t="shared" si="506"/>
        <v>0</v>
      </c>
      <c r="CH1881" s="277">
        <f t="shared" si="506"/>
        <v>0</v>
      </c>
      <c r="CI1881" s="278">
        <f t="shared" si="495"/>
        <v>0</v>
      </c>
      <c r="CJ1881" s="280">
        <f t="shared" si="507"/>
        <v>0</v>
      </c>
      <c r="CK1881" s="232">
        <f t="shared" si="508"/>
        <v>0</v>
      </c>
      <c r="CL1881" s="1"/>
    </row>
    <row r="1882" spans="1:90" ht="18" customHeight="1">
      <c r="A1882" s="1"/>
      <c r="B1882" s="1"/>
      <c r="C1882" s="314"/>
      <c r="D1882" s="287" t="str">
        <f t="shared" si="494"/>
        <v/>
      </c>
      <c r="E1882" s="449" t="str">
        <f t="shared" si="496"/>
        <v/>
      </c>
      <c r="F1882" s="450"/>
      <c r="G1882" s="451"/>
      <c r="H1882" s="452"/>
      <c r="I1882" s="453"/>
      <c r="J1882" s="453"/>
      <c r="K1882" s="453"/>
      <c r="L1882" s="453"/>
      <c r="M1882" s="454"/>
      <c r="N1882" s="455"/>
      <c r="O1882" s="456"/>
      <c r="P1882" s="456"/>
      <c r="Q1882" s="456"/>
      <c r="R1882" s="456"/>
      <c r="S1882" s="456"/>
      <c r="T1882" s="456"/>
      <c r="U1882" s="456"/>
      <c r="V1882" s="456"/>
      <c r="W1882" s="456"/>
      <c r="X1882" s="456"/>
      <c r="Y1882" s="456"/>
      <c r="Z1882" s="456"/>
      <c r="AA1882" s="456"/>
      <c r="AB1882" s="456"/>
      <c r="AC1882" s="456"/>
      <c r="AD1882" s="456"/>
      <c r="AE1882" s="457"/>
      <c r="AF1882" s="455"/>
      <c r="AG1882" s="456"/>
      <c r="AH1882" s="456"/>
      <c r="AI1882" s="456"/>
      <c r="AJ1882" s="456"/>
      <c r="AK1882" s="456"/>
      <c r="AL1882" s="456"/>
      <c r="AM1882" s="456"/>
      <c r="AN1882" s="457"/>
      <c r="AO1882" s="455"/>
      <c r="AP1882" s="456"/>
      <c r="AQ1882" s="456"/>
      <c r="AR1882" s="456"/>
      <c r="AS1882" s="456"/>
      <c r="AT1882" s="456"/>
      <c r="AU1882" s="456"/>
      <c r="AV1882" s="456"/>
      <c r="AW1882" s="456"/>
      <c r="AX1882" s="456"/>
      <c r="AY1882" s="456"/>
      <c r="AZ1882" s="456"/>
      <c r="BA1882" s="456"/>
      <c r="BB1882" s="456"/>
      <c r="BC1882" s="456"/>
      <c r="BD1882" s="456"/>
      <c r="BE1882" s="456"/>
      <c r="BF1882" s="456"/>
      <c r="BG1882" s="457"/>
      <c r="BH1882" s="458"/>
      <c r="BI1882" s="459"/>
      <c r="BJ1882" s="459"/>
      <c r="BK1882" s="459"/>
      <c r="BL1882" s="459"/>
      <c r="BM1882" s="460"/>
      <c r="BN1882" s="314"/>
      <c r="BO1882" s="314"/>
      <c r="BP1882" s="1"/>
      <c r="BQ1882" s="120">
        <f>IF($F$3="","",IF(N1882=$F$3,COUNTIF(BQ$23:BQ1881,"&gt;0")+1,0))</f>
        <v>0</v>
      </c>
      <c r="BR1882" s="1"/>
      <c r="BS1882" s="20" t="str">
        <f>IF($N1882="","",IF(VLOOKUP(VLOOKUP($N1882,IMPOSTAZIONI!$E$6:$I$13,5,FALSE),IMPOSTAZIONI!$B$25:$N$32,3,FALSE)=0,"",VLOOKUP(VLOOKUP($N1882,IMPOSTAZIONI!$E$6:$I$13,5,FALSE),IMPOSTAZIONI!$B$25:$N$32,3,FALSE)))</f>
        <v/>
      </c>
      <c r="BT1882" s="20" t="str">
        <f>IF($N1882="","",IF(VLOOKUP(VLOOKUP($N1882,IMPOSTAZIONI!$E$6:$I$13,5,FALSE),IMPOSTAZIONI!$B$25:$N$32,6,FALSE)=0,"",VLOOKUP(VLOOKUP($N1882,IMPOSTAZIONI!$E$6:$I$13,5,FALSE),IMPOSTAZIONI!$B$25:$N$32,6,FALSE)))</f>
        <v/>
      </c>
      <c r="BU1882" s="20" t="str">
        <f>IF($N1882="","",IF(VLOOKUP(VLOOKUP($N1882,IMPOSTAZIONI!$E$6:$I$13,5,FALSE),IMPOSTAZIONI!$B$25:$N$32,9,FALSE)=0,"",VLOOKUP(VLOOKUP($N1882,IMPOSTAZIONI!$E$6:$I$13,5,FALSE),IMPOSTAZIONI!$B$25:$N$32,9,FALSE)))</f>
        <v/>
      </c>
      <c r="BV1882" s="20" t="str">
        <f>IF($N1882="","",IF(VLOOKUP(VLOOKUP($N1882,IMPOSTAZIONI!$E$6:$I$13,5,FALSE),IMPOSTAZIONI!$B$25:$N$32,12,FALSE)=0,"",VLOOKUP(VLOOKUP($N1882,IMPOSTAZIONI!$E$6:$I$13,5,FALSE),IMPOSTAZIONI!$B$25:$N$32,12,FALSE)))</f>
        <v/>
      </c>
      <c r="BW1882" s="221" t="str">
        <f t="shared" si="497"/>
        <v/>
      </c>
      <c r="BX1882" s="221" t="str">
        <f t="shared" si="498"/>
        <v/>
      </c>
      <c r="BY1882" s="221">
        <f t="shared" si="499"/>
        <v>0</v>
      </c>
      <c r="BZ1882" s="231">
        <f t="shared" si="500"/>
        <v>0</v>
      </c>
      <c r="CA1882" s="246">
        <f t="shared" si="501"/>
        <v>0</v>
      </c>
      <c r="CB1882" s="246">
        <f t="shared" si="502"/>
        <v>0</v>
      </c>
      <c r="CC1882" s="246" t="str">
        <f t="shared" si="503"/>
        <v/>
      </c>
      <c r="CD1882" s="246">
        <f t="shared" si="504"/>
        <v>5</v>
      </c>
      <c r="CE1882" s="246">
        <f t="shared" si="505"/>
        <v>0</v>
      </c>
      <c r="CF1882" s="276">
        <f t="shared" si="506"/>
        <v>0</v>
      </c>
      <c r="CG1882" s="277">
        <f t="shared" si="506"/>
        <v>0</v>
      </c>
      <c r="CH1882" s="277">
        <f t="shared" si="506"/>
        <v>0</v>
      </c>
      <c r="CI1882" s="278">
        <f t="shared" si="495"/>
        <v>0</v>
      </c>
      <c r="CJ1882" s="280">
        <f t="shared" si="507"/>
        <v>0</v>
      </c>
      <c r="CK1882" s="232">
        <f t="shared" si="508"/>
        <v>0</v>
      </c>
      <c r="CL1882" s="1"/>
    </row>
    <row r="1883" spans="1:90" ht="18" customHeight="1">
      <c r="A1883" s="1"/>
      <c r="B1883" s="1"/>
      <c r="C1883" s="314"/>
      <c r="D1883" s="287" t="str">
        <f t="shared" si="494"/>
        <v/>
      </c>
      <c r="E1883" s="449" t="str">
        <f t="shared" si="496"/>
        <v/>
      </c>
      <c r="F1883" s="450"/>
      <c r="G1883" s="451"/>
      <c r="H1883" s="452"/>
      <c r="I1883" s="453"/>
      <c r="J1883" s="453"/>
      <c r="K1883" s="453"/>
      <c r="L1883" s="453"/>
      <c r="M1883" s="454"/>
      <c r="N1883" s="455"/>
      <c r="O1883" s="456"/>
      <c r="P1883" s="456"/>
      <c r="Q1883" s="456"/>
      <c r="R1883" s="456"/>
      <c r="S1883" s="456"/>
      <c r="T1883" s="456"/>
      <c r="U1883" s="456"/>
      <c r="V1883" s="456"/>
      <c r="W1883" s="456"/>
      <c r="X1883" s="456"/>
      <c r="Y1883" s="456"/>
      <c r="Z1883" s="456"/>
      <c r="AA1883" s="456"/>
      <c r="AB1883" s="456"/>
      <c r="AC1883" s="456"/>
      <c r="AD1883" s="456"/>
      <c r="AE1883" s="457"/>
      <c r="AF1883" s="455"/>
      <c r="AG1883" s="456"/>
      <c r="AH1883" s="456"/>
      <c r="AI1883" s="456"/>
      <c r="AJ1883" s="456"/>
      <c r="AK1883" s="456"/>
      <c r="AL1883" s="456"/>
      <c r="AM1883" s="456"/>
      <c r="AN1883" s="457"/>
      <c r="AO1883" s="455"/>
      <c r="AP1883" s="456"/>
      <c r="AQ1883" s="456"/>
      <c r="AR1883" s="456"/>
      <c r="AS1883" s="456"/>
      <c r="AT1883" s="456"/>
      <c r="AU1883" s="456"/>
      <c r="AV1883" s="456"/>
      <c r="AW1883" s="456"/>
      <c r="AX1883" s="456"/>
      <c r="AY1883" s="456"/>
      <c r="AZ1883" s="456"/>
      <c r="BA1883" s="456"/>
      <c r="BB1883" s="456"/>
      <c r="BC1883" s="456"/>
      <c r="BD1883" s="456"/>
      <c r="BE1883" s="456"/>
      <c r="BF1883" s="456"/>
      <c r="BG1883" s="457"/>
      <c r="BH1883" s="458"/>
      <c r="BI1883" s="459"/>
      <c r="BJ1883" s="459"/>
      <c r="BK1883" s="459"/>
      <c r="BL1883" s="459"/>
      <c r="BM1883" s="460"/>
      <c r="BN1883" s="314"/>
      <c r="BO1883" s="314"/>
      <c r="BP1883" s="1"/>
      <c r="BQ1883" s="120">
        <f>IF($F$3="","",IF(N1883=$F$3,COUNTIF(BQ$23:BQ1882,"&gt;0")+1,0))</f>
        <v>0</v>
      </c>
      <c r="BR1883" s="1"/>
      <c r="BS1883" s="20" t="str">
        <f>IF($N1883="","",IF(VLOOKUP(VLOOKUP($N1883,IMPOSTAZIONI!$E$6:$I$13,5,FALSE),IMPOSTAZIONI!$B$25:$N$32,3,FALSE)=0,"",VLOOKUP(VLOOKUP($N1883,IMPOSTAZIONI!$E$6:$I$13,5,FALSE),IMPOSTAZIONI!$B$25:$N$32,3,FALSE)))</f>
        <v/>
      </c>
      <c r="BT1883" s="20" t="str">
        <f>IF($N1883="","",IF(VLOOKUP(VLOOKUP($N1883,IMPOSTAZIONI!$E$6:$I$13,5,FALSE),IMPOSTAZIONI!$B$25:$N$32,6,FALSE)=0,"",VLOOKUP(VLOOKUP($N1883,IMPOSTAZIONI!$E$6:$I$13,5,FALSE),IMPOSTAZIONI!$B$25:$N$32,6,FALSE)))</f>
        <v/>
      </c>
      <c r="BU1883" s="20" t="str">
        <f>IF($N1883="","",IF(VLOOKUP(VLOOKUP($N1883,IMPOSTAZIONI!$E$6:$I$13,5,FALSE),IMPOSTAZIONI!$B$25:$N$32,9,FALSE)=0,"",VLOOKUP(VLOOKUP($N1883,IMPOSTAZIONI!$E$6:$I$13,5,FALSE),IMPOSTAZIONI!$B$25:$N$32,9,FALSE)))</f>
        <v/>
      </c>
      <c r="BV1883" s="20" t="str">
        <f>IF($N1883="","",IF(VLOOKUP(VLOOKUP($N1883,IMPOSTAZIONI!$E$6:$I$13,5,FALSE),IMPOSTAZIONI!$B$25:$N$32,12,FALSE)=0,"",VLOOKUP(VLOOKUP($N1883,IMPOSTAZIONI!$E$6:$I$13,5,FALSE),IMPOSTAZIONI!$B$25:$N$32,12,FALSE)))</f>
        <v/>
      </c>
      <c r="BW1883" s="221" t="str">
        <f t="shared" si="497"/>
        <v/>
      </c>
      <c r="BX1883" s="221" t="str">
        <f t="shared" si="498"/>
        <v/>
      </c>
      <c r="BY1883" s="221">
        <f t="shared" si="499"/>
        <v>0</v>
      </c>
      <c r="BZ1883" s="231">
        <f t="shared" si="500"/>
        <v>0</v>
      </c>
      <c r="CA1883" s="246">
        <f t="shared" si="501"/>
        <v>0</v>
      </c>
      <c r="CB1883" s="246">
        <f t="shared" si="502"/>
        <v>0</v>
      </c>
      <c r="CC1883" s="246" t="str">
        <f t="shared" si="503"/>
        <v/>
      </c>
      <c r="CD1883" s="246">
        <f t="shared" si="504"/>
        <v>5</v>
      </c>
      <c r="CE1883" s="246">
        <f t="shared" si="505"/>
        <v>0</v>
      </c>
      <c r="CF1883" s="276">
        <f t="shared" si="506"/>
        <v>0</v>
      </c>
      <c r="CG1883" s="277">
        <f t="shared" si="506"/>
        <v>0</v>
      </c>
      <c r="CH1883" s="277">
        <f t="shared" si="506"/>
        <v>0</v>
      </c>
      <c r="CI1883" s="278">
        <f t="shared" si="495"/>
        <v>0</v>
      </c>
      <c r="CJ1883" s="280">
        <f t="shared" si="507"/>
        <v>0</v>
      </c>
      <c r="CK1883" s="232">
        <f t="shared" si="508"/>
        <v>0</v>
      </c>
      <c r="CL1883" s="1"/>
    </row>
    <row r="1884" spans="1:90" ht="18" customHeight="1">
      <c r="A1884" s="1"/>
      <c r="B1884" s="1"/>
      <c r="C1884" s="314"/>
      <c r="D1884" s="287" t="str">
        <f t="shared" si="494"/>
        <v/>
      </c>
      <c r="E1884" s="449" t="str">
        <f t="shared" si="496"/>
        <v/>
      </c>
      <c r="F1884" s="450"/>
      <c r="G1884" s="451"/>
      <c r="H1884" s="452"/>
      <c r="I1884" s="453"/>
      <c r="J1884" s="453"/>
      <c r="K1884" s="453"/>
      <c r="L1884" s="453"/>
      <c r="M1884" s="454"/>
      <c r="N1884" s="455"/>
      <c r="O1884" s="456"/>
      <c r="P1884" s="456"/>
      <c r="Q1884" s="456"/>
      <c r="R1884" s="456"/>
      <c r="S1884" s="456"/>
      <c r="T1884" s="456"/>
      <c r="U1884" s="456"/>
      <c r="V1884" s="456"/>
      <c r="W1884" s="456"/>
      <c r="X1884" s="456"/>
      <c r="Y1884" s="456"/>
      <c r="Z1884" s="456"/>
      <c r="AA1884" s="456"/>
      <c r="AB1884" s="456"/>
      <c r="AC1884" s="456"/>
      <c r="AD1884" s="456"/>
      <c r="AE1884" s="457"/>
      <c r="AF1884" s="455"/>
      <c r="AG1884" s="456"/>
      <c r="AH1884" s="456"/>
      <c r="AI1884" s="456"/>
      <c r="AJ1884" s="456"/>
      <c r="AK1884" s="456"/>
      <c r="AL1884" s="456"/>
      <c r="AM1884" s="456"/>
      <c r="AN1884" s="457"/>
      <c r="AO1884" s="455"/>
      <c r="AP1884" s="456"/>
      <c r="AQ1884" s="456"/>
      <c r="AR1884" s="456"/>
      <c r="AS1884" s="456"/>
      <c r="AT1884" s="456"/>
      <c r="AU1884" s="456"/>
      <c r="AV1884" s="456"/>
      <c r="AW1884" s="456"/>
      <c r="AX1884" s="456"/>
      <c r="AY1884" s="456"/>
      <c r="AZ1884" s="456"/>
      <c r="BA1884" s="456"/>
      <c r="BB1884" s="456"/>
      <c r="BC1884" s="456"/>
      <c r="BD1884" s="456"/>
      <c r="BE1884" s="456"/>
      <c r="BF1884" s="456"/>
      <c r="BG1884" s="457"/>
      <c r="BH1884" s="458"/>
      <c r="BI1884" s="459"/>
      <c r="BJ1884" s="459"/>
      <c r="BK1884" s="459"/>
      <c r="BL1884" s="459"/>
      <c r="BM1884" s="460"/>
      <c r="BN1884" s="314"/>
      <c r="BO1884" s="314"/>
      <c r="BP1884" s="1"/>
      <c r="BQ1884" s="120">
        <f>IF($F$3="","",IF(N1884=$F$3,COUNTIF(BQ$23:BQ1883,"&gt;0")+1,0))</f>
        <v>0</v>
      </c>
      <c r="BR1884" s="1"/>
      <c r="BS1884" s="20" t="str">
        <f>IF($N1884="","",IF(VLOOKUP(VLOOKUP($N1884,IMPOSTAZIONI!$E$6:$I$13,5,FALSE),IMPOSTAZIONI!$B$25:$N$32,3,FALSE)=0,"",VLOOKUP(VLOOKUP($N1884,IMPOSTAZIONI!$E$6:$I$13,5,FALSE),IMPOSTAZIONI!$B$25:$N$32,3,FALSE)))</f>
        <v/>
      </c>
      <c r="BT1884" s="20" t="str">
        <f>IF($N1884="","",IF(VLOOKUP(VLOOKUP($N1884,IMPOSTAZIONI!$E$6:$I$13,5,FALSE),IMPOSTAZIONI!$B$25:$N$32,6,FALSE)=0,"",VLOOKUP(VLOOKUP($N1884,IMPOSTAZIONI!$E$6:$I$13,5,FALSE),IMPOSTAZIONI!$B$25:$N$32,6,FALSE)))</f>
        <v/>
      </c>
      <c r="BU1884" s="20" t="str">
        <f>IF($N1884="","",IF(VLOOKUP(VLOOKUP($N1884,IMPOSTAZIONI!$E$6:$I$13,5,FALSE),IMPOSTAZIONI!$B$25:$N$32,9,FALSE)=0,"",VLOOKUP(VLOOKUP($N1884,IMPOSTAZIONI!$E$6:$I$13,5,FALSE),IMPOSTAZIONI!$B$25:$N$32,9,FALSE)))</f>
        <v/>
      </c>
      <c r="BV1884" s="20" t="str">
        <f>IF($N1884="","",IF(VLOOKUP(VLOOKUP($N1884,IMPOSTAZIONI!$E$6:$I$13,5,FALSE),IMPOSTAZIONI!$B$25:$N$32,12,FALSE)=0,"",VLOOKUP(VLOOKUP($N1884,IMPOSTAZIONI!$E$6:$I$13,5,FALSE),IMPOSTAZIONI!$B$25:$N$32,12,FALSE)))</f>
        <v/>
      </c>
      <c r="BW1884" s="221" t="str">
        <f t="shared" si="497"/>
        <v/>
      </c>
      <c r="BX1884" s="221" t="str">
        <f t="shared" si="498"/>
        <v/>
      </c>
      <c r="BY1884" s="221">
        <f t="shared" si="499"/>
        <v>0</v>
      </c>
      <c r="BZ1884" s="231">
        <f t="shared" si="500"/>
        <v>0</v>
      </c>
      <c r="CA1884" s="246">
        <f t="shared" si="501"/>
        <v>0</v>
      </c>
      <c r="CB1884" s="246">
        <f t="shared" si="502"/>
        <v>0</v>
      </c>
      <c r="CC1884" s="246" t="str">
        <f t="shared" si="503"/>
        <v/>
      </c>
      <c r="CD1884" s="246">
        <f t="shared" si="504"/>
        <v>5</v>
      </c>
      <c r="CE1884" s="246">
        <f t="shared" si="505"/>
        <v>0</v>
      </c>
      <c r="CF1884" s="276">
        <f t="shared" si="506"/>
        <v>0</v>
      </c>
      <c r="CG1884" s="277">
        <f t="shared" si="506"/>
        <v>0</v>
      </c>
      <c r="CH1884" s="277">
        <f t="shared" si="506"/>
        <v>0</v>
      </c>
      <c r="CI1884" s="278">
        <f t="shared" si="495"/>
        <v>0</v>
      </c>
      <c r="CJ1884" s="280">
        <f t="shared" si="507"/>
        <v>0</v>
      </c>
      <c r="CK1884" s="232">
        <f t="shared" si="508"/>
        <v>0</v>
      </c>
      <c r="CL1884" s="1"/>
    </row>
    <row r="1885" spans="1:90" ht="18" customHeight="1">
      <c r="A1885" s="1"/>
      <c r="B1885" s="1"/>
      <c r="C1885" s="314"/>
      <c r="D1885" s="287" t="str">
        <f t="shared" si="494"/>
        <v/>
      </c>
      <c r="E1885" s="449" t="str">
        <f t="shared" si="496"/>
        <v/>
      </c>
      <c r="F1885" s="450"/>
      <c r="G1885" s="451"/>
      <c r="H1885" s="452"/>
      <c r="I1885" s="453"/>
      <c r="J1885" s="453"/>
      <c r="K1885" s="453"/>
      <c r="L1885" s="453"/>
      <c r="M1885" s="454"/>
      <c r="N1885" s="455"/>
      <c r="O1885" s="456"/>
      <c r="P1885" s="456"/>
      <c r="Q1885" s="456"/>
      <c r="R1885" s="456"/>
      <c r="S1885" s="456"/>
      <c r="T1885" s="456"/>
      <c r="U1885" s="456"/>
      <c r="V1885" s="456"/>
      <c r="W1885" s="456"/>
      <c r="X1885" s="456"/>
      <c r="Y1885" s="456"/>
      <c r="Z1885" s="456"/>
      <c r="AA1885" s="456"/>
      <c r="AB1885" s="456"/>
      <c r="AC1885" s="456"/>
      <c r="AD1885" s="456"/>
      <c r="AE1885" s="457"/>
      <c r="AF1885" s="455"/>
      <c r="AG1885" s="456"/>
      <c r="AH1885" s="456"/>
      <c r="AI1885" s="456"/>
      <c r="AJ1885" s="456"/>
      <c r="AK1885" s="456"/>
      <c r="AL1885" s="456"/>
      <c r="AM1885" s="456"/>
      <c r="AN1885" s="457"/>
      <c r="AO1885" s="455"/>
      <c r="AP1885" s="456"/>
      <c r="AQ1885" s="456"/>
      <c r="AR1885" s="456"/>
      <c r="AS1885" s="456"/>
      <c r="AT1885" s="456"/>
      <c r="AU1885" s="456"/>
      <c r="AV1885" s="456"/>
      <c r="AW1885" s="456"/>
      <c r="AX1885" s="456"/>
      <c r="AY1885" s="456"/>
      <c r="AZ1885" s="456"/>
      <c r="BA1885" s="456"/>
      <c r="BB1885" s="456"/>
      <c r="BC1885" s="456"/>
      <c r="BD1885" s="456"/>
      <c r="BE1885" s="456"/>
      <c r="BF1885" s="456"/>
      <c r="BG1885" s="457"/>
      <c r="BH1885" s="458"/>
      <c r="BI1885" s="459"/>
      <c r="BJ1885" s="459"/>
      <c r="BK1885" s="459"/>
      <c r="BL1885" s="459"/>
      <c r="BM1885" s="460"/>
      <c r="BN1885" s="314"/>
      <c r="BO1885" s="314"/>
      <c r="BP1885" s="1"/>
      <c r="BQ1885" s="120">
        <f>IF($F$3="","",IF(N1885=$F$3,COUNTIF(BQ$23:BQ1884,"&gt;0")+1,0))</f>
        <v>0</v>
      </c>
      <c r="BR1885" s="1"/>
      <c r="BS1885" s="20" t="str">
        <f>IF($N1885="","",IF(VLOOKUP(VLOOKUP($N1885,IMPOSTAZIONI!$E$6:$I$13,5,FALSE),IMPOSTAZIONI!$B$25:$N$32,3,FALSE)=0,"",VLOOKUP(VLOOKUP($N1885,IMPOSTAZIONI!$E$6:$I$13,5,FALSE),IMPOSTAZIONI!$B$25:$N$32,3,FALSE)))</f>
        <v/>
      </c>
      <c r="BT1885" s="20" t="str">
        <f>IF($N1885="","",IF(VLOOKUP(VLOOKUP($N1885,IMPOSTAZIONI!$E$6:$I$13,5,FALSE),IMPOSTAZIONI!$B$25:$N$32,6,FALSE)=0,"",VLOOKUP(VLOOKUP($N1885,IMPOSTAZIONI!$E$6:$I$13,5,FALSE),IMPOSTAZIONI!$B$25:$N$32,6,FALSE)))</f>
        <v/>
      </c>
      <c r="BU1885" s="20" t="str">
        <f>IF($N1885="","",IF(VLOOKUP(VLOOKUP($N1885,IMPOSTAZIONI!$E$6:$I$13,5,FALSE),IMPOSTAZIONI!$B$25:$N$32,9,FALSE)=0,"",VLOOKUP(VLOOKUP($N1885,IMPOSTAZIONI!$E$6:$I$13,5,FALSE),IMPOSTAZIONI!$B$25:$N$32,9,FALSE)))</f>
        <v/>
      </c>
      <c r="BV1885" s="20" t="str">
        <f>IF($N1885="","",IF(VLOOKUP(VLOOKUP($N1885,IMPOSTAZIONI!$E$6:$I$13,5,FALSE),IMPOSTAZIONI!$B$25:$N$32,12,FALSE)=0,"",VLOOKUP(VLOOKUP($N1885,IMPOSTAZIONI!$E$6:$I$13,5,FALSE),IMPOSTAZIONI!$B$25:$N$32,12,FALSE)))</f>
        <v/>
      </c>
      <c r="BW1885" s="221" t="str">
        <f t="shared" si="497"/>
        <v/>
      </c>
      <c r="BX1885" s="221" t="str">
        <f t="shared" si="498"/>
        <v/>
      </c>
      <c r="BY1885" s="221">
        <f t="shared" si="499"/>
        <v>0</v>
      </c>
      <c r="BZ1885" s="231">
        <f t="shared" si="500"/>
        <v>0</v>
      </c>
      <c r="CA1885" s="246">
        <f t="shared" si="501"/>
        <v>0</v>
      </c>
      <c r="CB1885" s="246">
        <f t="shared" si="502"/>
        <v>0</v>
      </c>
      <c r="CC1885" s="246" t="str">
        <f t="shared" si="503"/>
        <v/>
      </c>
      <c r="CD1885" s="246">
        <f t="shared" si="504"/>
        <v>5</v>
      </c>
      <c r="CE1885" s="246">
        <f t="shared" si="505"/>
        <v>0</v>
      </c>
      <c r="CF1885" s="276">
        <f t="shared" si="506"/>
        <v>0</v>
      </c>
      <c r="CG1885" s="277">
        <f t="shared" si="506"/>
        <v>0</v>
      </c>
      <c r="CH1885" s="277">
        <f t="shared" si="506"/>
        <v>0</v>
      </c>
      <c r="CI1885" s="278">
        <f t="shared" si="495"/>
        <v>0</v>
      </c>
      <c r="CJ1885" s="280">
        <f t="shared" si="507"/>
        <v>0</v>
      </c>
      <c r="CK1885" s="232">
        <f t="shared" si="508"/>
        <v>0</v>
      </c>
      <c r="CL1885" s="1"/>
    </row>
    <row r="1886" spans="1:90" ht="18" customHeight="1">
      <c r="A1886" s="1"/>
      <c r="B1886" s="1"/>
      <c r="C1886" s="314"/>
      <c r="D1886" s="287" t="str">
        <f t="shared" si="494"/>
        <v/>
      </c>
      <c r="E1886" s="449" t="str">
        <f t="shared" si="496"/>
        <v/>
      </c>
      <c r="F1886" s="450"/>
      <c r="G1886" s="451"/>
      <c r="H1886" s="452"/>
      <c r="I1886" s="453"/>
      <c r="J1886" s="453"/>
      <c r="K1886" s="453"/>
      <c r="L1886" s="453"/>
      <c r="M1886" s="454"/>
      <c r="N1886" s="455"/>
      <c r="O1886" s="456"/>
      <c r="P1886" s="456"/>
      <c r="Q1886" s="456"/>
      <c r="R1886" s="456"/>
      <c r="S1886" s="456"/>
      <c r="T1886" s="456"/>
      <c r="U1886" s="456"/>
      <c r="V1886" s="456"/>
      <c r="W1886" s="456"/>
      <c r="X1886" s="456"/>
      <c r="Y1886" s="456"/>
      <c r="Z1886" s="456"/>
      <c r="AA1886" s="456"/>
      <c r="AB1886" s="456"/>
      <c r="AC1886" s="456"/>
      <c r="AD1886" s="456"/>
      <c r="AE1886" s="457"/>
      <c r="AF1886" s="455"/>
      <c r="AG1886" s="456"/>
      <c r="AH1886" s="456"/>
      <c r="AI1886" s="456"/>
      <c r="AJ1886" s="456"/>
      <c r="AK1886" s="456"/>
      <c r="AL1886" s="456"/>
      <c r="AM1886" s="456"/>
      <c r="AN1886" s="457"/>
      <c r="AO1886" s="455"/>
      <c r="AP1886" s="456"/>
      <c r="AQ1886" s="456"/>
      <c r="AR1886" s="456"/>
      <c r="AS1886" s="456"/>
      <c r="AT1886" s="456"/>
      <c r="AU1886" s="456"/>
      <c r="AV1886" s="456"/>
      <c r="AW1886" s="456"/>
      <c r="AX1886" s="456"/>
      <c r="AY1886" s="456"/>
      <c r="AZ1886" s="456"/>
      <c r="BA1886" s="456"/>
      <c r="BB1886" s="456"/>
      <c r="BC1886" s="456"/>
      <c r="BD1886" s="456"/>
      <c r="BE1886" s="456"/>
      <c r="BF1886" s="456"/>
      <c r="BG1886" s="457"/>
      <c r="BH1886" s="458"/>
      <c r="BI1886" s="459"/>
      <c r="BJ1886" s="459"/>
      <c r="BK1886" s="459"/>
      <c r="BL1886" s="459"/>
      <c r="BM1886" s="460"/>
      <c r="BN1886" s="314"/>
      <c r="BO1886" s="314"/>
      <c r="BP1886" s="1"/>
      <c r="BQ1886" s="120">
        <f>IF($F$3="","",IF(N1886=$F$3,COUNTIF(BQ$23:BQ1885,"&gt;0")+1,0))</f>
        <v>0</v>
      </c>
      <c r="BR1886" s="1"/>
      <c r="BS1886" s="20" t="str">
        <f>IF($N1886="","",IF(VLOOKUP(VLOOKUP($N1886,IMPOSTAZIONI!$E$6:$I$13,5,FALSE),IMPOSTAZIONI!$B$25:$N$32,3,FALSE)=0,"",VLOOKUP(VLOOKUP($N1886,IMPOSTAZIONI!$E$6:$I$13,5,FALSE),IMPOSTAZIONI!$B$25:$N$32,3,FALSE)))</f>
        <v/>
      </c>
      <c r="BT1886" s="20" t="str">
        <f>IF($N1886="","",IF(VLOOKUP(VLOOKUP($N1886,IMPOSTAZIONI!$E$6:$I$13,5,FALSE),IMPOSTAZIONI!$B$25:$N$32,6,FALSE)=0,"",VLOOKUP(VLOOKUP($N1886,IMPOSTAZIONI!$E$6:$I$13,5,FALSE),IMPOSTAZIONI!$B$25:$N$32,6,FALSE)))</f>
        <v/>
      </c>
      <c r="BU1886" s="20" t="str">
        <f>IF($N1886="","",IF(VLOOKUP(VLOOKUP($N1886,IMPOSTAZIONI!$E$6:$I$13,5,FALSE),IMPOSTAZIONI!$B$25:$N$32,9,FALSE)=0,"",VLOOKUP(VLOOKUP($N1886,IMPOSTAZIONI!$E$6:$I$13,5,FALSE),IMPOSTAZIONI!$B$25:$N$32,9,FALSE)))</f>
        <v/>
      </c>
      <c r="BV1886" s="20" t="str">
        <f>IF($N1886="","",IF(VLOOKUP(VLOOKUP($N1886,IMPOSTAZIONI!$E$6:$I$13,5,FALSE),IMPOSTAZIONI!$B$25:$N$32,12,FALSE)=0,"",VLOOKUP(VLOOKUP($N1886,IMPOSTAZIONI!$E$6:$I$13,5,FALSE),IMPOSTAZIONI!$B$25:$N$32,12,FALSE)))</f>
        <v/>
      </c>
      <c r="BW1886" s="221" t="str">
        <f t="shared" si="497"/>
        <v/>
      </c>
      <c r="BX1886" s="221" t="str">
        <f t="shared" si="498"/>
        <v/>
      </c>
      <c r="BY1886" s="221">
        <f t="shared" si="499"/>
        <v>0</v>
      </c>
      <c r="BZ1886" s="231">
        <f t="shared" si="500"/>
        <v>0</v>
      </c>
      <c r="CA1886" s="246">
        <f t="shared" si="501"/>
        <v>0</v>
      </c>
      <c r="CB1886" s="246">
        <f t="shared" si="502"/>
        <v>0</v>
      </c>
      <c r="CC1886" s="246" t="str">
        <f t="shared" si="503"/>
        <v/>
      </c>
      <c r="CD1886" s="246">
        <f t="shared" si="504"/>
        <v>5</v>
      </c>
      <c r="CE1886" s="246">
        <f t="shared" si="505"/>
        <v>0</v>
      </c>
      <c r="CF1886" s="276">
        <f t="shared" si="506"/>
        <v>0</v>
      </c>
      <c r="CG1886" s="277">
        <f t="shared" si="506"/>
        <v>0</v>
      </c>
      <c r="CH1886" s="277">
        <f t="shared" si="506"/>
        <v>0</v>
      </c>
      <c r="CI1886" s="278">
        <f t="shared" si="495"/>
        <v>0</v>
      </c>
      <c r="CJ1886" s="280">
        <f t="shared" si="507"/>
        <v>0</v>
      </c>
      <c r="CK1886" s="232">
        <f t="shared" si="508"/>
        <v>0</v>
      </c>
      <c r="CL1886" s="1"/>
    </row>
    <row r="1887" spans="1:90" ht="18" customHeight="1">
      <c r="A1887" s="1"/>
      <c r="B1887" s="1"/>
      <c r="C1887" s="314"/>
      <c r="D1887" s="287" t="str">
        <f t="shared" si="494"/>
        <v/>
      </c>
      <c r="E1887" s="449" t="str">
        <f t="shared" si="496"/>
        <v/>
      </c>
      <c r="F1887" s="450"/>
      <c r="G1887" s="451"/>
      <c r="H1887" s="452"/>
      <c r="I1887" s="453"/>
      <c r="J1887" s="453"/>
      <c r="K1887" s="453"/>
      <c r="L1887" s="453"/>
      <c r="M1887" s="454"/>
      <c r="N1887" s="455"/>
      <c r="O1887" s="456"/>
      <c r="P1887" s="456"/>
      <c r="Q1887" s="456"/>
      <c r="R1887" s="456"/>
      <c r="S1887" s="456"/>
      <c r="T1887" s="456"/>
      <c r="U1887" s="456"/>
      <c r="V1887" s="456"/>
      <c r="W1887" s="456"/>
      <c r="X1887" s="456"/>
      <c r="Y1887" s="456"/>
      <c r="Z1887" s="456"/>
      <c r="AA1887" s="456"/>
      <c r="AB1887" s="456"/>
      <c r="AC1887" s="456"/>
      <c r="AD1887" s="456"/>
      <c r="AE1887" s="457"/>
      <c r="AF1887" s="455"/>
      <c r="AG1887" s="456"/>
      <c r="AH1887" s="456"/>
      <c r="AI1887" s="456"/>
      <c r="AJ1887" s="456"/>
      <c r="AK1887" s="456"/>
      <c r="AL1887" s="456"/>
      <c r="AM1887" s="456"/>
      <c r="AN1887" s="457"/>
      <c r="AO1887" s="455"/>
      <c r="AP1887" s="456"/>
      <c r="AQ1887" s="456"/>
      <c r="AR1887" s="456"/>
      <c r="AS1887" s="456"/>
      <c r="AT1887" s="456"/>
      <c r="AU1887" s="456"/>
      <c r="AV1887" s="456"/>
      <c r="AW1887" s="456"/>
      <c r="AX1887" s="456"/>
      <c r="AY1887" s="456"/>
      <c r="AZ1887" s="456"/>
      <c r="BA1887" s="456"/>
      <c r="BB1887" s="456"/>
      <c r="BC1887" s="456"/>
      <c r="BD1887" s="456"/>
      <c r="BE1887" s="456"/>
      <c r="BF1887" s="456"/>
      <c r="BG1887" s="457"/>
      <c r="BH1887" s="458"/>
      <c r="BI1887" s="459"/>
      <c r="BJ1887" s="459"/>
      <c r="BK1887" s="459"/>
      <c r="BL1887" s="459"/>
      <c r="BM1887" s="460"/>
      <c r="BN1887" s="314"/>
      <c r="BO1887" s="314"/>
      <c r="BP1887" s="1"/>
      <c r="BQ1887" s="120">
        <f>IF($F$3="","",IF(N1887=$F$3,COUNTIF(BQ$23:BQ1886,"&gt;0")+1,0))</f>
        <v>0</v>
      </c>
      <c r="BR1887" s="1"/>
      <c r="BS1887" s="20" t="str">
        <f>IF($N1887="","",IF(VLOOKUP(VLOOKUP($N1887,IMPOSTAZIONI!$E$6:$I$13,5,FALSE),IMPOSTAZIONI!$B$25:$N$32,3,FALSE)=0,"",VLOOKUP(VLOOKUP($N1887,IMPOSTAZIONI!$E$6:$I$13,5,FALSE),IMPOSTAZIONI!$B$25:$N$32,3,FALSE)))</f>
        <v/>
      </c>
      <c r="BT1887" s="20" t="str">
        <f>IF($N1887="","",IF(VLOOKUP(VLOOKUP($N1887,IMPOSTAZIONI!$E$6:$I$13,5,FALSE),IMPOSTAZIONI!$B$25:$N$32,6,FALSE)=0,"",VLOOKUP(VLOOKUP($N1887,IMPOSTAZIONI!$E$6:$I$13,5,FALSE),IMPOSTAZIONI!$B$25:$N$32,6,FALSE)))</f>
        <v/>
      </c>
      <c r="BU1887" s="20" t="str">
        <f>IF($N1887="","",IF(VLOOKUP(VLOOKUP($N1887,IMPOSTAZIONI!$E$6:$I$13,5,FALSE),IMPOSTAZIONI!$B$25:$N$32,9,FALSE)=0,"",VLOOKUP(VLOOKUP($N1887,IMPOSTAZIONI!$E$6:$I$13,5,FALSE),IMPOSTAZIONI!$B$25:$N$32,9,FALSE)))</f>
        <v/>
      </c>
      <c r="BV1887" s="20" t="str">
        <f>IF($N1887="","",IF(VLOOKUP(VLOOKUP($N1887,IMPOSTAZIONI!$E$6:$I$13,5,FALSE),IMPOSTAZIONI!$B$25:$N$32,12,FALSE)=0,"",VLOOKUP(VLOOKUP($N1887,IMPOSTAZIONI!$E$6:$I$13,5,FALSE),IMPOSTAZIONI!$B$25:$N$32,12,FALSE)))</f>
        <v/>
      </c>
      <c r="BW1887" s="221" t="str">
        <f t="shared" si="497"/>
        <v/>
      </c>
      <c r="BX1887" s="221" t="str">
        <f t="shared" si="498"/>
        <v/>
      </c>
      <c r="BY1887" s="221">
        <f t="shared" si="499"/>
        <v>0</v>
      </c>
      <c r="BZ1887" s="231">
        <f t="shared" si="500"/>
        <v>0</v>
      </c>
      <c r="CA1887" s="246">
        <f t="shared" si="501"/>
        <v>0</v>
      </c>
      <c r="CB1887" s="246">
        <f t="shared" si="502"/>
        <v>0</v>
      </c>
      <c r="CC1887" s="246" t="str">
        <f t="shared" si="503"/>
        <v/>
      </c>
      <c r="CD1887" s="246">
        <f t="shared" si="504"/>
        <v>5</v>
      </c>
      <c r="CE1887" s="246">
        <f t="shared" si="505"/>
        <v>0</v>
      </c>
      <c r="CF1887" s="276">
        <f t="shared" si="506"/>
        <v>0</v>
      </c>
      <c r="CG1887" s="277">
        <f t="shared" si="506"/>
        <v>0</v>
      </c>
      <c r="CH1887" s="277">
        <f t="shared" si="506"/>
        <v>0</v>
      </c>
      <c r="CI1887" s="278">
        <f t="shared" si="495"/>
        <v>0</v>
      </c>
      <c r="CJ1887" s="280">
        <f t="shared" si="507"/>
        <v>0</v>
      </c>
      <c r="CK1887" s="232">
        <f t="shared" si="508"/>
        <v>0</v>
      </c>
      <c r="CL1887" s="1"/>
    </row>
    <row r="1888" spans="1:90" ht="18" customHeight="1">
      <c r="A1888" s="1"/>
      <c r="B1888" s="1"/>
      <c r="C1888" s="314"/>
      <c r="D1888" s="287" t="str">
        <f t="shared" si="494"/>
        <v/>
      </c>
      <c r="E1888" s="449" t="str">
        <f t="shared" si="496"/>
        <v/>
      </c>
      <c r="F1888" s="450"/>
      <c r="G1888" s="451"/>
      <c r="H1888" s="452"/>
      <c r="I1888" s="453"/>
      <c r="J1888" s="453"/>
      <c r="K1888" s="453"/>
      <c r="L1888" s="453"/>
      <c r="M1888" s="454"/>
      <c r="N1888" s="455"/>
      <c r="O1888" s="456"/>
      <c r="P1888" s="456"/>
      <c r="Q1888" s="456"/>
      <c r="R1888" s="456"/>
      <c r="S1888" s="456"/>
      <c r="T1888" s="456"/>
      <c r="U1888" s="456"/>
      <c r="V1888" s="456"/>
      <c r="W1888" s="456"/>
      <c r="X1888" s="456"/>
      <c r="Y1888" s="456"/>
      <c r="Z1888" s="456"/>
      <c r="AA1888" s="456"/>
      <c r="AB1888" s="456"/>
      <c r="AC1888" s="456"/>
      <c r="AD1888" s="456"/>
      <c r="AE1888" s="457"/>
      <c r="AF1888" s="455"/>
      <c r="AG1888" s="456"/>
      <c r="AH1888" s="456"/>
      <c r="AI1888" s="456"/>
      <c r="AJ1888" s="456"/>
      <c r="AK1888" s="456"/>
      <c r="AL1888" s="456"/>
      <c r="AM1888" s="456"/>
      <c r="AN1888" s="457"/>
      <c r="AO1888" s="455"/>
      <c r="AP1888" s="456"/>
      <c r="AQ1888" s="456"/>
      <c r="AR1888" s="456"/>
      <c r="AS1888" s="456"/>
      <c r="AT1888" s="456"/>
      <c r="AU1888" s="456"/>
      <c r="AV1888" s="456"/>
      <c r="AW1888" s="456"/>
      <c r="AX1888" s="456"/>
      <c r="AY1888" s="456"/>
      <c r="AZ1888" s="456"/>
      <c r="BA1888" s="456"/>
      <c r="BB1888" s="456"/>
      <c r="BC1888" s="456"/>
      <c r="BD1888" s="456"/>
      <c r="BE1888" s="456"/>
      <c r="BF1888" s="456"/>
      <c r="BG1888" s="457"/>
      <c r="BH1888" s="458"/>
      <c r="BI1888" s="459"/>
      <c r="BJ1888" s="459"/>
      <c r="BK1888" s="459"/>
      <c r="BL1888" s="459"/>
      <c r="BM1888" s="460"/>
      <c r="BN1888" s="314"/>
      <c r="BO1888" s="314"/>
      <c r="BP1888" s="1"/>
      <c r="BQ1888" s="120">
        <f>IF($F$3="","",IF(N1888=$F$3,COUNTIF(BQ$23:BQ1887,"&gt;0")+1,0))</f>
        <v>0</v>
      </c>
      <c r="BR1888" s="1"/>
      <c r="BS1888" s="20" t="str">
        <f>IF($N1888="","",IF(VLOOKUP(VLOOKUP($N1888,IMPOSTAZIONI!$E$6:$I$13,5,FALSE),IMPOSTAZIONI!$B$25:$N$32,3,FALSE)=0,"",VLOOKUP(VLOOKUP($N1888,IMPOSTAZIONI!$E$6:$I$13,5,FALSE),IMPOSTAZIONI!$B$25:$N$32,3,FALSE)))</f>
        <v/>
      </c>
      <c r="BT1888" s="20" t="str">
        <f>IF($N1888="","",IF(VLOOKUP(VLOOKUP($N1888,IMPOSTAZIONI!$E$6:$I$13,5,FALSE),IMPOSTAZIONI!$B$25:$N$32,6,FALSE)=0,"",VLOOKUP(VLOOKUP($N1888,IMPOSTAZIONI!$E$6:$I$13,5,FALSE),IMPOSTAZIONI!$B$25:$N$32,6,FALSE)))</f>
        <v/>
      </c>
      <c r="BU1888" s="20" t="str">
        <f>IF($N1888="","",IF(VLOOKUP(VLOOKUP($N1888,IMPOSTAZIONI!$E$6:$I$13,5,FALSE),IMPOSTAZIONI!$B$25:$N$32,9,FALSE)=0,"",VLOOKUP(VLOOKUP($N1888,IMPOSTAZIONI!$E$6:$I$13,5,FALSE),IMPOSTAZIONI!$B$25:$N$32,9,FALSE)))</f>
        <v/>
      </c>
      <c r="BV1888" s="20" t="str">
        <f>IF($N1888="","",IF(VLOOKUP(VLOOKUP($N1888,IMPOSTAZIONI!$E$6:$I$13,5,FALSE),IMPOSTAZIONI!$B$25:$N$32,12,FALSE)=0,"",VLOOKUP(VLOOKUP($N1888,IMPOSTAZIONI!$E$6:$I$13,5,FALSE),IMPOSTAZIONI!$B$25:$N$32,12,FALSE)))</f>
        <v/>
      </c>
      <c r="BW1888" s="221" t="str">
        <f t="shared" si="497"/>
        <v/>
      </c>
      <c r="BX1888" s="221" t="str">
        <f t="shared" si="498"/>
        <v/>
      </c>
      <c r="BY1888" s="221">
        <f t="shared" si="499"/>
        <v>0</v>
      </c>
      <c r="BZ1888" s="231">
        <f t="shared" si="500"/>
        <v>0</v>
      </c>
      <c r="CA1888" s="246">
        <f t="shared" si="501"/>
        <v>0</v>
      </c>
      <c r="CB1888" s="246">
        <f t="shared" si="502"/>
        <v>0</v>
      </c>
      <c r="CC1888" s="246" t="str">
        <f t="shared" si="503"/>
        <v/>
      </c>
      <c r="CD1888" s="246">
        <f t="shared" si="504"/>
        <v>5</v>
      </c>
      <c r="CE1888" s="246">
        <f t="shared" si="505"/>
        <v>0</v>
      </c>
      <c r="CF1888" s="276">
        <f t="shared" si="506"/>
        <v>0</v>
      </c>
      <c r="CG1888" s="277">
        <f t="shared" si="506"/>
        <v>0</v>
      </c>
      <c r="CH1888" s="277">
        <f t="shared" si="506"/>
        <v>0</v>
      </c>
      <c r="CI1888" s="278">
        <f t="shared" si="495"/>
        <v>0</v>
      </c>
      <c r="CJ1888" s="280">
        <f t="shared" si="507"/>
        <v>0</v>
      </c>
      <c r="CK1888" s="232">
        <f t="shared" si="508"/>
        <v>0</v>
      </c>
      <c r="CL1888" s="1"/>
    </row>
    <row r="1889" spans="1:90" ht="18" customHeight="1">
      <c r="A1889" s="1"/>
      <c r="B1889" s="1"/>
      <c r="C1889" s="314"/>
      <c r="D1889" s="287" t="str">
        <f t="shared" si="494"/>
        <v/>
      </c>
      <c r="E1889" s="449" t="str">
        <f t="shared" si="496"/>
        <v/>
      </c>
      <c r="F1889" s="450"/>
      <c r="G1889" s="451"/>
      <c r="H1889" s="452"/>
      <c r="I1889" s="453"/>
      <c r="J1889" s="453"/>
      <c r="K1889" s="453"/>
      <c r="L1889" s="453"/>
      <c r="M1889" s="454"/>
      <c r="N1889" s="455"/>
      <c r="O1889" s="456"/>
      <c r="P1889" s="456"/>
      <c r="Q1889" s="456"/>
      <c r="R1889" s="456"/>
      <c r="S1889" s="456"/>
      <c r="T1889" s="456"/>
      <c r="U1889" s="456"/>
      <c r="V1889" s="456"/>
      <c r="W1889" s="456"/>
      <c r="X1889" s="456"/>
      <c r="Y1889" s="456"/>
      <c r="Z1889" s="456"/>
      <c r="AA1889" s="456"/>
      <c r="AB1889" s="456"/>
      <c r="AC1889" s="456"/>
      <c r="AD1889" s="456"/>
      <c r="AE1889" s="457"/>
      <c r="AF1889" s="455"/>
      <c r="AG1889" s="456"/>
      <c r="AH1889" s="456"/>
      <c r="AI1889" s="456"/>
      <c r="AJ1889" s="456"/>
      <c r="AK1889" s="456"/>
      <c r="AL1889" s="456"/>
      <c r="AM1889" s="456"/>
      <c r="AN1889" s="457"/>
      <c r="AO1889" s="455"/>
      <c r="AP1889" s="456"/>
      <c r="AQ1889" s="456"/>
      <c r="AR1889" s="456"/>
      <c r="AS1889" s="456"/>
      <c r="AT1889" s="456"/>
      <c r="AU1889" s="456"/>
      <c r="AV1889" s="456"/>
      <c r="AW1889" s="456"/>
      <c r="AX1889" s="456"/>
      <c r="AY1889" s="456"/>
      <c r="AZ1889" s="456"/>
      <c r="BA1889" s="456"/>
      <c r="BB1889" s="456"/>
      <c r="BC1889" s="456"/>
      <c r="BD1889" s="456"/>
      <c r="BE1889" s="456"/>
      <c r="BF1889" s="456"/>
      <c r="BG1889" s="457"/>
      <c r="BH1889" s="458"/>
      <c r="BI1889" s="459"/>
      <c r="BJ1889" s="459"/>
      <c r="BK1889" s="459"/>
      <c r="BL1889" s="459"/>
      <c r="BM1889" s="460"/>
      <c r="BN1889" s="314"/>
      <c r="BO1889" s="314"/>
      <c r="BP1889" s="1"/>
      <c r="BQ1889" s="120">
        <f>IF($F$3="","",IF(N1889=$F$3,COUNTIF(BQ$23:BQ1888,"&gt;0")+1,0))</f>
        <v>0</v>
      </c>
      <c r="BR1889" s="1"/>
      <c r="BS1889" s="20" t="str">
        <f>IF($N1889="","",IF(VLOOKUP(VLOOKUP($N1889,IMPOSTAZIONI!$E$6:$I$13,5,FALSE),IMPOSTAZIONI!$B$25:$N$32,3,FALSE)=0,"",VLOOKUP(VLOOKUP($N1889,IMPOSTAZIONI!$E$6:$I$13,5,FALSE),IMPOSTAZIONI!$B$25:$N$32,3,FALSE)))</f>
        <v/>
      </c>
      <c r="BT1889" s="20" t="str">
        <f>IF($N1889="","",IF(VLOOKUP(VLOOKUP($N1889,IMPOSTAZIONI!$E$6:$I$13,5,FALSE),IMPOSTAZIONI!$B$25:$N$32,6,FALSE)=0,"",VLOOKUP(VLOOKUP($N1889,IMPOSTAZIONI!$E$6:$I$13,5,FALSE),IMPOSTAZIONI!$B$25:$N$32,6,FALSE)))</f>
        <v/>
      </c>
      <c r="BU1889" s="20" t="str">
        <f>IF($N1889="","",IF(VLOOKUP(VLOOKUP($N1889,IMPOSTAZIONI!$E$6:$I$13,5,FALSE),IMPOSTAZIONI!$B$25:$N$32,9,FALSE)=0,"",VLOOKUP(VLOOKUP($N1889,IMPOSTAZIONI!$E$6:$I$13,5,FALSE),IMPOSTAZIONI!$B$25:$N$32,9,FALSE)))</f>
        <v/>
      </c>
      <c r="BV1889" s="20" t="str">
        <f>IF($N1889="","",IF(VLOOKUP(VLOOKUP($N1889,IMPOSTAZIONI!$E$6:$I$13,5,FALSE),IMPOSTAZIONI!$B$25:$N$32,12,FALSE)=0,"",VLOOKUP(VLOOKUP($N1889,IMPOSTAZIONI!$E$6:$I$13,5,FALSE),IMPOSTAZIONI!$B$25:$N$32,12,FALSE)))</f>
        <v/>
      </c>
      <c r="BW1889" s="221" t="str">
        <f t="shared" si="497"/>
        <v/>
      </c>
      <c r="BX1889" s="221" t="str">
        <f t="shared" si="498"/>
        <v/>
      </c>
      <c r="BY1889" s="221">
        <f t="shared" si="499"/>
        <v>0</v>
      </c>
      <c r="BZ1889" s="231">
        <f t="shared" si="500"/>
        <v>0</v>
      </c>
      <c r="CA1889" s="246">
        <f t="shared" si="501"/>
        <v>0</v>
      </c>
      <c r="CB1889" s="246">
        <f t="shared" si="502"/>
        <v>0</v>
      </c>
      <c r="CC1889" s="246" t="str">
        <f t="shared" si="503"/>
        <v/>
      </c>
      <c r="CD1889" s="246">
        <f t="shared" si="504"/>
        <v>5</v>
      </c>
      <c r="CE1889" s="246">
        <f t="shared" si="505"/>
        <v>0</v>
      </c>
      <c r="CF1889" s="276">
        <f t="shared" si="506"/>
        <v>0</v>
      </c>
      <c r="CG1889" s="277">
        <f t="shared" si="506"/>
        <v>0</v>
      </c>
      <c r="CH1889" s="277">
        <f t="shared" si="506"/>
        <v>0</v>
      </c>
      <c r="CI1889" s="278">
        <f t="shared" si="495"/>
        <v>0</v>
      </c>
      <c r="CJ1889" s="280">
        <f t="shared" si="507"/>
        <v>0</v>
      </c>
      <c r="CK1889" s="232">
        <f t="shared" si="508"/>
        <v>0</v>
      </c>
      <c r="CL1889" s="1"/>
    </row>
    <row r="1890" spans="1:90" ht="18" customHeight="1">
      <c r="A1890" s="1"/>
      <c r="B1890" s="1"/>
      <c r="C1890" s="314"/>
      <c r="D1890" s="287" t="str">
        <f t="shared" si="494"/>
        <v/>
      </c>
      <c r="E1890" s="449" t="str">
        <f t="shared" si="496"/>
        <v/>
      </c>
      <c r="F1890" s="450"/>
      <c r="G1890" s="451"/>
      <c r="H1890" s="452"/>
      <c r="I1890" s="453"/>
      <c r="J1890" s="453"/>
      <c r="K1890" s="453"/>
      <c r="L1890" s="453"/>
      <c r="M1890" s="454"/>
      <c r="N1890" s="455"/>
      <c r="O1890" s="456"/>
      <c r="P1890" s="456"/>
      <c r="Q1890" s="456"/>
      <c r="R1890" s="456"/>
      <c r="S1890" s="456"/>
      <c r="T1890" s="456"/>
      <c r="U1890" s="456"/>
      <c r="V1890" s="456"/>
      <c r="W1890" s="456"/>
      <c r="X1890" s="456"/>
      <c r="Y1890" s="456"/>
      <c r="Z1890" s="456"/>
      <c r="AA1890" s="456"/>
      <c r="AB1890" s="456"/>
      <c r="AC1890" s="456"/>
      <c r="AD1890" s="456"/>
      <c r="AE1890" s="457"/>
      <c r="AF1890" s="455"/>
      <c r="AG1890" s="456"/>
      <c r="AH1890" s="456"/>
      <c r="AI1890" s="456"/>
      <c r="AJ1890" s="456"/>
      <c r="AK1890" s="456"/>
      <c r="AL1890" s="456"/>
      <c r="AM1890" s="456"/>
      <c r="AN1890" s="457"/>
      <c r="AO1890" s="455"/>
      <c r="AP1890" s="456"/>
      <c r="AQ1890" s="456"/>
      <c r="AR1890" s="456"/>
      <c r="AS1890" s="456"/>
      <c r="AT1890" s="456"/>
      <c r="AU1890" s="456"/>
      <c r="AV1890" s="456"/>
      <c r="AW1890" s="456"/>
      <c r="AX1890" s="456"/>
      <c r="AY1890" s="456"/>
      <c r="AZ1890" s="456"/>
      <c r="BA1890" s="456"/>
      <c r="BB1890" s="456"/>
      <c r="BC1890" s="456"/>
      <c r="BD1890" s="456"/>
      <c r="BE1890" s="456"/>
      <c r="BF1890" s="456"/>
      <c r="BG1890" s="457"/>
      <c r="BH1890" s="458"/>
      <c r="BI1890" s="459"/>
      <c r="BJ1890" s="459"/>
      <c r="BK1890" s="459"/>
      <c r="BL1890" s="459"/>
      <c r="BM1890" s="460"/>
      <c r="BN1890" s="314"/>
      <c r="BO1890" s="314"/>
      <c r="BP1890" s="1"/>
      <c r="BQ1890" s="120">
        <f>IF($F$3="","",IF(N1890=$F$3,COUNTIF(BQ$23:BQ1889,"&gt;0")+1,0))</f>
        <v>0</v>
      </c>
      <c r="BR1890" s="1"/>
      <c r="BS1890" s="20" t="str">
        <f>IF($N1890="","",IF(VLOOKUP(VLOOKUP($N1890,IMPOSTAZIONI!$E$6:$I$13,5,FALSE),IMPOSTAZIONI!$B$25:$N$32,3,FALSE)=0,"",VLOOKUP(VLOOKUP($N1890,IMPOSTAZIONI!$E$6:$I$13,5,FALSE),IMPOSTAZIONI!$B$25:$N$32,3,FALSE)))</f>
        <v/>
      </c>
      <c r="BT1890" s="20" t="str">
        <f>IF($N1890="","",IF(VLOOKUP(VLOOKUP($N1890,IMPOSTAZIONI!$E$6:$I$13,5,FALSE),IMPOSTAZIONI!$B$25:$N$32,6,FALSE)=0,"",VLOOKUP(VLOOKUP($N1890,IMPOSTAZIONI!$E$6:$I$13,5,FALSE),IMPOSTAZIONI!$B$25:$N$32,6,FALSE)))</f>
        <v/>
      </c>
      <c r="BU1890" s="20" t="str">
        <f>IF($N1890="","",IF(VLOOKUP(VLOOKUP($N1890,IMPOSTAZIONI!$E$6:$I$13,5,FALSE),IMPOSTAZIONI!$B$25:$N$32,9,FALSE)=0,"",VLOOKUP(VLOOKUP($N1890,IMPOSTAZIONI!$E$6:$I$13,5,FALSE),IMPOSTAZIONI!$B$25:$N$32,9,FALSE)))</f>
        <v/>
      </c>
      <c r="BV1890" s="20" t="str">
        <f>IF($N1890="","",IF(VLOOKUP(VLOOKUP($N1890,IMPOSTAZIONI!$E$6:$I$13,5,FALSE),IMPOSTAZIONI!$B$25:$N$32,12,FALSE)=0,"",VLOOKUP(VLOOKUP($N1890,IMPOSTAZIONI!$E$6:$I$13,5,FALSE),IMPOSTAZIONI!$B$25:$N$32,12,FALSE)))</f>
        <v/>
      </c>
      <c r="BW1890" s="221" t="str">
        <f t="shared" si="497"/>
        <v/>
      </c>
      <c r="BX1890" s="221" t="str">
        <f t="shared" si="498"/>
        <v/>
      </c>
      <c r="BY1890" s="221">
        <f t="shared" si="499"/>
        <v>0</v>
      </c>
      <c r="BZ1890" s="231">
        <f t="shared" si="500"/>
        <v>0</v>
      </c>
      <c r="CA1890" s="246">
        <f t="shared" si="501"/>
        <v>0</v>
      </c>
      <c r="CB1890" s="246">
        <f t="shared" si="502"/>
        <v>0</v>
      </c>
      <c r="CC1890" s="246" t="str">
        <f t="shared" si="503"/>
        <v/>
      </c>
      <c r="CD1890" s="246">
        <f t="shared" si="504"/>
        <v>5</v>
      </c>
      <c r="CE1890" s="246">
        <f t="shared" si="505"/>
        <v>0</v>
      </c>
      <c r="CF1890" s="276">
        <f t="shared" si="506"/>
        <v>0</v>
      </c>
      <c r="CG1890" s="277">
        <f t="shared" si="506"/>
        <v>0</v>
      </c>
      <c r="CH1890" s="277">
        <f t="shared" si="506"/>
        <v>0</v>
      </c>
      <c r="CI1890" s="278">
        <f t="shared" si="495"/>
        <v>0</v>
      </c>
      <c r="CJ1890" s="280">
        <f t="shared" si="507"/>
        <v>0</v>
      </c>
      <c r="CK1890" s="232">
        <f t="shared" si="508"/>
        <v>0</v>
      </c>
      <c r="CL1890" s="1"/>
    </row>
    <row r="1891" spans="1:90" ht="18" customHeight="1">
      <c r="A1891" s="1"/>
      <c r="B1891" s="1"/>
      <c r="C1891" s="314"/>
      <c r="D1891" s="287" t="str">
        <f t="shared" si="494"/>
        <v/>
      </c>
      <c r="E1891" s="449" t="str">
        <f t="shared" si="496"/>
        <v/>
      </c>
      <c r="F1891" s="450"/>
      <c r="G1891" s="451"/>
      <c r="H1891" s="452"/>
      <c r="I1891" s="453"/>
      <c r="J1891" s="453"/>
      <c r="K1891" s="453"/>
      <c r="L1891" s="453"/>
      <c r="M1891" s="454"/>
      <c r="N1891" s="455"/>
      <c r="O1891" s="456"/>
      <c r="P1891" s="456"/>
      <c r="Q1891" s="456"/>
      <c r="R1891" s="456"/>
      <c r="S1891" s="456"/>
      <c r="T1891" s="456"/>
      <c r="U1891" s="456"/>
      <c r="V1891" s="456"/>
      <c r="W1891" s="456"/>
      <c r="X1891" s="456"/>
      <c r="Y1891" s="456"/>
      <c r="Z1891" s="456"/>
      <c r="AA1891" s="456"/>
      <c r="AB1891" s="456"/>
      <c r="AC1891" s="456"/>
      <c r="AD1891" s="456"/>
      <c r="AE1891" s="457"/>
      <c r="AF1891" s="455"/>
      <c r="AG1891" s="456"/>
      <c r="AH1891" s="456"/>
      <c r="AI1891" s="456"/>
      <c r="AJ1891" s="456"/>
      <c r="AK1891" s="456"/>
      <c r="AL1891" s="456"/>
      <c r="AM1891" s="456"/>
      <c r="AN1891" s="457"/>
      <c r="AO1891" s="455"/>
      <c r="AP1891" s="456"/>
      <c r="AQ1891" s="456"/>
      <c r="AR1891" s="456"/>
      <c r="AS1891" s="456"/>
      <c r="AT1891" s="456"/>
      <c r="AU1891" s="456"/>
      <c r="AV1891" s="456"/>
      <c r="AW1891" s="456"/>
      <c r="AX1891" s="456"/>
      <c r="AY1891" s="456"/>
      <c r="AZ1891" s="456"/>
      <c r="BA1891" s="456"/>
      <c r="BB1891" s="456"/>
      <c r="BC1891" s="456"/>
      <c r="BD1891" s="456"/>
      <c r="BE1891" s="456"/>
      <c r="BF1891" s="456"/>
      <c r="BG1891" s="457"/>
      <c r="BH1891" s="458"/>
      <c r="BI1891" s="459"/>
      <c r="BJ1891" s="459"/>
      <c r="BK1891" s="459"/>
      <c r="BL1891" s="459"/>
      <c r="BM1891" s="460"/>
      <c r="BN1891" s="314"/>
      <c r="BO1891" s="314"/>
      <c r="BP1891" s="1"/>
      <c r="BQ1891" s="120">
        <f>IF($F$3="","",IF(N1891=$F$3,COUNTIF(BQ$23:BQ1890,"&gt;0")+1,0))</f>
        <v>0</v>
      </c>
      <c r="BR1891" s="1"/>
      <c r="BS1891" s="20" t="str">
        <f>IF($N1891="","",IF(VLOOKUP(VLOOKUP($N1891,IMPOSTAZIONI!$E$6:$I$13,5,FALSE),IMPOSTAZIONI!$B$25:$N$32,3,FALSE)=0,"",VLOOKUP(VLOOKUP($N1891,IMPOSTAZIONI!$E$6:$I$13,5,FALSE),IMPOSTAZIONI!$B$25:$N$32,3,FALSE)))</f>
        <v/>
      </c>
      <c r="BT1891" s="20" t="str">
        <f>IF($N1891="","",IF(VLOOKUP(VLOOKUP($N1891,IMPOSTAZIONI!$E$6:$I$13,5,FALSE),IMPOSTAZIONI!$B$25:$N$32,6,FALSE)=0,"",VLOOKUP(VLOOKUP($N1891,IMPOSTAZIONI!$E$6:$I$13,5,FALSE),IMPOSTAZIONI!$B$25:$N$32,6,FALSE)))</f>
        <v/>
      </c>
      <c r="BU1891" s="20" t="str">
        <f>IF($N1891="","",IF(VLOOKUP(VLOOKUP($N1891,IMPOSTAZIONI!$E$6:$I$13,5,FALSE),IMPOSTAZIONI!$B$25:$N$32,9,FALSE)=0,"",VLOOKUP(VLOOKUP($N1891,IMPOSTAZIONI!$E$6:$I$13,5,FALSE),IMPOSTAZIONI!$B$25:$N$32,9,FALSE)))</f>
        <v/>
      </c>
      <c r="BV1891" s="20" t="str">
        <f>IF($N1891="","",IF(VLOOKUP(VLOOKUP($N1891,IMPOSTAZIONI!$E$6:$I$13,5,FALSE),IMPOSTAZIONI!$B$25:$N$32,12,FALSE)=0,"",VLOOKUP(VLOOKUP($N1891,IMPOSTAZIONI!$E$6:$I$13,5,FALSE),IMPOSTAZIONI!$B$25:$N$32,12,FALSE)))</f>
        <v/>
      </c>
      <c r="BW1891" s="221" t="str">
        <f t="shared" si="497"/>
        <v/>
      </c>
      <c r="BX1891" s="221" t="str">
        <f t="shared" si="498"/>
        <v/>
      </c>
      <c r="BY1891" s="221">
        <f t="shared" si="499"/>
        <v>0</v>
      </c>
      <c r="BZ1891" s="231">
        <f t="shared" si="500"/>
        <v>0</v>
      </c>
      <c r="CA1891" s="246">
        <f t="shared" si="501"/>
        <v>0</v>
      </c>
      <c r="CB1891" s="246">
        <f t="shared" si="502"/>
        <v>0</v>
      </c>
      <c r="CC1891" s="246" t="str">
        <f t="shared" si="503"/>
        <v/>
      </c>
      <c r="CD1891" s="246">
        <f t="shared" si="504"/>
        <v>5</v>
      </c>
      <c r="CE1891" s="246">
        <f t="shared" si="505"/>
        <v>0</v>
      </c>
      <c r="CF1891" s="276">
        <f t="shared" si="506"/>
        <v>0</v>
      </c>
      <c r="CG1891" s="277">
        <f t="shared" si="506"/>
        <v>0</v>
      </c>
      <c r="CH1891" s="277">
        <f t="shared" si="506"/>
        <v>0</v>
      </c>
      <c r="CI1891" s="278">
        <f t="shared" si="495"/>
        <v>0</v>
      </c>
      <c r="CJ1891" s="280">
        <f t="shared" si="507"/>
        <v>0</v>
      </c>
      <c r="CK1891" s="232">
        <f t="shared" si="508"/>
        <v>0</v>
      </c>
      <c r="CL1891" s="1"/>
    </row>
    <row r="1892" spans="1:90" ht="18" customHeight="1">
      <c r="A1892" s="1"/>
      <c r="B1892" s="1"/>
      <c r="C1892" s="314"/>
      <c r="D1892" s="287" t="str">
        <f t="shared" si="494"/>
        <v/>
      </c>
      <c r="E1892" s="449" t="str">
        <f t="shared" si="496"/>
        <v/>
      </c>
      <c r="F1892" s="450"/>
      <c r="G1892" s="451"/>
      <c r="H1892" s="452"/>
      <c r="I1892" s="453"/>
      <c r="J1892" s="453"/>
      <c r="K1892" s="453"/>
      <c r="L1892" s="453"/>
      <c r="M1892" s="454"/>
      <c r="N1892" s="455"/>
      <c r="O1892" s="456"/>
      <c r="P1892" s="456"/>
      <c r="Q1892" s="456"/>
      <c r="R1892" s="456"/>
      <c r="S1892" s="456"/>
      <c r="T1892" s="456"/>
      <c r="U1892" s="456"/>
      <c r="V1892" s="456"/>
      <c r="W1892" s="456"/>
      <c r="X1892" s="456"/>
      <c r="Y1892" s="456"/>
      <c r="Z1892" s="456"/>
      <c r="AA1892" s="456"/>
      <c r="AB1892" s="456"/>
      <c r="AC1892" s="456"/>
      <c r="AD1892" s="456"/>
      <c r="AE1892" s="457"/>
      <c r="AF1892" s="455"/>
      <c r="AG1892" s="456"/>
      <c r="AH1892" s="456"/>
      <c r="AI1892" s="456"/>
      <c r="AJ1892" s="456"/>
      <c r="AK1892" s="456"/>
      <c r="AL1892" s="456"/>
      <c r="AM1892" s="456"/>
      <c r="AN1892" s="457"/>
      <c r="AO1892" s="455"/>
      <c r="AP1892" s="456"/>
      <c r="AQ1892" s="456"/>
      <c r="AR1892" s="456"/>
      <c r="AS1892" s="456"/>
      <c r="AT1892" s="456"/>
      <c r="AU1892" s="456"/>
      <c r="AV1892" s="456"/>
      <c r="AW1892" s="456"/>
      <c r="AX1892" s="456"/>
      <c r="AY1892" s="456"/>
      <c r="AZ1892" s="456"/>
      <c r="BA1892" s="456"/>
      <c r="BB1892" s="456"/>
      <c r="BC1892" s="456"/>
      <c r="BD1892" s="456"/>
      <c r="BE1892" s="456"/>
      <c r="BF1892" s="456"/>
      <c r="BG1892" s="457"/>
      <c r="BH1892" s="458"/>
      <c r="BI1892" s="459"/>
      <c r="BJ1892" s="459"/>
      <c r="BK1892" s="459"/>
      <c r="BL1892" s="459"/>
      <c r="BM1892" s="460"/>
      <c r="BN1892" s="314"/>
      <c r="BO1892" s="314"/>
      <c r="BP1892" s="1"/>
      <c r="BQ1892" s="120">
        <f>IF($F$3="","",IF(N1892=$F$3,COUNTIF(BQ$23:BQ1891,"&gt;0")+1,0))</f>
        <v>0</v>
      </c>
      <c r="BR1892" s="1"/>
      <c r="BS1892" s="20" t="str">
        <f>IF($N1892="","",IF(VLOOKUP(VLOOKUP($N1892,IMPOSTAZIONI!$E$6:$I$13,5,FALSE),IMPOSTAZIONI!$B$25:$N$32,3,FALSE)=0,"",VLOOKUP(VLOOKUP($N1892,IMPOSTAZIONI!$E$6:$I$13,5,FALSE),IMPOSTAZIONI!$B$25:$N$32,3,FALSE)))</f>
        <v/>
      </c>
      <c r="BT1892" s="20" t="str">
        <f>IF($N1892="","",IF(VLOOKUP(VLOOKUP($N1892,IMPOSTAZIONI!$E$6:$I$13,5,FALSE),IMPOSTAZIONI!$B$25:$N$32,6,FALSE)=0,"",VLOOKUP(VLOOKUP($N1892,IMPOSTAZIONI!$E$6:$I$13,5,FALSE),IMPOSTAZIONI!$B$25:$N$32,6,FALSE)))</f>
        <v/>
      </c>
      <c r="BU1892" s="20" t="str">
        <f>IF($N1892="","",IF(VLOOKUP(VLOOKUP($N1892,IMPOSTAZIONI!$E$6:$I$13,5,FALSE),IMPOSTAZIONI!$B$25:$N$32,9,FALSE)=0,"",VLOOKUP(VLOOKUP($N1892,IMPOSTAZIONI!$E$6:$I$13,5,FALSE),IMPOSTAZIONI!$B$25:$N$32,9,FALSE)))</f>
        <v/>
      </c>
      <c r="BV1892" s="20" t="str">
        <f>IF($N1892="","",IF(VLOOKUP(VLOOKUP($N1892,IMPOSTAZIONI!$E$6:$I$13,5,FALSE),IMPOSTAZIONI!$B$25:$N$32,12,FALSE)=0,"",VLOOKUP(VLOOKUP($N1892,IMPOSTAZIONI!$E$6:$I$13,5,FALSE),IMPOSTAZIONI!$B$25:$N$32,12,FALSE)))</f>
        <v/>
      </c>
      <c r="BW1892" s="221" t="str">
        <f t="shared" si="497"/>
        <v/>
      </c>
      <c r="BX1892" s="221" t="str">
        <f t="shared" si="498"/>
        <v/>
      </c>
      <c r="BY1892" s="221">
        <f t="shared" si="499"/>
        <v>0</v>
      </c>
      <c r="BZ1892" s="231">
        <f t="shared" si="500"/>
        <v>0</v>
      </c>
      <c r="CA1892" s="246">
        <f t="shared" si="501"/>
        <v>0</v>
      </c>
      <c r="CB1892" s="246">
        <f t="shared" si="502"/>
        <v>0</v>
      </c>
      <c r="CC1892" s="246" t="str">
        <f t="shared" si="503"/>
        <v/>
      </c>
      <c r="CD1892" s="246">
        <f t="shared" si="504"/>
        <v>5</v>
      </c>
      <c r="CE1892" s="246">
        <f t="shared" si="505"/>
        <v>0</v>
      </c>
      <c r="CF1892" s="276">
        <f t="shared" si="506"/>
        <v>0</v>
      </c>
      <c r="CG1892" s="277">
        <f t="shared" si="506"/>
        <v>0</v>
      </c>
      <c r="CH1892" s="277">
        <f t="shared" si="506"/>
        <v>0</v>
      </c>
      <c r="CI1892" s="278">
        <f t="shared" si="495"/>
        <v>0</v>
      </c>
      <c r="CJ1892" s="280">
        <f t="shared" si="507"/>
        <v>0</v>
      </c>
      <c r="CK1892" s="232">
        <f t="shared" si="508"/>
        <v>0</v>
      </c>
      <c r="CL1892" s="1"/>
    </row>
    <row r="1893" spans="1:90" ht="18" customHeight="1">
      <c r="A1893" s="1"/>
      <c r="B1893" s="1"/>
      <c r="C1893" s="314"/>
      <c r="D1893" s="287" t="str">
        <f t="shared" si="494"/>
        <v/>
      </c>
      <c r="E1893" s="449" t="str">
        <f t="shared" si="496"/>
        <v/>
      </c>
      <c r="F1893" s="450"/>
      <c r="G1893" s="451"/>
      <c r="H1893" s="452"/>
      <c r="I1893" s="453"/>
      <c r="J1893" s="453"/>
      <c r="K1893" s="453"/>
      <c r="L1893" s="453"/>
      <c r="M1893" s="454"/>
      <c r="N1893" s="455"/>
      <c r="O1893" s="456"/>
      <c r="P1893" s="456"/>
      <c r="Q1893" s="456"/>
      <c r="R1893" s="456"/>
      <c r="S1893" s="456"/>
      <c r="T1893" s="456"/>
      <c r="U1893" s="456"/>
      <c r="V1893" s="456"/>
      <c r="W1893" s="456"/>
      <c r="X1893" s="456"/>
      <c r="Y1893" s="456"/>
      <c r="Z1893" s="456"/>
      <c r="AA1893" s="456"/>
      <c r="AB1893" s="456"/>
      <c r="AC1893" s="456"/>
      <c r="AD1893" s="456"/>
      <c r="AE1893" s="457"/>
      <c r="AF1893" s="455"/>
      <c r="AG1893" s="456"/>
      <c r="AH1893" s="456"/>
      <c r="AI1893" s="456"/>
      <c r="AJ1893" s="456"/>
      <c r="AK1893" s="456"/>
      <c r="AL1893" s="456"/>
      <c r="AM1893" s="456"/>
      <c r="AN1893" s="457"/>
      <c r="AO1893" s="455"/>
      <c r="AP1893" s="456"/>
      <c r="AQ1893" s="456"/>
      <c r="AR1893" s="456"/>
      <c r="AS1893" s="456"/>
      <c r="AT1893" s="456"/>
      <c r="AU1893" s="456"/>
      <c r="AV1893" s="456"/>
      <c r="AW1893" s="456"/>
      <c r="AX1893" s="456"/>
      <c r="AY1893" s="456"/>
      <c r="AZ1893" s="456"/>
      <c r="BA1893" s="456"/>
      <c r="BB1893" s="456"/>
      <c r="BC1893" s="456"/>
      <c r="BD1893" s="456"/>
      <c r="BE1893" s="456"/>
      <c r="BF1893" s="456"/>
      <c r="BG1893" s="457"/>
      <c r="BH1893" s="458"/>
      <c r="BI1893" s="459"/>
      <c r="BJ1893" s="459"/>
      <c r="BK1893" s="459"/>
      <c r="BL1893" s="459"/>
      <c r="BM1893" s="460"/>
      <c r="BN1893" s="314"/>
      <c r="BO1893" s="314"/>
      <c r="BP1893" s="1"/>
      <c r="BQ1893" s="120">
        <f>IF($F$3="","",IF(N1893=$F$3,COUNTIF(BQ$23:BQ1892,"&gt;0")+1,0))</f>
        <v>0</v>
      </c>
      <c r="BR1893" s="1"/>
      <c r="BS1893" s="20" t="str">
        <f>IF($N1893="","",IF(VLOOKUP(VLOOKUP($N1893,IMPOSTAZIONI!$E$6:$I$13,5,FALSE),IMPOSTAZIONI!$B$25:$N$32,3,FALSE)=0,"",VLOOKUP(VLOOKUP($N1893,IMPOSTAZIONI!$E$6:$I$13,5,FALSE),IMPOSTAZIONI!$B$25:$N$32,3,FALSE)))</f>
        <v/>
      </c>
      <c r="BT1893" s="20" t="str">
        <f>IF($N1893="","",IF(VLOOKUP(VLOOKUP($N1893,IMPOSTAZIONI!$E$6:$I$13,5,FALSE),IMPOSTAZIONI!$B$25:$N$32,6,FALSE)=0,"",VLOOKUP(VLOOKUP($N1893,IMPOSTAZIONI!$E$6:$I$13,5,FALSE),IMPOSTAZIONI!$B$25:$N$32,6,FALSE)))</f>
        <v/>
      </c>
      <c r="BU1893" s="20" t="str">
        <f>IF($N1893="","",IF(VLOOKUP(VLOOKUP($N1893,IMPOSTAZIONI!$E$6:$I$13,5,FALSE),IMPOSTAZIONI!$B$25:$N$32,9,FALSE)=0,"",VLOOKUP(VLOOKUP($N1893,IMPOSTAZIONI!$E$6:$I$13,5,FALSE),IMPOSTAZIONI!$B$25:$N$32,9,FALSE)))</f>
        <v/>
      </c>
      <c r="BV1893" s="20" t="str">
        <f>IF($N1893="","",IF(VLOOKUP(VLOOKUP($N1893,IMPOSTAZIONI!$E$6:$I$13,5,FALSE),IMPOSTAZIONI!$B$25:$N$32,12,FALSE)=0,"",VLOOKUP(VLOOKUP($N1893,IMPOSTAZIONI!$E$6:$I$13,5,FALSE),IMPOSTAZIONI!$B$25:$N$32,12,FALSE)))</f>
        <v/>
      </c>
      <c r="BW1893" s="221" t="str">
        <f t="shared" si="497"/>
        <v/>
      </c>
      <c r="BX1893" s="221" t="str">
        <f t="shared" si="498"/>
        <v/>
      </c>
      <c r="BY1893" s="221">
        <f t="shared" si="499"/>
        <v>0</v>
      </c>
      <c r="BZ1893" s="231">
        <f t="shared" si="500"/>
        <v>0</v>
      </c>
      <c r="CA1893" s="246">
        <f t="shared" si="501"/>
        <v>0</v>
      </c>
      <c r="CB1893" s="246">
        <f t="shared" si="502"/>
        <v>0</v>
      </c>
      <c r="CC1893" s="246" t="str">
        <f t="shared" si="503"/>
        <v/>
      </c>
      <c r="CD1893" s="246">
        <f t="shared" si="504"/>
        <v>5</v>
      </c>
      <c r="CE1893" s="246">
        <f t="shared" si="505"/>
        <v>0</v>
      </c>
      <c r="CF1893" s="276">
        <f t="shared" si="506"/>
        <v>0</v>
      </c>
      <c r="CG1893" s="277">
        <f t="shared" si="506"/>
        <v>0</v>
      </c>
      <c r="CH1893" s="277">
        <f t="shared" si="506"/>
        <v>0</v>
      </c>
      <c r="CI1893" s="278">
        <f t="shared" si="495"/>
        <v>0</v>
      </c>
      <c r="CJ1893" s="280">
        <f t="shared" si="507"/>
        <v>0</v>
      </c>
      <c r="CK1893" s="232">
        <f t="shared" si="508"/>
        <v>0</v>
      </c>
      <c r="CL1893" s="1"/>
    </row>
    <row r="1894" spans="1:90" ht="18" customHeight="1">
      <c r="A1894" s="1"/>
      <c r="B1894" s="1"/>
      <c r="C1894" s="314"/>
      <c r="D1894" s="287" t="str">
        <f t="shared" si="494"/>
        <v/>
      </c>
      <c r="E1894" s="449" t="str">
        <f t="shared" si="496"/>
        <v/>
      </c>
      <c r="F1894" s="450"/>
      <c r="G1894" s="451"/>
      <c r="H1894" s="452"/>
      <c r="I1894" s="453"/>
      <c r="J1894" s="453"/>
      <c r="K1894" s="453"/>
      <c r="L1894" s="453"/>
      <c r="M1894" s="454"/>
      <c r="N1894" s="455"/>
      <c r="O1894" s="456"/>
      <c r="P1894" s="456"/>
      <c r="Q1894" s="456"/>
      <c r="R1894" s="456"/>
      <c r="S1894" s="456"/>
      <c r="T1894" s="456"/>
      <c r="U1894" s="456"/>
      <c r="V1894" s="456"/>
      <c r="W1894" s="456"/>
      <c r="X1894" s="456"/>
      <c r="Y1894" s="456"/>
      <c r="Z1894" s="456"/>
      <c r="AA1894" s="456"/>
      <c r="AB1894" s="456"/>
      <c r="AC1894" s="456"/>
      <c r="AD1894" s="456"/>
      <c r="AE1894" s="457"/>
      <c r="AF1894" s="455"/>
      <c r="AG1894" s="456"/>
      <c r="AH1894" s="456"/>
      <c r="AI1894" s="456"/>
      <c r="AJ1894" s="456"/>
      <c r="AK1894" s="456"/>
      <c r="AL1894" s="456"/>
      <c r="AM1894" s="456"/>
      <c r="AN1894" s="457"/>
      <c r="AO1894" s="455"/>
      <c r="AP1894" s="456"/>
      <c r="AQ1894" s="456"/>
      <c r="AR1894" s="456"/>
      <c r="AS1894" s="456"/>
      <c r="AT1894" s="456"/>
      <c r="AU1894" s="456"/>
      <c r="AV1894" s="456"/>
      <c r="AW1894" s="456"/>
      <c r="AX1894" s="456"/>
      <c r="AY1894" s="456"/>
      <c r="AZ1894" s="456"/>
      <c r="BA1894" s="456"/>
      <c r="BB1894" s="456"/>
      <c r="BC1894" s="456"/>
      <c r="BD1894" s="456"/>
      <c r="BE1894" s="456"/>
      <c r="BF1894" s="456"/>
      <c r="BG1894" s="457"/>
      <c r="BH1894" s="458"/>
      <c r="BI1894" s="459"/>
      <c r="BJ1894" s="459"/>
      <c r="BK1894" s="459"/>
      <c r="BL1894" s="459"/>
      <c r="BM1894" s="460"/>
      <c r="BN1894" s="314"/>
      <c r="BO1894" s="314"/>
      <c r="BP1894" s="1"/>
      <c r="BQ1894" s="120">
        <f>IF($F$3="","",IF(N1894=$F$3,COUNTIF(BQ$23:BQ1893,"&gt;0")+1,0))</f>
        <v>0</v>
      </c>
      <c r="BR1894" s="1"/>
      <c r="BS1894" s="20" t="str">
        <f>IF($N1894="","",IF(VLOOKUP(VLOOKUP($N1894,IMPOSTAZIONI!$E$6:$I$13,5,FALSE),IMPOSTAZIONI!$B$25:$N$32,3,FALSE)=0,"",VLOOKUP(VLOOKUP($N1894,IMPOSTAZIONI!$E$6:$I$13,5,FALSE),IMPOSTAZIONI!$B$25:$N$32,3,FALSE)))</f>
        <v/>
      </c>
      <c r="BT1894" s="20" t="str">
        <f>IF($N1894="","",IF(VLOOKUP(VLOOKUP($N1894,IMPOSTAZIONI!$E$6:$I$13,5,FALSE),IMPOSTAZIONI!$B$25:$N$32,6,FALSE)=0,"",VLOOKUP(VLOOKUP($N1894,IMPOSTAZIONI!$E$6:$I$13,5,FALSE),IMPOSTAZIONI!$B$25:$N$32,6,FALSE)))</f>
        <v/>
      </c>
      <c r="BU1894" s="20" t="str">
        <f>IF($N1894="","",IF(VLOOKUP(VLOOKUP($N1894,IMPOSTAZIONI!$E$6:$I$13,5,FALSE),IMPOSTAZIONI!$B$25:$N$32,9,FALSE)=0,"",VLOOKUP(VLOOKUP($N1894,IMPOSTAZIONI!$E$6:$I$13,5,FALSE),IMPOSTAZIONI!$B$25:$N$32,9,FALSE)))</f>
        <v/>
      </c>
      <c r="BV1894" s="20" t="str">
        <f>IF($N1894="","",IF(VLOOKUP(VLOOKUP($N1894,IMPOSTAZIONI!$E$6:$I$13,5,FALSE),IMPOSTAZIONI!$B$25:$N$32,12,FALSE)=0,"",VLOOKUP(VLOOKUP($N1894,IMPOSTAZIONI!$E$6:$I$13,5,FALSE),IMPOSTAZIONI!$B$25:$N$32,12,FALSE)))</f>
        <v/>
      </c>
      <c r="BW1894" s="221" t="str">
        <f t="shared" si="497"/>
        <v/>
      </c>
      <c r="BX1894" s="221" t="str">
        <f t="shared" si="498"/>
        <v/>
      </c>
      <c r="BY1894" s="221">
        <f t="shared" si="499"/>
        <v>0</v>
      </c>
      <c r="BZ1894" s="231">
        <f t="shared" si="500"/>
        <v>0</v>
      </c>
      <c r="CA1894" s="246">
        <f t="shared" si="501"/>
        <v>0</v>
      </c>
      <c r="CB1894" s="246">
        <f t="shared" si="502"/>
        <v>0</v>
      </c>
      <c r="CC1894" s="246" t="str">
        <f t="shared" si="503"/>
        <v/>
      </c>
      <c r="CD1894" s="246">
        <f t="shared" si="504"/>
        <v>5</v>
      </c>
      <c r="CE1894" s="246">
        <f t="shared" si="505"/>
        <v>0</v>
      </c>
      <c r="CF1894" s="276">
        <f t="shared" si="506"/>
        <v>0</v>
      </c>
      <c r="CG1894" s="277">
        <f t="shared" si="506"/>
        <v>0</v>
      </c>
      <c r="CH1894" s="277">
        <f t="shared" si="506"/>
        <v>0</v>
      </c>
      <c r="CI1894" s="278">
        <f t="shared" si="495"/>
        <v>0</v>
      </c>
      <c r="CJ1894" s="280">
        <f t="shared" si="507"/>
        <v>0</v>
      </c>
      <c r="CK1894" s="232">
        <f t="shared" si="508"/>
        <v>0</v>
      </c>
      <c r="CL1894" s="1"/>
    </row>
    <row r="1895" spans="1:90" ht="18" customHeight="1">
      <c r="A1895" s="1"/>
      <c r="B1895" s="1"/>
      <c r="C1895" s="314"/>
      <c r="D1895" s="287" t="str">
        <f t="shared" si="494"/>
        <v/>
      </c>
      <c r="E1895" s="449" t="str">
        <f t="shared" si="496"/>
        <v/>
      </c>
      <c r="F1895" s="450"/>
      <c r="G1895" s="451"/>
      <c r="H1895" s="452"/>
      <c r="I1895" s="453"/>
      <c r="J1895" s="453"/>
      <c r="K1895" s="453"/>
      <c r="L1895" s="453"/>
      <c r="M1895" s="454"/>
      <c r="N1895" s="455"/>
      <c r="O1895" s="456"/>
      <c r="P1895" s="456"/>
      <c r="Q1895" s="456"/>
      <c r="R1895" s="456"/>
      <c r="S1895" s="456"/>
      <c r="T1895" s="456"/>
      <c r="U1895" s="456"/>
      <c r="V1895" s="456"/>
      <c r="W1895" s="456"/>
      <c r="X1895" s="456"/>
      <c r="Y1895" s="456"/>
      <c r="Z1895" s="456"/>
      <c r="AA1895" s="456"/>
      <c r="AB1895" s="456"/>
      <c r="AC1895" s="456"/>
      <c r="AD1895" s="456"/>
      <c r="AE1895" s="457"/>
      <c r="AF1895" s="455"/>
      <c r="AG1895" s="456"/>
      <c r="AH1895" s="456"/>
      <c r="AI1895" s="456"/>
      <c r="AJ1895" s="456"/>
      <c r="AK1895" s="456"/>
      <c r="AL1895" s="456"/>
      <c r="AM1895" s="456"/>
      <c r="AN1895" s="457"/>
      <c r="AO1895" s="455"/>
      <c r="AP1895" s="456"/>
      <c r="AQ1895" s="456"/>
      <c r="AR1895" s="456"/>
      <c r="AS1895" s="456"/>
      <c r="AT1895" s="456"/>
      <c r="AU1895" s="456"/>
      <c r="AV1895" s="456"/>
      <c r="AW1895" s="456"/>
      <c r="AX1895" s="456"/>
      <c r="AY1895" s="456"/>
      <c r="AZ1895" s="456"/>
      <c r="BA1895" s="456"/>
      <c r="BB1895" s="456"/>
      <c r="BC1895" s="456"/>
      <c r="BD1895" s="456"/>
      <c r="BE1895" s="456"/>
      <c r="BF1895" s="456"/>
      <c r="BG1895" s="457"/>
      <c r="BH1895" s="458"/>
      <c r="BI1895" s="459"/>
      <c r="BJ1895" s="459"/>
      <c r="BK1895" s="459"/>
      <c r="BL1895" s="459"/>
      <c r="BM1895" s="460"/>
      <c r="BN1895" s="314"/>
      <c r="BO1895" s="314"/>
      <c r="BP1895" s="1"/>
      <c r="BQ1895" s="120">
        <f>IF($F$3="","",IF(N1895=$F$3,COUNTIF(BQ$23:BQ1894,"&gt;0")+1,0))</f>
        <v>0</v>
      </c>
      <c r="BR1895" s="1"/>
      <c r="BS1895" s="20" t="str">
        <f>IF($N1895="","",IF(VLOOKUP(VLOOKUP($N1895,IMPOSTAZIONI!$E$6:$I$13,5,FALSE),IMPOSTAZIONI!$B$25:$N$32,3,FALSE)=0,"",VLOOKUP(VLOOKUP($N1895,IMPOSTAZIONI!$E$6:$I$13,5,FALSE),IMPOSTAZIONI!$B$25:$N$32,3,FALSE)))</f>
        <v/>
      </c>
      <c r="BT1895" s="20" t="str">
        <f>IF($N1895="","",IF(VLOOKUP(VLOOKUP($N1895,IMPOSTAZIONI!$E$6:$I$13,5,FALSE),IMPOSTAZIONI!$B$25:$N$32,6,FALSE)=0,"",VLOOKUP(VLOOKUP($N1895,IMPOSTAZIONI!$E$6:$I$13,5,FALSE),IMPOSTAZIONI!$B$25:$N$32,6,FALSE)))</f>
        <v/>
      </c>
      <c r="BU1895" s="20" t="str">
        <f>IF($N1895="","",IF(VLOOKUP(VLOOKUP($N1895,IMPOSTAZIONI!$E$6:$I$13,5,FALSE),IMPOSTAZIONI!$B$25:$N$32,9,FALSE)=0,"",VLOOKUP(VLOOKUP($N1895,IMPOSTAZIONI!$E$6:$I$13,5,FALSE),IMPOSTAZIONI!$B$25:$N$32,9,FALSE)))</f>
        <v/>
      </c>
      <c r="BV1895" s="20" t="str">
        <f>IF($N1895="","",IF(VLOOKUP(VLOOKUP($N1895,IMPOSTAZIONI!$E$6:$I$13,5,FALSE),IMPOSTAZIONI!$B$25:$N$32,12,FALSE)=0,"",VLOOKUP(VLOOKUP($N1895,IMPOSTAZIONI!$E$6:$I$13,5,FALSE),IMPOSTAZIONI!$B$25:$N$32,12,FALSE)))</f>
        <v/>
      </c>
      <c r="BW1895" s="221" t="str">
        <f t="shared" si="497"/>
        <v/>
      </c>
      <c r="BX1895" s="221" t="str">
        <f t="shared" si="498"/>
        <v/>
      </c>
      <c r="BY1895" s="221">
        <f t="shared" si="499"/>
        <v>0</v>
      </c>
      <c r="BZ1895" s="231">
        <f t="shared" si="500"/>
        <v>0</v>
      </c>
      <c r="CA1895" s="246">
        <f t="shared" si="501"/>
        <v>0</v>
      </c>
      <c r="CB1895" s="246">
        <f t="shared" si="502"/>
        <v>0</v>
      </c>
      <c r="CC1895" s="246" t="str">
        <f t="shared" si="503"/>
        <v/>
      </c>
      <c r="CD1895" s="246">
        <f t="shared" si="504"/>
        <v>5</v>
      </c>
      <c r="CE1895" s="246">
        <f t="shared" si="505"/>
        <v>0</v>
      </c>
      <c r="CF1895" s="276">
        <f t="shared" si="506"/>
        <v>0</v>
      </c>
      <c r="CG1895" s="277">
        <f t="shared" si="506"/>
        <v>0</v>
      </c>
      <c r="CH1895" s="277">
        <f t="shared" si="506"/>
        <v>0</v>
      </c>
      <c r="CI1895" s="278">
        <f t="shared" si="495"/>
        <v>0</v>
      </c>
      <c r="CJ1895" s="280">
        <f t="shared" si="507"/>
        <v>0</v>
      </c>
      <c r="CK1895" s="232">
        <f t="shared" si="508"/>
        <v>0</v>
      </c>
      <c r="CL1895" s="1"/>
    </row>
    <row r="1896" spans="1:90" ht="18" customHeight="1">
      <c r="A1896" s="1"/>
      <c r="B1896" s="1"/>
      <c r="C1896" s="314"/>
      <c r="D1896" s="287" t="str">
        <f t="shared" si="494"/>
        <v/>
      </c>
      <c r="E1896" s="449" t="str">
        <f t="shared" si="496"/>
        <v/>
      </c>
      <c r="F1896" s="450"/>
      <c r="G1896" s="451"/>
      <c r="H1896" s="452"/>
      <c r="I1896" s="453"/>
      <c r="J1896" s="453"/>
      <c r="K1896" s="453"/>
      <c r="L1896" s="453"/>
      <c r="M1896" s="454"/>
      <c r="N1896" s="455"/>
      <c r="O1896" s="456"/>
      <c r="P1896" s="456"/>
      <c r="Q1896" s="456"/>
      <c r="R1896" s="456"/>
      <c r="S1896" s="456"/>
      <c r="T1896" s="456"/>
      <c r="U1896" s="456"/>
      <c r="V1896" s="456"/>
      <c r="W1896" s="456"/>
      <c r="X1896" s="456"/>
      <c r="Y1896" s="456"/>
      <c r="Z1896" s="456"/>
      <c r="AA1896" s="456"/>
      <c r="AB1896" s="456"/>
      <c r="AC1896" s="456"/>
      <c r="AD1896" s="456"/>
      <c r="AE1896" s="457"/>
      <c r="AF1896" s="455"/>
      <c r="AG1896" s="456"/>
      <c r="AH1896" s="456"/>
      <c r="AI1896" s="456"/>
      <c r="AJ1896" s="456"/>
      <c r="AK1896" s="456"/>
      <c r="AL1896" s="456"/>
      <c r="AM1896" s="456"/>
      <c r="AN1896" s="457"/>
      <c r="AO1896" s="455"/>
      <c r="AP1896" s="456"/>
      <c r="AQ1896" s="456"/>
      <c r="AR1896" s="456"/>
      <c r="AS1896" s="456"/>
      <c r="AT1896" s="456"/>
      <c r="AU1896" s="456"/>
      <c r="AV1896" s="456"/>
      <c r="AW1896" s="456"/>
      <c r="AX1896" s="456"/>
      <c r="AY1896" s="456"/>
      <c r="AZ1896" s="456"/>
      <c r="BA1896" s="456"/>
      <c r="BB1896" s="456"/>
      <c r="BC1896" s="456"/>
      <c r="BD1896" s="456"/>
      <c r="BE1896" s="456"/>
      <c r="BF1896" s="456"/>
      <c r="BG1896" s="457"/>
      <c r="BH1896" s="458"/>
      <c r="BI1896" s="459"/>
      <c r="BJ1896" s="459"/>
      <c r="BK1896" s="459"/>
      <c r="BL1896" s="459"/>
      <c r="BM1896" s="460"/>
      <c r="BN1896" s="314"/>
      <c r="BO1896" s="314"/>
      <c r="BP1896" s="1"/>
      <c r="BQ1896" s="120">
        <f>IF($F$3="","",IF(N1896=$F$3,COUNTIF(BQ$23:BQ1895,"&gt;0")+1,0))</f>
        <v>0</v>
      </c>
      <c r="BR1896" s="1"/>
      <c r="BS1896" s="20" t="str">
        <f>IF($N1896="","",IF(VLOOKUP(VLOOKUP($N1896,IMPOSTAZIONI!$E$6:$I$13,5,FALSE),IMPOSTAZIONI!$B$25:$N$32,3,FALSE)=0,"",VLOOKUP(VLOOKUP($N1896,IMPOSTAZIONI!$E$6:$I$13,5,FALSE),IMPOSTAZIONI!$B$25:$N$32,3,FALSE)))</f>
        <v/>
      </c>
      <c r="BT1896" s="20" t="str">
        <f>IF($N1896="","",IF(VLOOKUP(VLOOKUP($N1896,IMPOSTAZIONI!$E$6:$I$13,5,FALSE),IMPOSTAZIONI!$B$25:$N$32,6,FALSE)=0,"",VLOOKUP(VLOOKUP($N1896,IMPOSTAZIONI!$E$6:$I$13,5,FALSE),IMPOSTAZIONI!$B$25:$N$32,6,FALSE)))</f>
        <v/>
      </c>
      <c r="BU1896" s="20" t="str">
        <f>IF($N1896="","",IF(VLOOKUP(VLOOKUP($N1896,IMPOSTAZIONI!$E$6:$I$13,5,FALSE),IMPOSTAZIONI!$B$25:$N$32,9,FALSE)=0,"",VLOOKUP(VLOOKUP($N1896,IMPOSTAZIONI!$E$6:$I$13,5,FALSE),IMPOSTAZIONI!$B$25:$N$32,9,FALSE)))</f>
        <v/>
      </c>
      <c r="BV1896" s="20" t="str">
        <f>IF($N1896="","",IF(VLOOKUP(VLOOKUP($N1896,IMPOSTAZIONI!$E$6:$I$13,5,FALSE),IMPOSTAZIONI!$B$25:$N$32,12,FALSE)=0,"",VLOOKUP(VLOOKUP($N1896,IMPOSTAZIONI!$E$6:$I$13,5,FALSE),IMPOSTAZIONI!$B$25:$N$32,12,FALSE)))</f>
        <v/>
      </c>
      <c r="BW1896" s="221" t="str">
        <f t="shared" si="497"/>
        <v/>
      </c>
      <c r="BX1896" s="221" t="str">
        <f t="shared" si="498"/>
        <v/>
      </c>
      <c r="BY1896" s="221">
        <f t="shared" si="499"/>
        <v>0</v>
      </c>
      <c r="BZ1896" s="231">
        <f t="shared" si="500"/>
        <v>0</v>
      </c>
      <c r="CA1896" s="246">
        <f t="shared" si="501"/>
        <v>0</v>
      </c>
      <c r="CB1896" s="246">
        <f t="shared" si="502"/>
        <v>0</v>
      </c>
      <c r="CC1896" s="246" t="str">
        <f t="shared" si="503"/>
        <v/>
      </c>
      <c r="CD1896" s="246">
        <f t="shared" si="504"/>
        <v>5</v>
      </c>
      <c r="CE1896" s="246">
        <f t="shared" si="505"/>
        <v>0</v>
      </c>
      <c r="CF1896" s="276">
        <f t="shared" si="506"/>
        <v>0</v>
      </c>
      <c r="CG1896" s="277">
        <f t="shared" si="506"/>
        <v>0</v>
      </c>
      <c r="CH1896" s="277">
        <f t="shared" si="506"/>
        <v>0</v>
      </c>
      <c r="CI1896" s="278">
        <f t="shared" si="495"/>
        <v>0</v>
      </c>
      <c r="CJ1896" s="280">
        <f t="shared" si="507"/>
        <v>0</v>
      </c>
      <c r="CK1896" s="232">
        <f t="shared" si="508"/>
        <v>0</v>
      </c>
      <c r="CL1896" s="1"/>
    </row>
    <row r="1897" spans="1:90" ht="18" customHeight="1">
      <c r="A1897" s="1"/>
      <c r="B1897" s="1"/>
      <c r="C1897" s="314"/>
      <c r="D1897" s="287" t="str">
        <f t="shared" si="494"/>
        <v/>
      </c>
      <c r="E1897" s="449" t="str">
        <f t="shared" si="496"/>
        <v/>
      </c>
      <c r="F1897" s="450"/>
      <c r="G1897" s="451"/>
      <c r="H1897" s="452"/>
      <c r="I1897" s="453"/>
      <c r="J1897" s="453"/>
      <c r="K1897" s="453"/>
      <c r="L1897" s="453"/>
      <c r="M1897" s="454"/>
      <c r="N1897" s="455"/>
      <c r="O1897" s="456"/>
      <c r="P1897" s="456"/>
      <c r="Q1897" s="456"/>
      <c r="R1897" s="456"/>
      <c r="S1897" s="456"/>
      <c r="T1897" s="456"/>
      <c r="U1897" s="456"/>
      <c r="V1897" s="456"/>
      <c r="W1897" s="456"/>
      <c r="X1897" s="456"/>
      <c r="Y1897" s="456"/>
      <c r="Z1897" s="456"/>
      <c r="AA1897" s="456"/>
      <c r="AB1897" s="456"/>
      <c r="AC1897" s="456"/>
      <c r="AD1897" s="456"/>
      <c r="AE1897" s="457"/>
      <c r="AF1897" s="455"/>
      <c r="AG1897" s="456"/>
      <c r="AH1897" s="456"/>
      <c r="AI1897" s="456"/>
      <c r="AJ1897" s="456"/>
      <c r="AK1897" s="456"/>
      <c r="AL1897" s="456"/>
      <c r="AM1897" s="456"/>
      <c r="AN1897" s="457"/>
      <c r="AO1897" s="455"/>
      <c r="AP1897" s="456"/>
      <c r="AQ1897" s="456"/>
      <c r="AR1897" s="456"/>
      <c r="AS1897" s="456"/>
      <c r="AT1897" s="456"/>
      <c r="AU1897" s="456"/>
      <c r="AV1897" s="456"/>
      <c r="AW1897" s="456"/>
      <c r="AX1897" s="456"/>
      <c r="AY1897" s="456"/>
      <c r="AZ1897" s="456"/>
      <c r="BA1897" s="456"/>
      <c r="BB1897" s="456"/>
      <c r="BC1897" s="456"/>
      <c r="BD1897" s="456"/>
      <c r="BE1897" s="456"/>
      <c r="BF1897" s="456"/>
      <c r="BG1897" s="457"/>
      <c r="BH1897" s="458"/>
      <c r="BI1897" s="459"/>
      <c r="BJ1897" s="459"/>
      <c r="BK1897" s="459"/>
      <c r="BL1897" s="459"/>
      <c r="BM1897" s="460"/>
      <c r="BN1897" s="314"/>
      <c r="BO1897" s="314"/>
      <c r="BP1897" s="1"/>
      <c r="BQ1897" s="120">
        <f>IF($F$3="","",IF(N1897=$F$3,COUNTIF(BQ$23:BQ1896,"&gt;0")+1,0))</f>
        <v>0</v>
      </c>
      <c r="BR1897" s="1"/>
      <c r="BS1897" s="20" t="str">
        <f>IF($N1897="","",IF(VLOOKUP(VLOOKUP($N1897,IMPOSTAZIONI!$E$6:$I$13,5,FALSE),IMPOSTAZIONI!$B$25:$N$32,3,FALSE)=0,"",VLOOKUP(VLOOKUP($N1897,IMPOSTAZIONI!$E$6:$I$13,5,FALSE),IMPOSTAZIONI!$B$25:$N$32,3,FALSE)))</f>
        <v/>
      </c>
      <c r="BT1897" s="20" t="str">
        <f>IF($N1897="","",IF(VLOOKUP(VLOOKUP($N1897,IMPOSTAZIONI!$E$6:$I$13,5,FALSE),IMPOSTAZIONI!$B$25:$N$32,6,FALSE)=0,"",VLOOKUP(VLOOKUP($N1897,IMPOSTAZIONI!$E$6:$I$13,5,FALSE),IMPOSTAZIONI!$B$25:$N$32,6,FALSE)))</f>
        <v/>
      </c>
      <c r="BU1897" s="20" t="str">
        <f>IF($N1897="","",IF(VLOOKUP(VLOOKUP($N1897,IMPOSTAZIONI!$E$6:$I$13,5,FALSE),IMPOSTAZIONI!$B$25:$N$32,9,FALSE)=0,"",VLOOKUP(VLOOKUP($N1897,IMPOSTAZIONI!$E$6:$I$13,5,FALSE),IMPOSTAZIONI!$B$25:$N$32,9,FALSE)))</f>
        <v/>
      </c>
      <c r="BV1897" s="20" t="str">
        <f>IF($N1897="","",IF(VLOOKUP(VLOOKUP($N1897,IMPOSTAZIONI!$E$6:$I$13,5,FALSE),IMPOSTAZIONI!$B$25:$N$32,12,FALSE)=0,"",VLOOKUP(VLOOKUP($N1897,IMPOSTAZIONI!$E$6:$I$13,5,FALSE),IMPOSTAZIONI!$B$25:$N$32,12,FALSE)))</f>
        <v/>
      </c>
      <c r="BW1897" s="221" t="str">
        <f t="shared" si="497"/>
        <v/>
      </c>
      <c r="BX1897" s="221" t="str">
        <f t="shared" si="498"/>
        <v/>
      </c>
      <c r="BY1897" s="221">
        <f t="shared" si="499"/>
        <v>0</v>
      </c>
      <c r="BZ1897" s="231">
        <f t="shared" si="500"/>
        <v>0</v>
      </c>
      <c r="CA1897" s="246">
        <f t="shared" si="501"/>
        <v>0</v>
      </c>
      <c r="CB1897" s="246">
        <f t="shared" si="502"/>
        <v>0</v>
      </c>
      <c r="CC1897" s="246" t="str">
        <f t="shared" si="503"/>
        <v/>
      </c>
      <c r="CD1897" s="246">
        <f t="shared" si="504"/>
        <v>5</v>
      </c>
      <c r="CE1897" s="246">
        <f t="shared" si="505"/>
        <v>0</v>
      </c>
      <c r="CF1897" s="276">
        <f t="shared" si="506"/>
        <v>0</v>
      </c>
      <c r="CG1897" s="277">
        <f t="shared" si="506"/>
        <v>0</v>
      </c>
      <c r="CH1897" s="277">
        <f t="shared" si="506"/>
        <v>0</v>
      </c>
      <c r="CI1897" s="278">
        <f t="shared" si="495"/>
        <v>0</v>
      </c>
      <c r="CJ1897" s="280">
        <f t="shared" si="507"/>
        <v>0</v>
      </c>
      <c r="CK1897" s="232">
        <f t="shared" si="508"/>
        <v>0</v>
      </c>
      <c r="CL1897" s="1"/>
    </row>
    <row r="1898" spans="1:90" ht="18" customHeight="1">
      <c r="A1898" s="1"/>
      <c r="B1898" s="1"/>
      <c r="C1898" s="314"/>
      <c r="D1898" s="287" t="str">
        <f t="shared" si="494"/>
        <v/>
      </c>
      <c r="E1898" s="449" t="str">
        <f t="shared" si="496"/>
        <v/>
      </c>
      <c r="F1898" s="450"/>
      <c r="G1898" s="451"/>
      <c r="H1898" s="452"/>
      <c r="I1898" s="453"/>
      <c r="J1898" s="453"/>
      <c r="K1898" s="453"/>
      <c r="L1898" s="453"/>
      <c r="M1898" s="454"/>
      <c r="N1898" s="455"/>
      <c r="O1898" s="456"/>
      <c r="P1898" s="456"/>
      <c r="Q1898" s="456"/>
      <c r="R1898" s="456"/>
      <c r="S1898" s="456"/>
      <c r="T1898" s="456"/>
      <c r="U1898" s="456"/>
      <c r="V1898" s="456"/>
      <c r="W1898" s="456"/>
      <c r="X1898" s="456"/>
      <c r="Y1898" s="456"/>
      <c r="Z1898" s="456"/>
      <c r="AA1898" s="456"/>
      <c r="AB1898" s="456"/>
      <c r="AC1898" s="456"/>
      <c r="AD1898" s="456"/>
      <c r="AE1898" s="457"/>
      <c r="AF1898" s="455"/>
      <c r="AG1898" s="456"/>
      <c r="AH1898" s="456"/>
      <c r="AI1898" s="456"/>
      <c r="AJ1898" s="456"/>
      <c r="AK1898" s="456"/>
      <c r="AL1898" s="456"/>
      <c r="AM1898" s="456"/>
      <c r="AN1898" s="457"/>
      <c r="AO1898" s="455"/>
      <c r="AP1898" s="456"/>
      <c r="AQ1898" s="456"/>
      <c r="AR1898" s="456"/>
      <c r="AS1898" s="456"/>
      <c r="AT1898" s="456"/>
      <c r="AU1898" s="456"/>
      <c r="AV1898" s="456"/>
      <c r="AW1898" s="456"/>
      <c r="AX1898" s="456"/>
      <c r="AY1898" s="456"/>
      <c r="AZ1898" s="456"/>
      <c r="BA1898" s="456"/>
      <c r="BB1898" s="456"/>
      <c r="BC1898" s="456"/>
      <c r="BD1898" s="456"/>
      <c r="BE1898" s="456"/>
      <c r="BF1898" s="456"/>
      <c r="BG1898" s="457"/>
      <c r="BH1898" s="458"/>
      <c r="BI1898" s="459"/>
      <c r="BJ1898" s="459"/>
      <c r="BK1898" s="459"/>
      <c r="BL1898" s="459"/>
      <c r="BM1898" s="460"/>
      <c r="BN1898" s="314"/>
      <c r="BO1898" s="314"/>
      <c r="BP1898" s="1"/>
      <c r="BQ1898" s="120">
        <f>IF($F$3="","",IF(N1898=$F$3,COUNTIF(BQ$23:BQ1897,"&gt;0")+1,0))</f>
        <v>0</v>
      </c>
      <c r="BR1898" s="1"/>
      <c r="BS1898" s="20" t="str">
        <f>IF($N1898="","",IF(VLOOKUP(VLOOKUP($N1898,IMPOSTAZIONI!$E$6:$I$13,5,FALSE),IMPOSTAZIONI!$B$25:$N$32,3,FALSE)=0,"",VLOOKUP(VLOOKUP($N1898,IMPOSTAZIONI!$E$6:$I$13,5,FALSE),IMPOSTAZIONI!$B$25:$N$32,3,FALSE)))</f>
        <v/>
      </c>
      <c r="BT1898" s="20" t="str">
        <f>IF($N1898="","",IF(VLOOKUP(VLOOKUP($N1898,IMPOSTAZIONI!$E$6:$I$13,5,FALSE),IMPOSTAZIONI!$B$25:$N$32,6,FALSE)=0,"",VLOOKUP(VLOOKUP($N1898,IMPOSTAZIONI!$E$6:$I$13,5,FALSE),IMPOSTAZIONI!$B$25:$N$32,6,FALSE)))</f>
        <v/>
      </c>
      <c r="BU1898" s="20" t="str">
        <f>IF($N1898="","",IF(VLOOKUP(VLOOKUP($N1898,IMPOSTAZIONI!$E$6:$I$13,5,FALSE),IMPOSTAZIONI!$B$25:$N$32,9,FALSE)=0,"",VLOOKUP(VLOOKUP($N1898,IMPOSTAZIONI!$E$6:$I$13,5,FALSE),IMPOSTAZIONI!$B$25:$N$32,9,FALSE)))</f>
        <v/>
      </c>
      <c r="BV1898" s="20" t="str">
        <f>IF($N1898="","",IF(VLOOKUP(VLOOKUP($N1898,IMPOSTAZIONI!$E$6:$I$13,5,FALSE),IMPOSTAZIONI!$B$25:$N$32,12,FALSE)=0,"",VLOOKUP(VLOOKUP($N1898,IMPOSTAZIONI!$E$6:$I$13,5,FALSE),IMPOSTAZIONI!$B$25:$N$32,12,FALSE)))</f>
        <v/>
      </c>
      <c r="BW1898" s="221" t="str">
        <f t="shared" si="497"/>
        <v/>
      </c>
      <c r="BX1898" s="221" t="str">
        <f t="shared" si="498"/>
        <v/>
      </c>
      <c r="BY1898" s="221">
        <f t="shared" si="499"/>
        <v>0</v>
      </c>
      <c r="BZ1898" s="231">
        <f t="shared" si="500"/>
        <v>0</v>
      </c>
      <c r="CA1898" s="246">
        <f t="shared" si="501"/>
        <v>0</v>
      </c>
      <c r="CB1898" s="246">
        <f t="shared" si="502"/>
        <v>0</v>
      </c>
      <c r="CC1898" s="246" t="str">
        <f t="shared" si="503"/>
        <v/>
      </c>
      <c r="CD1898" s="246">
        <f t="shared" si="504"/>
        <v>5</v>
      </c>
      <c r="CE1898" s="246">
        <f t="shared" si="505"/>
        <v>0</v>
      </c>
      <c r="CF1898" s="276">
        <f t="shared" si="506"/>
        <v>0</v>
      </c>
      <c r="CG1898" s="277">
        <f t="shared" si="506"/>
        <v>0</v>
      </c>
      <c r="CH1898" s="277">
        <f t="shared" si="506"/>
        <v>0</v>
      </c>
      <c r="CI1898" s="278">
        <f t="shared" si="495"/>
        <v>0</v>
      </c>
      <c r="CJ1898" s="280">
        <f t="shared" si="507"/>
        <v>0</v>
      </c>
      <c r="CK1898" s="232">
        <f t="shared" si="508"/>
        <v>0</v>
      </c>
      <c r="CL1898" s="1"/>
    </row>
    <row r="1899" spans="1:90" ht="18" customHeight="1">
      <c r="A1899" s="1"/>
      <c r="B1899" s="1"/>
      <c r="C1899" s="314"/>
      <c r="D1899" s="287" t="str">
        <f t="shared" si="494"/>
        <v/>
      </c>
      <c r="E1899" s="449" t="str">
        <f t="shared" si="496"/>
        <v/>
      </c>
      <c r="F1899" s="450"/>
      <c r="G1899" s="451"/>
      <c r="H1899" s="452"/>
      <c r="I1899" s="453"/>
      <c r="J1899" s="453"/>
      <c r="K1899" s="453"/>
      <c r="L1899" s="453"/>
      <c r="M1899" s="454"/>
      <c r="N1899" s="455"/>
      <c r="O1899" s="456"/>
      <c r="P1899" s="456"/>
      <c r="Q1899" s="456"/>
      <c r="R1899" s="456"/>
      <c r="S1899" s="456"/>
      <c r="T1899" s="456"/>
      <c r="U1899" s="456"/>
      <c r="V1899" s="456"/>
      <c r="W1899" s="456"/>
      <c r="X1899" s="456"/>
      <c r="Y1899" s="456"/>
      <c r="Z1899" s="456"/>
      <c r="AA1899" s="456"/>
      <c r="AB1899" s="456"/>
      <c r="AC1899" s="456"/>
      <c r="AD1899" s="456"/>
      <c r="AE1899" s="457"/>
      <c r="AF1899" s="455"/>
      <c r="AG1899" s="456"/>
      <c r="AH1899" s="456"/>
      <c r="AI1899" s="456"/>
      <c r="AJ1899" s="456"/>
      <c r="AK1899" s="456"/>
      <c r="AL1899" s="456"/>
      <c r="AM1899" s="456"/>
      <c r="AN1899" s="457"/>
      <c r="AO1899" s="455"/>
      <c r="AP1899" s="456"/>
      <c r="AQ1899" s="456"/>
      <c r="AR1899" s="456"/>
      <c r="AS1899" s="456"/>
      <c r="AT1899" s="456"/>
      <c r="AU1899" s="456"/>
      <c r="AV1899" s="456"/>
      <c r="AW1899" s="456"/>
      <c r="AX1899" s="456"/>
      <c r="AY1899" s="456"/>
      <c r="AZ1899" s="456"/>
      <c r="BA1899" s="456"/>
      <c r="BB1899" s="456"/>
      <c r="BC1899" s="456"/>
      <c r="BD1899" s="456"/>
      <c r="BE1899" s="456"/>
      <c r="BF1899" s="456"/>
      <c r="BG1899" s="457"/>
      <c r="BH1899" s="458"/>
      <c r="BI1899" s="459"/>
      <c r="BJ1899" s="459"/>
      <c r="BK1899" s="459"/>
      <c r="BL1899" s="459"/>
      <c r="BM1899" s="460"/>
      <c r="BN1899" s="314"/>
      <c r="BO1899" s="314"/>
      <c r="BP1899" s="1"/>
      <c r="BQ1899" s="120">
        <f>IF($F$3="","",IF(N1899=$F$3,COUNTIF(BQ$23:BQ1898,"&gt;0")+1,0))</f>
        <v>0</v>
      </c>
      <c r="BR1899" s="1"/>
      <c r="BS1899" s="20" t="str">
        <f>IF($N1899="","",IF(VLOOKUP(VLOOKUP($N1899,IMPOSTAZIONI!$E$6:$I$13,5,FALSE),IMPOSTAZIONI!$B$25:$N$32,3,FALSE)=0,"",VLOOKUP(VLOOKUP($N1899,IMPOSTAZIONI!$E$6:$I$13,5,FALSE),IMPOSTAZIONI!$B$25:$N$32,3,FALSE)))</f>
        <v/>
      </c>
      <c r="BT1899" s="20" t="str">
        <f>IF($N1899="","",IF(VLOOKUP(VLOOKUP($N1899,IMPOSTAZIONI!$E$6:$I$13,5,FALSE),IMPOSTAZIONI!$B$25:$N$32,6,FALSE)=0,"",VLOOKUP(VLOOKUP($N1899,IMPOSTAZIONI!$E$6:$I$13,5,FALSE),IMPOSTAZIONI!$B$25:$N$32,6,FALSE)))</f>
        <v/>
      </c>
      <c r="BU1899" s="20" t="str">
        <f>IF($N1899="","",IF(VLOOKUP(VLOOKUP($N1899,IMPOSTAZIONI!$E$6:$I$13,5,FALSE),IMPOSTAZIONI!$B$25:$N$32,9,FALSE)=0,"",VLOOKUP(VLOOKUP($N1899,IMPOSTAZIONI!$E$6:$I$13,5,FALSE),IMPOSTAZIONI!$B$25:$N$32,9,FALSE)))</f>
        <v/>
      </c>
      <c r="BV1899" s="20" t="str">
        <f>IF($N1899="","",IF(VLOOKUP(VLOOKUP($N1899,IMPOSTAZIONI!$E$6:$I$13,5,FALSE),IMPOSTAZIONI!$B$25:$N$32,12,FALSE)=0,"",VLOOKUP(VLOOKUP($N1899,IMPOSTAZIONI!$E$6:$I$13,5,FALSE),IMPOSTAZIONI!$B$25:$N$32,12,FALSE)))</f>
        <v/>
      </c>
      <c r="BW1899" s="221" t="str">
        <f t="shared" si="497"/>
        <v/>
      </c>
      <c r="BX1899" s="221" t="str">
        <f t="shared" si="498"/>
        <v/>
      </c>
      <c r="BY1899" s="221">
        <f t="shared" si="499"/>
        <v>0</v>
      </c>
      <c r="BZ1899" s="231">
        <f t="shared" si="500"/>
        <v>0</v>
      </c>
      <c r="CA1899" s="246">
        <f t="shared" si="501"/>
        <v>0</v>
      </c>
      <c r="CB1899" s="246">
        <f t="shared" si="502"/>
        <v>0</v>
      </c>
      <c r="CC1899" s="246" t="str">
        <f t="shared" si="503"/>
        <v/>
      </c>
      <c r="CD1899" s="246">
        <f t="shared" si="504"/>
        <v>5</v>
      </c>
      <c r="CE1899" s="246">
        <f t="shared" si="505"/>
        <v>0</v>
      </c>
      <c r="CF1899" s="276">
        <f t="shared" si="506"/>
        <v>0</v>
      </c>
      <c r="CG1899" s="277">
        <f t="shared" si="506"/>
        <v>0</v>
      </c>
      <c r="CH1899" s="277">
        <f t="shared" si="506"/>
        <v>0</v>
      </c>
      <c r="CI1899" s="278">
        <f t="shared" si="495"/>
        <v>0</v>
      </c>
      <c r="CJ1899" s="280">
        <f t="shared" si="507"/>
        <v>0</v>
      </c>
      <c r="CK1899" s="232">
        <f t="shared" si="508"/>
        <v>0</v>
      </c>
      <c r="CL1899" s="1"/>
    </row>
    <row r="1900" spans="1:90" ht="18" customHeight="1">
      <c r="A1900" s="1"/>
      <c r="B1900" s="1"/>
      <c r="C1900" s="314"/>
      <c r="D1900" s="287" t="str">
        <f t="shared" si="494"/>
        <v/>
      </c>
      <c r="E1900" s="449" t="str">
        <f t="shared" si="496"/>
        <v/>
      </c>
      <c r="F1900" s="450"/>
      <c r="G1900" s="451"/>
      <c r="H1900" s="452"/>
      <c r="I1900" s="453"/>
      <c r="J1900" s="453"/>
      <c r="K1900" s="453"/>
      <c r="L1900" s="453"/>
      <c r="M1900" s="454"/>
      <c r="N1900" s="455"/>
      <c r="O1900" s="456"/>
      <c r="P1900" s="456"/>
      <c r="Q1900" s="456"/>
      <c r="R1900" s="456"/>
      <c r="S1900" s="456"/>
      <c r="T1900" s="456"/>
      <c r="U1900" s="456"/>
      <c r="V1900" s="456"/>
      <c r="W1900" s="456"/>
      <c r="X1900" s="456"/>
      <c r="Y1900" s="456"/>
      <c r="Z1900" s="456"/>
      <c r="AA1900" s="456"/>
      <c r="AB1900" s="456"/>
      <c r="AC1900" s="456"/>
      <c r="AD1900" s="456"/>
      <c r="AE1900" s="457"/>
      <c r="AF1900" s="455"/>
      <c r="AG1900" s="456"/>
      <c r="AH1900" s="456"/>
      <c r="AI1900" s="456"/>
      <c r="AJ1900" s="456"/>
      <c r="AK1900" s="456"/>
      <c r="AL1900" s="456"/>
      <c r="AM1900" s="456"/>
      <c r="AN1900" s="457"/>
      <c r="AO1900" s="455"/>
      <c r="AP1900" s="456"/>
      <c r="AQ1900" s="456"/>
      <c r="AR1900" s="456"/>
      <c r="AS1900" s="456"/>
      <c r="AT1900" s="456"/>
      <c r="AU1900" s="456"/>
      <c r="AV1900" s="456"/>
      <c r="AW1900" s="456"/>
      <c r="AX1900" s="456"/>
      <c r="AY1900" s="456"/>
      <c r="AZ1900" s="456"/>
      <c r="BA1900" s="456"/>
      <c r="BB1900" s="456"/>
      <c r="BC1900" s="456"/>
      <c r="BD1900" s="456"/>
      <c r="BE1900" s="456"/>
      <c r="BF1900" s="456"/>
      <c r="BG1900" s="457"/>
      <c r="BH1900" s="458"/>
      <c r="BI1900" s="459"/>
      <c r="BJ1900" s="459"/>
      <c r="BK1900" s="459"/>
      <c r="BL1900" s="459"/>
      <c r="BM1900" s="460"/>
      <c r="BN1900" s="314"/>
      <c r="BO1900" s="314"/>
      <c r="BP1900" s="1"/>
      <c r="BQ1900" s="120">
        <f>IF($F$3="","",IF(N1900=$F$3,COUNTIF(BQ$23:BQ1899,"&gt;0")+1,0))</f>
        <v>0</v>
      </c>
      <c r="BR1900" s="1"/>
      <c r="BS1900" s="20" t="str">
        <f>IF($N1900="","",IF(VLOOKUP(VLOOKUP($N1900,IMPOSTAZIONI!$E$6:$I$13,5,FALSE),IMPOSTAZIONI!$B$25:$N$32,3,FALSE)=0,"",VLOOKUP(VLOOKUP($N1900,IMPOSTAZIONI!$E$6:$I$13,5,FALSE),IMPOSTAZIONI!$B$25:$N$32,3,FALSE)))</f>
        <v/>
      </c>
      <c r="BT1900" s="20" t="str">
        <f>IF($N1900="","",IF(VLOOKUP(VLOOKUP($N1900,IMPOSTAZIONI!$E$6:$I$13,5,FALSE),IMPOSTAZIONI!$B$25:$N$32,6,FALSE)=0,"",VLOOKUP(VLOOKUP($N1900,IMPOSTAZIONI!$E$6:$I$13,5,FALSE),IMPOSTAZIONI!$B$25:$N$32,6,FALSE)))</f>
        <v/>
      </c>
      <c r="BU1900" s="20" t="str">
        <f>IF($N1900="","",IF(VLOOKUP(VLOOKUP($N1900,IMPOSTAZIONI!$E$6:$I$13,5,FALSE),IMPOSTAZIONI!$B$25:$N$32,9,FALSE)=0,"",VLOOKUP(VLOOKUP($N1900,IMPOSTAZIONI!$E$6:$I$13,5,FALSE),IMPOSTAZIONI!$B$25:$N$32,9,FALSE)))</f>
        <v/>
      </c>
      <c r="BV1900" s="20" t="str">
        <f>IF($N1900="","",IF(VLOOKUP(VLOOKUP($N1900,IMPOSTAZIONI!$E$6:$I$13,5,FALSE),IMPOSTAZIONI!$B$25:$N$32,12,FALSE)=0,"",VLOOKUP(VLOOKUP($N1900,IMPOSTAZIONI!$E$6:$I$13,5,FALSE),IMPOSTAZIONI!$B$25:$N$32,12,FALSE)))</f>
        <v/>
      </c>
      <c r="BW1900" s="221" t="str">
        <f t="shared" si="497"/>
        <v/>
      </c>
      <c r="BX1900" s="221" t="str">
        <f t="shared" si="498"/>
        <v/>
      </c>
      <c r="BY1900" s="221">
        <f t="shared" si="499"/>
        <v>0</v>
      </c>
      <c r="BZ1900" s="231">
        <f t="shared" si="500"/>
        <v>0</v>
      </c>
      <c r="CA1900" s="246">
        <f t="shared" si="501"/>
        <v>0</v>
      </c>
      <c r="CB1900" s="246">
        <f t="shared" si="502"/>
        <v>0</v>
      </c>
      <c r="CC1900" s="246" t="str">
        <f t="shared" si="503"/>
        <v/>
      </c>
      <c r="CD1900" s="246">
        <f t="shared" si="504"/>
        <v>5</v>
      </c>
      <c r="CE1900" s="246">
        <f t="shared" si="505"/>
        <v>0</v>
      </c>
      <c r="CF1900" s="276">
        <f t="shared" si="506"/>
        <v>0</v>
      </c>
      <c r="CG1900" s="277">
        <f t="shared" si="506"/>
        <v>0</v>
      </c>
      <c r="CH1900" s="277">
        <f t="shared" si="506"/>
        <v>0</v>
      </c>
      <c r="CI1900" s="278">
        <f t="shared" si="495"/>
        <v>0</v>
      </c>
      <c r="CJ1900" s="280">
        <f t="shared" si="507"/>
        <v>0</v>
      </c>
      <c r="CK1900" s="232">
        <f t="shared" si="508"/>
        <v>0</v>
      </c>
      <c r="CL1900" s="1"/>
    </row>
    <row r="1901" spans="1:90" ht="18" customHeight="1">
      <c r="A1901" s="1"/>
      <c r="B1901" s="1"/>
      <c r="C1901" s="314"/>
      <c r="D1901" s="287" t="str">
        <f t="shared" si="494"/>
        <v/>
      </c>
      <c r="E1901" s="449" t="str">
        <f t="shared" si="496"/>
        <v/>
      </c>
      <c r="F1901" s="450"/>
      <c r="G1901" s="451"/>
      <c r="H1901" s="452"/>
      <c r="I1901" s="453"/>
      <c r="J1901" s="453"/>
      <c r="K1901" s="453"/>
      <c r="L1901" s="453"/>
      <c r="M1901" s="454"/>
      <c r="N1901" s="455"/>
      <c r="O1901" s="456"/>
      <c r="P1901" s="456"/>
      <c r="Q1901" s="456"/>
      <c r="R1901" s="456"/>
      <c r="S1901" s="456"/>
      <c r="T1901" s="456"/>
      <c r="U1901" s="456"/>
      <c r="V1901" s="456"/>
      <c r="W1901" s="456"/>
      <c r="X1901" s="456"/>
      <c r="Y1901" s="456"/>
      <c r="Z1901" s="456"/>
      <c r="AA1901" s="456"/>
      <c r="AB1901" s="456"/>
      <c r="AC1901" s="456"/>
      <c r="AD1901" s="456"/>
      <c r="AE1901" s="457"/>
      <c r="AF1901" s="455"/>
      <c r="AG1901" s="456"/>
      <c r="AH1901" s="456"/>
      <c r="AI1901" s="456"/>
      <c r="AJ1901" s="456"/>
      <c r="AK1901" s="456"/>
      <c r="AL1901" s="456"/>
      <c r="AM1901" s="456"/>
      <c r="AN1901" s="457"/>
      <c r="AO1901" s="455"/>
      <c r="AP1901" s="456"/>
      <c r="AQ1901" s="456"/>
      <c r="AR1901" s="456"/>
      <c r="AS1901" s="456"/>
      <c r="AT1901" s="456"/>
      <c r="AU1901" s="456"/>
      <c r="AV1901" s="456"/>
      <c r="AW1901" s="456"/>
      <c r="AX1901" s="456"/>
      <c r="AY1901" s="456"/>
      <c r="AZ1901" s="456"/>
      <c r="BA1901" s="456"/>
      <c r="BB1901" s="456"/>
      <c r="BC1901" s="456"/>
      <c r="BD1901" s="456"/>
      <c r="BE1901" s="456"/>
      <c r="BF1901" s="456"/>
      <c r="BG1901" s="457"/>
      <c r="BH1901" s="458"/>
      <c r="BI1901" s="459"/>
      <c r="BJ1901" s="459"/>
      <c r="BK1901" s="459"/>
      <c r="BL1901" s="459"/>
      <c r="BM1901" s="460"/>
      <c r="BN1901" s="314"/>
      <c r="BO1901" s="314"/>
      <c r="BP1901" s="1"/>
      <c r="BQ1901" s="120">
        <f>IF($F$3="","",IF(N1901=$F$3,COUNTIF(BQ$23:BQ1900,"&gt;0")+1,0))</f>
        <v>0</v>
      </c>
      <c r="BR1901" s="1"/>
      <c r="BS1901" s="20" t="str">
        <f>IF($N1901="","",IF(VLOOKUP(VLOOKUP($N1901,IMPOSTAZIONI!$E$6:$I$13,5,FALSE),IMPOSTAZIONI!$B$25:$N$32,3,FALSE)=0,"",VLOOKUP(VLOOKUP($N1901,IMPOSTAZIONI!$E$6:$I$13,5,FALSE),IMPOSTAZIONI!$B$25:$N$32,3,FALSE)))</f>
        <v/>
      </c>
      <c r="BT1901" s="20" t="str">
        <f>IF($N1901="","",IF(VLOOKUP(VLOOKUP($N1901,IMPOSTAZIONI!$E$6:$I$13,5,FALSE),IMPOSTAZIONI!$B$25:$N$32,6,FALSE)=0,"",VLOOKUP(VLOOKUP($N1901,IMPOSTAZIONI!$E$6:$I$13,5,FALSE),IMPOSTAZIONI!$B$25:$N$32,6,FALSE)))</f>
        <v/>
      </c>
      <c r="BU1901" s="20" t="str">
        <f>IF($N1901="","",IF(VLOOKUP(VLOOKUP($N1901,IMPOSTAZIONI!$E$6:$I$13,5,FALSE),IMPOSTAZIONI!$B$25:$N$32,9,FALSE)=0,"",VLOOKUP(VLOOKUP($N1901,IMPOSTAZIONI!$E$6:$I$13,5,FALSE),IMPOSTAZIONI!$B$25:$N$32,9,FALSE)))</f>
        <v/>
      </c>
      <c r="BV1901" s="20" t="str">
        <f>IF($N1901="","",IF(VLOOKUP(VLOOKUP($N1901,IMPOSTAZIONI!$E$6:$I$13,5,FALSE),IMPOSTAZIONI!$B$25:$N$32,12,FALSE)=0,"",VLOOKUP(VLOOKUP($N1901,IMPOSTAZIONI!$E$6:$I$13,5,FALSE),IMPOSTAZIONI!$B$25:$N$32,12,FALSE)))</f>
        <v/>
      </c>
      <c r="BW1901" s="221" t="str">
        <f t="shared" si="497"/>
        <v/>
      </c>
      <c r="BX1901" s="221" t="str">
        <f t="shared" si="498"/>
        <v/>
      </c>
      <c r="BY1901" s="221">
        <f t="shared" si="499"/>
        <v>0</v>
      </c>
      <c r="BZ1901" s="231">
        <f t="shared" si="500"/>
        <v>0</v>
      </c>
      <c r="CA1901" s="246">
        <f t="shared" si="501"/>
        <v>0</v>
      </c>
      <c r="CB1901" s="246">
        <f t="shared" si="502"/>
        <v>0</v>
      </c>
      <c r="CC1901" s="246" t="str">
        <f t="shared" si="503"/>
        <v/>
      </c>
      <c r="CD1901" s="246">
        <f t="shared" si="504"/>
        <v>5</v>
      </c>
      <c r="CE1901" s="246">
        <f t="shared" si="505"/>
        <v>0</v>
      </c>
      <c r="CF1901" s="276">
        <f t="shared" si="506"/>
        <v>0</v>
      </c>
      <c r="CG1901" s="277">
        <f t="shared" si="506"/>
        <v>0</v>
      </c>
      <c r="CH1901" s="277">
        <f t="shared" si="506"/>
        <v>0</v>
      </c>
      <c r="CI1901" s="278">
        <f t="shared" si="495"/>
        <v>0</v>
      </c>
      <c r="CJ1901" s="280">
        <f t="shared" si="507"/>
        <v>0</v>
      </c>
      <c r="CK1901" s="232">
        <f t="shared" si="508"/>
        <v>0</v>
      </c>
      <c r="CL1901" s="1"/>
    </row>
    <row r="1902" spans="1:90" ht="18" customHeight="1">
      <c r="A1902" s="1"/>
      <c r="B1902" s="1"/>
      <c r="C1902" s="314"/>
      <c r="D1902" s="287" t="str">
        <f t="shared" si="494"/>
        <v/>
      </c>
      <c r="E1902" s="449" t="str">
        <f t="shared" si="496"/>
        <v/>
      </c>
      <c r="F1902" s="450"/>
      <c r="G1902" s="451"/>
      <c r="H1902" s="452"/>
      <c r="I1902" s="453"/>
      <c r="J1902" s="453"/>
      <c r="K1902" s="453"/>
      <c r="L1902" s="453"/>
      <c r="M1902" s="454"/>
      <c r="N1902" s="455"/>
      <c r="O1902" s="456"/>
      <c r="P1902" s="456"/>
      <c r="Q1902" s="456"/>
      <c r="R1902" s="456"/>
      <c r="S1902" s="456"/>
      <c r="T1902" s="456"/>
      <c r="U1902" s="456"/>
      <c r="V1902" s="456"/>
      <c r="W1902" s="456"/>
      <c r="X1902" s="456"/>
      <c r="Y1902" s="456"/>
      <c r="Z1902" s="456"/>
      <c r="AA1902" s="456"/>
      <c r="AB1902" s="456"/>
      <c r="AC1902" s="456"/>
      <c r="AD1902" s="456"/>
      <c r="AE1902" s="457"/>
      <c r="AF1902" s="455"/>
      <c r="AG1902" s="456"/>
      <c r="AH1902" s="456"/>
      <c r="AI1902" s="456"/>
      <c r="AJ1902" s="456"/>
      <c r="AK1902" s="456"/>
      <c r="AL1902" s="456"/>
      <c r="AM1902" s="456"/>
      <c r="AN1902" s="457"/>
      <c r="AO1902" s="455"/>
      <c r="AP1902" s="456"/>
      <c r="AQ1902" s="456"/>
      <c r="AR1902" s="456"/>
      <c r="AS1902" s="456"/>
      <c r="AT1902" s="456"/>
      <c r="AU1902" s="456"/>
      <c r="AV1902" s="456"/>
      <c r="AW1902" s="456"/>
      <c r="AX1902" s="456"/>
      <c r="AY1902" s="456"/>
      <c r="AZ1902" s="456"/>
      <c r="BA1902" s="456"/>
      <c r="BB1902" s="456"/>
      <c r="BC1902" s="456"/>
      <c r="BD1902" s="456"/>
      <c r="BE1902" s="456"/>
      <c r="BF1902" s="456"/>
      <c r="BG1902" s="457"/>
      <c r="BH1902" s="458"/>
      <c r="BI1902" s="459"/>
      <c r="BJ1902" s="459"/>
      <c r="BK1902" s="459"/>
      <c r="BL1902" s="459"/>
      <c r="BM1902" s="460"/>
      <c r="BN1902" s="314"/>
      <c r="BO1902" s="314"/>
      <c r="BP1902" s="1"/>
      <c r="BQ1902" s="120">
        <f>IF($F$3="","",IF(N1902=$F$3,COUNTIF(BQ$23:BQ1901,"&gt;0")+1,0))</f>
        <v>0</v>
      </c>
      <c r="BR1902" s="1"/>
      <c r="BS1902" s="20" t="str">
        <f>IF($N1902="","",IF(VLOOKUP(VLOOKUP($N1902,IMPOSTAZIONI!$E$6:$I$13,5,FALSE),IMPOSTAZIONI!$B$25:$N$32,3,FALSE)=0,"",VLOOKUP(VLOOKUP($N1902,IMPOSTAZIONI!$E$6:$I$13,5,FALSE),IMPOSTAZIONI!$B$25:$N$32,3,FALSE)))</f>
        <v/>
      </c>
      <c r="BT1902" s="20" t="str">
        <f>IF($N1902="","",IF(VLOOKUP(VLOOKUP($N1902,IMPOSTAZIONI!$E$6:$I$13,5,FALSE),IMPOSTAZIONI!$B$25:$N$32,6,FALSE)=0,"",VLOOKUP(VLOOKUP($N1902,IMPOSTAZIONI!$E$6:$I$13,5,FALSE),IMPOSTAZIONI!$B$25:$N$32,6,FALSE)))</f>
        <v/>
      </c>
      <c r="BU1902" s="20" t="str">
        <f>IF($N1902="","",IF(VLOOKUP(VLOOKUP($N1902,IMPOSTAZIONI!$E$6:$I$13,5,FALSE),IMPOSTAZIONI!$B$25:$N$32,9,FALSE)=0,"",VLOOKUP(VLOOKUP($N1902,IMPOSTAZIONI!$E$6:$I$13,5,FALSE),IMPOSTAZIONI!$B$25:$N$32,9,FALSE)))</f>
        <v/>
      </c>
      <c r="BV1902" s="20" t="str">
        <f>IF($N1902="","",IF(VLOOKUP(VLOOKUP($N1902,IMPOSTAZIONI!$E$6:$I$13,5,FALSE),IMPOSTAZIONI!$B$25:$N$32,12,FALSE)=0,"",VLOOKUP(VLOOKUP($N1902,IMPOSTAZIONI!$E$6:$I$13,5,FALSE),IMPOSTAZIONI!$B$25:$N$32,12,FALSE)))</f>
        <v/>
      </c>
      <c r="BW1902" s="221" t="str">
        <f t="shared" si="497"/>
        <v/>
      </c>
      <c r="BX1902" s="221" t="str">
        <f t="shared" si="498"/>
        <v/>
      </c>
      <c r="BY1902" s="221">
        <f t="shared" si="499"/>
        <v>0</v>
      </c>
      <c r="BZ1902" s="231">
        <f t="shared" si="500"/>
        <v>0</v>
      </c>
      <c r="CA1902" s="246">
        <f t="shared" si="501"/>
        <v>0</v>
      </c>
      <c r="CB1902" s="246">
        <f t="shared" si="502"/>
        <v>0</v>
      </c>
      <c r="CC1902" s="246" t="str">
        <f t="shared" si="503"/>
        <v/>
      </c>
      <c r="CD1902" s="246">
        <f t="shared" si="504"/>
        <v>5</v>
      </c>
      <c r="CE1902" s="246">
        <f t="shared" si="505"/>
        <v>0</v>
      </c>
      <c r="CF1902" s="276">
        <f t="shared" si="506"/>
        <v>0</v>
      </c>
      <c r="CG1902" s="277">
        <f t="shared" si="506"/>
        <v>0</v>
      </c>
      <c r="CH1902" s="277">
        <f t="shared" si="506"/>
        <v>0</v>
      </c>
      <c r="CI1902" s="278">
        <f t="shared" si="495"/>
        <v>0</v>
      </c>
      <c r="CJ1902" s="280">
        <f t="shared" si="507"/>
        <v>0</v>
      </c>
      <c r="CK1902" s="232">
        <f t="shared" si="508"/>
        <v>0</v>
      </c>
      <c r="CL1902" s="1"/>
    </row>
    <row r="1903" spans="1:90" ht="18" customHeight="1">
      <c r="A1903" s="1"/>
      <c r="B1903" s="1"/>
      <c r="C1903" s="314"/>
      <c r="D1903" s="287" t="str">
        <f t="shared" si="494"/>
        <v/>
      </c>
      <c r="E1903" s="449" t="str">
        <f t="shared" si="496"/>
        <v/>
      </c>
      <c r="F1903" s="450"/>
      <c r="G1903" s="451"/>
      <c r="H1903" s="452"/>
      <c r="I1903" s="453"/>
      <c r="J1903" s="453"/>
      <c r="K1903" s="453"/>
      <c r="L1903" s="453"/>
      <c r="M1903" s="454"/>
      <c r="N1903" s="455"/>
      <c r="O1903" s="456"/>
      <c r="P1903" s="456"/>
      <c r="Q1903" s="456"/>
      <c r="R1903" s="456"/>
      <c r="S1903" s="456"/>
      <c r="T1903" s="456"/>
      <c r="U1903" s="456"/>
      <c r="V1903" s="456"/>
      <c r="W1903" s="456"/>
      <c r="X1903" s="456"/>
      <c r="Y1903" s="456"/>
      <c r="Z1903" s="456"/>
      <c r="AA1903" s="456"/>
      <c r="AB1903" s="456"/>
      <c r="AC1903" s="456"/>
      <c r="AD1903" s="456"/>
      <c r="AE1903" s="457"/>
      <c r="AF1903" s="455"/>
      <c r="AG1903" s="456"/>
      <c r="AH1903" s="456"/>
      <c r="AI1903" s="456"/>
      <c r="AJ1903" s="456"/>
      <c r="AK1903" s="456"/>
      <c r="AL1903" s="456"/>
      <c r="AM1903" s="456"/>
      <c r="AN1903" s="457"/>
      <c r="AO1903" s="455"/>
      <c r="AP1903" s="456"/>
      <c r="AQ1903" s="456"/>
      <c r="AR1903" s="456"/>
      <c r="AS1903" s="456"/>
      <c r="AT1903" s="456"/>
      <c r="AU1903" s="456"/>
      <c r="AV1903" s="456"/>
      <c r="AW1903" s="456"/>
      <c r="AX1903" s="456"/>
      <c r="AY1903" s="456"/>
      <c r="AZ1903" s="456"/>
      <c r="BA1903" s="456"/>
      <c r="BB1903" s="456"/>
      <c r="BC1903" s="456"/>
      <c r="BD1903" s="456"/>
      <c r="BE1903" s="456"/>
      <c r="BF1903" s="456"/>
      <c r="BG1903" s="457"/>
      <c r="BH1903" s="458"/>
      <c r="BI1903" s="459"/>
      <c r="BJ1903" s="459"/>
      <c r="BK1903" s="459"/>
      <c r="BL1903" s="459"/>
      <c r="BM1903" s="460"/>
      <c r="BN1903" s="314"/>
      <c r="BO1903" s="314"/>
      <c r="BP1903" s="1"/>
      <c r="BQ1903" s="120">
        <f>IF($F$3="","",IF(N1903=$F$3,COUNTIF(BQ$23:BQ1902,"&gt;0")+1,0))</f>
        <v>0</v>
      </c>
      <c r="BR1903" s="1"/>
      <c r="BS1903" s="20" t="str">
        <f>IF($N1903="","",IF(VLOOKUP(VLOOKUP($N1903,IMPOSTAZIONI!$E$6:$I$13,5,FALSE),IMPOSTAZIONI!$B$25:$N$32,3,FALSE)=0,"",VLOOKUP(VLOOKUP($N1903,IMPOSTAZIONI!$E$6:$I$13,5,FALSE),IMPOSTAZIONI!$B$25:$N$32,3,FALSE)))</f>
        <v/>
      </c>
      <c r="BT1903" s="20" t="str">
        <f>IF($N1903="","",IF(VLOOKUP(VLOOKUP($N1903,IMPOSTAZIONI!$E$6:$I$13,5,FALSE),IMPOSTAZIONI!$B$25:$N$32,6,FALSE)=0,"",VLOOKUP(VLOOKUP($N1903,IMPOSTAZIONI!$E$6:$I$13,5,FALSE),IMPOSTAZIONI!$B$25:$N$32,6,FALSE)))</f>
        <v/>
      </c>
      <c r="BU1903" s="20" t="str">
        <f>IF($N1903="","",IF(VLOOKUP(VLOOKUP($N1903,IMPOSTAZIONI!$E$6:$I$13,5,FALSE),IMPOSTAZIONI!$B$25:$N$32,9,FALSE)=0,"",VLOOKUP(VLOOKUP($N1903,IMPOSTAZIONI!$E$6:$I$13,5,FALSE),IMPOSTAZIONI!$B$25:$N$32,9,FALSE)))</f>
        <v/>
      </c>
      <c r="BV1903" s="20" t="str">
        <f>IF($N1903="","",IF(VLOOKUP(VLOOKUP($N1903,IMPOSTAZIONI!$E$6:$I$13,5,FALSE),IMPOSTAZIONI!$B$25:$N$32,12,FALSE)=0,"",VLOOKUP(VLOOKUP($N1903,IMPOSTAZIONI!$E$6:$I$13,5,FALSE),IMPOSTAZIONI!$B$25:$N$32,12,FALSE)))</f>
        <v/>
      </c>
      <c r="BW1903" s="221" t="str">
        <f t="shared" si="497"/>
        <v/>
      </c>
      <c r="BX1903" s="221" t="str">
        <f t="shared" si="498"/>
        <v/>
      </c>
      <c r="BY1903" s="221">
        <f t="shared" si="499"/>
        <v>0</v>
      </c>
      <c r="BZ1903" s="231">
        <f t="shared" si="500"/>
        <v>0</v>
      </c>
      <c r="CA1903" s="246">
        <f t="shared" si="501"/>
        <v>0</v>
      </c>
      <c r="CB1903" s="246">
        <f t="shared" si="502"/>
        <v>0</v>
      </c>
      <c r="CC1903" s="246" t="str">
        <f t="shared" si="503"/>
        <v/>
      </c>
      <c r="CD1903" s="246">
        <f t="shared" si="504"/>
        <v>5</v>
      </c>
      <c r="CE1903" s="246">
        <f t="shared" si="505"/>
        <v>0</v>
      </c>
      <c r="CF1903" s="276">
        <f t="shared" si="506"/>
        <v>0</v>
      </c>
      <c r="CG1903" s="277">
        <f t="shared" si="506"/>
        <v>0</v>
      </c>
      <c r="CH1903" s="277">
        <f t="shared" si="506"/>
        <v>0</v>
      </c>
      <c r="CI1903" s="278">
        <f t="shared" si="495"/>
        <v>0</v>
      </c>
      <c r="CJ1903" s="280">
        <f t="shared" si="507"/>
        <v>0</v>
      </c>
      <c r="CK1903" s="232">
        <f t="shared" si="508"/>
        <v>0</v>
      </c>
      <c r="CL1903" s="1"/>
    </row>
    <row r="1904" spans="1:90" ht="18" customHeight="1">
      <c r="A1904" s="1"/>
      <c r="B1904" s="1"/>
      <c r="C1904" s="314"/>
      <c r="D1904" s="287" t="str">
        <f t="shared" si="494"/>
        <v/>
      </c>
      <c r="E1904" s="449" t="str">
        <f t="shared" si="496"/>
        <v/>
      </c>
      <c r="F1904" s="450"/>
      <c r="G1904" s="451"/>
      <c r="H1904" s="452"/>
      <c r="I1904" s="453"/>
      <c r="J1904" s="453"/>
      <c r="K1904" s="453"/>
      <c r="L1904" s="453"/>
      <c r="M1904" s="454"/>
      <c r="N1904" s="455"/>
      <c r="O1904" s="456"/>
      <c r="P1904" s="456"/>
      <c r="Q1904" s="456"/>
      <c r="R1904" s="456"/>
      <c r="S1904" s="456"/>
      <c r="T1904" s="456"/>
      <c r="U1904" s="456"/>
      <c r="V1904" s="456"/>
      <c r="W1904" s="456"/>
      <c r="X1904" s="456"/>
      <c r="Y1904" s="456"/>
      <c r="Z1904" s="456"/>
      <c r="AA1904" s="456"/>
      <c r="AB1904" s="456"/>
      <c r="AC1904" s="456"/>
      <c r="AD1904" s="456"/>
      <c r="AE1904" s="457"/>
      <c r="AF1904" s="455"/>
      <c r="AG1904" s="456"/>
      <c r="AH1904" s="456"/>
      <c r="AI1904" s="456"/>
      <c r="AJ1904" s="456"/>
      <c r="AK1904" s="456"/>
      <c r="AL1904" s="456"/>
      <c r="AM1904" s="456"/>
      <c r="AN1904" s="457"/>
      <c r="AO1904" s="455"/>
      <c r="AP1904" s="456"/>
      <c r="AQ1904" s="456"/>
      <c r="AR1904" s="456"/>
      <c r="AS1904" s="456"/>
      <c r="AT1904" s="456"/>
      <c r="AU1904" s="456"/>
      <c r="AV1904" s="456"/>
      <c r="AW1904" s="456"/>
      <c r="AX1904" s="456"/>
      <c r="AY1904" s="456"/>
      <c r="AZ1904" s="456"/>
      <c r="BA1904" s="456"/>
      <c r="BB1904" s="456"/>
      <c r="BC1904" s="456"/>
      <c r="BD1904" s="456"/>
      <c r="BE1904" s="456"/>
      <c r="BF1904" s="456"/>
      <c r="BG1904" s="457"/>
      <c r="BH1904" s="458"/>
      <c r="BI1904" s="459"/>
      <c r="BJ1904" s="459"/>
      <c r="BK1904" s="459"/>
      <c r="BL1904" s="459"/>
      <c r="BM1904" s="460"/>
      <c r="BN1904" s="314"/>
      <c r="BO1904" s="314"/>
      <c r="BP1904" s="1"/>
      <c r="BQ1904" s="120">
        <f>IF($F$3="","",IF(N1904=$F$3,COUNTIF(BQ$23:BQ1903,"&gt;0")+1,0))</f>
        <v>0</v>
      </c>
      <c r="BR1904" s="1"/>
      <c r="BS1904" s="20" t="str">
        <f>IF($N1904="","",IF(VLOOKUP(VLOOKUP($N1904,IMPOSTAZIONI!$E$6:$I$13,5,FALSE),IMPOSTAZIONI!$B$25:$N$32,3,FALSE)=0,"",VLOOKUP(VLOOKUP($N1904,IMPOSTAZIONI!$E$6:$I$13,5,FALSE),IMPOSTAZIONI!$B$25:$N$32,3,FALSE)))</f>
        <v/>
      </c>
      <c r="BT1904" s="20" t="str">
        <f>IF($N1904="","",IF(VLOOKUP(VLOOKUP($N1904,IMPOSTAZIONI!$E$6:$I$13,5,FALSE),IMPOSTAZIONI!$B$25:$N$32,6,FALSE)=0,"",VLOOKUP(VLOOKUP($N1904,IMPOSTAZIONI!$E$6:$I$13,5,FALSE),IMPOSTAZIONI!$B$25:$N$32,6,FALSE)))</f>
        <v/>
      </c>
      <c r="BU1904" s="20" t="str">
        <f>IF($N1904="","",IF(VLOOKUP(VLOOKUP($N1904,IMPOSTAZIONI!$E$6:$I$13,5,FALSE),IMPOSTAZIONI!$B$25:$N$32,9,FALSE)=0,"",VLOOKUP(VLOOKUP($N1904,IMPOSTAZIONI!$E$6:$I$13,5,FALSE),IMPOSTAZIONI!$B$25:$N$32,9,FALSE)))</f>
        <v/>
      </c>
      <c r="BV1904" s="20" t="str">
        <f>IF($N1904="","",IF(VLOOKUP(VLOOKUP($N1904,IMPOSTAZIONI!$E$6:$I$13,5,FALSE),IMPOSTAZIONI!$B$25:$N$32,12,FALSE)=0,"",VLOOKUP(VLOOKUP($N1904,IMPOSTAZIONI!$E$6:$I$13,5,FALSE),IMPOSTAZIONI!$B$25:$N$32,12,FALSE)))</f>
        <v/>
      </c>
      <c r="BW1904" s="221" t="str">
        <f t="shared" si="497"/>
        <v/>
      </c>
      <c r="BX1904" s="221" t="str">
        <f t="shared" si="498"/>
        <v/>
      </c>
      <c r="BY1904" s="221">
        <f t="shared" si="499"/>
        <v>0</v>
      </c>
      <c r="BZ1904" s="231">
        <f t="shared" si="500"/>
        <v>0</v>
      </c>
      <c r="CA1904" s="246">
        <f t="shared" si="501"/>
        <v>0</v>
      </c>
      <c r="CB1904" s="246">
        <f t="shared" si="502"/>
        <v>0</v>
      </c>
      <c r="CC1904" s="246" t="str">
        <f t="shared" si="503"/>
        <v/>
      </c>
      <c r="CD1904" s="246">
        <f t="shared" si="504"/>
        <v>5</v>
      </c>
      <c r="CE1904" s="246">
        <f t="shared" si="505"/>
        <v>0</v>
      </c>
      <c r="CF1904" s="276">
        <f t="shared" si="506"/>
        <v>0</v>
      </c>
      <c r="CG1904" s="277">
        <f t="shared" si="506"/>
        <v>0</v>
      </c>
      <c r="CH1904" s="277">
        <f t="shared" si="506"/>
        <v>0</v>
      </c>
      <c r="CI1904" s="278">
        <f t="shared" si="495"/>
        <v>0</v>
      </c>
      <c r="CJ1904" s="280">
        <f t="shared" si="507"/>
        <v>0</v>
      </c>
      <c r="CK1904" s="232">
        <f t="shared" si="508"/>
        <v>0</v>
      </c>
      <c r="CL1904" s="1"/>
    </row>
    <row r="1905" spans="1:90" ht="18" customHeight="1">
      <c r="A1905" s="1"/>
      <c r="B1905" s="1"/>
      <c r="C1905" s="314"/>
      <c r="D1905" s="287" t="str">
        <f t="shared" ref="D1905:D1968" si="509">IF(BY1905=1,"Errore",IF(BY1905=2,"+ EVN nel gg.",""))</f>
        <v/>
      </c>
      <c r="E1905" s="449" t="str">
        <f t="shared" si="496"/>
        <v/>
      </c>
      <c r="F1905" s="450"/>
      <c r="G1905" s="451"/>
      <c r="H1905" s="452"/>
      <c r="I1905" s="453"/>
      <c r="J1905" s="453"/>
      <c r="K1905" s="453"/>
      <c r="L1905" s="453"/>
      <c r="M1905" s="454"/>
      <c r="N1905" s="455"/>
      <c r="O1905" s="456"/>
      <c r="P1905" s="456"/>
      <c r="Q1905" s="456"/>
      <c r="R1905" s="456"/>
      <c r="S1905" s="456"/>
      <c r="T1905" s="456"/>
      <c r="U1905" s="456"/>
      <c r="V1905" s="456"/>
      <c r="W1905" s="456"/>
      <c r="X1905" s="456"/>
      <c r="Y1905" s="456"/>
      <c r="Z1905" s="456"/>
      <c r="AA1905" s="456"/>
      <c r="AB1905" s="456"/>
      <c r="AC1905" s="456"/>
      <c r="AD1905" s="456"/>
      <c r="AE1905" s="457"/>
      <c r="AF1905" s="455"/>
      <c r="AG1905" s="456"/>
      <c r="AH1905" s="456"/>
      <c r="AI1905" s="456"/>
      <c r="AJ1905" s="456"/>
      <c r="AK1905" s="456"/>
      <c r="AL1905" s="456"/>
      <c r="AM1905" s="456"/>
      <c r="AN1905" s="457"/>
      <c r="AO1905" s="455"/>
      <c r="AP1905" s="456"/>
      <c r="AQ1905" s="456"/>
      <c r="AR1905" s="456"/>
      <c r="AS1905" s="456"/>
      <c r="AT1905" s="456"/>
      <c r="AU1905" s="456"/>
      <c r="AV1905" s="456"/>
      <c r="AW1905" s="456"/>
      <c r="AX1905" s="456"/>
      <c r="AY1905" s="456"/>
      <c r="AZ1905" s="456"/>
      <c r="BA1905" s="456"/>
      <c r="BB1905" s="456"/>
      <c r="BC1905" s="456"/>
      <c r="BD1905" s="456"/>
      <c r="BE1905" s="456"/>
      <c r="BF1905" s="456"/>
      <c r="BG1905" s="457"/>
      <c r="BH1905" s="458"/>
      <c r="BI1905" s="459"/>
      <c r="BJ1905" s="459"/>
      <c r="BK1905" s="459"/>
      <c r="BL1905" s="459"/>
      <c r="BM1905" s="460"/>
      <c r="BN1905" s="314"/>
      <c r="BO1905" s="314"/>
      <c r="BP1905" s="1"/>
      <c r="BQ1905" s="120">
        <f>IF($F$3="","",IF(N1905=$F$3,COUNTIF(BQ$23:BQ1904,"&gt;0")+1,0))</f>
        <v>0</v>
      </c>
      <c r="BR1905" s="1"/>
      <c r="BS1905" s="20" t="str">
        <f>IF($N1905="","",IF(VLOOKUP(VLOOKUP($N1905,IMPOSTAZIONI!$E$6:$I$13,5,FALSE),IMPOSTAZIONI!$B$25:$N$32,3,FALSE)=0,"",VLOOKUP(VLOOKUP($N1905,IMPOSTAZIONI!$E$6:$I$13,5,FALSE),IMPOSTAZIONI!$B$25:$N$32,3,FALSE)))</f>
        <v/>
      </c>
      <c r="BT1905" s="20" t="str">
        <f>IF($N1905="","",IF(VLOOKUP(VLOOKUP($N1905,IMPOSTAZIONI!$E$6:$I$13,5,FALSE),IMPOSTAZIONI!$B$25:$N$32,6,FALSE)=0,"",VLOOKUP(VLOOKUP($N1905,IMPOSTAZIONI!$E$6:$I$13,5,FALSE),IMPOSTAZIONI!$B$25:$N$32,6,FALSE)))</f>
        <v/>
      </c>
      <c r="BU1905" s="20" t="str">
        <f>IF($N1905="","",IF(VLOOKUP(VLOOKUP($N1905,IMPOSTAZIONI!$E$6:$I$13,5,FALSE),IMPOSTAZIONI!$B$25:$N$32,9,FALSE)=0,"",VLOOKUP(VLOOKUP($N1905,IMPOSTAZIONI!$E$6:$I$13,5,FALSE),IMPOSTAZIONI!$B$25:$N$32,9,FALSE)))</f>
        <v/>
      </c>
      <c r="BV1905" s="20" t="str">
        <f>IF($N1905="","",IF(VLOOKUP(VLOOKUP($N1905,IMPOSTAZIONI!$E$6:$I$13,5,FALSE),IMPOSTAZIONI!$B$25:$N$32,12,FALSE)=0,"",VLOOKUP(VLOOKUP($N1905,IMPOSTAZIONI!$E$6:$I$13,5,FALSE),IMPOSTAZIONI!$B$25:$N$32,12,FALSE)))</f>
        <v/>
      </c>
      <c r="BW1905" s="221" t="str">
        <f t="shared" si="497"/>
        <v/>
      </c>
      <c r="BX1905" s="221" t="str">
        <f t="shared" si="498"/>
        <v/>
      </c>
      <c r="BY1905" s="221">
        <f t="shared" si="499"/>
        <v>0</v>
      </c>
      <c r="BZ1905" s="231">
        <f t="shared" si="500"/>
        <v>0</v>
      </c>
      <c r="CA1905" s="246">
        <f t="shared" si="501"/>
        <v>0</v>
      </c>
      <c r="CB1905" s="246">
        <f t="shared" si="502"/>
        <v>0</v>
      </c>
      <c r="CC1905" s="246" t="str">
        <f t="shared" si="503"/>
        <v/>
      </c>
      <c r="CD1905" s="246">
        <f t="shared" si="504"/>
        <v>5</v>
      </c>
      <c r="CE1905" s="246">
        <f t="shared" si="505"/>
        <v>0</v>
      </c>
      <c r="CF1905" s="276">
        <f t="shared" si="506"/>
        <v>0</v>
      </c>
      <c r="CG1905" s="277">
        <f t="shared" si="506"/>
        <v>0</v>
      </c>
      <c r="CH1905" s="277">
        <f t="shared" si="506"/>
        <v>0</v>
      </c>
      <c r="CI1905" s="278">
        <f t="shared" si="495"/>
        <v>0</v>
      </c>
      <c r="CJ1905" s="280">
        <f t="shared" si="507"/>
        <v>0</v>
      </c>
      <c r="CK1905" s="232">
        <f t="shared" si="508"/>
        <v>0</v>
      </c>
      <c r="CL1905" s="1"/>
    </row>
    <row r="1906" spans="1:90" ht="18" customHeight="1">
      <c r="A1906" s="1"/>
      <c r="B1906" s="1"/>
      <c r="C1906" s="314"/>
      <c r="D1906" s="287" t="str">
        <f t="shared" si="509"/>
        <v/>
      </c>
      <c r="E1906" s="449" t="str">
        <f t="shared" si="496"/>
        <v/>
      </c>
      <c r="F1906" s="450"/>
      <c r="G1906" s="451"/>
      <c r="H1906" s="452"/>
      <c r="I1906" s="453"/>
      <c r="J1906" s="453"/>
      <c r="K1906" s="453"/>
      <c r="L1906" s="453"/>
      <c r="M1906" s="454"/>
      <c r="N1906" s="455"/>
      <c r="O1906" s="456"/>
      <c r="P1906" s="456"/>
      <c r="Q1906" s="456"/>
      <c r="R1906" s="456"/>
      <c r="S1906" s="456"/>
      <c r="T1906" s="456"/>
      <c r="U1906" s="456"/>
      <c r="V1906" s="456"/>
      <c r="W1906" s="456"/>
      <c r="X1906" s="456"/>
      <c r="Y1906" s="456"/>
      <c r="Z1906" s="456"/>
      <c r="AA1906" s="456"/>
      <c r="AB1906" s="456"/>
      <c r="AC1906" s="456"/>
      <c r="AD1906" s="456"/>
      <c r="AE1906" s="457"/>
      <c r="AF1906" s="455"/>
      <c r="AG1906" s="456"/>
      <c r="AH1906" s="456"/>
      <c r="AI1906" s="456"/>
      <c r="AJ1906" s="456"/>
      <c r="AK1906" s="456"/>
      <c r="AL1906" s="456"/>
      <c r="AM1906" s="456"/>
      <c r="AN1906" s="457"/>
      <c r="AO1906" s="455"/>
      <c r="AP1906" s="456"/>
      <c r="AQ1906" s="456"/>
      <c r="AR1906" s="456"/>
      <c r="AS1906" s="456"/>
      <c r="AT1906" s="456"/>
      <c r="AU1906" s="456"/>
      <c r="AV1906" s="456"/>
      <c r="AW1906" s="456"/>
      <c r="AX1906" s="456"/>
      <c r="AY1906" s="456"/>
      <c r="AZ1906" s="456"/>
      <c r="BA1906" s="456"/>
      <c r="BB1906" s="456"/>
      <c r="BC1906" s="456"/>
      <c r="BD1906" s="456"/>
      <c r="BE1906" s="456"/>
      <c r="BF1906" s="456"/>
      <c r="BG1906" s="457"/>
      <c r="BH1906" s="458"/>
      <c r="BI1906" s="459"/>
      <c r="BJ1906" s="459"/>
      <c r="BK1906" s="459"/>
      <c r="BL1906" s="459"/>
      <c r="BM1906" s="460"/>
      <c r="BN1906" s="314"/>
      <c r="BO1906" s="314"/>
      <c r="BP1906" s="1"/>
      <c r="BQ1906" s="120">
        <f>IF($F$3="","",IF(N1906=$F$3,COUNTIF(BQ$23:BQ1905,"&gt;0")+1,0))</f>
        <v>0</v>
      </c>
      <c r="BR1906" s="1"/>
      <c r="BS1906" s="20" t="str">
        <f>IF($N1906="","",IF(VLOOKUP(VLOOKUP($N1906,IMPOSTAZIONI!$E$6:$I$13,5,FALSE),IMPOSTAZIONI!$B$25:$N$32,3,FALSE)=0,"",VLOOKUP(VLOOKUP($N1906,IMPOSTAZIONI!$E$6:$I$13,5,FALSE),IMPOSTAZIONI!$B$25:$N$32,3,FALSE)))</f>
        <v/>
      </c>
      <c r="BT1906" s="20" t="str">
        <f>IF($N1906="","",IF(VLOOKUP(VLOOKUP($N1906,IMPOSTAZIONI!$E$6:$I$13,5,FALSE),IMPOSTAZIONI!$B$25:$N$32,6,FALSE)=0,"",VLOOKUP(VLOOKUP($N1906,IMPOSTAZIONI!$E$6:$I$13,5,FALSE),IMPOSTAZIONI!$B$25:$N$32,6,FALSE)))</f>
        <v/>
      </c>
      <c r="BU1906" s="20" t="str">
        <f>IF($N1906="","",IF(VLOOKUP(VLOOKUP($N1906,IMPOSTAZIONI!$E$6:$I$13,5,FALSE),IMPOSTAZIONI!$B$25:$N$32,9,FALSE)=0,"",VLOOKUP(VLOOKUP($N1906,IMPOSTAZIONI!$E$6:$I$13,5,FALSE),IMPOSTAZIONI!$B$25:$N$32,9,FALSE)))</f>
        <v/>
      </c>
      <c r="BV1906" s="20" t="str">
        <f>IF($N1906="","",IF(VLOOKUP(VLOOKUP($N1906,IMPOSTAZIONI!$E$6:$I$13,5,FALSE),IMPOSTAZIONI!$B$25:$N$32,12,FALSE)=0,"",VLOOKUP(VLOOKUP($N1906,IMPOSTAZIONI!$E$6:$I$13,5,FALSE),IMPOSTAZIONI!$B$25:$N$32,12,FALSE)))</f>
        <v/>
      </c>
      <c r="BW1906" s="221" t="str">
        <f t="shared" si="497"/>
        <v/>
      </c>
      <c r="BX1906" s="221" t="str">
        <f t="shared" si="498"/>
        <v/>
      </c>
      <c r="BY1906" s="221">
        <f t="shared" si="499"/>
        <v>0</v>
      </c>
      <c r="BZ1906" s="231">
        <f t="shared" si="500"/>
        <v>0</v>
      </c>
      <c r="CA1906" s="246">
        <f t="shared" si="501"/>
        <v>0</v>
      </c>
      <c r="CB1906" s="246">
        <f t="shared" si="502"/>
        <v>0</v>
      </c>
      <c r="CC1906" s="246" t="str">
        <f t="shared" si="503"/>
        <v/>
      </c>
      <c r="CD1906" s="246">
        <f t="shared" si="504"/>
        <v>5</v>
      </c>
      <c r="CE1906" s="246">
        <f t="shared" si="505"/>
        <v>0</v>
      </c>
      <c r="CF1906" s="276">
        <f t="shared" si="506"/>
        <v>0</v>
      </c>
      <c r="CG1906" s="277">
        <f t="shared" si="506"/>
        <v>0</v>
      </c>
      <c r="CH1906" s="277">
        <f t="shared" si="506"/>
        <v>0</v>
      </c>
      <c r="CI1906" s="278">
        <f t="shared" si="495"/>
        <v>0</v>
      </c>
      <c r="CJ1906" s="280">
        <f t="shared" si="507"/>
        <v>0</v>
      </c>
      <c r="CK1906" s="232">
        <f t="shared" si="508"/>
        <v>0</v>
      </c>
      <c r="CL1906" s="1"/>
    </row>
    <row r="1907" spans="1:90" ht="18" customHeight="1">
      <c r="A1907" s="1"/>
      <c r="B1907" s="1"/>
      <c r="C1907" s="314"/>
      <c r="D1907" s="287" t="str">
        <f t="shared" si="509"/>
        <v/>
      </c>
      <c r="E1907" s="449" t="str">
        <f t="shared" si="496"/>
        <v/>
      </c>
      <c r="F1907" s="450"/>
      <c r="G1907" s="451"/>
      <c r="H1907" s="452"/>
      <c r="I1907" s="453"/>
      <c r="J1907" s="453"/>
      <c r="K1907" s="453"/>
      <c r="L1907" s="453"/>
      <c r="M1907" s="454"/>
      <c r="N1907" s="455"/>
      <c r="O1907" s="456"/>
      <c r="P1907" s="456"/>
      <c r="Q1907" s="456"/>
      <c r="R1907" s="456"/>
      <c r="S1907" s="456"/>
      <c r="T1907" s="456"/>
      <c r="U1907" s="456"/>
      <c r="V1907" s="456"/>
      <c r="W1907" s="456"/>
      <c r="X1907" s="456"/>
      <c r="Y1907" s="456"/>
      <c r="Z1907" s="456"/>
      <c r="AA1907" s="456"/>
      <c r="AB1907" s="456"/>
      <c r="AC1907" s="456"/>
      <c r="AD1907" s="456"/>
      <c r="AE1907" s="457"/>
      <c r="AF1907" s="455"/>
      <c r="AG1907" s="456"/>
      <c r="AH1907" s="456"/>
      <c r="AI1907" s="456"/>
      <c r="AJ1907" s="456"/>
      <c r="AK1907" s="456"/>
      <c r="AL1907" s="456"/>
      <c r="AM1907" s="456"/>
      <c r="AN1907" s="457"/>
      <c r="AO1907" s="455"/>
      <c r="AP1907" s="456"/>
      <c r="AQ1907" s="456"/>
      <c r="AR1907" s="456"/>
      <c r="AS1907" s="456"/>
      <c r="AT1907" s="456"/>
      <c r="AU1907" s="456"/>
      <c r="AV1907" s="456"/>
      <c r="AW1907" s="456"/>
      <c r="AX1907" s="456"/>
      <c r="AY1907" s="456"/>
      <c r="AZ1907" s="456"/>
      <c r="BA1907" s="456"/>
      <c r="BB1907" s="456"/>
      <c r="BC1907" s="456"/>
      <c r="BD1907" s="456"/>
      <c r="BE1907" s="456"/>
      <c r="BF1907" s="456"/>
      <c r="BG1907" s="457"/>
      <c r="BH1907" s="458"/>
      <c r="BI1907" s="459"/>
      <c r="BJ1907" s="459"/>
      <c r="BK1907" s="459"/>
      <c r="BL1907" s="459"/>
      <c r="BM1907" s="460"/>
      <c r="BN1907" s="314"/>
      <c r="BO1907" s="314"/>
      <c r="BP1907" s="1"/>
      <c r="BQ1907" s="120">
        <f>IF($F$3="","",IF(N1907=$F$3,COUNTIF(BQ$23:BQ1906,"&gt;0")+1,0))</f>
        <v>0</v>
      </c>
      <c r="BR1907" s="1"/>
      <c r="BS1907" s="20" t="str">
        <f>IF($N1907="","",IF(VLOOKUP(VLOOKUP($N1907,IMPOSTAZIONI!$E$6:$I$13,5,FALSE),IMPOSTAZIONI!$B$25:$N$32,3,FALSE)=0,"",VLOOKUP(VLOOKUP($N1907,IMPOSTAZIONI!$E$6:$I$13,5,FALSE),IMPOSTAZIONI!$B$25:$N$32,3,FALSE)))</f>
        <v/>
      </c>
      <c r="BT1907" s="20" t="str">
        <f>IF($N1907="","",IF(VLOOKUP(VLOOKUP($N1907,IMPOSTAZIONI!$E$6:$I$13,5,FALSE),IMPOSTAZIONI!$B$25:$N$32,6,FALSE)=0,"",VLOOKUP(VLOOKUP($N1907,IMPOSTAZIONI!$E$6:$I$13,5,FALSE),IMPOSTAZIONI!$B$25:$N$32,6,FALSE)))</f>
        <v/>
      </c>
      <c r="BU1907" s="20" t="str">
        <f>IF($N1907="","",IF(VLOOKUP(VLOOKUP($N1907,IMPOSTAZIONI!$E$6:$I$13,5,FALSE),IMPOSTAZIONI!$B$25:$N$32,9,FALSE)=0,"",VLOOKUP(VLOOKUP($N1907,IMPOSTAZIONI!$E$6:$I$13,5,FALSE),IMPOSTAZIONI!$B$25:$N$32,9,FALSE)))</f>
        <v/>
      </c>
      <c r="BV1907" s="20" t="str">
        <f>IF($N1907="","",IF(VLOOKUP(VLOOKUP($N1907,IMPOSTAZIONI!$E$6:$I$13,5,FALSE),IMPOSTAZIONI!$B$25:$N$32,12,FALSE)=0,"",VLOOKUP(VLOOKUP($N1907,IMPOSTAZIONI!$E$6:$I$13,5,FALSE),IMPOSTAZIONI!$B$25:$N$32,12,FALSE)))</f>
        <v/>
      </c>
      <c r="BW1907" s="221" t="str">
        <f t="shared" si="497"/>
        <v/>
      </c>
      <c r="BX1907" s="221" t="str">
        <f t="shared" si="498"/>
        <v/>
      </c>
      <c r="BY1907" s="221">
        <f t="shared" si="499"/>
        <v>0</v>
      </c>
      <c r="BZ1907" s="231">
        <f t="shared" si="500"/>
        <v>0</v>
      </c>
      <c r="CA1907" s="246">
        <f t="shared" si="501"/>
        <v>0</v>
      </c>
      <c r="CB1907" s="246">
        <f t="shared" si="502"/>
        <v>0</v>
      </c>
      <c r="CC1907" s="246" t="str">
        <f t="shared" si="503"/>
        <v/>
      </c>
      <c r="CD1907" s="246">
        <f t="shared" si="504"/>
        <v>5</v>
      </c>
      <c r="CE1907" s="246">
        <f t="shared" si="505"/>
        <v>0</v>
      </c>
      <c r="CF1907" s="276">
        <f t="shared" si="506"/>
        <v>0</v>
      </c>
      <c r="CG1907" s="277">
        <f t="shared" si="506"/>
        <v>0</v>
      </c>
      <c r="CH1907" s="277">
        <f t="shared" si="506"/>
        <v>0</v>
      </c>
      <c r="CI1907" s="278">
        <f t="shared" si="495"/>
        <v>0</v>
      </c>
      <c r="CJ1907" s="280">
        <f t="shared" si="507"/>
        <v>0</v>
      </c>
      <c r="CK1907" s="232">
        <f t="shared" si="508"/>
        <v>0</v>
      </c>
      <c r="CL1907" s="1"/>
    </row>
    <row r="1908" spans="1:90" ht="18" customHeight="1">
      <c r="A1908" s="1"/>
      <c r="B1908" s="1"/>
      <c r="C1908" s="314"/>
      <c r="D1908" s="287" t="str">
        <f t="shared" si="509"/>
        <v/>
      </c>
      <c r="E1908" s="449" t="str">
        <f t="shared" si="496"/>
        <v/>
      </c>
      <c r="F1908" s="450"/>
      <c r="G1908" s="451"/>
      <c r="H1908" s="452"/>
      <c r="I1908" s="453"/>
      <c r="J1908" s="453"/>
      <c r="K1908" s="453"/>
      <c r="L1908" s="453"/>
      <c r="M1908" s="454"/>
      <c r="N1908" s="455"/>
      <c r="O1908" s="456"/>
      <c r="P1908" s="456"/>
      <c r="Q1908" s="456"/>
      <c r="R1908" s="456"/>
      <c r="S1908" s="456"/>
      <c r="T1908" s="456"/>
      <c r="U1908" s="456"/>
      <c r="V1908" s="456"/>
      <c r="W1908" s="456"/>
      <c r="X1908" s="456"/>
      <c r="Y1908" s="456"/>
      <c r="Z1908" s="456"/>
      <c r="AA1908" s="456"/>
      <c r="AB1908" s="456"/>
      <c r="AC1908" s="456"/>
      <c r="AD1908" s="456"/>
      <c r="AE1908" s="457"/>
      <c r="AF1908" s="455"/>
      <c r="AG1908" s="456"/>
      <c r="AH1908" s="456"/>
      <c r="AI1908" s="456"/>
      <c r="AJ1908" s="456"/>
      <c r="AK1908" s="456"/>
      <c r="AL1908" s="456"/>
      <c r="AM1908" s="456"/>
      <c r="AN1908" s="457"/>
      <c r="AO1908" s="455"/>
      <c r="AP1908" s="456"/>
      <c r="AQ1908" s="456"/>
      <c r="AR1908" s="456"/>
      <c r="AS1908" s="456"/>
      <c r="AT1908" s="456"/>
      <c r="AU1908" s="456"/>
      <c r="AV1908" s="456"/>
      <c r="AW1908" s="456"/>
      <c r="AX1908" s="456"/>
      <c r="AY1908" s="456"/>
      <c r="AZ1908" s="456"/>
      <c r="BA1908" s="456"/>
      <c r="BB1908" s="456"/>
      <c r="BC1908" s="456"/>
      <c r="BD1908" s="456"/>
      <c r="BE1908" s="456"/>
      <c r="BF1908" s="456"/>
      <c r="BG1908" s="457"/>
      <c r="BH1908" s="458"/>
      <c r="BI1908" s="459"/>
      <c r="BJ1908" s="459"/>
      <c r="BK1908" s="459"/>
      <c r="BL1908" s="459"/>
      <c r="BM1908" s="460"/>
      <c r="BN1908" s="314"/>
      <c r="BO1908" s="314"/>
      <c r="BP1908" s="1"/>
      <c r="BQ1908" s="120">
        <f>IF($F$3="","",IF(N1908=$F$3,COUNTIF(BQ$23:BQ1907,"&gt;0")+1,0))</f>
        <v>0</v>
      </c>
      <c r="BR1908" s="1"/>
      <c r="BS1908" s="20" t="str">
        <f>IF($N1908="","",IF(VLOOKUP(VLOOKUP($N1908,IMPOSTAZIONI!$E$6:$I$13,5,FALSE),IMPOSTAZIONI!$B$25:$N$32,3,FALSE)=0,"",VLOOKUP(VLOOKUP($N1908,IMPOSTAZIONI!$E$6:$I$13,5,FALSE),IMPOSTAZIONI!$B$25:$N$32,3,FALSE)))</f>
        <v/>
      </c>
      <c r="BT1908" s="20" t="str">
        <f>IF($N1908="","",IF(VLOOKUP(VLOOKUP($N1908,IMPOSTAZIONI!$E$6:$I$13,5,FALSE),IMPOSTAZIONI!$B$25:$N$32,6,FALSE)=0,"",VLOOKUP(VLOOKUP($N1908,IMPOSTAZIONI!$E$6:$I$13,5,FALSE),IMPOSTAZIONI!$B$25:$N$32,6,FALSE)))</f>
        <v/>
      </c>
      <c r="BU1908" s="20" t="str">
        <f>IF($N1908="","",IF(VLOOKUP(VLOOKUP($N1908,IMPOSTAZIONI!$E$6:$I$13,5,FALSE),IMPOSTAZIONI!$B$25:$N$32,9,FALSE)=0,"",VLOOKUP(VLOOKUP($N1908,IMPOSTAZIONI!$E$6:$I$13,5,FALSE),IMPOSTAZIONI!$B$25:$N$32,9,FALSE)))</f>
        <v/>
      </c>
      <c r="BV1908" s="20" t="str">
        <f>IF($N1908="","",IF(VLOOKUP(VLOOKUP($N1908,IMPOSTAZIONI!$E$6:$I$13,5,FALSE),IMPOSTAZIONI!$B$25:$N$32,12,FALSE)=0,"",VLOOKUP(VLOOKUP($N1908,IMPOSTAZIONI!$E$6:$I$13,5,FALSE),IMPOSTAZIONI!$B$25:$N$32,12,FALSE)))</f>
        <v/>
      </c>
      <c r="BW1908" s="221" t="str">
        <f t="shared" si="497"/>
        <v/>
      </c>
      <c r="BX1908" s="221" t="str">
        <f t="shared" si="498"/>
        <v/>
      </c>
      <c r="BY1908" s="221">
        <f t="shared" si="499"/>
        <v>0</v>
      </c>
      <c r="BZ1908" s="231">
        <f t="shared" si="500"/>
        <v>0</v>
      </c>
      <c r="CA1908" s="246">
        <f t="shared" si="501"/>
        <v>0</v>
      </c>
      <c r="CB1908" s="246">
        <f t="shared" si="502"/>
        <v>0</v>
      </c>
      <c r="CC1908" s="246" t="str">
        <f t="shared" si="503"/>
        <v/>
      </c>
      <c r="CD1908" s="246">
        <f t="shared" si="504"/>
        <v>5</v>
      </c>
      <c r="CE1908" s="246">
        <f t="shared" si="505"/>
        <v>0</v>
      </c>
      <c r="CF1908" s="276">
        <f t="shared" si="506"/>
        <v>0</v>
      </c>
      <c r="CG1908" s="277">
        <f t="shared" si="506"/>
        <v>0</v>
      </c>
      <c r="CH1908" s="277">
        <f t="shared" si="506"/>
        <v>0</v>
      </c>
      <c r="CI1908" s="278">
        <f t="shared" si="495"/>
        <v>0</v>
      </c>
      <c r="CJ1908" s="280">
        <f t="shared" si="507"/>
        <v>0</v>
      </c>
      <c r="CK1908" s="232">
        <f t="shared" si="508"/>
        <v>0</v>
      </c>
      <c r="CL1908" s="1"/>
    </row>
    <row r="1909" spans="1:90" ht="18" customHeight="1">
      <c r="A1909" s="1"/>
      <c r="B1909" s="1"/>
      <c r="C1909" s="314"/>
      <c r="D1909" s="287" t="str">
        <f t="shared" si="509"/>
        <v/>
      </c>
      <c r="E1909" s="449" t="str">
        <f t="shared" si="496"/>
        <v/>
      </c>
      <c r="F1909" s="450"/>
      <c r="G1909" s="451"/>
      <c r="H1909" s="452"/>
      <c r="I1909" s="453"/>
      <c r="J1909" s="453"/>
      <c r="K1909" s="453"/>
      <c r="L1909" s="453"/>
      <c r="M1909" s="454"/>
      <c r="N1909" s="455"/>
      <c r="O1909" s="456"/>
      <c r="P1909" s="456"/>
      <c r="Q1909" s="456"/>
      <c r="R1909" s="456"/>
      <c r="S1909" s="456"/>
      <c r="T1909" s="456"/>
      <c r="U1909" s="456"/>
      <c r="V1909" s="456"/>
      <c r="W1909" s="456"/>
      <c r="X1909" s="456"/>
      <c r="Y1909" s="456"/>
      <c r="Z1909" s="456"/>
      <c r="AA1909" s="456"/>
      <c r="AB1909" s="456"/>
      <c r="AC1909" s="456"/>
      <c r="AD1909" s="456"/>
      <c r="AE1909" s="457"/>
      <c r="AF1909" s="455"/>
      <c r="AG1909" s="456"/>
      <c r="AH1909" s="456"/>
      <c r="AI1909" s="456"/>
      <c r="AJ1909" s="456"/>
      <c r="AK1909" s="456"/>
      <c r="AL1909" s="456"/>
      <c r="AM1909" s="456"/>
      <c r="AN1909" s="457"/>
      <c r="AO1909" s="455"/>
      <c r="AP1909" s="456"/>
      <c r="AQ1909" s="456"/>
      <c r="AR1909" s="456"/>
      <c r="AS1909" s="456"/>
      <c r="AT1909" s="456"/>
      <c r="AU1909" s="456"/>
      <c r="AV1909" s="456"/>
      <c r="AW1909" s="456"/>
      <c r="AX1909" s="456"/>
      <c r="AY1909" s="456"/>
      <c r="AZ1909" s="456"/>
      <c r="BA1909" s="456"/>
      <c r="BB1909" s="456"/>
      <c r="BC1909" s="456"/>
      <c r="BD1909" s="456"/>
      <c r="BE1909" s="456"/>
      <c r="BF1909" s="456"/>
      <c r="BG1909" s="457"/>
      <c r="BH1909" s="458"/>
      <c r="BI1909" s="459"/>
      <c r="BJ1909" s="459"/>
      <c r="BK1909" s="459"/>
      <c r="BL1909" s="459"/>
      <c r="BM1909" s="460"/>
      <c r="BN1909" s="314"/>
      <c r="BO1909" s="314"/>
      <c r="BP1909" s="1"/>
      <c r="BQ1909" s="120">
        <f>IF($F$3="","",IF(N1909=$F$3,COUNTIF(BQ$23:BQ1908,"&gt;0")+1,0))</f>
        <v>0</v>
      </c>
      <c r="BR1909" s="1"/>
      <c r="BS1909" s="20" t="str">
        <f>IF($N1909="","",IF(VLOOKUP(VLOOKUP($N1909,IMPOSTAZIONI!$E$6:$I$13,5,FALSE),IMPOSTAZIONI!$B$25:$N$32,3,FALSE)=0,"",VLOOKUP(VLOOKUP($N1909,IMPOSTAZIONI!$E$6:$I$13,5,FALSE),IMPOSTAZIONI!$B$25:$N$32,3,FALSE)))</f>
        <v/>
      </c>
      <c r="BT1909" s="20" t="str">
        <f>IF($N1909="","",IF(VLOOKUP(VLOOKUP($N1909,IMPOSTAZIONI!$E$6:$I$13,5,FALSE),IMPOSTAZIONI!$B$25:$N$32,6,FALSE)=0,"",VLOOKUP(VLOOKUP($N1909,IMPOSTAZIONI!$E$6:$I$13,5,FALSE),IMPOSTAZIONI!$B$25:$N$32,6,FALSE)))</f>
        <v/>
      </c>
      <c r="BU1909" s="20" t="str">
        <f>IF($N1909="","",IF(VLOOKUP(VLOOKUP($N1909,IMPOSTAZIONI!$E$6:$I$13,5,FALSE),IMPOSTAZIONI!$B$25:$N$32,9,FALSE)=0,"",VLOOKUP(VLOOKUP($N1909,IMPOSTAZIONI!$E$6:$I$13,5,FALSE),IMPOSTAZIONI!$B$25:$N$32,9,FALSE)))</f>
        <v/>
      </c>
      <c r="BV1909" s="20" t="str">
        <f>IF($N1909="","",IF(VLOOKUP(VLOOKUP($N1909,IMPOSTAZIONI!$E$6:$I$13,5,FALSE),IMPOSTAZIONI!$B$25:$N$32,12,FALSE)=0,"",VLOOKUP(VLOOKUP($N1909,IMPOSTAZIONI!$E$6:$I$13,5,FALSE),IMPOSTAZIONI!$B$25:$N$32,12,FALSE)))</f>
        <v/>
      </c>
      <c r="BW1909" s="221" t="str">
        <f t="shared" si="497"/>
        <v/>
      </c>
      <c r="BX1909" s="221" t="str">
        <f t="shared" si="498"/>
        <v/>
      </c>
      <c r="BY1909" s="221">
        <f t="shared" si="499"/>
        <v>0</v>
      </c>
      <c r="BZ1909" s="231">
        <f t="shared" si="500"/>
        <v>0</v>
      </c>
      <c r="CA1909" s="246">
        <f t="shared" si="501"/>
        <v>0</v>
      </c>
      <c r="CB1909" s="246">
        <f t="shared" si="502"/>
        <v>0</v>
      </c>
      <c r="CC1909" s="246" t="str">
        <f t="shared" si="503"/>
        <v/>
      </c>
      <c r="CD1909" s="246">
        <f t="shared" si="504"/>
        <v>5</v>
      </c>
      <c r="CE1909" s="246">
        <f t="shared" si="505"/>
        <v>0</v>
      </c>
      <c r="CF1909" s="276">
        <f t="shared" si="506"/>
        <v>0</v>
      </c>
      <c r="CG1909" s="277">
        <f t="shared" si="506"/>
        <v>0</v>
      </c>
      <c r="CH1909" s="277">
        <f t="shared" si="506"/>
        <v>0</v>
      </c>
      <c r="CI1909" s="278">
        <f t="shared" si="495"/>
        <v>0</v>
      </c>
      <c r="CJ1909" s="280">
        <f t="shared" si="507"/>
        <v>0</v>
      </c>
      <c r="CK1909" s="232">
        <f t="shared" si="508"/>
        <v>0</v>
      </c>
      <c r="CL1909" s="1"/>
    </row>
    <row r="1910" spans="1:90" ht="18" customHeight="1">
      <c r="A1910" s="1"/>
      <c r="B1910" s="1"/>
      <c r="C1910" s="314"/>
      <c r="D1910" s="287" t="str">
        <f t="shared" si="509"/>
        <v/>
      </c>
      <c r="E1910" s="449" t="str">
        <f t="shared" si="496"/>
        <v/>
      </c>
      <c r="F1910" s="450"/>
      <c r="G1910" s="451"/>
      <c r="H1910" s="452"/>
      <c r="I1910" s="453"/>
      <c r="J1910" s="453"/>
      <c r="K1910" s="453"/>
      <c r="L1910" s="453"/>
      <c r="M1910" s="454"/>
      <c r="N1910" s="455"/>
      <c r="O1910" s="456"/>
      <c r="P1910" s="456"/>
      <c r="Q1910" s="456"/>
      <c r="R1910" s="456"/>
      <c r="S1910" s="456"/>
      <c r="T1910" s="456"/>
      <c r="U1910" s="456"/>
      <c r="V1910" s="456"/>
      <c r="W1910" s="456"/>
      <c r="X1910" s="456"/>
      <c r="Y1910" s="456"/>
      <c r="Z1910" s="456"/>
      <c r="AA1910" s="456"/>
      <c r="AB1910" s="456"/>
      <c r="AC1910" s="456"/>
      <c r="AD1910" s="456"/>
      <c r="AE1910" s="457"/>
      <c r="AF1910" s="455"/>
      <c r="AG1910" s="456"/>
      <c r="AH1910" s="456"/>
      <c r="AI1910" s="456"/>
      <c r="AJ1910" s="456"/>
      <c r="AK1910" s="456"/>
      <c r="AL1910" s="456"/>
      <c r="AM1910" s="456"/>
      <c r="AN1910" s="457"/>
      <c r="AO1910" s="455"/>
      <c r="AP1910" s="456"/>
      <c r="AQ1910" s="456"/>
      <c r="AR1910" s="456"/>
      <c r="AS1910" s="456"/>
      <c r="AT1910" s="456"/>
      <c r="AU1910" s="456"/>
      <c r="AV1910" s="456"/>
      <c r="AW1910" s="456"/>
      <c r="AX1910" s="456"/>
      <c r="AY1910" s="456"/>
      <c r="AZ1910" s="456"/>
      <c r="BA1910" s="456"/>
      <c r="BB1910" s="456"/>
      <c r="BC1910" s="456"/>
      <c r="BD1910" s="456"/>
      <c r="BE1910" s="456"/>
      <c r="BF1910" s="456"/>
      <c r="BG1910" s="457"/>
      <c r="BH1910" s="458"/>
      <c r="BI1910" s="459"/>
      <c r="BJ1910" s="459"/>
      <c r="BK1910" s="459"/>
      <c r="BL1910" s="459"/>
      <c r="BM1910" s="460"/>
      <c r="BN1910" s="314"/>
      <c r="BO1910" s="314"/>
      <c r="BP1910" s="1"/>
      <c r="BQ1910" s="120">
        <f>IF($F$3="","",IF(N1910=$F$3,COUNTIF(BQ$23:BQ1909,"&gt;0")+1,0))</f>
        <v>0</v>
      </c>
      <c r="BR1910" s="1"/>
      <c r="BS1910" s="20" t="str">
        <f>IF($N1910="","",IF(VLOOKUP(VLOOKUP($N1910,IMPOSTAZIONI!$E$6:$I$13,5,FALSE),IMPOSTAZIONI!$B$25:$N$32,3,FALSE)=0,"",VLOOKUP(VLOOKUP($N1910,IMPOSTAZIONI!$E$6:$I$13,5,FALSE),IMPOSTAZIONI!$B$25:$N$32,3,FALSE)))</f>
        <v/>
      </c>
      <c r="BT1910" s="20" t="str">
        <f>IF($N1910="","",IF(VLOOKUP(VLOOKUP($N1910,IMPOSTAZIONI!$E$6:$I$13,5,FALSE),IMPOSTAZIONI!$B$25:$N$32,6,FALSE)=0,"",VLOOKUP(VLOOKUP($N1910,IMPOSTAZIONI!$E$6:$I$13,5,FALSE),IMPOSTAZIONI!$B$25:$N$32,6,FALSE)))</f>
        <v/>
      </c>
      <c r="BU1910" s="20" t="str">
        <f>IF($N1910="","",IF(VLOOKUP(VLOOKUP($N1910,IMPOSTAZIONI!$E$6:$I$13,5,FALSE),IMPOSTAZIONI!$B$25:$N$32,9,FALSE)=0,"",VLOOKUP(VLOOKUP($N1910,IMPOSTAZIONI!$E$6:$I$13,5,FALSE),IMPOSTAZIONI!$B$25:$N$32,9,FALSE)))</f>
        <v/>
      </c>
      <c r="BV1910" s="20" t="str">
        <f>IF($N1910="","",IF(VLOOKUP(VLOOKUP($N1910,IMPOSTAZIONI!$E$6:$I$13,5,FALSE),IMPOSTAZIONI!$B$25:$N$32,12,FALSE)=0,"",VLOOKUP(VLOOKUP($N1910,IMPOSTAZIONI!$E$6:$I$13,5,FALSE),IMPOSTAZIONI!$B$25:$N$32,12,FALSE)))</f>
        <v/>
      </c>
      <c r="BW1910" s="221" t="str">
        <f t="shared" si="497"/>
        <v/>
      </c>
      <c r="BX1910" s="221" t="str">
        <f t="shared" si="498"/>
        <v/>
      </c>
      <c r="BY1910" s="221">
        <f t="shared" si="499"/>
        <v>0</v>
      </c>
      <c r="BZ1910" s="231">
        <f t="shared" si="500"/>
        <v>0</v>
      </c>
      <c r="CA1910" s="246">
        <f t="shared" si="501"/>
        <v>0</v>
      </c>
      <c r="CB1910" s="246">
        <f t="shared" si="502"/>
        <v>0</v>
      </c>
      <c r="CC1910" s="246" t="str">
        <f t="shared" si="503"/>
        <v/>
      </c>
      <c r="CD1910" s="246">
        <f t="shared" si="504"/>
        <v>5</v>
      </c>
      <c r="CE1910" s="246">
        <f t="shared" si="505"/>
        <v>0</v>
      </c>
      <c r="CF1910" s="276">
        <f t="shared" si="506"/>
        <v>0</v>
      </c>
      <c r="CG1910" s="277">
        <f t="shared" si="506"/>
        <v>0</v>
      </c>
      <c r="CH1910" s="277">
        <f t="shared" si="506"/>
        <v>0</v>
      </c>
      <c r="CI1910" s="278">
        <f t="shared" si="495"/>
        <v>0</v>
      </c>
      <c r="CJ1910" s="280">
        <f t="shared" si="507"/>
        <v>0</v>
      </c>
      <c r="CK1910" s="232">
        <f t="shared" si="508"/>
        <v>0</v>
      </c>
      <c r="CL1910" s="1"/>
    </row>
    <row r="1911" spans="1:90" ht="18" customHeight="1">
      <c r="A1911" s="1"/>
      <c r="B1911" s="1"/>
      <c r="C1911" s="314"/>
      <c r="D1911" s="287" t="str">
        <f t="shared" si="509"/>
        <v/>
      </c>
      <c r="E1911" s="449" t="str">
        <f t="shared" si="496"/>
        <v/>
      </c>
      <c r="F1911" s="450"/>
      <c r="G1911" s="451"/>
      <c r="H1911" s="452"/>
      <c r="I1911" s="453"/>
      <c r="J1911" s="453"/>
      <c r="K1911" s="453"/>
      <c r="L1911" s="453"/>
      <c r="M1911" s="454"/>
      <c r="N1911" s="455"/>
      <c r="O1911" s="456"/>
      <c r="P1911" s="456"/>
      <c r="Q1911" s="456"/>
      <c r="R1911" s="456"/>
      <c r="S1911" s="456"/>
      <c r="T1911" s="456"/>
      <c r="U1911" s="456"/>
      <c r="V1911" s="456"/>
      <c r="W1911" s="456"/>
      <c r="X1911" s="456"/>
      <c r="Y1911" s="456"/>
      <c r="Z1911" s="456"/>
      <c r="AA1911" s="456"/>
      <c r="AB1911" s="456"/>
      <c r="AC1911" s="456"/>
      <c r="AD1911" s="456"/>
      <c r="AE1911" s="457"/>
      <c r="AF1911" s="455"/>
      <c r="AG1911" s="456"/>
      <c r="AH1911" s="456"/>
      <c r="AI1911" s="456"/>
      <c r="AJ1911" s="456"/>
      <c r="AK1911" s="456"/>
      <c r="AL1911" s="456"/>
      <c r="AM1911" s="456"/>
      <c r="AN1911" s="457"/>
      <c r="AO1911" s="455"/>
      <c r="AP1911" s="456"/>
      <c r="AQ1911" s="456"/>
      <c r="AR1911" s="456"/>
      <c r="AS1911" s="456"/>
      <c r="AT1911" s="456"/>
      <c r="AU1911" s="456"/>
      <c r="AV1911" s="456"/>
      <c r="AW1911" s="456"/>
      <c r="AX1911" s="456"/>
      <c r="AY1911" s="456"/>
      <c r="AZ1911" s="456"/>
      <c r="BA1911" s="456"/>
      <c r="BB1911" s="456"/>
      <c r="BC1911" s="456"/>
      <c r="BD1911" s="456"/>
      <c r="BE1911" s="456"/>
      <c r="BF1911" s="456"/>
      <c r="BG1911" s="457"/>
      <c r="BH1911" s="458"/>
      <c r="BI1911" s="459"/>
      <c r="BJ1911" s="459"/>
      <c r="BK1911" s="459"/>
      <c r="BL1911" s="459"/>
      <c r="BM1911" s="460"/>
      <c r="BN1911" s="314"/>
      <c r="BO1911" s="314"/>
      <c r="BP1911" s="1"/>
      <c r="BQ1911" s="120">
        <f>IF($F$3="","",IF(N1911=$F$3,COUNTIF(BQ$23:BQ1910,"&gt;0")+1,0))</f>
        <v>0</v>
      </c>
      <c r="BR1911" s="1"/>
      <c r="BS1911" s="20" t="str">
        <f>IF($N1911="","",IF(VLOOKUP(VLOOKUP($N1911,IMPOSTAZIONI!$E$6:$I$13,5,FALSE),IMPOSTAZIONI!$B$25:$N$32,3,FALSE)=0,"",VLOOKUP(VLOOKUP($N1911,IMPOSTAZIONI!$E$6:$I$13,5,FALSE),IMPOSTAZIONI!$B$25:$N$32,3,FALSE)))</f>
        <v/>
      </c>
      <c r="BT1911" s="20" t="str">
        <f>IF($N1911="","",IF(VLOOKUP(VLOOKUP($N1911,IMPOSTAZIONI!$E$6:$I$13,5,FALSE),IMPOSTAZIONI!$B$25:$N$32,6,FALSE)=0,"",VLOOKUP(VLOOKUP($N1911,IMPOSTAZIONI!$E$6:$I$13,5,FALSE),IMPOSTAZIONI!$B$25:$N$32,6,FALSE)))</f>
        <v/>
      </c>
      <c r="BU1911" s="20" t="str">
        <f>IF($N1911="","",IF(VLOOKUP(VLOOKUP($N1911,IMPOSTAZIONI!$E$6:$I$13,5,FALSE),IMPOSTAZIONI!$B$25:$N$32,9,FALSE)=0,"",VLOOKUP(VLOOKUP($N1911,IMPOSTAZIONI!$E$6:$I$13,5,FALSE),IMPOSTAZIONI!$B$25:$N$32,9,FALSE)))</f>
        <v/>
      </c>
      <c r="BV1911" s="20" t="str">
        <f>IF($N1911="","",IF(VLOOKUP(VLOOKUP($N1911,IMPOSTAZIONI!$E$6:$I$13,5,FALSE),IMPOSTAZIONI!$B$25:$N$32,12,FALSE)=0,"",VLOOKUP(VLOOKUP($N1911,IMPOSTAZIONI!$E$6:$I$13,5,FALSE),IMPOSTAZIONI!$B$25:$N$32,12,FALSE)))</f>
        <v/>
      </c>
      <c r="BW1911" s="221" t="str">
        <f t="shared" si="497"/>
        <v/>
      </c>
      <c r="BX1911" s="221" t="str">
        <f t="shared" si="498"/>
        <v/>
      </c>
      <c r="BY1911" s="221">
        <f t="shared" si="499"/>
        <v>0</v>
      </c>
      <c r="BZ1911" s="231">
        <f t="shared" si="500"/>
        <v>0</v>
      </c>
      <c r="CA1911" s="246">
        <f t="shared" si="501"/>
        <v>0</v>
      </c>
      <c r="CB1911" s="246">
        <f t="shared" si="502"/>
        <v>0</v>
      </c>
      <c r="CC1911" s="246" t="str">
        <f t="shared" si="503"/>
        <v/>
      </c>
      <c r="CD1911" s="246">
        <f t="shared" si="504"/>
        <v>5</v>
      </c>
      <c r="CE1911" s="246">
        <f t="shared" si="505"/>
        <v>0</v>
      </c>
      <c r="CF1911" s="276">
        <f t="shared" si="506"/>
        <v>0</v>
      </c>
      <c r="CG1911" s="277">
        <f t="shared" si="506"/>
        <v>0</v>
      </c>
      <c r="CH1911" s="277">
        <f t="shared" si="506"/>
        <v>0</v>
      </c>
      <c r="CI1911" s="278">
        <f t="shared" si="495"/>
        <v>0</v>
      </c>
      <c r="CJ1911" s="280">
        <f t="shared" si="507"/>
        <v>0</v>
      </c>
      <c r="CK1911" s="232">
        <f t="shared" si="508"/>
        <v>0</v>
      </c>
      <c r="CL1911" s="1"/>
    </row>
    <row r="1912" spans="1:90" ht="18" customHeight="1">
      <c r="A1912" s="1"/>
      <c r="B1912" s="1"/>
      <c r="C1912" s="314"/>
      <c r="D1912" s="287" t="str">
        <f t="shared" si="509"/>
        <v/>
      </c>
      <c r="E1912" s="449" t="str">
        <f t="shared" si="496"/>
        <v/>
      </c>
      <c r="F1912" s="450"/>
      <c r="G1912" s="451"/>
      <c r="H1912" s="452"/>
      <c r="I1912" s="453"/>
      <c r="J1912" s="453"/>
      <c r="K1912" s="453"/>
      <c r="L1912" s="453"/>
      <c r="M1912" s="454"/>
      <c r="N1912" s="455"/>
      <c r="O1912" s="456"/>
      <c r="P1912" s="456"/>
      <c r="Q1912" s="456"/>
      <c r="R1912" s="456"/>
      <c r="S1912" s="456"/>
      <c r="T1912" s="456"/>
      <c r="U1912" s="456"/>
      <c r="V1912" s="456"/>
      <c r="W1912" s="456"/>
      <c r="X1912" s="456"/>
      <c r="Y1912" s="456"/>
      <c r="Z1912" s="456"/>
      <c r="AA1912" s="456"/>
      <c r="AB1912" s="456"/>
      <c r="AC1912" s="456"/>
      <c r="AD1912" s="456"/>
      <c r="AE1912" s="457"/>
      <c r="AF1912" s="455"/>
      <c r="AG1912" s="456"/>
      <c r="AH1912" s="456"/>
      <c r="AI1912" s="456"/>
      <c r="AJ1912" s="456"/>
      <c r="AK1912" s="456"/>
      <c r="AL1912" s="456"/>
      <c r="AM1912" s="456"/>
      <c r="AN1912" s="457"/>
      <c r="AO1912" s="455"/>
      <c r="AP1912" s="456"/>
      <c r="AQ1912" s="456"/>
      <c r="AR1912" s="456"/>
      <c r="AS1912" s="456"/>
      <c r="AT1912" s="456"/>
      <c r="AU1912" s="456"/>
      <c r="AV1912" s="456"/>
      <c r="AW1912" s="456"/>
      <c r="AX1912" s="456"/>
      <c r="AY1912" s="456"/>
      <c r="AZ1912" s="456"/>
      <c r="BA1912" s="456"/>
      <c r="BB1912" s="456"/>
      <c r="BC1912" s="456"/>
      <c r="BD1912" s="456"/>
      <c r="BE1912" s="456"/>
      <c r="BF1912" s="456"/>
      <c r="BG1912" s="457"/>
      <c r="BH1912" s="458"/>
      <c r="BI1912" s="459"/>
      <c r="BJ1912" s="459"/>
      <c r="BK1912" s="459"/>
      <c r="BL1912" s="459"/>
      <c r="BM1912" s="460"/>
      <c r="BN1912" s="314"/>
      <c r="BO1912" s="314"/>
      <c r="BP1912" s="1"/>
      <c r="BQ1912" s="120">
        <f>IF($F$3="","",IF(N1912=$F$3,COUNTIF(BQ$23:BQ1911,"&gt;0")+1,0))</f>
        <v>0</v>
      </c>
      <c r="BR1912" s="1"/>
      <c r="BS1912" s="20" t="str">
        <f>IF($N1912="","",IF(VLOOKUP(VLOOKUP($N1912,IMPOSTAZIONI!$E$6:$I$13,5,FALSE),IMPOSTAZIONI!$B$25:$N$32,3,FALSE)=0,"",VLOOKUP(VLOOKUP($N1912,IMPOSTAZIONI!$E$6:$I$13,5,FALSE),IMPOSTAZIONI!$B$25:$N$32,3,FALSE)))</f>
        <v/>
      </c>
      <c r="BT1912" s="20" t="str">
        <f>IF($N1912="","",IF(VLOOKUP(VLOOKUP($N1912,IMPOSTAZIONI!$E$6:$I$13,5,FALSE),IMPOSTAZIONI!$B$25:$N$32,6,FALSE)=0,"",VLOOKUP(VLOOKUP($N1912,IMPOSTAZIONI!$E$6:$I$13,5,FALSE),IMPOSTAZIONI!$B$25:$N$32,6,FALSE)))</f>
        <v/>
      </c>
      <c r="BU1912" s="20" t="str">
        <f>IF($N1912="","",IF(VLOOKUP(VLOOKUP($N1912,IMPOSTAZIONI!$E$6:$I$13,5,FALSE),IMPOSTAZIONI!$B$25:$N$32,9,FALSE)=0,"",VLOOKUP(VLOOKUP($N1912,IMPOSTAZIONI!$E$6:$I$13,5,FALSE),IMPOSTAZIONI!$B$25:$N$32,9,FALSE)))</f>
        <v/>
      </c>
      <c r="BV1912" s="20" t="str">
        <f>IF($N1912="","",IF(VLOOKUP(VLOOKUP($N1912,IMPOSTAZIONI!$E$6:$I$13,5,FALSE),IMPOSTAZIONI!$B$25:$N$32,12,FALSE)=0,"",VLOOKUP(VLOOKUP($N1912,IMPOSTAZIONI!$E$6:$I$13,5,FALSE),IMPOSTAZIONI!$B$25:$N$32,12,FALSE)))</f>
        <v/>
      </c>
      <c r="BW1912" s="221" t="str">
        <f t="shared" si="497"/>
        <v/>
      </c>
      <c r="BX1912" s="221" t="str">
        <f t="shared" si="498"/>
        <v/>
      </c>
      <c r="BY1912" s="221">
        <f t="shared" si="499"/>
        <v>0</v>
      </c>
      <c r="BZ1912" s="231">
        <f t="shared" si="500"/>
        <v>0</v>
      </c>
      <c r="CA1912" s="246">
        <f t="shared" si="501"/>
        <v>0</v>
      </c>
      <c r="CB1912" s="246">
        <f t="shared" si="502"/>
        <v>0</v>
      </c>
      <c r="CC1912" s="246" t="str">
        <f t="shared" si="503"/>
        <v/>
      </c>
      <c r="CD1912" s="246">
        <f t="shared" si="504"/>
        <v>5</v>
      </c>
      <c r="CE1912" s="246">
        <f t="shared" si="505"/>
        <v>0</v>
      </c>
      <c r="CF1912" s="276">
        <f t="shared" si="506"/>
        <v>0</v>
      </c>
      <c r="CG1912" s="277">
        <f t="shared" si="506"/>
        <v>0</v>
      </c>
      <c r="CH1912" s="277">
        <f t="shared" si="506"/>
        <v>0</v>
      </c>
      <c r="CI1912" s="278">
        <f t="shared" si="495"/>
        <v>0</v>
      </c>
      <c r="CJ1912" s="280">
        <f t="shared" si="507"/>
        <v>0</v>
      </c>
      <c r="CK1912" s="232">
        <f t="shared" si="508"/>
        <v>0</v>
      </c>
      <c r="CL1912" s="1"/>
    </row>
    <row r="1913" spans="1:90" ht="18" customHeight="1">
      <c r="A1913" s="1"/>
      <c r="B1913" s="1"/>
      <c r="C1913" s="314"/>
      <c r="D1913" s="287" t="str">
        <f t="shared" si="509"/>
        <v/>
      </c>
      <c r="E1913" s="449" t="str">
        <f t="shared" si="496"/>
        <v/>
      </c>
      <c r="F1913" s="450"/>
      <c r="G1913" s="451"/>
      <c r="H1913" s="452"/>
      <c r="I1913" s="453"/>
      <c r="J1913" s="453"/>
      <c r="K1913" s="453"/>
      <c r="L1913" s="453"/>
      <c r="M1913" s="454"/>
      <c r="N1913" s="455"/>
      <c r="O1913" s="456"/>
      <c r="P1913" s="456"/>
      <c r="Q1913" s="456"/>
      <c r="R1913" s="456"/>
      <c r="S1913" s="456"/>
      <c r="T1913" s="456"/>
      <c r="U1913" s="456"/>
      <c r="V1913" s="456"/>
      <c r="W1913" s="456"/>
      <c r="X1913" s="456"/>
      <c r="Y1913" s="456"/>
      <c r="Z1913" s="456"/>
      <c r="AA1913" s="456"/>
      <c r="AB1913" s="456"/>
      <c r="AC1913" s="456"/>
      <c r="AD1913" s="456"/>
      <c r="AE1913" s="457"/>
      <c r="AF1913" s="455"/>
      <c r="AG1913" s="456"/>
      <c r="AH1913" s="456"/>
      <c r="AI1913" s="456"/>
      <c r="AJ1913" s="456"/>
      <c r="AK1913" s="456"/>
      <c r="AL1913" s="456"/>
      <c r="AM1913" s="456"/>
      <c r="AN1913" s="457"/>
      <c r="AO1913" s="455"/>
      <c r="AP1913" s="456"/>
      <c r="AQ1913" s="456"/>
      <c r="AR1913" s="456"/>
      <c r="AS1913" s="456"/>
      <c r="AT1913" s="456"/>
      <c r="AU1913" s="456"/>
      <c r="AV1913" s="456"/>
      <c r="AW1913" s="456"/>
      <c r="AX1913" s="456"/>
      <c r="AY1913" s="456"/>
      <c r="AZ1913" s="456"/>
      <c r="BA1913" s="456"/>
      <c r="BB1913" s="456"/>
      <c r="BC1913" s="456"/>
      <c r="BD1913" s="456"/>
      <c r="BE1913" s="456"/>
      <c r="BF1913" s="456"/>
      <c r="BG1913" s="457"/>
      <c r="BH1913" s="458"/>
      <c r="BI1913" s="459"/>
      <c r="BJ1913" s="459"/>
      <c r="BK1913" s="459"/>
      <c r="BL1913" s="459"/>
      <c r="BM1913" s="460"/>
      <c r="BN1913" s="314"/>
      <c r="BO1913" s="314"/>
      <c r="BP1913" s="1"/>
      <c r="BQ1913" s="120">
        <f>IF($F$3="","",IF(N1913=$F$3,COUNTIF(BQ$23:BQ1912,"&gt;0")+1,0))</f>
        <v>0</v>
      </c>
      <c r="BR1913" s="1"/>
      <c r="BS1913" s="20" t="str">
        <f>IF($N1913="","",IF(VLOOKUP(VLOOKUP($N1913,IMPOSTAZIONI!$E$6:$I$13,5,FALSE),IMPOSTAZIONI!$B$25:$N$32,3,FALSE)=0,"",VLOOKUP(VLOOKUP($N1913,IMPOSTAZIONI!$E$6:$I$13,5,FALSE),IMPOSTAZIONI!$B$25:$N$32,3,FALSE)))</f>
        <v/>
      </c>
      <c r="BT1913" s="20" t="str">
        <f>IF($N1913="","",IF(VLOOKUP(VLOOKUP($N1913,IMPOSTAZIONI!$E$6:$I$13,5,FALSE),IMPOSTAZIONI!$B$25:$N$32,6,FALSE)=0,"",VLOOKUP(VLOOKUP($N1913,IMPOSTAZIONI!$E$6:$I$13,5,FALSE),IMPOSTAZIONI!$B$25:$N$32,6,FALSE)))</f>
        <v/>
      </c>
      <c r="BU1913" s="20" t="str">
        <f>IF($N1913="","",IF(VLOOKUP(VLOOKUP($N1913,IMPOSTAZIONI!$E$6:$I$13,5,FALSE),IMPOSTAZIONI!$B$25:$N$32,9,FALSE)=0,"",VLOOKUP(VLOOKUP($N1913,IMPOSTAZIONI!$E$6:$I$13,5,FALSE),IMPOSTAZIONI!$B$25:$N$32,9,FALSE)))</f>
        <v/>
      </c>
      <c r="BV1913" s="20" t="str">
        <f>IF($N1913="","",IF(VLOOKUP(VLOOKUP($N1913,IMPOSTAZIONI!$E$6:$I$13,5,FALSE),IMPOSTAZIONI!$B$25:$N$32,12,FALSE)=0,"",VLOOKUP(VLOOKUP($N1913,IMPOSTAZIONI!$E$6:$I$13,5,FALSE),IMPOSTAZIONI!$B$25:$N$32,12,FALSE)))</f>
        <v/>
      </c>
      <c r="BW1913" s="221" t="str">
        <f t="shared" si="497"/>
        <v/>
      </c>
      <c r="BX1913" s="221" t="str">
        <f t="shared" si="498"/>
        <v/>
      </c>
      <c r="BY1913" s="221">
        <f t="shared" si="499"/>
        <v>0</v>
      </c>
      <c r="BZ1913" s="231">
        <f t="shared" si="500"/>
        <v>0</v>
      </c>
      <c r="CA1913" s="246">
        <f t="shared" si="501"/>
        <v>0</v>
      </c>
      <c r="CB1913" s="246">
        <f t="shared" si="502"/>
        <v>0</v>
      </c>
      <c r="CC1913" s="246" t="str">
        <f t="shared" si="503"/>
        <v/>
      </c>
      <c r="CD1913" s="246">
        <f t="shared" si="504"/>
        <v>5</v>
      </c>
      <c r="CE1913" s="246">
        <f t="shared" si="505"/>
        <v>0</v>
      </c>
      <c r="CF1913" s="276">
        <f t="shared" si="506"/>
        <v>0</v>
      </c>
      <c r="CG1913" s="277">
        <f t="shared" si="506"/>
        <v>0</v>
      </c>
      <c r="CH1913" s="277">
        <f t="shared" si="506"/>
        <v>0</v>
      </c>
      <c r="CI1913" s="278">
        <f t="shared" si="495"/>
        <v>0</v>
      </c>
      <c r="CJ1913" s="280">
        <f t="shared" si="507"/>
        <v>0</v>
      </c>
      <c r="CK1913" s="232">
        <f t="shared" si="508"/>
        <v>0</v>
      </c>
      <c r="CL1913" s="1"/>
    </row>
    <row r="1914" spans="1:90" ht="18" customHeight="1">
      <c r="A1914" s="1"/>
      <c r="B1914" s="1"/>
      <c r="C1914" s="314"/>
      <c r="D1914" s="287" t="str">
        <f t="shared" si="509"/>
        <v/>
      </c>
      <c r="E1914" s="449" t="str">
        <f t="shared" si="496"/>
        <v/>
      </c>
      <c r="F1914" s="450"/>
      <c r="G1914" s="451"/>
      <c r="H1914" s="452"/>
      <c r="I1914" s="453"/>
      <c r="J1914" s="453"/>
      <c r="K1914" s="453"/>
      <c r="L1914" s="453"/>
      <c r="M1914" s="454"/>
      <c r="N1914" s="455"/>
      <c r="O1914" s="456"/>
      <c r="P1914" s="456"/>
      <c r="Q1914" s="456"/>
      <c r="R1914" s="456"/>
      <c r="S1914" s="456"/>
      <c r="T1914" s="456"/>
      <c r="U1914" s="456"/>
      <c r="V1914" s="456"/>
      <c r="W1914" s="456"/>
      <c r="X1914" s="456"/>
      <c r="Y1914" s="456"/>
      <c r="Z1914" s="456"/>
      <c r="AA1914" s="456"/>
      <c r="AB1914" s="456"/>
      <c r="AC1914" s="456"/>
      <c r="AD1914" s="456"/>
      <c r="AE1914" s="457"/>
      <c r="AF1914" s="455"/>
      <c r="AG1914" s="456"/>
      <c r="AH1914" s="456"/>
      <c r="AI1914" s="456"/>
      <c r="AJ1914" s="456"/>
      <c r="AK1914" s="456"/>
      <c r="AL1914" s="456"/>
      <c r="AM1914" s="456"/>
      <c r="AN1914" s="457"/>
      <c r="AO1914" s="455"/>
      <c r="AP1914" s="456"/>
      <c r="AQ1914" s="456"/>
      <c r="AR1914" s="456"/>
      <c r="AS1914" s="456"/>
      <c r="AT1914" s="456"/>
      <c r="AU1914" s="456"/>
      <c r="AV1914" s="456"/>
      <c r="AW1914" s="456"/>
      <c r="AX1914" s="456"/>
      <c r="AY1914" s="456"/>
      <c r="AZ1914" s="456"/>
      <c r="BA1914" s="456"/>
      <c r="BB1914" s="456"/>
      <c r="BC1914" s="456"/>
      <c r="BD1914" s="456"/>
      <c r="BE1914" s="456"/>
      <c r="BF1914" s="456"/>
      <c r="BG1914" s="457"/>
      <c r="BH1914" s="458"/>
      <c r="BI1914" s="459"/>
      <c r="BJ1914" s="459"/>
      <c r="BK1914" s="459"/>
      <c r="BL1914" s="459"/>
      <c r="BM1914" s="460"/>
      <c r="BN1914" s="314"/>
      <c r="BO1914" s="314"/>
      <c r="BP1914" s="1"/>
      <c r="BQ1914" s="120">
        <f>IF($F$3="","",IF(N1914=$F$3,COUNTIF(BQ$23:BQ1913,"&gt;0")+1,0))</f>
        <v>0</v>
      </c>
      <c r="BR1914" s="1"/>
      <c r="BS1914" s="20" t="str">
        <f>IF($N1914="","",IF(VLOOKUP(VLOOKUP($N1914,IMPOSTAZIONI!$E$6:$I$13,5,FALSE),IMPOSTAZIONI!$B$25:$N$32,3,FALSE)=0,"",VLOOKUP(VLOOKUP($N1914,IMPOSTAZIONI!$E$6:$I$13,5,FALSE),IMPOSTAZIONI!$B$25:$N$32,3,FALSE)))</f>
        <v/>
      </c>
      <c r="BT1914" s="20" t="str">
        <f>IF($N1914="","",IF(VLOOKUP(VLOOKUP($N1914,IMPOSTAZIONI!$E$6:$I$13,5,FALSE),IMPOSTAZIONI!$B$25:$N$32,6,FALSE)=0,"",VLOOKUP(VLOOKUP($N1914,IMPOSTAZIONI!$E$6:$I$13,5,FALSE),IMPOSTAZIONI!$B$25:$N$32,6,FALSE)))</f>
        <v/>
      </c>
      <c r="BU1914" s="20" t="str">
        <f>IF($N1914="","",IF(VLOOKUP(VLOOKUP($N1914,IMPOSTAZIONI!$E$6:$I$13,5,FALSE),IMPOSTAZIONI!$B$25:$N$32,9,FALSE)=0,"",VLOOKUP(VLOOKUP($N1914,IMPOSTAZIONI!$E$6:$I$13,5,FALSE),IMPOSTAZIONI!$B$25:$N$32,9,FALSE)))</f>
        <v/>
      </c>
      <c r="BV1914" s="20" t="str">
        <f>IF($N1914="","",IF(VLOOKUP(VLOOKUP($N1914,IMPOSTAZIONI!$E$6:$I$13,5,FALSE),IMPOSTAZIONI!$B$25:$N$32,12,FALSE)=0,"",VLOOKUP(VLOOKUP($N1914,IMPOSTAZIONI!$E$6:$I$13,5,FALSE),IMPOSTAZIONI!$B$25:$N$32,12,FALSE)))</f>
        <v/>
      </c>
      <c r="BW1914" s="221" t="str">
        <f t="shared" si="497"/>
        <v/>
      </c>
      <c r="BX1914" s="221" t="str">
        <f t="shared" si="498"/>
        <v/>
      </c>
      <c r="BY1914" s="221">
        <f t="shared" si="499"/>
        <v>0</v>
      </c>
      <c r="BZ1914" s="231">
        <f t="shared" si="500"/>
        <v>0</v>
      </c>
      <c r="CA1914" s="246">
        <f t="shared" si="501"/>
        <v>0</v>
      </c>
      <c r="CB1914" s="246">
        <f t="shared" si="502"/>
        <v>0</v>
      </c>
      <c r="CC1914" s="246" t="str">
        <f t="shared" si="503"/>
        <v/>
      </c>
      <c r="CD1914" s="246">
        <f t="shared" si="504"/>
        <v>5</v>
      </c>
      <c r="CE1914" s="246">
        <f t="shared" si="505"/>
        <v>0</v>
      </c>
      <c r="CF1914" s="276">
        <f t="shared" si="506"/>
        <v>0</v>
      </c>
      <c r="CG1914" s="277">
        <f t="shared" si="506"/>
        <v>0</v>
      </c>
      <c r="CH1914" s="277">
        <f t="shared" si="506"/>
        <v>0</v>
      </c>
      <c r="CI1914" s="278">
        <f t="shared" si="495"/>
        <v>0</v>
      </c>
      <c r="CJ1914" s="280">
        <f t="shared" si="507"/>
        <v>0</v>
      </c>
      <c r="CK1914" s="232">
        <f t="shared" si="508"/>
        <v>0</v>
      </c>
      <c r="CL1914" s="1"/>
    </row>
    <row r="1915" spans="1:90" ht="18" customHeight="1">
      <c r="A1915" s="1"/>
      <c r="B1915" s="1"/>
      <c r="C1915" s="314"/>
      <c r="D1915" s="287" t="str">
        <f t="shared" si="509"/>
        <v/>
      </c>
      <c r="E1915" s="449" t="str">
        <f t="shared" si="496"/>
        <v/>
      </c>
      <c r="F1915" s="450"/>
      <c r="G1915" s="451"/>
      <c r="H1915" s="452"/>
      <c r="I1915" s="453"/>
      <c r="J1915" s="453"/>
      <c r="K1915" s="453"/>
      <c r="L1915" s="453"/>
      <c r="M1915" s="454"/>
      <c r="N1915" s="455"/>
      <c r="O1915" s="456"/>
      <c r="P1915" s="456"/>
      <c r="Q1915" s="456"/>
      <c r="R1915" s="456"/>
      <c r="S1915" s="456"/>
      <c r="T1915" s="456"/>
      <c r="U1915" s="456"/>
      <c r="V1915" s="456"/>
      <c r="W1915" s="456"/>
      <c r="X1915" s="456"/>
      <c r="Y1915" s="456"/>
      <c r="Z1915" s="456"/>
      <c r="AA1915" s="456"/>
      <c r="AB1915" s="456"/>
      <c r="AC1915" s="456"/>
      <c r="AD1915" s="456"/>
      <c r="AE1915" s="457"/>
      <c r="AF1915" s="455"/>
      <c r="AG1915" s="456"/>
      <c r="AH1915" s="456"/>
      <c r="AI1915" s="456"/>
      <c r="AJ1915" s="456"/>
      <c r="AK1915" s="456"/>
      <c r="AL1915" s="456"/>
      <c r="AM1915" s="456"/>
      <c r="AN1915" s="457"/>
      <c r="AO1915" s="455"/>
      <c r="AP1915" s="456"/>
      <c r="AQ1915" s="456"/>
      <c r="AR1915" s="456"/>
      <c r="AS1915" s="456"/>
      <c r="AT1915" s="456"/>
      <c r="AU1915" s="456"/>
      <c r="AV1915" s="456"/>
      <c r="AW1915" s="456"/>
      <c r="AX1915" s="456"/>
      <c r="AY1915" s="456"/>
      <c r="AZ1915" s="456"/>
      <c r="BA1915" s="456"/>
      <c r="BB1915" s="456"/>
      <c r="BC1915" s="456"/>
      <c r="BD1915" s="456"/>
      <c r="BE1915" s="456"/>
      <c r="BF1915" s="456"/>
      <c r="BG1915" s="457"/>
      <c r="BH1915" s="458"/>
      <c r="BI1915" s="459"/>
      <c r="BJ1915" s="459"/>
      <c r="BK1915" s="459"/>
      <c r="BL1915" s="459"/>
      <c r="BM1915" s="460"/>
      <c r="BN1915" s="314"/>
      <c r="BO1915" s="314"/>
      <c r="BP1915" s="1"/>
      <c r="BQ1915" s="120">
        <f>IF($F$3="","",IF(N1915=$F$3,COUNTIF(BQ$23:BQ1914,"&gt;0")+1,0))</f>
        <v>0</v>
      </c>
      <c r="BR1915" s="1"/>
      <c r="BS1915" s="20" t="str">
        <f>IF($N1915="","",IF(VLOOKUP(VLOOKUP($N1915,IMPOSTAZIONI!$E$6:$I$13,5,FALSE),IMPOSTAZIONI!$B$25:$N$32,3,FALSE)=0,"",VLOOKUP(VLOOKUP($N1915,IMPOSTAZIONI!$E$6:$I$13,5,FALSE),IMPOSTAZIONI!$B$25:$N$32,3,FALSE)))</f>
        <v/>
      </c>
      <c r="BT1915" s="20" t="str">
        <f>IF($N1915="","",IF(VLOOKUP(VLOOKUP($N1915,IMPOSTAZIONI!$E$6:$I$13,5,FALSE),IMPOSTAZIONI!$B$25:$N$32,6,FALSE)=0,"",VLOOKUP(VLOOKUP($N1915,IMPOSTAZIONI!$E$6:$I$13,5,FALSE),IMPOSTAZIONI!$B$25:$N$32,6,FALSE)))</f>
        <v/>
      </c>
      <c r="BU1915" s="20" t="str">
        <f>IF($N1915="","",IF(VLOOKUP(VLOOKUP($N1915,IMPOSTAZIONI!$E$6:$I$13,5,FALSE),IMPOSTAZIONI!$B$25:$N$32,9,FALSE)=0,"",VLOOKUP(VLOOKUP($N1915,IMPOSTAZIONI!$E$6:$I$13,5,FALSE),IMPOSTAZIONI!$B$25:$N$32,9,FALSE)))</f>
        <v/>
      </c>
      <c r="BV1915" s="20" t="str">
        <f>IF($N1915="","",IF(VLOOKUP(VLOOKUP($N1915,IMPOSTAZIONI!$E$6:$I$13,5,FALSE),IMPOSTAZIONI!$B$25:$N$32,12,FALSE)=0,"",VLOOKUP(VLOOKUP($N1915,IMPOSTAZIONI!$E$6:$I$13,5,FALSE),IMPOSTAZIONI!$B$25:$N$32,12,FALSE)))</f>
        <v/>
      </c>
      <c r="BW1915" s="221" t="str">
        <f t="shared" si="497"/>
        <v/>
      </c>
      <c r="BX1915" s="221" t="str">
        <f t="shared" si="498"/>
        <v/>
      </c>
      <c r="BY1915" s="221">
        <f t="shared" si="499"/>
        <v>0</v>
      </c>
      <c r="BZ1915" s="231">
        <f t="shared" si="500"/>
        <v>0</v>
      </c>
      <c r="CA1915" s="246">
        <f t="shared" si="501"/>
        <v>0</v>
      </c>
      <c r="CB1915" s="246">
        <f t="shared" si="502"/>
        <v>0</v>
      </c>
      <c r="CC1915" s="246" t="str">
        <f t="shared" si="503"/>
        <v/>
      </c>
      <c r="CD1915" s="246">
        <f t="shared" si="504"/>
        <v>5</v>
      </c>
      <c r="CE1915" s="246">
        <f t="shared" si="505"/>
        <v>0</v>
      </c>
      <c r="CF1915" s="276">
        <f t="shared" si="506"/>
        <v>0</v>
      </c>
      <c r="CG1915" s="277">
        <f t="shared" si="506"/>
        <v>0</v>
      </c>
      <c r="CH1915" s="277">
        <f t="shared" si="506"/>
        <v>0</v>
      </c>
      <c r="CI1915" s="278">
        <f t="shared" si="495"/>
        <v>0</v>
      </c>
      <c r="CJ1915" s="280">
        <f t="shared" si="507"/>
        <v>0</v>
      </c>
      <c r="CK1915" s="232">
        <f t="shared" si="508"/>
        <v>0</v>
      </c>
      <c r="CL1915" s="1"/>
    </row>
    <row r="1916" spans="1:90" ht="18" customHeight="1">
      <c r="A1916" s="1"/>
      <c r="B1916" s="1"/>
      <c r="C1916" s="314"/>
      <c r="D1916" s="287" t="str">
        <f t="shared" si="509"/>
        <v/>
      </c>
      <c r="E1916" s="449" t="str">
        <f t="shared" si="496"/>
        <v/>
      </c>
      <c r="F1916" s="450"/>
      <c r="G1916" s="451"/>
      <c r="H1916" s="452"/>
      <c r="I1916" s="453"/>
      <c r="J1916" s="453"/>
      <c r="K1916" s="453"/>
      <c r="L1916" s="453"/>
      <c r="M1916" s="454"/>
      <c r="N1916" s="455"/>
      <c r="O1916" s="456"/>
      <c r="P1916" s="456"/>
      <c r="Q1916" s="456"/>
      <c r="R1916" s="456"/>
      <c r="S1916" s="456"/>
      <c r="T1916" s="456"/>
      <c r="U1916" s="456"/>
      <c r="V1916" s="456"/>
      <c r="W1916" s="456"/>
      <c r="X1916" s="456"/>
      <c r="Y1916" s="456"/>
      <c r="Z1916" s="456"/>
      <c r="AA1916" s="456"/>
      <c r="AB1916" s="456"/>
      <c r="AC1916" s="456"/>
      <c r="AD1916" s="456"/>
      <c r="AE1916" s="457"/>
      <c r="AF1916" s="455"/>
      <c r="AG1916" s="456"/>
      <c r="AH1916" s="456"/>
      <c r="AI1916" s="456"/>
      <c r="AJ1916" s="456"/>
      <c r="AK1916" s="456"/>
      <c r="AL1916" s="456"/>
      <c r="AM1916" s="456"/>
      <c r="AN1916" s="457"/>
      <c r="AO1916" s="455"/>
      <c r="AP1916" s="456"/>
      <c r="AQ1916" s="456"/>
      <c r="AR1916" s="456"/>
      <c r="AS1916" s="456"/>
      <c r="AT1916" s="456"/>
      <c r="AU1916" s="456"/>
      <c r="AV1916" s="456"/>
      <c r="AW1916" s="456"/>
      <c r="AX1916" s="456"/>
      <c r="AY1916" s="456"/>
      <c r="AZ1916" s="456"/>
      <c r="BA1916" s="456"/>
      <c r="BB1916" s="456"/>
      <c r="BC1916" s="456"/>
      <c r="BD1916" s="456"/>
      <c r="BE1916" s="456"/>
      <c r="BF1916" s="456"/>
      <c r="BG1916" s="457"/>
      <c r="BH1916" s="458"/>
      <c r="BI1916" s="459"/>
      <c r="BJ1916" s="459"/>
      <c r="BK1916" s="459"/>
      <c r="BL1916" s="459"/>
      <c r="BM1916" s="460"/>
      <c r="BN1916" s="314"/>
      <c r="BO1916" s="314"/>
      <c r="BP1916" s="1"/>
      <c r="BQ1916" s="120">
        <f>IF($F$3="","",IF(N1916=$F$3,COUNTIF(BQ$23:BQ1915,"&gt;0")+1,0))</f>
        <v>0</v>
      </c>
      <c r="BR1916" s="1"/>
      <c r="BS1916" s="20" t="str">
        <f>IF($N1916="","",IF(VLOOKUP(VLOOKUP($N1916,IMPOSTAZIONI!$E$6:$I$13,5,FALSE),IMPOSTAZIONI!$B$25:$N$32,3,FALSE)=0,"",VLOOKUP(VLOOKUP($N1916,IMPOSTAZIONI!$E$6:$I$13,5,FALSE),IMPOSTAZIONI!$B$25:$N$32,3,FALSE)))</f>
        <v/>
      </c>
      <c r="BT1916" s="20" t="str">
        <f>IF($N1916="","",IF(VLOOKUP(VLOOKUP($N1916,IMPOSTAZIONI!$E$6:$I$13,5,FALSE),IMPOSTAZIONI!$B$25:$N$32,6,FALSE)=0,"",VLOOKUP(VLOOKUP($N1916,IMPOSTAZIONI!$E$6:$I$13,5,FALSE),IMPOSTAZIONI!$B$25:$N$32,6,FALSE)))</f>
        <v/>
      </c>
      <c r="BU1916" s="20" t="str">
        <f>IF($N1916="","",IF(VLOOKUP(VLOOKUP($N1916,IMPOSTAZIONI!$E$6:$I$13,5,FALSE),IMPOSTAZIONI!$B$25:$N$32,9,FALSE)=0,"",VLOOKUP(VLOOKUP($N1916,IMPOSTAZIONI!$E$6:$I$13,5,FALSE),IMPOSTAZIONI!$B$25:$N$32,9,FALSE)))</f>
        <v/>
      </c>
      <c r="BV1916" s="20" t="str">
        <f>IF($N1916="","",IF(VLOOKUP(VLOOKUP($N1916,IMPOSTAZIONI!$E$6:$I$13,5,FALSE),IMPOSTAZIONI!$B$25:$N$32,12,FALSE)=0,"",VLOOKUP(VLOOKUP($N1916,IMPOSTAZIONI!$E$6:$I$13,5,FALSE),IMPOSTAZIONI!$B$25:$N$32,12,FALSE)))</f>
        <v/>
      </c>
      <c r="BW1916" s="221" t="str">
        <f t="shared" si="497"/>
        <v/>
      </c>
      <c r="BX1916" s="221" t="str">
        <f t="shared" si="498"/>
        <v/>
      </c>
      <c r="BY1916" s="221">
        <f t="shared" si="499"/>
        <v>0</v>
      </c>
      <c r="BZ1916" s="231">
        <f t="shared" si="500"/>
        <v>0</v>
      </c>
      <c r="CA1916" s="246">
        <f t="shared" si="501"/>
        <v>0</v>
      </c>
      <c r="CB1916" s="246">
        <f t="shared" si="502"/>
        <v>0</v>
      </c>
      <c r="CC1916" s="246" t="str">
        <f t="shared" si="503"/>
        <v/>
      </c>
      <c r="CD1916" s="246">
        <f t="shared" si="504"/>
        <v>5</v>
      </c>
      <c r="CE1916" s="246">
        <f t="shared" si="505"/>
        <v>0</v>
      </c>
      <c r="CF1916" s="276">
        <f t="shared" si="506"/>
        <v>0</v>
      </c>
      <c r="CG1916" s="277">
        <f t="shared" si="506"/>
        <v>0</v>
      </c>
      <c r="CH1916" s="277">
        <f t="shared" si="506"/>
        <v>0</v>
      </c>
      <c r="CI1916" s="278">
        <f t="shared" si="495"/>
        <v>0</v>
      </c>
      <c r="CJ1916" s="280">
        <f t="shared" si="507"/>
        <v>0</v>
      </c>
      <c r="CK1916" s="232">
        <f t="shared" si="508"/>
        <v>0</v>
      </c>
      <c r="CL1916" s="1"/>
    </row>
    <row r="1917" spans="1:90" ht="18" customHeight="1">
      <c r="A1917" s="1"/>
      <c r="B1917" s="1"/>
      <c r="C1917" s="314"/>
      <c r="D1917" s="287" t="str">
        <f t="shared" si="509"/>
        <v/>
      </c>
      <c r="E1917" s="449" t="str">
        <f t="shared" si="496"/>
        <v/>
      </c>
      <c r="F1917" s="450"/>
      <c r="G1917" s="451"/>
      <c r="H1917" s="452"/>
      <c r="I1917" s="453"/>
      <c r="J1917" s="453"/>
      <c r="K1917" s="453"/>
      <c r="L1917" s="453"/>
      <c r="M1917" s="454"/>
      <c r="N1917" s="455"/>
      <c r="O1917" s="456"/>
      <c r="P1917" s="456"/>
      <c r="Q1917" s="456"/>
      <c r="R1917" s="456"/>
      <c r="S1917" s="456"/>
      <c r="T1917" s="456"/>
      <c r="U1917" s="456"/>
      <c r="V1917" s="456"/>
      <c r="W1917" s="456"/>
      <c r="X1917" s="456"/>
      <c r="Y1917" s="456"/>
      <c r="Z1917" s="456"/>
      <c r="AA1917" s="456"/>
      <c r="AB1917" s="456"/>
      <c r="AC1917" s="456"/>
      <c r="AD1917" s="456"/>
      <c r="AE1917" s="457"/>
      <c r="AF1917" s="455"/>
      <c r="AG1917" s="456"/>
      <c r="AH1917" s="456"/>
      <c r="AI1917" s="456"/>
      <c r="AJ1917" s="456"/>
      <c r="AK1917" s="456"/>
      <c r="AL1917" s="456"/>
      <c r="AM1917" s="456"/>
      <c r="AN1917" s="457"/>
      <c r="AO1917" s="455"/>
      <c r="AP1917" s="456"/>
      <c r="AQ1917" s="456"/>
      <c r="AR1917" s="456"/>
      <c r="AS1917" s="456"/>
      <c r="AT1917" s="456"/>
      <c r="AU1917" s="456"/>
      <c r="AV1917" s="456"/>
      <c r="AW1917" s="456"/>
      <c r="AX1917" s="456"/>
      <c r="AY1917" s="456"/>
      <c r="AZ1917" s="456"/>
      <c r="BA1917" s="456"/>
      <c r="BB1917" s="456"/>
      <c r="BC1917" s="456"/>
      <c r="BD1917" s="456"/>
      <c r="BE1917" s="456"/>
      <c r="BF1917" s="456"/>
      <c r="BG1917" s="457"/>
      <c r="BH1917" s="458"/>
      <c r="BI1917" s="459"/>
      <c r="BJ1917" s="459"/>
      <c r="BK1917" s="459"/>
      <c r="BL1917" s="459"/>
      <c r="BM1917" s="460"/>
      <c r="BN1917" s="314"/>
      <c r="BO1917" s="314"/>
      <c r="BP1917" s="1"/>
      <c r="BQ1917" s="120">
        <f>IF($F$3="","",IF(N1917=$F$3,COUNTIF(BQ$23:BQ1916,"&gt;0")+1,0))</f>
        <v>0</v>
      </c>
      <c r="BR1917" s="1"/>
      <c r="BS1917" s="20" t="str">
        <f>IF($N1917="","",IF(VLOOKUP(VLOOKUP($N1917,IMPOSTAZIONI!$E$6:$I$13,5,FALSE),IMPOSTAZIONI!$B$25:$N$32,3,FALSE)=0,"",VLOOKUP(VLOOKUP($N1917,IMPOSTAZIONI!$E$6:$I$13,5,FALSE),IMPOSTAZIONI!$B$25:$N$32,3,FALSE)))</f>
        <v/>
      </c>
      <c r="BT1917" s="20" t="str">
        <f>IF($N1917="","",IF(VLOOKUP(VLOOKUP($N1917,IMPOSTAZIONI!$E$6:$I$13,5,FALSE),IMPOSTAZIONI!$B$25:$N$32,6,FALSE)=0,"",VLOOKUP(VLOOKUP($N1917,IMPOSTAZIONI!$E$6:$I$13,5,FALSE),IMPOSTAZIONI!$B$25:$N$32,6,FALSE)))</f>
        <v/>
      </c>
      <c r="BU1917" s="20" t="str">
        <f>IF($N1917="","",IF(VLOOKUP(VLOOKUP($N1917,IMPOSTAZIONI!$E$6:$I$13,5,FALSE),IMPOSTAZIONI!$B$25:$N$32,9,FALSE)=0,"",VLOOKUP(VLOOKUP($N1917,IMPOSTAZIONI!$E$6:$I$13,5,FALSE),IMPOSTAZIONI!$B$25:$N$32,9,FALSE)))</f>
        <v/>
      </c>
      <c r="BV1917" s="20" t="str">
        <f>IF($N1917="","",IF(VLOOKUP(VLOOKUP($N1917,IMPOSTAZIONI!$E$6:$I$13,5,FALSE),IMPOSTAZIONI!$B$25:$N$32,12,FALSE)=0,"",VLOOKUP(VLOOKUP($N1917,IMPOSTAZIONI!$E$6:$I$13,5,FALSE),IMPOSTAZIONI!$B$25:$N$32,12,FALSE)))</f>
        <v/>
      </c>
      <c r="BW1917" s="221" t="str">
        <f t="shared" si="497"/>
        <v/>
      </c>
      <c r="BX1917" s="221" t="str">
        <f t="shared" si="498"/>
        <v/>
      </c>
      <c r="BY1917" s="221">
        <f t="shared" si="499"/>
        <v>0</v>
      </c>
      <c r="BZ1917" s="231">
        <f t="shared" si="500"/>
        <v>0</v>
      </c>
      <c r="CA1917" s="246">
        <f t="shared" si="501"/>
        <v>0</v>
      </c>
      <c r="CB1917" s="246">
        <f t="shared" si="502"/>
        <v>0</v>
      </c>
      <c r="CC1917" s="246" t="str">
        <f t="shared" si="503"/>
        <v/>
      </c>
      <c r="CD1917" s="246">
        <f t="shared" si="504"/>
        <v>5</v>
      </c>
      <c r="CE1917" s="246">
        <f t="shared" si="505"/>
        <v>0</v>
      </c>
      <c r="CF1917" s="276">
        <f t="shared" si="506"/>
        <v>0</v>
      </c>
      <c r="CG1917" s="277">
        <f t="shared" si="506"/>
        <v>0</v>
      </c>
      <c r="CH1917" s="277">
        <f t="shared" si="506"/>
        <v>0</v>
      </c>
      <c r="CI1917" s="278">
        <f t="shared" si="506"/>
        <v>0</v>
      </c>
      <c r="CJ1917" s="280">
        <f t="shared" si="507"/>
        <v>0</v>
      </c>
      <c r="CK1917" s="232">
        <f t="shared" si="508"/>
        <v>0</v>
      </c>
      <c r="CL1917" s="1"/>
    </row>
    <row r="1918" spans="1:90" ht="18" customHeight="1">
      <c r="A1918" s="1"/>
      <c r="B1918" s="1"/>
      <c r="C1918" s="314"/>
      <c r="D1918" s="287" t="str">
        <f t="shared" si="509"/>
        <v/>
      </c>
      <c r="E1918" s="449" t="str">
        <f t="shared" ref="E1918:E1981" si="510">IF(BQ1918=0,"",BQ1918)</f>
        <v/>
      </c>
      <c r="F1918" s="450"/>
      <c r="G1918" s="451"/>
      <c r="H1918" s="452"/>
      <c r="I1918" s="453"/>
      <c r="J1918" s="453"/>
      <c r="K1918" s="453"/>
      <c r="L1918" s="453"/>
      <c r="M1918" s="454"/>
      <c r="N1918" s="455"/>
      <c r="O1918" s="456"/>
      <c r="P1918" s="456"/>
      <c r="Q1918" s="456"/>
      <c r="R1918" s="456"/>
      <c r="S1918" s="456"/>
      <c r="T1918" s="456"/>
      <c r="U1918" s="456"/>
      <c r="V1918" s="456"/>
      <c r="W1918" s="456"/>
      <c r="X1918" s="456"/>
      <c r="Y1918" s="456"/>
      <c r="Z1918" s="456"/>
      <c r="AA1918" s="456"/>
      <c r="AB1918" s="456"/>
      <c r="AC1918" s="456"/>
      <c r="AD1918" s="456"/>
      <c r="AE1918" s="457"/>
      <c r="AF1918" s="455"/>
      <c r="AG1918" s="456"/>
      <c r="AH1918" s="456"/>
      <c r="AI1918" s="456"/>
      <c r="AJ1918" s="456"/>
      <c r="AK1918" s="456"/>
      <c r="AL1918" s="456"/>
      <c r="AM1918" s="456"/>
      <c r="AN1918" s="457"/>
      <c r="AO1918" s="455"/>
      <c r="AP1918" s="456"/>
      <c r="AQ1918" s="456"/>
      <c r="AR1918" s="456"/>
      <c r="AS1918" s="456"/>
      <c r="AT1918" s="456"/>
      <c r="AU1918" s="456"/>
      <c r="AV1918" s="456"/>
      <c r="AW1918" s="456"/>
      <c r="AX1918" s="456"/>
      <c r="AY1918" s="456"/>
      <c r="AZ1918" s="456"/>
      <c r="BA1918" s="456"/>
      <c r="BB1918" s="456"/>
      <c r="BC1918" s="456"/>
      <c r="BD1918" s="456"/>
      <c r="BE1918" s="456"/>
      <c r="BF1918" s="456"/>
      <c r="BG1918" s="457"/>
      <c r="BH1918" s="458"/>
      <c r="BI1918" s="459"/>
      <c r="BJ1918" s="459"/>
      <c r="BK1918" s="459"/>
      <c r="BL1918" s="459"/>
      <c r="BM1918" s="460"/>
      <c r="BN1918" s="314"/>
      <c r="BO1918" s="314"/>
      <c r="BP1918" s="1"/>
      <c r="BQ1918" s="120">
        <f>IF($F$3="","",IF(N1918=$F$3,COUNTIF(BQ$23:BQ1917,"&gt;0")+1,0))</f>
        <v>0</v>
      </c>
      <c r="BR1918" s="1"/>
      <c r="BS1918" s="20" t="str">
        <f>IF($N1918="","",IF(VLOOKUP(VLOOKUP($N1918,IMPOSTAZIONI!$E$6:$I$13,5,FALSE),IMPOSTAZIONI!$B$25:$N$32,3,FALSE)=0,"",VLOOKUP(VLOOKUP($N1918,IMPOSTAZIONI!$E$6:$I$13,5,FALSE),IMPOSTAZIONI!$B$25:$N$32,3,FALSE)))</f>
        <v/>
      </c>
      <c r="BT1918" s="20" t="str">
        <f>IF($N1918="","",IF(VLOOKUP(VLOOKUP($N1918,IMPOSTAZIONI!$E$6:$I$13,5,FALSE),IMPOSTAZIONI!$B$25:$N$32,6,FALSE)=0,"",VLOOKUP(VLOOKUP($N1918,IMPOSTAZIONI!$E$6:$I$13,5,FALSE),IMPOSTAZIONI!$B$25:$N$32,6,FALSE)))</f>
        <v/>
      </c>
      <c r="BU1918" s="20" t="str">
        <f>IF($N1918="","",IF(VLOOKUP(VLOOKUP($N1918,IMPOSTAZIONI!$E$6:$I$13,5,FALSE),IMPOSTAZIONI!$B$25:$N$32,9,FALSE)=0,"",VLOOKUP(VLOOKUP($N1918,IMPOSTAZIONI!$E$6:$I$13,5,FALSE),IMPOSTAZIONI!$B$25:$N$32,9,FALSE)))</f>
        <v/>
      </c>
      <c r="BV1918" s="20" t="str">
        <f>IF($N1918="","",IF(VLOOKUP(VLOOKUP($N1918,IMPOSTAZIONI!$E$6:$I$13,5,FALSE),IMPOSTAZIONI!$B$25:$N$32,12,FALSE)=0,"",VLOOKUP(VLOOKUP($N1918,IMPOSTAZIONI!$E$6:$I$13,5,FALSE),IMPOSTAZIONI!$B$25:$N$32,12,FALSE)))</f>
        <v/>
      </c>
      <c r="BW1918" s="221" t="str">
        <f t="shared" ref="BW1918:BW1981" si="511">IF(AF1918="","",HLOOKUP(AF1918,BS1918:BV1918,1,FALSE))</f>
        <v/>
      </c>
      <c r="BX1918" s="221" t="str">
        <f t="shared" ref="BX1918:BX1981" si="512">IF(N1918="","",VLOOKUP(N1918,$AY$3109:$BM$3116,1,FALSE))</f>
        <v/>
      </c>
      <c r="BY1918" s="221">
        <f t="shared" ref="BY1918:BY1981" si="513">IF(OR(ISERROR(BW1918),ISERROR(BX1918),AND(H1918&gt;0,H1918&lt;AD$3140),AND(H1918&gt;0,H1918&gt;AD$3141)),1,IF(CK1918=1,2,0))</f>
        <v>0</v>
      </c>
      <c r="BZ1918" s="231">
        <f t="shared" ref="BZ1918:BZ1981" si="514">IF($F$3="",0,IF($F$3=N1918,H1918,0))</f>
        <v>0</v>
      </c>
      <c r="CA1918" s="246">
        <f t="shared" ref="CA1918:CA1981" si="515">IF($BN$3&gt;$AY$3147,"",IF(BZ1918=0,0,IF(AF1918="",0,VLOOKUP(AF1918,$AY$3118:$BL$3121,14,FALSE))))</f>
        <v>0</v>
      </c>
      <c r="CB1918" s="246">
        <f t="shared" ref="CB1918:CB1981" si="516">IF(BZ1918=0,0,MONTH(BZ1918))</f>
        <v>0</v>
      </c>
      <c r="CC1918" s="246" t="str">
        <f t="shared" ref="CC1918:CC1981" si="517">IF(OR(BZ1918=0,CA1918=0),"",CONCATENATE(CB1918,CA1918))</f>
        <v/>
      </c>
      <c r="CD1918" s="246">
        <f t="shared" ref="CD1918:CD1981" si="518">MATCH(BZ1918,BZ$23:BZ$3022,0)</f>
        <v>5</v>
      </c>
      <c r="CE1918" s="246">
        <f t="shared" ref="CE1918:CE1981" si="519">IF(CA1918&gt;0,CONCATENATE(CD1918,CA1918),0)</f>
        <v>0</v>
      </c>
      <c r="CF1918" s="276">
        <f t="shared" ref="CF1918:CI1981" si="520">COUNTIF($CE$23:$CE$3022,CONCATENATE($CD1918,CF$21))</f>
        <v>0</v>
      </c>
      <c r="CG1918" s="277">
        <f t="shared" si="520"/>
        <v>0</v>
      </c>
      <c r="CH1918" s="277">
        <f t="shared" si="520"/>
        <v>0</v>
      </c>
      <c r="CI1918" s="278">
        <f t="shared" si="520"/>
        <v>0</v>
      </c>
      <c r="CJ1918" s="280">
        <f t="shared" ref="CJ1918:CJ1981" si="521">COUNTIF(CF1918:CI1918,"&gt;0")</f>
        <v>0</v>
      </c>
      <c r="CK1918" s="232">
        <f t="shared" ref="CK1918:CK1981" si="522">IF(CJ1918&gt;1,1,0)</f>
        <v>0</v>
      </c>
      <c r="CL1918" s="1"/>
    </row>
    <row r="1919" spans="1:90" ht="18" customHeight="1">
      <c r="A1919" s="1"/>
      <c r="B1919" s="1"/>
      <c r="C1919" s="314"/>
      <c r="D1919" s="287" t="str">
        <f t="shared" si="509"/>
        <v/>
      </c>
      <c r="E1919" s="449" t="str">
        <f t="shared" si="510"/>
        <v/>
      </c>
      <c r="F1919" s="450"/>
      <c r="G1919" s="451"/>
      <c r="H1919" s="452"/>
      <c r="I1919" s="453"/>
      <c r="J1919" s="453"/>
      <c r="K1919" s="453"/>
      <c r="L1919" s="453"/>
      <c r="M1919" s="454"/>
      <c r="N1919" s="455"/>
      <c r="O1919" s="456"/>
      <c r="P1919" s="456"/>
      <c r="Q1919" s="456"/>
      <c r="R1919" s="456"/>
      <c r="S1919" s="456"/>
      <c r="T1919" s="456"/>
      <c r="U1919" s="456"/>
      <c r="V1919" s="456"/>
      <c r="W1919" s="456"/>
      <c r="X1919" s="456"/>
      <c r="Y1919" s="456"/>
      <c r="Z1919" s="456"/>
      <c r="AA1919" s="456"/>
      <c r="AB1919" s="456"/>
      <c r="AC1919" s="456"/>
      <c r="AD1919" s="456"/>
      <c r="AE1919" s="457"/>
      <c r="AF1919" s="455"/>
      <c r="AG1919" s="456"/>
      <c r="AH1919" s="456"/>
      <c r="AI1919" s="456"/>
      <c r="AJ1919" s="456"/>
      <c r="AK1919" s="456"/>
      <c r="AL1919" s="456"/>
      <c r="AM1919" s="456"/>
      <c r="AN1919" s="457"/>
      <c r="AO1919" s="455"/>
      <c r="AP1919" s="456"/>
      <c r="AQ1919" s="456"/>
      <c r="AR1919" s="456"/>
      <c r="AS1919" s="456"/>
      <c r="AT1919" s="456"/>
      <c r="AU1919" s="456"/>
      <c r="AV1919" s="456"/>
      <c r="AW1919" s="456"/>
      <c r="AX1919" s="456"/>
      <c r="AY1919" s="456"/>
      <c r="AZ1919" s="456"/>
      <c r="BA1919" s="456"/>
      <c r="BB1919" s="456"/>
      <c r="BC1919" s="456"/>
      <c r="BD1919" s="456"/>
      <c r="BE1919" s="456"/>
      <c r="BF1919" s="456"/>
      <c r="BG1919" s="457"/>
      <c r="BH1919" s="458"/>
      <c r="BI1919" s="459"/>
      <c r="BJ1919" s="459"/>
      <c r="BK1919" s="459"/>
      <c r="BL1919" s="459"/>
      <c r="BM1919" s="460"/>
      <c r="BN1919" s="314"/>
      <c r="BO1919" s="314"/>
      <c r="BP1919" s="1"/>
      <c r="BQ1919" s="120">
        <f>IF($F$3="","",IF(N1919=$F$3,COUNTIF(BQ$23:BQ1918,"&gt;0")+1,0))</f>
        <v>0</v>
      </c>
      <c r="BR1919" s="1"/>
      <c r="BS1919" s="20" t="str">
        <f>IF($N1919="","",IF(VLOOKUP(VLOOKUP($N1919,IMPOSTAZIONI!$E$6:$I$13,5,FALSE),IMPOSTAZIONI!$B$25:$N$32,3,FALSE)=0,"",VLOOKUP(VLOOKUP($N1919,IMPOSTAZIONI!$E$6:$I$13,5,FALSE),IMPOSTAZIONI!$B$25:$N$32,3,FALSE)))</f>
        <v/>
      </c>
      <c r="BT1919" s="20" t="str">
        <f>IF($N1919="","",IF(VLOOKUP(VLOOKUP($N1919,IMPOSTAZIONI!$E$6:$I$13,5,FALSE),IMPOSTAZIONI!$B$25:$N$32,6,FALSE)=0,"",VLOOKUP(VLOOKUP($N1919,IMPOSTAZIONI!$E$6:$I$13,5,FALSE),IMPOSTAZIONI!$B$25:$N$32,6,FALSE)))</f>
        <v/>
      </c>
      <c r="BU1919" s="20" t="str">
        <f>IF($N1919="","",IF(VLOOKUP(VLOOKUP($N1919,IMPOSTAZIONI!$E$6:$I$13,5,FALSE),IMPOSTAZIONI!$B$25:$N$32,9,FALSE)=0,"",VLOOKUP(VLOOKUP($N1919,IMPOSTAZIONI!$E$6:$I$13,5,FALSE),IMPOSTAZIONI!$B$25:$N$32,9,FALSE)))</f>
        <v/>
      </c>
      <c r="BV1919" s="20" t="str">
        <f>IF($N1919="","",IF(VLOOKUP(VLOOKUP($N1919,IMPOSTAZIONI!$E$6:$I$13,5,FALSE),IMPOSTAZIONI!$B$25:$N$32,12,FALSE)=0,"",VLOOKUP(VLOOKUP($N1919,IMPOSTAZIONI!$E$6:$I$13,5,FALSE),IMPOSTAZIONI!$B$25:$N$32,12,FALSE)))</f>
        <v/>
      </c>
      <c r="BW1919" s="221" t="str">
        <f t="shared" si="511"/>
        <v/>
      </c>
      <c r="BX1919" s="221" t="str">
        <f t="shared" si="512"/>
        <v/>
      </c>
      <c r="BY1919" s="221">
        <f t="shared" si="513"/>
        <v>0</v>
      </c>
      <c r="BZ1919" s="231">
        <f t="shared" si="514"/>
        <v>0</v>
      </c>
      <c r="CA1919" s="246">
        <f t="shared" si="515"/>
        <v>0</v>
      </c>
      <c r="CB1919" s="246">
        <f t="shared" si="516"/>
        <v>0</v>
      </c>
      <c r="CC1919" s="246" t="str">
        <f t="shared" si="517"/>
        <v/>
      </c>
      <c r="CD1919" s="246">
        <f t="shared" si="518"/>
        <v>5</v>
      </c>
      <c r="CE1919" s="246">
        <f t="shared" si="519"/>
        <v>0</v>
      </c>
      <c r="CF1919" s="276">
        <f t="shared" si="520"/>
        <v>0</v>
      </c>
      <c r="CG1919" s="277">
        <f t="shared" si="520"/>
        <v>0</v>
      </c>
      <c r="CH1919" s="277">
        <f t="shared" si="520"/>
        <v>0</v>
      </c>
      <c r="CI1919" s="278">
        <f t="shared" si="520"/>
        <v>0</v>
      </c>
      <c r="CJ1919" s="280">
        <f t="shared" si="521"/>
        <v>0</v>
      </c>
      <c r="CK1919" s="232">
        <f t="shared" si="522"/>
        <v>0</v>
      </c>
      <c r="CL1919" s="1"/>
    </row>
    <row r="1920" spans="1:90" ht="18" customHeight="1">
      <c r="A1920" s="1"/>
      <c r="B1920" s="1"/>
      <c r="C1920" s="314"/>
      <c r="D1920" s="287" t="str">
        <f t="shared" si="509"/>
        <v/>
      </c>
      <c r="E1920" s="449" t="str">
        <f t="shared" si="510"/>
        <v/>
      </c>
      <c r="F1920" s="450"/>
      <c r="G1920" s="451"/>
      <c r="H1920" s="452"/>
      <c r="I1920" s="453"/>
      <c r="J1920" s="453"/>
      <c r="K1920" s="453"/>
      <c r="L1920" s="453"/>
      <c r="M1920" s="454"/>
      <c r="N1920" s="455"/>
      <c r="O1920" s="456"/>
      <c r="P1920" s="456"/>
      <c r="Q1920" s="456"/>
      <c r="R1920" s="456"/>
      <c r="S1920" s="456"/>
      <c r="T1920" s="456"/>
      <c r="U1920" s="456"/>
      <c r="V1920" s="456"/>
      <c r="W1920" s="456"/>
      <c r="X1920" s="456"/>
      <c r="Y1920" s="456"/>
      <c r="Z1920" s="456"/>
      <c r="AA1920" s="456"/>
      <c r="AB1920" s="456"/>
      <c r="AC1920" s="456"/>
      <c r="AD1920" s="456"/>
      <c r="AE1920" s="457"/>
      <c r="AF1920" s="455"/>
      <c r="AG1920" s="456"/>
      <c r="AH1920" s="456"/>
      <c r="AI1920" s="456"/>
      <c r="AJ1920" s="456"/>
      <c r="AK1920" s="456"/>
      <c r="AL1920" s="456"/>
      <c r="AM1920" s="456"/>
      <c r="AN1920" s="457"/>
      <c r="AO1920" s="455"/>
      <c r="AP1920" s="456"/>
      <c r="AQ1920" s="456"/>
      <c r="AR1920" s="456"/>
      <c r="AS1920" s="456"/>
      <c r="AT1920" s="456"/>
      <c r="AU1920" s="456"/>
      <c r="AV1920" s="456"/>
      <c r="AW1920" s="456"/>
      <c r="AX1920" s="456"/>
      <c r="AY1920" s="456"/>
      <c r="AZ1920" s="456"/>
      <c r="BA1920" s="456"/>
      <c r="BB1920" s="456"/>
      <c r="BC1920" s="456"/>
      <c r="BD1920" s="456"/>
      <c r="BE1920" s="456"/>
      <c r="BF1920" s="456"/>
      <c r="BG1920" s="457"/>
      <c r="BH1920" s="458"/>
      <c r="BI1920" s="459"/>
      <c r="BJ1920" s="459"/>
      <c r="BK1920" s="459"/>
      <c r="BL1920" s="459"/>
      <c r="BM1920" s="460"/>
      <c r="BN1920" s="314"/>
      <c r="BO1920" s="314"/>
      <c r="BP1920" s="1"/>
      <c r="BQ1920" s="120">
        <f>IF($F$3="","",IF(N1920=$F$3,COUNTIF(BQ$23:BQ1919,"&gt;0")+1,0))</f>
        <v>0</v>
      </c>
      <c r="BR1920" s="1"/>
      <c r="BS1920" s="20" t="str">
        <f>IF($N1920="","",IF(VLOOKUP(VLOOKUP($N1920,IMPOSTAZIONI!$E$6:$I$13,5,FALSE),IMPOSTAZIONI!$B$25:$N$32,3,FALSE)=0,"",VLOOKUP(VLOOKUP($N1920,IMPOSTAZIONI!$E$6:$I$13,5,FALSE),IMPOSTAZIONI!$B$25:$N$32,3,FALSE)))</f>
        <v/>
      </c>
      <c r="BT1920" s="20" t="str">
        <f>IF($N1920="","",IF(VLOOKUP(VLOOKUP($N1920,IMPOSTAZIONI!$E$6:$I$13,5,FALSE),IMPOSTAZIONI!$B$25:$N$32,6,FALSE)=0,"",VLOOKUP(VLOOKUP($N1920,IMPOSTAZIONI!$E$6:$I$13,5,FALSE),IMPOSTAZIONI!$B$25:$N$32,6,FALSE)))</f>
        <v/>
      </c>
      <c r="BU1920" s="20" t="str">
        <f>IF($N1920="","",IF(VLOOKUP(VLOOKUP($N1920,IMPOSTAZIONI!$E$6:$I$13,5,FALSE),IMPOSTAZIONI!$B$25:$N$32,9,FALSE)=0,"",VLOOKUP(VLOOKUP($N1920,IMPOSTAZIONI!$E$6:$I$13,5,FALSE),IMPOSTAZIONI!$B$25:$N$32,9,FALSE)))</f>
        <v/>
      </c>
      <c r="BV1920" s="20" t="str">
        <f>IF($N1920="","",IF(VLOOKUP(VLOOKUP($N1920,IMPOSTAZIONI!$E$6:$I$13,5,FALSE),IMPOSTAZIONI!$B$25:$N$32,12,FALSE)=0,"",VLOOKUP(VLOOKUP($N1920,IMPOSTAZIONI!$E$6:$I$13,5,FALSE),IMPOSTAZIONI!$B$25:$N$32,12,FALSE)))</f>
        <v/>
      </c>
      <c r="BW1920" s="221" t="str">
        <f t="shared" si="511"/>
        <v/>
      </c>
      <c r="BX1920" s="221" t="str">
        <f t="shared" si="512"/>
        <v/>
      </c>
      <c r="BY1920" s="221">
        <f t="shared" si="513"/>
        <v>0</v>
      </c>
      <c r="BZ1920" s="231">
        <f t="shared" si="514"/>
        <v>0</v>
      </c>
      <c r="CA1920" s="246">
        <f t="shared" si="515"/>
        <v>0</v>
      </c>
      <c r="CB1920" s="246">
        <f t="shared" si="516"/>
        <v>0</v>
      </c>
      <c r="CC1920" s="246" t="str">
        <f t="shared" si="517"/>
        <v/>
      </c>
      <c r="CD1920" s="246">
        <f t="shared" si="518"/>
        <v>5</v>
      </c>
      <c r="CE1920" s="246">
        <f t="shared" si="519"/>
        <v>0</v>
      </c>
      <c r="CF1920" s="276">
        <f t="shared" si="520"/>
        <v>0</v>
      </c>
      <c r="CG1920" s="277">
        <f t="shared" si="520"/>
        <v>0</v>
      </c>
      <c r="CH1920" s="277">
        <f t="shared" si="520"/>
        <v>0</v>
      </c>
      <c r="CI1920" s="278">
        <f t="shared" si="520"/>
        <v>0</v>
      </c>
      <c r="CJ1920" s="280">
        <f t="shared" si="521"/>
        <v>0</v>
      </c>
      <c r="CK1920" s="232">
        <f t="shared" si="522"/>
        <v>0</v>
      </c>
      <c r="CL1920" s="1"/>
    </row>
    <row r="1921" spans="1:90" ht="18" customHeight="1">
      <c r="A1921" s="1"/>
      <c r="B1921" s="1"/>
      <c r="C1921" s="314"/>
      <c r="D1921" s="287" t="str">
        <f t="shared" si="509"/>
        <v/>
      </c>
      <c r="E1921" s="449" t="str">
        <f t="shared" si="510"/>
        <v/>
      </c>
      <c r="F1921" s="450"/>
      <c r="G1921" s="451"/>
      <c r="H1921" s="452"/>
      <c r="I1921" s="453"/>
      <c r="J1921" s="453"/>
      <c r="K1921" s="453"/>
      <c r="L1921" s="453"/>
      <c r="M1921" s="454"/>
      <c r="N1921" s="455"/>
      <c r="O1921" s="456"/>
      <c r="P1921" s="456"/>
      <c r="Q1921" s="456"/>
      <c r="R1921" s="456"/>
      <c r="S1921" s="456"/>
      <c r="T1921" s="456"/>
      <c r="U1921" s="456"/>
      <c r="V1921" s="456"/>
      <c r="W1921" s="456"/>
      <c r="X1921" s="456"/>
      <c r="Y1921" s="456"/>
      <c r="Z1921" s="456"/>
      <c r="AA1921" s="456"/>
      <c r="AB1921" s="456"/>
      <c r="AC1921" s="456"/>
      <c r="AD1921" s="456"/>
      <c r="AE1921" s="457"/>
      <c r="AF1921" s="455"/>
      <c r="AG1921" s="456"/>
      <c r="AH1921" s="456"/>
      <c r="AI1921" s="456"/>
      <c r="AJ1921" s="456"/>
      <c r="AK1921" s="456"/>
      <c r="AL1921" s="456"/>
      <c r="AM1921" s="456"/>
      <c r="AN1921" s="457"/>
      <c r="AO1921" s="455"/>
      <c r="AP1921" s="456"/>
      <c r="AQ1921" s="456"/>
      <c r="AR1921" s="456"/>
      <c r="AS1921" s="456"/>
      <c r="AT1921" s="456"/>
      <c r="AU1921" s="456"/>
      <c r="AV1921" s="456"/>
      <c r="AW1921" s="456"/>
      <c r="AX1921" s="456"/>
      <c r="AY1921" s="456"/>
      <c r="AZ1921" s="456"/>
      <c r="BA1921" s="456"/>
      <c r="BB1921" s="456"/>
      <c r="BC1921" s="456"/>
      <c r="BD1921" s="456"/>
      <c r="BE1921" s="456"/>
      <c r="BF1921" s="456"/>
      <c r="BG1921" s="457"/>
      <c r="BH1921" s="458"/>
      <c r="BI1921" s="459"/>
      <c r="BJ1921" s="459"/>
      <c r="BK1921" s="459"/>
      <c r="BL1921" s="459"/>
      <c r="BM1921" s="460"/>
      <c r="BN1921" s="314"/>
      <c r="BO1921" s="314"/>
      <c r="BP1921" s="1"/>
      <c r="BQ1921" s="120">
        <f>IF($F$3="","",IF(N1921=$F$3,COUNTIF(BQ$23:BQ1920,"&gt;0")+1,0))</f>
        <v>0</v>
      </c>
      <c r="BR1921" s="1"/>
      <c r="BS1921" s="20" t="str">
        <f>IF($N1921="","",IF(VLOOKUP(VLOOKUP($N1921,IMPOSTAZIONI!$E$6:$I$13,5,FALSE),IMPOSTAZIONI!$B$25:$N$32,3,FALSE)=0,"",VLOOKUP(VLOOKUP($N1921,IMPOSTAZIONI!$E$6:$I$13,5,FALSE),IMPOSTAZIONI!$B$25:$N$32,3,FALSE)))</f>
        <v/>
      </c>
      <c r="BT1921" s="20" t="str">
        <f>IF($N1921="","",IF(VLOOKUP(VLOOKUP($N1921,IMPOSTAZIONI!$E$6:$I$13,5,FALSE),IMPOSTAZIONI!$B$25:$N$32,6,FALSE)=0,"",VLOOKUP(VLOOKUP($N1921,IMPOSTAZIONI!$E$6:$I$13,5,FALSE),IMPOSTAZIONI!$B$25:$N$32,6,FALSE)))</f>
        <v/>
      </c>
      <c r="BU1921" s="20" t="str">
        <f>IF($N1921="","",IF(VLOOKUP(VLOOKUP($N1921,IMPOSTAZIONI!$E$6:$I$13,5,FALSE),IMPOSTAZIONI!$B$25:$N$32,9,FALSE)=0,"",VLOOKUP(VLOOKUP($N1921,IMPOSTAZIONI!$E$6:$I$13,5,FALSE),IMPOSTAZIONI!$B$25:$N$32,9,FALSE)))</f>
        <v/>
      </c>
      <c r="BV1921" s="20" t="str">
        <f>IF($N1921="","",IF(VLOOKUP(VLOOKUP($N1921,IMPOSTAZIONI!$E$6:$I$13,5,FALSE),IMPOSTAZIONI!$B$25:$N$32,12,FALSE)=0,"",VLOOKUP(VLOOKUP($N1921,IMPOSTAZIONI!$E$6:$I$13,5,FALSE),IMPOSTAZIONI!$B$25:$N$32,12,FALSE)))</f>
        <v/>
      </c>
      <c r="BW1921" s="221" t="str">
        <f t="shared" si="511"/>
        <v/>
      </c>
      <c r="BX1921" s="221" t="str">
        <f t="shared" si="512"/>
        <v/>
      </c>
      <c r="BY1921" s="221">
        <f t="shared" si="513"/>
        <v>0</v>
      </c>
      <c r="BZ1921" s="231">
        <f t="shared" si="514"/>
        <v>0</v>
      </c>
      <c r="CA1921" s="246">
        <f t="shared" si="515"/>
        <v>0</v>
      </c>
      <c r="CB1921" s="246">
        <f t="shared" si="516"/>
        <v>0</v>
      </c>
      <c r="CC1921" s="246" t="str">
        <f t="shared" si="517"/>
        <v/>
      </c>
      <c r="CD1921" s="246">
        <f t="shared" si="518"/>
        <v>5</v>
      </c>
      <c r="CE1921" s="246">
        <f t="shared" si="519"/>
        <v>0</v>
      </c>
      <c r="CF1921" s="276">
        <f t="shared" si="520"/>
        <v>0</v>
      </c>
      <c r="CG1921" s="277">
        <f t="shared" si="520"/>
        <v>0</v>
      </c>
      <c r="CH1921" s="277">
        <f t="shared" si="520"/>
        <v>0</v>
      </c>
      <c r="CI1921" s="278">
        <f t="shared" si="520"/>
        <v>0</v>
      </c>
      <c r="CJ1921" s="280">
        <f t="shared" si="521"/>
        <v>0</v>
      </c>
      <c r="CK1921" s="232">
        <f t="shared" si="522"/>
        <v>0</v>
      </c>
      <c r="CL1921" s="1"/>
    </row>
    <row r="1922" spans="1:90" ht="18" customHeight="1">
      <c r="A1922" s="1"/>
      <c r="B1922" s="1"/>
      <c r="C1922" s="314"/>
      <c r="D1922" s="287" t="str">
        <f t="shared" si="509"/>
        <v/>
      </c>
      <c r="E1922" s="449" t="str">
        <f t="shared" si="510"/>
        <v/>
      </c>
      <c r="F1922" s="450"/>
      <c r="G1922" s="451"/>
      <c r="H1922" s="452"/>
      <c r="I1922" s="453"/>
      <c r="J1922" s="453"/>
      <c r="K1922" s="453"/>
      <c r="L1922" s="453"/>
      <c r="M1922" s="454"/>
      <c r="N1922" s="455"/>
      <c r="O1922" s="456"/>
      <c r="P1922" s="456"/>
      <c r="Q1922" s="456"/>
      <c r="R1922" s="456"/>
      <c r="S1922" s="456"/>
      <c r="T1922" s="456"/>
      <c r="U1922" s="456"/>
      <c r="V1922" s="456"/>
      <c r="W1922" s="456"/>
      <c r="X1922" s="456"/>
      <c r="Y1922" s="456"/>
      <c r="Z1922" s="456"/>
      <c r="AA1922" s="456"/>
      <c r="AB1922" s="456"/>
      <c r="AC1922" s="456"/>
      <c r="AD1922" s="456"/>
      <c r="AE1922" s="457"/>
      <c r="AF1922" s="455"/>
      <c r="AG1922" s="456"/>
      <c r="AH1922" s="456"/>
      <c r="AI1922" s="456"/>
      <c r="AJ1922" s="456"/>
      <c r="AK1922" s="456"/>
      <c r="AL1922" s="456"/>
      <c r="AM1922" s="456"/>
      <c r="AN1922" s="457"/>
      <c r="AO1922" s="455"/>
      <c r="AP1922" s="456"/>
      <c r="AQ1922" s="456"/>
      <c r="AR1922" s="456"/>
      <c r="AS1922" s="456"/>
      <c r="AT1922" s="456"/>
      <c r="AU1922" s="456"/>
      <c r="AV1922" s="456"/>
      <c r="AW1922" s="456"/>
      <c r="AX1922" s="456"/>
      <c r="AY1922" s="456"/>
      <c r="AZ1922" s="456"/>
      <c r="BA1922" s="456"/>
      <c r="BB1922" s="456"/>
      <c r="BC1922" s="456"/>
      <c r="BD1922" s="456"/>
      <c r="BE1922" s="456"/>
      <c r="BF1922" s="456"/>
      <c r="BG1922" s="457"/>
      <c r="BH1922" s="458"/>
      <c r="BI1922" s="459"/>
      <c r="BJ1922" s="459"/>
      <c r="BK1922" s="459"/>
      <c r="BL1922" s="459"/>
      <c r="BM1922" s="460"/>
      <c r="BN1922" s="314"/>
      <c r="BO1922" s="314"/>
      <c r="BP1922" s="1"/>
      <c r="BQ1922" s="120">
        <f>IF($F$3="","",IF(N1922=$F$3,COUNTIF(BQ$23:BQ1921,"&gt;0")+1,0))</f>
        <v>0</v>
      </c>
      <c r="BR1922" s="1"/>
      <c r="BS1922" s="20" t="str">
        <f>IF($N1922="","",IF(VLOOKUP(VLOOKUP($N1922,IMPOSTAZIONI!$E$6:$I$13,5,FALSE),IMPOSTAZIONI!$B$25:$N$32,3,FALSE)=0,"",VLOOKUP(VLOOKUP($N1922,IMPOSTAZIONI!$E$6:$I$13,5,FALSE),IMPOSTAZIONI!$B$25:$N$32,3,FALSE)))</f>
        <v/>
      </c>
      <c r="BT1922" s="20" t="str">
        <f>IF($N1922="","",IF(VLOOKUP(VLOOKUP($N1922,IMPOSTAZIONI!$E$6:$I$13,5,FALSE),IMPOSTAZIONI!$B$25:$N$32,6,FALSE)=0,"",VLOOKUP(VLOOKUP($N1922,IMPOSTAZIONI!$E$6:$I$13,5,FALSE),IMPOSTAZIONI!$B$25:$N$32,6,FALSE)))</f>
        <v/>
      </c>
      <c r="BU1922" s="20" t="str">
        <f>IF($N1922="","",IF(VLOOKUP(VLOOKUP($N1922,IMPOSTAZIONI!$E$6:$I$13,5,FALSE),IMPOSTAZIONI!$B$25:$N$32,9,FALSE)=0,"",VLOOKUP(VLOOKUP($N1922,IMPOSTAZIONI!$E$6:$I$13,5,FALSE),IMPOSTAZIONI!$B$25:$N$32,9,FALSE)))</f>
        <v/>
      </c>
      <c r="BV1922" s="20" t="str">
        <f>IF($N1922="","",IF(VLOOKUP(VLOOKUP($N1922,IMPOSTAZIONI!$E$6:$I$13,5,FALSE),IMPOSTAZIONI!$B$25:$N$32,12,FALSE)=0,"",VLOOKUP(VLOOKUP($N1922,IMPOSTAZIONI!$E$6:$I$13,5,FALSE),IMPOSTAZIONI!$B$25:$N$32,12,FALSE)))</f>
        <v/>
      </c>
      <c r="BW1922" s="221" t="str">
        <f t="shared" si="511"/>
        <v/>
      </c>
      <c r="BX1922" s="221" t="str">
        <f t="shared" si="512"/>
        <v/>
      </c>
      <c r="BY1922" s="221">
        <f t="shared" si="513"/>
        <v>0</v>
      </c>
      <c r="BZ1922" s="231">
        <f t="shared" si="514"/>
        <v>0</v>
      </c>
      <c r="CA1922" s="246">
        <f t="shared" si="515"/>
        <v>0</v>
      </c>
      <c r="CB1922" s="246">
        <f t="shared" si="516"/>
        <v>0</v>
      </c>
      <c r="CC1922" s="246" t="str">
        <f t="shared" si="517"/>
        <v/>
      </c>
      <c r="CD1922" s="246">
        <f t="shared" si="518"/>
        <v>5</v>
      </c>
      <c r="CE1922" s="246">
        <f t="shared" si="519"/>
        <v>0</v>
      </c>
      <c r="CF1922" s="276">
        <f t="shared" si="520"/>
        <v>0</v>
      </c>
      <c r="CG1922" s="277">
        <f t="shared" si="520"/>
        <v>0</v>
      </c>
      <c r="CH1922" s="277">
        <f t="shared" si="520"/>
        <v>0</v>
      </c>
      <c r="CI1922" s="278">
        <f t="shared" si="520"/>
        <v>0</v>
      </c>
      <c r="CJ1922" s="280">
        <f t="shared" si="521"/>
        <v>0</v>
      </c>
      <c r="CK1922" s="232">
        <f t="shared" si="522"/>
        <v>0</v>
      </c>
      <c r="CL1922" s="1"/>
    </row>
    <row r="1923" spans="1:90" ht="18" customHeight="1">
      <c r="A1923" s="1"/>
      <c r="B1923" s="1"/>
      <c r="C1923" s="314"/>
      <c r="D1923" s="287" t="str">
        <f t="shared" si="509"/>
        <v/>
      </c>
      <c r="E1923" s="449" t="str">
        <f t="shared" si="510"/>
        <v/>
      </c>
      <c r="F1923" s="450"/>
      <c r="G1923" s="451"/>
      <c r="H1923" s="452"/>
      <c r="I1923" s="453"/>
      <c r="J1923" s="453"/>
      <c r="K1923" s="453"/>
      <c r="L1923" s="453"/>
      <c r="M1923" s="454"/>
      <c r="N1923" s="455"/>
      <c r="O1923" s="456"/>
      <c r="P1923" s="456"/>
      <c r="Q1923" s="456"/>
      <c r="R1923" s="456"/>
      <c r="S1923" s="456"/>
      <c r="T1923" s="456"/>
      <c r="U1923" s="456"/>
      <c r="V1923" s="456"/>
      <c r="W1923" s="456"/>
      <c r="X1923" s="456"/>
      <c r="Y1923" s="456"/>
      <c r="Z1923" s="456"/>
      <c r="AA1923" s="456"/>
      <c r="AB1923" s="456"/>
      <c r="AC1923" s="456"/>
      <c r="AD1923" s="456"/>
      <c r="AE1923" s="457"/>
      <c r="AF1923" s="455"/>
      <c r="AG1923" s="456"/>
      <c r="AH1923" s="456"/>
      <c r="AI1923" s="456"/>
      <c r="AJ1923" s="456"/>
      <c r="AK1923" s="456"/>
      <c r="AL1923" s="456"/>
      <c r="AM1923" s="456"/>
      <c r="AN1923" s="457"/>
      <c r="AO1923" s="455"/>
      <c r="AP1923" s="456"/>
      <c r="AQ1923" s="456"/>
      <c r="AR1923" s="456"/>
      <c r="AS1923" s="456"/>
      <c r="AT1923" s="456"/>
      <c r="AU1923" s="456"/>
      <c r="AV1923" s="456"/>
      <c r="AW1923" s="456"/>
      <c r="AX1923" s="456"/>
      <c r="AY1923" s="456"/>
      <c r="AZ1923" s="456"/>
      <c r="BA1923" s="456"/>
      <c r="BB1923" s="456"/>
      <c r="BC1923" s="456"/>
      <c r="BD1923" s="456"/>
      <c r="BE1923" s="456"/>
      <c r="BF1923" s="456"/>
      <c r="BG1923" s="457"/>
      <c r="BH1923" s="458"/>
      <c r="BI1923" s="459"/>
      <c r="BJ1923" s="459"/>
      <c r="BK1923" s="459"/>
      <c r="BL1923" s="459"/>
      <c r="BM1923" s="460"/>
      <c r="BN1923" s="314"/>
      <c r="BO1923" s="314"/>
      <c r="BP1923" s="1"/>
      <c r="BQ1923" s="120">
        <f>IF($F$3="","",IF(N1923=$F$3,COUNTIF(BQ$23:BQ1922,"&gt;0")+1,0))</f>
        <v>0</v>
      </c>
      <c r="BR1923" s="1"/>
      <c r="BS1923" s="20" t="str">
        <f>IF($N1923="","",IF(VLOOKUP(VLOOKUP($N1923,IMPOSTAZIONI!$E$6:$I$13,5,FALSE),IMPOSTAZIONI!$B$25:$N$32,3,FALSE)=0,"",VLOOKUP(VLOOKUP($N1923,IMPOSTAZIONI!$E$6:$I$13,5,FALSE),IMPOSTAZIONI!$B$25:$N$32,3,FALSE)))</f>
        <v/>
      </c>
      <c r="BT1923" s="20" t="str">
        <f>IF($N1923="","",IF(VLOOKUP(VLOOKUP($N1923,IMPOSTAZIONI!$E$6:$I$13,5,FALSE),IMPOSTAZIONI!$B$25:$N$32,6,FALSE)=0,"",VLOOKUP(VLOOKUP($N1923,IMPOSTAZIONI!$E$6:$I$13,5,FALSE),IMPOSTAZIONI!$B$25:$N$32,6,FALSE)))</f>
        <v/>
      </c>
      <c r="BU1923" s="20" t="str">
        <f>IF($N1923="","",IF(VLOOKUP(VLOOKUP($N1923,IMPOSTAZIONI!$E$6:$I$13,5,FALSE),IMPOSTAZIONI!$B$25:$N$32,9,FALSE)=0,"",VLOOKUP(VLOOKUP($N1923,IMPOSTAZIONI!$E$6:$I$13,5,FALSE),IMPOSTAZIONI!$B$25:$N$32,9,FALSE)))</f>
        <v/>
      </c>
      <c r="BV1923" s="20" t="str">
        <f>IF($N1923="","",IF(VLOOKUP(VLOOKUP($N1923,IMPOSTAZIONI!$E$6:$I$13,5,FALSE),IMPOSTAZIONI!$B$25:$N$32,12,FALSE)=0,"",VLOOKUP(VLOOKUP($N1923,IMPOSTAZIONI!$E$6:$I$13,5,FALSE),IMPOSTAZIONI!$B$25:$N$32,12,FALSE)))</f>
        <v/>
      </c>
      <c r="BW1923" s="221" t="str">
        <f t="shared" si="511"/>
        <v/>
      </c>
      <c r="BX1923" s="221" t="str">
        <f t="shared" si="512"/>
        <v/>
      </c>
      <c r="BY1923" s="221">
        <f t="shared" si="513"/>
        <v>0</v>
      </c>
      <c r="BZ1923" s="231">
        <f t="shared" si="514"/>
        <v>0</v>
      </c>
      <c r="CA1923" s="246">
        <f t="shared" si="515"/>
        <v>0</v>
      </c>
      <c r="CB1923" s="246">
        <f t="shared" si="516"/>
        <v>0</v>
      </c>
      <c r="CC1923" s="246" t="str">
        <f t="shared" si="517"/>
        <v/>
      </c>
      <c r="CD1923" s="246">
        <f t="shared" si="518"/>
        <v>5</v>
      </c>
      <c r="CE1923" s="246">
        <f t="shared" si="519"/>
        <v>0</v>
      </c>
      <c r="CF1923" s="276">
        <f t="shared" si="520"/>
        <v>0</v>
      </c>
      <c r="CG1923" s="277">
        <f t="shared" si="520"/>
        <v>0</v>
      </c>
      <c r="CH1923" s="277">
        <f t="shared" si="520"/>
        <v>0</v>
      </c>
      <c r="CI1923" s="278">
        <f t="shared" si="520"/>
        <v>0</v>
      </c>
      <c r="CJ1923" s="280">
        <f t="shared" si="521"/>
        <v>0</v>
      </c>
      <c r="CK1923" s="232">
        <f t="shared" si="522"/>
        <v>0</v>
      </c>
      <c r="CL1923" s="1"/>
    </row>
    <row r="1924" spans="1:90" ht="18" customHeight="1">
      <c r="A1924" s="1"/>
      <c r="B1924" s="1"/>
      <c r="C1924" s="314"/>
      <c r="D1924" s="287" t="str">
        <f t="shared" si="509"/>
        <v/>
      </c>
      <c r="E1924" s="449" t="str">
        <f t="shared" si="510"/>
        <v/>
      </c>
      <c r="F1924" s="450"/>
      <c r="G1924" s="451"/>
      <c r="H1924" s="452"/>
      <c r="I1924" s="453"/>
      <c r="J1924" s="453"/>
      <c r="K1924" s="453"/>
      <c r="L1924" s="453"/>
      <c r="M1924" s="454"/>
      <c r="N1924" s="455"/>
      <c r="O1924" s="456"/>
      <c r="P1924" s="456"/>
      <c r="Q1924" s="456"/>
      <c r="R1924" s="456"/>
      <c r="S1924" s="456"/>
      <c r="T1924" s="456"/>
      <c r="U1924" s="456"/>
      <c r="V1924" s="456"/>
      <c r="W1924" s="456"/>
      <c r="X1924" s="456"/>
      <c r="Y1924" s="456"/>
      <c r="Z1924" s="456"/>
      <c r="AA1924" s="456"/>
      <c r="AB1924" s="456"/>
      <c r="AC1924" s="456"/>
      <c r="AD1924" s="456"/>
      <c r="AE1924" s="457"/>
      <c r="AF1924" s="455"/>
      <c r="AG1924" s="456"/>
      <c r="AH1924" s="456"/>
      <c r="AI1924" s="456"/>
      <c r="AJ1924" s="456"/>
      <c r="AK1924" s="456"/>
      <c r="AL1924" s="456"/>
      <c r="AM1924" s="456"/>
      <c r="AN1924" s="457"/>
      <c r="AO1924" s="455"/>
      <c r="AP1924" s="456"/>
      <c r="AQ1924" s="456"/>
      <c r="AR1924" s="456"/>
      <c r="AS1924" s="456"/>
      <c r="AT1924" s="456"/>
      <c r="AU1924" s="456"/>
      <c r="AV1924" s="456"/>
      <c r="AW1924" s="456"/>
      <c r="AX1924" s="456"/>
      <c r="AY1924" s="456"/>
      <c r="AZ1924" s="456"/>
      <c r="BA1924" s="456"/>
      <c r="BB1924" s="456"/>
      <c r="BC1924" s="456"/>
      <c r="BD1924" s="456"/>
      <c r="BE1924" s="456"/>
      <c r="BF1924" s="456"/>
      <c r="BG1924" s="457"/>
      <c r="BH1924" s="458"/>
      <c r="BI1924" s="459"/>
      <c r="BJ1924" s="459"/>
      <c r="BK1924" s="459"/>
      <c r="BL1924" s="459"/>
      <c r="BM1924" s="460"/>
      <c r="BN1924" s="314"/>
      <c r="BO1924" s="314"/>
      <c r="BP1924" s="1"/>
      <c r="BQ1924" s="120">
        <f>IF($F$3="","",IF(N1924=$F$3,COUNTIF(BQ$23:BQ1923,"&gt;0")+1,0))</f>
        <v>0</v>
      </c>
      <c r="BR1924" s="1"/>
      <c r="BS1924" s="20" t="str">
        <f>IF($N1924="","",IF(VLOOKUP(VLOOKUP($N1924,IMPOSTAZIONI!$E$6:$I$13,5,FALSE),IMPOSTAZIONI!$B$25:$N$32,3,FALSE)=0,"",VLOOKUP(VLOOKUP($N1924,IMPOSTAZIONI!$E$6:$I$13,5,FALSE),IMPOSTAZIONI!$B$25:$N$32,3,FALSE)))</f>
        <v/>
      </c>
      <c r="BT1924" s="20" t="str">
        <f>IF($N1924="","",IF(VLOOKUP(VLOOKUP($N1924,IMPOSTAZIONI!$E$6:$I$13,5,FALSE),IMPOSTAZIONI!$B$25:$N$32,6,FALSE)=0,"",VLOOKUP(VLOOKUP($N1924,IMPOSTAZIONI!$E$6:$I$13,5,FALSE),IMPOSTAZIONI!$B$25:$N$32,6,FALSE)))</f>
        <v/>
      </c>
      <c r="BU1924" s="20" t="str">
        <f>IF($N1924="","",IF(VLOOKUP(VLOOKUP($N1924,IMPOSTAZIONI!$E$6:$I$13,5,FALSE),IMPOSTAZIONI!$B$25:$N$32,9,FALSE)=0,"",VLOOKUP(VLOOKUP($N1924,IMPOSTAZIONI!$E$6:$I$13,5,FALSE),IMPOSTAZIONI!$B$25:$N$32,9,FALSE)))</f>
        <v/>
      </c>
      <c r="BV1924" s="20" t="str">
        <f>IF($N1924="","",IF(VLOOKUP(VLOOKUP($N1924,IMPOSTAZIONI!$E$6:$I$13,5,FALSE),IMPOSTAZIONI!$B$25:$N$32,12,FALSE)=0,"",VLOOKUP(VLOOKUP($N1924,IMPOSTAZIONI!$E$6:$I$13,5,FALSE),IMPOSTAZIONI!$B$25:$N$32,12,FALSE)))</f>
        <v/>
      </c>
      <c r="BW1924" s="221" t="str">
        <f t="shared" si="511"/>
        <v/>
      </c>
      <c r="BX1924" s="221" t="str">
        <f t="shared" si="512"/>
        <v/>
      </c>
      <c r="BY1924" s="221">
        <f t="shared" si="513"/>
        <v>0</v>
      </c>
      <c r="BZ1924" s="231">
        <f t="shared" si="514"/>
        <v>0</v>
      </c>
      <c r="CA1924" s="246">
        <f t="shared" si="515"/>
        <v>0</v>
      </c>
      <c r="CB1924" s="246">
        <f t="shared" si="516"/>
        <v>0</v>
      </c>
      <c r="CC1924" s="246" t="str">
        <f t="shared" si="517"/>
        <v/>
      </c>
      <c r="CD1924" s="246">
        <f t="shared" si="518"/>
        <v>5</v>
      </c>
      <c r="CE1924" s="246">
        <f t="shared" si="519"/>
        <v>0</v>
      </c>
      <c r="CF1924" s="276">
        <f t="shared" si="520"/>
        <v>0</v>
      </c>
      <c r="CG1924" s="277">
        <f t="shared" si="520"/>
        <v>0</v>
      </c>
      <c r="CH1924" s="277">
        <f t="shared" si="520"/>
        <v>0</v>
      </c>
      <c r="CI1924" s="278">
        <f t="shared" si="520"/>
        <v>0</v>
      </c>
      <c r="CJ1924" s="280">
        <f t="shared" si="521"/>
        <v>0</v>
      </c>
      <c r="CK1924" s="232">
        <f t="shared" si="522"/>
        <v>0</v>
      </c>
      <c r="CL1924" s="1"/>
    </row>
    <row r="1925" spans="1:90" ht="18" customHeight="1">
      <c r="A1925" s="1"/>
      <c r="B1925" s="1"/>
      <c r="C1925" s="314"/>
      <c r="D1925" s="287" t="str">
        <f t="shared" si="509"/>
        <v/>
      </c>
      <c r="E1925" s="449" t="str">
        <f t="shared" si="510"/>
        <v/>
      </c>
      <c r="F1925" s="450"/>
      <c r="G1925" s="451"/>
      <c r="H1925" s="452"/>
      <c r="I1925" s="453"/>
      <c r="J1925" s="453"/>
      <c r="K1925" s="453"/>
      <c r="L1925" s="453"/>
      <c r="M1925" s="454"/>
      <c r="N1925" s="455"/>
      <c r="O1925" s="456"/>
      <c r="P1925" s="456"/>
      <c r="Q1925" s="456"/>
      <c r="R1925" s="456"/>
      <c r="S1925" s="456"/>
      <c r="T1925" s="456"/>
      <c r="U1925" s="456"/>
      <c r="V1925" s="456"/>
      <c r="W1925" s="456"/>
      <c r="X1925" s="456"/>
      <c r="Y1925" s="456"/>
      <c r="Z1925" s="456"/>
      <c r="AA1925" s="456"/>
      <c r="AB1925" s="456"/>
      <c r="AC1925" s="456"/>
      <c r="AD1925" s="456"/>
      <c r="AE1925" s="457"/>
      <c r="AF1925" s="455"/>
      <c r="AG1925" s="456"/>
      <c r="AH1925" s="456"/>
      <c r="AI1925" s="456"/>
      <c r="AJ1925" s="456"/>
      <c r="AK1925" s="456"/>
      <c r="AL1925" s="456"/>
      <c r="AM1925" s="456"/>
      <c r="AN1925" s="457"/>
      <c r="AO1925" s="455"/>
      <c r="AP1925" s="456"/>
      <c r="AQ1925" s="456"/>
      <c r="AR1925" s="456"/>
      <c r="AS1925" s="456"/>
      <c r="AT1925" s="456"/>
      <c r="AU1925" s="456"/>
      <c r="AV1925" s="456"/>
      <c r="AW1925" s="456"/>
      <c r="AX1925" s="456"/>
      <c r="AY1925" s="456"/>
      <c r="AZ1925" s="456"/>
      <c r="BA1925" s="456"/>
      <c r="BB1925" s="456"/>
      <c r="BC1925" s="456"/>
      <c r="BD1925" s="456"/>
      <c r="BE1925" s="456"/>
      <c r="BF1925" s="456"/>
      <c r="BG1925" s="457"/>
      <c r="BH1925" s="458"/>
      <c r="BI1925" s="459"/>
      <c r="BJ1925" s="459"/>
      <c r="BK1925" s="459"/>
      <c r="BL1925" s="459"/>
      <c r="BM1925" s="460"/>
      <c r="BN1925" s="314"/>
      <c r="BO1925" s="314"/>
      <c r="BP1925" s="1"/>
      <c r="BQ1925" s="120">
        <f>IF($F$3="","",IF(N1925=$F$3,COUNTIF(BQ$23:BQ1924,"&gt;0")+1,0))</f>
        <v>0</v>
      </c>
      <c r="BR1925" s="1"/>
      <c r="BS1925" s="20" t="str">
        <f>IF($N1925="","",IF(VLOOKUP(VLOOKUP($N1925,IMPOSTAZIONI!$E$6:$I$13,5,FALSE),IMPOSTAZIONI!$B$25:$N$32,3,FALSE)=0,"",VLOOKUP(VLOOKUP($N1925,IMPOSTAZIONI!$E$6:$I$13,5,FALSE),IMPOSTAZIONI!$B$25:$N$32,3,FALSE)))</f>
        <v/>
      </c>
      <c r="BT1925" s="20" t="str">
        <f>IF($N1925="","",IF(VLOOKUP(VLOOKUP($N1925,IMPOSTAZIONI!$E$6:$I$13,5,FALSE),IMPOSTAZIONI!$B$25:$N$32,6,FALSE)=0,"",VLOOKUP(VLOOKUP($N1925,IMPOSTAZIONI!$E$6:$I$13,5,FALSE),IMPOSTAZIONI!$B$25:$N$32,6,FALSE)))</f>
        <v/>
      </c>
      <c r="BU1925" s="20" t="str">
        <f>IF($N1925="","",IF(VLOOKUP(VLOOKUP($N1925,IMPOSTAZIONI!$E$6:$I$13,5,FALSE),IMPOSTAZIONI!$B$25:$N$32,9,FALSE)=0,"",VLOOKUP(VLOOKUP($N1925,IMPOSTAZIONI!$E$6:$I$13,5,FALSE),IMPOSTAZIONI!$B$25:$N$32,9,FALSE)))</f>
        <v/>
      </c>
      <c r="BV1925" s="20" t="str">
        <f>IF($N1925="","",IF(VLOOKUP(VLOOKUP($N1925,IMPOSTAZIONI!$E$6:$I$13,5,FALSE),IMPOSTAZIONI!$B$25:$N$32,12,FALSE)=0,"",VLOOKUP(VLOOKUP($N1925,IMPOSTAZIONI!$E$6:$I$13,5,FALSE),IMPOSTAZIONI!$B$25:$N$32,12,FALSE)))</f>
        <v/>
      </c>
      <c r="BW1925" s="221" t="str">
        <f t="shared" si="511"/>
        <v/>
      </c>
      <c r="BX1925" s="221" t="str">
        <f t="shared" si="512"/>
        <v/>
      </c>
      <c r="BY1925" s="221">
        <f t="shared" si="513"/>
        <v>0</v>
      </c>
      <c r="BZ1925" s="231">
        <f t="shared" si="514"/>
        <v>0</v>
      </c>
      <c r="CA1925" s="246">
        <f t="shared" si="515"/>
        <v>0</v>
      </c>
      <c r="CB1925" s="246">
        <f t="shared" si="516"/>
        <v>0</v>
      </c>
      <c r="CC1925" s="246" t="str">
        <f t="shared" si="517"/>
        <v/>
      </c>
      <c r="CD1925" s="246">
        <f t="shared" si="518"/>
        <v>5</v>
      </c>
      <c r="CE1925" s="246">
        <f t="shared" si="519"/>
        <v>0</v>
      </c>
      <c r="CF1925" s="276">
        <f t="shared" si="520"/>
        <v>0</v>
      </c>
      <c r="CG1925" s="277">
        <f t="shared" si="520"/>
        <v>0</v>
      </c>
      <c r="CH1925" s="277">
        <f t="shared" si="520"/>
        <v>0</v>
      </c>
      <c r="CI1925" s="278">
        <f t="shared" si="520"/>
        <v>0</v>
      </c>
      <c r="CJ1925" s="280">
        <f t="shared" si="521"/>
        <v>0</v>
      </c>
      <c r="CK1925" s="232">
        <f t="shared" si="522"/>
        <v>0</v>
      </c>
      <c r="CL1925" s="1"/>
    </row>
    <row r="1926" spans="1:90" ht="18" customHeight="1">
      <c r="A1926" s="1"/>
      <c r="B1926" s="1"/>
      <c r="C1926" s="314"/>
      <c r="D1926" s="287" t="str">
        <f t="shared" si="509"/>
        <v/>
      </c>
      <c r="E1926" s="449" t="str">
        <f t="shared" si="510"/>
        <v/>
      </c>
      <c r="F1926" s="450"/>
      <c r="G1926" s="451"/>
      <c r="H1926" s="452"/>
      <c r="I1926" s="453"/>
      <c r="J1926" s="453"/>
      <c r="K1926" s="453"/>
      <c r="L1926" s="453"/>
      <c r="M1926" s="454"/>
      <c r="N1926" s="455"/>
      <c r="O1926" s="456"/>
      <c r="P1926" s="456"/>
      <c r="Q1926" s="456"/>
      <c r="R1926" s="456"/>
      <c r="S1926" s="456"/>
      <c r="T1926" s="456"/>
      <c r="U1926" s="456"/>
      <c r="V1926" s="456"/>
      <c r="W1926" s="456"/>
      <c r="X1926" s="456"/>
      <c r="Y1926" s="456"/>
      <c r="Z1926" s="456"/>
      <c r="AA1926" s="456"/>
      <c r="AB1926" s="456"/>
      <c r="AC1926" s="456"/>
      <c r="AD1926" s="456"/>
      <c r="AE1926" s="457"/>
      <c r="AF1926" s="455"/>
      <c r="AG1926" s="456"/>
      <c r="AH1926" s="456"/>
      <c r="AI1926" s="456"/>
      <c r="AJ1926" s="456"/>
      <c r="AK1926" s="456"/>
      <c r="AL1926" s="456"/>
      <c r="AM1926" s="456"/>
      <c r="AN1926" s="457"/>
      <c r="AO1926" s="455"/>
      <c r="AP1926" s="456"/>
      <c r="AQ1926" s="456"/>
      <c r="AR1926" s="456"/>
      <c r="AS1926" s="456"/>
      <c r="AT1926" s="456"/>
      <c r="AU1926" s="456"/>
      <c r="AV1926" s="456"/>
      <c r="AW1926" s="456"/>
      <c r="AX1926" s="456"/>
      <c r="AY1926" s="456"/>
      <c r="AZ1926" s="456"/>
      <c r="BA1926" s="456"/>
      <c r="BB1926" s="456"/>
      <c r="BC1926" s="456"/>
      <c r="BD1926" s="456"/>
      <c r="BE1926" s="456"/>
      <c r="BF1926" s="456"/>
      <c r="BG1926" s="457"/>
      <c r="BH1926" s="458"/>
      <c r="BI1926" s="459"/>
      <c r="BJ1926" s="459"/>
      <c r="BK1926" s="459"/>
      <c r="BL1926" s="459"/>
      <c r="BM1926" s="460"/>
      <c r="BN1926" s="314"/>
      <c r="BO1926" s="314"/>
      <c r="BP1926" s="1"/>
      <c r="BQ1926" s="120">
        <f>IF($F$3="","",IF(N1926=$F$3,COUNTIF(BQ$23:BQ1925,"&gt;0")+1,0))</f>
        <v>0</v>
      </c>
      <c r="BR1926" s="1"/>
      <c r="BS1926" s="20" t="str">
        <f>IF($N1926="","",IF(VLOOKUP(VLOOKUP($N1926,IMPOSTAZIONI!$E$6:$I$13,5,FALSE),IMPOSTAZIONI!$B$25:$N$32,3,FALSE)=0,"",VLOOKUP(VLOOKUP($N1926,IMPOSTAZIONI!$E$6:$I$13,5,FALSE),IMPOSTAZIONI!$B$25:$N$32,3,FALSE)))</f>
        <v/>
      </c>
      <c r="BT1926" s="20" t="str">
        <f>IF($N1926="","",IF(VLOOKUP(VLOOKUP($N1926,IMPOSTAZIONI!$E$6:$I$13,5,FALSE),IMPOSTAZIONI!$B$25:$N$32,6,FALSE)=0,"",VLOOKUP(VLOOKUP($N1926,IMPOSTAZIONI!$E$6:$I$13,5,FALSE),IMPOSTAZIONI!$B$25:$N$32,6,FALSE)))</f>
        <v/>
      </c>
      <c r="BU1926" s="20" t="str">
        <f>IF($N1926="","",IF(VLOOKUP(VLOOKUP($N1926,IMPOSTAZIONI!$E$6:$I$13,5,FALSE),IMPOSTAZIONI!$B$25:$N$32,9,FALSE)=0,"",VLOOKUP(VLOOKUP($N1926,IMPOSTAZIONI!$E$6:$I$13,5,FALSE),IMPOSTAZIONI!$B$25:$N$32,9,FALSE)))</f>
        <v/>
      </c>
      <c r="BV1926" s="20" t="str">
        <f>IF($N1926="","",IF(VLOOKUP(VLOOKUP($N1926,IMPOSTAZIONI!$E$6:$I$13,5,FALSE),IMPOSTAZIONI!$B$25:$N$32,12,FALSE)=0,"",VLOOKUP(VLOOKUP($N1926,IMPOSTAZIONI!$E$6:$I$13,5,FALSE),IMPOSTAZIONI!$B$25:$N$32,12,FALSE)))</f>
        <v/>
      </c>
      <c r="BW1926" s="221" t="str">
        <f t="shared" si="511"/>
        <v/>
      </c>
      <c r="BX1926" s="221" t="str">
        <f t="shared" si="512"/>
        <v/>
      </c>
      <c r="BY1926" s="221">
        <f t="shared" si="513"/>
        <v>0</v>
      </c>
      <c r="BZ1926" s="231">
        <f t="shared" si="514"/>
        <v>0</v>
      </c>
      <c r="CA1926" s="246">
        <f t="shared" si="515"/>
        <v>0</v>
      </c>
      <c r="CB1926" s="246">
        <f t="shared" si="516"/>
        <v>0</v>
      </c>
      <c r="CC1926" s="246" t="str">
        <f t="shared" si="517"/>
        <v/>
      </c>
      <c r="CD1926" s="246">
        <f t="shared" si="518"/>
        <v>5</v>
      </c>
      <c r="CE1926" s="246">
        <f t="shared" si="519"/>
        <v>0</v>
      </c>
      <c r="CF1926" s="276">
        <f t="shared" si="520"/>
        <v>0</v>
      </c>
      <c r="CG1926" s="277">
        <f t="shared" si="520"/>
        <v>0</v>
      </c>
      <c r="CH1926" s="277">
        <f t="shared" si="520"/>
        <v>0</v>
      </c>
      <c r="CI1926" s="278">
        <f t="shared" si="520"/>
        <v>0</v>
      </c>
      <c r="CJ1926" s="280">
        <f t="shared" si="521"/>
        <v>0</v>
      </c>
      <c r="CK1926" s="232">
        <f t="shared" si="522"/>
        <v>0</v>
      </c>
      <c r="CL1926" s="1"/>
    </row>
    <row r="1927" spans="1:90" ht="18" customHeight="1">
      <c r="A1927" s="1"/>
      <c r="B1927" s="1"/>
      <c r="C1927" s="314"/>
      <c r="D1927" s="287" t="str">
        <f t="shared" si="509"/>
        <v/>
      </c>
      <c r="E1927" s="449" t="str">
        <f t="shared" si="510"/>
        <v/>
      </c>
      <c r="F1927" s="450"/>
      <c r="G1927" s="451"/>
      <c r="H1927" s="452"/>
      <c r="I1927" s="453"/>
      <c r="J1927" s="453"/>
      <c r="K1927" s="453"/>
      <c r="L1927" s="453"/>
      <c r="M1927" s="454"/>
      <c r="N1927" s="455"/>
      <c r="O1927" s="456"/>
      <c r="P1927" s="456"/>
      <c r="Q1927" s="456"/>
      <c r="R1927" s="456"/>
      <c r="S1927" s="456"/>
      <c r="T1927" s="456"/>
      <c r="U1927" s="456"/>
      <c r="V1927" s="456"/>
      <c r="W1927" s="456"/>
      <c r="X1927" s="456"/>
      <c r="Y1927" s="456"/>
      <c r="Z1927" s="456"/>
      <c r="AA1927" s="456"/>
      <c r="AB1927" s="456"/>
      <c r="AC1927" s="456"/>
      <c r="AD1927" s="456"/>
      <c r="AE1927" s="457"/>
      <c r="AF1927" s="455"/>
      <c r="AG1927" s="456"/>
      <c r="AH1927" s="456"/>
      <c r="AI1927" s="456"/>
      <c r="AJ1927" s="456"/>
      <c r="AK1927" s="456"/>
      <c r="AL1927" s="456"/>
      <c r="AM1927" s="456"/>
      <c r="AN1927" s="457"/>
      <c r="AO1927" s="455"/>
      <c r="AP1927" s="456"/>
      <c r="AQ1927" s="456"/>
      <c r="AR1927" s="456"/>
      <c r="AS1927" s="456"/>
      <c r="AT1927" s="456"/>
      <c r="AU1927" s="456"/>
      <c r="AV1927" s="456"/>
      <c r="AW1927" s="456"/>
      <c r="AX1927" s="456"/>
      <c r="AY1927" s="456"/>
      <c r="AZ1927" s="456"/>
      <c r="BA1927" s="456"/>
      <c r="BB1927" s="456"/>
      <c r="BC1927" s="456"/>
      <c r="BD1927" s="456"/>
      <c r="BE1927" s="456"/>
      <c r="BF1927" s="456"/>
      <c r="BG1927" s="457"/>
      <c r="BH1927" s="458"/>
      <c r="BI1927" s="459"/>
      <c r="BJ1927" s="459"/>
      <c r="BK1927" s="459"/>
      <c r="BL1927" s="459"/>
      <c r="BM1927" s="460"/>
      <c r="BN1927" s="314"/>
      <c r="BO1927" s="314"/>
      <c r="BP1927" s="1"/>
      <c r="BQ1927" s="120">
        <f>IF($F$3="","",IF(N1927=$F$3,COUNTIF(BQ$23:BQ1926,"&gt;0")+1,0))</f>
        <v>0</v>
      </c>
      <c r="BR1927" s="1"/>
      <c r="BS1927" s="20" t="str">
        <f>IF($N1927="","",IF(VLOOKUP(VLOOKUP($N1927,IMPOSTAZIONI!$E$6:$I$13,5,FALSE),IMPOSTAZIONI!$B$25:$N$32,3,FALSE)=0,"",VLOOKUP(VLOOKUP($N1927,IMPOSTAZIONI!$E$6:$I$13,5,FALSE),IMPOSTAZIONI!$B$25:$N$32,3,FALSE)))</f>
        <v/>
      </c>
      <c r="BT1927" s="20" t="str">
        <f>IF($N1927="","",IF(VLOOKUP(VLOOKUP($N1927,IMPOSTAZIONI!$E$6:$I$13,5,FALSE),IMPOSTAZIONI!$B$25:$N$32,6,FALSE)=0,"",VLOOKUP(VLOOKUP($N1927,IMPOSTAZIONI!$E$6:$I$13,5,FALSE),IMPOSTAZIONI!$B$25:$N$32,6,FALSE)))</f>
        <v/>
      </c>
      <c r="BU1927" s="20" t="str">
        <f>IF($N1927="","",IF(VLOOKUP(VLOOKUP($N1927,IMPOSTAZIONI!$E$6:$I$13,5,FALSE),IMPOSTAZIONI!$B$25:$N$32,9,FALSE)=0,"",VLOOKUP(VLOOKUP($N1927,IMPOSTAZIONI!$E$6:$I$13,5,FALSE),IMPOSTAZIONI!$B$25:$N$32,9,FALSE)))</f>
        <v/>
      </c>
      <c r="BV1927" s="20" t="str">
        <f>IF($N1927="","",IF(VLOOKUP(VLOOKUP($N1927,IMPOSTAZIONI!$E$6:$I$13,5,FALSE),IMPOSTAZIONI!$B$25:$N$32,12,FALSE)=0,"",VLOOKUP(VLOOKUP($N1927,IMPOSTAZIONI!$E$6:$I$13,5,FALSE),IMPOSTAZIONI!$B$25:$N$32,12,FALSE)))</f>
        <v/>
      </c>
      <c r="BW1927" s="221" t="str">
        <f t="shared" si="511"/>
        <v/>
      </c>
      <c r="BX1927" s="221" t="str">
        <f t="shared" si="512"/>
        <v/>
      </c>
      <c r="BY1927" s="221">
        <f t="shared" si="513"/>
        <v>0</v>
      </c>
      <c r="BZ1927" s="231">
        <f t="shared" si="514"/>
        <v>0</v>
      </c>
      <c r="CA1927" s="246">
        <f t="shared" si="515"/>
        <v>0</v>
      </c>
      <c r="CB1927" s="246">
        <f t="shared" si="516"/>
        <v>0</v>
      </c>
      <c r="CC1927" s="246" t="str">
        <f t="shared" si="517"/>
        <v/>
      </c>
      <c r="CD1927" s="246">
        <f t="shared" si="518"/>
        <v>5</v>
      </c>
      <c r="CE1927" s="246">
        <f t="shared" si="519"/>
        <v>0</v>
      </c>
      <c r="CF1927" s="276">
        <f t="shared" si="520"/>
        <v>0</v>
      </c>
      <c r="CG1927" s="277">
        <f t="shared" si="520"/>
        <v>0</v>
      </c>
      <c r="CH1927" s="277">
        <f t="shared" si="520"/>
        <v>0</v>
      </c>
      <c r="CI1927" s="278">
        <f t="shared" si="520"/>
        <v>0</v>
      </c>
      <c r="CJ1927" s="280">
        <f t="shared" si="521"/>
        <v>0</v>
      </c>
      <c r="CK1927" s="232">
        <f t="shared" si="522"/>
        <v>0</v>
      </c>
      <c r="CL1927" s="1"/>
    </row>
    <row r="1928" spans="1:90" ht="18" customHeight="1">
      <c r="A1928" s="1"/>
      <c r="B1928" s="1"/>
      <c r="C1928" s="314"/>
      <c r="D1928" s="287" t="str">
        <f t="shared" si="509"/>
        <v/>
      </c>
      <c r="E1928" s="449" t="str">
        <f t="shared" si="510"/>
        <v/>
      </c>
      <c r="F1928" s="450"/>
      <c r="G1928" s="451"/>
      <c r="H1928" s="452"/>
      <c r="I1928" s="453"/>
      <c r="J1928" s="453"/>
      <c r="K1928" s="453"/>
      <c r="L1928" s="453"/>
      <c r="M1928" s="454"/>
      <c r="N1928" s="455"/>
      <c r="O1928" s="456"/>
      <c r="P1928" s="456"/>
      <c r="Q1928" s="456"/>
      <c r="R1928" s="456"/>
      <c r="S1928" s="456"/>
      <c r="T1928" s="456"/>
      <c r="U1928" s="456"/>
      <c r="V1928" s="456"/>
      <c r="W1928" s="456"/>
      <c r="X1928" s="456"/>
      <c r="Y1928" s="456"/>
      <c r="Z1928" s="456"/>
      <c r="AA1928" s="456"/>
      <c r="AB1928" s="456"/>
      <c r="AC1928" s="456"/>
      <c r="AD1928" s="456"/>
      <c r="AE1928" s="457"/>
      <c r="AF1928" s="455"/>
      <c r="AG1928" s="456"/>
      <c r="AH1928" s="456"/>
      <c r="AI1928" s="456"/>
      <c r="AJ1928" s="456"/>
      <c r="AK1928" s="456"/>
      <c r="AL1928" s="456"/>
      <c r="AM1928" s="456"/>
      <c r="AN1928" s="457"/>
      <c r="AO1928" s="455"/>
      <c r="AP1928" s="456"/>
      <c r="AQ1928" s="456"/>
      <c r="AR1928" s="456"/>
      <c r="AS1928" s="456"/>
      <c r="AT1928" s="456"/>
      <c r="AU1928" s="456"/>
      <c r="AV1928" s="456"/>
      <c r="AW1928" s="456"/>
      <c r="AX1928" s="456"/>
      <c r="AY1928" s="456"/>
      <c r="AZ1928" s="456"/>
      <c r="BA1928" s="456"/>
      <c r="BB1928" s="456"/>
      <c r="BC1928" s="456"/>
      <c r="BD1928" s="456"/>
      <c r="BE1928" s="456"/>
      <c r="BF1928" s="456"/>
      <c r="BG1928" s="457"/>
      <c r="BH1928" s="458"/>
      <c r="BI1928" s="459"/>
      <c r="BJ1928" s="459"/>
      <c r="BK1928" s="459"/>
      <c r="BL1928" s="459"/>
      <c r="BM1928" s="460"/>
      <c r="BN1928" s="314"/>
      <c r="BO1928" s="314"/>
      <c r="BP1928" s="1"/>
      <c r="BQ1928" s="120">
        <f>IF($F$3="","",IF(N1928=$F$3,COUNTIF(BQ$23:BQ1927,"&gt;0")+1,0))</f>
        <v>0</v>
      </c>
      <c r="BR1928" s="1"/>
      <c r="BS1928" s="20" t="str">
        <f>IF($N1928="","",IF(VLOOKUP(VLOOKUP($N1928,IMPOSTAZIONI!$E$6:$I$13,5,FALSE),IMPOSTAZIONI!$B$25:$N$32,3,FALSE)=0,"",VLOOKUP(VLOOKUP($N1928,IMPOSTAZIONI!$E$6:$I$13,5,FALSE),IMPOSTAZIONI!$B$25:$N$32,3,FALSE)))</f>
        <v/>
      </c>
      <c r="BT1928" s="20" t="str">
        <f>IF($N1928="","",IF(VLOOKUP(VLOOKUP($N1928,IMPOSTAZIONI!$E$6:$I$13,5,FALSE),IMPOSTAZIONI!$B$25:$N$32,6,FALSE)=0,"",VLOOKUP(VLOOKUP($N1928,IMPOSTAZIONI!$E$6:$I$13,5,FALSE),IMPOSTAZIONI!$B$25:$N$32,6,FALSE)))</f>
        <v/>
      </c>
      <c r="BU1928" s="20" t="str">
        <f>IF($N1928="","",IF(VLOOKUP(VLOOKUP($N1928,IMPOSTAZIONI!$E$6:$I$13,5,FALSE),IMPOSTAZIONI!$B$25:$N$32,9,FALSE)=0,"",VLOOKUP(VLOOKUP($N1928,IMPOSTAZIONI!$E$6:$I$13,5,FALSE),IMPOSTAZIONI!$B$25:$N$32,9,FALSE)))</f>
        <v/>
      </c>
      <c r="BV1928" s="20" t="str">
        <f>IF($N1928="","",IF(VLOOKUP(VLOOKUP($N1928,IMPOSTAZIONI!$E$6:$I$13,5,FALSE),IMPOSTAZIONI!$B$25:$N$32,12,FALSE)=0,"",VLOOKUP(VLOOKUP($N1928,IMPOSTAZIONI!$E$6:$I$13,5,FALSE),IMPOSTAZIONI!$B$25:$N$32,12,FALSE)))</f>
        <v/>
      </c>
      <c r="BW1928" s="221" t="str">
        <f t="shared" si="511"/>
        <v/>
      </c>
      <c r="BX1928" s="221" t="str">
        <f t="shared" si="512"/>
        <v/>
      </c>
      <c r="BY1928" s="221">
        <f t="shared" si="513"/>
        <v>0</v>
      </c>
      <c r="BZ1928" s="231">
        <f t="shared" si="514"/>
        <v>0</v>
      </c>
      <c r="CA1928" s="246">
        <f t="shared" si="515"/>
        <v>0</v>
      </c>
      <c r="CB1928" s="246">
        <f t="shared" si="516"/>
        <v>0</v>
      </c>
      <c r="CC1928" s="246" t="str">
        <f t="shared" si="517"/>
        <v/>
      </c>
      <c r="CD1928" s="246">
        <f t="shared" si="518"/>
        <v>5</v>
      </c>
      <c r="CE1928" s="246">
        <f t="shared" si="519"/>
        <v>0</v>
      </c>
      <c r="CF1928" s="276">
        <f t="shared" si="520"/>
        <v>0</v>
      </c>
      <c r="CG1928" s="277">
        <f t="shared" si="520"/>
        <v>0</v>
      </c>
      <c r="CH1928" s="277">
        <f t="shared" si="520"/>
        <v>0</v>
      </c>
      <c r="CI1928" s="278">
        <f t="shared" si="520"/>
        <v>0</v>
      </c>
      <c r="CJ1928" s="280">
        <f t="shared" si="521"/>
        <v>0</v>
      </c>
      <c r="CK1928" s="232">
        <f t="shared" si="522"/>
        <v>0</v>
      </c>
      <c r="CL1928" s="1"/>
    </row>
    <row r="1929" spans="1:90" ht="18" customHeight="1">
      <c r="A1929" s="1"/>
      <c r="B1929" s="1"/>
      <c r="C1929" s="314"/>
      <c r="D1929" s="287" t="str">
        <f t="shared" si="509"/>
        <v/>
      </c>
      <c r="E1929" s="449" t="str">
        <f t="shared" si="510"/>
        <v/>
      </c>
      <c r="F1929" s="450"/>
      <c r="G1929" s="451"/>
      <c r="H1929" s="452"/>
      <c r="I1929" s="453"/>
      <c r="J1929" s="453"/>
      <c r="K1929" s="453"/>
      <c r="L1929" s="453"/>
      <c r="M1929" s="454"/>
      <c r="N1929" s="455"/>
      <c r="O1929" s="456"/>
      <c r="P1929" s="456"/>
      <c r="Q1929" s="456"/>
      <c r="R1929" s="456"/>
      <c r="S1929" s="456"/>
      <c r="T1929" s="456"/>
      <c r="U1929" s="456"/>
      <c r="V1929" s="456"/>
      <c r="W1929" s="456"/>
      <c r="X1929" s="456"/>
      <c r="Y1929" s="456"/>
      <c r="Z1929" s="456"/>
      <c r="AA1929" s="456"/>
      <c r="AB1929" s="456"/>
      <c r="AC1929" s="456"/>
      <c r="AD1929" s="456"/>
      <c r="AE1929" s="457"/>
      <c r="AF1929" s="455"/>
      <c r="AG1929" s="456"/>
      <c r="AH1929" s="456"/>
      <c r="AI1929" s="456"/>
      <c r="AJ1929" s="456"/>
      <c r="AK1929" s="456"/>
      <c r="AL1929" s="456"/>
      <c r="AM1929" s="456"/>
      <c r="AN1929" s="457"/>
      <c r="AO1929" s="455"/>
      <c r="AP1929" s="456"/>
      <c r="AQ1929" s="456"/>
      <c r="AR1929" s="456"/>
      <c r="AS1929" s="456"/>
      <c r="AT1929" s="456"/>
      <c r="AU1929" s="456"/>
      <c r="AV1929" s="456"/>
      <c r="AW1929" s="456"/>
      <c r="AX1929" s="456"/>
      <c r="AY1929" s="456"/>
      <c r="AZ1929" s="456"/>
      <c r="BA1929" s="456"/>
      <c r="BB1929" s="456"/>
      <c r="BC1929" s="456"/>
      <c r="BD1929" s="456"/>
      <c r="BE1929" s="456"/>
      <c r="BF1929" s="456"/>
      <c r="BG1929" s="457"/>
      <c r="BH1929" s="458"/>
      <c r="BI1929" s="459"/>
      <c r="BJ1929" s="459"/>
      <c r="BK1929" s="459"/>
      <c r="BL1929" s="459"/>
      <c r="BM1929" s="460"/>
      <c r="BN1929" s="314"/>
      <c r="BO1929" s="314"/>
      <c r="BP1929" s="1"/>
      <c r="BQ1929" s="120">
        <f>IF($F$3="","",IF(N1929=$F$3,COUNTIF(BQ$23:BQ1928,"&gt;0")+1,0))</f>
        <v>0</v>
      </c>
      <c r="BR1929" s="1"/>
      <c r="BS1929" s="20" t="str">
        <f>IF($N1929="","",IF(VLOOKUP(VLOOKUP($N1929,IMPOSTAZIONI!$E$6:$I$13,5,FALSE),IMPOSTAZIONI!$B$25:$N$32,3,FALSE)=0,"",VLOOKUP(VLOOKUP($N1929,IMPOSTAZIONI!$E$6:$I$13,5,FALSE),IMPOSTAZIONI!$B$25:$N$32,3,FALSE)))</f>
        <v/>
      </c>
      <c r="BT1929" s="20" t="str">
        <f>IF($N1929="","",IF(VLOOKUP(VLOOKUP($N1929,IMPOSTAZIONI!$E$6:$I$13,5,FALSE),IMPOSTAZIONI!$B$25:$N$32,6,FALSE)=0,"",VLOOKUP(VLOOKUP($N1929,IMPOSTAZIONI!$E$6:$I$13,5,FALSE),IMPOSTAZIONI!$B$25:$N$32,6,FALSE)))</f>
        <v/>
      </c>
      <c r="BU1929" s="20" t="str">
        <f>IF($N1929="","",IF(VLOOKUP(VLOOKUP($N1929,IMPOSTAZIONI!$E$6:$I$13,5,FALSE),IMPOSTAZIONI!$B$25:$N$32,9,FALSE)=0,"",VLOOKUP(VLOOKUP($N1929,IMPOSTAZIONI!$E$6:$I$13,5,FALSE),IMPOSTAZIONI!$B$25:$N$32,9,FALSE)))</f>
        <v/>
      </c>
      <c r="BV1929" s="20" t="str">
        <f>IF($N1929="","",IF(VLOOKUP(VLOOKUP($N1929,IMPOSTAZIONI!$E$6:$I$13,5,FALSE),IMPOSTAZIONI!$B$25:$N$32,12,FALSE)=0,"",VLOOKUP(VLOOKUP($N1929,IMPOSTAZIONI!$E$6:$I$13,5,FALSE),IMPOSTAZIONI!$B$25:$N$32,12,FALSE)))</f>
        <v/>
      </c>
      <c r="BW1929" s="221" t="str">
        <f t="shared" si="511"/>
        <v/>
      </c>
      <c r="BX1929" s="221" t="str">
        <f t="shared" si="512"/>
        <v/>
      </c>
      <c r="BY1929" s="221">
        <f t="shared" si="513"/>
        <v>0</v>
      </c>
      <c r="BZ1929" s="231">
        <f t="shared" si="514"/>
        <v>0</v>
      </c>
      <c r="CA1929" s="246">
        <f t="shared" si="515"/>
        <v>0</v>
      </c>
      <c r="CB1929" s="246">
        <f t="shared" si="516"/>
        <v>0</v>
      </c>
      <c r="CC1929" s="246" t="str">
        <f t="shared" si="517"/>
        <v/>
      </c>
      <c r="CD1929" s="246">
        <f t="shared" si="518"/>
        <v>5</v>
      </c>
      <c r="CE1929" s="246">
        <f t="shared" si="519"/>
        <v>0</v>
      </c>
      <c r="CF1929" s="276">
        <f t="shared" si="520"/>
        <v>0</v>
      </c>
      <c r="CG1929" s="277">
        <f t="shared" si="520"/>
        <v>0</v>
      </c>
      <c r="CH1929" s="277">
        <f t="shared" si="520"/>
        <v>0</v>
      </c>
      <c r="CI1929" s="278">
        <f t="shared" si="520"/>
        <v>0</v>
      </c>
      <c r="CJ1929" s="280">
        <f t="shared" si="521"/>
        <v>0</v>
      </c>
      <c r="CK1929" s="232">
        <f t="shared" si="522"/>
        <v>0</v>
      </c>
      <c r="CL1929" s="1"/>
    </row>
    <row r="1930" spans="1:90" ht="18" customHeight="1">
      <c r="A1930" s="1"/>
      <c r="B1930" s="1"/>
      <c r="C1930" s="314"/>
      <c r="D1930" s="287" t="str">
        <f t="shared" si="509"/>
        <v/>
      </c>
      <c r="E1930" s="449" t="str">
        <f t="shared" si="510"/>
        <v/>
      </c>
      <c r="F1930" s="450"/>
      <c r="G1930" s="451"/>
      <c r="H1930" s="452"/>
      <c r="I1930" s="453"/>
      <c r="J1930" s="453"/>
      <c r="K1930" s="453"/>
      <c r="L1930" s="453"/>
      <c r="M1930" s="454"/>
      <c r="N1930" s="455"/>
      <c r="O1930" s="456"/>
      <c r="P1930" s="456"/>
      <c r="Q1930" s="456"/>
      <c r="R1930" s="456"/>
      <c r="S1930" s="456"/>
      <c r="T1930" s="456"/>
      <c r="U1930" s="456"/>
      <c r="V1930" s="456"/>
      <c r="W1930" s="456"/>
      <c r="X1930" s="456"/>
      <c r="Y1930" s="456"/>
      <c r="Z1930" s="456"/>
      <c r="AA1930" s="456"/>
      <c r="AB1930" s="456"/>
      <c r="AC1930" s="456"/>
      <c r="AD1930" s="456"/>
      <c r="AE1930" s="457"/>
      <c r="AF1930" s="455"/>
      <c r="AG1930" s="456"/>
      <c r="AH1930" s="456"/>
      <c r="AI1930" s="456"/>
      <c r="AJ1930" s="456"/>
      <c r="AK1930" s="456"/>
      <c r="AL1930" s="456"/>
      <c r="AM1930" s="456"/>
      <c r="AN1930" s="457"/>
      <c r="AO1930" s="455"/>
      <c r="AP1930" s="456"/>
      <c r="AQ1930" s="456"/>
      <c r="AR1930" s="456"/>
      <c r="AS1930" s="456"/>
      <c r="AT1930" s="456"/>
      <c r="AU1930" s="456"/>
      <c r="AV1930" s="456"/>
      <c r="AW1930" s="456"/>
      <c r="AX1930" s="456"/>
      <c r="AY1930" s="456"/>
      <c r="AZ1930" s="456"/>
      <c r="BA1930" s="456"/>
      <c r="BB1930" s="456"/>
      <c r="BC1930" s="456"/>
      <c r="BD1930" s="456"/>
      <c r="BE1930" s="456"/>
      <c r="BF1930" s="456"/>
      <c r="BG1930" s="457"/>
      <c r="BH1930" s="458"/>
      <c r="BI1930" s="459"/>
      <c r="BJ1930" s="459"/>
      <c r="BK1930" s="459"/>
      <c r="BL1930" s="459"/>
      <c r="BM1930" s="460"/>
      <c r="BN1930" s="314"/>
      <c r="BO1930" s="314"/>
      <c r="BP1930" s="1"/>
      <c r="BQ1930" s="120">
        <f>IF($F$3="","",IF(N1930=$F$3,COUNTIF(BQ$23:BQ1929,"&gt;0")+1,0))</f>
        <v>0</v>
      </c>
      <c r="BR1930" s="1"/>
      <c r="BS1930" s="20" t="str">
        <f>IF($N1930="","",IF(VLOOKUP(VLOOKUP($N1930,IMPOSTAZIONI!$E$6:$I$13,5,FALSE),IMPOSTAZIONI!$B$25:$N$32,3,FALSE)=0,"",VLOOKUP(VLOOKUP($N1930,IMPOSTAZIONI!$E$6:$I$13,5,FALSE),IMPOSTAZIONI!$B$25:$N$32,3,FALSE)))</f>
        <v/>
      </c>
      <c r="BT1930" s="20" t="str">
        <f>IF($N1930="","",IF(VLOOKUP(VLOOKUP($N1930,IMPOSTAZIONI!$E$6:$I$13,5,FALSE),IMPOSTAZIONI!$B$25:$N$32,6,FALSE)=0,"",VLOOKUP(VLOOKUP($N1930,IMPOSTAZIONI!$E$6:$I$13,5,FALSE),IMPOSTAZIONI!$B$25:$N$32,6,FALSE)))</f>
        <v/>
      </c>
      <c r="BU1930" s="20" t="str">
        <f>IF($N1930="","",IF(VLOOKUP(VLOOKUP($N1930,IMPOSTAZIONI!$E$6:$I$13,5,FALSE),IMPOSTAZIONI!$B$25:$N$32,9,FALSE)=0,"",VLOOKUP(VLOOKUP($N1930,IMPOSTAZIONI!$E$6:$I$13,5,FALSE),IMPOSTAZIONI!$B$25:$N$32,9,FALSE)))</f>
        <v/>
      </c>
      <c r="BV1930" s="20" t="str">
        <f>IF($N1930="","",IF(VLOOKUP(VLOOKUP($N1930,IMPOSTAZIONI!$E$6:$I$13,5,FALSE),IMPOSTAZIONI!$B$25:$N$32,12,FALSE)=0,"",VLOOKUP(VLOOKUP($N1930,IMPOSTAZIONI!$E$6:$I$13,5,FALSE),IMPOSTAZIONI!$B$25:$N$32,12,FALSE)))</f>
        <v/>
      </c>
      <c r="BW1930" s="221" t="str">
        <f t="shared" si="511"/>
        <v/>
      </c>
      <c r="BX1930" s="221" t="str">
        <f t="shared" si="512"/>
        <v/>
      </c>
      <c r="BY1930" s="221">
        <f t="shared" si="513"/>
        <v>0</v>
      </c>
      <c r="BZ1930" s="231">
        <f t="shared" si="514"/>
        <v>0</v>
      </c>
      <c r="CA1930" s="246">
        <f t="shared" si="515"/>
        <v>0</v>
      </c>
      <c r="CB1930" s="246">
        <f t="shared" si="516"/>
        <v>0</v>
      </c>
      <c r="CC1930" s="246" t="str">
        <f t="shared" si="517"/>
        <v/>
      </c>
      <c r="CD1930" s="246">
        <f t="shared" si="518"/>
        <v>5</v>
      </c>
      <c r="CE1930" s="246">
        <f t="shared" si="519"/>
        <v>0</v>
      </c>
      <c r="CF1930" s="276">
        <f t="shared" si="520"/>
        <v>0</v>
      </c>
      <c r="CG1930" s="277">
        <f t="shared" si="520"/>
        <v>0</v>
      </c>
      <c r="CH1930" s="277">
        <f t="shared" si="520"/>
        <v>0</v>
      </c>
      <c r="CI1930" s="278">
        <f t="shared" si="520"/>
        <v>0</v>
      </c>
      <c r="CJ1930" s="280">
        <f t="shared" si="521"/>
        <v>0</v>
      </c>
      <c r="CK1930" s="232">
        <f t="shared" si="522"/>
        <v>0</v>
      </c>
      <c r="CL1930" s="1"/>
    </row>
    <row r="1931" spans="1:90" ht="18" customHeight="1">
      <c r="A1931" s="1"/>
      <c r="B1931" s="1"/>
      <c r="C1931" s="314"/>
      <c r="D1931" s="287" t="str">
        <f t="shared" si="509"/>
        <v/>
      </c>
      <c r="E1931" s="449" t="str">
        <f t="shared" si="510"/>
        <v/>
      </c>
      <c r="F1931" s="450"/>
      <c r="G1931" s="451"/>
      <c r="H1931" s="452"/>
      <c r="I1931" s="453"/>
      <c r="J1931" s="453"/>
      <c r="K1931" s="453"/>
      <c r="L1931" s="453"/>
      <c r="M1931" s="454"/>
      <c r="N1931" s="455"/>
      <c r="O1931" s="456"/>
      <c r="P1931" s="456"/>
      <c r="Q1931" s="456"/>
      <c r="R1931" s="456"/>
      <c r="S1931" s="456"/>
      <c r="T1931" s="456"/>
      <c r="U1931" s="456"/>
      <c r="V1931" s="456"/>
      <c r="W1931" s="456"/>
      <c r="X1931" s="456"/>
      <c r="Y1931" s="456"/>
      <c r="Z1931" s="456"/>
      <c r="AA1931" s="456"/>
      <c r="AB1931" s="456"/>
      <c r="AC1931" s="456"/>
      <c r="AD1931" s="456"/>
      <c r="AE1931" s="457"/>
      <c r="AF1931" s="455"/>
      <c r="AG1931" s="456"/>
      <c r="AH1931" s="456"/>
      <c r="AI1931" s="456"/>
      <c r="AJ1931" s="456"/>
      <c r="AK1931" s="456"/>
      <c r="AL1931" s="456"/>
      <c r="AM1931" s="456"/>
      <c r="AN1931" s="457"/>
      <c r="AO1931" s="455"/>
      <c r="AP1931" s="456"/>
      <c r="AQ1931" s="456"/>
      <c r="AR1931" s="456"/>
      <c r="AS1931" s="456"/>
      <c r="AT1931" s="456"/>
      <c r="AU1931" s="456"/>
      <c r="AV1931" s="456"/>
      <c r="AW1931" s="456"/>
      <c r="AX1931" s="456"/>
      <c r="AY1931" s="456"/>
      <c r="AZ1931" s="456"/>
      <c r="BA1931" s="456"/>
      <c r="BB1931" s="456"/>
      <c r="BC1931" s="456"/>
      <c r="BD1931" s="456"/>
      <c r="BE1931" s="456"/>
      <c r="BF1931" s="456"/>
      <c r="BG1931" s="457"/>
      <c r="BH1931" s="458"/>
      <c r="BI1931" s="459"/>
      <c r="BJ1931" s="459"/>
      <c r="BK1931" s="459"/>
      <c r="BL1931" s="459"/>
      <c r="BM1931" s="460"/>
      <c r="BN1931" s="314"/>
      <c r="BO1931" s="314"/>
      <c r="BP1931" s="1"/>
      <c r="BQ1931" s="120">
        <f>IF($F$3="","",IF(N1931=$F$3,COUNTIF(BQ$23:BQ1930,"&gt;0")+1,0))</f>
        <v>0</v>
      </c>
      <c r="BR1931" s="1"/>
      <c r="BS1931" s="20" t="str">
        <f>IF($N1931="","",IF(VLOOKUP(VLOOKUP($N1931,IMPOSTAZIONI!$E$6:$I$13,5,FALSE),IMPOSTAZIONI!$B$25:$N$32,3,FALSE)=0,"",VLOOKUP(VLOOKUP($N1931,IMPOSTAZIONI!$E$6:$I$13,5,FALSE),IMPOSTAZIONI!$B$25:$N$32,3,FALSE)))</f>
        <v/>
      </c>
      <c r="BT1931" s="20" t="str">
        <f>IF($N1931="","",IF(VLOOKUP(VLOOKUP($N1931,IMPOSTAZIONI!$E$6:$I$13,5,FALSE),IMPOSTAZIONI!$B$25:$N$32,6,FALSE)=0,"",VLOOKUP(VLOOKUP($N1931,IMPOSTAZIONI!$E$6:$I$13,5,FALSE),IMPOSTAZIONI!$B$25:$N$32,6,FALSE)))</f>
        <v/>
      </c>
      <c r="BU1931" s="20" t="str">
        <f>IF($N1931="","",IF(VLOOKUP(VLOOKUP($N1931,IMPOSTAZIONI!$E$6:$I$13,5,FALSE),IMPOSTAZIONI!$B$25:$N$32,9,FALSE)=0,"",VLOOKUP(VLOOKUP($N1931,IMPOSTAZIONI!$E$6:$I$13,5,FALSE),IMPOSTAZIONI!$B$25:$N$32,9,FALSE)))</f>
        <v/>
      </c>
      <c r="BV1931" s="20" t="str">
        <f>IF($N1931="","",IF(VLOOKUP(VLOOKUP($N1931,IMPOSTAZIONI!$E$6:$I$13,5,FALSE),IMPOSTAZIONI!$B$25:$N$32,12,FALSE)=0,"",VLOOKUP(VLOOKUP($N1931,IMPOSTAZIONI!$E$6:$I$13,5,FALSE),IMPOSTAZIONI!$B$25:$N$32,12,FALSE)))</f>
        <v/>
      </c>
      <c r="BW1931" s="221" t="str">
        <f t="shared" si="511"/>
        <v/>
      </c>
      <c r="BX1931" s="221" t="str">
        <f t="shared" si="512"/>
        <v/>
      </c>
      <c r="BY1931" s="221">
        <f t="shared" si="513"/>
        <v>0</v>
      </c>
      <c r="BZ1931" s="231">
        <f t="shared" si="514"/>
        <v>0</v>
      </c>
      <c r="CA1931" s="246">
        <f t="shared" si="515"/>
        <v>0</v>
      </c>
      <c r="CB1931" s="246">
        <f t="shared" si="516"/>
        <v>0</v>
      </c>
      <c r="CC1931" s="246" t="str">
        <f t="shared" si="517"/>
        <v/>
      </c>
      <c r="CD1931" s="246">
        <f t="shared" si="518"/>
        <v>5</v>
      </c>
      <c r="CE1931" s="246">
        <f t="shared" si="519"/>
        <v>0</v>
      </c>
      <c r="CF1931" s="276">
        <f t="shared" si="520"/>
        <v>0</v>
      </c>
      <c r="CG1931" s="277">
        <f t="shared" si="520"/>
        <v>0</v>
      </c>
      <c r="CH1931" s="277">
        <f t="shared" si="520"/>
        <v>0</v>
      </c>
      <c r="CI1931" s="278">
        <f t="shared" si="520"/>
        <v>0</v>
      </c>
      <c r="CJ1931" s="280">
        <f t="shared" si="521"/>
        <v>0</v>
      </c>
      <c r="CK1931" s="232">
        <f t="shared" si="522"/>
        <v>0</v>
      </c>
      <c r="CL1931" s="1"/>
    </row>
    <row r="1932" spans="1:90" ht="18" customHeight="1">
      <c r="A1932" s="1"/>
      <c r="B1932" s="1"/>
      <c r="C1932" s="314"/>
      <c r="D1932" s="287" t="str">
        <f t="shared" si="509"/>
        <v/>
      </c>
      <c r="E1932" s="449" t="str">
        <f t="shared" si="510"/>
        <v/>
      </c>
      <c r="F1932" s="450"/>
      <c r="G1932" s="451"/>
      <c r="H1932" s="452"/>
      <c r="I1932" s="453"/>
      <c r="J1932" s="453"/>
      <c r="K1932" s="453"/>
      <c r="L1932" s="453"/>
      <c r="M1932" s="454"/>
      <c r="N1932" s="455"/>
      <c r="O1932" s="456"/>
      <c r="P1932" s="456"/>
      <c r="Q1932" s="456"/>
      <c r="R1932" s="456"/>
      <c r="S1932" s="456"/>
      <c r="T1932" s="456"/>
      <c r="U1932" s="456"/>
      <c r="V1932" s="456"/>
      <c r="W1932" s="456"/>
      <c r="X1932" s="456"/>
      <c r="Y1932" s="456"/>
      <c r="Z1932" s="456"/>
      <c r="AA1932" s="456"/>
      <c r="AB1932" s="456"/>
      <c r="AC1932" s="456"/>
      <c r="AD1932" s="456"/>
      <c r="AE1932" s="457"/>
      <c r="AF1932" s="455"/>
      <c r="AG1932" s="456"/>
      <c r="AH1932" s="456"/>
      <c r="AI1932" s="456"/>
      <c r="AJ1932" s="456"/>
      <c r="AK1932" s="456"/>
      <c r="AL1932" s="456"/>
      <c r="AM1932" s="456"/>
      <c r="AN1932" s="457"/>
      <c r="AO1932" s="455"/>
      <c r="AP1932" s="456"/>
      <c r="AQ1932" s="456"/>
      <c r="AR1932" s="456"/>
      <c r="AS1932" s="456"/>
      <c r="AT1932" s="456"/>
      <c r="AU1932" s="456"/>
      <c r="AV1932" s="456"/>
      <c r="AW1932" s="456"/>
      <c r="AX1932" s="456"/>
      <c r="AY1932" s="456"/>
      <c r="AZ1932" s="456"/>
      <c r="BA1932" s="456"/>
      <c r="BB1932" s="456"/>
      <c r="BC1932" s="456"/>
      <c r="BD1932" s="456"/>
      <c r="BE1932" s="456"/>
      <c r="BF1932" s="456"/>
      <c r="BG1932" s="457"/>
      <c r="BH1932" s="458"/>
      <c r="BI1932" s="459"/>
      <c r="BJ1932" s="459"/>
      <c r="BK1932" s="459"/>
      <c r="BL1932" s="459"/>
      <c r="BM1932" s="460"/>
      <c r="BN1932" s="314"/>
      <c r="BO1932" s="314"/>
      <c r="BP1932" s="1"/>
      <c r="BQ1932" s="120">
        <f>IF($F$3="","",IF(N1932=$F$3,COUNTIF(BQ$23:BQ1931,"&gt;0")+1,0))</f>
        <v>0</v>
      </c>
      <c r="BR1932" s="1"/>
      <c r="BS1932" s="20" t="str">
        <f>IF($N1932="","",IF(VLOOKUP(VLOOKUP($N1932,IMPOSTAZIONI!$E$6:$I$13,5,FALSE),IMPOSTAZIONI!$B$25:$N$32,3,FALSE)=0,"",VLOOKUP(VLOOKUP($N1932,IMPOSTAZIONI!$E$6:$I$13,5,FALSE),IMPOSTAZIONI!$B$25:$N$32,3,FALSE)))</f>
        <v/>
      </c>
      <c r="BT1932" s="20" t="str">
        <f>IF($N1932="","",IF(VLOOKUP(VLOOKUP($N1932,IMPOSTAZIONI!$E$6:$I$13,5,FALSE),IMPOSTAZIONI!$B$25:$N$32,6,FALSE)=0,"",VLOOKUP(VLOOKUP($N1932,IMPOSTAZIONI!$E$6:$I$13,5,FALSE),IMPOSTAZIONI!$B$25:$N$32,6,FALSE)))</f>
        <v/>
      </c>
      <c r="BU1932" s="20" t="str">
        <f>IF($N1932="","",IF(VLOOKUP(VLOOKUP($N1932,IMPOSTAZIONI!$E$6:$I$13,5,FALSE),IMPOSTAZIONI!$B$25:$N$32,9,FALSE)=0,"",VLOOKUP(VLOOKUP($N1932,IMPOSTAZIONI!$E$6:$I$13,5,FALSE),IMPOSTAZIONI!$B$25:$N$32,9,FALSE)))</f>
        <v/>
      </c>
      <c r="BV1932" s="20" t="str">
        <f>IF($N1932="","",IF(VLOOKUP(VLOOKUP($N1932,IMPOSTAZIONI!$E$6:$I$13,5,FALSE),IMPOSTAZIONI!$B$25:$N$32,12,FALSE)=0,"",VLOOKUP(VLOOKUP($N1932,IMPOSTAZIONI!$E$6:$I$13,5,FALSE),IMPOSTAZIONI!$B$25:$N$32,12,FALSE)))</f>
        <v/>
      </c>
      <c r="BW1932" s="221" t="str">
        <f t="shared" si="511"/>
        <v/>
      </c>
      <c r="BX1932" s="221" t="str">
        <f t="shared" si="512"/>
        <v/>
      </c>
      <c r="BY1932" s="221">
        <f t="shared" si="513"/>
        <v>0</v>
      </c>
      <c r="BZ1932" s="231">
        <f t="shared" si="514"/>
        <v>0</v>
      </c>
      <c r="CA1932" s="246">
        <f t="shared" si="515"/>
        <v>0</v>
      </c>
      <c r="CB1932" s="246">
        <f t="shared" si="516"/>
        <v>0</v>
      </c>
      <c r="CC1932" s="246" t="str">
        <f t="shared" si="517"/>
        <v/>
      </c>
      <c r="CD1932" s="246">
        <f t="shared" si="518"/>
        <v>5</v>
      </c>
      <c r="CE1932" s="246">
        <f t="shared" si="519"/>
        <v>0</v>
      </c>
      <c r="CF1932" s="276">
        <f t="shared" si="520"/>
        <v>0</v>
      </c>
      <c r="CG1932" s="277">
        <f t="shared" si="520"/>
        <v>0</v>
      </c>
      <c r="CH1932" s="277">
        <f t="shared" si="520"/>
        <v>0</v>
      </c>
      <c r="CI1932" s="278">
        <f t="shared" si="520"/>
        <v>0</v>
      </c>
      <c r="CJ1932" s="280">
        <f t="shared" si="521"/>
        <v>0</v>
      </c>
      <c r="CK1932" s="232">
        <f t="shared" si="522"/>
        <v>0</v>
      </c>
      <c r="CL1932" s="1"/>
    </row>
    <row r="1933" spans="1:90" ht="18" customHeight="1">
      <c r="A1933" s="1"/>
      <c r="B1933" s="1"/>
      <c r="C1933" s="314"/>
      <c r="D1933" s="287" t="str">
        <f t="shared" si="509"/>
        <v/>
      </c>
      <c r="E1933" s="449" t="str">
        <f t="shared" si="510"/>
        <v/>
      </c>
      <c r="F1933" s="450"/>
      <c r="G1933" s="451"/>
      <c r="H1933" s="452"/>
      <c r="I1933" s="453"/>
      <c r="J1933" s="453"/>
      <c r="K1933" s="453"/>
      <c r="L1933" s="453"/>
      <c r="M1933" s="454"/>
      <c r="N1933" s="455"/>
      <c r="O1933" s="456"/>
      <c r="P1933" s="456"/>
      <c r="Q1933" s="456"/>
      <c r="R1933" s="456"/>
      <c r="S1933" s="456"/>
      <c r="T1933" s="456"/>
      <c r="U1933" s="456"/>
      <c r="V1933" s="456"/>
      <c r="W1933" s="456"/>
      <c r="X1933" s="456"/>
      <c r="Y1933" s="456"/>
      <c r="Z1933" s="456"/>
      <c r="AA1933" s="456"/>
      <c r="AB1933" s="456"/>
      <c r="AC1933" s="456"/>
      <c r="AD1933" s="456"/>
      <c r="AE1933" s="457"/>
      <c r="AF1933" s="455"/>
      <c r="AG1933" s="456"/>
      <c r="AH1933" s="456"/>
      <c r="AI1933" s="456"/>
      <c r="AJ1933" s="456"/>
      <c r="AK1933" s="456"/>
      <c r="AL1933" s="456"/>
      <c r="AM1933" s="456"/>
      <c r="AN1933" s="457"/>
      <c r="AO1933" s="455"/>
      <c r="AP1933" s="456"/>
      <c r="AQ1933" s="456"/>
      <c r="AR1933" s="456"/>
      <c r="AS1933" s="456"/>
      <c r="AT1933" s="456"/>
      <c r="AU1933" s="456"/>
      <c r="AV1933" s="456"/>
      <c r="AW1933" s="456"/>
      <c r="AX1933" s="456"/>
      <c r="AY1933" s="456"/>
      <c r="AZ1933" s="456"/>
      <c r="BA1933" s="456"/>
      <c r="BB1933" s="456"/>
      <c r="BC1933" s="456"/>
      <c r="BD1933" s="456"/>
      <c r="BE1933" s="456"/>
      <c r="BF1933" s="456"/>
      <c r="BG1933" s="457"/>
      <c r="BH1933" s="458"/>
      <c r="BI1933" s="459"/>
      <c r="BJ1933" s="459"/>
      <c r="BK1933" s="459"/>
      <c r="BL1933" s="459"/>
      <c r="BM1933" s="460"/>
      <c r="BN1933" s="314"/>
      <c r="BO1933" s="314"/>
      <c r="BP1933" s="1"/>
      <c r="BQ1933" s="120">
        <f>IF($F$3="","",IF(N1933=$F$3,COUNTIF(BQ$23:BQ1932,"&gt;0")+1,0))</f>
        <v>0</v>
      </c>
      <c r="BR1933" s="1"/>
      <c r="BS1933" s="20" t="str">
        <f>IF($N1933="","",IF(VLOOKUP(VLOOKUP($N1933,IMPOSTAZIONI!$E$6:$I$13,5,FALSE),IMPOSTAZIONI!$B$25:$N$32,3,FALSE)=0,"",VLOOKUP(VLOOKUP($N1933,IMPOSTAZIONI!$E$6:$I$13,5,FALSE),IMPOSTAZIONI!$B$25:$N$32,3,FALSE)))</f>
        <v/>
      </c>
      <c r="BT1933" s="20" t="str">
        <f>IF($N1933="","",IF(VLOOKUP(VLOOKUP($N1933,IMPOSTAZIONI!$E$6:$I$13,5,FALSE),IMPOSTAZIONI!$B$25:$N$32,6,FALSE)=0,"",VLOOKUP(VLOOKUP($N1933,IMPOSTAZIONI!$E$6:$I$13,5,FALSE),IMPOSTAZIONI!$B$25:$N$32,6,FALSE)))</f>
        <v/>
      </c>
      <c r="BU1933" s="20" t="str">
        <f>IF($N1933="","",IF(VLOOKUP(VLOOKUP($N1933,IMPOSTAZIONI!$E$6:$I$13,5,FALSE),IMPOSTAZIONI!$B$25:$N$32,9,FALSE)=0,"",VLOOKUP(VLOOKUP($N1933,IMPOSTAZIONI!$E$6:$I$13,5,FALSE),IMPOSTAZIONI!$B$25:$N$32,9,FALSE)))</f>
        <v/>
      </c>
      <c r="BV1933" s="20" t="str">
        <f>IF($N1933="","",IF(VLOOKUP(VLOOKUP($N1933,IMPOSTAZIONI!$E$6:$I$13,5,FALSE),IMPOSTAZIONI!$B$25:$N$32,12,FALSE)=0,"",VLOOKUP(VLOOKUP($N1933,IMPOSTAZIONI!$E$6:$I$13,5,FALSE),IMPOSTAZIONI!$B$25:$N$32,12,FALSE)))</f>
        <v/>
      </c>
      <c r="BW1933" s="221" t="str">
        <f t="shared" si="511"/>
        <v/>
      </c>
      <c r="BX1933" s="221" t="str">
        <f t="shared" si="512"/>
        <v/>
      </c>
      <c r="BY1933" s="221">
        <f t="shared" si="513"/>
        <v>0</v>
      </c>
      <c r="BZ1933" s="231">
        <f t="shared" si="514"/>
        <v>0</v>
      </c>
      <c r="CA1933" s="246">
        <f t="shared" si="515"/>
        <v>0</v>
      </c>
      <c r="CB1933" s="246">
        <f t="shared" si="516"/>
        <v>0</v>
      </c>
      <c r="CC1933" s="246" t="str">
        <f t="shared" si="517"/>
        <v/>
      </c>
      <c r="CD1933" s="246">
        <f t="shared" si="518"/>
        <v>5</v>
      </c>
      <c r="CE1933" s="246">
        <f t="shared" si="519"/>
        <v>0</v>
      </c>
      <c r="CF1933" s="276">
        <f t="shared" si="520"/>
        <v>0</v>
      </c>
      <c r="CG1933" s="277">
        <f t="shared" si="520"/>
        <v>0</v>
      </c>
      <c r="CH1933" s="277">
        <f t="shared" si="520"/>
        <v>0</v>
      </c>
      <c r="CI1933" s="278">
        <f t="shared" si="520"/>
        <v>0</v>
      </c>
      <c r="CJ1933" s="280">
        <f t="shared" si="521"/>
        <v>0</v>
      </c>
      <c r="CK1933" s="232">
        <f t="shared" si="522"/>
        <v>0</v>
      </c>
      <c r="CL1933" s="1"/>
    </row>
    <row r="1934" spans="1:90" ht="18" customHeight="1">
      <c r="A1934" s="1"/>
      <c r="B1934" s="1"/>
      <c r="C1934" s="314"/>
      <c r="D1934" s="287" t="str">
        <f t="shared" si="509"/>
        <v/>
      </c>
      <c r="E1934" s="449" t="str">
        <f t="shared" si="510"/>
        <v/>
      </c>
      <c r="F1934" s="450"/>
      <c r="G1934" s="451"/>
      <c r="H1934" s="452"/>
      <c r="I1934" s="453"/>
      <c r="J1934" s="453"/>
      <c r="K1934" s="453"/>
      <c r="L1934" s="453"/>
      <c r="M1934" s="454"/>
      <c r="N1934" s="455"/>
      <c r="O1934" s="456"/>
      <c r="P1934" s="456"/>
      <c r="Q1934" s="456"/>
      <c r="R1934" s="456"/>
      <c r="S1934" s="456"/>
      <c r="T1934" s="456"/>
      <c r="U1934" s="456"/>
      <c r="V1934" s="456"/>
      <c r="W1934" s="456"/>
      <c r="X1934" s="456"/>
      <c r="Y1934" s="456"/>
      <c r="Z1934" s="456"/>
      <c r="AA1934" s="456"/>
      <c r="AB1934" s="456"/>
      <c r="AC1934" s="456"/>
      <c r="AD1934" s="456"/>
      <c r="AE1934" s="457"/>
      <c r="AF1934" s="455"/>
      <c r="AG1934" s="456"/>
      <c r="AH1934" s="456"/>
      <c r="AI1934" s="456"/>
      <c r="AJ1934" s="456"/>
      <c r="AK1934" s="456"/>
      <c r="AL1934" s="456"/>
      <c r="AM1934" s="456"/>
      <c r="AN1934" s="457"/>
      <c r="AO1934" s="455"/>
      <c r="AP1934" s="456"/>
      <c r="AQ1934" s="456"/>
      <c r="AR1934" s="456"/>
      <c r="AS1934" s="456"/>
      <c r="AT1934" s="456"/>
      <c r="AU1934" s="456"/>
      <c r="AV1934" s="456"/>
      <c r="AW1934" s="456"/>
      <c r="AX1934" s="456"/>
      <c r="AY1934" s="456"/>
      <c r="AZ1934" s="456"/>
      <c r="BA1934" s="456"/>
      <c r="BB1934" s="456"/>
      <c r="BC1934" s="456"/>
      <c r="BD1934" s="456"/>
      <c r="BE1934" s="456"/>
      <c r="BF1934" s="456"/>
      <c r="BG1934" s="457"/>
      <c r="BH1934" s="458"/>
      <c r="BI1934" s="459"/>
      <c r="BJ1934" s="459"/>
      <c r="BK1934" s="459"/>
      <c r="BL1934" s="459"/>
      <c r="BM1934" s="460"/>
      <c r="BN1934" s="314"/>
      <c r="BO1934" s="314"/>
      <c r="BP1934" s="1"/>
      <c r="BQ1934" s="120">
        <f>IF($F$3="","",IF(N1934=$F$3,COUNTIF(BQ$23:BQ1933,"&gt;0")+1,0))</f>
        <v>0</v>
      </c>
      <c r="BR1934" s="1"/>
      <c r="BS1934" s="20" t="str">
        <f>IF($N1934="","",IF(VLOOKUP(VLOOKUP($N1934,IMPOSTAZIONI!$E$6:$I$13,5,FALSE),IMPOSTAZIONI!$B$25:$N$32,3,FALSE)=0,"",VLOOKUP(VLOOKUP($N1934,IMPOSTAZIONI!$E$6:$I$13,5,FALSE),IMPOSTAZIONI!$B$25:$N$32,3,FALSE)))</f>
        <v/>
      </c>
      <c r="BT1934" s="20" t="str">
        <f>IF($N1934="","",IF(VLOOKUP(VLOOKUP($N1934,IMPOSTAZIONI!$E$6:$I$13,5,FALSE),IMPOSTAZIONI!$B$25:$N$32,6,FALSE)=0,"",VLOOKUP(VLOOKUP($N1934,IMPOSTAZIONI!$E$6:$I$13,5,FALSE),IMPOSTAZIONI!$B$25:$N$32,6,FALSE)))</f>
        <v/>
      </c>
      <c r="BU1934" s="20" t="str">
        <f>IF($N1934="","",IF(VLOOKUP(VLOOKUP($N1934,IMPOSTAZIONI!$E$6:$I$13,5,FALSE),IMPOSTAZIONI!$B$25:$N$32,9,FALSE)=0,"",VLOOKUP(VLOOKUP($N1934,IMPOSTAZIONI!$E$6:$I$13,5,FALSE),IMPOSTAZIONI!$B$25:$N$32,9,FALSE)))</f>
        <v/>
      </c>
      <c r="BV1934" s="20" t="str">
        <f>IF($N1934="","",IF(VLOOKUP(VLOOKUP($N1934,IMPOSTAZIONI!$E$6:$I$13,5,FALSE),IMPOSTAZIONI!$B$25:$N$32,12,FALSE)=0,"",VLOOKUP(VLOOKUP($N1934,IMPOSTAZIONI!$E$6:$I$13,5,FALSE),IMPOSTAZIONI!$B$25:$N$32,12,FALSE)))</f>
        <v/>
      </c>
      <c r="BW1934" s="221" t="str">
        <f t="shared" si="511"/>
        <v/>
      </c>
      <c r="BX1934" s="221" t="str">
        <f t="shared" si="512"/>
        <v/>
      </c>
      <c r="BY1934" s="221">
        <f t="shared" si="513"/>
        <v>0</v>
      </c>
      <c r="BZ1934" s="231">
        <f t="shared" si="514"/>
        <v>0</v>
      </c>
      <c r="CA1934" s="246">
        <f t="shared" si="515"/>
        <v>0</v>
      </c>
      <c r="CB1934" s="246">
        <f t="shared" si="516"/>
        <v>0</v>
      </c>
      <c r="CC1934" s="246" t="str">
        <f t="shared" si="517"/>
        <v/>
      </c>
      <c r="CD1934" s="246">
        <f t="shared" si="518"/>
        <v>5</v>
      </c>
      <c r="CE1934" s="246">
        <f t="shared" si="519"/>
        <v>0</v>
      </c>
      <c r="CF1934" s="276">
        <f t="shared" si="520"/>
        <v>0</v>
      </c>
      <c r="CG1934" s="277">
        <f t="shared" si="520"/>
        <v>0</v>
      </c>
      <c r="CH1934" s="277">
        <f t="shared" si="520"/>
        <v>0</v>
      </c>
      <c r="CI1934" s="278">
        <f t="shared" si="520"/>
        <v>0</v>
      </c>
      <c r="CJ1934" s="280">
        <f t="shared" si="521"/>
        <v>0</v>
      </c>
      <c r="CK1934" s="232">
        <f t="shared" si="522"/>
        <v>0</v>
      </c>
      <c r="CL1934" s="1"/>
    </row>
    <row r="1935" spans="1:90" ht="18" customHeight="1">
      <c r="A1935" s="1"/>
      <c r="B1935" s="1"/>
      <c r="C1935" s="314"/>
      <c r="D1935" s="287" t="str">
        <f t="shared" si="509"/>
        <v/>
      </c>
      <c r="E1935" s="449" t="str">
        <f t="shared" si="510"/>
        <v/>
      </c>
      <c r="F1935" s="450"/>
      <c r="G1935" s="451"/>
      <c r="H1935" s="452"/>
      <c r="I1935" s="453"/>
      <c r="J1935" s="453"/>
      <c r="K1935" s="453"/>
      <c r="L1935" s="453"/>
      <c r="M1935" s="454"/>
      <c r="N1935" s="455"/>
      <c r="O1935" s="456"/>
      <c r="P1935" s="456"/>
      <c r="Q1935" s="456"/>
      <c r="R1935" s="456"/>
      <c r="S1935" s="456"/>
      <c r="T1935" s="456"/>
      <c r="U1935" s="456"/>
      <c r="V1935" s="456"/>
      <c r="W1935" s="456"/>
      <c r="X1935" s="456"/>
      <c r="Y1935" s="456"/>
      <c r="Z1935" s="456"/>
      <c r="AA1935" s="456"/>
      <c r="AB1935" s="456"/>
      <c r="AC1935" s="456"/>
      <c r="AD1935" s="456"/>
      <c r="AE1935" s="457"/>
      <c r="AF1935" s="455"/>
      <c r="AG1935" s="456"/>
      <c r="AH1935" s="456"/>
      <c r="AI1935" s="456"/>
      <c r="AJ1935" s="456"/>
      <c r="AK1935" s="456"/>
      <c r="AL1935" s="456"/>
      <c r="AM1935" s="456"/>
      <c r="AN1935" s="457"/>
      <c r="AO1935" s="455"/>
      <c r="AP1935" s="456"/>
      <c r="AQ1935" s="456"/>
      <c r="AR1935" s="456"/>
      <c r="AS1935" s="456"/>
      <c r="AT1935" s="456"/>
      <c r="AU1935" s="456"/>
      <c r="AV1935" s="456"/>
      <c r="AW1935" s="456"/>
      <c r="AX1935" s="456"/>
      <c r="AY1935" s="456"/>
      <c r="AZ1935" s="456"/>
      <c r="BA1935" s="456"/>
      <c r="BB1935" s="456"/>
      <c r="BC1935" s="456"/>
      <c r="BD1935" s="456"/>
      <c r="BE1935" s="456"/>
      <c r="BF1935" s="456"/>
      <c r="BG1935" s="457"/>
      <c r="BH1935" s="458"/>
      <c r="BI1935" s="459"/>
      <c r="BJ1935" s="459"/>
      <c r="BK1935" s="459"/>
      <c r="BL1935" s="459"/>
      <c r="BM1935" s="460"/>
      <c r="BN1935" s="314"/>
      <c r="BO1935" s="314"/>
      <c r="BP1935" s="1"/>
      <c r="BQ1935" s="120">
        <f>IF($F$3="","",IF(N1935=$F$3,COUNTIF(BQ$23:BQ1934,"&gt;0")+1,0))</f>
        <v>0</v>
      </c>
      <c r="BR1935" s="1"/>
      <c r="BS1935" s="20" t="str">
        <f>IF($N1935="","",IF(VLOOKUP(VLOOKUP($N1935,IMPOSTAZIONI!$E$6:$I$13,5,FALSE),IMPOSTAZIONI!$B$25:$N$32,3,FALSE)=0,"",VLOOKUP(VLOOKUP($N1935,IMPOSTAZIONI!$E$6:$I$13,5,FALSE),IMPOSTAZIONI!$B$25:$N$32,3,FALSE)))</f>
        <v/>
      </c>
      <c r="BT1935" s="20" t="str">
        <f>IF($N1935="","",IF(VLOOKUP(VLOOKUP($N1935,IMPOSTAZIONI!$E$6:$I$13,5,FALSE),IMPOSTAZIONI!$B$25:$N$32,6,FALSE)=0,"",VLOOKUP(VLOOKUP($N1935,IMPOSTAZIONI!$E$6:$I$13,5,FALSE),IMPOSTAZIONI!$B$25:$N$32,6,FALSE)))</f>
        <v/>
      </c>
      <c r="BU1935" s="20" t="str">
        <f>IF($N1935="","",IF(VLOOKUP(VLOOKUP($N1935,IMPOSTAZIONI!$E$6:$I$13,5,FALSE),IMPOSTAZIONI!$B$25:$N$32,9,FALSE)=0,"",VLOOKUP(VLOOKUP($N1935,IMPOSTAZIONI!$E$6:$I$13,5,FALSE),IMPOSTAZIONI!$B$25:$N$32,9,FALSE)))</f>
        <v/>
      </c>
      <c r="BV1935" s="20" t="str">
        <f>IF($N1935="","",IF(VLOOKUP(VLOOKUP($N1935,IMPOSTAZIONI!$E$6:$I$13,5,FALSE),IMPOSTAZIONI!$B$25:$N$32,12,FALSE)=0,"",VLOOKUP(VLOOKUP($N1935,IMPOSTAZIONI!$E$6:$I$13,5,FALSE),IMPOSTAZIONI!$B$25:$N$32,12,FALSE)))</f>
        <v/>
      </c>
      <c r="BW1935" s="221" t="str">
        <f t="shared" si="511"/>
        <v/>
      </c>
      <c r="BX1935" s="221" t="str">
        <f t="shared" si="512"/>
        <v/>
      </c>
      <c r="BY1935" s="221">
        <f t="shared" si="513"/>
        <v>0</v>
      </c>
      <c r="BZ1935" s="231">
        <f t="shared" si="514"/>
        <v>0</v>
      </c>
      <c r="CA1935" s="246">
        <f t="shared" si="515"/>
        <v>0</v>
      </c>
      <c r="CB1935" s="246">
        <f t="shared" si="516"/>
        <v>0</v>
      </c>
      <c r="CC1935" s="246" t="str">
        <f t="shared" si="517"/>
        <v/>
      </c>
      <c r="CD1935" s="246">
        <f t="shared" si="518"/>
        <v>5</v>
      </c>
      <c r="CE1935" s="246">
        <f t="shared" si="519"/>
        <v>0</v>
      </c>
      <c r="CF1935" s="276">
        <f t="shared" si="520"/>
        <v>0</v>
      </c>
      <c r="CG1935" s="277">
        <f t="shared" si="520"/>
        <v>0</v>
      </c>
      <c r="CH1935" s="277">
        <f t="shared" si="520"/>
        <v>0</v>
      </c>
      <c r="CI1935" s="278">
        <f t="shared" si="520"/>
        <v>0</v>
      </c>
      <c r="CJ1935" s="280">
        <f t="shared" si="521"/>
        <v>0</v>
      </c>
      <c r="CK1935" s="232">
        <f t="shared" si="522"/>
        <v>0</v>
      </c>
      <c r="CL1935" s="1"/>
    </row>
    <row r="1936" spans="1:90" ht="18" customHeight="1">
      <c r="A1936" s="1"/>
      <c r="B1936" s="1"/>
      <c r="C1936" s="314"/>
      <c r="D1936" s="287" t="str">
        <f t="shared" si="509"/>
        <v/>
      </c>
      <c r="E1936" s="449" t="str">
        <f t="shared" si="510"/>
        <v/>
      </c>
      <c r="F1936" s="450"/>
      <c r="G1936" s="451"/>
      <c r="H1936" s="452"/>
      <c r="I1936" s="453"/>
      <c r="J1936" s="453"/>
      <c r="K1936" s="453"/>
      <c r="L1936" s="453"/>
      <c r="M1936" s="454"/>
      <c r="N1936" s="455"/>
      <c r="O1936" s="456"/>
      <c r="P1936" s="456"/>
      <c r="Q1936" s="456"/>
      <c r="R1936" s="456"/>
      <c r="S1936" s="456"/>
      <c r="T1936" s="456"/>
      <c r="U1936" s="456"/>
      <c r="V1936" s="456"/>
      <c r="W1936" s="456"/>
      <c r="X1936" s="456"/>
      <c r="Y1936" s="456"/>
      <c r="Z1936" s="456"/>
      <c r="AA1936" s="456"/>
      <c r="AB1936" s="456"/>
      <c r="AC1936" s="456"/>
      <c r="AD1936" s="456"/>
      <c r="AE1936" s="457"/>
      <c r="AF1936" s="455"/>
      <c r="AG1936" s="456"/>
      <c r="AH1936" s="456"/>
      <c r="AI1936" s="456"/>
      <c r="AJ1936" s="456"/>
      <c r="AK1936" s="456"/>
      <c r="AL1936" s="456"/>
      <c r="AM1936" s="456"/>
      <c r="AN1936" s="457"/>
      <c r="AO1936" s="455"/>
      <c r="AP1936" s="456"/>
      <c r="AQ1936" s="456"/>
      <c r="AR1936" s="456"/>
      <c r="AS1936" s="456"/>
      <c r="AT1936" s="456"/>
      <c r="AU1936" s="456"/>
      <c r="AV1936" s="456"/>
      <c r="AW1936" s="456"/>
      <c r="AX1936" s="456"/>
      <c r="AY1936" s="456"/>
      <c r="AZ1936" s="456"/>
      <c r="BA1936" s="456"/>
      <c r="BB1936" s="456"/>
      <c r="BC1936" s="456"/>
      <c r="BD1936" s="456"/>
      <c r="BE1936" s="456"/>
      <c r="BF1936" s="456"/>
      <c r="BG1936" s="457"/>
      <c r="BH1936" s="458"/>
      <c r="BI1936" s="459"/>
      <c r="BJ1936" s="459"/>
      <c r="BK1936" s="459"/>
      <c r="BL1936" s="459"/>
      <c r="BM1936" s="460"/>
      <c r="BN1936" s="314"/>
      <c r="BO1936" s="314"/>
      <c r="BP1936" s="1"/>
      <c r="BQ1936" s="120">
        <f>IF($F$3="","",IF(N1936=$F$3,COUNTIF(BQ$23:BQ1935,"&gt;0")+1,0))</f>
        <v>0</v>
      </c>
      <c r="BR1936" s="1"/>
      <c r="BS1936" s="20" t="str">
        <f>IF($N1936="","",IF(VLOOKUP(VLOOKUP($N1936,IMPOSTAZIONI!$E$6:$I$13,5,FALSE),IMPOSTAZIONI!$B$25:$N$32,3,FALSE)=0,"",VLOOKUP(VLOOKUP($N1936,IMPOSTAZIONI!$E$6:$I$13,5,FALSE),IMPOSTAZIONI!$B$25:$N$32,3,FALSE)))</f>
        <v/>
      </c>
      <c r="BT1936" s="20" t="str">
        <f>IF($N1936="","",IF(VLOOKUP(VLOOKUP($N1936,IMPOSTAZIONI!$E$6:$I$13,5,FALSE),IMPOSTAZIONI!$B$25:$N$32,6,FALSE)=0,"",VLOOKUP(VLOOKUP($N1936,IMPOSTAZIONI!$E$6:$I$13,5,FALSE),IMPOSTAZIONI!$B$25:$N$32,6,FALSE)))</f>
        <v/>
      </c>
      <c r="BU1936" s="20" t="str">
        <f>IF($N1936="","",IF(VLOOKUP(VLOOKUP($N1936,IMPOSTAZIONI!$E$6:$I$13,5,FALSE),IMPOSTAZIONI!$B$25:$N$32,9,FALSE)=0,"",VLOOKUP(VLOOKUP($N1936,IMPOSTAZIONI!$E$6:$I$13,5,FALSE),IMPOSTAZIONI!$B$25:$N$32,9,FALSE)))</f>
        <v/>
      </c>
      <c r="BV1936" s="20" t="str">
        <f>IF($N1936="","",IF(VLOOKUP(VLOOKUP($N1936,IMPOSTAZIONI!$E$6:$I$13,5,FALSE),IMPOSTAZIONI!$B$25:$N$32,12,FALSE)=0,"",VLOOKUP(VLOOKUP($N1936,IMPOSTAZIONI!$E$6:$I$13,5,FALSE),IMPOSTAZIONI!$B$25:$N$32,12,FALSE)))</f>
        <v/>
      </c>
      <c r="BW1936" s="221" t="str">
        <f t="shared" si="511"/>
        <v/>
      </c>
      <c r="BX1936" s="221" t="str">
        <f t="shared" si="512"/>
        <v/>
      </c>
      <c r="BY1936" s="221">
        <f t="shared" si="513"/>
        <v>0</v>
      </c>
      <c r="BZ1936" s="231">
        <f t="shared" si="514"/>
        <v>0</v>
      </c>
      <c r="CA1936" s="246">
        <f t="shared" si="515"/>
        <v>0</v>
      </c>
      <c r="CB1936" s="246">
        <f t="shared" si="516"/>
        <v>0</v>
      </c>
      <c r="CC1936" s="246" t="str">
        <f t="shared" si="517"/>
        <v/>
      </c>
      <c r="CD1936" s="246">
        <f t="shared" si="518"/>
        <v>5</v>
      </c>
      <c r="CE1936" s="246">
        <f t="shared" si="519"/>
        <v>0</v>
      </c>
      <c r="CF1936" s="276">
        <f t="shared" si="520"/>
        <v>0</v>
      </c>
      <c r="CG1936" s="277">
        <f t="shared" si="520"/>
        <v>0</v>
      </c>
      <c r="CH1936" s="277">
        <f t="shared" si="520"/>
        <v>0</v>
      </c>
      <c r="CI1936" s="278">
        <f t="shared" si="520"/>
        <v>0</v>
      </c>
      <c r="CJ1936" s="280">
        <f t="shared" si="521"/>
        <v>0</v>
      </c>
      <c r="CK1936" s="232">
        <f t="shared" si="522"/>
        <v>0</v>
      </c>
      <c r="CL1936" s="1"/>
    </row>
    <row r="1937" spans="1:90" ht="18" customHeight="1">
      <c r="A1937" s="1"/>
      <c r="B1937" s="1"/>
      <c r="C1937" s="314"/>
      <c r="D1937" s="287" t="str">
        <f t="shared" si="509"/>
        <v/>
      </c>
      <c r="E1937" s="449" t="str">
        <f t="shared" si="510"/>
        <v/>
      </c>
      <c r="F1937" s="450"/>
      <c r="G1937" s="451"/>
      <c r="H1937" s="452"/>
      <c r="I1937" s="453"/>
      <c r="J1937" s="453"/>
      <c r="K1937" s="453"/>
      <c r="L1937" s="453"/>
      <c r="M1937" s="454"/>
      <c r="N1937" s="455"/>
      <c r="O1937" s="456"/>
      <c r="P1937" s="456"/>
      <c r="Q1937" s="456"/>
      <c r="R1937" s="456"/>
      <c r="S1937" s="456"/>
      <c r="T1937" s="456"/>
      <c r="U1937" s="456"/>
      <c r="V1937" s="456"/>
      <c r="W1937" s="456"/>
      <c r="X1937" s="456"/>
      <c r="Y1937" s="456"/>
      <c r="Z1937" s="456"/>
      <c r="AA1937" s="456"/>
      <c r="AB1937" s="456"/>
      <c r="AC1937" s="456"/>
      <c r="AD1937" s="456"/>
      <c r="AE1937" s="457"/>
      <c r="AF1937" s="455"/>
      <c r="AG1937" s="456"/>
      <c r="AH1937" s="456"/>
      <c r="AI1937" s="456"/>
      <c r="AJ1937" s="456"/>
      <c r="AK1937" s="456"/>
      <c r="AL1937" s="456"/>
      <c r="AM1937" s="456"/>
      <c r="AN1937" s="457"/>
      <c r="AO1937" s="455"/>
      <c r="AP1937" s="456"/>
      <c r="AQ1937" s="456"/>
      <c r="AR1937" s="456"/>
      <c r="AS1937" s="456"/>
      <c r="AT1937" s="456"/>
      <c r="AU1937" s="456"/>
      <c r="AV1937" s="456"/>
      <c r="AW1937" s="456"/>
      <c r="AX1937" s="456"/>
      <c r="AY1937" s="456"/>
      <c r="AZ1937" s="456"/>
      <c r="BA1937" s="456"/>
      <c r="BB1937" s="456"/>
      <c r="BC1937" s="456"/>
      <c r="BD1937" s="456"/>
      <c r="BE1937" s="456"/>
      <c r="BF1937" s="456"/>
      <c r="BG1937" s="457"/>
      <c r="BH1937" s="458"/>
      <c r="BI1937" s="459"/>
      <c r="BJ1937" s="459"/>
      <c r="BK1937" s="459"/>
      <c r="BL1937" s="459"/>
      <c r="BM1937" s="460"/>
      <c r="BN1937" s="314"/>
      <c r="BO1937" s="314"/>
      <c r="BP1937" s="1"/>
      <c r="BQ1937" s="120">
        <f>IF($F$3="","",IF(N1937=$F$3,COUNTIF(BQ$23:BQ1936,"&gt;0")+1,0))</f>
        <v>0</v>
      </c>
      <c r="BR1937" s="1"/>
      <c r="BS1937" s="20" t="str">
        <f>IF($N1937="","",IF(VLOOKUP(VLOOKUP($N1937,IMPOSTAZIONI!$E$6:$I$13,5,FALSE),IMPOSTAZIONI!$B$25:$N$32,3,FALSE)=0,"",VLOOKUP(VLOOKUP($N1937,IMPOSTAZIONI!$E$6:$I$13,5,FALSE),IMPOSTAZIONI!$B$25:$N$32,3,FALSE)))</f>
        <v/>
      </c>
      <c r="BT1937" s="20" t="str">
        <f>IF($N1937="","",IF(VLOOKUP(VLOOKUP($N1937,IMPOSTAZIONI!$E$6:$I$13,5,FALSE),IMPOSTAZIONI!$B$25:$N$32,6,FALSE)=0,"",VLOOKUP(VLOOKUP($N1937,IMPOSTAZIONI!$E$6:$I$13,5,FALSE),IMPOSTAZIONI!$B$25:$N$32,6,FALSE)))</f>
        <v/>
      </c>
      <c r="BU1937" s="20" t="str">
        <f>IF($N1937="","",IF(VLOOKUP(VLOOKUP($N1937,IMPOSTAZIONI!$E$6:$I$13,5,FALSE),IMPOSTAZIONI!$B$25:$N$32,9,FALSE)=0,"",VLOOKUP(VLOOKUP($N1937,IMPOSTAZIONI!$E$6:$I$13,5,FALSE),IMPOSTAZIONI!$B$25:$N$32,9,FALSE)))</f>
        <v/>
      </c>
      <c r="BV1937" s="20" t="str">
        <f>IF($N1937="","",IF(VLOOKUP(VLOOKUP($N1937,IMPOSTAZIONI!$E$6:$I$13,5,FALSE),IMPOSTAZIONI!$B$25:$N$32,12,FALSE)=0,"",VLOOKUP(VLOOKUP($N1937,IMPOSTAZIONI!$E$6:$I$13,5,FALSE),IMPOSTAZIONI!$B$25:$N$32,12,FALSE)))</f>
        <v/>
      </c>
      <c r="BW1937" s="221" t="str">
        <f t="shared" si="511"/>
        <v/>
      </c>
      <c r="BX1937" s="221" t="str">
        <f t="shared" si="512"/>
        <v/>
      </c>
      <c r="BY1937" s="221">
        <f t="shared" si="513"/>
        <v>0</v>
      </c>
      <c r="BZ1937" s="231">
        <f t="shared" si="514"/>
        <v>0</v>
      </c>
      <c r="CA1937" s="246">
        <f t="shared" si="515"/>
        <v>0</v>
      </c>
      <c r="CB1937" s="246">
        <f t="shared" si="516"/>
        <v>0</v>
      </c>
      <c r="CC1937" s="246" t="str">
        <f t="shared" si="517"/>
        <v/>
      </c>
      <c r="CD1937" s="246">
        <f t="shared" si="518"/>
        <v>5</v>
      </c>
      <c r="CE1937" s="246">
        <f t="shared" si="519"/>
        <v>0</v>
      </c>
      <c r="CF1937" s="276">
        <f t="shared" si="520"/>
        <v>0</v>
      </c>
      <c r="CG1937" s="277">
        <f t="shared" si="520"/>
        <v>0</v>
      </c>
      <c r="CH1937" s="277">
        <f t="shared" si="520"/>
        <v>0</v>
      </c>
      <c r="CI1937" s="278">
        <f t="shared" si="520"/>
        <v>0</v>
      </c>
      <c r="CJ1937" s="280">
        <f t="shared" si="521"/>
        <v>0</v>
      </c>
      <c r="CK1937" s="232">
        <f t="shared" si="522"/>
        <v>0</v>
      </c>
      <c r="CL1937" s="1"/>
    </row>
    <row r="1938" spans="1:90" ht="18" customHeight="1">
      <c r="A1938" s="1"/>
      <c r="B1938" s="1"/>
      <c r="C1938" s="314"/>
      <c r="D1938" s="287" t="str">
        <f t="shared" si="509"/>
        <v/>
      </c>
      <c r="E1938" s="449" t="str">
        <f t="shared" si="510"/>
        <v/>
      </c>
      <c r="F1938" s="450"/>
      <c r="G1938" s="451"/>
      <c r="H1938" s="452"/>
      <c r="I1938" s="453"/>
      <c r="J1938" s="453"/>
      <c r="K1938" s="453"/>
      <c r="L1938" s="453"/>
      <c r="M1938" s="454"/>
      <c r="N1938" s="455"/>
      <c r="O1938" s="456"/>
      <c r="P1938" s="456"/>
      <c r="Q1938" s="456"/>
      <c r="R1938" s="456"/>
      <c r="S1938" s="456"/>
      <c r="T1938" s="456"/>
      <c r="U1938" s="456"/>
      <c r="V1938" s="456"/>
      <c r="W1938" s="456"/>
      <c r="X1938" s="456"/>
      <c r="Y1938" s="456"/>
      <c r="Z1938" s="456"/>
      <c r="AA1938" s="456"/>
      <c r="AB1938" s="456"/>
      <c r="AC1938" s="456"/>
      <c r="AD1938" s="456"/>
      <c r="AE1938" s="457"/>
      <c r="AF1938" s="455"/>
      <c r="AG1938" s="456"/>
      <c r="AH1938" s="456"/>
      <c r="AI1938" s="456"/>
      <c r="AJ1938" s="456"/>
      <c r="AK1938" s="456"/>
      <c r="AL1938" s="456"/>
      <c r="AM1938" s="456"/>
      <c r="AN1938" s="457"/>
      <c r="AO1938" s="455"/>
      <c r="AP1938" s="456"/>
      <c r="AQ1938" s="456"/>
      <c r="AR1938" s="456"/>
      <c r="AS1938" s="456"/>
      <c r="AT1938" s="456"/>
      <c r="AU1938" s="456"/>
      <c r="AV1938" s="456"/>
      <c r="AW1938" s="456"/>
      <c r="AX1938" s="456"/>
      <c r="AY1938" s="456"/>
      <c r="AZ1938" s="456"/>
      <c r="BA1938" s="456"/>
      <c r="BB1938" s="456"/>
      <c r="BC1938" s="456"/>
      <c r="BD1938" s="456"/>
      <c r="BE1938" s="456"/>
      <c r="BF1938" s="456"/>
      <c r="BG1938" s="457"/>
      <c r="BH1938" s="458"/>
      <c r="BI1938" s="459"/>
      <c r="BJ1938" s="459"/>
      <c r="BK1938" s="459"/>
      <c r="BL1938" s="459"/>
      <c r="BM1938" s="460"/>
      <c r="BN1938" s="314"/>
      <c r="BO1938" s="314"/>
      <c r="BP1938" s="1"/>
      <c r="BQ1938" s="120">
        <f>IF($F$3="","",IF(N1938=$F$3,COUNTIF(BQ$23:BQ1937,"&gt;0")+1,0))</f>
        <v>0</v>
      </c>
      <c r="BR1938" s="1"/>
      <c r="BS1938" s="20" t="str">
        <f>IF($N1938="","",IF(VLOOKUP(VLOOKUP($N1938,IMPOSTAZIONI!$E$6:$I$13,5,FALSE),IMPOSTAZIONI!$B$25:$N$32,3,FALSE)=0,"",VLOOKUP(VLOOKUP($N1938,IMPOSTAZIONI!$E$6:$I$13,5,FALSE),IMPOSTAZIONI!$B$25:$N$32,3,FALSE)))</f>
        <v/>
      </c>
      <c r="BT1938" s="20" t="str">
        <f>IF($N1938="","",IF(VLOOKUP(VLOOKUP($N1938,IMPOSTAZIONI!$E$6:$I$13,5,FALSE),IMPOSTAZIONI!$B$25:$N$32,6,FALSE)=0,"",VLOOKUP(VLOOKUP($N1938,IMPOSTAZIONI!$E$6:$I$13,5,FALSE),IMPOSTAZIONI!$B$25:$N$32,6,FALSE)))</f>
        <v/>
      </c>
      <c r="BU1938" s="20" t="str">
        <f>IF($N1938="","",IF(VLOOKUP(VLOOKUP($N1938,IMPOSTAZIONI!$E$6:$I$13,5,FALSE),IMPOSTAZIONI!$B$25:$N$32,9,FALSE)=0,"",VLOOKUP(VLOOKUP($N1938,IMPOSTAZIONI!$E$6:$I$13,5,FALSE),IMPOSTAZIONI!$B$25:$N$32,9,FALSE)))</f>
        <v/>
      </c>
      <c r="BV1938" s="20" t="str">
        <f>IF($N1938="","",IF(VLOOKUP(VLOOKUP($N1938,IMPOSTAZIONI!$E$6:$I$13,5,FALSE),IMPOSTAZIONI!$B$25:$N$32,12,FALSE)=0,"",VLOOKUP(VLOOKUP($N1938,IMPOSTAZIONI!$E$6:$I$13,5,FALSE),IMPOSTAZIONI!$B$25:$N$32,12,FALSE)))</f>
        <v/>
      </c>
      <c r="BW1938" s="221" t="str">
        <f t="shared" si="511"/>
        <v/>
      </c>
      <c r="BX1938" s="221" t="str">
        <f t="shared" si="512"/>
        <v/>
      </c>
      <c r="BY1938" s="221">
        <f t="shared" si="513"/>
        <v>0</v>
      </c>
      <c r="BZ1938" s="231">
        <f t="shared" si="514"/>
        <v>0</v>
      </c>
      <c r="CA1938" s="246">
        <f t="shared" si="515"/>
        <v>0</v>
      </c>
      <c r="CB1938" s="246">
        <f t="shared" si="516"/>
        <v>0</v>
      </c>
      <c r="CC1938" s="246" t="str">
        <f t="shared" si="517"/>
        <v/>
      </c>
      <c r="CD1938" s="246">
        <f t="shared" si="518"/>
        <v>5</v>
      </c>
      <c r="CE1938" s="246">
        <f t="shared" si="519"/>
        <v>0</v>
      </c>
      <c r="CF1938" s="276">
        <f t="shared" si="520"/>
        <v>0</v>
      </c>
      <c r="CG1938" s="277">
        <f t="shared" si="520"/>
        <v>0</v>
      </c>
      <c r="CH1938" s="277">
        <f t="shared" si="520"/>
        <v>0</v>
      </c>
      <c r="CI1938" s="278">
        <f t="shared" si="520"/>
        <v>0</v>
      </c>
      <c r="CJ1938" s="280">
        <f t="shared" si="521"/>
        <v>0</v>
      </c>
      <c r="CK1938" s="232">
        <f t="shared" si="522"/>
        <v>0</v>
      </c>
      <c r="CL1938" s="1"/>
    </row>
    <row r="1939" spans="1:90" ht="18" customHeight="1">
      <c r="A1939" s="1"/>
      <c r="B1939" s="1"/>
      <c r="C1939" s="314"/>
      <c r="D1939" s="287" t="str">
        <f t="shared" si="509"/>
        <v/>
      </c>
      <c r="E1939" s="449" t="str">
        <f t="shared" si="510"/>
        <v/>
      </c>
      <c r="F1939" s="450"/>
      <c r="G1939" s="451"/>
      <c r="H1939" s="452"/>
      <c r="I1939" s="453"/>
      <c r="J1939" s="453"/>
      <c r="K1939" s="453"/>
      <c r="L1939" s="453"/>
      <c r="M1939" s="454"/>
      <c r="N1939" s="455"/>
      <c r="O1939" s="456"/>
      <c r="P1939" s="456"/>
      <c r="Q1939" s="456"/>
      <c r="R1939" s="456"/>
      <c r="S1939" s="456"/>
      <c r="T1939" s="456"/>
      <c r="U1939" s="456"/>
      <c r="V1939" s="456"/>
      <c r="W1939" s="456"/>
      <c r="X1939" s="456"/>
      <c r="Y1939" s="456"/>
      <c r="Z1939" s="456"/>
      <c r="AA1939" s="456"/>
      <c r="AB1939" s="456"/>
      <c r="AC1939" s="456"/>
      <c r="AD1939" s="456"/>
      <c r="AE1939" s="457"/>
      <c r="AF1939" s="455"/>
      <c r="AG1939" s="456"/>
      <c r="AH1939" s="456"/>
      <c r="AI1939" s="456"/>
      <c r="AJ1939" s="456"/>
      <c r="AK1939" s="456"/>
      <c r="AL1939" s="456"/>
      <c r="AM1939" s="456"/>
      <c r="AN1939" s="457"/>
      <c r="AO1939" s="455"/>
      <c r="AP1939" s="456"/>
      <c r="AQ1939" s="456"/>
      <c r="AR1939" s="456"/>
      <c r="AS1939" s="456"/>
      <c r="AT1939" s="456"/>
      <c r="AU1939" s="456"/>
      <c r="AV1939" s="456"/>
      <c r="AW1939" s="456"/>
      <c r="AX1939" s="456"/>
      <c r="AY1939" s="456"/>
      <c r="AZ1939" s="456"/>
      <c r="BA1939" s="456"/>
      <c r="BB1939" s="456"/>
      <c r="BC1939" s="456"/>
      <c r="BD1939" s="456"/>
      <c r="BE1939" s="456"/>
      <c r="BF1939" s="456"/>
      <c r="BG1939" s="457"/>
      <c r="BH1939" s="458"/>
      <c r="BI1939" s="459"/>
      <c r="BJ1939" s="459"/>
      <c r="BK1939" s="459"/>
      <c r="BL1939" s="459"/>
      <c r="BM1939" s="460"/>
      <c r="BN1939" s="314"/>
      <c r="BO1939" s="314"/>
      <c r="BP1939" s="1"/>
      <c r="BQ1939" s="120">
        <f>IF($F$3="","",IF(N1939=$F$3,COUNTIF(BQ$23:BQ1938,"&gt;0")+1,0))</f>
        <v>0</v>
      </c>
      <c r="BR1939" s="1"/>
      <c r="BS1939" s="20" t="str">
        <f>IF($N1939="","",IF(VLOOKUP(VLOOKUP($N1939,IMPOSTAZIONI!$E$6:$I$13,5,FALSE),IMPOSTAZIONI!$B$25:$N$32,3,FALSE)=0,"",VLOOKUP(VLOOKUP($N1939,IMPOSTAZIONI!$E$6:$I$13,5,FALSE),IMPOSTAZIONI!$B$25:$N$32,3,FALSE)))</f>
        <v/>
      </c>
      <c r="BT1939" s="20" t="str">
        <f>IF($N1939="","",IF(VLOOKUP(VLOOKUP($N1939,IMPOSTAZIONI!$E$6:$I$13,5,FALSE),IMPOSTAZIONI!$B$25:$N$32,6,FALSE)=0,"",VLOOKUP(VLOOKUP($N1939,IMPOSTAZIONI!$E$6:$I$13,5,FALSE),IMPOSTAZIONI!$B$25:$N$32,6,FALSE)))</f>
        <v/>
      </c>
      <c r="BU1939" s="20" t="str">
        <f>IF($N1939="","",IF(VLOOKUP(VLOOKUP($N1939,IMPOSTAZIONI!$E$6:$I$13,5,FALSE),IMPOSTAZIONI!$B$25:$N$32,9,FALSE)=0,"",VLOOKUP(VLOOKUP($N1939,IMPOSTAZIONI!$E$6:$I$13,5,FALSE),IMPOSTAZIONI!$B$25:$N$32,9,FALSE)))</f>
        <v/>
      </c>
      <c r="BV1939" s="20" t="str">
        <f>IF($N1939="","",IF(VLOOKUP(VLOOKUP($N1939,IMPOSTAZIONI!$E$6:$I$13,5,FALSE),IMPOSTAZIONI!$B$25:$N$32,12,FALSE)=0,"",VLOOKUP(VLOOKUP($N1939,IMPOSTAZIONI!$E$6:$I$13,5,FALSE),IMPOSTAZIONI!$B$25:$N$32,12,FALSE)))</f>
        <v/>
      </c>
      <c r="BW1939" s="221" t="str">
        <f t="shared" si="511"/>
        <v/>
      </c>
      <c r="BX1939" s="221" t="str">
        <f t="shared" si="512"/>
        <v/>
      </c>
      <c r="BY1939" s="221">
        <f t="shared" si="513"/>
        <v>0</v>
      </c>
      <c r="BZ1939" s="231">
        <f t="shared" si="514"/>
        <v>0</v>
      </c>
      <c r="CA1939" s="246">
        <f t="shared" si="515"/>
        <v>0</v>
      </c>
      <c r="CB1939" s="246">
        <f t="shared" si="516"/>
        <v>0</v>
      </c>
      <c r="CC1939" s="246" t="str">
        <f t="shared" si="517"/>
        <v/>
      </c>
      <c r="CD1939" s="246">
        <f t="shared" si="518"/>
        <v>5</v>
      </c>
      <c r="CE1939" s="246">
        <f t="shared" si="519"/>
        <v>0</v>
      </c>
      <c r="CF1939" s="276">
        <f t="shared" si="520"/>
        <v>0</v>
      </c>
      <c r="CG1939" s="277">
        <f t="shared" si="520"/>
        <v>0</v>
      </c>
      <c r="CH1939" s="277">
        <f t="shared" si="520"/>
        <v>0</v>
      </c>
      <c r="CI1939" s="278">
        <f t="shared" si="520"/>
        <v>0</v>
      </c>
      <c r="CJ1939" s="280">
        <f t="shared" si="521"/>
        <v>0</v>
      </c>
      <c r="CK1939" s="232">
        <f t="shared" si="522"/>
        <v>0</v>
      </c>
      <c r="CL1939" s="1"/>
    </row>
    <row r="1940" spans="1:90" ht="18" customHeight="1">
      <c r="A1940" s="1"/>
      <c r="B1940" s="1"/>
      <c r="C1940" s="314"/>
      <c r="D1940" s="287" t="str">
        <f t="shared" si="509"/>
        <v/>
      </c>
      <c r="E1940" s="449" t="str">
        <f t="shared" si="510"/>
        <v/>
      </c>
      <c r="F1940" s="450"/>
      <c r="G1940" s="451"/>
      <c r="H1940" s="452"/>
      <c r="I1940" s="453"/>
      <c r="J1940" s="453"/>
      <c r="K1940" s="453"/>
      <c r="L1940" s="453"/>
      <c r="M1940" s="454"/>
      <c r="N1940" s="455"/>
      <c r="O1940" s="456"/>
      <c r="P1940" s="456"/>
      <c r="Q1940" s="456"/>
      <c r="R1940" s="456"/>
      <c r="S1940" s="456"/>
      <c r="T1940" s="456"/>
      <c r="U1940" s="456"/>
      <c r="V1940" s="456"/>
      <c r="W1940" s="456"/>
      <c r="X1940" s="456"/>
      <c r="Y1940" s="456"/>
      <c r="Z1940" s="456"/>
      <c r="AA1940" s="456"/>
      <c r="AB1940" s="456"/>
      <c r="AC1940" s="456"/>
      <c r="AD1940" s="456"/>
      <c r="AE1940" s="457"/>
      <c r="AF1940" s="455"/>
      <c r="AG1940" s="456"/>
      <c r="AH1940" s="456"/>
      <c r="AI1940" s="456"/>
      <c r="AJ1940" s="456"/>
      <c r="AK1940" s="456"/>
      <c r="AL1940" s="456"/>
      <c r="AM1940" s="456"/>
      <c r="AN1940" s="457"/>
      <c r="AO1940" s="455"/>
      <c r="AP1940" s="456"/>
      <c r="AQ1940" s="456"/>
      <c r="AR1940" s="456"/>
      <c r="AS1940" s="456"/>
      <c r="AT1940" s="456"/>
      <c r="AU1940" s="456"/>
      <c r="AV1940" s="456"/>
      <c r="AW1940" s="456"/>
      <c r="AX1940" s="456"/>
      <c r="AY1940" s="456"/>
      <c r="AZ1940" s="456"/>
      <c r="BA1940" s="456"/>
      <c r="BB1940" s="456"/>
      <c r="BC1940" s="456"/>
      <c r="BD1940" s="456"/>
      <c r="BE1940" s="456"/>
      <c r="BF1940" s="456"/>
      <c r="BG1940" s="457"/>
      <c r="BH1940" s="458"/>
      <c r="BI1940" s="459"/>
      <c r="BJ1940" s="459"/>
      <c r="BK1940" s="459"/>
      <c r="BL1940" s="459"/>
      <c r="BM1940" s="460"/>
      <c r="BN1940" s="314"/>
      <c r="BO1940" s="314"/>
      <c r="BP1940" s="1"/>
      <c r="BQ1940" s="120">
        <f>IF($F$3="","",IF(N1940=$F$3,COUNTIF(BQ$23:BQ1939,"&gt;0")+1,0))</f>
        <v>0</v>
      </c>
      <c r="BR1940" s="1"/>
      <c r="BS1940" s="20" t="str">
        <f>IF($N1940="","",IF(VLOOKUP(VLOOKUP($N1940,IMPOSTAZIONI!$E$6:$I$13,5,FALSE),IMPOSTAZIONI!$B$25:$N$32,3,FALSE)=0,"",VLOOKUP(VLOOKUP($N1940,IMPOSTAZIONI!$E$6:$I$13,5,FALSE),IMPOSTAZIONI!$B$25:$N$32,3,FALSE)))</f>
        <v/>
      </c>
      <c r="BT1940" s="20" t="str">
        <f>IF($N1940="","",IF(VLOOKUP(VLOOKUP($N1940,IMPOSTAZIONI!$E$6:$I$13,5,FALSE),IMPOSTAZIONI!$B$25:$N$32,6,FALSE)=0,"",VLOOKUP(VLOOKUP($N1940,IMPOSTAZIONI!$E$6:$I$13,5,FALSE),IMPOSTAZIONI!$B$25:$N$32,6,FALSE)))</f>
        <v/>
      </c>
      <c r="BU1940" s="20" t="str">
        <f>IF($N1940="","",IF(VLOOKUP(VLOOKUP($N1940,IMPOSTAZIONI!$E$6:$I$13,5,FALSE),IMPOSTAZIONI!$B$25:$N$32,9,FALSE)=0,"",VLOOKUP(VLOOKUP($N1940,IMPOSTAZIONI!$E$6:$I$13,5,FALSE),IMPOSTAZIONI!$B$25:$N$32,9,FALSE)))</f>
        <v/>
      </c>
      <c r="BV1940" s="20" t="str">
        <f>IF($N1940="","",IF(VLOOKUP(VLOOKUP($N1940,IMPOSTAZIONI!$E$6:$I$13,5,FALSE),IMPOSTAZIONI!$B$25:$N$32,12,FALSE)=0,"",VLOOKUP(VLOOKUP($N1940,IMPOSTAZIONI!$E$6:$I$13,5,FALSE),IMPOSTAZIONI!$B$25:$N$32,12,FALSE)))</f>
        <v/>
      </c>
      <c r="BW1940" s="221" t="str">
        <f t="shared" si="511"/>
        <v/>
      </c>
      <c r="BX1940" s="221" t="str">
        <f t="shared" si="512"/>
        <v/>
      </c>
      <c r="BY1940" s="221">
        <f t="shared" si="513"/>
        <v>0</v>
      </c>
      <c r="BZ1940" s="231">
        <f t="shared" si="514"/>
        <v>0</v>
      </c>
      <c r="CA1940" s="246">
        <f t="shared" si="515"/>
        <v>0</v>
      </c>
      <c r="CB1940" s="246">
        <f t="shared" si="516"/>
        <v>0</v>
      </c>
      <c r="CC1940" s="246" t="str">
        <f t="shared" si="517"/>
        <v/>
      </c>
      <c r="CD1940" s="246">
        <f t="shared" si="518"/>
        <v>5</v>
      </c>
      <c r="CE1940" s="246">
        <f t="shared" si="519"/>
        <v>0</v>
      </c>
      <c r="CF1940" s="276">
        <f t="shared" si="520"/>
        <v>0</v>
      </c>
      <c r="CG1940" s="277">
        <f t="shared" si="520"/>
        <v>0</v>
      </c>
      <c r="CH1940" s="277">
        <f t="shared" si="520"/>
        <v>0</v>
      </c>
      <c r="CI1940" s="278">
        <f t="shared" si="520"/>
        <v>0</v>
      </c>
      <c r="CJ1940" s="280">
        <f t="shared" si="521"/>
        <v>0</v>
      </c>
      <c r="CK1940" s="232">
        <f t="shared" si="522"/>
        <v>0</v>
      </c>
      <c r="CL1940" s="1"/>
    </row>
    <row r="1941" spans="1:90" ht="18" customHeight="1">
      <c r="A1941" s="1"/>
      <c r="B1941" s="1"/>
      <c r="C1941" s="314"/>
      <c r="D1941" s="287" t="str">
        <f t="shared" si="509"/>
        <v/>
      </c>
      <c r="E1941" s="449" t="str">
        <f t="shared" si="510"/>
        <v/>
      </c>
      <c r="F1941" s="450"/>
      <c r="G1941" s="451"/>
      <c r="H1941" s="452"/>
      <c r="I1941" s="453"/>
      <c r="J1941" s="453"/>
      <c r="K1941" s="453"/>
      <c r="L1941" s="453"/>
      <c r="M1941" s="454"/>
      <c r="N1941" s="455"/>
      <c r="O1941" s="456"/>
      <c r="P1941" s="456"/>
      <c r="Q1941" s="456"/>
      <c r="R1941" s="456"/>
      <c r="S1941" s="456"/>
      <c r="T1941" s="456"/>
      <c r="U1941" s="456"/>
      <c r="V1941" s="456"/>
      <c r="W1941" s="456"/>
      <c r="X1941" s="456"/>
      <c r="Y1941" s="456"/>
      <c r="Z1941" s="456"/>
      <c r="AA1941" s="456"/>
      <c r="AB1941" s="456"/>
      <c r="AC1941" s="456"/>
      <c r="AD1941" s="456"/>
      <c r="AE1941" s="457"/>
      <c r="AF1941" s="455"/>
      <c r="AG1941" s="456"/>
      <c r="AH1941" s="456"/>
      <c r="AI1941" s="456"/>
      <c r="AJ1941" s="456"/>
      <c r="AK1941" s="456"/>
      <c r="AL1941" s="456"/>
      <c r="AM1941" s="456"/>
      <c r="AN1941" s="457"/>
      <c r="AO1941" s="455"/>
      <c r="AP1941" s="456"/>
      <c r="AQ1941" s="456"/>
      <c r="AR1941" s="456"/>
      <c r="AS1941" s="456"/>
      <c r="AT1941" s="456"/>
      <c r="AU1941" s="456"/>
      <c r="AV1941" s="456"/>
      <c r="AW1941" s="456"/>
      <c r="AX1941" s="456"/>
      <c r="AY1941" s="456"/>
      <c r="AZ1941" s="456"/>
      <c r="BA1941" s="456"/>
      <c r="BB1941" s="456"/>
      <c r="BC1941" s="456"/>
      <c r="BD1941" s="456"/>
      <c r="BE1941" s="456"/>
      <c r="BF1941" s="456"/>
      <c r="BG1941" s="457"/>
      <c r="BH1941" s="458"/>
      <c r="BI1941" s="459"/>
      <c r="BJ1941" s="459"/>
      <c r="BK1941" s="459"/>
      <c r="BL1941" s="459"/>
      <c r="BM1941" s="460"/>
      <c r="BN1941" s="314"/>
      <c r="BO1941" s="314"/>
      <c r="BP1941" s="1"/>
      <c r="BQ1941" s="120">
        <f>IF($F$3="","",IF(N1941=$F$3,COUNTIF(BQ$23:BQ1940,"&gt;0")+1,0))</f>
        <v>0</v>
      </c>
      <c r="BR1941" s="1"/>
      <c r="BS1941" s="20" t="str">
        <f>IF($N1941="","",IF(VLOOKUP(VLOOKUP($N1941,IMPOSTAZIONI!$E$6:$I$13,5,FALSE),IMPOSTAZIONI!$B$25:$N$32,3,FALSE)=0,"",VLOOKUP(VLOOKUP($N1941,IMPOSTAZIONI!$E$6:$I$13,5,FALSE),IMPOSTAZIONI!$B$25:$N$32,3,FALSE)))</f>
        <v/>
      </c>
      <c r="BT1941" s="20" t="str">
        <f>IF($N1941="","",IF(VLOOKUP(VLOOKUP($N1941,IMPOSTAZIONI!$E$6:$I$13,5,FALSE),IMPOSTAZIONI!$B$25:$N$32,6,FALSE)=0,"",VLOOKUP(VLOOKUP($N1941,IMPOSTAZIONI!$E$6:$I$13,5,FALSE),IMPOSTAZIONI!$B$25:$N$32,6,FALSE)))</f>
        <v/>
      </c>
      <c r="BU1941" s="20" t="str">
        <f>IF($N1941="","",IF(VLOOKUP(VLOOKUP($N1941,IMPOSTAZIONI!$E$6:$I$13,5,FALSE),IMPOSTAZIONI!$B$25:$N$32,9,FALSE)=0,"",VLOOKUP(VLOOKUP($N1941,IMPOSTAZIONI!$E$6:$I$13,5,FALSE),IMPOSTAZIONI!$B$25:$N$32,9,FALSE)))</f>
        <v/>
      </c>
      <c r="BV1941" s="20" t="str">
        <f>IF($N1941="","",IF(VLOOKUP(VLOOKUP($N1941,IMPOSTAZIONI!$E$6:$I$13,5,FALSE),IMPOSTAZIONI!$B$25:$N$32,12,FALSE)=0,"",VLOOKUP(VLOOKUP($N1941,IMPOSTAZIONI!$E$6:$I$13,5,FALSE),IMPOSTAZIONI!$B$25:$N$32,12,FALSE)))</f>
        <v/>
      </c>
      <c r="BW1941" s="221" t="str">
        <f t="shared" si="511"/>
        <v/>
      </c>
      <c r="BX1941" s="221" t="str">
        <f t="shared" si="512"/>
        <v/>
      </c>
      <c r="BY1941" s="221">
        <f t="shared" si="513"/>
        <v>0</v>
      </c>
      <c r="BZ1941" s="231">
        <f t="shared" si="514"/>
        <v>0</v>
      </c>
      <c r="CA1941" s="246">
        <f t="shared" si="515"/>
        <v>0</v>
      </c>
      <c r="CB1941" s="246">
        <f t="shared" si="516"/>
        <v>0</v>
      </c>
      <c r="CC1941" s="246" t="str">
        <f t="shared" si="517"/>
        <v/>
      </c>
      <c r="CD1941" s="246">
        <f t="shared" si="518"/>
        <v>5</v>
      </c>
      <c r="CE1941" s="246">
        <f t="shared" si="519"/>
        <v>0</v>
      </c>
      <c r="CF1941" s="276">
        <f t="shared" si="520"/>
        <v>0</v>
      </c>
      <c r="CG1941" s="277">
        <f t="shared" si="520"/>
        <v>0</v>
      </c>
      <c r="CH1941" s="277">
        <f t="shared" si="520"/>
        <v>0</v>
      </c>
      <c r="CI1941" s="278">
        <f t="shared" si="520"/>
        <v>0</v>
      </c>
      <c r="CJ1941" s="280">
        <f t="shared" si="521"/>
        <v>0</v>
      </c>
      <c r="CK1941" s="232">
        <f t="shared" si="522"/>
        <v>0</v>
      </c>
      <c r="CL1941" s="1"/>
    </row>
    <row r="1942" spans="1:90" ht="18" customHeight="1">
      <c r="A1942" s="1"/>
      <c r="B1942" s="1"/>
      <c r="C1942" s="314"/>
      <c r="D1942" s="287" t="str">
        <f t="shared" si="509"/>
        <v/>
      </c>
      <c r="E1942" s="449" t="str">
        <f t="shared" si="510"/>
        <v/>
      </c>
      <c r="F1942" s="450"/>
      <c r="G1942" s="451"/>
      <c r="H1942" s="452"/>
      <c r="I1942" s="453"/>
      <c r="J1942" s="453"/>
      <c r="K1942" s="453"/>
      <c r="L1942" s="453"/>
      <c r="M1942" s="454"/>
      <c r="N1942" s="455"/>
      <c r="O1942" s="456"/>
      <c r="P1942" s="456"/>
      <c r="Q1942" s="456"/>
      <c r="R1942" s="456"/>
      <c r="S1942" s="456"/>
      <c r="T1942" s="456"/>
      <c r="U1942" s="456"/>
      <c r="V1942" s="456"/>
      <c r="W1942" s="456"/>
      <c r="X1942" s="456"/>
      <c r="Y1942" s="456"/>
      <c r="Z1942" s="456"/>
      <c r="AA1942" s="456"/>
      <c r="AB1942" s="456"/>
      <c r="AC1942" s="456"/>
      <c r="AD1942" s="456"/>
      <c r="AE1942" s="457"/>
      <c r="AF1942" s="455"/>
      <c r="AG1942" s="456"/>
      <c r="AH1942" s="456"/>
      <c r="AI1942" s="456"/>
      <c r="AJ1942" s="456"/>
      <c r="AK1942" s="456"/>
      <c r="AL1942" s="456"/>
      <c r="AM1942" s="456"/>
      <c r="AN1942" s="457"/>
      <c r="AO1942" s="455"/>
      <c r="AP1942" s="456"/>
      <c r="AQ1942" s="456"/>
      <c r="AR1942" s="456"/>
      <c r="AS1942" s="456"/>
      <c r="AT1942" s="456"/>
      <c r="AU1942" s="456"/>
      <c r="AV1942" s="456"/>
      <c r="AW1942" s="456"/>
      <c r="AX1942" s="456"/>
      <c r="AY1942" s="456"/>
      <c r="AZ1942" s="456"/>
      <c r="BA1942" s="456"/>
      <c r="BB1942" s="456"/>
      <c r="BC1942" s="456"/>
      <c r="BD1942" s="456"/>
      <c r="BE1942" s="456"/>
      <c r="BF1942" s="456"/>
      <c r="BG1942" s="457"/>
      <c r="BH1942" s="458"/>
      <c r="BI1942" s="459"/>
      <c r="BJ1942" s="459"/>
      <c r="BK1942" s="459"/>
      <c r="BL1942" s="459"/>
      <c r="BM1942" s="460"/>
      <c r="BN1942" s="314"/>
      <c r="BO1942" s="314"/>
      <c r="BP1942" s="1"/>
      <c r="BQ1942" s="120">
        <f>IF($F$3="","",IF(N1942=$F$3,COUNTIF(BQ$23:BQ1941,"&gt;0")+1,0))</f>
        <v>0</v>
      </c>
      <c r="BR1942" s="1"/>
      <c r="BS1942" s="20" t="str">
        <f>IF($N1942="","",IF(VLOOKUP(VLOOKUP($N1942,IMPOSTAZIONI!$E$6:$I$13,5,FALSE),IMPOSTAZIONI!$B$25:$N$32,3,FALSE)=0,"",VLOOKUP(VLOOKUP($N1942,IMPOSTAZIONI!$E$6:$I$13,5,FALSE),IMPOSTAZIONI!$B$25:$N$32,3,FALSE)))</f>
        <v/>
      </c>
      <c r="BT1942" s="20" t="str">
        <f>IF($N1942="","",IF(VLOOKUP(VLOOKUP($N1942,IMPOSTAZIONI!$E$6:$I$13,5,FALSE),IMPOSTAZIONI!$B$25:$N$32,6,FALSE)=0,"",VLOOKUP(VLOOKUP($N1942,IMPOSTAZIONI!$E$6:$I$13,5,FALSE),IMPOSTAZIONI!$B$25:$N$32,6,FALSE)))</f>
        <v/>
      </c>
      <c r="BU1942" s="20" t="str">
        <f>IF($N1942="","",IF(VLOOKUP(VLOOKUP($N1942,IMPOSTAZIONI!$E$6:$I$13,5,FALSE),IMPOSTAZIONI!$B$25:$N$32,9,FALSE)=0,"",VLOOKUP(VLOOKUP($N1942,IMPOSTAZIONI!$E$6:$I$13,5,FALSE),IMPOSTAZIONI!$B$25:$N$32,9,FALSE)))</f>
        <v/>
      </c>
      <c r="BV1942" s="20" t="str">
        <f>IF($N1942="","",IF(VLOOKUP(VLOOKUP($N1942,IMPOSTAZIONI!$E$6:$I$13,5,FALSE),IMPOSTAZIONI!$B$25:$N$32,12,FALSE)=0,"",VLOOKUP(VLOOKUP($N1942,IMPOSTAZIONI!$E$6:$I$13,5,FALSE),IMPOSTAZIONI!$B$25:$N$32,12,FALSE)))</f>
        <v/>
      </c>
      <c r="BW1942" s="221" t="str">
        <f t="shared" si="511"/>
        <v/>
      </c>
      <c r="BX1942" s="221" t="str">
        <f t="shared" si="512"/>
        <v/>
      </c>
      <c r="BY1942" s="221">
        <f t="shared" si="513"/>
        <v>0</v>
      </c>
      <c r="BZ1942" s="231">
        <f t="shared" si="514"/>
        <v>0</v>
      </c>
      <c r="CA1942" s="246">
        <f t="shared" si="515"/>
        <v>0</v>
      </c>
      <c r="CB1942" s="246">
        <f t="shared" si="516"/>
        <v>0</v>
      </c>
      <c r="CC1942" s="246" t="str">
        <f t="shared" si="517"/>
        <v/>
      </c>
      <c r="CD1942" s="246">
        <f t="shared" si="518"/>
        <v>5</v>
      </c>
      <c r="CE1942" s="246">
        <f t="shared" si="519"/>
        <v>0</v>
      </c>
      <c r="CF1942" s="276">
        <f t="shared" si="520"/>
        <v>0</v>
      </c>
      <c r="CG1942" s="277">
        <f t="shared" si="520"/>
        <v>0</v>
      </c>
      <c r="CH1942" s="277">
        <f t="shared" si="520"/>
        <v>0</v>
      </c>
      <c r="CI1942" s="278">
        <f t="shared" si="520"/>
        <v>0</v>
      </c>
      <c r="CJ1942" s="280">
        <f t="shared" si="521"/>
        <v>0</v>
      </c>
      <c r="CK1942" s="232">
        <f t="shared" si="522"/>
        <v>0</v>
      </c>
      <c r="CL1942" s="1"/>
    </row>
    <row r="1943" spans="1:90" ht="18" customHeight="1">
      <c r="A1943" s="1"/>
      <c r="B1943" s="1"/>
      <c r="C1943" s="314"/>
      <c r="D1943" s="287" t="str">
        <f t="shared" si="509"/>
        <v/>
      </c>
      <c r="E1943" s="449" t="str">
        <f t="shared" si="510"/>
        <v/>
      </c>
      <c r="F1943" s="450"/>
      <c r="G1943" s="451"/>
      <c r="H1943" s="452"/>
      <c r="I1943" s="453"/>
      <c r="J1943" s="453"/>
      <c r="K1943" s="453"/>
      <c r="L1943" s="453"/>
      <c r="M1943" s="454"/>
      <c r="N1943" s="455"/>
      <c r="O1943" s="456"/>
      <c r="P1943" s="456"/>
      <c r="Q1943" s="456"/>
      <c r="R1943" s="456"/>
      <c r="S1943" s="456"/>
      <c r="T1943" s="456"/>
      <c r="U1943" s="456"/>
      <c r="V1943" s="456"/>
      <c r="W1943" s="456"/>
      <c r="X1943" s="456"/>
      <c r="Y1943" s="456"/>
      <c r="Z1943" s="456"/>
      <c r="AA1943" s="456"/>
      <c r="AB1943" s="456"/>
      <c r="AC1943" s="456"/>
      <c r="AD1943" s="456"/>
      <c r="AE1943" s="457"/>
      <c r="AF1943" s="455"/>
      <c r="AG1943" s="456"/>
      <c r="AH1943" s="456"/>
      <c r="AI1943" s="456"/>
      <c r="AJ1943" s="456"/>
      <c r="AK1943" s="456"/>
      <c r="AL1943" s="456"/>
      <c r="AM1943" s="456"/>
      <c r="AN1943" s="457"/>
      <c r="AO1943" s="455"/>
      <c r="AP1943" s="456"/>
      <c r="AQ1943" s="456"/>
      <c r="AR1943" s="456"/>
      <c r="AS1943" s="456"/>
      <c r="AT1943" s="456"/>
      <c r="AU1943" s="456"/>
      <c r="AV1943" s="456"/>
      <c r="AW1943" s="456"/>
      <c r="AX1943" s="456"/>
      <c r="AY1943" s="456"/>
      <c r="AZ1943" s="456"/>
      <c r="BA1943" s="456"/>
      <c r="BB1943" s="456"/>
      <c r="BC1943" s="456"/>
      <c r="BD1943" s="456"/>
      <c r="BE1943" s="456"/>
      <c r="BF1943" s="456"/>
      <c r="BG1943" s="457"/>
      <c r="BH1943" s="458"/>
      <c r="BI1943" s="459"/>
      <c r="BJ1943" s="459"/>
      <c r="BK1943" s="459"/>
      <c r="BL1943" s="459"/>
      <c r="BM1943" s="460"/>
      <c r="BN1943" s="314"/>
      <c r="BO1943" s="314"/>
      <c r="BP1943" s="1"/>
      <c r="BQ1943" s="120">
        <f>IF($F$3="","",IF(N1943=$F$3,COUNTIF(BQ$23:BQ1942,"&gt;0")+1,0))</f>
        <v>0</v>
      </c>
      <c r="BR1943" s="1"/>
      <c r="BS1943" s="20" t="str">
        <f>IF($N1943="","",IF(VLOOKUP(VLOOKUP($N1943,IMPOSTAZIONI!$E$6:$I$13,5,FALSE),IMPOSTAZIONI!$B$25:$N$32,3,FALSE)=0,"",VLOOKUP(VLOOKUP($N1943,IMPOSTAZIONI!$E$6:$I$13,5,FALSE),IMPOSTAZIONI!$B$25:$N$32,3,FALSE)))</f>
        <v/>
      </c>
      <c r="BT1943" s="20" t="str">
        <f>IF($N1943="","",IF(VLOOKUP(VLOOKUP($N1943,IMPOSTAZIONI!$E$6:$I$13,5,FALSE),IMPOSTAZIONI!$B$25:$N$32,6,FALSE)=0,"",VLOOKUP(VLOOKUP($N1943,IMPOSTAZIONI!$E$6:$I$13,5,FALSE),IMPOSTAZIONI!$B$25:$N$32,6,FALSE)))</f>
        <v/>
      </c>
      <c r="BU1943" s="20" t="str">
        <f>IF($N1943="","",IF(VLOOKUP(VLOOKUP($N1943,IMPOSTAZIONI!$E$6:$I$13,5,FALSE),IMPOSTAZIONI!$B$25:$N$32,9,FALSE)=0,"",VLOOKUP(VLOOKUP($N1943,IMPOSTAZIONI!$E$6:$I$13,5,FALSE),IMPOSTAZIONI!$B$25:$N$32,9,FALSE)))</f>
        <v/>
      </c>
      <c r="BV1943" s="20" t="str">
        <f>IF($N1943="","",IF(VLOOKUP(VLOOKUP($N1943,IMPOSTAZIONI!$E$6:$I$13,5,FALSE),IMPOSTAZIONI!$B$25:$N$32,12,FALSE)=0,"",VLOOKUP(VLOOKUP($N1943,IMPOSTAZIONI!$E$6:$I$13,5,FALSE),IMPOSTAZIONI!$B$25:$N$32,12,FALSE)))</f>
        <v/>
      </c>
      <c r="BW1943" s="221" t="str">
        <f t="shared" si="511"/>
        <v/>
      </c>
      <c r="BX1943" s="221" t="str">
        <f t="shared" si="512"/>
        <v/>
      </c>
      <c r="BY1943" s="221">
        <f t="shared" si="513"/>
        <v>0</v>
      </c>
      <c r="BZ1943" s="231">
        <f t="shared" si="514"/>
        <v>0</v>
      </c>
      <c r="CA1943" s="246">
        <f t="shared" si="515"/>
        <v>0</v>
      </c>
      <c r="CB1943" s="246">
        <f t="shared" si="516"/>
        <v>0</v>
      </c>
      <c r="CC1943" s="246" t="str">
        <f t="shared" si="517"/>
        <v/>
      </c>
      <c r="CD1943" s="246">
        <f t="shared" si="518"/>
        <v>5</v>
      </c>
      <c r="CE1943" s="246">
        <f t="shared" si="519"/>
        <v>0</v>
      </c>
      <c r="CF1943" s="276">
        <f t="shared" si="520"/>
        <v>0</v>
      </c>
      <c r="CG1943" s="277">
        <f t="shared" si="520"/>
        <v>0</v>
      </c>
      <c r="CH1943" s="277">
        <f t="shared" si="520"/>
        <v>0</v>
      </c>
      <c r="CI1943" s="278">
        <f t="shared" si="520"/>
        <v>0</v>
      </c>
      <c r="CJ1943" s="280">
        <f t="shared" si="521"/>
        <v>0</v>
      </c>
      <c r="CK1943" s="232">
        <f t="shared" si="522"/>
        <v>0</v>
      </c>
      <c r="CL1943" s="1"/>
    </row>
    <row r="1944" spans="1:90" ht="18" customHeight="1">
      <c r="A1944" s="1"/>
      <c r="B1944" s="1"/>
      <c r="C1944" s="314"/>
      <c r="D1944" s="287" t="str">
        <f t="shared" si="509"/>
        <v/>
      </c>
      <c r="E1944" s="449" t="str">
        <f t="shared" si="510"/>
        <v/>
      </c>
      <c r="F1944" s="450"/>
      <c r="G1944" s="451"/>
      <c r="H1944" s="452"/>
      <c r="I1944" s="453"/>
      <c r="J1944" s="453"/>
      <c r="K1944" s="453"/>
      <c r="L1944" s="453"/>
      <c r="M1944" s="454"/>
      <c r="N1944" s="455"/>
      <c r="O1944" s="456"/>
      <c r="P1944" s="456"/>
      <c r="Q1944" s="456"/>
      <c r="R1944" s="456"/>
      <c r="S1944" s="456"/>
      <c r="T1944" s="456"/>
      <c r="U1944" s="456"/>
      <c r="V1944" s="456"/>
      <c r="W1944" s="456"/>
      <c r="X1944" s="456"/>
      <c r="Y1944" s="456"/>
      <c r="Z1944" s="456"/>
      <c r="AA1944" s="456"/>
      <c r="AB1944" s="456"/>
      <c r="AC1944" s="456"/>
      <c r="AD1944" s="456"/>
      <c r="AE1944" s="457"/>
      <c r="AF1944" s="455"/>
      <c r="AG1944" s="456"/>
      <c r="AH1944" s="456"/>
      <c r="AI1944" s="456"/>
      <c r="AJ1944" s="456"/>
      <c r="AK1944" s="456"/>
      <c r="AL1944" s="456"/>
      <c r="AM1944" s="456"/>
      <c r="AN1944" s="457"/>
      <c r="AO1944" s="455"/>
      <c r="AP1944" s="456"/>
      <c r="AQ1944" s="456"/>
      <c r="AR1944" s="456"/>
      <c r="AS1944" s="456"/>
      <c r="AT1944" s="456"/>
      <c r="AU1944" s="456"/>
      <c r="AV1944" s="456"/>
      <c r="AW1944" s="456"/>
      <c r="AX1944" s="456"/>
      <c r="AY1944" s="456"/>
      <c r="AZ1944" s="456"/>
      <c r="BA1944" s="456"/>
      <c r="BB1944" s="456"/>
      <c r="BC1944" s="456"/>
      <c r="BD1944" s="456"/>
      <c r="BE1944" s="456"/>
      <c r="BF1944" s="456"/>
      <c r="BG1944" s="457"/>
      <c r="BH1944" s="458"/>
      <c r="BI1944" s="459"/>
      <c r="BJ1944" s="459"/>
      <c r="BK1944" s="459"/>
      <c r="BL1944" s="459"/>
      <c r="BM1944" s="460"/>
      <c r="BN1944" s="314"/>
      <c r="BO1944" s="314"/>
      <c r="BP1944" s="1"/>
      <c r="BQ1944" s="120">
        <f>IF($F$3="","",IF(N1944=$F$3,COUNTIF(BQ$23:BQ1943,"&gt;0")+1,0))</f>
        <v>0</v>
      </c>
      <c r="BR1944" s="1"/>
      <c r="BS1944" s="20" t="str">
        <f>IF($N1944="","",IF(VLOOKUP(VLOOKUP($N1944,IMPOSTAZIONI!$E$6:$I$13,5,FALSE),IMPOSTAZIONI!$B$25:$N$32,3,FALSE)=0,"",VLOOKUP(VLOOKUP($N1944,IMPOSTAZIONI!$E$6:$I$13,5,FALSE),IMPOSTAZIONI!$B$25:$N$32,3,FALSE)))</f>
        <v/>
      </c>
      <c r="BT1944" s="20" t="str">
        <f>IF($N1944="","",IF(VLOOKUP(VLOOKUP($N1944,IMPOSTAZIONI!$E$6:$I$13,5,FALSE),IMPOSTAZIONI!$B$25:$N$32,6,FALSE)=0,"",VLOOKUP(VLOOKUP($N1944,IMPOSTAZIONI!$E$6:$I$13,5,FALSE),IMPOSTAZIONI!$B$25:$N$32,6,FALSE)))</f>
        <v/>
      </c>
      <c r="BU1944" s="20" t="str">
        <f>IF($N1944="","",IF(VLOOKUP(VLOOKUP($N1944,IMPOSTAZIONI!$E$6:$I$13,5,FALSE),IMPOSTAZIONI!$B$25:$N$32,9,FALSE)=0,"",VLOOKUP(VLOOKUP($N1944,IMPOSTAZIONI!$E$6:$I$13,5,FALSE),IMPOSTAZIONI!$B$25:$N$32,9,FALSE)))</f>
        <v/>
      </c>
      <c r="BV1944" s="20" t="str">
        <f>IF($N1944="","",IF(VLOOKUP(VLOOKUP($N1944,IMPOSTAZIONI!$E$6:$I$13,5,FALSE),IMPOSTAZIONI!$B$25:$N$32,12,FALSE)=0,"",VLOOKUP(VLOOKUP($N1944,IMPOSTAZIONI!$E$6:$I$13,5,FALSE),IMPOSTAZIONI!$B$25:$N$32,12,FALSE)))</f>
        <v/>
      </c>
      <c r="BW1944" s="221" t="str">
        <f t="shared" si="511"/>
        <v/>
      </c>
      <c r="BX1944" s="221" t="str">
        <f t="shared" si="512"/>
        <v/>
      </c>
      <c r="BY1944" s="221">
        <f t="shared" si="513"/>
        <v>0</v>
      </c>
      <c r="BZ1944" s="231">
        <f t="shared" si="514"/>
        <v>0</v>
      </c>
      <c r="CA1944" s="246">
        <f t="shared" si="515"/>
        <v>0</v>
      </c>
      <c r="CB1944" s="246">
        <f t="shared" si="516"/>
        <v>0</v>
      </c>
      <c r="CC1944" s="246" t="str">
        <f t="shared" si="517"/>
        <v/>
      </c>
      <c r="CD1944" s="246">
        <f t="shared" si="518"/>
        <v>5</v>
      </c>
      <c r="CE1944" s="246">
        <f t="shared" si="519"/>
        <v>0</v>
      </c>
      <c r="CF1944" s="276">
        <f t="shared" si="520"/>
        <v>0</v>
      </c>
      <c r="CG1944" s="277">
        <f t="shared" si="520"/>
        <v>0</v>
      </c>
      <c r="CH1944" s="277">
        <f t="shared" si="520"/>
        <v>0</v>
      </c>
      <c r="CI1944" s="278">
        <f t="shared" si="520"/>
        <v>0</v>
      </c>
      <c r="CJ1944" s="280">
        <f t="shared" si="521"/>
        <v>0</v>
      </c>
      <c r="CK1944" s="232">
        <f t="shared" si="522"/>
        <v>0</v>
      </c>
      <c r="CL1944" s="1"/>
    </row>
    <row r="1945" spans="1:90" ht="18" customHeight="1">
      <c r="A1945" s="1"/>
      <c r="B1945" s="1"/>
      <c r="C1945" s="314"/>
      <c r="D1945" s="287" t="str">
        <f t="shared" si="509"/>
        <v/>
      </c>
      <c r="E1945" s="449" t="str">
        <f t="shared" si="510"/>
        <v/>
      </c>
      <c r="F1945" s="450"/>
      <c r="G1945" s="451"/>
      <c r="H1945" s="452"/>
      <c r="I1945" s="453"/>
      <c r="J1945" s="453"/>
      <c r="K1945" s="453"/>
      <c r="L1945" s="453"/>
      <c r="M1945" s="454"/>
      <c r="N1945" s="455"/>
      <c r="O1945" s="456"/>
      <c r="P1945" s="456"/>
      <c r="Q1945" s="456"/>
      <c r="R1945" s="456"/>
      <c r="S1945" s="456"/>
      <c r="T1945" s="456"/>
      <c r="U1945" s="456"/>
      <c r="V1945" s="456"/>
      <c r="W1945" s="456"/>
      <c r="X1945" s="456"/>
      <c r="Y1945" s="456"/>
      <c r="Z1945" s="456"/>
      <c r="AA1945" s="456"/>
      <c r="AB1945" s="456"/>
      <c r="AC1945" s="456"/>
      <c r="AD1945" s="456"/>
      <c r="AE1945" s="457"/>
      <c r="AF1945" s="455"/>
      <c r="AG1945" s="456"/>
      <c r="AH1945" s="456"/>
      <c r="AI1945" s="456"/>
      <c r="AJ1945" s="456"/>
      <c r="AK1945" s="456"/>
      <c r="AL1945" s="456"/>
      <c r="AM1945" s="456"/>
      <c r="AN1945" s="457"/>
      <c r="AO1945" s="455"/>
      <c r="AP1945" s="456"/>
      <c r="AQ1945" s="456"/>
      <c r="AR1945" s="456"/>
      <c r="AS1945" s="456"/>
      <c r="AT1945" s="456"/>
      <c r="AU1945" s="456"/>
      <c r="AV1945" s="456"/>
      <c r="AW1945" s="456"/>
      <c r="AX1945" s="456"/>
      <c r="AY1945" s="456"/>
      <c r="AZ1945" s="456"/>
      <c r="BA1945" s="456"/>
      <c r="BB1945" s="456"/>
      <c r="BC1945" s="456"/>
      <c r="BD1945" s="456"/>
      <c r="BE1945" s="456"/>
      <c r="BF1945" s="456"/>
      <c r="BG1945" s="457"/>
      <c r="BH1945" s="458"/>
      <c r="BI1945" s="459"/>
      <c r="BJ1945" s="459"/>
      <c r="BK1945" s="459"/>
      <c r="BL1945" s="459"/>
      <c r="BM1945" s="460"/>
      <c r="BN1945" s="314"/>
      <c r="BO1945" s="314"/>
      <c r="BP1945" s="1"/>
      <c r="BQ1945" s="120">
        <f>IF($F$3="","",IF(N1945=$F$3,COUNTIF(BQ$23:BQ1944,"&gt;0")+1,0))</f>
        <v>0</v>
      </c>
      <c r="BR1945" s="1"/>
      <c r="BS1945" s="20" t="str">
        <f>IF($N1945="","",IF(VLOOKUP(VLOOKUP($N1945,IMPOSTAZIONI!$E$6:$I$13,5,FALSE),IMPOSTAZIONI!$B$25:$N$32,3,FALSE)=0,"",VLOOKUP(VLOOKUP($N1945,IMPOSTAZIONI!$E$6:$I$13,5,FALSE),IMPOSTAZIONI!$B$25:$N$32,3,FALSE)))</f>
        <v/>
      </c>
      <c r="BT1945" s="20" t="str">
        <f>IF($N1945="","",IF(VLOOKUP(VLOOKUP($N1945,IMPOSTAZIONI!$E$6:$I$13,5,FALSE),IMPOSTAZIONI!$B$25:$N$32,6,FALSE)=0,"",VLOOKUP(VLOOKUP($N1945,IMPOSTAZIONI!$E$6:$I$13,5,FALSE),IMPOSTAZIONI!$B$25:$N$32,6,FALSE)))</f>
        <v/>
      </c>
      <c r="BU1945" s="20" t="str">
        <f>IF($N1945="","",IF(VLOOKUP(VLOOKUP($N1945,IMPOSTAZIONI!$E$6:$I$13,5,FALSE),IMPOSTAZIONI!$B$25:$N$32,9,FALSE)=0,"",VLOOKUP(VLOOKUP($N1945,IMPOSTAZIONI!$E$6:$I$13,5,FALSE),IMPOSTAZIONI!$B$25:$N$32,9,FALSE)))</f>
        <v/>
      </c>
      <c r="BV1945" s="20" t="str">
        <f>IF($N1945="","",IF(VLOOKUP(VLOOKUP($N1945,IMPOSTAZIONI!$E$6:$I$13,5,FALSE),IMPOSTAZIONI!$B$25:$N$32,12,FALSE)=0,"",VLOOKUP(VLOOKUP($N1945,IMPOSTAZIONI!$E$6:$I$13,5,FALSE),IMPOSTAZIONI!$B$25:$N$32,12,FALSE)))</f>
        <v/>
      </c>
      <c r="BW1945" s="221" t="str">
        <f t="shared" si="511"/>
        <v/>
      </c>
      <c r="BX1945" s="221" t="str">
        <f t="shared" si="512"/>
        <v/>
      </c>
      <c r="BY1945" s="221">
        <f t="shared" si="513"/>
        <v>0</v>
      </c>
      <c r="BZ1945" s="231">
        <f t="shared" si="514"/>
        <v>0</v>
      </c>
      <c r="CA1945" s="246">
        <f t="shared" si="515"/>
        <v>0</v>
      </c>
      <c r="CB1945" s="246">
        <f t="shared" si="516"/>
        <v>0</v>
      </c>
      <c r="CC1945" s="246" t="str">
        <f t="shared" si="517"/>
        <v/>
      </c>
      <c r="CD1945" s="246">
        <f t="shared" si="518"/>
        <v>5</v>
      </c>
      <c r="CE1945" s="246">
        <f t="shared" si="519"/>
        <v>0</v>
      </c>
      <c r="CF1945" s="276">
        <f t="shared" si="520"/>
        <v>0</v>
      </c>
      <c r="CG1945" s="277">
        <f t="shared" si="520"/>
        <v>0</v>
      </c>
      <c r="CH1945" s="277">
        <f t="shared" si="520"/>
        <v>0</v>
      </c>
      <c r="CI1945" s="278">
        <f t="shared" si="520"/>
        <v>0</v>
      </c>
      <c r="CJ1945" s="280">
        <f t="shared" si="521"/>
        <v>0</v>
      </c>
      <c r="CK1945" s="232">
        <f t="shared" si="522"/>
        <v>0</v>
      </c>
      <c r="CL1945" s="1"/>
    </row>
    <row r="1946" spans="1:90" ht="18" customHeight="1">
      <c r="A1946" s="1"/>
      <c r="B1946" s="1"/>
      <c r="C1946" s="314"/>
      <c r="D1946" s="287" t="str">
        <f t="shared" si="509"/>
        <v/>
      </c>
      <c r="E1946" s="449" t="str">
        <f t="shared" si="510"/>
        <v/>
      </c>
      <c r="F1946" s="450"/>
      <c r="G1946" s="451"/>
      <c r="H1946" s="452"/>
      <c r="I1946" s="453"/>
      <c r="J1946" s="453"/>
      <c r="K1946" s="453"/>
      <c r="L1946" s="453"/>
      <c r="M1946" s="454"/>
      <c r="N1946" s="455"/>
      <c r="O1946" s="456"/>
      <c r="P1946" s="456"/>
      <c r="Q1946" s="456"/>
      <c r="R1946" s="456"/>
      <c r="S1946" s="456"/>
      <c r="T1946" s="456"/>
      <c r="U1946" s="456"/>
      <c r="V1946" s="456"/>
      <c r="W1946" s="456"/>
      <c r="X1946" s="456"/>
      <c r="Y1946" s="456"/>
      <c r="Z1946" s="456"/>
      <c r="AA1946" s="456"/>
      <c r="AB1946" s="456"/>
      <c r="AC1946" s="456"/>
      <c r="AD1946" s="456"/>
      <c r="AE1946" s="457"/>
      <c r="AF1946" s="455"/>
      <c r="AG1946" s="456"/>
      <c r="AH1946" s="456"/>
      <c r="AI1946" s="456"/>
      <c r="AJ1946" s="456"/>
      <c r="AK1946" s="456"/>
      <c r="AL1946" s="456"/>
      <c r="AM1946" s="456"/>
      <c r="AN1946" s="457"/>
      <c r="AO1946" s="455"/>
      <c r="AP1946" s="456"/>
      <c r="AQ1946" s="456"/>
      <c r="AR1946" s="456"/>
      <c r="AS1946" s="456"/>
      <c r="AT1946" s="456"/>
      <c r="AU1946" s="456"/>
      <c r="AV1946" s="456"/>
      <c r="AW1946" s="456"/>
      <c r="AX1946" s="456"/>
      <c r="AY1946" s="456"/>
      <c r="AZ1946" s="456"/>
      <c r="BA1946" s="456"/>
      <c r="BB1946" s="456"/>
      <c r="BC1946" s="456"/>
      <c r="BD1946" s="456"/>
      <c r="BE1946" s="456"/>
      <c r="BF1946" s="456"/>
      <c r="BG1946" s="457"/>
      <c r="BH1946" s="458"/>
      <c r="BI1946" s="459"/>
      <c r="BJ1946" s="459"/>
      <c r="BK1946" s="459"/>
      <c r="BL1946" s="459"/>
      <c r="BM1946" s="460"/>
      <c r="BN1946" s="314"/>
      <c r="BO1946" s="314"/>
      <c r="BP1946" s="1"/>
      <c r="BQ1946" s="120">
        <f>IF($F$3="","",IF(N1946=$F$3,COUNTIF(BQ$23:BQ1945,"&gt;0")+1,0))</f>
        <v>0</v>
      </c>
      <c r="BR1946" s="1"/>
      <c r="BS1946" s="20" t="str">
        <f>IF($N1946="","",IF(VLOOKUP(VLOOKUP($N1946,IMPOSTAZIONI!$E$6:$I$13,5,FALSE),IMPOSTAZIONI!$B$25:$N$32,3,FALSE)=0,"",VLOOKUP(VLOOKUP($N1946,IMPOSTAZIONI!$E$6:$I$13,5,FALSE),IMPOSTAZIONI!$B$25:$N$32,3,FALSE)))</f>
        <v/>
      </c>
      <c r="BT1946" s="20" t="str">
        <f>IF($N1946="","",IF(VLOOKUP(VLOOKUP($N1946,IMPOSTAZIONI!$E$6:$I$13,5,FALSE),IMPOSTAZIONI!$B$25:$N$32,6,FALSE)=0,"",VLOOKUP(VLOOKUP($N1946,IMPOSTAZIONI!$E$6:$I$13,5,FALSE),IMPOSTAZIONI!$B$25:$N$32,6,FALSE)))</f>
        <v/>
      </c>
      <c r="BU1946" s="20" t="str">
        <f>IF($N1946="","",IF(VLOOKUP(VLOOKUP($N1946,IMPOSTAZIONI!$E$6:$I$13,5,FALSE),IMPOSTAZIONI!$B$25:$N$32,9,FALSE)=0,"",VLOOKUP(VLOOKUP($N1946,IMPOSTAZIONI!$E$6:$I$13,5,FALSE),IMPOSTAZIONI!$B$25:$N$32,9,FALSE)))</f>
        <v/>
      </c>
      <c r="BV1946" s="20" t="str">
        <f>IF($N1946="","",IF(VLOOKUP(VLOOKUP($N1946,IMPOSTAZIONI!$E$6:$I$13,5,FALSE),IMPOSTAZIONI!$B$25:$N$32,12,FALSE)=0,"",VLOOKUP(VLOOKUP($N1946,IMPOSTAZIONI!$E$6:$I$13,5,FALSE),IMPOSTAZIONI!$B$25:$N$32,12,FALSE)))</f>
        <v/>
      </c>
      <c r="BW1946" s="221" t="str">
        <f t="shared" si="511"/>
        <v/>
      </c>
      <c r="BX1946" s="221" t="str">
        <f t="shared" si="512"/>
        <v/>
      </c>
      <c r="BY1946" s="221">
        <f t="shared" si="513"/>
        <v>0</v>
      </c>
      <c r="BZ1946" s="231">
        <f t="shared" si="514"/>
        <v>0</v>
      </c>
      <c r="CA1946" s="246">
        <f t="shared" si="515"/>
        <v>0</v>
      </c>
      <c r="CB1946" s="246">
        <f t="shared" si="516"/>
        <v>0</v>
      </c>
      <c r="CC1946" s="246" t="str">
        <f t="shared" si="517"/>
        <v/>
      </c>
      <c r="CD1946" s="246">
        <f t="shared" si="518"/>
        <v>5</v>
      </c>
      <c r="CE1946" s="246">
        <f t="shared" si="519"/>
        <v>0</v>
      </c>
      <c r="CF1946" s="276">
        <f t="shared" si="520"/>
        <v>0</v>
      </c>
      <c r="CG1946" s="277">
        <f t="shared" si="520"/>
        <v>0</v>
      </c>
      <c r="CH1946" s="277">
        <f t="shared" si="520"/>
        <v>0</v>
      </c>
      <c r="CI1946" s="278">
        <f t="shared" si="520"/>
        <v>0</v>
      </c>
      <c r="CJ1946" s="280">
        <f t="shared" si="521"/>
        <v>0</v>
      </c>
      <c r="CK1946" s="232">
        <f t="shared" si="522"/>
        <v>0</v>
      </c>
      <c r="CL1946" s="1"/>
    </row>
    <row r="1947" spans="1:90" ht="18" customHeight="1">
      <c r="A1947" s="1"/>
      <c r="B1947" s="1"/>
      <c r="C1947" s="314"/>
      <c r="D1947" s="287" t="str">
        <f t="shared" si="509"/>
        <v/>
      </c>
      <c r="E1947" s="449" t="str">
        <f t="shared" si="510"/>
        <v/>
      </c>
      <c r="F1947" s="450"/>
      <c r="G1947" s="451"/>
      <c r="H1947" s="452"/>
      <c r="I1947" s="453"/>
      <c r="J1947" s="453"/>
      <c r="K1947" s="453"/>
      <c r="L1947" s="453"/>
      <c r="M1947" s="454"/>
      <c r="N1947" s="455"/>
      <c r="O1947" s="456"/>
      <c r="P1947" s="456"/>
      <c r="Q1947" s="456"/>
      <c r="R1947" s="456"/>
      <c r="S1947" s="456"/>
      <c r="T1947" s="456"/>
      <c r="U1947" s="456"/>
      <c r="V1947" s="456"/>
      <c r="W1947" s="456"/>
      <c r="X1947" s="456"/>
      <c r="Y1947" s="456"/>
      <c r="Z1947" s="456"/>
      <c r="AA1947" s="456"/>
      <c r="AB1947" s="456"/>
      <c r="AC1947" s="456"/>
      <c r="AD1947" s="456"/>
      <c r="AE1947" s="457"/>
      <c r="AF1947" s="455"/>
      <c r="AG1947" s="456"/>
      <c r="AH1947" s="456"/>
      <c r="AI1947" s="456"/>
      <c r="AJ1947" s="456"/>
      <c r="AK1947" s="456"/>
      <c r="AL1947" s="456"/>
      <c r="AM1947" s="456"/>
      <c r="AN1947" s="457"/>
      <c r="AO1947" s="455"/>
      <c r="AP1947" s="456"/>
      <c r="AQ1947" s="456"/>
      <c r="AR1947" s="456"/>
      <c r="AS1947" s="456"/>
      <c r="AT1947" s="456"/>
      <c r="AU1947" s="456"/>
      <c r="AV1947" s="456"/>
      <c r="AW1947" s="456"/>
      <c r="AX1947" s="456"/>
      <c r="AY1947" s="456"/>
      <c r="AZ1947" s="456"/>
      <c r="BA1947" s="456"/>
      <c r="BB1947" s="456"/>
      <c r="BC1947" s="456"/>
      <c r="BD1947" s="456"/>
      <c r="BE1947" s="456"/>
      <c r="BF1947" s="456"/>
      <c r="BG1947" s="457"/>
      <c r="BH1947" s="458"/>
      <c r="BI1947" s="459"/>
      <c r="BJ1947" s="459"/>
      <c r="BK1947" s="459"/>
      <c r="BL1947" s="459"/>
      <c r="BM1947" s="460"/>
      <c r="BN1947" s="314"/>
      <c r="BO1947" s="314"/>
      <c r="BP1947" s="1"/>
      <c r="BQ1947" s="120">
        <f>IF($F$3="","",IF(N1947=$F$3,COUNTIF(BQ$23:BQ1946,"&gt;0")+1,0))</f>
        <v>0</v>
      </c>
      <c r="BR1947" s="1"/>
      <c r="BS1947" s="20" t="str">
        <f>IF($N1947="","",IF(VLOOKUP(VLOOKUP($N1947,IMPOSTAZIONI!$E$6:$I$13,5,FALSE),IMPOSTAZIONI!$B$25:$N$32,3,FALSE)=0,"",VLOOKUP(VLOOKUP($N1947,IMPOSTAZIONI!$E$6:$I$13,5,FALSE),IMPOSTAZIONI!$B$25:$N$32,3,FALSE)))</f>
        <v/>
      </c>
      <c r="BT1947" s="20" t="str">
        <f>IF($N1947="","",IF(VLOOKUP(VLOOKUP($N1947,IMPOSTAZIONI!$E$6:$I$13,5,FALSE),IMPOSTAZIONI!$B$25:$N$32,6,FALSE)=0,"",VLOOKUP(VLOOKUP($N1947,IMPOSTAZIONI!$E$6:$I$13,5,FALSE),IMPOSTAZIONI!$B$25:$N$32,6,FALSE)))</f>
        <v/>
      </c>
      <c r="BU1947" s="20" t="str">
        <f>IF($N1947="","",IF(VLOOKUP(VLOOKUP($N1947,IMPOSTAZIONI!$E$6:$I$13,5,FALSE),IMPOSTAZIONI!$B$25:$N$32,9,FALSE)=0,"",VLOOKUP(VLOOKUP($N1947,IMPOSTAZIONI!$E$6:$I$13,5,FALSE),IMPOSTAZIONI!$B$25:$N$32,9,FALSE)))</f>
        <v/>
      </c>
      <c r="BV1947" s="20" t="str">
        <f>IF($N1947="","",IF(VLOOKUP(VLOOKUP($N1947,IMPOSTAZIONI!$E$6:$I$13,5,FALSE),IMPOSTAZIONI!$B$25:$N$32,12,FALSE)=0,"",VLOOKUP(VLOOKUP($N1947,IMPOSTAZIONI!$E$6:$I$13,5,FALSE),IMPOSTAZIONI!$B$25:$N$32,12,FALSE)))</f>
        <v/>
      </c>
      <c r="BW1947" s="221" t="str">
        <f t="shared" si="511"/>
        <v/>
      </c>
      <c r="BX1947" s="221" t="str">
        <f t="shared" si="512"/>
        <v/>
      </c>
      <c r="BY1947" s="221">
        <f t="shared" si="513"/>
        <v>0</v>
      </c>
      <c r="BZ1947" s="231">
        <f t="shared" si="514"/>
        <v>0</v>
      </c>
      <c r="CA1947" s="246">
        <f t="shared" si="515"/>
        <v>0</v>
      </c>
      <c r="CB1947" s="246">
        <f t="shared" si="516"/>
        <v>0</v>
      </c>
      <c r="CC1947" s="246" t="str">
        <f t="shared" si="517"/>
        <v/>
      </c>
      <c r="CD1947" s="246">
        <f t="shared" si="518"/>
        <v>5</v>
      </c>
      <c r="CE1947" s="246">
        <f t="shared" si="519"/>
        <v>0</v>
      </c>
      <c r="CF1947" s="276">
        <f t="shared" si="520"/>
        <v>0</v>
      </c>
      <c r="CG1947" s="277">
        <f t="shared" si="520"/>
        <v>0</v>
      </c>
      <c r="CH1947" s="277">
        <f t="shared" si="520"/>
        <v>0</v>
      </c>
      <c r="CI1947" s="278">
        <f t="shared" si="520"/>
        <v>0</v>
      </c>
      <c r="CJ1947" s="280">
        <f t="shared" si="521"/>
        <v>0</v>
      </c>
      <c r="CK1947" s="232">
        <f t="shared" si="522"/>
        <v>0</v>
      </c>
      <c r="CL1947" s="1"/>
    </row>
    <row r="1948" spans="1:90" ht="18" customHeight="1">
      <c r="A1948" s="1"/>
      <c r="B1948" s="1"/>
      <c r="C1948" s="314"/>
      <c r="D1948" s="287" t="str">
        <f t="shared" si="509"/>
        <v/>
      </c>
      <c r="E1948" s="449" t="str">
        <f t="shared" si="510"/>
        <v/>
      </c>
      <c r="F1948" s="450"/>
      <c r="G1948" s="451"/>
      <c r="H1948" s="452"/>
      <c r="I1948" s="453"/>
      <c r="J1948" s="453"/>
      <c r="K1948" s="453"/>
      <c r="L1948" s="453"/>
      <c r="M1948" s="454"/>
      <c r="N1948" s="455"/>
      <c r="O1948" s="456"/>
      <c r="P1948" s="456"/>
      <c r="Q1948" s="456"/>
      <c r="R1948" s="456"/>
      <c r="S1948" s="456"/>
      <c r="T1948" s="456"/>
      <c r="U1948" s="456"/>
      <c r="V1948" s="456"/>
      <c r="W1948" s="456"/>
      <c r="X1948" s="456"/>
      <c r="Y1948" s="456"/>
      <c r="Z1948" s="456"/>
      <c r="AA1948" s="456"/>
      <c r="AB1948" s="456"/>
      <c r="AC1948" s="456"/>
      <c r="AD1948" s="456"/>
      <c r="AE1948" s="457"/>
      <c r="AF1948" s="455"/>
      <c r="AG1948" s="456"/>
      <c r="AH1948" s="456"/>
      <c r="AI1948" s="456"/>
      <c r="AJ1948" s="456"/>
      <c r="AK1948" s="456"/>
      <c r="AL1948" s="456"/>
      <c r="AM1948" s="456"/>
      <c r="AN1948" s="457"/>
      <c r="AO1948" s="455"/>
      <c r="AP1948" s="456"/>
      <c r="AQ1948" s="456"/>
      <c r="AR1948" s="456"/>
      <c r="AS1948" s="456"/>
      <c r="AT1948" s="456"/>
      <c r="AU1948" s="456"/>
      <c r="AV1948" s="456"/>
      <c r="AW1948" s="456"/>
      <c r="AX1948" s="456"/>
      <c r="AY1948" s="456"/>
      <c r="AZ1948" s="456"/>
      <c r="BA1948" s="456"/>
      <c r="BB1948" s="456"/>
      <c r="BC1948" s="456"/>
      <c r="BD1948" s="456"/>
      <c r="BE1948" s="456"/>
      <c r="BF1948" s="456"/>
      <c r="BG1948" s="457"/>
      <c r="BH1948" s="458"/>
      <c r="BI1948" s="459"/>
      <c r="BJ1948" s="459"/>
      <c r="BK1948" s="459"/>
      <c r="BL1948" s="459"/>
      <c r="BM1948" s="460"/>
      <c r="BN1948" s="314"/>
      <c r="BO1948" s="314"/>
      <c r="BP1948" s="1"/>
      <c r="BQ1948" s="120">
        <f>IF($F$3="","",IF(N1948=$F$3,COUNTIF(BQ$23:BQ1947,"&gt;0")+1,0))</f>
        <v>0</v>
      </c>
      <c r="BR1948" s="1"/>
      <c r="BS1948" s="20" t="str">
        <f>IF($N1948="","",IF(VLOOKUP(VLOOKUP($N1948,IMPOSTAZIONI!$E$6:$I$13,5,FALSE),IMPOSTAZIONI!$B$25:$N$32,3,FALSE)=0,"",VLOOKUP(VLOOKUP($N1948,IMPOSTAZIONI!$E$6:$I$13,5,FALSE),IMPOSTAZIONI!$B$25:$N$32,3,FALSE)))</f>
        <v/>
      </c>
      <c r="BT1948" s="20" t="str">
        <f>IF($N1948="","",IF(VLOOKUP(VLOOKUP($N1948,IMPOSTAZIONI!$E$6:$I$13,5,FALSE),IMPOSTAZIONI!$B$25:$N$32,6,FALSE)=0,"",VLOOKUP(VLOOKUP($N1948,IMPOSTAZIONI!$E$6:$I$13,5,FALSE),IMPOSTAZIONI!$B$25:$N$32,6,FALSE)))</f>
        <v/>
      </c>
      <c r="BU1948" s="20" t="str">
        <f>IF($N1948="","",IF(VLOOKUP(VLOOKUP($N1948,IMPOSTAZIONI!$E$6:$I$13,5,FALSE),IMPOSTAZIONI!$B$25:$N$32,9,FALSE)=0,"",VLOOKUP(VLOOKUP($N1948,IMPOSTAZIONI!$E$6:$I$13,5,FALSE),IMPOSTAZIONI!$B$25:$N$32,9,FALSE)))</f>
        <v/>
      </c>
      <c r="BV1948" s="20" t="str">
        <f>IF($N1948="","",IF(VLOOKUP(VLOOKUP($N1948,IMPOSTAZIONI!$E$6:$I$13,5,FALSE),IMPOSTAZIONI!$B$25:$N$32,12,FALSE)=0,"",VLOOKUP(VLOOKUP($N1948,IMPOSTAZIONI!$E$6:$I$13,5,FALSE),IMPOSTAZIONI!$B$25:$N$32,12,FALSE)))</f>
        <v/>
      </c>
      <c r="BW1948" s="221" t="str">
        <f t="shared" si="511"/>
        <v/>
      </c>
      <c r="BX1948" s="221" t="str">
        <f t="shared" si="512"/>
        <v/>
      </c>
      <c r="BY1948" s="221">
        <f t="shared" si="513"/>
        <v>0</v>
      </c>
      <c r="BZ1948" s="231">
        <f t="shared" si="514"/>
        <v>0</v>
      </c>
      <c r="CA1948" s="246">
        <f t="shared" si="515"/>
        <v>0</v>
      </c>
      <c r="CB1948" s="246">
        <f t="shared" si="516"/>
        <v>0</v>
      </c>
      <c r="CC1948" s="246" t="str">
        <f t="shared" si="517"/>
        <v/>
      </c>
      <c r="CD1948" s="246">
        <f t="shared" si="518"/>
        <v>5</v>
      </c>
      <c r="CE1948" s="246">
        <f t="shared" si="519"/>
        <v>0</v>
      </c>
      <c r="CF1948" s="276">
        <f t="shared" si="520"/>
        <v>0</v>
      </c>
      <c r="CG1948" s="277">
        <f t="shared" si="520"/>
        <v>0</v>
      </c>
      <c r="CH1948" s="277">
        <f t="shared" si="520"/>
        <v>0</v>
      </c>
      <c r="CI1948" s="278">
        <f t="shared" si="520"/>
        <v>0</v>
      </c>
      <c r="CJ1948" s="280">
        <f t="shared" si="521"/>
        <v>0</v>
      </c>
      <c r="CK1948" s="232">
        <f t="shared" si="522"/>
        <v>0</v>
      </c>
      <c r="CL1948" s="1"/>
    </row>
    <row r="1949" spans="1:90" ht="18" customHeight="1">
      <c r="A1949" s="1"/>
      <c r="B1949" s="1"/>
      <c r="C1949" s="314"/>
      <c r="D1949" s="287" t="str">
        <f t="shared" si="509"/>
        <v/>
      </c>
      <c r="E1949" s="449" t="str">
        <f t="shared" si="510"/>
        <v/>
      </c>
      <c r="F1949" s="450"/>
      <c r="G1949" s="451"/>
      <c r="H1949" s="452"/>
      <c r="I1949" s="453"/>
      <c r="J1949" s="453"/>
      <c r="K1949" s="453"/>
      <c r="L1949" s="453"/>
      <c r="M1949" s="454"/>
      <c r="N1949" s="455"/>
      <c r="O1949" s="456"/>
      <c r="P1949" s="456"/>
      <c r="Q1949" s="456"/>
      <c r="R1949" s="456"/>
      <c r="S1949" s="456"/>
      <c r="T1949" s="456"/>
      <c r="U1949" s="456"/>
      <c r="V1949" s="456"/>
      <c r="W1949" s="456"/>
      <c r="X1949" s="456"/>
      <c r="Y1949" s="456"/>
      <c r="Z1949" s="456"/>
      <c r="AA1949" s="456"/>
      <c r="AB1949" s="456"/>
      <c r="AC1949" s="456"/>
      <c r="AD1949" s="456"/>
      <c r="AE1949" s="457"/>
      <c r="AF1949" s="455"/>
      <c r="AG1949" s="456"/>
      <c r="AH1949" s="456"/>
      <c r="AI1949" s="456"/>
      <c r="AJ1949" s="456"/>
      <c r="AK1949" s="456"/>
      <c r="AL1949" s="456"/>
      <c r="AM1949" s="456"/>
      <c r="AN1949" s="457"/>
      <c r="AO1949" s="455"/>
      <c r="AP1949" s="456"/>
      <c r="AQ1949" s="456"/>
      <c r="AR1949" s="456"/>
      <c r="AS1949" s="456"/>
      <c r="AT1949" s="456"/>
      <c r="AU1949" s="456"/>
      <c r="AV1949" s="456"/>
      <c r="AW1949" s="456"/>
      <c r="AX1949" s="456"/>
      <c r="AY1949" s="456"/>
      <c r="AZ1949" s="456"/>
      <c r="BA1949" s="456"/>
      <c r="BB1949" s="456"/>
      <c r="BC1949" s="456"/>
      <c r="BD1949" s="456"/>
      <c r="BE1949" s="456"/>
      <c r="BF1949" s="456"/>
      <c r="BG1949" s="457"/>
      <c r="BH1949" s="458"/>
      <c r="BI1949" s="459"/>
      <c r="BJ1949" s="459"/>
      <c r="BK1949" s="459"/>
      <c r="BL1949" s="459"/>
      <c r="BM1949" s="460"/>
      <c r="BN1949" s="314"/>
      <c r="BO1949" s="314"/>
      <c r="BP1949" s="1"/>
      <c r="BQ1949" s="120">
        <f>IF($F$3="","",IF(N1949=$F$3,COUNTIF(BQ$23:BQ1948,"&gt;0")+1,0))</f>
        <v>0</v>
      </c>
      <c r="BR1949" s="1"/>
      <c r="BS1949" s="20" t="str">
        <f>IF($N1949="","",IF(VLOOKUP(VLOOKUP($N1949,IMPOSTAZIONI!$E$6:$I$13,5,FALSE),IMPOSTAZIONI!$B$25:$N$32,3,FALSE)=0,"",VLOOKUP(VLOOKUP($N1949,IMPOSTAZIONI!$E$6:$I$13,5,FALSE),IMPOSTAZIONI!$B$25:$N$32,3,FALSE)))</f>
        <v/>
      </c>
      <c r="BT1949" s="20" t="str">
        <f>IF($N1949="","",IF(VLOOKUP(VLOOKUP($N1949,IMPOSTAZIONI!$E$6:$I$13,5,FALSE),IMPOSTAZIONI!$B$25:$N$32,6,FALSE)=0,"",VLOOKUP(VLOOKUP($N1949,IMPOSTAZIONI!$E$6:$I$13,5,FALSE),IMPOSTAZIONI!$B$25:$N$32,6,FALSE)))</f>
        <v/>
      </c>
      <c r="BU1949" s="20" t="str">
        <f>IF($N1949="","",IF(VLOOKUP(VLOOKUP($N1949,IMPOSTAZIONI!$E$6:$I$13,5,FALSE),IMPOSTAZIONI!$B$25:$N$32,9,FALSE)=0,"",VLOOKUP(VLOOKUP($N1949,IMPOSTAZIONI!$E$6:$I$13,5,FALSE),IMPOSTAZIONI!$B$25:$N$32,9,FALSE)))</f>
        <v/>
      </c>
      <c r="BV1949" s="20" t="str">
        <f>IF($N1949="","",IF(VLOOKUP(VLOOKUP($N1949,IMPOSTAZIONI!$E$6:$I$13,5,FALSE),IMPOSTAZIONI!$B$25:$N$32,12,FALSE)=0,"",VLOOKUP(VLOOKUP($N1949,IMPOSTAZIONI!$E$6:$I$13,5,FALSE),IMPOSTAZIONI!$B$25:$N$32,12,FALSE)))</f>
        <v/>
      </c>
      <c r="BW1949" s="221" t="str">
        <f t="shared" si="511"/>
        <v/>
      </c>
      <c r="BX1949" s="221" t="str">
        <f t="shared" si="512"/>
        <v/>
      </c>
      <c r="BY1949" s="221">
        <f t="shared" si="513"/>
        <v>0</v>
      </c>
      <c r="BZ1949" s="231">
        <f t="shared" si="514"/>
        <v>0</v>
      </c>
      <c r="CA1949" s="246">
        <f t="shared" si="515"/>
        <v>0</v>
      </c>
      <c r="CB1949" s="246">
        <f t="shared" si="516"/>
        <v>0</v>
      </c>
      <c r="CC1949" s="246" t="str">
        <f t="shared" si="517"/>
        <v/>
      </c>
      <c r="CD1949" s="246">
        <f t="shared" si="518"/>
        <v>5</v>
      </c>
      <c r="CE1949" s="246">
        <f t="shared" si="519"/>
        <v>0</v>
      </c>
      <c r="CF1949" s="276">
        <f t="shared" si="520"/>
        <v>0</v>
      </c>
      <c r="CG1949" s="277">
        <f t="shared" si="520"/>
        <v>0</v>
      </c>
      <c r="CH1949" s="277">
        <f t="shared" si="520"/>
        <v>0</v>
      </c>
      <c r="CI1949" s="278">
        <f t="shared" si="520"/>
        <v>0</v>
      </c>
      <c r="CJ1949" s="280">
        <f t="shared" si="521"/>
        <v>0</v>
      </c>
      <c r="CK1949" s="232">
        <f t="shared" si="522"/>
        <v>0</v>
      </c>
      <c r="CL1949" s="1"/>
    </row>
    <row r="1950" spans="1:90" ht="18" customHeight="1">
      <c r="A1950" s="1"/>
      <c r="B1950" s="1"/>
      <c r="C1950" s="314"/>
      <c r="D1950" s="287" t="str">
        <f t="shared" si="509"/>
        <v/>
      </c>
      <c r="E1950" s="449" t="str">
        <f t="shared" si="510"/>
        <v/>
      </c>
      <c r="F1950" s="450"/>
      <c r="G1950" s="451"/>
      <c r="H1950" s="452"/>
      <c r="I1950" s="453"/>
      <c r="J1950" s="453"/>
      <c r="K1950" s="453"/>
      <c r="L1950" s="453"/>
      <c r="M1950" s="454"/>
      <c r="N1950" s="455"/>
      <c r="O1950" s="456"/>
      <c r="P1950" s="456"/>
      <c r="Q1950" s="456"/>
      <c r="R1950" s="456"/>
      <c r="S1950" s="456"/>
      <c r="T1950" s="456"/>
      <c r="U1950" s="456"/>
      <c r="V1950" s="456"/>
      <c r="W1950" s="456"/>
      <c r="X1950" s="456"/>
      <c r="Y1950" s="456"/>
      <c r="Z1950" s="456"/>
      <c r="AA1950" s="456"/>
      <c r="AB1950" s="456"/>
      <c r="AC1950" s="456"/>
      <c r="AD1950" s="456"/>
      <c r="AE1950" s="457"/>
      <c r="AF1950" s="455"/>
      <c r="AG1950" s="456"/>
      <c r="AH1950" s="456"/>
      <c r="AI1950" s="456"/>
      <c r="AJ1950" s="456"/>
      <c r="AK1950" s="456"/>
      <c r="AL1950" s="456"/>
      <c r="AM1950" s="456"/>
      <c r="AN1950" s="457"/>
      <c r="AO1950" s="455"/>
      <c r="AP1950" s="456"/>
      <c r="AQ1950" s="456"/>
      <c r="AR1950" s="456"/>
      <c r="AS1950" s="456"/>
      <c r="AT1950" s="456"/>
      <c r="AU1950" s="456"/>
      <c r="AV1950" s="456"/>
      <c r="AW1950" s="456"/>
      <c r="AX1950" s="456"/>
      <c r="AY1950" s="456"/>
      <c r="AZ1950" s="456"/>
      <c r="BA1950" s="456"/>
      <c r="BB1950" s="456"/>
      <c r="BC1950" s="456"/>
      <c r="BD1950" s="456"/>
      <c r="BE1950" s="456"/>
      <c r="BF1950" s="456"/>
      <c r="BG1950" s="457"/>
      <c r="BH1950" s="458"/>
      <c r="BI1950" s="459"/>
      <c r="BJ1950" s="459"/>
      <c r="BK1950" s="459"/>
      <c r="BL1950" s="459"/>
      <c r="BM1950" s="460"/>
      <c r="BN1950" s="314"/>
      <c r="BO1950" s="314"/>
      <c r="BP1950" s="1"/>
      <c r="BQ1950" s="120">
        <f>IF($F$3="","",IF(N1950=$F$3,COUNTIF(BQ$23:BQ1949,"&gt;0")+1,0))</f>
        <v>0</v>
      </c>
      <c r="BR1950" s="1"/>
      <c r="BS1950" s="20" t="str">
        <f>IF($N1950="","",IF(VLOOKUP(VLOOKUP($N1950,IMPOSTAZIONI!$E$6:$I$13,5,FALSE),IMPOSTAZIONI!$B$25:$N$32,3,FALSE)=0,"",VLOOKUP(VLOOKUP($N1950,IMPOSTAZIONI!$E$6:$I$13,5,FALSE),IMPOSTAZIONI!$B$25:$N$32,3,FALSE)))</f>
        <v/>
      </c>
      <c r="BT1950" s="20" t="str">
        <f>IF($N1950="","",IF(VLOOKUP(VLOOKUP($N1950,IMPOSTAZIONI!$E$6:$I$13,5,FALSE),IMPOSTAZIONI!$B$25:$N$32,6,FALSE)=0,"",VLOOKUP(VLOOKUP($N1950,IMPOSTAZIONI!$E$6:$I$13,5,FALSE),IMPOSTAZIONI!$B$25:$N$32,6,FALSE)))</f>
        <v/>
      </c>
      <c r="BU1950" s="20" t="str">
        <f>IF($N1950="","",IF(VLOOKUP(VLOOKUP($N1950,IMPOSTAZIONI!$E$6:$I$13,5,FALSE),IMPOSTAZIONI!$B$25:$N$32,9,FALSE)=0,"",VLOOKUP(VLOOKUP($N1950,IMPOSTAZIONI!$E$6:$I$13,5,FALSE),IMPOSTAZIONI!$B$25:$N$32,9,FALSE)))</f>
        <v/>
      </c>
      <c r="BV1950" s="20" t="str">
        <f>IF($N1950="","",IF(VLOOKUP(VLOOKUP($N1950,IMPOSTAZIONI!$E$6:$I$13,5,FALSE),IMPOSTAZIONI!$B$25:$N$32,12,FALSE)=0,"",VLOOKUP(VLOOKUP($N1950,IMPOSTAZIONI!$E$6:$I$13,5,FALSE),IMPOSTAZIONI!$B$25:$N$32,12,FALSE)))</f>
        <v/>
      </c>
      <c r="BW1950" s="221" t="str">
        <f t="shared" si="511"/>
        <v/>
      </c>
      <c r="BX1950" s="221" t="str">
        <f t="shared" si="512"/>
        <v/>
      </c>
      <c r="BY1950" s="221">
        <f t="shared" si="513"/>
        <v>0</v>
      </c>
      <c r="BZ1950" s="231">
        <f t="shared" si="514"/>
        <v>0</v>
      </c>
      <c r="CA1950" s="246">
        <f t="shared" si="515"/>
        <v>0</v>
      </c>
      <c r="CB1950" s="246">
        <f t="shared" si="516"/>
        <v>0</v>
      </c>
      <c r="CC1950" s="246" t="str">
        <f t="shared" si="517"/>
        <v/>
      </c>
      <c r="CD1950" s="246">
        <f t="shared" si="518"/>
        <v>5</v>
      </c>
      <c r="CE1950" s="246">
        <f t="shared" si="519"/>
        <v>0</v>
      </c>
      <c r="CF1950" s="276">
        <f t="shared" si="520"/>
        <v>0</v>
      </c>
      <c r="CG1950" s="277">
        <f t="shared" si="520"/>
        <v>0</v>
      </c>
      <c r="CH1950" s="277">
        <f t="shared" si="520"/>
        <v>0</v>
      </c>
      <c r="CI1950" s="278">
        <f t="shared" si="520"/>
        <v>0</v>
      </c>
      <c r="CJ1950" s="280">
        <f t="shared" si="521"/>
        <v>0</v>
      </c>
      <c r="CK1950" s="232">
        <f t="shared" si="522"/>
        <v>0</v>
      </c>
      <c r="CL1950" s="1"/>
    </row>
    <row r="1951" spans="1:90" ht="18" customHeight="1">
      <c r="A1951" s="1"/>
      <c r="B1951" s="1"/>
      <c r="C1951" s="314"/>
      <c r="D1951" s="287" t="str">
        <f t="shared" si="509"/>
        <v/>
      </c>
      <c r="E1951" s="449" t="str">
        <f t="shared" si="510"/>
        <v/>
      </c>
      <c r="F1951" s="450"/>
      <c r="G1951" s="451"/>
      <c r="H1951" s="452"/>
      <c r="I1951" s="453"/>
      <c r="J1951" s="453"/>
      <c r="K1951" s="453"/>
      <c r="L1951" s="453"/>
      <c r="M1951" s="454"/>
      <c r="N1951" s="455"/>
      <c r="O1951" s="456"/>
      <c r="P1951" s="456"/>
      <c r="Q1951" s="456"/>
      <c r="R1951" s="456"/>
      <c r="S1951" s="456"/>
      <c r="T1951" s="456"/>
      <c r="U1951" s="456"/>
      <c r="V1951" s="456"/>
      <c r="W1951" s="456"/>
      <c r="X1951" s="456"/>
      <c r="Y1951" s="456"/>
      <c r="Z1951" s="456"/>
      <c r="AA1951" s="456"/>
      <c r="AB1951" s="456"/>
      <c r="AC1951" s="456"/>
      <c r="AD1951" s="456"/>
      <c r="AE1951" s="457"/>
      <c r="AF1951" s="455"/>
      <c r="AG1951" s="456"/>
      <c r="AH1951" s="456"/>
      <c r="AI1951" s="456"/>
      <c r="AJ1951" s="456"/>
      <c r="AK1951" s="456"/>
      <c r="AL1951" s="456"/>
      <c r="AM1951" s="456"/>
      <c r="AN1951" s="457"/>
      <c r="AO1951" s="455"/>
      <c r="AP1951" s="456"/>
      <c r="AQ1951" s="456"/>
      <c r="AR1951" s="456"/>
      <c r="AS1951" s="456"/>
      <c r="AT1951" s="456"/>
      <c r="AU1951" s="456"/>
      <c r="AV1951" s="456"/>
      <c r="AW1951" s="456"/>
      <c r="AX1951" s="456"/>
      <c r="AY1951" s="456"/>
      <c r="AZ1951" s="456"/>
      <c r="BA1951" s="456"/>
      <c r="BB1951" s="456"/>
      <c r="BC1951" s="456"/>
      <c r="BD1951" s="456"/>
      <c r="BE1951" s="456"/>
      <c r="BF1951" s="456"/>
      <c r="BG1951" s="457"/>
      <c r="BH1951" s="458"/>
      <c r="BI1951" s="459"/>
      <c r="BJ1951" s="459"/>
      <c r="BK1951" s="459"/>
      <c r="BL1951" s="459"/>
      <c r="BM1951" s="460"/>
      <c r="BN1951" s="314"/>
      <c r="BO1951" s="314"/>
      <c r="BP1951" s="1"/>
      <c r="BQ1951" s="120">
        <f>IF($F$3="","",IF(N1951=$F$3,COUNTIF(BQ$23:BQ1950,"&gt;0")+1,0))</f>
        <v>0</v>
      </c>
      <c r="BR1951" s="1"/>
      <c r="BS1951" s="20" t="str">
        <f>IF($N1951="","",IF(VLOOKUP(VLOOKUP($N1951,IMPOSTAZIONI!$E$6:$I$13,5,FALSE),IMPOSTAZIONI!$B$25:$N$32,3,FALSE)=0,"",VLOOKUP(VLOOKUP($N1951,IMPOSTAZIONI!$E$6:$I$13,5,FALSE),IMPOSTAZIONI!$B$25:$N$32,3,FALSE)))</f>
        <v/>
      </c>
      <c r="BT1951" s="20" t="str">
        <f>IF($N1951="","",IF(VLOOKUP(VLOOKUP($N1951,IMPOSTAZIONI!$E$6:$I$13,5,FALSE),IMPOSTAZIONI!$B$25:$N$32,6,FALSE)=0,"",VLOOKUP(VLOOKUP($N1951,IMPOSTAZIONI!$E$6:$I$13,5,FALSE),IMPOSTAZIONI!$B$25:$N$32,6,FALSE)))</f>
        <v/>
      </c>
      <c r="BU1951" s="20" t="str">
        <f>IF($N1951="","",IF(VLOOKUP(VLOOKUP($N1951,IMPOSTAZIONI!$E$6:$I$13,5,FALSE),IMPOSTAZIONI!$B$25:$N$32,9,FALSE)=0,"",VLOOKUP(VLOOKUP($N1951,IMPOSTAZIONI!$E$6:$I$13,5,FALSE),IMPOSTAZIONI!$B$25:$N$32,9,FALSE)))</f>
        <v/>
      </c>
      <c r="BV1951" s="20" t="str">
        <f>IF($N1951="","",IF(VLOOKUP(VLOOKUP($N1951,IMPOSTAZIONI!$E$6:$I$13,5,FALSE),IMPOSTAZIONI!$B$25:$N$32,12,FALSE)=0,"",VLOOKUP(VLOOKUP($N1951,IMPOSTAZIONI!$E$6:$I$13,5,FALSE),IMPOSTAZIONI!$B$25:$N$32,12,FALSE)))</f>
        <v/>
      </c>
      <c r="BW1951" s="221" t="str">
        <f t="shared" si="511"/>
        <v/>
      </c>
      <c r="BX1951" s="221" t="str">
        <f t="shared" si="512"/>
        <v/>
      </c>
      <c r="BY1951" s="221">
        <f t="shared" si="513"/>
        <v>0</v>
      </c>
      <c r="BZ1951" s="231">
        <f t="shared" si="514"/>
        <v>0</v>
      </c>
      <c r="CA1951" s="246">
        <f t="shared" si="515"/>
        <v>0</v>
      </c>
      <c r="CB1951" s="246">
        <f t="shared" si="516"/>
        <v>0</v>
      </c>
      <c r="CC1951" s="246" t="str">
        <f t="shared" si="517"/>
        <v/>
      </c>
      <c r="CD1951" s="246">
        <f t="shared" si="518"/>
        <v>5</v>
      </c>
      <c r="CE1951" s="246">
        <f t="shared" si="519"/>
        <v>0</v>
      </c>
      <c r="CF1951" s="276">
        <f t="shared" si="520"/>
        <v>0</v>
      </c>
      <c r="CG1951" s="277">
        <f t="shared" si="520"/>
        <v>0</v>
      </c>
      <c r="CH1951" s="277">
        <f t="shared" si="520"/>
        <v>0</v>
      </c>
      <c r="CI1951" s="278">
        <f t="shared" si="520"/>
        <v>0</v>
      </c>
      <c r="CJ1951" s="280">
        <f t="shared" si="521"/>
        <v>0</v>
      </c>
      <c r="CK1951" s="232">
        <f t="shared" si="522"/>
        <v>0</v>
      </c>
      <c r="CL1951" s="1"/>
    </row>
    <row r="1952" spans="1:90" ht="18" customHeight="1">
      <c r="A1952" s="1"/>
      <c r="B1952" s="1"/>
      <c r="C1952" s="314"/>
      <c r="D1952" s="287" t="str">
        <f t="shared" si="509"/>
        <v/>
      </c>
      <c r="E1952" s="449" t="str">
        <f t="shared" si="510"/>
        <v/>
      </c>
      <c r="F1952" s="450"/>
      <c r="G1952" s="451"/>
      <c r="H1952" s="452"/>
      <c r="I1952" s="453"/>
      <c r="J1952" s="453"/>
      <c r="K1952" s="453"/>
      <c r="L1952" s="453"/>
      <c r="M1952" s="454"/>
      <c r="N1952" s="455"/>
      <c r="O1952" s="456"/>
      <c r="P1952" s="456"/>
      <c r="Q1952" s="456"/>
      <c r="R1952" s="456"/>
      <c r="S1952" s="456"/>
      <c r="T1952" s="456"/>
      <c r="U1952" s="456"/>
      <c r="V1952" s="456"/>
      <c r="W1952" s="456"/>
      <c r="X1952" s="456"/>
      <c r="Y1952" s="456"/>
      <c r="Z1952" s="456"/>
      <c r="AA1952" s="456"/>
      <c r="AB1952" s="456"/>
      <c r="AC1952" s="456"/>
      <c r="AD1952" s="456"/>
      <c r="AE1952" s="457"/>
      <c r="AF1952" s="455"/>
      <c r="AG1952" s="456"/>
      <c r="AH1952" s="456"/>
      <c r="AI1952" s="456"/>
      <c r="AJ1952" s="456"/>
      <c r="AK1952" s="456"/>
      <c r="AL1952" s="456"/>
      <c r="AM1952" s="456"/>
      <c r="AN1952" s="457"/>
      <c r="AO1952" s="455"/>
      <c r="AP1952" s="456"/>
      <c r="AQ1952" s="456"/>
      <c r="AR1952" s="456"/>
      <c r="AS1952" s="456"/>
      <c r="AT1952" s="456"/>
      <c r="AU1952" s="456"/>
      <c r="AV1952" s="456"/>
      <c r="AW1952" s="456"/>
      <c r="AX1952" s="456"/>
      <c r="AY1952" s="456"/>
      <c r="AZ1952" s="456"/>
      <c r="BA1952" s="456"/>
      <c r="BB1952" s="456"/>
      <c r="BC1952" s="456"/>
      <c r="BD1952" s="456"/>
      <c r="BE1952" s="456"/>
      <c r="BF1952" s="456"/>
      <c r="BG1952" s="457"/>
      <c r="BH1952" s="458"/>
      <c r="BI1952" s="459"/>
      <c r="BJ1952" s="459"/>
      <c r="BK1952" s="459"/>
      <c r="BL1952" s="459"/>
      <c r="BM1952" s="460"/>
      <c r="BN1952" s="314"/>
      <c r="BO1952" s="314"/>
      <c r="BP1952" s="1"/>
      <c r="BQ1952" s="120">
        <f>IF($F$3="","",IF(N1952=$F$3,COUNTIF(BQ$23:BQ1951,"&gt;0")+1,0))</f>
        <v>0</v>
      </c>
      <c r="BR1952" s="1"/>
      <c r="BS1952" s="20" t="str">
        <f>IF($N1952="","",IF(VLOOKUP(VLOOKUP($N1952,IMPOSTAZIONI!$E$6:$I$13,5,FALSE),IMPOSTAZIONI!$B$25:$N$32,3,FALSE)=0,"",VLOOKUP(VLOOKUP($N1952,IMPOSTAZIONI!$E$6:$I$13,5,FALSE),IMPOSTAZIONI!$B$25:$N$32,3,FALSE)))</f>
        <v/>
      </c>
      <c r="BT1952" s="20" t="str">
        <f>IF($N1952="","",IF(VLOOKUP(VLOOKUP($N1952,IMPOSTAZIONI!$E$6:$I$13,5,FALSE),IMPOSTAZIONI!$B$25:$N$32,6,FALSE)=0,"",VLOOKUP(VLOOKUP($N1952,IMPOSTAZIONI!$E$6:$I$13,5,FALSE),IMPOSTAZIONI!$B$25:$N$32,6,FALSE)))</f>
        <v/>
      </c>
      <c r="BU1952" s="20" t="str">
        <f>IF($N1952="","",IF(VLOOKUP(VLOOKUP($N1952,IMPOSTAZIONI!$E$6:$I$13,5,FALSE),IMPOSTAZIONI!$B$25:$N$32,9,FALSE)=0,"",VLOOKUP(VLOOKUP($N1952,IMPOSTAZIONI!$E$6:$I$13,5,FALSE),IMPOSTAZIONI!$B$25:$N$32,9,FALSE)))</f>
        <v/>
      </c>
      <c r="BV1952" s="20" t="str">
        <f>IF($N1952="","",IF(VLOOKUP(VLOOKUP($N1952,IMPOSTAZIONI!$E$6:$I$13,5,FALSE),IMPOSTAZIONI!$B$25:$N$32,12,FALSE)=0,"",VLOOKUP(VLOOKUP($N1952,IMPOSTAZIONI!$E$6:$I$13,5,FALSE),IMPOSTAZIONI!$B$25:$N$32,12,FALSE)))</f>
        <v/>
      </c>
      <c r="BW1952" s="221" t="str">
        <f t="shared" si="511"/>
        <v/>
      </c>
      <c r="BX1952" s="221" t="str">
        <f t="shared" si="512"/>
        <v/>
      </c>
      <c r="BY1952" s="221">
        <f t="shared" si="513"/>
        <v>0</v>
      </c>
      <c r="BZ1952" s="231">
        <f t="shared" si="514"/>
        <v>0</v>
      </c>
      <c r="CA1952" s="246">
        <f t="shared" si="515"/>
        <v>0</v>
      </c>
      <c r="CB1952" s="246">
        <f t="shared" si="516"/>
        <v>0</v>
      </c>
      <c r="CC1952" s="246" t="str">
        <f t="shared" si="517"/>
        <v/>
      </c>
      <c r="CD1952" s="246">
        <f t="shared" si="518"/>
        <v>5</v>
      </c>
      <c r="CE1952" s="246">
        <f t="shared" si="519"/>
        <v>0</v>
      </c>
      <c r="CF1952" s="276">
        <f t="shared" si="520"/>
        <v>0</v>
      </c>
      <c r="CG1952" s="277">
        <f t="shared" si="520"/>
        <v>0</v>
      </c>
      <c r="CH1952" s="277">
        <f t="shared" si="520"/>
        <v>0</v>
      </c>
      <c r="CI1952" s="278">
        <f t="shared" si="520"/>
        <v>0</v>
      </c>
      <c r="CJ1952" s="280">
        <f t="shared" si="521"/>
        <v>0</v>
      </c>
      <c r="CK1952" s="232">
        <f t="shared" si="522"/>
        <v>0</v>
      </c>
      <c r="CL1952" s="1"/>
    </row>
    <row r="1953" spans="1:90" ht="18" customHeight="1">
      <c r="A1953" s="1"/>
      <c r="B1953" s="1"/>
      <c r="C1953" s="314"/>
      <c r="D1953" s="287" t="str">
        <f t="shared" si="509"/>
        <v/>
      </c>
      <c r="E1953" s="449" t="str">
        <f t="shared" si="510"/>
        <v/>
      </c>
      <c r="F1953" s="450"/>
      <c r="G1953" s="451"/>
      <c r="H1953" s="452"/>
      <c r="I1953" s="453"/>
      <c r="J1953" s="453"/>
      <c r="K1953" s="453"/>
      <c r="L1953" s="453"/>
      <c r="M1953" s="454"/>
      <c r="N1953" s="455"/>
      <c r="O1953" s="456"/>
      <c r="P1953" s="456"/>
      <c r="Q1953" s="456"/>
      <c r="R1953" s="456"/>
      <c r="S1953" s="456"/>
      <c r="T1953" s="456"/>
      <c r="U1953" s="456"/>
      <c r="V1953" s="456"/>
      <c r="W1953" s="456"/>
      <c r="X1953" s="456"/>
      <c r="Y1953" s="456"/>
      <c r="Z1953" s="456"/>
      <c r="AA1953" s="456"/>
      <c r="AB1953" s="456"/>
      <c r="AC1953" s="456"/>
      <c r="AD1953" s="456"/>
      <c r="AE1953" s="457"/>
      <c r="AF1953" s="455"/>
      <c r="AG1953" s="456"/>
      <c r="AH1953" s="456"/>
      <c r="AI1953" s="456"/>
      <c r="AJ1953" s="456"/>
      <c r="AK1953" s="456"/>
      <c r="AL1953" s="456"/>
      <c r="AM1953" s="456"/>
      <c r="AN1953" s="457"/>
      <c r="AO1953" s="455"/>
      <c r="AP1953" s="456"/>
      <c r="AQ1953" s="456"/>
      <c r="AR1953" s="456"/>
      <c r="AS1953" s="456"/>
      <c r="AT1953" s="456"/>
      <c r="AU1953" s="456"/>
      <c r="AV1953" s="456"/>
      <c r="AW1953" s="456"/>
      <c r="AX1953" s="456"/>
      <c r="AY1953" s="456"/>
      <c r="AZ1953" s="456"/>
      <c r="BA1953" s="456"/>
      <c r="BB1953" s="456"/>
      <c r="BC1953" s="456"/>
      <c r="BD1953" s="456"/>
      <c r="BE1953" s="456"/>
      <c r="BF1953" s="456"/>
      <c r="BG1953" s="457"/>
      <c r="BH1953" s="458"/>
      <c r="BI1953" s="459"/>
      <c r="BJ1953" s="459"/>
      <c r="BK1953" s="459"/>
      <c r="BL1953" s="459"/>
      <c r="BM1953" s="460"/>
      <c r="BN1953" s="314"/>
      <c r="BO1953" s="314"/>
      <c r="BP1953" s="1"/>
      <c r="BQ1953" s="120">
        <f>IF($F$3="","",IF(N1953=$F$3,COUNTIF(BQ$23:BQ1952,"&gt;0")+1,0))</f>
        <v>0</v>
      </c>
      <c r="BR1953" s="1"/>
      <c r="BS1953" s="20" t="str">
        <f>IF($N1953="","",IF(VLOOKUP(VLOOKUP($N1953,IMPOSTAZIONI!$E$6:$I$13,5,FALSE),IMPOSTAZIONI!$B$25:$N$32,3,FALSE)=0,"",VLOOKUP(VLOOKUP($N1953,IMPOSTAZIONI!$E$6:$I$13,5,FALSE),IMPOSTAZIONI!$B$25:$N$32,3,FALSE)))</f>
        <v/>
      </c>
      <c r="BT1953" s="20" t="str">
        <f>IF($N1953="","",IF(VLOOKUP(VLOOKUP($N1953,IMPOSTAZIONI!$E$6:$I$13,5,FALSE),IMPOSTAZIONI!$B$25:$N$32,6,FALSE)=0,"",VLOOKUP(VLOOKUP($N1953,IMPOSTAZIONI!$E$6:$I$13,5,FALSE),IMPOSTAZIONI!$B$25:$N$32,6,FALSE)))</f>
        <v/>
      </c>
      <c r="BU1953" s="20" t="str">
        <f>IF($N1953="","",IF(VLOOKUP(VLOOKUP($N1953,IMPOSTAZIONI!$E$6:$I$13,5,FALSE),IMPOSTAZIONI!$B$25:$N$32,9,FALSE)=0,"",VLOOKUP(VLOOKUP($N1953,IMPOSTAZIONI!$E$6:$I$13,5,FALSE),IMPOSTAZIONI!$B$25:$N$32,9,FALSE)))</f>
        <v/>
      </c>
      <c r="BV1953" s="20" t="str">
        <f>IF($N1953="","",IF(VLOOKUP(VLOOKUP($N1953,IMPOSTAZIONI!$E$6:$I$13,5,FALSE),IMPOSTAZIONI!$B$25:$N$32,12,FALSE)=0,"",VLOOKUP(VLOOKUP($N1953,IMPOSTAZIONI!$E$6:$I$13,5,FALSE),IMPOSTAZIONI!$B$25:$N$32,12,FALSE)))</f>
        <v/>
      </c>
      <c r="BW1953" s="221" t="str">
        <f t="shared" si="511"/>
        <v/>
      </c>
      <c r="BX1953" s="221" t="str">
        <f t="shared" si="512"/>
        <v/>
      </c>
      <c r="BY1953" s="221">
        <f t="shared" si="513"/>
        <v>0</v>
      </c>
      <c r="BZ1953" s="231">
        <f t="shared" si="514"/>
        <v>0</v>
      </c>
      <c r="CA1953" s="246">
        <f t="shared" si="515"/>
        <v>0</v>
      </c>
      <c r="CB1953" s="246">
        <f t="shared" si="516"/>
        <v>0</v>
      </c>
      <c r="CC1953" s="246" t="str">
        <f t="shared" si="517"/>
        <v/>
      </c>
      <c r="CD1953" s="246">
        <f t="shared" si="518"/>
        <v>5</v>
      </c>
      <c r="CE1953" s="246">
        <f t="shared" si="519"/>
        <v>0</v>
      </c>
      <c r="CF1953" s="276">
        <f t="shared" si="520"/>
        <v>0</v>
      </c>
      <c r="CG1953" s="277">
        <f t="shared" si="520"/>
        <v>0</v>
      </c>
      <c r="CH1953" s="277">
        <f t="shared" si="520"/>
        <v>0</v>
      </c>
      <c r="CI1953" s="278">
        <f t="shared" si="520"/>
        <v>0</v>
      </c>
      <c r="CJ1953" s="280">
        <f t="shared" si="521"/>
        <v>0</v>
      </c>
      <c r="CK1953" s="232">
        <f t="shared" si="522"/>
        <v>0</v>
      </c>
      <c r="CL1953" s="1"/>
    </row>
    <row r="1954" spans="1:90" ht="18" customHeight="1">
      <c r="A1954" s="1"/>
      <c r="B1954" s="1"/>
      <c r="C1954" s="314"/>
      <c r="D1954" s="287" t="str">
        <f t="shared" si="509"/>
        <v/>
      </c>
      <c r="E1954" s="449" t="str">
        <f t="shared" si="510"/>
        <v/>
      </c>
      <c r="F1954" s="450"/>
      <c r="G1954" s="451"/>
      <c r="H1954" s="452"/>
      <c r="I1954" s="453"/>
      <c r="J1954" s="453"/>
      <c r="K1954" s="453"/>
      <c r="L1954" s="453"/>
      <c r="M1954" s="454"/>
      <c r="N1954" s="455"/>
      <c r="O1954" s="456"/>
      <c r="P1954" s="456"/>
      <c r="Q1954" s="456"/>
      <c r="R1954" s="456"/>
      <c r="S1954" s="456"/>
      <c r="T1954" s="456"/>
      <c r="U1954" s="456"/>
      <c r="V1954" s="456"/>
      <c r="W1954" s="456"/>
      <c r="X1954" s="456"/>
      <c r="Y1954" s="456"/>
      <c r="Z1954" s="456"/>
      <c r="AA1954" s="456"/>
      <c r="AB1954" s="456"/>
      <c r="AC1954" s="456"/>
      <c r="AD1954" s="456"/>
      <c r="AE1954" s="457"/>
      <c r="AF1954" s="455"/>
      <c r="AG1954" s="456"/>
      <c r="AH1954" s="456"/>
      <c r="AI1954" s="456"/>
      <c r="AJ1954" s="456"/>
      <c r="AK1954" s="456"/>
      <c r="AL1954" s="456"/>
      <c r="AM1954" s="456"/>
      <c r="AN1954" s="457"/>
      <c r="AO1954" s="455"/>
      <c r="AP1954" s="456"/>
      <c r="AQ1954" s="456"/>
      <c r="AR1954" s="456"/>
      <c r="AS1954" s="456"/>
      <c r="AT1954" s="456"/>
      <c r="AU1954" s="456"/>
      <c r="AV1954" s="456"/>
      <c r="AW1954" s="456"/>
      <c r="AX1954" s="456"/>
      <c r="AY1954" s="456"/>
      <c r="AZ1954" s="456"/>
      <c r="BA1954" s="456"/>
      <c r="BB1954" s="456"/>
      <c r="BC1954" s="456"/>
      <c r="BD1954" s="456"/>
      <c r="BE1954" s="456"/>
      <c r="BF1954" s="456"/>
      <c r="BG1954" s="457"/>
      <c r="BH1954" s="458"/>
      <c r="BI1954" s="459"/>
      <c r="BJ1954" s="459"/>
      <c r="BK1954" s="459"/>
      <c r="BL1954" s="459"/>
      <c r="BM1954" s="460"/>
      <c r="BN1954" s="314"/>
      <c r="BO1954" s="314"/>
      <c r="BP1954" s="1"/>
      <c r="BQ1954" s="120">
        <f>IF($F$3="","",IF(N1954=$F$3,COUNTIF(BQ$23:BQ1953,"&gt;0")+1,0))</f>
        <v>0</v>
      </c>
      <c r="BR1954" s="1"/>
      <c r="BS1954" s="20" t="str">
        <f>IF($N1954="","",IF(VLOOKUP(VLOOKUP($N1954,IMPOSTAZIONI!$E$6:$I$13,5,FALSE),IMPOSTAZIONI!$B$25:$N$32,3,FALSE)=0,"",VLOOKUP(VLOOKUP($N1954,IMPOSTAZIONI!$E$6:$I$13,5,FALSE),IMPOSTAZIONI!$B$25:$N$32,3,FALSE)))</f>
        <v/>
      </c>
      <c r="BT1954" s="20" t="str">
        <f>IF($N1954="","",IF(VLOOKUP(VLOOKUP($N1954,IMPOSTAZIONI!$E$6:$I$13,5,FALSE),IMPOSTAZIONI!$B$25:$N$32,6,FALSE)=0,"",VLOOKUP(VLOOKUP($N1954,IMPOSTAZIONI!$E$6:$I$13,5,FALSE),IMPOSTAZIONI!$B$25:$N$32,6,FALSE)))</f>
        <v/>
      </c>
      <c r="BU1954" s="20" t="str">
        <f>IF($N1954="","",IF(VLOOKUP(VLOOKUP($N1954,IMPOSTAZIONI!$E$6:$I$13,5,FALSE),IMPOSTAZIONI!$B$25:$N$32,9,FALSE)=0,"",VLOOKUP(VLOOKUP($N1954,IMPOSTAZIONI!$E$6:$I$13,5,FALSE),IMPOSTAZIONI!$B$25:$N$32,9,FALSE)))</f>
        <v/>
      </c>
      <c r="BV1954" s="20" t="str">
        <f>IF($N1954="","",IF(VLOOKUP(VLOOKUP($N1954,IMPOSTAZIONI!$E$6:$I$13,5,FALSE),IMPOSTAZIONI!$B$25:$N$32,12,FALSE)=0,"",VLOOKUP(VLOOKUP($N1954,IMPOSTAZIONI!$E$6:$I$13,5,FALSE),IMPOSTAZIONI!$B$25:$N$32,12,FALSE)))</f>
        <v/>
      </c>
      <c r="BW1954" s="221" t="str">
        <f t="shared" si="511"/>
        <v/>
      </c>
      <c r="BX1954" s="221" t="str">
        <f t="shared" si="512"/>
        <v/>
      </c>
      <c r="BY1954" s="221">
        <f t="shared" si="513"/>
        <v>0</v>
      </c>
      <c r="BZ1954" s="231">
        <f t="shared" si="514"/>
        <v>0</v>
      </c>
      <c r="CA1954" s="246">
        <f t="shared" si="515"/>
        <v>0</v>
      </c>
      <c r="CB1954" s="246">
        <f t="shared" si="516"/>
        <v>0</v>
      </c>
      <c r="CC1954" s="246" t="str">
        <f t="shared" si="517"/>
        <v/>
      </c>
      <c r="CD1954" s="246">
        <f t="shared" si="518"/>
        <v>5</v>
      </c>
      <c r="CE1954" s="246">
        <f t="shared" si="519"/>
        <v>0</v>
      </c>
      <c r="CF1954" s="276">
        <f t="shared" si="520"/>
        <v>0</v>
      </c>
      <c r="CG1954" s="277">
        <f t="shared" si="520"/>
        <v>0</v>
      </c>
      <c r="CH1954" s="277">
        <f t="shared" si="520"/>
        <v>0</v>
      </c>
      <c r="CI1954" s="278">
        <f t="shared" si="520"/>
        <v>0</v>
      </c>
      <c r="CJ1954" s="280">
        <f t="shared" si="521"/>
        <v>0</v>
      </c>
      <c r="CK1954" s="232">
        <f t="shared" si="522"/>
        <v>0</v>
      </c>
      <c r="CL1954" s="1"/>
    </row>
    <row r="1955" spans="1:90" ht="18" customHeight="1">
      <c r="A1955" s="1"/>
      <c r="B1955" s="1"/>
      <c r="C1955" s="314"/>
      <c r="D1955" s="287" t="str">
        <f t="shared" si="509"/>
        <v/>
      </c>
      <c r="E1955" s="449" t="str">
        <f t="shared" si="510"/>
        <v/>
      </c>
      <c r="F1955" s="450"/>
      <c r="G1955" s="451"/>
      <c r="H1955" s="452"/>
      <c r="I1955" s="453"/>
      <c r="J1955" s="453"/>
      <c r="K1955" s="453"/>
      <c r="L1955" s="453"/>
      <c r="M1955" s="454"/>
      <c r="N1955" s="455"/>
      <c r="O1955" s="456"/>
      <c r="P1955" s="456"/>
      <c r="Q1955" s="456"/>
      <c r="R1955" s="456"/>
      <c r="S1955" s="456"/>
      <c r="T1955" s="456"/>
      <c r="U1955" s="456"/>
      <c r="V1955" s="456"/>
      <c r="W1955" s="456"/>
      <c r="X1955" s="456"/>
      <c r="Y1955" s="456"/>
      <c r="Z1955" s="456"/>
      <c r="AA1955" s="456"/>
      <c r="AB1955" s="456"/>
      <c r="AC1955" s="456"/>
      <c r="AD1955" s="456"/>
      <c r="AE1955" s="457"/>
      <c r="AF1955" s="455"/>
      <c r="AG1955" s="456"/>
      <c r="AH1955" s="456"/>
      <c r="AI1955" s="456"/>
      <c r="AJ1955" s="456"/>
      <c r="AK1955" s="456"/>
      <c r="AL1955" s="456"/>
      <c r="AM1955" s="456"/>
      <c r="AN1955" s="457"/>
      <c r="AO1955" s="455"/>
      <c r="AP1955" s="456"/>
      <c r="AQ1955" s="456"/>
      <c r="AR1955" s="456"/>
      <c r="AS1955" s="456"/>
      <c r="AT1955" s="456"/>
      <c r="AU1955" s="456"/>
      <c r="AV1955" s="456"/>
      <c r="AW1955" s="456"/>
      <c r="AX1955" s="456"/>
      <c r="AY1955" s="456"/>
      <c r="AZ1955" s="456"/>
      <c r="BA1955" s="456"/>
      <c r="BB1955" s="456"/>
      <c r="BC1955" s="456"/>
      <c r="BD1955" s="456"/>
      <c r="BE1955" s="456"/>
      <c r="BF1955" s="456"/>
      <c r="BG1955" s="457"/>
      <c r="BH1955" s="458"/>
      <c r="BI1955" s="459"/>
      <c r="BJ1955" s="459"/>
      <c r="BK1955" s="459"/>
      <c r="BL1955" s="459"/>
      <c r="BM1955" s="460"/>
      <c r="BN1955" s="314"/>
      <c r="BO1955" s="314"/>
      <c r="BP1955" s="1"/>
      <c r="BQ1955" s="120">
        <f>IF($F$3="","",IF(N1955=$F$3,COUNTIF(BQ$23:BQ1954,"&gt;0")+1,0))</f>
        <v>0</v>
      </c>
      <c r="BR1955" s="1"/>
      <c r="BS1955" s="20" t="str">
        <f>IF($N1955="","",IF(VLOOKUP(VLOOKUP($N1955,IMPOSTAZIONI!$E$6:$I$13,5,FALSE),IMPOSTAZIONI!$B$25:$N$32,3,FALSE)=0,"",VLOOKUP(VLOOKUP($N1955,IMPOSTAZIONI!$E$6:$I$13,5,FALSE),IMPOSTAZIONI!$B$25:$N$32,3,FALSE)))</f>
        <v/>
      </c>
      <c r="BT1955" s="20" t="str">
        <f>IF($N1955="","",IF(VLOOKUP(VLOOKUP($N1955,IMPOSTAZIONI!$E$6:$I$13,5,FALSE),IMPOSTAZIONI!$B$25:$N$32,6,FALSE)=0,"",VLOOKUP(VLOOKUP($N1955,IMPOSTAZIONI!$E$6:$I$13,5,FALSE),IMPOSTAZIONI!$B$25:$N$32,6,FALSE)))</f>
        <v/>
      </c>
      <c r="BU1955" s="20" t="str">
        <f>IF($N1955="","",IF(VLOOKUP(VLOOKUP($N1955,IMPOSTAZIONI!$E$6:$I$13,5,FALSE),IMPOSTAZIONI!$B$25:$N$32,9,FALSE)=0,"",VLOOKUP(VLOOKUP($N1955,IMPOSTAZIONI!$E$6:$I$13,5,FALSE),IMPOSTAZIONI!$B$25:$N$32,9,FALSE)))</f>
        <v/>
      </c>
      <c r="BV1955" s="20" t="str">
        <f>IF($N1955="","",IF(VLOOKUP(VLOOKUP($N1955,IMPOSTAZIONI!$E$6:$I$13,5,FALSE),IMPOSTAZIONI!$B$25:$N$32,12,FALSE)=0,"",VLOOKUP(VLOOKUP($N1955,IMPOSTAZIONI!$E$6:$I$13,5,FALSE),IMPOSTAZIONI!$B$25:$N$32,12,FALSE)))</f>
        <v/>
      </c>
      <c r="BW1955" s="221" t="str">
        <f t="shared" si="511"/>
        <v/>
      </c>
      <c r="BX1955" s="221" t="str">
        <f t="shared" si="512"/>
        <v/>
      </c>
      <c r="BY1955" s="221">
        <f t="shared" si="513"/>
        <v>0</v>
      </c>
      <c r="BZ1955" s="231">
        <f t="shared" si="514"/>
        <v>0</v>
      </c>
      <c r="CA1955" s="246">
        <f t="shared" si="515"/>
        <v>0</v>
      </c>
      <c r="CB1955" s="246">
        <f t="shared" si="516"/>
        <v>0</v>
      </c>
      <c r="CC1955" s="246" t="str">
        <f t="shared" si="517"/>
        <v/>
      </c>
      <c r="CD1955" s="246">
        <f t="shared" si="518"/>
        <v>5</v>
      </c>
      <c r="CE1955" s="246">
        <f t="shared" si="519"/>
        <v>0</v>
      </c>
      <c r="CF1955" s="276">
        <f t="shared" si="520"/>
        <v>0</v>
      </c>
      <c r="CG1955" s="277">
        <f t="shared" si="520"/>
        <v>0</v>
      </c>
      <c r="CH1955" s="277">
        <f t="shared" si="520"/>
        <v>0</v>
      </c>
      <c r="CI1955" s="278">
        <f t="shared" si="520"/>
        <v>0</v>
      </c>
      <c r="CJ1955" s="280">
        <f t="shared" si="521"/>
        <v>0</v>
      </c>
      <c r="CK1955" s="232">
        <f t="shared" si="522"/>
        <v>0</v>
      </c>
      <c r="CL1955" s="1"/>
    </row>
    <row r="1956" spans="1:90" ht="18" customHeight="1">
      <c r="A1956" s="1"/>
      <c r="B1956" s="1"/>
      <c r="C1956" s="314"/>
      <c r="D1956" s="287" t="str">
        <f t="shared" si="509"/>
        <v/>
      </c>
      <c r="E1956" s="449" t="str">
        <f t="shared" si="510"/>
        <v/>
      </c>
      <c r="F1956" s="450"/>
      <c r="G1956" s="451"/>
      <c r="H1956" s="452"/>
      <c r="I1956" s="453"/>
      <c r="J1956" s="453"/>
      <c r="K1956" s="453"/>
      <c r="L1956" s="453"/>
      <c r="M1956" s="454"/>
      <c r="N1956" s="455"/>
      <c r="O1956" s="456"/>
      <c r="P1956" s="456"/>
      <c r="Q1956" s="456"/>
      <c r="R1956" s="456"/>
      <c r="S1956" s="456"/>
      <c r="T1956" s="456"/>
      <c r="U1956" s="456"/>
      <c r="V1956" s="456"/>
      <c r="W1956" s="456"/>
      <c r="X1956" s="456"/>
      <c r="Y1956" s="456"/>
      <c r="Z1956" s="456"/>
      <c r="AA1956" s="456"/>
      <c r="AB1956" s="456"/>
      <c r="AC1956" s="456"/>
      <c r="AD1956" s="456"/>
      <c r="AE1956" s="457"/>
      <c r="AF1956" s="455"/>
      <c r="AG1956" s="456"/>
      <c r="AH1956" s="456"/>
      <c r="AI1956" s="456"/>
      <c r="AJ1956" s="456"/>
      <c r="AK1956" s="456"/>
      <c r="AL1956" s="456"/>
      <c r="AM1956" s="456"/>
      <c r="AN1956" s="457"/>
      <c r="AO1956" s="455"/>
      <c r="AP1956" s="456"/>
      <c r="AQ1956" s="456"/>
      <c r="AR1956" s="456"/>
      <c r="AS1956" s="456"/>
      <c r="AT1956" s="456"/>
      <c r="AU1956" s="456"/>
      <c r="AV1956" s="456"/>
      <c r="AW1956" s="456"/>
      <c r="AX1956" s="456"/>
      <c r="AY1956" s="456"/>
      <c r="AZ1956" s="456"/>
      <c r="BA1956" s="456"/>
      <c r="BB1956" s="456"/>
      <c r="BC1956" s="456"/>
      <c r="BD1956" s="456"/>
      <c r="BE1956" s="456"/>
      <c r="BF1956" s="456"/>
      <c r="BG1956" s="457"/>
      <c r="BH1956" s="458"/>
      <c r="BI1956" s="459"/>
      <c r="BJ1956" s="459"/>
      <c r="BK1956" s="459"/>
      <c r="BL1956" s="459"/>
      <c r="BM1956" s="460"/>
      <c r="BN1956" s="314"/>
      <c r="BO1956" s="314"/>
      <c r="BP1956" s="1"/>
      <c r="BQ1956" s="120">
        <f>IF($F$3="","",IF(N1956=$F$3,COUNTIF(BQ$23:BQ1955,"&gt;0")+1,0))</f>
        <v>0</v>
      </c>
      <c r="BR1956" s="1"/>
      <c r="BS1956" s="20" t="str">
        <f>IF($N1956="","",IF(VLOOKUP(VLOOKUP($N1956,IMPOSTAZIONI!$E$6:$I$13,5,FALSE),IMPOSTAZIONI!$B$25:$N$32,3,FALSE)=0,"",VLOOKUP(VLOOKUP($N1956,IMPOSTAZIONI!$E$6:$I$13,5,FALSE),IMPOSTAZIONI!$B$25:$N$32,3,FALSE)))</f>
        <v/>
      </c>
      <c r="BT1956" s="20" t="str">
        <f>IF($N1956="","",IF(VLOOKUP(VLOOKUP($N1956,IMPOSTAZIONI!$E$6:$I$13,5,FALSE),IMPOSTAZIONI!$B$25:$N$32,6,FALSE)=0,"",VLOOKUP(VLOOKUP($N1956,IMPOSTAZIONI!$E$6:$I$13,5,FALSE),IMPOSTAZIONI!$B$25:$N$32,6,FALSE)))</f>
        <v/>
      </c>
      <c r="BU1956" s="20" t="str">
        <f>IF($N1956="","",IF(VLOOKUP(VLOOKUP($N1956,IMPOSTAZIONI!$E$6:$I$13,5,FALSE),IMPOSTAZIONI!$B$25:$N$32,9,FALSE)=0,"",VLOOKUP(VLOOKUP($N1956,IMPOSTAZIONI!$E$6:$I$13,5,FALSE),IMPOSTAZIONI!$B$25:$N$32,9,FALSE)))</f>
        <v/>
      </c>
      <c r="BV1956" s="20" t="str">
        <f>IF($N1956="","",IF(VLOOKUP(VLOOKUP($N1956,IMPOSTAZIONI!$E$6:$I$13,5,FALSE),IMPOSTAZIONI!$B$25:$N$32,12,FALSE)=0,"",VLOOKUP(VLOOKUP($N1956,IMPOSTAZIONI!$E$6:$I$13,5,FALSE),IMPOSTAZIONI!$B$25:$N$32,12,FALSE)))</f>
        <v/>
      </c>
      <c r="BW1956" s="221" t="str">
        <f t="shared" si="511"/>
        <v/>
      </c>
      <c r="BX1956" s="221" t="str">
        <f t="shared" si="512"/>
        <v/>
      </c>
      <c r="BY1956" s="221">
        <f t="shared" si="513"/>
        <v>0</v>
      </c>
      <c r="BZ1956" s="231">
        <f t="shared" si="514"/>
        <v>0</v>
      </c>
      <c r="CA1956" s="246">
        <f t="shared" si="515"/>
        <v>0</v>
      </c>
      <c r="CB1956" s="246">
        <f t="shared" si="516"/>
        <v>0</v>
      </c>
      <c r="CC1956" s="246" t="str">
        <f t="shared" si="517"/>
        <v/>
      </c>
      <c r="CD1956" s="246">
        <f t="shared" si="518"/>
        <v>5</v>
      </c>
      <c r="CE1956" s="246">
        <f t="shared" si="519"/>
        <v>0</v>
      </c>
      <c r="CF1956" s="276">
        <f t="shared" si="520"/>
        <v>0</v>
      </c>
      <c r="CG1956" s="277">
        <f t="shared" si="520"/>
        <v>0</v>
      </c>
      <c r="CH1956" s="277">
        <f t="shared" si="520"/>
        <v>0</v>
      </c>
      <c r="CI1956" s="278">
        <f t="shared" si="520"/>
        <v>0</v>
      </c>
      <c r="CJ1956" s="280">
        <f t="shared" si="521"/>
        <v>0</v>
      </c>
      <c r="CK1956" s="232">
        <f t="shared" si="522"/>
        <v>0</v>
      </c>
      <c r="CL1956" s="1"/>
    </row>
    <row r="1957" spans="1:90" ht="18" customHeight="1">
      <c r="A1957" s="1"/>
      <c r="B1957" s="1"/>
      <c r="C1957" s="314"/>
      <c r="D1957" s="287" t="str">
        <f t="shared" si="509"/>
        <v/>
      </c>
      <c r="E1957" s="449" t="str">
        <f t="shared" si="510"/>
        <v/>
      </c>
      <c r="F1957" s="450"/>
      <c r="G1957" s="451"/>
      <c r="H1957" s="452"/>
      <c r="I1957" s="453"/>
      <c r="J1957" s="453"/>
      <c r="K1957" s="453"/>
      <c r="L1957" s="453"/>
      <c r="M1957" s="454"/>
      <c r="N1957" s="455"/>
      <c r="O1957" s="456"/>
      <c r="P1957" s="456"/>
      <c r="Q1957" s="456"/>
      <c r="R1957" s="456"/>
      <c r="S1957" s="456"/>
      <c r="T1957" s="456"/>
      <c r="U1957" s="456"/>
      <c r="V1957" s="456"/>
      <c r="W1957" s="456"/>
      <c r="X1957" s="456"/>
      <c r="Y1957" s="456"/>
      <c r="Z1957" s="456"/>
      <c r="AA1957" s="456"/>
      <c r="AB1957" s="456"/>
      <c r="AC1957" s="456"/>
      <c r="AD1957" s="456"/>
      <c r="AE1957" s="457"/>
      <c r="AF1957" s="455"/>
      <c r="AG1957" s="456"/>
      <c r="AH1957" s="456"/>
      <c r="AI1957" s="456"/>
      <c r="AJ1957" s="456"/>
      <c r="AK1957" s="456"/>
      <c r="AL1957" s="456"/>
      <c r="AM1957" s="456"/>
      <c r="AN1957" s="457"/>
      <c r="AO1957" s="455"/>
      <c r="AP1957" s="456"/>
      <c r="AQ1957" s="456"/>
      <c r="AR1957" s="456"/>
      <c r="AS1957" s="456"/>
      <c r="AT1957" s="456"/>
      <c r="AU1957" s="456"/>
      <c r="AV1957" s="456"/>
      <c r="AW1957" s="456"/>
      <c r="AX1957" s="456"/>
      <c r="AY1957" s="456"/>
      <c r="AZ1957" s="456"/>
      <c r="BA1957" s="456"/>
      <c r="BB1957" s="456"/>
      <c r="BC1957" s="456"/>
      <c r="BD1957" s="456"/>
      <c r="BE1957" s="456"/>
      <c r="BF1957" s="456"/>
      <c r="BG1957" s="457"/>
      <c r="BH1957" s="458"/>
      <c r="BI1957" s="459"/>
      <c r="BJ1957" s="459"/>
      <c r="BK1957" s="459"/>
      <c r="BL1957" s="459"/>
      <c r="BM1957" s="460"/>
      <c r="BN1957" s="314"/>
      <c r="BO1957" s="314"/>
      <c r="BP1957" s="1"/>
      <c r="BQ1957" s="120">
        <f>IF($F$3="","",IF(N1957=$F$3,COUNTIF(BQ$23:BQ1956,"&gt;0")+1,0))</f>
        <v>0</v>
      </c>
      <c r="BR1957" s="1"/>
      <c r="BS1957" s="20" t="str">
        <f>IF($N1957="","",IF(VLOOKUP(VLOOKUP($N1957,IMPOSTAZIONI!$E$6:$I$13,5,FALSE),IMPOSTAZIONI!$B$25:$N$32,3,FALSE)=0,"",VLOOKUP(VLOOKUP($N1957,IMPOSTAZIONI!$E$6:$I$13,5,FALSE),IMPOSTAZIONI!$B$25:$N$32,3,FALSE)))</f>
        <v/>
      </c>
      <c r="BT1957" s="20" t="str">
        <f>IF($N1957="","",IF(VLOOKUP(VLOOKUP($N1957,IMPOSTAZIONI!$E$6:$I$13,5,FALSE),IMPOSTAZIONI!$B$25:$N$32,6,FALSE)=0,"",VLOOKUP(VLOOKUP($N1957,IMPOSTAZIONI!$E$6:$I$13,5,FALSE),IMPOSTAZIONI!$B$25:$N$32,6,FALSE)))</f>
        <v/>
      </c>
      <c r="BU1957" s="20" t="str">
        <f>IF($N1957="","",IF(VLOOKUP(VLOOKUP($N1957,IMPOSTAZIONI!$E$6:$I$13,5,FALSE),IMPOSTAZIONI!$B$25:$N$32,9,FALSE)=0,"",VLOOKUP(VLOOKUP($N1957,IMPOSTAZIONI!$E$6:$I$13,5,FALSE),IMPOSTAZIONI!$B$25:$N$32,9,FALSE)))</f>
        <v/>
      </c>
      <c r="BV1957" s="20" t="str">
        <f>IF($N1957="","",IF(VLOOKUP(VLOOKUP($N1957,IMPOSTAZIONI!$E$6:$I$13,5,FALSE),IMPOSTAZIONI!$B$25:$N$32,12,FALSE)=0,"",VLOOKUP(VLOOKUP($N1957,IMPOSTAZIONI!$E$6:$I$13,5,FALSE),IMPOSTAZIONI!$B$25:$N$32,12,FALSE)))</f>
        <v/>
      </c>
      <c r="BW1957" s="221" t="str">
        <f t="shared" si="511"/>
        <v/>
      </c>
      <c r="BX1957" s="221" t="str">
        <f t="shared" si="512"/>
        <v/>
      </c>
      <c r="BY1957" s="221">
        <f t="shared" si="513"/>
        <v>0</v>
      </c>
      <c r="BZ1957" s="231">
        <f t="shared" si="514"/>
        <v>0</v>
      </c>
      <c r="CA1957" s="246">
        <f t="shared" si="515"/>
        <v>0</v>
      </c>
      <c r="CB1957" s="246">
        <f t="shared" si="516"/>
        <v>0</v>
      </c>
      <c r="CC1957" s="246" t="str">
        <f t="shared" si="517"/>
        <v/>
      </c>
      <c r="CD1957" s="246">
        <f t="shared" si="518"/>
        <v>5</v>
      </c>
      <c r="CE1957" s="246">
        <f t="shared" si="519"/>
        <v>0</v>
      </c>
      <c r="CF1957" s="276">
        <f t="shared" si="520"/>
        <v>0</v>
      </c>
      <c r="CG1957" s="277">
        <f t="shared" si="520"/>
        <v>0</v>
      </c>
      <c r="CH1957" s="277">
        <f t="shared" si="520"/>
        <v>0</v>
      </c>
      <c r="CI1957" s="278">
        <f t="shared" si="520"/>
        <v>0</v>
      </c>
      <c r="CJ1957" s="280">
        <f t="shared" si="521"/>
        <v>0</v>
      </c>
      <c r="CK1957" s="232">
        <f t="shared" si="522"/>
        <v>0</v>
      </c>
      <c r="CL1957" s="1"/>
    </row>
    <row r="1958" spans="1:90" ht="18" customHeight="1">
      <c r="A1958" s="1"/>
      <c r="B1958" s="1"/>
      <c r="C1958" s="314"/>
      <c r="D1958" s="287" t="str">
        <f t="shared" si="509"/>
        <v/>
      </c>
      <c r="E1958" s="449" t="str">
        <f t="shared" si="510"/>
        <v/>
      </c>
      <c r="F1958" s="450"/>
      <c r="G1958" s="451"/>
      <c r="H1958" s="452"/>
      <c r="I1958" s="453"/>
      <c r="J1958" s="453"/>
      <c r="K1958" s="453"/>
      <c r="L1958" s="453"/>
      <c r="M1958" s="454"/>
      <c r="N1958" s="455"/>
      <c r="O1958" s="456"/>
      <c r="P1958" s="456"/>
      <c r="Q1958" s="456"/>
      <c r="R1958" s="456"/>
      <c r="S1958" s="456"/>
      <c r="T1958" s="456"/>
      <c r="U1958" s="456"/>
      <c r="V1958" s="456"/>
      <c r="W1958" s="456"/>
      <c r="X1958" s="456"/>
      <c r="Y1958" s="456"/>
      <c r="Z1958" s="456"/>
      <c r="AA1958" s="456"/>
      <c r="AB1958" s="456"/>
      <c r="AC1958" s="456"/>
      <c r="AD1958" s="456"/>
      <c r="AE1958" s="457"/>
      <c r="AF1958" s="455"/>
      <c r="AG1958" s="456"/>
      <c r="AH1958" s="456"/>
      <c r="AI1958" s="456"/>
      <c r="AJ1958" s="456"/>
      <c r="AK1958" s="456"/>
      <c r="AL1958" s="456"/>
      <c r="AM1958" s="456"/>
      <c r="AN1958" s="457"/>
      <c r="AO1958" s="455"/>
      <c r="AP1958" s="456"/>
      <c r="AQ1958" s="456"/>
      <c r="AR1958" s="456"/>
      <c r="AS1958" s="456"/>
      <c r="AT1958" s="456"/>
      <c r="AU1958" s="456"/>
      <c r="AV1958" s="456"/>
      <c r="AW1958" s="456"/>
      <c r="AX1958" s="456"/>
      <c r="AY1958" s="456"/>
      <c r="AZ1958" s="456"/>
      <c r="BA1958" s="456"/>
      <c r="BB1958" s="456"/>
      <c r="BC1958" s="456"/>
      <c r="BD1958" s="456"/>
      <c r="BE1958" s="456"/>
      <c r="BF1958" s="456"/>
      <c r="BG1958" s="457"/>
      <c r="BH1958" s="458"/>
      <c r="BI1958" s="459"/>
      <c r="BJ1958" s="459"/>
      <c r="BK1958" s="459"/>
      <c r="BL1958" s="459"/>
      <c r="BM1958" s="460"/>
      <c r="BN1958" s="314"/>
      <c r="BO1958" s="314"/>
      <c r="BP1958" s="1"/>
      <c r="BQ1958" s="120">
        <f>IF($F$3="","",IF(N1958=$F$3,COUNTIF(BQ$23:BQ1957,"&gt;0")+1,0))</f>
        <v>0</v>
      </c>
      <c r="BR1958" s="1"/>
      <c r="BS1958" s="20" t="str">
        <f>IF($N1958="","",IF(VLOOKUP(VLOOKUP($N1958,IMPOSTAZIONI!$E$6:$I$13,5,FALSE),IMPOSTAZIONI!$B$25:$N$32,3,FALSE)=0,"",VLOOKUP(VLOOKUP($N1958,IMPOSTAZIONI!$E$6:$I$13,5,FALSE),IMPOSTAZIONI!$B$25:$N$32,3,FALSE)))</f>
        <v/>
      </c>
      <c r="BT1958" s="20" t="str">
        <f>IF($N1958="","",IF(VLOOKUP(VLOOKUP($N1958,IMPOSTAZIONI!$E$6:$I$13,5,FALSE),IMPOSTAZIONI!$B$25:$N$32,6,FALSE)=0,"",VLOOKUP(VLOOKUP($N1958,IMPOSTAZIONI!$E$6:$I$13,5,FALSE),IMPOSTAZIONI!$B$25:$N$32,6,FALSE)))</f>
        <v/>
      </c>
      <c r="BU1958" s="20" t="str">
        <f>IF($N1958="","",IF(VLOOKUP(VLOOKUP($N1958,IMPOSTAZIONI!$E$6:$I$13,5,FALSE),IMPOSTAZIONI!$B$25:$N$32,9,FALSE)=0,"",VLOOKUP(VLOOKUP($N1958,IMPOSTAZIONI!$E$6:$I$13,5,FALSE),IMPOSTAZIONI!$B$25:$N$32,9,FALSE)))</f>
        <v/>
      </c>
      <c r="BV1958" s="20" t="str">
        <f>IF($N1958="","",IF(VLOOKUP(VLOOKUP($N1958,IMPOSTAZIONI!$E$6:$I$13,5,FALSE),IMPOSTAZIONI!$B$25:$N$32,12,FALSE)=0,"",VLOOKUP(VLOOKUP($N1958,IMPOSTAZIONI!$E$6:$I$13,5,FALSE),IMPOSTAZIONI!$B$25:$N$32,12,FALSE)))</f>
        <v/>
      </c>
      <c r="BW1958" s="221" t="str">
        <f t="shared" si="511"/>
        <v/>
      </c>
      <c r="BX1958" s="221" t="str">
        <f t="shared" si="512"/>
        <v/>
      </c>
      <c r="BY1958" s="221">
        <f t="shared" si="513"/>
        <v>0</v>
      </c>
      <c r="BZ1958" s="231">
        <f t="shared" si="514"/>
        <v>0</v>
      </c>
      <c r="CA1958" s="246">
        <f t="shared" si="515"/>
        <v>0</v>
      </c>
      <c r="CB1958" s="246">
        <f t="shared" si="516"/>
        <v>0</v>
      </c>
      <c r="CC1958" s="246" t="str">
        <f t="shared" si="517"/>
        <v/>
      </c>
      <c r="CD1958" s="246">
        <f t="shared" si="518"/>
        <v>5</v>
      </c>
      <c r="CE1958" s="246">
        <f t="shared" si="519"/>
        <v>0</v>
      </c>
      <c r="CF1958" s="276">
        <f t="shared" si="520"/>
        <v>0</v>
      </c>
      <c r="CG1958" s="277">
        <f t="shared" si="520"/>
        <v>0</v>
      </c>
      <c r="CH1958" s="277">
        <f t="shared" si="520"/>
        <v>0</v>
      </c>
      <c r="CI1958" s="278">
        <f t="shared" si="520"/>
        <v>0</v>
      </c>
      <c r="CJ1958" s="280">
        <f t="shared" si="521"/>
        <v>0</v>
      </c>
      <c r="CK1958" s="232">
        <f t="shared" si="522"/>
        <v>0</v>
      </c>
      <c r="CL1958" s="1"/>
    </row>
    <row r="1959" spans="1:90" ht="18" customHeight="1">
      <c r="A1959" s="1"/>
      <c r="B1959" s="1"/>
      <c r="C1959" s="314"/>
      <c r="D1959" s="287" t="str">
        <f t="shared" si="509"/>
        <v/>
      </c>
      <c r="E1959" s="449" t="str">
        <f t="shared" si="510"/>
        <v/>
      </c>
      <c r="F1959" s="450"/>
      <c r="G1959" s="451"/>
      <c r="H1959" s="452"/>
      <c r="I1959" s="453"/>
      <c r="J1959" s="453"/>
      <c r="K1959" s="453"/>
      <c r="L1959" s="453"/>
      <c r="M1959" s="454"/>
      <c r="N1959" s="455"/>
      <c r="O1959" s="456"/>
      <c r="P1959" s="456"/>
      <c r="Q1959" s="456"/>
      <c r="R1959" s="456"/>
      <c r="S1959" s="456"/>
      <c r="T1959" s="456"/>
      <c r="U1959" s="456"/>
      <c r="V1959" s="456"/>
      <c r="W1959" s="456"/>
      <c r="X1959" s="456"/>
      <c r="Y1959" s="456"/>
      <c r="Z1959" s="456"/>
      <c r="AA1959" s="456"/>
      <c r="AB1959" s="456"/>
      <c r="AC1959" s="456"/>
      <c r="AD1959" s="456"/>
      <c r="AE1959" s="457"/>
      <c r="AF1959" s="455"/>
      <c r="AG1959" s="456"/>
      <c r="AH1959" s="456"/>
      <c r="AI1959" s="456"/>
      <c r="AJ1959" s="456"/>
      <c r="AK1959" s="456"/>
      <c r="AL1959" s="456"/>
      <c r="AM1959" s="456"/>
      <c r="AN1959" s="457"/>
      <c r="AO1959" s="455"/>
      <c r="AP1959" s="456"/>
      <c r="AQ1959" s="456"/>
      <c r="AR1959" s="456"/>
      <c r="AS1959" s="456"/>
      <c r="AT1959" s="456"/>
      <c r="AU1959" s="456"/>
      <c r="AV1959" s="456"/>
      <c r="AW1959" s="456"/>
      <c r="AX1959" s="456"/>
      <c r="AY1959" s="456"/>
      <c r="AZ1959" s="456"/>
      <c r="BA1959" s="456"/>
      <c r="BB1959" s="456"/>
      <c r="BC1959" s="456"/>
      <c r="BD1959" s="456"/>
      <c r="BE1959" s="456"/>
      <c r="BF1959" s="456"/>
      <c r="BG1959" s="457"/>
      <c r="BH1959" s="458"/>
      <c r="BI1959" s="459"/>
      <c r="BJ1959" s="459"/>
      <c r="BK1959" s="459"/>
      <c r="BL1959" s="459"/>
      <c r="BM1959" s="460"/>
      <c r="BN1959" s="314"/>
      <c r="BO1959" s="314"/>
      <c r="BP1959" s="1"/>
      <c r="BQ1959" s="120">
        <f>IF($F$3="","",IF(N1959=$F$3,COUNTIF(BQ$23:BQ1958,"&gt;0")+1,0))</f>
        <v>0</v>
      </c>
      <c r="BR1959" s="1"/>
      <c r="BS1959" s="20" t="str">
        <f>IF($N1959="","",IF(VLOOKUP(VLOOKUP($N1959,IMPOSTAZIONI!$E$6:$I$13,5,FALSE),IMPOSTAZIONI!$B$25:$N$32,3,FALSE)=0,"",VLOOKUP(VLOOKUP($N1959,IMPOSTAZIONI!$E$6:$I$13,5,FALSE),IMPOSTAZIONI!$B$25:$N$32,3,FALSE)))</f>
        <v/>
      </c>
      <c r="BT1959" s="20" t="str">
        <f>IF($N1959="","",IF(VLOOKUP(VLOOKUP($N1959,IMPOSTAZIONI!$E$6:$I$13,5,FALSE),IMPOSTAZIONI!$B$25:$N$32,6,FALSE)=0,"",VLOOKUP(VLOOKUP($N1959,IMPOSTAZIONI!$E$6:$I$13,5,FALSE),IMPOSTAZIONI!$B$25:$N$32,6,FALSE)))</f>
        <v/>
      </c>
      <c r="BU1959" s="20" t="str">
        <f>IF($N1959="","",IF(VLOOKUP(VLOOKUP($N1959,IMPOSTAZIONI!$E$6:$I$13,5,FALSE),IMPOSTAZIONI!$B$25:$N$32,9,FALSE)=0,"",VLOOKUP(VLOOKUP($N1959,IMPOSTAZIONI!$E$6:$I$13,5,FALSE),IMPOSTAZIONI!$B$25:$N$32,9,FALSE)))</f>
        <v/>
      </c>
      <c r="BV1959" s="20" t="str">
        <f>IF($N1959="","",IF(VLOOKUP(VLOOKUP($N1959,IMPOSTAZIONI!$E$6:$I$13,5,FALSE),IMPOSTAZIONI!$B$25:$N$32,12,FALSE)=0,"",VLOOKUP(VLOOKUP($N1959,IMPOSTAZIONI!$E$6:$I$13,5,FALSE),IMPOSTAZIONI!$B$25:$N$32,12,FALSE)))</f>
        <v/>
      </c>
      <c r="BW1959" s="221" t="str">
        <f t="shared" si="511"/>
        <v/>
      </c>
      <c r="BX1959" s="221" t="str">
        <f t="shared" si="512"/>
        <v/>
      </c>
      <c r="BY1959" s="221">
        <f t="shared" si="513"/>
        <v>0</v>
      </c>
      <c r="BZ1959" s="231">
        <f t="shared" si="514"/>
        <v>0</v>
      </c>
      <c r="CA1959" s="246">
        <f t="shared" si="515"/>
        <v>0</v>
      </c>
      <c r="CB1959" s="246">
        <f t="shared" si="516"/>
        <v>0</v>
      </c>
      <c r="CC1959" s="246" t="str">
        <f t="shared" si="517"/>
        <v/>
      </c>
      <c r="CD1959" s="246">
        <f t="shared" si="518"/>
        <v>5</v>
      </c>
      <c r="CE1959" s="246">
        <f t="shared" si="519"/>
        <v>0</v>
      </c>
      <c r="CF1959" s="276">
        <f t="shared" si="520"/>
        <v>0</v>
      </c>
      <c r="CG1959" s="277">
        <f t="shared" si="520"/>
        <v>0</v>
      </c>
      <c r="CH1959" s="277">
        <f t="shared" si="520"/>
        <v>0</v>
      </c>
      <c r="CI1959" s="278">
        <f t="shared" si="520"/>
        <v>0</v>
      </c>
      <c r="CJ1959" s="280">
        <f t="shared" si="521"/>
        <v>0</v>
      </c>
      <c r="CK1959" s="232">
        <f t="shared" si="522"/>
        <v>0</v>
      </c>
      <c r="CL1959" s="1"/>
    </row>
    <row r="1960" spans="1:90" ht="18" customHeight="1">
      <c r="A1960" s="1"/>
      <c r="B1960" s="1"/>
      <c r="C1960" s="314"/>
      <c r="D1960" s="287" t="str">
        <f t="shared" si="509"/>
        <v/>
      </c>
      <c r="E1960" s="449" t="str">
        <f t="shared" si="510"/>
        <v/>
      </c>
      <c r="F1960" s="450"/>
      <c r="G1960" s="451"/>
      <c r="H1960" s="452"/>
      <c r="I1960" s="453"/>
      <c r="J1960" s="453"/>
      <c r="K1960" s="453"/>
      <c r="L1960" s="453"/>
      <c r="M1960" s="454"/>
      <c r="N1960" s="455"/>
      <c r="O1960" s="456"/>
      <c r="P1960" s="456"/>
      <c r="Q1960" s="456"/>
      <c r="R1960" s="456"/>
      <c r="S1960" s="456"/>
      <c r="T1960" s="456"/>
      <c r="U1960" s="456"/>
      <c r="V1960" s="456"/>
      <c r="W1960" s="456"/>
      <c r="X1960" s="456"/>
      <c r="Y1960" s="456"/>
      <c r="Z1960" s="456"/>
      <c r="AA1960" s="456"/>
      <c r="AB1960" s="456"/>
      <c r="AC1960" s="456"/>
      <c r="AD1960" s="456"/>
      <c r="AE1960" s="457"/>
      <c r="AF1960" s="455"/>
      <c r="AG1960" s="456"/>
      <c r="AH1960" s="456"/>
      <c r="AI1960" s="456"/>
      <c r="AJ1960" s="456"/>
      <c r="AK1960" s="456"/>
      <c r="AL1960" s="456"/>
      <c r="AM1960" s="456"/>
      <c r="AN1960" s="457"/>
      <c r="AO1960" s="455"/>
      <c r="AP1960" s="456"/>
      <c r="AQ1960" s="456"/>
      <c r="AR1960" s="456"/>
      <c r="AS1960" s="456"/>
      <c r="AT1960" s="456"/>
      <c r="AU1960" s="456"/>
      <c r="AV1960" s="456"/>
      <c r="AW1960" s="456"/>
      <c r="AX1960" s="456"/>
      <c r="AY1960" s="456"/>
      <c r="AZ1960" s="456"/>
      <c r="BA1960" s="456"/>
      <c r="BB1960" s="456"/>
      <c r="BC1960" s="456"/>
      <c r="BD1960" s="456"/>
      <c r="BE1960" s="456"/>
      <c r="BF1960" s="456"/>
      <c r="BG1960" s="457"/>
      <c r="BH1960" s="458"/>
      <c r="BI1960" s="459"/>
      <c r="BJ1960" s="459"/>
      <c r="BK1960" s="459"/>
      <c r="BL1960" s="459"/>
      <c r="BM1960" s="460"/>
      <c r="BN1960" s="314"/>
      <c r="BO1960" s="314"/>
      <c r="BP1960" s="1"/>
      <c r="BQ1960" s="120">
        <f>IF($F$3="","",IF(N1960=$F$3,COUNTIF(BQ$23:BQ1959,"&gt;0")+1,0))</f>
        <v>0</v>
      </c>
      <c r="BR1960" s="1"/>
      <c r="BS1960" s="20" t="str">
        <f>IF($N1960="","",IF(VLOOKUP(VLOOKUP($N1960,IMPOSTAZIONI!$E$6:$I$13,5,FALSE),IMPOSTAZIONI!$B$25:$N$32,3,FALSE)=0,"",VLOOKUP(VLOOKUP($N1960,IMPOSTAZIONI!$E$6:$I$13,5,FALSE),IMPOSTAZIONI!$B$25:$N$32,3,FALSE)))</f>
        <v/>
      </c>
      <c r="BT1960" s="20" t="str">
        <f>IF($N1960="","",IF(VLOOKUP(VLOOKUP($N1960,IMPOSTAZIONI!$E$6:$I$13,5,FALSE),IMPOSTAZIONI!$B$25:$N$32,6,FALSE)=0,"",VLOOKUP(VLOOKUP($N1960,IMPOSTAZIONI!$E$6:$I$13,5,FALSE),IMPOSTAZIONI!$B$25:$N$32,6,FALSE)))</f>
        <v/>
      </c>
      <c r="BU1960" s="20" t="str">
        <f>IF($N1960="","",IF(VLOOKUP(VLOOKUP($N1960,IMPOSTAZIONI!$E$6:$I$13,5,FALSE),IMPOSTAZIONI!$B$25:$N$32,9,FALSE)=0,"",VLOOKUP(VLOOKUP($N1960,IMPOSTAZIONI!$E$6:$I$13,5,FALSE),IMPOSTAZIONI!$B$25:$N$32,9,FALSE)))</f>
        <v/>
      </c>
      <c r="BV1960" s="20" t="str">
        <f>IF($N1960="","",IF(VLOOKUP(VLOOKUP($N1960,IMPOSTAZIONI!$E$6:$I$13,5,FALSE),IMPOSTAZIONI!$B$25:$N$32,12,FALSE)=0,"",VLOOKUP(VLOOKUP($N1960,IMPOSTAZIONI!$E$6:$I$13,5,FALSE),IMPOSTAZIONI!$B$25:$N$32,12,FALSE)))</f>
        <v/>
      </c>
      <c r="BW1960" s="221" t="str">
        <f t="shared" si="511"/>
        <v/>
      </c>
      <c r="BX1960" s="221" t="str">
        <f t="shared" si="512"/>
        <v/>
      </c>
      <c r="BY1960" s="221">
        <f t="shared" si="513"/>
        <v>0</v>
      </c>
      <c r="BZ1960" s="231">
        <f t="shared" si="514"/>
        <v>0</v>
      </c>
      <c r="CA1960" s="246">
        <f t="shared" si="515"/>
        <v>0</v>
      </c>
      <c r="CB1960" s="246">
        <f t="shared" si="516"/>
        <v>0</v>
      </c>
      <c r="CC1960" s="246" t="str">
        <f t="shared" si="517"/>
        <v/>
      </c>
      <c r="CD1960" s="246">
        <f t="shared" si="518"/>
        <v>5</v>
      </c>
      <c r="CE1960" s="246">
        <f t="shared" si="519"/>
        <v>0</v>
      </c>
      <c r="CF1960" s="276">
        <f t="shared" si="520"/>
        <v>0</v>
      </c>
      <c r="CG1960" s="277">
        <f t="shared" si="520"/>
        <v>0</v>
      </c>
      <c r="CH1960" s="277">
        <f t="shared" si="520"/>
        <v>0</v>
      </c>
      <c r="CI1960" s="278">
        <f t="shared" si="520"/>
        <v>0</v>
      </c>
      <c r="CJ1960" s="280">
        <f t="shared" si="521"/>
        <v>0</v>
      </c>
      <c r="CK1960" s="232">
        <f t="shared" si="522"/>
        <v>0</v>
      </c>
      <c r="CL1960" s="1"/>
    </row>
    <row r="1961" spans="1:90" ht="18" customHeight="1">
      <c r="A1961" s="1"/>
      <c r="B1961" s="1"/>
      <c r="C1961" s="314"/>
      <c r="D1961" s="287" t="str">
        <f t="shared" si="509"/>
        <v/>
      </c>
      <c r="E1961" s="449" t="str">
        <f t="shared" si="510"/>
        <v/>
      </c>
      <c r="F1961" s="450"/>
      <c r="G1961" s="451"/>
      <c r="H1961" s="452"/>
      <c r="I1961" s="453"/>
      <c r="J1961" s="453"/>
      <c r="K1961" s="453"/>
      <c r="L1961" s="453"/>
      <c r="M1961" s="454"/>
      <c r="N1961" s="455"/>
      <c r="O1961" s="456"/>
      <c r="P1961" s="456"/>
      <c r="Q1961" s="456"/>
      <c r="R1961" s="456"/>
      <c r="S1961" s="456"/>
      <c r="T1961" s="456"/>
      <c r="U1961" s="456"/>
      <c r="V1961" s="456"/>
      <c r="W1961" s="456"/>
      <c r="X1961" s="456"/>
      <c r="Y1961" s="456"/>
      <c r="Z1961" s="456"/>
      <c r="AA1961" s="456"/>
      <c r="AB1961" s="456"/>
      <c r="AC1961" s="456"/>
      <c r="AD1961" s="456"/>
      <c r="AE1961" s="457"/>
      <c r="AF1961" s="455"/>
      <c r="AG1961" s="456"/>
      <c r="AH1961" s="456"/>
      <c r="AI1961" s="456"/>
      <c r="AJ1961" s="456"/>
      <c r="AK1961" s="456"/>
      <c r="AL1961" s="456"/>
      <c r="AM1961" s="456"/>
      <c r="AN1961" s="457"/>
      <c r="AO1961" s="455"/>
      <c r="AP1961" s="456"/>
      <c r="AQ1961" s="456"/>
      <c r="AR1961" s="456"/>
      <c r="AS1961" s="456"/>
      <c r="AT1961" s="456"/>
      <c r="AU1961" s="456"/>
      <c r="AV1961" s="456"/>
      <c r="AW1961" s="456"/>
      <c r="AX1961" s="456"/>
      <c r="AY1961" s="456"/>
      <c r="AZ1961" s="456"/>
      <c r="BA1961" s="456"/>
      <c r="BB1961" s="456"/>
      <c r="BC1961" s="456"/>
      <c r="BD1961" s="456"/>
      <c r="BE1961" s="456"/>
      <c r="BF1961" s="456"/>
      <c r="BG1961" s="457"/>
      <c r="BH1961" s="458"/>
      <c r="BI1961" s="459"/>
      <c r="BJ1961" s="459"/>
      <c r="BK1961" s="459"/>
      <c r="BL1961" s="459"/>
      <c r="BM1961" s="460"/>
      <c r="BN1961" s="314"/>
      <c r="BO1961" s="314"/>
      <c r="BP1961" s="1"/>
      <c r="BQ1961" s="120">
        <f>IF($F$3="","",IF(N1961=$F$3,COUNTIF(BQ$23:BQ1960,"&gt;0")+1,0))</f>
        <v>0</v>
      </c>
      <c r="BR1961" s="1"/>
      <c r="BS1961" s="20" t="str">
        <f>IF($N1961="","",IF(VLOOKUP(VLOOKUP($N1961,IMPOSTAZIONI!$E$6:$I$13,5,FALSE),IMPOSTAZIONI!$B$25:$N$32,3,FALSE)=0,"",VLOOKUP(VLOOKUP($N1961,IMPOSTAZIONI!$E$6:$I$13,5,FALSE),IMPOSTAZIONI!$B$25:$N$32,3,FALSE)))</f>
        <v/>
      </c>
      <c r="BT1961" s="20" t="str">
        <f>IF($N1961="","",IF(VLOOKUP(VLOOKUP($N1961,IMPOSTAZIONI!$E$6:$I$13,5,FALSE),IMPOSTAZIONI!$B$25:$N$32,6,FALSE)=0,"",VLOOKUP(VLOOKUP($N1961,IMPOSTAZIONI!$E$6:$I$13,5,FALSE),IMPOSTAZIONI!$B$25:$N$32,6,FALSE)))</f>
        <v/>
      </c>
      <c r="BU1961" s="20" t="str">
        <f>IF($N1961="","",IF(VLOOKUP(VLOOKUP($N1961,IMPOSTAZIONI!$E$6:$I$13,5,FALSE),IMPOSTAZIONI!$B$25:$N$32,9,FALSE)=0,"",VLOOKUP(VLOOKUP($N1961,IMPOSTAZIONI!$E$6:$I$13,5,FALSE),IMPOSTAZIONI!$B$25:$N$32,9,FALSE)))</f>
        <v/>
      </c>
      <c r="BV1961" s="20" t="str">
        <f>IF($N1961="","",IF(VLOOKUP(VLOOKUP($N1961,IMPOSTAZIONI!$E$6:$I$13,5,FALSE),IMPOSTAZIONI!$B$25:$N$32,12,FALSE)=0,"",VLOOKUP(VLOOKUP($N1961,IMPOSTAZIONI!$E$6:$I$13,5,FALSE),IMPOSTAZIONI!$B$25:$N$32,12,FALSE)))</f>
        <v/>
      </c>
      <c r="BW1961" s="221" t="str">
        <f t="shared" si="511"/>
        <v/>
      </c>
      <c r="BX1961" s="221" t="str">
        <f t="shared" si="512"/>
        <v/>
      </c>
      <c r="BY1961" s="221">
        <f t="shared" si="513"/>
        <v>0</v>
      </c>
      <c r="BZ1961" s="231">
        <f t="shared" si="514"/>
        <v>0</v>
      </c>
      <c r="CA1961" s="246">
        <f t="shared" si="515"/>
        <v>0</v>
      </c>
      <c r="CB1961" s="246">
        <f t="shared" si="516"/>
        <v>0</v>
      </c>
      <c r="CC1961" s="246" t="str">
        <f t="shared" si="517"/>
        <v/>
      </c>
      <c r="CD1961" s="246">
        <f t="shared" si="518"/>
        <v>5</v>
      </c>
      <c r="CE1961" s="246">
        <f t="shared" si="519"/>
        <v>0</v>
      </c>
      <c r="CF1961" s="276">
        <f t="shared" si="520"/>
        <v>0</v>
      </c>
      <c r="CG1961" s="277">
        <f t="shared" si="520"/>
        <v>0</v>
      </c>
      <c r="CH1961" s="277">
        <f t="shared" si="520"/>
        <v>0</v>
      </c>
      <c r="CI1961" s="278">
        <f t="shared" si="520"/>
        <v>0</v>
      </c>
      <c r="CJ1961" s="280">
        <f t="shared" si="521"/>
        <v>0</v>
      </c>
      <c r="CK1961" s="232">
        <f t="shared" si="522"/>
        <v>0</v>
      </c>
      <c r="CL1961" s="1"/>
    </row>
    <row r="1962" spans="1:90" ht="18" customHeight="1">
      <c r="A1962" s="1"/>
      <c r="B1962" s="1"/>
      <c r="C1962" s="314"/>
      <c r="D1962" s="287" t="str">
        <f t="shared" si="509"/>
        <v/>
      </c>
      <c r="E1962" s="449" t="str">
        <f t="shared" si="510"/>
        <v/>
      </c>
      <c r="F1962" s="450"/>
      <c r="G1962" s="451"/>
      <c r="H1962" s="452"/>
      <c r="I1962" s="453"/>
      <c r="J1962" s="453"/>
      <c r="K1962" s="453"/>
      <c r="L1962" s="453"/>
      <c r="M1962" s="454"/>
      <c r="N1962" s="455"/>
      <c r="O1962" s="456"/>
      <c r="P1962" s="456"/>
      <c r="Q1962" s="456"/>
      <c r="R1962" s="456"/>
      <c r="S1962" s="456"/>
      <c r="T1962" s="456"/>
      <c r="U1962" s="456"/>
      <c r="V1962" s="456"/>
      <c r="W1962" s="456"/>
      <c r="X1962" s="456"/>
      <c r="Y1962" s="456"/>
      <c r="Z1962" s="456"/>
      <c r="AA1962" s="456"/>
      <c r="AB1962" s="456"/>
      <c r="AC1962" s="456"/>
      <c r="AD1962" s="456"/>
      <c r="AE1962" s="457"/>
      <c r="AF1962" s="455"/>
      <c r="AG1962" s="456"/>
      <c r="AH1962" s="456"/>
      <c r="AI1962" s="456"/>
      <c r="AJ1962" s="456"/>
      <c r="AK1962" s="456"/>
      <c r="AL1962" s="456"/>
      <c r="AM1962" s="456"/>
      <c r="AN1962" s="457"/>
      <c r="AO1962" s="455"/>
      <c r="AP1962" s="456"/>
      <c r="AQ1962" s="456"/>
      <c r="AR1962" s="456"/>
      <c r="AS1962" s="456"/>
      <c r="AT1962" s="456"/>
      <c r="AU1962" s="456"/>
      <c r="AV1962" s="456"/>
      <c r="AW1962" s="456"/>
      <c r="AX1962" s="456"/>
      <c r="AY1962" s="456"/>
      <c r="AZ1962" s="456"/>
      <c r="BA1962" s="456"/>
      <c r="BB1962" s="456"/>
      <c r="BC1962" s="456"/>
      <c r="BD1962" s="456"/>
      <c r="BE1962" s="456"/>
      <c r="BF1962" s="456"/>
      <c r="BG1962" s="457"/>
      <c r="BH1962" s="458"/>
      <c r="BI1962" s="459"/>
      <c r="BJ1962" s="459"/>
      <c r="BK1962" s="459"/>
      <c r="BL1962" s="459"/>
      <c r="BM1962" s="460"/>
      <c r="BN1962" s="314"/>
      <c r="BO1962" s="314"/>
      <c r="BP1962" s="1"/>
      <c r="BQ1962" s="120">
        <f>IF($F$3="","",IF(N1962=$F$3,COUNTIF(BQ$23:BQ1961,"&gt;0")+1,0))</f>
        <v>0</v>
      </c>
      <c r="BR1962" s="1"/>
      <c r="BS1962" s="20" t="str">
        <f>IF($N1962="","",IF(VLOOKUP(VLOOKUP($N1962,IMPOSTAZIONI!$E$6:$I$13,5,FALSE),IMPOSTAZIONI!$B$25:$N$32,3,FALSE)=0,"",VLOOKUP(VLOOKUP($N1962,IMPOSTAZIONI!$E$6:$I$13,5,FALSE),IMPOSTAZIONI!$B$25:$N$32,3,FALSE)))</f>
        <v/>
      </c>
      <c r="BT1962" s="20" t="str">
        <f>IF($N1962="","",IF(VLOOKUP(VLOOKUP($N1962,IMPOSTAZIONI!$E$6:$I$13,5,FALSE),IMPOSTAZIONI!$B$25:$N$32,6,FALSE)=0,"",VLOOKUP(VLOOKUP($N1962,IMPOSTAZIONI!$E$6:$I$13,5,FALSE),IMPOSTAZIONI!$B$25:$N$32,6,FALSE)))</f>
        <v/>
      </c>
      <c r="BU1962" s="20" t="str">
        <f>IF($N1962="","",IF(VLOOKUP(VLOOKUP($N1962,IMPOSTAZIONI!$E$6:$I$13,5,FALSE),IMPOSTAZIONI!$B$25:$N$32,9,FALSE)=0,"",VLOOKUP(VLOOKUP($N1962,IMPOSTAZIONI!$E$6:$I$13,5,FALSE),IMPOSTAZIONI!$B$25:$N$32,9,FALSE)))</f>
        <v/>
      </c>
      <c r="BV1962" s="20" t="str">
        <f>IF($N1962="","",IF(VLOOKUP(VLOOKUP($N1962,IMPOSTAZIONI!$E$6:$I$13,5,FALSE),IMPOSTAZIONI!$B$25:$N$32,12,FALSE)=0,"",VLOOKUP(VLOOKUP($N1962,IMPOSTAZIONI!$E$6:$I$13,5,FALSE),IMPOSTAZIONI!$B$25:$N$32,12,FALSE)))</f>
        <v/>
      </c>
      <c r="BW1962" s="221" t="str">
        <f t="shared" si="511"/>
        <v/>
      </c>
      <c r="BX1962" s="221" t="str">
        <f t="shared" si="512"/>
        <v/>
      </c>
      <c r="BY1962" s="221">
        <f t="shared" si="513"/>
        <v>0</v>
      </c>
      <c r="BZ1962" s="231">
        <f t="shared" si="514"/>
        <v>0</v>
      </c>
      <c r="CA1962" s="246">
        <f t="shared" si="515"/>
        <v>0</v>
      </c>
      <c r="CB1962" s="246">
        <f t="shared" si="516"/>
        <v>0</v>
      </c>
      <c r="CC1962" s="246" t="str">
        <f t="shared" si="517"/>
        <v/>
      </c>
      <c r="CD1962" s="246">
        <f t="shared" si="518"/>
        <v>5</v>
      </c>
      <c r="CE1962" s="246">
        <f t="shared" si="519"/>
        <v>0</v>
      </c>
      <c r="CF1962" s="276">
        <f t="shared" si="520"/>
        <v>0</v>
      </c>
      <c r="CG1962" s="277">
        <f t="shared" si="520"/>
        <v>0</v>
      </c>
      <c r="CH1962" s="277">
        <f t="shared" si="520"/>
        <v>0</v>
      </c>
      <c r="CI1962" s="278">
        <f t="shared" si="520"/>
        <v>0</v>
      </c>
      <c r="CJ1962" s="280">
        <f t="shared" si="521"/>
        <v>0</v>
      </c>
      <c r="CK1962" s="232">
        <f t="shared" si="522"/>
        <v>0</v>
      </c>
      <c r="CL1962" s="1"/>
    </row>
    <row r="1963" spans="1:90" ht="18" customHeight="1">
      <c r="A1963" s="1"/>
      <c r="B1963" s="1"/>
      <c r="C1963" s="314"/>
      <c r="D1963" s="287" t="str">
        <f t="shared" si="509"/>
        <v/>
      </c>
      <c r="E1963" s="449" t="str">
        <f t="shared" si="510"/>
        <v/>
      </c>
      <c r="F1963" s="450"/>
      <c r="G1963" s="451"/>
      <c r="H1963" s="452"/>
      <c r="I1963" s="453"/>
      <c r="J1963" s="453"/>
      <c r="K1963" s="453"/>
      <c r="L1963" s="453"/>
      <c r="M1963" s="454"/>
      <c r="N1963" s="455"/>
      <c r="O1963" s="456"/>
      <c r="P1963" s="456"/>
      <c r="Q1963" s="456"/>
      <c r="R1963" s="456"/>
      <c r="S1963" s="456"/>
      <c r="T1963" s="456"/>
      <c r="U1963" s="456"/>
      <c r="V1963" s="456"/>
      <c r="W1963" s="456"/>
      <c r="X1963" s="456"/>
      <c r="Y1963" s="456"/>
      <c r="Z1963" s="456"/>
      <c r="AA1963" s="456"/>
      <c r="AB1963" s="456"/>
      <c r="AC1963" s="456"/>
      <c r="AD1963" s="456"/>
      <c r="AE1963" s="457"/>
      <c r="AF1963" s="455"/>
      <c r="AG1963" s="456"/>
      <c r="AH1963" s="456"/>
      <c r="AI1963" s="456"/>
      <c r="AJ1963" s="456"/>
      <c r="AK1963" s="456"/>
      <c r="AL1963" s="456"/>
      <c r="AM1963" s="456"/>
      <c r="AN1963" s="457"/>
      <c r="AO1963" s="455"/>
      <c r="AP1963" s="456"/>
      <c r="AQ1963" s="456"/>
      <c r="AR1963" s="456"/>
      <c r="AS1963" s="456"/>
      <c r="AT1963" s="456"/>
      <c r="AU1963" s="456"/>
      <c r="AV1963" s="456"/>
      <c r="AW1963" s="456"/>
      <c r="AX1963" s="456"/>
      <c r="AY1963" s="456"/>
      <c r="AZ1963" s="456"/>
      <c r="BA1963" s="456"/>
      <c r="BB1963" s="456"/>
      <c r="BC1963" s="456"/>
      <c r="BD1963" s="456"/>
      <c r="BE1963" s="456"/>
      <c r="BF1963" s="456"/>
      <c r="BG1963" s="457"/>
      <c r="BH1963" s="458"/>
      <c r="BI1963" s="459"/>
      <c r="BJ1963" s="459"/>
      <c r="BK1963" s="459"/>
      <c r="BL1963" s="459"/>
      <c r="BM1963" s="460"/>
      <c r="BN1963" s="314"/>
      <c r="BO1963" s="314"/>
      <c r="BP1963" s="1"/>
      <c r="BQ1963" s="120">
        <f>IF($F$3="","",IF(N1963=$F$3,COUNTIF(BQ$23:BQ1962,"&gt;0")+1,0))</f>
        <v>0</v>
      </c>
      <c r="BR1963" s="1"/>
      <c r="BS1963" s="20" t="str">
        <f>IF($N1963="","",IF(VLOOKUP(VLOOKUP($N1963,IMPOSTAZIONI!$E$6:$I$13,5,FALSE),IMPOSTAZIONI!$B$25:$N$32,3,FALSE)=0,"",VLOOKUP(VLOOKUP($N1963,IMPOSTAZIONI!$E$6:$I$13,5,FALSE),IMPOSTAZIONI!$B$25:$N$32,3,FALSE)))</f>
        <v/>
      </c>
      <c r="BT1963" s="20" t="str">
        <f>IF($N1963="","",IF(VLOOKUP(VLOOKUP($N1963,IMPOSTAZIONI!$E$6:$I$13,5,FALSE),IMPOSTAZIONI!$B$25:$N$32,6,FALSE)=0,"",VLOOKUP(VLOOKUP($N1963,IMPOSTAZIONI!$E$6:$I$13,5,FALSE),IMPOSTAZIONI!$B$25:$N$32,6,FALSE)))</f>
        <v/>
      </c>
      <c r="BU1963" s="20" t="str">
        <f>IF($N1963="","",IF(VLOOKUP(VLOOKUP($N1963,IMPOSTAZIONI!$E$6:$I$13,5,FALSE),IMPOSTAZIONI!$B$25:$N$32,9,FALSE)=0,"",VLOOKUP(VLOOKUP($N1963,IMPOSTAZIONI!$E$6:$I$13,5,FALSE),IMPOSTAZIONI!$B$25:$N$32,9,FALSE)))</f>
        <v/>
      </c>
      <c r="BV1963" s="20" t="str">
        <f>IF($N1963="","",IF(VLOOKUP(VLOOKUP($N1963,IMPOSTAZIONI!$E$6:$I$13,5,FALSE),IMPOSTAZIONI!$B$25:$N$32,12,FALSE)=0,"",VLOOKUP(VLOOKUP($N1963,IMPOSTAZIONI!$E$6:$I$13,5,FALSE),IMPOSTAZIONI!$B$25:$N$32,12,FALSE)))</f>
        <v/>
      </c>
      <c r="BW1963" s="221" t="str">
        <f t="shared" si="511"/>
        <v/>
      </c>
      <c r="BX1963" s="221" t="str">
        <f t="shared" si="512"/>
        <v/>
      </c>
      <c r="BY1963" s="221">
        <f t="shared" si="513"/>
        <v>0</v>
      </c>
      <c r="BZ1963" s="231">
        <f t="shared" si="514"/>
        <v>0</v>
      </c>
      <c r="CA1963" s="246">
        <f t="shared" si="515"/>
        <v>0</v>
      </c>
      <c r="CB1963" s="246">
        <f t="shared" si="516"/>
        <v>0</v>
      </c>
      <c r="CC1963" s="246" t="str">
        <f t="shared" si="517"/>
        <v/>
      </c>
      <c r="CD1963" s="246">
        <f t="shared" si="518"/>
        <v>5</v>
      </c>
      <c r="CE1963" s="246">
        <f t="shared" si="519"/>
        <v>0</v>
      </c>
      <c r="CF1963" s="276">
        <f t="shared" si="520"/>
        <v>0</v>
      </c>
      <c r="CG1963" s="277">
        <f t="shared" si="520"/>
        <v>0</v>
      </c>
      <c r="CH1963" s="277">
        <f t="shared" si="520"/>
        <v>0</v>
      </c>
      <c r="CI1963" s="278">
        <f t="shared" si="520"/>
        <v>0</v>
      </c>
      <c r="CJ1963" s="280">
        <f t="shared" si="521"/>
        <v>0</v>
      </c>
      <c r="CK1963" s="232">
        <f t="shared" si="522"/>
        <v>0</v>
      </c>
      <c r="CL1963" s="1"/>
    </row>
    <row r="1964" spans="1:90" ht="18" customHeight="1">
      <c r="A1964" s="1"/>
      <c r="B1964" s="1"/>
      <c r="C1964" s="314"/>
      <c r="D1964" s="287" t="str">
        <f t="shared" si="509"/>
        <v/>
      </c>
      <c r="E1964" s="449" t="str">
        <f t="shared" si="510"/>
        <v/>
      </c>
      <c r="F1964" s="450"/>
      <c r="G1964" s="451"/>
      <c r="H1964" s="452"/>
      <c r="I1964" s="453"/>
      <c r="J1964" s="453"/>
      <c r="K1964" s="453"/>
      <c r="L1964" s="453"/>
      <c r="M1964" s="454"/>
      <c r="N1964" s="455"/>
      <c r="O1964" s="456"/>
      <c r="P1964" s="456"/>
      <c r="Q1964" s="456"/>
      <c r="R1964" s="456"/>
      <c r="S1964" s="456"/>
      <c r="T1964" s="456"/>
      <c r="U1964" s="456"/>
      <c r="V1964" s="456"/>
      <c r="W1964" s="456"/>
      <c r="X1964" s="456"/>
      <c r="Y1964" s="456"/>
      <c r="Z1964" s="456"/>
      <c r="AA1964" s="456"/>
      <c r="AB1964" s="456"/>
      <c r="AC1964" s="456"/>
      <c r="AD1964" s="456"/>
      <c r="AE1964" s="457"/>
      <c r="AF1964" s="455"/>
      <c r="AG1964" s="456"/>
      <c r="AH1964" s="456"/>
      <c r="AI1964" s="456"/>
      <c r="AJ1964" s="456"/>
      <c r="AK1964" s="456"/>
      <c r="AL1964" s="456"/>
      <c r="AM1964" s="456"/>
      <c r="AN1964" s="457"/>
      <c r="AO1964" s="455"/>
      <c r="AP1964" s="456"/>
      <c r="AQ1964" s="456"/>
      <c r="AR1964" s="456"/>
      <c r="AS1964" s="456"/>
      <c r="AT1964" s="456"/>
      <c r="AU1964" s="456"/>
      <c r="AV1964" s="456"/>
      <c r="AW1964" s="456"/>
      <c r="AX1964" s="456"/>
      <c r="AY1964" s="456"/>
      <c r="AZ1964" s="456"/>
      <c r="BA1964" s="456"/>
      <c r="BB1964" s="456"/>
      <c r="BC1964" s="456"/>
      <c r="BD1964" s="456"/>
      <c r="BE1964" s="456"/>
      <c r="BF1964" s="456"/>
      <c r="BG1964" s="457"/>
      <c r="BH1964" s="458"/>
      <c r="BI1964" s="459"/>
      <c r="BJ1964" s="459"/>
      <c r="BK1964" s="459"/>
      <c r="BL1964" s="459"/>
      <c r="BM1964" s="460"/>
      <c r="BN1964" s="314"/>
      <c r="BO1964" s="314"/>
      <c r="BP1964" s="1"/>
      <c r="BQ1964" s="120">
        <f>IF($F$3="","",IF(N1964=$F$3,COUNTIF(BQ$23:BQ1963,"&gt;0")+1,0))</f>
        <v>0</v>
      </c>
      <c r="BR1964" s="1"/>
      <c r="BS1964" s="20" t="str">
        <f>IF($N1964="","",IF(VLOOKUP(VLOOKUP($N1964,IMPOSTAZIONI!$E$6:$I$13,5,FALSE),IMPOSTAZIONI!$B$25:$N$32,3,FALSE)=0,"",VLOOKUP(VLOOKUP($N1964,IMPOSTAZIONI!$E$6:$I$13,5,FALSE),IMPOSTAZIONI!$B$25:$N$32,3,FALSE)))</f>
        <v/>
      </c>
      <c r="BT1964" s="20" t="str">
        <f>IF($N1964="","",IF(VLOOKUP(VLOOKUP($N1964,IMPOSTAZIONI!$E$6:$I$13,5,FALSE),IMPOSTAZIONI!$B$25:$N$32,6,FALSE)=0,"",VLOOKUP(VLOOKUP($N1964,IMPOSTAZIONI!$E$6:$I$13,5,FALSE),IMPOSTAZIONI!$B$25:$N$32,6,FALSE)))</f>
        <v/>
      </c>
      <c r="BU1964" s="20" t="str">
        <f>IF($N1964="","",IF(VLOOKUP(VLOOKUP($N1964,IMPOSTAZIONI!$E$6:$I$13,5,FALSE),IMPOSTAZIONI!$B$25:$N$32,9,FALSE)=0,"",VLOOKUP(VLOOKUP($N1964,IMPOSTAZIONI!$E$6:$I$13,5,FALSE),IMPOSTAZIONI!$B$25:$N$32,9,FALSE)))</f>
        <v/>
      </c>
      <c r="BV1964" s="20" t="str">
        <f>IF($N1964="","",IF(VLOOKUP(VLOOKUP($N1964,IMPOSTAZIONI!$E$6:$I$13,5,FALSE),IMPOSTAZIONI!$B$25:$N$32,12,FALSE)=0,"",VLOOKUP(VLOOKUP($N1964,IMPOSTAZIONI!$E$6:$I$13,5,FALSE),IMPOSTAZIONI!$B$25:$N$32,12,FALSE)))</f>
        <v/>
      </c>
      <c r="BW1964" s="221" t="str">
        <f t="shared" si="511"/>
        <v/>
      </c>
      <c r="BX1964" s="221" t="str">
        <f t="shared" si="512"/>
        <v/>
      </c>
      <c r="BY1964" s="221">
        <f t="shared" si="513"/>
        <v>0</v>
      </c>
      <c r="BZ1964" s="231">
        <f t="shared" si="514"/>
        <v>0</v>
      </c>
      <c r="CA1964" s="246">
        <f t="shared" si="515"/>
        <v>0</v>
      </c>
      <c r="CB1964" s="246">
        <f t="shared" si="516"/>
        <v>0</v>
      </c>
      <c r="CC1964" s="246" t="str">
        <f t="shared" si="517"/>
        <v/>
      </c>
      <c r="CD1964" s="246">
        <f t="shared" si="518"/>
        <v>5</v>
      </c>
      <c r="CE1964" s="246">
        <f t="shared" si="519"/>
        <v>0</v>
      </c>
      <c r="CF1964" s="276">
        <f t="shared" si="520"/>
        <v>0</v>
      </c>
      <c r="CG1964" s="277">
        <f t="shared" si="520"/>
        <v>0</v>
      </c>
      <c r="CH1964" s="277">
        <f t="shared" si="520"/>
        <v>0</v>
      </c>
      <c r="CI1964" s="278">
        <f t="shared" si="520"/>
        <v>0</v>
      </c>
      <c r="CJ1964" s="280">
        <f t="shared" si="521"/>
        <v>0</v>
      </c>
      <c r="CK1964" s="232">
        <f t="shared" si="522"/>
        <v>0</v>
      </c>
      <c r="CL1964" s="1"/>
    </row>
    <row r="1965" spans="1:90" ht="18" customHeight="1">
      <c r="A1965" s="1"/>
      <c r="B1965" s="1"/>
      <c r="C1965" s="314"/>
      <c r="D1965" s="287" t="str">
        <f t="shared" si="509"/>
        <v/>
      </c>
      <c r="E1965" s="449" t="str">
        <f t="shared" si="510"/>
        <v/>
      </c>
      <c r="F1965" s="450"/>
      <c r="G1965" s="451"/>
      <c r="H1965" s="452"/>
      <c r="I1965" s="453"/>
      <c r="J1965" s="453"/>
      <c r="K1965" s="453"/>
      <c r="L1965" s="453"/>
      <c r="M1965" s="454"/>
      <c r="N1965" s="455"/>
      <c r="O1965" s="456"/>
      <c r="P1965" s="456"/>
      <c r="Q1965" s="456"/>
      <c r="R1965" s="456"/>
      <c r="S1965" s="456"/>
      <c r="T1965" s="456"/>
      <c r="U1965" s="456"/>
      <c r="V1965" s="456"/>
      <c r="W1965" s="456"/>
      <c r="X1965" s="456"/>
      <c r="Y1965" s="456"/>
      <c r="Z1965" s="456"/>
      <c r="AA1965" s="456"/>
      <c r="AB1965" s="456"/>
      <c r="AC1965" s="456"/>
      <c r="AD1965" s="456"/>
      <c r="AE1965" s="457"/>
      <c r="AF1965" s="455"/>
      <c r="AG1965" s="456"/>
      <c r="AH1965" s="456"/>
      <c r="AI1965" s="456"/>
      <c r="AJ1965" s="456"/>
      <c r="AK1965" s="456"/>
      <c r="AL1965" s="456"/>
      <c r="AM1965" s="456"/>
      <c r="AN1965" s="457"/>
      <c r="AO1965" s="455"/>
      <c r="AP1965" s="456"/>
      <c r="AQ1965" s="456"/>
      <c r="AR1965" s="456"/>
      <c r="AS1965" s="456"/>
      <c r="AT1965" s="456"/>
      <c r="AU1965" s="456"/>
      <c r="AV1965" s="456"/>
      <c r="AW1965" s="456"/>
      <c r="AX1965" s="456"/>
      <c r="AY1965" s="456"/>
      <c r="AZ1965" s="456"/>
      <c r="BA1965" s="456"/>
      <c r="BB1965" s="456"/>
      <c r="BC1965" s="456"/>
      <c r="BD1965" s="456"/>
      <c r="BE1965" s="456"/>
      <c r="BF1965" s="456"/>
      <c r="BG1965" s="457"/>
      <c r="BH1965" s="458"/>
      <c r="BI1965" s="459"/>
      <c r="BJ1965" s="459"/>
      <c r="BK1965" s="459"/>
      <c r="BL1965" s="459"/>
      <c r="BM1965" s="460"/>
      <c r="BN1965" s="314"/>
      <c r="BO1965" s="314"/>
      <c r="BP1965" s="1"/>
      <c r="BQ1965" s="120">
        <f>IF($F$3="","",IF(N1965=$F$3,COUNTIF(BQ$23:BQ1964,"&gt;0")+1,0))</f>
        <v>0</v>
      </c>
      <c r="BR1965" s="1"/>
      <c r="BS1965" s="20" t="str">
        <f>IF($N1965="","",IF(VLOOKUP(VLOOKUP($N1965,IMPOSTAZIONI!$E$6:$I$13,5,FALSE),IMPOSTAZIONI!$B$25:$N$32,3,FALSE)=0,"",VLOOKUP(VLOOKUP($N1965,IMPOSTAZIONI!$E$6:$I$13,5,FALSE),IMPOSTAZIONI!$B$25:$N$32,3,FALSE)))</f>
        <v/>
      </c>
      <c r="BT1965" s="20" t="str">
        <f>IF($N1965="","",IF(VLOOKUP(VLOOKUP($N1965,IMPOSTAZIONI!$E$6:$I$13,5,FALSE),IMPOSTAZIONI!$B$25:$N$32,6,FALSE)=0,"",VLOOKUP(VLOOKUP($N1965,IMPOSTAZIONI!$E$6:$I$13,5,FALSE),IMPOSTAZIONI!$B$25:$N$32,6,FALSE)))</f>
        <v/>
      </c>
      <c r="BU1965" s="20" t="str">
        <f>IF($N1965="","",IF(VLOOKUP(VLOOKUP($N1965,IMPOSTAZIONI!$E$6:$I$13,5,FALSE),IMPOSTAZIONI!$B$25:$N$32,9,FALSE)=0,"",VLOOKUP(VLOOKUP($N1965,IMPOSTAZIONI!$E$6:$I$13,5,FALSE),IMPOSTAZIONI!$B$25:$N$32,9,FALSE)))</f>
        <v/>
      </c>
      <c r="BV1965" s="20" t="str">
        <f>IF($N1965="","",IF(VLOOKUP(VLOOKUP($N1965,IMPOSTAZIONI!$E$6:$I$13,5,FALSE),IMPOSTAZIONI!$B$25:$N$32,12,FALSE)=0,"",VLOOKUP(VLOOKUP($N1965,IMPOSTAZIONI!$E$6:$I$13,5,FALSE),IMPOSTAZIONI!$B$25:$N$32,12,FALSE)))</f>
        <v/>
      </c>
      <c r="BW1965" s="221" t="str">
        <f t="shared" si="511"/>
        <v/>
      </c>
      <c r="BX1965" s="221" t="str">
        <f t="shared" si="512"/>
        <v/>
      </c>
      <c r="BY1965" s="221">
        <f t="shared" si="513"/>
        <v>0</v>
      </c>
      <c r="BZ1965" s="231">
        <f t="shared" si="514"/>
        <v>0</v>
      </c>
      <c r="CA1965" s="246">
        <f t="shared" si="515"/>
        <v>0</v>
      </c>
      <c r="CB1965" s="246">
        <f t="shared" si="516"/>
        <v>0</v>
      </c>
      <c r="CC1965" s="246" t="str">
        <f t="shared" si="517"/>
        <v/>
      </c>
      <c r="CD1965" s="246">
        <f t="shared" si="518"/>
        <v>5</v>
      </c>
      <c r="CE1965" s="246">
        <f t="shared" si="519"/>
        <v>0</v>
      </c>
      <c r="CF1965" s="276">
        <f t="shared" si="520"/>
        <v>0</v>
      </c>
      <c r="CG1965" s="277">
        <f t="shared" si="520"/>
        <v>0</v>
      </c>
      <c r="CH1965" s="277">
        <f t="shared" si="520"/>
        <v>0</v>
      </c>
      <c r="CI1965" s="278">
        <f t="shared" si="520"/>
        <v>0</v>
      </c>
      <c r="CJ1965" s="280">
        <f t="shared" si="521"/>
        <v>0</v>
      </c>
      <c r="CK1965" s="232">
        <f t="shared" si="522"/>
        <v>0</v>
      </c>
      <c r="CL1965" s="1"/>
    </row>
    <row r="1966" spans="1:90" ht="18" customHeight="1">
      <c r="A1966" s="1"/>
      <c r="B1966" s="1"/>
      <c r="C1966" s="314"/>
      <c r="D1966" s="287" t="str">
        <f t="shared" si="509"/>
        <v/>
      </c>
      <c r="E1966" s="449" t="str">
        <f t="shared" si="510"/>
        <v/>
      </c>
      <c r="F1966" s="450"/>
      <c r="G1966" s="451"/>
      <c r="H1966" s="452"/>
      <c r="I1966" s="453"/>
      <c r="J1966" s="453"/>
      <c r="K1966" s="453"/>
      <c r="L1966" s="453"/>
      <c r="M1966" s="454"/>
      <c r="N1966" s="455"/>
      <c r="O1966" s="456"/>
      <c r="P1966" s="456"/>
      <c r="Q1966" s="456"/>
      <c r="R1966" s="456"/>
      <c r="S1966" s="456"/>
      <c r="T1966" s="456"/>
      <c r="U1966" s="456"/>
      <c r="V1966" s="456"/>
      <c r="W1966" s="456"/>
      <c r="X1966" s="456"/>
      <c r="Y1966" s="456"/>
      <c r="Z1966" s="456"/>
      <c r="AA1966" s="456"/>
      <c r="AB1966" s="456"/>
      <c r="AC1966" s="456"/>
      <c r="AD1966" s="456"/>
      <c r="AE1966" s="457"/>
      <c r="AF1966" s="455"/>
      <c r="AG1966" s="456"/>
      <c r="AH1966" s="456"/>
      <c r="AI1966" s="456"/>
      <c r="AJ1966" s="456"/>
      <c r="AK1966" s="456"/>
      <c r="AL1966" s="456"/>
      <c r="AM1966" s="456"/>
      <c r="AN1966" s="457"/>
      <c r="AO1966" s="455"/>
      <c r="AP1966" s="456"/>
      <c r="AQ1966" s="456"/>
      <c r="AR1966" s="456"/>
      <c r="AS1966" s="456"/>
      <c r="AT1966" s="456"/>
      <c r="AU1966" s="456"/>
      <c r="AV1966" s="456"/>
      <c r="AW1966" s="456"/>
      <c r="AX1966" s="456"/>
      <c r="AY1966" s="456"/>
      <c r="AZ1966" s="456"/>
      <c r="BA1966" s="456"/>
      <c r="BB1966" s="456"/>
      <c r="BC1966" s="456"/>
      <c r="BD1966" s="456"/>
      <c r="BE1966" s="456"/>
      <c r="BF1966" s="456"/>
      <c r="BG1966" s="457"/>
      <c r="BH1966" s="458"/>
      <c r="BI1966" s="459"/>
      <c r="BJ1966" s="459"/>
      <c r="BK1966" s="459"/>
      <c r="BL1966" s="459"/>
      <c r="BM1966" s="460"/>
      <c r="BN1966" s="314"/>
      <c r="BO1966" s="314"/>
      <c r="BP1966" s="1"/>
      <c r="BQ1966" s="120">
        <f>IF($F$3="","",IF(N1966=$F$3,COUNTIF(BQ$23:BQ1965,"&gt;0")+1,0))</f>
        <v>0</v>
      </c>
      <c r="BR1966" s="1"/>
      <c r="BS1966" s="20" t="str">
        <f>IF($N1966="","",IF(VLOOKUP(VLOOKUP($N1966,IMPOSTAZIONI!$E$6:$I$13,5,FALSE),IMPOSTAZIONI!$B$25:$N$32,3,FALSE)=0,"",VLOOKUP(VLOOKUP($N1966,IMPOSTAZIONI!$E$6:$I$13,5,FALSE),IMPOSTAZIONI!$B$25:$N$32,3,FALSE)))</f>
        <v/>
      </c>
      <c r="BT1966" s="20" t="str">
        <f>IF($N1966="","",IF(VLOOKUP(VLOOKUP($N1966,IMPOSTAZIONI!$E$6:$I$13,5,FALSE),IMPOSTAZIONI!$B$25:$N$32,6,FALSE)=0,"",VLOOKUP(VLOOKUP($N1966,IMPOSTAZIONI!$E$6:$I$13,5,FALSE),IMPOSTAZIONI!$B$25:$N$32,6,FALSE)))</f>
        <v/>
      </c>
      <c r="BU1966" s="20" t="str">
        <f>IF($N1966="","",IF(VLOOKUP(VLOOKUP($N1966,IMPOSTAZIONI!$E$6:$I$13,5,FALSE),IMPOSTAZIONI!$B$25:$N$32,9,FALSE)=0,"",VLOOKUP(VLOOKUP($N1966,IMPOSTAZIONI!$E$6:$I$13,5,FALSE),IMPOSTAZIONI!$B$25:$N$32,9,FALSE)))</f>
        <v/>
      </c>
      <c r="BV1966" s="20" t="str">
        <f>IF($N1966="","",IF(VLOOKUP(VLOOKUP($N1966,IMPOSTAZIONI!$E$6:$I$13,5,FALSE),IMPOSTAZIONI!$B$25:$N$32,12,FALSE)=0,"",VLOOKUP(VLOOKUP($N1966,IMPOSTAZIONI!$E$6:$I$13,5,FALSE),IMPOSTAZIONI!$B$25:$N$32,12,FALSE)))</f>
        <v/>
      </c>
      <c r="BW1966" s="221" t="str">
        <f t="shared" si="511"/>
        <v/>
      </c>
      <c r="BX1966" s="221" t="str">
        <f t="shared" si="512"/>
        <v/>
      </c>
      <c r="BY1966" s="221">
        <f t="shared" si="513"/>
        <v>0</v>
      </c>
      <c r="BZ1966" s="231">
        <f t="shared" si="514"/>
        <v>0</v>
      </c>
      <c r="CA1966" s="246">
        <f t="shared" si="515"/>
        <v>0</v>
      </c>
      <c r="CB1966" s="246">
        <f t="shared" si="516"/>
        <v>0</v>
      </c>
      <c r="CC1966" s="246" t="str">
        <f t="shared" si="517"/>
        <v/>
      </c>
      <c r="CD1966" s="246">
        <f t="shared" si="518"/>
        <v>5</v>
      </c>
      <c r="CE1966" s="246">
        <f t="shared" si="519"/>
        <v>0</v>
      </c>
      <c r="CF1966" s="276">
        <f t="shared" si="520"/>
        <v>0</v>
      </c>
      <c r="CG1966" s="277">
        <f t="shared" si="520"/>
        <v>0</v>
      </c>
      <c r="CH1966" s="277">
        <f t="shared" si="520"/>
        <v>0</v>
      </c>
      <c r="CI1966" s="278">
        <f t="shared" si="520"/>
        <v>0</v>
      </c>
      <c r="CJ1966" s="280">
        <f t="shared" si="521"/>
        <v>0</v>
      </c>
      <c r="CK1966" s="232">
        <f t="shared" si="522"/>
        <v>0</v>
      </c>
      <c r="CL1966" s="1"/>
    </row>
    <row r="1967" spans="1:90" ht="18" customHeight="1">
      <c r="A1967" s="1"/>
      <c r="B1967" s="1"/>
      <c r="C1967" s="314"/>
      <c r="D1967" s="287" t="str">
        <f t="shared" si="509"/>
        <v/>
      </c>
      <c r="E1967" s="449" t="str">
        <f t="shared" si="510"/>
        <v/>
      </c>
      <c r="F1967" s="450"/>
      <c r="G1967" s="451"/>
      <c r="H1967" s="452"/>
      <c r="I1967" s="453"/>
      <c r="J1967" s="453"/>
      <c r="K1967" s="453"/>
      <c r="L1967" s="453"/>
      <c r="M1967" s="454"/>
      <c r="N1967" s="455"/>
      <c r="O1967" s="456"/>
      <c r="P1967" s="456"/>
      <c r="Q1967" s="456"/>
      <c r="R1967" s="456"/>
      <c r="S1967" s="456"/>
      <c r="T1967" s="456"/>
      <c r="U1967" s="456"/>
      <c r="V1967" s="456"/>
      <c r="W1967" s="456"/>
      <c r="X1967" s="456"/>
      <c r="Y1967" s="456"/>
      <c r="Z1967" s="456"/>
      <c r="AA1967" s="456"/>
      <c r="AB1967" s="456"/>
      <c r="AC1967" s="456"/>
      <c r="AD1967" s="456"/>
      <c r="AE1967" s="457"/>
      <c r="AF1967" s="455"/>
      <c r="AG1967" s="456"/>
      <c r="AH1967" s="456"/>
      <c r="AI1967" s="456"/>
      <c r="AJ1967" s="456"/>
      <c r="AK1967" s="456"/>
      <c r="AL1967" s="456"/>
      <c r="AM1967" s="456"/>
      <c r="AN1967" s="457"/>
      <c r="AO1967" s="455"/>
      <c r="AP1967" s="456"/>
      <c r="AQ1967" s="456"/>
      <c r="AR1967" s="456"/>
      <c r="AS1967" s="456"/>
      <c r="AT1967" s="456"/>
      <c r="AU1967" s="456"/>
      <c r="AV1967" s="456"/>
      <c r="AW1967" s="456"/>
      <c r="AX1967" s="456"/>
      <c r="AY1967" s="456"/>
      <c r="AZ1967" s="456"/>
      <c r="BA1967" s="456"/>
      <c r="BB1967" s="456"/>
      <c r="BC1967" s="456"/>
      <c r="BD1967" s="456"/>
      <c r="BE1967" s="456"/>
      <c r="BF1967" s="456"/>
      <c r="BG1967" s="457"/>
      <c r="BH1967" s="458"/>
      <c r="BI1967" s="459"/>
      <c r="BJ1967" s="459"/>
      <c r="BK1967" s="459"/>
      <c r="BL1967" s="459"/>
      <c r="BM1967" s="460"/>
      <c r="BN1967" s="314"/>
      <c r="BO1967" s="314"/>
      <c r="BP1967" s="1"/>
      <c r="BQ1967" s="120">
        <f>IF($F$3="","",IF(N1967=$F$3,COUNTIF(BQ$23:BQ1966,"&gt;0")+1,0))</f>
        <v>0</v>
      </c>
      <c r="BR1967" s="1"/>
      <c r="BS1967" s="20" t="str">
        <f>IF($N1967="","",IF(VLOOKUP(VLOOKUP($N1967,IMPOSTAZIONI!$E$6:$I$13,5,FALSE),IMPOSTAZIONI!$B$25:$N$32,3,FALSE)=0,"",VLOOKUP(VLOOKUP($N1967,IMPOSTAZIONI!$E$6:$I$13,5,FALSE),IMPOSTAZIONI!$B$25:$N$32,3,FALSE)))</f>
        <v/>
      </c>
      <c r="BT1967" s="20" t="str">
        <f>IF($N1967="","",IF(VLOOKUP(VLOOKUP($N1967,IMPOSTAZIONI!$E$6:$I$13,5,FALSE),IMPOSTAZIONI!$B$25:$N$32,6,FALSE)=0,"",VLOOKUP(VLOOKUP($N1967,IMPOSTAZIONI!$E$6:$I$13,5,FALSE),IMPOSTAZIONI!$B$25:$N$32,6,FALSE)))</f>
        <v/>
      </c>
      <c r="BU1967" s="20" t="str">
        <f>IF($N1967="","",IF(VLOOKUP(VLOOKUP($N1967,IMPOSTAZIONI!$E$6:$I$13,5,FALSE),IMPOSTAZIONI!$B$25:$N$32,9,FALSE)=0,"",VLOOKUP(VLOOKUP($N1967,IMPOSTAZIONI!$E$6:$I$13,5,FALSE),IMPOSTAZIONI!$B$25:$N$32,9,FALSE)))</f>
        <v/>
      </c>
      <c r="BV1967" s="20" t="str">
        <f>IF($N1967="","",IF(VLOOKUP(VLOOKUP($N1967,IMPOSTAZIONI!$E$6:$I$13,5,FALSE),IMPOSTAZIONI!$B$25:$N$32,12,FALSE)=0,"",VLOOKUP(VLOOKUP($N1967,IMPOSTAZIONI!$E$6:$I$13,5,FALSE),IMPOSTAZIONI!$B$25:$N$32,12,FALSE)))</f>
        <v/>
      </c>
      <c r="BW1967" s="221" t="str">
        <f t="shared" si="511"/>
        <v/>
      </c>
      <c r="BX1967" s="221" t="str">
        <f t="shared" si="512"/>
        <v/>
      </c>
      <c r="BY1967" s="221">
        <f t="shared" si="513"/>
        <v>0</v>
      </c>
      <c r="BZ1967" s="231">
        <f t="shared" si="514"/>
        <v>0</v>
      </c>
      <c r="CA1967" s="246">
        <f t="shared" si="515"/>
        <v>0</v>
      </c>
      <c r="CB1967" s="246">
        <f t="shared" si="516"/>
        <v>0</v>
      </c>
      <c r="CC1967" s="246" t="str">
        <f t="shared" si="517"/>
        <v/>
      </c>
      <c r="CD1967" s="246">
        <f t="shared" si="518"/>
        <v>5</v>
      </c>
      <c r="CE1967" s="246">
        <f t="shared" si="519"/>
        <v>0</v>
      </c>
      <c r="CF1967" s="276">
        <f t="shared" si="520"/>
        <v>0</v>
      </c>
      <c r="CG1967" s="277">
        <f t="shared" si="520"/>
        <v>0</v>
      </c>
      <c r="CH1967" s="277">
        <f t="shared" si="520"/>
        <v>0</v>
      </c>
      <c r="CI1967" s="278">
        <f t="shared" si="520"/>
        <v>0</v>
      </c>
      <c r="CJ1967" s="280">
        <f t="shared" si="521"/>
        <v>0</v>
      </c>
      <c r="CK1967" s="232">
        <f t="shared" si="522"/>
        <v>0</v>
      </c>
      <c r="CL1967" s="1"/>
    </row>
    <row r="1968" spans="1:90" ht="18" customHeight="1">
      <c r="A1968" s="1"/>
      <c r="B1968" s="1"/>
      <c r="C1968" s="314"/>
      <c r="D1968" s="287" t="str">
        <f t="shared" si="509"/>
        <v/>
      </c>
      <c r="E1968" s="449" t="str">
        <f t="shared" si="510"/>
        <v/>
      </c>
      <c r="F1968" s="450"/>
      <c r="G1968" s="451"/>
      <c r="H1968" s="452"/>
      <c r="I1968" s="453"/>
      <c r="J1968" s="453"/>
      <c r="K1968" s="453"/>
      <c r="L1968" s="453"/>
      <c r="M1968" s="454"/>
      <c r="N1968" s="455"/>
      <c r="O1968" s="456"/>
      <c r="P1968" s="456"/>
      <c r="Q1968" s="456"/>
      <c r="R1968" s="456"/>
      <c r="S1968" s="456"/>
      <c r="T1968" s="456"/>
      <c r="U1968" s="456"/>
      <c r="V1968" s="456"/>
      <c r="W1968" s="456"/>
      <c r="X1968" s="456"/>
      <c r="Y1968" s="456"/>
      <c r="Z1968" s="456"/>
      <c r="AA1968" s="456"/>
      <c r="AB1968" s="456"/>
      <c r="AC1968" s="456"/>
      <c r="AD1968" s="456"/>
      <c r="AE1968" s="457"/>
      <c r="AF1968" s="455"/>
      <c r="AG1968" s="456"/>
      <c r="AH1968" s="456"/>
      <c r="AI1968" s="456"/>
      <c r="AJ1968" s="456"/>
      <c r="AK1968" s="456"/>
      <c r="AL1968" s="456"/>
      <c r="AM1968" s="456"/>
      <c r="AN1968" s="457"/>
      <c r="AO1968" s="455"/>
      <c r="AP1968" s="456"/>
      <c r="AQ1968" s="456"/>
      <c r="AR1968" s="456"/>
      <c r="AS1968" s="456"/>
      <c r="AT1968" s="456"/>
      <c r="AU1968" s="456"/>
      <c r="AV1968" s="456"/>
      <c r="AW1968" s="456"/>
      <c r="AX1968" s="456"/>
      <c r="AY1968" s="456"/>
      <c r="AZ1968" s="456"/>
      <c r="BA1968" s="456"/>
      <c r="BB1968" s="456"/>
      <c r="BC1968" s="456"/>
      <c r="BD1968" s="456"/>
      <c r="BE1968" s="456"/>
      <c r="BF1968" s="456"/>
      <c r="BG1968" s="457"/>
      <c r="BH1968" s="458"/>
      <c r="BI1968" s="459"/>
      <c r="BJ1968" s="459"/>
      <c r="BK1968" s="459"/>
      <c r="BL1968" s="459"/>
      <c r="BM1968" s="460"/>
      <c r="BN1968" s="314"/>
      <c r="BO1968" s="314"/>
      <c r="BP1968" s="1"/>
      <c r="BQ1968" s="120">
        <f>IF($F$3="","",IF(N1968=$F$3,COUNTIF(BQ$23:BQ1967,"&gt;0")+1,0))</f>
        <v>0</v>
      </c>
      <c r="BR1968" s="1"/>
      <c r="BS1968" s="20" t="str">
        <f>IF($N1968="","",IF(VLOOKUP(VLOOKUP($N1968,IMPOSTAZIONI!$E$6:$I$13,5,FALSE),IMPOSTAZIONI!$B$25:$N$32,3,FALSE)=0,"",VLOOKUP(VLOOKUP($N1968,IMPOSTAZIONI!$E$6:$I$13,5,FALSE),IMPOSTAZIONI!$B$25:$N$32,3,FALSE)))</f>
        <v/>
      </c>
      <c r="BT1968" s="20" t="str">
        <f>IF($N1968="","",IF(VLOOKUP(VLOOKUP($N1968,IMPOSTAZIONI!$E$6:$I$13,5,FALSE),IMPOSTAZIONI!$B$25:$N$32,6,FALSE)=0,"",VLOOKUP(VLOOKUP($N1968,IMPOSTAZIONI!$E$6:$I$13,5,FALSE),IMPOSTAZIONI!$B$25:$N$32,6,FALSE)))</f>
        <v/>
      </c>
      <c r="BU1968" s="20" t="str">
        <f>IF($N1968="","",IF(VLOOKUP(VLOOKUP($N1968,IMPOSTAZIONI!$E$6:$I$13,5,FALSE),IMPOSTAZIONI!$B$25:$N$32,9,FALSE)=0,"",VLOOKUP(VLOOKUP($N1968,IMPOSTAZIONI!$E$6:$I$13,5,FALSE),IMPOSTAZIONI!$B$25:$N$32,9,FALSE)))</f>
        <v/>
      </c>
      <c r="BV1968" s="20" t="str">
        <f>IF($N1968="","",IF(VLOOKUP(VLOOKUP($N1968,IMPOSTAZIONI!$E$6:$I$13,5,FALSE),IMPOSTAZIONI!$B$25:$N$32,12,FALSE)=0,"",VLOOKUP(VLOOKUP($N1968,IMPOSTAZIONI!$E$6:$I$13,5,FALSE),IMPOSTAZIONI!$B$25:$N$32,12,FALSE)))</f>
        <v/>
      </c>
      <c r="BW1968" s="221" t="str">
        <f t="shared" si="511"/>
        <v/>
      </c>
      <c r="BX1968" s="221" t="str">
        <f t="shared" si="512"/>
        <v/>
      </c>
      <c r="BY1968" s="221">
        <f t="shared" si="513"/>
        <v>0</v>
      </c>
      <c r="BZ1968" s="231">
        <f t="shared" si="514"/>
        <v>0</v>
      </c>
      <c r="CA1968" s="246">
        <f t="shared" si="515"/>
        <v>0</v>
      </c>
      <c r="CB1968" s="246">
        <f t="shared" si="516"/>
        <v>0</v>
      </c>
      <c r="CC1968" s="246" t="str">
        <f t="shared" si="517"/>
        <v/>
      </c>
      <c r="CD1968" s="246">
        <f t="shared" si="518"/>
        <v>5</v>
      </c>
      <c r="CE1968" s="246">
        <f t="shared" si="519"/>
        <v>0</v>
      </c>
      <c r="CF1968" s="276">
        <f t="shared" si="520"/>
        <v>0</v>
      </c>
      <c r="CG1968" s="277">
        <f t="shared" si="520"/>
        <v>0</v>
      </c>
      <c r="CH1968" s="277">
        <f t="shared" si="520"/>
        <v>0</v>
      </c>
      <c r="CI1968" s="278">
        <f t="shared" si="520"/>
        <v>0</v>
      </c>
      <c r="CJ1968" s="280">
        <f t="shared" si="521"/>
        <v>0</v>
      </c>
      <c r="CK1968" s="232">
        <f t="shared" si="522"/>
        <v>0</v>
      </c>
      <c r="CL1968" s="1"/>
    </row>
    <row r="1969" spans="1:90" ht="18" customHeight="1">
      <c r="A1969" s="1"/>
      <c r="B1969" s="1"/>
      <c r="C1969" s="314"/>
      <c r="D1969" s="287" t="str">
        <f t="shared" ref="D1969:D2032" si="523">IF(BY1969=1,"Errore",IF(BY1969=2,"+ EVN nel gg.",""))</f>
        <v/>
      </c>
      <c r="E1969" s="449" t="str">
        <f t="shared" si="510"/>
        <v/>
      </c>
      <c r="F1969" s="450"/>
      <c r="G1969" s="451"/>
      <c r="H1969" s="452"/>
      <c r="I1969" s="453"/>
      <c r="J1969" s="453"/>
      <c r="K1969" s="453"/>
      <c r="L1969" s="453"/>
      <c r="M1969" s="454"/>
      <c r="N1969" s="455"/>
      <c r="O1969" s="456"/>
      <c r="P1969" s="456"/>
      <c r="Q1969" s="456"/>
      <c r="R1969" s="456"/>
      <c r="S1969" s="456"/>
      <c r="T1969" s="456"/>
      <c r="U1969" s="456"/>
      <c r="V1969" s="456"/>
      <c r="W1969" s="456"/>
      <c r="X1969" s="456"/>
      <c r="Y1969" s="456"/>
      <c r="Z1969" s="456"/>
      <c r="AA1969" s="456"/>
      <c r="AB1969" s="456"/>
      <c r="AC1969" s="456"/>
      <c r="AD1969" s="456"/>
      <c r="AE1969" s="457"/>
      <c r="AF1969" s="455"/>
      <c r="AG1969" s="456"/>
      <c r="AH1969" s="456"/>
      <c r="AI1969" s="456"/>
      <c r="AJ1969" s="456"/>
      <c r="AK1969" s="456"/>
      <c r="AL1969" s="456"/>
      <c r="AM1969" s="456"/>
      <c r="AN1969" s="457"/>
      <c r="AO1969" s="455"/>
      <c r="AP1969" s="456"/>
      <c r="AQ1969" s="456"/>
      <c r="AR1969" s="456"/>
      <c r="AS1969" s="456"/>
      <c r="AT1969" s="456"/>
      <c r="AU1969" s="456"/>
      <c r="AV1969" s="456"/>
      <c r="AW1969" s="456"/>
      <c r="AX1969" s="456"/>
      <c r="AY1969" s="456"/>
      <c r="AZ1969" s="456"/>
      <c r="BA1969" s="456"/>
      <c r="BB1969" s="456"/>
      <c r="BC1969" s="456"/>
      <c r="BD1969" s="456"/>
      <c r="BE1969" s="456"/>
      <c r="BF1969" s="456"/>
      <c r="BG1969" s="457"/>
      <c r="BH1969" s="458"/>
      <c r="BI1969" s="459"/>
      <c r="BJ1969" s="459"/>
      <c r="BK1969" s="459"/>
      <c r="BL1969" s="459"/>
      <c r="BM1969" s="460"/>
      <c r="BN1969" s="314"/>
      <c r="BO1969" s="314"/>
      <c r="BP1969" s="1"/>
      <c r="BQ1969" s="120">
        <f>IF($F$3="","",IF(N1969=$F$3,COUNTIF(BQ$23:BQ1968,"&gt;0")+1,0))</f>
        <v>0</v>
      </c>
      <c r="BR1969" s="1"/>
      <c r="BS1969" s="20" t="str">
        <f>IF($N1969="","",IF(VLOOKUP(VLOOKUP($N1969,IMPOSTAZIONI!$E$6:$I$13,5,FALSE),IMPOSTAZIONI!$B$25:$N$32,3,FALSE)=0,"",VLOOKUP(VLOOKUP($N1969,IMPOSTAZIONI!$E$6:$I$13,5,FALSE),IMPOSTAZIONI!$B$25:$N$32,3,FALSE)))</f>
        <v/>
      </c>
      <c r="BT1969" s="20" t="str">
        <f>IF($N1969="","",IF(VLOOKUP(VLOOKUP($N1969,IMPOSTAZIONI!$E$6:$I$13,5,FALSE),IMPOSTAZIONI!$B$25:$N$32,6,FALSE)=0,"",VLOOKUP(VLOOKUP($N1969,IMPOSTAZIONI!$E$6:$I$13,5,FALSE),IMPOSTAZIONI!$B$25:$N$32,6,FALSE)))</f>
        <v/>
      </c>
      <c r="BU1969" s="20" t="str">
        <f>IF($N1969="","",IF(VLOOKUP(VLOOKUP($N1969,IMPOSTAZIONI!$E$6:$I$13,5,FALSE),IMPOSTAZIONI!$B$25:$N$32,9,FALSE)=0,"",VLOOKUP(VLOOKUP($N1969,IMPOSTAZIONI!$E$6:$I$13,5,FALSE),IMPOSTAZIONI!$B$25:$N$32,9,FALSE)))</f>
        <v/>
      </c>
      <c r="BV1969" s="20" t="str">
        <f>IF($N1969="","",IF(VLOOKUP(VLOOKUP($N1969,IMPOSTAZIONI!$E$6:$I$13,5,FALSE),IMPOSTAZIONI!$B$25:$N$32,12,FALSE)=0,"",VLOOKUP(VLOOKUP($N1969,IMPOSTAZIONI!$E$6:$I$13,5,FALSE),IMPOSTAZIONI!$B$25:$N$32,12,FALSE)))</f>
        <v/>
      </c>
      <c r="BW1969" s="221" t="str">
        <f t="shared" si="511"/>
        <v/>
      </c>
      <c r="BX1969" s="221" t="str">
        <f t="shared" si="512"/>
        <v/>
      </c>
      <c r="BY1969" s="221">
        <f t="shared" si="513"/>
        <v>0</v>
      </c>
      <c r="BZ1969" s="231">
        <f t="shared" si="514"/>
        <v>0</v>
      </c>
      <c r="CA1969" s="246">
        <f t="shared" si="515"/>
        <v>0</v>
      </c>
      <c r="CB1969" s="246">
        <f t="shared" si="516"/>
        <v>0</v>
      </c>
      <c r="CC1969" s="246" t="str">
        <f t="shared" si="517"/>
        <v/>
      </c>
      <c r="CD1969" s="246">
        <f t="shared" si="518"/>
        <v>5</v>
      </c>
      <c r="CE1969" s="246">
        <f t="shared" si="519"/>
        <v>0</v>
      </c>
      <c r="CF1969" s="276">
        <f t="shared" si="520"/>
        <v>0</v>
      </c>
      <c r="CG1969" s="277">
        <f t="shared" si="520"/>
        <v>0</v>
      </c>
      <c r="CH1969" s="277">
        <f t="shared" si="520"/>
        <v>0</v>
      </c>
      <c r="CI1969" s="278">
        <f t="shared" si="520"/>
        <v>0</v>
      </c>
      <c r="CJ1969" s="280">
        <f t="shared" si="521"/>
        <v>0</v>
      </c>
      <c r="CK1969" s="232">
        <f t="shared" si="522"/>
        <v>0</v>
      </c>
      <c r="CL1969" s="1"/>
    </row>
    <row r="1970" spans="1:90" ht="18" customHeight="1">
      <c r="A1970" s="1"/>
      <c r="B1970" s="1"/>
      <c r="C1970" s="314"/>
      <c r="D1970" s="287" t="str">
        <f t="shared" si="523"/>
        <v/>
      </c>
      <c r="E1970" s="449" t="str">
        <f t="shared" si="510"/>
        <v/>
      </c>
      <c r="F1970" s="450"/>
      <c r="G1970" s="451"/>
      <c r="H1970" s="452"/>
      <c r="I1970" s="453"/>
      <c r="J1970" s="453"/>
      <c r="K1970" s="453"/>
      <c r="L1970" s="453"/>
      <c r="M1970" s="454"/>
      <c r="N1970" s="455"/>
      <c r="O1970" s="456"/>
      <c r="P1970" s="456"/>
      <c r="Q1970" s="456"/>
      <c r="R1970" s="456"/>
      <c r="S1970" s="456"/>
      <c r="T1970" s="456"/>
      <c r="U1970" s="456"/>
      <c r="V1970" s="456"/>
      <c r="W1970" s="456"/>
      <c r="X1970" s="456"/>
      <c r="Y1970" s="456"/>
      <c r="Z1970" s="456"/>
      <c r="AA1970" s="456"/>
      <c r="AB1970" s="456"/>
      <c r="AC1970" s="456"/>
      <c r="AD1970" s="456"/>
      <c r="AE1970" s="457"/>
      <c r="AF1970" s="455"/>
      <c r="AG1970" s="456"/>
      <c r="AH1970" s="456"/>
      <c r="AI1970" s="456"/>
      <c r="AJ1970" s="456"/>
      <c r="AK1970" s="456"/>
      <c r="AL1970" s="456"/>
      <c r="AM1970" s="456"/>
      <c r="AN1970" s="457"/>
      <c r="AO1970" s="455"/>
      <c r="AP1970" s="456"/>
      <c r="AQ1970" s="456"/>
      <c r="AR1970" s="456"/>
      <c r="AS1970" s="456"/>
      <c r="AT1970" s="456"/>
      <c r="AU1970" s="456"/>
      <c r="AV1970" s="456"/>
      <c r="AW1970" s="456"/>
      <c r="AX1970" s="456"/>
      <c r="AY1970" s="456"/>
      <c r="AZ1970" s="456"/>
      <c r="BA1970" s="456"/>
      <c r="BB1970" s="456"/>
      <c r="BC1970" s="456"/>
      <c r="BD1970" s="456"/>
      <c r="BE1970" s="456"/>
      <c r="BF1970" s="456"/>
      <c r="BG1970" s="457"/>
      <c r="BH1970" s="458"/>
      <c r="BI1970" s="459"/>
      <c r="BJ1970" s="459"/>
      <c r="BK1970" s="459"/>
      <c r="BL1970" s="459"/>
      <c r="BM1970" s="460"/>
      <c r="BN1970" s="314"/>
      <c r="BO1970" s="314"/>
      <c r="BP1970" s="1"/>
      <c r="BQ1970" s="120">
        <f>IF($F$3="","",IF(N1970=$F$3,COUNTIF(BQ$23:BQ1969,"&gt;0")+1,0))</f>
        <v>0</v>
      </c>
      <c r="BR1970" s="1"/>
      <c r="BS1970" s="20" t="str">
        <f>IF($N1970="","",IF(VLOOKUP(VLOOKUP($N1970,IMPOSTAZIONI!$E$6:$I$13,5,FALSE),IMPOSTAZIONI!$B$25:$N$32,3,FALSE)=0,"",VLOOKUP(VLOOKUP($N1970,IMPOSTAZIONI!$E$6:$I$13,5,FALSE),IMPOSTAZIONI!$B$25:$N$32,3,FALSE)))</f>
        <v/>
      </c>
      <c r="BT1970" s="20" t="str">
        <f>IF($N1970="","",IF(VLOOKUP(VLOOKUP($N1970,IMPOSTAZIONI!$E$6:$I$13,5,FALSE),IMPOSTAZIONI!$B$25:$N$32,6,FALSE)=0,"",VLOOKUP(VLOOKUP($N1970,IMPOSTAZIONI!$E$6:$I$13,5,FALSE),IMPOSTAZIONI!$B$25:$N$32,6,FALSE)))</f>
        <v/>
      </c>
      <c r="BU1970" s="20" t="str">
        <f>IF($N1970="","",IF(VLOOKUP(VLOOKUP($N1970,IMPOSTAZIONI!$E$6:$I$13,5,FALSE),IMPOSTAZIONI!$B$25:$N$32,9,FALSE)=0,"",VLOOKUP(VLOOKUP($N1970,IMPOSTAZIONI!$E$6:$I$13,5,FALSE),IMPOSTAZIONI!$B$25:$N$32,9,FALSE)))</f>
        <v/>
      </c>
      <c r="BV1970" s="20" t="str">
        <f>IF($N1970="","",IF(VLOOKUP(VLOOKUP($N1970,IMPOSTAZIONI!$E$6:$I$13,5,FALSE),IMPOSTAZIONI!$B$25:$N$32,12,FALSE)=0,"",VLOOKUP(VLOOKUP($N1970,IMPOSTAZIONI!$E$6:$I$13,5,FALSE),IMPOSTAZIONI!$B$25:$N$32,12,FALSE)))</f>
        <v/>
      </c>
      <c r="BW1970" s="221" t="str">
        <f t="shared" si="511"/>
        <v/>
      </c>
      <c r="BX1970" s="221" t="str">
        <f t="shared" si="512"/>
        <v/>
      </c>
      <c r="BY1970" s="221">
        <f t="shared" si="513"/>
        <v>0</v>
      </c>
      <c r="BZ1970" s="231">
        <f t="shared" si="514"/>
        <v>0</v>
      </c>
      <c r="CA1970" s="246">
        <f t="shared" si="515"/>
        <v>0</v>
      </c>
      <c r="CB1970" s="246">
        <f t="shared" si="516"/>
        <v>0</v>
      </c>
      <c r="CC1970" s="246" t="str">
        <f t="shared" si="517"/>
        <v/>
      </c>
      <c r="CD1970" s="246">
        <f t="shared" si="518"/>
        <v>5</v>
      </c>
      <c r="CE1970" s="246">
        <f t="shared" si="519"/>
        <v>0</v>
      </c>
      <c r="CF1970" s="276">
        <f t="shared" si="520"/>
        <v>0</v>
      </c>
      <c r="CG1970" s="277">
        <f t="shared" si="520"/>
        <v>0</v>
      </c>
      <c r="CH1970" s="277">
        <f t="shared" si="520"/>
        <v>0</v>
      </c>
      <c r="CI1970" s="278">
        <f t="shared" si="520"/>
        <v>0</v>
      </c>
      <c r="CJ1970" s="280">
        <f t="shared" si="521"/>
        <v>0</v>
      </c>
      <c r="CK1970" s="232">
        <f t="shared" si="522"/>
        <v>0</v>
      </c>
      <c r="CL1970" s="1"/>
    </row>
    <row r="1971" spans="1:90" ht="18" customHeight="1">
      <c r="A1971" s="1"/>
      <c r="B1971" s="1"/>
      <c r="C1971" s="314"/>
      <c r="D1971" s="287" t="str">
        <f t="shared" si="523"/>
        <v/>
      </c>
      <c r="E1971" s="449" t="str">
        <f t="shared" si="510"/>
        <v/>
      </c>
      <c r="F1971" s="450"/>
      <c r="G1971" s="451"/>
      <c r="H1971" s="452"/>
      <c r="I1971" s="453"/>
      <c r="J1971" s="453"/>
      <c r="K1971" s="453"/>
      <c r="L1971" s="453"/>
      <c r="M1971" s="454"/>
      <c r="N1971" s="455"/>
      <c r="O1971" s="456"/>
      <c r="P1971" s="456"/>
      <c r="Q1971" s="456"/>
      <c r="R1971" s="456"/>
      <c r="S1971" s="456"/>
      <c r="T1971" s="456"/>
      <c r="U1971" s="456"/>
      <c r="V1971" s="456"/>
      <c r="W1971" s="456"/>
      <c r="X1971" s="456"/>
      <c r="Y1971" s="456"/>
      <c r="Z1971" s="456"/>
      <c r="AA1971" s="456"/>
      <c r="AB1971" s="456"/>
      <c r="AC1971" s="456"/>
      <c r="AD1971" s="456"/>
      <c r="AE1971" s="457"/>
      <c r="AF1971" s="455"/>
      <c r="AG1971" s="456"/>
      <c r="AH1971" s="456"/>
      <c r="AI1971" s="456"/>
      <c r="AJ1971" s="456"/>
      <c r="AK1971" s="456"/>
      <c r="AL1971" s="456"/>
      <c r="AM1971" s="456"/>
      <c r="AN1971" s="457"/>
      <c r="AO1971" s="455"/>
      <c r="AP1971" s="456"/>
      <c r="AQ1971" s="456"/>
      <c r="AR1971" s="456"/>
      <c r="AS1971" s="456"/>
      <c r="AT1971" s="456"/>
      <c r="AU1971" s="456"/>
      <c r="AV1971" s="456"/>
      <c r="AW1971" s="456"/>
      <c r="AX1971" s="456"/>
      <c r="AY1971" s="456"/>
      <c r="AZ1971" s="456"/>
      <c r="BA1971" s="456"/>
      <c r="BB1971" s="456"/>
      <c r="BC1971" s="456"/>
      <c r="BD1971" s="456"/>
      <c r="BE1971" s="456"/>
      <c r="BF1971" s="456"/>
      <c r="BG1971" s="457"/>
      <c r="BH1971" s="458"/>
      <c r="BI1971" s="459"/>
      <c r="BJ1971" s="459"/>
      <c r="BK1971" s="459"/>
      <c r="BL1971" s="459"/>
      <c r="BM1971" s="460"/>
      <c r="BN1971" s="314"/>
      <c r="BO1971" s="314"/>
      <c r="BP1971" s="1"/>
      <c r="BQ1971" s="120">
        <f>IF($F$3="","",IF(N1971=$F$3,COUNTIF(BQ$23:BQ1970,"&gt;0")+1,0))</f>
        <v>0</v>
      </c>
      <c r="BR1971" s="1"/>
      <c r="BS1971" s="20" t="str">
        <f>IF($N1971="","",IF(VLOOKUP(VLOOKUP($N1971,IMPOSTAZIONI!$E$6:$I$13,5,FALSE),IMPOSTAZIONI!$B$25:$N$32,3,FALSE)=0,"",VLOOKUP(VLOOKUP($N1971,IMPOSTAZIONI!$E$6:$I$13,5,FALSE),IMPOSTAZIONI!$B$25:$N$32,3,FALSE)))</f>
        <v/>
      </c>
      <c r="BT1971" s="20" t="str">
        <f>IF($N1971="","",IF(VLOOKUP(VLOOKUP($N1971,IMPOSTAZIONI!$E$6:$I$13,5,FALSE),IMPOSTAZIONI!$B$25:$N$32,6,FALSE)=0,"",VLOOKUP(VLOOKUP($N1971,IMPOSTAZIONI!$E$6:$I$13,5,FALSE),IMPOSTAZIONI!$B$25:$N$32,6,FALSE)))</f>
        <v/>
      </c>
      <c r="BU1971" s="20" t="str">
        <f>IF($N1971="","",IF(VLOOKUP(VLOOKUP($N1971,IMPOSTAZIONI!$E$6:$I$13,5,FALSE),IMPOSTAZIONI!$B$25:$N$32,9,FALSE)=0,"",VLOOKUP(VLOOKUP($N1971,IMPOSTAZIONI!$E$6:$I$13,5,FALSE),IMPOSTAZIONI!$B$25:$N$32,9,FALSE)))</f>
        <v/>
      </c>
      <c r="BV1971" s="20" t="str">
        <f>IF($N1971="","",IF(VLOOKUP(VLOOKUP($N1971,IMPOSTAZIONI!$E$6:$I$13,5,FALSE),IMPOSTAZIONI!$B$25:$N$32,12,FALSE)=0,"",VLOOKUP(VLOOKUP($N1971,IMPOSTAZIONI!$E$6:$I$13,5,FALSE),IMPOSTAZIONI!$B$25:$N$32,12,FALSE)))</f>
        <v/>
      </c>
      <c r="BW1971" s="221" t="str">
        <f t="shared" si="511"/>
        <v/>
      </c>
      <c r="BX1971" s="221" t="str">
        <f t="shared" si="512"/>
        <v/>
      </c>
      <c r="BY1971" s="221">
        <f t="shared" si="513"/>
        <v>0</v>
      </c>
      <c r="BZ1971" s="231">
        <f t="shared" si="514"/>
        <v>0</v>
      </c>
      <c r="CA1971" s="246">
        <f t="shared" si="515"/>
        <v>0</v>
      </c>
      <c r="CB1971" s="246">
        <f t="shared" si="516"/>
        <v>0</v>
      </c>
      <c r="CC1971" s="246" t="str">
        <f t="shared" si="517"/>
        <v/>
      </c>
      <c r="CD1971" s="246">
        <f t="shared" si="518"/>
        <v>5</v>
      </c>
      <c r="CE1971" s="246">
        <f t="shared" si="519"/>
        <v>0</v>
      </c>
      <c r="CF1971" s="276">
        <f t="shared" si="520"/>
        <v>0</v>
      </c>
      <c r="CG1971" s="277">
        <f t="shared" si="520"/>
        <v>0</v>
      </c>
      <c r="CH1971" s="277">
        <f t="shared" si="520"/>
        <v>0</v>
      </c>
      <c r="CI1971" s="278">
        <f t="shared" si="520"/>
        <v>0</v>
      </c>
      <c r="CJ1971" s="280">
        <f t="shared" si="521"/>
        <v>0</v>
      </c>
      <c r="CK1971" s="232">
        <f t="shared" si="522"/>
        <v>0</v>
      </c>
      <c r="CL1971" s="1"/>
    </row>
    <row r="1972" spans="1:90" ht="18" customHeight="1">
      <c r="A1972" s="1"/>
      <c r="B1972" s="1"/>
      <c r="C1972" s="314"/>
      <c r="D1972" s="287" t="str">
        <f t="shared" si="523"/>
        <v/>
      </c>
      <c r="E1972" s="449" t="str">
        <f t="shared" si="510"/>
        <v/>
      </c>
      <c r="F1972" s="450"/>
      <c r="G1972" s="451"/>
      <c r="H1972" s="452"/>
      <c r="I1972" s="453"/>
      <c r="J1972" s="453"/>
      <c r="K1972" s="453"/>
      <c r="L1972" s="453"/>
      <c r="M1972" s="454"/>
      <c r="N1972" s="455"/>
      <c r="O1972" s="456"/>
      <c r="P1972" s="456"/>
      <c r="Q1972" s="456"/>
      <c r="R1972" s="456"/>
      <c r="S1972" s="456"/>
      <c r="T1972" s="456"/>
      <c r="U1972" s="456"/>
      <c r="V1972" s="456"/>
      <c r="W1972" s="456"/>
      <c r="X1972" s="456"/>
      <c r="Y1972" s="456"/>
      <c r="Z1972" s="456"/>
      <c r="AA1972" s="456"/>
      <c r="AB1972" s="456"/>
      <c r="AC1972" s="456"/>
      <c r="AD1972" s="456"/>
      <c r="AE1972" s="457"/>
      <c r="AF1972" s="455"/>
      <c r="AG1972" s="456"/>
      <c r="AH1972" s="456"/>
      <c r="AI1972" s="456"/>
      <c r="AJ1972" s="456"/>
      <c r="AK1972" s="456"/>
      <c r="AL1972" s="456"/>
      <c r="AM1972" s="456"/>
      <c r="AN1972" s="457"/>
      <c r="AO1972" s="455"/>
      <c r="AP1972" s="456"/>
      <c r="AQ1972" s="456"/>
      <c r="AR1972" s="456"/>
      <c r="AS1972" s="456"/>
      <c r="AT1972" s="456"/>
      <c r="AU1972" s="456"/>
      <c r="AV1972" s="456"/>
      <c r="AW1972" s="456"/>
      <c r="AX1972" s="456"/>
      <c r="AY1972" s="456"/>
      <c r="AZ1972" s="456"/>
      <c r="BA1972" s="456"/>
      <c r="BB1972" s="456"/>
      <c r="BC1972" s="456"/>
      <c r="BD1972" s="456"/>
      <c r="BE1972" s="456"/>
      <c r="BF1972" s="456"/>
      <c r="BG1972" s="457"/>
      <c r="BH1972" s="458"/>
      <c r="BI1972" s="459"/>
      <c r="BJ1972" s="459"/>
      <c r="BK1972" s="459"/>
      <c r="BL1972" s="459"/>
      <c r="BM1972" s="460"/>
      <c r="BN1972" s="314"/>
      <c r="BO1972" s="314"/>
      <c r="BP1972" s="1"/>
      <c r="BQ1972" s="120">
        <f>IF($F$3="","",IF(N1972=$F$3,COUNTIF(BQ$23:BQ1971,"&gt;0")+1,0))</f>
        <v>0</v>
      </c>
      <c r="BR1972" s="1"/>
      <c r="BS1972" s="20" t="str">
        <f>IF($N1972="","",IF(VLOOKUP(VLOOKUP($N1972,IMPOSTAZIONI!$E$6:$I$13,5,FALSE),IMPOSTAZIONI!$B$25:$N$32,3,FALSE)=0,"",VLOOKUP(VLOOKUP($N1972,IMPOSTAZIONI!$E$6:$I$13,5,FALSE),IMPOSTAZIONI!$B$25:$N$32,3,FALSE)))</f>
        <v/>
      </c>
      <c r="BT1972" s="20" t="str">
        <f>IF($N1972="","",IF(VLOOKUP(VLOOKUP($N1972,IMPOSTAZIONI!$E$6:$I$13,5,FALSE),IMPOSTAZIONI!$B$25:$N$32,6,FALSE)=0,"",VLOOKUP(VLOOKUP($N1972,IMPOSTAZIONI!$E$6:$I$13,5,FALSE),IMPOSTAZIONI!$B$25:$N$32,6,FALSE)))</f>
        <v/>
      </c>
      <c r="BU1972" s="20" t="str">
        <f>IF($N1972="","",IF(VLOOKUP(VLOOKUP($N1972,IMPOSTAZIONI!$E$6:$I$13,5,FALSE),IMPOSTAZIONI!$B$25:$N$32,9,FALSE)=0,"",VLOOKUP(VLOOKUP($N1972,IMPOSTAZIONI!$E$6:$I$13,5,FALSE),IMPOSTAZIONI!$B$25:$N$32,9,FALSE)))</f>
        <v/>
      </c>
      <c r="BV1972" s="20" t="str">
        <f>IF($N1972="","",IF(VLOOKUP(VLOOKUP($N1972,IMPOSTAZIONI!$E$6:$I$13,5,FALSE),IMPOSTAZIONI!$B$25:$N$32,12,FALSE)=0,"",VLOOKUP(VLOOKUP($N1972,IMPOSTAZIONI!$E$6:$I$13,5,FALSE),IMPOSTAZIONI!$B$25:$N$32,12,FALSE)))</f>
        <v/>
      </c>
      <c r="BW1972" s="221" t="str">
        <f t="shared" si="511"/>
        <v/>
      </c>
      <c r="BX1972" s="221" t="str">
        <f t="shared" si="512"/>
        <v/>
      </c>
      <c r="BY1972" s="221">
        <f t="shared" si="513"/>
        <v>0</v>
      </c>
      <c r="BZ1972" s="231">
        <f t="shared" si="514"/>
        <v>0</v>
      </c>
      <c r="CA1972" s="246">
        <f t="shared" si="515"/>
        <v>0</v>
      </c>
      <c r="CB1972" s="246">
        <f t="shared" si="516"/>
        <v>0</v>
      </c>
      <c r="CC1972" s="246" t="str">
        <f t="shared" si="517"/>
        <v/>
      </c>
      <c r="CD1972" s="246">
        <f t="shared" si="518"/>
        <v>5</v>
      </c>
      <c r="CE1972" s="246">
        <f t="shared" si="519"/>
        <v>0</v>
      </c>
      <c r="CF1972" s="276">
        <f t="shared" si="520"/>
        <v>0</v>
      </c>
      <c r="CG1972" s="277">
        <f t="shared" si="520"/>
        <v>0</v>
      </c>
      <c r="CH1972" s="277">
        <f t="shared" si="520"/>
        <v>0</v>
      </c>
      <c r="CI1972" s="278">
        <f t="shared" si="520"/>
        <v>0</v>
      </c>
      <c r="CJ1972" s="280">
        <f t="shared" si="521"/>
        <v>0</v>
      </c>
      <c r="CK1972" s="232">
        <f t="shared" si="522"/>
        <v>0</v>
      </c>
      <c r="CL1972" s="1"/>
    </row>
    <row r="1973" spans="1:90" ht="18" customHeight="1">
      <c r="A1973" s="1"/>
      <c r="B1973" s="1"/>
      <c r="C1973" s="314"/>
      <c r="D1973" s="287" t="str">
        <f t="shared" si="523"/>
        <v/>
      </c>
      <c r="E1973" s="449" t="str">
        <f t="shared" si="510"/>
        <v/>
      </c>
      <c r="F1973" s="450"/>
      <c r="G1973" s="451"/>
      <c r="H1973" s="452"/>
      <c r="I1973" s="453"/>
      <c r="J1973" s="453"/>
      <c r="K1973" s="453"/>
      <c r="L1973" s="453"/>
      <c r="M1973" s="454"/>
      <c r="N1973" s="455"/>
      <c r="O1973" s="456"/>
      <c r="P1973" s="456"/>
      <c r="Q1973" s="456"/>
      <c r="R1973" s="456"/>
      <c r="S1973" s="456"/>
      <c r="T1973" s="456"/>
      <c r="U1973" s="456"/>
      <c r="V1973" s="456"/>
      <c r="W1973" s="456"/>
      <c r="X1973" s="456"/>
      <c r="Y1973" s="456"/>
      <c r="Z1973" s="456"/>
      <c r="AA1973" s="456"/>
      <c r="AB1973" s="456"/>
      <c r="AC1973" s="456"/>
      <c r="AD1973" s="456"/>
      <c r="AE1973" s="457"/>
      <c r="AF1973" s="455"/>
      <c r="AG1973" s="456"/>
      <c r="AH1973" s="456"/>
      <c r="AI1973" s="456"/>
      <c r="AJ1973" s="456"/>
      <c r="AK1973" s="456"/>
      <c r="AL1973" s="456"/>
      <c r="AM1973" s="456"/>
      <c r="AN1973" s="457"/>
      <c r="AO1973" s="455"/>
      <c r="AP1973" s="456"/>
      <c r="AQ1973" s="456"/>
      <c r="AR1973" s="456"/>
      <c r="AS1973" s="456"/>
      <c r="AT1973" s="456"/>
      <c r="AU1973" s="456"/>
      <c r="AV1973" s="456"/>
      <c r="AW1973" s="456"/>
      <c r="AX1973" s="456"/>
      <c r="AY1973" s="456"/>
      <c r="AZ1973" s="456"/>
      <c r="BA1973" s="456"/>
      <c r="BB1973" s="456"/>
      <c r="BC1973" s="456"/>
      <c r="BD1973" s="456"/>
      <c r="BE1973" s="456"/>
      <c r="BF1973" s="456"/>
      <c r="BG1973" s="457"/>
      <c r="BH1973" s="458"/>
      <c r="BI1973" s="459"/>
      <c r="BJ1973" s="459"/>
      <c r="BK1973" s="459"/>
      <c r="BL1973" s="459"/>
      <c r="BM1973" s="460"/>
      <c r="BN1973" s="314"/>
      <c r="BO1973" s="314"/>
      <c r="BP1973" s="1"/>
      <c r="BQ1973" s="120">
        <f>IF($F$3="","",IF(N1973=$F$3,COUNTIF(BQ$23:BQ1972,"&gt;0")+1,0))</f>
        <v>0</v>
      </c>
      <c r="BR1973" s="1"/>
      <c r="BS1973" s="20" t="str">
        <f>IF($N1973="","",IF(VLOOKUP(VLOOKUP($N1973,IMPOSTAZIONI!$E$6:$I$13,5,FALSE),IMPOSTAZIONI!$B$25:$N$32,3,FALSE)=0,"",VLOOKUP(VLOOKUP($N1973,IMPOSTAZIONI!$E$6:$I$13,5,FALSE),IMPOSTAZIONI!$B$25:$N$32,3,FALSE)))</f>
        <v/>
      </c>
      <c r="BT1973" s="20" t="str">
        <f>IF($N1973="","",IF(VLOOKUP(VLOOKUP($N1973,IMPOSTAZIONI!$E$6:$I$13,5,FALSE),IMPOSTAZIONI!$B$25:$N$32,6,FALSE)=0,"",VLOOKUP(VLOOKUP($N1973,IMPOSTAZIONI!$E$6:$I$13,5,FALSE),IMPOSTAZIONI!$B$25:$N$32,6,FALSE)))</f>
        <v/>
      </c>
      <c r="BU1973" s="20" t="str">
        <f>IF($N1973="","",IF(VLOOKUP(VLOOKUP($N1973,IMPOSTAZIONI!$E$6:$I$13,5,FALSE),IMPOSTAZIONI!$B$25:$N$32,9,FALSE)=0,"",VLOOKUP(VLOOKUP($N1973,IMPOSTAZIONI!$E$6:$I$13,5,FALSE),IMPOSTAZIONI!$B$25:$N$32,9,FALSE)))</f>
        <v/>
      </c>
      <c r="BV1973" s="20" t="str">
        <f>IF($N1973="","",IF(VLOOKUP(VLOOKUP($N1973,IMPOSTAZIONI!$E$6:$I$13,5,FALSE),IMPOSTAZIONI!$B$25:$N$32,12,FALSE)=0,"",VLOOKUP(VLOOKUP($N1973,IMPOSTAZIONI!$E$6:$I$13,5,FALSE),IMPOSTAZIONI!$B$25:$N$32,12,FALSE)))</f>
        <v/>
      </c>
      <c r="BW1973" s="221" t="str">
        <f t="shared" si="511"/>
        <v/>
      </c>
      <c r="BX1973" s="221" t="str">
        <f t="shared" si="512"/>
        <v/>
      </c>
      <c r="BY1973" s="221">
        <f t="shared" si="513"/>
        <v>0</v>
      </c>
      <c r="BZ1973" s="231">
        <f t="shared" si="514"/>
        <v>0</v>
      </c>
      <c r="CA1973" s="246">
        <f t="shared" si="515"/>
        <v>0</v>
      </c>
      <c r="CB1973" s="246">
        <f t="shared" si="516"/>
        <v>0</v>
      </c>
      <c r="CC1973" s="246" t="str">
        <f t="shared" si="517"/>
        <v/>
      </c>
      <c r="CD1973" s="246">
        <f t="shared" si="518"/>
        <v>5</v>
      </c>
      <c r="CE1973" s="246">
        <f t="shared" si="519"/>
        <v>0</v>
      </c>
      <c r="CF1973" s="276">
        <f t="shared" si="520"/>
        <v>0</v>
      </c>
      <c r="CG1973" s="277">
        <f t="shared" si="520"/>
        <v>0</v>
      </c>
      <c r="CH1973" s="277">
        <f t="shared" si="520"/>
        <v>0</v>
      </c>
      <c r="CI1973" s="278">
        <f t="shared" si="520"/>
        <v>0</v>
      </c>
      <c r="CJ1973" s="280">
        <f t="shared" si="521"/>
        <v>0</v>
      </c>
      <c r="CK1973" s="232">
        <f t="shared" si="522"/>
        <v>0</v>
      </c>
      <c r="CL1973" s="1"/>
    </row>
    <row r="1974" spans="1:90" ht="18" customHeight="1">
      <c r="A1974" s="1"/>
      <c r="B1974" s="1"/>
      <c r="C1974" s="314"/>
      <c r="D1974" s="287" t="str">
        <f t="shared" si="523"/>
        <v/>
      </c>
      <c r="E1974" s="449" t="str">
        <f t="shared" si="510"/>
        <v/>
      </c>
      <c r="F1974" s="450"/>
      <c r="G1974" s="451"/>
      <c r="H1974" s="452"/>
      <c r="I1974" s="453"/>
      <c r="J1974" s="453"/>
      <c r="K1974" s="453"/>
      <c r="L1974" s="453"/>
      <c r="M1974" s="454"/>
      <c r="N1974" s="455"/>
      <c r="O1974" s="456"/>
      <c r="P1974" s="456"/>
      <c r="Q1974" s="456"/>
      <c r="R1974" s="456"/>
      <c r="S1974" s="456"/>
      <c r="T1974" s="456"/>
      <c r="U1974" s="456"/>
      <c r="V1974" s="456"/>
      <c r="W1974" s="456"/>
      <c r="X1974" s="456"/>
      <c r="Y1974" s="456"/>
      <c r="Z1974" s="456"/>
      <c r="AA1974" s="456"/>
      <c r="AB1974" s="456"/>
      <c r="AC1974" s="456"/>
      <c r="AD1974" s="456"/>
      <c r="AE1974" s="457"/>
      <c r="AF1974" s="455"/>
      <c r="AG1974" s="456"/>
      <c r="AH1974" s="456"/>
      <c r="AI1974" s="456"/>
      <c r="AJ1974" s="456"/>
      <c r="AK1974" s="456"/>
      <c r="AL1974" s="456"/>
      <c r="AM1974" s="456"/>
      <c r="AN1974" s="457"/>
      <c r="AO1974" s="455"/>
      <c r="AP1974" s="456"/>
      <c r="AQ1974" s="456"/>
      <c r="AR1974" s="456"/>
      <c r="AS1974" s="456"/>
      <c r="AT1974" s="456"/>
      <c r="AU1974" s="456"/>
      <c r="AV1974" s="456"/>
      <c r="AW1974" s="456"/>
      <c r="AX1974" s="456"/>
      <c r="AY1974" s="456"/>
      <c r="AZ1974" s="456"/>
      <c r="BA1974" s="456"/>
      <c r="BB1974" s="456"/>
      <c r="BC1974" s="456"/>
      <c r="BD1974" s="456"/>
      <c r="BE1974" s="456"/>
      <c r="BF1974" s="456"/>
      <c r="BG1974" s="457"/>
      <c r="BH1974" s="458"/>
      <c r="BI1974" s="459"/>
      <c r="BJ1974" s="459"/>
      <c r="BK1974" s="459"/>
      <c r="BL1974" s="459"/>
      <c r="BM1974" s="460"/>
      <c r="BN1974" s="314"/>
      <c r="BO1974" s="314"/>
      <c r="BP1974" s="1"/>
      <c r="BQ1974" s="120">
        <f>IF($F$3="","",IF(N1974=$F$3,COUNTIF(BQ$23:BQ1973,"&gt;0")+1,0))</f>
        <v>0</v>
      </c>
      <c r="BR1974" s="1"/>
      <c r="BS1974" s="20" t="str">
        <f>IF($N1974="","",IF(VLOOKUP(VLOOKUP($N1974,IMPOSTAZIONI!$E$6:$I$13,5,FALSE),IMPOSTAZIONI!$B$25:$N$32,3,FALSE)=0,"",VLOOKUP(VLOOKUP($N1974,IMPOSTAZIONI!$E$6:$I$13,5,FALSE),IMPOSTAZIONI!$B$25:$N$32,3,FALSE)))</f>
        <v/>
      </c>
      <c r="BT1974" s="20" t="str">
        <f>IF($N1974="","",IF(VLOOKUP(VLOOKUP($N1974,IMPOSTAZIONI!$E$6:$I$13,5,FALSE),IMPOSTAZIONI!$B$25:$N$32,6,FALSE)=0,"",VLOOKUP(VLOOKUP($N1974,IMPOSTAZIONI!$E$6:$I$13,5,FALSE),IMPOSTAZIONI!$B$25:$N$32,6,FALSE)))</f>
        <v/>
      </c>
      <c r="BU1974" s="20" t="str">
        <f>IF($N1974="","",IF(VLOOKUP(VLOOKUP($N1974,IMPOSTAZIONI!$E$6:$I$13,5,FALSE),IMPOSTAZIONI!$B$25:$N$32,9,FALSE)=0,"",VLOOKUP(VLOOKUP($N1974,IMPOSTAZIONI!$E$6:$I$13,5,FALSE),IMPOSTAZIONI!$B$25:$N$32,9,FALSE)))</f>
        <v/>
      </c>
      <c r="BV1974" s="20" t="str">
        <f>IF($N1974="","",IF(VLOOKUP(VLOOKUP($N1974,IMPOSTAZIONI!$E$6:$I$13,5,FALSE),IMPOSTAZIONI!$B$25:$N$32,12,FALSE)=0,"",VLOOKUP(VLOOKUP($N1974,IMPOSTAZIONI!$E$6:$I$13,5,FALSE),IMPOSTAZIONI!$B$25:$N$32,12,FALSE)))</f>
        <v/>
      </c>
      <c r="BW1974" s="221" t="str">
        <f t="shared" si="511"/>
        <v/>
      </c>
      <c r="BX1974" s="221" t="str">
        <f t="shared" si="512"/>
        <v/>
      </c>
      <c r="BY1974" s="221">
        <f t="shared" si="513"/>
        <v>0</v>
      </c>
      <c r="BZ1974" s="231">
        <f t="shared" si="514"/>
        <v>0</v>
      </c>
      <c r="CA1974" s="246">
        <f t="shared" si="515"/>
        <v>0</v>
      </c>
      <c r="CB1974" s="246">
        <f t="shared" si="516"/>
        <v>0</v>
      </c>
      <c r="CC1974" s="246" t="str">
        <f t="shared" si="517"/>
        <v/>
      </c>
      <c r="CD1974" s="246">
        <f t="shared" si="518"/>
        <v>5</v>
      </c>
      <c r="CE1974" s="246">
        <f t="shared" si="519"/>
        <v>0</v>
      </c>
      <c r="CF1974" s="276">
        <f t="shared" si="520"/>
        <v>0</v>
      </c>
      <c r="CG1974" s="277">
        <f t="shared" si="520"/>
        <v>0</v>
      </c>
      <c r="CH1974" s="277">
        <f t="shared" si="520"/>
        <v>0</v>
      </c>
      <c r="CI1974" s="278">
        <f t="shared" si="520"/>
        <v>0</v>
      </c>
      <c r="CJ1974" s="280">
        <f t="shared" si="521"/>
        <v>0</v>
      </c>
      <c r="CK1974" s="232">
        <f t="shared" si="522"/>
        <v>0</v>
      </c>
      <c r="CL1974" s="1"/>
    </row>
    <row r="1975" spans="1:90" ht="18" customHeight="1">
      <c r="A1975" s="1"/>
      <c r="B1975" s="1"/>
      <c r="C1975" s="314"/>
      <c r="D1975" s="287" t="str">
        <f t="shared" si="523"/>
        <v/>
      </c>
      <c r="E1975" s="449" t="str">
        <f t="shared" si="510"/>
        <v/>
      </c>
      <c r="F1975" s="450"/>
      <c r="G1975" s="451"/>
      <c r="H1975" s="452"/>
      <c r="I1975" s="453"/>
      <c r="J1975" s="453"/>
      <c r="K1975" s="453"/>
      <c r="L1975" s="453"/>
      <c r="M1975" s="454"/>
      <c r="N1975" s="455"/>
      <c r="O1975" s="456"/>
      <c r="P1975" s="456"/>
      <c r="Q1975" s="456"/>
      <c r="R1975" s="456"/>
      <c r="S1975" s="456"/>
      <c r="T1975" s="456"/>
      <c r="U1975" s="456"/>
      <c r="V1975" s="456"/>
      <c r="W1975" s="456"/>
      <c r="X1975" s="456"/>
      <c r="Y1975" s="456"/>
      <c r="Z1975" s="456"/>
      <c r="AA1975" s="456"/>
      <c r="AB1975" s="456"/>
      <c r="AC1975" s="456"/>
      <c r="AD1975" s="456"/>
      <c r="AE1975" s="457"/>
      <c r="AF1975" s="455"/>
      <c r="AG1975" s="456"/>
      <c r="AH1975" s="456"/>
      <c r="AI1975" s="456"/>
      <c r="AJ1975" s="456"/>
      <c r="AK1975" s="456"/>
      <c r="AL1975" s="456"/>
      <c r="AM1975" s="456"/>
      <c r="AN1975" s="457"/>
      <c r="AO1975" s="455"/>
      <c r="AP1975" s="456"/>
      <c r="AQ1975" s="456"/>
      <c r="AR1975" s="456"/>
      <c r="AS1975" s="456"/>
      <c r="AT1975" s="456"/>
      <c r="AU1975" s="456"/>
      <c r="AV1975" s="456"/>
      <c r="AW1975" s="456"/>
      <c r="AX1975" s="456"/>
      <c r="AY1975" s="456"/>
      <c r="AZ1975" s="456"/>
      <c r="BA1975" s="456"/>
      <c r="BB1975" s="456"/>
      <c r="BC1975" s="456"/>
      <c r="BD1975" s="456"/>
      <c r="BE1975" s="456"/>
      <c r="BF1975" s="456"/>
      <c r="BG1975" s="457"/>
      <c r="BH1975" s="458"/>
      <c r="BI1975" s="459"/>
      <c r="BJ1975" s="459"/>
      <c r="BK1975" s="459"/>
      <c r="BL1975" s="459"/>
      <c r="BM1975" s="460"/>
      <c r="BN1975" s="314"/>
      <c r="BO1975" s="314"/>
      <c r="BP1975" s="1"/>
      <c r="BQ1975" s="120">
        <f>IF($F$3="","",IF(N1975=$F$3,COUNTIF(BQ$23:BQ1974,"&gt;0")+1,0))</f>
        <v>0</v>
      </c>
      <c r="BR1975" s="1"/>
      <c r="BS1975" s="20" t="str">
        <f>IF($N1975="","",IF(VLOOKUP(VLOOKUP($N1975,IMPOSTAZIONI!$E$6:$I$13,5,FALSE),IMPOSTAZIONI!$B$25:$N$32,3,FALSE)=0,"",VLOOKUP(VLOOKUP($N1975,IMPOSTAZIONI!$E$6:$I$13,5,FALSE),IMPOSTAZIONI!$B$25:$N$32,3,FALSE)))</f>
        <v/>
      </c>
      <c r="BT1975" s="20" t="str">
        <f>IF($N1975="","",IF(VLOOKUP(VLOOKUP($N1975,IMPOSTAZIONI!$E$6:$I$13,5,FALSE),IMPOSTAZIONI!$B$25:$N$32,6,FALSE)=0,"",VLOOKUP(VLOOKUP($N1975,IMPOSTAZIONI!$E$6:$I$13,5,FALSE),IMPOSTAZIONI!$B$25:$N$32,6,FALSE)))</f>
        <v/>
      </c>
      <c r="BU1975" s="20" t="str">
        <f>IF($N1975="","",IF(VLOOKUP(VLOOKUP($N1975,IMPOSTAZIONI!$E$6:$I$13,5,FALSE),IMPOSTAZIONI!$B$25:$N$32,9,FALSE)=0,"",VLOOKUP(VLOOKUP($N1975,IMPOSTAZIONI!$E$6:$I$13,5,FALSE),IMPOSTAZIONI!$B$25:$N$32,9,FALSE)))</f>
        <v/>
      </c>
      <c r="BV1975" s="20" t="str">
        <f>IF($N1975="","",IF(VLOOKUP(VLOOKUP($N1975,IMPOSTAZIONI!$E$6:$I$13,5,FALSE),IMPOSTAZIONI!$B$25:$N$32,12,FALSE)=0,"",VLOOKUP(VLOOKUP($N1975,IMPOSTAZIONI!$E$6:$I$13,5,FALSE),IMPOSTAZIONI!$B$25:$N$32,12,FALSE)))</f>
        <v/>
      </c>
      <c r="BW1975" s="221" t="str">
        <f t="shared" si="511"/>
        <v/>
      </c>
      <c r="BX1975" s="221" t="str">
        <f t="shared" si="512"/>
        <v/>
      </c>
      <c r="BY1975" s="221">
        <f t="shared" si="513"/>
        <v>0</v>
      </c>
      <c r="BZ1975" s="231">
        <f t="shared" si="514"/>
        <v>0</v>
      </c>
      <c r="CA1975" s="246">
        <f t="shared" si="515"/>
        <v>0</v>
      </c>
      <c r="CB1975" s="246">
        <f t="shared" si="516"/>
        <v>0</v>
      </c>
      <c r="CC1975" s="246" t="str">
        <f t="shared" si="517"/>
        <v/>
      </c>
      <c r="CD1975" s="246">
        <f t="shared" si="518"/>
        <v>5</v>
      </c>
      <c r="CE1975" s="246">
        <f t="shared" si="519"/>
        <v>0</v>
      </c>
      <c r="CF1975" s="276">
        <f t="shared" si="520"/>
        <v>0</v>
      </c>
      <c r="CG1975" s="277">
        <f t="shared" si="520"/>
        <v>0</v>
      </c>
      <c r="CH1975" s="277">
        <f t="shared" si="520"/>
        <v>0</v>
      </c>
      <c r="CI1975" s="278">
        <f t="shared" si="520"/>
        <v>0</v>
      </c>
      <c r="CJ1975" s="280">
        <f t="shared" si="521"/>
        <v>0</v>
      </c>
      <c r="CK1975" s="232">
        <f t="shared" si="522"/>
        <v>0</v>
      </c>
      <c r="CL1975" s="1"/>
    </row>
    <row r="1976" spans="1:90" ht="18" customHeight="1">
      <c r="A1976" s="1"/>
      <c r="B1976" s="1"/>
      <c r="C1976" s="314"/>
      <c r="D1976" s="287" t="str">
        <f t="shared" si="523"/>
        <v/>
      </c>
      <c r="E1976" s="449" t="str">
        <f t="shared" si="510"/>
        <v/>
      </c>
      <c r="F1976" s="450"/>
      <c r="G1976" s="451"/>
      <c r="H1976" s="452"/>
      <c r="I1976" s="453"/>
      <c r="J1976" s="453"/>
      <c r="K1976" s="453"/>
      <c r="L1976" s="453"/>
      <c r="M1976" s="454"/>
      <c r="N1976" s="455"/>
      <c r="O1976" s="456"/>
      <c r="P1976" s="456"/>
      <c r="Q1976" s="456"/>
      <c r="R1976" s="456"/>
      <c r="S1976" s="456"/>
      <c r="T1976" s="456"/>
      <c r="U1976" s="456"/>
      <c r="V1976" s="456"/>
      <c r="W1976" s="456"/>
      <c r="X1976" s="456"/>
      <c r="Y1976" s="456"/>
      <c r="Z1976" s="456"/>
      <c r="AA1976" s="456"/>
      <c r="AB1976" s="456"/>
      <c r="AC1976" s="456"/>
      <c r="AD1976" s="456"/>
      <c r="AE1976" s="457"/>
      <c r="AF1976" s="455"/>
      <c r="AG1976" s="456"/>
      <c r="AH1976" s="456"/>
      <c r="AI1976" s="456"/>
      <c r="AJ1976" s="456"/>
      <c r="AK1976" s="456"/>
      <c r="AL1976" s="456"/>
      <c r="AM1976" s="456"/>
      <c r="AN1976" s="457"/>
      <c r="AO1976" s="455"/>
      <c r="AP1976" s="456"/>
      <c r="AQ1976" s="456"/>
      <c r="AR1976" s="456"/>
      <c r="AS1976" s="456"/>
      <c r="AT1976" s="456"/>
      <c r="AU1976" s="456"/>
      <c r="AV1976" s="456"/>
      <c r="AW1976" s="456"/>
      <c r="AX1976" s="456"/>
      <c r="AY1976" s="456"/>
      <c r="AZ1976" s="456"/>
      <c r="BA1976" s="456"/>
      <c r="BB1976" s="456"/>
      <c r="BC1976" s="456"/>
      <c r="BD1976" s="456"/>
      <c r="BE1976" s="456"/>
      <c r="BF1976" s="456"/>
      <c r="BG1976" s="457"/>
      <c r="BH1976" s="458"/>
      <c r="BI1976" s="459"/>
      <c r="BJ1976" s="459"/>
      <c r="BK1976" s="459"/>
      <c r="BL1976" s="459"/>
      <c r="BM1976" s="460"/>
      <c r="BN1976" s="314"/>
      <c r="BO1976" s="314"/>
      <c r="BP1976" s="1"/>
      <c r="BQ1976" s="120">
        <f>IF($F$3="","",IF(N1976=$F$3,COUNTIF(BQ$23:BQ1975,"&gt;0")+1,0))</f>
        <v>0</v>
      </c>
      <c r="BR1976" s="1"/>
      <c r="BS1976" s="20" t="str">
        <f>IF($N1976="","",IF(VLOOKUP(VLOOKUP($N1976,IMPOSTAZIONI!$E$6:$I$13,5,FALSE),IMPOSTAZIONI!$B$25:$N$32,3,FALSE)=0,"",VLOOKUP(VLOOKUP($N1976,IMPOSTAZIONI!$E$6:$I$13,5,FALSE),IMPOSTAZIONI!$B$25:$N$32,3,FALSE)))</f>
        <v/>
      </c>
      <c r="BT1976" s="20" t="str">
        <f>IF($N1976="","",IF(VLOOKUP(VLOOKUP($N1976,IMPOSTAZIONI!$E$6:$I$13,5,FALSE),IMPOSTAZIONI!$B$25:$N$32,6,FALSE)=0,"",VLOOKUP(VLOOKUP($N1976,IMPOSTAZIONI!$E$6:$I$13,5,FALSE),IMPOSTAZIONI!$B$25:$N$32,6,FALSE)))</f>
        <v/>
      </c>
      <c r="BU1976" s="20" t="str">
        <f>IF($N1976="","",IF(VLOOKUP(VLOOKUP($N1976,IMPOSTAZIONI!$E$6:$I$13,5,FALSE),IMPOSTAZIONI!$B$25:$N$32,9,FALSE)=0,"",VLOOKUP(VLOOKUP($N1976,IMPOSTAZIONI!$E$6:$I$13,5,FALSE),IMPOSTAZIONI!$B$25:$N$32,9,FALSE)))</f>
        <v/>
      </c>
      <c r="BV1976" s="20" t="str">
        <f>IF($N1976="","",IF(VLOOKUP(VLOOKUP($N1976,IMPOSTAZIONI!$E$6:$I$13,5,FALSE),IMPOSTAZIONI!$B$25:$N$32,12,FALSE)=0,"",VLOOKUP(VLOOKUP($N1976,IMPOSTAZIONI!$E$6:$I$13,5,FALSE),IMPOSTAZIONI!$B$25:$N$32,12,FALSE)))</f>
        <v/>
      </c>
      <c r="BW1976" s="221" t="str">
        <f t="shared" si="511"/>
        <v/>
      </c>
      <c r="BX1976" s="221" t="str">
        <f t="shared" si="512"/>
        <v/>
      </c>
      <c r="BY1976" s="221">
        <f t="shared" si="513"/>
        <v>0</v>
      </c>
      <c r="BZ1976" s="231">
        <f t="shared" si="514"/>
        <v>0</v>
      </c>
      <c r="CA1976" s="246">
        <f t="shared" si="515"/>
        <v>0</v>
      </c>
      <c r="CB1976" s="246">
        <f t="shared" si="516"/>
        <v>0</v>
      </c>
      <c r="CC1976" s="246" t="str">
        <f t="shared" si="517"/>
        <v/>
      </c>
      <c r="CD1976" s="246">
        <f t="shared" si="518"/>
        <v>5</v>
      </c>
      <c r="CE1976" s="246">
        <f t="shared" si="519"/>
        <v>0</v>
      </c>
      <c r="CF1976" s="276">
        <f t="shared" si="520"/>
        <v>0</v>
      </c>
      <c r="CG1976" s="277">
        <f t="shared" si="520"/>
        <v>0</v>
      </c>
      <c r="CH1976" s="277">
        <f t="shared" si="520"/>
        <v>0</v>
      </c>
      <c r="CI1976" s="278">
        <f t="shared" si="520"/>
        <v>0</v>
      </c>
      <c r="CJ1976" s="280">
        <f t="shared" si="521"/>
        <v>0</v>
      </c>
      <c r="CK1976" s="232">
        <f t="shared" si="522"/>
        <v>0</v>
      </c>
      <c r="CL1976" s="1"/>
    </row>
    <row r="1977" spans="1:90" ht="18" customHeight="1">
      <c r="A1977" s="1"/>
      <c r="B1977" s="1"/>
      <c r="C1977" s="314"/>
      <c r="D1977" s="287" t="str">
        <f t="shared" si="523"/>
        <v/>
      </c>
      <c r="E1977" s="449" t="str">
        <f t="shared" si="510"/>
        <v/>
      </c>
      <c r="F1977" s="450"/>
      <c r="G1977" s="451"/>
      <c r="H1977" s="452"/>
      <c r="I1977" s="453"/>
      <c r="J1977" s="453"/>
      <c r="K1977" s="453"/>
      <c r="L1977" s="453"/>
      <c r="M1977" s="454"/>
      <c r="N1977" s="455"/>
      <c r="O1977" s="456"/>
      <c r="P1977" s="456"/>
      <c r="Q1977" s="456"/>
      <c r="R1977" s="456"/>
      <c r="S1977" s="456"/>
      <c r="T1977" s="456"/>
      <c r="U1977" s="456"/>
      <c r="V1977" s="456"/>
      <c r="W1977" s="456"/>
      <c r="X1977" s="456"/>
      <c r="Y1977" s="456"/>
      <c r="Z1977" s="456"/>
      <c r="AA1977" s="456"/>
      <c r="AB1977" s="456"/>
      <c r="AC1977" s="456"/>
      <c r="AD1977" s="456"/>
      <c r="AE1977" s="457"/>
      <c r="AF1977" s="455"/>
      <c r="AG1977" s="456"/>
      <c r="AH1977" s="456"/>
      <c r="AI1977" s="456"/>
      <c r="AJ1977" s="456"/>
      <c r="AK1977" s="456"/>
      <c r="AL1977" s="456"/>
      <c r="AM1977" s="456"/>
      <c r="AN1977" s="457"/>
      <c r="AO1977" s="455"/>
      <c r="AP1977" s="456"/>
      <c r="AQ1977" s="456"/>
      <c r="AR1977" s="456"/>
      <c r="AS1977" s="456"/>
      <c r="AT1977" s="456"/>
      <c r="AU1977" s="456"/>
      <c r="AV1977" s="456"/>
      <c r="AW1977" s="456"/>
      <c r="AX1977" s="456"/>
      <c r="AY1977" s="456"/>
      <c r="AZ1977" s="456"/>
      <c r="BA1977" s="456"/>
      <c r="BB1977" s="456"/>
      <c r="BC1977" s="456"/>
      <c r="BD1977" s="456"/>
      <c r="BE1977" s="456"/>
      <c r="BF1977" s="456"/>
      <c r="BG1977" s="457"/>
      <c r="BH1977" s="458"/>
      <c r="BI1977" s="459"/>
      <c r="BJ1977" s="459"/>
      <c r="BK1977" s="459"/>
      <c r="BL1977" s="459"/>
      <c r="BM1977" s="460"/>
      <c r="BN1977" s="314"/>
      <c r="BO1977" s="314"/>
      <c r="BP1977" s="1"/>
      <c r="BQ1977" s="120">
        <f>IF($F$3="","",IF(N1977=$F$3,COUNTIF(BQ$23:BQ1976,"&gt;0")+1,0))</f>
        <v>0</v>
      </c>
      <c r="BR1977" s="1"/>
      <c r="BS1977" s="20" t="str">
        <f>IF($N1977="","",IF(VLOOKUP(VLOOKUP($N1977,IMPOSTAZIONI!$E$6:$I$13,5,FALSE),IMPOSTAZIONI!$B$25:$N$32,3,FALSE)=0,"",VLOOKUP(VLOOKUP($N1977,IMPOSTAZIONI!$E$6:$I$13,5,FALSE),IMPOSTAZIONI!$B$25:$N$32,3,FALSE)))</f>
        <v/>
      </c>
      <c r="BT1977" s="20" t="str">
        <f>IF($N1977="","",IF(VLOOKUP(VLOOKUP($N1977,IMPOSTAZIONI!$E$6:$I$13,5,FALSE),IMPOSTAZIONI!$B$25:$N$32,6,FALSE)=0,"",VLOOKUP(VLOOKUP($N1977,IMPOSTAZIONI!$E$6:$I$13,5,FALSE),IMPOSTAZIONI!$B$25:$N$32,6,FALSE)))</f>
        <v/>
      </c>
      <c r="BU1977" s="20" t="str">
        <f>IF($N1977="","",IF(VLOOKUP(VLOOKUP($N1977,IMPOSTAZIONI!$E$6:$I$13,5,FALSE),IMPOSTAZIONI!$B$25:$N$32,9,FALSE)=0,"",VLOOKUP(VLOOKUP($N1977,IMPOSTAZIONI!$E$6:$I$13,5,FALSE),IMPOSTAZIONI!$B$25:$N$32,9,FALSE)))</f>
        <v/>
      </c>
      <c r="BV1977" s="20" t="str">
        <f>IF($N1977="","",IF(VLOOKUP(VLOOKUP($N1977,IMPOSTAZIONI!$E$6:$I$13,5,FALSE),IMPOSTAZIONI!$B$25:$N$32,12,FALSE)=0,"",VLOOKUP(VLOOKUP($N1977,IMPOSTAZIONI!$E$6:$I$13,5,FALSE),IMPOSTAZIONI!$B$25:$N$32,12,FALSE)))</f>
        <v/>
      </c>
      <c r="BW1977" s="221" t="str">
        <f t="shared" si="511"/>
        <v/>
      </c>
      <c r="BX1977" s="221" t="str">
        <f t="shared" si="512"/>
        <v/>
      </c>
      <c r="BY1977" s="221">
        <f t="shared" si="513"/>
        <v>0</v>
      </c>
      <c r="BZ1977" s="231">
        <f t="shared" si="514"/>
        <v>0</v>
      </c>
      <c r="CA1977" s="246">
        <f t="shared" si="515"/>
        <v>0</v>
      </c>
      <c r="CB1977" s="246">
        <f t="shared" si="516"/>
        <v>0</v>
      </c>
      <c r="CC1977" s="246" t="str">
        <f t="shared" si="517"/>
        <v/>
      </c>
      <c r="CD1977" s="246">
        <f t="shared" si="518"/>
        <v>5</v>
      </c>
      <c r="CE1977" s="246">
        <f t="shared" si="519"/>
        <v>0</v>
      </c>
      <c r="CF1977" s="276">
        <f t="shared" si="520"/>
        <v>0</v>
      </c>
      <c r="CG1977" s="277">
        <f t="shared" si="520"/>
        <v>0</v>
      </c>
      <c r="CH1977" s="277">
        <f t="shared" si="520"/>
        <v>0</v>
      </c>
      <c r="CI1977" s="278">
        <f t="shared" si="520"/>
        <v>0</v>
      </c>
      <c r="CJ1977" s="280">
        <f t="shared" si="521"/>
        <v>0</v>
      </c>
      <c r="CK1977" s="232">
        <f t="shared" si="522"/>
        <v>0</v>
      </c>
      <c r="CL1977" s="1"/>
    </row>
    <row r="1978" spans="1:90" ht="18" customHeight="1">
      <c r="A1978" s="1"/>
      <c r="B1978" s="1"/>
      <c r="C1978" s="314"/>
      <c r="D1978" s="287" t="str">
        <f t="shared" si="523"/>
        <v/>
      </c>
      <c r="E1978" s="449" t="str">
        <f t="shared" si="510"/>
        <v/>
      </c>
      <c r="F1978" s="450"/>
      <c r="G1978" s="451"/>
      <c r="H1978" s="452"/>
      <c r="I1978" s="453"/>
      <c r="J1978" s="453"/>
      <c r="K1978" s="453"/>
      <c r="L1978" s="453"/>
      <c r="M1978" s="454"/>
      <c r="N1978" s="455"/>
      <c r="O1978" s="456"/>
      <c r="P1978" s="456"/>
      <c r="Q1978" s="456"/>
      <c r="R1978" s="456"/>
      <c r="S1978" s="456"/>
      <c r="T1978" s="456"/>
      <c r="U1978" s="456"/>
      <c r="V1978" s="456"/>
      <c r="W1978" s="456"/>
      <c r="X1978" s="456"/>
      <c r="Y1978" s="456"/>
      <c r="Z1978" s="456"/>
      <c r="AA1978" s="456"/>
      <c r="AB1978" s="456"/>
      <c r="AC1978" s="456"/>
      <c r="AD1978" s="456"/>
      <c r="AE1978" s="457"/>
      <c r="AF1978" s="455"/>
      <c r="AG1978" s="456"/>
      <c r="AH1978" s="456"/>
      <c r="AI1978" s="456"/>
      <c r="AJ1978" s="456"/>
      <c r="AK1978" s="456"/>
      <c r="AL1978" s="456"/>
      <c r="AM1978" s="456"/>
      <c r="AN1978" s="457"/>
      <c r="AO1978" s="455"/>
      <c r="AP1978" s="456"/>
      <c r="AQ1978" s="456"/>
      <c r="AR1978" s="456"/>
      <c r="AS1978" s="456"/>
      <c r="AT1978" s="456"/>
      <c r="AU1978" s="456"/>
      <c r="AV1978" s="456"/>
      <c r="AW1978" s="456"/>
      <c r="AX1978" s="456"/>
      <c r="AY1978" s="456"/>
      <c r="AZ1978" s="456"/>
      <c r="BA1978" s="456"/>
      <c r="BB1978" s="456"/>
      <c r="BC1978" s="456"/>
      <c r="BD1978" s="456"/>
      <c r="BE1978" s="456"/>
      <c r="BF1978" s="456"/>
      <c r="BG1978" s="457"/>
      <c r="BH1978" s="458"/>
      <c r="BI1978" s="459"/>
      <c r="BJ1978" s="459"/>
      <c r="BK1978" s="459"/>
      <c r="BL1978" s="459"/>
      <c r="BM1978" s="460"/>
      <c r="BN1978" s="314"/>
      <c r="BO1978" s="314"/>
      <c r="BP1978" s="1"/>
      <c r="BQ1978" s="120">
        <f>IF($F$3="","",IF(N1978=$F$3,COUNTIF(BQ$23:BQ1977,"&gt;0")+1,0))</f>
        <v>0</v>
      </c>
      <c r="BR1978" s="1"/>
      <c r="BS1978" s="20" t="str">
        <f>IF($N1978="","",IF(VLOOKUP(VLOOKUP($N1978,IMPOSTAZIONI!$E$6:$I$13,5,FALSE),IMPOSTAZIONI!$B$25:$N$32,3,FALSE)=0,"",VLOOKUP(VLOOKUP($N1978,IMPOSTAZIONI!$E$6:$I$13,5,FALSE),IMPOSTAZIONI!$B$25:$N$32,3,FALSE)))</f>
        <v/>
      </c>
      <c r="BT1978" s="20" t="str">
        <f>IF($N1978="","",IF(VLOOKUP(VLOOKUP($N1978,IMPOSTAZIONI!$E$6:$I$13,5,FALSE),IMPOSTAZIONI!$B$25:$N$32,6,FALSE)=0,"",VLOOKUP(VLOOKUP($N1978,IMPOSTAZIONI!$E$6:$I$13,5,FALSE),IMPOSTAZIONI!$B$25:$N$32,6,FALSE)))</f>
        <v/>
      </c>
      <c r="BU1978" s="20" t="str">
        <f>IF($N1978="","",IF(VLOOKUP(VLOOKUP($N1978,IMPOSTAZIONI!$E$6:$I$13,5,FALSE),IMPOSTAZIONI!$B$25:$N$32,9,FALSE)=0,"",VLOOKUP(VLOOKUP($N1978,IMPOSTAZIONI!$E$6:$I$13,5,FALSE),IMPOSTAZIONI!$B$25:$N$32,9,FALSE)))</f>
        <v/>
      </c>
      <c r="BV1978" s="20" t="str">
        <f>IF($N1978="","",IF(VLOOKUP(VLOOKUP($N1978,IMPOSTAZIONI!$E$6:$I$13,5,FALSE),IMPOSTAZIONI!$B$25:$N$32,12,FALSE)=0,"",VLOOKUP(VLOOKUP($N1978,IMPOSTAZIONI!$E$6:$I$13,5,FALSE),IMPOSTAZIONI!$B$25:$N$32,12,FALSE)))</f>
        <v/>
      </c>
      <c r="BW1978" s="221" t="str">
        <f t="shared" si="511"/>
        <v/>
      </c>
      <c r="BX1978" s="221" t="str">
        <f t="shared" si="512"/>
        <v/>
      </c>
      <c r="BY1978" s="221">
        <f t="shared" si="513"/>
        <v>0</v>
      </c>
      <c r="BZ1978" s="231">
        <f t="shared" si="514"/>
        <v>0</v>
      </c>
      <c r="CA1978" s="246">
        <f t="shared" si="515"/>
        <v>0</v>
      </c>
      <c r="CB1978" s="246">
        <f t="shared" si="516"/>
        <v>0</v>
      </c>
      <c r="CC1978" s="246" t="str">
        <f t="shared" si="517"/>
        <v/>
      </c>
      <c r="CD1978" s="246">
        <f t="shared" si="518"/>
        <v>5</v>
      </c>
      <c r="CE1978" s="246">
        <f t="shared" si="519"/>
        <v>0</v>
      </c>
      <c r="CF1978" s="276">
        <f t="shared" si="520"/>
        <v>0</v>
      </c>
      <c r="CG1978" s="277">
        <f t="shared" si="520"/>
        <v>0</v>
      </c>
      <c r="CH1978" s="277">
        <f t="shared" si="520"/>
        <v>0</v>
      </c>
      <c r="CI1978" s="278">
        <f t="shared" si="520"/>
        <v>0</v>
      </c>
      <c r="CJ1978" s="280">
        <f t="shared" si="521"/>
        <v>0</v>
      </c>
      <c r="CK1978" s="232">
        <f t="shared" si="522"/>
        <v>0</v>
      </c>
      <c r="CL1978" s="1"/>
    </row>
    <row r="1979" spans="1:90" ht="18" customHeight="1">
      <c r="A1979" s="1"/>
      <c r="B1979" s="1"/>
      <c r="C1979" s="314"/>
      <c r="D1979" s="287" t="str">
        <f t="shared" si="523"/>
        <v/>
      </c>
      <c r="E1979" s="449" t="str">
        <f t="shared" si="510"/>
        <v/>
      </c>
      <c r="F1979" s="450"/>
      <c r="G1979" s="451"/>
      <c r="H1979" s="452"/>
      <c r="I1979" s="453"/>
      <c r="J1979" s="453"/>
      <c r="K1979" s="453"/>
      <c r="L1979" s="453"/>
      <c r="M1979" s="454"/>
      <c r="N1979" s="455"/>
      <c r="O1979" s="456"/>
      <c r="P1979" s="456"/>
      <c r="Q1979" s="456"/>
      <c r="R1979" s="456"/>
      <c r="S1979" s="456"/>
      <c r="T1979" s="456"/>
      <c r="U1979" s="456"/>
      <c r="V1979" s="456"/>
      <c r="W1979" s="456"/>
      <c r="X1979" s="456"/>
      <c r="Y1979" s="456"/>
      <c r="Z1979" s="456"/>
      <c r="AA1979" s="456"/>
      <c r="AB1979" s="456"/>
      <c r="AC1979" s="456"/>
      <c r="AD1979" s="456"/>
      <c r="AE1979" s="457"/>
      <c r="AF1979" s="455"/>
      <c r="AG1979" s="456"/>
      <c r="AH1979" s="456"/>
      <c r="AI1979" s="456"/>
      <c r="AJ1979" s="456"/>
      <c r="AK1979" s="456"/>
      <c r="AL1979" s="456"/>
      <c r="AM1979" s="456"/>
      <c r="AN1979" s="457"/>
      <c r="AO1979" s="455"/>
      <c r="AP1979" s="456"/>
      <c r="AQ1979" s="456"/>
      <c r="AR1979" s="456"/>
      <c r="AS1979" s="456"/>
      <c r="AT1979" s="456"/>
      <c r="AU1979" s="456"/>
      <c r="AV1979" s="456"/>
      <c r="AW1979" s="456"/>
      <c r="AX1979" s="456"/>
      <c r="AY1979" s="456"/>
      <c r="AZ1979" s="456"/>
      <c r="BA1979" s="456"/>
      <c r="BB1979" s="456"/>
      <c r="BC1979" s="456"/>
      <c r="BD1979" s="456"/>
      <c r="BE1979" s="456"/>
      <c r="BF1979" s="456"/>
      <c r="BG1979" s="457"/>
      <c r="BH1979" s="458"/>
      <c r="BI1979" s="459"/>
      <c r="BJ1979" s="459"/>
      <c r="BK1979" s="459"/>
      <c r="BL1979" s="459"/>
      <c r="BM1979" s="460"/>
      <c r="BN1979" s="314"/>
      <c r="BO1979" s="314"/>
      <c r="BP1979" s="1"/>
      <c r="BQ1979" s="120">
        <f>IF($F$3="","",IF(N1979=$F$3,COUNTIF(BQ$23:BQ1978,"&gt;0")+1,0))</f>
        <v>0</v>
      </c>
      <c r="BR1979" s="1"/>
      <c r="BS1979" s="20" t="str">
        <f>IF($N1979="","",IF(VLOOKUP(VLOOKUP($N1979,IMPOSTAZIONI!$E$6:$I$13,5,FALSE),IMPOSTAZIONI!$B$25:$N$32,3,FALSE)=0,"",VLOOKUP(VLOOKUP($N1979,IMPOSTAZIONI!$E$6:$I$13,5,FALSE),IMPOSTAZIONI!$B$25:$N$32,3,FALSE)))</f>
        <v/>
      </c>
      <c r="BT1979" s="20" t="str">
        <f>IF($N1979="","",IF(VLOOKUP(VLOOKUP($N1979,IMPOSTAZIONI!$E$6:$I$13,5,FALSE),IMPOSTAZIONI!$B$25:$N$32,6,FALSE)=0,"",VLOOKUP(VLOOKUP($N1979,IMPOSTAZIONI!$E$6:$I$13,5,FALSE),IMPOSTAZIONI!$B$25:$N$32,6,FALSE)))</f>
        <v/>
      </c>
      <c r="BU1979" s="20" t="str">
        <f>IF($N1979="","",IF(VLOOKUP(VLOOKUP($N1979,IMPOSTAZIONI!$E$6:$I$13,5,FALSE),IMPOSTAZIONI!$B$25:$N$32,9,FALSE)=0,"",VLOOKUP(VLOOKUP($N1979,IMPOSTAZIONI!$E$6:$I$13,5,FALSE),IMPOSTAZIONI!$B$25:$N$32,9,FALSE)))</f>
        <v/>
      </c>
      <c r="BV1979" s="20" t="str">
        <f>IF($N1979="","",IF(VLOOKUP(VLOOKUP($N1979,IMPOSTAZIONI!$E$6:$I$13,5,FALSE),IMPOSTAZIONI!$B$25:$N$32,12,FALSE)=0,"",VLOOKUP(VLOOKUP($N1979,IMPOSTAZIONI!$E$6:$I$13,5,FALSE),IMPOSTAZIONI!$B$25:$N$32,12,FALSE)))</f>
        <v/>
      </c>
      <c r="BW1979" s="221" t="str">
        <f t="shared" si="511"/>
        <v/>
      </c>
      <c r="BX1979" s="221" t="str">
        <f t="shared" si="512"/>
        <v/>
      </c>
      <c r="BY1979" s="221">
        <f t="shared" si="513"/>
        <v>0</v>
      </c>
      <c r="BZ1979" s="231">
        <f t="shared" si="514"/>
        <v>0</v>
      </c>
      <c r="CA1979" s="246">
        <f t="shared" si="515"/>
        <v>0</v>
      </c>
      <c r="CB1979" s="246">
        <f t="shared" si="516"/>
        <v>0</v>
      </c>
      <c r="CC1979" s="246" t="str">
        <f t="shared" si="517"/>
        <v/>
      </c>
      <c r="CD1979" s="246">
        <f t="shared" si="518"/>
        <v>5</v>
      </c>
      <c r="CE1979" s="246">
        <f t="shared" si="519"/>
        <v>0</v>
      </c>
      <c r="CF1979" s="276">
        <f t="shared" si="520"/>
        <v>0</v>
      </c>
      <c r="CG1979" s="277">
        <f t="shared" si="520"/>
        <v>0</v>
      </c>
      <c r="CH1979" s="277">
        <f t="shared" si="520"/>
        <v>0</v>
      </c>
      <c r="CI1979" s="278">
        <f t="shared" si="520"/>
        <v>0</v>
      </c>
      <c r="CJ1979" s="280">
        <f t="shared" si="521"/>
        <v>0</v>
      </c>
      <c r="CK1979" s="232">
        <f t="shared" si="522"/>
        <v>0</v>
      </c>
      <c r="CL1979" s="1"/>
    </row>
    <row r="1980" spans="1:90" ht="18" customHeight="1">
      <c r="A1980" s="1"/>
      <c r="B1980" s="1"/>
      <c r="C1980" s="314"/>
      <c r="D1980" s="287" t="str">
        <f t="shared" si="523"/>
        <v/>
      </c>
      <c r="E1980" s="449" t="str">
        <f t="shared" si="510"/>
        <v/>
      </c>
      <c r="F1980" s="450"/>
      <c r="G1980" s="451"/>
      <c r="H1980" s="452"/>
      <c r="I1980" s="453"/>
      <c r="J1980" s="453"/>
      <c r="K1980" s="453"/>
      <c r="L1980" s="453"/>
      <c r="M1980" s="454"/>
      <c r="N1980" s="455"/>
      <c r="O1980" s="456"/>
      <c r="P1980" s="456"/>
      <c r="Q1980" s="456"/>
      <c r="R1980" s="456"/>
      <c r="S1980" s="456"/>
      <c r="T1980" s="456"/>
      <c r="U1980" s="456"/>
      <c r="V1980" s="456"/>
      <c r="W1980" s="456"/>
      <c r="X1980" s="456"/>
      <c r="Y1980" s="456"/>
      <c r="Z1980" s="456"/>
      <c r="AA1980" s="456"/>
      <c r="AB1980" s="456"/>
      <c r="AC1980" s="456"/>
      <c r="AD1980" s="456"/>
      <c r="AE1980" s="457"/>
      <c r="AF1980" s="455"/>
      <c r="AG1980" s="456"/>
      <c r="AH1980" s="456"/>
      <c r="AI1980" s="456"/>
      <c r="AJ1980" s="456"/>
      <c r="AK1980" s="456"/>
      <c r="AL1980" s="456"/>
      <c r="AM1980" s="456"/>
      <c r="AN1980" s="457"/>
      <c r="AO1980" s="455"/>
      <c r="AP1980" s="456"/>
      <c r="AQ1980" s="456"/>
      <c r="AR1980" s="456"/>
      <c r="AS1980" s="456"/>
      <c r="AT1980" s="456"/>
      <c r="AU1980" s="456"/>
      <c r="AV1980" s="456"/>
      <c r="AW1980" s="456"/>
      <c r="AX1980" s="456"/>
      <c r="AY1980" s="456"/>
      <c r="AZ1980" s="456"/>
      <c r="BA1980" s="456"/>
      <c r="BB1980" s="456"/>
      <c r="BC1980" s="456"/>
      <c r="BD1980" s="456"/>
      <c r="BE1980" s="456"/>
      <c r="BF1980" s="456"/>
      <c r="BG1980" s="457"/>
      <c r="BH1980" s="458"/>
      <c r="BI1980" s="459"/>
      <c r="BJ1980" s="459"/>
      <c r="BK1980" s="459"/>
      <c r="BL1980" s="459"/>
      <c r="BM1980" s="460"/>
      <c r="BN1980" s="314"/>
      <c r="BO1980" s="314"/>
      <c r="BP1980" s="1"/>
      <c r="BQ1980" s="120">
        <f>IF($F$3="","",IF(N1980=$F$3,COUNTIF(BQ$23:BQ1979,"&gt;0")+1,0))</f>
        <v>0</v>
      </c>
      <c r="BR1980" s="1"/>
      <c r="BS1980" s="20" t="str">
        <f>IF($N1980="","",IF(VLOOKUP(VLOOKUP($N1980,IMPOSTAZIONI!$E$6:$I$13,5,FALSE),IMPOSTAZIONI!$B$25:$N$32,3,FALSE)=0,"",VLOOKUP(VLOOKUP($N1980,IMPOSTAZIONI!$E$6:$I$13,5,FALSE),IMPOSTAZIONI!$B$25:$N$32,3,FALSE)))</f>
        <v/>
      </c>
      <c r="BT1980" s="20" t="str">
        <f>IF($N1980="","",IF(VLOOKUP(VLOOKUP($N1980,IMPOSTAZIONI!$E$6:$I$13,5,FALSE),IMPOSTAZIONI!$B$25:$N$32,6,FALSE)=0,"",VLOOKUP(VLOOKUP($N1980,IMPOSTAZIONI!$E$6:$I$13,5,FALSE),IMPOSTAZIONI!$B$25:$N$32,6,FALSE)))</f>
        <v/>
      </c>
      <c r="BU1980" s="20" t="str">
        <f>IF($N1980="","",IF(VLOOKUP(VLOOKUP($N1980,IMPOSTAZIONI!$E$6:$I$13,5,FALSE),IMPOSTAZIONI!$B$25:$N$32,9,FALSE)=0,"",VLOOKUP(VLOOKUP($N1980,IMPOSTAZIONI!$E$6:$I$13,5,FALSE),IMPOSTAZIONI!$B$25:$N$32,9,FALSE)))</f>
        <v/>
      </c>
      <c r="BV1980" s="20" t="str">
        <f>IF($N1980="","",IF(VLOOKUP(VLOOKUP($N1980,IMPOSTAZIONI!$E$6:$I$13,5,FALSE),IMPOSTAZIONI!$B$25:$N$32,12,FALSE)=0,"",VLOOKUP(VLOOKUP($N1980,IMPOSTAZIONI!$E$6:$I$13,5,FALSE),IMPOSTAZIONI!$B$25:$N$32,12,FALSE)))</f>
        <v/>
      </c>
      <c r="BW1980" s="221" t="str">
        <f t="shared" si="511"/>
        <v/>
      </c>
      <c r="BX1980" s="221" t="str">
        <f t="shared" si="512"/>
        <v/>
      </c>
      <c r="BY1980" s="221">
        <f t="shared" si="513"/>
        <v>0</v>
      </c>
      <c r="BZ1980" s="231">
        <f t="shared" si="514"/>
        <v>0</v>
      </c>
      <c r="CA1980" s="246">
        <f t="shared" si="515"/>
        <v>0</v>
      </c>
      <c r="CB1980" s="246">
        <f t="shared" si="516"/>
        <v>0</v>
      </c>
      <c r="CC1980" s="246" t="str">
        <f t="shared" si="517"/>
        <v/>
      </c>
      <c r="CD1980" s="246">
        <f t="shared" si="518"/>
        <v>5</v>
      </c>
      <c r="CE1980" s="246">
        <f t="shared" si="519"/>
        <v>0</v>
      </c>
      <c r="CF1980" s="276">
        <f t="shared" si="520"/>
        <v>0</v>
      </c>
      <c r="CG1980" s="277">
        <f t="shared" si="520"/>
        <v>0</v>
      </c>
      <c r="CH1980" s="277">
        <f t="shared" si="520"/>
        <v>0</v>
      </c>
      <c r="CI1980" s="278">
        <f t="shared" si="520"/>
        <v>0</v>
      </c>
      <c r="CJ1980" s="280">
        <f t="shared" si="521"/>
        <v>0</v>
      </c>
      <c r="CK1980" s="232">
        <f t="shared" si="522"/>
        <v>0</v>
      </c>
      <c r="CL1980" s="1"/>
    </row>
    <row r="1981" spans="1:90" ht="18" customHeight="1">
      <c r="A1981" s="1"/>
      <c r="B1981" s="1"/>
      <c r="C1981" s="314"/>
      <c r="D1981" s="287" t="str">
        <f t="shared" si="523"/>
        <v/>
      </c>
      <c r="E1981" s="449" t="str">
        <f t="shared" si="510"/>
        <v/>
      </c>
      <c r="F1981" s="450"/>
      <c r="G1981" s="451"/>
      <c r="H1981" s="452"/>
      <c r="I1981" s="453"/>
      <c r="J1981" s="453"/>
      <c r="K1981" s="453"/>
      <c r="L1981" s="453"/>
      <c r="M1981" s="454"/>
      <c r="N1981" s="455"/>
      <c r="O1981" s="456"/>
      <c r="P1981" s="456"/>
      <c r="Q1981" s="456"/>
      <c r="R1981" s="456"/>
      <c r="S1981" s="456"/>
      <c r="T1981" s="456"/>
      <c r="U1981" s="456"/>
      <c r="V1981" s="456"/>
      <c r="W1981" s="456"/>
      <c r="X1981" s="456"/>
      <c r="Y1981" s="456"/>
      <c r="Z1981" s="456"/>
      <c r="AA1981" s="456"/>
      <c r="AB1981" s="456"/>
      <c r="AC1981" s="456"/>
      <c r="AD1981" s="456"/>
      <c r="AE1981" s="457"/>
      <c r="AF1981" s="455"/>
      <c r="AG1981" s="456"/>
      <c r="AH1981" s="456"/>
      <c r="AI1981" s="456"/>
      <c r="AJ1981" s="456"/>
      <c r="AK1981" s="456"/>
      <c r="AL1981" s="456"/>
      <c r="AM1981" s="456"/>
      <c r="AN1981" s="457"/>
      <c r="AO1981" s="455"/>
      <c r="AP1981" s="456"/>
      <c r="AQ1981" s="456"/>
      <c r="AR1981" s="456"/>
      <c r="AS1981" s="456"/>
      <c r="AT1981" s="456"/>
      <c r="AU1981" s="456"/>
      <c r="AV1981" s="456"/>
      <c r="AW1981" s="456"/>
      <c r="AX1981" s="456"/>
      <c r="AY1981" s="456"/>
      <c r="AZ1981" s="456"/>
      <c r="BA1981" s="456"/>
      <c r="BB1981" s="456"/>
      <c r="BC1981" s="456"/>
      <c r="BD1981" s="456"/>
      <c r="BE1981" s="456"/>
      <c r="BF1981" s="456"/>
      <c r="BG1981" s="457"/>
      <c r="BH1981" s="458"/>
      <c r="BI1981" s="459"/>
      <c r="BJ1981" s="459"/>
      <c r="BK1981" s="459"/>
      <c r="BL1981" s="459"/>
      <c r="BM1981" s="460"/>
      <c r="BN1981" s="314"/>
      <c r="BO1981" s="314"/>
      <c r="BP1981" s="1"/>
      <c r="BQ1981" s="120">
        <f>IF($F$3="","",IF(N1981=$F$3,COUNTIF(BQ$23:BQ1980,"&gt;0")+1,0))</f>
        <v>0</v>
      </c>
      <c r="BR1981" s="1"/>
      <c r="BS1981" s="20" t="str">
        <f>IF($N1981="","",IF(VLOOKUP(VLOOKUP($N1981,IMPOSTAZIONI!$E$6:$I$13,5,FALSE),IMPOSTAZIONI!$B$25:$N$32,3,FALSE)=0,"",VLOOKUP(VLOOKUP($N1981,IMPOSTAZIONI!$E$6:$I$13,5,FALSE),IMPOSTAZIONI!$B$25:$N$32,3,FALSE)))</f>
        <v/>
      </c>
      <c r="BT1981" s="20" t="str">
        <f>IF($N1981="","",IF(VLOOKUP(VLOOKUP($N1981,IMPOSTAZIONI!$E$6:$I$13,5,FALSE),IMPOSTAZIONI!$B$25:$N$32,6,FALSE)=0,"",VLOOKUP(VLOOKUP($N1981,IMPOSTAZIONI!$E$6:$I$13,5,FALSE),IMPOSTAZIONI!$B$25:$N$32,6,FALSE)))</f>
        <v/>
      </c>
      <c r="BU1981" s="20" t="str">
        <f>IF($N1981="","",IF(VLOOKUP(VLOOKUP($N1981,IMPOSTAZIONI!$E$6:$I$13,5,FALSE),IMPOSTAZIONI!$B$25:$N$32,9,FALSE)=0,"",VLOOKUP(VLOOKUP($N1981,IMPOSTAZIONI!$E$6:$I$13,5,FALSE),IMPOSTAZIONI!$B$25:$N$32,9,FALSE)))</f>
        <v/>
      </c>
      <c r="BV1981" s="20" t="str">
        <f>IF($N1981="","",IF(VLOOKUP(VLOOKUP($N1981,IMPOSTAZIONI!$E$6:$I$13,5,FALSE),IMPOSTAZIONI!$B$25:$N$32,12,FALSE)=0,"",VLOOKUP(VLOOKUP($N1981,IMPOSTAZIONI!$E$6:$I$13,5,FALSE),IMPOSTAZIONI!$B$25:$N$32,12,FALSE)))</f>
        <v/>
      </c>
      <c r="BW1981" s="221" t="str">
        <f t="shared" si="511"/>
        <v/>
      </c>
      <c r="BX1981" s="221" t="str">
        <f t="shared" si="512"/>
        <v/>
      </c>
      <c r="BY1981" s="221">
        <f t="shared" si="513"/>
        <v>0</v>
      </c>
      <c r="BZ1981" s="231">
        <f t="shared" si="514"/>
        <v>0</v>
      </c>
      <c r="CA1981" s="246">
        <f t="shared" si="515"/>
        <v>0</v>
      </c>
      <c r="CB1981" s="246">
        <f t="shared" si="516"/>
        <v>0</v>
      </c>
      <c r="CC1981" s="246" t="str">
        <f t="shared" si="517"/>
        <v/>
      </c>
      <c r="CD1981" s="246">
        <f t="shared" si="518"/>
        <v>5</v>
      </c>
      <c r="CE1981" s="246">
        <f t="shared" si="519"/>
        <v>0</v>
      </c>
      <c r="CF1981" s="276">
        <f t="shared" si="520"/>
        <v>0</v>
      </c>
      <c r="CG1981" s="277">
        <f t="shared" si="520"/>
        <v>0</v>
      </c>
      <c r="CH1981" s="277">
        <f t="shared" si="520"/>
        <v>0</v>
      </c>
      <c r="CI1981" s="278">
        <f t="shared" ref="CI1981:CI2044" si="524">COUNTIF($CE$23:$CE$3022,CONCATENATE($CD1981,CI$21))</f>
        <v>0</v>
      </c>
      <c r="CJ1981" s="280">
        <f t="shared" si="521"/>
        <v>0</v>
      </c>
      <c r="CK1981" s="232">
        <f t="shared" si="522"/>
        <v>0</v>
      </c>
      <c r="CL1981" s="1"/>
    </row>
    <row r="1982" spans="1:90" ht="18" customHeight="1">
      <c r="A1982" s="1"/>
      <c r="B1982" s="1"/>
      <c r="C1982" s="314"/>
      <c r="D1982" s="287" t="str">
        <f t="shared" si="523"/>
        <v/>
      </c>
      <c r="E1982" s="449" t="str">
        <f t="shared" ref="E1982:E2045" si="525">IF(BQ1982=0,"",BQ1982)</f>
        <v/>
      </c>
      <c r="F1982" s="450"/>
      <c r="G1982" s="451"/>
      <c r="H1982" s="452"/>
      <c r="I1982" s="453"/>
      <c r="J1982" s="453"/>
      <c r="K1982" s="453"/>
      <c r="L1982" s="453"/>
      <c r="M1982" s="454"/>
      <c r="N1982" s="455"/>
      <c r="O1982" s="456"/>
      <c r="P1982" s="456"/>
      <c r="Q1982" s="456"/>
      <c r="R1982" s="456"/>
      <c r="S1982" s="456"/>
      <c r="T1982" s="456"/>
      <c r="U1982" s="456"/>
      <c r="V1982" s="456"/>
      <c r="W1982" s="456"/>
      <c r="X1982" s="456"/>
      <c r="Y1982" s="456"/>
      <c r="Z1982" s="456"/>
      <c r="AA1982" s="456"/>
      <c r="AB1982" s="456"/>
      <c r="AC1982" s="456"/>
      <c r="AD1982" s="456"/>
      <c r="AE1982" s="457"/>
      <c r="AF1982" s="455"/>
      <c r="AG1982" s="456"/>
      <c r="AH1982" s="456"/>
      <c r="AI1982" s="456"/>
      <c r="AJ1982" s="456"/>
      <c r="AK1982" s="456"/>
      <c r="AL1982" s="456"/>
      <c r="AM1982" s="456"/>
      <c r="AN1982" s="457"/>
      <c r="AO1982" s="455"/>
      <c r="AP1982" s="456"/>
      <c r="AQ1982" s="456"/>
      <c r="AR1982" s="456"/>
      <c r="AS1982" s="456"/>
      <c r="AT1982" s="456"/>
      <c r="AU1982" s="456"/>
      <c r="AV1982" s="456"/>
      <c r="AW1982" s="456"/>
      <c r="AX1982" s="456"/>
      <c r="AY1982" s="456"/>
      <c r="AZ1982" s="456"/>
      <c r="BA1982" s="456"/>
      <c r="BB1982" s="456"/>
      <c r="BC1982" s="456"/>
      <c r="BD1982" s="456"/>
      <c r="BE1982" s="456"/>
      <c r="BF1982" s="456"/>
      <c r="BG1982" s="457"/>
      <c r="BH1982" s="458"/>
      <c r="BI1982" s="459"/>
      <c r="BJ1982" s="459"/>
      <c r="BK1982" s="459"/>
      <c r="BL1982" s="459"/>
      <c r="BM1982" s="460"/>
      <c r="BN1982" s="314"/>
      <c r="BO1982" s="314"/>
      <c r="BP1982" s="1"/>
      <c r="BQ1982" s="120">
        <f>IF($F$3="","",IF(N1982=$F$3,COUNTIF(BQ$23:BQ1981,"&gt;0")+1,0))</f>
        <v>0</v>
      </c>
      <c r="BR1982" s="1"/>
      <c r="BS1982" s="20" t="str">
        <f>IF($N1982="","",IF(VLOOKUP(VLOOKUP($N1982,IMPOSTAZIONI!$E$6:$I$13,5,FALSE),IMPOSTAZIONI!$B$25:$N$32,3,FALSE)=0,"",VLOOKUP(VLOOKUP($N1982,IMPOSTAZIONI!$E$6:$I$13,5,FALSE),IMPOSTAZIONI!$B$25:$N$32,3,FALSE)))</f>
        <v/>
      </c>
      <c r="BT1982" s="20" t="str">
        <f>IF($N1982="","",IF(VLOOKUP(VLOOKUP($N1982,IMPOSTAZIONI!$E$6:$I$13,5,FALSE),IMPOSTAZIONI!$B$25:$N$32,6,FALSE)=0,"",VLOOKUP(VLOOKUP($N1982,IMPOSTAZIONI!$E$6:$I$13,5,FALSE),IMPOSTAZIONI!$B$25:$N$32,6,FALSE)))</f>
        <v/>
      </c>
      <c r="BU1982" s="20" t="str">
        <f>IF($N1982="","",IF(VLOOKUP(VLOOKUP($N1982,IMPOSTAZIONI!$E$6:$I$13,5,FALSE),IMPOSTAZIONI!$B$25:$N$32,9,FALSE)=0,"",VLOOKUP(VLOOKUP($N1982,IMPOSTAZIONI!$E$6:$I$13,5,FALSE),IMPOSTAZIONI!$B$25:$N$32,9,FALSE)))</f>
        <v/>
      </c>
      <c r="BV1982" s="20" t="str">
        <f>IF($N1982="","",IF(VLOOKUP(VLOOKUP($N1982,IMPOSTAZIONI!$E$6:$I$13,5,FALSE),IMPOSTAZIONI!$B$25:$N$32,12,FALSE)=0,"",VLOOKUP(VLOOKUP($N1982,IMPOSTAZIONI!$E$6:$I$13,5,FALSE),IMPOSTAZIONI!$B$25:$N$32,12,FALSE)))</f>
        <v/>
      </c>
      <c r="BW1982" s="221" t="str">
        <f t="shared" ref="BW1982:BW2045" si="526">IF(AF1982="","",HLOOKUP(AF1982,BS1982:BV1982,1,FALSE))</f>
        <v/>
      </c>
      <c r="BX1982" s="221" t="str">
        <f t="shared" ref="BX1982:BX2045" si="527">IF(N1982="","",VLOOKUP(N1982,$AY$3109:$BM$3116,1,FALSE))</f>
        <v/>
      </c>
      <c r="BY1982" s="221">
        <f t="shared" ref="BY1982:BY2045" si="528">IF(OR(ISERROR(BW1982),ISERROR(BX1982),AND(H1982&gt;0,H1982&lt;AD$3140),AND(H1982&gt;0,H1982&gt;AD$3141)),1,IF(CK1982=1,2,0))</f>
        <v>0</v>
      </c>
      <c r="BZ1982" s="231">
        <f t="shared" ref="BZ1982:BZ2045" si="529">IF($F$3="",0,IF($F$3=N1982,H1982,0))</f>
        <v>0</v>
      </c>
      <c r="CA1982" s="246">
        <f t="shared" ref="CA1982:CA2045" si="530">IF($BN$3&gt;$AY$3147,"",IF(BZ1982=0,0,IF(AF1982="",0,VLOOKUP(AF1982,$AY$3118:$BL$3121,14,FALSE))))</f>
        <v>0</v>
      </c>
      <c r="CB1982" s="246">
        <f t="shared" ref="CB1982:CB2045" si="531">IF(BZ1982=0,0,MONTH(BZ1982))</f>
        <v>0</v>
      </c>
      <c r="CC1982" s="246" t="str">
        <f t="shared" ref="CC1982:CC2045" si="532">IF(OR(BZ1982=0,CA1982=0),"",CONCATENATE(CB1982,CA1982))</f>
        <v/>
      </c>
      <c r="CD1982" s="246">
        <f t="shared" ref="CD1982:CD2045" si="533">MATCH(BZ1982,BZ$23:BZ$3022,0)</f>
        <v>5</v>
      </c>
      <c r="CE1982" s="246">
        <f t="shared" ref="CE1982:CE2045" si="534">IF(CA1982&gt;0,CONCATENATE(CD1982,CA1982),0)</f>
        <v>0</v>
      </c>
      <c r="CF1982" s="276">
        <f t="shared" ref="CF1982:CI2045" si="535">COUNTIF($CE$23:$CE$3022,CONCATENATE($CD1982,CF$21))</f>
        <v>0</v>
      </c>
      <c r="CG1982" s="277">
        <f t="shared" si="535"/>
        <v>0</v>
      </c>
      <c r="CH1982" s="277">
        <f t="shared" si="535"/>
        <v>0</v>
      </c>
      <c r="CI1982" s="278">
        <f t="shared" si="524"/>
        <v>0</v>
      </c>
      <c r="CJ1982" s="280">
        <f t="shared" ref="CJ1982:CJ2045" si="536">COUNTIF(CF1982:CI1982,"&gt;0")</f>
        <v>0</v>
      </c>
      <c r="CK1982" s="232">
        <f t="shared" ref="CK1982:CK2045" si="537">IF(CJ1982&gt;1,1,0)</f>
        <v>0</v>
      </c>
      <c r="CL1982" s="1"/>
    </row>
    <row r="1983" spans="1:90" ht="18" customHeight="1">
      <c r="A1983" s="1"/>
      <c r="B1983" s="1"/>
      <c r="C1983" s="314"/>
      <c r="D1983" s="287" t="str">
        <f t="shared" si="523"/>
        <v/>
      </c>
      <c r="E1983" s="449" t="str">
        <f t="shared" si="525"/>
        <v/>
      </c>
      <c r="F1983" s="450"/>
      <c r="G1983" s="451"/>
      <c r="H1983" s="452"/>
      <c r="I1983" s="453"/>
      <c r="J1983" s="453"/>
      <c r="K1983" s="453"/>
      <c r="L1983" s="453"/>
      <c r="M1983" s="454"/>
      <c r="N1983" s="455"/>
      <c r="O1983" s="456"/>
      <c r="P1983" s="456"/>
      <c r="Q1983" s="456"/>
      <c r="R1983" s="456"/>
      <c r="S1983" s="456"/>
      <c r="T1983" s="456"/>
      <c r="U1983" s="456"/>
      <c r="V1983" s="456"/>
      <c r="W1983" s="456"/>
      <c r="X1983" s="456"/>
      <c r="Y1983" s="456"/>
      <c r="Z1983" s="456"/>
      <c r="AA1983" s="456"/>
      <c r="AB1983" s="456"/>
      <c r="AC1983" s="456"/>
      <c r="AD1983" s="456"/>
      <c r="AE1983" s="457"/>
      <c r="AF1983" s="455"/>
      <c r="AG1983" s="456"/>
      <c r="AH1983" s="456"/>
      <c r="AI1983" s="456"/>
      <c r="AJ1983" s="456"/>
      <c r="AK1983" s="456"/>
      <c r="AL1983" s="456"/>
      <c r="AM1983" s="456"/>
      <c r="AN1983" s="457"/>
      <c r="AO1983" s="455"/>
      <c r="AP1983" s="456"/>
      <c r="AQ1983" s="456"/>
      <c r="AR1983" s="456"/>
      <c r="AS1983" s="456"/>
      <c r="AT1983" s="456"/>
      <c r="AU1983" s="456"/>
      <c r="AV1983" s="456"/>
      <c r="AW1983" s="456"/>
      <c r="AX1983" s="456"/>
      <c r="AY1983" s="456"/>
      <c r="AZ1983" s="456"/>
      <c r="BA1983" s="456"/>
      <c r="BB1983" s="456"/>
      <c r="BC1983" s="456"/>
      <c r="BD1983" s="456"/>
      <c r="BE1983" s="456"/>
      <c r="BF1983" s="456"/>
      <c r="BG1983" s="457"/>
      <c r="BH1983" s="458"/>
      <c r="BI1983" s="459"/>
      <c r="BJ1983" s="459"/>
      <c r="BK1983" s="459"/>
      <c r="BL1983" s="459"/>
      <c r="BM1983" s="460"/>
      <c r="BN1983" s="314"/>
      <c r="BO1983" s="314"/>
      <c r="BP1983" s="1"/>
      <c r="BQ1983" s="120">
        <f>IF($F$3="","",IF(N1983=$F$3,COUNTIF(BQ$23:BQ1982,"&gt;0")+1,0))</f>
        <v>0</v>
      </c>
      <c r="BR1983" s="1"/>
      <c r="BS1983" s="20" t="str">
        <f>IF($N1983="","",IF(VLOOKUP(VLOOKUP($N1983,IMPOSTAZIONI!$E$6:$I$13,5,FALSE),IMPOSTAZIONI!$B$25:$N$32,3,FALSE)=0,"",VLOOKUP(VLOOKUP($N1983,IMPOSTAZIONI!$E$6:$I$13,5,FALSE),IMPOSTAZIONI!$B$25:$N$32,3,FALSE)))</f>
        <v/>
      </c>
      <c r="BT1983" s="20" t="str">
        <f>IF($N1983="","",IF(VLOOKUP(VLOOKUP($N1983,IMPOSTAZIONI!$E$6:$I$13,5,FALSE),IMPOSTAZIONI!$B$25:$N$32,6,FALSE)=0,"",VLOOKUP(VLOOKUP($N1983,IMPOSTAZIONI!$E$6:$I$13,5,FALSE),IMPOSTAZIONI!$B$25:$N$32,6,FALSE)))</f>
        <v/>
      </c>
      <c r="BU1983" s="20" t="str">
        <f>IF($N1983="","",IF(VLOOKUP(VLOOKUP($N1983,IMPOSTAZIONI!$E$6:$I$13,5,FALSE),IMPOSTAZIONI!$B$25:$N$32,9,FALSE)=0,"",VLOOKUP(VLOOKUP($N1983,IMPOSTAZIONI!$E$6:$I$13,5,FALSE),IMPOSTAZIONI!$B$25:$N$32,9,FALSE)))</f>
        <v/>
      </c>
      <c r="BV1983" s="20" t="str">
        <f>IF($N1983="","",IF(VLOOKUP(VLOOKUP($N1983,IMPOSTAZIONI!$E$6:$I$13,5,FALSE),IMPOSTAZIONI!$B$25:$N$32,12,FALSE)=0,"",VLOOKUP(VLOOKUP($N1983,IMPOSTAZIONI!$E$6:$I$13,5,FALSE),IMPOSTAZIONI!$B$25:$N$32,12,FALSE)))</f>
        <v/>
      </c>
      <c r="BW1983" s="221" t="str">
        <f t="shared" si="526"/>
        <v/>
      </c>
      <c r="BX1983" s="221" t="str">
        <f t="shared" si="527"/>
        <v/>
      </c>
      <c r="BY1983" s="221">
        <f t="shared" si="528"/>
        <v>0</v>
      </c>
      <c r="BZ1983" s="231">
        <f t="shared" si="529"/>
        <v>0</v>
      </c>
      <c r="CA1983" s="246">
        <f t="shared" si="530"/>
        <v>0</v>
      </c>
      <c r="CB1983" s="246">
        <f t="shared" si="531"/>
        <v>0</v>
      </c>
      <c r="CC1983" s="246" t="str">
        <f t="shared" si="532"/>
        <v/>
      </c>
      <c r="CD1983" s="246">
        <f t="shared" si="533"/>
        <v>5</v>
      </c>
      <c r="CE1983" s="246">
        <f t="shared" si="534"/>
        <v>0</v>
      </c>
      <c r="CF1983" s="276">
        <f t="shared" si="535"/>
        <v>0</v>
      </c>
      <c r="CG1983" s="277">
        <f t="shared" si="535"/>
        <v>0</v>
      </c>
      <c r="CH1983" s="277">
        <f t="shared" si="535"/>
        <v>0</v>
      </c>
      <c r="CI1983" s="278">
        <f t="shared" si="524"/>
        <v>0</v>
      </c>
      <c r="CJ1983" s="280">
        <f t="shared" si="536"/>
        <v>0</v>
      </c>
      <c r="CK1983" s="232">
        <f t="shared" si="537"/>
        <v>0</v>
      </c>
      <c r="CL1983" s="1"/>
    </row>
    <row r="1984" spans="1:90" ht="18" customHeight="1">
      <c r="A1984" s="1"/>
      <c r="B1984" s="1"/>
      <c r="C1984" s="314"/>
      <c r="D1984" s="287" t="str">
        <f t="shared" si="523"/>
        <v/>
      </c>
      <c r="E1984" s="449" t="str">
        <f t="shared" si="525"/>
        <v/>
      </c>
      <c r="F1984" s="450"/>
      <c r="G1984" s="451"/>
      <c r="H1984" s="452"/>
      <c r="I1984" s="453"/>
      <c r="J1984" s="453"/>
      <c r="K1984" s="453"/>
      <c r="L1984" s="453"/>
      <c r="M1984" s="454"/>
      <c r="N1984" s="455"/>
      <c r="O1984" s="456"/>
      <c r="P1984" s="456"/>
      <c r="Q1984" s="456"/>
      <c r="R1984" s="456"/>
      <c r="S1984" s="456"/>
      <c r="T1984" s="456"/>
      <c r="U1984" s="456"/>
      <c r="V1984" s="456"/>
      <c r="W1984" s="456"/>
      <c r="X1984" s="456"/>
      <c r="Y1984" s="456"/>
      <c r="Z1984" s="456"/>
      <c r="AA1984" s="456"/>
      <c r="AB1984" s="456"/>
      <c r="AC1984" s="456"/>
      <c r="AD1984" s="456"/>
      <c r="AE1984" s="457"/>
      <c r="AF1984" s="455"/>
      <c r="AG1984" s="456"/>
      <c r="AH1984" s="456"/>
      <c r="AI1984" s="456"/>
      <c r="AJ1984" s="456"/>
      <c r="AK1984" s="456"/>
      <c r="AL1984" s="456"/>
      <c r="AM1984" s="456"/>
      <c r="AN1984" s="457"/>
      <c r="AO1984" s="455"/>
      <c r="AP1984" s="456"/>
      <c r="AQ1984" s="456"/>
      <c r="AR1984" s="456"/>
      <c r="AS1984" s="456"/>
      <c r="AT1984" s="456"/>
      <c r="AU1984" s="456"/>
      <c r="AV1984" s="456"/>
      <c r="AW1984" s="456"/>
      <c r="AX1984" s="456"/>
      <c r="AY1984" s="456"/>
      <c r="AZ1984" s="456"/>
      <c r="BA1984" s="456"/>
      <c r="BB1984" s="456"/>
      <c r="BC1984" s="456"/>
      <c r="BD1984" s="456"/>
      <c r="BE1984" s="456"/>
      <c r="BF1984" s="456"/>
      <c r="BG1984" s="457"/>
      <c r="BH1984" s="458"/>
      <c r="BI1984" s="459"/>
      <c r="BJ1984" s="459"/>
      <c r="BK1984" s="459"/>
      <c r="BL1984" s="459"/>
      <c r="BM1984" s="460"/>
      <c r="BN1984" s="314"/>
      <c r="BO1984" s="314"/>
      <c r="BP1984" s="1"/>
      <c r="BQ1984" s="120">
        <f>IF($F$3="","",IF(N1984=$F$3,COUNTIF(BQ$23:BQ1983,"&gt;0")+1,0))</f>
        <v>0</v>
      </c>
      <c r="BR1984" s="1"/>
      <c r="BS1984" s="20" t="str">
        <f>IF($N1984="","",IF(VLOOKUP(VLOOKUP($N1984,IMPOSTAZIONI!$E$6:$I$13,5,FALSE),IMPOSTAZIONI!$B$25:$N$32,3,FALSE)=0,"",VLOOKUP(VLOOKUP($N1984,IMPOSTAZIONI!$E$6:$I$13,5,FALSE),IMPOSTAZIONI!$B$25:$N$32,3,FALSE)))</f>
        <v/>
      </c>
      <c r="BT1984" s="20" t="str">
        <f>IF($N1984="","",IF(VLOOKUP(VLOOKUP($N1984,IMPOSTAZIONI!$E$6:$I$13,5,FALSE),IMPOSTAZIONI!$B$25:$N$32,6,FALSE)=0,"",VLOOKUP(VLOOKUP($N1984,IMPOSTAZIONI!$E$6:$I$13,5,FALSE),IMPOSTAZIONI!$B$25:$N$32,6,FALSE)))</f>
        <v/>
      </c>
      <c r="BU1984" s="20" t="str">
        <f>IF($N1984="","",IF(VLOOKUP(VLOOKUP($N1984,IMPOSTAZIONI!$E$6:$I$13,5,FALSE),IMPOSTAZIONI!$B$25:$N$32,9,FALSE)=0,"",VLOOKUP(VLOOKUP($N1984,IMPOSTAZIONI!$E$6:$I$13,5,FALSE),IMPOSTAZIONI!$B$25:$N$32,9,FALSE)))</f>
        <v/>
      </c>
      <c r="BV1984" s="20" t="str">
        <f>IF($N1984="","",IF(VLOOKUP(VLOOKUP($N1984,IMPOSTAZIONI!$E$6:$I$13,5,FALSE),IMPOSTAZIONI!$B$25:$N$32,12,FALSE)=0,"",VLOOKUP(VLOOKUP($N1984,IMPOSTAZIONI!$E$6:$I$13,5,FALSE),IMPOSTAZIONI!$B$25:$N$32,12,FALSE)))</f>
        <v/>
      </c>
      <c r="BW1984" s="221" t="str">
        <f t="shared" si="526"/>
        <v/>
      </c>
      <c r="BX1984" s="221" t="str">
        <f t="shared" si="527"/>
        <v/>
      </c>
      <c r="BY1984" s="221">
        <f t="shared" si="528"/>
        <v>0</v>
      </c>
      <c r="BZ1984" s="231">
        <f t="shared" si="529"/>
        <v>0</v>
      </c>
      <c r="CA1984" s="246">
        <f t="shared" si="530"/>
        <v>0</v>
      </c>
      <c r="CB1984" s="246">
        <f t="shared" si="531"/>
        <v>0</v>
      </c>
      <c r="CC1984" s="246" t="str">
        <f t="shared" si="532"/>
        <v/>
      </c>
      <c r="CD1984" s="246">
        <f t="shared" si="533"/>
        <v>5</v>
      </c>
      <c r="CE1984" s="246">
        <f t="shared" si="534"/>
        <v>0</v>
      </c>
      <c r="CF1984" s="276">
        <f t="shared" si="535"/>
        <v>0</v>
      </c>
      <c r="CG1984" s="277">
        <f t="shared" si="535"/>
        <v>0</v>
      </c>
      <c r="CH1984" s="277">
        <f t="shared" si="535"/>
        <v>0</v>
      </c>
      <c r="CI1984" s="278">
        <f t="shared" si="524"/>
        <v>0</v>
      </c>
      <c r="CJ1984" s="280">
        <f t="shared" si="536"/>
        <v>0</v>
      </c>
      <c r="CK1984" s="232">
        <f t="shared" si="537"/>
        <v>0</v>
      </c>
      <c r="CL1984" s="1"/>
    </row>
    <row r="1985" spans="1:90" ht="18" customHeight="1">
      <c r="A1985" s="1"/>
      <c r="B1985" s="1"/>
      <c r="C1985" s="314"/>
      <c r="D1985" s="287" t="str">
        <f t="shared" si="523"/>
        <v/>
      </c>
      <c r="E1985" s="449" t="str">
        <f t="shared" si="525"/>
        <v/>
      </c>
      <c r="F1985" s="450"/>
      <c r="G1985" s="451"/>
      <c r="H1985" s="452"/>
      <c r="I1985" s="453"/>
      <c r="J1985" s="453"/>
      <c r="K1985" s="453"/>
      <c r="L1985" s="453"/>
      <c r="M1985" s="454"/>
      <c r="N1985" s="455"/>
      <c r="O1985" s="456"/>
      <c r="P1985" s="456"/>
      <c r="Q1985" s="456"/>
      <c r="R1985" s="456"/>
      <c r="S1985" s="456"/>
      <c r="T1985" s="456"/>
      <c r="U1985" s="456"/>
      <c r="V1985" s="456"/>
      <c r="W1985" s="456"/>
      <c r="X1985" s="456"/>
      <c r="Y1985" s="456"/>
      <c r="Z1985" s="456"/>
      <c r="AA1985" s="456"/>
      <c r="AB1985" s="456"/>
      <c r="AC1985" s="456"/>
      <c r="AD1985" s="456"/>
      <c r="AE1985" s="457"/>
      <c r="AF1985" s="455"/>
      <c r="AG1985" s="456"/>
      <c r="AH1985" s="456"/>
      <c r="AI1985" s="456"/>
      <c r="AJ1985" s="456"/>
      <c r="AK1985" s="456"/>
      <c r="AL1985" s="456"/>
      <c r="AM1985" s="456"/>
      <c r="AN1985" s="457"/>
      <c r="AO1985" s="455"/>
      <c r="AP1985" s="456"/>
      <c r="AQ1985" s="456"/>
      <c r="AR1985" s="456"/>
      <c r="AS1985" s="456"/>
      <c r="AT1985" s="456"/>
      <c r="AU1985" s="456"/>
      <c r="AV1985" s="456"/>
      <c r="AW1985" s="456"/>
      <c r="AX1985" s="456"/>
      <c r="AY1985" s="456"/>
      <c r="AZ1985" s="456"/>
      <c r="BA1985" s="456"/>
      <c r="BB1985" s="456"/>
      <c r="BC1985" s="456"/>
      <c r="BD1985" s="456"/>
      <c r="BE1985" s="456"/>
      <c r="BF1985" s="456"/>
      <c r="BG1985" s="457"/>
      <c r="BH1985" s="458"/>
      <c r="BI1985" s="459"/>
      <c r="BJ1985" s="459"/>
      <c r="BK1985" s="459"/>
      <c r="BL1985" s="459"/>
      <c r="BM1985" s="460"/>
      <c r="BN1985" s="314"/>
      <c r="BO1985" s="314"/>
      <c r="BP1985" s="1"/>
      <c r="BQ1985" s="120">
        <f>IF($F$3="","",IF(N1985=$F$3,COUNTIF(BQ$23:BQ1984,"&gt;0")+1,0))</f>
        <v>0</v>
      </c>
      <c r="BR1985" s="1"/>
      <c r="BS1985" s="20" t="str">
        <f>IF($N1985="","",IF(VLOOKUP(VLOOKUP($N1985,IMPOSTAZIONI!$E$6:$I$13,5,FALSE),IMPOSTAZIONI!$B$25:$N$32,3,FALSE)=0,"",VLOOKUP(VLOOKUP($N1985,IMPOSTAZIONI!$E$6:$I$13,5,FALSE),IMPOSTAZIONI!$B$25:$N$32,3,FALSE)))</f>
        <v/>
      </c>
      <c r="BT1985" s="20" t="str">
        <f>IF($N1985="","",IF(VLOOKUP(VLOOKUP($N1985,IMPOSTAZIONI!$E$6:$I$13,5,FALSE),IMPOSTAZIONI!$B$25:$N$32,6,FALSE)=0,"",VLOOKUP(VLOOKUP($N1985,IMPOSTAZIONI!$E$6:$I$13,5,FALSE),IMPOSTAZIONI!$B$25:$N$32,6,FALSE)))</f>
        <v/>
      </c>
      <c r="BU1985" s="20" t="str">
        <f>IF($N1985="","",IF(VLOOKUP(VLOOKUP($N1985,IMPOSTAZIONI!$E$6:$I$13,5,FALSE),IMPOSTAZIONI!$B$25:$N$32,9,FALSE)=0,"",VLOOKUP(VLOOKUP($N1985,IMPOSTAZIONI!$E$6:$I$13,5,FALSE),IMPOSTAZIONI!$B$25:$N$32,9,FALSE)))</f>
        <v/>
      </c>
      <c r="BV1985" s="20" t="str">
        <f>IF($N1985="","",IF(VLOOKUP(VLOOKUP($N1985,IMPOSTAZIONI!$E$6:$I$13,5,FALSE),IMPOSTAZIONI!$B$25:$N$32,12,FALSE)=0,"",VLOOKUP(VLOOKUP($N1985,IMPOSTAZIONI!$E$6:$I$13,5,FALSE),IMPOSTAZIONI!$B$25:$N$32,12,FALSE)))</f>
        <v/>
      </c>
      <c r="BW1985" s="221" t="str">
        <f t="shared" si="526"/>
        <v/>
      </c>
      <c r="BX1985" s="221" t="str">
        <f t="shared" si="527"/>
        <v/>
      </c>
      <c r="BY1985" s="221">
        <f t="shared" si="528"/>
        <v>0</v>
      </c>
      <c r="BZ1985" s="231">
        <f t="shared" si="529"/>
        <v>0</v>
      </c>
      <c r="CA1985" s="246">
        <f t="shared" si="530"/>
        <v>0</v>
      </c>
      <c r="CB1985" s="246">
        <f t="shared" si="531"/>
        <v>0</v>
      </c>
      <c r="CC1985" s="246" t="str">
        <f t="shared" si="532"/>
        <v/>
      </c>
      <c r="CD1985" s="246">
        <f t="shared" si="533"/>
        <v>5</v>
      </c>
      <c r="CE1985" s="246">
        <f t="shared" si="534"/>
        <v>0</v>
      </c>
      <c r="CF1985" s="276">
        <f t="shared" si="535"/>
        <v>0</v>
      </c>
      <c r="CG1985" s="277">
        <f t="shared" si="535"/>
        <v>0</v>
      </c>
      <c r="CH1985" s="277">
        <f t="shared" si="535"/>
        <v>0</v>
      </c>
      <c r="CI1985" s="278">
        <f t="shared" si="524"/>
        <v>0</v>
      </c>
      <c r="CJ1985" s="280">
        <f t="shared" si="536"/>
        <v>0</v>
      </c>
      <c r="CK1985" s="232">
        <f t="shared" si="537"/>
        <v>0</v>
      </c>
      <c r="CL1985" s="1"/>
    </row>
    <row r="1986" spans="1:90" ht="18" customHeight="1">
      <c r="A1986" s="1"/>
      <c r="B1986" s="1"/>
      <c r="C1986" s="314"/>
      <c r="D1986" s="287" t="str">
        <f t="shared" si="523"/>
        <v/>
      </c>
      <c r="E1986" s="449" t="str">
        <f t="shared" si="525"/>
        <v/>
      </c>
      <c r="F1986" s="450"/>
      <c r="G1986" s="451"/>
      <c r="H1986" s="452"/>
      <c r="I1986" s="453"/>
      <c r="J1986" s="453"/>
      <c r="K1986" s="453"/>
      <c r="L1986" s="453"/>
      <c r="M1986" s="454"/>
      <c r="N1986" s="455"/>
      <c r="O1986" s="456"/>
      <c r="P1986" s="456"/>
      <c r="Q1986" s="456"/>
      <c r="R1986" s="456"/>
      <c r="S1986" s="456"/>
      <c r="T1986" s="456"/>
      <c r="U1986" s="456"/>
      <c r="V1986" s="456"/>
      <c r="W1986" s="456"/>
      <c r="X1986" s="456"/>
      <c r="Y1986" s="456"/>
      <c r="Z1986" s="456"/>
      <c r="AA1986" s="456"/>
      <c r="AB1986" s="456"/>
      <c r="AC1986" s="456"/>
      <c r="AD1986" s="456"/>
      <c r="AE1986" s="457"/>
      <c r="AF1986" s="455"/>
      <c r="AG1986" s="456"/>
      <c r="AH1986" s="456"/>
      <c r="AI1986" s="456"/>
      <c r="AJ1986" s="456"/>
      <c r="AK1986" s="456"/>
      <c r="AL1986" s="456"/>
      <c r="AM1986" s="456"/>
      <c r="AN1986" s="457"/>
      <c r="AO1986" s="455"/>
      <c r="AP1986" s="456"/>
      <c r="AQ1986" s="456"/>
      <c r="AR1986" s="456"/>
      <c r="AS1986" s="456"/>
      <c r="AT1986" s="456"/>
      <c r="AU1986" s="456"/>
      <c r="AV1986" s="456"/>
      <c r="AW1986" s="456"/>
      <c r="AX1986" s="456"/>
      <c r="AY1986" s="456"/>
      <c r="AZ1986" s="456"/>
      <c r="BA1986" s="456"/>
      <c r="BB1986" s="456"/>
      <c r="BC1986" s="456"/>
      <c r="BD1986" s="456"/>
      <c r="BE1986" s="456"/>
      <c r="BF1986" s="456"/>
      <c r="BG1986" s="457"/>
      <c r="BH1986" s="458"/>
      <c r="BI1986" s="459"/>
      <c r="BJ1986" s="459"/>
      <c r="BK1986" s="459"/>
      <c r="BL1986" s="459"/>
      <c r="BM1986" s="460"/>
      <c r="BN1986" s="314"/>
      <c r="BO1986" s="314"/>
      <c r="BP1986" s="1"/>
      <c r="BQ1986" s="120">
        <f>IF($F$3="","",IF(N1986=$F$3,COUNTIF(BQ$23:BQ1985,"&gt;0")+1,0))</f>
        <v>0</v>
      </c>
      <c r="BR1986" s="1"/>
      <c r="BS1986" s="20" t="str">
        <f>IF($N1986="","",IF(VLOOKUP(VLOOKUP($N1986,IMPOSTAZIONI!$E$6:$I$13,5,FALSE),IMPOSTAZIONI!$B$25:$N$32,3,FALSE)=0,"",VLOOKUP(VLOOKUP($N1986,IMPOSTAZIONI!$E$6:$I$13,5,FALSE),IMPOSTAZIONI!$B$25:$N$32,3,FALSE)))</f>
        <v/>
      </c>
      <c r="BT1986" s="20" t="str">
        <f>IF($N1986="","",IF(VLOOKUP(VLOOKUP($N1986,IMPOSTAZIONI!$E$6:$I$13,5,FALSE),IMPOSTAZIONI!$B$25:$N$32,6,FALSE)=0,"",VLOOKUP(VLOOKUP($N1986,IMPOSTAZIONI!$E$6:$I$13,5,FALSE),IMPOSTAZIONI!$B$25:$N$32,6,FALSE)))</f>
        <v/>
      </c>
      <c r="BU1986" s="20" t="str">
        <f>IF($N1986="","",IF(VLOOKUP(VLOOKUP($N1986,IMPOSTAZIONI!$E$6:$I$13,5,FALSE),IMPOSTAZIONI!$B$25:$N$32,9,FALSE)=0,"",VLOOKUP(VLOOKUP($N1986,IMPOSTAZIONI!$E$6:$I$13,5,FALSE),IMPOSTAZIONI!$B$25:$N$32,9,FALSE)))</f>
        <v/>
      </c>
      <c r="BV1986" s="20" t="str">
        <f>IF($N1986="","",IF(VLOOKUP(VLOOKUP($N1986,IMPOSTAZIONI!$E$6:$I$13,5,FALSE),IMPOSTAZIONI!$B$25:$N$32,12,FALSE)=0,"",VLOOKUP(VLOOKUP($N1986,IMPOSTAZIONI!$E$6:$I$13,5,FALSE),IMPOSTAZIONI!$B$25:$N$32,12,FALSE)))</f>
        <v/>
      </c>
      <c r="BW1986" s="221" t="str">
        <f t="shared" si="526"/>
        <v/>
      </c>
      <c r="BX1986" s="221" t="str">
        <f t="shared" si="527"/>
        <v/>
      </c>
      <c r="BY1986" s="221">
        <f t="shared" si="528"/>
        <v>0</v>
      </c>
      <c r="BZ1986" s="231">
        <f t="shared" si="529"/>
        <v>0</v>
      </c>
      <c r="CA1986" s="246">
        <f t="shared" si="530"/>
        <v>0</v>
      </c>
      <c r="CB1986" s="246">
        <f t="shared" si="531"/>
        <v>0</v>
      </c>
      <c r="CC1986" s="246" t="str">
        <f t="shared" si="532"/>
        <v/>
      </c>
      <c r="CD1986" s="246">
        <f t="shared" si="533"/>
        <v>5</v>
      </c>
      <c r="CE1986" s="246">
        <f t="shared" si="534"/>
        <v>0</v>
      </c>
      <c r="CF1986" s="276">
        <f t="shared" si="535"/>
        <v>0</v>
      </c>
      <c r="CG1986" s="277">
        <f t="shared" si="535"/>
        <v>0</v>
      </c>
      <c r="CH1986" s="277">
        <f t="shared" si="535"/>
        <v>0</v>
      </c>
      <c r="CI1986" s="278">
        <f t="shared" si="524"/>
        <v>0</v>
      </c>
      <c r="CJ1986" s="280">
        <f t="shared" si="536"/>
        <v>0</v>
      </c>
      <c r="CK1986" s="232">
        <f t="shared" si="537"/>
        <v>0</v>
      </c>
      <c r="CL1986" s="1"/>
    </row>
    <row r="1987" spans="1:90" ht="18" customHeight="1">
      <c r="A1987" s="1"/>
      <c r="B1987" s="1"/>
      <c r="C1987" s="314"/>
      <c r="D1987" s="287" t="str">
        <f t="shared" si="523"/>
        <v/>
      </c>
      <c r="E1987" s="449" t="str">
        <f t="shared" si="525"/>
        <v/>
      </c>
      <c r="F1987" s="450"/>
      <c r="G1987" s="451"/>
      <c r="H1987" s="452"/>
      <c r="I1987" s="453"/>
      <c r="J1987" s="453"/>
      <c r="K1987" s="453"/>
      <c r="L1987" s="453"/>
      <c r="M1987" s="454"/>
      <c r="N1987" s="455"/>
      <c r="O1987" s="456"/>
      <c r="P1987" s="456"/>
      <c r="Q1987" s="456"/>
      <c r="R1987" s="456"/>
      <c r="S1987" s="456"/>
      <c r="T1987" s="456"/>
      <c r="U1987" s="456"/>
      <c r="V1987" s="456"/>
      <c r="W1987" s="456"/>
      <c r="X1987" s="456"/>
      <c r="Y1987" s="456"/>
      <c r="Z1987" s="456"/>
      <c r="AA1987" s="456"/>
      <c r="AB1987" s="456"/>
      <c r="AC1987" s="456"/>
      <c r="AD1987" s="456"/>
      <c r="AE1987" s="457"/>
      <c r="AF1987" s="455"/>
      <c r="AG1987" s="456"/>
      <c r="AH1987" s="456"/>
      <c r="AI1987" s="456"/>
      <c r="AJ1987" s="456"/>
      <c r="AK1987" s="456"/>
      <c r="AL1987" s="456"/>
      <c r="AM1987" s="456"/>
      <c r="AN1987" s="457"/>
      <c r="AO1987" s="455"/>
      <c r="AP1987" s="456"/>
      <c r="AQ1987" s="456"/>
      <c r="AR1987" s="456"/>
      <c r="AS1987" s="456"/>
      <c r="AT1987" s="456"/>
      <c r="AU1987" s="456"/>
      <c r="AV1987" s="456"/>
      <c r="AW1987" s="456"/>
      <c r="AX1987" s="456"/>
      <c r="AY1987" s="456"/>
      <c r="AZ1987" s="456"/>
      <c r="BA1987" s="456"/>
      <c r="BB1987" s="456"/>
      <c r="BC1987" s="456"/>
      <c r="BD1987" s="456"/>
      <c r="BE1987" s="456"/>
      <c r="BF1987" s="456"/>
      <c r="BG1987" s="457"/>
      <c r="BH1987" s="458"/>
      <c r="BI1987" s="459"/>
      <c r="BJ1987" s="459"/>
      <c r="BK1987" s="459"/>
      <c r="BL1987" s="459"/>
      <c r="BM1987" s="460"/>
      <c r="BN1987" s="314"/>
      <c r="BO1987" s="314"/>
      <c r="BP1987" s="1"/>
      <c r="BQ1987" s="120">
        <f>IF($F$3="","",IF(N1987=$F$3,COUNTIF(BQ$23:BQ1986,"&gt;0")+1,0))</f>
        <v>0</v>
      </c>
      <c r="BR1987" s="1"/>
      <c r="BS1987" s="20" t="str">
        <f>IF($N1987="","",IF(VLOOKUP(VLOOKUP($N1987,IMPOSTAZIONI!$E$6:$I$13,5,FALSE),IMPOSTAZIONI!$B$25:$N$32,3,FALSE)=0,"",VLOOKUP(VLOOKUP($N1987,IMPOSTAZIONI!$E$6:$I$13,5,FALSE),IMPOSTAZIONI!$B$25:$N$32,3,FALSE)))</f>
        <v/>
      </c>
      <c r="BT1987" s="20" t="str">
        <f>IF($N1987="","",IF(VLOOKUP(VLOOKUP($N1987,IMPOSTAZIONI!$E$6:$I$13,5,FALSE),IMPOSTAZIONI!$B$25:$N$32,6,FALSE)=0,"",VLOOKUP(VLOOKUP($N1987,IMPOSTAZIONI!$E$6:$I$13,5,FALSE),IMPOSTAZIONI!$B$25:$N$32,6,FALSE)))</f>
        <v/>
      </c>
      <c r="BU1987" s="20" t="str">
        <f>IF($N1987="","",IF(VLOOKUP(VLOOKUP($N1987,IMPOSTAZIONI!$E$6:$I$13,5,FALSE),IMPOSTAZIONI!$B$25:$N$32,9,FALSE)=0,"",VLOOKUP(VLOOKUP($N1987,IMPOSTAZIONI!$E$6:$I$13,5,FALSE),IMPOSTAZIONI!$B$25:$N$32,9,FALSE)))</f>
        <v/>
      </c>
      <c r="BV1987" s="20" t="str">
        <f>IF($N1987="","",IF(VLOOKUP(VLOOKUP($N1987,IMPOSTAZIONI!$E$6:$I$13,5,FALSE),IMPOSTAZIONI!$B$25:$N$32,12,FALSE)=0,"",VLOOKUP(VLOOKUP($N1987,IMPOSTAZIONI!$E$6:$I$13,5,FALSE),IMPOSTAZIONI!$B$25:$N$32,12,FALSE)))</f>
        <v/>
      </c>
      <c r="BW1987" s="221" t="str">
        <f t="shared" si="526"/>
        <v/>
      </c>
      <c r="BX1987" s="221" t="str">
        <f t="shared" si="527"/>
        <v/>
      </c>
      <c r="BY1987" s="221">
        <f t="shared" si="528"/>
        <v>0</v>
      </c>
      <c r="BZ1987" s="231">
        <f t="shared" si="529"/>
        <v>0</v>
      </c>
      <c r="CA1987" s="246">
        <f t="shared" si="530"/>
        <v>0</v>
      </c>
      <c r="CB1987" s="246">
        <f t="shared" si="531"/>
        <v>0</v>
      </c>
      <c r="CC1987" s="246" t="str">
        <f t="shared" si="532"/>
        <v/>
      </c>
      <c r="CD1987" s="246">
        <f t="shared" si="533"/>
        <v>5</v>
      </c>
      <c r="CE1987" s="246">
        <f t="shared" si="534"/>
        <v>0</v>
      </c>
      <c r="CF1987" s="276">
        <f t="shared" si="535"/>
        <v>0</v>
      </c>
      <c r="CG1987" s="277">
        <f t="shared" si="535"/>
        <v>0</v>
      </c>
      <c r="CH1987" s="277">
        <f t="shared" si="535"/>
        <v>0</v>
      </c>
      <c r="CI1987" s="278">
        <f t="shared" si="524"/>
        <v>0</v>
      </c>
      <c r="CJ1987" s="280">
        <f t="shared" si="536"/>
        <v>0</v>
      </c>
      <c r="CK1987" s="232">
        <f t="shared" si="537"/>
        <v>0</v>
      </c>
      <c r="CL1987" s="1"/>
    </row>
    <row r="1988" spans="1:90" ht="18" customHeight="1">
      <c r="A1988" s="1"/>
      <c r="B1988" s="1"/>
      <c r="C1988" s="314"/>
      <c r="D1988" s="287" t="str">
        <f t="shared" si="523"/>
        <v/>
      </c>
      <c r="E1988" s="449" t="str">
        <f t="shared" si="525"/>
        <v/>
      </c>
      <c r="F1988" s="450"/>
      <c r="G1988" s="451"/>
      <c r="H1988" s="452"/>
      <c r="I1988" s="453"/>
      <c r="J1988" s="453"/>
      <c r="K1988" s="453"/>
      <c r="L1988" s="453"/>
      <c r="M1988" s="454"/>
      <c r="N1988" s="455"/>
      <c r="O1988" s="456"/>
      <c r="P1988" s="456"/>
      <c r="Q1988" s="456"/>
      <c r="R1988" s="456"/>
      <c r="S1988" s="456"/>
      <c r="T1988" s="456"/>
      <c r="U1988" s="456"/>
      <c r="V1988" s="456"/>
      <c r="W1988" s="456"/>
      <c r="X1988" s="456"/>
      <c r="Y1988" s="456"/>
      <c r="Z1988" s="456"/>
      <c r="AA1988" s="456"/>
      <c r="AB1988" s="456"/>
      <c r="AC1988" s="456"/>
      <c r="AD1988" s="456"/>
      <c r="AE1988" s="457"/>
      <c r="AF1988" s="455"/>
      <c r="AG1988" s="456"/>
      <c r="AH1988" s="456"/>
      <c r="AI1988" s="456"/>
      <c r="AJ1988" s="456"/>
      <c r="AK1988" s="456"/>
      <c r="AL1988" s="456"/>
      <c r="AM1988" s="456"/>
      <c r="AN1988" s="457"/>
      <c r="AO1988" s="455"/>
      <c r="AP1988" s="456"/>
      <c r="AQ1988" s="456"/>
      <c r="AR1988" s="456"/>
      <c r="AS1988" s="456"/>
      <c r="AT1988" s="456"/>
      <c r="AU1988" s="456"/>
      <c r="AV1988" s="456"/>
      <c r="AW1988" s="456"/>
      <c r="AX1988" s="456"/>
      <c r="AY1988" s="456"/>
      <c r="AZ1988" s="456"/>
      <c r="BA1988" s="456"/>
      <c r="BB1988" s="456"/>
      <c r="BC1988" s="456"/>
      <c r="BD1988" s="456"/>
      <c r="BE1988" s="456"/>
      <c r="BF1988" s="456"/>
      <c r="BG1988" s="457"/>
      <c r="BH1988" s="458"/>
      <c r="BI1988" s="459"/>
      <c r="BJ1988" s="459"/>
      <c r="BK1988" s="459"/>
      <c r="BL1988" s="459"/>
      <c r="BM1988" s="460"/>
      <c r="BN1988" s="314"/>
      <c r="BO1988" s="314"/>
      <c r="BP1988" s="1"/>
      <c r="BQ1988" s="120">
        <f>IF($F$3="","",IF(N1988=$F$3,COUNTIF(BQ$23:BQ1987,"&gt;0")+1,0))</f>
        <v>0</v>
      </c>
      <c r="BR1988" s="1"/>
      <c r="BS1988" s="20" t="str">
        <f>IF($N1988="","",IF(VLOOKUP(VLOOKUP($N1988,IMPOSTAZIONI!$E$6:$I$13,5,FALSE),IMPOSTAZIONI!$B$25:$N$32,3,FALSE)=0,"",VLOOKUP(VLOOKUP($N1988,IMPOSTAZIONI!$E$6:$I$13,5,FALSE),IMPOSTAZIONI!$B$25:$N$32,3,FALSE)))</f>
        <v/>
      </c>
      <c r="BT1988" s="20" t="str">
        <f>IF($N1988="","",IF(VLOOKUP(VLOOKUP($N1988,IMPOSTAZIONI!$E$6:$I$13,5,FALSE),IMPOSTAZIONI!$B$25:$N$32,6,FALSE)=0,"",VLOOKUP(VLOOKUP($N1988,IMPOSTAZIONI!$E$6:$I$13,5,FALSE),IMPOSTAZIONI!$B$25:$N$32,6,FALSE)))</f>
        <v/>
      </c>
      <c r="BU1988" s="20" t="str">
        <f>IF($N1988="","",IF(VLOOKUP(VLOOKUP($N1988,IMPOSTAZIONI!$E$6:$I$13,5,FALSE),IMPOSTAZIONI!$B$25:$N$32,9,FALSE)=0,"",VLOOKUP(VLOOKUP($N1988,IMPOSTAZIONI!$E$6:$I$13,5,FALSE),IMPOSTAZIONI!$B$25:$N$32,9,FALSE)))</f>
        <v/>
      </c>
      <c r="BV1988" s="20" t="str">
        <f>IF($N1988="","",IF(VLOOKUP(VLOOKUP($N1988,IMPOSTAZIONI!$E$6:$I$13,5,FALSE),IMPOSTAZIONI!$B$25:$N$32,12,FALSE)=0,"",VLOOKUP(VLOOKUP($N1988,IMPOSTAZIONI!$E$6:$I$13,5,FALSE),IMPOSTAZIONI!$B$25:$N$32,12,FALSE)))</f>
        <v/>
      </c>
      <c r="BW1988" s="221" t="str">
        <f t="shared" si="526"/>
        <v/>
      </c>
      <c r="BX1988" s="221" t="str">
        <f t="shared" si="527"/>
        <v/>
      </c>
      <c r="BY1988" s="221">
        <f t="shared" si="528"/>
        <v>0</v>
      </c>
      <c r="BZ1988" s="231">
        <f t="shared" si="529"/>
        <v>0</v>
      </c>
      <c r="CA1988" s="246">
        <f t="shared" si="530"/>
        <v>0</v>
      </c>
      <c r="CB1988" s="246">
        <f t="shared" si="531"/>
        <v>0</v>
      </c>
      <c r="CC1988" s="246" t="str">
        <f t="shared" si="532"/>
        <v/>
      </c>
      <c r="CD1988" s="246">
        <f t="shared" si="533"/>
        <v>5</v>
      </c>
      <c r="CE1988" s="246">
        <f t="shared" si="534"/>
        <v>0</v>
      </c>
      <c r="CF1988" s="276">
        <f t="shared" si="535"/>
        <v>0</v>
      </c>
      <c r="CG1988" s="277">
        <f t="shared" si="535"/>
        <v>0</v>
      </c>
      <c r="CH1988" s="277">
        <f t="shared" si="535"/>
        <v>0</v>
      </c>
      <c r="CI1988" s="278">
        <f t="shared" si="524"/>
        <v>0</v>
      </c>
      <c r="CJ1988" s="280">
        <f t="shared" si="536"/>
        <v>0</v>
      </c>
      <c r="CK1988" s="232">
        <f t="shared" si="537"/>
        <v>0</v>
      </c>
      <c r="CL1988" s="1"/>
    </row>
    <row r="1989" spans="1:90" ht="18" customHeight="1">
      <c r="A1989" s="1"/>
      <c r="B1989" s="1"/>
      <c r="C1989" s="314"/>
      <c r="D1989" s="287" t="str">
        <f t="shared" si="523"/>
        <v/>
      </c>
      <c r="E1989" s="449" t="str">
        <f t="shared" si="525"/>
        <v/>
      </c>
      <c r="F1989" s="450"/>
      <c r="G1989" s="451"/>
      <c r="H1989" s="452"/>
      <c r="I1989" s="453"/>
      <c r="J1989" s="453"/>
      <c r="K1989" s="453"/>
      <c r="L1989" s="453"/>
      <c r="M1989" s="454"/>
      <c r="N1989" s="455"/>
      <c r="O1989" s="456"/>
      <c r="P1989" s="456"/>
      <c r="Q1989" s="456"/>
      <c r="R1989" s="456"/>
      <c r="S1989" s="456"/>
      <c r="T1989" s="456"/>
      <c r="U1989" s="456"/>
      <c r="V1989" s="456"/>
      <c r="W1989" s="456"/>
      <c r="X1989" s="456"/>
      <c r="Y1989" s="456"/>
      <c r="Z1989" s="456"/>
      <c r="AA1989" s="456"/>
      <c r="AB1989" s="456"/>
      <c r="AC1989" s="456"/>
      <c r="AD1989" s="456"/>
      <c r="AE1989" s="457"/>
      <c r="AF1989" s="455"/>
      <c r="AG1989" s="456"/>
      <c r="AH1989" s="456"/>
      <c r="AI1989" s="456"/>
      <c r="AJ1989" s="456"/>
      <c r="AK1989" s="456"/>
      <c r="AL1989" s="456"/>
      <c r="AM1989" s="456"/>
      <c r="AN1989" s="457"/>
      <c r="AO1989" s="455"/>
      <c r="AP1989" s="456"/>
      <c r="AQ1989" s="456"/>
      <c r="AR1989" s="456"/>
      <c r="AS1989" s="456"/>
      <c r="AT1989" s="456"/>
      <c r="AU1989" s="456"/>
      <c r="AV1989" s="456"/>
      <c r="AW1989" s="456"/>
      <c r="AX1989" s="456"/>
      <c r="AY1989" s="456"/>
      <c r="AZ1989" s="456"/>
      <c r="BA1989" s="456"/>
      <c r="BB1989" s="456"/>
      <c r="BC1989" s="456"/>
      <c r="BD1989" s="456"/>
      <c r="BE1989" s="456"/>
      <c r="BF1989" s="456"/>
      <c r="BG1989" s="457"/>
      <c r="BH1989" s="458"/>
      <c r="BI1989" s="459"/>
      <c r="BJ1989" s="459"/>
      <c r="BK1989" s="459"/>
      <c r="BL1989" s="459"/>
      <c r="BM1989" s="460"/>
      <c r="BN1989" s="314"/>
      <c r="BO1989" s="314"/>
      <c r="BP1989" s="1"/>
      <c r="BQ1989" s="120">
        <f>IF($F$3="","",IF(N1989=$F$3,COUNTIF(BQ$23:BQ1988,"&gt;0")+1,0))</f>
        <v>0</v>
      </c>
      <c r="BR1989" s="1"/>
      <c r="BS1989" s="20" t="str">
        <f>IF($N1989="","",IF(VLOOKUP(VLOOKUP($N1989,IMPOSTAZIONI!$E$6:$I$13,5,FALSE),IMPOSTAZIONI!$B$25:$N$32,3,FALSE)=0,"",VLOOKUP(VLOOKUP($N1989,IMPOSTAZIONI!$E$6:$I$13,5,FALSE),IMPOSTAZIONI!$B$25:$N$32,3,FALSE)))</f>
        <v/>
      </c>
      <c r="BT1989" s="20" t="str">
        <f>IF($N1989="","",IF(VLOOKUP(VLOOKUP($N1989,IMPOSTAZIONI!$E$6:$I$13,5,FALSE),IMPOSTAZIONI!$B$25:$N$32,6,FALSE)=0,"",VLOOKUP(VLOOKUP($N1989,IMPOSTAZIONI!$E$6:$I$13,5,FALSE),IMPOSTAZIONI!$B$25:$N$32,6,FALSE)))</f>
        <v/>
      </c>
      <c r="BU1989" s="20" t="str">
        <f>IF($N1989="","",IF(VLOOKUP(VLOOKUP($N1989,IMPOSTAZIONI!$E$6:$I$13,5,FALSE),IMPOSTAZIONI!$B$25:$N$32,9,FALSE)=0,"",VLOOKUP(VLOOKUP($N1989,IMPOSTAZIONI!$E$6:$I$13,5,FALSE),IMPOSTAZIONI!$B$25:$N$32,9,FALSE)))</f>
        <v/>
      </c>
      <c r="BV1989" s="20" t="str">
        <f>IF($N1989="","",IF(VLOOKUP(VLOOKUP($N1989,IMPOSTAZIONI!$E$6:$I$13,5,FALSE),IMPOSTAZIONI!$B$25:$N$32,12,FALSE)=0,"",VLOOKUP(VLOOKUP($N1989,IMPOSTAZIONI!$E$6:$I$13,5,FALSE),IMPOSTAZIONI!$B$25:$N$32,12,FALSE)))</f>
        <v/>
      </c>
      <c r="BW1989" s="221" t="str">
        <f t="shared" si="526"/>
        <v/>
      </c>
      <c r="BX1989" s="221" t="str">
        <f t="shared" si="527"/>
        <v/>
      </c>
      <c r="BY1989" s="221">
        <f t="shared" si="528"/>
        <v>0</v>
      </c>
      <c r="BZ1989" s="231">
        <f t="shared" si="529"/>
        <v>0</v>
      </c>
      <c r="CA1989" s="246">
        <f t="shared" si="530"/>
        <v>0</v>
      </c>
      <c r="CB1989" s="246">
        <f t="shared" si="531"/>
        <v>0</v>
      </c>
      <c r="CC1989" s="246" t="str">
        <f t="shared" si="532"/>
        <v/>
      </c>
      <c r="CD1989" s="246">
        <f t="shared" si="533"/>
        <v>5</v>
      </c>
      <c r="CE1989" s="246">
        <f t="shared" si="534"/>
        <v>0</v>
      </c>
      <c r="CF1989" s="276">
        <f t="shared" si="535"/>
        <v>0</v>
      </c>
      <c r="CG1989" s="277">
        <f t="shared" si="535"/>
        <v>0</v>
      </c>
      <c r="CH1989" s="277">
        <f t="shared" si="535"/>
        <v>0</v>
      </c>
      <c r="CI1989" s="278">
        <f t="shared" si="524"/>
        <v>0</v>
      </c>
      <c r="CJ1989" s="280">
        <f t="shared" si="536"/>
        <v>0</v>
      </c>
      <c r="CK1989" s="232">
        <f t="shared" si="537"/>
        <v>0</v>
      </c>
      <c r="CL1989" s="1"/>
    </row>
    <row r="1990" spans="1:90" ht="18" customHeight="1">
      <c r="A1990" s="1"/>
      <c r="B1990" s="1"/>
      <c r="C1990" s="314"/>
      <c r="D1990" s="287" t="str">
        <f t="shared" si="523"/>
        <v/>
      </c>
      <c r="E1990" s="449" t="str">
        <f t="shared" si="525"/>
        <v/>
      </c>
      <c r="F1990" s="450"/>
      <c r="G1990" s="451"/>
      <c r="H1990" s="452"/>
      <c r="I1990" s="453"/>
      <c r="J1990" s="453"/>
      <c r="K1990" s="453"/>
      <c r="L1990" s="453"/>
      <c r="M1990" s="454"/>
      <c r="N1990" s="455"/>
      <c r="O1990" s="456"/>
      <c r="P1990" s="456"/>
      <c r="Q1990" s="456"/>
      <c r="R1990" s="456"/>
      <c r="S1990" s="456"/>
      <c r="T1990" s="456"/>
      <c r="U1990" s="456"/>
      <c r="V1990" s="456"/>
      <c r="W1990" s="456"/>
      <c r="X1990" s="456"/>
      <c r="Y1990" s="456"/>
      <c r="Z1990" s="456"/>
      <c r="AA1990" s="456"/>
      <c r="AB1990" s="456"/>
      <c r="AC1990" s="456"/>
      <c r="AD1990" s="456"/>
      <c r="AE1990" s="457"/>
      <c r="AF1990" s="455"/>
      <c r="AG1990" s="456"/>
      <c r="AH1990" s="456"/>
      <c r="AI1990" s="456"/>
      <c r="AJ1990" s="456"/>
      <c r="AK1990" s="456"/>
      <c r="AL1990" s="456"/>
      <c r="AM1990" s="456"/>
      <c r="AN1990" s="457"/>
      <c r="AO1990" s="455"/>
      <c r="AP1990" s="456"/>
      <c r="AQ1990" s="456"/>
      <c r="AR1990" s="456"/>
      <c r="AS1990" s="456"/>
      <c r="AT1990" s="456"/>
      <c r="AU1990" s="456"/>
      <c r="AV1990" s="456"/>
      <c r="AW1990" s="456"/>
      <c r="AX1990" s="456"/>
      <c r="AY1990" s="456"/>
      <c r="AZ1990" s="456"/>
      <c r="BA1990" s="456"/>
      <c r="BB1990" s="456"/>
      <c r="BC1990" s="456"/>
      <c r="BD1990" s="456"/>
      <c r="BE1990" s="456"/>
      <c r="BF1990" s="456"/>
      <c r="BG1990" s="457"/>
      <c r="BH1990" s="458"/>
      <c r="BI1990" s="459"/>
      <c r="BJ1990" s="459"/>
      <c r="BK1990" s="459"/>
      <c r="BL1990" s="459"/>
      <c r="BM1990" s="460"/>
      <c r="BN1990" s="314"/>
      <c r="BO1990" s="314"/>
      <c r="BP1990" s="1"/>
      <c r="BQ1990" s="120">
        <f>IF($F$3="","",IF(N1990=$F$3,COUNTIF(BQ$23:BQ1989,"&gt;0")+1,0))</f>
        <v>0</v>
      </c>
      <c r="BR1990" s="1"/>
      <c r="BS1990" s="20" t="str">
        <f>IF($N1990="","",IF(VLOOKUP(VLOOKUP($N1990,IMPOSTAZIONI!$E$6:$I$13,5,FALSE),IMPOSTAZIONI!$B$25:$N$32,3,FALSE)=0,"",VLOOKUP(VLOOKUP($N1990,IMPOSTAZIONI!$E$6:$I$13,5,FALSE),IMPOSTAZIONI!$B$25:$N$32,3,FALSE)))</f>
        <v/>
      </c>
      <c r="BT1990" s="20" t="str">
        <f>IF($N1990="","",IF(VLOOKUP(VLOOKUP($N1990,IMPOSTAZIONI!$E$6:$I$13,5,FALSE),IMPOSTAZIONI!$B$25:$N$32,6,FALSE)=0,"",VLOOKUP(VLOOKUP($N1990,IMPOSTAZIONI!$E$6:$I$13,5,FALSE),IMPOSTAZIONI!$B$25:$N$32,6,FALSE)))</f>
        <v/>
      </c>
      <c r="BU1990" s="20" t="str">
        <f>IF($N1990="","",IF(VLOOKUP(VLOOKUP($N1990,IMPOSTAZIONI!$E$6:$I$13,5,FALSE),IMPOSTAZIONI!$B$25:$N$32,9,FALSE)=0,"",VLOOKUP(VLOOKUP($N1990,IMPOSTAZIONI!$E$6:$I$13,5,FALSE),IMPOSTAZIONI!$B$25:$N$32,9,FALSE)))</f>
        <v/>
      </c>
      <c r="BV1990" s="20" t="str">
        <f>IF($N1990="","",IF(VLOOKUP(VLOOKUP($N1990,IMPOSTAZIONI!$E$6:$I$13,5,FALSE),IMPOSTAZIONI!$B$25:$N$32,12,FALSE)=0,"",VLOOKUP(VLOOKUP($N1990,IMPOSTAZIONI!$E$6:$I$13,5,FALSE),IMPOSTAZIONI!$B$25:$N$32,12,FALSE)))</f>
        <v/>
      </c>
      <c r="BW1990" s="221" t="str">
        <f t="shared" si="526"/>
        <v/>
      </c>
      <c r="BX1990" s="221" t="str">
        <f t="shared" si="527"/>
        <v/>
      </c>
      <c r="BY1990" s="221">
        <f t="shared" si="528"/>
        <v>0</v>
      </c>
      <c r="BZ1990" s="231">
        <f t="shared" si="529"/>
        <v>0</v>
      </c>
      <c r="CA1990" s="246">
        <f t="shared" si="530"/>
        <v>0</v>
      </c>
      <c r="CB1990" s="246">
        <f t="shared" si="531"/>
        <v>0</v>
      </c>
      <c r="CC1990" s="246" t="str">
        <f t="shared" si="532"/>
        <v/>
      </c>
      <c r="CD1990" s="246">
        <f t="shared" si="533"/>
        <v>5</v>
      </c>
      <c r="CE1990" s="246">
        <f t="shared" si="534"/>
        <v>0</v>
      </c>
      <c r="CF1990" s="276">
        <f t="shared" si="535"/>
        <v>0</v>
      </c>
      <c r="CG1990" s="277">
        <f t="shared" si="535"/>
        <v>0</v>
      </c>
      <c r="CH1990" s="277">
        <f t="shared" si="535"/>
        <v>0</v>
      </c>
      <c r="CI1990" s="278">
        <f t="shared" si="524"/>
        <v>0</v>
      </c>
      <c r="CJ1990" s="280">
        <f t="shared" si="536"/>
        <v>0</v>
      </c>
      <c r="CK1990" s="232">
        <f t="shared" si="537"/>
        <v>0</v>
      </c>
      <c r="CL1990" s="1"/>
    </row>
    <row r="1991" spans="1:90" ht="18" customHeight="1">
      <c r="A1991" s="1"/>
      <c r="B1991" s="1"/>
      <c r="C1991" s="314"/>
      <c r="D1991" s="287" t="str">
        <f t="shared" si="523"/>
        <v/>
      </c>
      <c r="E1991" s="449" t="str">
        <f t="shared" si="525"/>
        <v/>
      </c>
      <c r="F1991" s="450"/>
      <c r="G1991" s="451"/>
      <c r="H1991" s="452"/>
      <c r="I1991" s="453"/>
      <c r="J1991" s="453"/>
      <c r="K1991" s="453"/>
      <c r="L1991" s="453"/>
      <c r="M1991" s="454"/>
      <c r="N1991" s="455"/>
      <c r="O1991" s="456"/>
      <c r="P1991" s="456"/>
      <c r="Q1991" s="456"/>
      <c r="R1991" s="456"/>
      <c r="S1991" s="456"/>
      <c r="T1991" s="456"/>
      <c r="U1991" s="456"/>
      <c r="V1991" s="456"/>
      <c r="W1991" s="456"/>
      <c r="X1991" s="456"/>
      <c r="Y1991" s="456"/>
      <c r="Z1991" s="456"/>
      <c r="AA1991" s="456"/>
      <c r="AB1991" s="456"/>
      <c r="AC1991" s="456"/>
      <c r="AD1991" s="456"/>
      <c r="AE1991" s="457"/>
      <c r="AF1991" s="455"/>
      <c r="AG1991" s="456"/>
      <c r="AH1991" s="456"/>
      <c r="AI1991" s="456"/>
      <c r="AJ1991" s="456"/>
      <c r="AK1991" s="456"/>
      <c r="AL1991" s="456"/>
      <c r="AM1991" s="456"/>
      <c r="AN1991" s="457"/>
      <c r="AO1991" s="455"/>
      <c r="AP1991" s="456"/>
      <c r="AQ1991" s="456"/>
      <c r="AR1991" s="456"/>
      <c r="AS1991" s="456"/>
      <c r="AT1991" s="456"/>
      <c r="AU1991" s="456"/>
      <c r="AV1991" s="456"/>
      <c r="AW1991" s="456"/>
      <c r="AX1991" s="456"/>
      <c r="AY1991" s="456"/>
      <c r="AZ1991" s="456"/>
      <c r="BA1991" s="456"/>
      <c r="BB1991" s="456"/>
      <c r="BC1991" s="456"/>
      <c r="BD1991" s="456"/>
      <c r="BE1991" s="456"/>
      <c r="BF1991" s="456"/>
      <c r="BG1991" s="457"/>
      <c r="BH1991" s="458"/>
      <c r="BI1991" s="459"/>
      <c r="BJ1991" s="459"/>
      <c r="BK1991" s="459"/>
      <c r="BL1991" s="459"/>
      <c r="BM1991" s="460"/>
      <c r="BN1991" s="314"/>
      <c r="BO1991" s="314"/>
      <c r="BP1991" s="1"/>
      <c r="BQ1991" s="120">
        <f>IF($F$3="","",IF(N1991=$F$3,COUNTIF(BQ$23:BQ1990,"&gt;0")+1,0))</f>
        <v>0</v>
      </c>
      <c r="BR1991" s="1"/>
      <c r="BS1991" s="20" t="str">
        <f>IF($N1991="","",IF(VLOOKUP(VLOOKUP($N1991,IMPOSTAZIONI!$E$6:$I$13,5,FALSE),IMPOSTAZIONI!$B$25:$N$32,3,FALSE)=0,"",VLOOKUP(VLOOKUP($N1991,IMPOSTAZIONI!$E$6:$I$13,5,FALSE),IMPOSTAZIONI!$B$25:$N$32,3,FALSE)))</f>
        <v/>
      </c>
      <c r="BT1991" s="20" t="str">
        <f>IF($N1991="","",IF(VLOOKUP(VLOOKUP($N1991,IMPOSTAZIONI!$E$6:$I$13,5,FALSE),IMPOSTAZIONI!$B$25:$N$32,6,FALSE)=0,"",VLOOKUP(VLOOKUP($N1991,IMPOSTAZIONI!$E$6:$I$13,5,FALSE),IMPOSTAZIONI!$B$25:$N$32,6,FALSE)))</f>
        <v/>
      </c>
      <c r="BU1991" s="20" t="str">
        <f>IF($N1991="","",IF(VLOOKUP(VLOOKUP($N1991,IMPOSTAZIONI!$E$6:$I$13,5,FALSE),IMPOSTAZIONI!$B$25:$N$32,9,FALSE)=0,"",VLOOKUP(VLOOKUP($N1991,IMPOSTAZIONI!$E$6:$I$13,5,FALSE),IMPOSTAZIONI!$B$25:$N$32,9,FALSE)))</f>
        <v/>
      </c>
      <c r="BV1991" s="20" t="str">
        <f>IF($N1991="","",IF(VLOOKUP(VLOOKUP($N1991,IMPOSTAZIONI!$E$6:$I$13,5,FALSE),IMPOSTAZIONI!$B$25:$N$32,12,FALSE)=0,"",VLOOKUP(VLOOKUP($N1991,IMPOSTAZIONI!$E$6:$I$13,5,FALSE),IMPOSTAZIONI!$B$25:$N$32,12,FALSE)))</f>
        <v/>
      </c>
      <c r="BW1991" s="221" t="str">
        <f t="shared" si="526"/>
        <v/>
      </c>
      <c r="BX1991" s="221" t="str">
        <f t="shared" si="527"/>
        <v/>
      </c>
      <c r="BY1991" s="221">
        <f t="shared" si="528"/>
        <v>0</v>
      </c>
      <c r="BZ1991" s="231">
        <f t="shared" si="529"/>
        <v>0</v>
      </c>
      <c r="CA1991" s="246">
        <f t="shared" si="530"/>
        <v>0</v>
      </c>
      <c r="CB1991" s="246">
        <f t="shared" si="531"/>
        <v>0</v>
      </c>
      <c r="CC1991" s="246" t="str">
        <f t="shared" si="532"/>
        <v/>
      </c>
      <c r="CD1991" s="246">
        <f t="shared" si="533"/>
        <v>5</v>
      </c>
      <c r="CE1991" s="246">
        <f t="shared" si="534"/>
        <v>0</v>
      </c>
      <c r="CF1991" s="276">
        <f t="shared" si="535"/>
        <v>0</v>
      </c>
      <c r="CG1991" s="277">
        <f t="shared" si="535"/>
        <v>0</v>
      </c>
      <c r="CH1991" s="277">
        <f t="shared" si="535"/>
        <v>0</v>
      </c>
      <c r="CI1991" s="278">
        <f t="shared" si="524"/>
        <v>0</v>
      </c>
      <c r="CJ1991" s="280">
        <f t="shared" si="536"/>
        <v>0</v>
      </c>
      <c r="CK1991" s="232">
        <f t="shared" si="537"/>
        <v>0</v>
      </c>
      <c r="CL1991" s="1"/>
    </row>
    <row r="1992" spans="1:90" ht="18" customHeight="1">
      <c r="A1992" s="1"/>
      <c r="B1992" s="1"/>
      <c r="C1992" s="314"/>
      <c r="D1992" s="287" t="str">
        <f t="shared" si="523"/>
        <v/>
      </c>
      <c r="E1992" s="449" t="str">
        <f t="shared" si="525"/>
        <v/>
      </c>
      <c r="F1992" s="450"/>
      <c r="G1992" s="451"/>
      <c r="H1992" s="452"/>
      <c r="I1992" s="453"/>
      <c r="J1992" s="453"/>
      <c r="K1992" s="453"/>
      <c r="L1992" s="453"/>
      <c r="M1992" s="454"/>
      <c r="N1992" s="455"/>
      <c r="O1992" s="456"/>
      <c r="P1992" s="456"/>
      <c r="Q1992" s="456"/>
      <c r="R1992" s="456"/>
      <c r="S1992" s="456"/>
      <c r="T1992" s="456"/>
      <c r="U1992" s="456"/>
      <c r="V1992" s="456"/>
      <c r="W1992" s="456"/>
      <c r="X1992" s="456"/>
      <c r="Y1992" s="456"/>
      <c r="Z1992" s="456"/>
      <c r="AA1992" s="456"/>
      <c r="AB1992" s="456"/>
      <c r="AC1992" s="456"/>
      <c r="AD1992" s="456"/>
      <c r="AE1992" s="457"/>
      <c r="AF1992" s="455"/>
      <c r="AG1992" s="456"/>
      <c r="AH1992" s="456"/>
      <c r="AI1992" s="456"/>
      <c r="AJ1992" s="456"/>
      <c r="AK1992" s="456"/>
      <c r="AL1992" s="456"/>
      <c r="AM1992" s="456"/>
      <c r="AN1992" s="457"/>
      <c r="AO1992" s="455"/>
      <c r="AP1992" s="456"/>
      <c r="AQ1992" s="456"/>
      <c r="AR1992" s="456"/>
      <c r="AS1992" s="456"/>
      <c r="AT1992" s="456"/>
      <c r="AU1992" s="456"/>
      <c r="AV1992" s="456"/>
      <c r="AW1992" s="456"/>
      <c r="AX1992" s="456"/>
      <c r="AY1992" s="456"/>
      <c r="AZ1992" s="456"/>
      <c r="BA1992" s="456"/>
      <c r="BB1992" s="456"/>
      <c r="BC1992" s="456"/>
      <c r="BD1992" s="456"/>
      <c r="BE1992" s="456"/>
      <c r="BF1992" s="456"/>
      <c r="BG1992" s="457"/>
      <c r="BH1992" s="458"/>
      <c r="BI1992" s="459"/>
      <c r="BJ1992" s="459"/>
      <c r="BK1992" s="459"/>
      <c r="BL1992" s="459"/>
      <c r="BM1992" s="460"/>
      <c r="BN1992" s="314"/>
      <c r="BO1992" s="314"/>
      <c r="BP1992" s="1"/>
      <c r="BQ1992" s="120">
        <f>IF($F$3="","",IF(N1992=$F$3,COUNTIF(BQ$23:BQ1991,"&gt;0")+1,0))</f>
        <v>0</v>
      </c>
      <c r="BR1992" s="1"/>
      <c r="BS1992" s="20" t="str">
        <f>IF($N1992="","",IF(VLOOKUP(VLOOKUP($N1992,IMPOSTAZIONI!$E$6:$I$13,5,FALSE),IMPOSTAZIONI!$B$25:$N$32,3,FALSE)=0,"",VLOOKUP(VLOOKUP($N1992,IMPOSTAZIONI!$E$6:$I$13,5,FALSE),IMPOSTAZIONI!$B$25:$N$32,3,FALSE)))</f>
        <v/>
      </c>
      <c r="BT1992" s="20" t="str">
        <f>IF($N1992="","",IF(VLOOKUP(VLOOKUP($N1992,IMPOSTAZIONI!$E$6:$I$13,5,FALSE),IMPOSTAZIONI!$B$25:$N$32,6,FALSE)=0,"",VLOOKUP(VLOOKUP($N1992,IMPOSTAZIONI!$E$6:$I$13,5,FALSE),IMPOSTAZIONI!$B$25:$N$32,6,FALSE)))</f>
        <v/>
      </c>
      <c r="BU1992" s="20" t="str">
        <f>IF($N1992="","",IF(VLOOKUP(VLOOKUP($N1992,IMPOSTAZIONI!$E$6:$I$13,5,FALSE),IMPOSTAZIONI!$B$25:$N$32,9,FALSE)=0,"",VLOOKUP(VLOOKUP($N1992,IMPOSTAZIONI!$E$6:$I$13,5,FALSE),IMPOSTAZIONI!$B$25:$N$32,9,FALSE)))</f>
        <v/>
      </c>
      <c r="BV1992" s="20" t="str">
        <f>IF($N1992="","",IF(VLOOKUP(VLOOKUP($N1992,IMPOSTAZIONI!$E$6:$I$13,5,FALSE),IMPOSTAZIONI!$B$25:$N$32,12,FALSE)=0,"",VLOOKUP(VLOOKUP($N1992,IMPOSTAZIONI!$E$6:$I$13,5,FALSE),IMPOSTAZIONI!$B$25:$N$32,12,FALSE)))</f>
        <v/>
      </c>
      <c r="BW1992" s="221" t="str">
        <f t="shared" si="526"/>
        <v/>
      </c>
      <c r="BX1992" s="221" t="str">
        <f t="shared" si="527"/>
        <v/>
      </c>
      <c r="BY1992" s="221">
        <f t="shared" si="528"/>
        <v>0</v>
      </c>
      <c r="BZ1992" s="231">
        <f t="shared" si="529"/>
        <v>0</v>
      </c>
      <c r="CA1992" s="246">
        <f t="shared" si="530"/>
        <v>0</v>
      </c>
      <c r="CB1992" s="246">
        <f t="shared" si="531"/>
        <v>0</v>
      </c>
      <c r="CC1992" s="246" t="str">
        <f t="shared" si="532"/>
        <v/>
      </c>
      <c r="CD1992" s="246">
        <f t="shared" si="533"/>
        <v>5</v>
      </c>
      <c r="CE1992" s="246">
        <f t="shared" si="534"/>
        <v>0</v>
      </c>
      <c r="CF1992" s="276">
        <f t="shared" si="535"/>
        <v>0</v>
      </c>
      <c r="CG1992" s="277">
        <f t="shared" si="535"/>
        <v>0</v>
      </c>
      <c r="CH1992" s="277">
        <f t="shared" si="535"/>
        <v>0</v>
      </c>
      <c r="CI1992" s="278">
        <f t="shared" si="524"/>
        <v>0</v>
      </c>
      <c r="CJ1992" s="280">
        <f t="shared" si="536"/>
        <v>0</v>
      </c>
      <c r="CK1992" s="232">
        <f t="shared" si="537"/>
        <v>0</v>
      </c>
      <c r="CL1992" s="1"/>
    </row>
    <row r="1993" spans="1:90" ht="18" customHeight="1">
      <c r="A1993" s="1"/>
      <c r="B1993" s="1"/>
      <c r="C1993" s="314"/>
      <c r="D1993" s="287" t="str">
        <f t="shared" si="523"/>
        <v/>
      </c>
      <c r="E1993" s="449" t="str">
        <f t="shared" si="525"/>
        <v/>
      </c>
      <c r="F1993" s="450"/>
      <c r="G1993" s="451"/>
      <c r="H1993" s="452"/>
      <c r="I1993" s="453"/>
      <c r="J1993" s="453"/>
      <c r="K1993" s="453"/>
      <c r="L1993" s="453"/>
      <c r="M1993" s="454"/>
      <c r="N1993" s="455"/>
      <c r="O1993" s="456"/>
      <c r="P1993" s="456"/>
      <c r="Q1993" s="456"/>
      <c r="R1993" s="456"/>
      <c r="S1993" s="456"/>
      <c r="T1993" s="456"/>
      <c r="U1993" s="456"/>
      <c r="V1993" s="456"/>
      <c r="W1993" s="456"/>
      <c r="X1993" s="456"/>
      <c r="Y1993" s="456"/>
      <c r="Z1993" s="456"/>
      <c r="AA1993" s="456"/>
      <c r="AB1993" s="456"/>
      <c r="AC1993" s="456"/>
      <c r="AD1993" s="456"/>
      <c r="AE1993" s="457"/>
      <c r="AF1993" s="455"/>
      <c r="AG1993" s="456"/>
      <c r="AH1993" s="456"/>
      <c r="AI1993" s="456"/>
      <c r="AJ1993" s="456"/>
      <c r="AK1993" s="456"/>
      <c r="AL1993" s="456"/>
      <c r="AM1993" s="456"/>
      <c r="AN1993" s="457"/>
      <c r="AO1993" s="455"/>
      <c r="AP1993" s="456"/>
      <c r="AQ1993" s="456"/>
      <c r="AR1993" s="456"/>
      <c r="AS1993" s="456"/>
      <c r="AT1993" s="456"/>
      <c r="AU1993" s="456"/>
      <c r="AV1993" s="456"/>
      <c r="AW1993" s="456"/>
      <c r="AX1993" s="456"/>
      <c r="AY1993" s="456"/>
      <c r="AZ1993" s="456"/>
      <c r="BA1993" s="456"/>
      <c r="BB1993" s="456"/>
      <c r="BC1993" s="456"/>
      <c r="BD1993" s="456"/>
      <c r="BE1993" s="456"/>
      <c r="BF1993" s="456"/>
      <c r="BG1993" s="457"/>
      <c r="BH1993" s="458"/>
      <c r="BI1993" s="459"/>
      <c r="BJ1993" s="459"/>
      <c r="BK1993" s="459"/>
      <c r="BL1993" s="459"/>
      <c r="BM1993" s="460"/>
      <c r="BN1993" s="314"/>
      <c r="BO1993" s="314"/>
      <c r="BP1993" s="1"/>
      <c r="BQ1993" s="120">
        <f>IF($F$3="","",IF(N1993=$F$3,COUNTIF(BQ$23:BQ1992,"&gt;0")+1,0))</f>
        <v>0</v>
      </c>
      <c r="BR1993" s="1"/>
      <c r="BS1993" s="20" t="str">
        <f>IF($N1993="","",IF(VLOOKUP(VLOOKUP($N1993,IMPOSTAZIONI!$E$6:$I$13,5,FALSE),IMPOSTAZIONI!$B$25:$N$32,3,FALSE)=0,"",VLOOKUP(VLOOKUP($N1993,IMPOSTAZIONI!$E$6:$I$13,5,FALSE),IMPOSTAZIONI!$B$25:$N$32,3,FALSE)))</f>
        <v/>
      </c>
      <c r="BT1993" s="20" t="str">
        <f>IF($N1993="","",IF(VLOOKUP(VLOOKUP($N1993,IMPOSTAZIONI!$E$6:$I$13,5,FALSE),IMPOSTAZIONI!$B$25:$N$32,6,FALSE)=0,"",VLOOKUP(VLOOKUP($N1993,IMPOSTAZIONI!$E$6:$I$13,5,FALSE),IMPOSTAZIONI!$B$25:$N$32,6,FALSE)))</f>
        <v/>
      </c>
      <c r="BU1993" s="20" t="str">
        <f>IF($N1993="","",IF(VLOOKUP(VLOOKUP($N1993,IMPOSTAZIONI!$E$6:$I$13,5,FALSE),IMPOSTAZIONI!$B$25:$N$32,9,FALSE)=0,"",VLOOKUP(VLOOKUP($N1993,IMPOSTAZIONI!$E$6:$I$13,5,FALSE),IMPOSTAZIONI!$B$25:$N$32,9,FALSE)))</f>
        <v/>
      </c>
      <c r="BV1993" s="20" t="str">
        <f>IF($N1993="","",IF(VLOOKUP(VLOOKUP($N1993,IMPOSTAZIONI!$E$6:$I$13,5,FALSE),IMPOSTAZIONI!$B$25:$N$32,12,FALSE)=0,"",VLOOKUP(VLOOKUP($N1993,IMPOSTAZIONI!$E$6:$I$13,5,FALSE),IMPOSTAZIONI!$B$25:$N$32,12,FALSE)))</f>
        <v/>
      </c>
      <c r="BW1993" s="221" t="str">
        <f t="shared" si="526"/>
        <v/>
      </c>
      <c r="BX1993" s="221" t="str">
        <f t="shared" si="527"/>
        <v/>
      </c>
      <c r="BY1993" s="221">
        <f t="shared" si="528"/>
        <v>0</v>
      </c>
      <c r="BZ1993" s="231">
        <f t="shared" si="529"/>
        <v>0</v>
      </c>
      <c r="CA1993" s="246">
        <f t="shared" si="530"/>
        <v>0</v>
      </c>
      <c r="CB1993" s="246">
        <f t="shared" si="531"/>
        <v>0</v>
      </c>
      <c r="CC1993" s="246" t="str">
        <f t="shared" si="532"/>
        <v/>
      </c>
      <c r="CD1993" s="246">
        <f t="shared" si="533"/>
        <v>5</v>
      </c>
      <c r="CE1993" s="246">
        <f t="shared" si="534"/>
        <v>0</v>
      </c>
      <c r="CF1993" s="276">
        <f t="shared" si="535"/>
        <v>0</v>
      </c>
      <c r="CG1993" s="277">
        <f t="shared" si="535"/>
        <v>0</v>
      </c>
      <c r="CH1993" s="277">
        <f t="shared" si="535"/>
        <v>0</v>
      </c>
      <c r="CI1993" s="278">
        <f t="shared" si="524"/>
        <v>0</v>
      </c>
      <c r="CJ1993" s="280">
        <f t="shared" si="536"/>
        <v>0</v>
      </c>
      <c r="CK1993" s="232">
        <f t="shared" si="537"/>
        <v>0</v>
      </c>
      <c r="CL1993" s="1"/>
    </row>
    <row r="1994" spans="1:90" ht="18" customHeight="1">
      <c r="A1994" s="1"/>
      <c r="B1994" s="1"/>
      <c r="C1994" s="314"/>
      <c r="D1994" s="287" t="str">
        <f t="shared" si="523"/>
        <v/>
      </c>
      <c r="E1994" s="449" t="str">
        <f t="shared" si="525"/>
        <v/>
      </c>
      <c r="F1994" s="450"/>
      <c r="G1994" s="451"/>
      <c r="H1994" s="452"/>
      <c r="I1994" s="453"/>
      <c r="J1994" s="453"/>
      <c r="K1994" s="453"/>
      <c r="L1994" s="453"/>
      <c r="M1994" s="454"/>
      <c r="N1994" s="455"/>
      <c r="O1994" s="456"/>
      <c r="P1994" s="456"/>
      <c r="Q1994" s="456"/>
      <c r="R1994" s="456"/>
      <c r="S1994" s="456"/>
      <c r="T1994" s="456"/>
      <c r="U1994" s="456"/>
      <c r="V1994" s="456"/>
      <c r="W1994" s="456"/>
      <c r="X1994" s="456"/>
      <c r="Y1994" s="456"/>
      <c r="Z1994" s="456"/>
      <c r="AA1994" s="456"/>
      <c r="AB1994" s="456"/>
      <c r="AC1994" s="456"/>
      <c r="AD1994" s="456"/>
      <c r="AE1994" s="457"/>
      <c r="AF1994" s="455"/>
      <c r="AG1994" s="456"/>
      <c r="AH1994" s="456"/>
      <c r="AI1994" s="456"/>
      <c r="AJ1994" s="456"/>
      <c r="AK1994" s="456"/>
      <c r="AL1994" s="456"/>
      <c r="AM1994" s="456"/>
      <c r="AN1994" s="457"/>
      <c r="AO1994" s="455"/>
      <c r="AP1994" s="456"/>
      <c r="AQ1994" s="456"/>
      <c r="AR1994" s="456"/>
      <c r="AS1994" s="456"/>
      <c r="AT1994" s="456"/>
      <c r="AU1994" s="456"/>
      <c r="AV1994" s="456"/>
      <c r="AW1994" s="456"/>
      <c r="AX1994" s="456"/>
      <c r="AY1994" s="456"/>
      <c r="AZ1994" s="456"/>
      <c r="BA1994" s="456"/>
      <c r="BB1994" s="456"/>
      <c r="BC1994" s="456"/>
      <c r="BD1994" s="456"/>
      <c r="BE1994" s="456"/>
      <c r="BF1994" s="456"/>
      <c r="BG1994" s="457"/>
      <c r="BH1994" s="458"/>
      <c r="BI1994" s="459"/>
      <c r="BJ1994" s="459"/>
      <c r="BK1994" s="459"/>
      <c r="BL1994" s="459"/>
      <c r="BM1994" s="460"/>
      <c r="BN1994" s="314"/>
      <c r="BO1994" s="314"/>
      <c r="BP1994" s="1"/>
      <c r="BQ1994" s="120">
        <f>IF($F$3="","",IF(N1994=$F$3,COUNTIF(BQ$23:BQ1993,"&gt;0")+1,0))</f>
        <v>0</v>
      </c>
      <c r="BR1994" s="1"/>
      <c r="BS1994" s="20" t="str">
        <f>IF($N1994="","",IF(VLOOKUP(VLOOKUP($N1994,IMPOSTAZIONI!$E$6:$I$13,5,FALSE),IMPOSTAZIONI!$B$25:$N$32,3,FALSE)=0,"",VLOOKUP(VLOOKUP($N1994,IMPOSTAZIONI!$E$6:$I$13,5,FALSE),IMPOSTAZIONI!$B$25:$N$32,3,FALSE)))</f>
        <v/>
      </c>
      <c r="BT1994" s="20" t="str">
        <f>IF($N1994="","",IF(VLOOKUP(VLOOKUP($N1994,IMPOSTAZIONI!$E$6:$I$13,5,FALSE),IMPOSTAZIONI!$B$25:$N$32,6,FALSE)=0,"",VLOOKUP(VLOOKUP($N1994,IMPOSTAZIONI!$E$6:$I$13,5,FALSE),IMPOSTAZIONI!$B$25:$N$32,6,FALSE)))</f>
        <v/>
      </c>
      <c r="BU1994" s="20" t="str">
        <f>IF($N1994="","",IF(VLOOKUP(VLOOKUP($N1994,IMPOSTAZIONI!$E$6:$I$13,5,FALSE),IMPOSTAZIONI!$B$25:$N$32,9,FALSE)=0,"",VLOOKUP(VLOOKUP($N1994,IMPOSTAZIONI!$E$6:$I$13,5,FALSE),IMPOSTAZIONI!$B$25:$N$32,9,FALSE)))</f>
        <v/>
      </c>
      <c r="BV1994" s="20" t="str">
        <f>IF($N1994="","",IF(VLOOKUP(VLOOKUP($N1994,IMPOSTAZIONI!$E$6:$I$13,5,FALSE),IMPOSTAZIONI!$B$25:$N$32,12,FALSE)=0,"",VLOOKUP(VLOOKUP($N1994,IMPOSTAZIONI!$E$6:$I$13,5,FALSE),IMPOSTAZIONI!$B$25:$N$32,12,FALSE)))</f>
        <v/>
      </c>
      <c r="BW1994" s="221" t="str">
        <f t="shared" si="526"/>
        <v/>
      </c>
      <c r="BX1994" s="221" t="str">
        <f t="shared" si="527"/>
        <v/>
      </c>
      <c r="BY1994" s="221">
        <f t="shared" si="528"/>
        <v>0</v>
      </c>
      <c r="BZ1994" s="231">
        <f t="shared" si="529"/>
        <v>0</v>
      </c>
      <c r="CA1994" s="246">
        <f t="shared" si="530"/>
        <v>0</v>
      </c>
      <c r="CB1994" s="246">
        <f t="shared" si="531"/>
        <v>0</v>
      </c>
      <c r="CC1994" s="246" t="str">
        <f t="shared" si="532"/>
        <v/>
      </c>
      <c r="CD1994" s="246">
        <f t="shared" si="533"/>
        <v>5</v>
      </c>
      <c r="CE1994" s="246">
        <f t="shared" si="534"/>
        <v>0</v>
      </c>
      <c r="CF1994" s="276">
        <f t="shared" si="535"/>
        <v>0</v>
      </c>
      <c r="CG1994" s="277">
        <f t="shared" si="535"/>
        <v>0</v>
      </c>
      <c r="CH1994" s="277">
        <f t="shared" si="535"/>
        <v>0</v>
      </c>
      <c r="CI1994" s="278">
        <f t="shared" si="524"/>
        <v>0</v>
      </c>
      <c r="CJ1994" s="280">
        <f t="shared" si="536"/>
        <v>0</v>
      </c>
      <c r="CK1994" s="232">
        <f t="shared" si="537"/>
        <v>0</v>
      </c>
      <c r="CL1994" s="1"/>
    </row>
    <row r="1995" spans="1:90" ht="18" customHeight="1">
      <c r="A1995" s="1"/>
      <c r="B1995" s="1"/>
      <c r="C1995" s="314"/>
      <c r="D1995" s="287" t="str">
        <f t="shared" si="523"/>
        <v/>
      </c>
      <c r="E1995" s="449" t="str">
        <f t="shared" si="525"/>
        <v/>
      </c>
      <c r="F1995" s="450"/>
      <c r="G1995" s="451"/>
      <c r="H1995" s="452"/>
      <c r="I1995" s="453"/>
      <c r="J1995" s="453"/>
      <c r="K1995" s="453"/>
      <c r="L1995" s="453"/>
      <c r="M1995" s="454"/>
      <c r="N1995" s="455"/>
      <c r="O1995" s="456"/>
      <c r="P1995" s="456"/>
      <c r="Q1995" s="456"/>
      <c r="R1995" s="456"/>
      <c r="S1995" s="456"/>
      <c r="T1995" s="456"/>
      <c r="U1995" s="456"/>
      <c r="V1995" s="456"/>
      <c r="W1995" s="456"/>
      <c r="X1995" s="456"/>
      <c r="Y1995" s="456"/>
      <c r="Z1995" s="456"/>
      <c r="AA1995" s="456"/>
      <c r="AB1995" s="456"/>
      <c r="AC1995" s="456"/>
      <c r="AD1995" s="456"/>
      <c r="AE1995" s="457"/>
      <c r="AF1995" s="455"/>
      <c r="AG1995" s="456"/>
      <c r="AH1995" s="456"/>
      <c r="AI1995" s="456"/>
      <c r="AJ1995" s="456"/>
      <c r="AK1995" s="456"/>
      <c r="AL1995" s="456"/>
      <c r="AM1995" s="456"/>
      <c r="AN1995" s="457"/>
      <c r="AO1995" s="455"/>
      <c r="AP1995" s="456"/>
      <c r="AQ1995" s="456"/>
      <c r="AR1995" s="456"/>
      <c r="AS1995" s="456"/>
      <c r="AT1995" s="456"/>
      <c r="AU1995" s="456"/>
      <c r="AV1995" s="456"/>
      <c r="AW1995" s="456"/>
      <c r="AX1995" s="456"/>
      <c r="AY1995" s="456"/>
      <c r="AZ1995" s="456"/>
      <c r="BA1995" s="456"/>
      <c r="BB1995" s="456"/>
      <c r="BC1995" s="456"/>
      <c r="BD1995" s="456"/>
      <c r="BE1995" s="456"/>
      <c r="BF1995" s="456"/>
      <c r="BG1995" s="457"/>
      <c r="BH1995" s="458"/>
      <c r="BI1995" s="459"/>
      <c r="BJ1995" s="459"/>
      <c r="BK1995" s="459"/>
      <c r="BL1995" s="459"/>
      <c r="BM1995" s="460"/>
      <c r="BN1995" s="314"/>
      <c r="BO1995" s="314"/>
      <c r="BP1995" s="1"/>
      <c r="BQ1995" s="120">
        <f>IF($F$3="","",IF(N1995=$F$3,COUNTIF(BQ$23:BQ1994,"&gt;0")+1,0))</f>
        <v>0</v>
      </c>
      <c r="BR1995" s="1"/>
      <c r="BS1995" s="20" t="str">
        <f>IF($N1995="","",IF(VLOOKUP(VLOOKUP($N1995,IMPOSTAZIONI!$E$6:$I$13,5,FALSE),IMPOSTAZIONI!$B$25:$N$32,3,FALSE)=0,"",VLOOKUP(VLOOKUP($N1995,IMPOSTAZIONI!$E$6:$I$13,5,FALSE),IMPOSTAZIONI!$B$25:$N$32,3,FALSE)))</f>
        <v/>
      </c>
      <c r="BT1995" s="20" t="str">
        <f>IF($N1995="","",IF(VLOOKUP(VLOOKUP($N1995,IMPOSTAZIONI!$E$6:$I$13,5,FALSE),IMPOSTAZIONI!$B$25:$N$32,6,FALSE)=0,"",VLOOKUP(VLOOKUP($N1995,IMPOSTAZIONI!$E$6:$I$13,5,FALSE),IMPOSTAZIONI!$B$25:$N$32,6,FALSE)))</f>
        <v/>
      </c>
      <c r="BU1995" s="20" t="str">
        <f>IF($N1995="","",IF(VLOOKUP(VLOOKUP($N1995,IMPOSTAZIONI!$E$6:$I$13,5,FALSE),IMPOSTAZIONI!$B$25:$N$32,9,FALSE)=0,"",VLOOKUP(VLOOKUP($N1995,IMPOSTAZIONI!$E$6:$I$13,5,FALSE),IMPOSTAZIONI!$B$25:$N$32,9,FALSE)))</f>
        <v/>
      </c>
      <c r="BV1995" s="20" t="str">
        <f>IF($N1995="","",IF(VLOOKUP(VLOOKUP($N1995,IMPOSTAZIONI!$E$6:$I$13,5,FALSE),IMPOSTAZIONI!$B$25:$N$32,12,FALSE)=0,"",VLOOKUP(VLOOKUP($N1995,IMPOSTAZIONI!$E$6:$I$13,5,FALSE),IMPOSTAZIONI!$B$25:$N$32,12,FALSE)))</f>
        <v/>
      </c>
      <c r="BW1995" s="221" t="str">
        <f t="shared" si="526"/>
        <v/>
      </c>
      <c r="BX1995" s="221" t="str">
        <f t="shared" si="527"/>
        <v/>
      </c>
      <c r="BY1995" s="221">
        <f t="shared" si="528"/>
        <v>0</v>
      </c>
      <c r="BZ1995" s="231">
        <f t="shared" si="529"/>
        <v>0</v>
      </c>
      <c r="CA1995" s="246">
        <f t="shared" si="530"/>
        <v>0</v>
      </c>
      <c r="CB1995" s="246">
        <f t="shared" si="531"/>
        <v>0</v>
      </c>
      <c r="CC1995" s="246" t="str">
        <f t="shared" si="532"/>
        <v/>
      </c>
      <c r="CD1995" s="246">
        <f t="shared" si="533"/>
        <v>5</v>
      </c>
      <c r="CE1995" s="246">
        <f t="shared" si="534"/>
        <v>0</v>
      </c>
      <c r="CF1995" s="276">
        <f t="shared" si="535"/>
        <v>0</v>
      </c>
      <c r="CG1995" s="277">
        <f t="shared" si="535"/>
        <v>0</v>
      </c>
      <c r="CH1995" s="277">
        <f t="shared" si="535"/>
        <v>0</v>
      </c>
      <c r="CI1995" s="278">
        <f t="shared" si="524"/>
        <v>0</v>
      </c>
      <c r="CJ1995" s="280">
        <f t="shared" si="536"/>
        <v>0</v>
      </c>
      <c r="CK1995" s="232">
        <f t="shared" si="537"/>
        <v>0</v>
      </c>
      <c r="CL1995" s="1"/>
    </row>
    <row r="1996" spans="1:90" ht="18" customHeight="1">
      <c r="A1996" s="1"/>
      <c r="B1996" s="1"/>
      <c r="C1996" s="314"/>
      <c r="D1996" s="287" t="str">
        <f t="shared" si="523"/>
        <v/>
      </c>
      <c r="E1996" s="449" t="str">
        <f t="shared" si="525"/>
        <v/>
      </c>
      <c r="F1996" s="450"/>
      <c r="G1996" s="451"/>
      <c r="H1996" s="452"/>
      <c r="I1996" s="453"/>
      <c r="J1996" s="453"/>
      <c r="K1996" s="453"/>
      <c r="L1996" s="453"/>
      <c r="M1996" s="454"/>
      <c r="N1996" s="455"/>
      <c r="O1996" s="456"/>
      <c r="P1996" s="456"/>
      <c r="Q1996" s="456"/>
      <c r="R1996" s="456"/>
      <c r="S1996" s="456"/>
      <c r="T1996" s="456"/>
      <c r="U1996" s="456"/>
      <c r="V1996" s="456"/>
      <c r="W1996" s="456"/>
      <c r="X1996" s="456"/>
      <c r="Y1996" s="456"/>
      <c r="Z1996" s="456"/>
      <c r="AA1996" s="456"/>
      <c r="AB1996" s="456"/>
      <c r="AC1996" s="456"/>
      <c r="AD1996" s="456"/>
      <c r="AE1996" s="457"/>
      <c r="AF1996" s="455"/>
      <c r="AG1996" s="456"/>
      <c r="AH1996" s="456"/>
      <c r="AI1996" s="456"/>
      <c r="AJ1996" s="456"/>
      <c r="AK1996" s="456"/>
      <c r="AL1996" s="456"/>
      <c r="AM1996" s="456"/>
      <c r="AN1996" s="457"/>
      <c r="AO1996" s="455"/>
      <c r="AP1996" s="456"/>
      <c r="AQ1996" s="456"/>
      <c r="AR1996" s="456"/>
      <c r="AS1996" s="456"/>
      <c r="AT1996" s="456"/>
      <c r="AU1996" s="456"/>
      <c r="AV1996" s="456"/>
      <c r="AW1996" s="456"/>
      <c r="AX1996" s="456"/>
      <c r="AY1996" s="456"/>
      <c r="AZ1996" s="456"/>
      <c r="BA1996" s="456"/>
      <c r="BB1996" s="456"/>
      <c r="BC1996" s="456"/>
      <c r="BD1996" s="456"/>
      <c r="BE1996" s="456"/>
      <c r="BF1996" s="456"/>
      <c r="BG1996" s="457"/>
      <c r="BH1996" s="458"/>
      <c r="BI1996" s="459"/>
      <c r="BJ1996" s="459"/>
      <c r="BK1996" s="459"/>
      <c r="BL1996" s="459"/>
      <c r="BM1996" s="460"/>
      <c r="BN1996" s="314"/>
      <c r="BO1996" s="314"/>
      <c r="BP1996" s="1"/>
      <c r="BQ1996" s="120">
        <f>IF($F$3="","",IF(N1996=$F$3,COUNTIF(BQ$23:BQ1995,"&gt;0")+1,0))</f>
        <v>0</v>
      </c>
      <c r="BR1996" s="1"/>
      <c r="BS1996" s="20" t="str">
        <f>IF($N1996="","",IF(VLOOKUP(VLOOKUP($N1996,IMPOSTAZIONI!$E$6:$I$13,5,FALSE),IMPOSTAZIONI!$B$25:$N$32,3,FALSE)=0,"",VLOOKUP(VLOOKUP($N1996,IMPOSTAZIONI!$E$6:$I$13,5,FALSE),IMPOSTAZIONI!$B$25:$N$32,3,FALSE)))</f>
        <v/>
      </c>
      <c r="BT1996" s="20" t="str">
        <f>IF($N1996="","",IF(VLOOKUP(VLOOKUP($N1996,IMPOSTAZIONI!$E$6:$I$13,5,FALSE),IMPOSTAZIONI!$B$25:$N$32,6,FALSE)=0,"",VLOOKUP(VLOOKUP($N1996,IMPOSTAZIONI!$E$6:$I$13,5,FALSE),IMPOSTAZIONI!$B$25:$N$32,6,FALSE)))</f>
        <v/>
      </c>
      <c r="BU1996" s="20" t="str">
        <f>IF($N1996="","",IF(VLOOKUP(VLOOKUP($N1996,IMPOSTAZIONI!$E$6:$I$13,5,FALSE),IMPOSTAZIONI!$B$25:$N$32,9,FALSE)=0,"",VLOOKUP(VLOOKUP($N1996,IMPOSTAZIONI!$E$6:$I$13,5,FALSE),IMPOSTAZIONI!$B$25:$N$32,9,FALSE)))</f>
        <v/>
      </c>
      <c r="BV1996" s="20" t="str">
        <f>IF($N1996="","",IF(VLOOKUP(VLOOKUP($N1996,IMPOSTAZIONI!$E$6:$I$13,5,FALSE),IMPOSTAZIONI!$B$25:$N$32,12,FALSE)=0,"",VLOOKUP(VLOOKUP($N1996,IMPOSTAZIONI!$E$6:$I$13,5,FALSE),IMPOSTAZIONI!$B$25:$N$32,12,FALSE)))</f>
        <v/>
      </c>
      <c r="BW1996" s="221" t="str">
        <f t="shared" si="526"/>
        <v/>
      </c>
      <c r="BX1996" s="221" t="str">
        <f t="shared" si="527"/>
        <v/>
      </c>
      <c r="BY1996" s="221">
        <f t="shared" si="528"/>
        <v>0</v>
      </c>
      <c r="BZ1996" s="231">
        <f t="shared" si="529"/>
        <v>0</v>
      </c>
      <c r="CA1996" s="246">
        <f t="shared" si="530"/>
        <v>0</v>
      </c>
      <c r="CB1996" s="246">
        <f t="shared" si="531"/>
        <v>0</v>
      </c>
      <c r="CC1996" s="246" t="str">
        <f t="shared" si="532"/>
        <v/>
      </c>
      <c r="CD1996" s="246">
        <f t="shared" si="533"/>
        <v>5</v>
      </c>
      <c r="CE1996" s="246">
        <f t="shared" si="534"/>
        <v>0</v>
      </c>
      <c r="CF1996" s="276">
        <f t="shared" si="535"/>
        <v>0</v>
      </c>
      <c r="CG1996" s="277">
        <f t="shared" si="535"/>
        <v>0</v>
      </c>
      <c r="CH1996" s="277">
        <f t="shared" si="535"/>
        <v>0</v>
      </c>
      <c r="CI1996" s="278">
        <f t="shared" si="524"/>
        <v>0</v>
      </c>
      <c r="CJ1996" s="280">
        <f t="shared" si="536"/>
        <v>0</v>
      </c>
      <c r="CK1996" s="232">
        <f t="shared" si="537"/>
        <v>0</v>
      </c>
      <c r="CL1996" s="1"/>
    </row>
    <row r="1997" spans="1:90" ht="18" customHeight="1">
      <c r="A1997" s="1"/>
      <c r="B1997" s="1"/>
      <c r="C1997" s="314"/>
      <c r="D1997" s="287" t="str">
        <f t="shared" si="523"/>
        <v/>
      </c>
      <c r="E1997" s="449" t="str">
        <f t="shared" si="525"/>
        <v/>
      </c>
      <c r="F1997" s="450"/>
      <c r="G1997" s="451"/>
      <c r="H1997" s="452"/>
      <c r="I1997" s="453"/>
      <c r="J1997" s="453"/>
      <c r="K1997" s="453"/>
      <c r="L1997" s="453"/>
      <c r="M1997" s="454"/>
      <c r="N1997" s="455"/>
      <c r="O1997" s="456"/>
      <c r="P1997" s="456"/>
      <c r="Q1997" s="456"/>
      <c r="R1997" s="456"/>
      <c r="S1997" s="456"/>
      <c r="T1997" s="456"/>
      <c r="U1997" s="456"/>
      <c r="V1997" s="456"/>
      <c r="W1997" s="456"/>
      <c r="X1997" s="456"/>
      <c r="Y1997" s="456"/>
      <c r="Z1997" s="456"/>
      <c r="AA1997" s="456"/>
      <c r="AB1997" s="456"/>
      <c r="AC1997" s="456"/>
      <c r="AD1997" s="456"/>
      <c r="AE1997" s="457"/>
      <c r="AF1997" s="455"/>
      <c r="AG1997" s="456"/>
      <c r="AH1997" s="456"/>
      <c r="AI1997" s="456"/>
      <c r="AJ1997" s="456"/>
      <c r="AK1997" s="456"/>
      <c r="AL1997" s="456"/>
      <c r="AM1997" s="456"/>
      <c r="AN1997" s="457"/>
      <c r="AO1997" s="455"/>
      <c r="AP1997" s="456"/>
      <c r="AQ1997" s="456"/>
      <c r="AR1997" s="456"/>
      <c r="AS1997" s="456"/>
      <c r="AT1997" s="456"/>
      <c r="AU1997" s="456"/>
      <c r="AV1997" s="456"/>
      <c r="AW1997" s="456"/>
      <c r="AX1997" s="456"/>
      <c r="AY1997" s="456"/>
      <c r="AZ1997" s="456"/>
      <c r="BA1997" s="456"/>
      <c r="BB1997" s="456"/>
      <c r="BC1997" s="456"/>
      <c r="BD1997" s="456"/>
      <c r="BE1997" s="456"/>
      <c r="BF1997" s="456"/>
      <c r="BG1997" s="457"/>
      <c r="BH1997" s="458"/>
      <c r="BI1997" s="459"/>
      <c r="BJ1997" s="459"/>
      <c r="BK1997" s="459"/>
      <c r="BL1997" s="459"/>
      <c r="BM1997" s="460"/>
      <c r="BN1997" s="314"/>
      <c r="BO1997" s="314"/>
      <c r="BP1997" s="1"/>
      <c r="BQ1997" s="120">
        <f>IF($F$3="","",IF(N1997=$F$3,COUNTIF(BQ$23:BQ1996,"&gt;0")+1,0))</f>
        <v>0</v>
      </c>
      <c r="BR1997" s="1"/>
      <c r="BS1997" s="20" t="str">
        <f>IF($N1997="","",IF(VLOOKUP(VLOOKUP($N1997,IMPOSTAZIONI!$E$6:$I$13,5,FALSE),IMPOSTAZIONI!$B$25:$N$32,3,FALSE)=0,"",VLOOKUP(VLOOKUP($N1997,IMPOSTAZIONI!$E$6:$I$13,5,FALSE),IMPOSTAZIONI!$B$25:$N$32,3,FALSE)))</f>
        <v/>
      </c>
      <c r="BT1997" s="20" t="str">
        <f>IF($N1997="","",IF(VLOOKUP(VLOOKUP($N1997,IMPOSTAZIONI!$E$6:$I$13,5,FALSE),IMPOSTAZIONI!$B$25:$N$32,6,FALSE)=0,"",VLOOKUP(VLOOKUP($N1997,IMPOSTAZIONI!$E$6:$I$13,5,FALSE),IMPOSTAZIONI!$B$25:$N$32,6,FALSE)))</f>
        <v/>
      </c>
      <c r="BU1997" s="20" t="str">
        <f>IF($N1997="","",IF(VLOOKUP(VLOOKUP($N1997,IMPOSTAZIONI!$E$6:$I$13,5,FALSE),IMPOSTAZIONI!$B$25:$N$32,9,FALSE)=0,"",VLOOKUP(VLOOKUP($N1997,IMPOSTAZIONI!$E$6:$I$13,5,FALSE),IMPOSTAZIONI!$B$25:$N$32,9,FALSE)))</f>
        <v/>
      </c>
      <c r="BV1997" s="20" t="str">
        <f>IF($N1997="","",IF(VLOOKUP(VLOOKUP($N1997,IMPOSTAZIONI!$E$6:$I$13,5,FALSE),IMPOSTAZIONI!$B$25:$N$32,12,FALSE)=0,"",VLOOKUP(VLOOKUP($N1997,IMPOSTAZIONI!$E$6:$I$13,5,FALSE),IMPOSTAZIONI!$B$25:$N$32,12,FALSE)))</f>
        <v/>
      </c>
      <c r="BW1997" s="221" t="str">
        <f t="shared" si="526"/>
        <v/>
      </c>
      <c r="BX1997" s="221" t="str">
        <f t="shared" si="527"/>
        <v/>
      </c>
      <c r="BY1997" s="221">
        <f t="shared" si="528"/>
        <v>0</v>
      </c>
      <c r="BZ1997" s="231">
        <f t="shared" si="529"/>
        <v>0</v>
      </c>
      <c r="CA1997" s="246">
        <f t="shared" si="530"/>
        <v>0</v>
      </c>
      <c r="CB1997" s="246">
        <f t="shared" si="531"/>
        <v>0</v>
      </c>
      <c r="CC1997" s="246" t="str">
        <f t="shared" si="532"/>
        <v/>
      </c>
      <c r="CD1997" s="246">
        <f t="shared" si="533"/>
        <v>5</v>
      </c>
      <c r="CE1997" s="246">
        <f t="shared" si="534"/>
        <v>0</v>
      </c>
      <c r="CF1997" s="276">
        <f t="shared" si="535"/>
        <v>0</v>
      </c>
      <c r="CG1997" s="277">
        <f t="shared" si="535"/>
        <v>0</v>
      </c>
      <c r="CH1997" s="277">
        <f t="shared" si="535"/>
        <v>0</v>
      </c>
      <c r="CI1997" s="278">
        <f t="shared" si="524"/>
        <v>0</v>
      </c>
      <c r="CJ1997" s="280">
        <f t="shared" si="536"/>
        <v>0</v>
      </c>
      <c r="CK1997" s="232">
        <f t="shared" si="537"/>
        <v>0</v>
      </c>
      <c r="CL1997" s="1"/>
    </row>
    <row r="1998" spans="1:90" ht="18" customHeight="1">
      <c r="A1998" s="1"/>
      <c r="B1998" s="1"/>
      <c r="C1998" s="314"/>
      <c r="D1998" s="287" t="str">
        <f t="shared" si="523"/>
        <v/>
      </c>
      <c r="E1998" s="449" t="str">
        <f t="shared" si="525"/>
        <v/>
      </c>
      <c r="F1998" s="450"/>
      <c r="G1998" s="451"/>
      <c r="H1998" s="452"/>
      <c r="I1998" s="453"/>
      <c r="J1998" s="453"/>
      <c r="K1998" s="453"/>
      <c r="L1998" s="453"/>
      <c r="M1998" s="454"/>
      <c r="N1998" s="455"/>
      <c r="O1998" s="456"/>
      <c r="P1998" s="456"/>
      <c r="Q1998" s="456"/>
      <c r="R1998" s="456"/>
      <c r="S1998" s="456"/>
      <c r="T1998" s="456"/>
      <c r="U1998" s="456"/>
      <c r="V1998" s="456"/>
      <c r="W1998" s="456"/>
      <c r="X1998" s="456"/>
      <c r="Y1998" s="456"/>
      <c r="Z1998" s="456"/>
      <c r="AA1998" s="456"/>
      <c r="AB1998" s="456"/>
      <c r="AC1998" s="456"/>
      <c r="AD1998" s="456"/>
      <c r="AE1998" s="457"/>
      <c r="AF1998" s="455"/>
      <c r="AG1998" s="456"/>
      <c r="AH1998" s="456"/>
      <c r="AI1998" s="456"/>
      <c r="AJ1998" s="456"/>
      <c r="AK1998" s="456"/>
      <c r="AL1998" s="456"/>
      <c r="AM1998" s="456"/>
      <c r="AN1998" s="457"/>
      <c r="AO1998" s="455"/>
      <c r="AP1998" s="456"/>
      <c r="AQ1998" s="456"/>
      <c r="AR1998" s="456"/>
      <c r="AS1998" s="456"/>
      <c r="AT1998" s="456"/>
      <c r="AU1998" s="456"/>
      <c r="AV1998" s="456"/>
      <c r="AW1998" s="456"/>
      <c r="AX1998" s="456"/>
      <c r="AY1998" s="456"/>
      <c r="AZ1998" s="456"/>
      <c r="BA1998" s="456"/>
      <c r="BB1998" s="456"/>
      <c r="BC1998" s="456"/>
      <c r="BD1998" s="456"/>
      <c r="BE1998" s="456"/>
      <c r="BF1998" s="456"/>
      <c r="BG1998" s="457"/>
      <c r="BH1998" s="458"/>
      <c r="BI1998" s="459"/>
      <c r="BJ1998" s="459"/>
      <c r="BK1998" s="459"/>
      <c r="BL1998" s="459"/>
      <c r="BM1998" s="460"/>
      <c r="BN1998" s="314"/>
      <c r="BO1998" s="314"/>
      <c r="BP1998" s="1"/>
      <c r="BQ1998" s="120">
        <f>IF($F$3="","",IF(N1998=$F$3,COUNTIF(BQ$23:BQ1997,"&gt;0")+1,0))</f>
        <v>0</v>
      </c>
      <c r="BR1998" s="1"/>
      <c r="BS1998" s="20" t="str">
        <f>IF($N1998="","",IF(VLOOKUP(VLOOKUP($N1998,IMPOSTAZIONI!$E$6:$I$13,5,FALSE),IMPOSTAZIONI!$B$25:$N$32,3,FALSE)=0,"",VLOOKUP(VLOOKUP($N1998,IMPOSTAZIONI!$E$6:$I$13,5,FALSE),IMPOSTAZIONI!$B$25:$N$32,3,FALSE)))</f>
        <v/>
      </c>
      <c r="BT1998" s="20" t="str">
        <f>IF($N1998="","",IF(VLOOKUP(VLOOKUP($N1998,IMPOSTAZIONI!$E$6:$I$13,5,FALSE),IMPOSTAZIONI!$B$25:$N$32,6,FALSE)=0,"",VLOOKUP(VLOOKUP($N1998,IMPOSTAZIONI!$E$6:$I$13,5,FALSE),IMPOSTAZIONI!$B$25:$N$32,6,FALSE)))</f>
        <v/>
      </c>
      <c r="BU1998" s="20" t="str">
        <f>IF($N1998="","",IF(VLOOKUP(VLOOKUP($N1998,IMPOSTAZIONI!$E$6:$I$13,5,FALSE),IMPOSTAZIONI!$B$25:$N$32,9,FALSE)=0,"",VLOOKUP(VLOOKUP($N1998,IMPOSTAZIONI!$E$6:$I$13,5,FALSE),IMPOSTAZIONI!$B$25:$N$32,9,FALSE)))</f>
        <v/>
      </c>
      <c r="BV1998" s="20" t="str">
        <f>IF($N1998="","",IF(VLOOKUP(VLOOKUP($N1998,IMPOSTAZIONI!$E$6:$I$13,5,FALSE),IMPOSTAZIONI!$B$25:$N$32,12,FALSE)=0,"",VLOOKUP(VLOOKUP($N1998,IMPOSTAZIONI!$E$6:$I$13,5,FALSE),IMPOSTAZIONI!$B$25:$N$32,12,FALSE)))</f>
        <v/>
      </c>
      <c r="BW1998" s="221" t="str">
        <f t="shared" si="526"/>
        <v/>
      </c>
      <c r="BX1998" s="221" t="str">
        <f t="shared" si="527"/>
        <v/>
      </c>
      <c r="BY1998" s="221">
        <f t="shared" si="528"/>
        <v>0</v>
      </c>
      <c r="BZ1998" s="231">
        <f t="shared" si="529"/>
        <v>0</v>
      </c>
      <c r="CA1998" s="246">
        <f t="shared" si="530"/>
        <v>0</v>
      </c>
      <c r="CB1998" s="246">
        <f t="shared" si="531"/>
        <v>0</v>
      </c>
      <c r="CC1998" s="246" t="str">
        <f t="shared" si="532"/>
        <v/>
      </c>
      <c r="CD1998" s="246">
        <f t="shared" si="533"/>
        <v>5</v>
      </c>
      <c r="CE1998" s="246">
        <f t="shared" si="534"/>
        <v>0</v>
      </c>
      <c r="CF1998" s="276">
        <f t="shared" si="535"/>
        <v>0</v>
      </c>
      <c r="CG1998" s="277">
        <f t="shared" si="535"/>
        <v>0</v>
      </c>
      <c r="CH1998" s="277">
        <f t="shared" si="535"/>
        <v>0</v>
      </c>
      <c r="CI1998" s="278">
        <f t="shared" si="524"/>
        <v>0</v>
      </c>
      <c r="CJ1998" s="280">
        <f t="shared" si="536"/>
        <v>0</v>
      </c>
      <c r="CK1998" s="232">
        <f t="shared" si="537"/>
        <v>0</v>
      </c>
      <c r="CL1998" s="1"/>
    </row>
    <row r="1999" spans="1:90" ht="18" customHeight="1">
      <c r="A1999" s="1"/>
      <c r="B1999" s="1"/>
      <c r="C1999" s="314"/>
      <c r="D1999" s="287" t="str">
        <f t="shared" si="523"/>
        <v/>
      </c>
      <c r="E1999" s="449" t="str">
        <f t="shared" si="525"/>
        <v/>
      </c>
      <c r="F1999" s="450"/>
      <c r="G1999" s="451"/>
      <c r="H1999" s="452"/>
      <c r="I1999" s="453"/>
      <c r="J1999" s="453"/>
      <c r="K1999" s="453"/>
      <c r="L1999" s="453"/>
      <c r="M1999" s="454"/>
      <c r="N1999" s="455"/>
      <c r="O1999" s="456"/>
      <c r="P1999" s="456"/>
      <c r="Q1999" s="456"/>
      <c r="R1999" s="456"/>
      <c r="S1999" s="456"/>
      <c r="T1999" s="456"/>
      <c r="U1999" s="456"/>
      <c r="V1999" s="456"/>
      <c r="W1999" s="456"/>
      <c r="X1999" s="456"/>
      <c r="Y1999" s="456"/>
      <c r="Z1999" s="456"/>
      <c r="AA1999" s="456"/>
      <c r="AB1999" s="456"/>
      <c r="AC1999" s="456"/>
      <c r="AD1999" s="456"/>
      <c r="AE1999" s="457"/>
      <c r="AF1999" s="455"/>
      <c r="AG1999" s="456"/>
      <c r="AH1999" s="456"/>
      <c r="AI1999" s="456"/>
      <c r="AJ1999" s="456"/>
      <c r="AK1999" s="456"/>
      <c r="AL1999" s="456"/>
      <c r="AM1999" s="456"/>
      <c r="AN1999" s="457"/>
      <c r="AO1999" s="455"/>
      <c r="AP1999" s="456"/>
      <c r="AQ1999" s="456"/>
      <c r="AR1999" s="456"/>
      <c r="AS1999" s="456"/>
      <c r="AT1999" s="456"/>
      <c r="AU1999" s="456"/>
      <c r="AV1999" s="456"/>
      <c r="AW1999" s="456"/>
      <c r="AX1999" s="456"/>
      <c r="AY1999" s="456"/>
      <c r="AZ1999" s="456"/>
      <c r="BA1999" s="456"/>
      <c r="BB1999" s="456"/>
      <c r="BC1999" s="456"/>
      <c r="BD1999" s="456"/>
      <c r="BE1999" s="456"/>
      <c r="BF1999" s="456"/>
      <c r="BG1999" s="457"/>
      <c r="BH1999" s="458"/>
      <c r="BI1999" s="459"/>
      <c r="BJ1999" s="459"/>
      <c r="BK1999" s="459"/>
      <c r="BL1999" s="459"/>
      <c r="BM1999" s="460"/>
      <c r="BN1999" s="314"/>
      <c r="BO1999" s="314"/>
      <c r="BP1999" s="1"/>
      <c r="BQ1999" s="120">
        <f>IF($F$3="","",IF(N1999=$F$3,COUNTIF(BQ$23:BQ1998,"&gt;0")+1,0))</f>
        <v>0</v>
      </c>
      <c r="BR1999" s="1"/>
      <c r="BS1999" s="20" t="str">
        <f>IF($N1999="","",IF(VLOOKUP(VLOOKUP($N1999,IMPOSTAZIONI!$E$6:$I$13,5,FALSE),IMPOSTAZIONI!$B$25:$N$32,3,FALSE)=0,"",VLOOKUP(VLOOKUP($N1999,IMPOSTAZIONI!$E$6:$I$13,5,FALSE),IMPOSTAZIONI!$B$25:$N$32,3,FALSE)))</f>
        <v/>
      </c>
      <c r="BT1999" s="20" t="str">
        <f>IF($N1999="","",IF(VLOOKUP(VLOOKUP($N1999,IMPOSTAZIONI!$E$6:$I$13,5,FALSE),IMPOSTAZIONI!$B$25:$N$32,6,FALSE)=0,"",VLOOKUP(VLOOKUP($N1999,IMPOSTAZIONI!$E$6:$I$13,5,FALSE),IMPOSTAZIONI!$B$25:$N$32,6,FALSE)))</f>
        <v/>
      </c>
      <c r="BU1999" s="20" t="str">
        <f>IF($N1999="","",IF(VLOOKUP(VLOOKUP($N1999,IMPOSTAZIONI!$E$6:$I$13,5,FALSE),IMPOSTAZIONI!$B$25:$N$32,9,FALSE)=0,"",VLOOKUP(VLOOKUP($N1999,IMPOSTAZIONI!$E$6:$I$13,5,FALSE),IMPOSTAZIONI!$B$25:$N$32,9,FALSE)))</f>
        <v/>
      </c>
      <c r="BV1999" s="20" t="str">
        <f>IF($N1999="","",IF(VLOOKUP(VLOOKUP($N1999,IMPOSTAZIONI!$E$6:$I$13,5,FALSE),IMPOSTAZIONI!$B$25:$N$32,12,FALSE)=0,"",VLOOKUP(VLOOKUP($N1999,IMPOSTAZIONI!$E$6:$I$13,5,FALSE),IMPOSTAZIONI!$B$25:$N$32,12,FALSE)))</f>
        <v/>
      </c>
      <c r="BW1999" s="221" t="str">
        <f t="shared" si="526"/>
        <v/>
      </c>
      <c r="BX1999" s="221" t="str">
        <f t="shared" si="527"/>
        <v/>
      </c>
      <c r="BY1999" s="221">
        <f t="shared" si="528"/>
        <v>0</v>
      </c>
      <c r="BZ1999" s="231">
        <f t="shared" si="529"/>
        <v>0</v>
      </c>
      <c r="CA1999" s="246">
        <f t="shared" si="530"/>
        <v>0</v>
      </c>
      <c r="CB1999" s="246">
        <f t="shared" si="531"/>
        <v>0</v>
      </c>
      <c r="CC1999" s="246" t="str">
        <f t="shared" si="532"/>
        <v/>
      </c>
      <c r="CD1999" s="246">
        <f t="shared" si="533"/>
        <v>5</v>
      </c>
      <c r="CE1999" s="246">
        <f t="shared" si="534"/>
        <v>0</v>
      </c>
      <c r="CF1999" s="276">
        <f t="shared" si="535"/>
        <v>0</v>
      </c>
      <c r="CG1999" s="277">
        <f t="shared" si="535"/>
        <v>0</v>
      </c>
      <c r="CH1999" s="277">
        <f t="shared" si="535"/>
        <v>0</v>
      </c>
      <c r="CI1999" s="278">
        <f t="shared" si="524"/>
        <v>0</v>
      </c>
      <c r="CJ1999" s="280">
        <f t="shared" si="536"/>
        <v>0</v>
      </c>
      <c r="CK1999" s="232">
        <f t="shared" si="537"/>
        <v>0</v>
      </c>
      <c r="CL1999" s="1"/>
    </row>
    <row r="2000" spans="1:90" ht="18" customHeight="1">
      <c r="A2000" s="1"/>
      <c r="B2000" s="1"/>
      <c r="C2000" s="314"/>
      <c r="D2000" s="287" t="str">
        <f t="shared" si="523"/>
        <v/>
      </c>
      <c r="E2000" s="449" t="str">
        <f t="shared" si="525"/>
        <v/>
      </c>
      <c r="F2000" s="450"/>
      <c r="G2000" s="451"/>
      <c r="H2000" s="452"/>
      <c r="I2000" s="453"/>
      <c r="J2000" s="453"/>
      <c r="K2000" s="453"/>
      <c r="L2000" s="453"/>
      <c r="M2000" s="454"/>
      <c r="N2000" s="455"/>
      <c r="O2000" s="456"/>
      <c r="P2000" s="456"/>
      <c r="Q2000" s="456"/>
      <c r="R2000" s="456"/>
      <c r="S2000" s="456"/>
      <c r="T2000" s="456"/>
      <c r="U2000" s="456"/>
      <c r="V2000" s="456"/>
      <c r="W2000" s="456"/>
      <c r="X2000" s="456"/>
      <c r="Y2000" s="456"/>
      <c r="Z2000" s="456"/>
      <c r="AA2000" s="456"/>
      <c r="AB2000" s="456"/>
      <c r="AC2000" s="456"/>
      <c r="AD2000" s="456"/>
      <c r="AE2000" s="457"/>
      <c r="AF2000" s="455"/>
      <c r="AG2000" s="456"/>
      <c r="AH2000" s="456"/>
      <c r="AI2000" s="456"/>
      <c r="AJ2000" s="456"/>
      <c r="AK2000" s="456"/>
      <c r="AL2000" s="456"/>
      <c r="AM2000" s="456"/>
      <c r="AN2000" s="457"/>
      <c r="AO2000" s="455"/>
      <c r="AP2000" s="456"/>
      <c r="AQ2000" s="456"/>
      <c r="AR2000" s="456"/>
      <c r="AS2000" s="456"/>
      <c r="AT2000" s="456"/>
      <c r="AU2000" s="456"/>
      <c r="AV2000" s="456"/>
      <c r="AW2000" s="456"/>
      <c r="AX2000" s="456"/>
      <c r="AY2000" s="456"/>
      <c r="AZ2000" s="456"/>
      <c r="BA2000" s="456"/>
      <c r="BB2000" s="456"/>
      <c r="BC2000" s="456"/>
      <c r="BD2000" s="456"/>
      <c r="BE2000" s="456"/>
      <c r="BF2000" s="456"/>
      <c r="BG2000" s="457"/>
      <c r="BH2000" s="458"/>
      <c r="BI2000" s="459"/>
      <c r="BJ2000" s="459"/>
      <c r="BK2000" s="459"/>
      <c r="BL2000" s="459"/>
      <c r="BM2000" s="460"/>
      <c r="BN2000" s="314"/>
      <c r="BO2000" s="314"/>
      <c r="BP2000" s="1"/>
      <c r="BQ2000" s="120">
        <f>IF($F$3="","",IF(N2000=$F$3,COUNTIF(BQ$23:BQ1999,"&gt;0")+1,0))</f>
        <v>0</v>
      </c>
      <c r="BR2000" s="1"/>
      <c r="BS2000" s="20" t="str">
        <f>IF($N2000="","",IF(VLOOKUP(VLOOKUP($N2000,IMPOSTAZIONI!$E$6:$I$13,5,FALSE),IMPOSTAZIONI!$B$25:$N$32,3,FALSE)=0,"",VLOOKUP(VLOOKUP($N2000,IMPOSTAZIONI!$E$6:$I$13,5,FALSE),IMPOSTAZIONI!$B$25:$N$32,3,FALSE)))</f>
        <v/>
      </c>
      <c r="BT2000" s="20" t="str">
        <f>IF($N2000="","",IF(VLOOKUP(VLOOKUP($N2000,IMPOSTAZIONI!$E$6:$I$13,5,FALSE),IMPOSTAZIONI!$B$25:$N$32,6,FALSE)=0,"",VLOOKUP(VLOOKUP($N2000,IMPOSTAZIONI!$E$6:$I$13,5,FALSE),IMPOSTAZIONI!$B$25:$N$32,6,FALSE)))</f>
        <v/>
      </c>
      <c r="BU2000" s="20" t="str">
        <f>IF($N2000="","",IF(VLOOKUP(VLOOKUP($N2000,IMPOSTAZIONI!$E$6:$I$13,5,FALSE),IMPOSTAZIONI!$B$25:$N$32,9,FALSE)=0,"",VLOOKUP(VLOOKUP($N2000,IMPOSTAZIONI!$E$6:$I$13,5,FALSE),IMPOSTAZIONI!$B$25:$N$32,9,FALSE)))</f>
        <v/>
      </c>
      <c r="BV2000" s="20" t="str">
        <f>IF($N2000="","",IF(VLOOKUP(VLOOKUP($N2000,IMPOSTAZIONI!$E$6:$I$13,5,FALSE),IMPOSTAZIONI!$B$25:$N$32,12,FALSE)=0,"",VLOOKUP(VLOOKUP($N2000,IMPOSTAZIONI!$E$6:$I$13,5,FALSE),IMPOSTAZIONI!$B$25:$N$32,12,FALSE)))</f>
        <v/>
      </c>
      <c r="BW2000" s="221" t="str">
        <f t="shared" si="526"/>
        <v/>
      </c>
      <c r="BX2000" s="221" t="str">
        <f t="shared" si="527"/>
        <v/>
      </c>
      <c r="BY2000" s="221">
        <f t="shared" si="528"/>
        <v>0</v>
      </c>
      <c r="BZ2000" s="231">
        <f t="shared" si="529"/>
        <v>0</v>
      </c>
      <c r="CA2000" s="246">
        <f t="shared" si="530"/>
        <v>0</v>
      </c>
      <c r="CB2000" s="246">
        <f t="shared" si="531"/>
        <v>0</v>
      </c>
      <c r="CC2000" s="246" t="str">
        <f t="shared" si="532"/>
        <v/>
      </c>
      <c r="CD2000" s="246">
        <f t="shared" si="533"/>
        <v>5</v>
      </c>
      <c r="CE2000" s="246">
        <f t="shared" si="534"/>
        <v>0</v>
      </c>
      <c r="CF2000" s="276">
        <f t="shared" si="535"/>
        <v>0</v>
      </c>
      <c r="CG2000" s="277">
        <f t="shared" si="535"/>
        <v>0</v>
      </c>
      <c r="CH2000" s="277">
        <f t="shared" si="535"/>
        <v>0</v>
      </c>
      <c r="CI2000" s="278">
        <f t="shared" si="524"/>
        <v>0</v>
      </c>
      <c r="CJ2000" s="280">
        <f t="shared" si="536"/>
        <v>0</v>
      </c>
      <c r="CK2000" s="232">
        <f t="shared" si="537"/>
        <v>0</v>
      </c>
      <c r="CL2000" s="1"/>
    </row>
    <row r="2001" spans="1:90" ht="18" customHeight="1">
      <c r="A2001" s="1"/>
      <c r="B2001" s="1"/>
      <c r="C2001" s="314"/>
      <c r="D2001" s="287" t="str">
        <f t="shared" si="523"/>
        <v/>
      </c>
      <c r="E2001" s="449" t="str">
        <f t="shared" si="525"/>
        <v/>
      </c>
      <c r="F2001" s="450"/>
      <c r="G2001" s="451"/>
      <c r="H2001" s="452"/>
      <c r="I2001" s="453"/>
      <c r="J2001" s="453"/>
      <c r="K2001" s="453"/>
      <c r="L2001" s="453"/>
      <c r="M2001" s="454"/>
      <c r="N2001" s="455"/>
      <c r="O2001" s="456"/>
      <c r="P2001" s="456"/>
      <c r="Q2001" s="456"/>
      <c r="R2001" s="456"/>
      <c r="S2001" s="456"/>
      <c r="T2001" s="456"/>
      <c r="U2001" s="456"/>
      <c r="V2001" s="456"/>
      <c r="W2001" s="456"/>
      <c r="X2001" s="456"/>
      <c r="Y2001" s="456"/>
      <c r="Z2001" s="456"/>
      <c r="AA2001" s="456"/>
      <c r="AB2001" s="456"/>
      <c r="AC2001" s="456"/>
      <c r="AD2001" s="456"/>
      <c r="AE2001" s="457"/>
      <c r="AF2001" s="455"/>
      <c r="AG2001" s="456"/>
      <c r="AH2001" s="456"/>
      <c r="AI2001" s="456"/>
      <c r="AJ2001" s="456"/>
      <c r="AK2001" s="456"/>
      <c r="AL2001" s="456"/>
      <c r="AM2001" s="456"/>
      <c r="AN2001" s="457"/>
      <c r="AO2001" s="455"/>
      <c r="AP2001" s="456"/>
      <c r="AQ2001" s="456"/>
      <c r="AR2001" s="456"/>
      <c r="AS2001" s="456"/>
      <c r="AT2001" s="456"/>
      <c r="AU2001" s="456"/>
      <c r="AV2001" s="456"/>
      <c r="AW2001" s="456"/>
      <c r="AX2001" s="456"/>
      <c r="AY2001" s="456"/>
      <c r="AZ2001" s="456"/>
      <c r="BA2001" s="456"/>
      <c r="BB2001" s="456"/>
      <c r="BC2001" s="456"/>
      <c r="BD2001" s="456"/>
      <c r="BE2001" s="456"/>
      <c r="BF2001" s="456"/>
      <c r="BG2001" s="457"/>
      <c r="BH2001" s="458"/>
      <c r="BI2001" s="459"/>
      <c r="BJ2001" s="459"/>
      <c r="BK2001" s="459"/>
      <c r="BL2001" s="459"/>
      <c r="BM2001" s="460"/>
      <c r="BN2001" s="314"/>
      <c r="BO2001" s="314"/>
      <c r="BP2001" s="1"/>
      <c r="BQ2001" s="120">
        <f>IF($F$3="","",IF(N2001=$F$3,COUNTIF(BQ$23:BQ2000,"&gt;0")+1,0))</f>
        <v>0</v>
      </c>
      <c r="BR2001" s="1"/>
      <c r="BS2001" s="20" t="str">
        <f>IF($N2001="","",IF(VLOOKUP(VLOOKUP($N2001,IMPOSTAZIONI!$E$6:$I$13,5,FALSE),IMPOSTAZIONI!$B$25:$N$32,3,FALSE)=0,"",VLOOKUP(VLOOKUP($N2001,IMPOSTAZIONI!$E$6:$I$13,5,FALSE),IMPOSTAZIONI!$B$25:$N$32,3,FALSE)))</f>
        <v/>
      </c>
      <c r="BT2001" s="20" t="str">
        <f>IF($N2001="","",IF(VLOOKUP(VLOOKUP($N2001,IMPOSTAZIONI!$E$6:$I$13,5,FALSE),IMPOSTAZIONI!$B$25:$N$32,6,FALSE)=0,"",VLOOKUP(VLOOKUP($N2001,IMPOSTAZIONI!$E$6:$I$13,5,FALSE),IMPOSTAZIONI!$B$25:$N$32,6,FALSE)))</f>
        <v/>
      </c>
      <c r="BU2001" s="20" t="str">
        <f>IF($N2001="","",IF(VLOOKUP(VLOOKUP($N2001,IMPOSTAZIONI!$E$6:$I$13,5,FALSE),IMPOSTAZIONI!$B$25:$N$32,9,FALSE)=0,"",VLOOKUP(VLOOKUP($N2001,IMPOSTAZIONI!$E$6:$I$13,5,FALSE),IMPOSTAZIONI!$B$25:$N$32,9,FALSE)))</f>
        <v/>
      </c>
      <c r="BV2001" s="20" t="str">
        <f>IF($N2001="","",IF(VLOOKUP(VLOOKUP($N2001,IMPOSTAZIONI!$E$6:$I$13,5,FALSE),IMPOSTAZIONI!$B$25:$N$32,12,FALSE)=0,"",VLOOKUP(VLOOKUP($N2001,IMPOSTAZIONI!$E$6:$I$13,5,FALSE),IMPOSTAZIONI!$B$25:$N$32,12,FALSE)))</f>
        <v/>
      </c>
      <c r="BW2001" s="221" t="str">
        <f t="shared" si="526"/>
        <v/>
      </c>
      <c r="BX2001" s="221" t="str">
        <f t="shared" si="527"/>
        <v/>
      </c>
      <c r="BY2001" s="221">
        <f t="shared" si="528"/>
        <v>0</v>
      </c>
      <c r="BZ2001" s="231">
        <f t="shared" si="529"/>
        <v>0</v>
      </c>
      <c r="CA2001" s="246">
        <f t="shared" si="530"/>
        <v>0</v>
      </c>
      <c r="CB2001" s="246">
        <f t="shared" si="531"/>
        <v>0</v>
      </c>
      <c r="CC2001" s="246" t="str">
        <f t="shared" si="532"/>
        <v/>
      </c>
      <c r="CD2001" s="246">
        <f t="shared" si="533"/>
        <v>5</v>
      </c>
      <c r="CE2001" s="246">
        <f t="shared" si="534"/>
        <v>0</v>
      </c>
      <c r="CF2001" s="276">
        <f t="shared" si="535"/>
        <v>0</v>
      </c>
      <c r="CG2001" s="277">
        <f t="shared" si="535"/>
        <v>0</v>
      </c>
      <c r="CH2001" s="277">
        <f t="shared" si="535"/>
        <v>0</v>
      </c>
      <c r="CI2001" s="278">
        <f t="shared" si="524"/>
        <v>0</v>
      </c>
      <c r="CJ2001" s="280">
        <f t="shared" si="536"/>
        <v>0</v>
      </c>
      <c r="CK2001" s="232">
        <f t="shared" si="537"/>
        <v>0</v>
      </c>
      <c r="CL2001" s="1"/>
    </row>
    <row r="2002" spans="1:90" ht="18" customHeight="1">
      <c r="A2002" s="1"/>
      <c r="B2002" s="1"/>
      <c r="C2002" s="314"/>
      <c r="D2002" s="287" t="str">
        <f t="shared" si="523"/>
        <v/>
      </c>
      <c r="E2002" s="449" t="str">
        <f t="shared" si="525"/>
        <v/>
      </c>
      <c r="F2002" s="450"/>
      <c r="G2002" s="451"/>
      <c r="H2002" s="452"/>
      <c r="I2002" s="453"/>
      <c r="J2002" s="453"/>
      <c r="K2002" s="453"/>
      <c r="L2002" s="453"/>
      <c r="M2002" s="454"/>
      <c r="N2002" s="455"/>
      <c r="O2002" s="456"/>
      <c r="P2002" s="456"/>
      <c r="Q2002" s="456"/>
      <c r="R2002" s="456"/>
      <c r="S2002" s="456"/>
      <c r="T2002" s="456"/>
      <c r="U2002" s="456"/>
      <c r="V2002" s="456"/>
      <c r="W2002" s="456"/>
      <c r="X2002" s="456"/>
      <c r="Y2002" s="456"/>
      <c r="Z2002" s="456"/>
      <c r="AA2002" s="456"/>
      <c r="AB2002" s="456"/>
      <c r="AC2002" s="456"/>
      <c r="AD2002" s="456"/>
      <c r="AE2002" s="457"/>
      <c r="AF2002" s="455"/>
      <c r="AG2002" s="456"/>
      <c r="AH2002" s="456"/>
      <c r="AI2002" s="456"/>
      <c r="AJ2002" s="456"/>
      <c r="AK2002" s="456"/>
      <c r="AL2002" s="456"/>
      <c r="AM2002" s="456"/>
      <c r="AN2002" s="457"/>
      <c r="AO2002" s="455"/>
      <c r="AP2002" s="456"/>
      <c r="AQ2002" s="456"/>
      <c r="AR2002" s="456"/>
      <c r="AS2002" s="456"/>
      <c r="AT2002" s="456"/>
      <c r="AU2002" s="456"/>
      <c r="AV2002" s="456"/>
      <c r="AW2002" s="456"/>
      <c r="AX2002" s="456"/>
      <c r="AY2002" s="456"/>
      <c r="AZ2002" s="456"/>
      <c r="BA2002" s="456"/>
      <c r="BB2002" s="456"/>
      <c r="BC2002" s="456"/>
      <c r="BD2002" s="456"/>
      <c r="BE2002" s="456"/>
      <c r="BF2002" s="456"/>
      <c r="BG2002" s="457"/>
      <c r="BH2002" s="458"/>
      <c r="BI2002" s="459"/>
      <c r="BJ2002" s="459"/>
      <c r="BK2002" s="459"/>
      <c r="BL2002" s="459"/>
      <c r="BM2002" s="460"/>
      <c r="BN2002" s="314"/>
      <c r="BO2002" s="314"/>
      <c r="BP2002" s="1"/>
      <c r="BQ2002" s="120">
        <f>IF($F$3="","",IF(N2002=$F$3,COUNTIF(BQ$23:BQ2001,"&gt;0")+1,0))</f>
        <v>0</v>
      </c>
      <c r="BR2002" s="1"/>
      <c r="BS2002" s="20" t="str">
        <f>IF($N2002="","",IF(VLOOKUP(VLOOKUP($N2002,IMPOSTAZIONI!$E$6:$I$13,5,FALSE),IMPOSTAZIONI!$B$25:$N$32,3,FALSE)=0,"",VLOOKUP(VLOOKUP($N2002,IMPOSTAZIONI!$E$6:$I$13,5,FALSE),IMPOSTAZIONI!$B$25:$N$32,3,FALSE)))</f>
        <v/>
      </c>
      <c r="BT2002" s="20" t="str">
        <f>IF($N2002="","",IF(VLOOKUP(VLOOKUP($N2002,IMPOSTAZIONI!$E$6:$I$13,5,FALSE),IMPOSTAZIONI!$B$25:$N$32,6,FALSE)=0,"",VLOOKUP(VLOOKUP($N2002,IMPOSTAZIONI!$E$6:$I$13,5,FALSE),IMPOSTAZIONI!$B$25:$N$32,6,FALSE)))</f>
        <v/>
      </c>
      <c r="BU2002" s="20" t="str">
        <f>IF($N2002="","",IF(VLOOKUP(VLOOKUP($N2002,IMPOSTAZIONI!$E$6:$I$13,5,FALSE),IMPOSTAZIONI!$B$25:$N$32,9,FALSE)=0,"",VLOOKUP(VLOOKUP($N2002,IMPOSTAZIONI!$E$6:$I$13,5,FALSE),IMPOSTAZIONI!$B$25:$N$32,9,FALSE)))</f>
        <v/>
      </c>
      <c r="BV2002" s="20" t="str">
        <f>IF($N2002="","",IF(VLOOKUP(VLOOKUP($N2002,IMPOSTAZIONI!$E$6:$I$13,5,FALSE),IMPOSTAZIONI!$B$25:$N$32,12,FALSE)=0,"",VLOOKUP(VLOOKUP($N2002,IMPOSTAZIONI!$E$6:$I$13,5,FALSE),IMPOSTAZIONI!$B$25:$N$32,12,FALSE)))</f>
        <v/>
      </c>
      <c r="BW2002" s="221" t="str">
        <f t="shared" si="526"/>
        <v/>
      </c>
      <c r="BX2002" s="221" t="str">
        <f t="shared" si="527"/>
        <v/>
      </c>
      <c r="BY2002" s="221">
        <f t="shared" si="528"/>
        <v>0</v>
      </c>
      <c r="BZ2002" s="231">
        <f t="shared" si="529"/>
        <v>0</v>
      </c>
      <c r="CA2002" s="246">
        <f t="shared" si="530"/>
        <v>0</v>
      </c>
      <c r="CB2002" s="246">
        <f t="shared" si="531"/>
        <v>0</v>
      </c>
      <c r="CC2002" s="246" t="str">
        <f t="shared" si="532"/>
        <v/>
      </c>
      <c r="CD2002" s="246">
        <f t="shared" si="533"/>
        <v>5</v>
      </c>
      <c r="CE2002" s="246">
        <f t="shared" si="534"/>
        <v>0</v>
      </c>
      <c r="CF2002" s="276">
        <f t="shared" si="535"/>
        <v>0</v>
      </c>
      <c r="CG2002" s="277">
        <f t="shared" si="535"/>
        <v>0</v>
      </c>
      <c r="CH2002" s="277">
        <f t="shared" si="535"/>
        <v>0</v>
      </c>
      <c r="CI2002" s="278">
        <f t="shared" si="524"/>
        <v>0</v>
      </c>
      <c r="CJ2002" s="280">
        <f t="shared" si="536"/>
        <v>0</v>
      </c>
      <c r="CK2002" s="232">
        <f t="shared" si="537"/>
        <v>0</v>
      </c>
      <c r="CL2002" s="1"/>
    </row>
    <row r="2003" spans="1:90" ht="18" customHeight="1">
      <c r="A2003" s="1"/>
      <c r="B2003" s="1"/>
      <c r="C2003" s="314"/>
      <c r="D2003" s="287" t="str">
        <f t="shared" si="523"/>
        <v/>
      </c>
      <c r="E2003" s="449" t="str">
        <f t="shared" si="525"/>
        <v/>
      </c>
      <c r="F2003" s="450"/>
      <c r="G2003" s="451"/>
      <c r="H2003" s="452"/>
      <c r="I2003" s="453"/>
      <c r="J2003" s="453"/>
      <c r="K2003" s="453"/>
      <c r="L2003" s="453"/>
      <c r="M2003" s="454"/>
      <c r="N2003" s="455"/>
      <c r="O2003" s="456"/>
      <c r="P2003" s="456"/>
      <c r="Q2003" s="456"/>
      <c r="R2003" s="456"/>
      <c r="S2003" s="456"/>
      <c r="T2003" s="456"/>
      <c r="U2003" s="456"/>
      <c r="V2003" s="456"/>
      <c r="W2003" s="456"/>
      <c r="X2003" s="456"/>
      <c r="Y2003" s="456"/>
      <c r="Z2003" s="456"/>
      <c r="AA2003" s="456"/>
      <c r="AB2003" s="456"/>
      <c r="AC2003" s="456"/>
      <c r="AD2003" s="456"/>
      <c r="AE2003" s="457"/>
      <c r="AF2003" s="455"/>
      <c r="AG2003" s="456"/>
      <c r="AH2003" s="456"/>
      <c r="AI2003" s="456"/>
      <c r="AJ2003" s="456"/>
      <c r="AK2003" s="456"/>
      <c r="AL2003" s="456"/>
      <c r="AM2003" s="456"/>
      <c r="AN2003" s="457"/>
      <c r="AO2003" s="455"/>
      <c r="AP2003" s="456"/>
      <c r="AQ2003" s="456"/>
      <c r="AR2003" s="456"/>
      <c r="AS2003" s="456"/>
      <c r="AT2003" s="456"/>
      <c r="AU2003" s="456"/>
      <c r="AV2003" s="456"/>
      <c r="AW2003" s="456"/>
      <c r="AX2003" s="456"/>
      <c r="AY2003" s="456"/>
      <c r="AZ2003" s="456"/>
      <c r="BA2003" s="456"/>
      <c r="BB2003" s="456"/>
      <c r="BC2003" s="456"/>
      <c r="BD2003" s="456"/>
      <c r="BE2003" s="456"/>
      <c r="BF2003" s="456"/>
      <c r="BG2003" s="457"/>
      <c r="BH2003" s="458"/>
      <c r="BI2003" s="459"/>
      <c r="BJ2003" s="459"/>
      <c r="BK2003" s="459"/>
      <c r="BL2003" s="459"/>
      <c r="BM2003" s="460"/>
      <c r="BN2003" s="314"/>
      <c r="BO2003" s="314"/>
      <c r="BP2003" s="1"/>
      <c r="BQ2003" s="120">
        <f>IF($F$3="","",IF(N2003=$F$3,COUNTIF(BQ$23:BQ2002,"&gt;0")+1,0))</f>
        <v>0</v>
      </c>
      <c r="BR2003" s="1"/>
      <c r="BS2003" s="20" t="str">
        <f>IF($N2003="","",IF(VLOOKUP(VLOOKUP($N2003,IMPOSTAZIONI!$E$6:$I$13,5,FALSE),IMPOSTAZIONI!$B$25:$N$32,3,FALSE)=0,"",VLOOKUP(VLOOKUP($N2003,IMPOSTAZIONI!$E$6:$I$13,5,FALSE),IMPOSTAZIONI!$B$25:$N$32,3,FALSE)))</f>
        <v/>
      </c>
      <c r="BT2003" s="20" t="str">
        <f>IF($N2003="","",IF(VLOOKUP(VLOOKUP($N2003,IMPOSTAZIONI!$E$6:$I$13,5,FALSE),IMPOSTAZIONI!$B$25:$N$32,6,FALSE)=0,"",VLOOKUP(VLOOKUP($N2003,IMPOSTAZIONI!$E$6:$I$13,5,FALSE),IMPOSTAZIONI!$B$25:$N$32,6,FALSE)))</f>
        <v/>
      </c>
      <c r="BU2003" s="20" t="str">
        <f>IF($N2003="","",IF(VLOOKUP(VLOOKUP($N2003,IMPOSTAZIONI!$E$6:$I$13,5,FALSE),IMPOSTAZIONI!$B$25:$N$32,9,FALSE)=0,"",VLOOKUP(VLOOKUP($N2003,IMPOSTAZIONI!$E$6:$I$13,5,FALSE),IMPOSTAZIONI!$B$25:$N$32,9,FALSE)))</f>
        <v/>
      </c>
      <c r="BV2003" s="20" t="str">
        <f>IF($N2003="","",IF(VLOOKUP(VLOOKUP($N2003,IMPOSTAZIONI!$E$6:$I$13,5,FALSE),IMPOSTAZIONI!$B$25:$N$32,12,FALSE)=0,"",VLOOKUP(VLOOKUP($N2003,IMPOSTAZIONI!$E$6:$I$13,5,FALSE),IMPOSTAZIONI!$B$25:$N$32,12,FALSE)))</f>
        <v/>
      </c>
      <c r="BW2003" s="221" t="str">
        <f t="shared" si="526"/>
        <v/>
      </c>
      <c r="BX2003" s="221" t="str">
        <f t="shared" si="527"/>
        <v/>
      </c>
      <c r="BY2003" s="221">
        <f t="shared" si="528"/>
        <v>0</v>
      </c>
      <c r="BZ2003" s="231">
        <f t="shared" si="529"/>
        <v>0</v>
      </c>
      <c r="CA2003" s="246">
        <f t="shared" si="530"/>
        <v>0</v>
      </c>
      <c r="CB2003" s="246">
        <f t="shared" si="531"/>
        <v>0</v>
      </c>
      <c r="CC2003" s="246" t="str">
        <f t="shared" si="532"/>
        <v/>
      </c>
      <c r="CD2003" s="246">
        <f t="shared" si="533"/>
        <v>5</v>
      </c>
      <c r="CE2003" s="246">
        <f t="shared" si="534"/>
        <v>0</v>
      </c>
      <c r="CF2003" s="276">
        <f t="shared" si="535"/>
        <v>0</v>
      </c>
      <c r="CG2003" s="277">
        <f t="shared" si="535"/>
        <v>0</v>
      </c>
      <c r="CH2003" s="277">
        <f t="shared" si="535"/>
        <v>0</v>
      </c>
      <c r="CI2003" s="278">
        <f t="shared" si="524"/>
        <v>0</v>
      </c>
      <c r="CJ2003" s="280">
        <f t="shared" si="536"/>
        <v>0</v>
      </c>
      <c r="CK2003" s="232">
        <f t="shared" si="537"/>
        <v>0</v>
      </c>
      <c r="CL2003" s="1"/>
    </row>
    <row r="2004" spans="1:90" ht="18" customHeight="1">
      <c r="A2004" s="1"/>
      <c r="B2004" s="1"/>
      <c r="C2004" s="314"/>
      <c r="D2004" s="287" t="str">
        <f t="shared" si="523"/>
        <v/>
      </c>
      <c r="E2004" s="449" t="str">
        <f t="shared" si="525"/>
        <v/>
      </c>
      <c r="F2004" s="450"/>
      <c r="G2004" s="451"/>
      <c r="H2004" s="452"/>
      <c r="I2004" s="453"/>
      <c r="J2004" s="453"/>
      <c r="K2004" s="453"/>
      <c r="L2004" s="453"/>
      <c r="M2004" s="454"/>
      <c r="N2004" s="455"/>
      <c r="O2004" s="456"/>
      <c r="P2004" s="456"/>
      <c r="Q2004" s="456"/>
      <c r="R2004" s="456"/>
      <c r="S2004" s="456"/>
      <c r="T2004" s="456"/>
      <c r="U2004" s="456"/>
      <c r="V2004" s="456"/>
      <c r="W2004" s="456"/>
      <c r="X2004" s="456"/>
      <c r="Y2004" s="456"/>
      <c r="Z2004" s="456"/>
      <c r="AA2004" s="456"/>
      <c r="AB2004" s="456"/>
      <c r="AC2004" s="456"/>
      <c r="AD2004" s="456"/>
      <c r="AE2004" s="457"/>
      <c r="AF2004" s="455"/>
      <c r="AG2004" s="456"/>
      <c r="AH2004" s="456"/>
      <c r="AI2004" s="456"/>
      <c r="AJ2004" s="456"/>
      <c r="AK2004" s="456"/>
      <c r="AL2004" s="456"/>
      <c r="AM2004" s="456"/>
      <c r="AN2004" s="457"/>
      <c r="AO2004" s="455"/>
      <c r="AP2004" s="456"/>
      <c r="AQ2004" s="456"/>
      <c r="AR2004" s="456"/>
      <c r="AS2004" s="456"/>
      <c r="AT2004" s="456"/>
      <c r="AU2004" s="456"/>
      <c r="AV2004" s="456"/>
      <c r="AW2004" s="456"/>
      <c r="AX2004" s="456"/>
      <c r="AY2004" s="456"/>
      <c r="AZ2004" s="456"/>
      <c r="BA2004" s="456"/>
      <c r="BB2004" s="456"/>
      <c r="BC2004" s="456"/>
      <c r="BD2004" s="456"/>
      <c r="BE2004" s="456"/>
      <c r="BF2004" s="456"/>
      <c r="BG2004" s="457"/>
      <c r="BH2004" s="458"/>
      <c r="BI2004" s="459"/>
      <c r="BJ2004" s="459"/>
      <c r="BK2004" s="459"/>
      <c r="BL2004" s="459"/>
      <c r="BM2004" s="460"/>
      <c r="BN2004" s="314"/>
      <c r="BO2004" s="314"/>
      <c r="BP2004" s="1"/>
      <c r="BQ2004" s="120">
        <f>IF($F$3="","",IF(N2004=$F$3,COUNTIF(BQ$23:BQ2003,"&gt;0")+1,0))</f>
        <v>0</v>
      </c>
      <c r="BR2004" s="1"/>
      <c r="BS2004" s="20" t="str">
        <f>IF($N2004="","",IF(VLOOKUP(VLOOKUP($N2004,IMPOSTAZIONI!$E$6:$I$13,5,FALSE),IMPOSTAZIONI!$B$25:$N$32,3,FALSE)=0,"",VLOOKUP(VLOOKUP($N2004,IMPOSTAZIONI!$E$6:$I$13,5,FALSE),IMPOSTAZIONI!$B$25:$N$32,3,FALSE)))</f>
        <v/>
      </c>
      <c r="BT2004" s="20" t="str">
        <f>IF($N2004="","",IF(VLOOKUP(VLOOKUP($N2004,IMPOSTAZIONI!$E$6:$I$13,5,FALSE),IMPOSTAZIONI!$B$25:$N$32,6,FALSE)=0,"",VLOOKUP(VLOOKUP($N2004,IMPOSTAZIONI!$E$6:$I$13,5,FALSE),IMPOSTAZIONI!$B$25:$N$32,6,FALSE)))</f>
        <v/>
      </c>
      <c r="BU2004" s="20" t="str">
        <f>IF($N2004="","",IF(VLOOKUP(VLOOKUP($N2004,IMPOSTAZIONI!$E$6:$I$13,5,FALSE),IMPOSTAZIONI!$B$25:$N$32,9,FALSE)=0,"",VLOOKUP(VLOOKUP($N2004,IMPOSTAZIONI!$E$6:$I$13,5,FALSE),IMPOSTAZIONI!$B$25:$N$32,9,FALSE)))</f>
        <v/>
      </c>
      <c r="BV2004" s="20" t="str">
        <f>IF($N2004="","",IF(VLOOKUP(VLOOKUP($N2004,IMPOSTAZIONI!$E$6:$I$13,5,FALSE),IMPOSTAZIONI!$B$25:$N$32,12,FALSE)=0,"",VLOOKUP(VLOOKUP($N2004,IMPOSTAZIONI!$E$6:$I$13,5,FALSE),IMPOSTAZIONI!$B$25:$N$32,12,FALSE)))</f>
        <v/>
      </c>
      <c r="BW2004" s="221" t="str">
        <f t="shared" si="526"/>
        <v/>
      </c>
      <c r="BX2004" s="221" t="str">
        <f t="shared" si="527"/>
        <v/>
      </c>
      <c r="BY2004" s="221">
        <f t="shared" si="528"/>
        <v>0</v>
      </c>
      <c r="BZ2004" s="231">
        <f t="shared" si="529"/>
        <v>0</v>
      </c>
      <c r="CA2004" s="246">
        <f t="shared" si="530"/>
        <v>0</v>
      </c>
      <c r="CB2004" s="246">
        <f t="shared" si="531"/>
        <v>0</v>
      </c>
      <c r="CC2004" s="246" t="str">
        <f t="shared" si="532"/>
        <v/>
      </c>
      <c r="CD2004" s="246">
        <f t="shared" si="533"/>
        <v>5</v>
      </c>
      <c r="CE2004" s="246">
        <f t="shared" si="534"/>
        <v>0</v>
      </c>
      <c r="CF2004" s="276">
        <f t="shared" si="535"/>
        <v>0</v>
      </c>
      <c r="CG2004" s="277">
        <f t="shared" si="535"/>
        <v>0</v>
      </c>
      <c r="CH2004" s="277">
        <f t="shared" si="535"/>
        <v>0</v>
      </c>
      <c r="CI2004" s="278">
        <f t="shared" si="524"/>
        <v>0</v>
      </c>
      <c r="CJ2004" s="280">
        <f t="shared" si="536"/>
        <v>0</v>
      </c>
      <c r="CK2004" s="232">
        <f t="shared" si="537"/>
        <v>0</v>
      </c>
      <c r="CL2004" s="1"/>
    </row>
    <row r="2005" spans="1:90" ht="18" customHeight="1">
      <c r="A2005" s="1"/>
      <c r="B2005" s="1"/>
      <c r="C2005" s="314"/>
      <c r="D2005" s="287" t="str">
        <f t="shared" si="523"/>
        <v/>
      </c>
      <c r="E2005" s="449" t="str">
        <f t="shared" si="525"/>
        <v/>
      </c>
      <c r="F2005" s="450"/>
      <c r="G2005" s="451"/>
      <c r="H2005" s="452"/>
      <c r="I2005" s="453"/>
      <c r="J2005" s="453"/>
      <c r="K2005" s="453"/>
      <c r="L2005" s="453"/>
      <c r="M2005" s="454"/>
      <c r="N2005" s="455"/>
      <c r="O2005" s="456"/>
      <c r="P2005" s="456"/>
      <c r="Q2005" s="456"/>
      <c r="R2005" s="456"/>
      <c r="S2005" s="456"/>
      <c r="T2005" s="456"/>
      <c r="U2005" s="456"/>
      <c r="V2005" s="456"/>
      <c r="W2005" s="456"/>
      <c r="X2005" s="456"/>
      <c r="Y2005" s="456"/>
      <c r="Z2005" s="456"/>
      <c r="AA2005" s="456"/>
      <c r="AB2005" s="456"/>
      <c r="AC2005" s="456"/>
      <c r="AD2005" s="456"/>
      <c r="AE2005" s="457"/>
      <c r="AF2005" s="455"/>
      <c r="AG2005" s="456"/>
      <c r="AH2005" s="456"/>
      <c r="AI2005" s="456"/>
      <c r="AJ2005" s="456"/>
      <c r="AK2005" s="456"/>
      <c r="AL2005" s="456"/>
      <c r="AM2005" s="456"/>
      <c r="AN2005" s="457"/>
      <c r="AO2005" s="455"/>
      <c r="AP2005" s="456"/>
      <c r="AQ2005" s="456"/>
      <c r="AR2005" s="456"/>
      <c r="AS2005" s="456"/>
      <c r="AT2005" s="456"/>
      <c r="AU2005" s="456"/>
      <c r="AV2005" s="456"/>
      <c r="AW2005" s="456"/>
      <c r="AX2005" s="456"/>
      <c r="AY2005" s="456"/>
      <c r="AZ2005" s="456"/>
      <c r="BA2005" s="456"/>
      <c r="BB2005" s="456"/>
      <c r="BC2005" s="456"/>
      <c r="BD2005" s="456"/>
      <c r="BE2005" s="456"/>
      <c r="BF2005" s="456"/>
      <c r="BG2005" s="457"/>
      <c r="BH2005" s="458"/>
      <c r="BI2005" s="459"/>
      <c r="BJ2005" s="459"/>
      <c r="BK2005" s="459"/>
      <c r="BL2005" s="459"/>
      <c r="BM2005" s="460"/>
      <c r="BN2005" s="314"/>
      <c r="BO2005" s="314"/>
      <c r="BP2005" s="1"/>
      <c r="BQ2005" s="120">
        <f>IF($F$3="","",IF(N2005=$F$3,COUNTIF(BQ$23:BQ2004,"&gt;0")+1,0))</f>
        <v>0</v>
      </c>
      <c r="BR2005" s="1"/>
      <c r="BS2005" s="20" t="str">
        <f>IF($N2005="","",IF(VLOOKUP(VLOOKUP($N2005,IMPOSTAZIONI!$E$6:$I$13,5,FALSE),IMPOSTAZIONI!$B$25:$N$32,3,FALSE)=0,"",VLOOKUP(VLOOKUP($N2005,IMPOSTAZIONI!$E$6:$I$13,5,FALSE),IMPOSTAZIONI!$B$25:$N$32,3,FALSE)))</f>
        <v/>
      </c>
      <c r="BT2005" s="20" t="str">
        <f>IF($N2005="","",IF(VLOOKUP(VLOOKUP($N2005,IMPOSTAZIONI!$E$6:$I$13,5,FALSE),IMPOSTAZIONI!$B$25:$N$32,6,FALSE)=0,"",VLOOKUP(VLOOKUP($N2005,IMPOSTAZIONI!$E$6:$I$13,5,FALSE),IMPOSTAZIONI!$B$25:$N$32,6,FALSE)))</f>
        <v/>
      </c>
      <c r="BU2005" s="20" t="str">
        <f>IF($N2005="","",IF(VLOOKUP(VLOOKUP($N2005,IMPOSTAZIONI!$E$6:$I$13,5,FALSE),IMPOSTAZIONI!$B$25:$N$32,9,FALSE)=0,"",VLOOKUP(VLOOKUP($N2005,IMPOSTAZIONI!$E$6:$I$13,5,FALSE),IMPOSTAZIONI!$B$25:$N$32,9,FALSE)))</f>
        <v/>
      </c>
      <c r="BV2005" s="20" t="str">
        <f>IF($N2005="","",IF(VLOOKUP(VLOOKUP($N2005,IMPOSTAZIONI!$E$6:$I$13,5,FALSE),IMPOSTAZIONI!$B$25:$N$32,12,FALSE)=0,"",VLOOKUP(VLOOKUP($N2005,IMPOSTAZIONI!$E$6:$I$13,5,FALSE),IMPOSTAZIONI!$B$25:$N$32,12,FALSE)))</f>
        <v/>
      </c>
      <c r="BW2005" s="221" t="str">
        <f t="shared" si="526"/>
        <v/>
      </c>
      <c r="BX2005" s="221" t="str">
        <f t="shared" si="527"/>
        <v/>
      </c>
      <c r="BY2005" s="221">
        <f t="shared" si="528"/>
        <v>0</v>
      </c>
      <c r="BZ2005" s="231">
        <f t="shared" si="529"/>
        <v>0</v>
      </c>
      <c r="CA2005" s="246">
        <f t="shared" si="530"/>
        <v>0</v>
      </c>
      <c r="CB2005" s="246">
        <f t="shared" si="531"/>
        <v>0</v>
      </c>
      <c r="CC2005" s="246" t="str">
        <f t="shared" si="532"/>
        <v/>
      </c>
      <c r="CD2005" s="246">
        <f t="shared" si="533"/>
        <v>5</v>
      </c>
      <c r="CE2005" s="246">
        <f t="shared" si="534"/>
        <v>0</v>
      </c>
      <c r="CF2005" s="276">
        <f t="shared" si="535"/>
        <v>0</v>
      </c>
      <c r="CG2005" s="277">
        <f t="shared" si="535"/>
        <v>0</v>
      </c>
      <c r="CH2005" s="277">
        <f t="shared" si="535"/>
        <v>0</v>
      </c>
      <c r="CI2005" s="278">
        <f t="shared" si="524"/>
        <v>0</v>
      </c>
      <c r="CJ2005" s="280">
        <f t="shared" si="536"/>
        <v>0</v>
      </c>
      <c r="CK2005" s="232">
        <f t="shared" si="537"/>
        <v>0</v>
      </c>
      <c r="CL2005" s="1"/>
    </row>
    <row r="2006" spans="1:90" ht="18" customHeight="1">
      <c r="A2006" s="1"/>
      <c r="B2006" s="1"/>
      <c r="C2006" s="314"/>
      <c r="D2006" s="287" t="str">
        <f t="shared" si="523"/>
        <v/>
      </c>
      <c r="E2006" s="449" t="str">
        <f t="shared" si="525"/>
        <v/>
      </c>
      <c r="F2006" s="450"/>
      <c r="G2006" s="451"/>
      <c r="H2006" s="452"/>
      <c r="I2006" s="453"/>
      <c r="J2006" s="453"/>
      <c r="K2006" s="453"/>
      <c r="L2006" s="453"/>
      <c r="M2006" s="454"/>
      <c r="N2006" s="455"/>
      <c r="O2006" s="456"/>
      <c r="P2006" s="456"/>
      <c r="Q2006" s="456"/>
      <c r="R2006" s="456"/>
      <c r="S2006" s="456"/>
      <c r="T2006" s="456"/>
      <c r="U2006" s="456"/>
      <c r="V2006" s="456"/>
      <c r="W2006" s="456"/>
      <c r="X2006" s="456"/>
      <c r="Y2006" s="456"/>
      <c r="Z2006" s="456"/>
      <c r="AA2006" s="456"/>
      <c r="AB2006" s="456"/>
      <c r="AC2006" s="456"/>
      <c r="AD2006" s="456"/>
      <c r="AE2006" s="457"/>
      <c r="AF2006" s="455"/>
      <c r="AG2006" s="456"/>
      <c r="AH2006" s="456"/>
      <c r="AI2006" s="456"/>
      <c r="AJ2006" s="456"/>
      <c r="AK2006" s="456"/>
      <c r="AL2006" s="456"/>
      <c r="AM2006" s="456"/>
      <c r="AN2006" s="457"/>
      <c r="AO2006" s="455"/>
      <c r="AP2006" s="456"/>
      <c r="AQ2006" s="456"/>
      <c r="AR2006" s="456"/>
      <c r="AS2006" s="456"/>
      <c r="AT2006" s="456"/>
      <c r="AU2006" s="456"/>
      <c r="AV2006" s="456"/>
      <c r="AW2006" s="456"/>
      <c r="AX2006" s="456"/>
      <c r="AY2006" s="456"/>
      <c r="AZ2006" s="456"/>
      <c r="BA2006" s="456"/>
      <c r="BB2006" s="456"/>
      <c r="BC2006" s="456"/>
      <c r="BD2006" s="456"/>
      <c r="BE2006" s="456"/>
      <c r="BF2006" s="456"/>
      <c r="BG2006" s="457"/>
      <c r="BH2006" s="458"/>
      <c r="BI2006" s="459"/>
      <c r="BJ2006" s="459"/>
      <c r="BK2006" s="459"/>
      <c r="BL2006" s="459"/>
      <c r="BM2006" s="460"/>
      <c r="BN2006" s="314"/>
      <c r="BO2006" s="314"/>
      <c r="BP2006" s="1"/>
      <c r="BQ2006" s="120">
        <f>IF($F$3="","",IF(N2006=$F$3,COUNTIF(BQ$23:BQ2005,"&gt;0")+1,0))</f>
        <v>0</v>
      </c>
      <c r="BR2006" s="1"/>
      <c r="BS2006" s="20" t="str">
        <f>IF($N2006="","",IF(VLOOKUP(VLOOKUP($N2006,IMPOSTAZIONI!$E$6:$I$13,5,FALSE),IMPOSTAZIONI!$B$25:$N$32,3,FALSE)=0,"",VLOOKUP(VLOOKUP($N2006,IMPOSTAZIONI!$E$6:$I$13,5,FALSE),IMPOSTAZIONI!$B$25:$N$32,3,FALSE)))</f>
        <v/>
      </c>
      <c r="BT2006" s="20" t="str">
        <f>IF($N2006="","",IF(VLOOKUP(VLOOKUP($N2006,IMPOSTAZIONI!$E$6:$I$13,5,FALSE),IMPOSTAZIONI!$B$25:$N$32,6,FALSE)=0,"",VLOOKUP(VLOOKUP($N2006,IMPOSTAZIONI!$E$6:$I$13,5,FALSE),IMPOSTAZIONI!$B$25:$N$32,6,FALSE)))</f>
        <v/>
      </c>
      <c r="BU2006" s="20" t="str">
        <f>IF($N2006="","",IF(VLOOKUP(VLOOKUP($N2006,IMPOSTAZIONI!$E$6:$I$13,5,FALSE),IMPOSTAZIONI!$B$25:$N$32,9,FALSE)=0,"",VLOOKUP(VLOOKUP($N2006,IMPOSTAZIONI!$E$6:$I$13,5,FALSE),IMPOSTAZIONI!$B$25:$N$32,9,FALSE)))</f>
        <v/>
      </c>
      <c r="BV2006" s="20" t="str">
        <f>IF($N2006="","",IF(VLOOKUP(VLOOKUP($N2006,IMPOSTAZIONI!$E$6:$I$13,5,FALSE),IMPOSTAZIONI!$B$25:$N$32,12,FALSE)=0,"",VLOOKUP(VLOOKUP($N2006,IMPOSTAZIONI!$E$6:$I$13,5,FALSE),IMPOSTAZIONI!$B$25:$N$32,12,FALSE)))</f>
        <v/>
      </c>
      <c r="BW2006" s="221" t="str">
        <f t="shared" si="526"/>
        <v/>
      </c>
      <c r="BX2006" s="221" t="str">
        <f t="shared" si="527"/>
        <v/>
      </c>
      <c r="BY2006" s="221">
        <f t="shared" si="528"/>
        <v>0</v>
      </c>
      <c r="BZ2006" s="231">
        <f t="shared" si="529"/>
        <v>0</v>
      </c>
      <c r="CA2006" s="246">
        <f t="shared" si="530"/>
        <v>0</v>
      </c>
      <c r="CB2006" s="246">
        <f t="shared" si="531"/>
        <v>0</v>
      </c>
      <c r="CC2006" s="246" t="str">
        <f t="shared" si="532"/>
        <v/>
      </c>
      <c r="CD2006" s="246">
        <f t="shared" si="533"/>
        <v>5</v>
      </c>
      <c r="CE2006" s="246">
        <f t="shared" si="534"/>
        <v>0</v>
      </c>
      <c r="CF2006" s="276">
        <f t="shared" si="535"/>
        <v>0</v>
      </c>
      <c r="CG2006" s="277">
        <f t="shared" si="535"/>
        <v>0</v>
      </c>
      <c r="CH2006" s="277">
        <f t="shared" si="535"/>
        <v>0</v>
      </c>
      <c r="CI2006" s="278">
        <f t="shared" si="524"/>
        <v>0</v>
      </c>
      <c r="CJ2006" s="280">
        <f t="shared" si="536"/>
        <v>0</v>
      </c>
      <c r="CK2006" s="232">
        <f t="shared" si="537"/>
        <v>0</v>
      </c>
      <c r="CL2006" s="1"/>
    </row>
    <row r="2007" spans="1:90" ht="18" customHeight="1">
      <c r="A2007" s="1"/>
      <c r="B2007" s="1"/>
      <c r="C2007" s="314"/>
      <c r="D2007" s="287" t="str">
        <f t="shared" si="523"/>
        <v/>
      </c>
      <c r="E2007" s="449" t="str">
        <f t="shared" si="525"/>
        <v/>
      </c>
      <c r="F2007" s="450"/>
      <c r="G2007" s="451"/>
      <c r="H2007" s="452"/>
      <c r="I2007" s="453"/>
      <c r="J2007" s="453"/>
      <c r="K2007" s="453"/>
      <c r="L2007" s="453"/>
      <c r="M2007" s="454"/>
      <c r="N2007" s="455"/>
      <c r="O2007" s="456"/>
      <c r="P2007" s="456"/>
      <c r="Q2007" s="456"/>
      <c r="R2007" s="456"/>
      <c r="S2007" s="456"/>
      <c r="T2007" s="456"/>
      <c r="U2007" s="456"/>
      <c r="V2007" s="456"/>
      <c r="W2007" s="456"/>
      <c r="X2007" s="456"/>
      <c r="Y2007" s="456"/>
      <c r="Z2007" s="456"/>
      <c r="AA2007" s="456"/>
      <c r="AB2007" s="456"/>
      <c r="AC2007" s="456"/>
      <c r="AD2007" s="456"/>
      <c r="AE2007" s="457"/>
      <c r="AF2007" s="455"/>
      <c r="AG2007" s="456"/>
      <c r="AH2007" s="456"/>
      <c r="AI2007" s="456"/>
      <c r="AJ2007" s="456"/>
      <c r="AK2007" s="456"/>
      <c r="AL2007" s="456"/>
      <c r="AM2007" s="456"/>
      <c r="AN2007" s="457"/>
      <c r="AO2007" s="455"/>
      <c r="AP2007" s="456"/>
      <c r="AQ2007" s="456"/>
      <c r="AR2007" s="456"/>
      <c r="AS2007" s="456"/>
      <c r="AT2007" s="456"/>
      <c r="AU2007" s="456"/>
      <c r="AV2007" s="456"/>
      <c r="AW2007" s="456"/>
      <c r="AX2007" s="456"/>
      <c r="AY2007" s="456"/>
      <c r="AZ2007" s="456"/>
      <c r="BA2007" s="456"/>
      <c r="BB2007" s="456"/>
      <c r="BC2007" s="456"/>
      <c r="BD2007" s="456"/>
      <c r="BE2007" s="456"/>
      <c r="BF2007" s="456"/>
      <c r="BG2007" s="457"/>
      <c r="BH2007" s="458"/>
      <c r="BI2007" s="459"/>
      <c r="BJ2007" s="459"/>
      <c r="BK2007" s="459"/>
      <c r="BL2007" s="459"/>
      <c r="BM2007" s="460"/>
      <c r="BN2007" s="314"/>
      <c r="BO2007" s="314"/>
      <c r="BP2007" s="1"/>
      <c r="BQ2007" s="120">
        <f>IF($F$3="","",IF(N2007=$F$3,COUNTIF(BQ$23:BQ2006,"&gt;0")+1,0))</f>
        <v>0</v>
      </c>
      <c r="BR2007" s="1"/>
      <c r="BS2007" s="20" t="str">
        <f>IF($N2007="","",IF(VLOOKUP(VLOOKUP($N2007,IMPOSTAZIONI!$E$6:$I$13,5,FALSE),IMPOSTAZIONI!$B$25:$N$32,3,FALSE)=0,"",VLOOKUP(VLOOKUP($N2007,IMPOSTAZIONI!$E$6:$I$13,5,FALSE),IMPOSTAZIONI!$B$25:$N$32,3,FALSE)))</f>
        <v/>
      </c>
      <c r="BT2007" s="20" t="str">
        <f>IF($N2007="","",IF(VLOOKUP(VLOOKUP($N2007,IMPOSTAZIONI!$E$6:$I$13,5,FALSE),IMPOSTAZIONI!$B$25:$N$32,6,FALSE)=0,"",VLOOKUP(VLOOKUP($N2007,IMPOSTAZIONI!$E$6:$I$13,5,FALSE),IMPOSTAZIONI!$B$25:$N$32,6,FALSE)))</f>
        <v/>
      </c>
      <c r="BU2007" s="20" t="str">
        <f>IF($N2007="","",IF(VLOOKUP(VLOOKUP($N2007,IMPOSTAZIONI!$E$6:$I$13,5,FALSE),IMPOSTAZIONI!$B$25:$N$32,9,FALSE)=0,"",VLOOKUP(VLOOKUP($N2007,IMPOSTAZIONI!$E$6:$I$13,5,FALSE),IMPOSTAZIONI!$B$25:$N$32,9,FALSE)))</f>
        <v/>
      </c>
      <c r="BV2007" s="20" t="str">
        <f>IF($N2007="","",IF(VLOOKUP(VLOOKUP($N2007,IMPOSTAZIONI!$E$6:$I$13,5,FALSE),IMPOSTAZIONI!$B$25:$N$32,12,FALSE)=0,"",VLOOKUP(VLOOKUP($N2007,IMPOSTAZIONI!$E$6:$I$13,5,FALSE),IMPOSTAZIONI!$B$25:$N$32,12,FALSE)))</f>
        <v/>
      </c>
      <c r="BW2007" s="221" t="str">
        <f t="shared" si="526"/>
        <v/>
      </c>
      <c r="BX2007" s="221" t="str">
        <f t="shared" si="527"/>
        <v/>
      </c>
      <c r="BY2007" s="221">
        <f t="shared" si="528"/>
        <v>0</v>
      </c>
      <c r="BZ2007" s="231">
        <f t="shared" si="529"/>
        <v>0</v>
      </c>
      <c r="CA2007" s="246">
        <f t="shared" si="530"/>
        <v>0</v>
      </c>
      <c r="CB2007" s="246">
        <f t="shared" si="531"/>
        <v>0</v>
      </c>
      <c r="CC2007" s="246" t="str">
        <f t="shared" si="532"/>
        <v/>
      </c>
      <c r="CD2007" s="246">
        <f t="shared" si="533"/>
        <v>5</v>
      </c>
      <c r="CE2007" s="246">
        <f t="shared" si="534"/>
        <v>0</v>
      </c>
      <c r="CF2007" s="276">
        <f t="shared" si="535"/>
        <v>0</v>
      </c>
      <c r="CG2007" s="277">
        <f t="shared" si="535"/>
        <v>0</v>
      </c>
      <c r="CH2007" s="277">
        <f t="shared" si="535"/>
        <v>0</v>
      </c>
      <c r="CI2007" s="278">
        <f t="shared" si="524"/>
        <v>0</v>
      </c>
      <c r="CJ2007" s="280">
        <f t="shared" si="536"/>
        <v>0</v>
      </c>
      <c r="CK2007" s="232">
        <f t="shared" si="537"/>
        <v>0</v>
      </c>
      <c r="CL2007" s="1"/>
    </row>
    <row r="2008" spans="1:90" ht="18" customHeight="1">
      <c r="A2008" s="1"/>
      <c r="B2008" s="1"/>
      <c r="C2008" s="314"/>
      <c r="D2008" s="287" t="str">
        <f t="shared" si="523"/>
        <v/>
      </c>
      <c r="E2008" s="449" t="str">
        <f t="shared" si="525"/>
        <v/>
      </c>
      <c r="F2008" s="450"/>
      <c r="G2008" s="451"/>
      <c r="H2008" s="452"/>
      <c r="I2008" s="453"/>
      <c r="J2008" s="453"/>
      <c r="K2008" s="453"/>
      <c r="L2008" s="453"/>
      <c r="M2008" s="454"/>
      <c r="N2008" s="455"/>
      <c r="O2008" s="456"/>
      <c r="P2008" s="456"/>
      <c r="Q2008" s="456"/>
      <c r="R2008" s="456"/>
      <c r="S2008" s="456"/>
      <c r="T2008" s="456"/>
      <c r="U2008" s="456"/>
      <c r="V2008" s="456"/>
      <c r="W2008" s="456"/>
      <c r="X2008" s="456"/>
      <c r="Y2008" s="456"/>
      <c r="Z2008" s="456"/>
      <c r="AA2008" s="456"/>
      <c r="AB2008" s="456"/>
      <c r="AC2008" s="456"/>
      <c r="AD2008" s="456"/>
      <c r="AE2008" s="457"/>
      <c r="AF2008" s="455"/>
      <c r="AG2008" s="456"/>
      <c r="AH2008" s="456"/>
      <c r="AI2008" s="456"/>
      <c r="AJ2008" s="456"/>
      <c r="AK2008" s="456"/>
      <c r="AL2008" s="456"/>
      <c r="AM2008" s="456"/>
      <c r="AN2008" s="457"/>
      <c r="AO2008" s="455"/>
      <c r="AP2008" s="456"/>
      <c r="AQ2008" s="456"/>
      <c r="AR2008" s="456"/>
      <c r="AS2008" s="456"/>
      <c r="AT2008" s="456"/>
      <c r="AU2008" s="456"/>
      <c r="AV2008" s="456"/>
      <c r="AW2008" s="456"/>
      <c r="AX2008" s="456"/>
      <c r="AY2008" s="456"/>
      <c r="AZ2008" s="456"/>
      <c r="BA2008" s="456"/>
      <c r="BB2008" s="456"/>
      <c r="BC2008" s="456"/>
      <c r="BD2008" s="456"/>
      <c r="BE2008" s="456"/>
      <c r="BF2008" s="456"/>
      <c r="BG2008" s="457"/>
      <c r="BH2008" s="458"/>
      <c r="BI2008" s="459"/>
      <c r="BJ2008" s="459"/>
      <c r="BK2008" s="459"/>
      <c r="BL2008" s="459"/>
      <c r="BM2008" s="460"/>
      <c r="BN2008" s="314"/>
      <c r="BO2008" s="314"/>
      <c r="BP2008" s="1"/>
      <c r="BQ2008" s="120">
        <f>IF($F$3="","",IF(N2008=$F$3,COUNTIF(BQ$23:BQ2007,"&gt;0")+1,0))</f>
        <v>0</v>
      </c>
      <c r="BR2008" s="1"/>
      <c r="BS2008" s="20" t="str">
        <f>IF($N2008="","",IF(VLOOKUP(VLOOKUP($N2008,IMPOSTAZIONI!$E$6:$I$13,5,FALSE),IMPOSTAZIONI!$B$25:$N$32,3,FALSE)=0,"",VLOOKUP(VLOOKUP($N2008,IMPOSTAZIONI!$E$6:$I$13,5,FALSE),IMPOSTAZIONI!$B$25:$N$32,3,FALSE)))</f>
        <v/>
      </c>
      <c r="BT2008" s="20" t="str">
        <f>IF($N2008="","",IF(VLOOKUP(VLOOKUP($N2008,IMPOSTAZIONI!$E$6:$I$13,5,FALSE),IMPOSTAZIONI!$B$25:$N$32,6,FALSE)=0,"",VLOOKUP(VLOOKUP($N2008,IMPOSTAZIONI!$E$6:$I$13,5,FALSE),IMPOSTAZIONI!$B$25:$N$32,6,FALSE)))</f>
        <v/>
      </c>
      <c r="BU2008" s="20" t="str">
        <f>IF($N2008="","",IF(VLOOKUP(VLOOKUP($N2008,IMPOSTAZIONI!$E$6:$I$13,5,FALSE),IMPOSTAZIONI!$B$25:$N$32,9,FALSE)=0,"",VLOOKUP(VLOOKUP($N2008,IMPOSTAZIONI!$E$6:$I$13,5,FALSE),IMPOSTAZIONI!$B$25:$N$32,9,FALSE)))</f>
        <v/>
      </c>
      <c r="BV2008" s="20" t="str">
        <f>IF($N2008="","",IF(VLOOKUP(VLOOKUP($N2008,IMPOSTAZIONI!$E$6:$I$13,5,FALSE),IMPOSTAZIONI!$B$25:$N$32,12,FALSE)=0,"",VLOOKUP(VLOOKUP($N2008,IMPOSTAZIONI!$E$6:$I$13,5,FALSE),IMPOSTAZIONI!$B$25:$N$32,12,FALSE)))</f>
        <v/>
      </c>
      <c r="BW2008" s="221" t="str">
        <f t="shared" si="526"/>
        <v/>
      </c>
      <c r="BX2008" s="221" t="str">
        <f t="shared" si="527"/>
        <v/>
      </c>
      <c r="BY2008" s="221">
        <f t="shared" si="528"/>
        <v>0</v>
      </c>
      <c r="BZ2008" s="231">
        <f t="shared" si="529"/>
        <v>0</v>
      </c>
      <c r="CA2008" s="246">
        <f t="shared" si="530"/>
        <v>0</v>
      </c>
      <c r="CB2008" s="246">
        <f t="shared" si="531"/>
        <v>0</v>
      </c>
      <c r="CC2008" s="246" t="str">
        <f t="shared" si="532"/>
        <v/>
      </c>
      <c r="CD2008" s="246">
        <f t="shared" si="533"/>
        <v>5</v>
      </c>
      <c r="CE2008" s="246">
        <f t="shared" si="534"/>
        <v>0</v>
      </c>
      <c r="CF2008" s="276">
        <f t="shared" si="535"/>
        <v>0</v>
      </c>
      <c r="CG2008" s="277">
        <f t="shared" si="535"/>
        <v>0</v>
      </c>
      <c r="CH2008" s="277">
        <f t="shared" si="535"/>
        <v>0</v>
      </c>
      <c r="CI2008" s="278">
        <f t="shared" si="524"/>
        <v>0</v>
      </c>
      <c r="CJ2008" s="280">
        <f t="shared" si="536"/>
        <v>0</v>
      </c>
      <c r="CK2008" s="232">
        <f t="shared" si="537"/>
        <v>0</v>
      </c>
      <c r="CL2008" s="1"/>
    </row>
    <row r="2009" spans="1:90" ht="18" customHeight="1">
      <c r="A2009" s="1"/>
      <c r="B2009" s="1"/>
      <c r="C2009" s="314"/>
      <c r="D2009" s="287" t="str">
        <f t="shared" si="523"/>
        <v/>
      </c>
      <c r="E2009" s="449" t="str">
        <f t="shared" si="525"/>
        <v/>
      </c>
      <c r="F2009" s="450"/>
      <c r="G2009" s="451"/>
      <c r="H2009" s="452"/>
      <c r="I2009" s="453"/>
      <c r="J2009" s="453"/>
      <c r="K2009" s="453"/>
      <c r="L2009" s="453"/>
      <c r="M2009" s="454"/>
      <c r="N2009" s="455"/>
      <c r="O2009" s="456"/>
      <c r="P2009" s="456"/>
      <c r="Q2009" s="456"/>
      <c r="R2009" s="456"/>
      <c r="S2009" s="456"/>
      <c r="T2009" s="456"/>
      <c r="U2009" s="456"/>
      <c r="V2009" s="456"/>
      <c r="W2009" s="456"/>
      <c r="X2009" s="456"/>
      <c r="Y2009" s="456"/>
      <c r="Z2009" s="456"/>
      <c r="AA2009" s="456"/>
      <c r="AB2009" s="456"/>
      <c r="AC2009" s="456"/>
      <c r="AD2009" s="456"/>
      <c r="AE2009" s="457"/>
      <c r="AF2009" s="455"/>
      <c r="AG2009" s="456"/>
      <c r="AH2009" s="456"/>
      <c r="AI2009" s="456"/>
      <c r="AJ2009" s="456"/>
      <c r="AK2009" s="456"/>
      <c r="AL2009" s="456"/>
      <c r="AM2009" s="456"/>
      <c r="AN2009" s="457"/>
      <c r="AO2009" s="455"/>
      <c r="AP2009" s="456"/>
      <c r="AQ2009" s="456"/>
      <c r="AR2009" s="456"/>
      <c r="AS2009" s="456"/>
      <c r="AT2009" s="456"/>
      <c r="AU2009" s="456"/>
      <c r="AV2009" s="456"/>
      <c r="AW2009" s="456"/>
      <c r="AX2009" s="456"/>
      <c r="AY2009" s="456"/>
      <c r="AZ2009" s="456"/>
      <c r="BA2009" s="456"/>
      <c r="BB2009" s="456"/>
      <c r="BC2009" s="456"/>
      <c r="BD2009" s="456"/>
      <c r="BE2009" s="456"/>
      <c r="BF2009" s="456"/>
      <c r="BG2009" s="457"/>
      <c r="BH2009" s="458"/>
      <c r="BI2009" s="459"/>
      <c r="BJ2009" s="459"/>
      <c r="BK2009" s="459"/>
      <c r="BL2009" s="459"/>
      <c r="BM2009" s="460"/>
      <c r="BN2009" s="314"/>
      <c r="BO2009" s="314"/>
      <c r="BP2009" s="1"/>
      <c r="BQ2009" s="120">
        <f>IF($F$3="","",IF(N2009=$F$3,COUNTIF(BQ$23:BQ2008,"&gt;0")+1,0))</f>
        <v>0</v>
      </c>
      <c r="BR2009" s="1"/>
      <c r="BS2009" s="20" t="str">
        <f>IF($N2009="","",IF(VLOOKUP(VLOOKUP($N2009,IMPOSTAZIONI!$E$6:$I$13,5,FALSE),IMPOSTAZIONI!$B$25:$N$32,3,FALSE)=0,"",VLOOKUP(VLOOKUP($N2009,IMPOSTAZIONI!$E$6:$I$13,5,FALSE),IMPOSTAZIONI!$B$25:$N$32,3,FALSE)))</f>
        <v/>
      </c>
      <c r="BT2009" s="20" t="str">
        <f>IF($N2009="","",IF(VLOOKUP(VLOOKUP($N2009,IMPOSTAZIONI!$E$6:$I$13,5,FALSE),IMPOSTAZIONI!$B$25:$N$32,6,FALSE)=0,"",VLOOKUP(VLOOKUP($N2009,IMPOSTAZIONI!$E$6:$I$13,5,FALSE),IMPOSTAZIONI!$B$25:$N$32,6,FALSE)))</f>
        <v/>
      </c>
      <c r="BU2009" s="20" t="str">
        <f>IF($N2009="","",IF(VLOOKUP(VLOOKUP($N2009,IMPOSTAZIONI!$E$6:$I$13,5,FALSE),IMPOSTAZIONI!$B$25:$N$32,9,FALSE)=0,"",VLOOKUP(VLOOKUP($N2009,IMPOSTAZIONI!$E$6:$I$13,5,FALSE),IMPOSTAZIONI!$B$25:$N$32,9,FALSE)))</f>
        <v/>
      </c>
      <c r="BV2009" s="20" t="str">
        <f>IF($N2009="","",IF(VLOOKUP(VLOOKUP($N2009,IMPOSTAZIONI!$E$6:$I$13,5,FALSE),IMPOSTAZIONI!$B$25:$N$32,12,FALSE)=0,"",VLOOKUP(VLOOKUP($N2009,IMPOSTAZIONI!$E$6:$I$13,5,FALSE),IMPOSTAZIONI!$B$25:$N$32,12,FALSE)))</f>
        <v/>
      </c>
      <c r="BW2009" s="221" t="str">
        <f t="shared" si="526"/>
        <v/>
      </c>
      <c r="BX2009" s="221" t="str">
        <f t="shared" si="527"/>
        <v/>
      </c>
      <c r="BY2009" s="221">
        <f t="shared" si="528"/>
        <v>0</v>
      </c>
      <c r="BZ2009" s="231">
        <f t="shared" si="529"/>
        <v>0</v>
      </c>
      <c r="CA2009" s="246">
        <f t="shared" si="530"/>
        <v>0</v>
      </c>
      <c r="CB2009" s="246">
        <f t="shared" si="531"/>
        <v>0</v>
      </c>
      <c r="CC2009" s="246" t="str">
        <f t="shared" si="532"/>
        <v/>
      </c>
      <c r="CD2009" s="246">
        <f t="shared" si="533"/>
        <v>5</v>
      </c>
      <c r="CE2009" s="246">
        <f t="shared" si="534"/>
        <v>0</v>
      </c>
      <c r="CF2009" s="276">
        <f t="shared" si="535"/>
        <v>0</v>
      </c>
      <c r="CG2009" s="277">
        <f t="shared" si="535"/>
        <v>0</v>
      </c>
      <c r="CH2009" s="277">
        <f t="shared" si="535"/>
        <v>0</v>
      </c>
      <c r="CI2009" s="278">
        <f t="shared" si="524"/>
        <v>0</v>
      </c>
      <c r="CJ2009" s="280">
        <f t="shared" si="536"/>
        <v>0</v>
      </c>
      <c r="CK2009" s="232">
        <f t="shared" si="537"/>
        <v>0</v>
      </c>
      <c r="CL2009" s="1"/>
    </row>
    <row r="2010" spans="1:90" ht="18" customHeight="1">
      <c r="A2010" s="1"/>
      <c r="B2010" s="1"/>
      <c r="C2010" s="314"/>
      <c r="D2010" s="287" t="str">
        <f t="shared" si="523"/>
        <v/>
      </c>
      <c r="E2010" s="449" t="str">
        <f t="shared" si="525"/>
        <v/>
      </c>
      <c r="F2010" s="450"/>
      <c r="G2010" s="451"/>
      <c r="H2010" s="452"/>
      <c r="I2010" s="453"/>
      <c r="J2010" s="453"/>
      <c r="K2010" s="453"/>
      <c r="L2010" s="453"/>
      <c r="M2010" s="454"/>
      <c r="N2010" s="455"/>
      <c r="O2010" s="456"/>
      <c r="P2010" s="456"/>
      <c r="Q2010" s="456"/>
      <c r="R2010" s="456"/>
      <c r="S2010" s="456"/>
      <c r="T2010" s="456"/>
      <c r="U2010" s="456"/>
      <c r="V2010" s="456"/>
      <c r="W2010" s="456"/>
      <c r="X2010" s="456"/>
      <c r="Y2010" s="456"/>
      <c r="Z2010" s="456"/>
      <c r="AA2010" s="456"/>
      <c r="AB2010" s="456"/>
      <c r="AC2010" s="456"/>
      <c r="AD2010" s="456"/>
      <c r="AE2010" s="457"/>
      <c r="AF2010" s="455"/>
      <c r="AG2010" s="456"/>
      <c r="AH2010" s="456"/>
      <c r="AI2010" s="456"/>
      <c r="AJ2010" s="456"/>
      <c r="AK2010" s="456"/>
      <c r="AL2010" s="456"/>
      <c r="AM2010" s="456"/>
      <c r="AN2010" s="457"/>
      <c r="AO2010" s="455"/>
      <c r="AP2010" s="456"/>
      <c r="AQ2010" s="456"/>
      <c r="AR2010" s="456"/>
      <c r="AS2010" s="456"/>
      <c r="AT2010" s="456"/>
      <c r="AU2010" s="456"/>
      <c r="AV2010" s="456"/>
      <c r="AW2010" s="456"/>
      <c r="AX2010" s="456"/>
      <c r="AY2010" s="456"/>
      <c r="AZ2010" s="456"/>
      <c r="BA2010" s="456"/>
      <c r="BB2010" s="456"/>
      <c r="BC2010" s="456"/>
      <c r="BD2010" s="456"/>
      <c r="BE2010" s="456"/>
      <c r="BF2010" s="456"/>
      <c r="BG2010" s="457"/>
      <c r="BH2010" s="458"/>
      <c r="BI2010" s="459"/>
      <c r="BJ2010" s="459"/>
      <c r="BK2010" s="459"/>
      <c r="BL2010" s="459"/>
      <c r="BM2010" s="460"/>
      <c r="BN2010" s="314"/>
      <c r="BO2010" s="314"/>
      <c r="BP2010" s="1"/>
      <c r="BQ2010" s="120">
        <f>IF($F$3="","",IF(N2010=$F$3,COUNTIF(BQ$23:BQ2009,"&gt;0")+1,0))</f>
        <v>0</v>
      </c>
      <c r="BR2010" s="1"/>
      <c r="BS2010" s="20" t="str">
        <f>IF($N2010="","",IF(VLOOKUP(VLOOKUP($N2010,IMPOSTAZIONI!$E$6:$I$13,5,FALSE),IMPOSTAZIONI!$B$25:$N$32,3,FALSE)=0,"",VLOOKUP(VLOOKUP($N2010,IMPOSTAZIONI!$E$6:$I$13,5,FALSE),IMPOSTAZIONI!$B$25:$N$32,3,FALSE)))</f>
        <v/>
      </c>
      <c r="BT2010" s="20" t="str">
        <f>IF($N2010="","",IF(VLOOKUP(VLOOKUP($N2010,IMPOSTAZIONI!$E$6:$I$13,5,FALSE),IMPOSTAZIONI!$B$25:$N$32,6,FALSE)=0,"",VLOOKUP(VLOOKUP($N2010,IMPOSTAZIONI!$E$6:$I$13,5,FALSE),IMPOSTAZIONI!$B$25:$N$32,6,FALSE)))</f>
        <v/>
      </c>
      <c r="BU2010" s="20" t="str">
        <f>IF($N2010="","",IF(VLOOKUP(VLOOKUP($N2010,IMPOSTAZIONI!$E$6:$I$13,5,FALSE),IMPOSTAZIONI!$B$25:$N$32,9,FALSE)=0,"",VLOOKUP(VLOOKUP($N2010,IMPOSTAZIONI!$E$6:$I$13,5,FALSE),IMPOSTAZIONI!$B$25:$N$32,9,FALSE)))</f>
        <v/>
      </c>
      <c r="BV2010" s="20" t="str">
        <f>IF($N2010="","",IF(VLOOKUP(VLOOKUP($N2010,IMPOSTAZIONI!$E$6:$I$13,5,FALSE),IMPOSTAZIONI!$B$25:$N$32,12,FALSE)=0,"",VLOOKUP(VLOOKUP($N2010,IMPOSTAZIONI!$E$6:$I$13,5,FALSE),IMPOSTAZIONI!$B$25:$N$32,12,FALSE)))</f>
        <v/>
      </c>
      <c r="BW2010" s="221" t="str">
        <f t="shared" si="526"/>
        <v/>
      </c>
      <c r="BX2010" s="221" t="str">
        <f t="shared" si="527"/>
        <v/>
      </c>
      <c r="BY2010" s="221">
        <f t="shared" si="528"/>
        <v>0</v>
      </c>
      <c r="BZ2010" s="231">
        <f t="shared" si="529"/>
        <v>0</v>
      </c>
      <c r="CA2010" s="246">
        <f t="shared" si="530"/>
        <v>0</v>
      </c>
      <c r="CB2010" s="246">
        <f t="shared" si="531"/>
        <v>0</v>
      </c>
      <c r="CC2010" s="246" t="str">
        <f t="shared" si="532"/>
        <v/>
      </c>
      <c r="CD2010" s="246">
        <f t="shared" si="533"/>
        <v>5</v>
      </c>
      <c r="CE2010" s="246">
        <f t="shared" si="534"/>
        <v>0</v>
      </c>
      <c r="CF2010" s="276">
        <f t="shared" si="535"/>
        <v>0</v>
      </c>
      <c r="CG2010" s="277">
        <f t="shared" si="535"/>
        <v>0</v>
      </c>
      <c r="CH2010" s="277">
        <f t="shared" si="535"/>
        <v>0</v>
      </c>
      <c r="CI2010" s="278">
        <f t="shared" si="524"/>
        <v>0</v>
      </c>
      <c r="CJ2010" s="280">
        <f t="shared" si="536"/>
        <v>0</v>
      </c>
      <c r="CK2010" s="232">
        <f t="shared" si="537"/>
        <v>0</v>
      </c>
      <c r="CL2010" s="1"/>
    </row>
    <row r="2011" spans="1:90" ht="18" customHeight="1">
      <c r="A2011" s="1"/>
      <c r="B2011" s="1"/>
      <c r="C2011" s="314"/>
      <c r="D2011" s="287" t="str">
        <f t="shared" si="523"/>
        <v/>
      </c>
      <c r="E2011" s="449" t="str">
        <f t="shared" si="525"/>
        <v/>
      </c>
      <c r="F2011" s="450"/>
      <c r="G2011" s="451"/>
      <c r="H2011" s="452"/>
      <c r="I2011" s="453"/>
      <c r="J2011" s="453"/>
      <c r="K2011" s="453"/>
      <c r="L2011" s="453"/>
      <c r="M2011" s="454"/>
      <c r="N2011" s="455"/>
      <c r="O2011" s="456"/>
      <c r="P2011" s="456"/>
      <c r="Q2011" s="456"/>
      <c r="R2011" s="456"/>
      <c r="S2011" s="456"/>
      <c r="T2011" s="456"/>
      <c r="U2011" s="456"/>
      <c r="V2011" s="456"/>
      <c r="W2011" s="456"/>
      <c r="X2011" s="456"/>
      <c r="Y2011" s="456"/>
      <c r="Z2011" s="456"/>
      <c r="AA2011" s="456"/>
      <c r="AB2011" s="456"/>
      <c r="AC2011" s="456"/>
      <c r="AD2011" s="456"/>
      <c r="AE2011" s="457"/>
      <c r="AF2011" s="455"/>
      <c r="AG2011" s="456"/>
      <c r="AH2011" s="456"/>
      <c r="AI2011" s="456"/>
      <c r="AJ2011" s="456"/>
      <c r="AK2011" s="456"/>
      <c r="AL2011" s="456"/>
      <c r="AM2011" s="456"/>
      <c r="AN2011" s="457"/>
      <c r="AO2011" s="455"/>
      <c r="AP2011" s="456"/>
      <c r="AQ2011" s="456"/>
      <c r="AR2011" s="456"/>
      <c r="AS2011" s="456"/>
      <c r="AT2011" s="456"/>
      <c r="AU2011" s="456"/>
      <c r="AV2011" s="456"/>
      <c r="AW2011" s="456"/>
      <c r="AX2011" s="456"/>
      <c r="AY2011" s="456"/>
      <c r="AZ2011" s="456"/>
      <c r="BA2011" s="456"/>
      <c r="BB2011" s="456"/>
      <c r="BC2011" s="456"/>
      <c r="BD2011" s="456"/>
      <c r="BE2011" s="456"/>
      <c r="BF2011" s="456"/>
      <c r="BG2011" s="457"/>
      <c r="BH2011" s="458"/>
      <c r="BI2011" s="459"/>
      <c r="BJ2011" s="459"/>
      <c r="BK2011" s="459"/>
      <c r="BL2011" s="459"/>
      <c r="BM2011" s="460"/>
      <c r="BN2011" s="314"/>
      <c r="BO2011" s="314"/>
      <c r="BP2011" s="1"/>
      <c r="BQ2011" s="120">
        <f>IF($F$3="","",IF(N2011=$F$3,COUNTIF(BQ$23:BQ2010,"&gt;0")+1,0))</f>
        <v>0</v>
      </c>
      <c r="BR2011" s="1"/>
      <c r="BS2011" s="20" t="str">
        <f>IF($N2011="","",IF(VLOOKUP(VLOOKUP($N2011,IMPOSTAZIONI!$E$6:$I$13,5,FALSE),IMPOSTAZIONI!$B$25:$N$32,3,FALSE)=0,"",VLOOKUP(VLOOKUP($N2011,IMPOSTAZIONI!$E$6:$I$13,5,FALSE),IMPOSTAZIONI!$B$25:$N$32,3,FALSE)))</f>
        <v/>
      </c>
      <c r="BT2011" s="20" t="str">
        <f>IF($N2011="","",IF(VLOOKUP(VLOOKUP($N2011,IMPOSTAZIONI!$E$6:$I$13,5,FALSE),IMPOSTAZIONI!$B$25:$N$32,6,FALSE)=0,"",VLOOKUP(VLOOKUP($N2011,IMPOSTAZIONI!$E$6:$I$13,5,FALSE),IMPOSTAZIONI!$B$25:$N$32,6,FALSE)))</f>
        <v/>
      </c>
      <c r="BU2011" s="20" t="str">
        <f>IF($N2011="","",IF(VLOOKUP(VLOOKUP($N2011,IMPOSTAZIONI!$E$6:$I$13,5,FALSE),IMPOSTAZIONI!$B$25:$N$32,9,FALSE)=0,"",VLOOKUP(VLOOKUP($N2011,IMPOSTAZIONI!$E$6:$I$13,5,FALSE),IMPOSTAZIONI!$B$25:$N$32,9,FALSE)))</f>
        <v/>
      </c>
      <c r="BV2011" s="20" t="str">
        <f>IF($N2011="","",IF(VLOOKUP(VLOOKUP($N2011,IMPOSTAZIONI!$E$6:$I$13,5,FALSE),IMPOSTAZIONI!$B$25:$N$32,12,FALSE)=0,"",VLOOKUP(VLOOKUP($N2011,IMPOSTAZIONI!$E$6:$I$13,5,FALSE),IMPOSTAZIONI!$B$25:$N$32,12,FALSE)))</f>
        <v/>
      </c>
      <c r="BW2011" s="221" t="str">
        <f t="shared" si="526"/>
        <v/>
      </c>
      <c r="BX2011" s="221" t="str">
        <f t="shared" si="527"/>
        <v/>
      </c>
      <c r="BY2011" s="221">
        <f t="shared" si="528"/>
        <v>0</v>
      </c>
      <c r="BZ2011" s="231">
        <f t="shared" si="529"/>
        <v>0</v>
      </c>
      <c r="CA2011" s="246">
        <f t="shared" si="530"/>
        <v>0</v>
      </c>
      <c r="CB2011" s="246">
        <f t="shared" si="531"/>
        <v>0</v>
      </c>
      <c r="CC2011" s="246" t="str">
        <f t="shared" si="532"/>
        <v/>
      </c>
      <c r="CD2011" s="246">
        <f t="shared" si="533"/>
        <v>5</v>
      </c>
      <c r="CE2011" s="246">
        <f t="shared" si="534"/>
        <v>0</v>
      </c>
      <c r="CF2011" s="276">
        <f t="shared" si="535"/>
        <v>0</v>
      </c>
      <c r="CG2011" s="277">
        <f t="shared" si="535"/>
        <v>0</v>
      </c>
      <c r="CH2011" s="277">
        <f t="shared" si="535"/>
        <v>0</v>
      </c>
      <c r="CI2011" s="278">
        <f t="shared" si="524"/>
        <v>0</v>
      </c>
      <c r="CJ2011" s="280">
        <f t="shared" si="536"/>
        <v>0</v>
      </c>
      <c r="CK2011" s="232">
        <f t="shared" si="537"/>
        <v>0</v>
      </c>
      <c r="CL2011" s="1"/>
    </row>
    <row r="2012" spans="1:90" ht="18" customHeight="1">
      <c r="A2012" s="1"/>
      <c r="B2012" s="1"/>
      <c r="C2012" s="314"/>
      <c r="D2012" s="287" t="str">
        <f t="shared" si="523"/>
        <v/>
      </c>
      <c r="E2012" s="449" t="str">
        <f t="shared" si="525"/>
        <v/>
      </c>
      <c r="F2012" s="450"/>
      <c r="G2012" s="451"/>
      <c r="H2012" s="452"/>
      <c r="I2012" s="453"/>
      <c r="J2012" s="453"/>
      <c r="K2012" s="453"/>
      <c r="L2012" s="453"/>
      <c r="M2012" s="454"/>
      <c r="N2012" s="455"/>
      <c r="O2012" s="456"/>
      <c r="P2012" s="456"/>
      <c r="Q2012" s="456"/>
      <c r="R2012" s="456"/>
      <c r="S2012" s="456"/>
      <c r="T2012" s="456"/>
      <c r="U2012" s="456"/>
      <c r="V2012" s="456"/>
      <c r="W2012" s="456"/>
      <c r="X2012" s="456"/>
      <c r="Y2012" s="456"/>
      <c r="Z2012" s="456"/>
      <c r="AA2012" s="456"/>
      <c r="AB2012" s="456"/>
      <c r="AC2012" s="456"/>
      <c r="AD2012" s="456"/>
      <c r="AE2012" s="457"/>
      <c r="AF2012" s="455"/>
      <c r="AG2012" s="456"/>
      <c r="AH2012" s="456"/>
      <c r="AI2012" s="456"/>
      <c r="AJ2012" s="456"/>
      <c r="AK2012" s="456"/>
      <c r="AL2012" s="456"/>
      <c r="AM2012" s="456"/>
      <c r="AN2012" s="457"/>
      <c r="AO2012" s="455"/>
      <c r="AP2012" s="456"/>
      <c r="AQ2012" s="456"/>
      <c r="AR2012" s="456"/>
      <c r="AS2012" s="456"/>
      <c r="AT2012" s="456"/>
      <c r="AU2012" s="456"/>
      <c r="AV2012" s="456"/>
      <c r="AW2012" s="456"/>
      <c r="AX2012" s="456"/>
      <c r="AY2012" s="456"/>
      <c r="AZ2012" s="456"/>
      <c r="BA2012" s="456"/>
      <c r="BB2012" s="456"/>
      <c r="BC2012" s="456"/>
      <c r="BD2012" s="456"/>
      <c r="BE2012" s="456"/>
      <c r="BF2012" s="456"/>
      <c r="BG2012" s="457"/>
      <c r="BH2012" s="458"/>
      <c r="BI2012" s="459"/>
      <c r="BJ2012" s="459"/>
      <c r="BK2012" s="459"/>
      <c r="BL2012" s="459"/>
      <c r="BM2012" s="460"/>
      <c r="BN2012" s="314"/>
      <c r="BO2012" s="314"/>
      <c r="BP2012" s="1"/>
      <c r="BQ2012" s="120">
        <f>IF($F$3="","",IF(N2012=$F$3,COUNTIF(BQ$23:BQ2011,"&gt;0")+1,0))</f>
        <v>0</v>
      </c>
      <c r="BR2012" s="1"/>
      <c r="BS2012" s="20" t="str">
        <f>IF($N2012="","",IF(VLOOKUP(VLOOKUP($N2012,IMPOSTAZIONI!$E$6:$I$13,5,FALSE),IMPOSTAZIONI!$B$25:$N$32,3,FALSE)=0,"",VLOOKUP(VLOOKUP($N2012,IMPOSTAZIONI!$E$6:$I$13,5,FALSE),IMPOSTAZIONI!$B$25:$N$32,3,FALSE)))</f>
        <v/>
      </c>
      <c r="BT2012" s="20" t="str">
        <f>IF($N2012="","",IF(VLOOKUP(VLOOKUP($N2012,IMPOSTAZIONI!$E$6:$I$13,5,FALSE),IMPOSTAZIONI!$B$25:$N$32,6,FALSE)=0,"",VLOOKUP(VLOOKUP($N2012,IMPOSTAZIONI!$E$6:$I$13,5,FALSE),IMPOSTAZIONI!$B$25:$N$32,6,FALSE)))</f>
        <v/>
      </c>
      <c r="BU2012" s="20" t="str">
        <f>IF($N2012="","",IF(VLOOKUP(VLOOKUP($N2012,IMPOSTAZIONI!$E$6:$I$13,5,FALSE),IMPOSTAZIONI!$B$25:$N$32,9,FALSE)=0,"",VLOOKUP(VLOOKUP($N2012,IMPOSTAZIONI!$E$6:$I$13,5,FALSE),IMPOSTAZIONI!$B$25:$N$32,9,FALSE)))</f>
        <v/>
      </c>
      <c r="BV2012" s="20" t="str">
        <f>IF($N2012="","",IF(VLOOKUP(VLOOKUP($N2012,IMPOSTAZIONI!$E$6:$I$13,5,FALSE),IMPOSTAZIONI!$B$25:$N$32,12,FALSE)=0,"",VLOOKUP(VLOOKUP($N2012,IMPOSTAZIONI!$E$6:$I$13,5,FALSE),IMPOSTAZIONI!$B$25:$N$32,12,FALSE)))</f>
        <v/>
      </c>
      <c r="BW2012" s="221" t="str">
        <f t="shared" si="526"/>
        <v/>
      </c>
      <c r="BX2012" s="221" t="str">
        <f t="shared" si="527"/>
        <v/>
      </c>
      <c r="BY2012" s="221">
        <f t="shared" si="528"/>
        <v>0</v>
      </c>
      <c r="BZ2012" s="231">
        <f t="shared" si="529"/>
        <v>0</v>
      </c>
      <c r="CA2012" s="246">
        <f t="shared" si="530"/>
        <v>0</v>
      </c>
      <c r="CB2012" s="246">
        <f t="shared" si="531"/>
        <v>0</v>
      </c>
      <c r="CC2012" s="246" t="str">
        <f t="shared" si="532"/>
        <v/>
      </c>
      <c r="CD2012" s="246">
        <f t="shared" si="533"/>
        <v>5</v>
      </c>
      <c r="CE2012" s="246">
        <f t="shared" si="534"/>
        <v>0</v>
      </c>
      <c r="CF2012" s="276">
        <f t="shared" si="535"/>
        <v>0</v>
      </c>
      <c r="CG2012" s="277">
        <f t="shared" si="535"/>
        <v>0</v>
      </c>
      <c r="CH2012" s="277">
        <f t="shared" si="535"/>
        <v>0</v>
      </c>
      <c r="CI2012" s="278">
        <f t="shared" si="524"/>
        <v>0</v>
      </c>
      <c r="CJ2012" s="280">
        <f t="shared" si="536"/>
        <v>0</v>
      </c>
      <c r="CK2012" s="232">
        <f t="shared" si="537"/>
        <v>0</v>
      </c>
      <c r="CL2012" s="1"/>
    </row>
    <row r="2013" spans="1:90" ht="18" customHeight="1">
      <c r="A2013" s="1"/>
      <c r="B2013" s="1"/>
      <c r="C2013" s="314"/>
      <c r="D2013" s="287" t="str">
        <f t="shared" si="523"/>
        <v/>
      </c>
      <c r="E2013" s="449" t="str">
        <f t="shared" si="525"/>
        <v/>
      </c>
      <c r="F2013" s="450"/>
      <c r="G2013" s="451"/>
      <c r="H2013" s="452"/>
      <c r="I2013" s="453"/>
      <c r="J2013" s="453"/>
      <c r="K2013" s="453"/>
      <c r="L2013" s="453"/>
      <c r="M2013" s="454"/>
      <c r="N2013" s="455"/>
      <c r="O2013" s="456"/>
      <c r="P2013" s="456"/>
      <c r="Q2013" s="456"/>
      <c r="R2013" s="456"/>
      <c r="S2013" s="456"/>
      <c r="T2013" s="456"/>
      <c r="U2013" s="456"/>
      <c r="V2013" s="456"/>
      <c r="W2013" s="456"/>
      <c r="X2013" s="456"/>
      <c r="Y2013" s="456"/>
      <c r="Z2013" s="456"/>
      <c r="AA2013" s="456"/>
      <c r="AB2013" s="456"/>
      <c r="AC2013" s="456"/>
      <c r="AD2013" s="456"/>
      <c r="AE2013" s="457"/>
      <c r="AF2013" s="455"/>
      <c r="AG2013" s="456"/>
      <c r="AH2013" s="456"/>
      <c r="AI2013" s="456"/>
      <c r="AJ2013" s="456"/>
      <c r="AK2013" s="456"/>
      <c r="AL2013" s="456"/>
      <c r="AM2013" s="456"/>
      <c r="AN2013" s="457"/>
      <c r="AO2013" s="455"/>
      <c r="AP2013" s="456"/>
      <c r="AQ2013" s="456"/>
      <c r="AR2013" s="456"/>
      <c r="AS2013" s="456"/>
      <c r="AT2013" s="456"/>
      <c r="AU2013" s="456"/>
      <c r="AV2013" s="456"/>
      <c r="AW2013" s="456"/>
      <c r="AX2013" s="456"/>
      <c r="AY2013" s="456"/>
      <c r="AZ2013" s="456"/>
      <c r="BA2013" s="456"/>
      <c r="BB2013" s="456"/>
      <c r="BC2013" s="456"/>
      <c r="BD2013" s="456"/>
      <c r="BE2013" s="456"/>
      <c r="BF2013" s="456"/>
      <c r="BG2013" s="457"/>
      <c r="BH2013" s="458"/>
      <c r="BI2013" s="459"/>
      <c r="BJ2013" s="459"/>
      <c r="BK2013" s="459"/>
      <c r="BL2013" s="459"/>
      <c r="BM2013" s="460"/>
      <c r="BN2013" s="314"/>
      <c r="BO2013" s="314"/>
      <c r="BP2013" s="1"/>
      <c r="BQ2013" s="120">
        <f>IF($F$3="","",IF(N2013=$F$3,COUNTIF(BQ$23:BQ2012,"&gt;0")+1,0))</f>
        <v>0</v>
      </c>
      <c r="BR2013" s="1"/>
      <c r="BS2013" s="20" t="str">
        <f>IF($N2013="","",IF(VLOOKUP(VLOOKUP($N2013,IMPOSTAZIONI!$E$6:$I$13,5,FALSE),IMPOSTAZIONI!$B$25:$N$32,3,FALSE)=0,"",VLOOKUP(VLOOKUP($N2013,IMPOSTAZIONI!$E$6:$I$13,5,FALSE),IMPOSTAZIONI!$B$25:$N$32,3,FALSE)))</f>
        <v/>
      </c>
      <c r="BT2013" s="20" t="str">
        <f>IF($N2013="","",IF(VLOOKUP(VLOOKUP($N2013,IMPOSTAZIONI!$E$6:$I$13,5,FALSE),IMPOSTAZIONI!$B$25:$N$32,6,FALSE)=0,"",VLOOKUP(VLOOKUP($N2013,IMPOSTAZIONI!$E$6:$I$13,5,FALSE),IMPOSTAZIONI!$B$25:$N$32,6,FALSE)))</f>
        <v/>
      </c>
      <c r="BU2013" s="20" t="str">
        <f>IF($N2013="","",IF(VLOOKUP(VLOOKUP($N2013,IMPOSTAZIONI!$E$6:$I$13,5,FALSE),IMPOSTAZIONI!$B$25:$N$32,9,FALSE)=0,"",VLOOKUP(VLOOKUP($N2013,IMPOSTAZIONI!$E$6:$I$13,5,FALSE),IMPOSTAZIONI!$B$25:$N$32,9,FALSE)))</f>
        <v/>
      </c>
      <c r="BV2013" s="20" t="str">
        <f>IF($N2013="","",IF(VLOOKUP(VLOOKUP($N2013,IMPOSTAZIONI!$E$6:$I$13,5,FALSE),IMPOSTAZIONI!$B$25:$N$32,12,FALSE)=0,"",VLOOKUP(VLOOKUP($N2013,IMPOSTAZIONI!$E$6:$I$13,5,FALSE),IMPOSTAZIONI!$B$25:$N$32,12,FALSE)))</f>
        <v/>
      </c>
      <c r="BW2013" s="221" t="str">
        <f t="shared" si="526"/>
        <v/>
      </c>
      <c r="BX2013" s="221" t="str">
        <f t="shared" si="527"/>
        <v/>
      </c>
      <c r="BY2013" s="221">
        <f t="shared" si="528"/>
        <v>0</v>
      </c>
      <c r="BZ2013" s="231">
        <f t="shared" si="529"/>
        <v>0</v>
      </c>
      <c r="CA2013" s="246">
        <f t="shared" si="530"/>
        <v>0</v>
      </c>
      <c r="CB2013" s="246">
        <f t="shared" si="531"/>
        <v>0</v>
      </c>
      <c r="CC2013" s="246" t="str">
        <f t="shared" si="532"/>
        <v/>
      </c>
      <c r="CD2013" s="246">
        <f t="shared" si="533"/>
        <v>5</v>
      </c>
      <c r="CE2013" s="246">
        <f t="shared" si="534"/>
        <v>0</v>
      </c>
      <c r="CF2013" s="276">
        <f t="shared" si="535"/>
        <v>0</v>
      </c>
      <c r="CG2013" s="277">
        <f t="shared" si="535"/>
        <v>0</v>
      </c>
      <c r="CH2013" s="277">
        <f t="shared" si="535"/>
        <v>0</v>
      </c>
      <c r="CI2013" s="278">
        <f t="shared" si="524"/>
        <v>0</v>
      </c>
      <c r="CJ2013" s="280">
        <f t="shared" si="536"/>
        <v>0</v>
      </c>
      <c r="CK2013" s="232">
        <f t="shared" si="537"/>
        <v>0</v>
      </c>
      <c r="CL2013" s="1"/>
    </row>
    <row r="2014" spans="1:90" ht="18" customHeight="1">
      <c r="A2014" s="1"/>
      <c r="B2014" s="1"/>
      <c r="C2014" s="314"/>
      <c r="D2014" s="287" t="str">
        <f t="shared" si="523"/>
        <v/>
      </c>
      <c r="E2014" s="449" t="str">
        <f t="shared" si="525"/>
        <v/>
      </c>
      <c r="F2014" s="450"/>
      <c r="G2014" s="451"/>
      <c r="H2014" s="452"/>
      <c r="I2014" s="453"/>
      <c r="J2014" s="453"/>
      <c r="K2014" s="453"/>
      <c r="L2014" s="453"/>
      <c r="M2014" s="454"/>
      <c r="N2014" s="455"/>
      <c r="O2014" s="456"/>
      <c r="P2014" s="456"/>
      <c r="Q2014" s="456"/>
      <c r="R2014" s="456"/>
      <c r="S2014" s="456"/>
      <c r="T2014" s="456"/>
      <c r="U2014" s="456"/>
      <c r="V2014" s="456"/>
      <c r="W2014" s="456"/>
      <c r="X2014" s="456"/>
      <c r="Y2014" s="456"/>
      <c r="Z2014" s="456"/>
      <c r="AA2014" s="456"/>
      <c r="AB2014" s="456"/>
      <c r="AC2014" s="456"/>
      <c r="AD2014" s="456"/>
      <c r="AE2014" s="457"/>
      <c r="AF2014" s="455"/>
      <c r="AG2014" s="456"/>
      <c r="AH2014" s="456"/>
      <c r="AI2014" s="456"/>
      <c r="AJ2014" s="456"/>
      <c r="AK2014" s="456"/>
      <c r="AL2014" s="456"/>
      <c r="AM2014" s="456"/>
      <c r="AN2014" s="457"/>
      <c r="AO2014" s="455"/>
      <c r="AP2014" s="456"/>
      <c r="AQ2014" s="456"/>
      <c r="AR2014" s="456"/>
      <c r="AS2014" s="456"/>
      <c r="AT2014" s="456"/>
      <c r="AU2014" s="456"/>
      <c r="AV2014" s="456"/>
      <c r="AW2014" s="456"/>
      <c r="AX2014" s="456"/>
      <c r="AY2014" s="456"/>
      <c r="AZ2014" s="456"/>
      <c r="BA2014" s="456"/>
      <c r="BB2014" s="456"/>
      <c r="BC2014" s="456"/>
      <c r="BD2014" s="456"/>
      <c r="BE2014" s="456"/>
      <c r="BF2014" s="456"/>
      <c r="BG2014" s="457"/>
      <c r="BH2014" s="458"/>
      <c r="BI2014" s="459"/>
      <c r="BJ2014" s="459"/>
      <c r="BK2014" s="459"/>
      <c r="BL2014" s="459"/>
      <c r="BM2014" s="460"/>
      <c r="BN2014" s="314"/>
      <c r="BO2014" s="314"/>
      <c r="BP2014" s="1"/>
      <c r="BQ2014" s="120">
        <f>IF($F$3="","",IF(N2014=$F$3,COUNTIF(BQ$23:BQ2013,"&gt;0")+1,0))</f>
        <v>0</v>
      </c>
      <c r="BR2014" s="1"/>
      <c r="BS2014" s="20" t="str">
        <f>IF($N2014="","",IF(VLOOKUP(VLOOKUP($N2014,IMPOSTAZIONI!$E$6:$I$13,5,FALSE),IMPOSTAZIONI!$B$25:$N$32,3,FALSE)=0,"",VLOOKUP(VLOOKUP($N2014,IMPOSTAZIONI!$E$6:$I$13,5,FALSE),IMPOSTAZIONI!$B$25:$N$32,3,FALSE)))</f>
        <v/>
      </c>
      <c r="BT2014" s="20" t="str">
        <f>IF($N2014="","",IF(VLOOKUP(VLOOKUP($N2014,IMPOSTAZIONI!$E$6:$I$13,5,FALSE),IMPOSTAZIONI!$B$25:$N$32,6,FALSE)=0,"",VLOOKUP(VLOOKUP($N2014,IMPOSTAZIONI!$E$6:$I$13,5,FALSE),IMPOSTAZIONI!$B$25:$N$32,6,FALSE)))</f>
        <v/>
      </c>
      <c r="BU2014" s="20" t="str">
        <f>IF($N2014="","",IF(VLOOKUP(VLOOKUP($N2014,IMPOSTAZIONI!$E$6:$I$13,5,FALSE),IMPOSTAZIONI!$B$25:$N$32,9,FALSE)=0,"",VLOOKUP(VLOOKUP($N2014,IMPOSTAZIONI!$E$6:$I$13,5,FALSE),IMPOSTAZIONI!$B$25:$N$32,9,FALSE)))</f>
        <v/>
      </c>
      <c r="BV2014" s="20" t="str">
        <f>IF($N2014="","",IF(VLOOKUP(VLOOKUP($N2014,IMPOSTAZIONI!$E$6:$I$13,5,FALSE),IMPOSTAZIONI!$B$25:$N$32,12,FALSE)=0,"",VLOOKUP(VLOOKUP($N2014,IMPOSTAZIONI!$E$6:$I$13,5,FALSE),IMPOSTAZIONI!$B$25:$N$32,12,FALSE)))</f>
        <v/>
      </c>
      <c r="BW2014" s="221" t="str">
        <f t="shared" si="526"/>
        <v/>
      </c>
      <c r="BX2014" s="221" t="str">
        <f t="shared" si="527"/>
        <v/>
      </c>
      <c r="BY2014" s="221">
        <f t="shared" si="528"/>
        <v>0</v>
      </c>
      <c r="BZ2014" s="231">
        <f t="shared" si="529"/>
        <v>0</v>
      </c>
      <c r="CA2014" s="246">
        <f t="shared" si="530"/>
        <v>0</v>
      </c>
      <c r="CB2014" s="246">
        <f t="shared" si="531"/>
        <v>0</v>
      </c>
      <c r="CC2014" s="246" t="str">
        <f t="shared" si="532"/>
        <v/>
      </c>
      <c r="CD2014" s="246">
        <f t="shared" si="533"/>
        <v>5</v>
      </c>
      <c r="CE2014" s="246">
        <f t="shared" si="534"/>
        <v>0</v>
      </c>
      <c r="CF2014" s="276">
        <f t="shared" si="535"/>
        <v>0</v>
      </c>
      <c r="CG2014" s="277">
        <f t="shared" si="535"/>
        <v>0</v>
      </c>
      <c r="CH2014" s="277">
        <f t="shared" si="535"/>
        <v>0</v>
      </c>
      <c r="CI2014" s="278">
        <f t="shared" si="524"/>
        <v>0</v>
      </c>
      <c r="CJ2014" s="280">
        <f t="shared" si="536"/>
        <v>0</v>
      </c>
      <c r="CK2014" s="232">
        <f t="shared" si="537"/>
        <v>0</v>
      </c>
      <c r="CL2014" s="1"/>
    </row>
    <row r="2015" spans="1:90" ht="18" customHeight="1">
      <c r="A2015" s="1"/>
      <c r="B2015" s="1"/>
      <c r="C2015" s="314"/>
      <c r="D2015" s="287" t="str">
        <f t="shared" si="523"/>
        <v/>
      </c>
      <c r="E2015" s="449" t="str">
        <f t="shared" si="525"/>
        <v/>
      </c>
      <c r="F2015" s="450"/>
      <c r="G2015" s="451"/>
      <c r="H2015" s="452"/>
      <c r="I2015" s="453"/>
      <c r="J2015" s="453"/>
      <c r="K2015" s="453"/>
      <c r="L2015" s="453"/>
      <c r="M2015" s="454"/>
      <c r="N2015" s="455"/>
      <c r="O2015" s="456"/>
      <c r="P2015" s="456"/>
      <c r="Q2015" s="456"/>
      <c r="R2015" s="456"/>
      <c r="S2015" s="456"/>
      <c r="T2015" s="456"/>
      <c r="U2015" s="456"/>
      <c r="V2015" s="456"/>
      <c r="W2015" s="456"/>
      <c r="X2015" s="456"/>
      <c r="Y2015" s="456"/>
      <c r="Z2015" s="456"/>
      <c r="AA2015" s="456"/>
      <c r="AB2015" s="456"/>
      <c r="AC2015" s="456"/>
      <c r="AD2015" s="456"/>
      <c r="AE2015" s="457"/>
      <c r="AF2015" s="455"/>
      <c r="AG2015" s="456"/>
      <c r="AH2015" s="456"/>
      <c r="AI2015" s="456"/>
      <c r="AJ2015" s="456"/>
      <c r="AK2015" s="456"/>
      <c r="AL2015" s="456"/>
      <c r="AM2015" s="456"/>
      <c r="AN2015" s="457"/>
      <c r="AO2015" s="455"/>
      <c r="AP2015" s="456"/>
      <c r="AQ2015" s="456"/>
      <c r="AR2015" s="456"/>
      <c r="AS2015" s="456"/>
      <c r="AT2015" s="456"/>
      <c r="AU2015" s="456"/>
      <c r="AV2015" s="456"/>
      <c r="AW2015" s="456"/>
      <c r="AX2015" s="456"/>
      <c r="AY2015" s="456"/>
      <c r="AZ2015" s="456"/>
      <c r="BA2015" s="456"/>
      <c r="BB2015" s="456"/>
      <c r="BC2015" s="456"/>
      <c r="BD2015" s="456"/>
      <c r="BE2015" s="456"/>
      <c r="BF2015" s="456"/>
      <c r="BG2015" s="457"/>
      <c r="BH2015" s="458"/>
      <c r="BI2015" s="459"/>
      <c r="BJ2015" s="459"/>
      <c r="BK2015" s="459"/>
      <c r="BL2015" s="459"/>
      <c r="BM2015" s="460"/>
      <c r="BN2015" s="314"/>
      <c r="BO2015" s="314"/>
      <c r="BP2015" s="1"/>
      <c r="BQ2015" s="120">
        <f>IF($F$3="","",IF(N2015=$F$3,COUNTIF(BQ$23:BQ2014,"&gt;0")+1,0))</f>
        <v>0</v>
      </c>
      <c r="BR2015" s="1"/>
      <c r="BS2015" s="20" t="str">
        <f>IF($N2015="","",IF(VLOOKUP(VLOOKUP($N2015,IMPOSTAZIONI!$E$6:$I$13,5,FALSE),IMPOSTAZIONI!$B$25:$N$32,3,FALSE)=0,"",VLOOKUP(VLOOKUP($N2015,IMPOSTAZIONI!$E$6:$I$13,5,FALSE),IMPOSTAZIONI!$B$25:$N$32,3,FALSE)))</f>
        <v/>
      </c>
      <c r="BT2015" s="20" t="str">
        <f>IF($N2015="","",IF(VLOOKUP(VLOOKUP($N2015,IMPOSTAZIONI!$E$6:$I$13,5,FALSE),IMPOSTAZIONI!$B$25:$N$32,6,FALSE)=0,"",VLOOKUP(VLOOKUP($N2015,IMPOSTAZIONI!$E$6:$I$13,5,FALSE),IMPOSTAZIONI!$B$25:$N$32,6,FALSE)))</f>
        <v/>
      </c>
      <c r="BU2015" s="20" t="str">
        <f>IF($N2015="","",IF(VLOOKUP(VLOOKUP($N2015,IMPOSTAZIONI!$E$6:$I$13,5,FALSE),IMPOSTAZIONI!$B$25:$N$32,9,FALSE)=0,"",VLOOKUP(VLOOKUP($N2015,IMPOSTAZIONI!$E$6:$I$13,5,FALSE),IMPOSTAZIONI!$B$25:$N$32,9,FALSE)))</f>
        <v/>
      </c>
      <c r="BV2015" s="20" t="str">
        <f>IF($N2015="","",IF(VLOOKUP(VLOOKUP($N2015,IMPOSTAZIONI!$E$6:$I$13,5,FALSE),IMPOSTAZIONI!$B$25:$N$32,12,FALSE)=0,"",VLOOKUP(VLOOKUP($N2015,IMPOSTAZIONI!$E$6:$I$13,5,FALSE),IMPOSTAZIONI!$B$25:$N$32,12,FALSE)))</f>
        <v/>
      </c>
      <c r="BW2015" s="221" t="str">
        <f t="shared" si="526"/>
        <v/>
      </c>
      <c r="BX2015" s="221" t="str">
        <f t="shared" si="527"/>
        <v/>
      </c>
      <c r="BY2015" s="221">
        <f t="shared" si="528"/>
        <v>0</v>
      </c>
      <c r="BZ2015" s="231">
        <f t="shared" si="529"/>
        <v>0</v>
      </c>
      <c r="CA2015" s="246">
        <f t="shared" si="530"/>
        <v>0</v>
      </c>
      <c r="CB2015" s="246">
        <f t="shared" si="531"/>
        <v>0</v>
      </c>
      <c r="CC2015" s="246" t="str">
        <f t="shared" si="532"/>
        <v/>
      </c>
      <c r="CD2015" s="246">
        <f t="shared" si="533"/>
        <v>5</v>
      </c>
      <c r="CE2015" s="246">
        <f t="shared" si="534"/>
        <v>0</v>
      </c>
      <c r="CF2015" s="276">
        <f t="shared" si="535"/>
        <v>0</v>
      </c>
      <c r="CG2015" s="277">
        <f t="shared" si="535"/>
        <v>0</v>
      </c>
      <c r="CH2015" s="277">
        <f t="shared" si="535"/>
        <v>0</v>
      </c>
      <c r="CI2015" s="278">
        <f t="shared" si="524"/>
        <v>0</v>
      </c>
      <c r="CJ2015" s="280">
        <f t="shared" si="536"/>
        <v>0</v>
      </c>
      <c r="CK2015" s="232">
        <f t="shared" si="537"/>
        <v>0</v>
      </c>
      <c r="CL2015" s="1"/>
    </row>
    <row r="2016" spans="1:90" ht="18" customHeight="1">
      <c r="A2016" s="1"/>
      <c r="B2016" s="1"/>
      <c r="C2016" s="314"/>
      <c r="D2016" s="287" t="str">
        <f t="shared" si="523"/>
        <v/>
      </c>
      <c r="E2016" s="449" t="str">
        <f t="shared" si="525"/>
        <v/>
      </c>
      <c r="F2016" s="450"/>
      <c r="G2016" s="451"/>
      <c r="H2016" s="452"/>
      <c r="I2016" s="453"/>
      <c r="J2016" s="453"/>
      <c r="K2016" s="453"/>
      <c r="L2016" s="453"/>
      <c r="M2016" s="454"/>
      <c r="N2016" s="455"/>
      <c r="O2016" s="456"/>
      <c r="P2016" s="456"/>
      <c r="Q2016" s="456"/>
      <c r="R2016" s="456"/>
      <c r="S2016" s="456"/>
      <c r="T2016" s="456"/>
      <c r="U2016" s="456"/>
      <c r="V2016" s="456"/>
      <c r="W2016" s="456"/>
      <c r="X2016" s="456"/>
      <c r="Y2016" s="456"/>
      <c r="Z2016" s="456"/>
      <c r="AA2016" s="456"/>
      <c r="AB2016" s="456"/>
      <c r="AC2016" s="456"/>
      <c r="AD2016" s="456"/>
      <c r="AE2016" s="457"/>
      <c r="AF2016" s="455"/>
      <c r="AG2016" s="456"/>
      <c r="AH2016" s="456"/>
      <c r="AI2016" s="456"/>
      <c r="AJ2016" s="456"/>
      <c r="AK2016" s="456"/>
      <c r="AL2016" s="456"/>
      <c r="AM2016" s="456"/>
      <c r="AN2016" s="457"/>
      <c r="AO2016" s="455"/>
      <c r="AP2016" s="456"/>
      <c r="AQ2016" s="456"/>
      <c r="AR2016" s="456"/>
      <c r="AS2016" s="456"/>
      <c r="AT2016" s="456"/>
      <c r="AU2016" s="456"/>
      <c r="AV2016" s="456"/>
      <c r="AW2016" s="456"/>
      <c r="AX2016" s="456"/>
      <c r="AY2016" s="456"/>
      <c r="AZ2016" s="456"/>
      <c r="BA2016" s="456"/>
      <c r="BB2016" s="456"/>
      <c r="BC2016" s="456"/>
      <c r="BD2016" s="456"/>
      <c r="BE2016" s="456"/>
      <c r="BF2016" s="456"/>
      <c r="BG2016" s="457"/>
      <c r="BH2016" s="458"/>
      <c r="BI2016" s="459"/>
      <c r="BJ2016" s="459"/>
      <c r="BK2016" s="459"/>
      <c r="BL2016" s="459"/>
      <c r="BM2016" s="460"/>
      <c r="BN2016" s="314"/>
      <c r="BO2016" s="314"/>
      <c r="BP2016" s="1"/>
      <c r="BQ2016" s="120">
        <f>IF($F$3="","",IF(N2016=$F$3,COUNTIF(BQ$23:BQ2015,"&gt;0")+1,0))</f>
        <v>0</v>
      </c>
      <c r="BR2016" s="1"/>
      <c r="BS2016" s="20" t="str">
        <f>IF($N2016="","",IF(VLOOKUP(VLOOKUP($N2016,IMPOSTAZIONI!$E$6:$I$13,5,FALSE),IMPOSTAZIONI!$B$25:$N$32,3,FALSE)=0,"",VLOOKUP(VLOOKUP($N2016,IMPOSTAZIONI!$E$6:$I$13,5,FALSE),IMPOSTAZIONI!$B$25:$N$32,3,FALSE)))</f>
        <v/>
      </c>
      <c r="BT2016" s="20" t="str">
        <f>IF($N2016="","",IF(VLOOKUP(VLOOKUP($N2016,IMPOSTAZIONI!$E$6:$I$13,5,FALSE),IMPOSTAZIONI!$B$25:$N$32,6,FALSE)=0,"",VLOOKUP(VLOOKUP($N2016,IMPOSTAZIONI!$E$6:$I$13,5,FALSE),IMPOSTAZIONI!$B$25:$N$32,6,FALSE)))</f>
        <v/>
      </c>
      <c r="BU2016" s="20" t="str">
        <f>IF($N2016="","",IF(VLOOKUP(VLOOKUP($N2016,IMPOSTAZIONI!$E$6:$I$13,5,FALSE),IMPOSTAZIONI!$B$25:$N$32,9,FALSE)=0,"",VLOOKUP(VLOOKUP($N2016,IMPOSTAZIONI!$E$6:$I$13,5,FALSE),IMPOSTAZIONI!$B$25:$N$32,9,FALSE)))</f>
        <v/>
      </c>
      <c r="BV2016" s="20" t="str">
        <f>IF($N2016="","",IF(VLOOKUP(VLOOKUP($N2016,IMPOSTAZIONI!$E$6:$I$13,5,FALSE),IMPOSTAZIONI!$B$25:$N$32,12,FALSE)=0,"",VLOOKUP(VLOOKUP($N2016,IMPOSTAZIONI!$E$6:$I$13,5,FALSE),IMPOSTAZIONI!$B$25:$N$32,12,FALSE)))</f>
        <v/>
      </c>
      <c r="BW2016" s="221" t="str">
        <f t="shared" si="526"/>
        <v/>
      </c>
      <c r="BX2016" s="221" t="str">
        <f t="shared" si="527"/>
        <v/>
      </c>
      <c r="BY2016" s="221">
        <f t="shared" si="528"/>
        <v>0</v>
      </c>
      <c r="BZ2016" s="231">
        <f t="shared" si="529"/>
        <v>0</v>
      </c>
      <c r="CA2016" s="246">
        <f t="shared" si="530"/>
        <v>0</v>
      </c>
      <c r="CB2016" s="246">
        <f t="shared" si="531"/>
        <v>0</v>
      </c>
      <c r="CC2016" s="246" t="str">
        <f t="shared" si="532"/>
        <v/>
      </c>
      <c r="CD2016" s="246">
        <f t="shared" si="533"/>
        <v>5</v>
      </c>
      <c r="CE2016" s="246">
        <f t="shared" si="534"/>
        <v>0</v>
      </c>
      <c r="CF2016" s="276">
        <f t="shared" si="535"/>
        <v>0</v>
      </c>
      <c r="CG2016" s="277">
        <f t="shared" si="535"/>
        <v>0</v>
      </c>
      <c r="CH2016" s="277">
        <f t="shared" si="535"/>
        <v>0</v>
      </c>
      <c r="CI2016" s="278">
        <f t="shared" si="524"/>
        <v>0</v>
      </c>
      <c r="CJ2016" s="280">
        <f t="shared" si="536"/>
        <v>0</v>
      </c>
      <c r="CK2016" s="232">
        <f t="shared" si="537"/>
        <v>0</v>
      </c>
      <c r="CL2016" s="1"/>
    </row>
    <row r="2017" spans="1:90" ht="18" customHeight="1">
      <c r="A2017" s="1"/>
      <c r="B2017" s="1"/>
      <c r="C2017" s="314"/>
      <c r="D2017" s="287" t="str">
        <f t="shared" si="523"/>
        <v/>
      </c>
      <c r="E2017" s="449" t="str">
        <f t="shared" si="525"/>
        <v/>
      </c>
      <c r="F2017" s="450"/>
      <c r="G2017" s="451"/>
      <c r="H2017" s="452"/>
      <c r="I2017" s="453"/>
      <c r="J2017" s="453"/>
      <c r="K2017" s="453"/>
      <c r="L2017" s="453"/>
      <c r="M2017" s="454"/>
      <c r="N2017" s="455"/>
      <c r="O2017" s="456"/>
      <c r="P2017" s="456"/>
      <c r="Q2017" s="456"/>
      <c r="R2017" s="456"/>
      <c r="S2017" s="456"/>
      <c r="T2017" s="456"/>
      <c r="U2017" s="456"/>
      <c r="V2017" s="456"/>
      <c r="W2017" s="456"/>
      <c r="X2017" s="456"/>
      <c r="Y2017" s="456"/>
      <c r="Z2017" s="456"/>
      <c r="AA2017" s="456"/>
      <c r="AB2017" s="456"/>
      <c r="AC2017" s="456"/>
      <c r="AD2017" s="456"/>
      <c r="AE2017" s="457"/>
      <c r="AF2017" s="455"/>
      <c r="AG2017" s="456"/>
      <c r="AH2017" s="456"/>
      <c r="AI2017" s="456"/>
      <c r="AJ2017" s="456"/>
      <c r="AK2017" s="456"/>
      <c r="AL2017" s="456"/>
      <c r="AM2017" s="456"/>
      <c r="AN2017" s="457"/>
      <c r="AO2017" s="455"/>
      <c r="AP2017" s="456"/>
      <c r="AQ2017" s="456"/>
      <c r="AR2017" s="456"/>
      <c r="AS2017" s="456"/>
      <c r="AT2017" s="456"/>
      <c r="AU2017" s="456"/>
      <c r="AV2017" s="456"/>
      <c r="AW2017" s="456"/>
      <c r="AX2017" s="456"/>
      <c r="AY2017" s="456"/>
      <c r="AZ2017" s="456"/>
      <c r="BA2017" s="456"/>
      <c r="BB2017" s="456"/>
      <c r="BC2017" s="456"/>
      <c r="BD2017" s="456"/>
      <c r="BE2017" s="456"/>
      <c r="BF2017" s="456"/>
      <c r="BG2017" s="457"/>
      <c r="BH2017" s="458"/>
      <c r="BI2017" s="459"/>
      <c r="BJ2017" s="459"/>
      <c r="BK2017" s="459"/>
      <c r="BL2017" s="459"/>
      <c r="BM2017" s="460"/>
      <c r="BN2017" s="314"/>
      <c r="BO2017" s="314"/>
      <c r="BP2017" s="1"/>
      <c r="BQ2017" s="120">
        <f>IF($F$3="","",IF(N2017=$F$3,COUNTIF(BQ$23:BQ2016,"&gt;0")+1,0))</f>
        <v>0</v>
      </c>
      <c r="BR2017" s="1"/>
      <c r="BS2017" s="20" t="str">
        <f>IF($N2017="","",IF(VLOOKUP(VLOOKUP($N2017,IMPOSTAZIONI!$E$6:$I$13,5,FALSE),IMPOSTAZIONI!$B$25:$N$32,3,FALSE)=0,"",VLOOKUP(VLOOKUP($N2017,IMPOSTAZIONI!$E$6:$I$13,5,FALSE),IMPOSTAZIONI!$B$25:$N$32,3,FALSE)))</f>
        <v/>
      </c>
      <c r="BT2017" s="20" t="str">
        <f>IF($N2017="","",IF(VLOOKUP(VLOOKUP($N2017,IMPOSTAZIONI!$E$6:$I$13,5,FALSE),IMPOSTAZIONI!$B$25:$N$32,6,FALSE)=0,"",VLOOKUP(VLOOKUP($N2017,IMPOSTAZIONI!$E$6:$I$13,5,FALSE),IMPOSTAZIONI!$B$25:$N$32,6,FALSE)))</f>
        <v/>
      </c>
      <c r="BU2017" s="20" t="str">
        <f>IF($N2017="","",IF(VLOOKUP(VLOOKUP($N2017,IMPOSTAZIONI!$E$6:$I$13,5,FALSE),IMPOSTAZIONI!$B$25:$N$32,9,FALSE)=0,"",VLOOKUP(VLOOKUP($N2017,IMPOSTAZIONI!$E$6:$I$13,5,FALSE),IMPOSTAZIONI!$B$25:$N$32,9,FALSE)))</f>
        <v/>
      </c>
      <c r="BV2017" s="20" t="str">
        <f>IF($N2017="","",IF(VLOOKUP(VLOOKUP($N2017,IMPOSTAZIONI!$E$6:$I$13,5,FALSE),IMPOSTAZIONI!$B$25:$N$32,12,FALSE)=0,"",VLOOKUP(VLOOKUP($N2017,IMPOSTAZIONI!$E$6:$I$13,5,FALSE),IMPOSTAZIONI!$B$25:$N$32,12,FALSE)))</f>
        <v/>
      </c>
      <c r="BW2017" s="221" t="str">
        <f t="shared" si="526"/>
        <v/>
      </c>
      <c r="BX2017" s="221" t="str">
        <f t="shared" si="527"/>
        <v/>
      </c>
      <c r="BY2017" s="221">
        <f t="shared" si="528"/>
        <v>0</v>
      </c>
      <c r="BZ2017" s="231">
        <f t="shared" si="529"/>
        <v>0</v>
      </c>
      <c r="CA2017" s="246">
        <f t="shared" si="530"/>
        <v>0</v>
      </c>
      <c r="CB2017" s="246">
        <f t="shared" si="531"/>
        <v>0</v>
      </c>
      <c r="CC2017" s="246" t="str">
        <f t="shared" si="532"/>
        <v/>
      </c>
      <c r="CD2017" s="246">
        <f t="shared" si="533"/>
        <v>5</v>
      </c>
      <c r="CE2017" s="246">
        <f t="shared" si="534"/>
        <v>0</v>
      </c>
      <c r="CF2017" s="276">
        <f t="shared" si="535"/>
        <v>0</v>
      </c>
      <c r="CG2017" s="277">
        <f t="shared" si="535"/>
        <v>0</v>
      </c>
      <c r="CH2017" s="277">
        <f t="shared" si="535"/>
        <v>0</v>
      </c>
      <c r="CI2017" s="278">
        <f t="shared" si="524"/>
        <v>0</v>
      </c>
      <c r="CJ2017" s="280">
        <f t="shared" si="536"/>
        <v>0</v>
      </c>
      <c r="CK2017" s="232">
        <f t="shared" si="537"/>
        <v>0</v>
      </c>
      <c r="CL2017" s="1"/>
    </row>
    <row r="2018" spans="1:90" ht="18" customHeight="1">
      <c r="A2018" s="1"/>
      <c r="B2018" s="1"/>
      <c r="C2018" s="314"/>
      <c r="D2018" s="287" t="str">
        <f t="shared" si="523"/>
        <v/>
      </c>
      <c r="E2018" s="449" t="str">
        <f t="shared" si="525"/>
        <v/>
      </c>
      <c r="F2018" s="450"/>
      <c r="G2018" s="451"/>
      <c r="H2018" s="452"/>
      <c r="I2018" s="453"/>
      <c r="J2018" s="453"/>
      <c r="K2018" s="453"/>
      <c r="L2018" s="453"/>
      <c r="M2018" s="454"/>
      <c r="N2018" s="455"/>
      <c r="O2018" s="456"/>
      <c r="P2018" s="456"/>
      <c r="Q2018" s="456"/>
      <c r="R2018" s="456"/>
      <c r="S2018" s="456"/>
      <c r="T2018" s="456"/>
      <c r="U2018" s="456"/>
      <c r="V2018" s="456"/>
      <c r="W2018" s="456"/>
      <c r="X2018" s="456"/>
      <c r="Y2018" s="456"/>
      <c r="Z2018" s="456"/>
      <c r="AA2018" s="456"/>
      <c r="AB2018" s="456"/>
      <c r="AC2018" s="456"/>
      <c r="AD2018" s="456"/>
      <c r="AE2018" s="457"/>
      <c r="AF2018" s="455"/>
      <c r="AG2018" s="456"/>
      <c r="AH2018" s="456"/>
      <c r="AI2018" s="456"/>
      <c r="AJ2018" s="456"/>
      <c r="AK2018" s="456"/>
      <c r="AL2018" s="456"/>
      <c r="AM2018" s="456"/>
      <c r="AN2018" s="457"/>
      <c r="AO2018" s="455"/>
      <c r="AP2018" s="456"/>
      <c r="AQ2018" s="456"/>
      <c r="AR2018" s="456"/>
      <c r="AS2018" s="456"/>
      <c r="AT2018" s="456"/>
      <c r="AU2018" s="456"/>
      <c r="AV2018" s="456"/>
      <c r="AW2018" s="456"/>
      <c r="AX2018" s="456"/>
      <c r="AY2018" s="456"/>
      <c r="AZ2018" s="456"/>
      <c r="BA2018" s="456"/>
      <c r="BB2018" s="456"/>
      <c r="BC2018" s="456"/>
      <c r="BD2018" s="456"/>
      <c r="BE2018" s="456"/>
      <c r="BF2018" s="456"/>
      <c r="BG2018" s="457"/>
      <c r="BH2018" s="458"/>
      <c r="BI2018" s="459"/>
      <c r="BJ2018" s="459"/>
      <c r="BK2018" s="459"/>
      <c r="BL2018" s="459"/>
      <c r="BM2018" s="460"/>
      <c r="BN2018" s="314"/>
      <c r="BO2018" s="314"/>
      <c r="BP2018" s="1"/>
      <c r="BQ2018" s="120">
        <f>IF($F$3="","",IF(N2018=$F$3,COUNTIF(BQ$23:BQ2017,"&gt;0")+1,0))</f>
        <v>0</v>
      </c>
      <c r="BR2018" s="1"/>
      <c r="BS2018" s="20" t="str">
        <f>IF($N2018="","",IF(VLOOKUP(VLOOKUP($N2018,IMPOSTAZIONI!$E$6:$I$13,5,FALSE),IMPOSTAZIONI!$B$25:$N$32,3,FALSE)=0,"",VLOOKUP(VLOOKUP($N2018,IMPOSTAZIONI!$E$6:$I$13,5,FALSE),IMPOSTAZIONI!$B$25:$N$32,3,FALSE)))</f>
        <v/>
      </c>
      <c r="BT2018" s="20" t="str">
        <f>IF($N2018="","",IF(VLOOKUP(VLOOKUP($N2018,IMPOSTAZIONI!$E$6:$I$13,5,FALSE),IMPOSTAZIONI!$B$25:$N$32,6,FALSE)=0,"",VLOOKUP(VLOOKUP($N2018,IMPOSTAZIONI!$E$6:$I$13,5,FALSE),IMPOSTAZIONI!$B$25:$N$32,6,FALSE)))</f>
        <v/>
      </c>
      <c r="BU2018" s="20" t="str">
        <f>IF($N2018="","",IF(VLOOKUP(VLOOKUP($N2018,IMPOSTAZIONI!$E$6:$I$13,5,FALSE),IMPOSTAZIONI!$B$25:$N$32,9,FALSE)=0,"",VLOOKUP(VLOOKUP($N2018,IMPOSTAZIONI!$E$6:$I$13,5,FALSE),IMPOSTAZIONI!$B$25:$N$32,9,FALSE)))</f>
        <v/>
      </c>
      <c r="BV2018" s="20" t="str">
        <f>IF($N2018="","",IF(VLOOKUP(VLOOKUP($N2018,IMPOSTAZIONI!$E$6:$I$13,5,FALSE),IMPOSTAZIONI!$B$25:$N$32,12,FALSE)=0,"",VLOOKUP(VLOOKUP($N2018,IMPOSTAZIONI!$E$6:$I$13,5,FALSE),IMPOSTAZIONI!$B$25:$N$32,12,FALSE)))</f>
        <v/>
      </c>
      <c r="BW2018" s="221" t="str">
        <f t="shared" si="526"/>
        <v/>
      </c>
      <c r="BX2018" s="221" t="str">
        <f t="shared" si="527"/>
        <v/>
      </c>
      <c r="BY2018" s="221">
        <f t="shared" si="528"/>
        <v>0</v>
      </c>
      <c r="BZ2018" s="231">
        <f t="shared" si="529"/>
        <v>0</v>
      </c>
      <c r="CA2018" s="246">
        <f t="shared" si="530"/>
        <v>0</v>
      </c>
      <c r="CB2018" s="246">
        <f t="shared" si="531"/>
        <v>0</v>
      </c>
      <c r="CC2018" s="246" t="str">
        <f t="shared" si="532"/>
        <v/>
      </c>
      <c r="CD2018" s="246">
        <f t="shared" si="533"/>
        <v>5</v>
      </c>
      <c r="CE2018" s="246">
        <f t="shared" si="534"/>
        <v>0</v>
      </c>
      <c r="CF2018" s="276">
        <f t="shared" si="535"/>
        <v>0</v>
      </c>
      <c r="CG2018" s="277">
        <f t="shared" si="535"/>
        <v>0</v>
      </c>
      <c r="CH2018" s="277">
        <f t="shared" si="535"/>
        <v>0</v>
      </c>
      <c r="CI2018" s="278">
        <f t="shared" si="524"/>
        <v>0</v>
      </c>
      <c r="CJ2018" s="280">
        <f t="shared" si="536"/>
        <v>0</v>
      </c>
      <c r="CK2018" s="232">
        <f t="shared" si="537"/>
        <v>0</v>
      </c>
      <c r="CL2018" s="1"/>
    </row>
    <row r="2019" spans="1:90" ht="18" customHeight="1">
      <c r="A2019" s="1"/>
      <c r="B2019" s="1"/>
      <c r="C2019" s="314"/>
      <c r="D2019" s="287" t="str">
        <f t="shared" si="523"/>
        <v/>
      </c>
      <c r="E2019" s="449" t="str">
        <f t="shared" si="525"/>
        <v/>
      </c>
      <c r="F2019" s="450"/>
      <c r="G2019" s="451"/>
      <c r="H2019" s="452"/>
      <c r="I2019" s="453"/>
      <c r="J2019" s="453"/>
      <c r="K2019" s="453"/>
      <c r="L2019" s="453"/>
      <c r="M2019" s="454"/>
      <c r="N2019" s="455"/>
      <c r="O2019" s="456"/>
      <c r="P2019" s="456"/>
      <c r="Q2019" s="456"/>
      <c r="R2019" s="456"/>
      <c r="S2019" s="456"/>
      <c r="T2019" s="456"/>
      <c r="U2019" s="456"/>
      <c r="V2019" s="456"/>
      <c r="W2019" s="456"/>
      <c r="X2019" s="456"/>
      <c r="Y2019" s="456"/>
      <c r="Z2019" s="456"/>
      <c r="AA2019" s="456"/>
      <c r="AB2019" s="456"/>
      <c r="AC2019" s="456"/>
      <c r="AD2019" s="456"/>
      <c r="AE2019" s="457"/>
      <c r="AF2019" s="455"/>
      <c r="AG2019" s="456"/>
      <c r="AH2019" s="456"/>
      <c r="AI2019" s="456"/>
      <c r="AJ2019" s="456"/>
      <c r="AK2019" s="456"/>
      <c r="AL2019" s="456"/>
      <c r="AM2019" s="456"/>
      <c r="AN2019" s="457"/>
      <c r="AO2019" s="455"/>
      <c r="AP2019" s="456"/>
      <c r="AQ2019" s="456"/>
      <c r="AR2019" s="456"/>
      <c r="AS2019" s="456"/>
      <c r="AT2019" s="456"/>
      <c r="AU2019" s="456"/>
      <c r="AV2019" s="456"/>
      <c r="AW2019" s="456"/>
      <c r="AX2019" s="456"/>
      <c r="AY2019" s="456"/>
      <c r="AZ2019" s="456"/>
      <c r="BA2019" s="456"/>
      <c r="BB2019" s="456"/>
      <c r="BC2019" s="456"/>
      <c r="BD2019" s="456"/>
      <c r="BE2019" s="456"/>
      <c r="BF2019" s="456"/>
      <c r="BG2019" s="457"/>
      <c r="BH2019" s="458"/>
      <c r="BI2019" s="459"/>
      <c r="BJ2019" s="459"/>
      <c r="BK2019" s="459"/>
      <c r="BL2019" s="459"/>
      <c r="BM2019" s="460"/>
      <c r="BN2019" s="314"/>
      <c r="BO2019" s="314"/>
      <c r="BP2019" s="1"/>
      <c r="BQ2019" s="120">
        <f>IF($F$3="","",IF(N2019=$F$3,COUNTIF(BQ$23:BQ2018,"&gt;0")+1,0))</f>
        <v>0</v>
      </c>
      <c r="BR2019" s="1"/>
      <c r="BS2019" s="20" t="str">
        <f>IF($N2019="","",IF(VLOOKUP(VLOOKUP($N2019,IMPOSTAZIONI!$E$6:$I$13,5,FALSE),IMPOSTAZIONI!$B$25:$N$32,3,FALSE)=0,"",VLOOKUP(VLOOKUP($N2019,IMPOSTAZIONI!$E$6:$I$13,5,FALSE),IMPOSTAZIONI!$B$25:$N$32,3,FALSE)))</f>
        <v/>
      </c>
      <c r="BT2019" s="20" t="str">
        <f>IF($N2019="","",IF(VLOOKUP(VLOOKUP($N2019,IMPOSTAZIONI!$E$6:$I$13,5,FALSE),IMPOSTAZIONI!$B$25:$N$32,6,FALSE)=0,"",VLOOKUP(VLOOKUP($N2019,IMPOSTAZIONI!$E$6:$I$13,5,FALSE),IMPOSTAZIONI!$B$25:$N$32,6,FALSE)))</f>
        <v/>
      </c>
      <c r="BU2019" s="20" t="str">
        <f>IF($N2019="","",IF(VLOOKUP(VLOOKUP($N2019,IMPOSTAZIONI!$E$6:$I$13,5,FALSE),IMPOSTAZIONI!$B$25:$N$32,9,FALSE)=0,"",VLOOKUP(VLOOKUP($N2019,IMPOSTAZIONI!$E$6:$I$13,5,FALSE),IMPOSTAZIONI!$B$25:$N$32,9,FALSE)))</f>
        <v/>
      </c>
      <c r="BV2019" s="20" t="str">
        <f>IF($N2019="","",IF(VLOOKUP(VLOOKUP($N2019,IMPOSTAZIONI!$E$6:$I$13,5,FALSE),IMPOSTAZIONI!$B$25:$N$32,12,FALSE)=0,"",VLOOKUP(VLOOKUP($N2019,IMPOSTAZIONI!$E$6:$I$13,5,FALSE),IMPOSTAZIONI!$B$25:$N$32,12,FALSE)))</f>
        <v/>
      </c>
      <c r="BW2019" s="221" t="str">
        <f t="shared" si="526"/>
        <v/>
      </c>
      <c r="BX2019" s="221" t="str">
        <f t="shared" si="527"/>
        <v/>
      </c>
      <c r="BY2019" s="221">
        <f t="shared" si="528"/>
        <v>0</v>
      </c>
      <c r="BZ2019" s="231">
        <f t="shared" si="529"/>
        <v>0</v>
      </c>
      <c r="CA2019" s="246">
        <f t="shared" si="530"/>
        <v>0</v>
      </c>
      <c r="CB2019" s="246">
        <f t="shared" si="531"/>
        <v>0</v>
      </c>
      <c r="CC2019" s="246" t="str">
        <f t="shared" si="532"/>
        <v/>
      </c>
      <c r="CD2019" s="246">
        <f t="shared" si="533"/>
        <v>5</v>
      </c>
      <c r="CE2019" s="246">
        <f t="shared" si="534"/>
        <v>0</v>
      </c>
      <c r="CF2019" s="276">
        <f t="shared" si="535"/>
        <v>0</v>
      </c>
      <c r="CG2019" s="277">
        <f t="shared" si="535"/>
        <v>0</v>
      </c>
      <c r="CH2019" s="277">
        <f t="shared" si="535"/>
        <v>0</v>
      </c>
      <c r="CI2019" s="278">
        <f t="shared" si="524"/>
        <v>0</v>
      </c>
      <c r="CJ2019" s="280">
        <f t="shared" si="536"/>
        <v>0</v>
      </c>
      <c r="CK2019" s="232">
        <f t="shared" si="537"/>
        <v>0</v>
      </c>
      <c r="CL2019" s="1"/>
    </row>
    <row r="2020" spans="1:90" ht="18" customHeight="1">
      <c r="A2020" s="1"/>
      <c r="B2020" s="1"/>
      <c r="C2020" s="314"/>
      <c r="D2020" s="287" t="str">
        <f t="shared" si="523"/>
        <v/>
      </c>
      <c r="E2020" s="449" t="str">
        <f t="shared" si="525"/>
        <v/>
      </c>
      <c r="F2020" s="450"/>
      <c r="G2020" s="451"/>
      <c r="H2020" s="452"/>
      <c r="I2020" s="453"/>
      <c r="J2020" s="453"/>
      <c r="K2020" s="453"/>
      <c r="L2020" s="453"/>
      <c r="M2020" s="454"/>
      <c r="N2020" s="455"/>
      <c r="O2020" s="456"/>
      <c r="P2020" s="456"/>
      <c r="Q2020" s="456"/>
      <c r="R2020" s="456"/>
      <c r="S2020" s="456"/>
      <c r="T2020" s="456"/>
      <c r="U2020" s="456"/>
      <c r="V2020" s="456"/>
      <c r="W2020" s="456"/>
      <c r="X2020" s="456"/>
      <c r="Y2020" s="456"/>
      <c r="Z2020" s="456"/>
      <c r="AA2020" s="456"/>
      <c r="AB2020" s="456"/>
      <c r="AC2020" s="456"/>
      <c r="AD2020" s="456"/>
      <c r="AE2020" s="457"/>
      <c r="AF2020" s="455"/>
      <c r="AG2020" s="456"/>
      <c r="AH2020" s="456"/>
      <c r="AI2020" s="456"/>
      <c r="AJ2020" s="456"/>
      <c r="AK2020" s="456"/>
      <c r="AL2020" s="456"/>
      <c r="AM2020" s="456"/>
      <c r="AN2020" s="457"/>
      <c r="AO2020" s="455"/>
      <c r="AP2020" s="456"/>
      <c r="AQ2020" s="456"/>
      <c r="AR2020" s="456"/>
      <c r="AS2020" s="456"/>
      <c r="AT2020" s="456"/>
      <c r="AU2020" s="456"/>
      <c r="AV2020" s="456"/>
      <c r="AW2020" s="456"/>
      <c r="AX2020" s="456"/>
      <c r="AY2020" s="456"/>
      <c r="AZ2020" s="456"/>
      <c r="BA2020" s="456"/>
      <c r="BB2020" s="456"/>
      <c r="BC2020" s="456"/>
      <c r="BD2020" s="456"/>
      <c r="BE2020" s="456"/>
      <c r="BF2020" s="456"/>
      <c r="BG2020" s="457"/>
      <c r="BH2020" s="458"/>
      <c r="BI2020" s="459"/>
      <c r="BJ2020" s="459"/>
      <c r="BK2020" s="459"/>
      <c r="BL2020" s="459"/>
      <c r="BM2020" s="460"/>
      <c r="BN2020" s="314"/>
      <c r="BO2020" s="314"/>
      <c r="BP2020" s="1"/>
      <c r="BQ2020" s="120">
        <f>IF($F$3="","",IF(N2020=$F$3,COUNTIF(BQ$23:BQ2019,"&gt;0")+1,0))</f>
        <v>0</v>
      </c>
      <c r="BR2020" s="1"/>
      <c r="BS2020" s="20" t="str">
        <f>IF($N2020="","",IF(VLOOKUP(VLOOKUP($N2020,IMPOSTAZIONI!$E$6:$I$13,5,FALSE),IMPOSTAZIONI!$B$25:$N$32,3,FALSE)=0,"",VLOOKUP(VLOOKUP($N2020,IMPOSTAZIONI!$E$6:$I$13,5,FALSE),IMPOSTAZIONI!$B$25:$N$32,3,FALSE)))</f>
        <v/>
      </c>
      <c r="BT2020" s="20" t="str">
        <f>IF($N2020="","",IF(VLOOKUP(VLOOKUP($N2020,IMPOSTAZIONI!$E$6:$I$13,5,FALSE),IMPOSTAZIONI!$B$25:$N$32,6,FALSE)=0,"",VLOOKUP(VLOOKUP($N2020,IMPOSTAZIONI!$E$6:$I$13,5,FALSE),IMPOSTAZIONI!$B$25:$N$32,6,FALSE)))</f>
        <v/>
      </c>
      <c r="BU2020" s="20" t="str">
        <f>IF($N2020="","",IF(VLOOKUP(VLOOKUP($N2020,IMPOSTAZIONI!$E$6:$I$13,5,FALSE),IMPOSTAZIONI!$B$25:$N$32,9,FALSE)=0,"",VLOOKUP(VLOOKUP($N2020,IMPOSTAZIONI!$E$6:$I$13,5,FALSE),IMPOSTAZIONI!$B$25:$N$32,9,FALSE)))</f>
        <v/>
      </c>
      <c r="BV2020" s="20" t="str">
        <f>IF($N2020="","",IF(VLOOKUP(VLOOKUP($N2020,IMPOSTAZIONI!$E$6:$I$13,5,FALSE),IMPOSTAZIONI!$B$25:$N$32,12,FALSE)=0,"",VLOOKUP(VLOOKUP($N2020,IMPOSTAZIONI!$E$6:$I$13,5,FALSE),IMPOSTAZIONI!$B$25:$N$32,12,FALSE)))</f>
        <v/>
      </c>
      <c r="BW2020" s="221" t="str">
        <f t="shared" si="526"/>
        <v/>
      </c>
      <c r="BX2020" s="221" t="str">
        <f t="shared" si="527"/>
        <v/>
      </c>
      <c r="BY2020" s="221">
        <f t="shared" si="528"/>
        <v>0</v>
      </c>
      <c r="BZ2020" s="231">
        <f t="shared" si="529"/>
        <v>0</v>
      </c>
      <c r="CA2020" s="246">
        <f t="shared" si="530"/>
        <v>0</v>
      </c>
      <c r="CB2020" s="246">
        <f t="shared" si="531"/>
        <v>0</v>
      </c>
      <c r="CC2020" s="246" t="str">
        <f t="shared" si="532"/>
        <v/>
      </c>
      <c r="CD2020" s="246">
        <f t="shared" si="533"/>
        <v>5</v>
      </c>
      <c r="CE2020" s="246">
        <f t="shared" si="534"/>
        <v>0</v>
      </c>
      <c r="CF2020" s="276">
        <f t="shared" si="535"/>
        <v>0</v>
      </c>
      <c r="CG2020" s="277">
        <f t="shared" si="535"/>
        <v>0</v>
      </c>
      <c r="CH2020" s="277">
        <f t="shared" si="535"/>
        <v>0</v>
      </c>
      <c r="CI2020" s="278">
        <f t="shared" si="524"/>
        <v>0</v>
      </c>
      <c r="CJ2020" s="280">
        <f t="shared" si="536"/>
        <v>0</v>
      </c>
      <c r="CK2020" s="232">
        <f t="shared" si="537"/>
        <v>0</v>
      </c>
      <c r="CL2020" s="1"/>
    </row>
    <row r="2021" spans="1:90" ht="18" customHeight="1">
      <c r="A2021" s="1"/>
      <c r="B2021" s="1"/>
      <c r="C2021" s="314"/>
      <c r="D2021" s="287" t="str">
        <f t="shared" si="523"/>
        <v/>
      </c>
      <c r="E2021" s="449" t="str">
        <f t="shared" si="525"/>
        <v/>
      </c>
      <c r="F2021" s="450"/>
      <c r="G2021" s="451"/>
      <c r="H2021" s="452"/>
      <c r="I2021" s="453"/>
      <c r="J2021" s="453"/>
      <c r="K2021" s="453"/>
      <c r="L2021" s="453"/>
      <c r="M2021" s="454"/>
      <c r="N2021" s="455"/>
      <c r="O2021" s="456"/>
      <c r="P2021" s="456"/>
      <c r="Q2021" s="456"/>
      <c r="R2021" s="456"/>
      <c r="S2021" s="456"/>
      <c r="T2021" s="456"/>
      <c r="U2021" s="456"/>
      <c r="V2021" s="456"/>
      <c r="W2021" s="456"/>
      <c r="X2021" s="456"/>
      <c r="Y2021" s="456"/>
      <c r="Z2021" s="456"/>
      <c r="AA2021" s="456"/>
      <c r="AB2021" s="456"/>
      <c r="AC2021" s="456"/>
      <c r="AD2021" s="456"/>
      <c r="AE2021" s="457"/>
      <c r="AF2021" s="455"/>
      <c r="AG2021" s="456"/>
      <c r="AH2021" s="456"/>
      <c r="AI2021" s="456"/>
      <c r="AJ2021" s="456"/>
      <c r="AK2021" s="456"/>
      <c r="AL2021" s="456"/>
      <c r="AM2021" s="456"/>
      <c r="AN2021" s="457"/>
      <c r="AO2021" s="455"/>
      <c r="AP2021" s="456"/>
      <c r="AQ2021" s="456"/>
      <c r="AR2021" s="456"/>
      <c r="AS2021" s="456"/>
      <c r="AT2021" s="456"/>
      <c r="AU2021" s="456"/>
      <c r="AV2021" s="456"/>
      <c r="AW2021" s="456"/>
      <c r="AX2021" s="456"/>
      <c r="AY2021" s="456"/>
      <c r="AZ2021" s="456"/>
      <c r="BA2021" s="456"/>
      <c r="BB2021" s="456"/>
      <c r="BC2021" s="456"/>
      <c r="BD2021" s="456"/>
      <c r="BE2021" s="456"/>
      <c r="BF2021" s="456"/>
      <c r="BG2021" s="457"/>
      <c r="BH2021" s="458"/>
      <c r="BI2021" s="459"/>
      <c r="BJ2021" s="459"/>
      <c r="BK2021" s="459"/>
      <c r="BL2021" s="459"/>
      <c r="BM2021" s="460"/>
      <c r="BN2021" s="314"/>
      <c r="BO2021" s="314"/>
      <c r="BP2021" s="1"/>
      <c r="BQ2021" s="120">
        <f>IF($F$3="","",IF(N2021=$F$3,COUNTIF(BQ$23:BQ2020,"&gt;0")+1,0))</f>
        <v>0</v>
      </c>
      <c r="BR2021" s="1"/>
      <c r="BS2021" s="20" t="str">
        <f>IF($N2021="","",IF(VLOOKUP(VLOOKUP($N2021,IMPOSTAZIONI!$E$6:$I$13,5,FALSE),IMPOSTAZIONI!$B$25:$N$32,3,FALSE)=0,"",VLOOKUP(VLOOKUP($N2021,IMPOSTAZIONI!$E$6:$I$13,5,FALSE),IMPOSTAZIONI!$B$25:$N$32,3,FALSE)))</f>
        <v/>
      </c>
      <c r="BT2021" s="20" t="str">
        <f>IF($N2021="","",IF(VLOOKUP(VLOOKUP($N2021,IMPOSTAZIONI!$E$6:$I$13,5,FALSE),IMPOSTAZIONI!$B$25:$N$32,6,FALSE)=0,"",VLOOKUP(VLOOKUP($N2021,IMPOSTAZIONI!$E$6:$I$13,5,FALSE),IMPOSTAZIONI!$B$25:$N$32,6,FALSE)))</f>
        <v/>
      </c>
      <c r="BU2021" s="20" t="str">
        <f>IF($N2021="","",IF(VLOOKUP(VLOOKUP($N2021,IMPOSTAZIONI!$E$6:$I$13,5,FALSE),IMPOSTAZIONI!$B$25:$N$32,9,FALSE)=0,"",VLOOKUP(VLOOKUP($N2021,IMPOSTAZIONI!$E$6:$I$13,5,FALSE),IMPOSTAZIONI!$B$25:$N$32,9,FALSE)))</f>
        <v/>
      </c>
      <c r="BV2021" s="20" t="str">
        <f>IF($N2021="","",IF(VLOOKUP(VLOOKUP($N2021,IMPOSTAZIONI!$E$6:$I$13,5,FALSE),IMPOSTAZIONI!$B$25:$N$32,12,FALSE)=0,"",VLOOKUP(VLOOKUP($N2021,IMPOSTAZIONI!$E$6:$I$13,5,FALSE),IMPOSTAZIONI!$B$25:$N$32,12,FALSE)))</f>
        <v/>
      </c>
      <c r="BW2021" s="221" t="str">
        <f t="shared" si="526"/>
        <v/>
      </c>
      <c r="BX2021" s="221" t="str">
        <f t="shared" si="527"/>
        <v/>
      </c>
      <c r="BY2021" s="221">
        <f t="shared" si="528"/>
        <v>0</v>
      </c>
      <c r="BZ2021" s="231">
        <f t="shared" si="529"/>
        <v>0</v>
      </c>
      <c r="CA2021" s="246">
        <f t="shared" si="530"/>
        <v>0</v>
      </c>
      <c r="CB2021" s="246">
        <f t="shared" si="531"/>
        <v>0</v>
      </c>
      <c r="CC2021" s="246" t="str">
        <f t="shared" si="532"/>
        <v/>
      </c>
      <c r="CD2021" s="246">
        <f t="shared" si="533"/>
        <v>5</v>
      </c>
      <c r="CE2021" s="246">
        <f t="shared" si="534"/>
        <v>0</v>
      </c>
      <c r="CF2021" s="276">
        <f t="shared" si="535"/>
        <v>0</v>
      </c>
      <c r="CG2021" s="277">
        <f t="shared" si="535"/>
        <v>0</v>
      </c>
      <c r="CH2021" s="277">
        <f t="shared" si="535"/>
        <v>0</v>
      </c>
      <c r="CI2021" s="278">
        <f t="shared" si="524"/>
        <v>0</v>
      </c>
      <c r="CJ2021" s="280">
        <f t="shared" si="536"/>
        <v>0</v>
      </c>
      <c r="CK2021" s="232">
        <f t="shared" si="537"/>
        <v>0</v>
      </c>
      <c r="CL2021" s="1"/>
    </row>
    <row r="2022" spans="1:90" ht="18" customHeight="1">
      <c r="A2022" s="1"/>
      <c r="B2022" s="1"/>
      <c r="C2022" s="314"/>
      <c r="D2022" s="287" t="str">
        <f t="shared" si="523"/>
        <v/>
      </c>
      <c r="E2022" s="449" t="str">
        <f t="shared" si="525"/>
        <v/>
      </c>
      <c r="F2022" s="450"/>
      <c r="G2022" s="451"/>
      <c r="H2022" s="452"/>
      <c r="I2022" s="453"/>
      <c r="J2022" s="453"/>
      <c r="K2022" s="453"/>
      <c r="L2022" s="453"/>
      <c r="M2022" s="454"/>
      <c r="N2022" s="455"/>
      <c r="O2022" s="456"/>
      <c r="P2022" s="456"/>
      <c r="Q2022" s="456"/>
      <c r="R2022" s="456"/>
      <c r="S2022" s="456"/>
      <c r="T2022" s="456"/>
      <c r="U2022" s="456"/>
      <c r="V2022" s="456"/>
      <c r="W2022" s="456"/>
      <c r="X2022" s="456"/>
      <c r="Y2022" s="456"/>
      <c r="Z2022" s="456"/>
      <c r="AA2022" s="456"/>
      <c r="AB2022" s="456"/>
      <c r="AC2022" s="456"/>
      <c r="AD2022" s="456"/>
      <c r="AE2022" s="457"/>
      <c r="AF2022" s="455"/>
      <c r="AG2022" s="456"/>
      <c r="AH2022" s="456"/>
      <c r="AI2022" s="456"/>
      <c r="AJ2022" s="456"/>
      <c r="AK2022" s="456"/>
      <c r="AL2022" s="456"/>
      <c r="AM2022" s="456"/>
      <c r="AN2022" s="457"/>
      <c r="AO2022" s="455"/>
      <c r="AP2022" s="456"/>
      <c r="AQ2022" s="456"/>
      <c r="AR2022" s="456"/>
      <c r="AS2022" s="456"/>
      <c r="AT2022" s="456"/>
      <c r="AU2022" s="456"/>
      <c r="AV2022" s="456"/>
      <c r="AW2022" s="456"/>
      <c r="AX2022" s="456"/>
      <c r="AY2022" s="456"/>
      <c r="AZ2022" s="456"/>
      <c r="BA2022" s="456"/>
      <c r="BB2022" s="456"/>
      <c r="BC2022" s="456"/>
      <c r="BD2022" s="456"/>
      <c r="BE2022" s="456"/>
      <c r="BF2022" s="456"/>
      <c r="BG2022" s="457"/>
      <c r="BH2022" s="458"/>
      <c r="BI2022" s="459"/>
      <c r="BJ2022" s="459"/>
      <c r="BK2022" s="459"/>
      <c r="BL2022" s="459"/>
      <c r="BM2022" s="460"/>
      <c r="BN2022" s="314"/>
      <c r="BO2022" s="314"/>
      <c r="BP2022" s="1"/>
      <c r="BQ2022" s="120">
        <f>IF($F$3="","",IF(N2022=$F$3,COUNTIF(BQ$23:BQ2021,"&gt;0")+1,0))</f>
        <v>0</v>
      </c>
      <c r="BR2022" s="1"/>
      <c r="BS2022" s="20" t="str">
        <f>IF($N2022="","",IF(VLOOKUP(VLOOKUP($N2022,IMPOSTAZIONI!$E$6:$I$13,5,FALSE),IMPOSTAZIONI!$B$25:$N$32,3,FALSE)=0,"",VLOOKUP(VLOOKUP($N2022,IMPOSTAZIONI!$E$6:$I$13,5,FALSE),IMPOSTAZIONI!$B$25:$N$32,3,FALSE)))</f>
        <v/>
      </c>
      <c r="BT2022" s="20" t="str">
        <f>IF($N2022="","",IF(VLOOKUP(VLOOKUP($N2022,IMPOSTAZIONI!$E$6:$I$13,5,FALSE),IMPOSTAZIONI!$B$25:$N$32,6,FALSE)=0,"",VLOOKUP(VLOOKUP($N2022,IMPOSTAZIONI!$E$6:$I$13,5,FALSE),IMPOSTAZIONI!$B$25:$N$32,6,FALSE)))</f>
        <v/>
      </c>
      <c r="BU2022" s="20" t="str">
        <f>IF($N2022="","",IF(VLOOKUP(VLOOKUP($N2022,IMPOSTAZIONI!$E$6:$I$13,5,FALSE),IMPOSTAZIONI!$B$25:$N$32,9,FALSE)=0,"",VLOOKUP(VLOOKUP($N2022,IMPOSTAZIONI!$E$6:$I$13,5,FALSE),IMPOSTAZIONI!$B$25:$N$32,9,FALSE)))</f>
        <v/>
      </c>
      <c r="BV2022" s="20" t="str">
        <f>IF($N2022="","",IF(VLOOKUP(VLOOKUP($N2022,IMPOSTAZIONI!$E$6:$I$13,5,FALSE),IMPOSTAZIONI!$B$25:$N$32,12,FALSE)=0,"",VLOOKUP(VLOOKUP($N2022,IMPOSTAZIONI!$E$6:$I$13,5,FALSE),IMPOSTAZIONI!$B$25:$N$32,12,FALSE)))</f>
        <v/>
      </c>
      <c r="BW2022" s="221" t="str">
        <f t="shared" si="526"/>
        <v/>
      </c>
      <c r="BX2022" s="221" t="str">
        <f t="shared" si="527"/>
        <v/>
      </c>
      <c r="BY2022" s="221">
        <f t="shared" si="528"/>
        <v>0</v>
      </c>
      <c r="BZ2022" s="231">
        <f t="shared" si="529"/>
        <v>0</v>
      </c>
      <c r="CA2022" s="246">
        <f t="shared" si="530"/>
        <v>0</v>
      </c>
      <c r="CB2022" s="246">
        <f t="shared" si="531"/>
        <v>0</v>
      </c>
      <c r="CC2022" s="246" t="str">
        <f t="shared" si="532"/>
        <v/>
      </c>
      <c r="CD2022" s="246">
        <f t="shared" si="533"/>
        <v>5</v>
      </c>
      <c r="CE2022" s="246">
        <f t="shared" si="534"/>
        <v>0</v>
      </c>
      <c r="CF2022" s="276">
        <f t="shared" si="535"/>
        <v>0</v>
      </c>
      <c r="CG2022" s="277">
        <f t="shared" si="535"/>
        <v>0</v>
      </c>
      <c r="CH2022" s="277">
        <f t="shared" si="535"/>
        <v>0</v>
      </c>
      <c r="CI2022" s="278">
        <f t="shared" si="524"/>
        <v>0</v>
      </c>
      <c r="CJ2022" s="280">
        <f t="shared" si="536"/>
        <v>0</v>
      </c>
      <c r="CK2022" s="232">
        <f t="shared" si="537"/>
        <v>0</v>
      </c>
      <c r="CL2022" s="1"/>
    </row>
    <row r="2023" spans="1:90" ht="18" customHeight="1">
      <c r="A2023" s="1"/>
      <c r="B2023" s="1"/>
      <c r="C2023" s="314"/>
      <c r="D2023" s="287" t="str">
        <f t="shared" si="523"/>
        <v/>
      </c>
      <c r="E2023" s="449" t="str">
        <f t="shared" si="525"/>
        <v/>
      </c>
      <c r="F2023" s="450"/>
      <c r="G2023" s="451"/>
      <c r="H2023" s="452"/>
      <c r="I2023" s="453"/>
      <c r="J2023" s="453"/>
      <c r="K2023" s="453"/>
      <c r="L2023" s="453"/>
      <c r="M2023" s="454"/>
      <c r="N2023" s="455"/>
      <c r="O2023" s="456"/>
      <c r="P2023" s="456"/>
      <c r="Q2023" s="456"/>
      <c r="R2023" s="456"/>
      <c r="S2023" s="456"/>
      <c r="T2023" s="456"/>
      <c r="U2023" s="456"/>
      <c r="V2023" s="456"/>
      <c r="W2023" s="456"/>
      <c r="X2023" s="456"/>
      <c r="Y2023" s="456"/>
      <c r="Z2023" s="456"/>
      <c r="AA2023" s="456"/>
      <c r="AB2023" s="456"/>
      <c r="AC2023" s="456"/>
      <c r="AD2023" s="456"/>
      <c r="AE2023" s="457"/>
      <c r="AF2023" s="455"/>
      <c r="AG2023" s="456"/>
      <c r="AH2023" s="456"/>
      <c r="AI2023" s="456"/>
      <c r="AJ2023" s="456"/>
      <c r="AK2023" s="456"/>
      <c r="AL2023" s="456"/>
      <c r="AM2023" s="456"/>
      <c r="AN2023" s="457"/>
      <c r="AO2023" s="455"/>
      <c r="AP2023" s="456"/>
      <c r="AQ2023" s="456"/>
      <c r="AR2023" s="456"/>
      <c r="AS2023" s="456"/>
      <c r="AT2023" s="456"/>
      <c r="AU2023" s="456"/>
      <c r="AV2023" s="456"/>
      <c r="AW2023" s="456"/>
      <c r="AX2023" s="456"/>
      <c r="AY2023" s="456"/>
      <c r="AZ2023" s="456"/>
      <c r="BA2023" s="456"/>
      <c r="BB2023" s="456"/>
      <c r="BC2023" s="456"/>
      <c r="BD2023" s="456"/>
      <c r="BE2023" s="456"/>
      <c r="BF2023" s="456"/>
      <c r="BG2023" s="457"/>
      <c r="BH2023" s="458"/>
      <c r="BI2023" s="459"/>
      <c r="BJ2023" s="459"/>
      <c r="BK2023" s="459"/>
      <c r="BL2023" s="459"/>
      <c r="BM2023" s="460"/>
      <c r="BN2023" s="314"/>
      <c r="BO2023" s="314"/>
      <c r="BP2023" s="1"/>
      <c r="BQ2023" s="120">
        <f>IF($F$3="","",IF(N2023=$F$3,COUNTIF(BQ$23:BQ2022,"&gt;0")+1,0))</f>
        <v>0</v>
      </c>
      <c r="BR2023" s="1"/>
      <c r="BS2023" s="20" t="str">
        <f>IF($N2023="","",IF(VLOOKUP(VLOOKUP($N2023,IMPOSTAZIONI!$E$6:$I$13,5,FALSE),IMPOSTAZIONI!$B$25:$N$32,3,FALSE)=0,"",VLOOKUP(VLOOKUP($N2023,IMPOSTAZIONI!$E$6:$I$13,5,FALSE),IMPOSTAZIONI!$B$25:$N$32,3,FALSE)))</f>
        <v/>
      </c>
      <c r="BT2023" s="20" t="str">
        <f>IF($N2023="","",IF(VLOOKUP(VLOOKUP($N2023,IMPOSTAZIONI!$E$6:$I$13,5,FALSE),IMPOSTAZIONI!$B$25:$N$32,6,FALSE)=0,"",VLOOKUP(VLOOKUP($N2023,IMPOSTAZIONI!$E$6:$I$13,5,FALSE),IMPOSTAZIONI!$B$25:$N$32,6,FALSE)))</f>
        <v/>
      </c>
      <c r="BU2023" s="20" t="str">
        <f>IF($N2023="","",IF(VLOOKUP(VLOOKUP($N2023,IMPOSTAZIONI!$E$6:$I$13,5,FALSE),IMPOSTAZIONI!$B$25:$N$32,9,FALSE)=0,"",VLOOKUP(VLOOKUP($N2023,IMPOSTAZIONI!$E$6:$I$13,5,FALSE),IMPOSTAZIONI!$B$25:$N$32,9,FALSE)))</f>
        <v/>
      </c>
      <c r="BV2023" s="20" t="str">
        <f>IF($N2023="","",IF(VLOOKUP(VLOOKUP($N2023,IMPOSTAZIONI!$E$6:$I$13,5,FALSE),IMPOSTAZIONI!$B$25:$N$32,12,FALSE)=0,"",VLOOKUP(VLOOKUP($N2023,IMPOSTAZIONI!$E$6:$I$13,5,FALSE),IMPOSTAZIONI!$B$25:$N$32,12,FALSE)))</f>
        <v/>
      </c>
      <c r="BW2023" s="221" t="str">
        <f t="shared" si="526"/>
        <v/>
      </c>
      <c r="BX2023" s="221" t="str">
        <f t="shared" si="527"/>
        <v/>
      </c>
      <c r="BY2023" s="221">
        <f t="shared" si="528"/>
        <v>0</v>
      </c>
      <c r="BZ2023" s="231">
        <f t="shared" si="529"/>
        <v>0</v>
      </c>
      <c r="CA2023" s="246">
        <f t="shared" si="530"/>
        <v>0</v>
      </c>
      <c r="CB2023" s="246">
        <f t="shared" si="531"/>
        <v>0</v>
      </c>
      <c r="CC2023" s="246" t="str">
        <f t="shared" si="532"/>
        <v/>
      </c>
      <c r="CD2023" s="246">
        <f t="shared" si="533"/>
        <v>5</v>
      </c>
      <c r="CE2023" s="246">
        <f t="shared" si="534"/>
        <v>0</v>
      </c>
      <c r="CF2023" s="276">
        <f t="shared" si="535"/>
        <v>0</v>
      </c>
      <c r="CG2023" s="277">
        <f t="shared" si="535"/>
        <v>0</v>
      </c>
      <c r="CH2023" s="277">
        <f t="shared" si="535"/>
        <v>0</v>
      </c>
      <c r="CI2023" s="278">
        <f t="shared" si="524"/>
        <v>0</v>
      </c>
      <c r="CJ2023" s="280">
        <f t="shared" si="536"/>
        <v>0</v>
      </c>
      <c r="CK2023" s="232">
        <f t="shared" si="537"/>
        <v>0</v>
      </c>
      <c r="CL2023" s="1"/>
    </row>
    <row r="2024" spans="1:90" ht="18" customHeight="1">
      <c r="A2024" s="1"/>
      <c r="B2024" s="1"/>
      <c r="C2024" s="314"/>
      <c r="D2024" s="287" t="str">
        <f t="shared" si="523"/>
        <v/>
      </c>
      <c r="E2024" s="449" t="str">
        <f t="shared" si="525"/>
        <v/>
      </c>
      <c r="F2024" s="450"/>
      <c r="G2024" s="451"/>
      <c r="H2024" s="452"/>
      <c r="I2024" s="453"/>
      <c r="J2024" s="453"/>
      <c r="K2024" s="453"/>
      <c r="L2024" s="453"/>
      <c r="M2024" s="454"/>
      <c r="N2024" s="455"/>
      <c r="O2024" s="456"/>
      <c r="P2024" s="456"/>
      <c r="Q2024" s="456"/>
      <c r="R2024" s="456"/>
      <c r="S2024" s="456"/>
      <c r="T2024" s="456"/>
      <c r="U2024" s="456"/>
      <c r="V2024" s="456"/>
      <c r="W2024" s="456"/>
      <c r="X2024" s="456"/>
      <c r="Y2024" s="456"/>
      <c r="Z2024" s="456"/>
      <c r="AA2024" s="456"/>
      <c r="AB2024" s="456"/>
      <c r="AC2024" s="456"/>
      <c r="AD2024" s="456"/>
      <c r="AE2024" s="457"/>
      <c r="AF2024" s="455"/>
      <c r="AG2024" s="456"/>
      <c r="AH2024" s="456"/>
      <c r="AI2024" s="456"/>
      <c r="AJ2024" s="456"/>
      <c r="AK2024" s="456"/>
      <c r="AL2024" s="456"/>
      <c r="AM2024" s="456"/>
      <c r="AN2024" s="457"/>
      <c r="AO2024" s="455"/>
      <c r="AP2024" s="456"/>
      <c r="AQ2024" s="456"/>
      <c r="AR2024" s="456"/>
      <c r="AS2024" s="456"/>
      <c r="AT2024" s="456"/>
      <c r="AU2024" s="456"/>
      <c r="AV2024" s="456"/>
      <c r="AW2024" s="456"/>
      <c r="AX2024" s="456"/>
      <c r="AY2024" s="456"/>
      <c r="AZ2024" s="456"/>
      <c r="BA2024" s="456"/>
      <c r="BB2024" s="456"/>
      <c r="BC2024" s="456"/>
      <c r="BD2024" s="456"/>
      <c r="BE2024" s="456"/>
      <c r="BF2024" s="456"/>
      <c r="BG2024" s="457"/>
      <c r="BH2024" s="458"/>
      <c r="BI2024" s="459"/>
      <c r="BJ2024" s="459"/>
      <c r="BK2024" s="459"/>
      <c r="BL2024" s="459"/>
      <c r="BM2024" s="460"/>
      <c r="BN2024" s="314"/>
      <c r="BO2024" s="314"/>
      <c r="BP2024" s="1"/>
      <c r="BQ2024" s="120">
        <f>IF($F$3="","",IF(N2024=$F$3,COUNTIF(BQ$23:BQ2023,"&gt;0")+1,0))</f>
        <v>0</v>
      </c>
      <c r="BR2024" s="1"/>
      <c r="BS2024" s="20" t="str">
        <f>IF($N2024="","",IF(VLOOKUP(VLOOKUP($N2024,IMPOSTAZIONI!$E$6:$I$13,5,FALSE),IMPOSTAZIONI!$B$25:$N$32,3,FALSE)=0,"",VLOOKUP(VLOOKUP($N2024,IMPOSTAZIONI!$E$6:$I$13,5,FALSE),IMPOSTAZIONI!$B$25:$N$32,3,FALSE)))</f>
        <v/>
      </c>
      <c r="BT2024" s="20" t="str">
        <f>IF($N2024="","",IF(VLOOKUP(VLOOKUP($N2024,IMPOSTAZIONI!$E$6:$I$13,5,FALSE),IMPOSTAZIONI!$B$25:$N$32,6,FALSE)=0,"",VLOOKUP(VLOOKUP($N2024,IMPOSTAZIONI!$E$6:$I$13,5,FALSE),IMPOSTAZIONI!$B$25:$N$32,6,FALSE)))</f>
        <v/>
      </c>
      <c r="BU2024" s="20" t="str">
        <f>IF($N2024="","",IF(VLOOKUP(VLOOKUP($N2024,IMPOSTAZIONI!$E$6:$I$13,5,FALSE),IMPOSTAZIONI!$B$25:$N$32,9,FALSE)=0,"",VLOOKUP(VLOOKUP($N2024,IMPOSTAZIONI!$E$6:$I$13,5,FALSE),IMPOSTAZIONI!$B$25:$N$32,9,FALSE)))</f>
        <v/>
      </c>
      <c r="BV2024" s="20" t="str">
        <f>IF($N2024="","",IF(VLOOKUP(VLOOKUP($N2024,IMPOSTAZIONI!$E$6:$I$13,5,FALSE),IMPOSTAZIONI!$B$25:$N$32,12,FALSE)=0,"",VLOOKUP(VLOOKUP($N2024,IMPOSTAZIONI!$E$6:$I$13,5,FALSE),IMPOSTAZIONI!$B$25:$N$32,12,FALSE)))</f>
        <v/>
      </c>
      <c r="BW2024" s="221" t="str">
        <f t="shared" si="526"/>
        <v/>
      </c>
      <c r="BX2024" s="221" t="str">
        <f t="shared" si="527"/>
        <v/>
      </c>
      <c r="BY2024" s="221">
        <f t="shared" si="528"/>
        <v>0</v>
      </c>
      <c r="BZ2024" s="231">
        <f t="shared" si="529"/>
        <v>0</v>
      </c>
      <c r="CA2024" s="246">
        <f t="shared" si="530"/>
        <v>0</v>
      </c>
      <c r="CB2024" s="246">
        <f t="shared" si="531"/>
        <v>0</v>
      </c>
      <c r="CC2024" s="246" t="str">
        <f t="shared" si="532"/>
        <v/>
      </c>
      <c r="CD2024" s="246">
        <f t="shared" si="533"/>
        <v>5</v>
      </c>
      <c r="CE2024" s="246">
        <f t="shared" si="534"/>
        <v>0</v>
      </c>
      <c r="CF2024" s="276">
        <f t="shared" si="535"/>
        <v>0</v>
      </c>
      <c r="CG2024" s="277">
        <f t="shared" si="535"/>
        <v>0</v>
      </c>
      <c r="CH2024" s="277">
        <f t="shared" si="535"/>
        <v>0</v>
      </c>
      <c r="CI2024" s="278">
        <f t="shared" si="524"/>
        <v>0</v>
      </c>
      <c r="CJ2024" s="280">
        <f t="shared" si="536"/>
        <v>0</v>
      </c>
      <c r="CK2024" s="232">
        <f t="shared" si="537"/>
        <v>0</v>
      </c>
      <c r="CL2024" s="1"/>
    </row>
    <row r="2025" spans="1:90" ht="18" customHeight="1">
      <c r="A2025" s="1"/>
      <c r="B2025" s="1"/>
      <c r="C2025" s="314"/>
      <c r="D2025" s="287" t="str">
        <f t="shared" si="523"/>
        <v/>
      </c>
      <c r="E2025" s="449" t="str">
        <f t="shared" si="525"/>
        <v/>
      </c>
      <c r="F2025" s="450"/>
      <c r="G2025" s="451"/>
      <c r="H2025" s="452"/>
      <c r="I2025" s="453"/>
      <c r="J2025" s="453"/>
      <c r="K2025" s="453"/>
      <c r="L2025" s="453"/>
      <c r="M2025" s="454"/>
      <c r="N2025" s="455"/>
      <c r="O2025" s="456"/>
      <c r="P2025" s="456"/>
      <c r="Q2025" s="456"/>
      <c r="R2025" s="456"/>
      <c r="S2025" s="456"/>
      <c r="T2025" s="456"/>
      <c r="U2025" s="456"/>
      <c r="V2025" s="456"/>
      <c r="W2025" s="456"/>
      <c r="X2025" s="456"/>
      <c r="Y2025" s="456"/>
      <c r="Z2025" s="456"/>
      <c r="AA2025" s="456"/>
      <c r="AB2025" s="456"/>
      <c r="AC2025" s="456"/>
      <c r="AD2025" s="456"/>
      <c r="AE2025" s="457"/>
      <c r="AF2025" s="455"/>
      <c r="AG2025" s="456"/>
      <c r="AH2025" s="456"/>
      <c r="AI2025" s="456"/>
      <c r="AJ2025" s="456"/>
      <c r="AK2025" s="456"/>
      <c r="AL2025" s="456"/>
      <c r="AM2025" s="456"/>
      <c r="AN2025" s="457"/>
      <c r="AO2025" s="455"/>
      <c r="AP2025" s="456"/>
      <c r="AQ2025" s="456"/>
      <c r="AR2025" s="456"/>
      <c r="AS2025" s="456"/>
      <c r="AT2025" s="456"/>
      <c r="AU2025" s="456"/>
      <c r="AV2025" s="456"/>
      <c r="AW2025" s="456"/>
      <c r="AX2025" s="456"/>
      <c r="AY2025" s="456"/>
      <c r="AZ2025" s="456"/>
      <c r="BA2025" s="456"/>
      <c r="BB2025" s="456"/>
      <c r="BC2025" s="456"/>
      <c r="BD2025" s="456"/>
      <c r="BE2025" s="456"/>
      <c r="BF2025" s="456"/>
      <c r="BG2025" s="457"/>
      <c r="BH2025" s="458"/>
      <c r="BI2025" s="459"/>
      <c r="BJ2025" s="459"/>
      <c r="BK2025" s="459"/>
      <c r="BL2025" s="459"/>
      <c r="BM2025" s="460"/>
      <c r="BN2025" s="314"/>
      <c r="BO2025" s="314"/>
      <c r="BP2025" s="1"/>
      <c r="BQ2025" s="120">
        <f>IF($F$3="","",IF(N2025=$F$3,COUNTIF(BQ$23:BQ2024,"&gt;0")+1,0))</f>
        <v>0</v>
      </c>
      <c r="BR2025" s="1"/>
      <c r="BS2025" s="20" t="str">
        <f>IF($N2025="","",IF(VLOOKUP(VLOOKUP($N2025,IMPOSTAZIONI!$E$6:$I$13,5,FALSE),IMPOSTAZIONI!$B$25:$N$32,3,FALSE)=0,"",VLOOKUP(VLOOKUP($N2025,IMPOSTAZIONI!$E$6:$I$13,5,FALSE),IMPOSTAZIONI!$B$25:$N$32,3,FALSE)))</f>
        <v/>
      </c>
      <c r="BT2025" s="20" t="str">
        <f>IF($N2025="","",IF(VLOOKUP(VLOOKUP($N2025,IMPOSTAZIONI!$E$6:$I$13,5,FALSE),IMPOSTAZIONI!$B$25:$N$32,6,FALSE)=0,"",VLOOKUP(VLOOKUP($N2025,IMPOSTAZIONI!$E$6:$I$13,5,FALSE),IMPOSTAZIONI!$B$25:$N$32,6,FALSE)))</f>
        <v/>
      </c>
      <c r="BU2025" s="20" t="str">
        <f>IF($N2025="","",IF(VLOOKUP(VLOOKUP($N2025,IMPOSTAZIONI!$E$6:$I$13,5,FALSE),IMPOSTAZIONI!$B$25:$N$32,9,FALSE)=0,"",VLOOKUP(VLOOKUP($N2025,IMPOSTAZIONI!$E$6:$I$13,5,FALSE),IMPOSTAZIONI!$B$25:$N$32,9,FALSE)))</f>
        <v/>
      </c>
      <c r="BV2025" s="20" t="str">
        <f>IF($N2025="","",IF(VLOOKUP(VLOOKUP($N2025,IMPOSTAZIONI!$E$6:$I$13,5,FALSE),IMPOSTAZIONI!$B$25:$N$32,12,FALSE)=0,"",VLOOKUP(VLOOKUP($N2025,IMPOSTAZIONI!$E$6:$I$13,5,FALSE),IMPOSTAZIONI!$B$25:$N$32,12,FALSE)))</f>
        <v/>
      </c>
      <c r="BW2025" s="221" t="str">
        <f t="shared" si="526"/>
        <v/>
      </c>
      <c r="BX2025" s="221" t="str">
        <f t="shared" si="527"/>
        <v/>
      </c>
      <c r="BY2025" s="221">
        <f t="shared" si="528"/>
        <v>0</v>
      </c>
      <c r="BZ2025" s="231">
        <f t="shared" si="529"/>
        <v>0</v>
      </c>
      <c r="CA2025" s="246">
        <f t="shared" si="530"/>
        <v>0</v>
      </c>
      <c r="CB2025" s="246">
        <f t="shared" si="531"/>
        <v>0</v>
      </c>
      <c r="CC2025" s="246" t="str">
        <f t="shared" si="532"/>
        <v/>
      </c>
      <c r="CD2025" s="246">
        <f t="shared" si="533"/>
        <v>5</v>
      </c>
      <c r="CE2025" s="246">
        <f t="shared" si="534"/>
        <v>0</v>
      </c>
      <c r="CF2025" s="276">
        <f t="shared" si="535"/>
        <v>0</v>
      </c>
      <c r="CG2025" s="277">
        <f t="shared" si="535"/>
        <v>0</v>
      </c>
      <c r="CH2025" s="277">
        <f t="shared" si="535"/>
        <v>0</v>
      </c>
      <c r="CI2025" s="278">
        <f t="shared" si="524"/>
        <v>0</v>
      </c>
      <c r="CJ2025" s="280">
        <f t="shared" si="536"/>
        <v>0</v>
      </c>
      <c r="CK2025" s="232">
        <f t="shared" si="537"/>
        <v>0</v>
      </c>
      <c r="CL2025" s="1"/>
    </row>
    <row r="2026" spans="1:90" ht="18" customHeight="1">
      <c r="A2026" s="1"/>
      <c r="B2026" s="1"/>
      <c r="C2026" s="314"/>
      <c r="D2026" s="287" t="str">
        <f t="shared" si="523"/>
        <v/>
      </c>
      <c r="E2026" s="449" t="str">
        <f t="shared" si="525"/>
        <v/>
      </c>
      <c r="F2026" s="450"/>
      <c r="G2026" s="451"/>
      <c r="H2026" s="452"/>
      <c r="I2026" s="453"/>
      <c r="J2026" s="453"/>
      <c r="K2026" s="453"/>
      <c r="L2026" s="453"/>
      <c r="M2026" s="454"/>
      <c r="N2026" s="455"/>
      <c r="O2026" s="456"/>
      <c r="P2026" s="456"/>
      <c r="Q2026" s="456"/>
      <c r="R2026" s="456"/>
      <c r="S2026" s="456"/>
      <c r="T2026" s="456"/>
      <c r="U2026" s="456"/>
      <c r="V2026" s="456"/>
      <c r="W2026" s="456"/>
      <c r="X2026" s="456"/>
      <c r="Y2026" s="456"/>
      <c r="Z2026" s="456"/>
      <c r="AA2026" s="456"/>
      <c r="AB2026" s="456"/>
      <c r="AC2026" s="456"/>
      <c r="AD2026" s="456"/>
      <c r="AE2026" s="457"/>
      <c r="AF2026" s="455"/>
      <c r="AG2026" s="456"/>
      <c r="AH2026" s="456"/>
      <c r="AI2026" s="456"/>
      <c r="AJ2026" s="456"/>
      <c r="AK2026" s="456"/>
      <c r="AL2026" s="456"/>
      <c r="AM2026" s="456"/>
      <c r="AN2026" s="457"/>
      <c r="AO2026" s="455"/>
      <c r="AP2026" s="456"/>
      <c r="AQ2026" s="456"/>
      <c r="AR2026" s="456"/>
      <c r="AS2026" s="456"/>
      <c r="AT2026" s="456"/>
      <c r="AU2026" s="456"/>
      <c r="AV2026" s="456"/>
      <c r="AW2026" s="456"/>
      <c r="AX2026" s="456"/>
      <c r="AY2026" s="456"/>
      <c r="AZ2026" s="456"/>
      <c r="BA2026" s="456"/>
      <c r="BB2026" s="456"/>
      <c r="BC2026" s="456"/>
      <c r="BD2026" s="456"/>
      <c r="BE2026" s="456"/>
      <c r="BF2026" s="456"/>
      <c r="BG2026" s="457"/>
      <c r="BH2026" s="458"/>
      <c r="BI2026" s="459"/>
      <c r="BJ2026" s="459"/>
      <c r="BK2026" s="459"/>
      <c r="BL2026" s="459"/>
      <c r="BM2026" s="460"/>
      <c r="BN2026" s="314"/>
      <c r="BO2026" s="314"/>
      <c r="BP2026" s="1"/>
      <c r="BQ2026" s="120">
        <f>IF($F$3="","",IF(N2026=$F$3,COUNTIF(BQ$23:BQ2025,"&gt;0")+1,0))</f>
        <v>0</v>
      </c>
      <c r="BR2026" s="1"/>
      <c r="BS2026" s="20" t="str">
        <f>IF($N2026="","",IF(VLOOKUP(VLOOKUP($N2026,IMPOSTAZIONI!$E$6:$I$13,5,FALSE),IMPOSTAZIONI!$B$25:$N$32,3,FALSE)=0,"",VLOOKUP(VLOOKUP($N2026,IMPOSTAZIONI!$E$6:$I$13,5,FALSE),IMPOSTAZIONI!$B$25:$N$32,3,FALSE)))</f>
        <v/>
      </c>
      <c r="BT2026" s="20" t="str">
        <f>IF($N2026="","",IF(VLOOKUP(VLOOKUP($N2026,IMPOSTAZIONI!$E$6:$I$13,5,FALSE),IMPOSTAZIONI!$B$25:$N$32,6,FALSE)=0,"",VLOOKUP(VLOOKUP($N2026,IMPOSTAZIONI!$E$6:$I$13,5,FALSE),IMPOSTAZIONI!$B$25:$N$32,6,FALSE)))</f>
        <v/>
      </c>
      <c r="BU2026" s="20" t="str">
        <f>IF($N2026="","",IF(VLOOKUP(VLOOKUP($N2026,IMPOSTAZIONI!$E$6:$I$13,5,FALSE),IMPOSTAZIONI!$B$25:$N$32,9,FALSE)=0,"",VLOOKUP(VLOOKUP($N2026,IMPOSTAZIONI!$E$6:$I$13,5,FALSE),IMPOSTAZIONI!$B$25:$N$32,9,FALSE)))</f>
        <v/>
      </c>
      <c r="BV2026" s="20" t="str">
        <f>IF($N2026="","",IF(VLOOKUP(VLOOKUP($N2026,IMPOSTAZIONI!$E$6:$I$13,5,FALSE),IMPOSTAZIONI!$B$25:$N$32,12,FALSE)=0,"",VLOOKUP(VLOOKUP($N2026,IMPOSTAZIONI!$E$6:$I$13,5,FALSE),IMPOSTAZIONI!$B$25:$N$32,12,FALSE)))</f>
        <v/>
      </c>
      <c r="BW2026" s="221" t="str">
        <f t="shared" si="526"/>
        <v/>
      </c>
      <c r="BX2026" s="221" t="str">
        <f t="shared" si="527"/>
        <v/>
      </c>
      <c r="BY2026" s="221">
        <f t="shared" si="528"/>
        <v>0</v>
      </c>
      <c r="BZ2026" s="231">
        <f t="shared" si="529"/>
        <v>0</v>
      </c>
      <c r="CA2026" s="246">
        <f t="shared" si="530"/>
        <v>0</v>
      </c>
      <c r="CB2026" s="246">
        <f t="shared" si="531"/>
        <v>0</v>
      </c>
      <c r="CC2026" s="246" t="str">
        <f t="shared" si="532"/>
        <v/>
      </c>
      <c r="CD2026" s="246">
        <f t="shared" si="533"/>
        <v>5</v>
      </c>
      <c r="CE2026" s="246">
        <f t="shared" si="534"/>
        <v>0</v>
      </c>
      <c r="CF2026" s="276">
        <f t="shared" si="535"/>
        <v>0</v>
      </c>
      <c r="CG2026" s="277">
        <f t="shared" si="535"/>
        <v>0</v>
      </c>
      <c r="CH2026" s="277">
        <f t="shared" si="535"/>
        <v>0</v>
      </c>
      <c r="CI2026" s="278">
        <f t="shared" si="524"/>
        <v>0</v>
      </c>
      <c r="CJ2026" s="280">
        <f t="shared" si="536"/>
        <v>0</v>
      </c>
      <c r="CK2026" s="232">
        <f t="shared" si="537"/>
        <v>0</v>
      </c>
      <c r="CL2026" s="1"/>
    </row>
    <row r="2027" spans="1:90" ht="18" customHeight="1">
      <c r="A2027" s="1"/>
      <c r="B2027" s="1"/>
      <c r="C2027" s="314"/>
      <c r="D2027" s="287" t="str">
        <f t="shared" si="523"/>
        <v/>
      </c>
      <c r="E2027" s="449" t="str">
        <f t="shared" si="525"/>
        <v/>
      </c>
      <c r="F2027" s="450"/>
      <c r="G2027" s="451"/>
      <c r="H2027" s="452"/>
      <c r="I2027" s="453"/>
      <c r="J2027" s="453"/>
      <c r="K2027" s="453"/>
      <c r="L2027" s="453"/>
      <c r="M2027" s="454"/>
      <c r="N2027" s="455"/>
      <c r="O2027" s="456"/>
      <c r="P2027" s="456"/>
      <c r="Q2027" s="456"/>
      <c r="R2027" s="456"/>
      <c r="S2027" s="456"/>
      <c r="T2027" s="456"/>
      <c r="U2027" s="456"/>
      <c r="V2027" s="456"/>
      <c r="W2027" s="456"/>
      <c r="X2027" s="456"/>
      <c r="Y2027" s="456"/>
      <c r="Z2027" s="456"/>
      <c r="AA2027" s="456"/>
      <c r="AB2027" s="456"/>
      <c r="AC2027" s="456"/>
      <c r="AD2027" s="456"/>
      <c r="AE2027" s="457"/>
      <c r="AF2027" s="455"/>
      <c r="AG2027" s="456"/>
      <c r="AH2027" s="456"/>
      <c r="AI2027" s="456"/>
      <c r="AJ2027" s="456"/>
      <c r="AK2027" s="456"/>
      <c r="AL2027" s="456"/>
      <c r="AM2027" s="456"/>
      <c r="AN2027" s="457"/>
      <c r="AO2027" s="455"/>
      <c r="AP2027" s="456"/>
      <c r="AQ2027" s="456"/>
      <c r="AR2027" s="456"/>
      <c r="AS2027" s="456"/>
      <c r="AT2027" s="456"/>
      <c r="AU2027" s="456"/>
      <c r="AV2027" s="456"/>
      <c r="AW2027" s="456"/>
      <c r="AX2027" s="456"/>
      <c r="AY2027" s="456"/>
      <c r="AZ2027" s="456"/>
      <c r="BA2027" s="456"/>
      <c r="BB2027" s="456"/>
      <c r="BC2027" s="456"/>
      <c r="BD2027" s="456"/>
      <c r="BE2027" s="456"/>
      <c r="BF2027" s="456"/>
      <c r="BG2027" s="457"/>
      <c r="BH2027" s="458"/>
      <c r="BI2027" s="459"/>
      <c r="BJ2027" s="459"/>
      <c r="BK2027" s="459"/>
      <c r="BL2027" s="459"/>
      <c r="BM2027" s="460"/>
      <c r="BN2027" s="314"/>
      <c r="BO2027" s="314"/>
      <c r="BP2027" s="1"/>
      <c r="BQ2027" s="120">
        <f>IF($F$3="","",IF(N2027=$F$3,COUNTIF(BQ$23:BQ2026,"&gt;0")+1,0))</f>
        <v>0</v>
      </c>
      <c r="BR2027" s="1"/>
      <c r="BS2027" s="20" t="str">
        <f>IF($N2027="","",IF(VLOOKUP(VLOOKUP($N2027,IMPOSTAZIONI!$E$6:$I$13,5,FALSE),IMPOSTAZIONI!$B$25:$N$32,3,FALSE)=0,"",VLOOKUP(VLOOKUP($N2027,IMPOSTAZIONI!$E$6:$I$13,5,FALSE),IMPOSTAZIONI!$B$25:$N$32,3,FALSE)))</f>
        <v/>
      </c>
      <c r="BT2027" s="20" t="str">
        <f>IF($N2027="","",IF(VLOOKUP(VLOOKUP($N2027,IMPOSTAZIONI!$E$6:$I$13,5,FALSE),IMPOSTAZIONI!$B$25:$N$32,6,FALSE)=0,"",VLOOKUP(VLOOKUP($N2027,IMPOSTAZIONI!$E$6:$I$13,5,FALSE),IMPOSTAZIONI!$B$25:$N$32,6,FALSE)))</f>
        <v/>
      </c>
      <c r="BU2027" s="20" t="str">
        <f>IF($N2027="","",IF(VLOOKUP(VLOOKUP($N2027,IMPOSTAZIONI!$E$6:$I$13,5,FALSE),IMPOSTAZIONI!$B$25:$N$32,9,FALSE)=0,"",VLOOKUP(VLOOKUP($N2027,IMPOSTAZIONI!$E$6:$I$13,5,FALSE),IMPOSTAZIONI!$B$25:$N$32,9,FALSE)))</f>
        <v/>
      </c>
      <c r="BV2027" s="20" t="str">
        <f>IF($N2027="","",IF(VLOOKUP(VLOOKUP($N2027,IMPOSTAZIONI!$E$6:$I$13,5,FALSE),IMPOSTAZIONI!$B$25:$N$32,12,FALSE)=0,"",VLOOKUP(VLOOKUP($N2027,IMPOSTAZIONI!$E$6:$I$13,5,FALSE),IMPOSTAZIONI!$B$25:$N$32,12,FALSE)))</f>
        <v/>
      </c>
      <c r="BW2027" s="221" t="str">
        <f t="shared" si="526"/>
        <v/>
      </c>
      <c r="BX2027" s="221" t="str">
        <f t="shared" si="527"/>
        <v/>
      </c>
      <c r="BY2027" s="221">
        <f t="shared" si="528"/>
        <v>0</v>
      </c>
      <c r="BZ2027" s="231">
        <f t="shared" si="529"/>
        <v>0</v>
      </c>
      <c r="CA2027" s="246">
        <f t="shared" si="530"/>
        <v>0</v>
      </c>
      <c r="CB2027" s="246">
        <f t="shared" si="531"/>
        <v>0</v>
      </c>
      <c r="CC2027" s="246" t="str">
        <f t="shared" si="532"/>
        <v/>
      </c>
      <c r="CD2027" s="246">
        <f t="shared" si="533"/>
        <v>5</v>
      </c>
      <c r="CE2027" s="246">
        <f t="shared" si="534"/>
        <v>0</v>
      </c>
      <c r="CF2027" s="276">
        <f t="shared" si="535"/>
        <v>0</v>
      </c>
      <c r="CG2027" s="277">
        <f t="shared" si="535"/>
        <v>0</v>
      </c>
      <c r="CH2027" s="277">
        <f t="shared" si="535"/>
        <v>0</v>
      </c>
      <c r="CI2027" s="278">
        <f t="shared" si="524"/>
        <v>0</v>
      </c>
      <c r="CJ2027" s="280">
        <f t="shared" si="536"/>
        <v>0</v>
      </c>
      <c r="CK2027" s="232">
        <f t="shared" si="537"/>
        <v>0</v>
      </c>
      <c r="CL2027" s="1"/>
    </row>
    <row r="2028" spans="1:90" ht="18" customHeight="1">
      <c r="A2028" s="1"/>
      <c r="B2028" s="1"/>
      <c r="C2028" s="314"/>
      <c r="D2028" s="287" t="str">
        <f t="shared" si="523"/>
        <v/>
      </c>
      <c r="E2028" s="449" t="str">
        <f t="shared" si="525"/>
        <v/>
      </c>
      <c r="F2028" s="450"/>
      <c r="G2028" s="451"/>
      <c r="H2028" s="452"/>
      <c r="I2028" s="453"/>
      <c r="J2028" s="453"/>
      <c r="K2028" s="453"/>
      <c r="L2028" s="453"/>
      <c r="M2028" s="454"/>
      <c r="N2028" s="455"/>
      <c r="O2028" s="456"/>
      <c r="P2028" s="456"/>
      <c r="Q2028" s="456"/>
      <c r="R2028" s="456"/>
      <c r="S2028" s="456"/>
      <c r="T2028" s="456"/>
      <c r="U2028" s="456"/>
      <c r="V2028" s="456"/>
      <c r="W2028" s="456"/>
      <c r="X2028" s="456"/>
      <c r="Y2028" s="456"/>
      <c r="Z2028" s="456"/>
      <c r="AA2028" s="456"/>
      <c r="AB2028" s="456"/>
      <c r="AC2028" s="456"/>
      <c r="AD2028" s="456"/>
      <c r="AE2028" s="457"/>
      <c r="AF2028" s="455"/>
      <c r="AG2028" s="456"/>
      <c r="AH2028" s="456"/>
      <c r="AI2028" s="456"/>
      <c r="AJ2028" s="456"/>
      <c r="AK2028" s="456"/>
      <c r="AL2028" s="456"/>
      <c r="AM2028" s="456"/>
      <c r="AN2028" s="457"/>
      <c r="AO2028" s="455"/>
      <c r="AP2028" s="456"/>
      <c r="AQ2028" s="456"/>
      <c r="AR2028" s="456"/>
      <c r="AS2028" s="456"/>
      <c r="AT2028" s="456"/>
      <c r="AU2028" s="456"/>
      <c r="AV2028" s="456"/>
      <c r="AW2028" s="456"/>
      <c r="AX2028" s="456"/>
      <c r="AY2028" s="456"/>
      <c r="AZ2028" s="456"/>
      <c r="BA2028" s="456"/>
      <c r="BB2028" s="456"/>
      <c r="BC2028" s="456"/>
      <c r="BD2028" s="456"/>
      <c r="BE2028" s="456"/>
      <c r="BF2028" s="456"/>
      <c r="BG2028" s="457"/>
      <c r="BH2028" s="458"/>
      <c r="BI2028" s="459"/>
      <c r="BJ2028" s="459"/>
      <c r="BK2028" s="459"/>
      <c r="BL2028" s="459"/>
      <c r="BM2028" s="460"/>
      <c r="BN2028" s="314"/>
      <c r="BO2028" s="314"/>
      <c r="BP2028" s="1"/>
      <c r="BQ2028" s="120">
        <f>IF($F$3="","",IF(N2028=$F$3,COUNTIF(BQ$23:BQ2027,"&gt;0")+1,0))</f>
        <v>0</v>
      </c>
      <c r="BR2028" s="1"/>
      <c r="BS2028" s="20" t="str">
        <f>IF($N2028="","",IF(VLOOKUP(VLOOKUP($N2028,IMPOSTAZIONI!$E$6:$I$13,5,FALSE),IMPOSTAZIONI!$B$25:$N$32,3,FALSE)=0,"",VLOOKUP(VLOOKUP($N2028,IMPOSTAZIONI!$E$6:$I$13,5,FALSE),IMPOSTAZIONI!$B$25:$N$32,3,FALSE)))</f>
        <v/>
      </c>
      <c r="BT2028" s="20" t="str">
        <f>IF($N2028="","",IF(VLOOKUP(VLOOKUP($N2028,IMPOSTAZIONI!$E$6:$I$13,5,FALSE),IMPOSTAZIONI!$B$25:$N$32,6,FALSE)=0,"",VLOOKUP(VLOOKUP($N2028,IMPOSTAZIONI!$E$6:$I$13,5,FALSE),IMPOSTAZIONI!$B$25:$N$32,6,FALSE)))</f>
        <v/>
      </c>
      <c r="BU2028" s="20" t="str">
        <f>IF($N2028="","",IF(VLOOKUP(VLOOKUP($N2028,IMPOSTAZIONI!$E$6:$I$13,5,FALSE),IMPOSTAZIONI!$B$25:$N$32,9,FALSE)=0,"",VLOOKUP(VLOOKUP($N2028,IMPOSTAZIONI!$E$6:$I$13,5,FALSE),IMPOSTAZIONI!$B$25:$N$32,9,FALSE)))</f>
        <v/>
      </c>
      <c r="BV2028" s="20" t="str">
        <f>IF($N2028="","",IF(VLOOKUP(VLOOKUP($N2028,IMPOSTAZIONI!$E$6:$I$13,5,FALSE),IMPOSTAZIONI!$B$25:$N$32,12,FALSE)=0,"",VLOOKUP(VLOOKUP($N2028,IMPOSTAZIONI!$E$6:$I$13,5,FALSE),IMPOSTAZIONI!$B$25:$N$32,12,FALSE)))</f>
        <v/>
      </c>
      <c r="BW2028" s="221" t="str">
        <f t="shared" si="526"/>
        <v/>
      </c>
      <c r="BX2028" s="221" t="str">
        <f t="shared" si="527"/>
        <v/>
      </c>
      <c r="BY2028" s="221">
        <f t="shared" si="528"/>
        <v>0</v>
      </c>
      <c r="BZ2028" s="231">
        <f t="shared" si="529"/>
        <v>0</v>
      </c>
      <c r="CA2028" s="246">
        <f t="shared" si="530"/>
        <v>0</v>
      </c>
      <c r="CB2028" s="246">
        <f t="shared" si="531"/>
        <v>0</v>
      </c>
      <c r="CC2028" s="246" t="str">
        <f t="shared" si="532"/>
        <v/>
      </c>
      <c r="CD2028" s="246">
        <f t="shared" si="533"/>
        <v>5</v>
      </c>
      <c r="CE2028" s="246">
        <f t="shared" si="534"/>
        <v>0</v>
      </c>
      <c r="CF2028" s="276">
        <f t="shared" si="535"/>
        <v>0</v>
      </c>
      <c r="CG2028" s="277">
        <f t="shared" si="535"/>
        <v>0</v>
      </c>
      <c r="CH2028" s="277">
        <f t="shared" si="535"/>
        <v>0</v>
      </c>
      <c r="CI2028" s="278">
        <f t="shared" si="524"/>
        <v>0</v>
      </c>
      <c r="CJ2028" s="280">
        <f t="shared" si="536"/>
        <v>0</v>
      </c>
      <c r="CK2028" s="232">
        <f t="shared" si="537"/>
        <v>0</v>
      </c>
      <c r="CL2028" s="1"/>
    </row>
    <row r="2029" spans="1:90" ht="18" customHeight="1">
      <c r="A2029" s="1"/>
      <c r="B2029" s="1"/>
      <c r="C2029" s="314"/>
      <c r="D2029" s="287" t="str">
        <f t="shared" si="523"/>
        <v/>
      </c>
      <c r="E2029" s="449" t="str">
        <f t="shared" si="525"/>
        <v/>
      </c>
      <c r="F2029" s="450"/>
      <c r="G2029" s="451"/>
      <c r="H2029" s="452"/>
      <c r="I2029" s="453"/>
      <c r="J2029" s="453"/>
      <c r="K2029" s="453"/>
      <c r="L2029" s="453"/>
      <c r="M2029" s="454"/>
      <c r="N2029" s="455"/>
      <c r="O2029" s="456"/>
      <c r="P2029" s="456"/>
      <c r="Q2029" s="456"/>
      <c r="R2029" s="456"/>
      <c r="S2029" s="456"/>
      <c r="T2029" s="456"/>
      <c r="U2029" s="456"/>
      <c r="V2029" s="456"/>
      <c r="W2029" s="456"/>
      <c r="X2029" s="456"/>
      <c r="Y2029" s="456"/>
      <c r="Z2029" s="456"/>
      <c r="AA2029" s="456"/>
      <c r="AB2029" s="456"/>
      <c r="AC2029" s="456"/>
      <c r="AD2029" s="456"/>
      <c r="AE2029" s="457"/>
      <c r="AF2029" s="455"/>
      <c r="AG2029" s="456"/>
      <c r="AH2029" s="456"/>
      <c r="AI2029" s="456"/>
      <c r="AJ2029" s="456"/>
      <c r="AK2029" s="456"/>
      <c r="AL2029" s="456"/>
      <c r="AM2029" s="456"/>
      <c r="AN2029" s="457"/>
      <c r="AO2029" s="455"/>
      <c r="AP2029" s="456"/>
      <c r="AQ2029" s="456"/>
      <c r="AR2029" s="456"/>
      <c r="AS2029" s="456"/>
      <c r="AT2029" s="456"/>
      <c r="AU2029" s="456"/>
      <c r="AV2029" s="456"/>
      <c r="AW2029" s="456"/>
      <c r="AX2029" s="456"/>
      <c r="AY2029" s="456"/>
      <c r="AZ2029" s="456"/>
      <c r="BA2029" s="456"/>
      <c r="BB2029" s="456"/>
      <c r="BC2029" s="456"/>
      <c r="BD2029" s="456"/>
      <c r="BE2029" s="456"/>
      <c r="BF2029" s="456"/>
      <c r="BG2029" s="457"/>
      <c r="BH2029" s="458"/>
      <c r="BI2029" s="459"/>
      <c r="BJ2029" s="459"/>
      <c r="BK2029" s="459"/>
      <c r="BL2029" s="459"/>
      <c r="BM2029" s="460"/>
      <c r="BN2029" s="314"/>
      <c r="BO2029" s="314"/>
      <c r="BP2029" s="1"/>
      <c r="BQ2029" s="120">
        <f>IF($F$3="","",IF(N2029=$F$3,COUNTIF(BQ$23:BQ2028,"&gt;0")+1,0))</f>
        <v>0</v>
      </c>
      <c r="BR2029" s="1"/>
      <c r="BS2029" s="20" t="str">
        <f>IF($N2029="","",IF(VLOOKUP(VLOOKUP($N2029,IMPOSTAZIONI!$E$6:$I$13,5,FALSE),IMPOSTAZIONI!$B$25:$N$32,3,FALSE)=0,"",VLOOKUP(VLOOKUP($N2029,IMPOSTAZIONI!$E$6:$I$13,5,FALSE),IMPOSTAZIONI!$B$25:$N$32,3,FALSE)))</f>
        <v/>
      </c>
      <c r="BT2029" s="20" t="str">
        <f>IF($N2029="","",IF(VLOOKUP(VLOOKUP($N2029,IMPOSTAZIONI!$E$6:$I$13,5,FALSE),IMPOSTAZIONI!$B$25:$N$32,6,FALSE)=0,"",VLOOKUP(VLOOKUP($N2029,IMPOSTAZIONI!$E$6:$I$13,5,FALSE),IMPOSTAZIONI!$B$25:$N$32,6,FALSE)))</f>
        <v/>
      </c>
      <c r="BU2029" s="20" t="str">
        <f>IF($N2029="","",IF(VLOOKUP(VLOOKUP($N2029,IMPOSTAZIONI!$E$6:$I$13,5,FALSE),IMPOSTAZIONI!$B$25:$N$32,9,FALSE)=0,"",VLOOKUP(VLOOKUP($N2029,IMPOSTAZIONI!$E$6:$I$13,5,FALSE),IMPOSTAZIONI!$B$25:$N$32,9,FALSE)))</f>
        <v/>
      </c>
      <c r="BV2029" s="20" t="str">
        <f>IF($N2029="","",IF(VLOOKUP(VLOOKUP($N2029,IMPOSTAZIONI!$E$6:$I$13,5,FALSE),IMPOSTAZIONI!$B$25:$N$32,12,FALSE)=0,"",VLOOKUP(VLOOKUP($N2029,IMPOSTAZIONI!$E$6:$I$13,5,FALSE),IMPOSTAZIONI!$B$25:$N$32,12,FALSE)))</f>
        <v/>
      </c>
      <c r="BW2029" s="221" t="str">
        <f t="shared" si="526"/>
        <v/>
      </c>
      <c r="BX2029" s="221" t="str">
        <f t="shared" si="527"/>
        <v/>
      </c>
      <c r="BY2029" s="221">
        <f t="shared" si="528"/>
        <v>0</v>
      </c>
      <c r="BZ2029" s="231">
        <f t="shared" si="529"/>
        <v>0</v>
      </c>
      <c r="CA2029" s="246">
        <f t="shared" si="530"/>
        <v>0</v>
      </c>
      <c r="CB2029" s="246">
        <f t="shared" si="531"/>
        <v>0</v>
      </c>
      <c r="CC2029" s="246" t="str">
        <f t="shared" si="532"/>
        <v/>
      </c>
      <c r="CD2029" s="246">
        <f t="shared" si="533"/>
        <v>5</v>
      </c>
      <c r="CE2029" s="246">
        <f t="shared" si="534"/>
        <v>0</v>
      </c>
      <c r="CF2029" s="276">
        <f t="shared" si="535"/>
        <v>0</v>
      </c>
      <c r="CG2029" s="277">
        <f t="shared" si="535"/>
        <v>0</v>
      </c>
      <c r="CH2029" s="277">
        <f t="shared" si="535"/>
        <v>0</v>
      </c>
      <c r="CI2029" s="278">
        <f t="shared" si="524"/>
        <v>0</v>
      </c>
      <c r="CJ2029" s="280">
        <f t="shared" si="536"/>
        <v>0</v>
      </c>
      <c r="CK2029" s="232">
        <f t="shared" si="537"/>
        <v>0</v>
      </c>
      <c r="CL2029" s="1"/>
    </row>
    <row r="2030" spans="1:90" ht="18" customHeight="1">
      <c r="A2030" s="1"/>
      <c r="B2030" s="1"/>
      <c r="C2030" s="314"/>
      <c r="D2030" s="287" t="str">
        <f t="shared" si="523"/>
        <v/>
      </c>
      <c r="E2030" s="449" t="str">
        <f t="shared" si="525"/>
        <v/>
      </c>
      <c r="F2030" s="450"/>
      <c r="G2030" s="451"/>
      <c r="H2030" s="452"/>
      <c r="I2030" s="453"/>
      <c r="J2030" s="453"/>
      <c r="K2030" s="453"/>
      <c r="L2030" s="453"/>
      <c r="M2030" s="454"/>
      <c r="N2030" s="455"/>
      <c r="O2030" s="456"/>
      <c r="P2030" s="456"/>
      <c r="Q2030" s="456"/>
      <c r="R2030" s="456"/>
      <c r="S2030" s="456"/>
      <c r="T2030" s="456"/>
      <c r="U2030" s="456"/>
      <c r="V2030" s="456"/>
      <c r="W2030" s="456"/>
      <c r="X2030" s="456"/>
      <c r="Y2030" s="456"/>
      <c r="Z2030" s="456"/>
      <c r="AA2030" s="456"/>
      <c r="AB2030" s="456"/>
      <c r="AC2030" s="456"/>
      <c r="AD2030" s="456"/>
      <c r="AE2030" s="457"/>
      <c r="AF2030" s="455"/>
      <c r="AG2030" s="456"/>
      <c r="AH2030" s="456"/>
      <c r="AI2030" s="456"/>
      <c r="AJ2030" s="456"/>
      <c r="AK2030" s="456"/>
      <c r="AL2030" s="456"/>
      <c r="AM2030" s="456"/>
      <c r="AN2030" s="457"/>
      <c r="AO2030" s="455"/>
      <c r="AP2030" s="456"/>
      <c r="AQ2030" s="456"/>
      <c r="AR2030" s="456"/>
      <c r="AS2030" s="456"/>
      <c r="AT2030" s="456"/>
      <c r="AU2030" s="456"/>
      <c r="AV2030" s="456"/>
      <c r="AW2030" s="456"/>
      <c r="AX2030" s="456"/>
      <c r="AY2030" s="456"/>
      <c r="AZ2030" s="456"/>
      <c r="BA2030" s="456"/>
      <c r="BB2030" s="456"/>
      <c r="BC2030" s="456"/>
      <c r="BD2030" s="456"/>
      <c r="BE2030" s="456"/>
      <c r="BF2030" s="456"/>
      <c r="BG2030" s="457"/>
      <c r="BH2030" s="458"/>
      <c r="BI2030" s="459"/>
      <c r="BJ2030" s="459"/>
      <c r="BK2030" s="459"/>
      <c r="BL2030" s="459"/>
      <c r="BM2030" s="460"/>
      <c r="BN2030" s="314"/>
      <c r="BO2030" s="314"/>
      <c r="BP2030" s="1"/>
      <c r="BQ2030" s="120">
        <f>IF($F$3="","",IF(N2030=$F$3,COUNTIF(BQ$23:BQ2029,"&gt;0")+1,0))</f>
        <v>0</v>
      </c>
      <c r="BR2030" s="1"/>
      <c r="BS2030" s="20" t="str">
        <f>IF($N2030="","",IF(VLOOKUP(VLOOKUP($N2030,IMPOSTAZIONI!$E$6:$I$13,5,FALSE),IMPOSTAZIONI!$B$25:$N$32,3,FALSE)=0,"",VLOOKUP(VLOOKUP($N2030,IMPOSTAZIONI!$E$6:$I$13,5,FALSE),IMPOSTAZIONI!$B$25:$N$32,3,FALSE)))</f>
        <v/>
      </c>
      <c r="BT2030" s="20" t="str">
        <f>IF($N2030="","",IF(VLOOKUP(VLOOKUP($N2030,IMPOSTAZIONI!$E$6:$I$13,5,FALSE),IMPOSTAZIONI!$B$25:$N$32,6,FALSE)=0,"",VLOOKUP(VLOOKUP($N2030,IMPOSTAZIONI!$E$6:$I$13,5,FALSE),IMPOSTAZIONI!$B$25:$N$32,6,FALSE)))</f>
        <v/>
      </c>
      <c r="BU2030" s="20" t="str">
        <f>IF($N2030="","",IF(VLOOKUP(VLOOKUP($N2030,IMPOSTAZIONI!$E$6:$I$13,5,FALSE),IMPOSTAZIONI!$B$25:$N$32,9,FALSE)=0,"",VLOOKUP(VLOOKUP($N2030,IMPOSTAZIONI!$E$6:$I$13,5,FALSE),IMPOSTAZIONI!$B$25:$N$32,9,FALSE)))</f>
        <v/>
      </c>
      <c r="BV2030" s="20" t="str">
        <f>IF($N2030="","",IF(VLOOKUP(VLOOKUP($N2030,IMPOSTAZIONI!$E$6:$I$13,5,FALSE),IMPOSTAZIONI!$B$25:$N$32,12,FALSE)=0,"",VLOOKUP(VLOOKUP($N2030,IMPOSTAZIONI!$E$6:$I$13,5,FALSE),IMPOSTAZIONI!$B$25:$N$32,12,FALSE)))</f>
        <v/>
      </c>
      <c r="BW2030" s="221" t="str">
        <f t="shared" si="526"/>
        <v/>
      </c>
      <c r="BX2030" s="221" t="str">
        <f t="shared" si="527"/>
        <v/>
      </c>
      <c r="BY2030" s="221">
        <f t="shared" si="528"/>
        <v>0</v>
      </c>
      <c r="BZ2030" s="231">
        <f t="shared" si="529"/>
        <v>0</v>
      </c>
      <c r="CA2030" s="246">
        <f t="shared" si="530"/>
        <v>0</v>
      </c>
      <c r="CB2030" s="246">
        <f t="shared" si="531"/>
        <v>0</v>
      </c>
      <c r="CC2030" s="246" t="str">
        <f t="shared" si="532"/>
        <v/>
      </c>
      <c r="CD2030" s="246">
        <f t="shared" si="533"/>
        <v>5</v>
      </c>
      <c r="CE2030" s="246">
        <f t="shared" si="534"/>
        <v>0</v>
      </c>
      <c r="CF2030" s="276">
        <f t="shared" si="535"/>
        <v>0</v>
      </c>
      <c r="CG2030" s="277">
        <f t="shared" si="535"/>
        <v>0</v>
      </c>
      <c r="CH2030" s="277">
        <f t="shared" si="535"/>
        <v>0</v>
      </c>
      <c r="CI2030" s="278">
        <f t="shared" si="524"/>
        <v>0</v>
      </c>
      <c r="CJ2030" s="280">
        <f t="shared" si="536"/>
        <v>0</v>
      </c>
      <c r="CK2030" s="232">
        <f t="shared" si="537"/>
        <v>0</v>
      </c>
      <c r="CL2030" s="1"/>
    </row>
    <row r="2031" spans="1:90" ht="18" customHeight="1">
      <c r="A2031" s="1"/>
      <c r="B2031" s="1"/>
      <c r="C2031" s="314"/>
      <c r="D2031" s="287" t="str">
        <f t="shared" si="523"/>
        <v/>
      </c>
      <c r="E2031" s="449" t="str">
        <f t="shared" si="525"/>
        <v/>
      </c>
      <c r="F2031" s="450"/>
      <c r="G2031" s="451"/>
      <c r="H2031" s="452"/>
      <c r="I2031" s="453"/>
      <c r="J2031" s="453"/>
      <c r="K2031" s="453"/>
      <c r="L2031" s="453"/>
      <c r="M2031" s="454"/>
      <c r="N2031" s="455"/>
      <c r="O2031" s="456"/>
      <c r="P2031" s="456"/>
      <c r="Q2031" s="456"/>
      <c r="R2031" s="456"/>
      <c r="S2031" s="456"/>
      <c r="T2031" s="456"/>
      <c r="U2031" s="456"/>
      <c r="V2031" s="456"/>
      <c r="W2031" s="456"/>
      <c r="X2031" s="456"/>
      <c r="Y2031" s="456"/>
      <c r="Z2031" s="456"/>
      <c r="AA2031" s="456"/>
      <c r="AB2031" s="456"/>
      <c r="AC2031" s="456"/>
      <c r="AD2031" s="456"/>
      <c r="AE2031" s="457"/>
      <c r="AF2031" s="455"/>
      <c r="AG2031" s="456"/>
      <c r="AH2031" s="456"/>
      <c r="AI2031" s="456"/>
      <c r="AJ2031" s="456"/>
      <c r="AK2031" s="456"/>
      <c r="AL2031" s="456"/>
      <c r="AM2031" s="456"/>
      <c r="AN2031" s="457"/>
      <c r="AO2031" s="455"/>
      <c r="AP2031" s="456"/>
      <c r="AQ2031" s="456"/>
      <c r="AR2031" s="456"/>
      <c r="AS2031" s="456"/>
      <c r="AT2031" s="456"/>
      <c r="AU2031" s="456"/>
      <c r="AV2031" s="456"/>
      <c r="AW2031" s="456"/>
      <c r="AX2031" s="456"/>
      <c r="AY2031" s="456"/>
      <c r="AZ2031" s="456"/>
      <c r="BA2031" s="456"/>
      <c r="BB2031" s="456"/>
      <c r="BC2031" s="456"/>
      <c r="BD2031" s="456"/>
      <c r="BE2031" s="456"/>
      <c r="BF2031" s="456"/>
      <c r="BG2031" s="457"/>
      <c r="BH2031" s="458"/>
      <c r="BI2031" s="459"/>
      <c r="BJ2031" s="459"/>
      <c r="BK2031" s="459"/>
      <c r="BL2031" s="459"/>
      <c r="BM2031" s="460"/>
      <c r="BN2031" s="314"/>
      <c r="BO2031" s="314"/>
      <c r="BP2031" s="1"/>
      <c r="BQ2031" s="120">
        <f>IF($F$3="","",IF(N2031=$F$3,COUNTIF(BQ$23:BQ2030,"&gt;0")+1,0))</f>
        <v>0</v>
      </c>
      <c r="BR2031" s="1"/>
      <c r="BS2031" s="20" t="str">
        <f>IF($N2031="","",IF(VLOOKUP(VLOOKUP($N2031,IMPOSTAZIONI!$E$6:$I$13,5,FALSE),IMPOSTAZIONI!$B$25:$N$32,3,FALSE)=0,"",VLOOKUP(VLOOKUP($N2031,IMPOSTAZIONI!$E$6:$I$13,5,FALSE),IMPOSTAZIONI!$B$25:$N$32,3,FALSE)))</f>
        <v/>
      </c>
      <c r="BT2031" s="20" t="str">
        <f>IF($N2031="","",IF(VLOOKUP(VLOOKUP($N2031,IMPOSTAZIONI!$E$6:$I$13,5,FALSE),IMPOSTAZIONI!$B$25:$N$32,6,FALSE)=0,"",VLOOKUP(VLOOKUP($N2031,IMPOSTAZIONI!$E$6:$I$13,5,FALSE),IMPOSTAZIONI!$B$25:$N$32,6,FALSE)))</f>
        <v/>
      </c>
      <c r="BU2031" s="20" t="str">
        <f>IF($N2031="","",IF(VLOOKUP(VLOOKUP($N2031,IMPOSTAZIONI!$E$6:$I$13,5,FALSE),IMPOSTAZIONI!$B$25:$N$32,9,FALSE)=0,"",VLOOKUP(VLOOKUP($N2031,IMPOSTAZIONI!$E$6:$I$13,5,FALSE),IMPOSTAZIONI!$B$25:$N$32,9,FALSE)))</f>
        <v/>
      </c>
      <c r="BV2031" s="20" t="str">
        <f>IF($N2031="","",IF(VLOOKUP(VLOOKUP($N2031,IMPOSTAZIONI!$E$6:$I$13,5,FALSE),IMPOSTAZIONI!$B$25:$N$32,12,FALSE)=0,"",VLOOKUP(VLOOKUP($N2031,IMPOSTAZIONI!$E$6:$I$13,5,FALSE),IMPOSTAZIONI!$B$25:$N$32,12,FALSE)))</f>
        <v/>
      </c>
      <c r="BW2031" s="221" t="str">
        <f t="shared" si="526"/>
        <v/>
      </c>
      <c r="BX2031" s="221" t="str">
        <f t="shared" si="527"/>
        <v/>
      </c>
      <c r="BY2031" s="221">
        <f t="shared" si="528"/>
        <v>0</v>
      </c>
      <c r="BZ2031" s="231">
        <f t="shared" si="529"/>
        <v>0</v>
      </c>
      <c r="CA2031" s="246">
        <f t="shared" si="530"/>
        <v>0</v>
      </c>
      <c r="CB2031" s="246">
        <f t="shared" si="531"/>
        <v>0</v>
      </c>
      <c r="CC2031" s="246" t="str">
        <f t="shared" si="532"/>
        <v/>
      </c>
      <c r="CD2031" s="246">
        <f t="shared" si="533"/>
        <v>5</v>
      </c>
      <c r="CE2031" s="246">
        <f t="shared" si="534"/>
        <v>0</v>
      </c>
      <c r="CF2031" s="276">
        <f t="shared" si="535"/>
        <v>0</v>
      </c>
      <c r="CG2031" s="277">
        <f t="shared" si="535"/>
        <v>0</v>
      </c>
      <c r="CH2031" s="277">
        <f t="shared" si="535"/>
        <v>0</v>
      </c>
      <c r="CI2031" s="278">
        <f t="shared" si="524"/>
        <v>0</v>
      </c>
      <c r="CJ2031" s="280">
        <f t="shared" si="536"/>
        <v>0</v>
      </c>
      <c r="CK2031" s="232">
        <f t="shared" si="537"/>
        <v>0</v>
      </c>
      <c r="CL2031" s="1"/>
    </row>
    <row r="2032" spans="1:90" ht="18" customHeight="1">
      <c r="A2032" s="1"/>
      <c r="B2032" s="1"/>
      <c r="C2032" s="314"/>
      <c r="D2032" s="287" t="str">
        <f t="shared" si="523"/>
        <v/>
      </c>
      <c r="E2032" s="449" t="str">
        <f t="shared" si="525"/>
        <v/>
      </c>
      <c r="F2032" s="450"/>
      <c r="G2032" s="451"/>
      <c r="H2032" s="452"/>
      <c r="I2032" s="453"/>
      <c r="J2032" s="453"/>
      <c r="K2032" s="453"/>
      <c r="L2032" s="453"/>
      <c r="M2032" s="454"/>
      <c r="N2032" s="455"/>
      <c r="O2032" s="456"/>
      <c r="P2032" s="456"/>
      <c r="Q2032" s="456"/>
      <c r="R2032" s="456"/>
      <c r="S2032" s="456"/>
      <c r="T2032" s="456"/>
      <c r="U2032" s="456"/>
      <c r="V2032" s="456"/>
      <c r="W2032" s="456"/>
      <c r="X2032" s="456"/>
      <c r="Y2032" s="456"/>
      <c r="Z2032" s="456"/>
      <c r="AA2032" s="456"/>
      <c r="AB2032" s="456"/>
      <c r="AC2032" s="456"/>
      <c r="AD2032" s="456"/>
      <c r="AE2032" s="457"/>
      <c r="AF2032" s="455"/>
      <c r="AG2032" s="456"/>
      <c r="AH2032" s="456"/>
      <c r="AI2032" s="456"/>
      <c r="AJ2032" s="456"/>
      <c r="AK2032" s="456"/>
      <c r="AL2032" s="456"/>
      <c r="AM2032" s="456"/>
      <c r="AN2032" s="457"/>
      <c r="AO2032" s="455"/>
      <c r="AP2032" s="456"/>
      <c r="AQ2032" s="456"/>
      <c r="AR2032" s="456"/>
      <c r="AS2032" s="456"/>
      <c r="AT2032" s="456"/>
      <c r="AU2032" s="456"/>
      <c r="AV2032" s="456"/>
      <c r="AW2032" s="456"/>
      <c r="AX2032" s="456"/>
      <c r="AY2032" s="456"/>
      <c r="AZ2032" s="456"/>
      <c r="BA2032" s="456"/>
      <c r="BB2032" s="456"/>
      <c r="BC2032" s="456"/>
      <c r="BD2032" s="456"/>
      <c r="BE2032" s="456"/>
      <c r="BF2032" s="456"/>
      <c r="BG2032" s="457"/>
      <c r="BH2032" s="458"/>
      <c r="BI2032" s="459"/>
      <c r="BJ2032" s="459"/>
      <c r="BK2032" s="459"/>
      <c r="BL2032" s="459"/>
      <c r="BM2032" s="460"/>
      <c r="BN2032" s="314"/>
      <c r="BO2032" s="314"/>
      <c r="BP2032" s="1"/>
      <c r="BQ2032" s="120">
        <f>IF($F$3="","",IF(N2032=$F$3,COUNTIF(BQ$23:BQ2031,"&gt;0")+1,0))</f>
        <v>0</v>
      </c>
      <c r="BR2032" s="1"/>
      <c r="BS2032" s="20" t="str">
        <f>IF($N2032="","",IF(VLOOKUP(VLOOKUP($N2032,IMPOSTAZIONI!$E$6:$I$13,5,FALSE),IMPOSTAZIONI!$B$25:$N$32,3,FALSE)=0,"",VLOOKUP(VLOOKUP($N2032,IMPOSTAZIONI!$E$6:$I$13,5,FALSE),IMPOSTAZIONI!$B$25:$N$32,3,FALSE)))</f>
        <v/>
      </c>
      <c r="BT2032" s="20" t="str">
        <f>IF($N2032="","",IF(VLOOKUP(VLOOKUP($N2032,IMPOSTAZIONI!$E$6:$I$13,5,FALSE),IMPOSTAZIONI!$B$25:$N$32,6,FALSE)=0,"",VLOOKUP(VLOOKUP($N2032,IMPOSTAZIONI!$E$6:$I$13,5,FALSE),IMPOSTAZIONI!$B$25:$N$32,6,FALSE)))</f>
        <v/>
      </c>
      <c r="BU2032" s="20" t="str">
        <f>IF($N2032="","",IF(VLOOKUP(VLOOKUP($N2032,IMPOSTAZIONI!$E$6:$I$13,5,FALSE),IMPOSTAZIONI!$B$25:$N$32,9,FALSE)=0,"",VLOOKUP(VLOOKUP($N2032,IMPOSTAZIONI!$E$6:$I$13,5,FALSE),IMPOSTAZIONI!$B$25:$N$32,9,FALSE)))</f>
        <v/>
      </c>
      <c r="BV2032" s="20" t="str">
        <f>IF($N2032="","",IF(VLOOKUP(VLOOKUP($N2032,IMPOSTAZIONI!$E$6:$I$13,5,FALSE),IMPOSTAZIONI!$B$25:$N$32,12,FALSE)=0,"",VLOOKUP(VLOOKUP($N2032,IMPOSTAZIONI!$E$6:$I$13,5,FALSE),IMPOSTAZIONI!$B$25:$N$32,12,FALSE)))</f>
        <v/>
      </c>
      <c r="BW2032" s="221" t="str">
        <f t="shared" si="526"/>
        <v/>
      </c>
      <c r="BX2032" s="221" t="str">
        <f t="shared" si="527"/>
        <v/>
      </c>
      <c r="BY2032" s="221">
        <f t="shared" si="528"/>
        <v>0</v>
      </c>
      <c r="BZ2032" s="231">
        <f t="shared" si="529"/>
        <v>0</v>
      </c>
      <c r="CA2032" s="246">
        <f t="shared" si="530"/>
        <v>0</v>
      </c>
      <c r="CB2032" s="246">
        <f t="shared" si="531"/>
        <v>0</v>
      </c>
      <c r="CC2032" s="246" t="str">
        <f t="shared" si="532"/>
        <v/>
      </c>
      <c r="CD2032" s="246">
        <f t="shared" si="533"/>
        <v>5</v>
      </c>
      <c r="CE2032" s="246">
        <f t="shared" si="534"/>
        <v>0</v>
      </c>
      <c r="CF2032" s="276">
        <f t="shared" si="535"/>
        <v>0</v>
      </c>
      <c r="CG2032" s="277">
        <f t="shared" si="535"/>
        <v>0</v>
      </c>
      <c r="CH2032" s="277">
        <f t="shared" si="535"/>
        <v>0</v>
      </c>
      <c r="CI2032" s="278">
        <f t="shared" si="524"/>
        <v>0</v>
      </c>
      <c r="CJ2032" s="280">
        <f t="shared" si="536"/>
        <v>0</v>
      </c>
      <c r="CK2032" s="232">
        <f t="shared" si="537"/>
        <v>0</v>
      </c>
      <c r="CL2032" s="1"/>
    </row>
    <row r="2033" spans="1:90" ht="18" customHeight="1">
      <c r="A2033" s="1"/>
      <c r="B2033" s="1"/>
      <c r="C2033" s="314"/>
      <c r="D2033" s="287" t="str">
        <f t="shared" ref="D2033:D2096" si="538">IF(BY2033=1,"Errore",IF(BY2033=2,"+ EVN nel gg.",""))</f>
        <v/>
      </c>
      <c r="E2033" s="449" t="str">
        <f t="shared" si="525"/>
        <v/>
      </c>
      <c r="F2033" s="450"/>
      <c r="G2033" s="451"/>
      <c r="H2033" s="452"/>
      <c r="I2033" s="453"/>
      <c r="J2033" s="453"/>
      <c r="K2033" s="453"/>
      <c r="L2033" s="453"/>
      <c r="M2033" s="454"/>
      <c r="N2033" s="455"/>
      <c r="O2033" s="456"/>
      <c r="P2033" s="456"/>
      <c r="Q2033" s="456"/>
      <c r="R2033" s="456"/>
      <c r="S2033" s="456"/>
      <c r="T2033" s="456"/>
      <c r="U2033" s="456"/>
      <c r="V2033" s="456"/>
      <c r="W2033" s="456"/>
      <c r="X2033" s="456"/>
      <c r="Y2033" s="456"/>
      <c r="Z2033" s="456"/>
      <c r="AA2033" s="456"/>
      <c r="AB2033" s="456"/>
      <c r="AC2033" s="456"/>
      <c r="AD2033" s="456"/>
      <c r="AE2033" s="457"/>
      <c r="AF2033" s="455"/>
      <c r="AG2033" s="456"/>
      <c r="AH2033" s="456"/>
      <c r="AI2033" s="456"/>
      <c r="AJ2033" s="456"/>
      <c r="AK2033" s="456"/>
      <c r="AL2033" s="456"/>
      <c r="AM2033" s="456"/>
      <c r="AN2033" s="457"/>
      <c r="AO2033" s="455"/>
      <c r="AP2033" s="456"/>
      <c r="AQ2033" s="456"/>
      <c r="AR2033" s="456"/>
      <c r="AS2033" s="456"/>
      <c r="AT2033" s="456"/>
      <c r="AU2033" s="456"/>
      <c r="AV2033" s="456"/>
      <c r="AW2033" s="456"/>
      <c r="AX2033" s="456"/>
      <c r="AY2033" s="456"/>
      <c r="AZ2033" s="456"/>
      <c r="BA2033" s="456"/>
      <c r="BB2033" s="456"/>
      <c r="BC2033" s="456"/>
      <c r="BD2033" s="456"/>
      <c r="BE2033" s="456"/>
      <c r="BF2033" s="456"/>
      <c r="BG2033" s="457"/>
      <c r="BH2033" s="458"/>
      <c r="BI2033" s="459"/>
      <c r="BJ2033" s="459"/>
      <c r="BK2033" s="459"/>
      <c r="BL2033" s="459"/>
      <c r="BM2033" s="460"/>
      <c r="BN2033" s="314"/>
      <c r="BO2033" s="314"/>
      <c r="BP2033" s="1"/>
      <c r="BQ2033" s="120">
        <f>IF($F$3="","",IF(N2033=$F$3,COUNTIF(BQ$23:BQ2032,"&gt;0")+1,0))</f>
        <v>0</v>
      </c>
      <c r="BR2033" s="1"/>
      <c r="BS2033" s="20" t="str">
        <f>IF($N2033="","",IF(VLOOKUP(VLOOKUP($N2033,IMPOSTAZIONI!$E$6:$I$13,5,FALSE),IMPOSTAZIONI!$B$25:$N$32,3,FALSE)=0,"",VLOOKUP(VLOOKUP($N2033,IMPOSTAZIONI!$E$6:$I$13,5,FALSE),IMPOSTAZIONI!$B$25:$N$32,3,FALSE)))</f>
        <v/>
      </c>
      <c r="BT2033" s="20" t="str">
        <f>IF($N2033="","",IF(VLOOKUP(VLOOKUP($N2033,IMPOSTAZIONI!$E$6:$I$13,5,FALSE),IMPOSTAZIONI!$B$25:$N$32,6,FALSE)=0,"",VLOOKUP(VLOOKUP($N2033,IMPOSTAZIONI!$E$6:$I$13,5,FALSE),IMPOSTAZIONI!$B$25:$N$32,6,FALSE)))</f>
        <v/>
      </c>
      <c r="BU2033" s="20" t="str">
        <f>IF($N2033="","",IF(VLOOKUP(VLOOKUP($N2033,IMPOSTAZIONI!$E$6:$I$13,5,FALSE),IMPOSTAZIONI!$B$25:$N$32,9,FALSE)=0,"",VLOOKUP(VLOOKUP($N2033,IMPOSTAZIONI!$E$6:$I$13,5,FALSE),IMPOSTAZIONI!$B$25:$N$32,9,FALSE)))</f>
        <v/>
      </c>
      <c r="BV2033" s="20" t="str">
        <f>IF($N2033="","",IF(VLOOKUP(VLOOKUP($N2033,IMPOSTAZIONI!$E$6:$I$13,5,FALSE),IMPOSTAZIONI!$B$25:$N$32,12,FALSE)=0,"",VLOOKUP(VLOOKUP($N2033,IMPOSTAZIONI!$E$6:$I$13,5,FALSE),IMPOSTAZIONI!$B$25:$N$32,12,FALSE)))</f>
        <v/>
      </c>
      <c r="BW2033" s="221" t="str">
        <f t="shared" si="526"/>
        <v/>
      </c>
      <c r="BX2033" s="221" t="str">
        <f t="shared" si="527"/>
        <v/>
      </c>
      <c r="BY2033" s="221">
        <f t="shared" si="528"/>
        <v>0</v>
      </c>
      <c r="BZ2033" s="231">
        <f t="shared" si="529"/>
        <v>0</v>
      </c>
      <c r="CA2033" s="246">
        <f t="shared" si="530"/>
        <v>0</v>
      </c>
      <c r="CB2033" s="246">
        <f t="shared" si="531"/>
        <v>0</v>
      </c>
      <c r="CC2033" s="246" t="str">
        <f t="shared" si="532"/>
        <v/>
      </c>
      <c r="CD2033" s="246">
        <f t="shared" si="533"/>
        <v>5</v>
      </c>
      <c r="CE2033" s="246">
        <f t="shared" si="534"/>
        <v>0</v>
      </c>
      <c r="CF2033" s="276">
        <f t="shared" si="535"/>
        <v>0</v>
      </c>
      <c r="CG2033" s="277">
        <f t="shared" si="535"/>
        <v>0</v>
      </c>
      <c r="CH2033" s="277">
        <f t="shared" si="535"/>
        <v>0</v>
      </c>
      <c r="CI2033" s="278">
        <f t="shared" si="524"/>
        <v>0</v>
      </c>
      <c r="CJ2033" s="280">
        <f t="shared" si="536"/>
        <v>0</v>
      </c>
      <c r="CK2033" s="232">
        <f t="shared" si="537"/>
        <v>0</v>
      </c>
      <c r="CL2033" s="1"/>
    </row>
    <row r="2034" spans="1:90" ht="18" customHeight="1">
      <c r="A2034" s="1"/>
      <c r="B2034" s="1"/>
      <c r="C2034" s="314"/>
      <c r="D2034" s="287" t="str">
        <f t="shared" si="538"/>
        <v/>
      </c>
      <c r="E2034" s="449" t="str">
        <f t="shared" si="525"/>
        <v/>
      </c>
      <c r="F2034" s="450"/>
      <c r="G2034" s="451"/>
      <c r="H2034" s="452"/>
      <c r="I2034" s="453"/>
      <c r="J2034" s="453"/>
      <c r="K2034" s="453"/>
      <c r="L2034" s="453"/>
      <c r="M2034" s="454"/>
      <c r="N2034" s="455"/>
      <c r="O2034" s="456"/>
      <c r="P2034" s="456"/>
      <c r="Q2034" s="456"/>
      <c r="R2034" s="456"/>
      <c r="S2034" s="456"/>
      <c r="T2034" s="456"/>
      <c r="U2034" s="456"/>
      <c r="V2034" s="456"/>
      <c r="W2034" s="456"/>
      <c r="X2034" s="456"/>
      <c r="Y2034" s="456"/>
      <c r="Z2034" s="456"/>
      <c r="AA2034" s="456"/>
      <c r="AB2034" s="456"/>
      <c r="AC2034" s="456"/>
      <c r="AD2034" s="456"/>
      <c r="AE2034" s="457"/>
      <c r="AF2034" s="455"/>
      <c r="AG2034" s="456"/>
      <c r="AH2034" s="456"/>
      <c r="AI2034" s="456"/>
      <c r="AJ2034" s="456"/>
      <c r="AK2034" s="456"/>
      <c r="AL2034" s="456"/>
      <c r="AM2034" s="456"/>
      <c r="AN2034" s="457"/>
      <c r="AO2034" s="455"/>
      <c r="AP2034" s="456"/>
      <c r="AQ2034" s="456"/>
      <c r="AR2034" s="456"/>
      <c r="AS2034" s="456"/>
      <c r="AT2034" s="456"/>
      <c r="AU2034" s="456"/>
      <c r="AV2034" s="456"/>
      <c r="AW2034" s="456"/>
      <c r="AX2034" s="456"/>
      <c r="AY2034" s="456"/>
      <c r="AZ2034" s="456"/>
      <c r="BA2034" s="456"/>
      <c r="BB2034" s="456"/>
      <c r="BC2034" s="456"/>
      <c r="BD2034" s="456"/>
      <c r="BE2034" s="456"/>
      <c r="BF2034" s="456"/>
      <c r="BG2034" s="457"/>
      <c r="BH2034" s="458"/>
      <c r="BI2034" s="459"/>
      <c r="BJ2034" s="459"/>
      <c r="BK2034" s="459"/>
      <c r="BL2034" s="459"/>
      <c r="BM2034" s="460"/>
      <c r="BN2034" s="314"/>
      <c r="BO2034" s="314"/>
      <c r="BP2034" s="1"/>
      <c r="BQ2034" s="120">
        <f>IF($F$3="","",IF(N2034=$F$3,COUNTIF(BQ$23:BQ2033,"&gt;0")+1,0))</f>
        <v>0</v>
      </c>
      <c r="BR2034" s="1"/>
      <c r="BS2034" s="20" t="str">
        <f>IF($N2034="","",IF(VLOOKUP(VLOOKUP($N2034,IMPOSTAZIONI!$E$6:$I$13,5,FALSE),IMPOSTAZIONI!$B$25:$N$32,3,FALSE)=0,"",VLOOKUP(VLOOKUP($N2034,IMPOSTAZIONI!$E$6:$I$13,5,FALSE),IMPOSTAZIONI!$B$25:$N$32,3,FALSE)))</f>
        <v/>
      </c>
      <c r="BT2034" s="20" t="str">
        <f>IF($N2034="","",IF(VLOOKUP(VLOOKUP($N2034,IMPOSTAZIONI!$E$6:$I$13,5,FALSE),IMPOSTAZIONI!$B$25:$N$32,6,FALSE)=0,"",VLOOKUP(VLOOKUP($N2034,IMPOSTAZIONI!$E$6:$I$13,5,FALSE),IMPOSTAZIONI!$B$25:$N$32,6,FALSE)))</f>
        <v/>
      </c>
      <c r="BU2034" s="20" t="str">
        <f>IF($N2034="","",IF(VLOOKUP(VLOOKUP($N2034,IMPOSTAZIONI!$E$6:$I$13,5,FALSE),IMPOSTAZIONI!$B$25:$N$32,9,FALSE)=0,"",VLOOKUP(VLOOKUP($N2034,IMPOSTAZIONI!$E$6:$I$13,5,FALSE),IMPOSTAZIONI!$B$25:$N$32,9,FALSE)))</f>
        <v/>
      </c>
      <c r="BV2034" s="20" t="str">
        <f>IF($N2034="","",IF(VLOOKUP(VLOOKUP($N2034,IMPOSTAZIONI!$E$6:$I$13,5,FALSE),IMPOSTAZIONI!$B$25:$N$32,12,FALSE)=0,"",VLOOKUP(VLOOKUP($N2034,IMPOSTAZIONI!$E$6:$I$13,5,FALSE),IMPOSTAZIONI!$B$25:$N$32,12,FALSE)))</f>
        <v/>
      </c>
      <c r="BW2034" s="221" t="str">
        <f t="shared" si="526"/>
        <v/>
      </c>
      <c r="BX2034" s="221" t="str">
        <f t="shared" si="527"/>
        <v/>
      </c>
      <c r="BY2034" s="221">
        <f t="shared" si="528"/>
        <v>0</v>
      </c>
      <c r="BZ2034" s="231">
        <f t="shared" si="529"/>
        <v>0</v>
      </c>
      <c r="CA2034" s="246">
        <f t="shared" si="530"/>
        <v>0</v>
      </c>
      <c r="CB2034" s="246">
        <f t="shared" si="531"/>
        <v>0</v>
      </c>
      <c r="CC2034" s="246" t="str">
        <f t="shared" si="532"/>
        <v/>
      </c>
      <c r="CD2034" s="246">
        <f t="shared" si="533"/>
        <v>5</v>
      </c>
      <c r="CE2034" s="246">
        <f t="shared" si="534"/>
        <v>0</v>
      </c>
      <c r="CF2034" s="276">
        <f t="shared" si="535"/>
        <v>0</v>
      </c>
      <c r="CG2034" s="277">
        <f t="shared" si="535"/>
        <v>0</v>
      </c>
      <c r="CH2034" s="277">
        <f t="shared" si="535"/>
        <v>0</v>
      </c>
      <c r="CI2034" s="278">
        <f t="shared" si="524"/>
        <v>0</v>
      </c>
      <c r="CJ2034" s="280">
        <f t="shared" si="536"/>
        <v>0</v>
      </c>
      <c r="CK2034" s="232">
        <f t="shared" si="537"/>
        <v>0</v>
      </c>
      <c r="CL2034" s="1"/>
    </row>
    <row r="2035" spans="1:90" ht="18" customHeight="1">
      <c r="A2035" s="1"/>
      <c r="B2035" s="1"/>
      <c r="C2035" s="314"/>
      <c r="D2035" s="287" t="str">
        <f t="shared" si="538"/>
        <v/>
      </c>
      <c r="E2035" s="449" t="str">
        <f t="shared" si="525"/>
        <v/>
      </c>
      <c r="F2035" s="450"/>
      <c r="G2035" s="451"/>
      <c r="H2035" s="452"/>
      <c r="I2035" s="453"/>
      <c r="J2035" s="453"/>
      <c r="K2035" s="453"/>
      <c r="L2035" s="453"/>
      <c r="M2035" s="454"/>
      <c r="N2035" s="455"/>
      <c r="O2035" s="456"/>
      <c r="P2035" s="456"/>
      <c r="Q2035" s="456"/>
      <c r="R2035" s="456"/>
      <c r="S2035" s="456"/>
      <c r="T2035" s="456"/>
      <c r="U2035" s="456"/>
      <c r="V2035" s="456"/>
      <c r="W2035" s="456"/>
      <c r="X2035" s="456"/>
      <c r="Y2035" s="456"/>
      <c r="Z2035" s="456"/>
      <c r="AA2035" s="456"/>
      <c r="AB2035" s="456"/>
      <c r="AC2035" s="456"/>
      <c r="AD2035" s="456"/>
      <c r="AE2035" s="457"/>
      <c r="AF2035" s="455"/>
      <c r="AG2035" s="456"/>
      <c r="AH2035" s="456"/>
      <c r="AI2035" s="456"/>
      <c r="AJ2035" s="456"/>
      <c r="AK2035" s="456"/>
      <c r="AL2035" s="456"/>
      <c r="AM2035" s="456"/>
      <c r="AN2035" s="457"/>
      <c r="AO2035" s="455"/>
      <c r="AP2035" s="456"/>
      <c r="AQ2035" s="456"/>
      <c r="AR2035" s="456"/>
      <c r="AS2035" s="456"/>
      <c r="AT2035" s="456"/>
      <c r="AU2035" s="456"/>
      <c r="AV2035" s="456"/>
      <c r="AW2035" s="456"/>
      <c r="AX2035" s="456"/>
      <c r="AY2035" s="456"/>
      <c r="AZ2035" s="456"/>
      <c r="BA2035" s="456"/>
      <c r="BB2035" s="456"/>
      <c r="BC2035" s="456"/>
      <c r="BD2035" s="456"/>
      <c r="BE2035" s="456"/>
      <c r="BF2035" s="456"/>
      <c r="BG2035" s="457"/>
      <c r="BH2035" s="458"/>
      <c r="BI2035" s="459"/>
      <c r="BJ2035" s="459"/>
      <c r="BK2035" s="459"/>
      <c r="BL2035" s="459"/>
      <c r="BM2035" s="460"/>
      <c r="BN2035" s="314"/>
      <c r="BO2035" s="314"/>
      <c r="BP2035" s="1"/>
      <c r="BQ2035" s="120">
        <f>IF($F$3="","",IF(N2035=$F$3,COUNTIF(BQ$23:BQ2034,"&gt;0")+1,0))</f>
        <v>0</v>
      </c>
      <c r="BR2035" s="1"/>
      <c r="BS2035" s="20" t="str">
        <f>IF($N2035="","",IF(VLOOKUP(VLOOKUP($N2035,IMPOSTAZIONI!$E$6:$I$13,5,FALSE),IMPOSTAZIONI!$B$25:$N$32,3,FALSE)=0,"",VLOOKUP(VLOOKUP($N2035,IMPOSTAZIONI!$E$6:$I$13,5,FALSE),IMPOSTAZIONI!$B$25:$N$32,3,FALSE)))</f>
        <v/>
      </c>
      <c r="BT2035" s="20" t="str">
        <f>IF($N2035="","",IF(VLOOKUP(VLOOKUP($N2035,IMPOSTAZIONI!$E$6:$I$13,5,FALSE),IMPOSTAZIONI!$B$25:$N$32,6,FALSE)=0,"",VLOOKUP(VLOOKUP($N2035,IMPOSTAZIONI!$E$6:$I$13,5,FALSE),IMPOSTAZIONI!$B$25:$N$32,6,FALSE)))</f>
        <v/>
      </c>
      <c r="BU2035" s="20" t="str">
        <f>IF($N2035="","",IF(VLOOKUP(VLOOKUP($N2035,IMPOSTAZIONI!$E$6:$I$13,5,FALSE),IMPOSTAZIONI!$B$25:$N$32,9,FALSE)=0,"",VLOOKUP(VLOOKUP($N2035,IMPOSTAZIONI!$E$6:$I$13,5,FALSE),IMPOSTAZIONI!$B$25:$N$32,9,FALSE)))</f>
        <v/>
      </c>
      <c r="BV2035" s="20" t="str">
        <f>IF($N2035="","",IF(VLOOKUP(VLOOKUP($N2035,IMPOSTAZIONI!$E$6:$I$13,5,FALSE),IMPOSTAZIONI!$B$25:$N$32,12,FALSE)=0,"",VLOOKUP(VLOOKUP($N2035,IMPOSTAZIONI!$E$6:$I$13,5,FALSE),IMPOSTAZIONI!$B$25:$N$32,12,FALSE)))</f>
        <v/>
      </c>
      <c r="BW2035" s="221" t="str">
        <f t="shared" si="526"/>
        <v/>
      </c>
      <c r="BX2035" s="221" t="str">
        <f t="shared" si="527"/>
        <v/>
      </c>
      <c r="BY2035" s="221">
        <f t="shared" si="528"/>
        <v>0</v>
      </c>
      <c r="BZ2035" s="231">
        <f t="shared" si="529"/>
        <v>0</v>
      </c>
      <c r="CA2035" s="246">
        <f t="shared" si="530"/>
        <v>0</v>
      </c>
      <c r="CB2035" s="246">
        <f t="shared" si="531"/>
        <v>0</v>
      </c>
      <c r="CC2035" s="246" t="str">
        <f t="shared" si="532"/>
        <v/>
      </c>
      <c r="CD2035" s="246">
        <f t="shared" si="533"/>
        <v>5</v>
      </c>
      <c r="CE2035" s="246">
        <f t="shared" si="534"/>
        <v>0</v>
      </c>
      <c r="CF2035" s="276">
        <f t="shared" si="535"/>
        <v>0</v>
      </c>
      <c r="CG2035" s="277">
        <f t="shared" si="535"/>
        <v>0</v>
      </c>
      <c r="CH2035" s="277">
        <f t="shared" si="535"/>
        <v>0</v>
      </c>
      <c r="CI2035" s="278">
        <f t="shared" si="524"/>
        <v>0</v>
      </c>
      <c r="CJ2035" s="280">
        <f t="shared" si="536"/>
        <v>0</v>
      </c>
      <c r="CK2035" s="232">
        <f t="shared" si="537"/>
        <v>0</v>
      </c>
      <c r="CL2035" s="1"/>
    </row>
    <row r="2036" spans="1:90" ht="18" customHeight="1">
      <c r="A2036" s="1"/>
      <c r="B2036" s="1"/>
      <c r="C2036" s="314"/>
      <c r="D2036" s="287" t="str">
        <f t="shared" si="538"/>
        <v/>
      </c>
      <c r="E2036" s="449" t="str">
        <f t="shared" si="525"/>
        <v/>
      </c>
      <c r="F2036" s="450"/>
      <c r="G2036" s="451"/>
      <c r="H2036" s="452"/>
      <c r="I2036" s="453"/>
      <c r="J2036" s="453"/>
      <c r="K2036" s="453"/>
      <c r="L2036" s="453"/>
      <c r="M2036" s="454"/>
      <c r="N2036" s="455"/>
      <c r="O2036" s="456"/>
      <c r="P2036" s="456"/>
      <c r="Q2036" s="456"/>
      <c r="R2036" s="456"/>
      <c r="S2036" s="456"/>
      <c r="T2036" s="456"/>
      <c r="U2036" s="456"/>
      <c r="V2036" s="456"/>
      <c r="W2036" s="456"/>
      <c r="X2036" s="456"/>
      <c r="Y2036" s="456"/>
      <c r="Z2036" s="456"/>
      <c r="AA2036" s="456"/>
      <c r="AB2036" s="456"/>
      <c r="AC2036" s="456"/>
      <c r="AD2036" s="456"/>
      <c r="AE2036" s="457"/>
      <c r="AF2036" s="455"/>
      <c r="AG2036" s="456"/>
      <c r="AH2036" s="456"/>
      <c r="AI2036" s="456"/>
      <c r="AJ2036" s="456"/>
      <c r="AK2036" s="456"/>
      <c r="AL2036" s="456"/>
      <c r="AM2036" s="456"/>
      <c r="AN2036" s="457"/>
      <c r="AO2036" s="455"/>
      <c r="AP2036" s="456"/>
      <c r="AQ2036" s="456"/>
      <c r="AR2036" s="456"/>
      <c r="AS2036" s="456"/>
      <c r="AT2036" s="456"/>
      <c r="AU2036" s="456"/>
      <c r="AV2036" s="456"/>
      <c r="AW2036" s="456"/>
      <c r="AX2036" s="456"/>
      <c r="AY2036" s="456"/>
      <c r="AZ2036" s="456"/>
      <c r="BA2036" s="456"/>
      <c r="BB2036" s="456"/>
      <c r="BC2036" s="456"/>
      <c r="BD2036" s="456"/>
      <c r="BE2036" s="456"/>
      <c r="BF2036" s="456"/>
      <c r="BG2036" s="457"/>
      <c r="BH2036" s="458"/>
      <c r="BI2036" s="459"/>
      <c r="BJ2036" s="459"/>
      <c r="BK2036" s="459"/>
      <c r="BL2036" s="459"/>
      <c r="BM2036" s="460"/>
      <c r="BN2036" s="314"/>
      <c r="BO2036" s="314"/>
      <c r="BP2036" s="1"/>
      <c r="BQ2036" s="120">
        <f>IF($F$3="","",IF(N2036=$F$3,COUNTIF(BQ$23:BQ2035,"&gt;0")+1,0))</f>
        <v>0</v>
      </c>
      <c r="BR2036" s="1"/>
      <c r="BS2036" s="20" t="str">
        <f>IF($N2036="","",IF(VLOOKUP(VLOOKUP($N2036,IMPOSTAZIONI!$E$6:$I$13,5,FALSE),IMPOSTAZIONI!$B$25:$N$32,3,FALSE)=0,"",VLOOKUP(VLOOKUP($N2036,IMPOSTAZIONI!$E$6:$I$13,5,FALSE),IMPOSTAZIONI!$B$25:$N$32,3,FALSE)))</f>
        <v/>
      </c>
      <c r="BT2036" s="20" t="str">
        <f>IF($N2036="","",IF(VLOOKUP(VLOOKUP($N2036,IMPOSTAZIONI!$E$6:$I$13,5,FALSE),IMPOSTAZIONI!$B$25:$N$32,6,FALSE)=0,"",VLOOKUP(VLOOKUP($N2036,IMPOSTAZIONI!$E$6:$I$13,5,FALSE),IMPOSTAZIONI!$B$25:$N$32,6,FALSE)))</f>
        <v/>
      </c>
      <c r="BU2036" s="20" t="str">
        <f>IF($N2036="","",IF(VLOOKUP(VLOOKUP($N2036,IMPOSTAZIONI!$E$6:$I$13,5,FALSE),IMPOSTAZIONI!$B$25:$N$32,9,FALSE)=0,"",VLOOKUP(VLOOKUP($N2036,IMPOSTAZIONI!$E$6:$I$13,5,FALSE),IMPOSTAZIONI!$B$25:$N$32,9,FALSE)))</f>
        <v/>
      </c>
      <c r="BV2036" s="20" t="str">
        <f>IF($N2036="","",IF(VLOOKUP(VLOOKUP($N2036,IMPOSTAZIONI!$E$6:$I$13,5,FALSE),IMPOSTAZIONI!$B$25:$N$32,12,FALSE)=0,"",VLOOKUP(VLOOKUP($N2036,IMPOSTAZIONI!$E$6:$I$13,5,FALSE),IMPOSTAZIONI!$B$25:$N$32,12,FALSE)))</f>
        <v/>
      </c>
      <c r="BW2036" s="221" t="str">
        <f t="shared" si="526"/>
        <v/>
      </c>
      <c r="BX2036" s="221" t="str">
        <f t="shared" si="527"/>
        <v/>
      </c>
      <c r="BY2036" s="221">
        <f t="shared" si="528"/>
        <v>0</v>
      </c>
      <c r="BZ2036" s="231">
        <f t="shared" si="529"/>
        <v>0</v>
      </c>
      <c r="CA2036" s="246">
        <f t="shared" si="530"/>
        <v>0</v>
      </c>
      <c r="CB2036" s="246">
        <f t="shared" si="531"/>
        <v>0</v>
      </c>
      <c r="CC2036" s="246" t="str">
        <f t="shared" si="532"/>
        <v/>
      </c>
      <c r="CD2036" s="246">
        <f t="shared" si="533"/>
        <v>5</v>
      </c>
      <c r="CE2036" s="246">
        <f t="shared" si="534"/>
        <v>0</v>
      </c>
      <c r="CF2036" s="276">
        <f t="shared" si="535"/>
        <v>0</v>
      </c>
      <c r="CG2036" s="277">
        <f t="shared" si="535"/>
        <v>0</v>
      </c>
      <c r="CH2036" s="277">
        <f t="shared" si="535"/>
        <v>0</v>
      </c>
      <c r="CI2036" s="278">
        <f t="shared" si="524"/>
        <v>0</v>
      </c>
      <c r="CJ2036" s="280">
        <f t="shared" si="536"/>
        <v>0</v>
      </c>
      <c r="CK2036" s="232">
        <f t="shared" si="537"/>
        <v>0</v>
      </c>
      <c r="CL2036" s="1"/>
    </row>
    <row r="2037" spans="1:90" ht="18" customHeight="1">
      <c r="A2037" s="1"/>
      <c r="B2037" s="1"/>
      <c r="C2037" s="314"/>
      <c r="D2037" s="287" t="str">
        <f t="shared" si="538"/>
        <v/>
      </c>
      <c r="E2037" s="449" t="str">
        <f t="shared" si="525"/>
        <v/>
      </c>
      <c r="F2037" s="450"/>
      <c r="G2037" s="451"/>
      <c r="H2037" s="452"/>
      <c r="I2037" s="453"/>
      <c r="J2037" s="453"/>
      <c r="K2037" s="453"/>
      <c r="L2037" s="453"/>
      <c r="M2037" s="454"/>
      <c r="N2037" s="455"/>
      <c r="O2037" s="456"/>
      <c r="P2037" s="456"/>
      <c r="Q2037" s="456"/>
      <c r="R2037" s="456"/>
      <c r="S2037" s="456"/>
      <c r="T2037" s="456"/>
      <c r="U2037" s="456"/>
      <c r="V2037" s="456"/>
      <c r="W2037" s="456"/>
      <c r="X2037" s="456"/>
      <c r="Y2037" s="456"/>
      <c r="Z2037" s="456"/>
      <c r="AA2037" s="456"/>
      <c r="AB2037" s="456"/>
      <c r="AC2037" s="456"/>
      <c r="AD2037" s="456"/>
      <c r="AE2037" s="457"/>
      <c r="AF2037" s="455"/>
      <c r="AG2037" s="456"/>
      <c r="AH2037" s="456"/>
      <c r="AI2037" s="456"/>
      <c r="AJ2037" s="456"/>
      <c r="AK2037" s="456"/>
      <c r="AL2037" s="456"/>
      <c r="AM2037" s="456"/>
      <c r="AN2037" s="457"/>
      <c r="AO2037" s="455"/>
      <c r="AP2037" s="456"/>
      <c r="AQ2037" s="456"/>
      <c r="AR2037" s="456"/>
      <c r="AS2037" s="456"/>
      <c r="AT2037" s="456"/>
      <c r="AU2037" s="456"/>
      <c r="AV2037" s="456"/>
      <c r="AW2037" s="456"/>
      <c r="AX2037" s="456"/>
      <c r="AY2037" s="456"/>
      <c r="AZ2037" s="456"/>
      <c r="BA2037" s="456"/>
      <c r="BB2037" s="456"/>
      <c r="BC2037" s="456"/>
      <c r="BD2037" s="456"/>
      <c r="BE2037" s="456"/>
      <c r="BF2037" s="456"/>
      <c r="BG2037" s="457"/>
      <c r="BH2037" s="458"/>
      <c r="BI2037" s="459"/>
      <c r="BJ2037" s="459"/>
      <c r="BK2037" s="459"/>
      <c r="BL2037" s="459"/>
      <c r="BM2037" s="460"/>
      <c r="BN2037" s="314"/>
      <c r="BO2037" s="314"/>
      <c r="BP2037" s="1"/>
      <c r="BQ2037" s="120">
        <f>IF($F$3="","",IF(N2037=$F$3,COUNTIF(BQ$23:BQ2036,"&gt;0")+1,0))</f>
        <v>0</v>
      </c>
      <c r="BR2037" s="1"/>
      <c r="BS2037" s="20" t="str">
        <f>IF($N2037="","",IF(VLOOKUP(VLOOKUP($N2037,IMPOSTAZIONI!$E$6:$I$13,5,FALSE),IMPOSTAZIONI!$B$25:$N$32,3,FALSE)=0,"",VLOOKUP(VLOOKUP($N2037,IMPOSTAZIONI!$E$6:$I$13,5,FALSE),IMPOSTAZIONI!$B$25:$N$32,3,FALSE)))</f>
        <v/>
      </c>
      <c r="BT2037" s="20" t="str">
        <f>IF($N2037="","",IF(VLOOKUP(VLOOKUP($N2037,IMPOSTAZIONI!$E$6:$I$13,5,FALSE),IMPOSTAZIONI!$B$25:$N$32,6,FALSE)=0,"",VLOOKUP(VLOOKUP($N2037,IMPOSTAZIONI!$E$6:$I$13,5,FALSE),IMPOSTAZIONI!$B$25:$N$32,6,FALSE)))</f>
        <v/>
      </c>
      <c r="BU2037" s="20" t="str">
        <f>IF($N2037="","",IF(VLOOKUP(VLOOKUP($N2037,IMPOSTAZIONI!$E$6:$I$13,5,FALSE),IMPOSTAZIONI!$B$25:$N$32,9,FALSE)=0,"",VLOOKUP(VLOOKUP($N2037,IMPOSTAZIONI!$E$6:$I$13,5,FALSE),IMPOSTAZIONI!$B$25:$N$32,9,FALSE)))</f>
        <v/>
      </c>
      <c r="BV2037" s="20" t="str">
        <f>IF($N2037="","",IF(VLOOKUP(VLOOKUP($N2037,IMPOSTAZIONI!$E$6:$I$13,5,FALSE),IMPOSTAZIONI!$B$25:$N$32,12,FALSE)=0,"",VLOOKUP(VLOOKUP($N2037,IMPOSTAZIONI!$E$6:$I$13,5,FALSE),IMPOSTAZIONI!$B$25:$N$32,12,FALSE)))</f>
        <v/>
      </c>
      <c r="BW2037" s="221" t="str">
        <f t="shared" si="526"/>
        <v/>
      </c>
      <c r="BX2037" s="221" t="str">
        <f t="shared" si="527"/>
        <v/>
      </c>
      <c r="BY2037" s="221">
        <f t="shared" si="528"/>
        <v>0</v>
      </c>
      <c r="BZ2037" s="231">
        <f t="shared" si="529"/>
        <v>0</v>
      </c>
      <c r="CA2037" s="246">
        <f t="shared" si="530"/>
        <v>0</v>
      </c>
      <c r="CB2037" s="246">
        <f t="shared" si="531"/>
        <v>0</v>
      </c>
      <c r="CC2037" s="246" t="str">
        <f t="shared" si="532"/>
        <v/>
      </c>
      <c r="CD2037" s="246">
        <f t="shared" si="533"/>
        <v>5</v>
      </c>
      <c r="CE2037" s="246">
        <f t="shared" si="534"/>
        <v>0</v>
      </c>
      <c r="CF2037" s="276">
        <f t="shared" si="535"/>
        <v>0</v>
      </c>
      <c r="CG2037" s="277">
        <f t="shared" si="535"/>
        <v>0</v>
      </c>
      <c r="CH2037" s="277">
        <f t="shared" si="535"/>
        <v>0</v>
      </c>
      <c r="CI2037" s="278">
        <f t="shared" si="524"/>
        <v>0</v>
      </c>
      <c r="CJ2037" s="280">
        <f t="shared" si="536"/>
        <v>0</v>
      </c>
      <c r="CK2037" s="232">
        <f t="shared" si="537"/>
        <v>0</v>
      </c>
      <c r="CL2037" s="1"/>
    </row>
    <row r="2038" spans="1:90" ht="18" customHeight="1">
      <c r="A2038" s="1"/>
      <c r="B2038" s="1"/>
      <c r="C2038" s="314"/>
      <c r="D2038" s="287" t="str">
        <f t="shared" si="538"/>
        <v/>
      </c>
      <c r="E2038" s="449" t="str">
        <f t="shared" si="525"/>
        <v/>
      </c>
      <c r="F2038" s="450"/>
      <c r="G2038" s="451"/>
      <c r="H2038" s="452"/>
      <c r="I2038" s="453"/>
      <c r="J2038" s="453"/>
      <c r="K2038" s="453"/>
      <c r="L2038" s="453"/>
      <c r="M2038" s="454"/>
      <c r="N2038" s="455"/>
      <c r="O2038" s="456"/>
      <c r="P2038" s="456"/>
      <c r="Q2038" s="456"/>
      <c r="R2038" s="456"/>
      <c r="S2038" s="456"/>
      <c r="T2038" s="456"/>
      <c r="U2038" s="456"/>
      <c r="V2038" s="456"/>
      <c r="W2038" s="456"/>
      <c r="X2038" s="456"/>
      <c r="Y2038" s="456"/>
      <c r="Z2038" s="456"/>
      <c r="AA2038" s="456"/>
      <c r="AB2038" s="456"/>
      <c r="AC2038" s="456"/>
      <c r="AD2038" s="456"/>
      <c r="AE2038" s="457"/>
      <c r="AF2038" s="455"/>
      <c r="AG2038" s="456"/>
      <c r="AH2038" s="456"/>
      <c r="AI2038" s="456"/>
      <c r="AJ2038" s="456"/>
      <c r="AK2038" s="456"/>
      <c r="AL2038" s="456"/>
      <c r="AM2038" s="456"/>
      <c r="AN2038" s="457"/>
      <c r="AO2038" s="455"/>
      <c r="AP2038" s="456"/>
      <c r="AQ2038" s="456"/>
      <c r="AR2038" s="456"/>
      <c r="AS2038" s="456"/>
      <c r="AT2038" s="456"/>
      <c r="AU2038" s="456"/>
      <c r="AV2038" s="456"/>
      <c r="AW2038" s="456"/>
      <c r="AX2038" s="456"/>
      <c r="AY2038" s="456"/>
      <c r="AZ2038" s="456"/>
      <c r="BA2038" s="456"/>
      <c r="BB2038" s="456"/>
      <c r="BC2038" s="456"/>
      <c r="BD2038" s="456"/>
      <c r="BE2038" s="456"/>
      <c r="BF2038" s="456"/>
      <c r="BG2038" s="457"/>
      <c r="BH2038" s="458"/>
      <c r="BI2038" s="459"/>
      <c r="BJ2038" s="459"/>
      <c r="BK2038" s="459"/>
      <c r="BL2038" s="459"/>
      <c r="BM2038" s="460"/>
      <c r="BN2038" s="314"/>
      <c r="BO2038" s="314"/>
      <c r="BP2038" s="1"/>
      <c r="BQ2038" s="120">
        <f>IF($F$3="","",IF(N2038=$F$3,COUNTIF(BQ$23:BQ2037,"&gt;0")+1,0))</f>
        <v>0</v>
      </c>
      <c r="BR2038" s="1"/>
      <c r="BS2038" s="20" t="str">
        <f>IF($N2038="","",IF(VLOOKUP(VLOOKUP($N2038,IMPOSTAZIONI!$E$6:$I$13,5,FALSE),IMPOSTAZIONI!$B$25:$N$32,3,FALSE)=0,"",VLOOKUP(VLOOKUP($N2038,IMPOSTAZIONI!$E$6:$I$13,5,FALSE),IMPOSTAZIONI!$B$25:$N$32,3,FALSE)))</f>
        <v/>
      </c>
      <c r="BT2038" s="20" t="str">
        <f>IF($N2038="","",IF(VLOOKUP(VLOOKUP($N2038,IMPOSTAZIONI!$E$6:$I$13,5,FALSE),IMPOSTAZIONI!$B$25:$N$32,6,FALSE)=0,"",VLOOKUP(VLOOKUP($N2038,IMPOSTAZIONI!$E$6:$I$13,5,FALSE),IMPOSTAZIONI!$B$25:$N$32,6,FALSE)))</f>
        <v/>
      </c>
      <c r="BU2038" s="20" t="str">
        <f>IF($N2038="","",IF(VLOOKUP(VLOOKUP($N2038,IMPOSTAZIONI!$E$6:$I$13,5,FALSE),IMPOSTAZIONI!$B$25:$N$32,9,FALSE)=0,"",VLOOKUP(VLOOKUP($N2038,IMPOSTAZIONI!$E$6:$I$13,5,FALSE),IMPOSTAZIONI!$B$25:$N$32,9,FALSE)))</f>
        <v/>
      </c>
      <c r="BV2038" s="20" t="str">
        <f>IF($N2038="","",IF(VLOOKUP(VLOOKUP($N2038,IMPOSTAZIONI!$E$6:$I$13,5,FALSE),IMPOSTAZIONI!$B$25:$N$32,12,FALSE)=0,"",VLOOKUP(VLOOKUP($N2038,IMPOSTAZIONI!$E$6:$I$13,5,FALSE),IMPOSTAZIONI!$B$25:$N$32,12,FALSE)))</f>
        <v/>
      </c>
      <c r="BW2038" s="221" t="str">
        <f t="shared" si="526"/>
        <v/>
      </c>
      <c r="BX2038" s="221" t="str">
        <f t="shared" si="527"/>
        <v/>
      </c>
      <c r="BY2038" s="221">
        <f t="shared" si="528"/>
        <v>0</v>
      </c>
      <c r="BZ2038" s="231">
        <f t="shared" si="529"/>
        <v>0</v>
      </c>
      <c r="CA2038" s="246">
        <f t="shared" si="530"/>
        <v>0</v>
      </c>
      <c r="CB2038" s="246">
        <f t="shared" si="531"/>
        <v>0</v>
      </c>
      <c r="CC2038" s="246" t="str">
        <f t="shared" si="532"/>
        <v/>
      </c>
      <c r="CD2038" s="246">
        <f t="shared" si="533"/>
        <v>5</v>
      </c>
      <c r="CE2038" s="246">
        <f t="shared" si="534"/>
        <v>0</v>
      </c>
      <c r="CF2038" s="276">
        <f t="shared" si="535"/>
        <v>0</v>
      </c>
      <c r="CG2038" s="277">
        <f t="shared" si="535"/>
        <v>0</v>
      </c>
      <c r="CH2038" s="277">
        <f t="shared" si="535"/>
        <v>0</v>
      </c>
      <c r="CI2038" s="278">
        <f t="shared" si="524"/>
        <v>0</v>
      </c>
      <c r="CJ2038" s="280">
        <f t="shared" si="536"/>
        <v>0</v>
      </c>
      <c r="CK2038" s="232">
        <f t="shared" si="537"/>
        <v>0</v>
      </c>
      <c r="CL2038" s="1"/>
    </row>
    <row r="2039" spans="1:90" ht="18" customHeight="1">
      <c r="A2039" s="1"/>
      <c r="B2039" s="1"/>
      <c r="C2039" s="314"/>
      <c r="D2039" s="287" t="str">
        <f t="shared" si="538"/>
        <v/>
      </c>
      <c r="E2039" s="449" t="str">
        <f t="shared" si="525"/>
        <v/>
      </c>
      <c r="F2039" s="450"/>
      <c r="G2039" s="451"/>
      <c r="H2039" s="452"/>
      <c r="I2039" s="453"/>
      <c r="J2039" s="453"/>
      <c r="K2039" s="453"/>
      <c r="L2039" s="453"/>
      <c r="M2039" s="454"/>
      <c r="N2039" s="455"/>
      <c r="O2039" s="456"/>
      <c r="P2039" s="456"/>
      <c r="Q2039" s="456"/>
      <c r="R2039" s="456"/>
      <c r="S2039" s="456"/>
      <c r="T2039" s="456"/>
      <c r="U2039" s="456"/>
      <c r="V2039" s="456"/>
      <c r="W2039" s="456"/>
      <c r="X2039" s="456"/>
      <c r="Y2039" s="456"/>
      <c r="Z2039" s="456"/>
      <c r="AA2039" s="456"/>
      <c r="AB2039" s="456"/>
      <c r="AC2039" s="456"/>
      <c r="AD2039" s="456"/>
      <c r="AE2039" s="457"/>
      <c r="AF2039" s="455"/>
      <c r="AG2039" s="456"/>
      <c r="AH2039" s="456"/>
      <c r="AI2039" s="456"/>
      <c r="AJ2039" s="456"/>
      <c r="AK2039" s="456"/>
      <c r="AL2039" s="456"/>
      <c r="AM2039" s="456"/>
      <c r="AN2039" s="457"/>
      <c r="AO2039" s="455"/>
      <c r="AP2039" s="456"/>
      <c r="AQ2039" s="456"/>
      <c r="AR2039" s="456"/>
      <c r="AS2039" s="456"/>
      <c r="AT2039" s="456"/>
      <c r="AU2039" s="456"/>
      <c r="AV2039" s="456"/>
      <c r="AW2039" s="456"/>
      <c r="AX2039" s="456"/>
      <c r="AY2039" s="456"/>
      <c r="AZ2039" s="456"/>
      <c r="BA2039" s="456"/>
      <c r="BB2039" s="456"/>
      <c r="BC2039" s="456"/>
      <c r="BD2039" s="456"/>
      <c r="BE2039" s="456"/>
      <c r="BF2039" s="456"/>
      <c r="BG2039" s="457"/>
      <c r="BH2039" s="458"/>
      <c r="BI2039" s="459"/>
      <c r="BJ2039" s="459"/>
      <c r="BK2039" s="459"/>
      <c r="BL2039" s="459"/>
      <c r="BM2039" s="460"/>
      <c r="BN2039" s="314"/>
      <c r="BO2039" s="314"/>
      <c r="BP2039" s="1"/>
      <c r="BQ2039" s="120">
        <f>IF($F$3="","",IF(N2039=$F$3,COUNTIF(BQ$23:BQ2038,"&gt;0")+1,0))</f>
        <v>0</v>
      </c>
      <c r="BR2039" s="1"/>
      <c r="BS2039" s="20" t="str">
        <f>IF($N2039="","",IF(VLOOKUP(VLOOKUP($N2039,IMPOSTAZIONI!$E$6:$I$13,5,FALSE),IMPOSTAZIONI!$B$25:$N$32,3,FALSE)=0,"",VLOOKUP(VLOOKUP($N2039,IMPOSTAZIONI!$E$6:$I$13,5,FALSE),IMPOSTAZIONI!$B$25:$N$32,3,FALSE)))</f>
        <v/>
      </c>
      <c r="BT2039" s="20" t="str">
        <f>IF($N2039="","",IF(VLOOKUP(VLOOKUP($N2039,IMPOSTAZIONI!$E$6:$I$13,5,FALSE),IMPOSTAZIONI!$B$25:$N$32,6,FALSE)=0,"",VLOOKUP(VLOOKUP($N2039,IMPOSTAZIONI!$E$6:$I$13,5,FALSE),IMPOSTAZIONI!$B$25:$N$32,6,FALSE)))</f>
        <v/>
      </c>
      <c r="BU2039" s="20" t="str">
        <f>IF($N2039="","",IF(VLOOKUP(VLOOKUP($N2039,IMPOSTAZIONI!$E$6:$I$13,5,FALSE),IMPOSTAZIONI!$B$25:$N$32,9,FALSE)=0,"",VLOOKUP(VLOOKUP($N2039,IMPOSTAZIONI!$E$6:$I$13,5,FALSE),IMPOSTAZIONI!$B$25:$N$32,9,FALSE)))</f>
        <v/>
      </c>
      <c r="BV2039" s="20" t="str">
        <f>IF($N2039="","",IF(VLOOKUP(VLOOKUP($N2039,IMPOSTAZIONI!$E$6:$I$13,5,FALSE),IMPOSTAZIONI!$B$25:$N$32,12,FALSE)=0,"",VLOOKUP(VLOOKUP($N2039,IMPOSTAZIONI!$E$6:$I$13,5,FALSE),IMPOSTAZIONI!$B$25:$N$32,12,FALSE)))</f>
        <v/>
      </c>
      <c r="BW2039" s="221" t="str">
        <f t="shared" si="526"/>
        <v/>
      </c>
      <c r="BX2039" s="221" t="str">
        <f t="shared" si="527"/>
        <v/>
      </c>
      <c r="BY2039" s="221">
        <f t="shared" si="528"/>
        <v>0</v>
      </c>
      <c r="BZ2039" s="231">
        <f t="shared" si="529"/>
        <v>0</v>
      </c>
      <c r="CA2039" s="246">
        <f t="shared" si="530"/>
        <v>0</v>
      </c>
      <c r="CB2039" s="246">
        <f t="shared" si="531"/>
        <v>0</v>
      </c>
      <c r="CC2039" s="246" t="str">
        <f t="shared" si="532"/>
        <v/>
      </c>
      <c r="CD2039" s="246">
        <f t="shared" si="533"/>
        <v>5</v>
      </c>
      <c r="CE2039" s="246">
        <f t="shared" si="534"/>
        <v>0</v>
      </c>
      <c r="CF2039" s="276">
        <f t="shared" si="535"/>
        <v>0</v>
      </c>
      <c r="CG2039" s="277">
        <f t="shared" si="535"/>
        <v>0</v>
      </c>
      <c r="CH2039" s="277">
        <f t="shared" si="535"/>
        <v>0</v>
      </c>
      <c r="CI2039" s="278">
        <f t="shared" si="524"/>
        <v>0</v>
      </c>
      <c r="CJ2039" s="280">
        <f t="shared" si="536"/>
        <v>0</v>
      </c>
      <c r="CK2039" s="232">
        <f t="shared" si="537"/>
        <v>0</v>
      </c>
      <c r="CL2039" s="1"/>
    </row>
    <row r="2040" spans="1:90" ht="18" customHeight="1">
      <c r="A2040" s="1"/>
      <c r="B2040" s="1"/>
      <c r="C2040" s="314"/>
      <c r="D2040" s="287" t="str">
        <f t="shared" si="538"/>
        <v/>
      </c>
      <c r="E2040" s="449" t="str">
        <f t="shared" si="525"/>
        <v/>
      </c>
      <c r="F2040" s="450"/>
      <c r="G2040" s="451"/>
      <c r="H2040" s="452"/>
      <c r="I2040" s="453"/>
      <c r="J2040" s="453"/>
      <c r="K2040" s="453"/>
      <c r="L2040" s="453"/>
      <c r="M2040" s="454"/>
      <c r="N2040" s="455"/>
      <c r="O2040" s="456"/>
      <c r="P2040" s="456"/>
      <c r="Q2040" s="456"/>
      <c r="R2040" s="456"/>
      <c r="S2040" s="456"/>
      <c r="T2040" s="456"/>
      <c r="U2040" s="456"/>
      <c r="V2040" s="456"/>
      <c r="W2040" s="456"/>
      <c r="X2040" s="456"/>
      <c r="Y2040" s="456"/>
      <c r="Z2040" s="456"/>
      <c r="AA2040" s="456"/>
      <c r="AB2040" s="456"/>
      <c r="AC2040" s="456"/>
      <c r="AD2040" s="456"/>
      <c r="AE2040" s="457"/>
      <c r="AF2040" s="455"/>
      <c r="AG2040" s="456"/>
      <c r="AH2040" s="456"/>
      <c r="AI2040" s="456"/>
      <c r="AJ2040" s="456"/>
      <c r="AK2040" s="456"/>
      <c r="AL2040" s="456"/>
      <c r="AM2040" s="456"/>
      <c r="AN2040" s="457"/>
      <c r="AO2040" s="455"/>
      <c r="AP2040" s="456"/>
      <c r="AQ2040" s="456"/>
      <c r="AR2040" s="456"/>
      <c r="AS2040" s="456"/>
      <c r="AT2040" s="456"/>
      <c r="AU2040" s="456"/>
      <c r="AV2040" s="456"/>
      <c r="AW2040" s="456"/>
      <c r="AX2040" s="456"/>
      <c r="AY2040" s="456"/>
      <c r="AZ2040" s="456"/>
      <c r="BA2040" s="456"/>
      <c r="BB2040" s="456"/>
      <c r="BC2040" s="456"/>
      <c r="BD2040" s="456"/>
      <c r="BE2040" s="456"/>
      <c r="BF2040" s="456"/>
      <c r="BG2040" s="457"/>
      <c r="BH2040" s="458"/>
      <c r="BI2040" s="459"/>
      <c r="BJ2040" s="459"/>
      <c r="BK2040" s="459"/>
      <c r="BL2040" s="459"/>
      <c r="BM2040" s="460"/>
      <c r="BN2040" s="314"/>
      <c r="BO2040" s="314"/>
      <c r="BP2040" s="1"/>
      <c r="BQ2040" s="120">
        <f>IF($F$3="","",IF(N2040=$F$3,COUNTIF(BQ$23:BQ2039,"&gt;0")+1,0))</f>
        <v>0</v>
      </c>
      <c r="BR2040" s="1"/>
      <c r="BS2040" s="20" t="str">
        <f>IF($N2040="","",IF(VLOOKUP(VLOOKUP($N2040,IMPOSTAZIONI!$E$6:$I$13,5,FALSE),IMPOSTAZIONI!$B$25:$N$32,3,FALSE)=0,"",VLOOKUP(VLOOKUP($N2040,IMPOSTAZIONI!$E$6:$I$13,5,FALSE),IMPOSTAZIONI!$B$25:$N$32,3,FALSE)))</f>
        <v/>
      </c>
      <c r="BT2040" s="20" t="str">
        <f>IF($N2040="","",IF(VLOOKUP(VLOOKUP($N2040,IMPOSTAZIONI!$E$6:$I$13,5,FALSE),IMPOSTAZIONI!$B$25:$N$32,6,FALSE)=0,"",VLOOKUP(VLOOKUP($N2040,IMPOSTAZIONI!$E$6:$I$13,5,FALSE),IMPOSTAZIONI!$B$25:$N$32,6,FALSE)))</f>
        <v/>
      </c>
      <c r="BU2040" s="20" t="str">
        <f>IF($N2040="","",IF(VLOOKUP(VLOOKUP($N2040,IMPOSTAZIONI!$E$6:$I$13,5,FALSE),IMPOSTAZIONI!$B$25:$N$32,9,FALSE)=0,"",VLOOKUP(VLOOKUP($N2040,IMPOSTAZIONI!$E$6:$I$13,5,FALSE),IMPOSTAZIONI!$B$25:$N$32,9,FALSE)))</f>
        <v/>
      </c>
      <c r="BV2040" s="20" t="str">
        <f>IF($N2040="","",IF(VLOOKUP(VLOOKUP($N2040,IMPOSTAZIONI!$E$6:$I$13,5,FALSE),IMPOSTAZIONI!$B$25:$N$32,12,FALSE)=0,"",VLOOKUP(VLOOKUP($N2040,IMPOSTAZIONI!$E$6:$I$13,5,FALSE),IMPOSTAZIONI!$B$25:$N$32,12,FALSE)))</f>
        <v/>
      </c>
      <c r="BW2040" s="221" t="str">
        <f t="shared" si="526"/>
        <v/>
      </c>
      <c r="BX2040" s="221" t="str">
        <f t="shared" si="527"/>
        <v/>
      </c>
      <c r="BY2040" s="221">
        <f t="shared" si="528"/>
        <v>0</v>
      </c>
      <c r="BZ2040" s="231">
        <f t="shared" si="529"/>
        <v>0</v>
      </c>
      <c r="CA2040" s="246">
        <f t="shared" si="530"/>
        <v>0</v>
      </c>
      <c r="CB2040" s="246">
        <f t="shared" si="531"/>
        <v>0</v>
      </c>
      <c r="CC2040" s="246" t="str">
        <f t="shared" si="532"/>
        <v/>
      </c>
      <c r="CD2040" s="246">
        <f t="shared" si="533"/>
        <v>5</v>
      </c>
      <c r="CE2040" s="246">
        <f t="shared" si="534"/>
        <v>0</v>
      </c>
      <c r="CF2040" s="276">
        <f t="shared" si="535"/>
        <v>0</v>
      </c>
      <c r="CG2040" s="277">
        <f t="shared" si="535"/>
        <v>0</v>
      </c>
      <c r="CH2040" s="277">
        <f t="shared" si="535"/>
        <v>0</v>
      </c>
      <c r="CI2040" s="278">
        <f t="shared" si="524"/>
        <v>0</v>
      </c>
      <c r="CJ2040" s="280">
        <f t="shared" si="536"/>
        <v>0</v>
      </c>
      <c r="CK2040" s="232">
        <f t="shared" si="537"/>
        <v>0</v>
      </c>
      <c r="CL2040" s="1"/>
    </row>
    <row r="2041" spans="1:90" ht="18" customHeight="1">
      <c r="A2041" s="1"/>
      <c r="B2041" s="1"/>
      <c r="C2041" s="314"/>
      <c r="D2041" s="287" t="str">
        <f t="shared" si="538"/>
        <v/>
      </c>
      <c r="E2041" s="449" t="str">
        <f t="shared" si="525"/>
        <v/>
      </c>
      <c r="F2041" s="450"/>
      <c r="G2041" s="451"/>
      <c r="H2041" s="452"/>
      <c r="I2041" s="453"/>
      <c r="J2041" s="453"/>
      <c r="K2041" s="453"/>
      <c r="L2041" s="453"/>
      <c r="M2041" s="454"/>
      <c r="N2041" s="455"/>
      <c r="O2041" s="456"/>
      <c r="P2041" s="456"/>
      <c r="Q2041" s="456"/>
      <c r="R2041" s="456"/>
      <c r="S2041" s="456"/>
      <c r="T2041" s="456"/>
      <c r="U2041" s="456"/>
      <c r="V2041" s="456"/>
      <c r="W2041" s="456"/>
      <c r="X2041" s="456"/>
      <c r="Y2041" s="456"/>
      <c r="Z2041" s="456"/>
      <c r="AA2041" s="456"/>
      <c r="AB2041" s="456"/>
      <c r="AC2041" s="456"/>
      <c r="AD2041" s="456"/>
      <c r="AE2041" s="457"/>
      <c r="AF2041" s="455"/>
      <c r="AG2041" s="456"/>
      <c r="AH2041" s="456"/>
      <c r="AI2041" s="456"/>
      <c r="AJ2041" s="456"/>
      <c r="AK2041" s="456"/>
      <c r="AL2041" s="456"/>
      <c r="AM2041" s="456"/>
      <c r="AN2041" s="457"/>
      <c r="AO2041" s="455"/>
      <c r="AP2041" s="456"/>
      <c r="AQ2041" s="456"/>
      <c r="AR2041" s="456"/>
      <c r="AS2041" s="456"/>
      <c r="AT2041" s="456"/>
      <c r="AU2041" s="456"/>
      <c r="AV2041" s="456"/>
      <c r="AW2041" s="456"/>
      <c r="AX2041" s="456"/>
      <c r="AY2041" s="456"/>
      <c r="AZ2041" s="456"/>
      <c r="BA2041" s="456"/>
      <c r="BB2041" s="456"/>
      <c r="BC2041" s="456"/>
      <c r="BD2041" s="456"/>
      <c r="BE2041" s="456"/>
      <c r="BF2041" s="456"/>
      <c r="BG2041" s="457"/>
      <c r="BH2041" s="458"/>
      <c r="BI2041" s="459"/>
      <c r="BJ2041" s="459"/>
      <c r="BK2041" s="459"/>
      <c r="BL2041" s="459"/>
      <c r="BM2041" s="460"/>
      <c r="BN2041" s="314"/>
      <c r="BO2041" s="314"/>
      <c r="BP2041" s="1"/>
      <c r="BQ2041" s="120">
        <f>IF($F$3="","",IF(N2041=$F$3,COUNTIF(BQ$23:BQ2040,"&gt;0")+1,0))</f>
        <v>0</v>
      </c>
      <c r="BR2041" s="1"/>
      <c r="BS2041" s="20" t="str">
        <f>IF($N2041="","",IF(VLOOKUP(VLOOKUP($N2041,IMPOSTAZIONI!$E$6:$I$13,5,FALSE),IMPOSTAZIONI!$B$25:$N$32,3,FALSE)=0,"",VLOOKUP(VLOOKUP($N2041,IMPOSTAZIONI!$E$6:$I$13,5,FALSE),IMPOSTAZIONI!$B$25:$N$32,3,FALSE)))</f>
        <v/>
      </c>
      <c r="BT2041" s="20" t="str">
        <f>IF($N2041="","",IF(VLOOKUP(VLOOKUP($N2041,IMPOSTAZIONI!$E$6:$I$13,5,FALSE),IMPOSTAZIONI!$B$25:$N$32,6,FALSE)=0,"",VLOOKUP(VLOOKUP($N2041,IMPOSTAZIONI!$E$6:$I$13,5,FALSE),IMPOSTAZIONI!$B$25:$N$32,6,FALSE)))</f>
        <v/>
      </c>
      <c r="BU2041" s="20" t="str">
        <f>IF($N2041="","",IF(VLOOKUP(VLOOKUP($N2041,IMPOSTAZIONI!$E$6:$I$13,5,FALSE),IMPOSTAZIONI!$B$25:$N$32,9,FALSE)=0,"",VLOOKUP(VLOOKUP($N2041,IMPOSTAZIONI!$E$6:$I$13,5,FALSE),IMPOSTAZIONI!$B$25:$N$32,9,FALSE)))</f>
        <v/>
      </c>
      <c r="BV2041" s="20" t="str">
        <f>IF($N2041="","",IF(VLOOKUP(VLOOKUP($N2041,IMPOSTAZIONI!$E$6:$I$13,5,FALSE),IMPOSTAZIONI!$B$25:$N$32,12,FALSE)=0,"",VLOOKUP(VLOOKUP($N2041,IMPOSTAZIONI!$E$6:$I$13,5,FALSE),IMPOSTAZIONI!$B$25:$N$32,12,FALSE)))</f>
        <v/>
      </c>
      <c r="BW2041" s="221" t="str">
        <f t="shared" si="526"/>
        <v/>
      </c>
      <c r="BX2041" s="221" t="str">
        <f t="shared" si="527"/>
        <v/>
      </c>
      <c r="BY2041" s="221">
        <f t="shared" si="528"/>
        <v>0</v>
      </c>
      <c r="BZ2041" s="231">
        <f t="shared" si="529"/>
        <v>0</v>
      </c>
      <c r="CA2041" s="246">
        <f t="shared" si="530"/>
        <v>0</v>
      </c>
      <c r="CB2041" s="246">
        <f t="shared" si="531"/>
        <v>0</v>
      </c>
      <c r="CC2041" s="246" t="str">
        <f t="shared" si="532"/>
        <v/>
      </c>
      <c r="CD2041" s="246">
        <f t="shared" si="533"/>
        <v>5</v>
      </c>
      <c r="CE2041" s="246">
        <f t="shared" si="534"/>
        <v>0</v>
      </c>
      <c r="CF2041" s="276">
        <f t="shared" si="535"/>
        <v>0</v>
      </c>
      <c r="CG2041" s="277">
        <f t="shared" si="535"/>
        <v>0</v>
      </c>
      <c r="CH2041" s="277">
        <f t="shared" si="535"/>
        <v>0</v>
      </c>
      <c r="CI2041" s="278">
        <f t="shared" si="524"/>
        <v>0</v>
      </c>
      <c r="CJ2041" s="280">
        <f t="shared" si="536"/>
        <v>0</v>
      </c>
      <c r="CK2041" s="232">
        <f t="shared" si="537"/>
        <v>0</v>
      </c>
      <c r="CL2041" s="1"/>
    </row>
    <row r="2042" spans="1:90" ht="18" customHeight="1">
      <c r="A2042" s="1"/>
      <c r="B2042" s="1"/>
      <c r="C2042" s="314"/>
      <c r="D2042" s="287" t="str">
        <f t="shared" si="538"/>
        <v/>
      </c>
      <c r="E2042" s="449" t="str">
        <f t="shared" si="525"/>
        <v/>
      </c>
      <c r="F2042" s="450"/>
      <c r="G2042" s="451"/>
      <c r="H2042" s="452"/>
      <c r="I2042" s="453"/>
      <c r="J2042" s="453"/>
      <c r="K2042" s="453"/>
      <c r="L2042" s="453"/>
      <c r="M2042" s="454"/>
      <c r="N2042" s="455"/>
      <c r="O2042" s="456"/>
      <c r="P2042" s="456"/>
      <c r="Q2042" s="456"/>
      <c r="R2042" s="456"/>
      <c r="S2042" s="456"/>
      <c r="T2042" s="456"/>
      <c r="U2042" s="456"/>
      <c r="V2042" s="456"/>
      <c r="W2042" s="456"/>
      <c r="X2042" s="456"/>
      <c r="Y2042" s="456"/>
      <c r="Z2042" s="456"/>
      <c r="AA2042" s="456"/>
      <c r="AB2042" s="456"/>
      <c r="AC2042" s="456"/>
      <c r="AD2042" s="456"/>
      <c r="AE2042" s="457"/>
      <c r="AF2042" s="455"/>
      <c r="AG2042" s="456"/>
      <c r="AH2042" s="456"/>
      <c r="AI2042" s="456"/>
      <c r="AJ2042" s="456"/>
      <c r="AK2042" s="456"/>
      <c r="AL2042" s="456"/>
      <c r="AM2042" s="456"/>
      <c r="AN2042" s="457"/>
      <c r="AO2042" s="455"/>
      <c r="AP2042" s="456"/>
      <c r="AQ2042" s="456"/>
      <c r="AR2042" s="456"/>
      <c r="AS2042" s="456"/>
      <c r="AT2042" s="456"/>
      <c r="AU2042" s="456"/>
      <c r="AV2042" s="456"/>
      <c r="AW2042" s="456"/>
      <c r="AX2042" s="456"/>
      <c r="AY2042" s="456"/>
      <c r="AZ2042" s="456"/>
      <c r="BA2042" s="456"/>
      <c r="BB2042" s="456"/>
      <c r="BC2042" s="456"/>
      <c r="BD2042" s="456"/>
      <c r="BE2042" s="456"/>
      <c r="BF2042" s="456"/>
      <c r="BG2042" s="457"/>
      <c r="BH2042" s="458"/>
      <c r="BI2042" s="459"/>
      <c r="BJ2042" s="459"/>
      <c r="BK2042" s="459"/>
      <c r="BL2042" s="459"/>
      <c r="BM2042" s="460"/>
      <c r="BN2042" s="314"/>
      <c r="BO2042" s="314"/>
      <c r="BP2042" s="1"/>
      <c r="BQ2042" s="120">
        <f>IF($F$3="","",IF(N2042=$F$3,COUNTIF(BQ$23:BQ2041,"&gt;0")+1,0))</f>
        <v>0</v>
      </c>
      <c r="BR2042" s="1"/>
      <c r="BS2042" s="20" t="str">
        <f>IF($N2042="","",IF(VLOOKUP(VLOOKUP($N2042,IMPOSTAZIONI!$E$6:$I$13,5,FALSE),IMPOSTAZIONI!$B$25:$N$32,3,FALSE)=0,"",VLOOKUP(VLOOKUP($N2042,IMPOSTAZIONI!$E$6:$I$13,5,FALSE),IMPOSTAZIONI!$B$25:$N$32,3,FALSE)))</f>
        <v/>
      </c>
      <c r="BT2042" s="20" t="str">
        <f>IF($N2042="","",IF(VLOOKUP(VLOOKUP($N2042,IMPOSTAZIONI!$E$6:$I$13,5,FALSE),IMPOSTAZIONI!$B$25:$N$32,6,FALSE)=0,"",VLOOKUP(VLOOKUP($N2042,IMPOSTAZIONI!$E$6:$I$13,5,FALSE),IMPOSTAZIONI!$B$25:$N$32,6,FALSE)))</f>
        <v/>
      </c>
      <c r="BU2042" s="20" t="str">
        <f>IF($N2042="","",IF(VLOOKUP(VLOOKUP($N2042,IMPOSTAZIONI!$E$6:$I$13,5,FALSE),IMPOSTAZIONI!$B$25:$N$32,9,FALSE)=0,"",VLOOKUP(VLOOKUP($N2042,IMPOSTAZIONI!$E$6:$I$13,5,FALSE),IMPOSTAZIONI!$B$25:$N$32,9,FALSE)))</f>
        <v/>
      </c>
      <c r="BV2042" s="20" t="str">
        <f>IF($N2042="","",IF(VLOOKUP(VLOOKUP($N2042,IMPOSTAZIONI!$E$6:$I$13,5,FALSE),IMPOSTAZIONI!$B$25:$N$32,12,FALSE)=0,"",VLOOKUP(VLOOKUP($N2042,IMPOSTAZIONI!$E$6:$I$13,5,FALSE),IMPOSTAZIONI!$B$25:$N$32,12,FALSE)))</f>
        <v/>
      </c>
      <c r="BW2042" s="221" t="str">
        <f t="shared" si="526"/>
        <v/>
      </c>
      <c r="BX2042" s="221" t="str">
        <f t="shared" si="527"/>
        <v/>
      </c>
      <c r="BY2042" s="221">
        <f t="shared" si="528"/>
        <v>0</v>
      </c>
      <c r="BZ2042" s="231">
        <f t="shared" si="529"/>
        <v>0</v>
      </c>
      <c r="CA2042" s="246">
        <f t="shared" si="530"/>
        <v>0</v>
      </c>
      <c r="CB2042" s="246">
        <f t="shared" si="531"/>
        <v>0</v>
      </c>
      <c r="CC2042" s="246" t="str">
        <f t="shared" si="532"/>
        <v/>
      </c>
      <c r="CD2042" s="246">
        <f t="shared" si="533"/>
        <v>5</v>
      </c>
      <c r="CE2042" s="246">
        <f t="shared" si="534"/>
        <v>0</v>
      </c>
      <c r="CF2042" s="276">
        <f t="shared" si="535"/>
        <v>0</v>
      </c>
      <c r="CG2042" s="277">
        <f t="shared" si="535"/>
        <v>0</v>
      </c>
      <c r="CH2042" s="277">
        <f t="shared" si="535"/>
        <v>0</v>
      </c>
      <c r="CI2042" s="278">
        <f t="shared" si="524"/>
        <v>0</v>
      </c>
      <c r="CJ2042" s="280">
        <f t="shared" si="536"/>
        <v>0</v>
      </c>
      <c r="CK2042" s="232">
        <f t="shared" si="537"/>
        <v>0</v>
      </c>
      <c r="CL2042" s="1"/>
    </row>
    <row r="2043" spans="1:90" ht="18" customHeight="1">
      <c r="A2043" s="1"/>
      <c r="B2043" s="1"/>
      <c r="C2043" s="314"/>
      <c r="D2043" s="287" t="str">
        <f t="shared" si="538"/>
        <v/>
      </c>
      <c r="E2043" s="449" t="str">
        <f t="shared" si="525"/>
        <v/>
      </c>
      <c r="F2043" s="450"/>
      <c r="G2043" s="451"/>
      <c r="H2043" s="452"/>
      <c r="I2043" s="453"/>
      <c r="J2043" s="453"/>
      <c r="K2043" s="453"/>
      <c r="L2043" s="453"/>
      <c r="M2043" s="454"/>
      <c r="N2043" s="455"/>
      <c r="O2043" s="456"/>
      <c r="P2043" s="456"/>
      <c r="Q2043" s="456"/>
      <c r="R2043" s="456"/>
      <c r="S2043" s="456"/>
      <c r="T2043" s="456"/>
      <c r="U2043" s="456"/>
      <c r="V2043" s="456"/>
      <c r="W2043" s="456"/>
      <c r="X2043" s="456"/>
      <c r="Y2043" s="456"/>
      <c r="Z2043" s="456"/>
      <c r="AA2043" s="456"/>
      <c r="AB2043" s="456"/>
      <c r="AC2043" s="456"/>
      <c r="AD2043" s="456"/>
      <c r="AE2043" s="457"/>
      <c r="AF2043" s="455"/>
      <c r="AG2043" s="456"/>
      <c r="AH2043" s="456"/>
      <c r="AI2043" s="456"/>
      <c r="AJ2043" s="456"/>
      <c r="AK2043" s="456"/>
      <c r="AL2043" s="456"/>
      <c r="AM2043" s="456"/>
      <c r="AN2043" s="457"/>
      <c r="AO2043" s="455"/>
      <c r="AP2043" s="456"/>
      <c r="AQ2043" s="456"/>
      <c r="AR2043" s="456"/>
      <c r="AS2043" s="456"/>
      <c r="AT2043" s="456"/>
      <c r="AU2043" s="456"/>
      <c r="AV2043" s="456"/>
      <c r="AW2043" s="456"/>
      <c r="AX2043" s="456"/>
      <c r="AY2043" s="456"/>
      <c r="AZ2043" s="456"/>
      <c r="BA2043" s="456"/>
      <c r="BB2043" s="456"/>
      <c r="BC2043" s="456"/>
      <c r="BD2043" s="456"/>
      <c r="BE2043" s="456"/>
      <c r="BF2043" s="456"/>
      <c r="BG2043" s="457"/>
      <c r="BH2043" s="458"/>
      <c r="BI2043" s="459"/>
      <c r="BJ2043" s="459"/>
      <c r="BK2043" s="459"/>
      <c r="BL2043" s="459"/>
      <c r="BM2043" s="460"/>
      <c r="BN2043" s="314"/>
      <c r="BO2043" s="314"/>
      <c r="BP2043" s="1"/>
      <c r="BQ2043" s="120">
        <f>IF($F$3="","",IF(N2043=$F$3,COUNTIF(BQ$23:BQ2042,"&gt;0")+1,0))</f>
        <v>0</v>
      </c>
      <c r="BR2043" s="1"/>
      <c r="BS2043" s="20" t="str">
        <f>IF($N2043="","",IF(VLOOKUP(VLOOKUP($N2043,IMPOSTAZIONI!$E$6:$I$13,5,FALSE),IMPOSTAZIONI!$B$25:$N$32,3,FALSE)=0,"",VLOOKUP(VLOOKUP($N2043,IMPOSTAZIONI!$E$6:$I$13,5,FALSE),IMPOSTAZIONI!$B$25:$N$32,3,FALSE)))</f>
        <v/>
      </c>
      <c r="BT2043" s="20" t="str">
        <f>IF($N2043="","",IF(VLOOKUP(VLOOKUP($N2043,IMPOSTAZIONI!$E$6:$I$13,5,FALSE),IMPOSTAZIONI!$B$25:$N$32,6,FALSE)=0,"",VLOOKUP(VLOOKUP($N2043,IMPOSTAZIONI!$E$6:$I$13,5,FALSE),IMPOSTAZIONI!$B$25:$N$32,6,FALSE)))</f>
        <v/>
      </c>
      <c r="BU2043" s="20" t="str">
        <f>IF($N2043="","",IF(VLOOKUP(VLOOKUP($N2043,IMPOSTAZIONI!$E$6:$I$13,5,FALSE),IMPOSTAZIONI!$B$25:$N$32,9,FALSE)=0,"",VLOOKUP(VLOOKUP($N2043,IMPOSTAZIONI!$E$6:$I$13,5,FALSE),IMPOSTAZIONI!$B$25:$N$32,9,FALSE)))</f>
        <v/>
      </c>
      <c r="BV2043" s="20" t="str">
        <f>IF($N2043="","",IF(VLOOKUP(VLOOKUP($N2043,IMPOSTAZIONI!$E$6:$I$13,5,FALSE),IMPOSTAZIONI!$B$25:$N$32,12,FALSE)=0,"",VLOOKUP(VLOOKUP($N2043,IMPOSTAZIONI!$E$6:$I$13,5,FALSE),IMPOSTAZIONI!$B$25:$N$32,12,FALSE)))</f>
        <v/>
      </c>
      <c r="BW2043" s="221" t="str">
        <f t="shared" si="526"/>
        <v/>
      </c>
      <c r="BX2043" s="221" t="str">
        <f t="shared" si="527"/>
        <v/>
      </c>
      <c r="BY2043" s="221">
        <f t="shared" si="528"/>
        <v>0</v>
      </c>
      <c r="BZ2043" s="231">
        <f t="shared" si="529"/>
        <v>0</v>
      </c>
      <c r="CA2043" s="246">
        <f t="shared" si="530"/>
        <v>0</v>
      </c>
      <c r="CB2043" s="246">
        <f t="shared" si="531"/>
        <v>0</v>
      </c>
      <c r="CC2043" s="246" t="str">
        <f t="shared" si="532"/>
        <v/>
      </c>
      <c r="CD2043" s="246">
        <f t="shared" si="533"/>
        <v>5</v>
      </c>
      <c r="CE2043" s="246">
        <f t="shared" si="534"/>
        <v>0</v>
      </c>
      <c r="CF2043" s="276">
        <f t="shared" si="535"/>
        <v>0</v>
      </c>
      <c r="CG2043" s="277">
        <f t="shared" si="535"/>
        <v>0</v>
      </c>
      <c r="CH2043" s="277">
        <f t="shared" si="535"/>
        <v>0</v>
      </c>
      <c r="CI2043" s="278">
        <f t="shared" si="524"/>
        <v>0</v>
      </c>
      <c r="CJ2043" s="280">
        <f t="shared" si="536"/>
        <v>0</v>
      </c>
      <c r="CK2043" s="232">
        <f t="shared" si="537"/>
        <v>0</v>
      </c>
      <c r="CL2043" s="1"/>
    </row>
    <row r="2044" spans="1:90" ht="18" customHeight="1">
      <c r="A2044" s="1"/>
      <c r="B2044" s="1"/>
      <c r="C2044" s="314"/>
      <c r="D2044" s="287" t="str">
        <f t="shared" si="538"/>
        <v/>
      </c>
      <c r="E2044" s="449" t="str">
        <f t="shared" si="525"/>
        <v/>
      </c>
      <c r="F2044" s="450"/>
      <c r="G2044" s="451"/>
      <c r="H2044" s="452"/>
      <c r="I2044" s="453"/>
      <c r="J2044" s="453"/>
      <c r="K2044" s="453"/>
      <c r="L2044" s="453"/>
      <c r="M2044" s="454"/>
      <c r="N2044" s="455"/>
      <c r="O2044" s="456"/>
      <c r="P2044" s="456"/>
      <c r="Q2044" s="456"/>
      <c r="R2044" s="456"/>
      <c r="S2044" s="456"/>
      <c r="T2044" s="456"/>
      <c r="U2044" s="456"/>
      <c r="V2044" s="456"/>
      <c r="W2044" s="456"/>
      <c r="X2044" s="456"/>
      <c r="Y2044" s="456"/>
      <c r="Z2044" s="456"/>
      <c r="AA2044" s="456"/>
      <c r="AB2044" s="456"/>
      <c r="AC2044" s="456"/>
      <c r="AD2044" s="456"/>
      <c r="AE2044" s="457"/>
      <c r="AF2044" s="455"/>
      <c r="AG2044" s="456"/>
      <c r="AH2044" s="456"/>
      <c r="AI2044" s="456"/>
      <c r="AJ2044" s="456"/>
      <c r="AK2044" s="456"/>
      <c r="AL2044" s="456"/>
      <c r="AM2044" s="456"/>
      <c r="AN2044" s="457"/>
      <c r="AO2044" s="455"/>
      <c r="AP2044" s="456"/>
      <c r="AQ2044" s="456"/>
      <c r="AR2044" s="456"/>
      <c r="AS2044" s="456"/>
      <c r="AT2044" s="456"/>
      <c r="AU2044" s="456"/>
      <c r="AV2044" s="456"/>
      <c r="AW2044" s="456"/>
      <c r="AX2044" s="456"/>
      <c r="AY2044" s="456"/>
      <c r="AZ2044" s="456"/>
      <c r="BA2044" s="456"/>
      <c r="BB2044" s="456"/>
      <c r="BC2044" s="456"/>
      <c r="BD2044" s="456"/>
      <c r="BE2044" s="456"/>
      <c r="BF2044" s="456"/>
      <c r="BG2044" s="457"/>
      <c r="BH2044" s="458"/>
      <c r="BI2044" s="459"/>
      <c r="BJ2044" s="459"/>
      <c r="BK2044" s="459"/>
      <c r="BL2044" s="459"/>
      <c r="BM2044" s="460"/>
      <c r="BN2044" s="314"/>
      <c r="BO2044" s="314"/>
      <c r="BP2044" s="1"/>
      <c r="BQ2044" s="120">
        <f>IF($F$3="","",IF(N2044=$F$3,COUNTIF(BQ$23:BQ2043,"&gt;0")+1,0))</f>
        <v>0</v>
      </c>
      <c r="BR2044" s="1"/>
      <c r="BS2044" s="20" t="str">
        <f>IF($N2044="","",IF(VLOOKUP(VLOOKUP($N2044,IMPOSTAZIONI!$E$6:$I$13,5,FALSE),IMPOSTAZIONI!$B$25:$N$32,3,FALSE)=0,"",VLOOKUP(VLOOKUP($N2044,IMPOSTAZIONI!$E$6:$I$13,5,FALSE),IMPOSTAZIONI!$B$25:$N$32,3,FALSE)))</f>
        <v/>
      </c>
      <c r="BT2044" s="20" t="str">
        <f>IF($N2044="","",IF(VLOOKUP(VLOOKUP($N2044,IMPOSTAZIONI!$E$6:$I$13,5,FALSE),IMPOSTAZIONI!$B$25:$N$32,6,FALSE)=0,"",VLOOKUP(VLOOKUP($N2044,IMPOSTAZIONI!$E$6:$I$13,5,FALSE),IMPOSTAZIONI!$B$25:$N$32,6,FALSE)))</f>
        <v/>
      </c>
      <c r="BU2044" s="20" t="str">
        <f>IF($N2044="","",IF(VLOOKUP(VLOOKUP($N2044,IMPOSTAZIONI!$E$6:$I$13,5,FALSE),IMPOSTAZIONI!$B$25:$N$32,9,FALSE)=0,"",VLOOKUP(VLOOKUP($N2044,IMPOSTAZIONI!$E$6:$I$13,5,FALSE),IMPOSTAZIONI!$B$25:$N$32,9,FALSE)))</f>
        <v/>
      </c>
      <c r="BV2044" s="20" t="str">
        <f>IF($N2044="","",IF(VLOOKUP(VLOOKUP($N2044,IMPOSTAZIONI!$E$6:$I$13,5,FALSE),IMPOSTAZIONI!$B$25:$N$32,12,FALSE)=0,"",VLOOKUP(VLOOKUP($N2044,IMPOSTAZIONI!$E$6:$I$13,5,FALSE),IMPOSTAZIONI!$B$25:$N$32,12,FALSE)))</f>
        <v/>
      </c>
      <c r="BW2044" s="221" t="str">
        <f t="shared" si="526"/>
        <v/>
      </c>
      <c r="BX2044" s="221" t="str">
        <f t="shared" si="527"/>
        <v/>
      </c>
      <c r="BY2044" s="221">
        <f t="shared" si="528"/>
        <v>0</v>
      </c>
      <c r="BZ2044" s="231">
        <f t="shared" si="529"/>
        <v>0</v>
      </c>
      <c r="CA2044" s="246">
        <f t="shared" si="530"/>
        <v>0</v>
      </c>
      <c r="CB2044" s="246">
        <f t="shared" si="531"/>
        <v>0</v>
      </c>
      <c r="CC2044" s="246" t="str">
        <f t="shared" si="532"/>
        <v/>
      </c>
      <c r="CD2044" s="246">
        <f t="shared" si="533"/>
        <v>5</v>
      </c>
      <c r="CE2044" s="246">
        <f t="shared" si="534"/>
        <v>0</v>
      </c>
      <c r="CF2044" s="276">
        <f t="shared" si="535"/>
        <v>0</v>
      </c>
      <c r="CG2044" s="277">
        <f t="shared" si="535"/>
        <v>0</v>
      </c>
      <c r="CH2044" s="277">
        <f t="shared" si="535"/>
        <v>0</v>
      </c>
      <c r="CI2044" s="278">
        <f t="shared" si="524"/>
        <v>0</v>
      </c>
      <c r="CJ2044" s="280">
        <f t="shared" si="536"/>
        <v>0</v>
      </c>
      <c r="CK2044" s="232">
        <f t="shared" si="537"/>
        <v>0</v>
      </c>
      <c r="CL2044" s="1"/>
    </row>
    <row r="2045" spans="1:90" ht="18" customHeight="1">
      <c r="A2045" s="1"/>
      <c r="B2045" s="1"/>
      <c r="C2045" s="314"/>
      <c r="D2045" s="287" t="str">
        <f t="shared" si="538"/>
        <v/>
      </c>
      <c r="E2045" s="449" t="str">
        <f t="shared" si="525"/>
        <v/>
      </c>
      <c r="F2045" s="450"/>
      <c r="G2045" s="451"/>
      <c r="H2045" s="452"/>
      <c r="I2045" s="453"/>
      <c r="J2045" s="453"/>
      <c r="K2045" s="453"/>
      <c r="L2045" s="453"/>
      <c r="M2045" s="454"/>
      <c r="N2045" s="455"/>
      <c r="O2045" s="456"/>
      <c r="P2045" s="456"/>
      <c r="Q2045" s="456"/>
      <c r="R2045" s="456"/>
      <c r="S2045" s="456"/>
      <c r="T2045" s="456"/>
      <c r="U2045" s="456"/>
      <c r="V2045" s="456"/>
      <c r="W2045" s="456"/>
      <c r="X2045" s="456"/>
      <c r="Y2045" s="456"/>
      <c r="Z2045" s="456"/>
      <c r="AA2045" s="456"/>
      <c r="AB2045" s="456"/>
      <c r="AC2045" s="456"/>
      <c r="AD2045" s="456"/>
      <c r="AE2045" s="457"/>
      <c r="AF2045" s="455"/>
      <c r="AG2045" s="456"/>
      <c r="AH2045" s="456"/>
      <c r="AI2045" s="456"/>
      <c r="AJ2045" s="456"/>
      <c r="AK2045" s="456"/>
      <c r="AL2045" s="456"/>
      <c r="AM2045" s="456"/>
      <c r="AN2045" s="457"/>
      <c r="AO2045" s="455"/>
      <c r="AP2045" s="456"/>
      <c r="AQ2045" s="456"/>
      <c r="AR2045" s="456"/>
      <c r="AS2045" s="456"/>
      <c r="AT2045" s="456"/>
      <c r="AU2045" s="456"/>
      <c r="AV2045" s="456"/>
      <c r="AW2045" s="456"/>
      <c r="AX2045" s="456"/>
      <c r="AY2045" s="456"/>
      <c r="AZ2045" s="456"/>
      <c r="BA2045" s="456"/>
      <c r="BB2045" s="456"/>
      <c r="BC2045" s="456"/>
      <c r="BD2045" s="456"/>
      <c r="BE2045" s="456"/>
      <c r="BF2045" s="456"/>
      <c r="BG2045" s="457"/>
      <c r="BH2045" s="458"/>
      <c r="BI2045" s="459"/>
      <c r="BJ2045" s="459"/>
      <c r="BK2045" s="459"/>
      <c r="BL2045" s="459"/>
      <c r="BM2045" s="460"/>
      <c r="BN2045" s="314"/>
      <c r="BO2045" s="314"/>
      <c r="BP2045" s="1"/>
      <c r="BQ2045" s="120">
        <f>IF($F$3="","",IF(N2045=$F$3,COUNTIF(BQ$23:BQ2044,"&gt;0")+1,0))</f>
        <v>0</v>
      </c>
      <c r="BR2045" s="1"/>
      <c r="BS2045" s="20" t="str">
        <f>IF($N2045="","",IF(VLOOKUP(VLOOKUP($N2045,IMPOSTAZIONI!$E$6:$I$13,5,FALSE),IMPOSTAZIONI!$B$25:$N$32,3,FALSE)=0,"",VLOOKUP(VLOOKUP($N2045,IMPOSTAZIONI!$E$6:$I$13,5,FALSE),IMPOSTAZIONI!$B$25:$N$32,3,FALSE)))</f>
        <v/>
      </c>
      <c r="BT2045" s="20" t="str">
        <f>IF($N2045="","",IF(VLOOKUP(VLOOKUP($N2045,IMPOSTAZIONI!$E$6:$I$13,5,FALSE),IMPOSTAZIONI!$B$25:$N$32,6,FALSE)=0,"",VLOOKUP(VLOOKUP($N2045,IMPOSTAZIONI!$E$6:$I$13,5,FALSE),IMPOSTAZIONI!$B$25:$N$32,6,FALSE)))</f>
        <v/>
      </c>
      <c r="BU2045" s="20" t="str">
        <f>IF($N2045="","",IF(VLOOKUP(VLOOKUP($N2045,IMPOSTAZIONI!$E$6:$I$13,5,FALSE),IMPOSTAZIONI!$B$25:$N$32,9,FALSE)=0,"",VLOOKUP(VLOOKUP($N2045,IMPOSTAZIONI!$E$6:$I$13,5,FALSE),IMPOSTAZIONI!$B$25:$N$32,9,FALSE)))</f>
        <v/>
      </c>
      <c r="BV2045" s="20" t="str">
        <f>IF($N2045="","",IF(VLOOKUP(VLOOKUP($N2045,IMPOSTAZIONI!$E$6:$I$13,5,FALSE),IMPOSTAZIONI!$B$25:$N$32,12,FALSE)=0,"",VLOOKUP(VLOOKUP($N2045,IMPOSTAZIONI!$E$6:$I$13,5,FALSE),IMPOSTAZIONI!$B$25:$N$32,12,FALSE)))</f>
        <v/>
      </c>
      <c r="BW2045" s="221" t="str">
        <f t="shared" si="526"/>
        <v/>
      </c>
      <c r="BX2045" s="221" t="str">
        <f t="shared" si="527"/>
        <v/>
      </c>
      <c r="BY2045" s="221">
        <f t="shared" si="528"/>
        <v>0</v>
      </c>
      <c r="BZ2045" s="231">
        <f t="shared" si="529"/>
        <v>0</v>
      </c>
      <c r="CA2045" s="246">
        <f t="shared" si="530"/>
        <v>0</v>
      </c>
      <c r="CB2045" s="246">
        <f t="shared" si="531"/>
        <v>0</v>
      </c>
      <c r="CC2045" s="246" t="str">
        <f t="shared" si="532"/>
        <v/>
      </c>
      <c r="CD2045" s="246">
        <f t="shared" si="533"/>
        <v>5</v>
      </c>
      <c r="CE2045" s="246">
        <f t="shared" si="534"/>
        <v>0</v>
      </c>
      <c r="CF2045" s="276">
        <f t="shared" si="535"/>
        <v>0</v>
      </c>
      <c r="CG2045" s="277">
        <f t="shared" si="535"/>
        <v>0</v>
      </c>
      <c r="CH2045" s="277">
        <f t="shared" si="535"/>
        <v>0</v>
      </c>
      <c r="CI2045" s="278">
        <f t="shared" si="535"/>
        <v>0</v>
      </c>
      <c r="CJ2045" s="280">
        <f t="shared" si="536"/>
        <v>0</v>
      </c>
      <c r="CK2045" s="232">
        <f t="shared" si="537"/>
        <v>0</v>
      </c>
      <c r="CL2045" s="1"/>
    </row>
    <row r="2046" spans="1:90" ht="18" customHeight="1">
      <c r="A2046" s="1"/>
      <c r="B2046" s="1"/>
      <c r="C2046" s="314"/>
      <c r="D2046" s="287" t="str">
        <f t="shared" si="538"/>
        <v/>
      </c>
      <c r="E2046" s="449" t="str">
        <f t="shared" ref="E2046:E2109" si="539">IF(BQ2046=0,"",BQ2046)</f>
        <v/>
      </c>
      <c r="F2046" s="450"/>
      <c r="G2046" s="451"/>
      <c r="H2046" s="452"/>
      <c r="I2046" s="453"/>
      <c r="J2046" s="453"/>
      <c r="K2046" s="453"/>
      <c r="L2046" s="453"/>
      <c r="M2046" s="454"/>
      <c r="N2046" s="455"/>
      <c r="O2046" s="456"/>
      <c r="P2046" s="456"/>
      <c r="Q2046" s="456"/>
      <c r="R2046" s="456"/>
      <c r="S2046" s="456"/>
      <c r="T2046" s="456"/>
      <c r="U2046" s="456"/>
      <c r="V2046" s="456"/>
      <c r="W2046" s="456"/>
      <c r="X2046" s="456"/>
      <c r="Y2046" s="456"/>
      <c r="Z2046" s="456"/>
      <c r="AA2046" s="456"/>
      <c r="AB2046" s="456"/>
      <c r="AC2046" s="456"/>
      <c r="AD2046" s="456"/>
      <c r="AE2046" s="457"/>
      <c r="AF2046" s="455"/>
      <c r="AG2046" s="456"/>
      <c r="AH2046" s="456"/>
      <c r="AI2046" s="456"/>
      <c r="AJ2046" s="456"/>
      <c r="AK2046" s="456"/>
      <c r="AL2046" s="456"/>
      <c r="AM2046" s="456"/>
      <c r="AN2046" s="457"/>
      <c r="AO2046" s="455"/>
      <c r="AP2046" s="456"/>
      <c r="AQ2046" s="456"/>
      <c r="AR2046" s="456"/>
      <c r="AS2046" s="456"/>
      <c r="AT2046" s="456"/>
      <c r="AU2046" s="456"/>
      <c r="AV2046" s="456"/>
      <c r="AW2046" s="456"/>
      <c r="AX2046" s="456"/>
      <c r="AY2046" s="456"/>
      <c r="AZ2046" s="456"/>
      <c r="BA2046" s="456"/>
      <c r="BB2046" s="456"/>
      <c r="BC2046" s="456"/>
      <c r="BD2046" s="456"/>
      <c r="BE2046" s="456"/>
      <c r="BF2046" s="456"/>
      <c r="BG2046" s="457"/>
      <c r="BH2046" s="458"/>
      <c r="BI2046" s="459"/>
      <c r="BJ2046" s="459"/>
      <c r="BK2046" s="459"/>
      <c r="BL2046" s="459"/>
      <c r="BM2046" s="460"/>
      <c r="BN2046" s="314"/>
      <c r="BO2046" s="314"/>
      <c r="BP2046" s="1"/>
      <c r="BQ2046" s="120">
        <f>IF($F$3="","",IF(N2046=$F$3,COUNTIF(BQ$23:BQ2045,"&gt;0")+1,0))</f>
        <v>0</v>
      </c>
      <c r="BR2046" s="1"/>
      <c r="BS2046" s="20" t="str">
        <f>IF($N2046="","",IF(VLOOKUP(VLOOKUP($N2046,IMPOSTAZIONI!$E$6:$I$13,5,FALSE),IMPOSTAZIONI!$B$25:$N$32,3,FALSE)=0,"",VLOOKUP(VLOOKUP($N2046,IMPOSTAZIONI!$E$6:$I$13,5,FALSE),IMPOSTAZIONI!$B$25:$N$32,3,FALSE)))</f>
        <v/>
      </c>
      <c r="BT2046" s="20" t="str">
        <f>IF($N2046="","",IF(VLOOKUP(VLOOKUP($N2046,IMPOSTAZIONI!$E$6:$I$13,5,FALSE),IMPOSTAZIONI!$B$25:$N$32,6,FALSE)=0,"",VLOOKUP(VLOOKUP($N2046,IMPOSTAZIONI!$E$6:$I$13,5,FALSE),IMPOSTAZIONI!$B$25:$N$32,6,FALSE)))</f>
        <v/>
      </c>
      <c r="BU2046" s="20" t="str">
        <f>IF($N2046="","",IF(VLOOKUP(VLOOKUP($N2046,IMPOSTAZIONI!$E$6:$I$13,5,FALSE),IMPOSTAZIONI!$B$25:$N$32,9,FALSE)=0,"",VLOOKUP(VLOOKUP($N2046,IMPOSTAZIONI!$E$6:$I$13,5,FALSE),IMPOSTAZIONI!$B$25:$N$32,9,FALSE)))</f>
        <v/>
      </c>
      <c r="BV2046" s="20" t="str">
        <f>IF($N2046="","",IF(VLOOKUP(VLOOKUP($N2046,IMPOSTAZIONI!$E$6:$I$13,5,FALSE),IMPOSTAZIONI!$B$25:$N$32,12,FALSE)=0,"",VLOOKUP(VLOOKUP($N2046,IMPOSTAZIONI!$E$6:$I$13,5,FALSE),IMPOSTAZIONI!$B$25:$N$32,12,FALSE)))</f>
        <v/>
      </c>
      <c r="BW2046" s="221" t="str">
        <f t="shared" ref="BW2046:BW2109" si="540">IF(AF2046="","",HLOOKUP(AF2046,BS2046:BV2046,1,FALSE))</f>
        <v/>
      </c>
      <c r="BX2046" s="221" t="str">
        <f t="shared" ref="BX2046:BX2109" si="541">IF(N2046="","",VLOOKUP(N2046,$AY$3109:$BM$3116,1,FALSE))</f>
        <v/>
      </c>
      <c r="BY2046" s="221">
        <f t="shared" ref="BY2046:BY2109" si="542">IF(OR(ISERROR(BW2046),ISERROR(BX2046),AND(H2046&gt;0,H2046&lt;AD$3140),AND(H2046&gt;0,H2046&gt;AD$3141)),1,IF(CK2046=1,2,0))</f>
        <v>0</v>
      </c>
      <c r="BZ2046" s="231">
        <f t="shared" ref="BZ2046:BZ2109" si="543">IF($F$3="",0,IF($F$3=N2046,H2046,0))</f>
        <v>0</v>
      </c>
      <c r="CA2046" s="246">
        <f t="shared" ref="CA2046:CA2109" si="544">IF($BN$3&gt;$AY$3147,"",IF(BZ2046=0,0,IF(AF2046="",0,VLOOKUP(AF2046,$AY$3118:$BL$3121,14,FALSE))))</f>
        <v>0</v>
      </c>
      <c r="CB2046" s="246">
        <f t="shared" ref="CB2046:CB2109" si="545">IF(BZ2046=0,0,MONTH(BZ2046))</f>
        <v>0</v>
      </c>
      <c r="CC2046" s="246" t="str">
        <f t="shared" ref="CC2046:CC2109" si="546">IF(OR(BZ2046=0,CA2046=0),"",CONCATENATE(CB2046,CA2046))</f>
        <v/>
      </c>
      <c r="CD2046" s="246">
        <f t="shared" ref="CD2046:CD2109" si="547">MATCH(BZ2046,BZ$23:BZ$3022,0)</f>
        <v>5</v>
      </c>
      <c r="CE2046" s="246">
        <f t="shared" ref="CE2046:CE2109" si="548">IF(CA2046&gt;0,CONCATENATE(CD2046,CA2046),0)</f>
        <v>0</v>
      </c>
      <c r="CF2046" s="276">
        <f t="shared" ref="CF2046:CI2109" si="549">COUNTIF($CE$23:$CE$3022,CONCATENATE($CD2046,CF$21))</f>
        <v>0</v>
      </c>
      <c r="CG2046" s="277">
        <f t="shared" si="549"/>
        <v>0</v>
      </c>
      <c r="CH2046" s="277">
        <f t="shared" si="549"/>
        <v>0</v>
      </c>
      <c r="CI2046" s="278">
        <f t="shared" si="549"/>
        <v>0</v>
      </c>
      <c r="CJ2046" s="280">
        <f t="shared" ref="CJ2046:CJ2109" si="550">COUNTIF(CF2046:CI2046,"&gt;0")</f>
        <v>0</v>
      </c>
      <c r="CK2046" s="232">
        <f t="shared" ref="CK2046:CK2109" si="551">IF(CJ2046&gt;1,1,0)</f>
        <v>0</v>
      </c>
      <c r="CL2046" s="1"/>
    </row>
    <row r="2047" spans="1:90" ht="18" customHeight="1">
      <c r="A2047" s="1"/>
      <c r="B2047" s="1"/>
      <c r="C2047" s="314"/>
      <c r="D2047" s="287" t="str">
        <f t="shared" si="538"/>
        <v/>
      </c>
      <c r="E2047" s="449" t="str">
        <f t="shared" si="539"/>
        <v/>
      </c>
      <c r="F2047" s="450"/>
      <c r="G2047" s="451"/>
      <c r="H2047" s="452"/>
      <c r="I2047" s="453"/>
      <c r="J2047" s="453"/>
      <c r="K2047" s="453"/>
      <c r="L2047" s="453"/>
      <c r="M2047" s="454"/>
      <c r="N2047" s="455"/>
      <c r="O2047" s="456"/>
      <c r="P2047" s="456"/>
      <c r="Q2047" s="456"/>
      <c r="R2047" s="456"/>
      <c r="S2047" s="456"/>
      <c r="T2047" s="456"/>
      <c r="U2047" s="456"/>
      <c r="V2047" s="456"/>
      <c r="W2047" s="456"/>
      <c r="X2047" s="456"/>
      <c r="Y2047" s="456"/>
      <c r="Z2047" s="456"/>
      <c r="AA2047" s="456"/>
      <c r="AB2047" s="456"/>
      <c r="AC2047" s="456"/>
      <c r="AD2047" s="456"/>
      <c r="AE2047" s="457"/>
      <c r="AF2047" s="455"/>
      <c r="AG2047" s="456"/>
      <c r="AH2047" s="456"/>
      <c r="AI2047" s="456"/>
      <c r="AJ2047" s="456"/>
      <c r="AK2047" s="456"/>
      <c r="AL2047" s="456"/>
      <c r="AM2047" s="456"/>
      <c r="AN2047" s="457"/>
      <c r="AO2047" s="455"/>
      <c r="AP2047" s="456"/>
      <c r="AQ2047" s="456"/>
      <c r="AR2047" s="456"/>
      <c r="AS2047" s="456"/>
      <c r="AT2047" s="456"/>
      <c r="AU2047" s="456"/>
      <c r="AV2047" s="456"/>
      <c r="AW2047" s="456"/>
      <c r="AX2047" s="456"/>
      <c r="AY2047" s="456"/>
      <c r="AZ2047" s="456"/>
      <c r="BA2047" s="456"/>
      <c r="BB2047" s="456"/>
      <c r="BC2047" s="456"/>
      <c r="BD2047" s="456"/>
      <c r="BE2047" s="456"/>
      <c r="BF2047" s="456"/>
      <c r="BG2047" s="457"/>
      <c r="BH2047" s="458"/>
      <c r="BI2047" s="459"/>
      <c r="BJ2047" s="459"/>
      <c r="BK2047" s="459"/>
      <c r="BL2047" s="459"/>
      <c r="BM2047" s="460"/>
      <c r="BN2047" s="314"/>
      <c r="BO2047" s="314"/>
      <c r="BP2047" s="1"/>
      <c r="BQ2047" s="120">
        <f>IF($F$3="","",IF(N2047=$F$3,COUNTIF(BQ$23:BQ2046,"&gt;0")+1,0))</f>
        <v>0</v>
      </c>
      <c r="BR2047" s="1"/>
      <c r="BS2047" s="20" t="str">
        <f>IF($N2047="","",IF(VLOOKUP(VLOOKUP($N2047,IMPOSTAZIONI!$E$6:$I$13,5,FALSE),IMPOSTAZIONI!$B$25:$N$32,3,FALSE)=0,"",VLOOKUP(VLOOKUP($N2047,IMPOSTAZIONI!$E$6:$I$13,5,FALSE),IMPOSTAZIONI!$B$25:$N$32,3,FALSE)))</f>
        <v/>
      </c>
      <c r="BT2047" s="20" t="str">
        <f>IF($N2047="","",IF(VLOOKUP(VLOOKUP($N2047,IMPOSTAZIONI!$E$6:$I$13,5,FALSE),IMPOSTAZIONI!$B$25:$N$32,6,FALSE)=0,"",VLOOKUP(VLOOKUP($N2047,IMPOSTAZIONI!$E$6:$I$13,5,FALSE),IMPOSTAZIONI!$B$25:$N$32,6,FALSE)))</f>
        <v/>
      </c>
      <c r="BU2047" s="20" t="str">
        <f>IF($N2047="","",IF(VLOOKUP(VLOOKUP($N2047,IMPOSTAZIONI!$E$6:$I$13,5,FALSE),IMPOSTAZIONI!$B$25:$N$32,9,FALSE)=0,"",VLOOKUP(VLOOKUP($N2047,IMPOSTAZIONI!$E$6:$I$13,5,FALSE),IMPOSTAZIONI!$B$25:$N$32,9,FALSE)))</f>
        <v/>
      </c>
      <c r="BV2047" s="20" t="str">
        <f>IF($N2047="","",IF(VLOOKUP(VLOOKUP($N2047,IMPOSTAZIONI!$E$6:$I$13,5,FALSE),IMPOSTAZIONI!$B$25:$N$32,12,FALSE)=0,"",VLOOKUP(VLOOKUP($N2047,IMPOSTAZIONI!$E$6:$I$13,5,FALSE),IMPOSTAZIONI!$B$25:$N$32,12,FALSE)))</f>
        <v/>
      </c>
      <c r="BW2047" s="221" t="str">
        <f t="shared" si="540"/>
        <v/>
      </c>
      <c r="BX2047" s="221" t="str">
        <f t="shared" si="541"/>
        <v/>
      </c>
      <c r="BY2047" s="221">
        <f t="shared" si="542"/>
        <v>0</v>
      </c>
      <c r="BZ2047" s="231">
        <f t="shared" si="543"/>
        <v>0</v>
      </c>
      <c r="CA2047" s="246">
        <f t="shared" si="544"/>
        <v>0</v>
      </c>
      <c r="CB2047" s="246">
        <f t="shared" si="545"/>
        <v>0</v>
      </c>
      <c r="CC2047" s="246" t="str">
        <f t="shared" si="546"/>
        <v/>
      </c>
      <c r="CD2047" s="246">
        <f t="shared" si="547"/>
        <v>5</v>
      </c>
      <c r="CE2047" s="246">
        <f t="shared" si="548"/>
        <v>0</v>
      </c>
      <c r="CF2047" s="276">
        <f t="shared" si="549"/>
        <v>0</v>
      </c>
      <c r="CG2047" s="277">
        <f t="shared" si="549"/>
        <v>0</v>
      </c>
      <c r="CH2047" s="277">
        <f t="shared" si="549"/>
        <v>0</v>
      </c>
      <c r="CI2047" s="278">
        <f t="shared" si="549"/>
        <v>0</v>
      </c>
      <c r="CJ2047" s="280">
        <f t="shared" si="550"/>
        <v>0</v>
      </c>
      <c r="CK2047" s="232">
        <f t="shared" si="551"/>
        <v>0</v>
      </c>
      <c r="CL2047" s="1"/>
    </row>
    <row r="2048" spans="1:90" ht="18" customHeight="1">
      <c r="A2048" s="1"/>
      <c r="B2048" s="1"/>
      <c r="C2048" s="314"/>
      <c r="D2048" s="287" t="str">
        <f t="shared" si="538"/>
        <v/>
      </c>
      <c r="E2048" s="449" t="str">
        <f t="shared" si="539"/>
        <v/>
      </c>
      <c r="F2048" s="450"/>
      <c r="G2048" s="451"/>
      <c r="H2048" s="452"/>
      <c r="I2048" s="453"/>
      <c r="J2048" s="453"/>
      <c r="K2048" s="453"/>
      <c r="L2048" s="453"/>
      <c r="M2048" s="454"/>
      <c r="N2048" s="455"/>
      <c r="O2048" s="456"/>
      <c r="P2048" s="456"/>
      <c r="Q2048" s="456"/>
      <c r="R2048" s="456"/>
      <c r="S2048" s="456"/>
      <c r="T2048" s="456"/>
      <c r="U2048" s="456"/>
      <c r="V2048" s="456"/>
      <c r="W2048" s="456"/>
      <c r="X2048" s="456"/>
      <c r="Y2048" s="456"/>
      <c r="Z2048" s="456"/>
      <c r="AA2048" s="456"/>
      <c r="AB2048" s="456"/>
      <c r="AC2048" s="456"/>
      <c r="AD2048" s="456"/>
      <c r="AE2048" s="457"/>
      <c r="AF2048" s="455"/>
      <c r="AG2048" s="456"/>
      <c r="AH2048" s="456"/>
      <c r="AI2048" s="456"/>
      <c r="AJ2048" s="456"/>
      <c r="AK2048" s="456"/>
      <c r="AL2048" s="456"/>
      <c r="AM2048" s="456"/>
      <c r="AN2048" s="457"/>
      <c r="AO2048" s="455"/>
      <c r="AP2048" s="456"/>
      <c r="AQ2048" s="456"/>
      <c r="AR2048" s="456"/>
      <c r="AS2048" s="456"/>
      <c r="AT2048" s="456"/>
      <c r="AU2048" s="456"/>
      <c r="AV2048" s="456"/>
      <c r="AW2048" s="456"/>
      <c r="AX2048" s="456"/>
      <c r="AY2048" s="456"/>
      <c r="AZ2048" s="456"/>
      <c r="BA2048" s="456"/>
      <c r="BB2048" s="456"/>
      <c r="BC2048" s="456"/>
      <c r="BD2048" s="456"/>
      <c r="BE2048" s="456"/>
      <c r="BF2048" s="456"/>
      <c r="BG2048" s="457"/>
      <c r="BH2048" s="458"/>
      <c r="BI2048" s="459"/>
      <c r="BJ2048" s="459"/>
      <c r="BK2048" s="459"/>
      <c r="BL2048" s="459"/>
      <c r="BM2048" s="460"/>
      <c r="BN2048" s="314"/>
      <c r="BO2048" s="314"/>
      <c r="BP2048" s="1"/>
      <c r="BQ2048" s="120">
        <f>IF($F$3="","",IF(N2048=$F$3,COUNTIF(BQ$23:BQ2047,"&gt;0")+1,0))</f>
        <v>0</v>
      </c>
      <c r="BR2048" s="1"/>
      <c r="BS2048" s="20" t="str">
        <f>IF($N2048="","",IF(VLOOKUP(VLOOKUP($N2048,IMPOSTAZIONI!$E$6:$I$13,5,FALSE),IMPOSTAZIONI!$B$25:$N$32,3,FALSE)=0,"",VLOOKUP(VLOOKUP($N2048,IMPOSTAZIONI!$E$6:$I$13,5,FALSE),IMPOSTAZIONI!$B$25:$N$32,3,FALSE)))</f>
        <v/>
      </c>
      <c r="BT2048" s="20" t="str">
        <f>IF($N2048="","",IF(VLOOKUP(VLOOKUP($N2048,IMPOSTAZIONI!$E$6:$I$13,5,FALSE),IMPOSTAZIONI!$B$25:$N$32,6,FALSE)=0,"",VLOOKUP(VLOOKUP($N2048,IMPOSTAZIONI!$E$6:$I$13,5,FALSE),IMPOSTAZIONI!$B$25:$N$32,6,FALSE)))</f>
        <v/>
      </c>
      <c r="BU2048" s="20" t="str">
        <f>IF($N2048="","",IF(VLOOKUP(VLOOKUP($N2048,IMPOSTAZIONI!$E$6:$I$13,5,FALSE),IMPOSTAZIONI!$B$25:$N$32,9,FALSE)=0,"",VLOOKUP(VLOOKUP($N2048,IMPOSTAZIONI!$E$6:$I$13,5,FALSE),IMPOSTAZIONI!$B$25:$N$32,9,FALSE)))</f>
        <v/>
      </c>
      <c r="BV2048" s="20" t="str">
        <f>IF($N2048="","",IF(VLOOKUP(VLOOKUP($N2048,IMPOSTAZIONI!$E$6:$I$13,5,FALSE),IMPOSTAZIONI!$B$25:$N$32,12,FALSE)=0,"",VLOOKUP(VLOOKUP($N2048,IMPOSTAZIONI!$E$6:$I$13,5,FALSE),IMPOSTAZIONI!$B$25:$N$32,12,FALSE)))</f>
        <v/>
      </c>
      <c r="BW2048" s="221" t="str">
        <f t="shared" si="540"/>
        <v/>
      </c>
      <c r="BX2048" s="221" t="str">
        <f t="shared" si="541"/>
        <v/>
      </c>
      <c r="BY2048" s="221">
        <f t="shared" si="542"/>
        <v>0</v>
      </c>
      <c r="BZ2048" s="231">
        <f t="shared" si="543"/>
        <v>0</v>
      </c>
      <c r="CA2048" s="246">
        <f t="shared" si="544"/>
        <v>0</v>
      </c>
      <c r="CB2048" s="246">
        <f t="shared" si="545"/>
        <v>0</v>
      </c>
      <c r="CC2048" s="246" t="str">
        <f t="shared" si="546"/>
        <v/>
      </c>
      <c r="CD2048" s="246">
        <f t="shared" si="547"/>
        <v>5</v>
      </c>
      <c r="CE2048" s="246">
        <f t="shared" si="548"/>
        <v>0</v>
      </c>
      <c r="CF2048" s="276">
        <f t="shared" si="549"/>
        <v>0</v>
      </c>
      <c r="CG2048" s="277">
        <f t="shared" si="549"/>
        <v>0</v>
      </c>
      <c r="CH2048" s="277">
        <f t="shared" si="549"/>
        <v>0</v>
      </c>
      <c r="CI2048" s="278">
        <f t="shared" si="549"/>
        <v>0</v>
      </c>
      <c r="CJ2048" s="280">
        <f t="shared" si="550"/>
        <v>0</v>
      </c>
      <c r="CK2048" s="232">
        <f t="shared" si="551"/>
        <v>0</v>
      </c>
      <c r="CL2048" s="1"/>
    </row>
    <row r="2049" spans="1:90" ht="18" customHeight="1">
      <c r="A2049" s="1"/>
      <c r="B2049" s="1"/>
      <c r="C2049" s="314"/>
      <c r="D2049" s="287" t="str">
        <f t="shared" si="538"/>
        <v/>
      </c>
      <c r="E2049" s="449" t="str">
        <f t="shared" si="539"/>
        <v/>
      </c>
      <c r="F2049" s="450"/>
      <c r="G2049" s="451"/>
      <c r="H2049" s="452"/>
      <c r="I2049" s="453"/>
      <c r="J2049" s="453"/>
      <c r="K2049" s="453"/>
      <c r="L2049" s="453"/>
      <c r="M2049" s="454"/>
      <c r="N2049" s="455"/>
      <c r="O2049" s="456"/>
      <c r="P2049" s="456"/>
      <c r="Q2049" s="456"/>
      <c r="R2049" s="456"/>
      <c r="S2049" s="456"/>
      <c r="T2049" s="456"/>
      <c r="U2049" s="456"/>
      <c r="V2049" s="456"/>
      <c r="W2049" s="456"/>
      <c r="X2049" s="456"/>
      <c r="Y2049" s="456"/>
      <c r="Z2049" s="456"/>
      <c r="AA2049" s="456"/>
      <c r="AB2049" s="456"/>
      <c r="AC2049" s="456"/>
      <c r="AD2049" s="456"/>
      <c r="AE2049" s="457"/>
      <c r="AF2049" s="455"/>
      <c r="AG2049" s="456"/>
      <c r="AH2049" s="456"/>
      <c r="AI2049" s="456"/>
      <c r="AJ2049" s="456"/>
      <c r="AK2049" s="456"/>
      <c r="AL2049" s="456"/>
      <c r="AM2049" s="456"/>
      <c r="AN2049" s="457"/>
      <c r="AO2049" s="455"/>
      <c r="AP2049" s="456"/>
      <c r="AQ2049" s="456"/>
      <c r="AR2049" s="456"/>
      <c r="AS2049" s="456"/>
      <c r="AT2049" s="456"/>
      <c r="AU2049" s="456"/>
      <c r="AV2049" s="456"/>
      <c r="AW2049" s="456"/>
      <c r="AX2049" s="456"/>
      <c r="AY2049" s="456"/>
      <c r="AZ2049" s="456"/>
      <c r="BA2049" s="456"/>
      <c r="BB2049" s="456"/>
      <c r="BC2049" s="456"/>
      <c r="BD2049" s="456"/>
      <c r="BE2049" s="456"/>
      <c r="BF2049" s="456"/>
      <c r="BG2049" s="457"/>
      <c r="BH2049" s="458"/>
      <c r="BI2049" s="459"/>
      <c r="BJ2049" s="459"/>
      <c r="BK2049" s="459"/>
      <c r="BL2049" s="459"/>
      <c r="BM2049" s="460"/>
      <c r="BN2049" s="314"/>
      <c r="BO2049" s="314"/>
      <c r="BP2049" s="1"/>
      <c r="BQ2049" s="120">
        <f>IF($F$3="","",IF(N2049=$F$3,COUNTIF(BQ$23:BQ2048,"&gt;0")+1,0))</f>
        <v>0</v>
      </c>
      <c r="BR2049" s="1"/>
      <c r="BS2049" s="20" t="str">
        <f>IF($N2049="","",IF(VLOOKUP(VLOOKUP($N2049,IMPOSTAZIONI!$E$6:$I$13,5,FALSE),IMPOSTAZIONI!$B$25:$N$32,3,FALSE)=0,"",VLOOKUP(VLOOKUP($N2049,IMPOSTAZIONI!$E$6:$I$13,5,FALSE),IMPOSTAZIONI!$B$25:$N$32,3,FALSE)))</f>
        <v/>
      </c>
      <c r="BT2049" s="20" t="str">
        <f>IF($N2049="","",IF(VLOOKUP(VLOOKUP($N2049,IMPOSTAZIONI!$E$6:$I$13,5,FALSE),IMPOSTAZIONI!$B$25:$N$32,6,FALSE)=0,"",VLOOKUP(VLOOKUP($N2049,IMPOSTAZIONI!$E$6:$I$13,5,FALSE),IMPOSTAZIONI!$B$25:$N$32,6,FALSE)))</f>
        <v/>
      </c>
      <c r="BU2049" s="20" t="str">
        <f>IF($N2049="","",IF(VLOOKUP(VLOOKUP($N2049,IMPOSTAZIONI!$E$6:$I$13,5,FALSE),IMPOSTAZIONI!$B$25:$N$32,9,FALSE)=0,"",VLOOKUP(VLOOKUP($N2049,IMPOSTAZIONI!$E$6:$I$13,5,FALSE),IMPOSTAZIONI!$B$25:$N$32,9,FALSE)))</f>
        <v/>
      </c>
      <c r="BV2049" s="20" t="str">
        <f>IF($N2049="","",IF(VLOOKUP(VLOOKUP($N2049,IMPOSTAZIONI!$E$6:$I$13,5,FALSE),IMPOSTAZIONI!$B$25:$N$32,12,FALSE)=0,"",VLOOKUP(VLOOKUP($N2049,IMPOSTAZIONI!$E$6:$I$13,5,FALSE),IMPOSTAZIONI!$B$25:$N$32,12,FALSE)))</f>
        <v/>
      </c>
      <c r="BW2049" s="221" t="str">
        <f t="shared" si="540"/>
        <v/>
      </c>
      <c r="BX2049" s="221" t="str">
        <f t="shared" si="541"/>
        <v/>
      </c>
      <c r="BY2049" s="221">
        <f t="shared" si="542"/>
        <v>0</v>
      </c>
      <c r="BZ2049" s="231">
        <f t="shared" si="543"/>
        <v>0</v>
      </c>
      <c r="CA2049" s="246">
        <f t="shared" si="544"/>
        <v>0</v>
      </c>
      <c r="CB2049" s="246">
        <f t="shared" si="545"/>
        <v>0</v>
      </c>
      <c r="CC2049" s="246" t="str">
        <f t="shared" si="546"/>
        <v/>
      </c>
      <c r="CD2049" s="246">
        <f t="shared" si="547"/>
        <v>5</v>
      </c>
      <c r="CE2049" s="246">
        <f t="shared" si="548"/>
        <v>0</v>
      </c>
      <c r="CF2049" s="276">
        <f t="shared" si="549"/>
        <v>0</v>
      </c>
      <c r="CG2049" s="277">
        <f t="shared" si="549"/>
        <v>0</v>
      </c>
      <c r="CH2049" s="277">
        <f t="shared" si="549"/>
        <v>0</v>
      </c>
      <c r="CI2049" s="278">
        <f t="shared" si="549"/>
        <v>0</v>
      </c>
      <c r="CJ2049" s="280">
        <f t="shared" si="550"/>
        <v>0</v>
      </c>
      <c r="CK2049" s="232">
        <f t="shared" si="551"/>
        <v>0</v>
      </c>
      <c r="CL2049" s="1"/>
    </row>
    <row r="2050" spans="1:90" ht="18" customHeight="1">
      <c r="A2050" s="1"/>
      <c r="B2050" s="1"/>
      <c r="C2050" s="314"/>
      <c r="D2050" s="287" t="str">
        <f t="shared" si="538"/>
        <v/>
      </c>
      <c r="E2050" s="449" t="str">
        <f t="shared" si="539"/>
        <v/>
      </c>
      <c r="F2050" s="450"/>
      <c r="G2050" s="451"/>
      <c r="H2050" s="452"/>
      <c r="I2050" s="453"/>
      <c r="J2050" s="453"/>
      <c r="K2050" s="453"/>
      <c r="L2050" s="453"/>
      <c r="M2050" s="454"/>
      <c r="N2050" s="455"/>
      <c r="O2050" s="456"/>
      <c r="P2050" s="456"/>
      <c r="Q2050" s="456"/>
      <c r="R2050" s="456"/>
      <c r="S2050" s="456"/>
      <c r="T2050" s="456"/>
      <c r="U2050" s="456"/>
      <c r="V2050" s="456"/>
      <c r="W2050" s="456"/>
      <c r="X2050" s="456"/>
      <c r="Y2050" s="456"/>
      <c r="Z2050" s="456"/>
      <c r="AA2050" s="456"/>
      <c r="AB2050" s="456"/>
      <c r="AC2050" s="456"/>
      <c r="AD2050" s="456"/>
      <c r="AE2050" s="457"/>
      <c r="AF2050" s="455"/>
      <c r="AG2050" s="456"/>
      <c r="AH2050" s="456"/>
      <c r="AI2050" s="456"/>
      <c r="AJ2050" s="456"/>
      <c r="AK2050" s="456"/>
      <c r="AL2050" s="456"/>
      <c r="AM2050" s="456"/>
      <c r="AN2050" s="457"/>
      <c r="AO2050" s="455"/>
      <c r="AP2050" s="456"/>
      <c r="AQ2050" s="456"/>
      <c r="AR2050" s="456"/>
      <c r="AS2050" s="456"/>
      <c r="AT2050" s="456"/>
      <c r="AU2050" s="456"/>
      <c r="AV2050" s="456"/>
      <c r="AW2050" s="456"/>
      <c r="AX2050" s="456"/>
      <c r="AY2050" s="456"/>
      <c r="AZ2050" s="456"/>
      <c r="BA2050" s="456"/>
      <c r="BB2050" s="456"/>
      <c r="BC2050" s="456"/>
      <c r="BD2050" s="456"/>
      <c r="BE2050" s="456"/>
      <c r="BF2050" s="456"/>
      <c r="BG2050" s="457"/>
      <c r="BH2050" s="458"/>
      <c r="BI2050" s="459"/>
      <c r="BJ2050" s="459"/>
      <c r="BK2050" s="459"/>
      <c r="BL2050" s="459"/>
      <c r="BM2050" s="460"/>
      <c r="BN2050" s="314"/>
      <c r="BO2050" s="314"/>
      <c r="BP2050" s="1"/>
      <c r="BQ2050" s="120">
        <f>IF($F$3="","",IF(N2050=$F$3,COUNTIF(BQ$23:BQ2049,"&gt;0")+1,0))</f>
        <v>0</v>
      </c>
      <c r="BR2050" s="1"/>
      <c r="BS2050" s="20" t="str">
        <f>IF($N2050="","",IF(VLOOKUP(VLOOKUP($N2050,IMPOSTAZIONI!$E$6:$I$13,5,FALSE),IMPOSTAZIONI!$B$25:$N$32,3,FALSE)=0,"",VLOOKUP(VLOOKUP($N2050,IMPOSTAZIONI!$E$6:$I$13,5,FALSE),IMPOSTAZIONI!$B$25:$N$32,3,FALSE)))</f>
        <v/>
      </c>
      <c r="BT2050" s="20" t="str">
        <f>IF($N2050="","",IF(VLOOKUP(VLOOKUP($N2050,IMPOSTAZIONI!$E$6:$I$13,5,FALSE),IMPOSTAZIONI!$B$25:$N$32,6,FALSE)=0,"",VLOOKUP(VLOOKUP($N2050,IMPOSTAZIONI!$E$6:$I$13,5,FALSE),IMPOSTAZIONI!$B$25:$N$32,6,FALSE)))</f>
        <v/>
      </c>
      <c r="BU2050" s="20" t="str">
        <f>IF($N2050="","",IF(VLOOKUP(VLOOKUP($N2050,IMPOSTAZIONI!$E$6:$I$13,5,FALSE),IMPOSTAZIONI!$B$25:$N$32,9,FALSE)=0,"",VLOOKUP(VLOOKUP($N2050,IMPOSTAZIONI!$E$6:$I$13,5,FALSE),IMPOSTAZIONI!$B$25:$N$32,9,FALSE)))</f>
        <v/>
      </c>
      <c r="BV2050" s="20" t="str">
        <f>IF($N2050="","",IF(VLOOKUP(VLOOKUP($N2050,IMPOSTAZIONI!$E$6:$I$13,5,FALSE),IMPOSTAZIONI!$B$25:$N$32,12,FALSE)=0,"",VLOOKUP(VLOOKUP($N2050,IMPOSTAZIONI!$E$6:$I$13,5,FALSE),IMPOSTAZIONI!$B$25:$N$32,12,FALSE)))</f>
        <v/>
      </c>
      <c r="BW2050" s="221" t="str">
        <f t="shared" si="540"/>
        <v/>
      </c>
      <c r="BX2050" s="221" t="str">
        <f t="shared" si="541"/>
        <v/>
      </c>
      <c r="BY2050" s="221">
        <f t="shared" si="542"/>
        <v>0</v>
      </c>
      <c r="BZ2050" s="231">
        <f t="shared" si="543"/>
        <v>0</v>
      </c>
      <c r="CA2050" s="246">
        <f t="shared" si="544"/>
        <v>0</v>
      </c>
      <c r="CB2050" s="246">
        <f t="shared" si="545"/>
        <v>0</v>
      </c>
      <c r="CC2050" s="246" t="str">
        <f t="shared" si="546"/>
        <v/>
      </c>
      <c r="CD2050" s="246">
        <f t="shared" si="547"/>
        <v>5</v>
      </c>
      <c r="CE2050" s="246">
        <f t="shared" si="548"/>
        <v>0</v>
      </c>
      <c r="CF2050" s="276">
        <f t="shared" si="549"/>
        <v>0</v>
      </c>
      <c r="CG2050" s="277">
        <f t="shared" si="549"/>
        <v>0</v>
      </c>
      <c r="CH2050" s="277">
        <f t="shared" si="549"/>
        <v>0</v>
      </c>
      <c r="CI2050" s="278">
        <f t="shared" si="549"/>
        <v>0</v>
      </c>
      <c r="CJ2050" s="280">
        <f t="shared" si="550"/>
        <v>0</v>
      </c>
      <c r="CK2050" s="232">
        <f t="shared" si="551"/>
        <v>0</v>
      </c>
      <c r="CL2050" s="1"/>
    </row>
    <row r="2051" spans="1:90" ht="18" customHeight="1">
      <c r="A2051" s="1"/>
      <c r="B2051" s="1"/>
      <c r="C2051" s="314"/>
      <c r="D2051" s="287" t="str">
        <f t="shared" si="538"/>
        <v/>
      </c>
      <c r="E2051" s="449" t="str">
        <f t="shared" si="539"/>
        <v/>
      </c>
      <c r="F2051" s="450"/>
      <c r="G2051" s="451"/>
      <c r="H2051" s="452"/>
      <c r="I2051" s="453"/>
      <c r="J2051" s="453"/>
      <c r="K2051" s="453"/>
      <c r="L2051" s="453"/>
      <c r="M2051" s="454"/>
      <c r="N2051" s="455"/>
      <c r="O2051" s="456"/>
      <c r="P2051" s="456"/>
      <c r="Q2051" s="456"/>
      <c r="R2051" s="456"/>
      <c r="S2051" s="456"/>
      <c r="T2051" s="456"/>
      <c r="U2051" s="456"/>
      <c r="V2051" s="456"/>
      <c r="W2051" s="456"/>
      <c r="X2051" s="456"/>
      <c r="Y2051" s="456"/>
      <c r="Z2051" s="456"/>
      <c r="AA2051" s="456"/>
      <c r="AB2051" s="456"/>
      <c r="AC2051" s="456"/>
      <c r="AD2051" s="456"/>
      <c r="AE2051" s="457"/>
      <c r="AF2051" s="455"/>
      <c r="AG2051" s="456"/>
      <c r="AH2051" s="456"/>
      <c r="AI2051" s="456"/>
      <c r="AJ2051" s="456"/>
      <c r="AK2051" s="456"/>
      <c r="AL2051" s="456"/>
      <c r="AM2051" s="456"/>
      <c r="AN2051" s="457"/>
      <c r="AO2051" s="455"/>
      <c r="AP2051" s="456"/>
      <c r="AQ2051" s="456"/>
      <c r="AR2051" s="456"/>
      <c r="AS2051" s="456"/>
      <c r="AT2051" s="456"/>
      <c r="AU2051" s="456"/>
      <c r="AV2051" s="456"/>
      <c r="AW2051" s="456"/>
      <c r="AX2051" s="456"/>
      <c r="AY2051" s="456"/>
      <c r="AZ2051" s="456"/>
      <c r="BA2051" s="456"/>
      <c r="BB2051" s="456"/>
      <c r="BC2051" s="456"/>
      <c r="BD2051" s="456"/>
      <c r="BE2051" s="456"/>
      <c r="BF2051" s="456"/>
      <c r="BG2051" s="457"/>
      <c r="BH2051" s="458"/>
      <c r="BI2051" s="459"/>
      <c r="BJ2051" s="459"/>
      <c r="BK2051" s="459"/>
      <c r="BL2051" s="459"/>
      <c r="BM2051" s="460"/>
      <c r="BN2051" s="314"/>
      <c r="BO2051" s="314"/>
      <c r="BP2051" s="1"/>
      <c r="BQ2051" s="120">
        <f>IF($F$3="","",IF(N2051=$F$3,COUNTIF(BQ$23:BQ2050,"&gt;0")+1,0))</f>
        <v>0</v>
      </c>
      <c r="BR2051" s="1"/>
      <c r="BS2051" s="20" t="str">
        <f>IF($N2051="","",IF(VLOOKUP(VLOOKUP($N2051,IMPOSTAZIONI!$E$6:$I$13,5,FALSE),IMPOSTAZIONI!$B$25:$N$32,3,FALSE)=0,"",VLOOKUP(VLOOKUP($N2051,IMPOSTAZIONI!$E$6:$I$13,5,FALSE),IMPOSTAZIONI!$B$25:$N$32,3,FALSE)))</f>
        <v/>
      </c>
      <c r="BT2051" s="20" t="str">
        <f>IF($N2051="","",IF(VLOOKUP(VLOOKUP($N2051,IMPOSTAZIONI!$E$6:$I$13,5,FALSE),IMPOSTAZIONI!$B$25:$N$32,6,FALSE)=0,"",VLOOKUP(VLOOKUP($N2051,IMPOSTAZIONI!$E$6:$I$13,5,FALSE),IMPOSTAZIONI!$B$25:$N$32,6,FALSE)))</f>
        <v/>
      </c>
      <c r="BU2051" s="20" t="str">
        <f>IF($N2051="","",IF(VLOOKUP(VLOOKUP($N2051,IMPOSTAZIONI!$E$6:$I$13,5,FALSE),IMPOSTAZIONI!$B$25:$N$32,9,FALSE)=0,"",VLOOKUP(VLOOKUP($N2051,IMPOSTAZIONI!$E$6:$I$13,5,FALSE),IMPOSTAZIONI!$B$25:$N$32,9,FALSE)))</f>
        <v/>
      </c>
      <c r="BV2051" s="20" t="str">
        <f>IF($N2051="","",IF(VLOOKUP(VLOOKUP($N2051,IMPOSTAZIONI!$E$6:$I$13,5,FALSE),IMPOSTAZIONI!$B$25:$N$32,12,FALSE)=0,"",VLOOKUP(VLOOKUP($N2051,IMPOSTAZIONI!$E$6:$I$13,5,FALSE),IMPOSTAZIONI!$B$25:$N$32,12,FALSE)))</f>
        <v/>
      </c>
      <c r="BW2051" s="221" t="str">
        <f t="shared" si="540"/>
        <v/>
      </c>
      <c r="BX2051" s="221" t="str">
        <f t="shared" si="541"/>
        <v/>
      </c>
      <c r="BY2051" s="221">
        <f t="shared" si="542"/>
        <v>0</v>
      </c>
      <c r="BZ2051" s="231">
        <f t="shared" si="543"/>
        <v>0</v>
      </c>
      <c r="CA2051" s="246">
        <f t="shared" si="544"/>
        <v>0</v>
      </c>
      <c r="CB2051" s="246">
        <f t="shared" si="545"/>
        <v>0</v>
      </c>
      <c r="CC2051" s="246" t="str">
        <f t="shared" si="546"/>
        <v/>
      </c>
      <c r="CD2051" s="246">
        <f t="shared" si="547"/>
        <v>5</v>
      </c>
      <c r="CE2051" s="246">
        <f t="shared" si="548"/>
        <v>0</v>
      </c>
      <c r="CF2051" s="276">
        <f t="shared" si="549"/>
        <v>0</v>
      </c>
      <c r="CG2051" s="277">
        <f t="shared" si="549"/>
        <v>0</v>
      </c>
      <c r="CH2051" s="277">
        <f t="shared" si="549"/>
        <v>0</v>
      </c>
      <c r="CI2051" s="278">
        <f t="shared" si="549"/>
        <v>0</v>
      </c>
      <c r="CJ2051" s="280">
        <f t="shared" si="550"/>
        <v>0</v>
      </c>
      <c r="CK2051" s="232">
        <f t="shared" si="551"/>
        <v>0</v>
      </c>
      <c r="CL2051" s="1"/>
    </row>
    <row r="2052" spans="1:90" ht="18" customHeight="1">
      <c r="A2052" s="1"/>
      <c r="B2052" s="1"/>
      <c r="C2052" s="314"/>
      <c r="D2052" s="287" t="str">
        <f t="shared" si="538"/>
        <v/>
      </c>
      <c r="E2052" s="449" t="str">
        <f t="shared" si="539"/>
        <v/>
      </c>
      <c r="F2052" s="450"/>
      <c r="G2052" s="451"/>
      <c r="H2052" s="452"/>
      <c r="I2052" s="453"/>
      <c r="J2052" s="453"/>
      <c r="K2052" s="453"/>
      <c r="L2052" s="453"/>
      <c r="M2052" s="454"/>
      <c r="N2052" s="455"/>
      <c r="O2052" s="456"/>
      <c r="P2052" s="456"/>
      <c r="Q2052" s="456"/>
      <c r="R2052" s="456"/>
      <c r="S2052" s="456"/>
      <c r="T2052" s="456"/>
      <c r="U2052" s="456"/>
      <c r="V2052" s="456"/>
      <c r="W2052" s="456"/>
      <c r="X2052" s="456"/>
      <c r="Y2052" s="456"/>
      <c r="Z2052" s="456"/>
      <c r="AA2052" s="456"/>
      <c r="AB2052" s="456"/>
      <c r="AC2052" s="456"/>
      <c r="AD2052" s="456"/>
      <c r="AE2052" s="457"/>
      <c r="AF2052" s="455"/>
      <c r="AG2052" s="456"/>
      <c r="AH2052" s="456"/>
      <c r="AI2052" s="456"/>
      <c r="AJ2052" s="456"/>
      <c r="AK2052" s="456"/>
      <c r="AL2052" s="456"/>
      <c r="AM2052" s="456"/>
      <c r="AN2052" s="457"/>
      <c r="AO2052" s="455"/>
      <c r="AP2052" s="456"/>
      <c r="AQ2052" s="456"/>
      <c r="AR2052" s="456"/>
      <c r="AS2052" s="456"/>
      <c r="AT2052" s="456"/>
      <c r="AU2052" s="456"/>
      <c r="AV2052" s="456"/>
      <c r="AW2052" s="456"/>
      <c r="AX2052" s="456"/>
      <c r="AY2052" s="456"/>
      <c r="AZ2052" s="456"/>
      <c r="BA2052" s="456"/>
      <c r="BB2052" s="456"/>
      <c r="BC2052" s="456"/>
      <c r="BD2052" s="456"/>
      <c r="BE2052" s="456"/>
      <c r="BF2052" s="456"/>
      <c r="BG2052" s="457"/>
      <c r="BH2052" s="458"/>
      <c r="BI2052" s="459"/>
      <c r="BJ2052" s="459"/>
      <c r="BK2052" s="459"/>
      <c r="BL2052" s="459"/>
      <c r="BM2052" s="460"/>
      <c r="BN2052" s="314"/>
      <c r="BO2052" s="314"/>
      <c r="BP2052" s="1"/>
      <c r="BQ2052" s="120">
        <f>IF($F$3="","",IF(N2052=$F$3,COUNTIF(BQ$23:BQ2051,"&gt;0")+1,0))</f>
        <v>0</v>
      </c>
      <c r="BR2052" s="1"/>
      <c r="BS2052" s="20" t="str">
        <f>IF($N2052="","",IF(VLOOKUP(VLOOKUP($N2052,IMPOSTAZIONI!$E$6:$I$13,5,FALSE),IMPOSTAZIONI!$B$25:$N$32,3,FALSE)=0,"",VLOOKUP(VLOOKUP($N2052,IMPOSTAZIONI!$E$6:$I$13,5,FALSE),IMPOSTAZIONI!$B$25:$N$32,3,FALSE)))</f>
        <v/>
      </c>
      <c r="BT2052" s="20" t="str">
        <f>IF($N2052="","",IF(VLOOKUP(VLOOKUP($N2052,IMPOSTAZIONI!$E$6:$I$13,5,FALSE),IMPOSTAZIONI!$B$25:$N$32,6,FALSE)=0,"",VLOOKUP(VLOOKUP($N2052,IMPOSTAZIONI!$E$6:$I$13,5,FALSE),IMPOSTAZIONI!$B$25:$N$32,6,FALSE)))</f>
        <v/>
      </c>
      <c r="BU2052" s="20" t="str">
        <f>IF($N2052="","",IF(VLOOKUP(VLOOKUP($N2052,IMPOSTAZIONI!$E$6:$I$13,5,FALSE),IMPOSTAZIONI!$B$25:$N$32,9,FALSE)=0,"",VLOOKUP(VLOOKUP($N2052,IMPOSTAZIONI!$E$6:$I$13,5,FALSE),IMPOSTAZIONI!$B$25:$N$32,9,FALSE)))</f>
        <v/>
      </c>
      <c r="BV2052" s="20" t="str">
        <f>IF($N2052="","",IF(VLOOKUP(VLOOKUP($N2052,IMPOSTAZIONI!$E$6:$I$13,5,FALSE),IMPOSTAZIONI!$B$25:$N$32,12,FALSE)=0,"",VLOOKUP(VLOOKUP($N2052,IMPOSTAZIONI!$E$6:$I$13,5,FALSE),IMPOSTAZIONI!$B$25:$N$32,12,FALSE)))</f>
        <v/>
      </c>
      <c r="BW2052" s="221" t="str">
        <f t="shared" si="540"/>
        <v/>
      </c>
      <c r="BX2052" s="221" t="str">
        <f t="shared" si="541"/>
        <v/>
      </c>
      <c r="BY2052" s="221">
        <f t="shared" si="542"/>
        <v>0</v>
      </c>
      <c r="BZ2052" s="231">
        <f t="shared" si="543"/>
        <v>0</v>
      </c>
      <c r="CA2052" s="246">
        <f t="shared" si="544"/>
        <v>0</v>
      </c>
      <c r="CB2052" s="246">
        <f t="shared" si="545"/>
        <v>0</v>
      </c>
      <c r="CC2052" s="246" t="str">
        <f t="shared" si="546"/>
        <v/>
      </c>
      <c r="CD2052" s="246">
        <f t="shared" si="547"/>
        <v>5</v>
      </c>
      <c r="CE2052" s="246">
        <f t="shared" si="548"/>
        <v>0</v>
      </c>
      <c r="CF2052" s="276">
        <f t="shared" si="549"/>
        <v>0</v>
      </c>
      <c r="CG2052" s="277">
        <f t="shared" si="549"/>
        <v>0</v>
      </c>
      <c r="CH2052" s="277">
        <f t="shared" si="549"/>
        <v>0</v>
      </c>
      <c r="CI2052" s="278">
        <f t="shared" si="549"/>
        <v>0</v>
      </c>
      <c r="CJ2052" s="280">
        <f t="shared" si="550"/>
        <v>0</v>
      </c>
      <c r="CK2052" s="232">
        <f t="shared" si="551"/>
        <v>0</v>
      </c>
      <c r="CL2052" s="1"/>
    </row>
    <row r="2053" spans="1:90" ht="18" customHeight="1">
      <c r="A2053" s="1"/>
      <c r="B2053" s="1"/>
      <c r="C2053" s="314"/>
      <c r="D2053" s="287" t="str">
        <f t="shared" si="538"/>
        <v/>
      </c>
      <c r="E2053" s="449" t="str">
        <f t="shared" si="539"/>
        <v/>
      </c>
      <c r="F2053" s="450"/>
      <c r="G2053" s="451"/>
      <c r="H2053" s="452"/>
      <c r="I2053" s="453"/>
      <c r="J2053" s="453"/>
      <c r="K2053" s="453"/>
      <c r="L2053" s="453"/>
      <c r="M2053" s="454"/>
      <c r="N2053" s="455"/>
      <c r="O2053" s="456"/>
      <c r="P2053" s="456"/>
      <c r="Q2053" s="456"/>
      <c r="R2053" s="456"/>
      <c r="S2053" s="456"/>
      <c r="T2053" s="456"/>
      <c r="U2053" s="456"/>
      <c r="V2053" s="456"/>
      <c r="W2053" s="456"/>
      <c r="X2053" s="456"/>
      <c r="Y2053" s="456"/>
      <c r="Z2053" s="456"/>
      <c r="AA2053" s="456"/>
      <c r="AB2053" s="456"/>
      <c r="AC2053" s="456"/>
      <c r="AD2053" s="456"/>
      <c r="AE2053" s="457"/>
      <c r="AF2053" s="455"/>
      <c r="AG2053" s="456"/>
      <c r="AH2053" s="456"/>
      <c r="AI2053" s="456"/>
      <c r="AJ2053" s="456"/>
      <c r="AK2053" s="456"/>
      <c r="AL2053" s="456"/>
      <c r="AM2053" s="456"/>
      <c r="AN2053" s="457"/>
      <c r="AO2053" s="455"/>
      <c r="AP2053" s="456"/>
      <c r="AQ2053" s="456"/>
      <c r="AR2053" s="456"/>
      <c r="AS2053" s="456"/>
      <c r="AT2053" s="456"/>
      <c r="AU2053" s="456"/>
      <c r="AV2053" s="456"/>
      <c r="AW2053" s="456"/>
      <c r="AX2053" s="456"/>
      <c r="AY2053" s="456"/>
      <c r="AZ2053" s="456"/>
      <c r="BA2053" s="456"/>
      <c r="BB2053" s="456"/>
      <c r="BC2053" s="456"/>
      <c r="BD2053" s="456"/>
      <c r="BE2053" s="456"/>
      <c r="BF2053" s="456"/>
      <c r="BG2053" s="457"/>
      <c r="BH2053" s="458"/>
      <c r="BI2053" s="459"/>
      <c r="BJ2053" s="459"/>
      <c r="BK2053" s="459"/>
      <c r="BL2053" s="459"/>
      <c r="BM2053" s="460"/>
      <c r="BN2053" s="314"/>
      <c r="BO2053" s="314"/>
      <c r="BP2053" s="1"/>
      <c r="BQ2053" s="120">
        <f>IF($F$3="","",IF(N2053=$F$3,COUNTIF(BQ$23:BQ2052,"&gt;0")+1,0))</f>
        <v>0</v>
      </c>
      <c r="BR2053" s="1"/>
      <c r="BS2053" s="20" t="str">
        <f>IF($N2053="","",IF(VLOOKUP(VLOOKUP($N2053,IMPOSTAZIONI!$E$6:$I$13,5,FALSE),IMPOSTAZIONI!$B$25:$N$32,3,FALSE)=0,"",VLOOKUP(VLOOKUP($N2053,IMPOSTAZIONI!$E$6:$I$13,5,FALSE),IMPOSTAZIONI!$B$25:$N$32,3,FALSE)))</f>
        <v/>
      </c>
      <c r="BT2053" s="20" t="str">
        <f>IF($N2053="","",IF(VLOOKUP(VLOOKUP($N2053,IMPOSTAZIONI!$E$6:$I$13,5,FALSE),IMPOSTAZIONI!$B$25:$N$32,6,FALSE)=0,"",VLOOKUP(VLOOKUP($N2053,IMPOSTAZIONI!$E$6:$I$13,5,FALSE),IMPOSTAZIONI!$B$25:$N$32,6,FALSE)))</f>
        <v/>
      </c>
      <c r="BU2053" s="20" t="str">
        <f>IF($N2053="","",IF(VLOOKUP(VLOOKUP($N2053,IMPOSTAZIONI!$E$6:$I$13,5,FALSE),IMPOSTAZIONI!$B$25:$N$32,9,FALSE)=0,"",VLOOKUP(VLOOKUP($N2053,IMPOSTAZIONI!$E$6:$I$13,5,FALSE),IMPOSTAZIONI!$B$25:$N$32,9,FALSE)))</f>
        <v/>
      </c>
      <c r="BV2053" s="20" t="str">
        <f>IF($N2053="","",IF(VLOOKUP(VLOOKUP($N2053,IMPOSTAZIONI!$E$6:$I$13,5,FALSE),IMPOSTAZIONI!$B$25:$N$32,12,FALSE)=0,"",VLOOKUP(VLOOKUP($N2053,IMPOSTAZIONI!$E$6:$I$13,5,FALSE),IMPOSTAZIONI!$B$25:$N$32,12,FALSE)))</f>
        <v/>
      </c>
      <c r="BW2053" s="221" t="str">
        <f t="shared" si="540"/>
        <v/>
      </c>
      <c r="BX2053" s="221" t="str">
        <f t="shared" si="541"/>
        <v/>
      </c>
      <c r="BY2053" s="221">
        <f t="shared" si="542"/>
        <v>0</v>
      </c>
      <c r="BZ2053" s="231">
        <f t="shared" si="543"/>
        <v>0</v>
      </c>
      <c r="CA2053" s="246">
        <f t="shared" si="544"/>
        <v>0</v>
      </c>
      <c r="CB2053" s="246">
        <f t="shared" si="545"/>
        <v>0</v>
      </c>
      <c r="CC2053" s="246" t="str">
        <f t="shared" si="546"/>
        <v/>
      </c>
      <c r="CD2053" s="246">
        <f t="shared" si="547"/>
        <v>5</v>
      </c>
      <c r="CE2053" s="246">
        <f t="shared" si="548"/>
        <v>0</v>
      </c>
      <c r="CF2053" s="276">
        <f t="shared" si="549"/>
        <v>0</v>
      </c>
      <c r="CG2053" s="277">
        <f t="shared" si="549"/>
        <v>0</v>
      </c>
      <c r="CH2053" s="277">
        <f t="shared" si="549"/>
        <v>0</v>
      </c>
      <c r="CI2053" s="278">
        <f t="shared" si="549"/>
        <v>0</v>
      </c>
      <c r="CJ2053" s="280">
        <f t="shared" si="550"/>
        <v>0</v>
      </c>
      <c r="CK2053" s="232">
        <f t="shared" si="551"/>
        <v>0</v>
      </c>
      <c r="CL2053" s="1"/>
    </row>
    <row r="2054" spans="1:90" ht="18" customHeight="1">
      <c r="A2054" s="1"/>
      <c r="B2054" s="1"/>
      <c r="C2054" s="314"/>
      <c r="D2054" s="287" t="str">
        <f t="shared" si="538"/>
        <v/>
      </c>
      <c r="E2054" s="449" t="str">
        <f t="shared" si="539"/>
        <v/>
      </c>
      <c r="F2054" s="450"/>
      <c r="G2054" s="451"/>
      <c r="H2054" s="452"/>
      <c r="I2054" s="453"/>
      <c r="J2054" s="453"/>
      <c r="K2054" s="453"/>
      <c r="L2054" s="453"/>
      <c r="M2054" s="454"/>
      <c r="N2054" s="455"/>
      <c r="O2054" s="456"/>
      <c r="P2054" s="456"/>
      <c r="Q2054" s="456"/>
      <c r="R2054" s="456"/>
      <c r="S2054" s="456"/>
      <c r="T2054" s="456"/>
      <c r="U2054" s="456"/>
      <c r="V2054" s="456"/>
      <c r="W2054" s="456"/>
      <c r="X2054" s="456"/>
      <c r="Y2054" s="456"/>
      <c r="Z2054" s="456"/>
      <c r="AA2054" s="456"/>
      <c r="AB2054" s="456"/>
      <c r="AC2054" s="456"/>
      <c r="AD2054" s="456"/>
      <c r="AE2054" s="457"/>
      <c r="AF2054" s="455"/>
      <c r="AG2054" s="456"/>
      <c r="AH2054" s="456"/>
      <c r="AI2054" s="456"/>
      <c r="AJ2054" s="456"/>
      <c r="AK2054" s="456"/>
      <c r="AL2054" s="456"/>
      <c r="AM2054" s="456"/>
      <c r="AN2054" s="457"/>
      <c r="AO2054" s="455"/>
      <c r="AP2054" s="456"/>
      <c r="AQ2054" s="456"/>
      <c r="AR2054" s="456"/>
      <c r="AS2054" s="456"/>
      <c r="AT2054" s="456"/>
      <c r="AU2054" s="456"/>
      <c r="AV2054" s="456"/>
      <c r="AW2054" s="456"/>
      <c r="AX2054" s="456"/>
      <c r="AY2054" s="456"/>
      <c r="AZ2054" s="456"/>
      <c r="BA2054" s="456"/>
      <c r="BB2054" s="456"/>
      <c r="BC2054" s="456"/>
      <c r="BD2054" s="456"/>
      <c r="BE2054" s="456"/>
      <c r="BF2054" s="456"/>
      <c r="BG2054" s="457"/>
      <c r="BH2054" s="458"/>
      <c r="BI2054" s="459"/>
      <c r="BJ2054" s="459"/>
      <c r="BK2054" s="459"/>
      <c r="BL2054" s="459"/>
      <c r="BM2054" s="460"/>
      <c r="BN2054" s="314"/>
      <c r="BO2054" s="314"/>
      <c r="BP2054" s="1"/>
      <c r="BQ2054" s="120">
        <f>IF($F$3="","",IF(N2054=$F$3,COUNTIF(BQ$23:BQ2053,"&gt;0")+1,0))</f>
        <v>0</v>
      </c>
      <c r="BR2054" s="1"/>
      <c r="BS2054" s="20" t="str">
        <f>IF($N2054="","",IF(VLOOKUP(VLOOKUP($N2054,IMPOSTAZIONI!$E$6:$I$13,5,FALSE),IMPOSTAZIONI!$B$25:$N$32,3,FALSE)=0,"",VLOOKUP(VLOOKUP($N2054,IMPOSTAZIONI!$E$6:$I$13,5,FALSE),IMPOSTAZIONI!$B$25:$N$32,3,FALSE)))</f>
        <v/>
      </c>
      <c r="BT2054" s="20" t="str">
        <f>IF($N2054="","",IF(VLOOKUP(VLOOKUP($N2054,IMPOSTAZIONI!$E$6:$I$13,5,FALSE),IMPOSTAZIONI!$B$25:$N$32,6,FALSE)=0,"",VLOOKUP(VLOOKUP($N2054,IMPOSTAZIONI!$E$6:$I$13,5,FALSE),IMPOSTAZIONI!$B$25:$N$32,6,FALSE)))</f>
        <v/>
      </c>
      <c r="BU2054" s="20" t="str">
        <f>IF($N2054="","",IF(VLOOKUP(VLOOKUP($N2054,IMPOSTAZIONI!$E$6:$I$13,5,FALSE),IMPOSTAZIONI!$B$25:$N$32,9,FALSE)=0,"",VLOOKUP(VLOOKUP($N2054,IMPOSTAZIONI!$E$6:$I$13,5,FALSE),IMPOSTAZIONI!$B$25:$N$32,9,FALSE)))</f>
        <v/>
      </c>
      <c r="BV2054" s="20" t="str">
        <f>IF($N2054="","",IF(VLOOKUP(VLOOKUP($N2054,IMPOSTAZIONI!$E$6:$I$13,5,FALSE),IMPOSTAZIONI!$B$25:$N$32,12,FALSE)=0,"",VLOOKUP(VLOOKUP($N2054,IMPOSTAZIONI!$E$6:$I$13,5,FALSE),IMPOSTAZIONI!$B$25:$N$32,12,FALSE)))</f>
        <v/>
      </c>
      <c r="BW2054" s="221" t="str">
        <f t="shared" si="540"/>
        <v/>
      </c>
      <c r="BX2054" s="221" t="str">
        <f t="shared" si="541"/>
        <v/>
      </c>
      <c r="BY2054" s="221">
        <f t="shared" si="542"/>
        <v>0</v>
      </c>
      <c r="BZ2054" s="231">
        <f t="shared" si="543"/>
        <v>0</v>
      </c>
      <c r="CA2054" s="246">
        <f t="shared" si="544"/>
        <v>0</v>
      </c>
      <c r="CB2054" s="246">
        <f t="shared" si="545"/>
        <v>0</v>
      </c>
      <c r="CC2054" s="246" t="str">
        <f t="shared" si="546"/>
        <v/>
      </c>
      <c r="CD2054" s="246">
        <f t="shared" si="547"/>
        <v>5</v>
      </c>
      <c r="CE2054" s="246">
        <f t="shared" si="548"/>
        <v>0</v>
      </c>
      <c r="CF2054" s="276">
        <f t="shared" si="549"/>
        <v>0</v>
      </c>
      <c r="CG2054" s="277">
        <f t="shared" si="549"/>
        <v>0</v>
      </c>
      <c r="CH2054" s="277">
        <f t="shared" si="549"/>
        <v>0</v>
      </c>
      <c r="CI2054" s="278">
        <f t="shared" si="549"/>
        <v>0</v>
      </c>
      <c r="CJ2054" s="280">
        <f t="shared" si="550"/>
        <v>0</v>
      </c>
      <c r="CK2054" s="232">
        <f t="shared" si="551"/>
        <v>0</v>
      </c>
      <c r="CL2054" s="1"/>
    </row>
    <row r="2055" spans="1:90" ht="18" customHeight="1">
      <c r="A2055" s="1"/>
      <c r="B2055" s="1"/>
      <c r="C2055" s="314"/>
      <c r="D2055" s="287" t="str">
        <f t="shared" si="538"/>
        <v/>
      </c>
      <c r="E2055" s="449" t="str">
        <f t="shared" si="539"/>
        <v/>
      </c>
      <c r="F2055" s="450"/>
      <c r="G2055" s="451"/>
      <c r="H2055" s="452"/>
      <c r="I2055" s="453"/>
      <c r="J2055" s="453"/>
      <c r="K2055" s="453"/>
      <c r="L2055" s="453"/>
      <c r="M2055" s="454"/>
      <c r="N2055" s="455"/>
      <c r="O2055" s="456"/>
      <c r="P2055" s="456"/>
      <c r="Q2055" s="456"/>
      <c r="R2055" s="456"/>
      <c r="S2055" s="456"/>
      <c r="T2055" s="456"/>
      <c r="U2055" s="456"/>
      <c r="V2055" s="456"/>
      <c r="W2055" s="456"/>
      <c r="X2055" s="456"/>
      <c r="Y2055" s="456"/>
      <c r="Z2055" s="456"/>
      <c r="AA2055" s="456"/>
      <c r="AB2055" s="456"/>
      <c r="AC2055" s="456"/>
      <c r="AD2055" s="456"/>
      <c r="AE2055" s="457"/>
      <c r="AF2055" s="455"/>
      <c r="AG2055" s="456"/>
      <c r="AH2055" s="456"/>
      <c r="AI2055" s="456"/>
      <c r="AJ2055" s="456"/>
      <c r="AK2055" s="456"/>
      <c r="AL2055" s="456"/>
      <c r="AM2055" s="456"/>
      <c r="AN2055" s="457"/>
      <c r="AO2055" s="455"/>
      <c r="AP2055" s="456"/>
      <c r="AQ2055" s="456"/>
      <c r="AR2055" s="456"/>
      <c r="AS2055" s="456"/>
      <c r="AT2055" s="456"/>
      <c r="AU2055" s="456"/>
      <c r="AV2055" s="456"/>
      <c r="AW2055" s="456"/>
      <c r="AX2055" s="456"/>
      <c r="AY2055" s="456"/>
      <c r="AZ2055" s="456"/>
      <c r="BA2055" s="456"/>
      <c r="BB2055" s="456"/>
      <c r="BC2055" s="456"/>
      <c r="BD2055" s="456"/>
      <c r="BE2055" s="456"/>
      <c r="BF2055" s="456"/>
      <c r="BG2055" s="457"/>
      <c r="BH2055" s="458"/>
      <c r="BI2055" s="459"/>
      <c r="BJ2055" s="459"/>
      <c r="BK2055" s="459"/>
      <c r="BL2055" s="459"/>
      <c r="BM2055" s="460"/>
      <c r="BN2055" s="314"/>
      <c r="BO2055" s="314"/>
      <c r="BP2055" s="1"/>
      <c r="BQ2055" s="120">
        <f>IF($F$3="","",IF(N2055=$F$3,COUNTIF(BQ$23:BQ2054,"&gt;0")+1,0))</f>
        <v>0</v>
      </c>
      <c r="BR2055" s="1"/>
      <c r="BS2055" s="20" t="str">
        <f>IF($N2055="","",IF(VLOOKUP(VLOOKUP($N2055,IMPOSTAZIONI!$E$6:$I$13,5,FALSE),IMPOSTAZIONI!$B$25:$N$32,3,FALSE)=0,"",VLOOKUP(VLOOKUP($N2055,IMPOSTAZIONI!$E$6:$I$13,5,FALSE),IMPOSTAZIONI!$B$25:$N$32,3,FALSE)))</f>
        <v/>
      </c>
      <c r="BT2055" s="20" t="str">
        <f>IF($N2055="","",IF(VLOOKUP(VLOOKUP($N2055,IMPOSTAZIONI!$E$6:$I$13,5,FALSE),IMPOSTAZIONI!$B$25:$N$32,6,FALSE)=0,"",VLOOKUP(VLOOKUP($N2055,IMPOSTAZIONI!$E$6:$I$13,5,FALSE),IMPOSTAZIONI!$B$25:$N$32,6,FALSE)))</f>
        <v/>
      </c>
      <c r="BU2055" s="20" t="str">
        <f>IF($N2055="","",IF(VLOOKUP(VLOOKUP($N2055,IMPOSTAZIONI!$E$6:$I$13,5,FALSE),IMPOSTAZIONI!$B$25:$N$32,9,FALSE)=0,"",VLOOKUP(VLOOKUP($N2055,IMPOSTAZIONI!$E$6:$I$13,5,FALSE),IMPOSTAZIONI!$B$25:$N$32,9,FALSE)))</f>
        <v/>
      </c>
      <c r="BV2055" s="20" t="str">
        <f>IF($N2055="","",IF(VLOOKUP(VLOOKUP($N2055,IMPOSTAZIONI!$E$6:$I$13,5,FALSE),IMPOSTAZIONI!$B$25:$N$32,12,FALSE)=0,"",VLOOKUP(VLOOKUP($N2055,IMPOSTAZIONI!$E$6:$I$13,5,FALSE),IMPOSTAZIONI!$B$25:$N$32,12,FALSE)))</f>
        <v/>
      </c>
      <c r="BW2055" s="221" t="str">
        <f t="shared" si="540"/>
        <v/>
      </c>
      <c r="BX2055" s="221" t="str">
        <f t="shared" si="541"/>
        <v/>
      </c>
      <c r="BY2055" s="221">
        <f t="shared" si="542"/>
        <v>0</v>
      </c>
      <c r="BZ2055" s="231">
        <f t="shared" si="543"/>
        <v>0</v>
      </c>
      <c r="CA2055" s="246">
        <f t="shared" si="544"/>
        <v>0</v>
      </c>
      <c r="CB2055" s="246">
        <f t="shared" si="545"/>
        <v>0</v>
      </c>
      <c r="CC2055" s="246" t="str">
        <f t="shared" si="546"/>
        <v/>
      </c>
      <c r="CD2055" s="246">
        <f t="shared" si="547"/>
        <v>5</v>
      </c>
      <c r="CE2055" s="246">
        <f t="shared" si="548"/>
        <v>0</v>
      </c>
      <c r="CF2055" s="276">
        <f t="shared" si="549"/>
        <v>0</v>
      </c>
      <c r="CG2055" s="277">
        <f t="shared" si="549"/>
        <v>0</v>
      </c>
      <c r="CH2055" s="277">
        <f t="shared" si="549"/>
        <v>0</v>
      </c>
      <c r="CI2055" s="278">
        <f t="shared" si="549"/>
        <v>0</v>
      </c>
      <c r="CJ2055" s="280">
        <f t="shared" si="550"/>
        <v>0</v>
      </c>
      <c r="CK2055" s="232">
        <f t="shared" si="551"/>
        <v>0</v>
      </c>
      <c r="CL2055" s="1"/>
    </row>
    <row r="2056" spans="1:90" ht="18" customHeight="1">
      <c r="A2056" s="1"/>
      <c r="B2056" s="1"/>
      <c r="C2056" s="314"/>
      <c r="D2056" s="287" t="str">
        <f t="shared" si="538"/>
        <v/>
      </c>
      <c r="E2056" s="449" t="str">
        <f t="shared" si="539"/>
        <v/>
      </c>
      <c r="F2056" s="450"/>
      <c r="G2056" s="451"/>
      <c r="H2056" s="452"/>
      <c r="I2056" s="453"/>
      <c r="J2056" s="453"/>
      <c r="K2056" s="453"/>
      <c r="L2056" s="453"/>
      <c r="M2056" s="454"/>
      <c r="N2056" s="455"/>
      <c r="O2056" s="456"/>
      <c r="P2056" s="456"/>
      <c r="Q2056" s="456"/>
      <c r="R2056" s="456"/>
      <c r="S2056" s="456"/>
      <c r="T2056" s="456"/>
      <c r="U2056" s="456"/>
      <c r="V2056" s="456"/>
      <c r="W2056" s="456"/>
      <c r="X2056" s="456"/>
      <c r="Y2056" s="456"/>
      <c r="Z2056" s="456"/>
      <c r="AA2056" s="456"/>
      <c r="AB2056" s="456"/>
      <c r="AC2056" s="456"/>
      <c r="AD2056" s="456"/>
      <c r="AE2056" s="457"/>
      <c r="AF2056" s="455"/>
      <c r="AG2056" s="456"/>
      <c r="AH2056" s="456"/>
      <c r="AI2056" s="456"/>
      <c r="AJ2056" s="456"/>
      <c r="AK2056" s="456"/>
      <c r="AL2056" s="456"/>
      <c r="AM2056" s="456"/>
      <c r="AN2056" s="457"/>
      <c r="AO2056" s="455"/>
      <c r="AP2056" s="456"/>
      <c r="AQ2056" s="456"/>
      <c r="AR2056" s="456"/>
      <c r="AS2056" s="456"/>
      <c r="AT2056" s="456"/>
      <c r="AU2056" s="456"/>
      <c r="AV2056" s="456"/>
      <c r="AW2056" s="456"/>
      <c r="AX2056" s="456"/>
      <c r="AY2056" s="456"/>
      <c r="AZ2056" s="456"/>
      <c r="BA2056" s="456"/>
      <c r="BB2056" s="456"/>
      <c r="BC2056" s="456"/>
      <c r="BD2056" s="456"/>
      <c r="BE2056" s="456"/>
      <c r="BF2056" s="456"/>
      <c r="BG2056" s="457"/>
      <c r="BH2056" s="458"/>
      <c r="BI2056" s="459"/>
      <c r="BJ2056" s="459"/>
      <c r="BK2056" s="459"/>
      <c r="BL2056" s="459"/>
      <c r="BM2056" s="460"/>
      <c r="BN2056" s="314"/>
      <c r="BO2056" s="314"/>
      <c r="BP2056" s="1"/>
      <c r="BQ2056" s="120">
        <f>IF($F$3="","",IF(N2056=$F$3,COUNTIF(BQ$23:BQ2055,"&gt;0")+1,0))</f>
        <v>0</v>
      </c>
      <c r="BR2056" s="1"/>
      <c r="BS2056" s="20" t="str">
        <f>IF($N2056="","",IF(VLOOKUP(VLOOKUP($N2056,IMPOSTAZIONI!$E$6:$I$13,5,FALSE),IMPOSTAZIONI!$B$25:$N$32,3,FALSE)=0,"",VLOOKUP(VLOOKUP($N2056,IMPOSTAZIONI!$E$6:$I$13,5,FALSE),IMPOSTAZIONI!$B$25:$N$32,3,FALSE)))</f>
        <v/>
      </c>
      <c r="BT2056" s="20" t="str">
        <f>IF($N2056="","",IF(VLOOKUP(VLOOKUP($N2056,IMPOSTAZIONI!$E$6:$I$13,5,FALSE),IMPOSTAZIONI!$B$25:$N$32,6,FALSE)=0,"",VLOOKUP(VLOOKUP($N2056,IMPOSTAZIONI!$E$6:$I$13,5,FALSE),IMPOSTAZIONI!$B$25:$N$32,6,FALSE)))</f>
        <v/>
      </c>
      <c r="BU2056" s="20" t="str">
        <f>IF($N2056="","",IF(VLOOKUP(VLOOKUP($N2056,IMPOSTAZIONI!$E$6:$I$13,5,FALSE),IMPOSTAZIONI!$B$25:$N$32,9,FALSE)=0,"",VLOOKUP(VLOOKUP($N2056,IMPOSTAZIONI!$E$6:$I$13,5,FALSE),IMPOSTAZIONI!$B$25:$N$32,9,FALSE)))</f>
        <v/>
      </c>
      <c r="BV2056" s="20" t="str">
        <f>IF($N2056="","",IF(VLOOKUP(VLOOKUP($N2056,IMPOSTAZIONI!$E$6:$I$13,5,FALSE),IMPOSTAZIONI!$B$25:$N$32,12,FALSE)=0,"",VLOOKUP(VLOOKUP($N2056,IMPOSTAZIONI!$E$6:$I$13,5,FALSE),IMPOSTAZIONI!$B$25:$N$32,12,FALSE)))</f>
        <v/>
      </c>
      <c r="BW2056" s="221" t="str">
        <f t="shared" si="540"/>
        <v/>
      </c>
      <c r="BX2056" s="221" t="str">
        <f t="shared" si="541"/>
        <v/>
      </c>
      <c r="BY2056" s="221">
        <f t="shared" si="542"/>
        <v>0</v>
      </c>
      <c r="BZ2056" s="231">
        <f t="shared" si="543"/>
        <v>0</v>
      </c>
      <c r="CA2056" s="246">
        <f t="shared" si="544"/>
        <v>0</v>
      </c>
      <c r="CB2056" s="246">
        <f t="shared" si="545"/>
        <v>0</v>
      </c>
      <c r="CC2056" s="246" t="str">
        <f t="shared" si="546"/>
        <v/>
      </c>
      <c r="CD2056" s="246">
        <f t="shared" si="547"/>
        <v>5</v>
      </c>
      <c r="CE2056" s="246">
        <f t="shared" si="548"/>
        <v>0</v>
      </c>
      <c r="CF2056" s="276">
        <f t="shared" si="549"/>
        <v>0</v>
      </c>
      <c r="CG2056" s="277">
        <f t="shared" si="549"/>
        <v>0</v>
      </c>
      <c r="CH2056" s="277">
        <f t="shared" si="549"/>
        <v>0</v>
      </c>
      <c r="CI2056" s="278">
        <f t="shared" si="549"/>
        <v>0</v>
      </c>
      <c r="CJ2056" s="280">
        <f t="shared" si="550"/>
        <v>0</v>
      </c>
      <c r="CK2056" s="232">
        <f t="shared" si="551"/>
        <v>0</v>
      </c>
      <c r="CL2056" s="1"/>
    </row>
    <row r="2057" spans="1:90" ht="18" customHeight="1">
      <c r="A2057" s="1"/>
      <c r="B2057" s="1"/>
      <c r="C2057" s="314"/>
      <c r="D2057" s="287" t="str">
        <f t="shared" si="538"/>
        <v/>
      </c>
      <c r="E2057" s="449" t="str">
        <f t="shared" si="539"/>
        <v/>
      </c>
      <c r="F2057" s="450"/>
      <c r="G2057" s="451"/>
      <c r="H2057" s="452"/>
      <c r="I2057" s="453"/>
      <c r="J2057" s="453"/>
      <c r="K2057" s="453"/>
      <c r="L2057" s="453"/>
      <c r="M2057" s="454"/>
      <c r="N2057" s="455"/>
      <c r="O2057" s="456"/>
      <c r="P2057" s="456"/>
      <c r="Q2057" s="456"/>
      <c r="R2057" s="456"/>
      <c r="S2057" s="456"/>
      <c r="T2057" s="456"/>
      <c r="U2057" s="456"/>
      <c r="V2057" s="456"/>
      <c r="W2057" s="456"/>
      <c r="X2057" s="456"/>
      <c r="Y2057" s="456"/>
      <c r="Z2057" s="456"/>
      <c r="AA2057" s="456"/>
      <c r="AB2057" s="456"/>
      <c r="AC2057" s="456"/>
      <c r="AD2057" s="456"/>
      <c r="AE2057" s="457"/>
      <c r="AF2057" s="455"/>
      <c r="AG2057" s="456"/>
      <c r="AH2057" s="456"/>
      <c r="AI2057" s="456"/>
      <c r="AJ2057" s="456"/>
      <c r="AK2057" s="456"/>
      <c r="AL2057" s="456"/>
      <c r="AM2057" s="456"/>
      <c r="AN2057" s="457"/>
      <c r="AO2057" s="455"/>
      <c r="AP2057" s="456"/>
      <c r="AQ2057" s="456"/>
      <c r="AR2057" s="456"/>
      <c r="AS2057" s="456"/>
      <c r="AT2057" s="456"/>
      <c r="AU2057" s="456"/>
      <c r="AV2057" s="456"/>
      <c r="AW2057" s="456"/>
      <c r="AX2057" s="456"/>
      <c r="AY2057" s="456"/>
      <c r="AZ2057" s="456"/>
      <c r="BA2057" s="456"/>
      <c r="BB2057" s="456"/>
      <c r="BC2057" s="456"/>
      <c r="BD2057" s="456"/>
      <c r="BE2057" s="456"/>
      <c r="BF2057" s="456"/>
      <c r="BG2057" s="457"/>
      <c r="BH2057" s="458"/>
      <c r="BI2057" s="459"/>
      <c r="BJ2057" s="459"/>
      <c r="BK2057" s="459"/>
      <c r="BL2057" s="459"/>
      <c r="BM2057" s="460"/>
      <c r="BN2057" s="314"/>
      <c r="BO2057" s="314"/>
      <c r="BP2057" s="1"/>
      <c r="BQ2057" s="120">
        <f>IF($F$3="","",IF(N2057=$F$3,COUNTIF(BQ$23:BQ2056,"&gt;0")+1,0))</f>
        <v>0</v>
      </c>
      <c r="BR2057" s="1"/>
      <c r="BS2057" s="20" t="str">
        <f>IF($N2057="","",IF(VLOOKUP(VLOOKUP($N2057,IMPOSTAZIONI!$E$6:$I$13,5,FALSE),IMPOSTAZIONI!$B$25:$N$32,3,FALSE)=0,"",VLOOKUP(VLOOKUP($N2057,IMPOSTAZIONI!$E$6:$I$13,5,FALSE),IMPOSTAZIONI!$B$25:$N$32,3,FALSE)))</f>
        <v/>
      </c>
      <c r="BT2057" s="20" t="str">
        <f>IF($N2057="","",IF(VLOOKUP(VLOOKUP($N2057,IMPOSTAZIONI!$E$6:$I$13,5,FALSE),IMPOSTAZIONI!$B$25:$N$32,6,FALSE)=0,"",VLOOKUP(VLOOKUP($N2057,IMPOSTAZIONI!$E$6:$I$13,5,FALSE),IMPOSTAZIONI!$B$25:$N$32,6,FALSE)))</f>
        <v/>
      </c>
      <c r="BU2057" s="20" t="str">
        <f>IF($N2057="","",IF(VLOOKUP(VLOOKUP($N2057,IMPOSTAZIONI!$E$6:$I$13,5,FALSE),IMPOSTAZIONI!$B$25:$N$32,9,FALSE)=0,"",VLOOKUP(VLOOKUP($N2057,IMPOSTAZIONI!$E$6:$I$13,5,FALSE),IMPOSTAZIONI!$B$25:$N$32,9,FALSE)))</f>
        <v/>
      </c>
      <c r="BV2057" s="20" t="str">
        <f>IF($N2057="","",IF(VLOOKUP(VLOOKUP($N2057,IMPOSTAZIONI!$E$6:$I$13,5,FALSE),IMPOSTAZIONI!$B$25:$N$32,12,FALSE)=0,"",VLOOKUP(VLOOKUP($N2057,IMPOSTAZIONI!$E$6:$I$13,5,FALSE),IMPOSTAZIONI!$B$25:$N$32,12,FALSE)))</f>
        <v/>
      </c>
      <c r="BW2057" s="221" t="str">
        <f t="shared" si="540"/>
        <v/>
      </c>
      <c r="BX2057" s="221" t="str">
        <f t="shared" si="541"/>
        <v/>
      </c>
      <c r="BY2057" s="221">
        <f t="shared" si="542"/>
        <v>0</v>
      </c>
      <c r="BZ2057" s="231">
        <f t="shared" si="543"/>
        <v>0</v>
      </c>
      <c r="CA2057" s="246">
        <f t="shared" si="544"/>
        <v>0</v>
      </c>
      <c r="CB2057" s="246">
        <f t="shared" si="545"/>
        <v>0</v>
      </c>
      <c r="CC2057" s="246" t="str">
        <f t="shared" si="546"/>
        <v/>
      </c>
      <c r="CD2057" s="246">
        <f t="shared" si="547"/>
        <v>5</v>
      </c>
      <c r="CE2057" s="246">
        <f t="shared" si="548"/>
        <v>0</v>
      </c>
      <c r="CF2057" s="276">
        <f t="shared" si="549"/>
        <v>0</v>
      </c>
      <c r="CG2057" s="277">
        <f t="shared" si="549"/>
        <v>0</v>
      </c>
      <c r="CH2057" s="277">
        <f t="shared" si="549"/>
        <v>0</v>
      </c>
      <c r="CI2057" s="278">
        <f t="shared" si="549"/>
        <v>0</v>
      </c>
      <c r="CJ2057" s="280">
        <f t="shared" si="550"/>
        <v>0</v>
      </c>
      <c r="CK2057" s="232">
        <f t="shared" si="551"/>
        <v>0</v>
      </c>
      <c r="CL2057" s="1"/>
    </row>
    <row r="2058" spans="1:90" ht="18" customHeight="1">
      <c r="A2058" s="1"/>
      <c r="B2058" s="1"/>
      <c r="C2058" s="314"/>
      <c r="D2058" s="287" t="str">
        <f t="shared" si="538"/>
        <v/>
      </c>
      <c r="E2058" s="449" t="str">
        <f t="shared" si="539"/>
        <v/>
      </c>
      <c r="F2058" s="450"/>
      <c r="G2058" s="451"/>
      <c r="H2058" s="452"/>
      <c r="I2058" s="453"/>
      <c r="J2058" s="453"/>
      <c r="K2058" s="453"/>
      <c r="L2058" s="453"/>
      <c r="M2058" s="454"/>
      <c r="N2058" s="455"/>
      <c r="O2058" s="456"/>
      <c r="P2058" s="456"/>
      <c r="Q2058" s="456"/>
      <c r="R2058" s="456"/>
      <c r="S2058" s="456"/>
      <c r="T2058" s="456"/>
      <c r="U2058" s="456"/>
      <c r="V2058" s="456"/>
      <c r="W2058" s="456"/>
      <c r="X2058" s="456"/>
      <c r="Y2058" s="456"/>
      <c r="Z2058" s="456"/>
      <c r="AA2058" s="456"/>
      <c r="AB2058" s="456"/>
      <c r="AC2058" s="456"/>
      <c r="AD2058" s="456"/>
      <c r="AE2058" s="457"/>
      <c r="AF2058" s="455"/>
      <c r="AG2058" s="456"/>
      <c r="AH2058" s="456"/>
      <c r="AI2058" s="456"/>
      <c r="AJ2058" s="456"/>
      <c r="AK2058" s="456"/>
      <c r="AL2058" s="456"/>
      <c r="AM2058" s="456"/>
      <c r="AN2058" s="457"/>
      <c r="AO2058" s="455"/>
      <c r="AP2058" s="456"/>
      <c r="AQ2058" s="456"/>
      <c r="AR2058" s="456"/>
      <c r="AS2058" s="456"/>
      <c r="AT2058" s="456"/>
      <c r="AU2058" s="456"/>
      <c r="AV2058" s="456"/>
      <c r="AW2058" s="456"/>
      <c r="AX2058" s="456"/>
      <c r="AY2058" s="456"/>
      <c r="AZ2058" s="456"/>
      <c r="BA2058" s="456"/>
      <c r="BB2058" s="456"/>
      <c r="BC2058" s="456"/>
      <c r="BD2058" s="456"/>
      <c r="BE2058" s="456"/>
      <c r="BF2058" s="456"/>
      <c r="BG2058" s="457"/>
      <c r="BH2058" s="458"/>
      <c r="BI2058" s="459"/>
      <c r="BJ2058" s="459"/>
      <c r="BK2058" s="459"/>
      <c r="BL2058" s="459"/>
      <c r="BM2058" s="460"/>
      <c r="BN2058" s="314"/>
      <c r="BO2058" s="314"/>
      <c r="BP2058" s="1"/>
      <c r="BQ2058" s="120">
        <f>IF($F$3="","",IF(N2058=$F$3,COUNTIF(BQ$23:BQ2057,"&gt;0")+1,0))</f>
        <v>0</v>
      </c>
      <c r="BR2058" s="1"/>
      <c r="BS2058" s="20" t="str">
        <f>IF($N2058="","",IF(VLOOKUP(VLOOKUP($N2058,IMPOSTAZIONI!$E$6:$I$13,5,FALSE),IMPOSTAZIONI!$B$25:$N$32,3,FALSE)=0,"",VLOOKUP(VLOOKUP($N2058,IMPOSTAZIONI!$E$6:$I$13,5,FALSE),IMPOSTAZIONI!$B$25:$N$32,3,FALSE)))</f>
        <v/>
      </c>
      <c r="BT2058" s="20" t="str">
        <f>IF($N2058="","",IF(VLOOKUP(VLOOKUP($N2058,IMPOSTAZIONI!$E$6:$I$13,5,FALSE),IMPOSTAZIONI!$B$25:$N$32,6,FALSE)=0,"",VLOOKUP(VLOOKUP($N2058,IMPOSTAZIONI!$E$6:$I$13,5,FALSE),IMPOSTAZIONI!$B$25:$N$32,6,FALSE)))</f>
        <v/>
      </c>
      <c r="BU2058" s="20" t="str">
        <f>IF($N2058="","",IF(VLOOKUP(VLOOKUP($N2058,IMPOSTAZIONI!$E$6:$I$13,5,FALSE),IMPOSTAZIONI!$B$25:$N$32,9,FALSE)=0,"",VLOOKUP(VLOOKUP($N2058,IMPOSTAZIONI!$E$6:$I$13,5,FALSE),IMPOSTAZIONI!$B$25:$N$32,9,FALSE)))</f>
        <v/>
      </c>
      <c r="BV2058" s="20" t="str">
        <f>IF($N2058="","",IF(VLOOKUP(VLOOKUP($N2058,IMPOSTAZIONI!$E$6:$I$13,5,FALSE),IMPOSTAZIONI!$B$25:$N$32,12,FALSE)=0,"",VLOOKUP(VLOOKUP($N2058,IMPOSTAZIONI!$E$6:$I$13,5,FALSE),IMPOSTAZIONI!$B$25:$N$32,12,FALSE)))</f>
        <v/>
      </c>
      <c r="BW2058" s="221" t="str">
        <f t="shared" si="540"/>
        <v/>
      </c>
      <c r="BX2058" s="221" t="str">
        <f t="shared" si="541"/>
        <v/>
      </c>
      <c r="BY2058" s="221">
        <f t="shared" si="542"/>
        <v>0</v>
      </c>
      <c r="BZ2058" s="231">
        <f t="shared" si="543"/>
        <v>0</v>
      </c>
      <c r="CA2058" s="246">
        <f t="shared" si="544"/>
        <v>0</v>
      </c>
      <c r="CB2058" s="246">
        <f t="shared" si="545"/>
        <v>0</v>
      </c>
      <c r="CC2058" s="246" t="str">
        <f t="shared" si="546"/>
        <v/>
      </c>
      <c r="CD2058" s="246">
        <f t="shared" si="547"/>
        <v>5</v>
      </c>
      <c r="CE2058" s="246">
        <f t="shared" si="548"/>
        <v>0</v>
      </c>
      <c r="CF2058" s="276">
        <f t="shared" si="549"/>
        <v>0</v>
      </c>
      <c r="CG2058" s="277">
        <f t="shared" si="549"/>
        <v>0</v>
      </c>
      <c r="CH2058" s="277">
        <f t="shared" si="549"/>
        <v>0</v>
      </c>
      <c r="CI2058" s="278">
        <f t="shared" si="549"/>
        <v>0</v>
      </c>
      <c r="CJ2058" s="280">
        <f t="shared" si="550"/>
        <v>0</v>
      </c>
      <c r="CK2058" s="232">
        <f t="shared" si="551"/>
        <v>0</v>
      </c>
      <c r="CL2058" s="1"/>
    </row>
    <row r="2059" spans="1:90" ht="18" customHeight="1">
      <c r="A2059" s="1"/>
      <c r="B2059" s="1"/>
      <c r="C2059" s="314"/>
      <c r="D2059" s="287" t="str">
        <f t="shared" si="538"/>
        <v/>
      </c>
      <c r="E2059" s="449" t="str">
        <f t="shared" si="539"/>
        <v/>
      </c>
      <c r="F2059" s="450"/>
      <c r="G2059" s="451"/>
      <c r="H2059" s="452"/>
      <c r="I2059" s="453"/>
      <c r="J2059" s="453"/>
      <c r="K2059" s="453"/>
      <c r="L2059" s="453"/>
      <c r="M2059" s="454"/>
      <c r="N2059" s="455"/>
      <c r="O2059" s="456"/>
      <c r="P2059" s="456"/>
      <c r="Q2059" s="456"/>
      <c r="R2059" s="456"/>
      <c r="S2059" s="456"/>
      <c r="T2059" s="456"/>
      <c r="U2059" s="456"/>
      <c r="V2059" s="456"/>
      <c r="W2059" s="456"/>
      <c r="X2059" s="456"/>
      <c r="Y2059" s="456"/>
      <c r="Z2059" s="456"/>
      <c r="AA2059" s="456"/>
      <c r="AB2059" s="456"/>
      <c r="AC2059" s="456"/>
      <c r="AD2059" s="456"/>
      <c r="AE2059" s="457"/>
      <c r="AF2059" s="455"/>
      <c r="AG2059" s="456"/>
      <c r="AH2059" s="456"/>
      <c r="AI2059" s="456"/>
      <c r="AJ2059" s="456"/>
      <c r="AK2059" s="456"/>
      <c r="AL2059" s="456"/>
      <c r="AM2059" s="456"/>
      <c r="AN2059" s="457"/>
      <c r="AO2059" s="455"/>
      <c r="AP2059" s="456"/>
      <c r="AQ2059" s="456"/>
      <c r="AR2059" s="456"/>
      <c r="AS2059" s="456"/>
      <c r="AT2059" s="456"/>
      <c r="AU2059" s="456"/>
      <c r="AV2059" s="456"/>
      <c r="AW2059" s="456"/>
      <c r="AX2059" s="456"/>
      <c r="AY2059" s="456"/>
      <c r="AZ2059" s="456"/>
      <c r="BA2059" s="456"/>
      <c r="BB2059" s="456"/>
      <c r="BC2059" s="456"/>
      <c r="BD2059" s="456"/>
      <c r="BE2059" s="456"/>
      <c r="BF2059" s="456"/>
      <c r="BG2059" s="457"/>
      <c r="BH2059" s="458"/>
      <c r="BI2059" s="459"/>
      <c r="BJ2059" s="459"/>
      <c r="BK2059" s="459"/>
      <c r="BL2059" s="459"/>
      <c r="BM2059" s="460"/>
      <c r="BN2059" s="314"/>
      <c r="BO2059" s="314"/>
      <c r="BP2059" s="1"/>
      <c r="BQ2059" s="120">
        <f>IF($F$3="","",IF(N2059=$F$3,COUNTIF(BQ$23:BQ2058,"&gt;0")+1,0))</f>
        <v>0</v>
      </c>
      <c r="BR2059" s="1"/>
      <c r="BS2059" s="20" t="str">
        <f>IF($N2059="","",IF(VLOOKUP(VLOOKUP($N2059,IMPOSTAZIONI!$E$6:$I$13,5,FALSE),IMPOSTAZIONI!$B$25:$N$32,3,FALSE)=0,"",VLOOKUP(VLOOKUP($N2059,IMPOSTAZIONI!$E$6:$I$13,5,FALSE),IMPOSTAZIONI!$B$25:$N$32,3,FALSE)))</f>
        <v/>
      </c>
      <c r="BT2059" s="20" t="str">
        <f>IF($N2059="","",IF(VLOOKUP(VLOOKUP($N2059,IMPOSTAZIONI!$E$6:$I$13,5,FALSE),IMPOSTAZIONI!$B$25:$N$32,6,FALSE)=0,"",VLOOKUP(VLOOKUP($N2059,IMPOSTAZIONI!$E$6:$I$13,5,FALSE),IMPOSTAZIONI!$B$25:$N$32,6,FALSE)))</f>
        <v/>
      </c>
      <c r="BU2059" s="20" t="str">
        <f>IF($N2059="","",IF(VLOOKUP(VLOOKUP($N2059,IMPOSTAZIONI!$E$6:$I$13,5,FALSE),IMPOSTAZIONI!$B$25:$N$32,9,FALSE)=0,"",VLOOKUP(VLOOKUP($N2059,IMPOSTAZIONI!$E$6:$I$13,5,FALSE),IMPOSTAZIONI!$B$25:$N$32,9,FALSE)))</f>
        <v/>
      </c>
      <c r="BV2059" s="20" t="str">
        <f>IF($N2059="","",IF(VLOOKUP(VLOOKUP($N2059,IMPOSTAZIONI!$E$6:$I$13,5,FALSE),IMPOSTAZIONI!$B$25:$N$32,12,FALSE)=0,"",VLOOKUP(VLOOKUP($N2059,IMPOSTAZIONI!$E$6:$I$13,5,FALSE),IMPOSTAZIONI!$B$25:$N$32,12,FALSE)))</f>
        <v/>
      </c>
      <c r="BW2059" s="221" t="str">
        <f t="shared" si="540"/>
        <v/>
      </c>
      <c r="BX2059" s="221" t="str">
        <f t="shared" si="541"/>
        <v/>
      </c>
      <c r="BY2059" s="221">
        <f t="shared" si="542"/>
        <v>0</v>
      </c>
      <c r="BZ2059" s="231">
        <f t="shared" si="543"/>
        <v>0</v>
      </c>
      <c r="CA2059" s="246">
        <f t="shared" si="544"/>
        <v>0</v>
      </c>
      <c r="CB2059" s="246">
        <f t="shared" si="545"/>
        <v>0</v>
      </c>
      <c r="CC2059" s="246" t="str">
        <f t="shared" si="546"/>
        <v/>
      </c>
      <c r="CD2059" s="246">
        <f t="shared" si="547"/>
        <v>5</v>
      </c>
      <c r="CE2059" s="246">
        <f t="shared" si="548"/>
        <v>0</v>
      </c>
      <c r="CF2059" s="276">
        <f t="shared" si="549"/>
        <v>0</v>
      </c>
      <c r="CG2059" s="277">
        <f t="shared" si="549"/>
        <v>0</v>
      </c>
      <c r="CH2059" s="277">
        <f t="shared" si="549"/>
        <v>0</v>
      </c>
      <c r="CI2059" s="278">
        <f t="shared" si="549"/>
        <v>0</v>
      </c>
      <c r="CJ2059" s="280">
        <f t="shared" si="550"/>
        <v>0</v>
      </c>
      <c r="CK2059" s="232">
        <f t="shared" si="551"/>
        <v>0</v>
      </c>
      <c r="CL2059" s="1"/>
    </row>
    <row r="2060" spans="1:90" ht="18" customHeight="1">
      <c r="A2060" s="1"/>
      <c r="B2060" s="1"/>
      <c r="C2060" s="314"/>
      <c r="D2060" s="287" t="str">
        <f t="shared" si="538"/>
        <v/>
      </c>
      <c r="E2060" s="449" t="str">
        <f t="shared" si="539"/>
        <v/>
      </c>
      <c r="F2060" s="450"/>
      <c r="G2060" s="451"/>
      <c r="H2060" s="452"/>
      <c r="I2060" s="453"/>
      <c r="J2060" s="453"/>
      <c r="K2060" s="453"/>
      <c r="L2060" s="453"/>
      <c r="M2060" s="454"/>
      <c r="N2060" s="455"/>
      <c r="O2060" s="456"/>
      <c r="P2060" s="456"/>
      <c r="Q2060" s="456"/>
      <c r="R2060" s="456"/>
      <c r="S2060" s="456"/>
      <c r="T2060" s="456"/>
      <c r="U2060" s="456"/>
      <c r="V2060" s="456"/>
      <c r="W2060" s="456"/>
      <c r="X2060" s="456"/>
      <c r="Y2060" s="456"/>
      <c r="Z2060" s="456"/>
      <c r="AA2060" s="456"/>
      <c r="AB2060" s="456"/>
      <c r="AC2060" s="456"/>
      <c r="AD2060" s="456"/>
      <c r="AE2060" s="457"/>
      <c r="AF2060" s="455"/>
      <c r="AG2060" s="456"/>
      <c r="AH2060" s="456"/>
      <c r="AI2060" s="456"/>
      <c r="AJ2060" s="456"/>
      <c r="AK2060" s="456"/>
      <c r="AL2060" s="456"/>
      <c r="AM2060" s="456"/>
      <c r="AN2060" s="457"/>
      <c r="AO2060" s="455"/>
      <c r="AP2060" s="456"/>
      <c r="AQ2060" s="456"/>
      <c r="AR2060" s="456"/>
      <c r="AS2060" s="456"/>
      <c r="AT2060" s="456"/>
      <c r="AU2060" s="456"/>
      <c r="AV2060" s="456"/>
      <c r="AW2060" s="456"/>
      <c r="AX2060" s="456"/>
      <c r="AY2060" s="456"/>
      <c r="AZ2060" s="456"/>
      <c r="BA2060" s="456"/>
      <c r="BB2060" s="456"/>
      <c r="BC2060" s="456"/>
      <c r="BD2060" s="456"/>
      <c r="BE2060" s="456"/>
      <c r="BF2060" s="456"/>
      <c r="BG2060" s="457"/>
      <c r="BH2060" s="458"/>
      <c r="BI2060" s="459"/>
      <c r="BJ2060" s="459"/>
      <c r="BK2060" s="459"/>
      <c r="BL2060" s="459"/>
      <c r="BM2060" s="460"/>
      <c r="BN2060" s="314"/>
      <c r="BO2060" s="314"/>
      <c r="BP2060" s="1"/>
      <c r="BQ2060" s="120">
        <f>IF($F$3="","",IF(N2060=$F$3,COUNTIF(BQ$23:BQ2059,"&gt;0")+1,0))</f>
        <v>0</v>
      </c>
      <c r="BR2060" s="1"/>
      <c r="BS2060" s="20" t="str">
        <f>IF($N2060="","",IF(VLOOKUP(VLOOKUP($N2060,IMPOSTAZIONI!$E$6:$I$13,5,FALSE),IMPOSTAZIONI!$B$25:$N$32,3,FALSE)=0,"",VLOOKUP(VLOOKUP($N2060,IMPOSTAZIONI!$E$6:$I$13,5,FALSE),IMPOSTAZIONI!$B$25:$N$32,3,FALSE)))</f>
        <v/>
      </c>
      <c r="BT2060" s="20" t="str">
        <f>IF($N2060="","",IF(VLOOKUP(VLOOKUP($N2060,IMPOSTAZIONI!$E$6:$I$13,5,FALSE),IMPOSTAZIONI!$B$25:$N$32,6,FALSE)=0,"",VLOOKUP(VLOOKUP($N2060,IMPOSTAZIONI!$E$6:$I$13,5,FALSE),IMPOSTAZIONI!$B$25:$N$32,6,FALSE)))</f>
        <v/>
      </c>
      <c r="BU2060" s="20" t="str">
        <f>IF($N2060="","",IF(VLOOKUP(VLOOKUP($N2060,IMPOSTAZIONI!$E$6:$I$13,5,FALSE),IMPOSTAZIONI!$B$25:$N$32,9,FALSE)=0,"",VLOOKUP(VLOOKUP($N2060,IMPOSTAZIONI!$E$6:$I$13,5,FALSE),IMPOSTAZIONI!$B$25:$N$32,9,FALSE)))</f>
        <v/>
      </c>
      <c r="BV2060" s="20" t="str">
        <f>IF($N2060="","",IF(VLOOKUP(VLOOKUP($N2060,IMPOSTAZIONI!$E$6:$I$13,5,FALSE),IMPOSTAZIONI!$B$25:$N$32,12,FALSE)=0,"",VLOOKUP(VLOOKUP($N2060,IMPOSTAZIONI!$E$6:$I$13,5,FALSE),IMPOSTAZIONI!$B$25:$N$32,12,FALSE)))</f>
        <v/>
      </c>
      <c r="BW2060" s="221" t="str">
        <f t="shared" si="540"/>
        <v/>
      </c>
      <c r="BX2060" s="221" t="str">
        <f t="shared" si="541"/>
        <v/>
      </c>
      <c r="BY2060" s="221">
        <f t="shared" si="542"/>
        <v>0</v>
      </c>
      <c r="BZ2060" s="231">
        <f t="shared" si="543"/>
        <v>0</v>
      </c>
      <c r="CA2060" s="246">
        <f t="shared" si="544"/>
        <v>0</v>
      </c>
      <c r="CB2060" s="246">
        <f t="shared" si="545"/>
        <v>0</v>
      </c>
      <c r="CC2060" s="246" t="str">
        <f t="shared" si="546"/>
        <v/>
      </c>
      <c r="CD2060" s="246">
        <f t="shared" si="547"/>
        <v>5</v>
      </c>
      <c r="CE2060" s="246">
        <f t="shared" si="548"/>
        <v>0</v>
      </c>
      <c r="CF2060" s="276">
        <f t="shared" si="549"/>
        <v>0</v>
      </c>
      <c r="CG2060" s="277">
        <f t="shared" si="549"/>
        <v>0</v>
      </c>
      <c r="CH2060" s="277">
        <f t="shared" si="549"/>
        <v>0</v>
      </c>
      <c r="CI2060" s="278">
        <f t="shared" si="549"/>
        <v>0</v>
      </c>
      <c r="CJ2060" s="280">
        <f t="shared" si="550"/>
        <v>0</v>
      </c>
      <c r="CK2060" s="232">
        <f t="shared" si="551"/>
        <v>0</v>
      </c>
      <c r="CL2060" s="1"/>
    </row>
    <row r="2061" spans="1:90" ht="18" customHeight="1">
      <c r="A2061" s="1"/>
      <c r="B2061" s="1"/>
      <c r="C2061" s="314"/>
      <c r="D2061" s="287" t="str">
        <f t="shared" si="538"/>
        <v/>
      </c>
      <c r="E2061" s="449" t="str">
        <f t="shared" si="539"/>
        <v/>
      </c>
      <c r="F2061" s="450"/>
      <c r="G2061" s="451"/>
      <c r="H2061" s="452"/>
      <c r="I2061" s="453"/>
      <c r="J2061" s="453"/>
      <c r="K2061" s="453"/>
      <c r="L2061" s="453"/>
      <c r="M2061" s="454"/>
      <c r="N2061" s="455"/>
      <c r="O2061" s="456"/>
      <c r="P2061" s="456"/>
      <c r="Q2061" s="456"/>
      <c r="R2061" s="456"/>
      <c r="S2061" s="456"/>
      <c r="T2061" s="456"/>
      <c r="U2061" s="456"/>
      <c r="V2061" s="456"/>
      <c r="W2061" s="456"/>
      <c r="X2061" s="456"/>
      <c r="Y2061" s="456"/>
      <c r="Z2061" s="456"/>
      <c r="AA2061" s="456"/>
      <c r="AB2061" s="456"/>
      <c r="AC2061" s="456"/>
      <c r="AD2061" s="456"/>
      <c r="AE2061" s="457"/>
      <c r="AF2061" s="455"/>
      <c r="AG2061" s="456"/>
      <c r="AH2061" s="456"/>
      <c r="AI2061" s="456"/>
      <c r="AJ2061" s="456"/>
      <c r="AK2061" s="456"/>
      <c r="AL2061" s="456"/>
      <c r="AM2061" s="456"/>
      <c r="AN2061" s="457"/>
      <c r="AO2061" s="455"/>
      <c r="AP2061" s="456"/>
      <c r="AQ2061" s="456"/>
      <c r="AR2061" s="456"/>
      <c r="AS2061" s="456"/>
      <c r="AT2061" s="456"/>
      <c r="AU2061" s="456"/>
      <c r="AV2061" s="456"/>
      <c r="AW2061" s="456"/>
      <c r="AX2061" s="456"/>
      <c r="AY2061" s="456"/>
      <c r="AZ2061" s="456"/>
      <c r="BA2061" s="456"/>
      <c r="BB2061" s="456"/>
      <c r="BC2061" s="456"/>
      <c r="BD2061" s="456"/>
      <c r="BE2061" s="456"/>
      <c r="BF2061" s="456"/>
      <c r="BG2061" s="457"/>
      <c r="BH2061" s="458"/>
      <c r="BI2061" s="459"/>
      <c r="BJ2061" s="459"/>
      <c r="BK2061" s="459"/>
      <c r="BL2061" s="459"/>
      <c r="BM2061" s="460"/>
      <c r="BN2061" s="314"/>
      <c r="BO2061" s="314"/>
      <c r="BP2061" s="1"/>
      <c r="BQ2061" s="120">
        <f>IF($F$3="","",IF(N2061=$F$3,COUNTIF(BQ$23:BQ2060,"&gt;0")+1,0))</f>
        <v>0</v>
      </c>
      <c r="BR2061" s="1"/>
      <c r="BS2061" s="20" t="str">
        <f>IF($N2061="","",IF(VLOOKUP(VLOOKUP($N2061,IMPOSTAZIONI!$E$6:$I$13,5,FALSE),IMPOSTAZIONI!$B$25:$N$32,3,FALSE)=0,"",VLOOKUP(VLOOKUP($N2061,IMPOSTAZIONI!$E$6:$I$13,5,FALSE),IMPOSTAZIONI!$B$25:$N$32,3,FALSE)))</f>
        <v/>
      </c>
      <c r="BT2061" s="20" t="str">
        <f>IF($N2061="","",IF(VLOOKUP(VLOOKUP($N2061,IMPOSTAZIONI!$E$6:$I$13,5,FALSE),IMPOSTAZIONI!$B$25:$N$32,6,FALSE)=0,"",VLOOKUP(VLOOKUP($N2061,IMPOSTAZIONI!$E$6:$I$13,5,FALSE),IMPOSTAZIONI!$B$25:$N$32,6,FALSE)))</f>
        <v/>
      </c>
      <c r="BU2061" s="20" t="str">
        <f>IF($N2061="","",IF(VLOOKUP(VLOOKUP($N2061,IMPOSTAZIONI!$E$6:$I$13,5,FALSE),IMPOSTAZIONI!$B$25:$N$32,9,FALSE)=0,"",VLOOKUP(VLOOKUP($N2061,IMPOSTAZIONI!$E$6:$I$13,5,FALSE),IMPOSTAZIONI!$B$25:$N$32,9,FALSE)))</f>
        <v/>
      </c>
      <c r="BV2061" s="20" t="str">
        <f>IF($N2061="","",IF(VLOOKUP(VLOOKUP($N2061,IMPOSTAZIONI!$E$6:$I$13,5,FALSE),IMPOSTAZIONI!$B$25:$N$32,12,FALSE)=0,"",VLOOKUP(VLOOKUP($N2061,IMPOSTAZIONI!$E$6:$I$13,5,FALSE),IMPOSTAZIONI!$B$25:$N$32,12,FALSE)))</f>
        <v/>
      </c>
      <c r="BW2061" s="221" t="str">
        <f t="shared" si="540"/>
        <v/>
      </c>
      <c r="BX2061" s="221" t="str">
        <f t="shared" si="541"/>
        <v/>
      </c>
      <c r="BY2061" s="221">
        <f t="shared" si="542"/>
        <v>0</v>
      </c>
      <c r="BZ2061" s="231">
        <f t="shared" si="543"/>
        <v>0</v>
      </c>
      <c r="CA2061" s="246">
        <f t="shared" si="544"/>
        <v>0</v>
      </c>
      <c r="CB2061" s="246">
        <f t="shared" si="545"/>
        <v>0</v>
      </c>
      <c r="CC2061" s="246" t="str">
        <f t="shared" si="546"/>
        <v/>
      </c>
      <c r="CD2061" s="246">
        <f t="shared" si="547"/>
        <v>5</v>
      </c>
      <c r="CE2061" s="246">
        <f t="shared" si="548"/>
        <v>0</v>
      </c>
      <c r="CF2061" s="276">
        <f t="shared" si="549"/>
        <v>0</v>
      </c>
      <c r="CG2061" s="277">
        <f t="shared" si="549"/>
        <v>0</v>
      </c>
      <c r="CH2061" s="277">
        <f t="shared" si="549"/>
        <v>0</v>
      </c>
      <c r="CI2061" s="278">
        <f t="shared" si="549"/>
        <v>0</v>
      </c>
      <c r="CJ2061" s="280">
        <f t="shared" si="550"/>
        <v>0</v>
      </c>
      <c r="CK2061" s="232">
        <f t="shared" si="551"/>
        <v>0</v>
      </c>
      <c r="CL2061" s="1"/>
    </row>
    <row r="2062" spans="1:90" ht="18" customHeight="1">
      <c r="A2062" s="1"/>
      <c r="B2062" s="1"/>
      <c r="C2062" s="314"/>
      <c r="D2062" s="287" t="str">
        <f t="shared" si="538"/>
        <v/>
      </c>
      <c r="E2062" s="449" t="str">
        <f t="shared" si="539"/>
        <v/>
      </c>
      <c r="F2062" s="450"/>
      <c r="G2062" s="451"/>
      <c r="H2062" s="452"/>
      <c r="I2062" s="453"/>
      <c r="J2062" s="453"/>
      <c r="K2062" s="453"/>
      <c r="L2062" s="453"/>
      <c r="M2062" s="454"/>
      <c r="N2062" s="455"/>
      <c r="O2062" s="456"/>
      <c r="P2062" s="456"/>
      <c r="Q2062" s="456"/>
      <c r="R2062" s="456"/>
      <c r="S2062" s="456"/>
      <c r="T2062" s="456"/>
      <c r="U2062" s="456"/>
      <c r="V2062" s="456"/>
      <c r="W2062" s="456"/>
      <c r="X2062" s="456"/>
      <c r="Y2062" s="456"/>
      <c r="Z2062" s="456"/>
      <c r="AA2062" s="456"/>
      <c r="AB2062" s="456"/>
      <c r="AC2062" s="456"/>
      <c r="AD2062" s="456"/>
      <c r="AE2062" s="457"/>
      <c r="AF2062" s="455"/>
      <c r="AG2062" s="456"/>
      <c r="AH2062" s="456"/>
      <c r="AI2062" s="456"/>
      <c r="AJ2062" s="456"/>
      <c r="AK2062" s="456"/>
      <c r="AL2062" s="456"/>
      <c r="AM2062" s="456"/>
      <c r="AN2062" s="457"/>
      <c r="AO2062" s="455"/>
      <c r="AP2062" s="456"/>
      <c r="AQ2062" s="456"/>
      <c r="AR2062" s="456"/>
      <c r="AS2062" s="456"/>
      <c r="AT2062" s="456"/>
      <c r="AU2062" s="456"/>
      <c r="AV2062" s="456"/>
      <c r="AW2062" s="456"/>
      <c r="AX2062" s="456"/>
      <c r="AY2062" s="456"/>
      <c r="AZ2062" s="456"/>
      <c r="BA2062" s="456"/>
      <c r="BB2062" s="456"/>
      <c r="BC2062" s="456"/>
      <c r="BD2062" s="456"/>
      <c r="BE2062" s="456"/>
      <c r="BF2062" s="456"/>
      <c r="BG2062" s="457"/>
      <c r="BH2062" s="458"/>
      <c r="BI2062" s="459"/>
      <c r="BJ2062" s="459"/>
      <c r="BK2062" s="459"/>
      <c r="BL2062" s="459"/>
      <c r="BM2062" s="460"/>
      <c r="BN2062" s="314"/>
      <c r="BO2062" s="314"/>
      <c r="BP2062" s="1"/>
      <c r="BQ2062" s="120">
        <f>IF($F$3="","",IF(N2062=$F$3,COUNTIF(BQ$23:BQ2061,"&gt;0")+1,0))</f>
        <v>0</v>
      </c>
      <c r="BR2062" s="1"/>
      <c r="BS2062" s="20" t="str">
        <f>IF($N2062="","",IF(VLOOKUP(VLOOKUP($N2062,IMPOSTAZIONI!$E$6:$I$13,5,FALSE),IMPOSTAZIONI!$B$25:$N$32,3,FALSE)=0,"",VLOOKUP(VLOOKUP($N2062,IMPOSTAZIONI!$E$6:$I$13,5,FALSE),IMPOSTAZIONI!$B$25:$N$32,3,FALSE)))</f>
        <v/>
      </c>
      <c r="BT2062" s="20" t="str">
        <f>IF($N2062="","",IF(VLOOKUP(VLOOKUP($N2062,IMPOSTAZIONI!$E$6:$I$13,5,FALSE),IMPOSTAZIONI!$B$25:$N$32,6,FALSE)=0,"",VLOOKUP(VLOOKUP($N2062,IMPOSTAZIONI!$E$6:$I$13,5,FALSE),IMPOSTAZIONI!$B$25:$N$32,6,FALSE)))</f>
        <v/>
      </c>
      <c r="BU2062" s="20" t="str">
        <f>IF($N2062="","",IF(VLOOKUP(VLOOKUP($N2062,IMPOSTAZIONI!$E$6:$I$13,5,FALSE),IMPOSTAZIONI!$B$25:$N$32,9,FALSE)=0,"",VLOOKUP(VLOOKUP($N2062,IMPOSTAZIONI!$E$6:$I$13,5,FALSE),IMPOSTAZIONI!$B$25:$N$32,9,FALSE)))</f>
        <v/>
      </c>
      <c r="BV2062" s="20" t="str">
        <f>IF($N2062="","",IF(VLOOKUP(VLOOKUP($N2062,IMPOSTAZIONI!$E$6:$I$13,5,FALSE),IMPOSTAZIONI!$B$25:$N$32,12,FALSE)=0,"",VLOOKUP(VLOOKUP($N2062,IMPOSTAZIONI!$E$6:$I$13,5,FALSE),IMPOSTAZIONI!$B$25:$N$32,12,FALSE)))</f>
        <v/>
      </c>
      <c r="BW2062" s="221" t="str">
        <f t="shared" si="540"/>
        <v/>
      </c>
      <c r="BX2062" s="221" t="str">
        <f t="shared" si="541"/>
        <v/>
      </c>
      <c r="BY2062" s="221">
        <f t="shared" si="542"/>
        <v>0</v>
      </c>
      <c r="BZ2062" s="231">
        <f t="shared" si="543"/>
        <v>0</v>
      </c>
      <c r="CA2062" s="246">
        <f t="shared" si="544"/>
        <v>0</v>
      </c>
      <c r="CB2062" s="246">
        <f t="shared" si="545"/>
        <v>0</v>
      </c>
      <c r="CC2062" s="246" t="str">
        <f t="shared" si="546"/>
        <v/>
      </c>
      <c r="CD2062" s="246">
        <f t="shared" si="547"/>
        <v>5</v>
      </c>
      <c r="CE2062" s="246">
        <f t="shared" si="548"/>
        <v>0</v>
      </c>
      <c r="CF2062" s="276">
        <f t="shared" si="549"/>
        <v>0</v>
      </c>
      <c r="CG2062" s="277">
        <f t="shared" si="549"/>
        <v>0</v>
      </c>
      <c r="CH2062" s="277">
        <f t="shared" si="549"/>
        <v>0</v>
      </c>
      <c r="CI2062" s="278">
        <f t="shared" si="549"/>
        <v>0</v>
      </c>
      <c r="CJ2062" s="280">
        <f t="shared" si="550"/>
        <v>0</v>
      </c>
      <c r="CK2062" s="232">
        <f t="shared" si="551"/>
        <v>0</v>
      </c>
      <c r="CL2062" s="1"/>
    </row>
    <row r="2063" spans="1:90" ht="18" customHeight="1">
      <c r="A2063" s="1"/>
      <c r="B2063" s="1"/>
      <c r="C2063" s="314"/>
      <c r="D2063" s="287" t="str">
        <f t="shared" si="538"/>
        <v/>
      </c>
      <c r="E2063" s="449" t="str">
        <f t="shared" si="539"/>
        <v/>
      </c>
      <c r="F2063" s="450"/>
      <c r="G2063" s="451"/>
      <c r="H2063" s="452"/>
      <c r="I2063" s="453"/>
      <c r="J2063" s="453"/>
      <c r="K2063" s="453"/>
      <c r="L2063" s="453"/>
      <c r="M2063" s="454"/>
      <c r="N2063" s="455"/>
      <c r="O2063" s="456"/>
      <c r="P2063" s="456"/>
      <c r="Q2063" s="456"/>
      <c r="R2063" s="456"/>
      <c r="S2063" s="456"/>
      <c r="T2063" s="456"/>
      <c r="U2063" s="456"/>
      <c r="V2063" s="456"/>
      <c r="W2063" s="456"/>
      <c r="X2063" s="456"/>
      <c r="Y2063" s="456"/>
      <c r="Z2063" s="456"/>
      <c r="AA2063" s="456"/>
      <c r="AB2063" s="456"/>
      <c r="AC2063" s="456"/>
      <c r="AD2063" s="456"/>
      <c r="AE2063" s="457"/>
      <c r="AF2063" s="455"/>
      <c r="AG2063" s="456"/>
      <c r="AH2063" s="456"/>
      <c r="AI2063" s="456"/>
      <c r="AJ2063" s="456"/>
      <c r="AK2063" s="456"/>
      <c r="AL2063" s="456"/>
      <c r="AM2063" s="456"/>
      <c r="AN2063" s="457"/>
      <c r="AO2063" s="455"/>
      <c r="AP2063" s="456"/>
      <c r="AQ2063" s="456"/>
      <c r="AR2063" s="456"/>
      <c r="AS2063" s="456"/>
      <c r="AT2063" s="456"/>
      <c r="AU2063" s="456"/>
      <c r="AV2063" s="456"/>
      <c r="AW2063" s="456"/>
      <c r="AX2063" s="456"/>
      <c r="AY2063" s="456"/>
      <c r="AZ2063" s="456"/>
      <c r="BA2063" s="456"/>
      <c r="BB2063" s="456"/>
      <c r="BC2063" s="456"/>
      <c r="BD2063" s="456"/>
      <c r="BE2063" s="456"/>
      <c r="BF2063" s="456"/>
      <c r="BG2063" s="457"/>
      <c r="BH2063" s="458"/>
      <c r="BI2063" s="459"/>
      <c r="BJ2063" s="459"/>
      <c r="BK2063" s="459"/>
      <c r="BL2063" s="459"/>
      <c r="BM2063" s="460"/>
      <c r="BN2063" s="314"/>
      <c r="BO2063" s="314"/>
      <c r="BP2063" s="1"/>
      <c r="BQ2063" s="120">
        <f>IF($F$3="","",IF(N2063=$F$3,COUNTIF(BQ$23:BQ2062,"&gt;0")+1,0))</f>
        <v>0</v>
      </c>
      <c r="BR2063" s="1"/>
      <c r="BS2063" s="20" t="str">
        <f>IF($N2063="","",IF(VLOOKUP(VLOOKUP($N2063,IMPOSTAZIONI!$E$6:$I$13,5,FALSE),IMPOSTAZIONI!$B$25:$N$32,3,FALSE)=0,"",VLOOKUP(VLOOKUP($N2063,IMPOSTAZIONI!$E$6:$I$13,5,FALSE),IMPOSTAZIONI!$B$25:$N$32,3,FALSE)))</f>
        <v/>
      </c>
      <c r="BT2063" s="20" t="str">
        <f>IF($N2063="","",IF(VLOOKUP(VLOOKUP($N2063,IMPOSTAZIONI!$E$6:$I$13,5,FALSE),IMPOSTAZIONI!$B$25:$N$32,6,FALSE)=0,"",VLOOKUP(VLOOKUP($N2063,IMPOSTAZIONI!$E$6:$I$13,5,FALSE),IMPOSTAZIONI!$B$25:$N$32,6,FALSE)))</f>
        <v/>
      </c>
      <c r="BU2063" s="20" t="str">
        <f>IF($N2063="","",IF(VLOOKUP(VLOOKUP($N2063,IMPOSTAZIONI!$E$6:$I$13,5,FALSE),IMPOSTAZIONI!$B$25:$N$32,9,FALSE)=0,"",VLOOKUP(VLOOKUP($N2063,IMPOSTAZIONI!$E$6:$I$13,5,FALSE),IMPOSTAZIONI!$B$25:$N$32,9,FALSE)))</f>
        <v/>
      </c>
      <c r="BV2063" s="20" t="str">
        <f>IF($N2063="","",IF(VLOOKUP(VLOOKUP($N2063,IMPOSTAZIONI!$E$6:$I$13,5,FALSE),IMPOSTAZIONI!$B$25:$N$32,12,FALSE)=0,"",VLOOKUP(VLOOKUP($N2063,IMPOSTAZIONI!$E$6:$I$13,5,FALSE),IMPOSTAZIONI!$B$25:$N$32,12,FALSE)))</f>
        <v/>
      </c>
      <c r="BW2063" s="221" t="str">
        <f t="shared" si="540"/>
        <v/>
      </c>
      <c r="BX2063" s="221" t="str">
        <f t="shared" si="541"/>
        <v/>
      </c>
      <c r="BY2063" s="221">
        <f t="shared" si="542"/>
        <v>0</v>
      </c>
      <c r="BZ2063" s="231">
        <f t="shared" si="543"/>
        <v>0</v>
      </c>
      <c r="CA2063" s="246">
        <f t="shared" si="544"/>
        <v>0</v>
      </c>
      <c r="CB2063" s="246">
        <f t="shared" si="545"/>
        <v>0</v>
      </c>
      <c r="CC2063" s="246" t="str">
        <f t="shared" si="546"/>
        <v/>
      </c>
      <c r="CD2063" s="246">
        <f t="shared" si="547"/>
        <v>5</v>
      </c>
      <c r="CE2063" s="246">
        <f t="shared" si="548"/>
        <v>0</v>
      </c>
      <c r="CF2063" s="276">
        <f t="shared" si="549"/>
        <v>0</v>
      </c>
      <c r="CG2063" s="277">
        <f t="shared" si="549"/>
        <v>0</v>
      </c>
      <c r="CH2063" s="277">
        <f t="shared" si="549"/>
        <v>0</v>
      </c>
      <c r="CI2063" s="278">
        <f t="shared" si="549"/>
        <v>0</v>
      </c>
      <c r="CJ2063" s="280">
        <f t="shared" si="550"/>
        <v>0</v>
      </c>
      <c r="CK2063" s="232">
        <f t="shared" si="551"/>
        <v>0</v>
      </c>
      <c r="CL2063" s="1"/>
    </row>
    <row r="2064" spans="1:90" ht="18" customHeight="1">
      <c r="A2064" s="1"/>
      <c r="B2064" s="1"/>
      <c r="C2064" s="314"/>
      <c r="D2064" s="287" t="str">
        <f t="shared" si="538"/>
        <v/>
      </c>
      <c r="E2064" s="449" t="str">
        <f t="shared" si="539"/>
        <v/>
      </c>
      <c r="F2064" s="450"/>
      <c r="G2064" s="451"/>
      <c r="H2064" s="452"/>
      <c r="I2064" s="453"/>
      <c r="J2064" s="453"/>
      <c r="K2064" s="453"/>
      <c r="L2064" s="453"/>
      <c r="M2064" s="454"/>
      <c r="N2064" s="455"/>
      <c r="O2064" s="456"/>
      <c r="P2064" s="456"/>
      <c r="Q2064" s="456"/>
      <c r="R2064" s="456"/>
      <c r="S2064" s="456"/>
      <c r="T2064" s="456"/>
      <c r="U2064" s="456"/>
      <c r="V2064" s="456"/>
      <c r="W2064" s="456"/>
      <c r="X2064" s="456"/>
      <c r="Y2064" s="456"/>
      <c r="Z2064" s="456"/>
      <c r="AA2064" s="456"/>
      <c r="AB2064" s="456"/>
      <c r="AC2064" s="456"/>
      <c r="AD2064" s="456"/>
      <c r="AE2064" s="457"/>
      <c r="AF2064" s="455"/>
      <c r="AG2064" s="456"/>
      <c r="AH2064" s="456"/>
      <c r="AI2064" s="456"/>
      <c r="AJ2064" s="456"/>
      <c r="AK2064" s="456"/>
      <c r="AL2064" s="456"/>
      <c r="AM2064" s="456"/>
      <c r="AN2064" s="457"/>
      <c r="AO2064" s="455"/>
      <c r="AP2064" s="456"/>
      <c r="AQ2064" s="456"/>
      <c r="AR2064" s="456"/>
      <c r="AS2064" s="456"/>
      <c r="AT2064" s="456"/>
      <c r="AU2064" s="456"/>
      <c r="AV2064" s="456"/>
      <c r="AW2064" s="456"/>
      <c r="AX2064" s="456"/>
      <c r="AY2064" s="456"/>
      <c r="AZ2064" s="456"/>
      <c r="BA2064" s="456"/>
      <c r="BB2064" s="456"/>
      <c r="BC2064" s="456"/>
      <c r="BD2064" s="456"/>
      <c r="BE2064" s="456"/>
      <c r="BF2064" s="456"/>
      <c r="BG2064" s="457"/>
      <c r="BH2064" s="458"/>
      <c r="BI2064" s="459"/>
      <c r="BJ2064" s="459"/>
      <c r="BK2064" s="459"/>
      <c r="BL2064" s="459"/>
      <c r="BM2064" s="460"/>
      <c r="BN2064" s="314"/>
      <c r="BO2064" s="314"/>
      <c r="BP2064" s="1"/>
      <c r="BQ2064" s="120">
        <f>IF($F$3="","",IF(N2064=$F$3,COUNTIF(BQ$23:BQ2063,"&gt;0")+1,0))</f>
        <v>0</v>
      </c>
      <c r="BR2064" s="1"/>
      <c r="BS2064" s="20" t="str">
        <f>IF($N2064="","",IF(VLOOKUP(VLOOKUP($N2064,IMPOSTAZIONI!$E$6:$I$13,5,FALSE),IMPOSTAZIONI!$B$25:$N$32,3,FALSE)=0,"",VLOOKUP(VLOOKUP($N2064,IMPOSTAZIONI!$E$6:$I$13,5,FALSE),IMPOSTAZIONI!$B$25:$N$32,3,FALSE)))</f>
        <v/>
      </c>
      <c r="BT2064" s="20" t="str">
        <f>IF($N2064="","",IF(VLOOKUP(VLOOKUP($N2064,IMPOSTAZIONI!$E$6:$I$13,5,FALSE),IMPOSTAZIONI!$B$25:$N$32,6,FALSE)=0,"",VLOOKUP(VLOOKUP($N2064,IMPOSTAZIONI!$E$6:$I$13,5,FALSE),IMPOSTAZIONI!$B$25:$N$32,6,FALSE)))</f>
        <v/>
      </c>
      <c r="BU2064" s="20" t="str">
        <f>IF($N2064="","",IF(VLOOKUP(VLOOKUP($N2064,IMPOSTAZIONI!$E$6:$I$13,5,FALSE),IMPOSTAZIONI!$B$25:$N$32,9,FALSE)=0,"",VLOOKUP(VLOOKUP($N2064,IMPOSTAZIONI!$E$6:$I$13,5,FALSE),IMPOSTAZIONI!$B$25:$N$32,9,FALSE)))</f>
        <v/>
      </c>
      <c r="BV2064" s="20" t="str">
        <f>IF($N2064="","",IF(VLOOKUP(VLOOKUP($N2064,IMPOSTAZIONI!$E$6:$I$13,5,FALSE),IMPOSTAZIONI!$B$25:$N$32,12,FALSE)=0,"",VLOOKUP(VLOOKUP($N2064,IMPOSTAZIONI!$E$6:$I$13,5,FALSE),IMPOSTAZIONI!$B$25:$N$32,12,FALSE)))</f>
        <v/>
      </c>
      <c r="BW2064" s="221" t="str">
        <f t="shared" si="540"/>
        <v/>
      </c>
      <c r="BX2064" s="221" t="str">
        <f t="shared" si="541"/>
        <v/>
      </c>
      <c r="BY2064" s="221">
        <f t="shared" si="542"/>
        <v>0</v>
      </c>
      <c r="BZ2064" s="231">
        <f t="shared" si="543"/>
        <v>0</v>
      </c>
      <c r="CA2064" s="246">
        <f t="shared" si="544"/>
        <v>0</v>
      </c>
      <c r="CB2064" s="246">
        <f t="shared" si="545"/>
        <v>0</v>
      </c>
      <c r="CC2064" s="246" t="str">
        <f t="shared" si="546"/>
        <v/>
      </c>
      <c r="CD2064" s="246">
        <f t="shared" si="547"/>
        <v>5</v>
      </c>
      <c r="CE2064" s="246">
        <f t="shared" si="548"/>
        <v>0</v>
      </c>
      <c r="CF2064" s="276">
        <f t="shared" si="549"/>
        <v>0</v>
      </c>
      <c r="CG2064" s="277">
        <f t="shared" si="549"/>
        <v>0</v>
      </c>
      <c r="CH2064" s="277">
        <f t="shared" si="549"/>
        <v>0</v>
      </c>
      <c r="CI2064" s="278">
        <f t="shared" si="549"/>
        <v>0</v>
      </c>
      <c r="CJ2064" s="280">
        <f t="shared" si="550"/>
        <v>0</v>
      </c>
      <c r="CK2064" s="232">
        <f t="shared" si="551"/>
        <v>0</v>
      </c>
      <c r="CL2064" s="1"/>
    </row>
    <row r="2065" spans="1:90" ht="18" customHeight="1">
      <c r="A2065" s="1"/>
      <c r="B2065" s="1"/>
      <c r="C2065" s="314"/>
      <c r="D2065" s="287" t="str">
        <f t="shared" si="538"/>
        <v/>
      </c>
      <c r="E2065" s="449" t="str">
        <f t="shared" si="539"/>
        <v/>
      </c>
      <c r="F2065" s="450"/>
      <c r="G2065" s="451"/>
      <c r="H2065" s="452"/>
      <c r="I2065" s="453"/>
      <c r="J2065" s="453"/>
      <c r="K2065" s="453"/>
      <c r="L2065" s="453"/>
      <c r="M2065" s="454"/>
      <c r="N2065" s="455"/>
      <c r="O2065" s="456"/>
      <c r="P2065" s="456"/>
      <c r="Q2065" s="456"/>
      <c r="R2065" s="456"/>
      <c r="S2065" s="456"/>
      <c r="T2065" s="456"/>
      <c r="U2065" s="456"/>
      <c r="V2065" s="456"/>
      <c r="W2065" s="456"/>
      <c r="X2065" s="456"/>
      <c r="Y2065" s="456"/>
      <c r="Z2065" s="456"/>
      <c r="AA2065" s="456"/>
      <c r="AB2065" s="456"/>
      <c r="AC2065" s="456"/>
      <c r="AD2065" s="456"/>
      <c r="AE2065" s="457"/>
      <c r="AF2065" s="455"/>
      <c r="AG2065" s="456"/>
      <c r="AH2065" s="456"/>
      <c r="AI2065" s="456"/>
      <c r="AJ2065" s="456"/>
      <c r="AK2065" s="456"/>
      <c r="AL2065" s="456"/>
      <c r="AM2065" s="456"/>
      <c r="AN2065" s="457"/>
      <c r="AO2065" s="455"/>
      <c r="AP2065" s="456"/>
      <c r="AQ2065" s="456"/>
      <c r="AR2065" s="456"/>
      <c r="AS2065" s="456"/>
      <c r="AT2065" s="456"/>
      <c r="AU2065" s="456"/>
      <c r="AV2065" s="456"/>
      <c r="AW2065" s="456"/>
      <c r="AX2065" s="456"/>
      <c r="AY2065" s="456"/>
      <c r="AZ2065" s="456"/>
      <c r="BA2065" s="456"/>
      <c r="BB2065" s="456"/>
      <c r="BC2065" s="456"/>
      <c r="BD2065" s="456"/>
      <c r="BE2065" s="456"/>
      <c r="BF2065" s="456"/>
      <c r="BG2065" s="457"/>
      <c r="BH2065" s="458"/>
      <c r="BI2065" s="459"/>
      <c r="BJ2065" s="459"/>
      <c r="BK2065" s="459"/>
      <c r="BL2065" s="459"/>
      <c r="BM2065" s="460"/>
      <c r="BN2065" s="314"/>
      <c r="BO2065" s="314"/>
      <c r="BP2065" s="1"/>
      <c r="BQ2065" s="120">
        <f>IF($F$3="","",IF(N2065=$F$3,COUNTIF(BQ$23:BQ2064,"&gt;0")+1,0))</f>
        <v>0</v>
      </c>
      <c r="BR2065" s="1"/>
      <c r="BS2065" s="20" t="str">
        <f>IF($N2065="","",IF(VLOOKUP(VLOOKUP($N2065,IMPOSTAZIONI!$E$6:$I$13,5,FALSE),IMPOSTAZIONI!$B$25:$N$32,3,FALSE)=0,"",VLOOKUP(VLOOKUP($N2065,IMPOSTAZIONI!$E$6:$I$13,5,FALSE),IMPOSTAZIONI!$B$25:$N$32,3,FALSE)))</f>
        <v/>
      </c>
      <c r="BT2065" s="20" t="str">
        <f>IF($N2065="","",IF(VLOOKUP(VLOOKUP($N2065,IMPOSTAZIONI!$E$6:$I$13,5,FALSE),IMPOSTAZIONI!$B$25:$N$32,6,FALSE)=0,"",VLOOKUP(VLOOKUP($N2065,IMPOSTAZIONI!$E$6:$I$13,5,FALSE),IMPOSTAZIONI!$B$25:$N$32,6,FALSE)))</f>
        <v/>
      </c>
      <c r="BU2065" s="20" t="str">
        <f>IF($N2065="","",IF(VLOOKUP(VLOOKUP($N2065,IMPOSTAZIONI!$E$6:$I$13,5,FALSE),IMPOSTAZIONI!$B$25:$N$32,9,FALSE)=0,"",VLOOKUP(VLOOKUP($N2065,IMPOSTAZIONI!$E$6:$I$13,5,FALSE),IMPOSTAZIONI!$B$25:$N$32,9,FALSE)))</f>
        <v/>
      </c>
      <c r="BV2065" s="20" t="str">
        <f>IF($N2065="","",IF(VLOOKUP(VLOOKUP($N2065,IMPOSTAZIONI!$E$6:$I$13,5,FALSE),IMPOSTAZIONI!$B$25:$N$32,12,FALSE)=0,"",VLOOKUP(VLOOKUP($N2065,IMPOSTAZIONI!$E$6:$I$13,5,FALSE),IMPOSTAZIONI!$B$25:$N$32,12,FALSE)))</f>
        <v/>
      </c>
      <c r="BW2065" s="221" t="str">
        <f t="shared" si="540"/>
        <v/>
      </c>
      <c r="BX2065" s="221" t="str">
        <f t="shared" si="541"/>
        <v/>
      </c>
      <c r="BY2065" s="221">
        <f t="shared" si="542"/>
        <v>0</v>
      </c>
      <c r="BZ2065" s="231">
        <f t="shared" si="543"/>
        <v>0</v>
      </c>
      <c r="CA2065" s="246">
        <f t="shared" si="544"/>
        <v>0</v>
      </c>
      <c r="CB2065" s="246">
        <f t="shared" si="545"/>
        <v>0</v>
      </c>
      <c r="CC2065" s="246" t="str">
        <f t="shared" si="546"/>
        <v/>
      </c>
      <c r="CD2065" s="246">
        <f t="shared" si="547"/>
        <v>5</v>
      </c>
      <c r="CE2065" s="246">
        <f t="shared" si="548"/>
        <v>0</v>
      </c>
      <c r="CF2065" s="276">
        <f t="shared" si="549"/>
        <v>0</v>
      </c>
      <c r="CG2065" s="277">
        <f t="shared" si="549"/>
        <v>0</v>
      </c>
      <c r="CH2065" s="277">
        <f t="shared" si="549"/>
        <v>0</v>
      </c>
      <c r="CI2065" s="278">
        <f t="shared" si="549"/>
        <v>0</v>
      </c>
      <c r="CJ2065" s="280">
        <f t="shared" si="550"/>
        <v>0</v>
      </c>
      <c r="CK2065" s="232">
        <f t="shared" si="551"/>
        <v>0</v>
      </c>
      <c r="CL2065" s="1"/>
    </row>
    <row r="2066" spans="1:90" ht="18" customHeight="1">
      <c r="A2066" s="1"/>
      <c r="B2066" s="1"/>
      <c r="C2066" s="314"/>
      <c r="D2066" s="287" t="str">
        <f t="shared" si="538"/>
        <v/>
      </c>
      <c r="E2066" s="449" t="str">
        <f t="shared" si="539"/>
        <v/>
      </c>
      <c r="F2066" s="450"/>
      <c r="G2066" s="451"/>
      <c r="H2066" s="452"/>
      <c r="I2066" s="453"/>
      <c r="J2066" s="453"/>
      <c r="K2066" s="453"/>
      <c r="L2066" s="453"/>
      <c r="M2066" s="454"/>
      <c r="N2066" s="455"/>
      <c r="O2066" s="456"/>
      <c r="P2066" s="456"/>
      <c r="Q2066" s="456"/>
      <c r="R2066" s="456"/>
      <c r="S2066" s="456"/>
      <c r="T2066" s="456"/>
      <c r="U2066" s="456"/>
      <c r="V2066" s="456"/>
      <c r="W2066" s="456"/>
      <c r="X2066" s="456"/>
      <c r="Y2066" s="456"/>
      <c r="Z2066" s="456"/>
      <c r="AA2066" s="456"/>
      <c r="AB2066" s="456"/>
      <c r="AC2066" s="456"/>
      <c r="AD2066" s="456"/>
      <c r="AE2066" s="457"/>
      <c r="AF2066" s="455"/>
      <c r="AG2066" s="456"/>
      <c r="AH2066" s="456"/>
      <c r="AI2066" s="456"/>
      <c r="AJ2066" s="456"/>
      <c r="AK2066" s="456"/>
      <c r="AL2066" s="456"/>
      <c r="AM2066" s="456"/>
      <c r="AN2066" s="457"/>
      <c r="AO2066" s="455"/>
      <c r="AP2066" s="456"/>
      <c r="AQ2066" s="456"/>
      <c r="AR2066" s="456"/>
      <c r="AS2066" s="456"/>
      <c r="AT2066" s="456"/>
      <c r="AU2066" s="456"/>
      <c r="AV2066" s="456"/>
      <c r="AW2066" s="456"/>
      <c r="AX2066" s="456"/>
      <c r="AY2066" s="456"/>
      <c r="AZ2066" s="456"/>
      <c r="BA2066" s="456"/>
      <c r="BB2066" s="456"/>
      <c r="BC2066" s="456"/>
      <c r="BD2066" s="456"/>
      <c r="BE2066" s="456"/>
      <c r="BF2066" s="456"/>
      <c r="BG2066" s="457"/>
      <c r="BH2066" s="458"/>
      <c r="BI2066" s="459"/>
      <c r="BJ2066" s="459"/>
      <c r="BK2066" s="459"/>
      <c r="BL2066" s="459"/>
      <c r="BM2066" s="460"/>
      <c r="BN2066" s="314"/>
      <c r="BO2066" s="314"/>
      <c r="BP2066" s="1"/>
      <c r="BQ2066" s="120">
        <f>IF($F$3="","",IF(N2066=$F$3,COUNTIF(BQ$23:BQ2065,"&gt;0")+1,0))</f>
        <v>0</v>
      </c>
      <c r="BR2066" s="1"/>
      <c r="BS2066" s="20" t="str">
        <f>IF($N2066="","",IF(VLOOKUP(VLOOKUP($N2066,IMPOSTAZIONI!$E$6:$I$13,5,FALSE),IMPOSTAZIONI!$B$25:$N$32,3,FALSE)=0,"",VLOOKUP(VLOOKUP($N2066,IMPOSTAZIONI!$E$6:$I$13,5,FALSE),IMPOSTAZIONI!$B$25:$N$32,3,FALSE)))</f>
        <v/>
      </c>
      <c r="BT2066" s="20" t="str">
        <f>IF($N2066="","",IF(VLOOKUP(VLOOKUP($N2066,IMPOSTAZIONI!$E$6:$I$13,5,FALSE),IMPOSTAZIONI!$B$25:$N$32,6,FALSE)=0,"",VLOOKUP(VLOOKUP($N2066,IMPOSTAZIONI!$E$6:$I$13,5,FALSE),IMPOSTAZIONI!$B$25:$N$32,6,FALSE)))</f>
        <v/>
      </c>
      <c r="BU2066" s="20" t="str">
        <f>IF($N2066="","",IF(VLOOKUP(VLOOKUP($N2066,IMPOSTAZIONI!$E$6:$I$13,5,FALSE),IMPOSTAZIONI!$B$25:$N$32,9,FALSE)=0,"",VLOOKUP(VLOOKUP($N2066,IMPOSTAZIONI!$E$6:$I$13,5,FALSE),IMPOSTAZIONI!$B$25:$N$32,9,FALSE)))</f>
        <v/>
      </c>
      <c r="BV2066" s="20" t="str">
        <f>IF($N2066="","",IF(VLOOKUP(VLOOKUP($N2066,IMPOSTAZIONI!$E$6:$I$13,5,FALSE),IMPOSTAZIONI!$B$25:$N$32,12,FALSE)=0,"",VLOOKUP(VLOOKUP($N2066,IMPOSTAZIONI!$E$6:$I$13,5,FALSE),IMPOSTAZIONI!$B$25:$N$32,12,FALSE)))</f>
        <v/>
      </c>
      <c r="BW2066" s="221" t="str">
        <f t="shared" si="540"/>
        <v/>
      </c>
      <c r="BX2066" s="221" t="str">
        <f t="shared" si="541"/>
        <v/>
      </c>
      <c r="BY2066" s="221">
        <f t="shared" si="542"/>
        <v>0</v>
      </c>
      <c r="BZ2066" s="231">
        <f t="shared" si="543"/>
        <v>0</v>
      </c>
      <c r="CA2066" s="246">
        <f t="shared" si="544"/>
        <v>0</v>
      </c>
      <c r="CB2066" s="246">
        <f t="shared" si="545"/>
        <v>0</v>
      </c>
      <c r="CC2066" s="246" t="str">
        <f t="shared" si="546"/>
        <v/>
      </c>
      <c r="CD2066" s="246">
        <f t="shared" si="547"/>
        <v>5</v>
      </c>
      <c r="CE2066" s="246">
        <f t="shared" si="548"/>
        <v>0</v>
      </c>
      <c r="CF2066" s="276">
        <f t="shared" si="549"/>
        <v>0</v>
      </c>
      <c r="CG2066" s="277">
        <f t="shared" si="549"/>
        <v>0</v>
      </c>
      <c r="CH2066" s="277">
        <f t="shared" si="549"/>
        <v>0</v>
      </c>
      <c r="CI2066" s="278">
        <f t="shared" si="549"/>
        <v>0</v>
      </c>
      <c r="CJ2066" s="280">
        <f t="shared" si="550"/>
        <v>0</v>
      </c>
      <c r="CK2066" s="232">
        <f t="shared" si="551"/>
        <v>0</v>
      </c>
      <c r="CL2066" s="1"/>
    </row>
    <row r="2067" spans="1:90" ht="18" customHeight="1">
      <c r="A2067" s="1"/>
      <c r="B2067" s="1"/>
      <c r="C2067" s="314"/>
      <c r="D2067" s="287" t="str">
        <f t="shared" si="538"/>
        <v/>
      </c>
      <c r="E2067" s="449" t="str">
        <f t="shared" si="539"/>
        <v/>
      </c>
      <c r="F2067" s="450"/>
      <c r="G2067" s="451"/>
      <c r="H2067" s="452"/>
      <c r="I2067" s="453"/>
      <c r="J2067" s="453"/>
      <c r="K2067" s="453"/>
      <c r="L2067" s="453"/>
      <c r="M2067" s="454"/>
      <c r="N2067" s="455"/>
      <c r="O2067" s="456"/>
      <c r="P2067" s="456"/>
      <c r="Q2067" s="456"/>
      <c r="R2067" s="456"/>
      <c r="S2067" s="456"/>
      <c r="T2067" s="456"/>
      <c r="U2067" s="456"/>
      <c r="V2067" s="456"/>
      <c r="W2067" s="456"/>
      <c r="X2067" s="456"/>
      <c r="Y2067" s="456"/>
      <c r="Z2067" s="456"/>
      <c r="AA2067" s="456"/>
      <c r="AB2067" s="456"/>
      <c r="AC2067" s="456"/>
      <c r="AD2067" s="456"/>
      <c r="AE2067" s="457"/>
      <c r="AF2067" s="455"/>
      <c r="AG2067" s="456"/>
      <c r="AH2067" s="456"/>
      <c r="AI2067" s="456"/>
      <c r="AJ2067" s="456"/>
      <c r="AK2067" s="456"/>
      <c r="AL2067" s="456"/>
      <c r="AM2067" s="456"/>
      <c r="AN2067" s="457"/>
      <c r="AO2067" s="455"/>
      <c r="AP2067" s="456"/>
      <c r="AQ2067" s="456"/>
      <c r="AR2067" s="456"/>
      <c r="AS2067" s="456"/>
      <c r="AT2067" s="456"/>
      <c r="AU2067" s="456"/>
      <c r="AV2067" s="456"/>
      <c r="AW2067" s="456"/>
      <c r="AX2067" s="456"/>
      <c r="AY2067" s="456"/>
      <c r="AZ2067" s="456"/>
      <c r="BA2067" s="456"/>
      <c r="BB2067" s="456"/>
      <c r="BC2067" s="456"/>
      <c r="BD2067" s="456"/>
      <c r="BE2067" s="456"/>
      <c r="BF2067" s="456"/>
      <c r="BG2067" s="457"/>
      <c r="BH2067" s="458"/>
      <c r="BI2067" s="459"/>
      <c r="BJ2067" s="459"/>
      <c r="BK2067" s="459"/>
      <c r="BL2067" s="459"/>
      <c r="BM2067" s="460"/>
      <c r="BN2067" s="314"/>
      <c r="BO2067" s="314"/>
      <c r="BP2067" s="1"/>
      <c r="BQ2067" s="120">
        <f>IF($F$3="","",IF(N2067=$F$3,COUNTIF(BQ$23:BQ2066,"&gt;0")+1,0))</f>
        <v>0</v>
      </c>
      <c r="BR2067" s="1"/>
      <c r="BS2067" s="20" t="str">
        <f>IF($N2067="","",IF(VLOOKUP(VLOOKUP($N2067,IMPOSTAZIONI!$E$6:$I$13,5,FALSE),IMPOSTAZIONI!$B$25:$N$32,3,FALSE)=0,"",VLOOKUP(VLOOKUP($N2067,IMPOSTAZIONI!$E$6:$I$13,5,FALSE),IMPOSTAZIONI!$B$25:$N$32,3,FALSE)))</f>
        <v/>
      </c>
      <c r="BT2067" s="20" t="str">
        <f>IF($N2067="","",IF(VLOOKUP(VLOOKUP($N2067,IMPOSTAZIONI!$E$6:$I$13,5,FALSE),IMPOSTAZIONI!$B$25:$N$32,6,FALSE)=0,"",VLOOKUP(VLOOKUP($N2067,IMPOSTAZIONI!$E$6:$I$13,5,FALSE),IMPOSTAZIONI!$B$25:$N$32,6,FALSE)))</f>
        <v/>
      </c>
      <c r="BU2067" s="20" t="str">
        <f>IF($N2067="","",IF(VLOOKUP(VLOOKUP($N2067,IMPOSTAZIONI!$E$6:$I$13,5,FALSE),IMPOSTAZIONI!$B$25:$N$32,9,FALSE)=0,"",VLOOKUP(VLOOKUP($N2067,IMPOSTAZIONI!$E$6:$I$13,5,FALSE),IMPOSTAZIONI!$B$25:$N$32,9,FALSE)))</f>
        <v/>
      </c>
      <c r="BV2067" s="20" t="str">
        <f>IF($N2067="","",IF(VLOOKUP(VLOOKUP($N2067,IMPOSTAZIONI!$E$6:$I$13,5,FALSE),IMPOSTAZIONI!$B$25:$N$32,12,FALSE)=0,"",VLOOKUP(VLOOKUP($N2067,IMPOSTAZIONI!$E$6:$I$13,5,FALSE),IMPOSTAZIONI!$B$25:$N$32,12,FALSE)))</f>
        <v/>
      </c>
      <c r="BW2067" s="221" t="str">
        <f t="shared" si="540"/>
        <v/>
      </c>
      <c r="BX2067" s="221" t="str">
        <f t="shared" si="541"/>
        <v/>
      </c>
      <c r="BY2067" s="221">
        <f t="shared" si="542"/>
        <v>0</v>
      </c>
      <c r="BZ2067" s="231">
        <f t="shared" si="543"/>
        <v>0</v>
      </c>
      <c r="CA2067" s="246">
        <f t="shared" si="544"/>
        <v>0</v>
      </c>
      <c r="CB2067" s="246">
        <f t="shared" si="545"/>
        <v>0</v>
      </c>
      <c r="CC2067" s="246" t="str">
        <f t="shared" si="546"/>
        <v/>
      </c>
      <c r="CD2067" s="246">
        <f t="shared" si="547"/>
        <v>5</v>
      </c>
      <c r="CE2067" s="246">
        <f t="shared" si="548"/>
        <v>0</v>
      </c>
      <c r="CF2067" s="276">
        <f t="shared" si="549"/>
        <v>0</v>
      </c>
      <c r="CG2067" s="277">
        <f t="shared" si="549"/>
        <v>0</v>
      </c>
      <c r="CH2067" s="277">
        <f t="shared" si="549"/>
        <v>0</v>
      </c>
      <c r="CI2067" s="278">
        <f t="shared" si="549"/>
        <v>0</v>
      </c>
      <c r="CJ2067" s="280">
        <f t="shared" si="550"/>
        <v>0</v>
      </c>
      <c r="CK2067" s="232">
        <f t="shared" si="551"/>
        <v>0</v>
      </c>
      <c r="CL2067" s="1"/>
    </row>
    <row r="2068" spans="1:90" ht="18" customHeight="1">
      <c r="A2068" s="1"/>
      <c r="B2068" s="1"/>
      <c r="C2068" s="314"/>
      <c r="D2068" s="287" t="str">
        <f t="shared" si="538"/>
        <v/>
      </c>
      <c r="E2068" s="449" t="str">
        <f t="shared" si="539"/>
        <v/>
      </c>
      <c r="F2068" s="450"/>
      <c r="G2068" s="451"/>
      <c r="H2068" s="452"/>
      <c r="I2068" s="453"/>
      <c r="J2068" s="453"/>
      <c r="K2068" s="453"/>
      <c r="L2068" s="453"/>
      <c r="M2068" s="454"/>
      <c r="N2068" s="455"/>
      <c r="O2068" s="456"/>
      <c r="P2068" s="456"/>
      <c r="Q2068" s="456"/>
      <c r="R2068" s="456"/>
      <c r="S2068" s="456"/>
      <c r="T2068" s="456"/>
      <c r="U2068" s="456"/>
      <c r="V2068" s="456"/>
      <c r="W2068" s="456"/>
      <c r="X2068" s="456"/>
      <c r="Y2068" s="456"/>
      <c r="Z2068" s="456"/>
      <c r="AA2068" s="456"/>
      <c r="AB2068" s="456"/>
      <c r="AC2068" s="456"/>
      <c r="AD2068" s="456"/>
      <c r="AE2068" s="457"/>
      <c r="AF2068" s="455"/>
      <c r="AG2068" s="456"/>
      <c r="AH2068" s="456"/>
      <c r="AI2068" s="456"/>
      <c r="AJ2068" s="456"/>
      <c r="AK2068" s="456"/>
      <c r="AL2068" s="456"/>
      <c r="AM2068" s="456"/>
      <c r="AN2068" s="457"/>
      <c r="AO2068" s="455"/>
      <c r="AP2068" s="456"/>
      <c r="AQ2068" s="456"/>
      <c r="AR2068" s="456"/>
      <c r="AS2068" s="456"/>
      <c r="AT2068" s="456"/>
      <c r="AU2068" s="456"/>
      <c r="AV2068" s="456"/>
      <c r="AW2068" s="456"/>
      <c r="AX2068" s="456"/>
      <c r="AY2068" s="456"/>
      <c r="AZ2068" s="456"/>
      <c r="BA2068" s="456"/>
      <c r="BB2068" s="456"/>
      <c r="BC2068" s="456"/>
      <c r="BD2068" s="456"/>
      <c r="BE2068" s="456"/>
      <c r="BF2068" s="456"/>
      <c r="BG2068" s="457"/>
      <c r="BH2068" s="458"/>
      <c r="BI2068" s="459"/>
      <c r="BJ2068" s="459"/>
      <c r="BK2068" s="459"/>
      <c r="BL2068" s="459"/>
      <c r="BM2068" s="460"/>
      <c r="BN2068" s="314"/>
      <c r="BO2068" s="314"/>
      <c r="BP2068" s="1"/>
      <c r="BQ2068" s="120">
        <f>IF($F$3="","",IF(N2068=$F$3,COUNTIF(BQ$23:BQ2067,"&gt;0")+1,0))</f>
        <v>0</v>
      </c>
      <c r="BR2068" s="1"/>
      <c r="BS2068" s="20" t="str">
        <f>IF($N2068="","",IF(VLOOKUP(VLOOKUP($N2068,IMPOSTAZIONI!$E$6:$I$13,5,FALSE),IMPOSTAZIONI!$B$25:$N$32,3,FALSE)=0,"",VLOOKUP(VLOOKUP($N2068,IMPOSTAZIONI!$E$6:$I$13,5,FALSE),IMPOSTAZIONI!$B$25:$N$32,3,FALSE)))</f>
        <v/>
      </c>
      <c r="BT2068" s="20" t="str">
        <f>IF($N2068="","",IF(VLOOKUP(VLOOKUP($N2068,IMPOSTAZIONI!$E$6:$I$13,5,FALSE),IMPOSTAZIONI!$B$25:$N$32,6,FALSE)=0,"",VLOOKUP(VLOOKUP($N2068,IMPOSTAZIONI!$E$6:$I$13,5,FALSE),IMPOSTAZIONI!$B$25:$N$32,6,FALSE)))</f>
        <v/>
      </c>
      <c r="BU2068" s="20" t="str">
        <f>IF($N2068="","",IF(VLOOKUP(VLOOKUP($N2068,IMPOSTAZIONI!$E$6:$I$13,5,FALSE),IMPOSTAZIONI!$B$25:$N$32,9,FALSE)=0,"",VLOOKUP(VLOOKUP($N2068,IMPOSTAZIONI!$E$6:$I$13,5,FALSE),IMPOSTAZIONI!$B$25:$N$32,9,FALSE)))</f>
        <v/>
      </c>
      <c r="BV2068" s="20" t="str">
        <f>IF($N2068="","",IF(VLOOKUP(VLOOKUP($N2068,IMPOSTAZIONI!$E$6:$I$13,5,FALSE),IMPOSTAZIONI!$B$25:$N$32,12,FALSE)=0,"",VLOOKUP(VLOOKUP($N2068,IMPOSTAZIONI!$E$6:$I$13,5,FALSE),IMPOSTAZIONI!$B$25:$N$32,12,FALSE)))</f>
        <v/>
      </c>
      <c r="BW2068" s="221" t="str">
        <f t="shared" si="540"/>
        <v/>
      </c>
      <c r="BX2068" s="221" t="str">
        <f t="shared" si="541"/>
        <v/>
      </c>
      <c r="BY2068" s="221">
        <f t="shared" si="542"/>
        <v>0</v>
      </c>
      <c r="BZ2068" s="231">
        <f t="shared" si="543"/>
        <v>0</v>
      </c>
      <c r="CA2068" s="246">
        <f t="shared" si="544"/>
        <v>0</v>
      </c>
      <c r="CB2068" s="246">
        <f t="shared" si="545"/>
        <v>0</v>
      </c>
      <c r="CC2068" s="246" t="str">
        <f t="shared" si="546"/>
        <v/>
      </c>
      <c r="CD2068" s="246">
        <f t="shared" si="547"/>
        <v>5</v>
      </c>
      <c r="CE2068" s="246">
        <f t="shared" si="548"/>
        <v>0</v>
      </c>
      <c r="CF2068" s="276">
        <f t="shared" si="549"/>
        <v>0</v>
      </c>
      <c r="CG2068" s="277">
        <f t="shared" si="549"/>
        <v>0</v>
      </c>
      <c r="CH2068" s="277">
        <f t="shared" si="549"/>
        <v>0</v>
      </c>
      <c r="CI2068" s="278">
        <f t="shared" si="549"/>
        <v>0</v>
      </c>
      <c r="CJ2068" s="280">
        <f t="shared" si="550"/>
        <v>0</v>
      </c>
      <c r="CK2068" s="232">
        <f t="shared" si="551"/>
        <v>0</v>
      </c>
      <c r="CL2068" s="1"/>
    </row>
    <row r="2069" spans="1:90" ht="18" customHeight="1">
      <c r="A2069" s="1"/>
      <c r="B2069" s="1"/>
      <c r="C2069" s="314"/>
      <c r="D2069" s="287" t="str">
        <f t="shared" si="538"/>
        <v/>
      </c>
      <c r="E2069" s="449" t="str">
        <f t="shared" si="539"/>
        <v/>
      </c>
      <c r="F2069" s="450"/>
      <c r="G2069" s="451"/>
      <c r="H2069" s="452"/>
      <c r="I2069" s="453"/>
      <c r="J2069" s="453"/>
      <c r="K2069" s="453"/>
      <c r="L2069" s="453"/>
      <c r="M2069" s="454"/>
      <c r="N2069" s="455"/>
      <c r="O2069" s="456"/>
      <c r="P2069" s="456"/>
      <c r="Q2069" s="456"/>
      <c r="R2069" s="456"/>
      <c r="S2069" s="456"/>
      <c r="T2069" s="456"/>
      <c r="U2069" s="456"/>
      <c r="V2069" s="456"/>
      <c r="W2069" s="456"/>
      <c r="X2069" s="456"/>
      <c r="Y2069" s="456"/>
      <c r="Z2069" s="456"/>
      <c r="AA2069" s="456"/>
      <c r="AB2069" s="456"/>
      <c r="AC2069" s="456"/>
      <c r="AD2069" s="456"/>
      <c r="AE2069" s="457"/>
      <c r="AF2069" s="455"/>
      <c r="AG2069" s="456"/>
      <c r="AH2069" s="456"/>
      <c r="AI2069" s="456"/>
      <c r="AJ2069" s="456"/>
      <c r="AK2069" s="456"/>
      <c r="AL2069" s="456"/>
      <c r="AM2069" s="456"/>
      <c r="AN2069" s="457"/>
      <c r="AO2069" s="455"/>
      <c r="AP2069" s="456"/>
      <c r="AQ2069" s="456"/>
      <c r="AR2069" s="456"/>
      <c r="AS2069" s="456"/>
      <c r="AT2069" s="456"/>
      <c r="AU2069" s="456"/>
      <c r="AV2069" s="456"/>
      <c r="AW2069" s="456"/>
      <c r="AX2069" s="456"/>
      <c r="AY2069" s="456"/>
      <c r="AZ2069" s="456"/>
      <c r="BA2069" s="456"/>
      <c r="BB2069" s="456"/>
      <c r="BC2069" s="456"/>
      <c r="BD2069" s="456"/>
      <c r="BE2069" s="456"/>
      <c r="BF2069" s="456"/>
      <c r="BG2069" s="457"/>
      <c r="BH2069" s="458"/>
      <c r="BI2069" s="459"/>
      <c r="BJ2069" s="459"/>
      <c r="BK2069" s="459"/>
      <c r="BL2069" s="459"/>
      <c r="BM2069" s="460"/>
      <c r="BN2069" s="314"/>
      <c r="BO2069" s="314"/>
      <c r="BP2069" s="1"/>
      <c r="BQ2069" s="120">
        <f>IF($F$3="","",IF(N2069=$F$3,COUNTIF(BQ$23:BQ2068,"&gt;0")+1,0))</f>
        <v>0</v>
      </c>
      <c r="BR2069" s="1"/>
      <c r="BS2069" s="20" t="str">
        <f>IF($N2069="","",IF(VLOOKUP(VLOOKUP($N2069,IMPOSTAZIONI!$E$6:$I$13,5,FALSE),IMPOSTAZIONI!$B$25:$N$32,3,FALSE)=0,"",VLOOKUP(VLOOKUP($N2069,IMPOSTAZIONI!$E$6:$I$13,5,FALSE),IMPOSTAZIONI!$B$25:$N$32,3,FALSE)))</f>
        <v/>
      </c>
      <c r="BT2069" s="20" t="str">
        <f>IF($N2069="","",IF(VLOOKUP(VLOOKUP($N2069,IMPOSTAZIONI!$E$6:$I$13,5,FALSE),IMPOSTAZIONI!$B$25:$N$32,6,FALSE)=0,"",VLOOKUP(VLOOKUP($N2069,IMPOSTAZIONI!$E$6:$I$13,5,FALSE),IMPOSTAZIONI!$B$25:$N$32,6,FALSE)))</f>
        <v/>
      </c>
      <c r="BU2069" s="20" t="str">
        <f>IF($N2069="","",IF(VLOOKUP(VLOOKUP($N2069,IMPOSTAZIONI!$E$6:$I$13,5,FALSE),IMPOSTAZIONI!$B$25:$N$32,9,FALSE)=0,"",VLOOKUP(VLOOKUP($N2069,IMPOSTAZIONI!$E$6:$I$13,5,FALSE),IMPOSTAZIONI!$B$25:$N$32,9,FALSE)))</f>
        <v/>
      </c>
      <c r="BV2069" s="20" t="str">
        <f>IF($N2069="","",IF(VLOOKUP(VLOOKUP($N2069,IMPOSTAZIONI!$E$6:$I$13,5,FALSE),IMPOSTAZIONI!$B$25:$N$32,12,FALSE)=0,"",VLOOKUP(VLOOKUP($N2069,IMPOSTAZIONI!$E$6:$I$13,5,FALSE),IMPOSTAZIONI!$B$25:$N$32,12,FALSE)))</f>
        <v/>
      </c>
      <c r="BW2069" s="221" t="str">
        <f t="shared" si="540"/>
        <v/>
      </c>
      <c r="BX2069" s="221" t="str">
        <f t="shared" si="541"/>
        <v/>
      </c>
      <c r="BY2069" s="221">
        <f t="shared" si="542"/>
        <v>0</v>
      </c>
      <c r="BZ2069" s="231">
        <f t="shared" si="543"/>
        <v>0</v>
      </c>
      <c r="CA2069" s="246">
        <f t="shared" si="544"/>
        <v>0</v>
      </c>
      <c r="CB2069" s="246">
        <f t="shared" si="545"/>
        <v>0</v>
      </c>
      <c r="CC2069" s="246" t="str">
        <f t="shared" si="546"/>
        <v/>
      </c>
      <c r="CD2069" s="246">
        <f t="shared" si="547"/>
        <v>5</v>
      </c>
      <c r="CE2069" s="246">
        <f t="shared" si="548"/>
        <v>0</v>
      </c>
      <c r="CF2069" s="276">
        <f t="shared" si="549"/>
        <v>0</v>
      </c>
      <c r="CG2069" s="277">
        <f t="shared" si="549"/>
        <v>0</v>
      </c>
      <c r="CH2069" s="277">
        <f t="shared" si="549"/>
        <v>0</v>
      </c>
      <c r="CI2069" s="278">
        <f t="shared" si="549"/>
        <v>0</v>
      </c>
      <c r="CJ2069" s="280">
        <f t="shared" si="550"/>
        <v>0</v>
      </c>
      <c r="CK2069" s="232">
        <f t="shared" si="551"/>
        <v>0</v>
      </c>
      <c r="CL2069" s="1"/>
    </row>
    <row r="2070" spans="1:90" ht="18" customHeight="1">
      <c r="A2070" s="1"/>
      <c r="B2070" s="1"/>
      <c r="C2070" s="314"/>
      <c r="D2070" s="287" t="str">
        <f t="shared" si="538"/>
        <v/>
      </c>
      <c r="E2070" s="449" t="str">
        <f t="shared" si="539"/>
        <v/>
      </c>
      <c r="F2070" s="450"/>
      <c r="G2070" s="451"/>
      <c r="H2070" s="452"/>
      <c r="I2070" s="453"/>
      <c r="J2070" s="453"/>
      <c r="K2070" s="453"/>
      <c r="L2070" s="453"/>
      <c r="M2070" s="454"/>
      <c r="N2070" s="455"/>
      <c r="O2070" s="456"/>
      <c r="P2070" s="456"/>
      <c r="Q2070" s="456"/>
      <c r="R2070" s="456"/>
      <c r="S2070" s="456"/>
      <c r="T2070" s="456"/>
      <c r="U2070" s="456"/>
      <c r="V2070" s="456"/>
      <c r="W2070" s="456"/>
      <c r="X2070" s="456"/>
      <c r="Y2070" s="456"/>
      <c r="Z2070" s="456"/>
      <c r="AA2070" s="456"/>
      <c r="AB2070" s="456"/>
      <c r="AC2070" s="456"/>
      <c r="AD2070" s="456"/>
      <c r="AE2070" s="457"/>
      <c r="AF2070" s="455"/>
      <c r="AG2070" s="456"/>
      <c r="AH2070" s="456"/>
      <c r="AI2070" s="456"/>
      <c r="AJ2070" s="456"/>
      <c r="AK2070" s="456"/>
      <c r="AL2070" s="456"/>
      <c r="AM2070" s="456"/>
      <c r="AN2070" s="457"/>
      <c r="AO2070" s="455"/>
      <c r="AP2070" s="456"/>
      <c r="AQ2070" s="456"/>
      <c r="AR2070" s="456"/>
      <c r="AS2070" s="456"/>
      <c r="AT2070" s="456"/>
      <c r="AU2070" s="456"/>
      <c r="AV2070" s="456"/>
      <c r="AW2070" s="456"/>
      <c r="AX2070" s="456"/>
      <c r="AY2070" s="456"/>
      <c r="AZ2070" s="456"/>
      <c r="BA2070" s="456"/>
      <c r="BB2070" s="456"/>
      <c r="BC2070" s="456"/>
      <c r="BD2070" s="456"/>
      <c r="BE2070" s="456"/>
      <c r="BF2070" s="456"/>
      <c r="BG2070" s="457"/>
      <c r="BH2070" s="458"/>
      <c r="BI2070" s="459"/>
      <c r="BJ2070" s="459"/>
      <c r="BK2070" s="459"/>
      <c r="BL2070" s="459"/>
      <c r="BM2070" s="460"/>
      <c r="BN2070" s="314"/>
      <c r="BO2070" s="314"/>
      <c r="BP2070" s="1"/>
      <c r="BQ2070" s="120">
        <f>IF($F$3="","",IF(N2070=$F$3,COUNTIF(BQ$23:BQ2069,"&gt;0")+1,0))</f>
        <v>0</v>
      </c>
      <c r="BR2070" s="1"/>
      <c r="BS2070" s="20" t="str">
        <f>IF($N2070="","",IF(VLOOKUP(VLOOKUP($N2070,IMPOSTAZIONI!$E$6:$I$13,5,FALSE),IMPOSTAZIONI!$B$25:$N$32,3,FALSE)=0,"",VLOOKUP(VLOOKUP($N2070,IMPOSTAZIONI!$E$6:$I$13,5,FALSE),IMPOSTAZIONI!$B$25:$N$32,3,FALSE)))</f>
        <v/>
      </c>
      <c r="BT2070" s="20" t="str">
        <f>IF($N2070="","",IF(VLOOKUP(VLOOKUP($N2070,IMPOSTAZIONI!$E$6:$I$13,5,FALSE),IMPOSTAZIONI!$B$25:$N$32,6,FALSE)=0,"",VLOOKUP(VLOOKUP($N2070,IMPOSTAZIONI!$E$6:$I$13,5,FALSE),IMPOSTAZIONI!$B$25:$N$32,6,FALSE)))</f>
        <v/>
      </c>
      <c r="BU2070" s="20" t="str">
        <f>IF($N2070="","",IF(VLOOKUP(VLOOKUP($N2070,IMPOSTAZIONI!$E$6:$I$13,5,FALSE),IMPOSTAZIONI!$B$25:$N$32,9,FALSE)=0,"",VLOOKUP(VLOOKUP($N2070,IMPOSTAZIONI!$E$6:$I$13,5,FALSE),IMPOSTAZIONI!$B$25:$N$32,9,FALSE)))</f>
        <v/>
      </c>
      <c r="BV2070" s="20" t="str">
        <f>IF($N2070="","",IF(VLOOKUP(VLOOKUP($N2070,IMPOSTAZIONI!$E$6:$I$13,5,FALSE),IMPOSTAZIONI!$B$25:$N$32,12,FALSE)=0,"",VLOOKUP(VLOOKUP($N2070,IMPOSTAZIONI!$E$6:$I$13,5,FALSE),IMPOSTAZIONI!$B$25:$N$32,12,FALSE)))</f>
        <v/>
      </c>
      <c r="BW2070" s="221" t="str">
        <f t="shared" si="540"/>
        <v/>
      </c>
      <c r="BX2070" s="221" t="str">
        <f t="shared" si="541"/>
        <v/>
      </c>
      <c r="BY2070" s="221">
        <f t="shared" si="542"/>
        <v>0</v>
      </c>
      <c r="BZ2070" s="231">
        <f t="shared" si="543"/>
        <v>0</v>
      </c>
      <c r="CA2070" s="246">
        <f t="shared" si="544"/>
        <v>0</v>
      </c>
      <c r="CB2070" s="246">
        <f t="shared" si="545"/>
        <v>0</v>
      </c>
      <c r="CC2070" s="246" t="str">
        <f t="shared" si="546"/>
        <v/>
      </c>
      <c r="CD2070" s="246">
        <f t="shared" si="547"/>
        <v>5</v>
      </c>
      <c r="CE2070" s="246">
        <f t="shared" si="548"/>
        <v>0</v>
      </c>
      <c r="CF2070" s="276">
        <f t="shared" si="549"/>
        <v>0</v>
      </c>
      <c r="CG2070" s="277">
        <f t="shared" si="549"/>
        <v>0</v>
      </c>
      <c r="CH2070" s="277">
        <f t="shared" si="549"/>
        <v>0</v>
      </c>
      <c r="CI2070" s="278">
        <f t="shared" si="549"/>
        <v>0</v>
      </c>
      <c r="CJ2070" s="280">
        <f t="shared" si="550"/>
        <v>0</v>
      </c>
      <c r="CK2070" s="232">
        <f t="shared" si="551"/>
        <v>0</v>
      </c>
      <c r="CL2070" s="1"/>
    </row>
    <row r="2071" spans="1:90" ht="18" customHeight="1">
      <c r="A2071" s="1"/>
      <c r="B2071" s="1"/>
      <c r="C2071" s="314"/>
      <c r="D2071" s="287" t="str">
        <f t="shared" si="538"/>
        <v/>
      </c>
      <c r="E2071" s="449" t="str">
        <f t="shared" si="539"/>
        <v/>
      </c>
      <c r="F2071" s="450"/>
      <c r="G2071" s="451"/>
      <c r="H2071" s="452"/>
      <c r="I2071" s="453"/>
      <c r="J2071" s="453"/>
      <c r="K2071" s="453"/>
      <c r="L2071" s="453"/>
      <c r="M2071" s="454"/>
      <c r="N2071" s="455"/>
      <c r="O2071" s="456"/>
      <c r="P2071" s="456"/>
      <c r="Q2071" s="456"/>
      <c r="R2071" s="456"/>
      <c r="S2071" s="456"/>
      <c r="T2071" s="456"/>
      <c r="U2071" s="456"/>
      <c r="V2071" s="456"/>
      <c r="W2071" s="456"/>
      <c r="X2071" s="456"/>
      <c r="Y2071" s="456"/>
      <c r="Z2071" s="456"/>
      <c r="AA2071" s="456"/>
      <c r="AB2071" s="456"/>
      <c r="AC2071" s="456"/>
      <c r="AD2071" s="456"/>
      <c r="AE2071" s="457"/>
      <c r="AF2071" s="455"/>
      <c r="AG2071" s="456"/>
      <c r="AH2071" s="456"/>
      <c r="AI2071" s="456"/>
      <c r="AJ2071" s="456"/>
      <c r="AK2071" s="456"/>
      <c r="AL2071" s="456"/>
      <c r="AM2071" s="456"/>
      <c r="AN2071" s="457"/>
      <c r="AO2071" s="455"/>
      <c r="AP2071" s="456"/>
      <c r="AQ2071" s="456"/>
      <c r="AR2071" s="456"/>
      <c r="AS2071" s="456"/>
      <c r="AT2071" s="456"/>
      <c r="AU2071" s="456"/>
      <c r="AV2071" s="456"/>
      <c r="AW2071" s="456"/>
      <c r="AX2071" s="456"/>
      <c r="AY2071" s="456"/>
      <c r="AZ2071" s="456"/>
      <c r="BA2071" s="456"/>
      <c r="BB2071" s="456"/>
      <c r="BC2071" s="456"/>
      <c r="BD2071" s="456"/>
      <c r="BE2071" s="456"/>
      <c r="BF2071" s="456"/>
      <c r="BG2071" s="457"/>
      <c r="BH2071" s="458"/>
      <c r="BI2071" s="459"/>
      <c r="BJ2071" s="459"/>
      <c r="BK2071" s="459"/>
      <c r="BL2071" s="459"/>
      <c r="BM2071" s="460"/>
      <c r="BN2071" s="314"/>
      <c r="BO2071" s="314"/>
      <c r="BP2071" s="1"/>
      <c r="BQ2071" s="120">
        <f>IF($F$3="","",IF(N2071=$F$3,COUNTIF(BQ$23:BQ2070,"&gt;0")+1,0))</f>
        <v>0</v>
      </c>
      <c r="BR2071" s="1"/>
      <c r="BS2071" s="20" t="str">
        <f>IF($N2071="","",IF(VLOOKUP(VLOOKUP($N2071,IMPOSTAZIONI!$E$6:$I$13,5,FALSE),IMPOSTAZIONI!$B$25:$N$32,3,FALSE)=0,"",VLOOKUP(VLOOKUP($N2071,IMPOSTAZIONI!$E$6:$I$13,5,FALSE),IMPOSTAZIONI!$B$25:$N$32,3,FALSE)))</f>
        <v/>
      </c>
      <c r="BT2071" s="20" t="str">
        <f>IF($N2071="","",IF(VLOOKUP(VLOOKUP($N2071,IMPOSTAZIONI!$E$6:$I$13,5,FALSE),IMPOSTAZIONI!$B$25:$N$32,6,FALSE)=0,"",VLOOKUP(VLOOKUP($N2071,IMPOSTAZIONI!$E$6:$I$13,5,FALSE),IMPOSTAZIONI!$B$25:$N$32,6,FALSE)))</f>
        <v/>
      </c>
      <c r="BU2071" s="20" t="str">
        <f>IF($N2071="","",IF(VLOOKUP(VLOOKUP($N2071,IMPOSTAZIONI!$E$6:$I$13,5,FALSE),IMPOSTAZIONI!$B$25:$N$32,9,FALSE)=0,"",VLOOKUP(VLOOKUP($N2071,IMPOSTAZIONI!$E$6:$I$13,5,FALSE),IMPOSTAZIONI!$B$25:$N$32,9,FALSE)))</f>
        <v/>
      </c>
      <c r="BV2071" s="20" t="str">
        <f>IF($N2071="","",IF(VLOOKUP(VLOOKUP($N2071,IMPOSTAZIONI!$E$6:$I$13,5,FALSE),IMPOSTAZIONI!$B$25:$N$32,12,FALSE)=0,"",VLOOKUP(VLOOKUP($N2071,IMPOSTAZIONI!$E$6:$I$13,5,FALSE),IMPOSTAZIONI!$B$25:$N$32,12,FALSE)))</f>
        <v/>
      </c>
      <c r="BW2071" s="221" t="str">
        <f t="shared" si="540"/>
        <v/>
      </c>
      <c r="BX2071" s="221" t="str">
        <f t="shared" si="541"/>
        <v/>
      </c>
      <c r="BY2071" s="221">
        <f t="shared" si="542"/>
        <v>0</v>
      </c>
      <c r="BZ2071" s="231">
        <f t="shared" si="543"/>
        <v>0</v>
      </c>
      <c r="CA2071" s="246">
        <f t="shared" si="544"/>
        <v>0</v>
      </c>
      <c r="CB2071" s="246">
        <f t="shared" si="545"/>
        <v>0</v>
      </c>
      <c r="CC2071" s="246" t="str">
        <f t="shared" si="546"/>
        <v/>
      </c>
      <c r="CD2071" s="246">
        <f t="shared" si="547"/>
        <v>5</v>
      </c>
      <c r="CE2071" s="246">
        <f t="shared" si="548"/>
        <v>0</v>
      </c>
      <c r="CF2071" s="276">
        <f t="shared" si="549"/>
        <v>0</v>
      </c>
      <c r="CG2071" s="277">
        <f t="shared" si="549"/>
        <v>0</v>
      </c>
      <c r="CH2071" s="277">
        <f t="shared" si="549"/>
        <v>0</v>
      </c>
      <c r="CI2071" s="278">
        <f t="shared" si="549"/>
        <v>0</v>
      </c>
      <c r="CJ2071" s="280">
        <f t="shared" si="550"/>
        <v>0</v>
      </c>
      <c r="CK2071" s="232">
        <f t="shared" si="551"/>
        <v>0</v>
      </c>
      <c r="CL2071" s="1"/>
    </row>
    <row r="2072" spans="1:90" ht="18" customHeight="1">
      <c r="A2072" s="1"/>
      <c r="B2072" s="1"/>
      <c r="C2072" s="314"/>
      <c r="D2072" s="287" t="str">
        <f t="shared" si="538"/>
        <v/>
      </c>
      <c r="E2072" s="449" t="str">
        <f t="shared" si="539"/>
        <v/>
      </c>
      <c r="F2072" s="450"/>
      <c r="G2072" s="451"/>
      <c r="H2072" s="452"/>
      <c r="I2072" s="453"/>
      <c r="J2072" s="453"/>
      <c r="K2072" s="453"/>
      <c r="L2072" s="453"/>
      <c r="M2072" s="454"/>
      <c r="N2072" s="455"/>
      <c r="O2072" s="456"/>
      <c r="P2072" s="456"/>
      <c r="Q2072" s="456"/>
      <c r="R2072" s="456"/>
      <c r="S2072" s="456"/>
      <c r="T2072" s="456"/>
      <c r="U2072" s="456"/>
      <c r="V2072" s="456"/>
      <c r="W2072" s="456"/>
      <c r="X2072" s="456"/>
      <c r="Y2072" s="456"/>
      <c r="Z2072" s="456"/>
      <c r="AA2072" s="456"/>
      <c r="AB2072" s="456"/>
      <c r="AC2072" s="456"/>
      <c r="AD2072" s="456"/>
      <c r="AE2072" s="457"/>
      <c r="AF2072" s="455"/>
      <c r="AG2072" s="456"/>
      <c r="AH2072" s="456"/>
      <c r="AI2072" s="456"/>
      <c r="AJ2072" s="456"/>
      <c r="AK2072" s="456"/>
      <c r="AL2072" s="456"/>
      <c r="AM2072" s="456"/>
      <c r="AN2072" s="457"/>
      <c r="AO2072" s="455"/>
      <c r="AP2072" s="456"/>
      <c r="AQ2072" s="456"/>
      <c r="AR2072" s="456"/>
      <c r="AS2072" s="456"/>
      <c r="AT2072" s="456"/>
      <c r="AU2072" s="456"/>
      <c r="AV2072" s="456"/>
      <c r="AW2072" s="456"/>
      <c r="AX2072" s="456"/>
      <c r="AY2072" s="456"/>
      <c r="AZ2072" s="456"/>
      <c r="BA2072" s="456"/>
      <c r="BB2072" s="456"/>
      <c r="BC2072" s="456"/>
      <c r="BD2072" s="456"/>
      <c r="BE2072" s="456"/>
      <c r="BF2072" s="456"/>
      <c r="BG2072" s="457"/>
      <c r="BH2072" s="458"/>
      <c r="BI2072" s="459"/>
      <c r="BJ2072" s="459"/>
      <c r="BK2072" s="459"/>
      <c r="BL2072" s="459"/>
      <c r="BM2072" s="460"/>
      <c r="BN2072" s="314"/>
      <c r="BO2072" s="314"/>
      <c r="BP2072" s="1"/>
      <c r="BQ2072" s="120">
        <f>IF($F$3="","",IF(N2072=$F$3,COUNTIF(BQ$23:BQ2071,"&gt;0")+1,0))</f>
        <v>0</v>
      </c>
      <c r="BR2072" s="1"/>
      <c r="BS2072" s="20" t="str">
        <f>IF($N2072="","",IF(VLOOKUP(VLOOKUP($N2072,IMPOSTAZIONI!$E$6:$I$13,5,FALSE),IMPOSTAZIONI!$B$25:$N$32,3,FALSE)=0,"",VLOOKUP(VLOOKUP($N2072,IMPOSTAZIONI!$E$6:$I$13,5,FALSE),IMPOSTAZIONI!$B$25:$N$32,3,FALSE)))</f>
        <v/>
      </c>
      <c r="BT2072" s="20" t="str">
        <f>IF($N2072="","",IF(VLOOKUP(VLOOKUP($N2072,IMPOSTAZIONI!$E$6:$I$13,5,FALSE),IMPOSTAZIONI!$B$25:$N$32,6,FALSE)=0,"",VLOOKUP(VLOOKUP($N2072,IMPOSTAZIONI!$E$6:$I$13,5,FALSE),IMPOSTAZIONI!$B$25:$N$32,6,FALSE)))</f>
        <v/>
      </c>
      <c r="BU2072" s="20" t="str">
        <f>IF($N2072="","",IF(VLOOKUP(VLOOKUP($N2072,IMPOSTAZIONI!$E$6:$I$13,5,FALSE),IMPOSTAZIONI!$B$25:$N$32,9,FALSE)=0,"",VLOOKUP(VLOOKUP($N2072,IMPOSTAZIONI!$E$6:$I$13,5,FALSE),IMPOSTAZIONI!$B$25:$N$32,9,FALSE)))</f>
        <v/>
      </c>
      <c r="BV2072" s="20" t="str">
        <f>IF($N2072="","",IF(VLOOKUP(VLOOKUP($N2072,IMPOSTAZIONI!$E$6:$I$13,5,FALSE),IMPOSTAZIONI!$B$25:$N$32,12,FALSE)=0,"",VLOOKUP(VLOOKUP($N2072,IMPOSTAZIONI!$E$6:$I$13,5,FALSE),IMPOSTAZIONI!$B$25:$N$32,12,FALSE)))</f>
        <v/>
      </c>
      <c r="BW2072" s="221" t="str">
        <f t="shared" si="540"/>
        <v/>
      </c>
      <c r="BX2072" s="221" t="str">
        <f t="shared" si="541"/>
        <v/>
      </c>
      <c r="BY2072" s="221">
        <f t="shared" si="542"/>
        <v>0</v>
      </c>
      <c r="BZ2072" s="231">
        <f t="shared" si="543"/>
        <v>0</v>
      </c>
      <c r="CA2072" s="246">
        <f t="shared" si="544"/>
        <v>0</v>
      </c>
      <c r="CB2072" s="246">
        <f t="shared" si="545"/>
        <v>0</v>
      </c>
      <c r="CC2072" s="246" t="str">
        <f t="shared" si="546"/>
        <v/>
      </c>
      <c r="CD2072" s="246">
        <f t="shared" si="547"/>
        <v>5</v>
      </c>
      <c r="CE2072" s="246">
        <f t="shared" si="548"/>
        <v>0</v>
      </c>
      <c r="CF2072" s="276">
        <f t="shared" si="549"/>
        <v>0</v>
      </c>
      <c r="CG2072" s="277">
        <f t="shared" si="549"/>
        <v>0</v>
      </c>
      <c r="CH2072" s="277">
        <f t="shared" si="549"/>
        <v>0</v>
      </c>
      <c r="CI2072" s="278">
        <f t="shared" si="549"/>
        <v>0</v>
      </c>
      <c r="CJ2072" s="280">
        <f t="shared" si="550"/>
        <v>0</v>
      </c>
      <c r="CK2072" s="232">
        <f t="shared" si="551"/>
        <v>0</v>
      </c>
      <c r="CL2072" s="1"/>
    </row>
    <row r="2073" spans="1:90" ht="18" customHeight="1">
      <c r="A2073" s="1"/>
      <c r="B2073" s="1"/>
      <c r="C2073" s="314"/>
      <c r="D2073" s="287" t="str">
        <f t="shared" si="538"/>
        <v/>
      </c>
      <c r="E2073" s="449" t="str">
        <f t="shared" si="539"/>
        <v/>
      </c>
      <c r="F2073" s="450"/>
      <c r="G2073" s="451"/>
      <c r="H2073" s="452"/>
      <c r="I2073" s="453"/>
      <c r="J2073" s="453"/>
      <c r="K2073" s="453"/>
      <c r="L2073" s="453"/>
      <c r="M2073" s="454"/>
      <c r="N2073" s="455"/>
      <c r="O2073" s="456"/>
      <c r="P2073" s="456"/>
      <c r="Q2073" s="456"/>
      <c r="R2073" s="456"/>
      <c r="S2073" s="456"/>
      <c r="T2073" s="456"/>
      <c r="U2073" s="456"/>
      <c r="V2073" s="456"/>
      <c r="W2073" s="456"/>
      <c r="X2073" s="456"/>
      <c r="Y2073" s="456"/>
      <c r="Z2073" s="456"/>
      <c r="AA2073" s="456"/>
      <c r="AB2073" s="456"/>
      <c r="AC2073" s="456"/>
      <c r="AD2073" s="456"/>
      <c r="AE2073" s="457"/>
      <c r="AF2073" s="455"/>
      <c r="AG2073" s="456"/>
      <c r="AH2073" s="456"/>
      <c r="AI2073" s="456"/>
      <c r="AJ2073" s="456"/>
      <c r="AK2073" s="456"/>
      <c r="AL2073" s="456"/>
      <c r="AM2073" s="456"/>
      <c r="AN2073" s="457"/>
      <c r="AO2073" s="455"/>
      <c r="AP2073" s="456"/>
      <c r="AQ2073" s="456"/>
      <c r="AR2073" s="456"/>
      <c r="AS2073" s="456"/>
      <c r="AT2073" s="456"/>
      <c r="AU2073" s="456"/>
      <c r="AV2073" s="456"/>
      <c r="AW2073" s="456"/>
      <c r="AX2073" s="456"/>
      <c r="AY2073" s="456"/>
      <c r="AZ2073" s="456"/>
      <c r="BA2073" s="456"/>
      <c r="BB2073" s="456"/>
      <c r="BC2073" s="456"/>
      <c r="BD2073" s="456"/>
      <c r="BE2073" s="456"/>
      <c r="BF2073" s="456"/>
      <c r="BG2073" s="457"/>
      <c r="BH2073" s="458"/>
      <c r="BI2073" s="459"/>
      <c r="BJ2073" s="459"/>
      <c r="BK2073" s="459"/>
      <c r="BL2073" s="459"/>
      <c r="BM2073" s="460"/>
      <c r="BN2073" s="314"/>
      <c r="BO2073" s="314"/>
      <c r="BP2073" s="1"/>
      <c r="BQ2073" s="120">
        <f>IF($F$3="","",IF(N2073=$F$3,COUNTIF(BQ$23:BQ2072,"&gt;0")+1,0))</f>
        <v>0</v>
      </c>
      <c r="BR2073" s="1"/>
      <c r="BS2073" s="20" t="str">
        <f>IF($N2073="","",IF(VLOOKUP(VLOOKUP($N2073,IMPOSTAZIONI!$E$6:$I$13,5,FALSE),IMPOSTAZIONI!$B$25:$N$32,3,FALSE)=0,"",VLOOKUP(VLOOKUP($N2073,IMPOSTAZIONI!$E$6:$I$13,5,FALSE),IMPOSTAZIONI!$B$25:$N$32,3,FALSE)))</f>
        <v/>
      </c>
      <c r="BT2073" s="20" t="str">
        <f>IF($N2073="","",IF(VLOOKUP(VLOOKUP($N2073,IMPOSTAZIONI!$E$6:$I$13,5,FALSE),IMPOSTAZIONI!$B$25:$N$32,6,FALSE)=0,"",VLOOKUP(VLOOKUP($N2073,IMPOSTAZIONI!$E$6:$I$13,5,FALSE),IMPOSTAZIONI!$B$25:$N$32,6,FALSE)))</f>
        <v/>
      </c>
      <c r="BU2073" s="20" t="str">
        <f>IF($N2073="","",IF(VLOOKUP(VLOOKUP($N2073,IMPOSTAZIONI!$E$6:$I$13,5,FALSE),IMPOSTAZIONI!$B$25:$N$32,9,FALSE)=0,"",VLOOKUP(VLOOKUP($N2073,IMPOSTAZIONI!$E$6:$I$13,5,FALSE),IMPOSTAZIONI!$B$25:$N$32,9,FALSE)))</f>
        <v/>
      </c>
      <c r="BV2073" s="20" t="str">
        <f>IF($N2073="","",IF(VLOOKUP(VLOOKUP($N2073,IMPOSTAZIONI!$E$6:$I$13,5,FALSE),IMPOSTAZIONI!$B$25:$N$32,12,FALSE)=0,"",VLOOKUP(VLOOKUP($N2073,IMPOSTAZIONI!$E$6:$I$13,5,FALSE),IMPOSTAZIONI!$B$25:$N$32,12,FALSE)))</f>
        <v/>
      </c>
      <c r="BW2073" s="221" t="str">
        <f t="shared" si="540"/>
        <v/>
      </c>
      <c r="BX2073" s="221" t="str">
        <f t="shared" si="541"/>
        <v/>
      </c>
      <c r="BY2073" s="221">
        <f t="shared" si="542"/>
        <v>0</v>
      </c>
      <c r="BZ2073" s="231">
        <f t="shared" si="543"/>
        <v>0</v>
      </c>
      <c r="CA2073" s="246">
        <f t="shared" si="544"/>
        <v>0</v>
      </c>
      <c r="CB2073" s="246">
        <f t="shared" si="545"/>
        <v>0</v>
      </c>
      <c r="CC2073" s="246" t="str">
        <f t="shared" si="546"/>
        <v/>
      </c>
      <c r="CD2073" s="246">
        <f t="shared" si="547"/>
        <v>5</v>
      </c>
      <c r="CE2073" s="246">
        <f t="shared" si="548"/>
        <v>0</v>
      </c>
      <c r="CF2073" s="276">
        <f t="shared" si="549"/>
        <v>0</v>
      </c>
      <c r="CG2073" s="277">
        <f t="shared" si="549"/>
        <v>0</v>
      </c>
      <c r="CH2073" s="277">
        <f t="shared" si="549"/>
        <v>0</v>
      </c>
      <c r="CI2073" s="278">
        <f t="shared" si="549"/>
        <v>0</v>
      </c>
      <c r="CJ2073" s="280">
        <f t="shared" si="550"/>
        <v>0</v>
      </c>
      <c r="CK2073" s="232">
        <f t="shared" si="551"/>
        <v>0</v>
      </c>
      <c r="CL2073" s="1"/>
    </row>
    <row r="2074" spans="1:90" ht="18" customHeight="1">
      <c r="A2074" s="1"/>
      <c r="B2074" s="1"/>
      <c r="C2074" s="314"/>
      <c r="D2074" s="287" t="str">
        <f t="shared" si="538"/>
        <v/>
      </c>
      <c r="E2074" s="449" t="str">
        <f t="shared" si="539"/>
        <v/>
      </c>
      <c r="F2074" s="450"/>
      <c r="G2074" s="451"/>
      <c r="H2074" s="452"/>
      <c r="I2074" s="453"/>
      <c r="J2074" s="453"/>
      <c r="K2074" s="453"/>
      <c r="L2074" s="453"/>
      <c r="M2074" s="454"/>
      <c r="N2074" s="455"/>
      <c r="O2074" s="456"/>
      <c r="P2074" s="456"/>
      <c r="Q2074" s="456"/>
      <c r="R2074" s="456"/>
      <c r="S2074" s="456"/>
      <c r="T2074" s="456"/>
      <c r="U2074" s="456"/>
      <c r="V2074" s="456"/>
      <c r="W2074" s="456"/>
      <c r="X2074" s="456"/>
      <c r="Y2074" s="456"/>
      <c r="Z2074" s="456"/>
      <c r="AA2074" s="456"/>
      <c r="AB2074" s="456"/>
      <c r="AC2074" s="456"/>
      <c r="AD2074" s="456"/>
      <c r="AE2074" s="457"/>
      <c r="AF2074" s="455"/>
      <c r="AG2074" s="456"/>
      <c r="AH2074" s="456"/>
      <c r="AI2074" s="456"/>
      <c r="AJ2074" s="456"/>
      <c r="AK2074" s="456"/>
      <c r="AL2074" s="456"/>
      <c r="AM2074" s="456"/>
      <c r="AN2074" s="457"/>
      <c r="AO2074" s="455"/>
      <c r="AP2074" s="456"/>
      <c r="AQ2074" s="456"/>
      <c r="AR2074" s="456"/>
      <c r="AS2074" s="456"/>
      <c r="AT2074" s="456"/>
      <c r="AU2074" s="456"/>
      <c r="AV2074" s="456"/>
      <c r="AW2074" s="456"/>
      <c r="AX2074" s="456"/>
      <c r="AY2074" s="456"/>
      <c r="AZ2074" s="456"/>
      <c r="BA2074" s="456"/>
      <c r="BB2074" s="456"/>
      <c r="BC2074" s="456"/>
      <c r="BD2074" s="456"/>
      <c r="BE2074" s="456"/>
      <c r="BF2074" s="456"/>
      <c r="BG2074" s="457"/>
      <c r="BH2074" s="458"/>
      <c r="BI2074" s="459"/>
      <c r="BJ2074" s="459"/>
      <c r="BK2074" s="459"/>
      <c r="BL2074" s="459"/>
      <c r="BM2074" s="460"/>
      <c r="BN2074" s="314"/>
      <c r="BO2074" s="314"/>
      <c r="BP2074" s="1"/>
      <c r="BQ2074" s="120">
        <f>IF($F$3="","",IF(N2074=$F$3,COUNTIF(BQ$23:BQ2073,"&gt;0")+1,0))</f>
        <v>0</v>
      </c>
      <c r="BR2074" s="1"/>
      <c r="BS2074" s="20" t="str">
        <f>IF($N2074="","",IF(VLOOKUP(VLOOKUP($N2074,IMPOSTAZIONI!$E$6:$I$13,5,FALSE),IMPOSTAZIONI!$B$25:$N$32,3,FALSE)=0,"",VLOOKUP(VLOOKUP($N2074,IMPOSTAZIONI!$E$6:$I$13,5,FALSE),IMPOSTAZIONI!$B$25:$N$32,3,FALSE)))</f>
        <v/>
      </c>
      <c r="BT2074" s="20" t="str">
        <f>IF($N2074="","",IF(VLOOKUP(VLOOKUP($N2074,IMPOSTAZIONI!$E$6:$I$13,5,FALSE),IMPOSTAZIONI!$B$25:$N$32,6,FALSE)=0,"",VLOOKUP(VLOOKUP($N2074,IMPOSTAZIONI!$E$6:$I$13,5,FALSE),IMPOSTAZIONI!$B$25:$N$32,6,FALSE)))</f>
        <v/>
      </c>
      <c r="BU2074" s="20" t="str">
        <f>IF($N2074="","",IF(VLOOKUP(VLOOKUP($N2074,IMPOSTAZIONI!$E$6:$I$13,5,FALSE),IMPOSTAZIONI!$B$25:$N$32,9,FALSE)=0,"",VLOOKUP(VLOOKUP($N2074,IMPOSTAZIONI!$E$6:$I$13,5,FALSE),IMPOSTAZIONI!$B$25:$N$32,9,FALSE)))</f>
        <v/>
      </c>
      <c r="BV2074" s="20" t="str">
        <f>IF($N2074="","",IF(VLOOKUP(VLOOKUP($N2074,IMPOSTAZIONI!$E$6:$I$13,5,FALSE),IMPOSTAZIONI!$B$25:$N$32,12,FALSE)=0,"",VLOOKUP(VLOOKUP($N2074,IMPOSTAZIONI!$E$6:$I$13,5,FALSE),IMPOSTAZIONI!$B$25:$N$32,12,FALSE)))</f>
        <v/>
      </c>
      <c r="BW2074" s="221" t="str">
        <f t="shared" si="540"/>
        <v/>
      </c>
      <c r="BX2074" s="221" t="str">
        <f t="shared" si="541"/>
        <v/>
      </c>
      <c r="BY2074" s="221">
        <f t="shared" si="542"/>
        <v>0</v>
      </c>
      <c r="BZ2074" s="231">
        <f t="shared" si="543"/>
        <v>0</v>
      </c>
      <c r="CA2074" s="246">
        <f t="shared" si="544"/>
        <v>0</v>
      </c>
      <c r="CB2074" s="246">
        <f t="shared" si="545"/>
        <v>0</v>
      </c>
      <c r="CC2074" s="246" t="str">
        <f t="shared" si="546"/>
        <v/>
      </c>
      <c r="CD2074" s="246">
        <f t="shared" si="547"/>
        <v>5</v>
      </c>
      <c r="CE2074" s="246">
        <f t="shared" si="548"/>
        <v>0</v>
      </c>
      <c r="CF2074" s="276">
        <f t="shared" si="549"/>
        <v>0</v>
      </c>
      <c r="CG2074" s="277">
        <f t="shared" si="549"/>
        <v>0</v>
      </c>
      <c r="CH2074" s="277">
        <f t="shared" si="549"/>
        <v>0</v>
      </c>
      <c r="CI2074" s="278">
        <f t="shared" si="549"/>
        <v>0</v>
      </c>
      <c r="CJ2074" s="280">
        <f t="shared" si="550"/>
        <v>0</v>
      </c>
      <c r="CK2074" s="232">
        <f t="shared" si="551"/>
        <v>0</v>
      </c>
      <c r="CL2074" s="1"/>
    </row>
    <row r="2075" spans="1:90" ht="18" customHeight="1">
      <c r="A2075" s="1"/>
      <c r="B2075" s="1"/>
      <c r="C2075" s="314"/>
      <c r="D2075" s="287" t="str">
        <f t="shared" si="538"/>
        <v/>
      </c>
      <c r="E2075" s="449" t="str">
        <f t="shared" si="539"/>
        <v/>
      </c>
      <c r="F2075" s="450"/>
      <c r="G2075" s="451"/>
      <c r="H2075" s="452"/>
      <c r="I2075" s="453"/>
      <c r="J2075" s="453"/>
      <c r="K2075" s="453"/>
      <c r="L2075" s="453"/>
      <c r="M2075" s="454"/>
      <c r="N2075" s="455"/>
      <c r="O2075" s="456"/>
      <c r="P2075" s="456"/>
      <c r="Q2075" s="456"/>
      <c r="R2075" s="456"/>
      <c r="S2075" s="456"/>
      <c r="T2075" s="456"/>
      <c r="U2075" s="456"/>
      <c r="V2075" s="456"/>
      <c r="W2075" s="456"/>
      <c r="X2075" s="456"/>
      <c r="Y2075" s="456"/>
      <c r="Z2075" s="456"/>
      <c r="AA2075" s="456"/>
      <c r="AB2075" s="456"/>
      <c r="AC2075" s="456"/>
      <c r="AD2075" s="456"/>
      <c r="AE2075" s="457"/>
      <c r="AF2075" s="455"/>
      <c r="AG2075" s="456"/>
      <c r="AH2075" s="456"/>
      <c r="AI2075" s="456"/>
      <c r="AJ2075" s="456"/>
      <c r="AK2075" s="456"/>
      <c r="AL2075" s="456"/>
      <c r="AM2075" s="456"/>
      <c r="AN2075" s="457"/>
      <c r="AO2075" s="455"/>
      <c r="AP2075" s="456"/>
      <c r="AQ2075" s="456"/>
      <c r="AR2075" s="456"/>
      <c r="AS2075" s="456"/>
      <c r="AT2075" s="456"/>
      <c r="AU2075" s="456"/>
      <c r="AV2075" s="456"/>
      <c r="AW2075" s="456"/>
      <c r="AX2075" s="456"/>
      <c r="AY2075" s="456"/>
      <c r="AZ2075" s="456"/>
      <c r="BA2075" s="456"/>
      <c r="BB2075" s="456"/>
      <c r="BC2075" s="456"/>
      <c r="BD2075" s="456"/>
      <c r="BE2075" s="456"/>
      <c r="BF2075" s="456"/>
      <c r="BG2075" s="457"/>
      <c r="BH2075" s="458"/>
      <c r="BI2075" s="459"/>
      <c r="BJ2075" s="459"/>
      <c r="BK2075" s="459"/>
      <c r="BL2075" s="459"/>
      <c r="BM2075" s="460"/>
      <c r="BN2075" s="314"/>
      <c r="BO2075" s="314"/>
      <c r="BP2075" s="1"/>
      <c r="BQ2075" s="120">
        <f>IF($F$3="","",IF(N2075=$F$3,COUNTIF(BQ$23:BQ2074,"&gt;0")+1,0))</f>
        <v>0</v>
      </c>
      <c r="BR2075" s="1"/>
      <c r="BS2075" s="20" t="str">
        <f>IF($N2075="","",IF(VLOOKUP(VLOOKUP($N2075,IMPOSTAZIONI!$E$6:$I$13,5,FALSE),IMPOSTAZIONI!$B$25:$N$32,3,FALSE)=0,"",VLOOKUP(VLOOKUP($N2075,IMPOSTAZIONI!$E$6:$I$13,5,FALSE),IMPOSTAZIONI!$B$25:$N$32,3,FALSE)))</f>
        <v/>
      </c>
      <c r="BT2075" s="20" t="str">
        <f>IF($N2075="","",IF(VLOOKUP(VLOOKUP($N2075,IMPOSTAZIONI!$E$6:$I$13,5,FALSE),IMPOSTAZIONI!$B$25:$N$32,6,FALSE)=0,"",VLOOKUP(VLOOKUP($N2075,IMPOSTAZIONI!$E$6:$I$13,5,FALSE),IMPOSTAZIONI!$B$25:$N$32,6,FALSE)))</f>
        <v/>
      </c>
      <c r="BU2075" s="20" t="str">
        <f>IF($N2075="","",IF(VLOOKUP(VLOOKUP($N2075,IMPOSTAZIONI!$E$6:$I$13,5,FALSE),IMPOSTAZIONI!$B$25:$N$32,9,FALSE)=0,"",VLOOKUP(VLOOKUP($N2075,IMPOSTAZIONI!$E$6:$I$13,5,FALSE),IMPOSTAZIONI!$B$25:$N$32,9,FALSE)))</f>
        <v/>
      </c>
      <c r="BV2075" s="20" t="str">
        <f>IF($N2075="","",IF(VLOOKUP(VLOOKUP($N2075,IMPOSTAZIONI!$E$6:$I$13,5,FALSE),IMPOSTAZIONI!$B$25:$N$32,12,FALSE)=0,"",VLOOKUP(VLOOKUP($N2075,IMPOSTAZIONI!$E$6:$I$13,5,FALSE),IMPOSTAZIONI!$B$25:$N$32,12,FALSE)))</f>
        <v/>
      </c>
      <c r="BW2075" s="221" t="str">
        <f t="shared" si="540"/>
        <v/>
      </c>
      <c r="BX2075" s="221" t="str">
        <f t="shared" si="541"/>
        <v/>
      </c>
      <c r="BY2075" s="221">
        <f t="shared" si="542"/>
        <v>0</v>
      </c>
      <c r="BZ2075" s="231">
        <f t="shared" si="543"/>
        <v>0</v>
      </c>
      <c r="CA2075" s="246">
        <f t="shared" si="544"/>
        <v>0</v>
      </c>
      <c r="CB2075" s="246">
        <f t="shared" si="545"/>
        <v>0</v>
      </c>
      <c r="CC2075" s="246" t="str">
        <f t="shared" si="546"/>
        <v/>
      </c>
      <c r="CD2075" s="246">
        <f t="shared" si="547"/>
        <v>5</v>
      </c>
      <c r="CE2075" s="246">
        <f t="shared" si="548"/>
        <v>0</v>
      </c>
      <c r="CF2075" s="276">
        <f t="shared" si="549"/>
        <v>0</v>
      </c>
      <c r="CG2075" s="277">
        <f t="shared" si="549"/>
        <v>0</v>
      </c>
      <c r="CH2075" s="277">
        <f t="shared" si="549"/>
        <v>0</v>
      </c>
      <c r="CI2075" s="278">
        <f t="shared" si="549"/>
        <v>0</v>
      </c>
      <c r="CJ2075" s="280">
        <f t="shared" si="550"/>
        <v>0</v>
      </c>
      <c r="CK2075" s="232">
        <f t="shared" si="551"/>
        <v>0</v>
      </c>
      <c r="CL2075" s="1"/>
    </row>
    <row r="2076" spans="1:90" ht="18" customHeight="1">
      <c r="A2076" s="1"/>
      <c r="B2076" s="1"/>
      <c r="C2076" s="314"/>
      <c r="D2076" s="287" t="str">
        <f t="shared" si="538"/>
        <v/>
      </c>
      <c r="E2076" s="449" t="str">
        <f t="shared" si="539"/>
        <v/>
      </c>
      <c r="F2076" s="450"/>
      <c r="G2076" s="451"/>
      <c r="H2076" s="452"/>
      <c r="I2076" s="453"/>
      <c r="J2076" s="453"/>
      <c r="K2076" s="453"/>
      <c r="L2076" s="453"/>
      <c r="M2076" s="454"/>
      <c r="N2076" s="455"/>
      <c r="O2076" s="456"/>
      <c r="P2076" s="456"/>
      <c r="Q2076" s="456"/>
      <c r="R2076" s="456"/>
      <c r="S2076" s="456"/>
      <c r="T2076" s="456"/>
      <c r="U2076" s="456"/>
      <c r="V2076" s="456"/>
      <c r="W2076" s="456"/>
      <c r="X2076" s="456"/>
      <c r="Y2076" s="456"/>
      <c r="Z2076" s="456"/>
      <c r="AA2076" s="456"/>
      <c r="AB2076" s="456"/>
      <c r="AC2076" s="456"/>
      <c r="AD2076" s="456"/>
      <c r="AE2076" s="457"/>
      <c r="AF2076" s="455"/>
      <c r="AG2076" s="456"/>
      <c r="AH2076" s="456"/>
      <c r="AI2076" s="456"/>
      <c r="AJ2076" s="456"/>
      <c r="AK2076" s="456"/>
      <c r="AL2076" s="456"/>
      <c r="AM2076" s="456"/>
      <c r="AN2076" s="457"/>
      <c r="AO2076" s="455"/>
      <c r="AP2076" s="456"/>
      <c r="AQ2076" s="456"/>
      <c r="AR2076" s="456"/>
      <c r="AS2076" s="456"/>
      <c r="AT2076" s="456"/>
      <c r="AU2076" s="456"/>
      <c r="AV2076" s="456"/>
      <c r="AW2076" s="456"/>
      <c r="AX2076" s="456"/>
      <c r="AY2076" s="456"/>
      <c r="AZ2076" s="456"/>
      <c r="BA2076" s="456"/>
      <c r="BB2076" s="456"/>
      <c r="BC2076" s="456"/>
      <c r="BD2076" s="456"/>
      <c r="BE2076" s="456"/>
      <c r="BF2076" s="456"/>
      <c r="BG2076" s="457"/>
      <c r="BH2076" s="458"/>
      <c r="BI2076" s="459"/>
      <c r="BJ2076" s="459"/>
      <c r="BK2076" s="459"/>
      <c r="BL2076" s="459"/>
      <c r="BM2076" s="460"/>
      <c r="BN2076" s="314"/>
      <c r="BO2076" s="314"/>
      <c r="BP2076" s="1"/>
      <c r="BQ2076" s="120">
        <f>IF($F$3="","",IF(N2076=$F$3,COUNTIF(BQ$23:BQ2075,"&gt;0")+1,0))</f>
        <v>0</v>
      </c>
      <c r="BR2076" s="1"/>
      <c r="BS2076" s="20" t="str">
        <f>IF($N2076="","",IF(VLOOKUP(VLOOKUP($N2076,IMPOSTAZIONI!$E$6:$I$13,5,FALSE),IMPOSTAZIONI!$B$25:$N$32,3,FALSE)=0,"",VLOOKUP(VLOOKUP($N2076,IMPOSTAZIONI!$E$6:$I$13,5,FALSE),IMPOSTAZIONI!$B$25:$N$32,3,FALSE)))</f>
        <v/>
      </c>
      <c r="BT2076" s="20" t="str">
        <f>IF($N2076="","",IF(VLOOKUP(VLOOKUP($N2076,IMPOSTAZIONI!$E$6:$I$13,5,FALSE),IMPOSTAZIONI!$B$25:$N$32,6,FALSE)=0,"",VLOOKUP(VLOOKUP($N2076,IMPOSTAZIONI!$E$6:$I$13,5,FALSE),IMPOSTAZIONI!$B$25:$N$32,6,FALSE)))</f>
        <v/>
      </c>
      <c r="BU2076" s="20" t="str">
        <f>IF($N2076="","",IF(VLOOKUP(VLOOKUP($N2076,IMPOSTAZIONI!$E$6:$I$13,5,FALSE),IMPOSTAZIONI!$B$25:$N$32,9,FALSE)=0,"",VLOOKUP(VLOOKUP($N2076,IMPOSTAZIONI!$E$6:$I$13,5,FALSE),IMPOSTAZIONI!$B$25:$N$32,9,FALSE)))</f>
        <v/>
      </c>
      <c r="BV2076" s="20" t="str">
        <f>IF($N2076="","",IF(VLOOKUP(VLOOKUP($N2076,IMPOSTAZIONI!$E$6:$I$13,5,FALSE),IMPOSTAZIONI!$B$25:$N$32,12,FALSE)=0,"",VLOOKUP(VLOOKUP($N2076,IMPOSTAZIONI!$E$6:$I$13,5,FALSE),IMPOSTAZIONI!$B$25:$N$32,12,FALSE)))</f>
        <v/>
      </c>
      <c r="BW2076" s="221" t="str">
        <f t="shared" si="540"/>
        <v/>
      </c>
      <c r="BX2076" s="221" t="str">
        <f t="shared" si="541"/>
        <v/>
      </c>
      <c r="BY2076" s="221">
        <f t="shared" si="542"/>
        <v>0</v>
      </c>
      <c r="BZ2076" s="231">
        <f t="shared" si="543"/>
        <v>0</v>
      </c>
      <c r="CA2076" s="246">
        <f t="shared" si="544"/>
        <v>0</v>
      </c>
      <c r="CB2076" s="246">
        <f t="shared" si="545"/>
        <v>0</v>
      </c>
      <c r="CC2076" s="246" t="str">
        <f t="shared" si="546"/>
        <v/>
      </c>
      <c r="CD2076" s="246">
        <f t="shared" si="547"/>
        <v>5</v>
      </c>
      <c r="CE2076" s="246">
        <f t="shared" si="548"/>
        <v>0</v>
      </c>
      <c r="CF2076" s="276">
        <f t="shared" si="549"/>
        <v>0</v>
      </c>
      <c r="CG2076" s="277">
        <f t="shared" si="549"/>
        <v>0</v>
      </c>
      <c r="CH2076" s="277">
        <f t="shared" si="549"/>
        <v>0</v>
      </c>
      <c r="CI2076" s="278">
        <f t="shared" si="549"/>
        <v>0</v>
      </c>
      <c r="CJ2076" s="280">
        <f t="shared" si="550"/>
        <v>0</v>
      </c>
      <c r="CK2076" s="232">
        <f t="shared" si="551"/>
        <v>0</v>
      </c>
      <c r="CL2076" s="1"/>
    </row>
    <row r="2077" spans="1:90" ht="18" customHeight="1">
      <c r="A2077" s="1"/>
      <c r="B2077" s="1"/>
      <c r="C2077" s="314"/>
      <c r="D2077" s="287" t="str">
        <f t="shared" si="538"/>
        <v/>
      </c>
      <c r="E2077" s="449" t="str">
        <f t="shared" si="539"/>
        <v/>
      </c>
      <c r="F2077" s="450"/>
      <c r="G2077" s="451"/>
      <c r="H2077" s="452"/>
      <c r="I2077" s="453"/>
      <c r="J2077" s="453"/>
      <c r="K2077" s="453"/>
      <c r="L2077" s="453"/>
      <c r="M2077" s="454"/>
      <c r="N2077" s="455"/>
      <c r="O2077" s="456"/>
      <c r="P2077" s="456"/>
      <c r="Q2077" s="456"/>
      <c r="R2077" s="456"/>
      <c r="S2077" s="456"/>
      <c r="T2077" s="456"/>
      <c r="U2077" s="456"/>
      <c r="V2077" s="456"/>
      <c r="W2077" s="456"/>
      <c r="X2077" s="456"/>
      <c r="Y2077" s="456"/>
      <c r="Z2077" s="456"/>
      <c r="AA2077" s="456"/>
      <c r="AB2077" s="456"/>
      <c r="AC2077" s="456"/>
      <c r="AD2077" s="456"/>
      <c r="AE2077" s="457"/>
      <c r="AF2077" s="455"/>
      <c r="AG2077" s="456"/>
      <c r="AH2077" s="456"/>
      <c r="AI2077" s="456"/>
      <c r="AJ2077" s="456"/>
      <c r="AK2077" s="456"/>
      <c r="AL2077" s="456"/>
      <c r="AM2077" s="456"/>
      <c r="AN2077" s="457"/>
      <c r="AO2077" s="455"/>
      <c r="AP2077" s="456"/>
      <c r="AQ2077" s="456"/>
      <c r="AR2077" s="456"/>
      <c r="AS2077" s="456"/>
      <c r="AT2077" s="456"/>
      <c r="AU2077" s="456"/>
      <c r="AV2077" s="456"/>
      <c r="AW2077" s="456"/>
      <c r="AX2077" s="456"/>
      <c r="AY2077" s="456"/>
      <c r="AZ2077" s="456"/>
      <c r="BA2077" s="456"/>
      <c r="BB2077" s="456"/>
      <c r="BC2077" s="456"/>
      <c r="BD2077" s="456"/>
      <c r="BE2077" s="456"/>
      <c r="BF2077" s="456"/>
      <c r="BG2077" s="457"/>
      <c r="BH2077" s="458"/>
      <c r="BI2077" s="459"/>
      <c r="BJ2077" s="459"/>
      <c r="BK2077" s="459"/>
      <c r="BL2077" s="459"/>
      <c r="BM2077" s="460"/>
      <c r="BN2077" s="314"/>
      <c r="BO2077" s="314"/>
      <c r="BP2077" s="1"/>
      <c r="BQ2077" s="120">
        <f>IF($F$3="","",IF(N2077=$F$3,COUNTIF(BQ$23:BQ2076,"&gt;0")+1,0))</f>
        <v>0</v>
      </c>
      <c r="BR2077" s="1"/>
      <c r="BS2077" s="20" t="str">
        <f>IF($N2077="","",IF(VLOOKUP(VLOOKUP($N2077,IMPOSTAZIONI!$E$6:$I$13,5,FALSE),IMPOSTAZIONI!$B$25:$N$32,3,FALSE)=0,"",VLOOKUP(VLOOKUP($N2077,IMPOSTAZIONI!$E$6:$I$13,5,FALSE),IMPOSTAZIONI!$B$25:$N$32,3,FALSE)))</f>
        <v/>
      </c>
      <c r="BT2077" s="20" t="str">
        <f>IF($N2077="","",IF(VLOOKUP(VLOOKUP($N2077,IMPOSTAZIONI!$E$6:$I$13,5,FALSE),IMPOSTAZIONI!$B$25:$N$32,6,FALSE)=0,"",VLOOKUP(VLOOKUP($N2077,IMPOSTAZIONI!$E$6:$I$13,5,FALSE),IMPOSTAZIONI!$B$25:$N$32,6,FALSE)))</f>
        <v/>
      </c>
      <c r="BU2077" s="20" t="str">
        <f>IF($N2077="","",IF(VLOOKUP(VLOOKUP($N2077,IMPOSTAZIONI!$E$6:$I$13,5,FALSE),IMPOSTAZIONI!$B$25:$N$32,9,FALSE)=0,"",VLOOKUP(VLOOKUP($N2077,IMPOSTAZIONI!$E$6:$I$13,5,FALSE),IMPOSTAZIONI!$B$25:$N$32,9,FALSE)))</f>
        <v/>
      </c>
      <c r="BV2077" s="20" t="str">
        <f>IF($N2077="","",IF(VLOOKUP(VLOOKUP($N2077,IMPOSTAZIONI!$E$6:$I$13,5,FALSE),IMPOSTAZIONI!$B$25:$N$32,12,FALSE)=0,"",VLOOKUP(VLOOKUP($N2077,IMPOSTAZIONI!$E$6:$I$13,5,FALSE),IMPOSTAZIONI!$B$25:$N$32,12,FALSE)))</f>
        <v/>
      </c>
      <c r="BW2077" s="221" t="str">
        <f t="shared" si="540"/>
        <v/>
      </c>
      <c r="BX2077" s="221" t="str">
        <f t="shared" si="541"/>
        <v/>
      </c>
      <c r="BY2077" s="221">
        <f t="shared" si="542"/>
        <v>0</v>
      </c>
      <c r="BZ2077" s="231">
        <f t="shared" si="543"/>
        <v>0</v>
      </c>
      <c r="CA2077" s="246">
        <f t="shared" si="544"/>
        <v>0</v>
      </c>
      <c r="CB2077" s="246">
        <f t="shared" si="545"/>
        <v>0</v>
      </c>
      <c r="CC2077" s="246" t="str">
        <f t="shared" si="546"/>
        <v/>
      </c>
      <c r="CD2077" s="246">
        <f t="shared" si="547"/>
        <v>5</v>
      </c>
      <c r="CE2077" s="246">
        <f t="shared" si="548"/>
        <v>0</v>
      </c>
      <c r="CF2077" s="276">
        <f t="shared" si="549"/>
        <v>0</v>
      </c>
      <c r="CG2077" s="277">
        <f t="shared" si="549"/>
        <v>0</v>
      </c>
      <c r="CH2077" s="277">
        <f t="shared" si="549"/>
        <v>0</v>
      </c>
      <c r="CI2077" s="278">
        <f t="shared" si="549"/>
        <v>0</v>
      </c>
      <c r="CJ2077" s="280">
        <f t="shared" si="550"/>
        <v>0</v>
      </c>
      <c r="CK2077" s="232">
        <f t="shared" si="551"/>
        <v>0</v>
      </c>
      <c r="CL2077" s="1"/>
    </row>
    <row r="2078" spans="1:90" ht="18" customHeight="1">
      <c r="A2078" s="1"/>
      <c r="B2078" s="1"/>
      <c r="C2078" s="314"/>
      <c r="D2078" s="287" t="str">
        <f t="shared" si="538"/>
        <v/>
      </c>
      <c r="E2078" s="449" t="str">
        <f t="shared" si="539"/>
        <v/>
      </c>
      <c r="F2078" s="450"/>
      <c r="G2078" s="451"/>
      <c r="H2078" s="452"/>
      <c r="I2078" s="453"/>
      <c r="J2078" s="453"/>
      <c r="K2078" s="453"/>
      <c r="L2078" s="453"/>
      <c r="M2078" s="454"/>
      <c r="N2078" s="455"/>
      <c r="O2078" s="456"/>
      <c r="P2078" s="456"/>
      <c r="Q2078" s="456"/>
      <c r="R2078" s="456"/>
      <c r="S2078" s="456"/>
      <c r="T2078" s="456"/>
      <c r="U2078" s="456"/>
      <c r="V2078" s="456"/>
      <c r="W2078" s="456"/>
      <c r="X2078" s="456"/>
      <c r="Y2078" s="456"/>
      <c r="Z2078" s="456"/>
      <c r="AA2078" s="456"/>
      <c r="AB2078" s="456"/>
      <c r="AC2078" s="456"/>
      <c r="AD2078" s="456"/>
      <c r="AE2078" s="457"/>
      <c r="AF2078" s="455"/>
      <c r="AG2078" s="456"/>
      <c r="AH2078" s="456"/>
      <c r="AI2078" s="456"/>
      <c r="AJ2078" s="456"/>
      <c r="AK2078" s="456"/>
      <c r="AL2078" s="456"/>
      <c r="AM2078" s="456"/>
      <c r="AN2078" s="457"/>
      <c r="AO2078" s="455"/>
      <c r="AP2078" s="456"/>
      <c r="AQ2078" s="456"/>
      <c r="AR2078" s="456"/>
      <c r="AS2078" s="456"/>
      <c r="AT2078" s="456"/>
      <c r="AU2078" s="456"/>
      <c r="AV2078" s="456"/>
      <c r="AW2078" s="456"/>
      <c r="AX2078" s="456"/>
      <c r="AY2078" s="456"/>
      <c r="AZ2078" s="456"/>
      <c r="BA2078" s="456"/>
      <c r="BB2078" s="456"/>
      <c r="BC2078" s="456"/>
      <c r="BD2078" s="456"/>
      <c r="BE2078" s="456"/>
      <c r="BF2078" s="456"/>
      <c r="BG2078" s="457"/>
      <c r="BH2078" s="458"/>
      <c r="BI2078" s="459"/>
      <c r="BJ2078" s="459"/>
      <c r="BK2078" s="459"/>
      <c r="BL2078" s="459"/>
      <c r="BM2078" s="460"/>
      <c r="BN2078" s="314"/>
      <c r="BO2078" s="314"/>
      <c r="BP2078" s="1"/>
      <c r="BQ2078" s="120">
        <f>IF($F$3="","",IF(N2078=$F$3,COUNTIF(BQ$23:BQ2077,"&gt;0")+1,0))</f>
        <v>0</v>
      </c>
      <c r="BR2078" s="1"/>
      <c r="BS2078" s="20" t="str">
        <f>IF($N2078="","",IF(VLOOKUP(VLOOKUP($N2078,IMPOSTAZIONI!$E$6:$I$13,5,FALSE),IMPOSTAZIONI!$B$25:$N$32,3,FALSE)=0,"",VLOOKUP(VLOOKUP($N2078,IMPOSTAZIONI!$E$6:$I$13,5,FALSE),IMPOSTAZIONI!$B$25:$N$32,3,FALSE)))</f>
        <v/>
      </c>
      <c r="BT2078" s="20" t="str">
        <f>IF($N2078="","",IF(VLOOKUP(VLOOKUP($N2078,IMPOSTAZIONI!$E$6:$I$13,5,FALSE),IMPOSTAZIONI!$B$25:$N$32,6,FALSE)=0,"",VLOOKUP(VLOOKUP($N2078,IMPOSTAZIONI!$E$6:$I$13,5,FALSE),IMPOSTAZIONI!$B$25:$N$32,6,FALSE)))</f>
        <v/>
      </c>
      <c r="BU2078" s="20" t="str">
        <f>IF($N2078="","",IF(VLOOKUP(VLOOKUP($N2078,IMPOSTAZIONI!$E$6:$I$13,5,FALSE),IMPOSTAZIONI!$B$25:$N$32,9,FALSE)=0,"",VLOOKUP(VLOOKUP($N2078,IMPOSTAZIONI!$E$6:$I$13,5,FALSE),IMPOSTAZIONI!$B$25:$N$32,9,FALSE)))</f>
        <v/>
      </c>
      <c r="BV2078" s="20" t="str">
        <f>IF($N2078="","",IF(VLOOKUP(VLOOKUP($N2078,IMPOSTAZIONI!$E$6:$I$13,5,FALSE),IMPOSTAZIONI!$B$25:$N$32,12,FALSE)=0,"",VLOOKUP(VLOOKUP($N2078,IMPOSTAZIONI!$E$6:$I$13,5,FALSE),IMPOSTAZIONI!$B$25:$N$32,12,FALSE)))</f>
        <v/>
      </c>
      <c r="BW2078" s="221" t="str">
        <f t="shared" si="540"/>
        <v/>
      </c>
      <c r="BX2078" s="221" t="str">
        <f t="shared" si="541"/>
        <v/>
      </c>
      <c r="BY2078" s="221">
        <f t="shared" si="542"/>
        <v>0</v>
      </c>
      <c r="BZ2078" s="231">
        <f t="shared" si="543"/>
        <v>0</v>
      </c>
      <c r="CA2078" s="246">
        <f t="shared" si="544"/>
        <v>0</v>
      </c>
      <c r="CB2078" s="246">
        <f t="shared" si="545"/>
        <v>0</v>
      </c>
      <c r="CC2078" s="246" t="str">
        <f t="shared" si="546"/>
        <v/>
      </c>
      <c r="CD2078" s="246">
        <f t="shared" si="547"/>
        <v>5</v>
      </c>
      <c r="CE2078" s="246">
        <f t="shared" si="548"/>
        <v>0</v>
      </c>
      <c r="CF2078" s="276">
        <f t="shared" si="549"/>
        <v>0</v>
      </c>
      <c r="CG2078" s="277">
        <f t="shared" si="549"/>
        <v>0</v>
      </c>
      <c r="CH2078" s="277">
        <f t="shared" si="549"/>
        <v>0</v>
      </c>
      <c r="CI2078" s="278">
        <f t="shared" si="549"/>
        <v>0</v>
      </c>
      <c r="CJ2078" s="280">
        <f t="shared" si="550"/>
        <v>0</v>
      </c>
      <c r="CK2078" s="232">
        <f t="shared" si="551"/>
        <v>0</v>
      </c>
      <c r="CL2078" s="1"/>
    </row>
    <row r="2079" spans="1:90" ht="18" customHeight="1">
      <c r="A2079" s="1"/>
      <c r="B2079" s="1"/>
      <c r="C2079" s="314"/>
      <c r="D2079" s="287" t="str">
        <f t="shared" si="538"/>
        <v/>
      </c>
      <c r="E2079" s="449" t="str">
        <f t="shared" si="539"/>
        <v/>
      </c>
      <c r="F2079" s="450"/>
      <c r="G2079" s="451"/>
      <c r="H2079" s="452"/>
      <c r="I2079" s="453"/>
      <c r="J2079" s="453"/>
      <c r="K2079" s="453"/>
      <c r="L2079" s="453"/>
      <c r="M2079" s="454"/>
      <c r="N2079" s="455"/>
      <c r="O2079" s="456"/>
      <c r="P2079" s="456"/>
      <c r="Q2079" s="456"/>
      <c r="R2079" s="456"/>
      <c r="S2079" s="456"/>
      <c r="T2079" s="456"/>
      <c r="U2079" s="456"/>
      <c r="V2079" s="456"/>
      <c r="W2079" s="456"/>
      <c r="X2079" s="456"/>
      <c r="Y2079" s="456"/>
      <c r="Z2079" s="456"/>
      <c r="AA2079" s="456"/>
      <c r="AB2079" s="456"/>
      <c r="AC2079" s="456"/>
      <c r="AD2079" s="456"/>
      <c r="AE2079" s="457"/>
      <c r="AF2079" s="455"/>
      <c r="AG2079" s="456"/>
      <c r="AH2079" s="456"/>
      <c r="AI2079" s="456"/>
      <c r="AJ2079" s="456"/>
      <c r="AK2079" s="456"/>
      <c r="AL2079" s="456"/>
      <c r="AM2079" s="456"/>
      <c r="AN2079" s="457"/>
      <c r="AO2079" s="455"/>
      <c r="AP2079" s="456"/>
      <c r="AQ2079" s="456"/>
      <c r="AR2079" s="456"/>
      <c r="AS2079" s="456"/>
      <c r="AT2079" s="456"/>
      <c r="AU2079" s="456"/>
      <c r="AV2079" s="456"/>
      <c r="AW2079" s="456"/>
      <c r="AX2079" s="456"/>
      <c r="AY2079" s="456"/>
      <c r="AZ2079" s="456"/>
      <c r="BA2079" s="456"/>
      <c r="BB2079" s="456"/>
      <c r="BC2079" s="456"/>
      <c r="BD2079" s="456"/>
      <c r="BE2079" s="456"/>
      <c r="BF2079" s="456"/>
      <c r="BG2079" s="457"/>
      <c r="BH2079" s="458"/>
      <c r="BI2079" s="459"/>
      <c r="BJ2079" s="459"/>
      <c r="BK2079" s="459"/>
      <c r="BL2079" s="459"/>
      <c r="BM2079" s="460"/>
      <c r="BN2079" s="314"/>
      <c r="BO2079" s="314"/>
      <c r="BP2079" s="1"/>
      <c r="BQ2079" s="120">
        <f>IF($F$3="","",IF(N2079=$F$3,COUNTIF(BQ$23:BQ2078,"&gt;0")+1,0))</f>
        <v>0</v>
      </c>
      <c r="BR2079" s="1"/>
      <c r="BS2079" s="20" t="str">
        <f>IF($N2079="","",IF(VLOOKUP(VLOOKUP($N2079,IMPOSTAZIONI!$E$6:$I$13,5,FALSE),IMPOSTAZIONI!$B$25:$N$32,3,FALSE)=0,"",VLOOKUP(VLOOKUP($N2079,IMPOSTAZIONI!$E$6:$I$13,5,FALSE),IMPOSTAZIONI!$B$25:$N$32,3,FALSE)))</f>
        <v/>
      </c>
      <c r="BT2079" s="20" t="str">
        <f>IF($N2079="","",IF(VLOOKUP(VLOOKUP($N2079,IMPOSTAZIONI!$E$6:$I$13,5,FALSE),IMPOSTAZIONI!$B$25:$N$32,6,FALSE)=0,"",VLOOKUP(VLOOKUP($N2079,IMPOSTAZIONI!$E$6:$I$13,5,FALSE),IMPOSTAZIONI!$B$25:$N$32,6,FALSE)))</f>
        <v/>
      </c>
      <c r="BU2079" s="20" t="str">
        <f>IF($N2079="","",IF(VLOOKUP(VLOOKUP($N2079,IMPOSTAZIONI!$E$6:$I$13,5,FALSE),IMPOSTAZIONI!$B$25:$N$32,9,FALSE)=0,"",VLOOKUP(VLOOKUP($N2079,IMPOSTAZIONI!$E$6:$I$13,5,FALSE),IMPOSTAZIONI!$B$25:$N$32,9,FALSE)))</f>
        <v/>
      </c>
      <c r="BV2079" s="20" t="str">
        <f>IF($N2079="","",IF(VLOOKUP(VLOOKUP($N2079,IMPOSTAZIONI!$E$6:$I$13,5,FALSE),IMPOSTAZIONI!$B$25:$N$32,12,FALSE)=0,"",VLOOKUP(VLOOKUP($N2079,IMPOSTAZIONI!$E$6:$I$13,5,FALSE),IMPOSTAZIONI!$B$25:$N$32,12,FALSE)))</f>
        <v/>
      </c>
      <c r="BW2079" s="221" t="str">
        <f t="shared" si="540"/>
        <v/>
      </c>
      <c r="BX2079" s="221" t="str">
        <f t="shared" si="541"/>
        <v/>
      </c>
      <c r="BY2079" s="221">
        <f t="shared" si="542"/>
        <v>0</v>
      </c>
      <c r="BZ2079" s="231">
        <f t="shared" si="543"/>
        <v>0</v>
      </c>
      <c r="CA2079" s="246">
        <f t="shared" si="544"/>
        <v>0</v>
      </c>
      <c r="CB2079" s="246">
        <f t="shared" si="545"/>
        <v>0</v>
      </c>
      <c r="CC2079" s="246" t="str">
        <f t="shared" si="546"/>
        <v/>
      </c>
      <c r="CD2079" s="246">
        <f t="shared" si="547"/>
        <v>5</v>
      </c>
      <c r="CE2079" s="246">
        <f t="shared" si="548"/>
        <v>0</v>
      </c>
      <c r="CF2079" s="276">
        <f t="shared" si="549"/>
        <v>0</v>
      </c>
      <c r="CG2079" s="277">
        <f t="shared" si="549"/>
        <v>0</v>
      </c>
      <c r="CH2079" s="277">
        <f t="shared" si="549"/>
        <v>0</v>
      </c>
      <c r="CI2079" s="278">
        <f t="shared" si="549"/>
        <v>0</v>
      </c>
      <c r="CJ2079" s="280">
        <f t="shared" si="550"/>
        <v>0</v>
      </c>
      <c r="CK2079" s="232">
        <f t="shared" si="551"/>
        <v>0</v>
      </c>
      <c r="CL2079" s="1"/>
    </row>
    <row r="2080" spans="1:90" ht="18" customHeight="1">
      <c r="A2080" s="1"/>
      <c r="B2080" s="1"/>
      <c r="C2080" s="314"/>
      <c r="D2080" s="287" t="str">
        <f t="shared" si="538"/>
        <v/>
      </c>
      <c r="E2080" s="449" t="str">
        <f t="shared" si="539"/>
        <v/>
      </c>
      <c r="F2080" s="450"/>
      <c r="G2080" s="451"/>
      <c r="H2080" s="452"/>
      <c r="I2080" s="453"/>
      <c r="J2080" s="453"/>
      <c r="K2080" s="453"/>
      <c r="L2080" s="453"/>
      <c r="M2080" s="454"/>
      <c r="N2080" s="455"/>
      <c r="O2080" s="456"/>
      <c r="P2080" s="456"/>
      <c r="Q2080" s="456"/>
      <c r="R2080" s="456"/>
      <c r="S2080" s="456"/>
      <c r="T2080" s="456"/>
      <c r="U2080" s="456"/>
      <c r="V2080" s="456"/>
      <c r="W2080" s="456"/>
      <c r="X2080" s="456"/>
      <c r="Y2080" s="456"/>
      <c r="Z2080" s="456"/>
      <c r="AA2080" s="456"/>
      <c r="AB2080" s="456"/>
      <c r="AC2080" s="456"/>
      <c r="AD2080" s="456"/>
      <c r="AE2080" s="457"/>
      <c r="AF2080" s="455"/>
      <c r="AG2080" s="456"/>
      <c r="AH2080" s="456"/>
      <c r="AI2080" s="456"/>
      <c r="AJ2080" s="456"/>
      <c r="AK2080" s="456"/>
      <c r="AL2080" s="456"/>
      <c r="AM2080" s="456"/>
      <c r="AN2080" s="457"/>
      <c r="AO2080" s="455"/>
      <c r="AP2080" s="456"/>
      <c r="AQ2080" s="456"/>
      <c r="AR2080" s="456"/>
      <c r="AS2080" s="456"/>
      <c r="AT2080" s="456"/>
      <c r="AU2080" s="456"/>
      <c r="AV2080" s="456"/>
      <c r="AW2080" s="456"/>
      <c r="AX2080" s="456"/>
      <c r="AY2080" s="456"/>
      <c r="AZ2080" s="456"/>
      <c r="BA2080" s="456"/>
      <c r="BB2080" s="456"/>
      <c r="BC2080" s="456"/>
      <c r="BD2080" s="456"/>
      <c r="BE2080" s="456"/>
      <c r="BF2080" s="456"/>
      <c r="BG2080" s="457"/>
      <c r="BH2080" s="458"/>
      <c r="BI2080" s="459"/>
      <c r="BJ2080" s="459"/>
      <c r="BK2080" s="459"/>
      <c r="BL2080" s="459"/>
      <c r="BM2080" s="460"/>
      <c r="BN2080" s="314"/>
      <c r="BO2080" s="314"/>
      <c r="BP2080" s="1"/>
      <c r="BQ2080" s="120">
        <f>IF($F$3="","",IF(N2080=$F$3,COUNTIF(BQ$23:BQ2079,"&gt;0")+1,0))</f>
        <v>0</v>
      </c>
      <c r="BR2080" s="1"/>
      <c r="BS2080" s="20" t="str">
        <f>IF($N2080="","",IF(VLOOKUP(VLOOKUP($N2080,IMPOSTAZIONI!$E$6:$I$13,5,FALSE),IMPOSTAZIONI!$B$25:$N$32,3,FALSE)=0,"",VLOOKUP(VLOOKUP($N2080,IMPOSTAZIONI!$E$6:$I$13,5,FALSE),IMPOSTAZIONI!$B$25:$N$32,3,FALSE)))</f>
        <v/>
      </c>
      <c r="BT2080" s="20" t="str">
        <f>IF($N2080="","",IF(VLOOKUP(VLOOKUP($N2080,IMPOSTAZIONI!$E$6:$I$13,5,FALSE),IMPOSTAZIONI!$B$25:$N$32,6,FALSE)=0,"",VLOOKUP(VLOOKUP($N2080,IMPOSTAZIONI!$E$6:$I$13,5,FALSE),IMPOSTAZIONI!$B$25:$N$32,6,FALSE)))</f>
        <v/>
      </c>
      <c r="BU2080" s="20" t="str">
        <f>IF($N2080="","",IF(VLOOKUP(VLOOKUP($N2080,IMPOSTAZIONI!$E$6:$I$13,5,FALSE),IMPOSTAZIONI!$B$25:$N$32,9,FALSE)=0,"",VLOOKUP(VLOOKUP($N2080,IMPOSTAZIONI!$E$6:$I$13,5,FALSE),IMPOSTAZIONI!$B$25:$N$32,9,FALSE)))</f>
        <v/>
      </c>
      <c r="BV2080" s="20" t="str">
        <f>IF($N2080="","",IF(VLOOKUP(VLOOKUP($N2080,IMPOSTAZIONI!$E$6:$I$13,5,FALSE),IMPOSTAZIONI!$B$25:$N$32,12,FALSE)=0,"",VLOOKUP(VLOOKUP($N2080,IMPOSTAZIONI!$E$6:$I$13,5,FALSE),IMPOSTAZIONI!$B$25:$N$32,12,FALSE)))</f>
        <v/>
      </c>
      <c r="BW2080" s="221" t="str">
        <f t="shared" si="540"/>
        <v/>
      </c>
      <c r="BX2080" s="221" t="str">
        <f t="shared" si="541"/>
        <v/>
      </c>
      <c r="BY2080" s="221">
        <f t="shared" si="542"/>
        <v>0</v>
      </c>
      <c r="BZ2080" s="231">
        <f t="shared" si="543"/>
        <v>0</v>
      </c>
      <c r="CA2080" s="246">
        <f t="shared" si="544"/>
        <v>0</v>
      </c>
      <c r="CB2080" s="246">
        <f t="shared" si="545"/>
        <v>0</v>
      </c>
      <c r="CC2080" s="246" t="str">
        <f t="shared" si="546"/>
        <v/>
      </c>
      <c r="CD2080" s="246">
        <f t="shared" si="547"/>
        <v>5</v>
      </c>
      <c r="CE2080" s="246">
        <f t="shared" si="548"/>
        <v>0</v>
      </c>
      <c r="CF2080" s="276">
        <f t="shared" si="549"/>
        <v>0</v>
      </c>
      <c r="CG2080" s="277">
        <f t="shared" si="549"/>
        <v>0</v>
      </c>
      <c r="CH2080" s="277">
        <f t="shared" si="549"/>
        <v>0</v>
      </c>
      <c r="CI2080" s="278">
        <f t="shared" si="549"/>
        <v>0</v>
      </c>
      <c r="CJ2080" s="280">
        <f t="shared" si="550"/>
        <v>0</v>
      </c>
      <c r="CK2080" s="232">
        <f t="shared" si="551"/>
        <v>0</v>
      </c>
      <c r="CL2080" s="1"/>
    </row>
    <row r="2081" spans="1:90" ht="18" customHeight="1">
      <c r="A2081" s="1"/>
      <c r="B2081" s="1"/>
      <c r="C2081" s="314"/>
      <c r="D2081" s="287" t="str">
        <f t="shared" si="538"/>
        <v/>
      </c>
      <c r="E2081" s="449" t="str">
        <f t="shared" si="539"/>
        <v/>
      </c>
      <c r="F2081" s="450"/>
      <c r="G2081" s="451"/>
      <c r="H2081" s="452"/>
      <c r="I2081" s="453"/>
      <c r="J2081" s="453"/>
      <c r="K2081" s="453"/>
      <c r="L2081" s="453"/>
      <c r="M2081" s="454"/>
      <c r="N2081" s="455"/>
      <c r="O2081" s="456"/>
      <c r="P2081" s="456"/>
      <c r="Q2081" s="456"/>
      <c r="R2081" s="456"/>
      <c r="S2081" s="456"/>
      <c r="T2081" s="456"/>
      <c r="U2081" s="456"/>
      <c r="V2081" s="456"/>
      <c r="W2081" s="456"/>
      <c r="X2081" s="456"/>
      <c r="Y2081" s="456"/>
      <c r="Z2081" s="456"/>
      <c r="AA2081" s="456"/>
      <c r="AB2081" s="456"/>
      <c r="AC2081" s="456"/>
      <c r="AD2081" s="456"/>
      <c r="AE2081" s="457"/>
      <c r="AF2081" s="455"/>
      <c r="AG2081" s="456"/>
      <c r="AH2081" s="456"/>
      <c r="AI2081" s="456"/>
      <c r="AJ2081" s="456"/>
      <c r="AK2081" s="456"/>
      <c r="AL2081" s="456"/>
      <c r="AM2081" s="456"/>
      <c r="AN2081" s="457"/>
      <c r="AO2081" s="455"/>
      <c r="AP2081" s="456"/>
      <c r="AQ2081" s="456"/>
      <c r="AR2081" s="456"/>
      <c r="AS2081" s="456"/>
      <c r="AT2081" s="456"/>
      <c r="AU2081" s="456"/>
      <c r="AV2081" s="456"/>
      <c r="AW2081" s="456"/>
      <c r="AX2081" s="456"/>
      <c r="AY2081" s="456"/>
      <c r="AZ2081" s="456"/>
      <c r="BA2081" s="456"/>
      <c r="BB2081" s="456"/>
      <c r="BC2081" s="456"/>
      <c r="BD2081" s="456"/>
      <c r="BE2081" s="456"/>
      <c r="BF2081" s="456"/>
      <c r="BG2081" s="457"/>
      <c r="BH2081" s="458"/>
      <c r="BI2081" s="459"/>
      <c r="BJ2081" s="459"/>
      <c r="BK2081" s="459"/>
      <c r="BL2081" s="459"/>
      <c r="BM2081" s="460"/>
      <c r="BN2081" s="314"/>
      <c r="BO2081" s="314"/>
      <c r="BP2081" s="1"/>
      <c r="BQ2081" s="120">
        <f>IF($F$3="","",IF(N2081=$F$3,COUNTIF(BQ$23:BQ2080,"&gt;0")+1,0))</f>
        <v>0</v>
      </c>
      <c r="BR2081" s="1"/>
      <c r="BS2081" s="20" t="str">
        <f>IF($N2081="","",IF(VLOOKUP(VLOOKUP($N2081,IMPOSTAZIONI!$E$6:$I$13,5,FALSE),IMPOSTAZIONI!$B$25:$N$32,3,FALSE)=0,"",VLOOKUP(VLOOKUP($N2081,IMPOSTAZIONI!$E$6:$I$13,5,FALSE),IMPOSTAZIONI!$B$25:$N$32,3,FALSE)))</f>
        <v/>
      </c>
      <c r="BT2081" s="20" t="str">
        <f>IF($N2081="","",IF(VLOOKUP(VLOOKUP($N2081,IMPOSTAZIONI!$E$6:$I$13,5,FALSE),IMPOSTAZIONI!$B$25:$N$32,6,FALSE)=0,"",VLOOKUP(VLOOKUP($N2081,IMPOSTAZIONI!$E$6:$I$13,5,FALSE),IMPOSTAZIONI!$B$25:$N$32,6,FALSE)))</f>
        <v/>
      </c>
      <c r="BU2081" s="20" t="str">
        <f>IF($N2081="","",IF(VLOOKUP(VLOOKUP($N2081,IMPOSTAZIONI!$E$6:$I$13,5,FALSE),IMPOSTAZIONI!$B$25:$N$32,9,FALSE)=0,"",VLOOKUP(VLOOKUP($N2081,IMPOSTAZIONI!$E$6:$I$13,5,FALSE),IMPOSTAZIONI!$B$25:$N$32,9,FALSE)))</f>
        <v/>
      </c>
      <c r="BV2081" s="20" t="str">
        <f>IF($N2081="","",IF(VLOOKUP(VLOOKUP($N2081,IMPOSTAZIONI!$E$6:$I$13,5,FALSE),IMPOSTAZIONI!$B$25:$N$32,12,FALSE)=0,"",VLOOKUP(VLOOKUP($N2081,IMPOSTAZIONI!$E$6:$I$13,5,FALSE),IMPOSTAZIONI!$B$25:$N$32,12,FALSE)))</f>
        <v/>
      </c>
      <c r="BW2081" s="221" t="str">
        <f t="shared" si="540"/>
        <v/>
      </c>
      <c r="BX2081" s="221" t="str">
        <f t="shared" si="541"/>
        <v/>
      </c>
      <c r="BY2081" s="221">
        <f t="shared" si="542"/>
        <v>0</v>
      </c>
      <c r="BZ2081" s="231">
        <f t="shared" si="543"/>
        <v>0</v>
      </c>
      <c r="CA2081" s="246">
        <f t="shared" si="544"/>
        <v>0</v>
      </c>
      <c r="CB2081" s="246">
        <f t="shared" si="545"/>
        <v>0</v>
      </c>
      <c r="CC2081" s="246" t="str">
        <f t="shared" si="546"/>
        <v/>
      </c>
      <c r="CD2081" s="246">
        <f t="shared" si="547"/>
        <v>5</v>
      </c>
      <c r="CE2081" s="246">
        <f t="shared" si="548"/>
        <v>0</v>
      </c>
      <c r="CF2081" s="276">
        <f t="shared" si="549"/>
        <v>0</v>
      </c>
      <c r="CG2081" s="277">
        <f t="shared" si="549"/>
        <v>0</v>
      </c>
      <c r="CH2081" s="277">
        <f t="shared" si="549"/>
        <v>0</v>
      </c>
      <c r="CI2081" s="278">
        <f t="shared" si="549"/>
        <v>0</v>
      </c>
      <c r="CJ2081" s="280">
        <f t="shared" si="550"/>
        <v>0</v>
      </c>
      <c r="CK2081" s="232">
        <f t="shared" si="551"/>
        <v>0</v>
      </c>
      <c r="CL2081" s="1"/>
    </row>
    <row r="2082" spans="1:90" ht="18" customHeight="1">
      <c r="A2082" s="1"/>
      <c r="B2082" s="1"/>
      <c r="C2082" s="314"/>
      <c r="D2082" s="287" t="str">
        <f t="shared" si="538"/>
        <v/>
      </c>
      <c r="E2082" s="449" t="str">
        <f t="shared" si="539"/>
        <v/>
      </c>
      <c r="F2082" s="450"/>
      <c r="G2082" s="451"/>
      <c r="H2082" s="452"/>
      <c r="I2082" s="453"/>
      <c r="J2082" s="453"/>
      <c r="K2082" s="453"/>
      <c r="L2082" s="453"/>
      <c r="M2082" s="454"/>
      <c r="N2082" s="455"/>
      <c r="O2082" s="456"/>
      <c r="P2082" s="456"/>
      <c r="Q2082" s="456"/>
      <c r="R2082" s="456"/>
      <c r="S2082" s="456"/>
      <c r="T2082" s="456"/>
      <c r="U2082" s="456"/>
      <c r="V2082" s="456"/>
      <c r="W2082" s="456"/>
      <c r="X2082" s="456"/>
      <c r="Y2082" s="456"/>
      <c r="Z2082" s="456"/>
      <c r="AA2082" s="456"/>
      <c r="AB2082" s="456"/>
      <c r="AC2082" s="456"/>
      <c r="AD2082" s="456"/>
      <c r="AE2082" s="457"/>
      <c r="AF2082" s="455"/>
      <c r="AG2082" s="456"/>
      <c r="AH2082" s="456"/>
      <c r="AI2082" s="456"/>
      <c r="AJ2082" s="456"/>
      <c r="AK2082" s="456"/>
      <c r="AL2082" s="456"/>
      <c r="AM2082" s="456"/>
      <c r="AN2082" s="457"/>
      <c r="AO2082" s="455"/>
      <c r="AP2082" s="456"/>
      <c r="AQ2082" s="456"/>
      <c r="AR2082" s="456"/>
      <c r="AS2082" s="456"/>
      <c r="AT2082" s="456"/>
      <c r="AU2082" s="456"/>
      <c r="AV2082" s="456"/>
      <c r="AW2082" s="456"/>
      <c r="AX2082" s="456"/>
      <c r="AY2082" s="456"/>
      <c r="AZ2082" s="456"/>
      <c r="BA2082" s="456"/>
      <c r="BB2082" s="456"/>
      <c r="BC2082" s="456"/>
      <c r="BD2082" s="456"/>
      <c r="BE2082" s="456"/>
      <c r="BF2082" s="456"/>
      <c r="BG2082" s="457"/>
      <c r="BH2082" s="458"/>
      <c r="BI2082" s="459"/>
      <c r="BJ2082" s="459"/>
      <c r="BK2082" s="459"/>
      <c r="BL2082" s="459"/>
      <c r="BM2082" s="460"/>
      <c r="BN2082" s="314"/>
      <c r="BO2082" s="314"/>
      <c r="BP2082" s="1"/>
      <c r="BQ2082" s="120">
        <f>IF($F$3="","",IF(N2082=$F$3,COUNTIF(BQ$23:BQ2081,"&gt;0")+1,0))</f>
        <v>0</v>
      </c>
      <c r="BR2082" s="1"/>
      <c r="BS2082" s="20" t="str">
        <f>IF($N2082="","",IF(VLOOKUP(VLOOKUP($N2082,IMPOSTAZIONI!$E$6:$I$13,5,FALSE),IMPOSTAZIONI!$B$25:$N$32,3,FALSE)=0,"",VLOOKUP(VLOOKUP($N2082,IMPOSTAZIONI!$E$6:$I$13,5,FALSE),IMPOSTAZIONI!$B$25:$N$32,3,FALSE)))</f>
        <v/>
      </c>
      <c r="BT2082" s="20" t="str">
        <f>IF($N2082="","",IF(VLOOKUP(VLOOKUP($N2082,IMPOSTAZIONI!$E$6:$I$13,5,FALSE),IMPOSTAZIONI!$B$25:$N$32,6,FALSE)=0,"",VLOOKUP(VLOOKUP($N2082,IMPOSTAZIONI!$E$6:$I$13,5,FALSE),IMPOSTAZIONI!$B$25:$N$32,6,FALSE)))</f>
        <v/>
      </c>
      <c r="BU2082" s="20" t="str">
        <f>IF($N2082="","",IF(VLOOKUP(VLOOKUP($N2082,IMPOSTAZIONI!$E$6:$I$13,5,FALSE),IMPOSTAZIONI!$B$25:$N$32,9,FALSE)=0,"",VLOOKUP(VLOOKUP($N2082,IMPOSTAZIONI!$E$6:$I$13,5,FALSE),IMPOSTAZIONI!$B$25:$N$32,9,FALSE)))</f>
        <v/>
      </c>
      <c r="BV2082" s="20" t="str">
        <f>IF($N2082="","",IF(VLOOKUP(VLOOKUP($N2082,IMPOSTAZIONI!$E$6:$I$13,5,FALSE),IMPOSTAZIONI!$B$25:$N$32,12,FALSE)=0,"",VLOOKUP(VLOOKUP($N2082,IMPOSTAZIONI!$E$6:$I$13,5,FALSE),IMPOSTAZIONI!$B$25:$N$32,12,FALSE)))</f>
        <v/>
      </c>
      <c r="BW2082" s="221" t="str">
        <f t="shared" si="540"/>
        <v/>
      </c>
      <c r="BX2082" s="221" t="str">
        <f t="shared" si="541"/>
        <v/>
      </c>
      <c r="BY2082" s="221">
        <f t="shared" si="542"/>
        <v>0</v>
      </c>
      <c r="BZ2082" s="231">
        <f t="shared" si="543"/>
        <v>0</v>
      </c>
      <c r="CA2082" s="246">
        <f t="shared" si="544"/>
        <v>0</v>
      </c>
      <c r="CB2082" s="246">
        <f t="shared" si="545"/>
        <v>0</v>
      </c>
      <c r="CC2082" s="246" t="str">
        <f t="shared" si="546"/>
        <v/>
      </c>
      <c r="CD2082" s="246">
        <f t="shared" si="547"/>
        <v>5</v>
      </c>
      <c r="CE2082" s="246">
        <f t="shared" si="548"/>
        <v>0</v>
      </c>
      <c r="CF2082" s="276">
        <f t="shared" si="549"/>
        <v>0</v>
      </c>
      <c r="CG2082" s="277">
        <f t="shared" si="549"/>
        <v>0</v>
      </c>
      <c r="CH2082" s="277">
        <f t="shared" si="549"/>
        <v>0</v>
      </c>
      <c r="CI2082" s="278">
        <f t="shared" si="549"/>
        <v>0</v>
      </c>
      <c r="CJ2082" s="280">
        <f t="shared" si="550"/>
        <v>0</v>
      </c>
      <c r="CK2082" s="232">
        <f t="shared" si="551"/>
        <v>0</v>
      </c>
      <c r="CL2082" s="1"/>
    </row>
    <row r="2083" spans="1:90" ht="18" customHeight="1">
      <c r="A2083" s="1"/>
      <c r="B2083" s="1"/>
      <c r="C2083" s="314"/>
      <c r="D2083" s="287" t="str">
        <f t="shared" si="538"/>
        <v/>
      </c>
      <c r="E2083" s="449" t="str">
        <f t="shared" si="539"/>
        <v/>
      </c>
      <c r="F2083" s="450"/>
      <c r="G2083" s="451"/>
      <c r="H2083" s="452"/>
      <c r="I2083" s="453"/>
      <c r="J2083" s="453"/>
      <c r="K2083" s="453"/>
      <c r="L2083" s="453"/>
      <c r="M2083" s="454"/>
      <c r="N2083" s="455"/>
      <c r="O2083" s="456"/>
      <c r="P2083" s="456"/>
      <c r="Q2083" s="456"/>
      <c r="R2083" s="456"/>
      <c r="S2083" s="456"/>
      <c r="T2083" s="456"/>
      <c r="U2083" s="456"/>
      <c r="V2083" s="456"/>
      <c r="W2083" s="456"/>
      <c r="X2083" s="456"/>
      <c r="Y2083" s="456"/>
      <c r="Z2083" s="456"/>
      <c r="AA2083" s="456"/>
      <c r="AB2083" s="456"/>
      <c r="AC2083" s="456"/>
      <c r="AD2083" s="456"/>
      <c r="AE2083" s="457"/>
      <c r="AF2083" s="455"/>
      <c r="AG2083" s="456"/>
      <c r="AH2083" s="456"/>
      <c r="AI2083" s="456"/>
      <c r="AJ2083" s="456"/>
      <c r="AK2083" s="456"/>
      <c r="AL2083" s="456"/>
      <c r="AM2083" s="456"/>
      <c r="AN2083" s="457"/>
      <c r="AO2083" s="455"/>
      <c r="AP2083" s="456"/>
      <c r="AQ2083" s="456"/>
      <c r="AR2083" s="456"/>
      <c r="AS2083" s="456"/>
      <c r="AT2083" s="456"/>
      <c r="AU2083" s="456"/>
      <c r="AV2083" s="456"/>
      <c r="AW2083" s="456"/>
      <c r="AX2083" s="456"/>
      <c r="AY2083" s="456"/>
      <c r="AZ2083" s="456"/>
      <c r="BA2083" s="456"/>
      <c r="BB2083" s="456"/>
      <c r="BC2083" s="456"/>
      <c r="BD2083" s="456"/>
      <c r="BE2083" s="456"/>
      <c r="BF2083" s="456"/>
      <c r="BG2083" s="457"/>
      <c r="BH2083" s="458"/>
      <c r="BI2083" s="459"/>
      <c r="BJ2083" s="459"/>
      <c r="BK2083" s="459"/>
      <c r="BL2083" s="459"/>
      <c r="BM2083" s="460"/>
      <c r="BN2083" s="314"/>
      <c r="BO2083" s="314"/>
      <c r="BP2083" s="1"/>
      <c r="BQ2083" s="120">
        <f>IF($F$3="","",IF(N2083=$F$3,COUNTIF(BQ$23:BQ2082,"&gt;0")+1,0))</f>
        <v>0</v>
      </c>
      <c r="BR2083" s="1"/>
      <c r="BS2083" s="20" t="str">
        <f>IF($N2083="","",IF(VLOOKUP(VLOOKUP($N2083,IMPOSTAZIONI!$E$6:$I$13,5,FALSE),IMPOSTAZIONI!$B$25:$N$32,3,FALSE)=0,"",VLOOKUP(VLOOKUP($N2083,IMPOSTAZIONI!$E$6:$I$13,5,FALSE),IMPOSTAZIONI!$B$25:$N$32,3,FALSE)))</f>
        <v/>
      </c>
      <c r="BT2083" s="20" t="str">
        <f>IF($N2083="","",IF(VLOOKUP(VLOOKUP($N2083,IMPOSTAZIONI!$E$6:$I$13,5,FALSE),IMPOSTAZIONI!$B$25:$N$32,6,FALSE)=0,"",VLOOKUP(VLOOKUP($N2083,IMPOSTAZIONI!$E$6:$I$13,5,FALSE),IMPOSTAZIONI!$B$25:$N$32,6,FALSE)))</f>
        <v/>
      </c>
      <c r="BU2083" s="20" t="str">
        <f>IF($N2083="","",IF(VLOOKUP(VLOOKUP($N2083,IMPOSTAZIONI!$E$6:$I$13,5,FALSE),IMPOSTAZIONI!$B$25:$N$32,9,FALSE)=0,"",VLOOKUP(VLOOKUP($N2083,IMPOSTAZIONI!$E$6:$I$13,5,FALSE),IMPOSTAZIONI!$B$25:$N$32,9,FALSE)))</f>
        <v/>
      </c>
      <c r="BV2083" s="20" t="str">
        <f>IF($N2083="","",IF(VLOOKUP(VLOOKUP($N2083,IMPOSTAZIONI!$E$6:$I$13,5,FALSE),IMPOSTAZIONI!$B$25:$N$32,12,FALSE)=0,"",VLOOKUP(VLOOKUP($N2083,IMPOSTAZIONI!$E$6:$I$13,5,FALSE),IMPOSTAZIONI!$B$25:$N$32,12,FALSE)))</f>
        <v/>
      </c>
      <c r="BW2083" s="221" t="str">
        <f t="shared" si="540"/>
        <v/>
      </c>
      <c r="BX2083" s="221" t="str">
        <f t="shared" si="541"/>
        <v/>
      </c>
      <c r="BY2083" s="221">
        <f t="shared" si="542"/>
        <v>0</v>
      </c>
      <c r="BZ2083" s="231">
        <f t="shared" si="543"/>
        <v>0</v>
      </c>
      <c r="CA2083" s="246">
        <f t="shared" si="544"/>
        <v>0</v>
      </c>
      <c r="CB2083" s="246">
        <f t="shared" si="545"/>
        <v>0</v>
      </c>
      <c r="CC2083" s="246" t="str">
        <f t="shared" si="546"/>
        <v/>
      </c>
      <c r="CD2083" s="246">
        <f t="shared" si="547"/>
        <v>5</v>
      </c>
      <c r="CE2083" s="246">
        <f t="shared" si="548"/>
        <v>0</v>
      </c>
      <c r="CF2083" s="276">
        <f t="shared" si="549"/>
        <v>0</v>
      </c>
      <c r="CG2083" s="277">
        <f t="shared" si="549"/>
        <v>0</v>
      </c>
      <c r="CH2083" s="277">
        <f t="shared" si="549"/>
        <v>0</v>
      </c>
      <c r="CI2083" s="278">
        <f t="shared" si="549"/>
        <v>0</v>
      </c>
      <c r="CJ2083" s="280">
        <f t="shared" si="550"/>
        <v>0</v>
      </c>
      <c r="CK2083" s="232">
        <f t="shared" si="551"/>
        <v>0</v>
      </c>
      <c r="CL2083" s="1"/>
    </row>
    <row r="2084" spans="1:90" ht="18" customHeight="1">
      <c r="A2084" s="1"/>
      <c r="B2084" s="1"/>
      <c r="C2084" s="314"/>
      <c r="D2084" s="287" t="str">
        <f t="shared" si="538"/>
        <v/>
      </c>
      <c r="E2084" s="449" t="str">
        <f t="shared" si="539"/>
        <v/>
      </c>
      <c r="F2084" s="450"/>
      <c r="G2084" s="451"/>
      <c r="H2084" s="452"/>
      <c r="I2084" s="453"/>
      <c r="J2084" s="453"/>
      <c r="K2084" s="453"/>
      <c r="L2084" s="453"/>
      <c r="M2084" s="454"/>
      <c r="N2084" s="455"/>
      <c r="O2084" s="456"/>
      <c r="P2084" s="456"/>
      <c r="Q2084" s="456"/>
      <c r="R2084" s="456"/>
      <c r="S2084" s="456"/>
      <c r="T2084" s="456"/>
      <c r="U2084" s="456"/>
      <c r="V2084" s="456"/>
      <c r="W2084" s="456"/>
      <c r="X2084" s="456"/>
      <c r="Y2084" s="456"/>
      <c r="Z2084" s="456"/>
      <c r="AA2084" s="456"/>
      <c r="AB2084" s="456"/>
      <c r="AC2084" s="456"/>
      <c r="AD2084" s="456"/>
      <c r="AE2084" s="457"/>
      <c r="AF2084" s="455"/>
      <c r="AG2084" s="456"/>
      <c r="AH2084" s="456"/>
      <c r="AI2084" s="456"/>
      <c r="AJ2084" s="456"/>
      <c r="AK2084" s="456"/>
      <c r="AL2084" s="456"/>
      <c r="AM2084" s="456"/>
      <c r="AN2084" s="457"/>
      <c r="AO2084" s="455"/>
      <c r="AP2084" s="456"/>
      <c r="AQ2084" s="456"/>
      <c r="AR2084" s="456"/>
      <c r="AS2084" s="456"/>
      <c r="AT2084" s="456"/>
      <c r="AU2084" s="456"/>
      <c r="AV2084" s="456"/>
      <c r="AW2084" s="456"/>
      <c r="AX2084" s="456"/>
      <c r="AY2084" s="456"/>
      <c r="AZ2084" s="456"/>
      <c r="BA2084" s="456"/>
      <c r="BB2084" s="456"/>
      <c r="BC2084" s="456"/>
      <c r="BD2084" s="456"/>
      <c r="BE2084" s="456"/>
      <c r="BF2084" s="456"/>
      <c r="BG2084" s="457"/>
      <c r="BH2084" s="458"/>
      <c r="BI2084" s="459"/>
      <c r="BJ2084" s="459"/>
      <c r="BK2084" s="459"/>
      <c r="BL2084" s="459"/>
      <c r="BM2084" s="460"/>
      <c r="BN2084" s="314"/>
      <c r="BO2084" s="314"/>
      <c r="BP2084" s="1"/>
      <c r="BQ2084" s="120">
        <f>IF($F$3="","",IF(N2084=$F$3,COUNTIF(BQ$23:BQ2083,"&gt;0")+1,0))</f>
        <v>0</v>
      </c>
      <c r="BR2084" s="1"/>
      <c r="BS2084" s="20" t="str">
        <f>IF($N2084="","",IF(VLOOKUP(VLOOKUP($N2084,IMPOSTAZIONI!$E$6:$I$13,5,FALSE),IMPOSTAZIONI!$B$25:$N$32,3,FALSE)=0,"",VLOOKUP(VLOOKUP($N2084,IMPOSTAZIONI!$E$6:$I$13,5,FALSE),IMPOSTAZIONI!$B$25:$N$32,3,FALSE)))</f>
        <v/>
      </c>
      <c r="BT2084" s="20" t="str">
        <f>IF($N2084="","",IF(VLOOKUP(VLOOKUP($N2084,IMPOSTAZIONI!$E$6:$I$13,5,FALSE),IMPOSTAZIONI!$B$25:$N$32,6,FALSE)=0,"",VLOOKUP(VLOOKUP($N2084,IMPOSTAZIONI!$E$6:$I$13,5,FALSE),IMPOSTAZIONI!$B$25:$N$32,6,FALSE)))</f>
        <v/>
      </c>
      <c r="BU2084" s="20" t="str">
        <f>IF($N2084="","",IF(VLOOKUP(VLOOKUP($N2084,IMPOSTAZIONI!$E$6:$I$13,5,FALSE),IMPOSTAZIONI!$B$25:$N$32,9,FALSE)=0,"",VLOOKUP(VLOOKUP($N2084,IMPOSTAZIONI!$E$6:$I$13,5,FALSE),IMPOSTAZIONI!$B$25:$N$32,9,FALSE)))</f>
        <v/>
      </c>
      <c r="BV2084" s="20" t="str">
        <f>IF($N2084="","",IF(VLOOKUP(VLOOKUP($N2084,IMPOSTAZIONI!$E$6:$I$13,5,FALSE),IMPOSTAZIONI!$B$25:$N$32,12,FALSE)=0,"",VLOOKUP(VLOOKUP($N2084,IMPOSTAZIONI!$E$6:$I$13,5,FALSE),IMPOSTAZIONI!$B$25:$N$32,12,FALSE)))</f>
        <v/>
      </c>
      <c r="BW2084" s="221" t="str">
        <f t="shared" si="540"/>
        <v/>
      </c>
      <c r="BX2084" s="221" t="str">
        <f t="shared" si="541"/>
        <v/>
      </c>
      <c r="BY2084" s="221">
        <f t="shared" si="542"/>
        <v>0</v>
      </c>
      <c r="BZ2084" s="231">
        <f t="shared" si="543"/>
        <v>0</v>
      </c>
      <c r="CA2084" s="246">
        <f t="shared" si="544"/>
        <v>0</v>
      </c>
      <c r="CB2084" s="246">
        <f t="shared" si="545"/>
        <v>0</v>
      </c>
      <c r="CC2084" s="246" t="str">
        <f t="shared" si="546"/>
        <v/>
      </c>
      <c r="CD2084" s="246">
        <f t="shared" si="547"/>
        <v>5</v>
      </c>
      <c r="CE2084" s="246">
        <f t="shared" si="548"/>
        <v>0</v>
      </c>
      <c r="CF2084" s="276">
        <f t="shared" si="549"/>
        <v>0</v>
      </c>
      <c r="CG2084" s="277">
        <f t="shared" si="549"/>
        <v>0</v>
      </c>
      <c r="CH2084" s="277">
        <f t="shared" si="549"/>
        <v>0</v>
      </c>
      <c r="CI2084" s="278">
        <f t="shared" si="549"/>
        <v>0</v>
      </c>
      <c r="CJ2084" s="280">
        <f t="shared" si="550"/>
        <v>0</v>
      </c>
      <c r="CK2084" s="232">
        <f t="shared" si="551"/>
        <v>0</v>
      </c>
      <c r="CL2084" s="1"/>
    </row>
    <row r="2085" spans="1:90" ht="18" customHeight="1">
      <c r="A2085" s="1"/>
      <c r="B2085" s="1"/>
      <c r="C2085" s="314"/>
      <c r="D2085" s="287" t="str">
        <f t="shared" si="538"/>
        <v/>
      </c>
      <c r="E2085" s="449" t="str">
        <f t="shared" si="539"/>
        <v/>
      </c>
      <c r="F2085" s="450"/>
      <c r="G2085" s="451"/>
      <c r="H2085" s="452"/>
      <c r="I2085" s="453"/>
      <c r="J2085" s="453"/>
      <c r="K2085" s="453"/>
      <c r="L2085" s="453"/>
      <c r="M2085" s="454"/>
      <c r="N2085" s="455"/>
      <c r="O2085" s="456"/>
      <c r="P2085" s="456"/>
      <c r="Q2085" s="456"/>
      <c r="R2085" s="456"/>
      <c r="S2085" s="456"/>
      <c r="T2085" s="456"/>
      <c r="U2085" s="456"/>
      <c r="V2085" s="456"/>
      <c r="W2085" s="456"/>
      <c r="X2085" s="456"/>
      <c r="Y2085" s="456"/>
      <c r="Z2085" s="456"/>
      <c r="AA2085" s="456"/>
      <c r="AB2085" s="456"/>
      <c r="AC2085" s="456"/>
      <c r="AD2085" s="456"/>
      <c r="AE2085" s="457"/>
      <c r="AF2085" s="455"/>
      <c r="AG2085" s="456"/>
      <c r="AH2085" s="456"/>
      <c r="AI2085" s="456"/>
      <c r="AJ2085" s="456"/>
      <c r="AK2085" s="456"/>
      <c r="AL2085" s="456"/>
      <c r="AM2085" s="456"/>
      <c r="AN2085" s="457"/>
      <c r="AO2085" s="455"/>
      <c r="AP2085" s="456"/>
      <c r="AQ2085" s="456"/>
      <c r="AR2085" s="456"/>
      <c r="AS2085" s="456"/>
      <c r="AT2085" s="456"/>
      <c r="AU2085" s="456"/>
      <c r="AV2085" s="456"/>
      <c r="AW2085" s="456"/>
      <c r="AX2085" s="456"/>
      <c r="AY2085" s="456"/>
      <c r="AZ2085" s="456"/>
      <c r="BA2085" s="456"/>
      <c r="BB2085" s="456"/>
      <c r="BC2085" s="456"/>
      <c r="BD2085" s="456"/>
      <c r="BE2085" s="456"/>
      <c r="BF2085" s="456"/>
      <c r="BG2085" s="457"/>
      <c r="BH2085" s="458"/>
      <c r="BI2085" s="459"/>
      <c r="BJ2085" s="459"/>
      <c r="BK2085" s="459"/>
      <c r="BL2085" s="459"/>
      <c r="BM2085" s="460"/>
      <c r="BN2085" s="314"/>
      <c r="BO2085" s="314"/>
      <c r="BP2085" s="1"/>
      <c r="BQ2085" s="120">
        <f>IF($F$3="","",IF(N2085=$F$3,COUNTIF(BQ$23:BQ2084,"&gt;0")+1,0))</f>
        <v>0</v>
      </c>
      <c r="BR2085" s="1"/>
      <c r="BS2085" s="20" t="str">
        <f>IF($N2085="","",IF(VLOOKUP(VLOOKUP($N2085,IMPOSTAZIONI!$E$6:$I$13,5,FALSE),IMPOSTAZIONI!$B$25:$N$32,3,FALSE)=0,"",VLOOKUP(VLOOKUP($N2085,IMPOSTAZIONI!$E$6:$I$13,5,FALSE),IMPOSTAZIONI!$B$25:$N$32,3,FALSE)))</f>
        <v/>
      </c>
      <c r="BT2085" s="20" t="str">
        <f>IF($N2085="","",IF(VLOOKUP(VLOOKUP($N2085,IMPOSTAZIONI!$E$6:$I$13,5,FALSE),IMPOSTAZIONI!$B$25:$N$32,6,FALSE)=0,"",VLOOKUP(VLOOKUP($N2085,IMPOSTAZIONI!$E$6:$I$13,5,FALSE),IMPOSTAZIONI!$B$25:$N$32,6,FALSE)))</f>
        <v/>
      </c>
      <c r="BU2085" s="20" t="str">
        <f>IF($N2085="","",IF(VLOOKUP(VLOOKUP($N2085,IMPOSTAZIONI!$E$6:$I$13,5,FALSE),IMPOSTAZIONI!$B$25:$N$32,9,FALSE)=0,"",VLOOKUP(VLOOKUP($N2085,IMPOSTAZIONI!$E$6:$I$13,5,FALSE),IMPOSTAZIONI!$B$25:$N$32,9,FALSE)))</f>
        <v/>
      </c>
      <c r="BV2085" s="20" t="str">
        <f>IF($N2085="","",IF(VLOOKUP(VLOOKUP($N2085,IMPOSTAZIONI!$E$6:$I$13,5,FALSE),IMPOSTAZIONI!$B$25:$N$32,12,FALSE)=0,"",VLOOKUP(VLOOKUP($N2085,IMPOSTAZIONI!$E$6:$I$13,5,FALSE),IMPOSTAZIONI!$B$25:$N$32,12,FALSE)))</f>
        <v/>
      </c>
      <c r="BW2085" s="221" t="str">
        <f t="shared" si="540"/>
        <v/>
      </c>
      <c r="BX2085" s="221" t="str">
        <f t="shared" si="541"/>
        <v/>
      </c>
      <c r="BY2085" s="221">
        <f t="shared" si="542"/>
        <v>0</v>
      </c>
      <c r="BZ2085" s="231">
        <f t="shared" si="543"/>
        <v>0</v>
      </c>
      <c r="CA2085" s="246">
        <f t="shared" si="544"/>
        <v>0</v>
      </c>
      <c r="CB2085" s="246">
        <f t="shared" si="545"/>
        <v>0</v>
      </c>
      <c r="CC2085" s="246" t="str">
        <f t="shared" si="546"/>
        <v/>
      </c>
      <c r="CD2085" s="246">
        <f t="shared" si="547"/>
        <v>5</v>
      </c>
      <c r="CE2085" s="246">
        <f t="shared" si="548"/>
        <v>0</v>
      </c>
      <c r="CF2085" s="276">
        <f t="shared" si="549"/>
        <v>0</v>
      </c>
      <c r="CG2085" s="277">
        <f t="shared" si="549"/>
        <v>0</v>
      </c>
      <c r="CH2085" s="277">
        <f t="shared" si="549"/>
        <v>0</v>
      </c>
      <c r="CI2085" s="278">
        <f t="shared" si="549"/>
        <v>0</v>
      </c>
      <c r="CJ2085" s="280">
        <f t="shared" si="550"/>
        <v>0</v>
      </c>
      <c r="CK2085" s="232">
        <f t="shared" si="551"/>
        <v>0</v>
      </c>
      <c r="CL2085" s="1"/>
    </row>
    <row r="2086" spans="1:90" ht="18" customHeight="1">
      <c r="A2086" s="1"/>
      <c r="B2086" s="1"/>
      <c r="C2086" s="314"/>
      <c r="D2086" s="287" t="str">
        <f t="shared" si="538"/>
        <v/>
      </c>
      <c r="E2086" s="449" t="str">
        <f t="shared" si="539"/>
        <v/>
      </c>
      <c r="F2086" s="450"/>
      <c r="G2086" s="451"/>
      <c r="H2086" s="452"/>
      <c r="I2086" s="453"/>
      <c r="J2086" s="453"/>
      <c r="K2086" s="453"/>
      <c r="L2086" s="453"/>
      <c r="M2086" s="454"/>
      <c r="N2086" s="455"/>
      <c r="O2086" s="456"/>
      <c r="P2086" s="456"/>
      <c r="Q2086" s="456"/>
      <c r="R2086" s="456"/>
      <c r="S2086" s="456"/>
      <c r="T2086" s="456"/>
      <c r="U2086" s="456"/>
      <c r="V2086" s="456"/>
      <c r="W2086" s="456"/>
      <c r="X2086" s="456"/>
      <c r="Y2086" s="456"/>
      <c r="Z2086" s="456"/>
      <c r="AA2086" s="456"/>
      <c r="AB2086" s="456"/>
      <c r="AC2086" s="456"/>
      <c r="AD2086" s="456"/>
      <c r="AE2086" s="457"/>
      <c r="AF2086" s="455"/>
      <c r="AG2086" s="456"/>
      <c r="AH2086" s="456"/>
      <c r="AI2086" s="456"/>
      <c r="AJ2086" s="456"/>
      <c r="AK2086" s="456"/>
      <c r="AL2086" s="456"/>
      <c r="AM2086" s="456"/>
      <c r="AN2086" s="457"/>
      <c r="AO2086" s="455"/>
      <c r="AP2086" s="456"/>
      <c r="AQ2086" s="456"/>
      <c r="AR2086" s="456"/>
      <c r="AS2086" s="456"/>
      <c r="AT2086" s="456"/>
      <c r="AU2086" s="456"/>
      <c r="AV2086" s="456"/>
      <c r="AW2086" s="456"/>
      <c r="AX2086" s="456"/>
      <c r="AY2086" s="456"/>
      <c r="AZ2086" s="456"/>
      <c r="BA2086" s="456"/>
      <c r="BB2086" s="456"/>
      <c r="BC2086" s="456"/>
      <c r="BD2086" s="456"/>
      <c r="BE2086" s="456"/>
      <c r="BF2086" s="456"/>
      <c r="BG2086" s="457"/>
      <c r="BH2086" s="458"/>
      <c r="BI2086" s="459"/>
      <c r="BJ2086" s="459"/>
      <c r="BK2086" s="459"/>
      <c r="BL2086" s="459"/>
      <c r="BM2086" s="460"/>
      <c r="BN2086" s="314"/>
      <c r="BO2086" s="314"/>
      <c r="BP2086" s="1"/>
      <c r="BQ2086" s="120">
        <f>IF($F$3="","",IF(N2086=$F$3,COUNTIF(BQ$23:BQ2085,"&gt;0")+1,0))</f>
        <v>0</v>
      </c>
      <c r="BR2086" s="1"/>
      <c r="BS2086" s="20" t="str">
        <f>IF($N2086="","",IF(VLOOKUP(VLOOKUP($N2086,IMPOSTAZIONI!$E$6:$I$13,5,FALSE),IMPOSTAZIONI!$B$25:$N$32,3,FALSE)=0,"",VLOOKUP(VLOOKUP($N2086,IMPOSTAZIONI!$E$6:$I$13,5,FALSE),IMPOSTAZIONI!$B$25:$N$32,3,FALSE)))</f>
        <v/>
      </c>
      <c r="BT2086" s="20" t="str">
        <f>IF($N2086="","",IF(VLOOKUP(VLOOKUP($N2086,IMPOSTAZIONI!$E$6:$I$13,5,FALSE),IMPOSTAZIONI!$B$25:$N$32,6,FALSE)=0,"",VLOOKUP(VLOOKUP($N2086,IMPOSTAZIONI!$E$6:$I$13,5,FALSE),IMPOSTAZIONI!$B$25:$N$32,6,FALSE)))</f>
        <v/>
      </c>
      <c r="BU2086" s="20" t="str">
        <f>IF($N2086="","",IF(VLOOKUP(VLOOKUP($N2086,IMPOSTAZIONI!$E$6:$I$13,5,FALSE),IMPOSTAZIONI!$B$25:$N$32,9,FALSE)=0,"",VLOOKUP(VLOOKUP($N2086,IMPOSTAZIONI!$E$6:$I$13,5,FALSE),IMPOSTAZIONI!$B$25:$N$32,9,FALSE)))</f>
        <v/>
      </c>
      <c r="BV2086" s="20" t="str">
        <f>IF($N2086="","",IF(VLOOKUP(VLOOKUP($N2086,IMPOSTAZIONI!$E$6:$I$13,5,FALSE),IMPOSTAZIONI!$B$25:$N$32,12,FALSE)=0,"",VLOOKUP(VLOOKUP($N2086,IMPOSTAZIONI!$E$6:$I$13,5,FALSE),IMPOSTAZIONI!$B$25:$N$32,12,FALSE)))</f>
        <v/>
      </c>
      <c r="BW2086" s="221" t="str">
        <f t="shared" si="540"/>
        <v/>
      </c>
      <c r="BX2086" s="221" t="str">
        <f t="shared" si="541"/>
        <v/>
      </c>
      <c r="BY2086" s="221">
        <f t="shared" si="542"/>
        <v>0</v>
      </c>
      <c r="BZ2086" s="231">
        <f t="shared" si="543"/>
        <v>0</v>
      </c>
      <c r="CA2086" s="246">
        <f t="shared" si="544"/>
        <v>0</v>
      </c>
      <c r="CB2086" s="246">
        <f t="shared" si="545"/>
        <v>0</v>
      </c>
      <c r="CC2086" s="246" t="str">
        <f t="shared" si="546"/>
        <v/>
      </c>
      <c r="CD2086" s="246">
        <f t="shared" si="547"/>
        <v>5</v>
      </c>
      <c r="CE2086" s="246">
        <f t="shared" si="548"/>
        <v>0</v>
      </c>
      <c r="CF2086" s="276">
        <f t="shared" si="549"/>
        <v>0</v>
      </c>
      <c r="CG2086" s="277">
        <f t="shared" si="549"/>
        <v>0</v>
      </c>
      <c r="CH2086" s="277">
        <f t="shared" si="549"/>
        <v>0</v>
      </c>
      <c r="CI2086" s="278">
        <f t="shared" si="549"/>
        <v>0</v>
      </c>
      <c r="CJ2086" s="280">
        <f t="shared" si="550"/>
        <v>0</v>
      </c>
      <c r="CK2086" s="232">
        <f t="shared" si="551"/>
        <v>0</v>
      </c>
      <c r="CL2086" s="1"/>
    </row>
    <row r="2087" spans="1:90" ht="18" customHeight="1">
      <c r="A2087" s="1"/>
      <c r="B2087" s="1"/>
      <c r="C2087" s="314"/>
      <c r="D2087" s="287" t="str">
        <f t="shared" si="538"/>
        <v/>
      </c>
      <c r="E2087" s="449" t="str">
        <f t="shared" si="539"/>
        <v/>
      </c>
      <c r="F2087" s="450"/>
      <c r="G2087" s="451"/>
      <c r="H2087" s="452"/>
      <c r="I2087" s="453"/>
      <c r="J2087" s="453"/>
      <c r="K2087" s="453"/>
      <c r="L2087" s="453"/>
      <c r="M2087" s="454"/>
      <c r="N2087" s="455"/>
      <c r="O2087" s="456"/>
      <c r="P2087" s="456"/>
      <c r="Q2087" s="456"/>
      <c r="R2087" s="456"/>
      <c r="S2087" s="456"/>
      <c r="T2087" s="456"/>
      <c r="U2087" s="456"/>
      <c r="V2087" s="456"/>
      <c r="W2087" s="456"/>
      <c r="X2087" s="456"/>
      <c r="Y2087" s="456"/>
      <c r="Z2087" s="456"/>
      <c r="AA2087" s="456"/>
      <c r="AB2087" s="456"/>
      <c r="AC2087" s="456"/>
      <c r="AD2087" s="456"/>
      <c r="AE2087" s="457"/>
      <c r="AF2087" s="455"/>
      <c r="AG2087" s="456"/>
      <c r="AH2087" s="456"/>
      <c r="AI2087" s="456"/>
      <c r="AJ2087" s="456"/>
      <c r="AK2087" s="456"/>
      <c r="AL2087" s="456"/>
      <c r="AM2087" s="456"/>
      <c r="AN2087" s="457"/>
      <c r="AO2087" s="455"/>
      <c r="AP2087" s="456"/>
      <c r="AQ2087" s="456"/>
      <c r="AR2087" s="456"/>
      <c r="AS2087" s="456"/>
      <c r="AT2087" s="456"/>
      <c r="AU2087" s="456"/>
      <c r="AV2087" s="456"/>
      <c r="AW2087" s="456"/>
      <c r="AX2087" s="456"/>
      <c r="AY2087" s="456"/>
      <c r="AZ2087" s="456"/>
      <c r="BA2087" s="456"/>
      <c r="BB2087" s="456"/>
      <c r="BC2087" s="456"/>
      <c r="BD2087" s="456"/>
      <c r="BE2087" s="456"/>
      <c r="BF2087" s="456"/>
      <c r="BG2087" s="457"/>
      <c r="BH2087" s="458"/>
      <c r="BI2087" s="459"/>
      <c r="BJ2087" s="459"/>
      <c r="BK2087" s="459"/>
      <c r="BL2087" s="459"/>
      <c r="BM2087" s="460"/>
      <c r="BN2087" s="314"/>
      <c r="BO2087" s="314"/>
      <c r="BP2087" s="1"/>
      <c r="BQ2087" s="120">
        <f>IF($F$3="","",IF(N2087=$F$3,COUNTIF(BQ$23:BQ2086,"&gt;0")+1,0))</f>
        <v>0</v>
      </c>
      <c r="BR2087" s="1"/>
      <c r="BS2087" s="20" t="str">
        <f>IF($N2087="","",IF(VLOOKUP(VLOOKUP($N2087,IMPOSTAZIONI!$E$6:$I$13,5,FALSE),IMPOSTAZIONI!$B$25:$N$32,3,FALSE)=0,"",VLOOKUP(VLOOKUP($N2087,IMPOSTAZIONI!$E$6:$I$13,5,FALSE),IMPOSTAZIONI!$B$25:$N$32,3,FALSE)))</f>
        <v/>
      </c>
      <c r="BT2087" s="20" t="str">
        <f>IF($N2087="","",IF(VLOOKUP(VLOOKUP($N2087,IMPOSTAZIONI!$E$6:$I$13,5,FALSE),IMPOSTAZIONI!$B$25:$N$32,6,FALSE)=0,"",VLOOKUP(VLOOKUP($N2087,IMPOSTAZIONI!$E$6:$I$13,5,FALSE),IMPOSTAZIONI!$B$25:$N$32,6,FALSE)))</f>
        <v/>
      </c>
      <c r="BU2087" s="20" t="str">
        <f>IF($N2087="","",IF(VLOOKUP(VLOOKUP($N2087,IMPOSTAZIONI!$E$6:$I$13,5,FALSE),IMPOSTAZIONI!$B$25:$N$32,9,FALSE)=0,"",VLOOKUP(VLOOKUP($N2087,IMPOSTAZIONI!$E$6:$I$13,5,FALSE),IMPOSTAZIONI!$B$25:$N$32,9,FALSE)))</f>
        <v/>
      </c>
      <c r="BV2087" s="20" t="str">
        <f>IF($N2087="","",IF(VLOOKUP(VLOOKUP($N2087,IMPOSTAZIONI!$E$6:$I$13,5,FALSE),IMPOSTAZIONI!$B$25:$N$32,12,FALSE)=0,"",VLOOKUP(VLOOKUP($N2087,IMPOSTAZIONI!$E$6:$I$13,5,FALSE),IMPOSTAZIONI!$B$25:$N$32,12,FALSE)))</f>
        <v/>
      </c>
      <c r="BW2087" s="221" t="str">
        <f t="shared" si="540"/>
        <v/>
      </c>
      <c r="BX2087" s="221" t="str">
        <f t="shared" si="541"/>
        <v/>
      </c>
      <c r="BY2087" s="221">
        <f t="shared" si="542"/>
        <v>0</v>
      </c>
      <c r="BZ2087" s="231">
        <f t="shared" si="543"/>
        <v>0</v>
      </c>
      <c r="CA2087" s="246">
        <f t="shared" si="544"/>
        <v>0</v>
      </c>
      <c r="CB2087" s="246">
        <f t="shared" si="545"/>
        <v>0</v>
      </c>
      <c r="CC2087" s="246" t="str">
        <f t="shared" si="546"/>
        <v/>
      </c>
      <c r="CD2087" s="246">
        <f t="shared" si="547"/>
        <v>5</v>
      </c>
      <c r="CE2087" s="246">
        <f t="shared" si="548"/>
        <v>0</v>
      </c>
      <c r="CF2087" s="276">
        <f t="shared" si="549"/>
        <v>0</v>
      </c>
      <c r="CG2087" s="277">
        <f t="shared" si="549"/>
        <v>0</v>
      </c>
      <c r="CH2087" s="277">
        <f t="shared" si="549"/>
        <v>0</v>
      </c>
      <c r="CI2087" s="278">
        <f t="shared" si="549"/>
        <v>0</v>
      </c>
      <c r="CJ2087" s="280">
        <f t="shared" si="550"/>
        <v>0</v>
      </c>
      <c r="CK2087" s="232">
        <f t="shared" si="551"/>
        <v>0</v>
      </c>
      <c r="CL2087" s="1"/>
    </row>
    <row r="2088" spans="1:90" ht="18" customHeight="1">
      <c r="A2088" s="1"/>
      <c r="B2088" s="1"/>
      <c r="C2088" s="314"/>
      <c r="D2088" s="287" t="str">
        <f t="shared" si="538"/>
        <v/>
      </c>
      <c r="E2088" s="449" t="str">
        <f t="shared" si="539"/>
        <v/>
      </c>
      <c r="F2088" s="450"/>
      <c r="G2088" s="451"/>
      <c r="H2088" s="452"/>
      <c r="I2088" s="453"/>
      <c r="J2088" s="453"/>
      <c r="K2088" s="453"/>
      <c r="L2088" s="453"/>
      <c r="M2088" s="454"/>
      <c r="N2088" s="455"/>
      <c r="O2088" s="456"/>
      <c r="P2088" s="456"/>
      <c r="Q2088" s="456"/>
      <c r="R2088" s="456"/>
      <c r="S2088" s="456"/>
      <c r="T2088" s="456"/>
      <c r="U2088" s="456"/>
      <c r="V2088" s="456"/>
      <c r="W2088" s="456"/>
      <c r="X2088" s="456"/>
      <c r="Y2088" s="456"/>
      <c r="Z2088" s="456"/>
      <c r="AA2088" s="456"/>
      <c r="AB2088" s="456"/>
      <c r="AC2088" s="456"/>
      <c r="AD2088" s="456"/>
      <c r="AE2088" s="457"/>
      <c r="AF2088" s="455"/>
      <c r="AG2088" s="456"/>
      <c r="AH2088" s="456"/>
      <c r="AI2088" s="456"/>
      <c r="AJ2088" s="456"/>
      <c r="AK2088" s="456"/>
      <c r="AL2088" s="456"/>
      <c r="AM2088" s="456"/>
      <c r="AN2088" s="457"/>
      <c r="AO2088" s="455"/>
      <c r="AP2088" s="456"/>
      <c r="AQ2088" s="456"/>
      <c r="AR2088" s="456"/>
      <c r="AS2088" s="456"/>
      <c r="AT2088" s="456"/>
      <c r="AU2088" s="456"/>
      <c r="AV2088" s="456"/>
      <c r="AW2088" s="456"/>
      <c r="AX2088" s="456"/>
      <c r="AY2088" s="456"/>
      <c r="AZ2088" s="456"/>
      <c r="BA2088" s="456"/>
      <c r="BB2088" s="456"/>
      <c r="BC2088" s="456"/>
      <c r="BD2088" s="456"/>
      <c r="BE2088" s="456"/>
      <c r="BF2088" s="456"/>
      <c r="BG2088" s="457"/>
      <c r="BH2088" s="458"/>
      <c r="BI2088" s="459"/>
      <c r="BJ2088" s="459"/>
      <c r="BK2088" s="459"/>
      <c r="BL2088" s="459"/>
      <c r="BM2088" s="460"/>
      <c r="BN2088" s="314"/>
      <c r="BO2088" s="314"/>
      <c r="BP2088" s="1"/>
      <c r="BQ2088" s="120">
        <f>IF($F$3="","",IF(N2088=$F$3,COUNTIF(BQ$23:BQ2087,"&gt;0")+1,0))</f>
        <v>0</v>
      </c>
      <c r="BR2088" s="1"/>
      <c r="BS2088" s="20" t="str">
        <f>IF($N2088="","",IF(VLOOKUP(VLOOKUP($N2088,IMPOSTAZIONI!$E$6:$I$13,5,FALSE),IMPOSTAZIONI!$B$25:$N$32,3,FALSE)=0,"",VLOOKUP(VLOOKUP($N2088,IMPOSTAZIONI!$E$6:$I$13,5,FALSE),IMPOSTAZIONI!$B$25:$N$32,3,FALSE)))</f>
        <v/>
      </c>
      <c r="BT2088" s="20" t="str">
        <f>IF($N2088="","",IF(VLOOKUP(VLOOKUP($N2088,IMPOSTAZIONI!$E$6:$I$13,5,FALSE),IMPOSTAZIONI!$B$25:$N$32,6,FALSE)=0,"",VLOOKUP(VLOOKUP($N2088,IMPOSTAZIONI!$E$6:$I$13,5,FALSE),IMPOSTAZIONI!$B$25:$N$32,6,FALSE)))</f>
        <v/>
      </c>
      <c r="BU2088" s="20" t="str">
        <f>IF($N2088="","",IF(VLOOKUP(VLOOKUP($N2088,IMPOSTAZIONI!$E$6:$I$13,5,FALSE),IMPOSTAZIONI!$B$25:$N$32,9,FALSE)=0,"",VLOOKUP(VLOOKUP($N2088,IMPOSTAZIONI!$E$6:$I$13,5,FALSE),IMPOSTAZIONI!$B$25:$N$32,9,FALSE)))</f>
        <v/>
      </c>
      <c r="BV2088" s="20" t="str">
        <f>IF($N2088="","",IF(VLOOKUP(VLOOKUP($N2088,IMPOSTAZIONI!$E$6:$I$13,5,FALSE),IMPOSTAZIONI!$B$25:$N$32,12,FALSE)=0,"",VLOOKUP(VLOOKUP($N2088,IMPOSTAZIONI!$E$6:$I$13,5,FALSE),IMPOSTAZIONI!$B$25:$N$32,12,FALSE)))</f>
        <v/>
      </c>
      <c r="BW2088" s="221" t="str">
        <f t="shared" si="540"/>
        <v/>
      </c>
      <c r="BX2088" s="221" t="str">
        <f t="shared" si="541"/>
        <v/>
      </c>
      <c r="BY2088" s="221">
        <f t="shared" si="542"/>
        <v>0</v>
      </c>
      <c r="BZ2088" s="231">
        <f t="shared" si="543"/>
        <v>0</v>
      </c>
      <c r="CA2088" s="246">
        <f t="shared" si="544"/>
        <v>0</v>
      </c>
      <c r="CB2088" s="246">
        <f t="shared" si="545"/>
        <v>0</v>
      </c>
      <c r="CC2088" s="246" t="str">
        <f t="shared" si="546"/>
        <v/>
      </c>
      <c r="CD2088" s="246">
        <f t="shared" si="547"/>
        <v>5</v>
      </c>
      <c r="CE2088" s="246">
        <f t="shared" si="548"/>
        <v>0</v>
      </c>
      <c r="CF2088" s="276">
        <f t="shared" si="549"/>
        <v>0</v>
      </c>
      <c r="CG2088" s="277">
        <f t="shared" si="549"/>
        <v>0</v>
      </c>
      <c r="CH2088" s="277">
        <f t="shared" si="549"/>
        <v>0</v>
      </c>
      <c r="CI2088" s="278">
        <f t="shared" si="549"/>
        <v>0</v>
      </c>
      <c r="CJ2088" s="280">
        <f t="shared" si="550"/>
        <v>0</v>
      </c>
      <c r="CK2088" s="232">
        <f t="shared" si="551"/>
        <v>0</v>
      </c>
      <c r="CL2088" s="1"/>
    </row>
    <row r="2089" spans="1:90" ht="18" customHeight="1">
      <c r="A2089" s="1"/>
      <c r="B2089" s="1"/>
      <c r="C2089" s="314"/>
      <c r="D2089" s="287" t="str">
        <f t="shared" si="538"/>
        <v/>
      </c>
      <c r="E2089" s="449" t="str">
        <f t="shared" si="539"/>
        <v/>
      </c>
      <c r="F2089" s="450"/>
      <c r="G2089" s="451"/>
      <c r="H2089" s="452"/>
      <c r="I2089" s="453"/>
      <c r="J2089" s="453"/>
      <c r="K2089" s="453"/>
      <c r="L2089" s="453"/>
      <c r="M2089" s="454"/>
      <c r="N2089" s="455"/>
      <c r="O2089" s="456"/>
      <c r="P2089" s="456"/>
      <c r="Q2089" s="456"/>
      <c r="R2089" s="456"/>
      <c r="S2089" s="456"/>
      <c r="T2089" s="456"/>
      <c r="U2089" s="456"/>
      <c r="V2089" s="456"/>
      <c r="W2089" s="456"/>
      <c r="X2089" s="456"/>
      <c r="Y2089" s="456"/>
      <c r="Z2089" s="456"/>
      <c r="AA2089" s="456"/>
      <c r="AB2089" s="456"/>
      <c r="AC2089" s="456"/>
      <c r="AD2089" s="456"/>
      <c r="AE2089" s="457"/>
      <c r="AF2089" s="455"/>
      <c r="AG2089" s="456"/>
      <c r="AH2089" s="456"/>
      <c r="AI2089" s="456"/>
      <c r="AJ2089" s="456"/>
      <c r="AK2089" s="456"/>
      <c r="AL2089" s="456"/>
      <c r="AM2089" s="456"/>
      <c r="AN2089" s="457"/>
      <c r="AO2089" s="455"/>
      <c r="AP2089" s="456"/>
      <c r="AQ2089" s="456"/>
      <c r="AR2089" s="456"/>
      <c r="AS2089" s="456"/>
      <c r="AT2089" s="456"/>
      <c r="AU2089" s="456"/>
      <c r="AV2089" s="456"/>
      <c r="AW2089" s="456"/>
      <c r="AX2089" s="456"/>
      <c r="AY2089" s="456"/>
      <c r="AZ2089" s="456"/>
      <c r="BA2089" s="456"/>
      <c r="BB2089" s="456"/>
      <c r="BC2089" s="456"/>
      <c r="BD2089" s="456"/>
      <c r="BE2089" s="456"/>
      <c r="BF2089" s="456"/>
      <c r="BG2089" s="457"/>
      <c r="BH2089" s="458"/>
      <c r="BI2089" s="459"/>
      <c r="BJ2089" s="459"/>
      <c r="BK2089" s="459"/>
      <c r="BL2089" s="459"/>
      <c r="BM2089" s="460"/>
      <c r="BN2089" s="314"/>
      <c r="BO2089" s="314"/>
      <c r="BP2089" s="1"/>
      <c r="BQ2089" s="120">
        <f>IF($F$3="","",IF(N2089=$F$3,COUNTIF(BQ$23:BQ2088,"&gt;0")+1,0))</f>
        <v>0</v>
      </c>
      <c r="BR2089" s="1"/>
      <c r="BS2089" s="20" t="str">
        <f>IF($N2089="","",IF(VLOOKUP(VLOOKUP($N2089,IMPOSTAZIONI!$E$6:$I$13,5,FALSE),IMPOSTAZIONI!$B$25:$N$32,3,FALSE)=0,"",VLOOKUP(VLOOKUP($N2089,IMPOSTAZIONI!$E$6:$I$13,5,FALSE),IMPOSTAZIONI!$B$25:$N$32,3,FALSE)))</f>
        <v/>
      </c>
      <c r="BT2089" s="20" t="str">
        <f>IF($N2089="","",IF(VLOOKUP(VLOOKUP($N2089,IMPOSTAZIONI!$E$6:$I$13,5,FALSE),IMPOSTAZIONI!$B$25:$N$32,6,FALSE)=0,"",VLOOKUP(VLOOKUP($N2089,IMPOSTAZIONI!$E$6:$I$13,5,FALSE),IMPOSTAZIONI!$B$25:$N$32,6,FALSE)))</f>
        <v/>
      </c>
      <c r="BU2089" s="20" t="str">
        <f>IF($N2089="","",IF(VLOOKUP(VLOOKUP($N2089,IMPOSTAZIONI!$E$6:$I$13,5,FALSE),IMPOSTAZIONI!$B$25:$N$32,9,FALSE)=0,"",VLOOKUP(VLOOKUP($N2089,IMPOSTAZIONI!$E$6:$I$13,5,FALSE),IMPOSTAZIONI!$B$25:$N$32,9,FALSE)))</f>
        <v/>
      </c>
      <c r="BV2089" s="20" t="str">
        <f>IF($N2089="","",IF(VLOOKUP(VLOOKUP($N2089,IMPOSTAZIONI!$E$6:$I$13,5,FALSE),IMPOSTAZIONI!$B$25:$N$32,12,FALSE)=0,"",VLOOKUP(VLOOKUP($N2089,IMPOSTAZIONI!$E$6:$I$13,5,FALSE),IMPOSTAZIONI!$B$25:$N$32,12,FALSE)))</f>
        <v/>
      </c>
      <c r="BW2089" s="221" t="str">
        <f t="shared" si="540"/>
        <v/>
      </c>
      <c r="BX2089" s="221" t="str">
        <f t="shared" si="541"/>
        <v/>
      </c>
      <c r="BY2089" s="221">
        <f t="shared" si="542"/>
        <v>0</v>
      </c>
      <c r="BZ2089" s="231">
        <f t="shared" si="543"/>
        <v>0</v>
      </c>
      <c r="CA2089" s="246">
        <f t="shared" si="544"/>
        <v>0</v>
      </c>
      <c r="CB2089" s="246">
        <f t="shared" si="545"/>
        <v>0</v>
      </c>
      <c r="CC2089" s="246" t="str">
        <f t="shared" si="546"/>
        <v/>
      </c>
      <c r="CD2089" s="246">
        <f t="shared" si="547"/>
        <v>5</v>
      </c>
      <c r="CE2089" s="246">
        <f t="shared" si="548"/>
        <v>0</v>
      </c>
      <c r="CF2089" s="276">
        <f t="shared" si="549"/>
        <v>0</v>
      </c>
      <c r="CG2089" s="277">
        <f t="shared" si="549"/>
        <v>0</v>
      </c>
      <c r="CH2089" s="277">
        <f t="shared" si="549"/>
        <v>0</v>
      </c>
      <c r="CI2089" s="278">
        <f t="shared" si="549"/>
        <v>0</v>
      </c>
      <c r="CJ2089" s="280">
        <f t="shared" si="550"/>
        <v>0</v>
      </c>
      <c r="CK2089" s="232">
        <f t="shared" si="551"/>
        <v>0</v>
      </c>
      <c r="CL2089" s="1"/>
    </row>
    <row r="2090" spans="1:90" ht="18" customHeight="1">
      <c r="A2090" s="1"/>
      <c r="B2090" s="1"/>
      <c r="C2090" s="314"/>
      <c r="D2090" s="287" t="str">
        <f t="shared" si="538"/>
        <v/>
      </c>
      <c r="E2090" s="449" t="str">
        <f t="shared" si="539"/>
        <v/>
      </c>
      <c r="F2090" s="450"/>
      <c r="G2090" s="451"/>
      <c r="H2090" s="452"/>
      <c r="I2090" s="453"/>
      <c r="J2090" s="453"/>
      <c r="K2090" s="453"/>
      <c r="L2090" s="453"/>
      <c r="M2090" s="454"/>
      <c r="N2090" s="455"/>
      <c r="O2090" s="456"/>
      <c r="P2090" s="456"/>
      <c r="Q2090" s="456"/>
      <c r="R2090" s="456"/>
      <c r="S2090" s="456"/>
      <c r="T2090" s="456"/>
      <c r="U2090" s="456"/>
      <c r="V2090" s="456"/>
      <c r="W2090" s="456"/>
      <c r="X2090" s="456"/>
      <c r="Y2090" s="456"/>
      <c r="Z2090" s="456"/>
      <c r="AA2090" s="456"/>
      <c r="AB2090" s="456"/>
      <c r="AC2090" s="456"/>
      <c r="AD2090" s="456"/>
      <c r="AE2090" s="457"/>
      <c r="AF2090" s="455"/>
      <c r="AG2090" s="456"/>
      <c r="AH2090" s="456"/>
      <c r="AI2090" s="456"/>
      <c r="AJ2090" s="456"/>
      <c r="AK2090" s="456"/>
      <c r="AL2090" s="456"/>
      <c r="AM2090" s="456"/>
      <c r="AN2090" s="457"/>
      <c r="AO2090" s="455"/>
      <c r="AP2090" s="456"/>
      <c r="AQ2090" s="456"/>
      <c r="AR2090" s="456"/>
      <c r="AS2090" s="456"/>
      <c r="AT2090" s="456"/>
      <c r="AU2090" s="456"/>
      <c r="AV2090" s="456"/>
      <c r="AW2090" s="456"/>
      <c r="AX2090" s="456"/>
      <c r="AY2090" s="456"/>
      <c r="AZ2090" s="456"/>
      <c r="BA2090" s="456"/>
      <c r="BB2090" s="456"/>
      <c r="BC2090" s="456"/>
      <c r="BD2090" s="456"/>
      <c r="BE2090" s="456"/>
      <c r="BF2090" s="456"/>
      <c r="BG2090" s="457"/>
      <c r="BH2090" s="458"/>
      <c r="BI2090" s="459"/>
      <c r="BJ2090" s="459"/>
      <c r="BK2090" s="459"/>
      <c r="BL2090" s="459"/>
      <c r="BM2090" s="460"/>
      <c r="BN2090" s="314"/>
      <c r="BO2090" s="314"/>
      <c r="BP2090" s="1"/>
      <c r="BQ2090" s="120">
        <f>IF($F$3="","",IF(N2090=$F$3,COUNTIF(BQ$23:BQ2089,"&gt;0")+1,0))</f>
        <v>0</v>
      </c>
      <c r="BR2090" s="1"/>
      <c r="BS2090" s="20" t="str">
        <f>IF($N2090="","",IF(VLOOKUP(VLOOKUP($N2090,IMPOSTAZIONI!$E$6:$I$13,5,FALSE),IMPOSTAZIONI!$B$25:$N$32,3,FALSE)=0,"",VLOOKUP(VLOOKUP($N2090,IMPOSTAZIONI!$E$6:$I$13,5,FALSE),IMPOSTAZIONI!$B$25:$N$32,3,FALSE)))</f>
        <v/>
      </c>
      <c r="BT2090" s="20" t="str">
        <f>IF($N2090="","",IF(VLOOKUP(VLOOKUP($N2090,IMPOSTAZIONI!$E$6:$I$13,5,FALSE),IMPOSTAZIONI!$B$25:$N$32,6,FALSE)=0,"",VLOOKUP(VLOOKUP($N2090,IMPOSTAZIONI!$E$6:$I$13,5,FALSE),IMPOSTAZIONI!$B$25:$N$32,6,FALSE)))</f>
        <v/>
      </c>
      <c r="BU2090" s="20" t="str">
        <f>IF($N2090="","",IF(VLOOKUP(VLOOKUP($N2090,IMPOSTAZIONI!$E$6:$I$13,5,FALSE),IMPOSTAZIONI!$B$25:$N$32,9,FALSE)=0,"",VLOOKUP(VLOOKUP($N2090,IMPOSTAZIONI!$E$6:$I$13,5,FALSE),IMPOSTAZIONI!$B$25:$N$32,9,FALSE)))</f>
        <v/>
      </c>
      <c r="BV2090" s="20" t="str">
        <f>IF($N2090="","",IF(VLOOKUP(VLOOKUP($N2090,IMPOSTAZIONI!$E$6:$I$13,5,FALSE),IMPOSTAZIONI!$B$25:$N$32,12,FALSE)=0,"",VLOOKUP(VLOOKUP($N2090,IMPOSTAZIONI!$E$6:$I$13,5,FALSE),IMPOSTAZIONI!$B$25:$N$32,12,FALSE)))</f>
        <v/>
      </c>
      <c r="BW2090" s="221" t="str">
        <f t="shared" si="540"/>
        <v/>
      </c>
      <c r="BX2090" s="221" t="str">
        <f t="shared" si="541"/>
        <v/>
      </c>
      <c r="BY2090" s="221">
        <f t="shared" si="542"/>
        <v>0</v>
      </c>
      <c r="BZ2090" s="231">
        <f t="shared" si="543"/>
        <v>0</v>
      </c>
      <c r="CA2090" s="246">
        <f t="shared" si="544"/>
        <v>0</v>
      </c>
      <c r="CB2090" s="246">
        <f t="shared" si="545"/>
        <v>0</v>
      </c>
      <c r="CC2090" s="246" t="str">
        <f t="shared" si="546"/>
        <v/>
      </c>
      <c r="CD2090" s="246">
        <f t="shared" si="547"/>
        <v>5</v>
      </c>
      <c r="CE2090" s="246">
        <f t="shared" si="548"/>
        <v>0</v>
      </c>
      <c r="CF2090" s="276">
        <f t="shared" si="549"/>
        <v>0</v>
      </c>
      <c r="CG2090" s="277">
        <f t="shared" si="549"/>
        <v>0</v>
      </c>
      <c r="CH2090" s="277">
        <f t="shared" si="549"/>
        <v>0</v>
      </c>
      <c r="CI2090" s="278">
        <f t="shared" si="549"/>
        <v>0</v>
      </c>
      <c r="CJ2090" s="280">
        <f t="shared" si="550"/>
        <v>0</v>
      </c>
      <c r="CK2090" s="232">
        <f t="shared" si="551"/>
        <v>0</v>
      </c>
      <c r="CL2090" s="1"/>
    </row>
    <row r="2091" spans="1:90" ht="18" customHeight="1">
      <c r="A2091" s="1"/>
      <c r="B2091" s="1"/>
      <c r="C2091" s="314"/>
      <c r="D2091" s="287" t="str">
        <f t="shared" si="538"/>
        <v/>
      </c>
      <c r="E2091" s="449" t="str">
        <f t="shared" si="539"/>
        <v/>
      </c>
      <c r="F2091" s="450"/>
      <c r="G2091" s="451"/>
      <c r="H2091" s="452"/>
      <c r="I2091" s="453"/>
      <c r="J2091" s="453"/>
      <c r="K2091" s="453"/>
      <c r="L2091" s="453"/>
      <c r="M2091" s="454"/>
      <c r="N2091" s="455"/>
      <c r="O2091" s="456"/>
      <c r="P2091" s="456"/>
      <c r="Q2091" s="456"/>
      <c r="R2091" s="456"/>
      <c r="S2091" s="456"/>
      <c r="T2091" s="456"/>
      <c r="U2091" s="456"/>
      <c r="V2091" s="456"/>
      <c r="W2091" s="456"/>
      <c r="X2091" s="456"/>
      <c r="Y2091" s="456"/>
      <c r="Z2091" s="456"/>
      <c r="AA2091" s="456"/>
      <c r="AB2091" s="456"/>
      <c r="AC2091" s="456"/>
      <c r="AD2091" s="456"/>
      <c r="AE2091" s="457"/>
      <c r="AF2091" s="455"/>
      <c r="AG2091" s="456"/>
      <c r="AH2091" s="456"/>
      <c r="AI2091" s="456"/>
      <c r="AJ2091" s="456"/>
      <c r="AK2091" s="456"/>
      <c r="AL2091" s="456"/>
      <c r="AM2091" s="456"/>
      <c r="AN2091" s="457"/>
      <c r="AO2091" s="455"/>
      <c r="AP2091" s="456"/>
      <c r="AQ2091" s="456"/>
      <c r="AR2091" s="456"/>
      <c r="AS2091" s="456"/>
      <c r="AT2091" s="456"/>
      <c r="AU2091" s="456"/>
      <c r="AV2091" s="456"/>
      <c r="AW2091" s="456"/>
      <c r="AX2091" s="456"/>
      <c r="AY2091" s="456"/>
      <c r="AZ2091" s="456"/>
      <c r="BA2091" s="456"/>
      <c r="BB2091" s="456"/>
      <c r="BC2091" s="456"/>
      <c r="BD2091" s="456"/>
      <c r="BE2091" s="456"/>
      <c r="BF2091" s="456"/>
      <c r="BG2091" s="457"/>
      <c r="BH2091" s="458"/>
      <c r="BI2091" s="459"/>
      <c r="BJ2091" s="459"/>
      <c r="BK2091" s="459"/>
      <c r="BL2091" s="459"/>
      <c r="BM2091" s="460"/>
      <c r="BN2091" s="314"/>
      <c r="BO2091" s="314"/>
      <c r="BP2091" s="1"/>
      <c r="BQ2091" s="120">
        <f>IF($F$3="","",IF(N2091=$F$3,COUNTIF(BQ$23:BQ2090,"&gt;0")+1,0))</f>
        <v>0</v>
      </c>
      <c r="BR2091" s="1"/>
      <c r="BS2091" s="20" t="str">
        <f>IF($N2091="","",IF(VLOOKUP(VLOOKUP($N2091,IMPOSTAZIONI!$E$6:$I$13,5,FALSE),IMPOSTAZIONI!$B$25:$N$32,3,FALSE)=0,"",VLOOKUP(VLOOKUP($N2091,IMPOSTAZIONI!$E$6:$I$13,5,FALSE),IMPOSTAZIONI!$B$25:$N$32,3,FALSE)))</f>
        <v/>
      </c>
      <c r="BT2091" s="20" t="str">
        <f>IF($N2091="","",IF(VLOOKUP(VLOOKUP($N2091,IMPOSTAZIONI!$E$6:$I$13,5,FALSE),IMPOSTAZIONI!$B$25:$N$32,6,FALSE)=0,"",VLOOKUP(VLOOKUP($N2091,IMPOSTAZIONI!$E$6:$I$13,5,FALSE),IMPOSTAZIONI!$B$25:$N$32,6,FALSE)))</f>
        <v/>
      </c>
      <c r="BU2091" s="20" t="str">
        <f>IF($N2091="","",IF(VLOOKUP(VLOOKUP($N2091,IMPOSTAZIONI!$E$6:$I$13,5,FALSE),IMPOSTAZIONI!$B$25:$N$32,9,FALSE)=0,"",VLOOKUP(VLOOKUP($N2091,IMPOSTAZIONI!$E$6:$I$13,5,FALSE),IMPOSTAZIONI!$B$25:$N$32,9,FALSE)))</f>
        <v/>
      </c>
      <c r="BV2091" s="20" t="str">
        <f>IF($N2091="","",IF(VLOOKUP(VLOOKUP($N2091,IMPOSTAZIONI!$E$6:$I$13,5,FALSE),IMPOSTAZIONI!$B$25:$N$32,12,FALSE)=0,"",VLOOKUP(VLOOKUP($N2091,IMPOSTAZIONI!$E$6:$I$13,5,FALSE),IMPOSTAZIONI!$B$25:$N$32,12,FALSE)))</f>
        <v/>
      </c>
      <c r="BW2091" s="221" t="str">
        <f t="shared" si="540"/>
        <v/>
      </c>
      <c r="BX2091" s="221" t="str">
        <f t="shared" si="541"/>
        <v/>
      </c>
      <c r="BY2091" s="221">
        <f t="shared" si="542"/>
        <v>0</v>
      </c>
      <c r="BZ2091" s="231">
        <f t="shared" si="543"/>
        <v>0</v>
      </c>
      <c r="CA2091" s="246">
        <f t="shared" si="544"/>
        <v>0</v>
      </c>
      <c r="CB2091" s="246">
        <f t="shared" si="545"/>
        <v>0</v>
      </c>
      <c r="CC2091" s="246" t="str">
        <f t="shared" si="546"/>
        <v/>
      </c>
      <c r="CD2091" s="246">
        <f t="shared" si="547"/>
        <v>5</v>
      </c>
      <c r="CE2091" s="246">
        <f t="shared" si="548"/>
        <v>0</v>
      </c>
      <c r="CF2091" s="276">
        <f t="shared" si="549"/>
        <v>0</v>
      </c>
      <c r="CG2091" s="277">
        <f t="shared" si="549"/>
        <v>0</v>
      </c>
      <c r="CH2091" s="277">
        <f t="shared" si="549"/>
        <v>0</v>
      </c>
      <c r="CI2091" s="278">
        <f t="shared" si="549"/>
        <v>0</v>
      </c>
      <c r="CJ2091" s="280">
        <f t="shared" si="550"/>
        <v>0</v>
      </c>
      <c r="CK2091" s="232">
        <f t="shared" si="551"/>
        <v>0</v>
      </c>
      <c r="CL2091" s="1"/>
    </row>
    <row r="2092" spans="1:90" ht="18" customHeight="1">
      <c r="A2092" s="1"/>
      <c r="B2092" s="1"/>
      <c r="C2092" s="314"/>
      <c r="D2092" s="287" t="str">
        <f t="shared" si="538"/>
        <v/>
      </c>
      <c r="E2092" s="449" t="str">
        <f t="shared" si="539"/>
        <v/>
      </c>
      <c r="F2092" s="450"/>
      <c r="G2092" s="451"/>
      <c r="H2092" s="452"/>
      <c r="I2092" s="453"/>
      <c r="J2092" s="453"/>
      <c r="K2092" s="453"/>
      <c r="L2092" s="453"/>
      <c r="M2092" s="454"/>
      <c r="N2092" s="455"/>
      <c r="O2092" s="456"/>
      <c r="P2092" s="456"/>
      <c r="Q2092" s="456"/>
      <c r="R2092" s="456"/>
      <c r="S2092" s="456"/>
      <c r="T2092" s="456"/>
      <c r="U2092" s="456"/>
      <c r="V2092" s="456"/>
      <c r="W2092" s="456"/>
      <c r="X2092" s="456"/>
      <c r="Y2092" s="456"/>
      <c r="Z2092" s="456"/>
      <c r="AA2092" s="456"/>
      <c r="AB2092" s="456"/>
      <c r="AC2092" s="456"/>
      <c r="AD2092" s="456"/>
      <c r="AE2092" s="457"/>
      <c r="AF2092" s="455"/>
      <c r="AG2092" s="456"/>
      <c r="AH2092" s="456"/>
      <c r="AI2092" s="456"/>
      <c r="AJ2092" s="456"/>
      <c r="AK2092" s="456"/>
      <c r="AL2092" s="456"/>
      <c r="AM2092" s="456"/>
      <c r="AN2092" s="457"/>
      <c r="AO2092" s="455"/>
      <c r="AP2092" s="456"/>
      <c r="AQ2092" s="456"/>
      <c r="AR2092" s="456"/>
      <c r="AS2092" s="456"/>
      <c r="AT2092" s="456"/>
      <c r="AU2092" s="456"/>
      <c r="AV2092" s="456"/>
      <c r="AW2092" s="456"/>
      <c r="AX2092" s="456"/>
      <c r="AY2092" s="456"/>
      <c r="AZ2092" s="456"/>
      <c r="BA2092" s="456"/>
      <c r="BB2092" s="456"/>
      <c r="BC2092" s="456"/>
      <c r="BD2092" s="456"/>
      <c r="BE2092" s="456"/>
      <c r="BF2092" s="456"/>
      <c r="BG2092" s="457"/>
      <c r="BH2092" s="458"/>
      <c r="BI2092" s="459"/>
      <c r="BJ2092" s="459"/>
      <c r="BK2092" s="459"/>
      <c r="BL2092" s="459"/>
      <c r="BM2092" s="460"/>
      <c r="BN2092" s="314"/>
      <c r="BO2092" s="314"/>
      <c r="BP2092" s="1"/>
      <c r="BQ2092" s="120">
        <f>IF($F$3="","",IF(N2092=$F$3,COUNTIF(BQ$23:BQ2091,"&gt;0")+1,0))</f>
        <v>0</v>
      </c>
      <c r="BR2092" s="1"/>
      <c r="BS2092" s="20" t="str">
        <f>IF($N2092="","",IF(VLOOKUP(VLOOKUP($N2092,IMPOSTAZIONI!$E$6:$I$13,5,FALSE),IMPOSTAZIONI!$B$25:$N$32,3,FALSE)=0,"",VLOOKUP(VLOOKUP($N2092,IMPOSTAZIONI!$E$6:$I$13,5,FALSE),IMPOSTAZIONI!$B$25:$N$32,3,FALSE)))</f>
        <v/>
      </c>
      <c r="BT2092" s="20" t="str">
        <f>IF($N2092="","",IF(VLOOKUP(VLOOKUP($N2092,IMPOSTAZIONI!$E$6:$I$13,5,FALSE),IMPOSTAZIONI!$B$25:$N$32,6,FALSE)=0,"",VLOOKUP(VLOOKUP($N2092,IMPOSTAZIONI!$E$6:$I$13,5,FALSE),IMPOSTAZIONI!$B$25:$N$32,6,FALSE)))</f>
        <v/>
      </c>
      <c r="BU2092" s="20" t="str">
        <f>IF($N2092="","",IF(VLOOKUP(VLOOKUP($N2092,IMPOSTAZIONI!$E$6:$I$13,5,FALSE),IMPOSTAZIONI!$B$25:$N$32,9,FALSE)=0,"",VLOOKUP(VLOOKUP($N2092,IMPOSTAZIONI!$E$6:$I$13,5,FALSE),IMPOSTAZIONI!$B$25:$N$32,9,FALSE)))</f>
        <v/>
      </c>
      <c r="BV2092" s="20" t="str">
        <f>IF($N2092="","",IF(VLOOKUP(VLOOKUP($N2092,IMPOSTAZIONI!$E$6:$I$13,5,FALSE),IMPOSTAZIONI!$B$25:$N$32,12,FALSE)=0,"",VLOOKUP(VLOOKUP($N2092,IMPOSTAZIONI!$E$6:$I$13,5,FALSE),IMPOSTAZIONI!$B$25:$N$32,12,FALSE)))</f>
        <v/>
      </c>
      <c r="BW2092" s="221" t="str">
        <f t="shared" si="540"/>
        <v/>
      </c>
      <c r="BX2092" s="221" t="str">
        <f t="shared" si="541"/>
        <v/>
      </c>
      <c r="BY2092" s="221">
        <f t="shared" si="542"/>
        <v>0</v>
      </c>
      <c r="BZ2092" s="231">
        <f t="shared" si="543"/>
        <v>0</v>
      </c>
      <c r="CA2092" s="246">
        <f t="shared" si="544"/>
        <v>0</v>
      </c>
      <c r="CB2092" s="246">
        <f t="shared" si="545"/>
        <v>0</v>
      </c>
      <c r="CC2092" s="246" t="str">
        <f t="shared" si="546"/>
        <v/>
      </c>
      <c r="CD2092" s="246">
        <f t="shared" si="547"/>
        <v>5</v>
      </c>
      <c r="CE2092" s="246">
        <f t="shared" si="548"/>
        <v>0</v>
      </c>
      <c r="CF2092" s="276">
        <f t="shared" si="549"/>
        <v>0</v>
      </c>
      <c r="CG2092" s="277">
        <f t="shared" si="549"/>
        <v>0</v>
      </c>
      <c r="CH2092" s="277">
        <f t="shared" si="549"/>
        <v>0</v>
      </c>
      <c r="CI2092" s="278">
        <f t="shared" si="549"/>
        <v>0</v>
      </c>
      <c r="CJ2092" s="280">
        <f t="shared" si="550"/>
        <v>0</v>
      </c>
      <c r="CK2092" s="232">
        <f t="shared" si="551"/>
        <v>0</v>
      </c>
      <c r="CL2092" s="1"/>
    </row>
    <row r="2093" spans="1:90" ht="18" customHeight="1">
      <c r="A2093" s="1"/>
      <c r="B2093" s="1"/>
      <c r="C2093" s="314"/>
      <c r="D2093" s="287" t="str">
        <f t="shared" si="538"/>
        <v/>
      </c>
      <c r="E2093" s="449" t="str">
        <f t="shared" si="539"/>
        <v/>
      </c>
      <c r="F2093" s="450"/>
      <c r="G2093" s="451"/>
      <c r="H2093" s="452"/>
      <c r="I2093" s="453"/>
      <c r="J2093" s="453"/>
      <c r="K2093" s="453"/>
      <c r="L2093" s="453"/>
      <c r="M2093" s="454"/>
      <c r="N2093" s="455"/>
      <c r="O2093" s="456"/>
      <c r="P2093" s="456"/>
      <c r="Q2093" s="456"/>
      <c r="R2093" s="456"/>
      <c r="S2093" s="456"/>
      <c r="T2093" s="456"/>
      <c r="U2093" s="456"/>
      <c r="V2093" s="456"/>
      <c r="W2093" s="456"/>
      <c r="X2093" s="456"/>
      <c r="Y2093" s="456"/>
      <c r="Z2093" s="456"/>
      <c r="AA2093" s="456"/>
      <c r="AB2093" s="456"/>
      <c r="AC2093" s="456"/>
      <c r="AD2093" s="456"/>
      <c r="AE2093" s="457"/>
      <c r="AF2093" s="455"/>
      <c r="AG2093" s="456"/>
      <c r="AH2093" s="456"/>
      <c r="AI2093" s="456"/>
      <c r="AJ2093" s="456"/>
      <c r="AK2093" s="456"/>
      <c r="AL2093" s="456"/>
      <c r="AM2093" s="456"/>
      <c r="AN2093" s="457"/>
      <c r="AO2093" s="455"/>
      <c r="AP2093" s="456"/>
      <c r="AQ2093" s="456"/>
      <c r="AR2093" s="456"/>
      <c r="AS2093" s="456"/>
      <c r="AT2093" s="456"/>
      <c r="AU2093" s="456"/>
      <c r="AV2093" s="456"/>
      <c r="AW2093" s="456"/>
      <c r="AX2093" s="456"/>
      <c r="AY2093" s="456"/>
      <c r="AZ2093" s="456"/>
      <c r="BA2093" s="456"/>
      <c r="BB2093" s="456"/>
      <c r="BC2093" s="456"/>
      <c r="BD2093" s="456"/>
      <c r="BE2093" s="456"/>
      <c r="BF2093" s="456"/>
      <c r="BG2093" s="457"/>
      <c r="BH2093" s="458"/>
      <c r="BI2093" s="459"/>
      <c r="BJ2093" s="459"/>
      <c r="BK2093" s="459"/>
      <c r="BL2093" s="459"/>
      <c r="BM2093" s="460"/>
      <c r="BN2093" s="314"/>
      <c r="BO2093" s="314"/>
      <c r="BP2093" s="1"/>
      <c r="BQ2093" s="120">
        <f>IF($F$3="","",IF(N2093=$F$3,COUNTIF(BQ$23:BQ2092,"&gt;0")+1,0))</f>
        <v>0</v>
      </c>
      <c r="BR2093" s="1"/>
      <c r="BS2093" s="20" t="str">
        <f>IF($N2093="","",IF(VLOOKUP(VLOOKUP($N2093,IMPOSTAZIONI!$E$6:$I$13,5,FALSE),IMPOSTAZIONI!$B$25:$N$32,3,FALSE)=0,"",VLOOKUP(VLOOKUP($N2093,IMPOSTAZIONI!$E$6:$I$13,5,FALSE),IMPOSTAZIONI!$B$25:$N$32,3,FALSE)))</f>
        <v/>
      </c>
      <c r="BT2093" s="20" t="str">
        <f>IF($N2093="","",IF(VLOOKUP(VLOOKUP($N2093,IMPOSTAZIONI!$E$6:$I$13,5,FALSE),IMPOSTAZIONI!$B$25:$N$32,6,FALSE)=0,"",VLOOKUP(VLOOKUP($N2093,IMPOSTAZIONI!$E$6:$I$13,5,FALSE),IMPOSTAZIONI!$B$25:$N$32,6,FALSE)))</f>
        <v/>
      </c>
      <c r="BU2093" s="20" t="str">
        <f>IF($N2093="","",IF(VLOOKUP(VLOOKUP($N2093,IMPOSTAZIONI!$E$6:$I$13,5,FALSE),IMPOSTAZIONI!$B$25:$N$32,9,FALSE)=0,"",VLOOKUP(VLOOKUP($N2093,IMPOSTAZIONI!$E$6:$I$13,5,FALSE),IMPOSTAZIONI!$B$25:$N$32,9,FALSE)))</f>
        <v/>
      </c>
      <c r="BV2093" s="20" t="str">
        <f>IF($N2093="","",IF(VLOOKUP(VLOOKUP($N2093,IMPOSTAZIONI!$E$6:$I$13,5,FALSE),IMPOSTAZIONI!$B$25:$N$32,12,FALSE)=0,"",VLOOKUP(VLOOKUP($N2093,IMPOSTAZIONI!$E$6:$I$13,5,FALSE),IMPOSTAZIONI!$B$25:$N$32,12,FALSE)))</f>
        <v/>
      </c>
      <c r="BW2093" s="221" t="str">
        <f t="shared" si="540"/>
        <v/>
      </c>
      <c r="BX2093" s="221" t="str">
        <f t="shared" si="541"/>
        <v/>
      </c>
      <c r="BY2093" s="221">
        <f t="shared" si="542"/>
        <v>0</v>
      </c>
      <c r="BZ2093" s="231">
        <f t="shared" si="543"/>
        <v>0</v>
      </c>
      <c r="CA2093" s="246">
        <f t="shared" si="544"/>
        <v>0</v>
      </c>
      <c r="CB2093" s="246">
        <f t="shared" si="545"/>
        <v>0</v>
      </c>
      <c r="CC2093" s="246" t="str">
        <f t="shared" si="546"/>
        <v/>
      </c>
      <c r="CD2093" s="246">
        <f t="shared" si="547"/>
        <v>5</v>
      </c>
      <c r="CE2093" s="246">
        <f t="shared" si="548"/>
        <v>0</v>
      </c>
      <c r="CF2093" s="276">
        <f t="shared" si="549"/>
        <v>0</v>
      </c>
      <c r="CG2093" s="277">
        <f t="shared" si="549"/>
        <v>0</v>
      </c>
      <c r="CH2093" s="277">
        <f t="shared" si="549"/>
        <v>0</v>
      </c>
      <c r="CI2093" s="278">
        <f t="shared" si="549"/>
        <v>0</v>
      </c>
      <c r="CJ2093" s="280">
        <f t="shared" si="550"/>
        <v>0</v>
      </c>
      <c r="CK2093" s="232">
        <f t="shared" si="551"/>
        <v>0</v>
      </c>
      <c r="CL2093" s="1"/>
    </row>
    <row r="2094" spans="1:90" ht="18" customHeight="1">
      <c r="A2094" s="1"/>
      <c r="B2094" s="1"/>
      <c r="C2094" s="314"/>
      <c r="D2094" s="287" t="str">
        <f t="shared" si="538"/>
        <v/>
      </c>
      <c r="E2094" s="449" t="str">
        <f t="shared" si="539"/>
        <v/>
      </c>
      <c r="F2094" s="450"/>
      <c r="G2094" s="451"/>
      <c r="H2094" s="452"/>
      <c r="I2094" s="453"/>
      <c r="J2094" s="453"/>
      <c r="K2094" s="453"/>
      <c r="L2094" s="453"/>
      <c r="M2094" s="454"/>
      <c r="N2094" s="455"/>
      <c r="O2094" s="456"/>
      <c r="P2094" s="456"/>
      <c r="Q2094" s="456"/>
      <c r="R2094" s="456"/>
      <c r="S2094" s="456"/>
      <c r="T2094" s="456"/>
      <c r="U2094" s="456"/>
      <c r="V2094" s="456"/>
      <c r="W2094" s="456"/>
      <c r="X2094" s="456"/>
      <c r="Y2094" s="456"/>
      <c r="Z2094" s="456"/>
      <c r="AA2094" s="456"/>
      <c r="AB2094" s="456"/>
      <c r="AC2094" s="456"/>
      <c r="AD2094" s="456"/>
      <c r="AE2094" s="457"/>
      <c r="AF2094" s="455"/>
      <c r="AG2094" s="456"/>
      <c r="AH2094" s="456"/>
      <c r="AI2094" s="456"/>
      <c r="AJ2094" s="456"/>
      <c r="AK2094" s="456"/>
      <c r="AL2094" s="456"/>
      <c r="AM2094" s="456"/>
      <c r="AN2094" s="457"/>
      <c r="AO2094" s="455"/>
      <c r="AP2094" s="456"/>
      <c r="AQ2094" s="456"/>
      <c r="AR2094" s="456"/>
      <c r="AS2094" s="456"/>
      <c r="AT2094" s="456"/>
      <c r="AU2094" s="456"/>
      <c r="AV2094" s="456"/>
      <c r="AW2094" s="456"/>
      <c r="AX2094" s="456"/>
      <c r="AY2094" s="456"/>
      <c r="AZ2094" s="456"/>
      <c r="BA2094" s="456"/>
      <c r="BB2094" s="456"/>
      <c r="BC2094" s="456"/>
      <c r="BD2094" s="456"/>
      <c r="BE2094" s="456"/>
      <c r="BF2094" s="456"/>
      <c r="BG2094" s="457"/>
      <c r="BH2094" s="458"/>
      <c r="BI2094" s="459"/>
      <c r="BJ2094" s="459"/>
      <c r="BK2094" s="459"/>
      <c r="BL2094" s="459"/>
      <c r="BM2094" s="460"/>
      <c r="BN2094" s="314"/>
      <c r="BO2094" s="314"/>
      <c r="BP2094" s="1"/>
      <c r="BQ2094" s="120">
        <f>IF($F$3="","",IF(N2094=$F$3,COUNTIF(BQ$23:BQ2093,"&gt;0")+1,0))</f>
        <v>0</v>
      </c>
      <c r="BR2094" s="1"/>
      <c r="BS2094" s="20" t="str">
        <f>IF($N2094="","",IF(VLOOKUP(VLOOKUP($N2094,IMPOSTAZIONI!$E$6:$I$13,5,FALSE),IMPOSTAZIONI!$B$25:$N$32,3,FALSE)=0,"",VLOOKUP(VLOOKUP($N2094,IMPOSTAZIONI!$E$6:$I$13,5,FALSE),IMPOSTAZIONI!$B$25:$N$32,3,FALSE)))</f>
        <v/>
      </c>
      <c r="BT2094" s="20" t="str">
        <f>IF($N2094="","",IF(VLOOKUP(VLOOKUP($N2094,IMPOSTAZIONI!$E$6:$I$13,5,FALSE),IMPOSTAZIONI!$B$25:$N$32,6,FALSE)=0,"",VLOOKUP(VLOOKUP($N2094,IMPOSTAZIONI!$E$6:$I$13,5,FALSE),IMPOSTAZIONI!$B$25:$N$32,6,FALSE)))</f>
        <v/>
      </c>
      <c r="BU2094" s="20" t="str">
        <f>IF($N2094="","",IF(VLOOKUP(VLOOKUP($N2094,IMPOSTAZIONI!$E$6:$I$13,5,FALSE),IMPOSTAZIONI!$B$25:$N$32,9,FALSE)=0,"",VLOOKUP(VLOOKUP($N2094,IMPOSTAZIONI!$E$6:$I$13,5,FALSE),IMPOSTAZIONI!$B$25:$N$32,9,FALSE)))</f>
        <v/>
      </c>
      <c r="BV2094" s="20" t="str">
        <f>IF($N2094="","",IF(VLOOKUP(VLOOKUP($N2094,IMPOSTAZIONI!$E$6:$I$13,5,FALSE),IMPOSTAZIONI!$B$25:$N$32,12,FALSE)=0,"",VLOOKUP(VLOOKUP($N2094,IMPOSTAZIONI!$E$6:$I$13,5,FALSE),IMPOSTAZIONI!$B$25:$N$32,12,FALSE)))</f>
        <v/>
      </c>
      <c r="BW2094" s="221" t="str">
        <f t="shared" si="540"/>
        <v/>
      </c>
      <c r="BX2094" s="221" t="str">
        <f t="shared" si="541"/>
        <v/>
      </c>
      <c r="BY2094" s="221">
        <f t="shared" si="542"/>
        <v>0</v>
      </c>
      <c r="BZ2094" s="231">
        <f t="shared" si="543"/>
        <v>0</v>
      </c>
      <c r="CA2094" s="246">
        <f t="shared" si="544"/>
        <v>0</v>
      </c>
      <c r="CB2094" s="246">
        <f t="shared" si="545"/>
        <v>0</v>
      </c>
      <c r="CC2094" s="246" t="str">
        <f t="shared" si="546"/>
        <v/>
      </c>
      <c r="CD2094" s="246">
        <f t="shared" si="547"/>
        <v>5</v>
      </c>
      <c r="CE2094" s="246">
        <f t="shared" si="548"/>
        <v>0</v>
      </c>
      <c r="CF2094" s="276">
        <f t="shared" si="549"/>
        <v>0</v>
      </c>
      <c r="CG2094" s="277">
        <f t="shared" si="549"/>
        <v>0</v>
      </c>
      <c r="CH2094" s="277">
        <f t="shared" si="549"/>
        <v>0</v>
      </c>
      <c r="CI2094" s="278">
        <f t="shared" si="549"/>
        <v>0</v>
      </c>
      <c r="CJ2094" s="280">
        <f t="shared" si="550"/>
        <v>0</v>
      </c>
      <c r="CK2094" s="232">
        <f t="shared" si="551"/>
        <v>0</v>
      </c>
      <c r="CL2094" s="1"/>
    </row>
    <row r="2095" spans="1:90" ht="18" customHeight="1">
      <c r="A2095" s="1"/>
      <c r="B2095" s="1"/>
      <c r="C2095" s="314"/>
      <c r="D2095" s="287" t="str">
        <f t="shared" si="538"/>
        <v/>
      </c>
      <c r="E2095" s="449" t="str">
        <f t="shared" si="539"/>
        <v/>
      </c>
      <c r="F2095" s="450"/>
      <c r="G2095" s="451"/>
      <c r="H2095" s="452"/>
      <c r="I2095" s="453"/>
      <c r="J2095" s="453"/>
      <c r="K2095" s="453"/>
      <c r="L2095" s="453"/>
      <c r="M2095" s="454"/>
      <c r="N2095" s="455"/>
      <c r="O2095" s="456"/>
      <c r="P2095" s="456"/>
      <c r="Q2095" s="456"/>
      <c r="R2095" s="456"/>
      <c r="S2095" s="456"/>
      <c r="T2095" s="456"/>
      <c r="U2095" s="456"/>
      <c r="V2095" s="456"/>
      <c r="W2095" s="456"/>
      <c r="X2095" s="456"/>
      <c r="Y2095" s="456"/>
      <c r="Z2095" s="456"/>
      <c r="AA2095" s="456"/>
      <c r="AB2095" s="456"/>
      <c r="AC2095" s="456"/>
      <c r="AD2095" s="456"/>
      <c r="AE2095" s="457"/>
      <c r="AF2095" s="455"/>
      <c r="AG2095" s="456"/>
      <c r="AH2095" s="456"/>
      <c r="AI2095" s="456"/>
      <c r="AJ2095" s="456"/>
      <c r="AK2095" s="456"/>
      <c r="AL2095" s="456"/>
      <c r="AM2095" s="456"/>
      <c r="AN2095" s="457"/>
      <c r="AO2095" s="455"/>
      <c r="AP2095" s="456"/>
      <c r="AQ2095" s="456"/>
      <c r="AR2095" s="456"/>
      <c r="AS2095" s="456"/>
      <c r="AT2095" s="456"/>
      <c r="AU2095" s="456"/>
      <c r="AV2095" s="456"/>
      <c r="AW2095" s="456"/>
      <c r="AX2095" s="456"/>
      <c r="AY2095" s="456"/>
      <c r="AZ2095" s="456"/>
      <c r="BA2095" s="456"/>
      <c r="BB2095" s="456"/>
      <c r="BC2095" s="456"/>
      <c r="BD2095" s="456"/>
      <c r="BE2095" s="456"/>
      <c r="BF2095" s="456"/>
      <c r="BG2095" s="457"/>
      <c r="BH2095" s="458"/>
      <c r="BI2095" s="459"/>
      <c r="BJ2095" s="459"/>
      <c r="BK2095" s="459"/>
      <c r="BL2095" s="459"/>
      <c r="BM2095" s="460"/>
      <c r="BN2095" s="314"/>
      <c r="BO2095" s="314"/>
      <c r="BP2095" s="1"/>
      <c r="BQ2095" s="120">
        <f>IF($F$3="","",IF(N2095=$F$3,COUNTIF(BQ$23:BQ2094,"&gt;0")+1,0))</f>
        <v>0</v>
      </c>
      <c r="BR2095" s="1"/>
      <c r="BS2095" s="20" t="str">
        <f>IF($N2095="","",IF(VLOOKUP(VLOOKUP($N2095,IMPOSTAZIONI!$E$6:$I$13,5,FALSE),IMPOSTAZIONI!$B$25:$N$32,3,FALSE)=0,"",VLOOKUP(VLOOKUP($N2095,IMPOSTAZIONI!$E$6:$I$13,5,FALSE),IMPOSTAZIONI!$B$25:$N$32,3,FALSE)))</f>
        <v/>
      </c>
      <c r="BT2095" s="20" t="str">
        <f>IF($N2095="","",IF(VLOOKUP(VLOOKUP($N2095,IMPOSTAZIONI!$E$6:$I$13,5,FALSE),IMPOSTAZIONI!$B$25:$N$32,6,FALSE)=0,"",VLOOKUP(VLOOKUP($N2095,IMPOSTAZIONI!$E$6:$I$13,5,FALSE),IMPOSTAZIONI!$B$25:$N$32,6,FALSE)))</f>
        <v/>
      </c>
      <c r="BU2095" s="20" t="str">
        <f>IF($N2095="","",IF(VLOOKUP(VLOOKUP($N2095,IMPOSTAZIONI!$E$6:$I$13,5,FALSE),IMPOSTAZIONI!$B$25:$N$32,9,FALSE)=0,"",VLOOKUP(VLOOKUP($N2095,IMPOSTAZIONI!$E$6:$I$13,5,FALSE),IMPOSTAZIONI!$B$25:$N$32,9,FALSE)))</f>
        <v/>
      </c>
      <c r="BV2095" s="20" t="str">
        <f>IF($N2095="","",IF(VLOOKUP(VLOOKUP($N2095,IMPOSTAZIONI!$E$6:$I$13,5,FALSE),IMPOSTAZIONI!$B$25:$N$32,12,FALSE)=0,"",VLOOKUP(VLOOKUP($N2095,IMPOSTAZIONI!$E$6:$I$13,5,FALSE),IMPOSTAZIONI!$B$25:$N$32,12,FALSE)))</f>
        <v/>
      </c>
      <c r="BW2095" s="221" t="str">
        <f t="shared" si="540"/>
        <v/>
      </c>
      <c r="BX2095" s="221" t="str">
        <f t="shared" si="541"/>
        <v/>
      </c>
      <c r="BY2095" s="221">
        <f t="shared" si="542"/>
        <v>0</v>
      </c>
      <c r="BZ2095" s="231">
        <f t="shared" si="543"/>
        <v>0</v>
      </c>
      <c r="CA2095" s="246">
        <f t="shared" si="544"/>
        <v>0</v>
      </c>
      <c r="CB2095" s="246">
        <f t="shared" si="545"/>
        <v>0</v>
      </c>
      <c r="CC2095" s="246" t="str">
        <f t="shared" si="546"/>
        <v/>
      </c>
      <c r="CD2095" s="246">
        <f t="shared" si="547"/>
        <v>5</v>
      </c>
      <c r="CE2095" s="246">
        <f t="shared" si="548"/>
        <v>0</v>
      </c>
      <c r="CF2095" s="276">
        <f t="shared" si="549"/>
        <v>0</v>
      </c>
      <c r="CG2095" s="277">
        <f t="shared" si="549"/>
        <v>0</v>
      </c>
      <c r="CH2095" s="277">
        <f t="shared" si="549"/>
        <v>0</v>
      </c>
      <c r="CI2095" s="278">
        <f t="shared" si="549"/>
        <v>0</v>
      </c>
      <c r="CJ2095" s="280">
        <f t="shared" si="550"/>
        <v>0</v>
      </c>
      <c r="CK2095" s="232">
        <f t="shared" si="551"/>
        <v>0</v>
      </c>
      <c r="CL2095" s="1"/>
    </row>
    <row r="2096" spans="1:90" ht="18" customHeight="1">
      <c r="A2096" s="1"/>
      <c r="B2096" s="1"/>
      <c r="C2096" s="314"/>
      <c r="D2096" s="287" t="str">
        <f t="shared" si="538"/>
        <v/>
      </c>
      <c r="E2096" s="449" t="str">
        <f t="shared" si="539"/>
        <v/>
      </c>
      <c r="F2096" s="450"/>
      <c r="G2096" s="451"/>
      <c r="H2096" s="452"/>
      <c r="I2096" s="453"/>
      <c r="J2096" s="453"/>
      <c r="K2096" s="453"/>
      <c r="L2096" s="453"/>
      <c r="M2096" s="454"/>
      <c r="N2096" s="455"/>
      <c r="O2096" s="456"/>
      <c r="P2096" s="456"/>
      <c r="Q2096" s="456"/>
      <c r="R2096" s="456"/>
      <c r="S2096" s="456"/>
      <c r="T2096" s="456"/>
      <c r="U2096" s="456"/>
      <c r="V2096" s="456"/>
      <c r="W2096" s="456"/>
      <c r="X2096" s="456"/>
      <c r="Y2096" s="456"/>
      <c r="Z2096" s="456"/>
      <c r="AA2096" s="456"/>
      <c r="AB2096" s="456"/>
      <c r="AC2096" s="456"/>
      <c r="AD2096" s="456"/>
      <c r="AE2096" s="457"/>
      <c r="AF2096" s="455"/>
      <c r="AG2096" s="456"/>
      <c r="AH2096" s="456"/>
      <c r="AI2096" s="456"/>
      <c r="AJ2096" s="456"/>
      <c r="AK2096" s="456"/>
      <c r="AL2096" s="456"/>
      <c r="AM2096" s="456"/>
      <c r="AN2096" s="457"/>
      <c r="AO2096" s="455"/>
      <c r="AP2096" s="456"/>
      <c r="AQ2096" s="456"/>
      <c r="AR2096" s="456"/>
      <c r="AS2096" s="456"/>
      <c r="AT2096" s="456"/>
      <c r="AU2096" s="456"/>
      <c r="AV2096" s="456"/>
      <c r="AW2096" s="456"/>
      <c r="AX2096" s="456"/>
      <c r="AY2096" s="456"/>
      <c r="AZ2096" s="456"/>
      <c r="BA2096" s="456"/>
      <c r="BB2096" s="456"/>
      <c r="BC2096" s="456"/>
      <c r="BD2096" s="456"/>
      <c r="BE2096" s="456"/>
      <c r="BF2096" s="456"/>
      <c r="BG2096" s="457"/>
      <c r="BH2096" s="458"/>
      <c r="BI2096" s="459"/>
      <c r="BJ2096" s="459"/>
      <c r="BK2096" s="459"/>
      <c r="BL2096" s="459"/>
      <c r="BM2096" s="460"/>
      <c r="BN2096" s="314"/>
      <c r="BO2096" s="314"/>
      <c r="BP2096" s="1"/>
      <c r="BQ2096" s="120">
        <f>IF($F$3="","",IF(N2096=$F$3,COUNTIF(BQ$23:BQ2095,"&gt;0")+1,0))</f>
        <v>0</v>
      </c>
      <c r="BR2096" s="1"/>
      <c r="BS2096" s="20" t="str">
        <f>IF($N2096="","",IF(VLOOKUP(VLOOKUP($N2096,IMPOSTAZIONI!$E$6:$I$13,5,FALSE),IMPOSTAZIONI!$B$25:$N$32,3,FALSE)=0,"",VLOOKUP(VLOOKUP($N2096,IMPOSTAZIONI!$E$6:$I$13,5,FALSE),IMPOSTAZIONI!$B$25:$N$32,3,FALSE)))</f>
        <v/>
      </c>
      <c r="BT2096" s="20" t="str">
        <f>IF($N2096="","",IF(VLOOKUP(VLOOKUP($N2096,IMPOSTAZIONI!$E$6:$I$13,5,FALSE),IMPOSTAZIONI!$B$25:$N$32,6,FALSE)=0,"",VLOOKUP(VLOOKUP($N2096,IMPOSTAZIONI!$E$6:$I$13,5,FALSE),IMPOSTAZIONI!$B$25:$N$32,6,FALSE)))</f>
        <v/>
      </c>
      <c r="BU2096" s="20" t="str">
        <f>IF($N2096="","",IF(VLOOKUP(VLOOKUP($N2096,IMPOSTAZIONI!$E$6:$I$13,5,FALSE),IMPOSTAZIONI!$B$25:$N$32,9,FALSE)=0,"",VLOOKUP(VLOOKUP($N2096,IMPOSTAZIONI!$E$6:$I$13,5,FALSE),IMPOSTAZIONI!$B$25:$N$32,9,FALSE)))</f>
        <v/>
      </c>
      <c r="BV2096" s="20" t="str">
        <f>IF($N2096="","",IF(VLOOKUP(VLOOKUP($N2096,IMPOSTAZIONI!$E$6:$I$13,5,FALSE),IMPOSTAZIONI!$B$25:$N$32,12,FALSE)=0,"",VLOOKUP(VLOOKUP($N2096,IMPOSTAZIONI!$E$6:$I$13,5,FALSE),IMPOSTAZIONI!$B$25:$N$32,12,FALSE)))</f>
        <v/>
      </c>
      <c r="BW2096" s="221" t="str">
        <f t="shared" si="540"/>
        <v/>
      </c>
      <c r="BX2096" s="221" t="str">
        <f t="shared" si="541"/>
        <v/>
      </c>
      <c r="BY2096" s="221">
        <f t="shared" si="542"/>
        <v>0</v>
      </c>
      <c r="BZ2096" s="231">
        <f t="shared" si="543"/>
        <v>0</v>
      </c>
      <c r="CA2096" s="246">
        <f t="shared" si="544"/>
        <v>0</v>
      </c>
      <c r="CB2096" s="246">
        <f t="shared" si="545"/>
        <v>0</v>
      </c>
      <c r="CC2096" s="246" t="str">
        <f t="shared" si="546"/>
        <v/>
      </c>
      <c r="CD2096" s="246">
        <f t="shared" si="547"/>
        <v>5</v>
      </c>
      <c r="CE2096" s="246">
        <f t="shared" si="548"/>
        <v>0</v>
      </c>
      <c r="CF2096" s="276">
        <f t="shared" si="549"/>
        <v>0</v>
      </c>
      <c r="CG2096" s="277">
        <f t="shared" si="549"/>
        <v>0</v>
      </c>
      <c r="CH2096" s="277">
        <f t="shared" si="549"/>
        <v>0</v>
      </c>
      <c r="CI2096" s="278">
        <f t="shared" si="549"/>
        <v>0</v>
      </c>
      <c r="CJ2096" s="280">
        <f t="shared" si="550"/>
        <v>0</v>
      </c>
      <c r="CK2096" s="232">
        <f t="shared" si="551"/>
        <v>0</v>
      </c>
      <c r="CL2096" s="1"/>
    </row>
    <row r="2097" spans="1:90" ht="18" customHeight="1">
      <c r="A2097" s="1"/>
      <c r="B2097" s="1"/>
      <c r="C2097" s="314"/>
      <c r="D2097" s="287" t="str">
        <f t="shared" ref="D2097:D2160" si="552">IF(BY2097=1,"Errore",IF(BY2097=2,"+ EVN nel gg.",""))</f>
        <v/>
      </c>
      <c r="E2097" s="449" t="str">
        <f t="shared" si="539"/>
        <v/>
      </c>
      <c r="F2097" s="450"/>
      <c r="G2097" s="451"/>
      <c r="H2097" s="452"/>
      <c r="I2097" s="453"/>
      <c r="J2097" s="453"/>
      <c r="K2097" s="453"/>
      <c r="L2097" s="453"/>
      <c r="M2097" s="454"/>
      <c r="N2097" s="455"/>
      <c r="O2097" s="456"/>
      <c r="P2097" s="456"/>
      <c r="Q2097" s="456"/>
      <c r="R2097" s="456"/>
      <c r="S2097" s="456"/>
      <c r="T2097" s="456"/>
      <c r="U2097" s="456"/>
      <c r="V2097" s="456"/>
      <c r="W2097" s="456"/>
      <c r="X2097" s="456"/>
      <c r="Y2097" s="456"/>
      <c r="Z2097" s="456"/>
      <c r="AA2097" s="456"/>
      <c r="AB2097" s="456"/>
      <c r="AC2097" s="456"/>
      <c r="AD2097" s="456"/>
      <c r="AE2097" s="457"/>
      <c r="AF2097" s="455"/>
      <c r="AG2097" s="456"/>
      <c r="AH2097" s="456"/>
      <c r="AI2097" s="456"/>
      <c r="AJ2097" s="456"/>
      <c r="AK2097" s="456"/>
      <c r="AL2097" s="456"/>
      <c r="AM2097" s="456"/>
      <c r="AN2097" s="457"/>
      <c r="AO2097" s="455"/>
      <c r="AP2097" s="456"/>
      <c r="AQ2097" s="456"/>
      <c r="AR2097" s="456"/>
      <c r="AS2097" s="456"/>
      <c r="AT2097" s="456"/>
      <c r="AU2097" s="456"/>
      <c r="AV2097" s="456"/>
      <c r="AW2097" s="456"/>
      <c r="AX2097" s="456"/>
      <c r="AY2097" s="456"/>
      <c r="AZ2097" s="456"/>
      <c r="BA2097" s="456"/>
      <c r="BB2097" s="456"/>
      <c r="BC2097" s="456"/>
      <c r="BD2097" s="456"/>
      <c r="BE2097" s="456"/>
      <c r="BF2097" s="456"/>
      <c r="BG2097" s="457"/>
      <c r="BH2097" s="458"/>
      <c r="BI2097" s="459"/>
      <c r="BJ2097" s="459"/>
      <c r="BK2097" s="459"/>
      <c r="BL2097" s="459"/>
      <c r="BM2097" s="460"/>
      <c r="BN2097" s="314"/>
      <c r="BO2097" s="314"/>
      <c r="BP2097" s="1"/>
      <c r="BQ2097" s="120">
        <f>IF($F$3="","",IF(N2097=$F$3,COUNTIF(BQ$23:BQ2096,"&gt;0")+1,0))</f>
        <v>0</v>
      </c>
      <c r="BR2097" s="1"/>
      <c r="BS2097" s="20" t="str">
        <f>IF($N2097="","",IF(VLOOKUP(VLOOKUP($N2097,IMPOSTAZIONI!$E$6:$I$13,5,FALSE),IMPOSTAZIONI!$B$25:$N$32,3,FALSE)=0,"",VLOOKUP(VLOOKUP($N2097,IMPOSTAZIONI!$E$6:$I$13,5,FALSE),IMPOSTAZIONI!$B$25:$N$32,3,FALSE)))</f>
        <v/>
      </c>
      <c r="BT2097" s="20" t="str">
        <f>IF($N2097="","",IF(VLOOKUP(VLOOKUP($N2097,IMPOSTAZIONI!$E$6:$I$13,5,FALSE),IMPOSTAZIONI!$B$25:$N$32,6,FALSE)=0,"",VLOOKUP(VLOOKUP($N2097,IMPOSTAZIONI!$E$6:$I$13,5,FALSE),IMPOSTAZIONI!$B$25:$N$32,6,FALSE)))</f>
        <v/>
      </c>
      <c r="BU2097" s="20" t="str">
        <f>IF($N2097="","",IF(VLOOKUP(VLOOKUP($N2097,IMPOSTAZIONI!$E$6:$I$13,5,FALSE),IMPOSTAZIONI!$B$25:$N$32,9,FALSE)=0,"",VLOOKUP(VLOOKUP($N2097,IMPOSTAZIONI!$E$6:$I$13,5,FALSE),IMPOSTAZIONI!$B$25:$N$32,9,FALSE)))</f>
        <v/>
      </c>
      <c r="BV2097" s="20" t="str">
        <f>IF($N2097="","",IF(VLOOKUP(VLOOKUP($N2097,IMPOSTAZIONI!$E$6:$I$13,5,FALSE),IMPOSTAZIONI!$B$25:$N$32,12,FALSE)=0,"",VLOOKUP(VLOOKUP($N2097,IMPOSTAZIONI!$E$6:$I$13,5,FALSE),IMPOSTAZIONI!$B$25:$N$32,12,FALSE)))</f>
        <v/>
      </c>
      <c r="BW2097" s="221" t="str">
        <f t="shared" si="540"/>
        <v/>
      </c>
      <c r="BX2097" s="221" t="str">
        <f t="shared" si="541"/>
        <v/>
      </c>
      <c r="BY2097" s="221">
        <f t="shared" si="542"/>
        <v>0</v>
      </c>
      <c r="BZ2097" s="231">
        <f t="shared" si="543"/>
        <v>0</v>
      </c>
      <c r="CA2097" s="246">
        <f t="shared" si="544"/>
        <v>0</v>
      </c>
      <c r="CB2097" s="246">
        <f t="shared" si="545"/>
        <v>0</v>
      </c>
      <c r="CC2097" s="246" t="str">
        <f t="shared" si="546"/>
        <v/>
      </c>
      <c r="CD2097" s="246">
        <f t="shared" si="547"/>
        <v>5</v>
      </c>
      <c r="CE2097" s="246">
        <f t="shared" si="548"/>
        <v>0</v>
      </c>
      <c r="CF2097" s="276">
        <f t="shared" si="549"/>
        <v>0</v>
      </c>
      <c r="CG2097" s="277">
        <f t="shared" si="549"/>
        <v>0</v>
      </c>
      <c r="CH2097" s="277">
        <f t="shared" si="549"/>
        <v>0</v>
      </c>
      <c r="CI2097" s="278">
        <f t="shared" si="549"/>
        <v>0</v>
      </c>
      <c r="CJ2097" s="280">
        <f t="shared" si="550"/>
        <v>0</v>
      </c>
      <c r="CK2097" s="232">
        <f t="shared" si="551"/>
        <v>0</v>
      </c>
      <c r="CL2097" s="1"/>
    </row>
    <row r="2098" spans="1:90" ht="18" customHeight="1">
      <c r="A2098" s="1"/>
      <c r="B2098" s="1"/>
      <c r="C2098" s="314"/>
      <c r="D2098" s="287" t="str">
        <f t="shared" si="552"/>
        <v/>
      </c>
      <c r="E2098" s="449" t="str">
        <f t="shared" si="539"/>
        <v/>
      </c>
      <c r="F2098" s="450"/>
      <c r="G2098" s="451"/>
      <c r="H2098" s="452"/>
      <c r="I2098" s="453"/>
      <c r="J2098" s="453"/>
      <c r="K2098" s="453"/>
      <c r="L2098" s="453"/>
      <c r="M2098" s="454"/>
      <c r="N2098" s="455"/>
      <c r="O2098" s="456"/>
      <c r="P2098" s="456"/>
      <c r="Q2098" s="456"/>
      <c r="R2098" s="456"/>
      <c r="S2098" s="456"/>
      <c r="T2098" s="456"/>
      <c r="U2098" s="456"/>
      <c r="V2098" s="456"/>
      <c r="W2098" s="456"/>
      <c r="X2098" s="456"/>
      <c r="Y2098" s="456"/>
      <c r="Z2098" s="456"/>
      <c r="AA2098" s="456"/>
      <c r="AB2098" s="456"/>
      <c r="AC2098" s="456"/>
      <c r="AD2098" s="456"/>
      <c r="AE2098" s="457"/>
      <c r="AF2098" s="455"/>
      <c r="AG2098" s="456"/>
      <c r="AH2098" s="456"/>
      <c r="AI2098" s="456"/>
      <c r="AJ2098" s="456"/>
      <c r="AK2098" s="456"/>
      <c r="AL2098" s="456"/>
      <c r="AM2098" s="456"/>
      <c r="AN2098" s="457"/>
      <c r="AO2098" s="455"/>
      <c r="AP2098" s="456"/>
      <c r="AQ2098" s="456"/>
      <c r="AR2098" s="456"/>
      <c r="AS2098" s="456"/>
      <c r="AT2098" s="456"/>
      <c r="AU2098" s="456"/>
      <c r="AV2098" s="456"/>
      <c r="AW2098" s="456"/>
      <c r="AX2098" s="456"/>
      <c r="AY2098" s="456"/>
      <c r="AZ2098" s="456"/>
      <c r="BA2098" s="456"/>
      <c r="BB2098" s="456"/>
      <c r="BC2098" s="456"/>
      <c r="BD2098" s="456"/>
      <c r="BE2098" s="456"/>
      <c r="BF2098" s="456"/>
      <c r="BG2098" s="457"/>
      <c r="BH2098" s="458"/>
      <c r="BI2098" s="459"/>
      <c r="BJ2098" s="459"/>
      <c r="BK2098" s="459"/>
      <c r="BL2098" s="459"/>
      <c r="BM2098" s="460"/>
      <c r="BN2098" s="314"/>
      <c r="BO2098" s="314"/>
      <c r="BP2098" s="1"/>
      <c r="BQ2098" s="120">
        <f>IF($F$3="","",IF(N2098=$F$3,COUNTIF(BQ$23:BQ2097,"&gt;0")+1,0))</f>
        <v>0</v>
      </c>
      <c r="BR2098" s="1"/>
      <c r="BS2098" s="20" t="str">
        <f>IF($N2098="","",IF(VLOOKUP(VLOOKUP($N2098,IMPOSTAZIONI!$E$6:$I$13,5,FALSE),IMPOSTAZIONI!$B$25:$N$32,3,FALSE)=0,"",VLOOKUP(VLOOKUP($N2098,IMPOSTAZIONI!$E$6:$I$13,5,FALSE),IMPOSTAZIONI!$B$25:$N$32,3,FALSE)))</f>
        <v/>
      </c>
      <c r="BT2098" s="20" t="str">
        <f>IF($N2098="","",IF(VLOOKUP(VLOOKUP($N2098,IMPOSTAZIONI!$E$6:$I$13,5,FALSE),IMPOSTAZIONI!$B$25:$N$32,6,FALSE)=0,"",VLOOKUP(VLOOKUP($N2098,IMPOSTAZIONI!$E$6:$I$13,5,FALSE),IMPOSTAZIONI!$B$25:$N$32,6,FALSE)))</f>
        <v/>
      </c>
      <c r="BU2098" s="20" t="str">
        <f>IF($N2098="","",IF(VLOOKUP(VLOOKUP($N2098,IMPOSTAZIONI!$E$6:$I$13,5,FALSE),IMPOSTAZIONI!$B$25:$N$32,9,FALSE)=0,"",VLOOKUP(VLOOKUP($N2098,IMPOSTAZIONI!$E$6:$I$13,5,FALSE),IMPOSTAZIONI!$B$25:$N$32,9,FALSE)))</f>
        <v/>
      </c>
      <c r="BV2098" s="20" t="str">
        <f>IF($N2098="","",IF(VLOOKUP(VLOOKUP($N2098,IMPOSTAZIONI!$E$6:$I$13,5,FALSE),IMPOSTAZIONI!$B$25:$N$32,12,FALSE)=0,"",VLOOKUP(VLOOKUP($N2098,IMPOSTAZIONI!$E$6:$I$13,5,FALSE),IMPOSTAZIONI!$B$25:$N$32,12,FALSE)))</f>
        <v/>
      </c>
      <c r="BW2098" s="221" t="str">
        <f t="shared" si="540"/>
        <v/>
      </c>
      <c r="BX2098" s="221" t="str">
        <f t="shared" si="541"/>
        <v/>
      </c>
      <c r="BY2098" s="221">
        <f t="shared" si="542"/>
        <v>0</v>
      </c>
      <c r="BZ2098" s="231">
        <f t="shared" si="543"/>
        <v>0</v>
      </c>
      <c r="CA2098" s="246">
        <f t="shared" si="544"/>
        <v>0</v>
      </c>
      <c r="CB2098" s="246">
        <f t="shared" si="545"/>
        <v>0</v>
      </c>
      <c r="CC2098" s="246" t="str">
        <f t="shared" si="546"/>
        <v/>
      </c>
      <c r="CD2098" s="246">
        <f t="shared" si="547"/>
        <v>5</v>
      </c>
      <c r="CE2098" s="246">
        <f t="shared" si="548"/>
        <v>0</v>
      </c>
      <c r="CF2098" s="276">
        <f t="shared" si="549"/>
        <v>0</v>
      </c>
      <c r="CG2098" s="277">
        <f t="shared" si="549"/>
        <v>0</v>
      </c>
      <c r="CH2098" s="277">
        <f t="shared" si="549"/>
        <v>0</v>
      </c>
      <c r="CI2098" s="278">
        <f t="shared" si="549"/>
        <v>0</v>
      </c>
      <c r="CJ2098" s="280">
        <f t="shared" si="550"/>
        <v>0</v>
      </c>
      <c r="CK2098" s="232">
        <f t="shared" si="551"/>
        <v>0</v>
      </c>
      <c r="CL2098" s="1"/>
    </row>
    <row r="2099" spans="1:90" ht="18" customHeight="1">
      <c r="A2099" s="1"/>
      <c r="B2099" s="1"/>
      <c r="C2099" s="314"/>
      <c r="D2099" s="287" t="str">
        <f t="shared" si="552"/>
        <v/>
      </c>
      <c r="E2099" s="449" t="str">
        <f t="shared" si="539"/>
        <v/>
      </c>
      <c r="F2099" s="450"/>
      <c r="G2099" s="451"/>
      <c r="H2099" s="452"/>
      <c r="I2099" s="453"/>
      <c r="J2099" s="453"/>
      <c r="K2099" s="453"/>
      <c r="L2099" s="453"/>
      <c r="M2099" s="454"/>
      <c r="N2099" s="455"/>
      <c r="O2099" s="456"/>
      <c r="P2099" s="456"/>
      <c r="Q2099" s="456"/>
      <c r="R2099" s="456"/>
      <c r="S2099" s="456"/>
      <c r="T2099" s="456"/>
      <c r="U2099" s="456"/>
      <c r="V2099" s="456"/>
      <c r="W2099" s="456"/>
      <c r="X2099" s="456"/>
      <c r="Y2099" s="456"/>
      <c r="Z2099" s="456"/>
      <c r="AA2099" s="456"/>
      <c r="AB2099" s="456"/>
      <c r="AC2099" s="456"/>
      <c r="AD2099" s="456"/>
      <c r="AE2099" s="457"/>
      <c r="AF2099" s="455"/>
      <c r="AG2099" s="456"/>
      <c r="AH2099" s="456"/>
      <c r="AI2099" s="456"/>
      <c r="AJ2099" s="456"/>
      <c r="AK2099" s="456"/>
      <c r="AL2099" s="456"/>
      <c r="AM2099" s="456"/>
      <c r="AN2099" s="457"/>
      <c r="AO2099" s="455"/>
      <c r="AP2099" s="456"/>
      <c r="AQ2099" s="456"/>
      <c r="AR2099" s="456"/>
      <c r="AS2099" s="456"/>
      <c r="AT2099" s="456"/>
      <c r="AU2099" s="456"/>
      <c r="AV2099" s="456"/>
      <c r="AW2099" s="456"/>
      <c r="AX2099" s="456"/>
      <c r="AY2099" s="456"/>
      <c r="AZ2099" s="456"/>
      <c r="BA2099" s="456"/>
      <c r="BB2099" s="456"/>
      <c r="BC2099" s="456"/>
      <c r="BD2099" s="456"/>
      <c r="BE2099" s="456"/>
      <c r="BF2099" s="456"/>
      <c r="BG2099" s="457"/>
      <c r="BH2099" s="458"/>
      <c r="BI2099" s="459"/>
      <c r="BJ2099" s="459"/>
      <c r="BK2099" s="459"/>
      <c r="BL2099" s="459"/>
      <c r="BM2099" s="460"/>
      <c r="BN2099" s="314"/>
      <c r="BO2099" s="314"/>
      <c r="BP2099" s="1"/>
      <c r="BQ2099" s="120">
        <f>IF($F$3="","",IF(N2099=$F$3,COUNTIF(BQ$23:BQ2098,"&gt;0")+1,0))</f>
        <v>0</v>
      </c>
      <c r="BR2099" s="1"/>
      <c r="BS2099" s="20" t="str">
        <f>IF($N2099="","",IF(VLOOKUP(VLOOKUP($N2099,IMPOSTAZIONI!$E$6:$I$13,5,FALSE),IMPOSTAZIONI!$B$25:$N$32,3,FALSE)=0,"",VLOOKUP(VLOOKUP($N2099,IMPOSTAZIONI!$E$6:$I$13,5,FALSE),IMPOSTAZIONI!$B$25:$N$32,3,FALSE)))</f>
        <v/>
      </c>
      <c r="BT2099" s="20" t="str">
        <f>IF($N2099="","",IF(VLOOKUP(VLOOKUP($N2099,IMPOSTAZIONI!$E$6:$I$13,5,FALSE),IMPOSTAZIONI!$B$25:$N$32,6,FALSE)=0,"",VLOOKUP(VLOOKUP($N2099,IMPOSTAZIONI!$E$6:$I$13,5,FALSE),IMPOSTAZIONI!$B$25:$N$32,6,FALSE)))</f>
        <v/>
      </c>
      <c r="BU2099" s="20" t="str">
        <f>IF($N2099="","",IF(VLOOKUP(VLOOKUP($N2099,IMPOSTAZIONI!$E$6:$I$13,5,FALSE),IMPOSTAZIONI!$B$25:$N$32,9,FALSE)=0,"",VLOOKUP(VLOOKUP($N2099,IMPOSTAZIONI!$E$6:$I$13,5,FALSE),IMPOSTAZIONI!$B$25:$N$32,9,FALSE)))</f>
        <v/>
      </c>
      <c r="BV2099" s="20" t="str">
        <f>IF($N2099="","",IF(VLOOKUP(VLOOKUP($N2099,IMPOSTAZIONI!$E$6:$I$13,5,FALSE),IMPOSTAZIONI!$B$25:$N$32,12,FALSE)=0,"",VLOOKUP(VLOOKUP($N2099,IMPOSTAZIONI!$E$6:$I$13,5,FALSE),IMPOSTAZIONI!$B$25:$N$32,12,FALSE)))</f>
        <v/>
      </c>
      <c r="BW2099" s="221" t="str">
        <f t="shared" si="540"/>
        <v/>
      </c>
      <c r="BX2099" s="221" t="str">
        <f t="shared" si="541"/>
        <v/>
      </c>
      <c r="BY2099" s="221">
        <f t="shared" si="542"/>
        <v>0</v>
      </c>
      <c r="BZ2099" s="231">
        <f t="shared" si="543"/>
        <v>0</v>
      </c>
      <c r="CA2099" s="246">
        <f t="shared" si="544"/>
        <v>0</v>
      </c>
      <c r="CB2099" s="246">
        <f t="shared" si="545"/>
        <v>0</v>
      </c>
      <c r="CC2099" s="246" t="str">
        <f t="shared" si="546"/>
        <v/>
      </c>
      <c r="CD2099" s="246">
        <f t="shared" si="547"/>
        <v>5</v>
      </c>
      <c r="CE2099" s="246">
        <f t="shared" si="548"/>
        <v>0</v>
      </c>
      <c r="CF2099" s="276">
        <f t="shared" si="549"/>
        <v>0</v>
      </c>
      <c r="CG2099" s="277">
        <f t="shared" si="549"/>
        <v>0</v>
      </c>
      <c r="CH2099" s="277">
        <f t="shared" si="549"/>
        <v>0</v>
      </c>
      <c r="CI2099" s="278">
        <f t="shared" si="549"/>
        <v>0</v>
      </c>
      <c r="CJ2099" s="280">
        <f t="shared" si="550"/>
        <v>0</v>
      </c>
      <c r="CK2099" s="232">
        <f t="shared" si="551"/>
        <v>0</v>
      </c>
      <c r="CL2099" s="1"/>
    </row>
    <row r="2100" spans="1:90" ht="18" customHeight="1">
      <c r="A2100" s="1"/>
      <c r="B2100" s="1"/>
      <c r="C2100" s="314"/>
      <c r="D2100" s="287" t="str">
        <f t="shared" si="552"/>
        <v/>
      </c>
      <c r="E2100" s="449" t="str">
        <f t="shared" si="539"/>
        <v/>
      </c>
      <c r="F2100" s="450"/>
      <c r="G2100" s="451"/>
      <c r="H2100" s="452"/>
      <c r="I2100" s="453"/>
      <c r="J2100" s="453"/>
      <c r="K2100" s="453"/>
      <c r="L2100" s="453"/>
      <c r="M2100" s="454"/>
      <c r="N2100" s="455"/>
      <c r="O2100" s="456"/>
      <c r="P2100" s="456"/>
      <c r="Q2100" s="456"/>
      <c r="R2100" s="456"/>
      <c r="S2100" s="456"/>
      <c r="T2100" s="456"/>
      <c r="U2100" s="456"/>
      <c r="V2100" s="456"/>
      <c r="W2100" s="456"/>
      <c r="X2100" s="456"/>
      <c r="Y2100" s="456"/>
      <c r="Z2100" s="456"/>
      <c r="AA2100" s="456"/>
      <c r="AB2100" s="456"/>
      <c r="AC2100" s="456"/>
      <c r="AD2100" s="456"/>
      <c r="AE2100" s="457"/>
      <c r="AF2100" s="455"/>
      <c r="AG2100" s="456"/>
      <c r="AH2100" s="456"/>
      <c r="AI2100" s="456"/>
      <c r="AJ2100" s="456"/>
      <c r="AK2100" s="456"/>
      <c r="AL2100" s="456"/>
      <c r="AM2100" s="456"/>
      <c r="AN2100" s="457"/>
      <c r="AO2100" s="455"/>
      <c r="AP2100" s="456"/>
      <c r="AQ2100" s="456"/>
      <c r="AR2100" s="456"/>
      <c r="AS2100" s="456"/>
      <c r="AT2100" s="456"/>
      <c r="AU2100" s="456"/>
      <c r="AV2100" s="456"/>
      <c r="AW2100" s="456"/>
      <c r="AX2100" s="456"/>
      <c r="AY2100" s="456"/>
      <c r="AZ2100" s="456"/>
      <c r="BA2100" s="456"/>
      <c r="BB2100" s="456"/>
      <c r="BC2100" s="456"/>
      <c r="BD2100" s="456"/>
      <c r="BE2100" s="456"/>
      <c r="BF2100" s="456"/>
      <c r="BG2100" s="457"/>
      <c r="BH2100" s="458"/>
      <c r="BI2100" s="459"/>
      <c r="BJ2100" s="459"/>
      <c r="BK2100" s="459"/>
      <c r="BL2100" s="459"/>
      <c r="BM2100" s="460"/>
      <c r="BN2100" s="314"/>
      <c r="BO2100" s="314"/>
      <c r="BP2100" s="1"/>
      <c r="BQ2100" s="120">
        <f>IF($F$3="","",IF(N2100=$F$3,COUNTIF(BQ$23:BQ2099,"&gt;0")+1,0))</f>
        <v>0</v>
      </c>
      <c r="BR2100" s="1"/>
      <c r="BS2100" s="20" t="str">
        <f>IF($N2100="","",IF(VLOOKUP(VLOOKUP($N2100,IMPOSTAZIONI!$E$6:$I$13,5,FALSE),IMPOSTAZIONI!$B$25:$N$32,3,FALSE)=0,"",VLOOKUP(VLOOKUP($N2100,IMPOSTAZIONI!$E$6:$I$13,5,FALSE),IMPOSTAZIONI!$B$25:$N$32,3,FALSE)))</f>
        <v/>
      </c>
      <c r="BT2100" s="20" t="str">
        <f>IF($N2100="","",IF(VLOOKUP(VLOOKUP($N2100,IMPOSTAZIONI!$E$6:$I$13,5,FALSE),IMPOSTAZIONI!$B$25:$N$32,6,FALSE)=0,"",VLOOKUP(VLOOKUP($N2100,IMPOSTAZIONI!$E$6:$I$13,5,FALSE),IMPOSTAZIONI!$B$25:$N$32,6,FALSE)))</f>
        <v/>
      </c>
      <c r="BU2100" s="20" t="str">
        <f>IF($N2100="","",IF(VLOOKUP(VLOOKUP($N2100,IMPOSTAZIONI!$E$6:$I$13,5,FALSE),IMPOSTAZIONI!$B$25:$N$32,9,FALSE)=0,"",VLOOKUP(VLOOKUP($N2100,IMPOSTAZIONI!$E$6:$I$13,5,FALSE),IMPOSTAZIONI!$B$25:$N$32,9,FALSE)))</f>
        <v/>
      </c>
      <c r="BV2100" s="20" t="str">
        <f>IF($N2100="","",IF(VLOOKUP(VLOOKUP($N2100,IMPOSTAZIONI!$E$6:$I$13,5,FALSE),IMPOSTAZIONI!$B$25:$N$32,12,FALSE)=0,"",VLOOKUP(VLOOKUP($N2100,IMPOSTAZIONI!$E$6:$I$13,5,FALSE),IMPOSTAZIONI!$B$25:$N$32,12,FALSE)))</f>
        <v/>
      </c>
      <c r="BW2100" s="221" t="str">
        <f t="shared" si="540"/>
        <v/>
      </c>
      <c r="BX2100" s="221" t="str">
        <f t="shared" si="541"/>
        <v/>
      </c>
      <c r="BY2100" s="221">
        <f t="shared" si="542"/>
        <v>0</v>
      </c>
      <c r="BZ2100" s="231">
        <f t="shared" si="543"/>
        <v>0</v>
      </c>
      <c r="CA2100" s="246">
        <f t="shared" si="544"/>
        <v>0</v>
      </c>
      <c r="CB2100" s="246">
        <f t="shared" si="545"/>
        <v>0</v>
      </c>
      <c r="CC2100" s="246" t="str">
        <f t="shared" si="546"/>
        <v/>
      </c>
      <c r="CD2100" s="246">
        <f t="shared" si="547"/>
        <v>5</v>
      </c>
      <c r="CE2100" s="246">
        <f t="shared" si="548"/>
        <v>0</v>
      </c>
      <c r="CF2100" s="276">
        <f t="shared" si="549"/>
        <v>0</v>
      </c>
      <c r="CG2100" s="277">
        <f t="shared" si="549"/>
        <v>0</v>
      </c>
      <c r="CH2100" s="277">
        <f t="shared" si="549"/>
        <v>0</v>
      </c>
      <c r="CI2100" s="278">
        <f t="shared" si="549"/>
        <v>0</v>
      </c>
      <c r="CJ2100" s="280">
        <f t="shared" si="550"/>
        <v>0</v>
      </c>
      <c r="CK2100" s="232">
        <f t="shared" si="551"/>
        <v>0</v>
      </c>
      <c r="CL2100" s="1"/>
    </row>
    <row r="2101" spans="1:90" ht="18" customHeight="1">
      <c r="A2101" s="1"/>
      <c r="B2101" s="1"/>
      <c r="C2101" s="314"/>
      <c r="D2101" s="287" t="str">
        <f t="shared" si="552"/>
        <v/>
      </c>
      <c r="E2101" s="449" t="str">
        <f t="shared" si="539"/>
        <v/>
      </c>
      <c r="F2101" s="450"/>
      <c r="G2101" s="451"/>
      <c r="H2101" s="452"/>
      <c r="I2101" s="453"/>
      <c r="J2101" s="453"/>
      <c r="K2101" s="453"/>
      <c r="L2101" s="453"/>
      <c r="M2101" s="454"/>
      <c r="N2101" s="455"/>
      <c r="O2101" s="456"/>
      <c r="P2101" s="456"/>
      <c r="Q2101" s="456"/>
      <c r="R2101" s="456"/>
      <c r="S2101" s="456"/>
      <c r="T2101" s="456"/>
      <c r="U2101" s="456"/>
      <c r="V2101" s="456"/>
      <c r="W2101" s="456"/>
      <c r="X2101" s="456"/>
      <c r="Y2101" s="456"/>
      <c r="Z2101" s="456"/>
      <c r="AA2101" s="456"/>
      <c r="AB2101" s="456"/>
      <c r="AC2101" s="456"/>
      <c r="AD2101" s="456"/>
      <c r="AE2101" s="457"/>
      <c r="AF2101" s="455"/>
      <c r="AG2101" s="456"/>
      <c r="AH2101" s="456"/>
      <c r="AI2101" s="456"/>
      <c r="AJ2101" s="456"/>
      <c r="AK2101" s="456"/>
      <c r="AL2101" s="456"/>
      <c r="AM2101" s="456"/>
      <c r="AN2101" s="457"/>
      <c r="AO2101" s="455"/>
      <c r="AP2101" s="456"/>
      <c r="AQ2101" s="456"/>
      <c r="AR2101" s="456"/>
      <c r="AS2101" s="456"/>
      <c r="AT2101" s="456"/>
      <c r="AU2101" s="456"/>
      <c r="AV2101" s="456"/>
      <c r="AW2101" s="456"/>
      <c r="AX2101" s="456"/>
      <c r="AY2101" s="456"/>
      <c r="AZ2101" s="456"/>
      <c r="BA2101" s="456"/>
      <c r="BB2101" s="456"/>
      <c r="BC2101" s="456"/>
      <c r="BD2101" s="456"/>
      <c r="BE2101" s="456"/>
      <c r="BF2101" s="456"/>
      <c r="BG2101" s="457"/>
      <c r="BH2101" s="458"/>
      <c r="BI2101" s="459"/>
      <c r="BJ2101" s="459"/>
      <c r="BK2101" s="459"/>
      <c r="BL2101" s="459"/>
      <c r="BM2101" s="460"/>
      <c r="BN2101" s="314"/>
      <c r="BO2101" s="314"/>
      <c r="BP2101" s="1"/>
      <c r="BQ2101" s="120">
        <f>IF($F$3="","",IF(N2101=$F$3,COUNTIF(BQ$23:BQ2100,"&gt;0")+1,0))</f>
        <v>0</v>
      </c>
      <c r="BR2101" s="1"/>
      <c r="BS2101" s="20" t="str">
        <f>IF($N2101="","",IF(VLOOKUP(VLOOKUP($N2101,IMPOSTAZIONI!$E$6:$I$13,5,FALSE),IMPOSTAZIONI!$B$25:$N$32,3,FALSE)=0,"",VLOOKUP(VLOOKUP($N2101,IMPOSTAZIONI!$E$6:$I$13,5,FALSE),IMPOSTAZIONI!$B$25:$N$32,3,FALSE)))</f>
        <v/>
      </c>
      <c r="BT2101" s="20" t="str">
        <f>IF($N2101="","",IF(VLOOKUP(VLOOKUP($N2101,IMPOSTAZIONI!$E$6:$I$13,5,FALSE),IMPOSTAZIONI!$B$25:$N$32,6,FALSE)=0,"",VLOOKUP(VLOOKUP($N2101,IMPOSTAZIONI!$E$6:$I$13,5,FALSE),IMPOSTAZIONI!$B$25:$N$32,6,FALSE)))</f>
        <v/>
      </c>
      <c r="BU2101" s="20" t="str">
        <f>IF($N2101="","",IF(VLOOKUP(VLOOKUP($N2101,IMPOSTAZIONI!$E$6:$I$13,5,FALSE),IMPOSTAZIONI!$B$25:$N$32,9,FALSE)=0,"",VLOOKUP(VLOOKUP($N2101,IMPOSTAZIONI!$E$6:$I$13,5,FALSE),IMPOSTAZIONI!$B$25:$N$32,9,FALSE)))</f>
        <v/>
      </c>
      <c r="BV2101" s="20" t="str">
        <f>IF($N2101="","",IF(VLOOKUP(VLOOKUP($N2101,IMPOSTAZIONI!$E$6:$I$13,5,FALSE),IMPOSTAZIONI!$B$25:$N$32,12,FALSE)=0,"",VLOOKUP(VLOOKUP($N2101,IMPOSTAZIONI!$E$6:$I$13,5,FALSE),IMPOSTAZIONI!$B$25:$N$32,12,FALSE)))</f>
        <v/>
      </c>
      <c r="BW2101" s="221" t="str">
        <f t="shared" si="540"/>
        <v/>
      </c>
      <c r="BX2101" s="221" t="str">
        <f t="shared" si="541"/>
        <v/>
      </c>
      <c r="BY2101" s="221">
        <f t="shared" si="542"/>
        <v>0</v>
      </c>
      <c r="BZ2101" s="231">
        <f t="shared" si="543"/>
        <v>0</v>
      </c>
      <c r="CA2101" s="246">
        <f t="shared" si="544"/>
        <v>0</v>
      </c>
      <c r="CB2101" s="246">
        <f t="shared" si="545"/>
        <v>0</v>
      </c>
      <c r="CC2101" s="246" t="str">
        <f t="shared" si="546"/>
        <v/>
      </c>
      <c r="CD2101" s="246">
        <f t="shared" si="547"/>
        <v>5</v>
      </c>
      <c r="CE2101" s="246">
        <f t="shared" si="548"/>
        <v>0</v>
      </c>
      <c r="CF2101" s="276">
        <f t="shared" si="549"/>
        <v>0</v>
      </c>
      <c r="CG2101" s="277">
        <f t="shared" si="549"/>
        <v>0</v>
      </c>
      <c r="CH2101" s="277">
        <f t="shared" si="549"/>
        <v>0</v>
      </c>
      <c r="CI2101" s="278">
        <f t="shared" si="549"/>
        <v>0</v>
      </c>
      <c r="CJ2101" s="280">
        <f t="shared" si="550"/>
        <v>0</v>
      </c>
      <c r="CK2101" s="232">
        <f t="shared" si="551"/>
        <v>0</v>
      </c>
      <c r="CL2101" s="1"/>
    </row>
    <row r="2102" spans="1:90" ht="18" customHeight="1">
      <c r="A2102" s="1"/>
      <c r="B2102" s="1"/>
      <c r="C2102" s="314"/>
      <c r="D2102" s="287" t="str">
        <f t="shared" si="552"/>
        <v/>
      </c>
      <c r="E2102" s="449" t="str">
        <f t="shared" si="539"/>
        <v/>
      </c>
      <c r="F2102" s="450"/>
      <c r="G2102" s="451"/>
      <c r="H2102" s="452"/>
      <c r="I2102" s="453"/>
      <c r="J2102" s="453"/>
      <c r="K2102" s="453"/>
      <c r="L2102" s="453"/>
      <c r="M2102" s="454"/>
      <c r="N2102" s="455"/>
      <c r="O2102" s="456"/>
      <c r="P2102" s="456"/>
      <c r="Q2102" s="456"/>
      <c r="R2102" s="456"/>
      <c r="S2102" s="456"/>
      <c r="T2102" s="456"/>
      <c r="U2102" s="456"/>
      <c r="V2102" s="456"/>
      <c r="W2102" s="456"/>
      <c r="X2102" s="456"/>
      <c r="Y2102" s="456"/>
      <c r="Z2102" s="456"/>
      <c r="AA2102" s="456"/>
      <c r="AB2102" s="456"/>
      <c r="AC2102" s="456"/>
      <c r="AD2102" s="456"/>
      <c r="AE2102" s="457"/>
      <c r="AF2102" s="455"/>
      <c r="AG2102" s="456"/>
      <c r="AH2102" s="456"/>
      <c r="AI2102" s="456"/>
      <c r="AJ2102" s="456"/>
      <c r="AK2102" s="456"/>
      <c r="AL2102" s="456"/>
      <c r="AM2102" s="456"/>
      <c r="AN2102" s="457"/>
      <c r="AO2102" s="455"/>
      <c r="AP2102" s="456"/>
      <c r="AQ2102" s="456"/>
      <c r="AR2102" s="456"/>
      <c r="AS2102" s="456"/>
      <c r="AT2102" s="456"/>
      <c r="AU2102" s="456"/>
      <c r="AV2102" s="456"/>
      <c r="AW2102" s="456"/>
      <c r="AX2102" s="456"/>
      <c r="AY2102" s="456"/>
      <c r="AZ2102" s="456"/>
      <c r="BA2102" s="456"/>
      <c r="BB2102" s="456"/>
      <c r="BC2102" s="456"/>
      <c r="BD2102" s="456"/>
      <c r="BE2102" s="456"/>
      <c r="BF2102" s="456"/>
      <c r="BG2102" s="457"/>
      <c r="BH2102" s="458"/>
      <c r="BI2102" s="459"/>
      <c r="BJ2102" s="459"/>
      <c r="BK2102" s="459"/>
      <c r="BL2102" s="459"/>
      <c r="BM2102" s="460"/>
      <c r="BN2102" s="314"/>
      <c r="BO2102" s="314"/>
      <c r="BP2102" s="1"/>
      <c r="BQ2102" s="120">
        <f>IF($F$3="","",IF(N2102=$F$3,COUNTIF(BQ$23:BQ2101,"&gt;0")+1,0))</f>
        <v>0</v>
      </c>
      <c r="BR2102" s="1"/>
      <c r="BS2102" s="20" t="str">
        <f>IF($N2102="","",IF(VLOOKUP(VLOOKUP($N2102,IMPOSTAZIONI!$E$6:$I$13,5,FALSE),IMPOSTAZIONI!$B$25:$N$32,3,FALSE)=0,"",VLOOKUP(VLOOKUP($N2102,IMPOSTAZIONI!$E$6:$I$13,5,FALSE),IMPOSTAZIONI!$B$25:$N$32,3,FALSE)))</f>
        <v/>
      </c>
      <c r="BT2102" s="20" t="str">
        <f>IF($N2102="","",IF(VLOOKUP(VLOOKUP($N2102,IMPOSTAZIONI!$E$6:$I$13,5,FALSE),IMPOSTAZIONI!$B$25:$N$32,6,FALSE)=0,"",VLOOKUP(VLOOKUP($N2102,IMPOSTAZIONI!$E$6:$I$13,5,FALSE),IMPOSTAZIONI!$B$25:$N$32,6,FALSE)))</f>
        <v/>
      </c>
      <c r="BU2102" s="20" t="str">
        <f>IF($N2102="","",IF(VLOOKUP(VLOOKUP($N2102,IMPOSTAZIONI!$E$6:$I$13,5,FALSE),IMPOSTAZIONI!$B$25:$N$32,9,FALSE)=0,"",VLOOKUP(VLOOKUP($N2102,IMPOSTAZIONI!$E$6:$I$13,5,FALSE),IMPOSTAZIONI!$B$25:$N$32,9,FALSE)))</f>
        <v/>
      </c>
      <c r="BV2102" s="20" t="str">
        <f>IF($N2102="","",IF(VLOOKUP(VLOOKUP($N2102,IMPOSTAZIONI!$E$6:$I$13,5,FALSE),IMPOSTAZIONI!$B$25:$N$32,12,FALSE)=0,"",VLOOKUP(VLOOKUP($N2102,IMPOSTAZIONI!$E$6:$I$13,5,FALSE),IMPOSTAZIONI!$B$25:$N$32,12,FALSE)))</f>
        <v/>
      </c>
      <c r="BW2102" s="221" t="str">
        <f t="shared" si="540"/>
        <v/>
      </c>
      <c r="BX2102" s="221" t="str">
        <f t="shared" si="541"/>
        <v/>
      </c>
      <c r="BY2102" s="221">
        <f t="shared" si="542"/>
        <v>0</v>
      </c>
      <c r="BZ2102" s="231">
        <f t="shared" si="543"/>
        <v>0</v>
      </c>
      <c r="CA2102" s="246">
        <f t="shared" si="544"/>
        <v>0</v>
      </c>
      <c r="CB2102" s="246">
        <f t="shared" si="545"/>
        <v>0</v>
      </c>
      <c r="CC2102" s="246" t="str">
        <f t="shared" si="546"/>
        <v/>
      </c>
      <c r="CD2102" s="246">
        <f t="shared" si="547"/>
        <v>5</v>
      </c>
      <c r="CE2102" s="246">
        <f t="shared" si="548"/>
        <v>0</v>
      </c>
      <c r="CF2102" s="276">
        <f t="shared" si="549"/>
        <v>0</v>
      </c>
      <c r="CG2102" s="277">
        <f t="shared" si="549"/>
        <v>0</v>
      </c>
      <c r="CH2102" s="277">
        <f t="shared" si="549"/>
        <v>0</v>
      </c>
      <c r="CI2102" s="278">
        <f t="shared" si="549"/>
        <v>0</v>
      </c>
      <c r="CJ2102" s="280">
        <f t="shared" si="550"/>
        <v>0</v>
      </c>
      <c r="CK2102" s="232">
        <f t="shared" si="551"/>
        <v>0</v>
      </c>
      <c r="CL2102" s="1"/>
    </row>
    <row r="2103" spans="1:90" ht="18" customHeight="1">
      <c r="A2103" s="1"/>
      <c r="B2103" s="1"/>
      <c r="C2103" s="314"/>
      <c r="D2103" s="287" t="str">
        <f t="shared" si="552"/>
        <v/>
      </c>
      <c r="E2103" s="449" t="str">
        <f t="shared" si="539"/>
        <v/>
      </c>
      <c r="F2103" s="450"/>
      <c r="G2103" s="451"/>
      <c r="H2103" s="452"/>
      <c r="I2103" s="453"/>
      <c r="J2103" s="453"/>
      <c r="K2103" s="453"/>
      <c r="L2103" s="453"/>
      <c r="M2103" s="454"/>
      <c r="N2103" s="455"/>
      <c r="O2103" s="456"/>
      <c r="P2103" s="456"/>
      <c r="Q2103" s="456"/>
      <c r="R2103" s="456"/>
      <c r="S2103" s="456"/>
      <c r="T2103" s="456"/>
      <c r="U2103" s="456"/>
      <c r="V2103" s="456"/>
      <c r="W2103" s="456"/>
      <c r="X2103" s="456"/>
      <c r="Y2103" s="456"/>
      <c r="Z2103" s="456"/>
      <c r="AA2103" s="456"/>
      <c r="AB2103" s="456"/>
      <c r="AC2103" s="456"/>
      <c r="AD2103" s="456"/>
      <c r="AE2103" s="457"/>
      <c r="AF2103" s="455"/>
      <c r="AG2103" s="456"/>
      <c r="AH2103" s="456"/>
      <c r="AI2103" s="456"/>
      <c r="AJ2103" s="456"/>
      <c r="AK2103" s="456"/>
      <c r="AL2103" s="456"/>
      <c r="AM2103" s="456"/>
      <c r="AN2103" s="457"/>
      <c r="AO2103" s="455"/>
      <c r="AP2103" s="456"/>
      <c r="AQ2103" s="456"/>
      <c r="AR2103" s="456"/>
      <c r="AS2103" s="456"/>
      <c r="AT2103" s="456"/>
      <c r="AU2103" s="456"/>
      <c r="AV2103" s="456"/>
      <c r="AW2103" s="456"/>
      <c r="AX2103" s="456"/>
      <c r="AY2103" s="456"/>
      <c r="AZ2103" s="456"/>
      <c r="BA2103" s="456"/>
      <c r="BB2103" s="456"/>
      <c r="BC2103" s="456"/>
      <c r="BD2103" s="456"/>
      <c r="BE2103" s="456"/>
      <c r="BF2103" s="456"/>
      <c r="BG2103" s="457"/>
      <c r="BH2103" s="458"/>
      <c r="BI2103" s="459"/>
      <c r="BJ2103" s="459"/>
      <c r="BK2103" s="459"/>
      <c r="BL2103" s="459"/>
      <c r="BM2103" s="460"/>
      <c r="BN2103" s="314"/>
      <c r="BO2103" s="314"/>
      <c r="BP2103" s="1"/>
      <c r="BQ2103" s="120">
        <f>IF($F$3="","",IF(N2103=$F$3,COUNTIF(BQ$23:BQ2102,"&gt;0")+1,0))</f>
        <v>0</v>
      </c>
      <c r="BR2103" s="1"/>
      <c r="BS2103" s="20" t="str">
        <f>IF($N2103="","",IF(VLOOKUP(VLOOKUP($N2103,IMPOSTAZIONI!$E$6:$I$13,5,FALSE),IMPOSTAZIONI!$B$25:$N$32,3,FALSE)=0,"",VLOOKUP(VLOOKUP($N2103,IMPOSTAZIONI!$E$6:$I$13,5,FALSE),IMPOSTAZIONI!$B$25:$N$32,3,FALSE)))</f>
        <v/>
      </c>
      <c r="BT2103" s="20" t="str">
        <f>IF($N2103="","",IF(VLOOKUP(VLOOKUP($N2103,IMPOSTAZIONI!$E$6:$I$13,5,FALSE),IMPOSTAZIONI!$B$25:$N$32,6,FALSE)=0,"",VLOOKUP(VLOOKUP($N2103,IMPOSTAZIONI!$E$6:$I$13,5,FALSE),IMPOSTAZIONI!$B$25:$N$32,6,FALSE)))</f>
        <v/>
      </c>
      <c r="BU2103" s="20" t="str">
        <f>IF($N2103="","",IF(VLOOKUP(VLOOKUP($N2103,IMPOSTAZIONI!$E$6:$I$13,5,FALSE),IMPOSTAZIONI!$B$25:$N$32,9,FALSE)=0,"",VLOOKUP(VLOOKUP($N2103,IMPOSTAZIONI!$E$6:$I$13,5,FALSE),IMPOSTAZIONI!$B$25:$N$32,9,FALSE)))</f>
        <v/>
      </c>
      <c r="BV2103" s="20" t="str">
        <f>IF($N2103="","",IF(VLOOKUP(VLOOKUP($N2103,IMPOSTAZIONI!$E$6:$I$13,5,FALSE),IMPOSTAZIONI!$B$25:$N$32,12,FALSE)=0,"",VLOOKUP(VLOOKUP($N2103,IMPOSTAZIONI!$E$6:$I$13,5,FALSE),IMPOSTAZIONI!$B$25:$N$32,12,FALSE)))</f>
        <v/>
      </c>
      <c r="BW2103" s="221" t="str">
        <f t="shared" si="540"/>
        <v/>
      </c>
      <c r="BX2103" s="221" t="str">
        <f t="shared" si="541"/>
        <v/>
      </c>
      <c r="BY2103" s="221">
        <f t="shared" si="542"/>
        <v>0</v>
      </c>
      <c r="BZ2103" s="231">
        <f t="shared" si="543"/>
        <v>0</v>
      </c>
      <c r="CA2103" s="246">
        <f t="shared" si="544"/>
        <v>0</v>
      </c>
      <c r="CB2103" s="246">
        <f t="shared" si="545"/>
        <v>0</v>
      </c>
      <c r="CC2103" s="246" t="str">
        <f t="shared" si="546"/>
        <v/>
      </c>
      <c r="CD2103" s="246">
        <f t="shared" si="547"/>
        <v>5</v>
      </c>
      <c r="CE2103" s="246">
        <f t="shared" si="548"/>
        <v>0</v>
      </c>
      <c r="CF2103" s="276">
        <f t="shared" si="549"/>
        <v>0</v>
      </c>
      <c r="CG2103" s="277">
        <f t="shared" si="549"/>
        <v>0</v>
      </c>
      <c r="CH2103" s="277">
        <f t="shared" si="549"/>
        <v>0</v>
      </c>
      <c r="CI2103" s="278">
        <f t="shared" si="549"/>
        <v>0</v>
      </c>
      <c r="CJ2103" s="280">
        <f t="shared" si="550"/>
        <v>0</v>
      </c>
      <c r="CK2103" s="232">
        <f t="shared" si="551"/>
        <v>0</v>
      </c>
      <c r="CL2103" s="1"/>
    </row>
    <row r="2104" spans="1:90" ht="18" customHeight="1">
      <c r="A2104" s="1"/>
      <c r="B2104" s="1"/>
      <c r="C2104" s="314"/>
      <c r="D2104" s="287" t="str">
        <f t="shared" si="552"/>
        <v/>
      </c>
      <c r="E2104" s="449" t="str">
        <f t="shared" si="539"/>
        <v/>
      </c>
      <c r="F2104" s="450"/>
      <c r="G2104" s="451"/>
      <c r="H2104" s="452"/>
      <c r="I2104" s="453"/>
      <c r="J2104" s="453"/>
      <c r="K2104" s="453"/>
      <c r="L2104" s="453"/>
      <c r="M2104" s="454"/>
      <c r="N2104" s="455"/>
      <c r="O2104" s="456"/>
      <c r="P2104" s="456"/>
      <c r="Q2104" s="456"/>
      <c r="R2104" s="456"/>
      <c r="S2104" s="456"/>
      <c r="T2104" s="456"/>
      <c r="U2104" s="456"/>
      <c r="V2104" s="456"/>
      <c r="W2104" s="456"/>
      <c r="X2104" s="456"/>
      <c r="Y2104" s="456"/>
      <c r="Z2104" s="456"/>
      <c r="AA2104" s="456"/>
      <c r="AB2104" s="456"/>
      <c r="AC2104" s="456"/>
      <c r="AD2104" s="456"/>
      <c r="AE2104" s="457"/>
      <c r="AF2104" s="455"/>
      <c r="AG2104" s="456"/>
      <c r="AH2104" s="456"/>
      <c r="AI2104" s="456"/>
      <c r="AJ2104" s="456"/>
      <c r="AK2104" s="456"/>
      <c r="AL2104" s="456"/>
      <c r="AM2104" s="456"/>
      <c r="AN2104" s="457"/>
      <c r="AO2104" s="455"/>
      <c r="AP2104" s="456"/>
      <c r="AQ2104" s="456"/>
      <c r="AR2104" s="456"/>
      <c r="AS2104" s="456"/>
      <c r="AT2104" s="456"/>
      <c r="AU2104" s="456"/>
      <c r="AV2104" s="456"/>
      <c r="AW2104" s="456"/>
      <c r="AX2104" s="456"/>
      <c r="AY2104" s="456"/>
      <c r="AZ2104" s="456"/>
      <c r="BA2104" s="456"/>
      <c r="BB2104" s="456"/>
      <c r="BC2104" s="456"/>
      <c r="BD2104" s="456"/>
      <c r="BE2104" s="456"/>
      <c r="BF2104" s="456"/>
      <c r="BG2104" s="457"/>
      <c r="BH2104" s="458"/>
      <c r="BI2104" s="459"/>
      <c r="BJ2104" s="459"/>
      <c r="BK2104" s="459"/>
      <c r="BL2104" s="459"/>
      <c r="BM2104" s="460"/>
      <c r="BN2104" s="314"/>
      <c r="BO2104" s="314"/>
      <c r="BP2104" s="1"/>
      <c r="BQ2104" s="120">
        <f>IF($F$3="","",IF(N2104=$F$3,COUNTIF(BQ$23:BQ2103,"&gt;0")+1,0))</f>
        <v>0</v>
      </c>
      <c r="BR2104" s="1"/>
      <c r="BS2104" s="20" t="str">
        <f>IF($N2104="","",IF(VLOOKUP(VLOOKUP($N2104,IMPOSTAZIONI!$E$6:$I$13,5,FALSE),IMPOSTAZIONI!$B$25:$N$32,3,FALSE)=0,"",VLOOKUP(VLOOKUP($N2104,IMPOSTAZIONI!$E$6:$I$13,5,FALSE),IMPOSTAZIONI!$B$25:$N$32,3,FALSE)))</f>
        <v/>
      </c>
      <c r="BT2104" s="20" t="str">
        <f>IF($N2104="","",IF(VLOOKUP(VLOOKUP($N2104,IMPOSTAZIONI!$E$6:$I$13,5,FALSE),IMPOSTAZIONI!$B$25:$N$32,6,FALSE)=0,"",VLOOKUP(VLOOKUP($N2104,IMPOSTAZIONI!$E$6:$I$13,5,FALSE),IMPOSTAZIONI!$B$25:$N$32,6,FALSE)))</f>
        <v/>
      </c>
      <c r="BU2104" s="20" t="str">
        <f>IF($N2104="","",IF(VLOOKUP(VLOOKUP($N2104,IMPOSTAZIONI!$E$6:$I$13,5,FALSE),IMPOSTAZIONI!$B$25:$N$32,9,FALSE)=0,"",VLOOKUP(VLOOKUP($N2104,IMPOSTAZIONI!$E$6:$I$13,5,FALSE),IMPOSTAZIONI!$B$25:$N$32,9,FALSE)))</f>
        <v/>
      </c>
      <c r="BV2104" s="20" t="str">
        <f>IF($N2104="","",IF(VLOOKUP(VLOOKUP($N2104,IMPOSTAZIONI!$E$6:$I$13,5,FALSE),IMPOSTAZIONI!$B$25:$N$32,12,FALSE)=0,"",VLOOKUP(VLOOKUP($N2104,IMPOSTAZIONI!$E$6:$I$13,5,FALSE),IMPOSTAZIONI!$B$25:$N$32,12,FALSE)))</f>
        <v/>
      </c>
      <c r="BW2104" s="221" t="str">
        <f t="shared" si="540"/>
        <v/>
      </c>
      <c r="BX2104" s="221" t="str">
        <f t="shared" si="541"/>
        <v/>
      </c>
      <c r="BY2104" s="221">
        <f t="shared" si="542"/>
        <v>0</v>
      </c>
      <c r="BZ2104" s="231">
        <f t="shared" si="543"/>
        <v>0</v>
      </c>
      <c r="CA2104" s="246">
        <f t="shared" si="544"/>
        <v>0</v>
      </c>
      <c r="CB2104" s="246">
        <f t="shared" si="545"/>
        <v>0</v>
      </c>
      <c r="CC2104" s="246" t="str">
        <f t="shared" si="546"/>
        <v/>
      </c>
      <c r="CD2104" s="246">
        <f t="shared" si="547"/>
        <v>5</v>
      </c>
      <c r="CE2104" s="246">
        <f t="shared" si="548"/>
        <v>0</v>
      </c>
      <c r="CF2104" s="276">
        <f t="shared" si="549"/>
        <v>0</v>
      </c>
      <c r="CG2104" s="277">
        <f t="shared" si="549"/>
        <v>0</v>
      </c>
      <c r="CH2104" s="277">
        <f t="shared" si="549"/>
        <v>0</v>
      </c>
      <c r="CI2104" s="278">
        <f t="shared" si="549"/>
        <v>0</v>
      </c>
      <c r="CJ2104" s="280">
        <f t="shared" si="550"/>
        <v>0</v>
      </c>
      <c r="CK2104" s="232">
        <f t="shared" si="551"/>
        <v>0</v>
      </c>
      <c r="CL2104" s="1"/>
    </row>
    <row r="2105" spans="1:90" ht="18" customHeight="1">
      <c r="A2105" s="1"/>
      <c r="B2105" s="1"/>
      <c r="C2105" s="314"/>
      <c r="D2105" s="287" t="str">
        <f t="shared" si="552"/>
        <v/>
      </c>
      <c r="E2105" s="449" t="str">
        <f t="shared" si="539"/>
        <v/>
      </c>
      <c r="F2105" s="450"/>
      <c r="G2105" s="451"/>
      <c r="H2105" s="452"/>
      <c r="I2105" s="453"/>
      <c r="J2105" s="453"/>
      <c r="K2105" s="453"/>
      <c r="L2105" s="453"/>
      <c r="M2105" s="454"/>
      <c r="N2105" s="455"/>
      <c r="O2105" s="456"/>
      <c r="P2105" s="456"/>
      <c r="Q2105" s="456"/>
      <c r="R2105" s="456"/>
      <c r="S2105" s="456"/>
      <c r="T2105" s="456"/>
      <c r="U2105" s="456"/>
      <c r="V2105" s="456"/>
      <c r="W2105" s="456"/>
      <c r="X2105" s="456"/>
      <c r="Y2105" s="456"/>
      <c r="Z2105" s="456"/>
      <c r="AA2105" s="456"/>
      <c r="AB2105" s="456"/>
      <c r="AC2105" s="456"/>
      <c r="AD2105" s="456"/>
      <c r="AE2105" s="457"/>
      <c r="AF2105" s="455"/>
      <c r="AG2105" s="456"/>
      <c r="AH2105" s="456"/>
      <c r="AI2105" s="456"/>
      <c r="AJ2105" s="456"/>
      <c r="AK2105" s="456"/>
      <c r="AL2105" s="456"/>
      <c r="AM2105" s="456"/>
      <c r="AN2105" s="457"/>
      <c r="AO2105" s="455"/>
      <c r="AP2105" s="456"/>
      <c r="AQ2105" s="456"/>
      <c r="AR2105" s="456"/>
      <c r="AS2105" s="456"/>
      <c r="AT2105" s="456"/>
      <c r="AU2105" s="456"/>
      <c r="AV2105" s="456"/>
      <c r="AW2105" s="456"/>
      <c r="AX2105" s="456"/>
      <c r="AY2105" s="456"/>
      <c r="AZ2105" s="456"/>
      <c r="BA2105" s="456"/>
      <c r="BB2105" s="456"/>
      <c r="BC2105" s="456"/>
      <c r="BD2105" s="456"/>
      <c r="BE2105" s="456"/>
      <c r="BF2105" s="456"/>
      <c r="BG2105" s="457"/>
      <c r="BH2105" s="458"/>
      <c r="BI2105" s="459"/>
      <c r="BJ2105" s="459"/>
      <c r="BK2105" s="459"/>
      <c r="BL2105" s="459"/>
      <c r="BM2105" s="460"/>
      <c r="BN2105" s="314"/>
      <c r="BO2105" s="314"/>
      <c r="BP2105" s="1"/>
      <c r="BQ2105" s="120">
        <f>IF($F$3="","",IF(N2105=$F$3,COUNTIF(BQ$23:BQ2104,"&gt;0")+1,0))</f>
        <v>0</v>
      </c>
      <c r="BR2105" s="1"/>
      <c r="BS2105" s="20" t="str">
        <f>IF($N2105="","",IF(VLOOKUP(VLOOKUP($N2105,IMPOSTAZIONI!$E$6:$I$13,5,FALSE),IMPOSTAZIONI!$B$25:$N$32,3,FALSE)=0,"",VLOOKUP(VLOOKUP($N2105,IMPOSTAZIONI!$E$6:$I$13,5,FALSE),IMPOSTAZIONI!$B$25:$N$32,3,FALSE)))</f>
        <v/>
      </c>
      <c r="BT2105" s="20" t="str">
        <f>IF($N2105="","",IF(VLOOKUP(VLOOKUP($N2105,IMPOSTAZIONI!$E$6:$I$13,5,FALSE),IMPOSTAZIONI!$B$25:$N$32,6,FALSE)=0,"",VLOOKUP(VLOOKUP($N2105,IMPOSTAZIONI!$E$6:$I$13,5,FALSE),IMPOSTAZIONI!$B$25:$N$32,6,FALSE)))</f>
        <v/>
      </c>
      <c r="BU2105" s="20" t="str">
        <f>IF($N2105="","",IF(VLOOKUP(VLOOKUP($N2105,IMPOSTAZIONI!$E$6:$I$13,5,FALSE),IMPOSTAZIONI!$B$25:$N$32,9,FALSE)=0,"",VLOOKUP(VLOOKUP($N2105,IMPOSTAZIONI!$E$6:$I$13,5,FALSE),IMPOSTAZIONI!$B$25:$N$32,9,FALSE)))</f>
        <v/>
      </c>
      <c r="BV2105" s="20" t="str">
        <f>IF($N2105="","",IF(VLOOKUP(VLOOKUP($N2105,IMPOSTAZIONI!$E$6:$I$13,5,FALSE),IMPOSTAZIONI!$B$25:$N$32,12,FALSE)=0,"",VLOOKUP(VLOOKUP($N2105,IMPOSTAZIONI!$E$6:$I$13,5,FALSE),IMPOSTAZIONI!$B$25:$N$32,12,FALSE)))</f>
        <v/>
      </c>
      <c r="BW2105" s="221" t="str">
        <f t="shared" si="540"/>
        <v/>
      </c>
      <c r="BX2105" s="221" t="str">
        <f t="shared" si="541"/>
        <v/>
      </c>
      <c r="BY2105" s="221">
        <f t="shared" si="542"/>
        <v>0</v>
      </c>
      <c r="BZ2105" s="231">
        <f t="shared" si="543"/>
        <v>0</v>
      </c>
      <c r="CA2105" s="246">
        <f t="shared" si="544"/>
        <v>0</v>
      </c>
      <c r="CB2105" s="246">
        <f t="shared" si="545"/>
        <v>0</v>
      </c>
      <c r="CC2105" s="246" t="str">
        <f t="shared" si="546"/>
        <v/>
      </c>
      <c r="CD2105" s="246">
        <f t="shared" si="547"/>
        <v>5</v>
      </c>
      <c r="CE2105" s="246">
        <f t="shared" si="548"/>
        <v>0</v>
      </c>
      <c r="CF2105" s="276">
        <f t="shared" si="549"/>
        <v>0</v>
      </c>
      <c r="CG2105" s="277">
        <f t="shared" si="549"/>
        <v>0</v>
      </c>
      <c r="CH2105" s="277">
        <f t="shared" si="549"/>
        <v>0</v>
      </c>
      <c r="CI2105" s="278">
        <f t="shared" si="549"/>
        <v>0</v>
      </c>
      <c r="CJ2105" s="280">
        <f t="shared" si="550"/>
        <v>0</v>
      </c>
      <c r="CK2105" s="232">
        <f t="shared" si="551"/>
        <v>0</v>
      </c>
      <c r="CL2105" s="1"/>
    </row>
    <row r="2106" spans="1:90" ht="18" customHeight="1">
      <c r="A2106" s="1"/>
      <c r="B2106" s="1"/>
      <c r="C2106" s="314"/>
      <c r="D2106" s="287" t="str">
        <f t="shared" si="552"/>
        <v/>
      </c>
      <c r="E2106" s="449" t="str">
        <f t="shared" si="539"/>
        <v/>
      </c>
      <c r="F2106" s="450"/>
      <c r="G2106" s="451"/>
      <c r="H2106" s="452"/>
      <c r="I2106" s="453"/>
      <c r="J2106" s="453"/>
      <c r="K2106" s="453"/>
      <c r="L2106" s="453"/>
      <c r="M2106" s="454"/>
      <c r="N2106" s="455"/>
      <c r="O2106" s="456"/>
      <c r="P2106" s="456"/>
      <c r="Q2106" s="456"/>
      <c r="R2106" s="456"/>
      <c r="S2106" s="456"/>
      <c r="T2106" s="456"/>
      <c r="U2106" s="456"/>
      <c r="V2106" s="456"/>
      <c r="W2106" s="456"/>
      <c r="X2106" s="456"/>
      <c r="Y2106" s="456"/>
      <c r="Z2106" s="456"/>
      <c r="AA2106" s="456"/>
      <c r="AB2106" s="456"/>
      <c r="AC2106" s="456"/>
      <c r="AD2106" s="456"/>
      <c r="AE2106" s="457"/>
      <c r="AF2106" s="455"/>
      <c r="AG2106" s="456"/>
      <c r="AH2106" s="456"/>
      <c r="AI2106" s="456"/>
      <c r="AJ2106" s="456"/>
      <c r="AK2106" s="456"/>
      <c r="AL2106" s="456"/>
      <c r="AM2106" s="456"/>
      <c r="AN2106" s="457"/>
      <c r="AO2106" s="455"/>
      <c r="AP2106" s="456"/>
      <c r="AQ2106" s="456"/>
      <c r="AR2106" s="456"/>
      <c r="AS2106" s="456"/>
      <c r="AT2106" s="456"/>
      <c r="AU2106" s="456"/>
      <c r="AV2106" s="456"/>
      <c r="AW2106" s="456"/>
      <c r="AX2106" s="456"/>
      <c r="AY2106" s="456"/>
      <c r="AZ2106" s="456"/>
      <c r="BA2106" s="456"/>
      <c r="BB2106" s="456"/>
      <c r="BC2106" s="456"/>
      <c r="BD2106" s="456"/>
      <c r="BE2106" s="456"/>
      <c r="BF2106" s="456"/>
      <c r="BG2106" s="457"/>
      <c r="BH2106" s="458"/>
      <c r="BI2106" s="459"/>
      <c r="BJ2106" s="459"/>
      <c r="BK2106" s="459"/>
      <c r="BL2106" s="459"/>
      <c r="BM2106" s="460"/>
      <c r="BN2106" s="314"/>
      <c r="BO2106" s="314"/>
      <c r="BP2106" s="1"/>
      <c r="BQ2106" s="120">
        <f>IF($F$3="","",IF(N2106=$F$3,COUNTIF(BQ$23:BQ2105,"&gt;0")+1,0))</f>
        <v>0</v>
      </c>
      <c r="BR2106" s="1"/>
      <c r="BS2106" s="20" t="str">
        <f>IF($N2106="","",IF(VLOOKUP(VLOOKUP($N2106,IMPOSTAZIONI!$E$6:$I$13,5,FALSE),IMPOSTAZIONI!$B$25:$N$32,3,FALSE)=0,"",VLOOKUP(VLOOKUP($N2106,IMPOSTAZIONI!$E$6:$I$13,5,FALSE),IMPOSTAZIONI!$B$25:$N$32,3,FALSE)))</f>
        <v/>
      </c>
      <c r="BT2106" s="20" t="str">
        <f>IF($N2106="","",IF(VLOOKUP(VLOOKUP($N2106,IMPOSTAZIONI!$E$6:$I$13,5,FALSE),IMPOSTAZIONI!$B$25:$N$32,6,FALSE)=0,"",VLOOKUP(VLOOKUP($N2106,IMPOSTAZIONI!$E$6:$I$13,5,FALSE),IMPOSTAZIONI!$B$25:$N$32,6,FALSE)))</f>
        <v/>
      </c>
      <c r="BU2106" s="20" t="str">
        <f>IF($N2106="","",IF(VLOOKUP(VLOOKUP($N2106,IMPOSTAZIONI!$E$6:$I$13,5,FALSE),IMPOSTAZIONI!$B$25:$N$32,9,FALSE)=0,"",VLOOKUP(VLOOKUP($N2106,IMPOSTAZIONI!$E$6:$I$13,5,FALSE),IMPOSTAZIONI!$B$25:$N$32,9,FALSE)))</f>
        <v/>
      </c>
      <c r="BV2106" s="20" t="str">
        <f>IF($N2106="","",IF(VLOOKUP(VLOOKUP($N2106,IMPOSTAZIONI!$E$6:$I$13,5,FALSE),IMPOSTAZIONI!$B$25:$N$32,12,FALSE)=0,"",VLOOKUP(VLOOKUP($N2106,IMPOSTAZIONI!$E$6:$I$13,5,FALSE),IMPOSTAZIONI!$B$25:$N$32,12,FALSE)))</f>
        <v/>
      </c>
      <c r="BW2106" s="221" t="str">
        <f t="shared" si="540"/>
        <v/>
      </c>
      <c r="BX2106" s="221" t="str">
        <f t="shared" si="541"/>
        <v/>
      </c>
      <c r="BY2106" s="221">
        <f t="shared" si="542"/>
        <v>0</v>
      </c>
      <c r="BZ2106" s="231">
        <f t="shared" si="543"/>
        <v>0</v>
      </c>
      <c r="CA2106" s="246">
        <f t="shared" si="544"/>
        <v>0</v>
      </c>
      <c r="CB2106" s="246">
        <f t="shared" si="545"/>
        <v>0</v>
      </c>
      <c r="CC2106" s="246" t="str">
        <f t="shared" si="546"/>
        <v/>
      </c>
      <c r="CD2106" s="246">
        <f t="shared" si="547"/>
        <v>5</v>
      </c>
      <c r="CE2106" s="246">
        <f t="shared" si="548"/>
        <v>0</v>
      </c>
      <c r="CF2106" s="276">
        <f t="shared" si="549"/>
        <v>0</v>
      </c>
      <c r="CG2106" s="277">
        <f t="shared" si="549"/>
        <v>0</v>
      </c>
      <c r="CH2106" s="277">
        <f t="shared" si="549"/>
        <v>0</v>
      </c>
      <c r="CI2106" s="278">
        <f t="shared" si="549"/>
        <v>0</v>
      </c>
      <c r="CJ2106" s="280">
        <f t="shared" si="550"/>
        <v>0</v>
      </c>
      <c r="CK2106" s="232">
        <f t="shared" si="551"/>
        <v>0</v>
      </c>
      <c r="CL2106" s="1"/>
    </row>
    <row r="2107" spans="1:90" ht="18" customHeight="1">
      <c r="A2107" s="1"/>
      <c r="B2107" s="1"/>
      <c r="C2107" s="314"/>
      <c r="D2107" s="287" t="str">
        <f t="shared" si="552"/>
        <v/>
      </c>
      <c r="E2107" s="449" t="str">
        <f t="shared" si="539"/>
        <v/>
      </c>
      <c r="F2107" s="450"/>
      <c r="G2107" s="451"/>
      <c r="H2107" s="452"/>
      <c r="I2107" s="453"/>
      <c r="J2107" s="453"/>
      <c r="K2107" s="453"/>
      <c r="L2107" s="453"/>
      <c r="M2107" s="454"/>
      <c r="N2107" s="455"/>
      <c r="O2107" s="456"/>
      <c r="P2107" s="456"/>
      <c r="Q2107" s="456"/>
      <c r="R2107" s="456"/>
      <c r="S2107" s="456"/>
      <c r="T2107" s="456"/>
      <c r="U2107" s="456"/>
      <c r="V2107" s="456"/>
      <c r="W2107" s="456"/>
      <c r="X2107" s="456"/>
      <c r="Y2107" s="456"/>
      <c r="Z2107" s="456"/>
      <c r="AA2107" s="456"/>
      <c r="AB2107" s="456"/>
      <c r="AC2107" s="456"/>
      <c r="AD2107" s="456"/>
      <c r="AE2107" s="457"/>
      <c r="AF2107" s="455"/>
      <c r="AG2107" s="456"/>
      <c r="AH2107" s="456"/>
      <c r="AI2107" s="456"/>
      <c r="AJ2107" s="456"/>
      <c r="AK2107" s="456"/>
      <c r="AL2107" s="456"/>
      <c r="AM2107" s="456"/>
      <c r="AN2107" s="457"/>
      <c r="AO2107" s="455"/>
      <c r="AP2107" s="456"/>
      <c r="AQ2107" s="456"/>
      <c r="AR2107" s="456"/>
      <c r="AS2107" s="456"/>
      <c r="AT2107" s="456"/>
      <c r="AU2107" s="456"/>
      <c r="AV2107" s="456"/>
      <c r="AW2107" s="456"/>
      <c r="AX2107" s="456"/>
      <c r="AY2107" s="456"/>
      <c r="AZ2107" s="456"/>
      <c r="BA2107" s="456"/>
      <c r="BB2107" s="456"/>
      <c r="BC2107" s="456"/>
      <c r="BD2107" s="456"/>
      <c r="BE2107" s="456"/>
      <c r="BF2107" s="456"/>
      <c r="BG2107" s="457"/>
      <c r="BH2107" s="458"/>
      <c r="BI2107" s="459"/>
      <c r="BJ2107" s="459"/>
      <c r="BK2107" s="459"/>
      <c r="BL2107" s="459"/>
      <c r="BM2107" s="460"/>
      <c r="BN2107" s="314"/>
      <c r="BO2107" s="314"/>
      <c r="BP2107" s="1"/>
      <c r="BQ2107" s="120">
        <f>IF($F$3="","",IF(N2107=$F$3,COUNTIF(BQ$23:BQ2106,"&gt;0")+1,0))</f>
        <v>0</v>
      </c>
      <c r="BR2107" s="1"/>
      <c r="BS2107" s="20" t="str">
        <f>IF($N2107="","",IF(VLOOKUP(VLOOKUP($N2107,IMPOSTAZIONI!$E$6:$I$13,5,FALSE),IMPOSTAZIONI!$B$25:$N$32,3,FALSE)=0,"",VLOOKUP(VLOOKUP($N2107,IMPOSTAZIONI!$E$6:$I$13,5,FALSE),IMPOSTAZIONI!$B$25:$N$32,3,FALSE)))</f>
        <v/>
      </c>
      <c r="BT2107" s="20" t="str">
        <f>IF($N2107="","",IF(VLOOKUP(VLOOKUP($N2107,IMPOSTAZIONI!$E$6:$I$13,5,FALSE),IMPOSTAZIONI!$B$25:$N$32,6,FALSE)=0,"",VLOOKUP(VLOOKUP($N2107,IMPOSTAZIONI!$E$6:$I$13,5,FALSE),IMPOSTAZIONI!$B$25:$N$32,6,FALSE)))</f>
        <v/>
      </c>
      <c r="BU2107" s="20" t="str">
        <f>IF($N2107="","",IF(VLOOKUP(VLOOKUP($N2107,IMPOSTAZIONI!$E$6:$I$13,5,FALSE),IMPOSTAZIONI!$B$25:$N$32,9,FALSE)=0,"",VLOOKUP(VLOOKUP($N2107,IMPOSTAZIONI!$E$6:$I$13,5,FALSE),IMPOSTAZIONI!$B$25:$N$32,9,FALSE)))</f>
        <v/>
      </c>
      <c r="BV2107" s="20" t="str">
        <f>IF($N2107="","",IF(VLOOKUP(VLOOKUP($N2107,IMPOSTAZIONI!$E$6:$I$13,5,FALSE),IMPOSTAZIONI!$B$25:$N$32,12,FALSE)=0,"",VLOOKUP(VLOOKUP($N2107,IMPOSTAZIONI!$E$6:$I$13,5,FALSE),IMPOSTAZIONI!$B$25:$N$32,12,FALSE)))</f>
        <v/>
      </c>
      <c r="BW2107" s="221" t="str">
        <f t="shared" si="540"/>
        <v/>
      </c>
      <c r="BX2107" s="221" t="str">
        <f t="shared" si="541"/>
        <v/>
      </c>
      <c r="BY2107" s="221">
        <f t="shared" si="542"/>
        <v>0</v>
      </c>
      <c r="BZ2107" s="231">
        <f t="shared" si="543"/>
        <v>0</v>
      </c>
      <c r="CA2107" s="246">
        <f t="shared" si="544"/>
        <v>0</v>
      </c>
      <c r="CB2107" s="246">
        <f t="shared" si="545"/>
        <v>0</v>
      </c>
      <c r="CC2107" s="246" t="str">
        <f t="shared" si="546"/>
        <v/>
      </c>
      <c r="CD2107" s="246">
        <f t="shared" si="547"/>
        <v>5</v>
      </c>
      <c r="CE2107" s="246">
        <f t="shared" si="548"/>
        <v>0</v>
      </c>
      <c r="CF2107" s="276">
        <f t="shared" si="549"/>
        <v>0</v>
      </c>
      <c r="CG2107" s="277">
        <f t="shared" si="549"/>
        <v>0</v>
      </c>
      <c r="CH2107" s="277">
        <f t="shared" si="549"/>
        <v>0</v>
      </c>
      <c r="CI2107" s="278">
        <f t="shared" si="549"/>
        <v>0</v>
      </c>
      <c r="CJ2107" s="280">
        <f t="shared" si="550"/>
        <v>0</v>
      </c>
      <c r="CK2107" s="232">
        <f t="shared" si="551"/>
        <v>0</v>
      </c>
      <c r="CL2107" s="1"/>
    </row>
    <row r="2108" spans="1:90" ht="18" customHeight="1">
      <c r="A2108" s="1"/>
      <c r="B2108" s="1"/>
      <c r="C2108" s="314"/>
      <c r="D2108" s="287" t="str">
        <f t="shared" si="552"/>
        <v/>
      </c>
      <c r="E2108" s="449" t="str">
        <f t="shared" si="539"/>
        <v/>
      </c>
      <c r="F2108" s="450"/>
      <c r="G2108" s="451"/>
      <c r="H2108" s="452"/>
      <c r="I2108" s="453"/>
      <c r="J2108" s="453"/>
      <c r="K2108" s="453"/>
      <c r="L2108" s="453"/>
      <c r="M2108" s="454"/>
      <c r="N2108" s="455"/>
      <c r="O2108" s="456"/>
      <c r="P2108" s="456"/>
      <c r="Q2108" s="456"/>
      <c r="R2108" s="456"/>
      <c r="S2108" s="456"/>
      <c r="T2108" s="456"/>
      <c r="U2108" s="456"/>
      <c r="V2108" s="456"/>
      <c r="W2108" s="456"/>
      <c r="X2108" s="456"/>
      <c r="Y2108" s="456"/>
      <c r="Z2108" s="456"/>
      <c r="AA2108" s="456"/>
      <c r="AB2108" s="456"/>
      <c r="AC2108" s="456"/>
      <c r="AD2108" s="456"/>
      <c r="AE2108" s="457"/>
      <c r="AF2108" s="455"/>
      <c r="AG2108" s="456"/>
      <c r="AH2108" s="456"/>
      <c r="AI2108" s="456"/>
      <c r="AJ2108" s="456"/>
      <c r="AK2108" s="456"/>
      <c r="AL2108" s="456"/>
      <c r="AM2108" s="456"/>
      <c r="AN2108" s="457"/>
      <c r="AO2108" s="455"/>
      <c r="AP2108" s="456"/>
      <c r="AQ2108" s="456"/>
      <c r="AR2108" s="456"/>
      <c r="AS2108" s="456"/>
      <c r="AT2108" s="456"/>
      <c r="AU2108" s="456"/>
      <c r="AV2108" s="456"/>
      <c r="AW2108" s="456"/>
      <c r="AX2108" s="456"/>
      <c r="AY2108" s="456"/>
      <c r="AZ2108" s="456"/>
      <c r="BA2108" s="456"/>
      <c r="BB2108" s="456"/>
      <c r="BC2108" s="456"/>
      <c r="BD2108" s="456"/>
      <c r="BE2108" s="456"/>
      <c r="BF2108" s="456"/>
      <c r="BG2108" s="457"/>
      <c r="BH2108" s="458"/>
      <c r="BI2108" s="459"/>
      <c r="BJ2108" s="459"/>
      <c r="BK2108" s="459"/>
      <c r="BL2108" s="459"/>
      <c r="BM2108" s="460"/>
      <c r="BN2108" s="314"/>
      <c r="BO2108" s="314"/>
      <c r="BP2108" s="1"/>
      <c r="BQ2108" s="120">
        <f>IF($F$3="","",IF(N2108=$F$3,COUNTIF(BQ$23:BQ2107,"&gt;0")+1,0))</f>
        <v>0</v>
      </c>
      <c r="BR2108" s="1"/>
      <c r="BS2108" s="20" t="str">
        <f>IF($N2108="","",IF(VLOOKUP(VLOOKUP($N2108,IMPOSTAZIONI!$E$6:$I$13,5,FALSE),IMPOSTAZIONI!$B$25:$N$32,3,FALSE)=0,"",VLOOKUP(VLOOKUP($N2108,IMPOSTAZIONI!$E$6:$I$13,5,FALSE),IMPOSTAZIONI!$B$25:$N$32,3,FALSE)))</f>
        <v/>
      </c>
      <c r="BT2108" s="20" t="str">
        <f>IF($N2108="","",IF(VLOOKUP(VLOOKUP($N2108,IMPOSTAZIONI!$E$6:$I$13,5,FALSE),IMPOSTAZIONI!$B$25:$N$32,6,FALSE)=0,"",VLOOKUP(VLOOKUP($N2108,IMPOSTAZIONI!$E$6:$I$13,5,FALSE),IMPOSTAZIONI!$B$25:$N$32,6,FALSE)))</f>
        <v/>
      </c>
      <c r="BU2108" s="20" t="str">
        <f>IF($N2108="","",IF(VLOOKUP(VLOOKUP($N2108,IMPOSTAZIONI!$E$6:$I$13,5,FALSE),IMPOSTAZIONI!$B$25:$N$32,9,FALSE)=0,"",VLOOKUP(VLOOKUP($N2108,IMPOSTAZIONI!$E$6:$I$13,5,FALSE),IMPOSTAZIONI!$B$25:$N$32,9,FALSE)))</f>
        <v/>
      </c>
      <c r="BV2108" s="20" t="str">
        <f>IF($N2108="","",IF(VLOOKUP(VLOOKUP($N2108,IMPOSTAZIONI!$E$6:$I$13,5,FALSE),IMPOSTAZIONI!$B$25:$N$32,12,FALSE)=0,"",VLOOKUP(VLOOKUP($N2108,IMPOSTAZIONI!$E$6:$I$13,5,FALSE),IMPOSTAZIONI!$B$25:$N$32,12,FALSE)))</f>
        <v/>
      </c>
      <c r="BW2108" s="221" t="str">
        <f t="shared" si="540"/>
        <v/>
      </c>
      <c r="BX2108" s="221" t="str">
        <f t="shared" si="541"/>
        <v/>
      </c>
      <c r="BY2108" s="221">
        <f t="shared" si="542"/>
        <v>0</v>
      </c>
      <c r="BZ2108" s="231">
        <f t="shared" si="543"/>
        <v>0</v>
      </c>
      <c r="CA2108" s="246">
        <f t="shared" si="544"/>
        <v>0</v>
      </c>
      <c r="CB2108" s="246">
        <f t="shared" si="545"/>
        <v>0</v>
      </c>
      <c r="CC2108" s="246" t="str">
        <f t="shared" si="546"/>
        <v/>
      </c>
      <c r="CD2108" s="246">
        <f t="shared" si="547"/>
        <v>5</v>
      </c>
      <c r="CE2108" s="246">
        <f t="shared" si="548"/>
        <v>0</v>
      </c>
      <c r="CF2108" s="276">
        <f t="shared" si="549"/>
        <v>0</v>
      </c>
      <c r="CG2108" s="277">
        <f t="shared" si="549"/>
        <v>0</v>
      </c>
      <c r="CH2108" s="277">
        <f t="shared" si="549"/>
        <v>0</v>
      </c>
      <c r="CI2108" s="278">
        <f t="shared" si="549"/>
        <v>0</v>
      </c>
      <c r="CJ2108" s="280">
        <f t="shared" si="550"/>
        <v>0</v>
      </c>
      <c r="CK2108" s="232">
        <f t="shared" si="551"/>
        <v>0</v>
      </c>
      <c r="CL2108" s="1"/>
    </row>
    <row r="2109" spans="1:90" ht="18" customHeight="1">
      <c r="A2109" s="1"/>
      <c r="B2109" s="1"/>
      <c r="C2109" s="314"/>
      <c r="D2109" s="287" t="str">
        <f t="shared" si="552"/>
        <v/>
      </c>
      <c r="E2109" s="449" t="str">
        <f t="shared" si="539"/>
        <v/>
      </c>
      <c r="F2109" s="450"/>
      <c r="G2109" s="451"/>
      <c r="H2109" s="452"/>
      <c r="I2109" s="453"/>
      <c r="J2109" s="453"/>
      <c r="K2109" s="453"/>
      <c r="L2109" s="453"/>
      <c r="M2109" s="454"/>
      <c r="N2109" s="455"/>
      <c r="O2109" s="456"/>
      <c r="P2109" s="456"/>
      <c r="Q2109" s="456"/>
      <c r="R2109" s="456"/>
      <c r="S2109" s="456"/>
      <c r="T2109" s="456"/>
      <c r="U2109" s="456"/>
      <c r="V2109" s="456"/>
      <c r="W2109" s="456"/>
      <c r="X2109" s="456"/>
      <c r="Y2109" s="456"/>
      <c r="Z2109" s="456"/>
      <c r="AA2109" s="456"/>
      <c r="AB2109" s="456"/>
      <c r="AC2109" s="456"/>
      <c r="AD2109" s="456"/>
      <c r="AE2109" s="457"/>
      <c r="AF2109" s="455"/>
      <c r="AG2109" s="456"/>
      <c r="AH2109" s="456"/>
      <c r="AI2109" s="456"/>
      <c r="AJ2109" s="456"/>
      <c r="AK2109" s="456"/>
      <c r="AL2109" s="456"/>
      <c r="AM2109" s="456"/>
      <c r="AN2109" s="457"/>
      <c r="AO2109" s="455"/>
      <c r="AP2109" s="456"/>
      <c r="AQ2109" s="456"/>
      <c r="AR2109" s="456"/>
      <c r="AS2109" s="456"/>
      <c r="AT2109" s="456"/>
      <c r="AU2109" s="456"/>
      <c r="AV2109" s="456"/>
      <c r="AW2109" s="456"/>
      <c r="AX2109" s="456"/>
      <c r="AY2109" s="456"/>
      <c r="AZ2109" s="456"/>
      <c r="BA2109" s="456"/>
      <c r="BB2109" s="456"/>
      <c r="BC2109" s="456"/>
      <c r="BD2109" s="456"/>
      <c r="BE2109" s="456"/>
      <c r="BF2109" s="456"/>
      <c r="BG2109" s="457"/>
      <c r="BH2109" s="458"/>
      <c r="BI2109" s="459"/>
      <c r="BJ2109" s="459"/>
      <c r="BK2109" s="459"/>
      <c r="BL2109" s="459"/>
      <c r="BM2109" s="460"/>
      <c r="BN2109" s="314"/>
      <c r="BO2109" s="314"/>
      <c r="BP2109" s="1"/>
      <c r="BQ2109" s="120">
        <f>IF($F$3="","",IF(N2109=$F$3,COUNTIF(BQ$23:BQ2108,"&gt;0")+1,0))</f>
        <v>0</v>
      </c>
      <c r="BR2109" s="1"/>
      <c r="BS2109" s="20" t="str">
        <f>IF($N2109="","",IF(VLOOKUP(VLOOKUP($N2109,IMPOSTAZIONI!$E$6:$I$13,5,FALSE),IMPOSTAZIONI!$B$25:$N$32,3,FALSE)=0,"",VLOOKUP(VLOOKUP($N2109,IMPOSTAZIONI!$E$6:$I$13,5,FALSE),IMPOSTAZIONI!$B$25:$N$32,3,FALSE)))</f>
        <v/>
      </c>
      <c r="BT2109" s="20" t="str">
        <f>IF($N2109="","",IF(VLOOKUP(VLOOKUP($N2109,IMPOSTAZIONI!$E$6:$I$13,5,FALSE),IMPOSTAZIONI!$B$25:$N$32,6,FALSE)=0,"",VLOOKUP(VLOOKUP($N2109,IMPOSTAZIONI!$E$6:$I$13,5,FALSE),IMPOSTAZIONI!$B$25:$N$32,6,FALSE)))</f>
        <v/>
      </c>
      <c r="BU2109" s="20" t="str">
        <f>IF($N2109="","",IF(VLOOKUP(VLOOKUP($N2109,IMPOSTAZIONI!$E$6:$I$13,5,FALSE),IMPOSTAZIONI!$B$25:$N$32,9,FALSE)=0,"",VLOOKUP(VLOOKUP($N2109,IMPOSTAZIONI!$E$6:$I$13,5,FALSE),IMPOSTAZIONI!$B$25:$N$32,9,FALSE)))</f>
        <v/>
      </c>
      <c r="BV2109" s="20" t="str">
        <f>IF($N2109="","",IF(VLOOKUP(VLOOKUP($N2109,IMPOSTAZIONI!$E$6:$I$13,5,FALSE),IMPOSTAZIONI!$B$25:$N$32,12,FALSE)=0,"",VLOOKUP(VLOOKUP($N2109,IMPOSTAZIONI!$E$6:$I$13,5,FALSE),IMPOSTAZIONI!$B$25:$N$32,12,FALSE)))</f>
        <v/>
      </c>
      <c r="BW2109" s="221" t="str">
        <f t="shared" si="540"/>
        <v/>
      </c>
      <c r="BX2109" s="221" t="str">
        <f t="shared" si="541"/>
        <v/>
      </c>
      <c r="BY2109" s="221">
        <f t="shared" si="542"/>
        <v>0</v>
      </c>
      <c r="BZ2109" s="231">
        <f t="shared" si="543"/>
        <v>0</v>
      </c>
      <c r="CA2109" s="246">
        <f t="shared" si="544"/>
        <v>0</v>
      </c>
      <c r="CB2109" s="246">
        <f t="shared" si="545"/>
        <v>0</v>
      </c>
      <c r="CC2109" s="246" t="str">
        <f t="shared" si="546"/>
        <v/>
      </c>
      <c r="CD2109" s="246">
        <f t="shared" si="547"/>
        <v>5</v>
      </c>
      <c r="CE2109" s="246">
        <f t="shared" si="548"/>
        <v>0</v>
      </c>
      <c r="CF2109" s="276">
        <f t="shared" si="549"/>
        <v>0</v>
      </c>
      <c r="CG2109" s="277">
        <f t="shared" si="549"/>
        <v>0</v>
      </c>
      <c r="CH2109" s="277">
        <f t="shared" si="549"/>
        <v>0</v>
      </c>
      <c r="CI2109" s="278">
        <f t="shared" ref="CI2109:CI2172" si="553">COUNTIF($CE$23:$CE$3022,CONCATENATE($CD2109,CI$21))</f>
        <v>0</v>
      </c>
      <c r="CJ2109" s="280">
        <f t="shared" si="550"/>
        <v>0</v>
      </c>
      <c r="CK2109" s="232">
        <f t="shared" si="551"/>
        <v>0</v>
      </c>
      <c r="CL2109" s="1"/>
    </row>
    <row r="2110" spans="1:90" ht="18" customHeight="1">
      <c r="A2110" s="1"/>
      <c r="B2110" s="1"/>
      <c r="C2110" s="314"/>
      <c r="D2110" s="287" t="str">
        <f t="shared" si="552"/>
        <v/>
      </c>
      <c r="E2110" s="449" t="str">
        <f t="shared" ref="E2110:E2173" si="554">IF(BQ2110=0,"",BQ2110)</f>
        <v/>
      </c>
      <c r="F2110" s="450"/>
      <c r="G2110" s="451"/>
      <c r="H2110" s="452"/>
      <c r="I2110" s="453"/>
      <c r="J2110" s="453"/>
      <c r="K2110" s="453"/>
      <c r="L2110" s="453"/>
      <c r="M2110" s="454"/>
      <c r="N2110" s="455"/>
      <c r="O2110" s="456"/>
      <c r="P2110" s="456"/>
      <c r="Q2110" s="456"/>
      <c r="R2110" s="456"/>
      <c r="S2110" s="456"/>
      <c r="T2110" s="456"/>
      <c r="U2110" s="456"/>
      <c r="V2110" s="456"/>
      <c r="W2110" s="456"/>
      <c r="X2110" s="456"/>
      <c r="Y2110" s="456"/>
      <c r="Z2110" s="456"/>
      <c r="AA2110" s="456"/>
      <c r="AB2110" s="456"/>
      <c r="AC2110" s="456"/>
      <c r="AD2110" s="456"/>
      <c r="AE2110" s="457"/>
      <c r="AF2110" s="455"/>
      <c r="AG2110" s="456"/>
      <c r="AH2110" s="456"/>
      <c r="AI2110" s="456"/>
      <c r="AJ2110" s="456"/>
      <c r="AK2110" s="456"/>
      <c r="AL2110" s="456"/>
      <c r="AM2110" s="456"/>
      <c r="AN2110" s="457"/>
      <c r="AO2110" s="455"/>
      <c r="AP2110" s="456"/>
      <c r="AQ2110" s="456"/>
      <c r="AR2110" s="456"/>
      <c r="AS2110" s="456"/>
      <c r="AT2110" s="456"/>
      <c r="AU2110" s="456"/>
      <c r="AV2110" s="456"/>
      <c r="AW2110" s="456"/>
      <c r="AX2110" s="456"/>
      <c r="AY2110" s="456"/>
      <c r="AZ2110" s="456"/>
      <c r="BA2110" s="456"/>
      <c r="BB2110" s="456"/>
      <c r="BC2110" s="456"/>
      <c r="BD2110" s="456"/>
      <c r="BE2110" s="456"/>
      <c r="BF2110" s="456"/>
      <c r="BG2110" s="457"/>
      <c r="BH2110" s="458"/>
      <c r="BI2110" s="459"/>
      <c r="BJ2110" s="459"/>
      <c r="BK2110" s="459"/>
      <c r="BL2110" s="459"/>
      <c r="BM2110" s="460"/>
      <c r="BN2110" s="314"/>
      <c r="BO2110" s="314"/>
      <c r="BP2110" s="1"/>
      <c r="BQ2110" s="120">
        <f>IF($F$3="","",IF(N2110=$F$3,COUNTIF(BQ$23:BQ2109,"&gt;0")+1,0))</f>
        <v>0</v>
      </c>
      <c r="BR2110" s="1"/>
      <c r="BS2110" s="20" t="str">
        <f>IF($N2110="","",IF(VLOOKUP(VLOOKUP($N2110,IMPOSTAZIONI!$E$6:$I$13,5,FALSE),IMPOSTAZIONI!$B$25:$N$32,3,FALSE)=0,"",VLOOKUP(VLOOKUP($N2110,IMPOSTAZIONI!$E$6:$I$13,5,FALSE),IMPOSTAZIONI!$B$25:$N$32,3,FALSE)))</f>
        <v/>
      </c>
      <c r="BT2110" s="20" t="str">
        <f>IF($N2110="","",IF(VLOOKUP(VLOOKUP($N2110,IMPOSTAZIONI!$E$6:$I$13,5,FALSE),IMPOSTAZIONI!$B$25:$N$32,6,FALSE)=0,"",VLOOKUP(VLOOKUP($N2110,IMPOSTAZIONI!$E$6:$I$13,5,FALSE),IMPOSTAZIONI!$B$25:$N$32,6,FALSE)))</f>
        <v/>
      </c>
      <c r="BU2110" s="20" t="str">
        <f>IF($N2110="","",IF(VLOOKUP(VLOOKUP($N2110,IMPOSTAZIONI!$E$6:$I$13,5,FALSE),IMPOSTAZIONI!$B$25:$N$32,9,FALSE)=0,"",VLOOKUP(VLOOKUP($N2110,IMPOSTAZIONI!$E$6:$I$13,5,FALSE),IMPOSTAZIONI!$B$25:$N$32,9,FALSE)))</f>
        <v/>
      </c>
      <c r="BV2110" s="20" t="str">
        <f>IF($N2110="","",IF(VLOOKUP(VLOOKUP($N2110,IMPOSTAZIONI!$E$6:$I$13,5,FALSE),IMPOSTAZIONI!$B$25:$N$32,12,FALSE)=0,"",VLOOKUP(VLOOKUP($N2110,IMPOSTAZIONI!$E$6:$I$13,5,FALSE),IMPOSTAZIONI!$B$25:$N$32,12,FALSE)))</f>
        <v/>
      </c>
      <c r="BW2110" s="221" t="str">
        <f t="shared" ref="BW2110:BW2173" si="555">IF(AF2110="","",HLOOKUP(AF2110,BS2110:BV2110,1,FALSE))</f>
        <v/>
      </c>
      <c r="BX2110" s="221" t="str">
        <f t="shared" ref="BX2110:BX2173" si="556">IF(N2110="","",VLOOKUP(N2110,$AY$3109:$BM$3116,1,FALSE))</f>
        <v/>
      </c>
      <c r="BY2110" s="221">
        <f t="shared" ref="BY2110:BY2173" si="557">IF(OR(ISERROR(BW2110),ISERROR(BX2110),AND(H2110&gt;0,H2110&lt;AD$3140),AND(H2110&gt;0,H2110&gt;AD$3141)),1,IF(CK2110=1,2,0))</f>
        <v>0</v>
      </c>
      <c r="BZ2110" s="231">
        <f t="shared" ref="BZ2110:BZ2173" si="558">IF($F$3="",0,IF($F$3=N2110,H2110,0))</f>
        <v>0</v>
      </c>
      <c r="CA2110" s="246">
        <f t="shared" ref="CA2110:CA2173" si="559">IF($BN$3&gt;$AY$3147,"",IF(BZ2110=0,0,IF(AF2110="",0,VLOOKUP(AF2110,$AY$3118:$BL$3121,14,FALSE))))</f>
        <v>0</v>
      </c>
      <c r="CB2110" s="246">
        <f t="shared" ref="CB2110:CB2173" si="560">IF(BZ2110=0,0,MONTH(BZ2110))</f>
        <v>0</v>
      </c>
      <c r="CC2110" s="246" t="str">
        <f t="shared" ref="CC2110:CC2173" si="561">IF(OR(BZ2110=0,CA2110=0),"",CONCATENATE(CB2110,CA2110))</f>
        <v/>
      </c>
      <c r="CD2110" s="246">
        <f t="shared" ref="CD2110:CD2173" si="562">MATCH(BZ2110,BZ$23:BZ$3022,0)</f>
        <v>5</v>
      </c>
      <c r="CE2110" s="246">
        <f t="shared" ref="CE2110:CE2173" si="563">IF(CA2110&gt;0,CONCATENATE(CD2110,CA2110),0)</f>
        <v>0</v>
      </c>
      <c r="CF2110" s="276">
        <f t="shared" ref="CF2110:CI2173" si="564">COUNTIF($CE$23:$CE$3022,CONCATENATE($CD2110,CF$21))</f>
        <v>0</v>
      </c>
      <c r="CG2110" s="277">
        <f t="shared" si="564"/>
        <v>0</v>
      </c>
      <c r="CH2110" s="277">
        <f t="shared" si="564"/>
        <v>0</v>
      </c>
      <c r="CI2110" s="278">
        <f t="shared" si="553"/>
        <v>0</v>
      </c>
      <c r="CJ2110" s="280">
        <f t="shared" ref="CJ2110:CJ2173" si="565">COUNTIF(CF2110:CI2110,"&gt;0")</f>
        <v>0</v>
      </c>
      <c r="CK2110" s="232">
        <f t="shared" ref="CK2110:CK2173" si="566">IF(CJ2110&gt;1,1,0)</f>
        <v>0</v>
      </c>
      <c r="CL2110" s="1"/>
    </row>
    <row r="2111" spans="1:90" ht="18" customHeight="1">
      <c r="A2111" s="1"/>
      <c r="B2111" s="1"/>
      <c r="C2111" s="314"/>
      <c r="D2111" s="287" t="str">
        <f t="shared" si="552"/>
        <v/>
      </c>
      <c r="E2111" s="449" t="str">
        <f t="shared" si="554"/>
        <v/>
      </c>
      <c r="F2111" s="450"/>
      <c r="G2111" s="451"/>
      <c r="H2111" s="452"/>
      <c r="I2111" s="453"/>
      <c r="J2111" s="453"/>
      <c r="K2111" s="453"/>
      <c r="L2111" s="453"/>
      <c r="M2111" s="454"/>
      <c r="N2111" s="455"/>
      <c r="O2111" s="456"/>
      <c r="P2111" s="456"/>
      <c r="Q2111" s="456"/>
      <c r="R2111" s="456"/>
      <c r="S2111" s="456"/>
      <c r="T2111" s="456"/>
      <c r="U2111" s="456"/>
      <c r="V2111" s="456"/>
      <c r="W2111" s="456"/>
      <c r="X2111" s="456"/>
      <c r="Y2111" s="456"/>
      <c r="Z2111" s="456"/>
      <c r="AA2111" s="456"/>
      <c r="AB2111" s="456"/>
      <c r="AC2111" s="456"/>
      <c r="AD2111" s="456"/>
      <c r="AE2111" s="457"/>
      <c r="AF2111" s="455"/>
      <c r="AG2111" s="456"/>
      <c r="AH2111" s="456"/>
      <c r="AI2111" s="456"/>
      <c r="AJ2111" s="456"/>
      <c r="AK2111" s="456"/>
      <c r="AL2111" s="456"/>
      <c r="AM2111" s="456"/>
      <c r="AN2111" s="457"/>
      <c r="AO2111" s="455"/>
      <c r="AP2111" s="456"/>
      <c r="AQ2111" s="456"/>
      <c r="AR2111" s="456"/>
      <c r="AS2111" s="456"/>
      <c r="AT2111" s="456"/>
      <c r="AU2111" s="456"/>
      <c r="AV2111" s="456"/>
      <c r="AW2111" s="456"/>
      <c r="AX2111" s="456"/>
      <c r="AY2111" s="456"/>
      <c r="AZ2111" s="456"/>
      <c r="BA2111" s="456"/>
      <c r="BB2111" s="456"/>
      <c r="BC2111" s="456"/>
      <c r="BD2111" s="456"/>
      <c r="BE2111" s="456"/>
      <c r="BF2111" s="456"/>
      <c r="BG2111" s="457"/>
      <c r="BH2111" s="458"/>
      <c r="BI2111" s="459"/>
      <c r="BJ2111" s="459"/>
      <c r="BK2111" s="459"/>
      <c r="BL2111" s="459"/>
      <c r="BM2111" s="460"/>
      <c r="BN2111" s="314"/>
      <c r="BO2111" s="314"/>
      <c r="BP2111" s="1"/>
      <c r="BQ2111" s="120">
        <f>IF($F$3="","",IF(N2111=$F$3,COUNTIF(BQ$23:BQ2110,"&gt;0")+1,0))</f>
        <v>0</v>
      </c>
      <c r="BR2111" s="1"/>
      <c r="BS2111" s="20" t="str">
        <f>IF($N2111="","",IF(VLOOKUP(VLOOKUP($N2111,IMPOSTAZIONI!$E$6:$I$13,5,FALSE),IMPOSTAZIONI!$B$25:$N$32,3,FALSE)=0,"",VLOOKUP(VLOOKUP($N2111,IMPOSTAZIONI!$E$6:$I$13,5,FALSE),IMPOSTAZIONI!$B$25:$N$32,3,FALSE)))</f>
        <v/>
      </c>
      <c r="BT2111" s="20" t="str">
        <f>IF($N2111="","",IF(VLOOKUP(VLOOKUP($N2111,IMPOSTAZIONI!$E$6:$I$13,5,FALSE),IMPOSTAZIONI!$B$25:$N$32,6,FALSE)=0,"",VLOOKUP(VLOOKUP($N2111,IMPOSTAZIONI!$E$6:$I$13,5,FALSE),IMPOSTAZIONI!$B$25:$N$32,6,FALSE)))</f>
        <v/>
      </c>
      <c r="BU2111" s="20" t="str">
        <f>IF($N2111="","",IF(VLOOKUP(VLOOKUP($N2111,IMPOSTAZIONI!$E$6:$I$13,5,FALSE),IMPOSTAZIONI!$B$25:$N$32,9,FALSE)=0,"",VLOOKUP(VLOOKUP($N2111,IMPOSTAZIONI!$E$6:$I$13,5,FALSE),IMPOSTAZIONI!$B$25:$N$32,9,FALSE)))</f>
        <v/>
      </c>
      <c r="BV2111" s="20" t="str">
        <f>IF($N2111="","",IF(VLOOKUP(VLOOKUP($N2111,IMPOSTAZIONI!$E$6:$I$13,5,FALSE),IMPOSTAZIONI!$B$25:$N$32,12,FALSE)=0,"",VLOOKUP(VLOOKUP($N2111,IMPOSTAZIONI!$E$6:$I$13,5,FALSE),IMPOSTAZIONI!$B$25:$N$32,12,FALSE)))</f>
        <v/>
      </c>
      <c r="BW2111" s="221" t="str">
        <f t="shared" si="555"/>
        <v/>
      </c>
      <c r="BX2111" s="221" t="str">
        <f t="shared" si="556"/>
        <v/>
      </c>
      <c r="BY2111" s="221">
        <f t="shared" si="557"/>
        <v>0</v>
      </c>
      <c r="BZ2111" s="231">
        <f t="shared" si="558"/>
        <v>0</v>
      </c>
      <c r="CA2111" s="246">
        <f t="shared" si="559"/>
        <v>0</v>
      </c>
      <c r="CB2111" s="246">
        <f t="shared" si="560"/>
        <v>0</v>
      </c>
      <c r="CC2111" s="246" t="str">
        <f t="shared" si="561"/>
        <v/>
      </c>
      <c r="CD2111" s="246">
        <f t="shared" si="562"/>
        <v>5</v>
      </c>
      <c r="CE2111" s="246">
        <f t="shared" si="563"/>
        <v>0</v>
      </c>
      <c r="CF2111" s="276">
        <f t="shared" si="564"/>
        <v>0</v>
      </c>
      <c r="CG2111" s="277">
        <f t="shared" si="564"/>
        <v>0</v>
      </c>
      <c r="CH2111" s="277">
        <f t="shared" si="564"/>
        <v>0</v>
      </c>
      <c r="CI2111" s="278">
        <f t="shared" si="553"/>
        <v>0</v>
      </c>
      <c r="CJ2111" s="280">
        <f t="shared" si="565"/>
        <v>0</v>
      </c>
      <c r="CK2111" s="232">
        <f t="shared" si="566"/>
        <v>0</v>
      </c>
      <c r="CL2111" s="1"/>
    </row>
    <row r="2112" spans="1:90" ht="18" customHeight="1">
      <c r="A2112" s="1"/>
      <c r="B2112" s="1"/>
      <c r="C2112" s="314"/>
      <c r="D2112" s="287" t="str">
        <f t="shared" si="552"/>
        <v/>
      </c>
      <c r="E2112" s="449" t="str">
        <f t="shared" si="554"/>
        <v/>
      </c>
      <c r="F2112" s="450"/>
      <c r="G2112" s="451"/>
      <c r="H2112" s="452"/>
      <c r="I2112" s="453"/>
      <c r="J2112" s="453"/>
      <c r="K2112" s="453"/>
      <c r="L2112" s="453"/>
      <c r="M2112" s="454"/>
      <c r="N2112" s="455"/>
      <c r="O2112" s="456"/>
      <c r="P2112" s="456"/>
      <c r="Q2112" s="456"/>
      <c r="R2112" s="456"/>
      <c r="S2112" s="456"/>
      <c r="T2112" s="456"/>
      <c r="U2112" s="456"/>
      <c r="V2112" s="456"/>
      <c r="W2112" s="456"/>
      <c r="X2112" s="456"/>
      <c r="Y2112" s="456"/>
      <c r="Z2112" s="456"/>
      <c r="AA2112" s="456"/>
      <c r="AB2112" s="456"/>
      <c r="AC2112" s="456"/>
      <c r="AD2112" s="456"/>
      <c r="AE2112" s="457"/>
      <c r="AF2112" s="455"/>
      <c r="AG2112" s="456"/>
      <c r="AH2112" s="456"/>
      <c r="AI2112" s="456"/>
      <c r="AJ2112" s="456"/>
      <c r="AK2112" s="456"/>
      <c r="AL2112" s="456"/>
      <c r="AM2112" s="456"/>
      <c r="AN2112" s="457"/>
      <c r="AO2112" s="455"/>
      <c r="AP2112" s="456"/>
      <c r="AQ2112" s="456"/>
      <c r="AR2112" s="456"/>
      <c r="AS2112" s="456"/>
      <c r="AT2112" s="456"/>
      <c r="AU2112" s="456"/>
      <c r="AV2112" s="456"/>
      <c r="AW2112" s="456"/>
      <c r="AX2112" s="456"/>
      <c r="AY2112" s="456"/>
      <c r="AZ2112" s="456"/>
      <c r="BA2112" s="456"/>
      <c r="BB2112" s="456"/>
      <c r="BC2112" s="456"/>
      <c r="BD2112" s="456"/>
      <c r="BE2112" s="456"/>
      <c r="BF2112" s="456"/>
      <c r="BG2112" s="457"/>
      <c r="BH2112" s="458"/>
      <c r="BI2112" s="459"/>
      <c r="BJ2112" s="459"/>
      <c r="BK2112" s="459"/>
      <c r="BL2112" s="459"/>
      <c r="BM2112" s="460"/>
      <c r="BN2112" s="314"/>
      <c r="BO2112" s="314"/>
      <c r="BP2112" s="1"/>
      <c r="BQ2112" s="120">
        <f>IF($F$3="","",IF(N2112=$F$3,COUNTIF(BQ$23:BQ2111,"&gt;0")+1,0))</f>
        <v>0</v>
      </c>
      <c r="BR2112" s="1"/>
      <c r="BS2112" s="20" t="str">
        <f>IF($N2112="","",IF(VLOOKUP(VLOOKUP($N2112,IMPOSTAZIONI!$E$6:$I$13,5,FALSE),IMPOSTAZIONI!$B$25:$N$32,3,FALSE)=0,"",VLOOKUP(VLOOKUP($N2112,IMPOSTAZIONI!$E$6:$I$13,5,FALSE),IMPOSTAZIONI!$B$25:$N$32,3,FALSE)))</f>
        <v/>
      </c>
      <c r="BT2112" s="20" t="str">
        <f>IF($N2112="","",IF(VLOOKUP(VLOOKUP($N2112,IMPOSTAZIONI!$E$6:$I$13,5,FALSE),IMPOSTAZIONI!$B$25:$N$32,6,FALSE)=0,"",VLOOKUP(VLOOKUP($N2112,IMPOSTAZIONI!$E$6:$I$13,5,FALSE),IMPOSTAZIONI!$B$25:$N$32,6,FALSE)))</f>
        <v/>
      </c>
      <c r="BU2112" s="20" t="str">
        <f>IF($N2112="","",IF(VLOOKUP(VLOOKUP($N2112,IMPOSTAZIONI!$E$6:$I$13,5,FALSE),IMPOSTAZIONI!$B$25:$N$32,9,FALSE)=0,"",VLOOKUP(VLOOKUP($N2112,IMPOSTAZIONI!$E$6:$I$13,5,FALSE),IMPOSTAZIONI!$B$25:$N$32,9,FALSE)))</f>
        <v/>
      </c>
      <c r="BV2112" s="20" t="str">
        <f>IF($N2112="","",IF(VLOOKUP(VLOOKUP($N2112,IMPOSTAZIONI!$E$6:$I$13,5,FALSE),IMPOSTAZIONI!$B$25:$N$32,12,FALSE)=0,"",VLOOKUP(VLOOKUP($N2112,IMPOSTAZIONI!$E$6:$I$13,5,FALSE),IMPOSTAZIONI!$B$25:$N$32,12,FALSE)))</f>
        <v/>
      </c>
      <c r="BW2112" s="221" t="str">
        <f t="shared" si="555"/>
        <v/>
      </c>
      <c r="BX2112" s="221" t="str">
        <f t="shared" si="556"/>
        <v/>
      </c>
      <c r="BY2112" s="221">
        <f t="shared" si="557"/>
        <v>0</v>
      </c>
      <c r="BZ2112" s="231">
        <f t="shared" si="558"/>
        <v>0</v>
      </c>
      <c r="CA2112" s="246">
        <f t="shared" si="559"/>
        <v>0</v>
      </c>
      <c r="CB2112" s="246">
        <f t="shared" si="560"/>
        <v>0</v>
      </c>
      <c r="CC2112" s="246" t="str">
        <f t="shared" si="561"/>
        <v/>
      </c>
      <c r="CD2112" s="246">
        <f t="shared" si="562"/>
        <v>5</v>
      </c>
      <c r="CE2112" s="246">
        <f t="shared" si="563"/>
        <v>0</v>
      </c>
      <c r="CF2112" s="276">
        <f t="shared" si="564"/>
        <v>0</v>
      </c>
      <c r="CG2112" s="277">
        <f t="shared" si="564"/>
        <v>0</v>
      </c>
      <c r="CH2112" s="277">
        <f t="shared" si="564"/>
        <v>0</v>
      </c>
      <c r="CI2112" s="278">
        <f t="shared" si="553"/>
        <v>0</v>
      </c>
      <c r="CJ2112" s="280">
        <f t="shared" si="565"/>
        <v>0</v>
      </c>
      <c r="CK2112" s="232">
        <f t="shared" si="566"/>
        <v>0</v>
      </c>
      <c r="CL2112" s="1"/>
    </row>
    <row r="2113" spans="1:90" ht="18" customHeight="1">
      <c r="A2113" s="1"/>
      <c r="B2113" s="1"/>
      <c r="C2113" s="314"/>
      <c r="D2113" s="287" t="str">
        <f t="shared" si="552"/>
        <v/>
      </c>
      <c r="E2113" s="449" t="str">
        <f t="shared" si="554"/>
        <v/>
      </c>
      <c r="F2113" s="450"/>
      <c r="G2113" s="451"/>
      <c r="H2113" s="452"/>
      <c r="I2113" s="453"/>
      <c r="J2113" s="453"/>
      <c r="K2113" s="453"/>
      <c r="L2113" s="453"/>
      <c r="M2113" s="454"/>
      <c r="N2113" s="455"/>
      <c r="O2113" s="456"/>
      <c r="P2113" s="456"/>
      <c r="Q2113" s="456"/>
      <c r="R2113" s="456"/>
      <c r="S2113" s="456"/>
      <c r="T2113" s="456"/>
      <c r="U2113" s="456"/>
      <c r="V2113" s="456"/>
      <c r="W2113" s="456"/>
      <c r="X2113" s="456"/>
      <c r="Y2113" s="456"/>
      <c r="Z2113" s="456"/>
      <c r="AA2113" s="456"/>
      <c r="AB2113" s="456"/>
      <c r="AC2113" s="456"/>
      <c r="AD2113" s="456"/>
      <c r="AE2113" s="457"/>
      <c r="AF2113" s="455"/>
      <c r="AG2113" s="456"/>
      <c r="AH2113" s="456"/>
      <c r="AI2113" s="456"/>
      <c r="AJ2113" s="456"/>
      <c r="AK2113" s="456"/>
      <c r="AL2113" s="456"/>
      <c r="AM2113" s="456"/>
      <c r="AN2113" s="457"/>
      <c r="AO2113" s="455"/>
      <c r="AP2113" s="456"/>
      <c r="AQ2113" s="456"/>
      <c r="AR2113" s="456"/>
      <c r="AS2113" s="456"/>
      <c r="AT2113" s="456"/>
      <c r="AU2113" s="456"/>
      <c r="AV2113" s="456"/>
      <c r="AW2113" s="456"/>
      <c r="AX2113" s="456"/>
      <c r="AY2113" s="456"/>
      <c r="AZ2113" s="456"/>
      <c r="BA2113" s="456"/>
      <c r="BB2113" s="456"/>
      <c r="BC2113" s="456"/>
      <c r="BD2113" s="456"/>
      <c r="BE2113" s="456"/>
      <c r="BF2113" s="456"/>
      <c r="BG2113" s="457"/>
      <c r="BH2113" s="458"/>
      <c r="BI2113" s="459"/>
      <c r="BJ2113" s="459"/>
      <c r="BK2113" s="459"/>
      <c r="BL2113" s="459"/>
      <c r="BM2113" s="460"/>
      <c r="BN2113" s="314"/>
      <c r="BO2113" s="314"/>
      <c r="BP2113" s="1"/>
      <c r="BQ2113" s="120">
        <f>IF($F$3="","",IF(N2113=$F$3,COUNTIF(BQ$23:BQ2112,"&gt;0")+1,0))</f>
        <v>0</v>
      </c>
      <c r="BR2113" s="1"/>
      <c r="BS2113" s="20" t="str">
        <f>IF($N2113="","",IF(VLOOKUP(VLOOKUP($N2113,IMPOSTAZIONI!$E$6:$I$13,5,FALSE),IMPOSTAZIONI!$B$25:$N$32,3,FALSE)=0,"",VLOOKUP(VLOOKUP($N2113,IMPOSTAZIONI!$E$6:$I$13,5,FALSE),IMPOSTAZIONI!$B$25:$N$32,3,FALSE)))</f>
        <v/>
      </c>
      <c r="BT2113" s="20" t="str">
        <f>IF($N2113="","",IF(VLOOKUP(VLOOKUP($N2113,IMPOSTAZIONI!$E$6:$I$13,5,FALSE),IMPOSTAZIONI!$B$25:$N$32,6,FALSE)=0,"",VLOOKUP(VLOOKUP($N2113,IMPOSTAZIONI!$E$6:$I$13,5,FALSE),IMPOSTAZIONI!$B$25:$N$32,6,FALSE)))</f>
        <v/>
      </c>
      <c r="BU2113" s="20" t="str">
        <f>IF($N2113="","",IF(VLOOKUP(VLOOKUP($N2113,IMPOSTAZIONI!$E$6:$I$13,5,FALSE),IMPOSTAZIONI!$B$25:$N$32,9,FALSE)=0,"",VLOOKUP(VLOOKUP($N2113,IMPOSTAZIONI!$E$6:$I$13,5,FALSE),IMPOSTAZIONI!$B$25:$N$32,9,FALSE)))</f>
        <v/>
      </c>
      <c r="BV2113" s="20" t="str">
        <f>IF($N2113="","",IF(VLOOKUP(VLOOKUP($N2113,IMPOSTAZIONI!$E$6:$I$13,5,FALSE),IMPOSTAZIONI!$B$25:$N$32,12,FALSE)=0,"",VLOOKUP(VLOOKUP($N2113,IMPOSTAZIONI!$E$6:$I$13,5,FALSE),IMPOSTAZIONI!$B$25:$N$32,12,FALSE)))</f>
        <v/>
      </c>
      <c r="BW2113" s="221" t="str">
        <f t="shared" si="555"/>
        <v/>
      </c>
      <c r="BX2113" s="221" t="str">
        <f t="shared" si="556"/>
        <v/>
      </c>
      <c r="BY2113" s="221">
        <f t="shared" si="557"/>
        <v>0</v>
      </c>
      <c r="BZ2113" s="231">
        <f t="shared" si="558"/>
        <v>0</v>
      </c>
      <c r="CA2113" s="246">
        <f t="shared" si="559"/>
        <v>0</v>
      </c>
      <c r="CB2113" s="246">
        <f t="shared" si="560"/>
        <v>0</v>
      </c>
      <c r="CC2113" s="246" t="str">
        <f t="shared" si="561"/>
        <v/>
      </c>
      <c r="CD2113" s="246">
        <f t="shared" si="562"/>
        <v>5</v>
      </c>
      <c r="CE2113" s="246">
        <f t="shared" si="563"/>
        <v>0</v>
      </c>
      <c r="CF2113" s="276">
        <f t="shared" si="564"/>
        <v>0</v>
      </c>
      <c r="CG2113" s="277">
        <f t="shared" si="564"/>
        <v>0</v>
      </c>
      <c r="CH2113" s="277">
        <f t="shared" si="564"/>
        <v>0</v>
      </c>
      <c r="CI2113" s="278">
        <f t="shared" si="553"/>
        <v>0</v>
      </c>
      <c r="CJ2113" s="280">
        <f t="shared" si="565"/>
        <v>0</v>
      </c>
      <c r="CK2113" s="232">
        <f t="shared" si="566"/>
        <v>0</v>
      </c>
      <c r="CL2113" s="1"/>
    </row>
    <row r="2114" spans="1:90" ht="18" customHeight="1">
      <c r="A2114" s="1"/>
      <c r="B2114" s="1"/>
      <c r="C2114" s="314"/>
      <c r="D2114" s="287" t="str">
        <f t="shared" si="552"/>
        <v/>
      </c>
      <c r="E2114" s="449" t="str">
        <f t="shared" si="554"/>
        <v/>
      </c>
      <c r="F2114" s="450"/>
      <c r="G2114" s="451"/>
      <c r="H2114" s="452"/>
      <c r="I2114" s="453"/>
      <c r="J2114" s="453"/>
      <c r="K2114" s="453"/>
      <c r="L2114" s="453"/>
      <c r="M2114" s="454"/>
      <c r="N2114" s="455"/>
      <c r="O2114" s="456"/>
      <c r="P2114" s="456"/>
      <c r="Q2114" s="456"/>
      <c r="R2114" s="456"/>
      <c r="S2114" s="456"/>
      <c r="T2114" s="456"/>
      <c r="U2114" s="456"/>
      <c r="V2114" s="456"/>
      <c r="W2114" s="456"/>
      <c r="X2114" s="456"/>
      <c r="Y2114" s="456"/>
      <c r="Z2114" s="456"/>
      <c r="AA2114" s="456"/>
      <c r="AB2114" s="456"/>
      <c r="AC2114" s="456"/>
      <c r="AD2114" s="456"/>
      <c r="AE2114" s="457"/>
      <c r="AF2114" s="455"/>
      <c r="AG2114" s="456"/>
      <c r="AH2114" s="456"/>
      <c r="AI2114" s="456"/>
      <c r="AJ2114" s="456"/>
      <c r="AK2114" s="456"/>
      <c r="AL2114" s="456"/>
      <c r="AM2114" s="456"/>
      <c r="AN2114" s="457"/>
      <c r="AO2114" s="455"/>
      <c r="AP2114" s="456"/>
      <c r="AQ2114" s="456"/>
      <c r="AR2114" s="456"/>
      <c r="AS2114" s="456"/>
      <c r="AT2114" s="456"/>
      <c r="AU2114" s="456"/>
      <c r="AV2114" s="456"/>
      <c r="AW2114" s="456"/>
      <c r="AX2114" s="456"/>
      <c r="AY2114" s="456"/>
      <c r="AZ2114" s="456"/>
      <c r="BA2114" s="456"/>
      <c r="BB2114" s="456"/>
      <c r="BC2114" s="456"/>
      <c r="BD2114" s="456"/>
      <c r="BE2114" s="456"/>
      <c r="BF2114" s="456"/>
      <c r="BG2114" s="457"/>
      <c r="BH2114" s="458"/>
      <c r="BI2114" s="459"/>
      <c r="BJ2114" s="459"/>
      <c r="BK2114" s="459"/>
      <c r="BL2114" s="459"/>
      <c r="BM2114" s="460"/>
      <c r="BN2114" s="314"/>
      <c r="BO2114" s="314"/>
      <c r="BP2114" s="1"/>
      <c r="BQ2114" s="120">
        <f>IF($F$3="","",IF(N2114=$F$3,COUNTIF(BQ$23:BQ2113,"&gt;0")+1,0))</f>
        <v>0</v>
      </c>
      <c r="BR2114" s="1"/>
      <c r="BS2114" s="20" t="str">
        <f>IF($N2114="","",IF(VLOOKUP(VLOOKUP($N2114,IMPOSTAZIONI!$E$6:$I$13,5,FALSE),IMPOSTAZIONI!$B$25:$N$32,3,FALSE)=0,"",VLOOKUP(VLOOKUP($N2114,IMPOSTAZIONI!$E$6:$I$13,5,FALSE),IMPOSTAZIONI!$B$25:$N$32,3,FALSE)))</f>
        <v/>
      </c>
      <c r="BT2114" s="20" t="str">
        <f>IF($N2114="","",IF(VLOOKUP(VLOOKUP($N2114,IMPOSTAZIONI!$E$6:$I$13,5,FALSE),IMPOSTAZIONI!$B$25:$N$32,6,FALSE)=0,"",VLOOKUP(VLOOKUP($N2114,IMPOSTAZIONI!$E$6:$I$13,5,FALSE),IMPOSTAZIONI!$B$25:$N$32,6,FALSE)))</f>
        <v/>
      </c>
      <c r="BU2114" s="20" t="str">
        <f>IF($N2114="","",IF(VLOOKUP(VLOOKUP($N2114,IMPOSTAZIONI!$E$6:$I$13,5,FALSE),IMPOSTAZIONI!$B$25:$N$32,9,FALSE)=0,"",VLOOKUP(VLOOKUP($N2114,IMPOSTAZIONI!$E$6:$I$13,5,FALSE),IMPOSTAZIONI!$B$25:$N$32,9,FALSE)))</f>
        <v/>
      </c>
      <c r="BV2114" s="20" t="str">
        <f>IF($N2114="","",IF(VLOOKUP(VLOOKUP($N2114,IMPOSTAZIONI!$E$6:$I$13,5,FALSE),IMPOSTAZIONI!$B$25:$N$32,12,FALSE)=0,"",VLOOKUP(VLOOKUP($N2114,IMPOSTAZIONI!$E$6:$I$13,5,FALSE),IMPOSTAZIONI!$B$25:$N$32,12,FALSE)))</f>
        <v/>
      </c>
      <c r="BW2114" s="221" t="str">
        <f t="shared" si="555"/>
        <v/>
      </c>
      <c r="BX2114" s="221" t="str">
        <f t="shared" si="556"/>
        <v/>
      </c>
      <c r="BY2114" s="221">
        <f t="shared" si="557"/>
        <v>0</v>
      </c>
      <c r="BZ2114" s="231">
        <f t="shared" si="558"/>
        <v>0</v>
      </c>
      <c r="CA2114" s="246">
        <f t="shared" si="559"/>
        <v>0</v>
      </c>
      <c r="CB2114" s="246">
        <f t="shared" si="560"/>
        <v>0</v>
      </c>
      <c r="CC2114" s="246" t="str">
        <f t="shared" si="561"/>
        <v/>
      </c>
      <c r="CD2114" s="246">
        <f t="shared" si="562"/>
        <v>5</v>
      </c>
      <c r="CE2114" s="246">
        <f t="shared" si="563"/>
        <v>0</v>
      </c>
      <c r="CF2114" s="276">
        <f t="shared" si="564"/>
        <v>0</v>
      </c>
      <c r="CG2114" s="277">
        <f t="shared" si="564"/>
        <v>0</v>
      </c>
      <c r="CH2114" s="277">
        <f t="shared" si="564"/>
        <v>0</v>
      </c>
      <c r="CI2114" s="278">
        <f t="shared" si="553"/>
        <v>0</v>
      </c>
      <c r="CJ2114" s="280">
        <f t="shared" si="565"/>
        <v>0</v>
      </c>
      <c r="CK2114" s="232">
        <f t="shared" si="566"/>
        <v>0</v>
      </c>
      <c r="CL2114" s="1"/>
    </row>
    <row r="2115" spans="1:90" ht="18" customHeight="1">
      <c r="A2115" s="1"/>
      <c r="B2115" s="1"/>
      <c r="C2115" s="314"/>
      <c r="D2115" s="287" t="str">
        <f t="shared" si="552"/>
        <v/>
      </c>
      <c r="E2115" s="449" t="str">
        <f t="shared" si="554"/>
        <v/>
      </c>
      <c r="F2115" s="450"/>
      <c r="G2115" s="451"/>
      <c r="H2115" s="452"/>
      <c r="I2115" s="453"/>
      <c r="J2115" s="453"/>
      <c r="K2115" s="453"/>
      <c r="L2115" s="453"/>
      <c r="M2115" s="454"/>
      <c r="N2115" s="455"/>
      <c r="O2115" s="456"/>
      <c r="P2115" s="456"/>
      <c r="Q2115" s="456"/>
      <c r="R2115" s="456"/>
      <c r="S2115" s="456"/>
      <c r="T2115" s="456"/>
      <c r="U2115" s="456"/>
      <c r="V2115" s="456"/>
      <c r="W2115" s="456"/>
      <c r="X2115" s="456"/>
      <c r="Y2115" s="456"/>
      <c r="Z2115" s="456"/>
      <c r="AA2115" s="456"/>
      <c r="AB2115" s="456"/>
      <c r="AC2115" s="456"/>
      <c r="AD2115" s="456"/>
      <c r="AE2115" s="457"/>
      <c r="AF2115" s="455"/>
      <c r="AG2115" s="456"/>
      <c r="AH2115" s="456"/>
      <c r="AI2115" s="456"/>
      <c r="AJ2115" s="456"/>
      <c r="AK2115" s="456"/>
      <c r="AL2115" s="456"/>
      <c r="AM2115" s="456"/>
      <c r="AN2115" s="457"/>
      <c r="AO2115" s="455"/>
      <c r="AP2115" s="456"/>
      <c r="AQ2115" s="456"/>
      <c r="AR2115" s="456"/>
      <c r="AS2115" s="456"/>
      <c r="AT2115" s="456"/>
      <c r="AU2115" s="456"/>
      <c r="AV2115" s="456"/>
      <c r="AW2115" s="456"/>
      <c r="AX2115" s="456"/>
      <c r="AY2115" s="456"/>
      <c r="AZ2115" s="456"/>
      <c r="BA2115" s="456"/>
      <c r="BB2115" s="456"/>
      <c r="BC2115" s="456"/>
      <c r="BD2115" s="456"/>
      <c r="BE2115" s="456"/>
      <c r="BF2115" s="456"/>
      <c r="BG2115" s="457"/>
      <c r="BH2115" s="458"/>
      <c r="BI2115" s="459"/>
      <c r="BJ2115" s="459"/>
      <c r="BK2115" s="459"/>
      <c r="BL2115" s="459"/>
      <c r="BM2115" s="460"/>
      <c r="BN2115" s="314"/>
      <c r="BO2115" s="314"/>
      <c r="BP2115" s="1"/>
      <c r="BQ2115" s="120">
        <f>IF($F$3="","",IF(N2115=$F$3,COUNTIF(BQ$23:BQ2114,"&gt;0")+1,0))</f>
        <v>0</v>
      </c>
      <c r="BR2115" s="1"/>
      <c r="BS2115" s="20" t="str">
        <f>IF($N2115="","",IF(VLOOKUP(VLOOKUP($N2115,IMPOSTAZIONI!$E$6:$I$13,5,FALSE),IMPOSTAZIONI!$B$25:$N$32,3,FALSE)=0,"",VLOOKUP(VLOOKUP($N2115,IMPOSTAZIONI!$E$6:$I$13,5,FALSE),IMPOSTAZIONI!$B$25:$N$32,3,FALSE)))</f>
        <v/>
      </c>
      <c r="BT2115" s="20" t="str">
        <f>IF($N2115="","",IF(VLOOKUP(VLOOKUP($N2115,IMPOSTAZIONI!$E$6:$I$13,5,FALSE),IMPOSTAZIONI!$B$25:$N$32,6,FALSE)=0,"",VLOOKUP(VLOOKUP($N2115,IMPOSTAZIONI!$E$6:$I$13,5,FALSE),IMPOSTAZIONI!$B$25:$N$32,6,FALSE)))</f>
        <v/>
      </c>
      <c r="BU2115" s="20" t="str">
        <f>IF($N2115="","",IF(VLOOKUP(VLOOKUP($N2115,IMPOSTAZIONI!$E$6:$I$13,5,FALSE),IMPOSTAZIONI!$B$25:$N$32,9,FALSE)=0,"",VLOOKUP(VLOOKUP($N2115,IMPOSTAZIONI!$E$6:$I$13,5,FALSE),IMPOSTAZIONI!$B$25:$N$32,9,FALSE)))</f>
        <v/>
      </c>
      <c r="BV2115" s="20" t="str">
        <f>IF($N2115="","",IF(VLOOKUP(VLOOKUP($N2115,IMPOSTAZIONI!$E$6:$I$13,5,FALSE),IMPOSTAZIONI!$B$25:$N$32,12,FALSE)=0,"",VLOOKUP(VLOOKUP($N2115,IMPOSTAZIONI!$E$6:$I$13,5,FALSE),IMPOSTAZIONI!$B$25:$N$32,12,FALSE)))</f>
        <v/>
      </c>
      <c r="BW2115" s="221" t="str">
        <f t="shared" si="555"/>
        <v/>
      </c>
      <c r="BX2115" s="221" t="str">
        <f t="shared" si="556"/>
        <v/>
      </c>
      <c r="BY2115" s="221">
        <f t="shared" si="557"/>
        <v>0</v>
      </c>
      <c r="BZ2115" s="231">
        <f t="shared" si="558"/>
        <v>0</v>
      </c>
      <c r="CA2115" s="246">
        <f t="shared" si="559"/>
        <v>0</v>
      </c>
      <c r="CB2115" s="246">
        <f t="shared" si="560"/>
        <v>0</v>
      </c>
      <c r="CC2115" s="246" t="str">
        <f t="shared" si="561"/>
        <v/>
      </c>
      <c r="CD2115" s="246">
        <f t="shared" si="562"/>
        <v>5</v>
      </c>
      <c r="CE2115" s="246">
        <f t="shared" si="563"/>
        <v>0</v>
      </c>
      <c r="CF2115" s="276">
        <f t="shared" si="564"/>
        <v>0</v>
      </c>
      <c r="CG2115" s="277">
        <f t="shared" si="564"/>
        <v>0</v>
      </c>
      <c r="CH2115" s="277">
        <f t="shared" si="564"/>
        <v>0</v>
      </c>
      <c r="CI2115" s="278">
        <f t="shared" si="553"/>
        <v>0</v>
      </c>
      <c r="CJ2115" s="280">
        <f t="shared" si="565"/>
        <v>0</v>
      </c>
      <c r="CK2115" s="232">
        <f t="shared" si="566"/>
        <v>0</v>
      </c>
      <c r="CL2115" s="1"/>
    </row>
    <row r="2116" spans="1:90" ht="18" customHeight="1">
      <c r="A2116" s="1"/>
      <c r="B2116" s="1"/>
      <c r="C2116" s="314"/>
      <c r="D2116" s="287" t="str">
        <f t="shared" si="552"/>
        <v/>
      </c>
      <c r="E2116" s="449" t="str">
        <f t="shared" si="554"/>
        <v/>
      </c>
      <c r="F2116" s="450"/>
      <c r="G2116" s="451"/>
      <c r="H2116" s="452"/>
      <c r="I2116" s="453"/>
      <c r="J2116" s="453"/>
      <c r="K2116" s="453"/>
      <c r="L2116" s="453"/>
      <c r="M2116" s="454"/>
      <c r="N2116" s="455"/>
      <c r="O2116" s="456"/>
      <c r="P2116" s="456"/>
      <c r="Q2116" s="456"/>
      <c r="R2116" s="456"/>
      <c r="S2116" s="456"/>
      <c r="T2116" s="456"/>
      <c r="U2116" s="456"/>
      <c r="V2116" s="456"/>
      <c r="W2116" s="456"/>
      <c r="X2116" s="456"/>
      <c r="Y2116" s="456"/>
      <c r="Z2116" s="456"/>
      <c r="AA2116" s="456"/>
      <c r="AB2116" s="456"/>
      <c r="AC2116" s="456"/>
      <c r="AD2116" s="456"/>
      <c r="AE2116" s="457"/>
      <c r="AF2116" s="455"/>
      <c r="AG2116" s="456"/>
      <c r="AH2116" s="456"/>
      <c r="AI2116" s="456"/>
      <c r="AJ2116" s="456"/>
      <c r="AK2116" s="456"/>
      <c r="AL2116" s="456"/>
      <c r="AM2116" s="456"/>
      <c r="AN2116" s="457"/>
      <c r="AO2116" s="455"/>
      <c r="AP2116" s="456"/>
      <c r="AQ2116" s="456"/>
      <c r="AR2116" s="456"/>
      <c r="AS2116" s="456"/>
      <c r="AT2116" s="456"/>
      <c r="AU2116" s="456"/>
      <c r="AV2116" s="456"/>
      <c r="AW2116" s="456"/>
      <c r="AX2116" s="456"/>
      <c r="AY2116" s="456"/>
      <c r="AZ2116" s="456"/>
      <c r="BA2116" s="456"/>
      <c r="BB2116" s="456"/>
      <c r="BC2116" s="456"/>
      <c r="BD2116" s="456"/>
      <c r="BE2116" s="456"/>
      <c r="BF2116" s="456"/>
      <c r="BG2116" s="457"/>
      <c r="BH2116" s="458"/>
      <c r="BI2116" s="459"/>
      <c r="BJ2116" s="459"/>
      <c r="BK2116" s="459"/>
      <c r="BL2116" s="459"/>
      <c r="BM2116" s="460"/>
      <c r="BN2116" s="314"/>
      <c r="BO2116" s="314"/>
      <c r="BP2116" s="1"/>
      <c r="BQ2116" s="120">
        <f>IF($F$3="","",IF(N2116=$F$3,COUNTIF(BQ$23:BQ2115,"&gt;0")+1,0))</f>
        <v>0</v>
      </c>
      <c r="BR2116" s="1"/>
      <c r="BS2116" s="20" t="str">
        <f>IF($N2116="","",IF(VLOOKUP(VLOOKUP($N2116,IMPOSTAZIONI!$E$6:$I$13,5,FALSE),IMPOSTAZIONI!$B$25:$N$32,3,FALSE)=0,"",VLOOKUP(VLOOKUP($N2116,IMPOSTAZIONI!$E$6:$I$13,5,FALSE),IMPOSTAZIONI!$B$25:$N$32,3,FALSE)))</f>
        <v/>
      </c>
      <c r="BT2116" s="20" t="str">
        <f>IF($N2116="","",IF(VLOOKUP(VLOOKUP($N2116,IMPOSTAZIONI!$E$6:$I$13,5,FALSE),IMPOSTAZIONI!$B$25:$N$32,6,FALSE)=0,"",VLOOKUP(VLOOKUP($N2116,IMPOSTAZIONI!$E$6:$I$13,5,FALSE),IMPOSTAZIONI!$B$25:$N$32,6,FALSE)))</f>
        <v/>
      </c>
      <c r="BU2116" s="20" t="str">
        <f>IF($N2116="","",IF(VLOOKUP(VLOOKUP($N2116,IMPOSTAZIONI!$E$6:$I$13,5,FALSE),IMPOSTAZIONI!$B$25:$N$32,9,FALSE)=0,"",VLOOKUP(VLOOKUP($N2116,IMPOSTAZIONI!$E$6:$I$13,5,FALSE),IMPOSTAZIONI!$B$25:$N$32,9,FALSE)))</f>
        <v/>
      </c>
      <c r="BV2116" s="20" t="str">
        <f>IF($N2116="","",IF(VLOOKUP(VLOOKUP($N2116,IMPOSTAZIONI!$E$6:$I$13,5,FALSE),IMPOSTAZIONI!$B$25:$N$32,12,FALSE)=0,"",VLOOKUP(VLOOKUP($N2116,IMPOSTAZIONI!$E$6:$I$13,5,FALSE),IMPOSTAZIONI!$B$25:$N$32,12,FALSE)))</f>
        <v/>
      </c>
      <c r="BW2116" s="221" t="str">
        <f t="shared" si="555"/>
        <v/>
      </c>
      <c r="BX2116" s="221" t="str">
        <f t="shared" si="556"/>
        <v/>
      </c>
      <c r="BY2116" s="221">
        <f t="shared" si="557"/>
        <v>0</v>
      </c>
      <c r="BZ2116" s="231">
        <f t="shared" si="558"/>
        <v>0</v>
      </c>
      <c r="CA2116" s="246">
        <f t="shared" si="559"/>
        <v>0</v>
      </c>
      <c r="CB2116" s="246">
        <f t="shared" si="560"/>
        <v>0</v>
      </c>
      <c r="CC2116" s="246" t="str">
        <f t="shared" si="561"/>
        <v/>
      </c>
      <c r="CD2116" s="246">
        <f t="shared" si="562"/>
        <v>5</v>
      </c>
      <c r="CE2116" s="246">
        <f t="shared" si="563"/>
        <v>0</v>
      </c>
      <c r="CF2116" s="276">
        <f t="shared" si="564"/>
        <v>0</v>
      </c>
      <c r="CG2116" s="277">
        <f t="shared" si="564"/>
        <v>0</v>
      </c>
      <c r="CH2116" s="277">
        <f t="shared" si="564"/>
        <v>0</v>
      </c>
      <c r="CI2116" s="278">
        <f t="shared" si="553"/>
        <v>0</v>
      </c>
      <c r="CJ2116" s="280">
        <f t="shared" si="565"/>
        <v>0</v>
      </c>
      <c r="CK2116" s="232">
        <f t="shared" si="566"/>
        <v>0</v>
      </c>
      <c r="CL2116" s="1"/>
    </row>
    <row r="2117" spans="1:90" ht="18" customHeight="1">
      <c r="A2117" s="1"/>
      <c r="B2117" s="1"/>
      <c r="C2117" s="314"/>
      <c r="D2117" s="287" t="str">
        <f t="shared" si="552"/>
        <v/>
      </c>
      <c r="E2117" s="449" t="str">
        <f t="shared" si="554"/>
        <v/>
      </c>
      <c r="F2117" s="450"/>
      <c r="G2117" s="451"/>
      <c r="H2117" s="452"/>
      <c r="I2117" s="453"/>
      <c r="J2117" s="453"/>
      <c r="K2117" s="453"/>
      <c r="L2117" s="453"/>
      <c r="M2117" s="454"/>
      <c r="N2117" s="455"/>
      <c r="O2117" s="456"/>
      <c r="P2117" s="456"/>
      <c r="Q2117" s="456"/>
      <c r="R2117" s="456"/>
      <c r="S2117" s="456"/>
      <c r="T2117" s="456"/>
      <c r="U2117" s="456"/>
      <c r="V2117" s="456"/>
      <c r="W2117" s="456"/>
      <c r="X2117" s="456"/>
      <c r="Y2117" s="456"/>
      <c r="Z2117" s="456"/>
      <c r="AA2117" s="456"/>
      <c r="AB2117" s="456"/>
      <c r="AC2117" s="456"/>
      <c r="AD2117" s="456"/>
      <c r="AE2117" s="457"/>
      <c r="AF2117" s="455"/>
      <c r="AG2117" s="456"/>
      <c r="AH2117" s="456"/>
      <c r="AI2117" s="456"/>
      <c r="AJ2117" s="456"/>
      <c r="AK2117" s="456"/>
      <c r="AL2117" s="456"/>
      <c r="AM2117" s="456"/>
      <c r="AN2117" s="457"/>
      <c r="AO2117" s="455"/>
      <c r="AP2117" s="456"/>
      <c r="AQ2117" s="456"/>
      <c r="AR2117" s="456"/>
      <c r="AS2117" s="456"/>
      <c r="AT2117" s="456"/>
      <c r="AU2117" s="456"/>
      <c r="AV2117" s="456"/>
      <c r="AW2117" s="456"/>
      <c r="AX2117" s="456"/>
      <c r="AY2117" s="456"/>
      <c r="AZ2117" s="456"/>
      <c r="BA2117" s="456"/>
      <c r="BB2117" s="456"/>
      <c r="BC2117" s="456"/>
      <c r="BD2117" s="456"/>
      <c r="BE2117" s="456"/>
      <c r="BF2117" s="456"/>
      <c r="BG2117" s="457"/>
      <c r="BH2117" s="458"/>
      <c r="BI2117" s="459"/>
      <c r="BJ2117" s="459"/>
      <c r="BK2117" s="459"/>
      <c r="BL2117" s="459"/>
      <c r="BM2117" s="460"/>
      <c r="BN2117" s="314"/>
      <c r="BO2117" s="314"/>
      <c r="BP2117" s="1"/>
      <c r="BQ2117" s="120">
        <f>IF($F$3="","",IF(N2117=$F$3,COUNTIF(BQ$23:BQ2116,"&gt;0")+1,0))</f>
        <v>0</v>
      </c>
      <c r="BR2117" s="1"/>
      <c r="BS2117" s="20" t="str">
        <f>IF($N2117="","",IF(VLOOKUP(VLOOKUP($N2117,IMPOSTAZIONI!$E$6:$I$13,5,FALSE),IMPOSTAZIONI!$B$25:$N$32,3,FALSE)=0,"",VLOOKUP(VLOOKUP($N2117,IMPOSTAZIONI!$E$6:$I$13,5,FALSE),IMPOSTAZIONI!$B$25:$N$32,3,FALSE)))</f>
        <v/>
      </c>
      <c r="BT2117" s="20" t="str">
        <f>IF($N2117="","",IF(VLOOKUP(VLOOKUP($N2117,IMPOSTAZIONI!$E$6:$I$13,5,FALSE),IMPOSTAZIONI!$B$25:$N$32,6,FALSE)=0,"",VLOOKUP(VLOOKUP($N2117,IMPOSTAZIONI!$E$6:$I$13,5,FALSE),IMPOSTAZIONI!$B$25:$N$32,6,FALSE)))</f>
        <v/>
      </c>
      <c r="BU2117" s="20" t="str">
        <f>IF($N2117="","",IF(VLOOKUP(VLOOKUP($N2117,IMPOSTAZIONI!$E$6:$I$13,5,FALSE),IMPOSTAZIONI!$B$25:$N$32,9,FALSE)=0,"",VLOOKUP(VLOOKUP($N2117,IMPOSTAZIONI!$E$6:$I$13,5,FALSE),IMPOSTAZIONI!$B$25:$N$32,9,FALSE)))</f>
        <v/>
      </c>
      <c r="BV2117" s="20" t="str">
        <f>IF($N2117="","",IF(VLOOKUP(VLOOKUP($N2117,IMPOSTAZIONI!$E$6:$I$13,5,FALSE),IMPOSTAZIONI!$B$25:$N$32,12,FALSE)=0,"",VLOOKUP(VLOOKUP($N2117,IMPOSTAZIONI!$E$6:$I$13,5,FALSE),IMPOSTAZIONI!$B$25:$N$32,12,FALSE)))</f>
        <v/>
      </c>
      <c r="BW2117" s="221" t="str">
        <f t="shared" si="555"/>
        <v/>
      </c>
      <c r="BX2117" s="221" t="str">
        <f t="shared" si="556"/>
        <v/>
      </c>
      <c r="BY2117" s="221">
        <f t="shared" si="557"/>
        <v>0</v>
      </c>
      <c r="BZ2117" s="231">
        <f t="shared" si="558"/>
        <v>0</v>
      </c>
      <c r="CA2117" s="246">
        <f t="shared" si="559"/>
        <v>0</v>
      </c>
      <c r="CB2117" s="246">
        <f t="shared" si="560"/>
        <v>0</v>
      </c>
      <c r="CC2117" s="246" t="str">
        <f t="shared" si="561"/>
        <v/>
      </c>
      <c r="CD2117" s="246">
        <f t="shared" si="562"/>
        <v>5</v>
      </c>
      <c r="CE2117" s="246">
        <f t="shared" si="563"/>
        <v>0</v>
      </c>
      <c r="CF2117" s="276">
        <f t="shared" si="564"/>
        <v>0</v>
      </c>
      <c r="CG2117" s="277">
        <f t="shared" si="564"/>
        <v>0</v>
      </c>
      <c r="CH2117" s="277">
        <f t="shared" si="564"/>
        <v>0</v>
      </c>
      <c r="CI2117" s="278">
        <f t="shared" si="553"/>
        <v>0</v>
      </c>
      <c r="CJ2117" s="280">
        <f t="shared" si="565"/>
        <v>0</v>
      </c>
      <c r="CK2117" s="232">
        <f t="shared" si="566"/>
        <v>0</v>
      </c>
      <c r="CL2117" s="1"/>
    </row>
    <row r="2118" spans="1:90" ht="18" customHeight="1">
      <c r="A2118" s="1"/>
      <c r="B2118" s="1"/>
      <c r="C2118" s="314"/>
      <c r="D2118" s="287" t="str">
        <f t="shared" si="552"/>
        <v/>
      </c>
      <c r="E2118" s="449" t="str">
        <f t="shared" si="554"/>
        <v/>
      </c>
      <c r="F2118" s="450"/>
      <c r="G2118" s="451"/>
      <c r="H2118" s="452"/>
      <c r="I2118" s="453"/>
      <c r="J2118" s="453"/>
      <c r="K2118" s="453"/>
      <c r="L2118" s="453"/>
      <c r="M2118" s="454"/>
      <c r="N2118" s="455"/>
      <c r="O2118" s="456"/>
      <c r="P2118" s="456"/>
      <c r="Q2118" s="456"/>
      <c r="R2118" s="456"/>
      <c r="S2118" s="456"/>
      <c r="T2118" s="456"/>
      <c r="U2118" s="456"/>
      <c r="V2118" s="456"/>
      <c r="W2118" s="456"/>
      <c r="X2118" s="456"/>
      <c r="Y2118" s="456"/>
      <c r="Z2118" s="456"/>
      <c r="AA2118" s="456"/>
      <c r="AB2118" s="456"/>
      <c r="AC2118" s="456"/>
      <c r="AD2118" s="456"/>
      <c r="AE2118" s="457"/>
      <c r="AF2118" s="455"/>
      <c r="AG2118" s="456"/>
      <c r="AH2118" s="456"/>
      <c r="AI2118" s="456"/>
      <c r="AJ2118" s="456"/>
      <c r="AK2118" s="456"/>
      <c r="AL2118" s="456"/>
      <c r="AM2118" s="456"/>
      <c r="AN2118" s="457"/>
      <c r="AO2118" s="455"/>
      <c r="AP2118" s="456"/>
      <c r="AQ2118" s="456"/>
      <c r="AR2118" s="456"/>
      <c r="AS2118" s="456"/>
      <c r="AT2118" s="456"/>
      <c r="AU2118" s="456"/>
      <c r="AV2118" s="456"/>
      <c r="AW2118" s="456"/>
      <c r="AX2118" s="456"/>
      <c r="AY2118" s="456"/>
      <c r="AZ2118" s="456"/>
      <c r="BA2118" s="456"/>
      <c r="BB2118" s="456"/>
      <c r="BC2118" s="456"/>
      <c r="BD2118" s="456"/>
      <c r="BE2118" s="456"/>
      <c r="BF2118" s="456"/>
      <c r="BG2118" s="457"/>
      <c r="BH2118" s="458"/>
      <c r="BI2118" s="459"/>
      <c r="BJ2118" s="459"/>
      <c r="BK2118" s="459"/>
      <c r="BL2118" s="459"/>
      <c r="BM2118" s="460"/>
      <c r="BN2118" s="314"/>
      <c r="BO2118" s="314"/>
      <c r="BP2118" s="1"/>
      <c r="BQ2118" s="120">
        <f>IF($F$3="","",IF(N2118=$F$3,COUNTIF(BQ$23:BQ2117,"&gt;0")+1,0))</f>
        <v>0</v>
      </c>
      <c r="BR2118" s="1"/>
      <c r="BS2118" s="20" t="str">
        <f>IF($N2118="","",IF(VLOOKUP(VLOOKUP($N2118,IMPOSTAZIONI!$E$6:$I$13,5,FALSE),IMPOSTAZIONI!$B$25:$N$32,3,FALSE)=0,"",VLOOKUP(VLOOKUP($N2118,IMPOSTAZIONI!$E$6:$I$13,5,FALSE),IMPOSTAZIONI!$B$25:$N$32,3,FALSE)))</f>
        <v/>
      </c>
      <c r="BT2118" s="20" t="str">
        <f>IF($N2118="","",IF(VLOOKUP(VLOOKUP($N2118,IMPOSTAZIONI!$E$6:$I$13,5,FALSE),IMPOSTAZIONI!$B$25:$N$32,6,FALSE)=0,"",VLOOKUP(VLOOKUP($N2118,IMPOSTAZIONI!$E$6:$I$13,5,FALSE),IMPOSTAZIONI!$B$25:$N$32,6,FALSE)))</f>
        <v/>
      </c>
      <c r="BU2118" s="20" t="str">
        <f>IF($N2118="","",IF(VLOOKUP(VLOOKUP($N2118,IMPOSTAZIONI!$E$6:$I$13,5,FALSE),IMPOSTAZIONI!$B$25:$N$32,9,FALSE)=0,"",VLOOKUP(VLOOKUP($N2118,IMPOSTAZIONI!$E$6:$I$13,5,FALSE),IMPOSTAZIONI!$B$25:$N$32,9,FALSE)))</f>
        <v/>
      </c>
      <c r="BV2118" s="20" t="str">
        <f>IF($N2118="","",IF(VLOOKUP(VLOOKUP($N2118,IMPOSTAZIONI!$E$6:$I$13,5,FALSE),IMPOSTAZIONI!$B$25:$N$32,12,FALSE)=0,"",VLOOKUP(VLOOKUP($N2118,IMPOSTAZIONI!$E$6:$I$13,5,FALSE),IMPOSTAZIONI!$B$25:$N$32,12,FALSE)))</f>
        <v/>
      </c>
      <c r="BW2118" s="221" t="str">
        <f t="shared" si="555"/>
        <v/>
      </c>
      <c r="BX2118" s="221" t="str">
        <f t="shared" si="556"/>
        <v/>
      </c>
      <c r="BY2118" s="221">
        <f t="shared" si="557"/>
        <v>0</v>
      </c>
      <c r="BZ2118" s="231">
        <f t="shared" si="558"/>
        <v>0</v>
      </c>
      <c r="CA2118" s="246">
        <f t="shared" si="559"/>
        <v>0</v>
      </c>
      <c r="CB2118" s="246">
        <f t="shared" si="560"/>
        <v>0</v>
      </c>
      <c r="CC2118" s="246" t="str">
        <f t="shared" si="561"/>
        <v/>
      </c>
      <c r="CD2118" s="246">
        <f t="shared" si="562"/>
        <v>5</v>
      </c>
      <c r="CE2118" s="246">
        <f t="shared" si="563"/>
        <v>0</v>
      </c>
      <c r="CF2118" s="276">
        <f t="shared" si="564"/>
        <v>0</v>
      </c>
      <c r="CG2118" s="277">
        <f t="shared" si="564"/>
        <v>0</v>
      </c>
      <c r="CH2118" s="277">
        <f t="shared" si="564"/>
        <v>0</v>
      </c>
      <c r="CI2118" s="278">
        <f t="shared" si="553"/>
        <v>0</v>
      </c>
      <c r="CJ2118" s="280">
        <f t="shared" si="565"/>
        <v>0</v>
      </c>
      <c r="CK2118" s="232">
        <f t="shared" si="566"/>
        <v>0</v>
      </c>
      <c r="CL2118" s="1"/>
    </row>
    <row r="2119" spans="1:90" ht="18" customHeight="1">
      <c r="A2119" s="1"/>
      <c r="B2119" s="1"/>
      <c r="C2119" s="314"/>
      <c r="D2119" s="287" t="str">
        <f t="shared" si="552"/>
        <v/>
      </c>
      <c r="E2119" s="449" t="str">
        <f t="shared" si="554"/>
        <v/>
      </c>
      <c r="F2119" s="450"/>
      <c r="G2119" s="451"/>
      <c r="H2119" s="452"/>
      <c r="I2119" s="453"/>
      <c r="J2119" s="453"/>
      <c r="K2119" s="453"/>
      <c r="L2119" s="453"/>
      <c r="M2119" s="454"/>
      <c r="N2119" s="455"/>
      <c r="O2119" s="456"/>
      <c r="P2119" s="456"/>
      <c r="Q2119" s="456"/>
      <c r="R2119" s="456"/>
      <c r="S2119" s="456"/>
      <c r="T2119" s="456"/>
      <c r="U2119" s="456"/>
      <c r="V2119" s="456"/>
      <c r="W2119" s="456"/>
      <c r="X2119" s="456"/>
      <c r="Y2119" s="456"/>
      <c r="Z2119" s="456"/>
      <c r="AA2119" s="456"/>
      <c r="AB2119" s="456"/>
      <c r="AC2119" s="456"/>
      <c r="AD2119" s="456"/>
      <c r="AE2119" s="457"/>
      <c r="AF2119" s="455"/>
      <c r="AG2119" s="456"/>
      <c r="AH2119" s="456"/>
      <c r="AI2119" s="456"/>
      <c r="AJ2119" s="456"/>
      <c r="AK2119" s="456"/>
      <c r="AL2119" s="456"/>
      <c r="AM2119" s="456"/>
      <c r="AN2119" s="457"/>
      <c r="AO2119" s="455"/>
      <c r="AP2119" s="456"/>
      <c r="AQ2119" s="456"/>
      <c r="AR2119" s="456"/>
      <c r="AS2119" s="456"/>
      <c r="AT2119" s="456"/>
      <c r="AU2119" s="456"/>
      <c r="AV2119" s="456"/>
      <c r="AW2119" s="456"/>
      <c r="AX2119" s="456"/>
      <c r="AY2119" s="456"/>
      <c r="AZ2119" s="456"/>
      <c r="BA2119" s="456"/>
      <c r="BB2119" s="456"/>
      <c r="BC2119" s="456"/>
      <c r="BD2119" s="456"/>
      <c r="BE2119" s="456"/>
      <c r="BF2119" s="456"/>
      <c r="BG2119" s="457"/>
      <c r="BH2119" s="458"/>
      <c r="BI2119" s="459"/>
      <c r="BJ2119" s="459"/>
      <c r="BK2119" s="459"/>
      <c r="BL2119" s="459"/>
      <c r="BM2119" s="460"/>
      <c r="BN2119" s="314"/>
      <c r="BO2119" s="314"/>
      <c r="BP2119" s="1"/>
      <c r="BQ2119" s="120">
        <f>IF($F$3="","",IF(N2119=$F$3,COUNTIF(BQ$23:BQ2118,"&gt;0")+1,0))</f>
        <v>0</v>
      </c>
      <c r="BR2119" s="1"/>
      <c r="BS2119" s="20" t="str">
        <f>IF($N2119="","",IF(VLOOKUP(VLOOKUP($N2119,IMPOSTAZIONI!$E$6:$I$13,5,FALSE),IMPOSTAZIONI!$B$25:$N$32,3,FALSE)=0,"",VLOOKUP(VLOOKUP($N2119,IMPOSTAZIONI!$E$6:$I$13,5,FALSE),IMPOSTAZIONI!$B$25:$N$32,3,FALSE)))</f>
        <v/>
      </c>
      <c r="BT2119" s="20" t="str">
        <f>IF($N2119="","",IF(VLOOKUP(VLOOKUP($N2119,IMPOSTAZIONI!$E$6:$I$13,5,FALSE),IMPOSTAZIONI!$B$25:$N$32,6,FALSE)=0,"",VLOOKUP(VLOOKUP($N2119,IMPOSTAZIONI!$E$6:$I$13,5,FALSE),IMPOSTAZIONI!$B$25:$N$32,6,FALSE)))</f>
        <v/>
      </c>
      <c r="BU2119" s="20" t="str">
        <f>IF($N2119="","",IF(VLOOKUP(VLOOKUP($N2119,IMPOSTAZIONI!$E$6:$I$13,5,FALSE),IMPOSTAZIONI!$B$25:$N$32,9,FALSE)=0,"",VLOOKUP(VLOOKUP($N2119,IMPOSTAZIONI!$E$6:$I$13,5,FALSE),IMPOSTAZIONI!$B$25:$N$32,9,FALSE)))</f>
        <v/>
      </c>
      <c r="BV2119" s="20" t="str">
        <f>IF($N2119="","",IF(VLOOKUP(VLOOKUP($N2119,IMPOSTAZIONI!$E$6:$I$13,5,FALSE),IMPOSTAZIONI!$B$25:$N$32,12,FALSE)=0,"",VLOOKUP(VLOOKUP($N2119,IMPOSTAZIONI!$E$6:$I$13,5,FALSE),IMPOSTAZIONI!$B$25:$N$32,12,FALSE)))</f>
        <v/>
      </c>
      <c r="BW2119" s="221" t="str">
        <f t="shared" si="555"/>
        <v/>
      </c>
      <c r="BX2119" s="221" t="str">
        <f t="shared" si="556"/>
        <v/>
      </c>
      <c r="BY2119" s="221">
        <f t="shared" si="557"/>
        <v>0</v>
      </c>
      <c r="BZ2119" s="231">
        <f t="shared" si="558"/>
        <v>0</v>
      </c>
      <c r="CA2119" s="246">
        <f t="shared" si="559"/>
        <v>0</v>
      </c>
      <c r="CB2119" s="246">
        <f t="shared" si="560"/>
        <v>0</v>
      </c>
      <c r="CC2119" s="246" t="str">
        <f t="shared" si="561"/>
        <v/>
      </c>
      <c r="CD2119" s="246">
        <f t="shared" si="562"/>
        <v>5</v>
      </c>
      <c r="CE2119" s="246">
        <f t="shared" si="563"/>
        <v>0</v>
      </c>
      <c r="CF2119" s="276">
        <f t="shared" si="564"/>
        <v>0</v>
      </c>
      <c r="CG2119" s="277">
        <f t="shared" si="564"/>
        <v>0</v>
      </c>
      <c r="CH2119" s="277">
        <f t="shared" si="564"/>
        <v>0</v>
      </c>
      <c r="CI2119" s="278">
        <f t="shared" si="553"/>
        <v>0</v>
      </c>
      <c r="CJ2119" s="280">
        <f t="shared" si="565"/>
        <v>0</v>
      </c>
      <c r="CK2119" s="232">
        <f t="shared" si="566"/>
        <v>0</v>
      </c>
      <c r="CL2119" s="1"/>
    </row>
    <row r="2120" spans="1:90" ht="18" customHeight="1">
      <c r="A2120" s="1"/>
      <c r="B2120" s="1"/>
      <c r="C2120" s="314"/>
      <c r="D2120" s="287" t="str">
        <f t="shared" si="552"/>
        <v/>
      </c>
      <c r="E2120" s="449" t="str">
        <f t="shared" si="554"/>
        <v/>
      </c>
      <c r="F2120" s="450"/>
      <c r="G2120" s="451"/>
      <c r="H2120" s="452"/>
      <c r="I2120" s="453"/>
      <c r="J2120" s="453"/>
      <c r="K2120" s="453"/>
      <c r="L2120" s="453"/>
      <c r="M2120" s="454"/>
      <c r="N2120" s="455"/>
      <c r="O2120" s="456"/>
      <c r="P2120" s="456"/>
      <c r="Q2120" s="456"/>
      <c r="R2120" s="456"/>
      <c r="S2120" s="456"/>
      <c r="T2120" s="456"/>
      <c r="U2120" s="456"/>
      <c r="V2120" s="456"/>
      <c r="W2120" s="456"/>
      <c r="X2120" s="456"/>
      <c r="Y2120" s="456"/>
      <c r="Z2120" s="456"/>
      <c r="AA2120" s="456"/>
      <c r="AB2120" s="456"/>
      <c r="AC2120" s="456"/>
      <c r="AD2120" s="456"/>
      <c r="AE2120" s="457"/>
      <c r="AF2120" s="455"/>
      <c r="AG2120" s="456"/>
      <c r="AH2120" s="456"/>
      <c r="AI2120" s="456"/>
      <c r="AJ2120" s="456"/>
      <c r="AK2120" s="456"/>
      <c r="AL2120" s="456"/>
      <c r="AM2120" s="456"/>
      <c r="AN2120" s="457"/>
      <c r="AO2120" s="455"/>
      <c r="AP2120" s="456"/>
      <c r="AQ2120" s="456"/>
      <c r="AR2120" s="456"/>
      <c r="AS2120" s="456"/>
      <c r="AT2120" s="456"/>
      <c r="AU2120" s="456"/>
      <c r="AV2120" s="456"/>
      <c r="AW2120" s="456"/>
      <c r="AX2120" s="456"/>
      <c r="AY2120" s="456"/>
      <c r="AZ2120" s="456"/>
      <c r="BA2120" s="456"/>
      <c r="BB2120" s="456"/>
      <c r="BC2120" s="456"/>
      <c r="BD2120" s="456"/>
      <c r="BE2120" s="456"/>
      <c r="BF2120" s="456"/>
      <c r="BG2120" s="457"/>
      <c r="BH2120" s="458"/>
      <c r="BI2120" s="459"/>
      <c r="BJ2120" s="459"/>
      <c r="BK2120" s="459"/>
      <c r="BL2120" s="459"/>
      <c r="BM2120" s="460"/>
      <c r="BN2120" s="314"/>
      <c r="BO2120" s="314"/>
      <c r="BP2120" s="1"/>
      <c r="BQ2120" s="120">
        <f>IF($F$3="","",IF(N2120=$F$3,COUNTIF(BQ$23:BQ2119,"&gt;0")+1,0))</f>
        <v>0</v>
      </c>
      <c r="BR2120" s="1"/>
      <c r="BS2120" s="20" t="str">
        <f>IF($N2120="","",IF(VLOOKUP(VLOOKUP($N2120,IMPOSTAZIONI!$E$6:$I$13,5,FALSE),IMPOSTAZIONI!$B$25:$N$32,3,FALSE)=0,"",VLOOKUP(VLOOKUP($N2120,IMPOSTAZIONI!$E$6:$I$13,5,FALSE),IMPOSTAZIONI!$B$25:$N$32,3,FALSE)))</f>
        <v/>
      </c>
      <c r="BT2120" s="20" t="str">
        <f>IF($N2120="","",IF(VLOOKUP(VLOOKUP($N2120,IMPOSTAZIONI!$E$6:$I$13,5,FALSE),IMPOSTAZIONI!$B$25:$N$32,6,FALSE)=0,"",VLOOKUP(VLOOKUP($N2120,IMPOSTAZIONI!$E$6:$I$13,5,FALSE),IMPOSTAZIONI!$B$25:$N$32,6,FALSE)))</f>
        <v/>
      </c>
      <c r="BU2120" s="20" t="str">
        <f>IF($N2120="","",IF(VLOOKUP(VLOOKUP($N2120,IMPOSTAZIONI!$E$6:$I$13,5,FALSE),IMPOSTAZIONI!$B$25:$N$32,9,FALSE)=0,"",VLOOKUP(VLOOKUP($N2120,IMPOSTAZIONI!$E$6:$I$13,5,FALSE),IMPOSTAZIONI!$B$25:$N$32,9,FALSE)))</f>
        <v/>
      </c>
      <c r="BV2120" s="20" t="str">
        <f>IF($N2120="","",IF(VLOOKUP(VLOOKUP($N2120,IMPOSTAZIONI!$E$6:$I$13,5,FALSE),IMPOSTAZIONI!$B$25:$N$32,12,FALSE)=0,"",VLOOKUP(VLOOKUP($N2120,IMPOSTAZIONI!$E$6:$I$13,5,FALSE),IMPOSTAZIONI!$B$25:$N$32,12,FALSE)))</f>
        <v/>
      </c>
      <c r="BW2120" s="221" t="str">
        <f t="shared" si="555"/>
        <v/>
      </c>
      <c r="BX2120" s="221" t="str">
        <f t="shared" si="556"/>
        <v/>
      </c>
      <c r="BY2120" s="221">
        <f t="shared" si="557"/>
        <v>0</v>
      </c>
      <c r="BZ2120" s="231">
        <f t="shared" si="558"/>
        <v>0</v>
      </c>
      <c r="CA2120" s="246">
        <f t="shared" si="559"/>
        <v>0</v>
      </c>
      <c r="CB2120" s="246">
        <f t="shared" si="560"/>
        <v>0</v>
      </c>
      <c r="CC2120" s="246" t="str">
        <f t="shared" si="561"/>
        <v/>
      </c>
      <c r="CD2120" s="246">
        <f t="shared" si="562"/>
        <v>5</v>
      </c>
      <c r="CE2120" s="246">
        <f t="shared" si="563"/>
        <v>0</v>
      </c>
      <c r="CF2120" s="276">
        <f t="shared" si="564"/>
        <v>0</v>
      </c>
      <c r="CG2120" s="277">
        <f t="shared" si="564"/>
        <v>0</v>
      </c>
      <c r="CH2120" s="277">
        <f t="shared" si="564"/>
        <v>0</v>
      </c>
      <c r="CI2120" s="278">
        <f t="shared" si="553"/>
        <v>0</v>
      </c>
      <c r="CJ2120" s="280">
        <f t="shared" si="565"/>
        <v>0</v>
      </c>
      <c r="CK2120" s="232">
        <f t="shared" si="566"/>
        <v>0</v>
      </c>
      <c r="CL2120" s="1"/>
    </row>
    <row r="2121" spans="1:90" ht="18" customHeight="1">
      <c r="A2121" s="1"/>
      <c r="B2121" s="1"/>
      <c r="C2121" s="314"/>
      <c r="D2121" s="287" t="str">
        <f t="shared" si="552"/>
        <v/>
      </c>
      <c r="E2121" s="449" t="str">
        <f t="shared" si="554"/>
        <v/>
      </c>
      <c r="F2121" s="450"/>
      <c r="G2121" s="451"/>
      <c r="H2121" s="452"/>
      <c r="I2121" s="453"/>
      <c r="J2121" s="453"/>
      <c r="K2121" s="453"/>
      <c r="L2121" s="453"/>
      <c r="M2121" s="454"/>
      <c r="N2121" s="455"/>
      <c r="O2121" s="456"/>
      <c r="P2121" s="456"/>
      <c r="Q2121" s="456"/>
      <c r="R2121" s="456"/>
      <c r="S2121" s="456"/>
      <c r="T2121" s="456"/>
      <c r="U2121" s="456"/>
      <c r="V2121" s="456"/>
      <c r="W2121" s="456"/>
      <c r="X2121" s="456"/>
      <c r="Y2121" s="456"/>
      <c r="Z2121" s="456"/>
      <c r="AA2121" s="456"/>
      <c r="AB2121" s="456"/>
      <c r="AC2121" s="456"/>
      <c r="AD2121" s="456"/>
      <c r="AE2121" s="457"/>
      <c r="AF2121" s="455"/>
      <c r="AG2121" s="456"/>
      <c r="AH2121" s="456"/>
      <c r="AI2121" s="456"/>
      <c r="AJ2121" s="456"/>
      <c r="AK2121" s="456"/>
      <c r="AL2121" s="456"/>
      <c r="AM2121" s="456"/>
      <c r="AN2121" s="457"/>
      <c r="AO2121" s="455"/>
      <c r="AP2121" s="456"/>
      <c r="AQ2121" s="456"/>
      <c r="AR2121" s="456"/>
      <c r="AS2121" s="456"/>
      <c r="AT2121" s="456"/>
      <c r="AU2121" s="456"/>
      <c r="AV2121" s="456"/>
      <c r="AW2121" s="456"/>
      <c r="AX2121" s="456"/>
      <c r="AY2121" s="456"/>
      <c r="AZ2121" s="456"/>
      <c r="BA2121" s="456"/>
      <c r="BB2121" s="456"/>
      <c r="BC2121" s="456"/>
      <c r="BD2121" s="456"/>
      <c r="BE2121" s="456"/>
      <c r="BF2121" s="456"/>
      <c r="BG2121" s="457"/>
      <c r="BH2121" s="458"/>
      <c r="BI2121" s="459"/>
      <c r="BJ2121" s="459"/>
      <c r="BK2121" s="459"/>
      <c r="BL2121" s="459"/>
      <c r="BM2121" s="460"/>
      <c r="BN2121" s="314"/>
      <c r="BO2121" s="314"/>
      <c r="BP2121" s="1"/>
      <c r="BQ2121" s="120">
        <f>IF($F$3="","",IF(N2121=$F$3,COUNTIF(BQ$23:BQ2120,"&gt;0")+1,0))</f>
        <v>0</v>
      </c>
      <c r="BR2121" s="1"/>
      <c r="BS2121" s="20" t="str">
        <f>IF($N2121="","",IF(VLOOKUP(VLOOKUP($N2121,IMPOSTAZIONI!$E$6:$I$13,5,FALSE),IMPOSTAZIONI!$B$25:$N$32,3,FALSE)=0,"",VLOOKUP(VLOOKUP($N2121,IMPOSTAZIONI!$E$6:$I$13,5,FALSE),IMPOSTAZIONI!$B$25:$N$32,3,FALSE)))</f>
        <v/>
      </c>
      <c r="BT2121" s="20" t="str">
        <f>IF($N2121="","",IF(VLOOKUP(VLOOKUP($N2121,IMPOSTAZIONI!$E$6:$I$13,5,FALSE),IMPOSTAZIONI!$B$25:$N$32,6,FALSE)=0,"",VLOOKUP(VLOOKUP($N2121,IMPOSTAZIONI!$E$6:$I$13,5,FALSE),IMPOSTAZIONI!$B$25:$N$32,6,FALSE)))</f>
        <v/>
      </c>
      <c r="BU2121" s="20" t="str">
        <f>IF($N2121="","",IF(VLOOKUP(VLOOKUP($N2121,IMPOSTAZIONI!$E$6:$I$13,5,FALSE),IMPOSTAZIONI!$B$25:$N$32,9,FALSE)=0,"",VLOOKUP(VLOOKUP($N2121,IMPOSTAZIONI!$E$6:$I$13,5,FALSE),IMPOSTAZIONI!$B$25:$N$32,9,FALSE)))</f>
        <v/>
      </c>
      <c r="BV2121" s="20" t="str">
        <f>IF($N2121="","",IF(VLOOKUP(VLOOKUP($N2121,IMPOSTAZIONI!$E$6:$I$13,5,FALSE),IMPOSTAZIONI!$B$25:$N$32,12,FALSE)=0,"",VLOOKUP(VLOOKUP($N2121,IMPOSTAZIONI!$E$6:$I$13,5,FALSE),IMPOSTAZIONI!$B$25:$N$32,12,FALSE)))</f>
        <v/>
      </c>
      <c r="BW2121" s="221" t="str">
        <f t="shared" si="555"/>
        <v/>
      </c>
      <c r="BX2121" s="221" t="str">
        <f t="shared" si="556"/>
        <v/>
      </c>
      <c r="BY2121" s="221">
        <f t="shared" si="557"/>
        <v>0</v>
      </c>
      <c r="BZ2121" s="231">
        <f t="shared" si="558"/>
        <v>0</v>
      </c>
      <c r="CA2121" s="246">
        <f t="shared" si="559"/>
        <v>0</v>
      </c>
      <c r="CB2121" s="246">
        <f t="shared" si="560"/>
        <v>0</v>
      </c>
      <c r="CC2121" s="246" t="str">
        <f t="shared" si="561"/>
        <v/>
      </c>
      <c r="CD2121" s="246">
        <f t="shared" si="562"/>
        <v>5</v>
      </c>
      <c r="CE2121" s="246">
        <f t="shared" si="563"/>
        <v>0</v>
      </c>
      <c r="CF2121" s="276">
        <f t="shared" si="564"/>
        <v>0</v>
      </c>
      <c r="CG2121" s="277">
        <f t="shared" si="564"/>
        <v>0</v>
      </c>
      <c r="CH2121" s="277">
        <f t="shared" si="564"/>
        <v>0</v>
      </c>
      <c r="CI2121" s="278">
        <f t="shared" si="553"/>
        <v>0</v>
      </c>
      <c r="CJ2121" s="280">
        <f t="shared" si="565"/>
        <v>0</v>
      </c>
      <c r="CK2121" s="232">
        <f t="shared" si="566"/>
        <v>0</v>
      </c>
      <c r="CL2121" s="1"/>
    </row>
    <row r="2122" spans="1:90" ht="18" customHeight="1">
      <c r="A2122" s="1"/>
      <c r="B2122" s="1"/>
      <c r="C2122" s="314"/>
      <c r="D2122" s="287" t="str">
        <f t="shared" si="552"/>
        <v/>
      </c>
      <c r="E2122" s="449" t="str">
        <f t="shared" si="554"/>
        <v/>
      </c>
      <c r="F2122" s="450"/>
      <c r="G2122" s="451"/>
      <c r="H2122" s="452"/>
      <c r="I2122" s="453"/>
      <c r="J2122" s="453"/>
      <c r="K2122" s="453"/>
      <c r="L2122" s="453"/>
      <c r="M2122" s="454"/>
      <c r="N2122" s="455"/>
      <c r="O2122" s="456"/>
      <c r="P2122" s="456"/>
      <c r="Q2122" s="456"/>
      <c r="R2122" s="456"/>
      <c r="S2122" s="456"/>
      <c r="T2122" s="456"/>
      <c r="U2122" s="456"/>
      <c r="V2122" s="456"/>
      <c r="W2122" s="456"/>
      <c r="X2122" s="456"/>
      <c r="Y2122" s="456"/>
      <c r="Z2122" s="456"/>
      <c r="AA2122" s="456"/>
      <c r="AB2122" s="456"/>
      <c r="AC2122" s="456"/>
      <c r="AD2122" s="456"/>
      <c r="AE2122" s="457"/>
      <c r="AF2122" s="455"/>
      <c r="AG2122" s="456"/>
      <c r="AH2122" s="456"/>
      <c r="AI2122" s="456"/>
      <c r="AJ2122" s="456"/>
      <c r="AK2122" s="456"/>
      <c r="AL2122" s="456"/>
      <c r="AM2122" s="456"/>
      <c r="AN2122" s="457"/>
      <c r="AO2122" s="455"/>
      <c r="AP2122" s="456"/>
      <c r="AQ2122" s="456"/>
      <c r="AR2122" s="456"/>
      <c r="AS2122" s="456"/>
      <c r="AT2122" s="456"/>
      <c r="AU2122" s="456"/>
      <c r="AV2122" s="456"/>
      <c r="AW2122" s="456"/>
      <c r="AX2122" s="456"/>
      <c r="AY2122" s="456"/>
      <c r="AZ2122" s="456"/>
      <c r="BA2122" s="456"/>
      <c r="BB2122" s="456"/>
      <c r="BC2122" s="456"/>
      <c r="BD2122" s="456"/>
      <c r="BE2122" s="456"/>
      <c r="BF2122" s="456"/>
      <c r="BG2122" s="457"/>
      <c r="BH2122" s="458"/>
      <c r="BI2122" s="459"/>
      <c r="BJ2122" s="459"/>
      <c r="BK2122" s="459"/>
      <c r="BL2122" s="459"/>
      <c r="BM2122" s="460"/>
      <c r="BN2122" s="314"/>
      <c r="BO2122" s="314"/>
      <c r="BP2122" s="1"/>
      <c r="BQ2122" s="120">
        <f>IF($F$3="","",IF(N2122=$F$3,COUNTIF(BQ$23:BQ2121,"&gt;0")+1,0))</f>
        <v>0</v>
      </c>
      <c r="BR2122" s="1"/>
      <c r="BS2122" s="20" t="str">
        <f>IF($N2122="","",IF(VLOOKUP(VLOOKUP($N2122,IMPOSTAZIONI!$E$6:$I$13,5,FALSE),IMPOSTAZIONI!$B$25:$N$32,3,FALSE)=0,"",VLOOKUP(VLOOKUP($N2122,IMPOSTAZIONI!$E$6:$I$13,5,FALSE),IMPOSTAZIONI!$B$25:$N$32,3,FALSE)))</f>
        <v/>
      </c>
      <c r="BT2122" s="20" t="str">
        <f>IF($N2122="","",IF(VLOOKUP(VLOOKUP($N2122,IMPOSTAZIONI!$E$6:$I$13,5,FALSE),IMPOSTAZIONI!$B$25:$N$32,6,FALSE)=0,"",VLOOKUP(VLOOKUP($N2122,IMPOSTAZIONI!$E$6:$I$13,5,FALSE),IMPOSTAZIONI!$B$25:$N$32,6,FALSE)))</f>
        <v/>
      </c>
      <c r="BU2122" s="20" t="str">
        <f>IF($N2122="","",IF(VLOOKUP(VLOOKUP($N2122,IMPOSTAZIONI!$E$6:$I$13,5,FALSE),IMPOSTAZIONI!$B$25:$N$32,9,FALSE)=0,"",VLOOKUP(VLOOKUP($N2122,IMPOSTAZIONI!$E$6:$I$13,5,FALSE),IMPOSTAZIONI!$B$25:$N$32,9,FALSE)))</f>
        <v/>
      </c>
      <c r="BV2122" s="20" t="str">
        <f>IF($N2122="","",IF(VLOOKUP(VLOOKUP($N2122,IMPOSTAZIONI!$E$6:$I$13,5,FALSE),IMPOSTAZIONI!$B$25:$N$32,12,FALSE)=0,"",VLOOKUP(VLOOKUP($N2122,IMPOSTAZIONI!$E$6:$I$13,5,FALSE),IMPOSTAZIONI!$B$25:$N$32,12,FALSE)))</f>
        <v/>
      </c>
      <c r="BW2122" s="221" t="str">
        <f t="shared" si="555"/>
        <v/>
      </c>
      <c r="BX2122" s="221" t="str">
        <f t="shared" si="556"/>
        <v/>
      </c>
      <c r="BY2122" s="221">
        <f t="shared" si="557"/>
        <v>0</v>
      </c>
      <c r="BZ2122" s="231">
        <f t="shared" si="558"/>
        <v>0</v>
      </c>
      <c r="CA2122" s="246">
        <f t="shared" si="559"/>
        <v>0</v>
      </c>
      <c r="CB2122" s="246">
        <f t="shared" si="560"/>
        <v>0</v>
      </c>
      <c r="CC2122" s="246" t="str">
        <f t="shared" si="561"/>
        <v/>
      </c>
      <c r="CD2122" s="246">
        <f t="shared" si="562"/>
        <v>5</v>
      </c>
      <c r="CE2122" s="246">
        <f t="shared" si="563"/>
        <v>0</v>
      </c>
      <c r="CF2122" s="276">
        <f t="shared" si="564"/>
        <v>0</v>
      </c>
      <c r="CG2122" s="277">
        <f t="shared" si="564"/>
        <v>0</v>
      </c>
      <c r="CH2122" s="277">
        <f t="shared" si="564"/>
        <v>0</v>
      </c>
      <c r="CI2122" s="278">
        <f t="shared" si="553"/>
        <v>0</v>
      </c>
      <c r="CJ2122" s="280">
        <f t="shared" si="565"/>
        <v>0</v>
      </c>
      <c r="CK2122" s="232">
        <f t="shared" si="566"/>
        <v>0</v>
      </c>
      <c r="CL2122" s="1"/>
    </row>
    <row r="2123" spans="1:90" ht="18" customHeight="1">
      <c r="A2123" s="1"/>
      <c r="B2123" s="1"/>
      <c r="C2123" s="314"/>
      <c r="D2123" s="287" t="str">
        <f t="shared" si="552"/>
        <v/>
      </c>
      <c r="E2123" s="449" t="str">
        <f t="shared" si="554"/>
        <v/>
      </c>
      <c r="F2123" s="450"/>
      <c r="G2123" s="451"/>
      <c r="H2123" s="452"/>
      <c r="I2123" s="453"/>
      <c r="J2123" s="453"/>
      <c r="K2123" s="453"/>
      <c r="L2123" s="453"/>
      <c r="M2123" s="454"/>
      <c r="N2123" s="455"/>
      <c r="O2123" s="456"/>
      <c r="P2123" s="456"/>
      <c r="Q2123" s="456"/>
      <c r="R2123" s="456"/>
      <c r="S2123" s="456"/>
      <c r="T2123" s="456"/>
      <c r="U2123" s="456"/>
      <c r="V2123" s="456"/>
      <c r="W2123" s="456"/>
      <c r="X2123" s="456"/>
      <c r="Y2123" s="456"/>
      <c r="Z2123" s="456"/>
      <c r="AA2123" s="456"/>
      <c r="AB2123" s="456"/>
      <c r="AC2123" s="456"/>
      <c r="AD2123" s="456"/>
      <c r="AE2123" s="457"/>
      <c r="AF2123" s="455"/>
      <c r="AG2123" s="456"/>
      <c r="AH2123" s="456"/>
      <c r="AI2123" s="456"/>
      <c r="AJ2123" s="456"/>
      <c r="AK2123" s="456"/>
      <c r="AL2123" s="456"/>
      <c r="AM2123" s="456"/>
      <c r="AN2123" s="457"/>
      <c r="AO2123" s="455"/>
      <c r="AP2123" s="456"/>
      <c r="AQ2123" s="456"/>
      <c r="AR2123" s="456"/>
      <c r="AS2123" s="456"/>
      <c r="AT2123" s="456"/>
      <c r="AU2123" s="456"/>
      <c r="AV2123" s="456"/>
      <c r="AW2123" s="456"/>
      <c r="AX2123" s="456"/>
      <c r="AY2123" s="456"/>
      <c r="AZ2123" s="456"/>
      <c r="BA2123" s="456"/>
      <c r="BB2123" s="456"/>
      <c r="BC2123" s="456"/>
      <c r="BD2123" s="456"/>
      <c r="BE2123" s="456"/>
      <c r="BF2123" s="456"/>
      <c r="BG2123" s="457"/>
      <c r="BH2123" s="458"/>
      <c r="BI2123" s="459"/>
      <c r="BJ2123" s="459"/>
      <c r="BK2123" s="459"/>
      <c r="BL2123" s="459"/>
      <c r="BM2123" s="460"/>
      <c r="BN2123" s="314"/>
      <c r="BO2123" s="314"/>
      <c r="BP2123" s="1"/>
      <c r="BQ2123" s="120">
        <f>IF($F$3="","",IF(N2123=$F$3,COUNTIF(BQ$23:BQ2122,"&gt;0")+1,0))</f>
        <v>0</v>
      </c>
      <c r="BR2123" s="1"/>
      <c r="BS2123" s="20" t="str">
        <f>IF($N2123="","",IF(VLOOKUP(VLOOKUP($N2123,IMPOSTAZIONI!$E$6:$I$13,5,FALSE),IMPOSTAZIONI!$B$25:$N$32,3,FALSE)=0,"",VLOOKUP(VLOOKUP($N2123,IMPOSTAZIONI!$E$6:$I$13,5,FALSE),IMPOSTAZIONI!$B$25:$N$32,3,FALSE)))</f>
        <v/>
      </c>
      <c r="BT2123" s="20" t="str">
        <f>IF($N2123="","",IF(VLOOKUP(VLOOKUP($N2123,IMPOSTAZIONI!$E$6:$I$13,5,FALSE),IMPOSTAZIONI!$B$25:$N$32,6,FALSE)=0,"",VLOOKUP(VLOOKUP($N2123,IMPOSTAZIONI!$E$6:$I$13,5,FALSE),IMPOSTAZIONI!$B$25:$N$32,6,FALSE)))</f>
        <v/>
      </c>
      <c r="BU2123" s="20" t="str">
        <f>IF($N2123="","",IF(VLOOKUP(VLOOKUP($N2123,IMPOSTAZIONI!$E$6:$I$13,5,FALSE),IMPOSTAZIONI!$B$25:$N$32,9,FALSE)=0,"",VLOOKUP(VLOOKUP($N2123,IMPOSTAZIONI!$E$6:$I$13,5,FALSE),IMPOSTAZIONI!$B$25:$N$32,9,FALSE)))</f>
        <v/>
      </c>
      <c r="BV2123" s="20" t="str">
        <f>IF($N2123="","",IF(VLOOKUP(VLOOKUP($N2123,IMPOSTAZIONI!$E$6:$I$13,5,FALSE),IMPOSTAZIONI!$B$25:$N$32,12,FALSE)=0,"",VLOOKUP(VLOOKUP($N2123,IMPOSTAZIONI!$E$6:$I$13,5,FALSE),IMPOSTAZIONI!$B$25:$N$32,12,FALSE)))</f>
        <v/>
      </c>
      <c r="BW2123" s="221" t="str">
        <f t="shared" si="555"/>
        <v/>
      </c>
      <c r="BX2123" s="221" t="str">
        <f t="shared" si="556"/>
        <v/>
      </c>
      <c r="BY2123" s="221">
        <f t="shared" si="557"/>
        <v>0</v>
      </c>
      <c r="BZ2123" s="231">
        <f t="shared" si="558"/>
        <v>0</v>
      </c>
      <c r="CA2123" s="246">
        <f t="shared" si="559"/>
        <v>0</v>
      </c>
      <c r="CB2123" s="246">
        <f t="shared" si="560"/>
        <v>0</v>
      </c>
      <c r="CC2123" s="246" t="str">
        <f t="shared" si="561"/>
        <v/>
      </c>
      <c r="CD2123" s="246">
        <f t="shared" si="562"/>
        <v>5</v>
      </c>
      <c r="CE2123" s="246">
        <f t="shared" si="563"/>
        <v>0</v>
      </c>
      <c r="CF2123" s="276">
        <f t="shared" si="564"/>
        <v>0</v>
      </c>
      <c r="CG2123" s="277">
        <f t="shared" si="564"/>
        <v>0</v>
      </c>
      <c r="CH2123" s="277">
        <f t="shared" si="564"/>
        <v>0</v>
      </c>
      <c r="CI2123" s="278">
        <f t="shared" si="553"/>
        <v>0</v>
      </c>
      <c r="CJ2123" s="280">
        <f t="shared" si="565"/>
        <v>0</v>
      </c>
      <c r="CK2123" s="232">
        <f t="shared" si="566"/>
        <v>0</v>
      </c>
      <c r="CL2123" s="1"/>
    </row>
    <row r="2124" spans="1:90" ht="18" customHeight="1">
      <c r="A2124" s="1"/>
      <c r="B2124" s="1"/>
      <c r="C2124" s="314"/>
      <c r="D2124" s="287" t="str">
        <f t="shared" si="552"/>
        <v/>
      </c>
      <c r="E2124" s="449" t="str">
        <f t="shared" si="554"/>
        <v/>
      </c>
      <c r="F2124" s="450"/>
      <c r="G2124" s="451"/>
      <c r="H2124" s="452"/>
      <c r="I2124" s="453"/>
      <c r="J2124" s="453"/>
      <c r="K2124" s="453"/>
      <c r="L2124" s="453"/>
      <c r="M2124" s="454"/>
      <c r="N2124" s="455"/>
      <c r="O2124" s="456"/>
      <c r="P2124" s="456"/>
      <c r="Q2124" s="456"/>
      <c r="R2124" s="456"/>
      <c r="S2124" s="456"/>
      <c r="T2124" s="456"/>
      <c r="U2124" s="456"/>
      <c r="V2124" s="456"/>
      <c r="W2124" s="456"/>
      <c r="X2124" s="456"/>
      <c r="Y2124" s="456"/>
      <c r="Z2124" s="456"/>
      <c r="AA2124" s="456"/>
      <c r="AB2124" s="456"/>
      <c r="AC2124" s="456"/>
      <c r="AD2124" s="456"/>
      <c r="AE2124" s="457"/>
      <c r="AF2124" s="455"/>
      <c r="AG2124" s="456"/>
      <c r="AH2124" s="456"/>
      <c r="AI2124" s="456"/>
      <c r="AJ2124" s="456"/>
      <c r="AK2124" s="456"/>
      <c r="AL2124" s="456"/>
      <c r="AM2124" s="456"/>
      <c r="AN2124" s="457"/>
      <c r="AO2124" s="455"/>
      <c r="AP2124" s="456"/>
      <c r="AQ2124" s="456"/>
      <c r="AR2124" s="456"/>
      <c r="AS2124" s="456"/>
      <c r="AT2124" s="456"/>
      <c r="AU2124" s="456"/>
      <c r="AV2124" s="456"/>
      <c r="AW2124" s="456"/>
      <c r="AX2124" s="456"/>
      <c r="AY2124" s="456"/>
      <c r="AZ2124" s="456"/>
      <c r="BA2124" s="456"/>
      <c r="BB2124" s="456"/>
      <c r="BC2124" s="456"/>
      <c r="BD2124" s="456"/>
      <c r="BE2124" s="456"/>
      <c r="BF2124" s="456"/>
      <c r="BG2124" s="457"/>
      <c r="BH2124" s="458"/>
      <c r="BI2124" s="459"/>
      <c r="BJ2124" s="459"/>
      <c r="BK2124" s="459"/>
      <c r="BL2124" s="459"/>
      <c r="BM2124" s="460"/>
      <c r="BN2124" s="314"/>
      <c r="BO2124" s="314"/>
      <c r="BP2124" s="1"/>
      <c r="BQ2124" s="120">
        <f>IF($F$3="","",IF(N2124=$F$3,COUNTIF(BQ$23:BQ2123,"&gt;0")+1,0))</f>
        <v>0</v>
      </c>
      <c r="BR2124" s="1"/>
      <c r="BS2124" s="20" t="str">
        <f>IF($N2124="","",IF(VLOOKUP(VLOOKUP($N2124,IMPOSTAZIONI!$E$6:$I$13,5,FALSE),IMPOSTAZIONI!$B$25:$N$32,3,FALSE)=0,"",VLOOKUP(VLOOKUP($N2124,IMPOSTAZIONI!$E$6:$I$13,5,FALSE),IMPOSTAZIONI!$B$25:$N$32,3,FALSE)))</f>
        <v/>
      </c>
      <c r="BT2124" s="20" t="str">
        <f>IF($N2124="","",IF(VLOOKUP(VLOOKUP($N2124,IMPOSTAZIONI!$E$6:$I$13,5,FALSE),IMPOSTAZIONI!$B$25:$N$32,6,FALSE)=0,"",VLOOKUP(VLOOKUP($N2124,IMPOSTAZIONI!$E$6:$I$13,5,FALSE),IMPOSTAZIONI!$B$25:$N$32,6,FALSE)))</f>
        <v/>
      </c>
      <c r="BU2124" s="20" t="str">
        <f>IF($N2124="","",IF(VLOOKUP(VLOOKUP($N2124,IMPOSTAZIONI!$E$6:$I$13,5,FALSE),IMPOSTAZIONI!$B$25:$N$32,9,FALSE)=0,"",VLOOKUP(VLOOKUP($N2124,IMPOSTAZIONI!$E$6:$I$13,5,FALSE),IMPOSTAZIONI!$B$25:$N$32,9,FALSE)))</f>
        <v/>
      </c>
      <c r="BV2124" s="20" t="str">
        <f>IF($N2124="","",IF(VLOOKUP(VLOOKUP($N2124,IMPOSTAZIONI!$E$6:$I$13,5,FALSE),IMPOSTAZIONI!$B$25:$N$32,12,FALSE)=0,"",VLOOKUP(VLOOKUP($N2124,IMPOSTAZIONI!$E$6:$I$13,5,FALSE),IMPOSTAZIONI!$B$25:$N$32,12,FALSE)))</f>
        <v/>
      </c>
      <c r="BW2124" s="221" t="str">
        <f t="shared" si="555"/>
        <v/>
      </c>
      <c r="BX2124" s="221" t="str">
        <f t="shared" si="556"/>
        <v/>
      </c>
      <c r="BY2124" s="221">
        <f t="shared" si="557"/>
        <v>0</v>
      </c>
      <c r="BZ2124" s="231">
        <f t="shared" si="558"/>
        <v>0</v>
      </c>
      <c r="CA2124" s="246">
        <f t="shared" si="559"/>
        <v>0</v>
      </c>
      <c r="CB2124" s="246">
        <f t="shared" si="560"/>
        <v>0</v>
      </c>
      <c r="CC2124" s="246" t="str">
        <f t="shared" si="561"/>
        <v/>
      </c>
      <c r="CD2124" s="246">
        <f t="shared" si="562"/>
        <v>5</v>
      </c>
      <c r="CE2124" s="246">
        <f t="shared" si="563"/>
        <v>0</v>
      </c>
      <c r="CF2124" s="276">
        <f t="shared" si="564"/>
        <v>0</v>
      </c>
      <c r="CG2124" s="277">
        <f t="shared" si="564"/>
        <v>0</v>
      </c>
      <c r="CH2124" s="277">
        <f t="shared" si="564"/>
        <v>0</v>
      </c>
      <c r="CI2124" s="278">
        <f t="shared" si="553"/>
        <v>0</v>
      </c>
      <c r="CJ2124" s="280">
        <f t="shared" si="565"/>
        <v>0</v>
      </c>
      <c r="CK2124" s="232">
        <f t="shared" si="566"/>
        <v>0</v>
      </c>
      <c r="CL2124" s="1"/>
    </row>
    <row r="2125" spans="1:90" ht="18" customHeight="1">
      <c r="A2125" s="1"/>
      <c r="B2125" s="1"/>
      <c r="C2125" s="314"/>
      <c r="D2125" s="287" t="str">
        <f t="shared" si="552"/>
        <v/>
      </c>
      <c r="E2125" s="449" t="str">
        <f t="shared" si="554"/>
        <v/>
      </c>
      <c r="F2125" s="450"/>
      <c r="G2125" s="451"/>
      <c r="H2125" s="452"/>
      <c r="I2125" s="453"/>
      <c r="J2125" s="453"/>
      <c r="K2125" s="453"/>
      <c r="L2125" s="453"/>
      <c r="M2125" s="454"/>
      <c r="N2125" s="455"/>
      <c r="O2125" s="456"/>
      <c r="P2125" s="456"/>
      <c r="Q2125" s="456"/>
      <c r="R2125" s="456"/>
      <c r="S2125" s="456"/>
      <c r="T2125" s="456"/>
      <c r="U2125" s="456"/>
      <c r="V2125" s="456"/>
      <c r="W2125" s="456"/>
      <c r="X2125" s="456"/>
      <c r="Y2125" s="456"/>
      <c r="Z2125" s="456"/>
      <c r="AA2125" s="456"/>
      <c r="AB2125" s="456"/>
      <c r="AC2125" s="456"/>
      <c r="AD2125" s="456"/>
      <c r="AE2125" s="457"/>
      <c r="AF2125" s="455"/>
      <c r="AG2125" s="456"/>
      <c r="AH2125" s="456"/>
      <c r="AI2125" s="456"/>
      <c r="AJ2125" s="456"/>
      <c r="AK2125" s="456"/>
      <c r="AL2125" s="456"/>
      <c r="AM2125" s="456"/>
      <c r="AN2125" s="457"/>
      <c r="AO2125" s="455"/>
      <c r="AP2125" s="456"/>
      <c r="AQ2125" s="456"/>
      <c r="AR2125" s="456"/>
      <c r="AS2125" s="456"/>
      <c r="AT2125" s="456"/>
      <c r="AU2125" s="456"/>
      <c r="AV2125" s="456"/>
      <c r="AW2125" s="456"/>
      <c r="AX2125" s="456"/>
      <c r="AY2125" s="456"/>
      <c r="AZ2125" s="456"/>
      <c r="BA2125" s="456"/>
      <c r="BB2125" s="456"/>
      <c r="BC2125" s="456"/>
      <c r="BD2125" s="456"/>
      <c r="BE2125" s="456"/>
      <c r="BF2125" s="456"/>
      <c r="BG2125" s="457"/>
      <c r="BH2125" s="458"/>
      <c r="BI2125" s="459"/>
      <c r="BJ2125" s="459"/>
      <c r="BK2125" s="459"/>
      <c r="BL2125" s="459"/>
      <c r="BM2125" s="460"/>
      <c r="BN2125" s="314"/>
      <c r="BO2125" s="314"/>
      <c r="BP2125" s="1"/>
      <c r="BQ2125" s="120">
        <f>IF($F$3="","",IF(N2125=$F$3,COUNTIF(BQ$23:BQ2124,"&gt;0")+1,0))</f>
        <v>0</v>
      </c>
      <c r="BR2125" s="1"/>
      <c r="BS2125" s="20" t="str">
        <f>IF($N2125="","",IF(VLOOKUP(VLOOKUP($N2125,IMPOSTAZIONI!$E$6:$I$13,5,FALSE),IMPOSTAZIONI!$B$25:$N$32,3,FALSE)=0,"",VLOOKUP(VLOOKUP($N2125,IMPOSTAZIONI!$E$6:$I$13,5,FALSE),IMPOSTAZIONI!$B$25:$N$32,3,FALSE)))</f>
        <v/>
      </c>
      <c r="BT2125" s="20" t="str">
        <f>IF($N2125="","",IF(VLOOKUP(VLOOKUP($N2125,IMPOSTAZIONI!$E$6:$I$13,5,FALSE),IMPOSTAZIONI!$B$25:$N$32,6,FALSE)=0,"",VLOOKUP(VLOOKUP($N2125,IMPOSTAZIONI!$E$6:$I$13,5,FALSE),IMPOSTAZIONI!$B$25:$N$32,6,FALSE)))</f>
        <v/>
      </c>
      <c r="BU2125" s="20" t="str">
        <f>IF($N2125="","",IF(VLOOKUP(VLOOKUP($N2125,IMPOSTAZIONI!$E$6:$I$13,5,FALSE),IMPOSTAZIONI!$B$25:$N$32,9,FALSE)=0,"",VLOOKUP(VLOOKUP($N2125,IMPOSTAZIONI!$E$6:$I$13,5,FALSE),IMPOSTAZIONI!$B$25:$N$32,9,FALSE)))</f>
        <v/>
      </c>
      <c r="BV2125" s="20" t="str">
        <f>IF($N2125="","",IF(VLOOKUP(VLOOKUP($N2125,IMPOSTAZIONI!$E$6:$I$13,5,FALSE),IMPOSTAZIONI!$B$25:$N$32,12,FALSE)=0,"",VLOOKUP(VLOOKUP($N2125,IMPOSTAZIONI!$E$6:$I$13,5,FALSE),IMPOSTAZIONI!$B$25:$N$32,12,FALSE)))</f>
        <v/>
      </c>
      <c r="BW2125" s="221" t="str">
        <f t="shared" si="555"/>
        <v/>
      </c>
      <c r="BX2125" s="221" t="str">
        <f t="shared" si="556"/>
        <v/>
      </c>
      <c r="BY2125" s="221">
        <f t="shared" si="557"/>
        <v>0</v>
      </c>
      <c r="BZ2125" s="231">
        <f t="shared" si="558"/>
        <v>0</v>
      </c>
      <c r="CA2125" s="246">
        <f t="shared" si="559"/>
        <v>0</v>
      </c>
      <c r="CB2125" s="246">
        <f t="shared" si="560"/>
        <v>0</v>
      </c>
      <c r="CC2125" s="246" t="str">
        <f t="shared" si="561"/>
        <v/>
      </c>
      <c r="CD2125" s="246">
        <f t="shared" si="562"/>
        <v>5</v>
      </c>
      <c r="CE2125" s="246">
        <f t="shared" si="563"/>
        <v>0</v>
      </c>
      <c r="CF2125" s="276">
        <f t="shared" si="564"/>
        <v>0</v>
      </c>
      <c r="CG2125" s="277">
        <f t="shared" si="564"/>
        <v>0</v>
      </c>
      <c r="CH2125" s="277">
        <f t="shared" si="564"/>
        <v>0</v>
      </c>
      <c r="CI2125" s="278">
        <f t="shared" si="553"/>
        <v>0</v>
      </c>
      <c r="CJ2125" s="280">
        <f t="shared" si="565"/>
        <v>0</v>
      </c>
      <c r="CK2125" s="232">
        <f t="shared" si="566"/>
        <v>0</v>
      </c>
      <c r="CL2125" s="1"/>
    </row>
    <row r="2126" spans="1:90" ht="18" customHeight="1">
      <c r="A2126" s="1"/>
      <c r="B2126" s="1"/>
      <c r="C2126" s="314"/>
      <c r="D2126" s="287" t="str">
        <f t="shared" si="552"/>
        <v/>
      </c>
      <c r="E2126" s="449" t="str">
        <f t="shared" si="554"/>
        <v/>
      </c>
      <c r="F2126" s="450"/>
      <c r="G2126" s="451"/>
      <c r="H2126" s="452"/>
      <c r="I2126" s="453"/>
      <c r="J2126" s="453"/>
      <c r="K2126" s="453"/>
      <c r="L2126" s="453"/>
      <c r="M2126" s="454"/>
      <c r="N2126" s="455"/>
      <c r="O2126" s="456"/>
      <c r="P2126" s="456"/>
      <c r="Q2126" s="456"/>
      <c r="R2126" s="456"/>
      <c r="S2126" s="456"/>
      <c r="T2126" s="456"/>
      <c r="U2126" s="456"/>
      <c r="V2126" s="456"/>
      <c r="W2126" s="456"/>
      <c r="X2126" s="456"/>
      <c r="Y2126" s="456"/>
      <c r="Z2126" s="456"/>
      <c r="AA2126" s="456"/>
      <c r="AB2126" s="456"/>
      <c r="AC2126" s="456"/>
      <c r="AD2126" s="456"/>
      <c r="AE2126" s="457"/>
      <c r="AF2126" s="455"/>
      <c r="AG2126" s="456"/>
      <c r="AH2126" s="456"/>
      <c r="AI2126" s="456"/>
      <c r="AJ2126" s="456"/>
      <c r="AK2126" s="456"/>
      <c r="AL2126" s="456"/>
      <c r="AM2126" s="456"/>
      <c r="AN2126" s="457"/>
      <c r="AO2126" s="455"/>
      <c r="AP2126" s="456"/>
      <c r="AQ2126" s="456"/>
      <c r="AR2126" s="456"/>
      <c r="AS2126" s="456"/>
      <c r="AT2126" s="456"/>
      <c r="AU2126" s="456"/>
      <c r="AV2126" s="456"/>
      <c r="AW2126" s="456"/>
      <c r="AX2126" s="456"/>
      <c r="AY2126" s="456"/>
      <c r="AZ2126" s="456"/>
      <c r="BA2126" s="456"/>
      <c r="BB2126" s="456"/>
      <c r="BC2126" s="456"/>
      <c r="BD2126" s="456"/>
      <c r="BE2126" s="456"/>
      <c r="BF2126" s="456"/>
      <c r="BG2126" s="457"/>
      <c r="BH2126" s="458"/>
      <c r="BI2126" s="459"/>
      <c r="BJ2126" s="459"/>
      <c r="BK2126" s="459"/>
      <c r="BL2126" s="459"/>
      <c r="BM2126" s="460"/>
      <c r="BN2126" s="314"/>
      <c r="BO2126" s="314"/>
      <c r="BP2126" s="1"/>
      <c r="BQ2126" s="120">
        <f>IF($F$3="","",IF(N2126=$F$3,COUNTIF(BQ$23:BQ2125,"&gt;0")+1,0))</f>
        <v>0</v>
      </c>
      <c r="BR2126" s="1"/>
      <c r="BS2126" s="20" t="str">
        <f>IF($N2126="","",IF(VLOOKUP(VLOOKUP($N2126,IMPOSTAZIONI!$E$6:$I$13,5,FALSE),IMPOSTAZIONI!$B$25:$N$32,3,FALSE)=0,"",VLOOKUP(VLOOKUP($N2126,IMPOSTAZIONI!$E$6:$I$13,5,FALSE),IMPOSTAZIONI!$B$25:$N$32,3,FALSE)))</f>
        <v/>
      </c>
      <c r="BT2126" s="20" t="str">
        <f>IF($N2126="","",IF(VLOOKUP(VLOOKUP($N2126,IMPOSTAZIONI!$E$6:$I$13,5,FALSE),IMPOSTAZIONI!$B$25:$N$32,6,FALSE)=0,"",VLOOKUP(VLOOKUP($N2126,IMPOSTAZIONI!$E$6:$I$13,5,FALSE),IMPOSTAZIONI!$B$25:$N$32,6,FALSE)))</f>
        <v/>
      </c>
      <c r="BU2126" s="20" t="str">
        <f>IF($N2126="","",IF(VLOOKUP(VLOOKUP($N2126,IMPOSTAZIONI!$E$6:$I$13,5,FALSE),IMPOSTAZIONI!$B$25:$N$32,9,FALSE)=0,"",VLOOKUP(VLOOKUP($N2126,IMPOSTAZIONI!$E$6:$I$13,5,FALSE),IMPOSTAZIONI!$B$25:$N$32,9,FALSE)))</f>
        <v/>
      </c>
      <c r="BV2126" s="20" t="str">
        <f>IF($N2126="","",IF(VLOOKUP(VLOOKUP($N2126,IMPOSTAZIONI!$E$6:$I$13,5,FALSE),IMPOSTAZIONI!$B$25:$N$32,12,FALSE)=0,"",VLOOKUP(VLOOKUP($N2126,IMPOSTAZIONI!$E$6:$I$13,5,FALSE),IMPOSTAZIONI!$B$25:$N$32,12,FALSE)))</f>
        <v/>
      </c>
      <c r="BW2126" s="221" t="str">
        <f t="shared" si="555"/>
        <v/>
      </c>
      <c r="BX2126" s="221" t="str">
        <f t="shared" si="556"/>
        <v/>
      </c>
      <c r="BY2126" s="221">
        <f t="shared" si="557"/>
        <v>0</v>
      </c>
      <c r="BZ2126" s="231">
        <f t="shared" si="558"/>
        <v>0</v>
      </c>
      <c r="CA2126" s="246">
        <f t="shared" si="559"/>
        <v>0</v>
      </c>
      <c r="CB2126" s="246">
        <f t="shared" si="560"/>
        <v>0</v>
      </c>
      <c r="CC2126" s="246" t="str">
        <f t="shared" si="561"/>
        <v/>
      </c>
      <c r="CD2126" s="246">
        <f t="shared" si="562"/>
        <v>5</v>
      </c>
      <c r="CE2126" s="246">
        <f t="shared" si="563"/>
        <v>0</v>
      </c>
      <c r="CF2126" s="276">
        <f t="shared" si="564"/>
        <v>0</v>
      </c>
      <c r="CG2126" s="277">
        <f t="shared" si="564"/>
        <v>0</v>
      </c>
      <c r="CH2126" s="277">
        <f t="shared" si="564"/>
        <v>0</v>
      </c>
      <c r="CI2126" s="278">
        <f t="shared" si="553"/>
        <v>0</v>
      </c>
      <c r="CJ2126" s="280">
        <f t="shared" si="565"/>
        <v>0</v>
      </c>
      <c r="CK2126" s="232">
        <f t="shared" si="566"/>
        <v>0</v>
      </c>
      <c r="CL2126" s="1"/>
    </row>
    <row r="2127" spans="1:90" ht="18" customHeight="1">
      <c r="A2127" s="1"/>
      <c r="B2127" s="1"/>
      <c r="C2127" s="314"/>
      <c r="D2127" s="287" t="str">
        <f t="shared" si="552"/>
        <v/>
      </c>
      <c r="E2127" s="449" t="str">
        <f t="shared" si="554"/>
        <v/>
      </c>
      <c r="F2127" s="450"/>
      <c r="G2127" s="451"/>
      <c r="H2127" s="452"/>
      <c r="I2127" s="453"/>
      <c r="J2127" s="453"/>
      <c r="K2127" s="453"/>
      <c r="L2127" s="453"/>
      <c r="M2127" s="454"/>
      <c r="N2127" s="455"/>
      <c r="O2127" s="456"/>
      <c r="P2127" s="456"/>
      <c r="Q2127" s="456"/>
      <c r="R2127" s="456"/>
      <c r="S2127" s="456"/>
      <c r="T2127" s="456"/>
      <c r="U2127" s="456"/>
      <c r="V2127" s="456"/>
      <c r="W2127" s="456"/>
      <c r="X2127" s="456"/>
      <c r="Y2127" s="456"/>
      <c r="Z2127" s="456"/>
      <c r="AA2127" s="456"/>
      <c r="AB2127" s="456"/>
      <c r="AC2127" s="456"/>
      <c r="AD2127" s="456"/>
      <c r="AE2127" s="457"/>
      <c r="AF2127" s="455"/>
      <c r="AG2127" s="456"/>
      <c r="AH2127" s="456"/>
      <c r="AI2127" s="456"/>
      <c r="AJ2127" s="456"/>
      <c r="AK2127" s="456"/>
      <c r="AL2127" s="456"/>
      <c r="AM2127" s="456"/>
      <c r="AN2127" s="457"/>
      <c r="AO2127" s="455"/>
      <c r="AP2127" s="456"/>
      <c r="AQ2127" s="456"/>
      <c r="AR2127" s="456"/>
      <c r="AS2127" s="456"/>
      <c r="AT2127" s="456"/>
      <c r="AU2127" s="456"/>
      <c r="AV2127" s="456"/>
      <c r="AW2127" s="456"/>
      <c r="AX2127" s="456"/>
      <c r="AY2127" s="456"/>
      <c r="AZ2127" s="456"/>
      <c r="BA2127" s="456"/>
      <c r="BB2127" s="456"/>
      <c r="BC2127" s="456"/>
      <c r="BD2127" s="456"/>
      <c r="BE2127" s="456"/>
      <c r="BF2127" s="456"/>
      <c r="BG2127" s="457"/>
      <c r="BH2127" s="458"/>
      <c r="BI2127" s="459"/>
      <c r="BJ2127" s="459"/>
      <c r="BK2127" s="459"/>
      <c r="BL2127" s="459"/>
      <c r="BM2127" s="460"/>
      <c r="BN2127" s="314"/>
      <c r="BO2127" s="314"/>
      <c r="BP2127" s="1"/>
      <c r="BQ2127" s="120">
        <f>IF($F$3="","",IF(N2127=$F$3,COUNTIF(BQ$23:BQ2126,"&gt;0")+1,0))</f>
        <v>0</v>
      </c>
      <c r="BR2127" s="1"/>
      <c r="BS2127" s="20" t="str">
        <f>IF($N2127="","",IF(VLOOKUP(VLOOKUP($N2127,IMPOSTAZIONI!$E$6:$I$13,5,FALSE),IMPOSTAZIONI!$B$25:$N$32,3,FALSE)=0,"",VLOOKUP(VLOOKUP($N2127,IMPOSTAZIONI!$E$6:$I$13,5,FALSE),IMPOSTAZIONI!$B$25:$N$32,3,FALSE)))</f>
        <v/>
      </c>
      <c r="BT2127" s="20" t="str">
        <f>IF($N2127="","",IF(VLOOKUP(VLOOKUP($N2127,IMPOSTAZIONI!$E$6:$I$13,5,FALSE),IMPOSTAZIONI!$B$25:$N$32,6,FALSE)=0,"",VLOOKUP(VLOOKUP($N2127,IMPOSTAZIONI!$E$6:$I$13,5,FALSE),IMPOSTAZIONI!$B$25:$N$32,6,FALSE)))</f>
        <v/>
      </c>
      <c r="BU2127" s="20" t="str">
        <f>IF($N2127="","",IF(VLOOKUP(VLOOKUP($N2127,IMPOSTAZIONI!$E$6:$I$13,5,FALSE),IMPOSTAZIONI!$B$25:$N$32,9,FALSE)=0,"",VLOOKUP(VLOOKUP($N2127,IMPOSTAZIONI!$E$6:$I$13,5,FALSE),IMPOSTAZIONI!$B$25:$N$32,9,FALSE)))</f>
        <v/>
      </c>
      <c r="BV2127" s="20" t="str">
        <f>IF($N2127="","",IF(VLOOKUP(VLOOKUP($N2127,IMPOSTAZIONI!$E$6:$I$13,5,FALSE),IMPOSTAZIONI!$B$25:$N$32,12,FALSE)=0,"",VLOOKUP(VLOOKUP($N2127,IMPOSTAZIONI!$E$6:$I$13,5,FALSE),IMPOSTAZIONI!$B$25:$N$32,12,FALSE)))</f>
        <v/>
      </c>
      <c r="BW2127" s="221" t="str">
        <f t="shared" si="555"/>
        <v/>
      </c>
      <c r="BX2127" s="221" t="str">
        <f t="shared" si="556"/>
        <v/>
      </c>
      <c r="BY2127" s="221">
        <f t="shared" si="557"/>
        <v>0</v>
      </c>
      <c r="BZ2127" s="231">
        <f t="shared" si="558"/>
        <v>0</v>
      </c>
      <c r="CA2127" s="246">
        <f t="shared" si="559"/>
        <v>0</v>
      </c>
      <c r="CB2127" s="246">
        <f t="shared" si="560"/>
        <v>0</v>
      </c>
      <c r="CC2127" s="246" t="str">
        <f t="shared" si="561"/>
        <v/>
      </c>
      <c r="CD2127" s="246">
        <f t="shared" si="562"/>
        <v>5</v>
      </c>
      <c r="CE2127" s="246">
        <f t="shared" si="563"/>
        <v>0</v>
      </c>
      <c r="CF2127" s="276">
        <f t="shared" si="564"/>
        <v>0</v>
      </c>
      <c r="CG2127" s="277">
        <f t="shared" si="564"/>
        <v>0</v>
      </c>
      <c r="CH2127" s="277">
        <f t="shared" si="564"/>
        <v>0</v>
      </c>
      <c r="CI2127" s="278">
        <f t="shared" si="553"/>
        <v>0</v>
      </c>
      <c r="CJ2127" s="280">
        <f t="shared" si="565"/>
        <v>0</v>
      </c>
      <c r="CK2127" s="232">
        <f t="shared" si="566"/>
        <v>0</v>
      </c>
      <c r="CL2127" s="1"/>
    </row>
    <row r="2128" spans="1:90" ht="18" customHeight="1">
      <c r="A2128" s="1"/>
      <c r="B2128" s="1"/>
      <c r="C2128" s="314"/>
      <c r="D2128" s="287" t="str">
        <f t="shared" si="552"/>
        <v/>
      </c>
      <c r="E2128" s="449" t="str">
        <f t="shared" si="554"/>
        <v/>
      </c>
      <c r="F2128" s="450"/>
      <c r="G2128" s="451"/>
      <c r="H2128" s="452"/>
      <c r="I2128" s="453"/>
      <c r="J2128" s="453"/>
      <c r="K2128" s="453"/>
      <c r="L2128" s="453"/>
      <c r="M2128" s="454"/>
      <c r="N2128" s="455"/>
      <c r="O2128" s="456"/>
      <c r="P2128" s="456"/>
      <c r="Q2128" s="456"/>
      <c r="R2128" s="456"/>
      <c r="S2128" s="456"/>
      <c r="T2128" s="456"/>
      <c r="U2128" s="456"/>
      <c r="V2128" s="456"/>
      <c r="W2128" s="456"/>
      <c r="X2128" s="456"/>
      <c r="Y2128" s="456"/>
      <c r="Z2128" s="456"/>
      <c r="AA2128" s="456"/>
      <c r="AB2128" s="456"/>
      <c r="AC2128" s="456"/>
      <c r="AD2128" s="456"/>
      <c r="AE2128" s="457"/>
      <c r="AF2128" s="455"/>
      <c r="AG2128" s="456"/>
      <c r="AH2128" s="456"/>
      <c r="AI2128" s="456"/>
      <c r="AJ2128" s="456"/>
      <c r="AK2128" s="456"/>
      <c r="AL2128" s="456"/>
      <c r="AM2128" s="456"/>
      <c r="AN2128" s="457"/>
      <c r="AO2128" s="455"/>
      <c r="AP2128" s="456"/>
      <c r="AQ2128" s="456"/>
      <c r="AR2128" s="456"/>
      <c r="AS2128" s="456"/>
      <c r="AT2128" s="456"/>
      <c r="AU2128" s="456"/>
      <c r="AV2128" s="456"/>
      <c r="AW2128" s="456"/>
      <c r="AX2128" s="456"/>
      <c r="AY2128" s="456"/>
      <c r="AZ2128" s="456"/>
      <c r="BA2128" s="456"/>
      <c r="BB2128" s="456"/>
      <c r="BC2128" s="456"/>
      <c r="BD2128" s="456"/>
      <c r="BE2128" s="456"/>
      <c r="BF2128" s="456"/>
      <c r="BG2128" s="457"/>
      <c r="BH2128" s="458"/>
      <c r="BI2128" s="459"/>
      <c r="BJ2128" s="459"/>
      <c r="BK2128" s="459"/>
      <c r="BL2128" s="459"/>
      <c r="BM2128" s="460"/>
      <c r="BN2128" s="314"/>
      <c r="BO2128" s="314"/>
      <c r="BP2128" s="1"/>
      <c r="BQ2128" s="120">
        <f>IF($F$3="","",IF(N2128=$F$3,COUNTIF(BQ$23:BQ2127,"&gt;0")+1,0))</f>
        <v>0</v>
      </c>
      <c r="BR2128" s="1"/>
      <c r="BS2128" s="20" t="str">
        <f>IF($N2128="","",IF(VLOOKUP(VLOOKUP($N2128,IMPOSTAZIONI!$E$6:$I$13,5,FALSE),IMPOSTAZIONI!$B$25:$N$32,3,FALSE)=0,"",VLOOKUP(VLOOKUP($N2128,IMPOSTAZIONI!$E$6:$I$13,5,FALSE),IMPOSTAZIONI!$B$25:$N$32,3,FALSE)))</f>
        <v/>
      </c>
      <c r="BT2128" s="20" t="str">
        <f>IF($N2128="","",IF(VLOOKUP(VLOOKUP($N2128,IMPOSTAZIONI!$E$6:$I$13,5,FALSE),IMPOSTAZIONI!$B$25:$N$32,6,FALSE)=0,"",VLOOKUP(VLOOKUP($N2128,IMPOSTAZIONI!$E$6:$I$13,5,FALSE),IMPOSTAZIONI!$B$25:$N$32,6,FALSE)))</f>
        <v/>
      </c>
      <c r="BU2128" s="20" t="str">
        <f>IF($N2128="","",IF(VLOOKUP(VLOOKUP($N2128,IMPOSTAZIONI!$E$6:$I$13,5,FALSE),IMPOSTAZIONI!$B$25:$N$32,9,FALSE)=0,"",VLOOKUP(VLOOKUP($N2128,IMPOSTAZIONI!$E$6:$I$13,5,FALSE),IMPOSTAZIONI!$B$25:$N$32,9,FALSE)))</f>
        <v/>
      </c>
      <c r="BV2128" s="20" t="str">
        <f>IF($N2128="","",IF(VLOOKUP(VLOOKUP($N2128,IMPOSTAZIONI!$E$6:$I$13,5,FALSE),IMPOSTAZIONI!$B$25:$N$32,12,FALSE)=0,"",VLOOKUP(VLOOKUP($N2128,IMPOSTAZIONI!$E$6:$I$13,5,FALSE),IMPOSTAZIONI!$B$25:$N$32,12,FALSE)))</f>
        <v/>
      </c>
      <c r="BW2128" s="221" t="str">
        <f t="shared" si="555"/>
        <v/>
      </c>
      <c r="BX2128" s="221" t="str">
        <f t="shared" si="556"/>
        <v/>
      </c>
      <c r="BY2128" s="221">
        <f t="shared" si="557"/>
        <v>0</v>
      </c>
      <c r="BZ2128" s="231">
        <f t="shared" si="558"/>
        <v>0</v>
      </c>
      <c r="CA2128" s="246">
        <f t="shared" si="559"/>
        <v>0</v>
      </c>
      <c r="CB2128" s="246">
        <f t="shared" si="560"/>
        <v>0</v>
      </c>
      <c r="CC2128" s="246" t="str">
        <f t="shared" si="561"/>
        <v/>
      </c>
      <c r="CD2128" s="246">
        <f t="shared" si="562"/>
        <v>5</v>
      </c>
      <c r="CE2128" s="246">
        <f t="shared" si="563"/>
        <v>0</v>
      </c>
      <c r="CF2128" s="276">
        <f t="shared" si="564"/>
        <v>0</v>
      </c>
      <c r="CG2128" s="277">
        <f t="shared" si="564"/>
        <v>0</v>
      </c>
      <c r="CH2128" s="277">
        <f t="shared" si="564"/>
        <v>0</v>
      </c>
      <c r="CI2128" s="278">
        <f t="shared" si="553"/>
        <v>0</v>
      </c>
      <c r="CJ2128" s="280">
        <f t="shared" si="565"/>
        <v>0</v>
      </c>
      <c r="CK2128" s="232">
        <f t="shared" si="566"/>
        <v>0</v>
      </c>
      <c r="CL2128" s="1"/>
    </row>
    <row r="2129" spans="1:90" ht="18" customHeight="1">
      <c r="A2129" s="1"/>
      <c r="B2129" s="1"/>
      <c r="C2129" s="314"/>
      <c r="D2129" s="287" t="str">
        <f t="shared" si="552"/>
        <v/>
      </c>
      <c r="E2129" s="449" t="str">
        <f t="shared" si="554"/>
        <v/>
      </c>
      <c r="F2129" s="450"/>
      <c r="G2129" s="451"/>
      <c r="H2129" s="452"/>
      <c r="I2129" s="453"/>
      <c r="J2129" s="453"/>
      <c r="K2129" s="453"/>
      <c r="L2129" s="453"/>
      <c r="M2129" s="454"/>
      <c r="N2129" s="455"/>
      <c r="O2129" s="456"/>
      <c r="P2129" s="456"/>
      <c r="Q2129" s="456"/>
      <c r="R2129" s="456"/>
      <c r="S2129" s="456"/>
      <c r="T2129" s="456"/>
      <c r="U2129" s="456"/>
      <c r="V2129" s="456"/>
      <c r="W2129" s="456"/>
      <c r="X2129" s="456"/>
      <c r="Y2129" s="456"/>
      <c r="Z2129" s="456"/>
      <c r="AA2129" s="456"/>
      <c r="AB2129" s="456"/>
      <c r="AC2129" s="456"/>
      <c r="AD2129" s="456"/>
      <c r="AE2129" s="457"/>
      <c r="AF2129" s="455"/>
      <c r="AG2129" s="456"/>
      <c r="AH2129" s="456"/>
      <c r="AI2129" s="456"/>
      <c r="AJ2129" s="456"/>
      <c r="AK2129" s="456"/>
      <c r="AL2129" s="456"/>
      <c r="AM2129" s="456"/>
      <c r="AN2129" s="457"/>
      <c r="AO2129" s="455"/>
      <c r="AP2129" s="456"/>
      <c r="AQ2129" s="456"/>
      <c r="AR2129" s="456"/>
      <c r="AS2129" s="456"/>
      <c r="AT2129" s="456"/>
      <c r="AU2129" s="456"/>
      <c r="AV2129" s="456"/>
      <c r="AW2129" s="456"/>
      <c r="AX2129" s="456"/>
      <c r="AY2129" s="456"/>
      <c r="AZ2129" s="456"/>
      <c r="BA2129" s="456"/>
      <c r="BB2129" s="456"/>
      <c r="BC2129" s="456"/>
      <c r="BD2129" s="456"/>
      <c r="BE2129" s="456"/>
      <c r="BF2129" s="456"/>
      <c r="BG2129" s="457"/>
      <c r="BH2129" s="458"/>
      <c r="BI2129" s="459"/>
      <c r="BJ2129" s="459"/>
      <c r="BK2129" s="459"/>
      <c r="BL2129" s="459"/>
      <c r="BM2129" s="460"/>
      <c r="BN2129" s="314"/>
      <c r="BO2129" s="314"/>
      <c r="BP2129" s="1"/>
      <c r="BQ2129" s="120">
        <f>IF($F$3="","",IF(N2129=$F$3,COUNTIF(BQ$23:BQ2128,"&gt;0")+1,0))</f>
        <v>0</v>
      </c>
      <c r="BR2129" s="1"/>
      <c r="BS2129" s="20" t="str">
        <f>IF($N2129="","",IF(VLOOKUP(VLOOKUP($N2129,IMPOSTAZIONI!$E$6:$I$13,5,FALSE),IMPOSTAZIONI!$B$25:$N$32,3,FALSE)=0,"",VLOOKUP(VLOOKUP($N2129,IMPOSTAZIONI!$E$6:$I$13,5,FALSE),IMPOSTAZIONI!$B$25:$N$32,3,FALSE)))</f>
        <v/>
      </c>
      <c r="BT2129" s="20" t="str">
        <f>IF($N2129="","",IF(VLOOKUP(VLOOKUP($N2129,IMPOSTAZIONI!$E$6:$I$13,5,FALSE),IMPOSTAZIONI!$B$25:$N$32,6,FALSE)=0,"",VLOOKUP(VLOOKUP($N2129,IMPOSTAZIONI!$E$6:$I$13,5,FALSE),IMPOSTAZIONI!$B$25:$N$32,6,FALSE)))</f>
        <v/>
      </c>
      <c r="BU2129" s="20" t="str">
        <f>IF($N2129="","",IF(VLOOKUP(VLOOKUP($N2129,IMPOSTAZIONI!$E$6:$I$13,5,FALSE),IMPOSTAZIONI!$B$25:$N$32,9,FALSE)=0,"",VLOOKUP(VLOOKUP($N2129,IMPOSTAZIONI!$E$6:$I$13,5,FALSE),IMPOSTAZIONI!$B$25:$N$32,9,FALSE)))</f>
        <v/>
      </c>
      <c r="BV2129" s="20" t="str">
        <f>IF($N2129="","",IF(VLOOKUP(VLOOKUP($N2129,IMPOSTAZIONI!$E$6:$I$13,5,FALSE),IMPOSTAZIONI!$B$25:$N$32,12,FALSE)=0,"",VLOOKUP(VLOOKUP($N2129,IMPOSTAZIONI!$E$6:$I$13,5,FALSE),IMPOSTAZIONI!$B$25:$N$32,12,FALSE)))</f>
        <v/>
      </c>
      <c r="BW2129" s="221" t="str">
        <f t="shared" si="555"/>
        <v/>
      </c>
      <c r="BX2129" s="221" t="str">
        <f t="shared" si="556"/>
        <v/>
      </c>
      <c r="BY2129" s="221">
        <f t="shared" si="557"/>
        <v>0</v>
      </c>
      <c r="BZ2129" s="231">
        <f t="shared" si="558"/>
        <v>0</v>
      </c>
      <c r="CA2129" s="246">
        <f t="shared" si="559"/>
        <v>0</v>
      </c>
      <c r="CB2129" s="246">
        <f t="shared" si="560"/>
        <v>0</v>
      </c>
      <c r="CC2129" s="246" t="str">
        <f t="shared" si="561"/>
        <v/>
      </c>
      <c r="CD2129" s="246">
        <f t="shared" si="562"/>
        <v>5</v>
      </c>
      <c r="CE2129" s="246">
        <f t="shared" si="563"/>
        <v>0</v>
      </c>
      <c r="CF2129" s="276">
        <f t="shared" si="564"/>
        <v>0</v>
      </c>
      <c r="CG2129" s="277">
        <f t="shared" si="564"/>
        <v>0</v>
      </c>
      <c r="CH2129" s="277">
        <f t="shared" si="564"/>
        <v>0</v>
      </c>
      <c r="CI2129" s="278">
        <f t="shared" si="553"/>
        <v>0</v>
      </c>
      <c r="CJ2129" s="280">
        <f t="shared" si="565"/>
        <v>0</v>
      </c>
      <c r="CK2129" s="232">
        <f t="shared" si="566"/>
        <v>0</v>
      </c>
      <c r="CL2129" s="1"/>
    </row>
    <row r="2130" spans="1:90" ht="18" customHeight="1">
      <c r="A2130" s="1"/>
      <c r="B2130" s="1"/>
      <c r="C2130" s="314"/>
      <c r="D2130" s="287" t="str">
        <f t="shared" si="552"/>
        <v/>
      </c>
      <c r="E2130" s="449" t="str">
        <f t="shared" si="554"/>
        <v/>
      </c>
      <c r="F2130" s="450"/>
      <c r="G2130" s="451"/>
      <c r="H2130" s="452"/>
      <c r="I2130" s="453"/>
      <c r="J2130" s="453"/>
      <c r="K2130" s="453"/>
      <c r="L2130" s="453"/>
      <c r="M2130" s="454"/>
      <c r="N2130" s="455"/>
      <c r="O2130" s="456"/>
      <c r="P2130" s="456"/>
      <c r="Q2130" s="456"/>
      <c r="R2130" s="456"/>
      <c r="S2130" s="456"/>
      <c r="T2130" s="456"/>
      <c r="U2130" s="456"/>
      <c r="V2130" s="456"/>
      <c r="W2130" s="456"/>
      <c r="X2130" s="456"/>
      <c r="Y2130" s="456"/>
      <c r="Z2130" s="456"/>
      <c r="AA2130" s="456"/>
      <c r="AB2130" s="456"/>
      <c r="AC2130" s="456"/>
      <c r="AD2130" s="456"/>
      <c r="AE2130" s="457"/>
      <c r="AF2130" s="455"/>
      <c r="AG2130" s="456"/>
      <c r="AH2130" s="456"/>
      <c r="AI2130" s="456"/>
      <c r="AJ2130" s="456"/>
      <c r="AK2130" s="456"/>
      <c r="AL2130" s="456"/>
      <c r="AM2130" s="456"/>
      <c r="AN2130" s="457"/>
      <c r="AO2130" s="455"/>
      <c r="AP2130" s="456"/>
      <c r="AQ2130" s="456"/>
      <c r="AR2130" s="456"/>
      <c r="AS2130" s="456"/>
      <c r="AT2130" s="456"/>
      <c r="AU2130" s="456"/>
      <c r="AV2130" s="456"/>
      <c r="AW2130" s="456"/>
      <c r="AX2130" s="456"/>
      <c r="AY2130" s="456"/>
      <c r="AZ2130" s="456"/>
      <c r="BA2130" s="456"/>
      <c r="BB2130" s="456"/>
      <c r="BC2130" s="456"/>
      <c r="BD2130" s="456"/>
      <c r="BE2130" s="456"/>
      <c r="BF2130" s="456"/>
      <c r="BG2130" s="457"/>
      <c r="BH2130" s="458"/>
      <c r="BI2130" s="459"/>
      <c r="BJ2130" s="459"/>
      <c r="BK2130" s="459"/>
      <c r="BL2130" s="459"/>
      <c r="BM2130" s="460"/>
      <c r="BN2130" s="314"/>
      <c r="BO2130" s="314"/>
      <c r="BP2130" s="1"/>
      <c r="BQ2130" s="120">
        <f>IF($F$3="","",IF(N2130=$F$3,COUNTIF(BQ$23:BQ2129,"&gt;0")+1,0))</f>
        <v>0</v>
      </c>
      <c r="BR2130" s="1"/>
      <c r="BS2130" s="20" t="str">
        <f>IF($N2130="","",IF(VLOOKUP(VLOOKUP($N2130,IMPOSTAZIONI!$E$6:$I$13,5,FALSE),IMPOSTAZIONI!$B$25:$N$32,3,FALSE)=0,"",VLOOKUP(VLOOKUP($N2130,IMPOSTAZIONI!$E$6:$I$13,5,FALSE),IMPOSTAZIONI!$B$25:$N$32,3,FALSE)))</f>
        <v/>
      </c>
      <c r="BT2130" s="20" t="str">
        <f>IF($N2130="","",IF(VLOOKUP(VLOOKUP($N2130,IMPOSTAZIONI!$E$6:$I$13,5,FALSE),IMPOSTAZIONI!$B$25:$N$32,6,FALSE)=0,"",VLOOKUP(VLOOKUP($N2130,IMPOSTAZIONI!$E$6:$I$13,5,FALSE),IMPOSTAZIONI!$B$25:$N$32,6,FALSE)))</f>
        <v/>
      </c>
      <c r="BU2130" s="20" t="str">
        <f>IF($N2130="","",IF(VLOOKUP(VLOOKUP($N2130,IMPOSTAZIONI!$E$6:$I$13,5,FALSE),IMPOSTAZIONI!$B$25:$N$32,9,FALSE)=0,"",VLOOKUP(VLOOKUP($N2130,IMPOSTAZIONI!$E$6:$I$13,5,FALSE),IMPOSTAZIONI!$B$25:$N$32,9,FALSE)))</f>
        <v/>
      </c>
      <c r="BV2130" s="20" t="str">
        <f>IF($N2130="","",IF(VLOOKUP(VLOOKUP($N2130,IMPOSTAZIONI!$E$6:$I$13,5,FALSE),IMPOSTAZIONI!$B$25:$N$32,12,FALSE)=0,"",VLOOKUP(VLOOKUP($N2130,IMPOSTAZIONI!$E$6:$I$13,5,FALSE),IMPOSTAZIONI!$B$25:$N$32,12,FALSE)))</f>
        <v/>
      </c>
      <c r="BW2130" s="221" t="str">
        <f t="shared" si="555"/>
        <v/>
      </c>
      <c r="BX2130" s="221" t="str">
        <f t="shared" si="556"/>
        <v/>
      </c>
      <c r="BY2130" s="221">
        <f t="shared" si="557"/>
        <v>0</v>
      </c>
      <c r="BZ2130" s="231">
        <f t="shared" si="558"/>
        <v>0</v>
      </c>
      <c r="CA2130" s="246">
        <f t="shared" si="559"/>
        <v>0</v>
      </c>
      <c r="CB2130" s="246">
        <f t="shared" si="560"/>
        <v>0</v>
      </c>
      <c r="CC2130" s="246" t="str">
        <f t="shared" si="561"/>
        <v/>
      </c>
      <c r="CD2130" s="246">
        <f t="shared" si="562"/>
        <v>5</v>
      </c>
      <c r="CE2130" s="246">
        <f t="shared" si="563"/>
        <v>0</v>
      </c>
      <c r="CF2130" s="276">
        <f t="shared" si="564"/>
        <v>0</v>
      </c>
      <c r="CG2130" s="277">
        <f t="shared" si="564"/>
        <v>0</v>
      </c>
      <c r="CH2130" s="277">
        <f t="shared" si="564"/>
        <v>0</v>
      </c>
      <c r="CI2130" s="278">
        <f t="shared" si="553"/>
        <v>0</v>
      </c>
      <c r="CJ2130" s="280">
        <f t="shared" si="565"/>
        <v>0</v>
      </c>
      <c r="CK2130" s="232">
        <f t="shared" si="566"/>
        <v>0</v>
      </c>
      <c r="CL2130" s="1"/>
    </row>
    <row r="2131" spans="1:90" ht="18" customHeight="1">
      <c r="A2131" s="1"/>
      <c r="B2131" s="1"/>
      <c r="C2131" s="314"/>
      <c r="D2131" s="287" t="str">
        <f t="shared" si="552"/>
        <v/>
      </c>
      <c r="E2131" s="449" t="str">
        <f t="shared" si="554"/>
        <v/>
      </c>
      <c r="F2131" s="450"/>
      <c r="G2131" s="451"/>
      <c r="H2131" s="452"/>
      <c r="I2131" s="453"/>
      <c r="J2131" s="453"/>
      <c r="K2131" s="453"/>
      <c r="L2131" s="453"/>
      <c r="M2131" s="454"/>
      <c r="N2131" s="455"/>
      <c r="O2131" s="456"/>
      <c r="P2131" s="456"/>
      <c r="Q2131" s="456"/>
      <c r="R2131" s="456"/>
      <c r="S2131" s="456"/>
      <c r="T2131" s="456"/>
      <c r="U2131" s="456"/>
      <c r="V2131" s="456"/>
      <c r="W2131" s="456"/>
      <c r="X2131" s="456"/>
      <c r="Y2131" s="456"/>
      <c r="Z2131" s="456"/>
      <c r="AA2131" s="456"/>
      <c r="AB2131" s="456"/>
      <c r="AC2131" s="456"/>
      <c r="AD2131" s="456"/>
      <c r="AE2131" s="457"/>
      <c r="AF2131" s="455"/>
      <c r="AG2131" s="456"/>
      <c r="AH2131" s="456"/>
      <c r="AI2131" s="456"/>
      <c r="AJ2131" s="456"/>
      <c r="AK2131" s="456"/>
      <c r="AL2131" s="456"/>
      <c r="AM2131" s="456"/>
      <c r="AN2131" s="457"/>
      <c r="AO2131" s="455"/>
      <c r="AP2131" s="456"/>
      <c r="AQ2131" s="456"/>
      <c r="AR2131" s="456"/>
      <c r="AS2131" s="456"/>
      <c r="AT2131" s="456"/>
      <c r="AU2131" s="456"/>
      <c r="AV2131" s="456"/>
      <c r="AW2131" s="456"/>
      <c r="AX2131" s="456"/>
      <c r="AY2131" s="456"/>
      <c r="AZ2131" s="456"/>
      <c r="BA2131" s="456"/>
      <c r="BB2131" s="456"/>
      <c r="BC2131" s="456"/>
      <c r="BD2131" s="456"/>
      <c r="BE2131" s="456"/>
      <c r="BF2131" s="456"/>
      <c r="BG2131" s="457"/>
      <c r="BH2131" s="458"/>
      <c r="BI2131" s="459"/>
      <c r="BJ2131" s="459"/>
      <c r="BK2131" s="459"/>
      <c r="BL2131" s="459"/>
      <c r="BM2131" s="460"/>
      <c r="BN2131" s="314"/>
      <c r="BO2131" s="314"/>
      <c r="BP2131" s="1"/>
      <c r="BQ2131" s="120">
        <f>IF($F$3="","",IF(N2131=$F$3,COUNTIF(BQ$23:BQ2130,"&gt;0")+1,0))</f>
        <v>0</v>
      </c>
      <c r="BR2131" s="1"/>
      <c r="BS2131" s="20" t="str">
        <f>IF($N2131="","",IF(VLOOKUP(VLOOKUP($N2131,IMPOSTAZIONI!$E$6:$I$13,5,FALSE),IMPOSTAZIONI!$B$25:$N$32,3,FALSE)=0,"",VLOOKUP(VLOOKUP($N2131,IMPOSTAZIONI!$E$6:$I$13,5,FALSE),IMPOSTAZIONI!$B$25:$N$32,3,FALSE)))</f>
        <v/>
      </c>
      <c r="BT2131" s="20" t="str">
        <f>IF($N2131="","",IF(VLOOKUP(VLOOKUP($N2131,IMPOSTAZIONI!$E$6:$I$13,5,FALSE),IMPOSTAZIONI!$B$25:$N$32,6,FALSE)=0,"",VLOOKUP(VLOOKUP($N2131,IMPOSTAZIONI!$E$6:$I$13,5,FALSE),IMPOSTAZIONI!$B$25:$N$32,6,FALSE)))</f>
        <v/>
      </c>
      <c r="BU2131" s="20" t="str">
        <f>IF($N2131="","",IF(VLOOKUP(VLOOKUP($N2131,IMPOSTAZIONI!$E$6:$I$13,5,FALSE),IMPOSTAZIONI!$B$25:$N$32,9,FALSE)=0,"",VLOOKUP(VLOOKUP($N2131,IMPOSTAZIONI!$E$6:$I$13,5,FALSE),IMPOSTAZIONI!$B$25:$N$32,9,FALSE)))</f>
        <v/>
      </c>
      <c r="BV2131" s="20" t="str">
        <f>IF($N2131="","",IF(VLOOKUP(VLOOKUP($N2131,IMPOSTAZIONI!$E$6:$I$13,5,FALSE),IMPOSTAZIONI!$B$25:$N$32,12,FALSE)=0,"",VLOOKUP(VLOOKUP($N2131,IMPOSTAZIONI!$E$6:$I$13,5,FALSE),IMPOSTAZIONI!$B$25:$N$32,12,FALSE)))</f>
        <v/>
      </c>
      <c r="BW2131" s="221" t="str">
        <f t="shared" si="555"/>
        <v/>
      </c>
      <c r="BX2131" s="221" t="str">
        <f t="shared" si="556"/>
        <v/>
      </c>
      <c r="BY2131" s="221">
        <f t="shared" si="557"/>
        <v>0</v>
      </c>
      <c r="BZ2131" s="231">
        <f t="shared" si="558"/>
        <v>0</v>
      </c>
      <c r="CA2131" s="246">
        <f t="shared" si="559"/>
        <v>0</v>
      </c>
      <c r="CB2131" s="246">
        <f t="shared" si="560"/>
        <v>0</v>
      </c>
      <c r="CC2131" s="246" t="str">
        <f t="shared" si="561"/>
        <v/>
      </c>
      <c r="CD2131" s="246">
        <f t="shared" si="562"/>
        <v>5</v>
      </c>
      <c r="CE2131" s="246">
        <f t="shared" si="563"/>
        <v>0</v>
      </c>
      <c r="CF2131" s="276">
        <f t="shared" si="564"/>
        <v>0</v>
      </c>
      <c r="CG2131" s="277">
        <f t="shared" si="564"/>
        <v>0</v>
      </c>
      <c r="CH2131" s="277">
        <f t="shared" si="564"/>
        <v>0</v>
      </c>
      <c r="CI2131" s="278">
        <f t="shared" si="553"/>
        <v>0</v>
      </c>
      <c r="CJ2131" s="280">
        <f t="shared" si="565"/>
        <v>0</v>
      </c>
      <c r="CK2131" s="232">
        <f t="shared" si="566"/>
        <v>0</v>
      </c>
      <c r="CL2131" s="1"/>
    </row>
    <row r="2132" spans="1:90" ht="18" customHeight="1">
      <c r="A2132" s="1"/>
      <c r="B2132" s="1"/>
      <c r="C2132" s="314"/>
      <c r="D2132" s="287" t="str">
        <f t="shared" si="552"/>
        <v/>
      </c>
      <c r="E2132" s="449" t="str">
        <f t="shared" si="554"/>
        <v/>
      </c>
      <c r="F2132" s="450"/>
      <c r="G2132" s="451"/>
      <c r="H2132" s="452"/>
      <c r="I2132" s="453"/>
      <c r="J2132" s="453"/>
      <c r="K2132" s="453"/>
      <c r="L2132" s="453"/>
      <c r="M2132" s="454"/>
      <c r="N2132" s="455"/>
      <c r="O2132" s="456"/>
      <c r="P2132" s="456"/>
      <c r="Q2132" s="456"/>
      <c r="R2132" s="456"/>
      <c r="S2132" s="456"/>
      <c r="T2132" s="456"/>
      <c r="U2132" s="456"/>
      <c r="V2132" s="456"/>
      <c r="W2132" s="456"/>
      <c r="X2132" s="456"/>
      <c r="Y2132" s="456"/>
      <c r="Z2132" s="456"/>
      <c r="AA2132" s="456"/>
      <c r="AB2132" s="456"/>
      <c r="AC2132" s="456"/>
      <c r="AD2132" s="456"/>
      <c r="AE2132" s="457"/>
      <c r="AF2132" s="455"/>
      <c r="AG2132" s="456"/>
      <c r="AH2132" s="456"/>
      <c r="AI2132" s="456"/>
      <c r="AJ2132" s="456"/>
      <c r="AK2132" s="456"/>
      <c r="AL2132" s="456"/>
      <c r="AM2132" s="456"/>
      <c r="AN2132" s="457"/>
      <c r="AO2132" s="455"/>
      <c r="AP2132" s="456"/>
      <c r="AQ2132" s="456"/>
      <c r="AR2132" s="456"/>
      <c r="AS2132" s="456"/>
      <c r="AT2132" s="456"/>
      <c r="AU2132" s="456"/>
      <c r="AV2132" s="456"/>
      <c r="AW2132" s="456"/>
      <c r="AX2132" s="456"/>
      <c r="AY2132" s="456"/>
      <c r="AZ2132" s="456"/>
      <c r="BA2132" s="456"/>
      <c r="BB2132" s="456"/>
      <c r="BC2132" s="456"/>
      <c r="BD2132" s="456"/>
      <c r="BE2132" s="456"/>
      <c r="BF2132" s="456"/>
      <c r="BG2132" s="457"/>
      <c r="BH2132" s="458"/>
      <c r="BI2132" s="459"/>
      <c r="BJ2132" s="459"/>
      <c r="BK2132" s="459"/>
      <c r="BL2132" s="459"/>
      <c r="BM2132" s="460"/>
      <c r="BN2132" s="314"/>
      <c r="BO2132" s="314"/>
      <c r="BP2132" s="1"/>
      <c r="BQ2132" s="120">
        <f>IF($F$3="","",IF(N2132=$F$3,COUNTIF(BQ$23:BQ2131,"&gt;0")+1,0))</f>
        <v>0</v>
      </c>
      <c r="BR2132" s="1"/>
      <c r="BS2132" s="20" t="str">
        <f>IF($N2132="","",IF(VLOOKUP(VLOOKUP($N2132,IMPOSTAZIONI!$E$6:$I$13,5,FALSE),IMPOSTAZIONI!$B$25:$N$32,3,FALSE)=0,"",VLOOKUP(VLOOKUP($N2132,IMPOSTAZIONI!$E$6:$I$13,5,FALSE),IMPOSTAZIONI!$B$25:$N$32,3,FALSE)))</f>
        <v/>
      </c>
      <c r="BT2132" s="20" t="str">
        <f>IF($N2132="","",IF(VLOOKUP(VLOOKUP($N2132,IMPOSTAZIONI!$E$6:$I$13,5,FALSE),IMPOSTAZIONI!$B$25:$N$32,6,FALSE)=0,"",VLOOKUP(VLOOKUP($N2132,IMPOSTAZIONI!$E$6:$I$13,5,FALSE),IMPOSTAZIONI!$B$25:$N$32,6,FALSE)))</f>
        <v/>
      </c>
      <c r="BU2132" s="20" t="str">
        <f>IF($N2132="","",IF(VLOOKUP(VLOOKUP($N2132,IMPOSTAZIONI!$E$6:$I$13,5,FALSE),IMPOSTAZIONI!$B$25:$N$32,9,FALSE)=0,"",VLOOKUP(VLOOKUP($N2132,IMPOSTAZIONI!$E$6:$I$13,5,FALSE),IMPOSTAZIONI!$B$25:$N$32,9,FALSE)))</f>
        <v/>
      </c>
      <c r="BV2132" s="20" t="str">
        <f>IF($N2132="","",IF(VLOOKUP(VLOOKUP($N2132,IMPOSTAZIONI!$E$6:$I$13,5,FALSE),IMPOSTAZIONI!$B$25:$N$32,12,FALSE)=0,"",VLOOKUP(VLOOKUP($N2132,IMPOSTAZIONI!$E$6:$I$13,5,FALSE),IMPOSTAZIONI!$B$25:$N$32,12,FALSE)))</f>
        <v/>
      </c>
      <c r="BW2132" s="221" t="str">
        <f t="shared" si="555"/>
        <v/>
      </c>
      <c r="BX2132" s="221" t="str">
        <f t="shared" si="556"/>
        <v/>
      </c>
      <c r="BY2132" s="221">
        <f t="shared" si="557"/>
        <v>0</v>
      </c>
      <c r="BZ2132" s="231">
        <f t="shared" si="558"/>
        <v>0</v>
      </c>
      <c r="CA2132" s="246">
        <f t="shared" si="559"/>
        <v>0</v>
      </c>
      <c r="CB2132" s="246">
        <f t="shared" si="560"/>
        <v>0</v>
      </c>
      <c r="CC2132" s="246" t="str">
        <f t="shared" si="561"/>
        <v/>
      </c>
      <c r="CD2132" s="246">
        <f t="shared" si="562"/>
        <v>5</v>
      </c>
      <c r="CE2132" s="246">
        <f t="shared" si="563"/>
        <v>0</v>
      </c>
      <c r="CF2132" s="276">
        <f t="shared" si="564"/>
        <v>0</v>
      </c>
      <c r="CG2132" s="277">
        <f t="shared" si="564"/>
        <v>0</v>
      </c>
      <c r="CH2132" s="277">
        <f t="shared" si="564"/>
        <v>0</v>
      </c>
      <c r="CI2132" s="278">
        <f t="shared" si="553"/>
        <v>0</v>
      </c>
      <c r="CJ2132" s="280">
        <f t="shared" si="565"/>
        <v>0</v>
      </c>
      <c r="CK2132" s="232">
        <f t="shared" si="566"/>
        <v>0</v>
      </c>
      <c r="CL2132" s="1"/>
    </row>
    <row r="2133" spans="1:90" ht="18" customHeight="1">
      <c r="A2133" s="1"/>
      <c r="B2133" s="1"/>
      <c r="C2133" s="314"/>
      <c r="D2133" s="287" t="str">
        <f t="shared" si="552"/>
        <v/>
      </c>
      <c r="E2133" s="449" t="str">
        <f t="shared" si="554"/>
        <v/>
      </c>
      <c r="F2133" s="450"/>
      <c r="G2133" s="451"/>
      <c r="H2133" s="452"/>
      <c r="I2133" s="453"/>
      <c r="J2133" s="453"/>
      <c r="K2133" s="453"/>
      <c r="L2133" s="453"/>
      <c r="M2133" s="454"/>
      <c r="N2133" s="455"/>
      <c r="O2133" s="456"/>
      <c r="P2133" s="456"/>
      <c r="Q2133" s="456"/>
      <c r="R2133" s="456"/>
      <c r="S2133" s="456"/>
      <c r="T2133" s="456"/>
      <c r="U2133" s="456"/>
      <c r="V2133" s="456"/>
      <c r="W2133" s="456"/>
      <c r="X2133" s="456"/>
      <c r="Y2133" s="456"/>
      <c r="Z2133" s="456"/>
      <c r="AA2133" s="456"/>
      <c r="AB2133" s="456"/>
      <c r="AC2133" s="456"/>
      <c r="AD2133" s="456"/>
      <c r="AE2133" s="457"/>
      <c r="AF2133" s="455"/>
      <c r="AG2133" s="456"/>
      <c r="AH2133" s="456"/>
      <c r="AI2133" s="456"/>
      <c r="AJ2133" s="456"/>
      <c r="AK2133" s="456"/>
      <c r="AL2133" s="456"/>
      <c r="AM2133" s="456"/>
      <c r="AN2133" s="457"/>
      <c r="AO2133" s="455"/>
      <c r="AP2133" s="456"/>
      <c r="AQ2133" s="456"/>
      <c r="AR2133" s="456"/>
      <c r="AS2133" s="456"/>
      <c r="AT2133" s="456"/>
      <c r="AU2133" s="456"/>
      <c r="AV2133" s="456"/>
      <c r="AW2133" s="456"/>
      <c r="AX2133" s="456"/>
      <c r="AY2133" s="456"/>
      <c r="AZ2133" s="456"/>
      <c r="BA2133" s="456"/>
      <c r="BB2133" s="456"/>
      <c r="BC2133" s="456"/>
      <c r="BD2133" s="456"/>
      <c r="BE2133" s="456"/>
      <c r="BF2133" s="456"/>
      <c r="BG2133" s="457"/>
      <c r="BH2133" s="458"/>
      <c r="BI2133" s="459"/>
      <c r="BJ2133" s="459"/>
      <c r="BK2133" s="459"/>
      <c r="BL2133" s="459"/>
      <c r="BM2133" s="460"/>
      <c r="BN2133" s="314"/>
      <c r="BO2133" s="314"/>
      <c r="BP2133" s="1"/>
      <c r="BQ2133" s="120">
        <f>IF($F$3="","",IF(N2133=$F$3,COUNTIF(BQ$23:BQ2132,"&gt;0")+1,0))</f>
        <v>0</v>
      </c>
      <c r="BR2133" s="1"/>
      <c r="BS2133" s="20" t="str">
        <f>IF($N2133="","",IF(VLOOKUP(VLOOKUP($N2133,IMPOSTAZIONI!$E$6:$I$13,5,FALSE),IMPOSTAZIONI!$B$25:$N$32,3,FALSE)=0,"",VLOOKUP(VLOOKUP($N2133,IMPOSTAZIONI!$E$6:$I$13,5,FALSE),IMPOSTAZIONI!$B$25:$N$32,3,FALSE)))</f>
        <v/>
      </c>
      <c r="BT2133" s="20" t="str">
        <f>IF($N2133="","",IF(VLOOKUP(VLOOKUP($N2133,IMPOSTAZIONI!$E$6:$I$13,5,FALSE),IMPOSTAZIONI!$B$25:$N$32,6,FALSE)=0,"",VLOOKUP(VLOOKUP($N2133,IMPOSTAZIONI!$E$6:$I$13,5,FALSE),IMPOSTAZIONI!$B$25:$N$32,6,FALSE)))</f>
        <v/>
      </c>
      <c r="BU2133" s="20" t="str">
        <f>IF($N2133="","",IF(VLOOKUP(VLOOKUP($N2133,IMPOSTAZIONI!$E$6:$I$13,5,FALSE),IMPOSTAZIONI!$B$25:$N$32,9,FALSE)=0,"",VLOOKUP(VLOOKUP($N2133,IMPOSTAZIONI!$E$6:$I$13,5,FALSE),IMPOSTAZIONI!$B$25:$N$32,9,FALSE)))</f>
        <v/>
      </c>
      <c r="BV2133" s="20" t="str">
        <f>IF($N2133="","",IF(VLOOKUP(VLOOKUP($N2133,IMPOSTAZIONI!$E$6:$I$13,5,FALSE),IMPOSTAZIONI!$B$25:$N$32,12,FALSE)=0,"",VLOOKUP(VLOOKUP($N2133,IMPOSTAZIONI!$E$6:$I$13,5,FALSE),IMPOSTAZIONI!$B$25:$N$32,12,FALSE)))</f>
        <v/>
      </c>
      <c r="BW2133" s="221" t="str">
        <f t="shared" si="555"/>
        <v/>
      </c>
      <c r="BX2133" s="221" t="str">
        <f t="shared" si="556"/>
        <v/>
      </c>
      <c r="BY2133" s="221">
        <f t="shared" si="557"/>
        <v>0</v>
      </c>
      <c r="BZ2133" s="231">
        <f t="shared" si="558"/>
        <v>0</v>
      </c>
      <c r="CA2133" s="246">
        <f t="shared" si="559"/>
        <v>0</v>
      </c>
      <c r="CB2133" s="246">
        <f t="shared" si="560"/>
        <v>0</v>
      </c>
      <c r="CC2133" s="246" t="str">
        <f t="shared" si="561"/>
        <v/>
      </c>
      <c r="CD2133" s="246">
        <f t="shared" si="562"/>
        <v>5</v>
      </c>
      <c r="CE2133" s="246">
        <f t="shared" si="563"/>
        <v>0</v>
      </c>
      <c r="CF2133" s="276">
        <f t="shared" si="564"/>
        <v>0</v>
      </c>
      <c r="CG2133" s="277">
        <f t="shared" si="564"/>
        <v>0</v>
      </c>
      <c r="CH2133" s="277">
        <f t="shared" si="564"/>
        <v>0</v>
      </c>
      <c r="CI2133" s="278">
        <f t="shared" si="553"/>
        <v>0</v>
      </c>
      <c r="CJ2133" s="280">
        <f t="shared" si="565"/>
        <v>0</v>
      </c>
      <c r="CK2133" s="232">
        <f t="shared" si="566"/>
        <v>0</v>
      </c>
      <c r="CL2133" s="1"/>
    </row>
    <row r="2134" spans="1:90" ht="18" customHeight="1">
      <c r="A2134" s="1"/>
      <c r="B2134" s="1"/>
      <c r="C2134" s="314"/>
      <c r="D2134" s="287" t="str">
        <f t="shared" si="552"/>
        <v/>
      </c>
      <c r="E2134" s="449" t="str">
        <f t="shared" si="554"/>
        <v/>
      </c>
      <c r="F2134" s="450"/>
      <c r="G2134" s="451"/>
      <c r="H2134" s="452"/>
      <c r="I2134" s="453"/>
      <c r="J2134" s="453"/>
      <c r="K2134" s="453"/>
      <c r="L2134" s="453"/>
      <c r="M2134" s="454"/>
      <c r="N2134" s="455"/>
      <c r="O2134" s="456"/>
      <c r="P2134" s="456"/>
      <c r="Q2134" s="456"/>
      <c r="R2134" s="456"/>
      <c r="S2134" s="456"/>
      <c r="T2134" s="456"/>
      <c r="U2134" s="456"/>
      <c r="V2134" s="456"/>
      <c r="W2134" s="456"/>
      <c r="X2134" s="456"/>
      <c r="Y2134" s="456"/>
      <c r="Z2134" s="456"/>
      <c r="AA2134" s="456"/>
      <c r="AB2134" s="456"/>
      <c r="AC2134" s="456"/>
      <c r="AD2134" s="456"/>
      <c r="AE2134" s="457"/>
      <c r="AF2134" s="455"/>
      <c r="AG2134" s="456"/>
      <c r="AH2134" s="456"/>
      <c r="AI2134" s="456"/>
      <c r="AJ2134" s="456"/>
      <c r="AK2134" s="456"/>
      <c r="AL2134" s="456"/>
      <c r="AM2134" s="456"/>
      <c r="AN2134" s="457"/>
      <c r="AO2134" s="455"/>
      <c r="AP2134" s="456"/>
      <c r="AQ2134" s="456"/>
      <c r="AR2134" s="456"/>
      <c r="AS2134" s="456"/>
      <c r="AT2134" s="456"/>
      <c r="AU2134" s="456"/>
      <c r="AV2134" s="456"/>
      <c r="AW2134" s="456"/>
      <c r="AX2134" s="456"/>
      <c r="AY2134" s="456"/>
      <c r="AZ2134" s="456"/>
      <c r="BA2134" s="456"/>
      <c r="BB2134" s="456"/>
      <c r="BC2134" s="456"/>
      <c r="BD2134" s="456"/>
      <c r="BE2134" s="456"/>
      <c r="BF2134" s="456"/>
      <c r="BG2134" s="457"/>
      <c r="BH2134" s="458"/>
      <c r="BI2134" s="459"/>
      <c r="BJ2134" s="459"/>
      <c r="BK2134" s="459"/>
      <c r="BL2134" s="459"/>
      <c r="BM2134" s="460"/>
      <c r="BN2134" s="314"/>
      <c r="BO2134" s="314"/>
      <c r="BP2134" s="1"/>
      <c r="BQ2134" s="120">
        <f>IF($F$3="","",IF(N2134=$F$3,COUNTIF(BQ$23:BQ2133,"&gt;0")+1,0))</f>
        <v>0</v>
      </c>
      <c r="BR2134" s="1"/>
      <c r="BS2134" s="20" t="str">
        <f>IF($N2134="","",IF(VLOOKUP(VLOOKUP($N2134,IMPOSTAZIONI!$E$6:$I$13,5,FALSE),IMPOSTAZIONI!$B$25:$N$32,3,FALSE)=0,"",VLOOKUP(VLOOKUP($N2134,IMPOSTAZIONI!$E$6:$I$13,5,FALSE),IMPOSTAZIONI!$B$25:$N$32,3,FALSE)))</f>
        <v/>
      </c>
      <c r="BT2134" s="20" t="str">
        <f>IF($N2134="","",IF(VLOOKUP(VLOOKUP($N2134,IMPOSTAZIONI!$E$6:$I$13,5,FALSE),IMPOSTAZIONI!$B$25:$N$32,6,FALSE)=0,"",VLOOKUP(VLOOKUP($N2134,IMPOSTAZIONI!$E$6:$I$13,5,FALSE),IMPOSTAZIONI!$B$25:$N$32,6,FALSE)))</f>
        <v/>
      </c>
      <c r="BU2134" s="20" t="str">
        <f>IF($N2134="","",IF(VLOOKUP(VLOOKUP($N2134,IMPOSTAZIONI!$E$6:$I$13,5,FALSE),IMPOSTAZIONI!$B$25:$N$32,9,FALSE)=0,"",VLOOKUP(VLOOKUP($N2134,IMPOSTAZIONI!$E$6:$I$13,5,FALSE),IMPOSTAZIONI!$B$25:$N$32,9,FALSE)))</f>
        <v/>
      </c>
      <c r="BV2134" s="20" t="str">
        <f>IF($N2134="","",IF(VLOOKUP(VLOOKUP($N2134,IMPOSTAZIONI!$E$6:$I$13,5,FALSE),IMPOSTAZIONI!$B$25:$N$32,12,FALSE)=0,"",VLOOKUP(VLOOKUP($N2134,IMPOSTAZIONI!$E$6:$I$13,5,FALSE),IMPOSTAZIONI!$B$25:$N$32,12,FALSE)))</f>
        <v/>
      </c>
      <c r="BW2134" s="221" t="str">
        <f t="shared" si="555"/>
        <v/>
      </c>
      <c r="BX2134" s="221" t="str">
        <f t="shared" si="556"/>
        <v/>
      </c>
      <c r="BY2134" s="221">
        <f t="shared" si="557"/>
        <v>0</v>
      </c>
      <c r="BZ2134" s="231">
        <f t="shared" si="558"/>
        <v>0</v>
      </c>
      <c r="CA2134" s="246">
        <f t="shared" si="559"/>
        <v>0</v>
      </c>
      <c r="CB2134" s="246">
        <f t="shared" si="560"/>
        <v>0</v>
      </c>
      <c r="CC2134" s="246" t="str">
        <f t="shared" si="561"/>
        <v/>
      </c>
      <c r="CD2134" s="246">
        <f t="shared" si="562"/>
        <v>5</v>
      </c>
      <c r="CE2134" s="246">
        <f t="shared" si="563"/>
        <v>0</v>
      </c>
      <c r="CF2134" s="276">
        <f t="shared" si="564"/>
        <v>0</v>
      </c>
      <c r="CG2134" s="277">
        <f t="shared" si="564"/>
        <v>0</v>
      </c>
      <c r="CH2134" s="277">
        <f t="shared" si="564"/>
        <v>0</v>
      </c>
      <c r="CI2134" s="278">
        <f t="shared" si="553"/>
        <v>0</v>
      </c>
      <c r="CJ2134" s="280">
        <f t="shared" si="565"/>
        <v>0</v>
      </c>
      <c r="CK2134" s="232">
        <f t="shared" si="566"/>
        <v>0</v>
      </c>
      <c r="CL2134" s="1"/>
    </row>
    <row r="2135" spans="1:90" ht="18" customHeight="1">
      <c r="A2135" s="1"/>
      <c r="B2135" s="1"/>
      <c r="C2135" s="314"/>
      <c r="D2135" s="287" t="str">
        <f t="shared" si="552"/>
        <v/>
      </c>
      <c r="E2135" s="449" t="str">
        <f t="shared" si="554"/>
        <v/>
      </c>
      <c r="F2135" s="450"/>
      <c r="G2135" s="451"/>
      <c r="H2135" s="452"/>
      <c r="I2135" s="453"/>
      <c r="J2135" s="453"/>
      <c r="K2135" s="453"/>
      <c r="L2135" s="453"/>
      <c r="M2135" s="454"/>
      <c r="N2135" s="455"/>
      <c r="O2135" s="456"/>
      <c r="P2135" s="456"/>
      <c r="Q2135" s="456"/>
      <c r="R2135" s="456"/>
      <c r="S2135" s="456"/>
      <c r="T2135" s="456"/>
      <c r="U2135" s="456"/>
      <c r="V2135" s="456"/>
      <c r="W2135" s="456"/>
      <c r="X2135" s="456"/>
      <c r="Y2135" s="456"/>
      <c r="Z2135" s="456"/>
      <c r="AA2135" s="456"/>
      <c r="AB2135" s="456"/>
      <c r="AC2135" s="456"/>
      <c r="AD2135" s="456"/>
      <c r="AE2135" s="457"/>
      <c r="AF2135" s="455"/>
      <c r="AG2135" s="456"/>
      <c r="AH2135" s="456"/>
      <c r="AI2135" s="456"/>
      <c r="AJ2135" s="456"/>
      <c r="AK2135" s="456"/>
      <c r="AL2135" s="456"/>
      <c r="AM2135" s="456"/>
      <c r="AN2135" s="457"/>
      <c r="AO2135" s="455"/>
      <c r="AP2135" s="456"/>
      <c r="AQ2135" s="456"/>
      <c r="AR2135" s="456"/>
      <c r="AS2135" s="456"/>
      <c r="AT2135" s="456"/>
      <c r="AU2135" s="456"/>
      <c r="AV2135" s="456"/>
      <c r="AW2135" s="456"/>
      <c r="AX2135" s="456"/>
      <c r="AY2135" s="456"/>
      <c r="AZ2135" s="456"/>
      <c r="BA2135" s="456"/>
      <c r="BB2135" s="456"/>
      <c r="BC2135" s="456"/>
      <c r="BD2135" s="456"/>
      <c r="BE2135" s="456"/>
      <c r="BF2135" s="456"/>
      <c r="BG2135" s="457"/>
      <c r="BH2135" s="458"/>
      <c r="BI2135" s="459"/>
      <c r="BJ2135" s="459"/>
      <c r="BK2135" s="459"/>
      <c r="BL2135" s="459"/>
      <c r="BM2135" s="460"/>
      <c r="BN2135" s="314"/>
      <c r="BO2135" s="314"/>
      <c r="BP2135" s="1"/>
      <c r="BQ2135" s="120">
        <f>IF($F$3="","",IF(N2135=$F$3,COUNTIF(BQ$23:BQ2134,"&gt;0")+1,0))</f>
        <v>0</v>
      </c>
      <c r="BR2135" s="1"/>
      <c r="BS2135" s="20" t="str">
        <f>IF($N2135="","",IF(VLOOKUP(VLOOKUP($N2135,IMPOSTAZIONI!$E$6:$I$13,5,FALSE),IMPOSTAZIONI!$B$25:$N$32,3,FALSE)=0,"",VLOOKUP(VLOOKUP($N2135,IMPOSTAZIONI!$E$6:$I$13,5,FALSE),IMPOSTAZIONI!$B$25:$N$32,3,FALSE)))</f>
        <v/>
      </c>
      <c r="BT2135" s="20" t="str">
        <f>IF($N2135="","",IF(VLOOKUP(VLOOKUP($N2135,IMPOSTAZIONI!$E$6:$I$13,5,FALSE),IMPOSTAZIONI!$B$25:$N$32,6,FALSE)=0,"",VLOOKUP(VLOOKUP($N2135,IMPOSTAZIONI!$E$6:$I$13,5,FALSE),IMPOSTAZIONI!$B$25:$N$32,6,FALSE)))</f>
        <v/>
      </c>
      <c r="BU2135" s="20" t="str">
        <f>IF($N2135="","",IF(VLOOKUP(VLOOKUP($N2135,IMPOSTAZIONI!$E$6:$I$13,5,FALSE),IMPOSTAZIONI!$B$25:$N$32,9,FALSE)=0,"",VLOOKUP(VLOOKUP($N2135,IMPOSTAZIONI!$E$6:$I$13,5,FALSE),IMPOSTAZIONI!$B$25:$N$32,9,FALSE)))</f>
        <v/>
      </c>
      <c r="BV2135" s="20" t="str">
        <f>IF($N2135="","",IF(VLOOKUP(VLOOKUP($N2135,IMPOSTAZIONI!$E$6:$I$13,5,FALSE),IMPOSTAZIONI!$B$25:$N$32,12,FALSE)=0,"",VLOOKUP(VLOOKUP($N2135,IMPOSTAZIONI!$E$6:$I$13,5,FALSE),IMPOSTAZIONI!$B$25:$N$32,12,FALSE)))</f>
        <v/>
      </c>
      <c r="BW2135" s="221" t="str">
        <f t="shared" si="555"/>
        <v/>
      </c>
      <c r="BX2135" s="221" t="str">
        <f t="shared" si="556"/>
        <v/>
      </c>
      <c r="BY2135" s="221">
        <f t="shared" si="557"/>
        <v>0</v>
      </c>
      <c r="BZ2135" s="231">
        <f t="shared" si="558"/>
        <v>0</v>
      </c>
      <c r="CA2135" s="246">
        <f t="shared" si="559"/>
        <v>0</v>
      </c>
      <c r="CB2135" s="246">
        <f t="shared" si="560"/>
        <v>0</v>
      </c>
      <c r="CC2135" s="246" t="str">
        <f t="shared" si="561"/>
        <v/>
      </c>
      <c r="CD2135" s="246">
        <f t="shared" si="562"/>
        <v>5</v>
      </c>
      <c r="CE2135" s="246">
        <f t="shared" si="563"/>
        <v>0</v>
      </c>
      <c r="CF2135" s="276">
        <f t="shared" si="564"/>
        <v>0</v>
      </c>
      <c r="CG2135" s="277">
        <f t="shared" si="564"/>
        <v>0</v>
      </c>
      <c r="CH2135" s="277">
        <f t="shared" si="564"/>
        <v>0</v>
      </c>
      <c r="CI2135" s="278">
        <f t="shared" si="553"/>
        <v>0</v>
      </c>
      <c r="CJ2135" s="280">
        <f t="shared" si="565"/>
        <v>0</v>
      </c>
      <c r="CK2135" s="232">
        <f t="shared" si="566"/>
        <v>0</v>
      </c>
      <c r="CL2135" s="1"/>
    </row>
    <row r="2136" spans="1:90" ht="18" customHeight="1">
      <c r="A2136" s="1"/>
      <c r="B2136" s="1"/>
      <c r="C2136" s="314"/>
      <c r="D2136" s="287" t="str">
        <f t="shared" si="552"/>
        <v/>
      </c>
      <c r="E2136" s="449" t="str">
        <f t="shared" si="554"/>
        <v/>
      </c>
      <c r="F2136" s="450"/>
      <c r="G2136" s="451"/>
      <c r="H2136" s="452"/>
      <c r="I2136" s="453"/>
      <c r="J2136" s="453"/>
      <c r="K2136" s="453"/>
      <c r="L2136" s="453"/>
      <c r="M2136" s="454"/>
      <c r="N2136" s="455"/>
      <c r="O2136" s="456"/>
      <c r="P2136" s="456"/>
      <c r="Q2136" s="456"/>
      <c r="R2136" s="456"/>
      <c r="S2136" s="456"/>
      <c r="T2136" s="456"/>
      <c r="U2136" s="456"/>
      <c r="V2136" s="456"/>
      <c r="W2136" s="456"/>
      <c r="X2136" s="456"/>
      <c r="Y2136" s="456"/>
      <c r="Z2136" s="456"/>
      <c r="AA2136" s="456"/>
      <c r="AB2136" s="456"/>
      <c r="AC2136" s="456"/>
      <c r="AD2136" s="456"/>
      <c r="AE2136" s="457"/>
      <c r="AF2136" s="455"/>
      <c r="AG2136" s="456"/>
      <c r="AH2136" s="456"/>
      <c r="AI2136" s="456"/>
      <c r="AJ2136" s="456"/>
      <c r="AK2136" s="456"/>
      <c r="AL2136" s="456"/>
      <c r="AM2136" s="456"/>
      <c r="AN2136" s="457"/>
      <c r="AO2136" s="455"/>
      <c r="AP2136" s="456"/>
      <c r="AQ2136" s="456"/>
      <c r="AR2136" s="456"/>
      <c r="AS2136" s="456"/>
      <c r="AT2136" s="456"/>
      <c r="AU2136" s="456"/>
      <c r="AV2136" s="456"/>
      <c r="AW2136" s="456"/>
      <c r="AX2136" s="456"/>
      <c r="AY2136" s="456"/>
      <c r="AZ2136" s="456"/>
      <c r="BA2136" s="456"/>
      <c r="BB2136" s="456"/>
      <c r="BC2136" s="456"/>
      <c r="BD2136" s="456"/>
      <c r="BE2136" s="456"/>
      <c r="BF2136" s="456"/>
      <c r="BG2136" s="457"/>
      <c r="BH2136" s="458"/>
      <c r="BI2136" s="459"/>
      <c r="BJ2136" s="459"/>
      <c r="BK2136" s="459"/>
      <c r="BL2136" s="459"/>
      <c r="BM2136" s="460"/>
      <c r="BN2136" s="314"/>
      <c r="BO2136" s="314"/>
      <c r="BP2136" s="1"/>
      <c r="BQ2136" s="120">
        <f>IF($F$3="","",IF(N2136=$F$3,COUNTIF(BQ$23:BQ2135,"&gt;0")+1,0))</f>
        <v>0</v>
      </c>
      <c r="BR2136" s="1"/>
      <c r="BS2136" s="20" t="str">
        <f>IF($N2136="","",IF(VLOOKUP(VLOOKUP($N2136,IMPOSTAZIONI!$E$6:$I$13,5,FALSE),IMPOSTAZIONI!$B$25:$N$32,3,FALSE)=0,"",VLOOKUP(VLOOKUP($N2136,IMPOSTAZIONI!$E$6:$I$13,5,FALSE),IMPOSTAZIONI!$B$25:$N$32,3,FALSE)))</f>
        <v/>
      </c>
      <c r="BT2136" s="20" t="str">
        <f>IF($N2136="","",IF(VLOOKUP(VLOOKUP($N2136,IMPOSTAZIONI!$E$6:$I$13,5,FALSE),IMPOSTAZIONI!$B$25:$N$32,6,FALSE)=0,"",VLOOKUP(VLOOKUP($N2136,IMPOSTAZIONI!$E$6:$I$13,5,FALSE),IMPOSTAZIONI!$B$25:$N$32,6,FALSE)))</f>
        <v/>
      </c>
      <c r="BU2136" s="20" t="str">
        <f>IF($N2136="","",IF(VLOOKUP(VLOOKUP($N2136,IMPOSTAZIONI!$E$6:$I$13,5,FALSE),IMPOSTAZIONI!$B$25:$N$32,9,FALSE)=0,"",VLOOKUP(VLOOKUP($N2136,IMPOSTAZIONI!$E$6:$I$13,5,FALSE),IMPOSTAZIONI!$B$25:$N$32,9,FALSE)))</f>
        <v/>
      </c>
      <c r="BV2136" s="20" t="str">
        <f>IF($N2136="","",IF(VLOOKUP(VLOOKUP($N2136,IMPOSTAZIONI!$E$6:$I$13,5,FALSE),IMPOSTAZIONI!$B$25:$N$32,12,FALSE)=0,"",VLOOKUP(VLOOKUP($N2136,IMPOSTAZIONI!$E$6:$I$13,5,FALSE),IMPOSTAZIONI!$B$25:$N$32,12,FALSE)))</f>
        <v/>
      </c>
      <c r="BW2136" s="221" t="str">
        <f t="shared" si="555"/>
        <v/>
      </c>
      <c r="BX2136" s="221" t="str">
        <f t="shared" si="556"/>
        <v/>
      </c>
      <c r="BY2136" s="221">
        <f t="shared" si="557"/>
        <v>0</v>
      </c>
      <c r="BZ2136" s="231">
        <f t="shared" si="558"/>
        <v>0</v>
      </c>
      <c r="CA2136" s="246">
        <f t="shared" si="559"/>
        <v>0</v>
      </c>
      <c r="CB2136" s="246">
        <f t="shared" si="560"/>
        <v>0</v>
      </c>
      <c r="CC2136" s="246" t="str">
        <f t="shared" si="561"/>
        <v/>
      </c>
      <c r="CD2136" s="246">
        <f t="shared" si="562"/>
        <v>5</v>
      </c>
      <c r="CE2136" s="246">
        <f t="shared" si="563"/>
        <v>0</v>
      </c>
      <c r="CF2136" s="276">
        <f t="shared" si="564"/>
        <v>0</v>
      </c>
      <c r="CG2136" s="277">
        <f t="shared" si="564"/>
        <v>0</v>
      </c>
      <c r="CH2136" s="277">
        <f t="shared" si="564"/>
        <v>0</v>
      </c>
      <c r="CI2136" s="278">
        <f t="shared" si="553"/>
        <v>0</v>
      </c>
      <c r="CJ2136" s="280">
        <f t="shared" si="565"/>
        <v>0</v>
      </c>
      <c r="CK2136" s="232">
        <f t="shared" si="566"/>
        <v>0</v>
      </c>
      <c r="CL2136" s="1"/>
    </row>
    <row r="2137" spans="1:90" ht="18" customHeight="1">
      <c r="A2137" s="1"/>
      <c r="B2137" s="1"/>
      <c r="C2137" s="314"/>
      <c r="D2137" s="287" t="str">
        <f t="shared" si="552"/>
        <v/>
      </c>
      <c r="E2137" s="449" t="str">
        <f t="shared" si="554"/>
        <v/>
      </c>
      <c r="F2137" s="450"/>
      <c r="G2137" s="451"/>
      <c r="H2137" s="452"/>
      <c r="I2137" s="453"/>
      <c r="J2137" s="453"/>
      <c r="K2137" s="453"/>
      <c r="L2137" s="453"/>
      <c r="M2137" s="454"/>
      <c r="N2137" s="455"/>
      <c r="O2137" s="456"/>
      <c r="P2137" s="456"/>
      <c r="Q2137" s="456"/>
      <c r="R2137" s="456"/>
      <c r="S2137" s="456"/>
      <c r="T2137" s="456"/>
      <c r="U2137" s="456"/>
      <c r="V2137" s="456"/>
      <c r="W2137" s="456"/>
      <c r="X2137" s="456"/>
      <c r="Y2137" s="456"/>
      <c r="Z2137" s="456"/>
      <c r="AA2137" s="456"/>
      <c r="AB2137" s="456"/>
      <c r="AC2137" s="456"/>
      <c r="AD2137" s="456"/>
      <c r="AE2137" s="457"/>
      <c r="AF2137" s="455"/>
      <c r="AG2137" s="456"/>
      <c r="AH2137" s="456"/>
      <c r="AI2137" s="456"/>
      <c r="AJ2137" s="456"/>
      <c r="AK2137" s="456"/>
      <c r="AL2137" s="456"/>
      <c r="AM2137" s="456"/>
      <c r="AN2137" s="457"/>
      <c r="AO2137" s="455"/>
      <c r="AP2137" s="456"/>
      <c r="AQ2137" s="456"/>
      <c r="AR2137" s="456"/>
      <c r="AS2137" s="456"/>
      <c r="AT2137" s="456"/>
      <c r="AU2137" s="456"/>
      <c r="AV2137" s="456"/>
      <c r="AW2137" s="456"/>
      <c r="AX2137" s="456"/>
      <c r="AY2137" s="456"/>
      <c r="AZ2137" s="456"/>
      <c r="BA2137" s="456"/>
      <c r="BB2137" s="456"/>
      <c r="BC2137" s="456"/>
      <c r="BD2137" s="456"/>
      <c r="BE2137" s="456"/>
      <c r="BF2137" s="456"/>
      <c r="BG2137" s="457"/>
      <c r="BH2137" s="458"/>
      <c r="BI2137" s="459"/>
      <c r="BJ2137" s="459"/>
      <c r="BK2137" s="459"/>
      <c r="BL2137" s="459"/>
      <c r="BM2137" s="460"/>
      <c r="BN2137" s="314"/>
      <c r="BO2137" s="314"/>
      <c r="BP2137" s="1"/>
      <c r="BQ2137" s="120">
        <f>IF($F$3="","",IF(N2137=$F$3,COUNTIF(BQ$23:BQ2136,"&gt;0")+1,0))</f>
        <v>0</v>
      </c>
      <c r="BR2137" s="1"/>
      <c r="BS2137" s="20" t="str">
        <f>IF($N2137="","",IF(VLOOKUP(VLOOKUP($N2137,IMPOSTAZIONI!$E$6:$I$13,5,FALSE),IMPOSTAZIONI!$B$25:$N$32,3,FALSE)=0,"",VLOOKUP(VLOOKUP($N2137,IMPOSTAZIONI!$E$6:$I$13,5,FALSE),IMPOSTAZIONI!$B$25:$N$32,3,FALSE)))</f>
        <v/>
      </c>
      <c r="BT2137" s="20" t="str">
        <f>IF($N2137="","",IF(VLOOKUP(VLOOKUP($N2137,IMPOSTAZIONI!$E$6:$I$13,5,FALSE),IMPOSTAZIONI!$B$25:$N$32,6,FALSE)=0,"",VLOOKUP(VLOOKUP($N2137,IMPOSTAZIONI!$E$6:$I$13,5,FALSE),IMPOSTAZIONI!$B$25:$N$32,6,FALSE)))</f>
        <v/>
      </c>
      <c r="BU2137" s="20" t="str">
        <f>IF($N2137="","",IF(VLOOKUP(VLOOKUP($N2137,IMPOSTAZIONI!$E$6:$I$13,5,FALSE),IMPOSTAZIONI!$B$25:$N$32,9,FALSE)=0,"",VLOOKUP(VLOOKUP($N2137,IMPOSTAZIONI!$E$6:$I$13,5,FALSE),IMPOSTAZIONI!$B$25:$N$32,9,FALSE)))</f>
        <v/>
      </c>
      <c r="BV2137" s="20" t="str">
        <f>IF($N2137="","",IF(VLOOKUP(VLOOKUP($N2137,IMPOSTAZIONI!$E$6:$I$13,5,FALSE),IMPOSTAZIONI!$B$25:$N$32,12,FALSE)=0,"",VLOOKUP(VLOOKUP($N2137,IMPOSTAZIONI!$E$6:$I$13,5,FALSE),IMPOSTAZIONI!$B$25:$N$32,12,FALSE)))</f>
        <v/>
      </c>
      <c r="BW2137" s="221" t="str">
        <f t="shared" si="555"/>
        <v/>
      </c>
      <c r="BX2137" s="221" t="str">
        <f t="shared" si="556"/>
        <v/>
      </c>
      <c r="BY2137" s="221">
        <f t="shared" si="557"/>
        <v>0</v>
      </c>
      <c r="BZ2137" s="231">
        <f t="shared" si="558"/>
        <v>0</v>
      </c>
      <c r="CA2137" s="246">
        <f t="shared" si="559"/>
        <v>0</v>
      </c>
      <c r="CB2137" s="246">
        <f t="shared" si="560"/>
        <v>0</v>
      </c>
      <c r="CC2137" s="246" t="str">
        <f t="shared" si="561"/>
        <v/>
      </c>
      <c r="CD2137" s="246">
        <f t="shared" si="562"/>
        <v>5</v>
      </c>
      <c r="CE2137" s="246">
        <f t="shared" si="563"/>
        <v>0</v>
      </c>
      <c r="CF2137" s="276">
        <f t="shared" si="564"/>
        <v>0</v>
      </c>
      <c r="CG2137" s="277">
        <f t="shared" si="564"/>
        <v>0</v>
      </c>
      <c r="CH2137" s="277">
        <f t="shared" si="564"/>
        <v>0</v>
      </c>
      <c r="CI2137" s="278">
        <f t="shared" si="553"/>
        <v>0</v>
      </c>
      <c r="CJ2137" s="280">
        <f t="shared" si="565"/>
        <v>0</v>
      </c>
      <c r="CK2137" s="232">
        <f t="shared" si="566"/>
        <v>0</v>
      </c>
      <c r="CL2137" s="1"/>
    </row>
    <row r="2138" spans="1:90" ht="18" customHeight="1">
      <c r="A2138" s="1"/>
      <c r="B2138" s="1"/>
      <c r="C2138" s="314"/>
      <c r="D2138" s="287" t="str">
        <f t="shared" si="552"/>
        <v/>
      </c>
      <c r="E2138" s="449" t="str">
        <f t="shared" si="554"/>
        <v/>
      </c>
      <c r="F2138" s="450"/>
      <c r="G2138" s="451"/>
      <c r="H2138" s="452"/>
      <c r="I2138" s="453"/>
      <c r="J2138" s="453"/>
      <c r="K2138" s="453"/>
      <c r="L2138" s="453"/>
      <c r="M2138" s="454"/>
      <c r="N2138" s="455"/>
      <c r="O2138" s="456"/>
      <c r="P2138" s="456"/>
      <c r="Q2138" s="456"/>
      <c r="R2138" s="456"/>
      <c r="S2138" s="456"/>
      <c r="T2138" s="456"/>
      <c r="U2138" s="456"/>
      <c r="V2138" s="456"/>
      <c r="W2138" s="456"/>
      <c r="X2138" s="456"/>
      <c r="Y2138" s="456"/>
      <c r="Z2138" s="456"/>
      <c r="AA2138" s="456"/>
      <c r="AB2138" s="456"/>
      <c r="AC2138" s="456"/>
      <c r="AD2138" s="456"/>
      <c r="AE2138" s="457"/>
      <c r="AF2138" s="455"/>
      <c r="AG2138" s="456"/>
      <c r="AH2138" s="456"/>
      <c r="AI2138" s="456"/>
      <c r="AJ2138" s="456"/>
      <c r="AK2138" s="456"/>
      <c r="AL2138" s="456"/>
      <c r="AM2138" s="456"/>
      <c r="AN2138" s="457"/>
      <c r="AO2138" s="455"/>
      <c r="AP2138" s="456"/>
      <c r="AQ2138" s="456"/>
      <c r="AR2138" s="456"/>
      <c r="AS2138" s="456"/>
      <c r="AT2138" s="456"/>
      <c r="AU2138" s="456"/>
      <c r="AV2138" s="456"/>
      <c r="AW2138" s="456"/>
      <c r="AX2138" s="456"/>
      <c r="AY2138" s="456"/>
      <c r="AZ2138" s="456"/>
      <c r="BA2138" s="456"/>
      <c r="BB2138" s="456"/>
      <c r="BC2138" s="456"/>
      <c r="BD2138" s="456"/>
      <c r="BE2138" s="456"/>
      <c r="BF2138" s="456"/>
      <c r="BG2138" s="457"/>
      <c r="BH2138" s="458"/>
      <c r="BI2138" s="459"/>
      <c r="BJ2138" s="459"/>
      <c r="BK2138" s="459"/>
      <c r="BL2138" s="459"/>
      <c r="BM2138" s="460"/>
      <c r="BN2138" s="314"/>
      <c r="BO2138" s="314"/>
      <c r="BP2138" s="1"/>
      <c r="BQ2138" s="120">
        <f>IF($F$3="","",IF(N2138=$F$3,COUNTIF(BQ$23:BQ2137,"&gt;0")+1,0))</f>
        <v>0</v>
      </c>
      <c r="BR2138" s="1"/>
      <c r="BS2138" s="20" t="str">
        <f>IF($N2138="","",IF(VLOOKUP(VLOOKUP($N2138,IMPOSTAZIONI!$E$6:$I$13,5,FALSE),IMPOSTAZIONI!$B$25:$N$32,3,FALSE)=0,"",VLOOKUP(VLOOKUP($N2138,IMPOSTAZIONI!$E$6:$I$13,5,FALSE),IMPOSTAZIONI!$B$25:$N$32,3,FALSE)))</f>
        <v/>
      </c>
      <c r="BT2138" s="20" t="str">
        <f>IF($N2138="","",IF(VLOOKUP(VLOOKUP($N2138,IMPOSTAZIONI!$E$6:$I$13,5,FALSE),IMPOSTAZIONI!$B$25:$N$32,6,FALSE)=0,"",VLOOKUP(VLOOKUP($N2138,IMPOSTAZIONI!$E$6:$I$13,5,FALSE),IMPOSTAZIONI!$B$25:$N$32,6,FALSE)))</f>
        <v/>
      </c>
      <c r="BU2138" s="20" t="str">
        <f>IF($N2138="","",IF(VLOOKUP(VLOOKUP($N2138,IMPOSTAZIONI!$E$6:$I$13,5,FALSE),IMPOSTAZIONI!$B$25:$N$32,9,FALSE)=0,"",VLOOKUP(VLOOKUP($N2138,IMPOSTAZIONI!$E$6:$I$13,5,FALSE),IMPOSTAZIONI!$B$25:$N$32,9,FALSE)))</f>
        <v/>
      </c>
      <c r="BV2138" s="20" t="str">
        <f>IF($N2138="","",IF(VLOOKUP(VLOOKUP($N2138,IMPOSTAZIONI!$E$6:$I$13,5,FALSE),IMPOSTAZIONI!$B$25:$N$32,12,FALSE)=0,"",VLOOKUP(VLOOKUP($N2138,IMPOSTAZIONI!$E$6:$I$13,5,FALSE),IMPOSTAZIONI!$B$25:$N$32,12,FALSE)))</f>
        <v/>
      </c>
      <c r="BW2138" s="221" t="str">
        <f t="shared" si="555"/>
        <v/>
      </c>
      <c r="BX2138" s="221" t="str">
        <f t="shared" si="556"/>
        <v/>
      </c>
      <c r="BY2138" s="221">
        <f t="shared" si="557"/>
        <v>0</v>
      </c>
      <c r="BZ2138" s="231">
        <f t="shared" si="558"/>
        <v>0</v>
      </c>
      <c r="CA2138" s="246">
        <f t="shared" si="559"/>
        <v>0</v>
      </c>
      <c r="CB2138" s="246">
        <f t="shared" si="560"/>
        <v>0</v>
      </c>
      <c r="CC2138" s="246" t="str">
        <f t="shared" si="561"/>
        <v/>
      </c>
      <c r="CD2138" s="246">
        <f t="shared" si="562"/>
        <v>5</v>
      </c>
      <c r="CE2138" s="246">
        <f t="shared" si="563"/>
        <v>0</v>
      </c>
      <c r="CF2138" s="276">
        <f t="shared" si="564"/>
        <v>0</v>
      </c>
      <c r="CG2138" s="277">
        <f t="shared" si="564"/>
        <v>0</v>
      </c>
      <c r="CH2138" s="277">
        <f t="shared" si="564"/>
        <v>0</v>
      </c>
      <c r="CI2138" s="278">
        <f t="shared" si="553"/>
        <v>0</v>
      </c>
      <c r="CJ2138" s="280">
        <f t="shared" si="565"/>
        <v>0</v>
      </c>
      <c r="CK2138" s="232">
        <f t="shared" si="566"/>
        <v>0</v>
      </c>
      <c r="CL2138" s="1"/>
    </row>
    <row r="2139" spans="1:90" ht="18" customHeight="1">
      <c r="A2139" s="1"/>
      <c r="B2139" s="1"/>
      <c r="C2139" s="314"/>
      <c r="D2139" s="287" t="str">
        <f t="shared" si="552"/>
        <v/>
      </c>
      <c r="E2139" s="449" t="str">
        <f t="shared" si="554"/>
        <v/>
      </c>
      <c r="F2139" s="450"/>
      <c r="G2139" s="451"/>
      <c r="H2139" s="452"/>
      <c r="I2139" s="453"/>
      <c r="J2139" s="453"/>
      <c r="K2139" s="453"/>
      <c r="L2139" s="453"/>
      <c r="M2139" s="454"/>
      <c r="N2139" s="455"/>
      <c r="O2139" s="456"/>
      <c r="P2139" s="456"/>
      <c r="Q2139" s="456"/>
      <c r="R2139" s="456"/>
      <c r="S2139" s="456"/>
      <c r="T2139" s="456"/>
      <c r="U2139" s="456"/>
      <c r="V2139" s="456"/>
      <c r="W2139" s="456"/>
      <c r="X2139" s="456"/>
      <c r="Y2139" s="456"/>
      <c r="Z2139" s="456"/>
      <c r="AA2139" s="456"/>
      <c r="AB2139" s="456"/>
      <c r="AC2139" s="456"/>
      <c r="AD2139" s="456"/>
      <c r="AE2139" s="457"/>
      <c r="AF2139" s="455"/>
      <c r="AG2139" s="456"/>
      <c r="AH2139" s="456"/>
      <c r="AI2139" s="456"/>
      <c r="AJ2139" s="456"/>
      <c r="AK2139" s="456"/>
      <c r="AL2139" s="456"/>
      <c r="AM2139" s="456"/>
      <c r="AN2139" s="457"/>
      <c r="AO2139" s="455"/>
      <c r="AP2139" s="456"/>
      <c r="AQ2139" s="456"/>
      <c r="AR2139" s="456"/>
      <c r="AS2139" s="456"/>
      <c r="AT2139" s="456"/>
      <c r="AU2139" s="456"/>
      <c r="AV2139" s="456"/>
      <c r="AW2139" s="456"/>
      <c r="AX2139" s="456"/>
      <c r="AY2139" s="456"/>
      <c r="AZ2139" s="456"/>
      <c r="BA2139" s="456"/>
      <c r="BB2139" s="456"/>
      <c r="BC2139" s="456"/>
      <c r="BD2139" s="456"/>
      <c r="BE2139" s="456"/>
      <c r="BF2139" s="456"/>
      <c r="BG2139" s="457"/>
      <c r="BH2139" s="458"/>
      <c r="BI2139" s="459"/>
      <c r="BJ2139" s="459"/>
      <c r="BK2139" s="459"/>
      <c r="BL2139" s="459"/>
      <c r="BM2139" s="460"/>
      <c r="BN2139" s="314"/>
      <c r="BO2139" s="314"/>
      <c r="BP2139" s="1"/>
      <c r="BQ2139" s="120">
        <f>IF($F$3="","",IF(N2139=$F$3,COUNTIF(BQ$23:BQ2138,"&gt;0")+1,0))</f>
        <v>0</v>
      </c>
      <c r="BR2139" s="1"/>
      <c r="BS2139" s="20" t="str">
        <f>IF($N2139="","",IF(VLOOKUP(VLOOKUP($N2139,IMPOSTAZIONI!$E$6:$I$13,5,FALSE),IMPOSTAZIONI!$B$25:$N$32,3,FALSE)=0,"",VLOOKUP(VLOOKUP($N2139,IMPOSTAZIONI!$E$6:$I$13,5,FALSE),IMPOSTAZIONI!$B$25:$N$32,3,FALSE)))</f>
        <v/>
      </c>
      <c r="BT2139" s="20" t="str">
        <f>IF($N2139="","",IF(VLOOKUP(VLOOKUP($N2139,IMPOSTAZIONI!$E$6:$I$13,5,FALSE),IMPOSTAZIONI!$B$25:$N$32,6,FALSE)=0,"",VLOOKUP(VLOOKUP($N2139,IMPOSTAZIONI!$E$6:$I$13,5,FALSE),IMPOSTAZIONI!$B$25:$N$32,6,FALSE)))</f>
        <v/>
      </c>
      <c r="BU2139" s="20" t="str">
        <f>IF($N2139="","",IF(VLOOKUP(VLOOKUP($N2139,IMPOSTAZIONI!$E$6:$I$13,5,FALSE),IMPOSTAZIONI!$B$25:$N$32,9,FALSE)=0,"",VLOOKUP(VLOOKUP($N2139,IMPOSTAZIONI!$E$6:$I$13,5,FALSE),IMPOSTAZIONI!$B$25:$N$32,9,FALSE)))</f>
        <v/>
      </c>
      <c r="BV2139" s="20" t="str">
        <f>IF($N2139="","",IF(VLOOKUP(VLOOKUP($N2139,IMPOSTAZIONI!$E$6:$I$13,5,FALSE),IMPOSTAZIONI!$B$25:$N$32,12,FALSE)=0,"",VLOOKUP(VLOOKUP($N2139,IMPOSTAZIONI!$E$6:$I$13,5,FALSE),IMPOSTAZIONI!$B$25:$N$32,12,FALSE)))</f>
        <v/>
      </c>
      <c r="BW2139" s="221" t="str">
        <f t="shared" si="555"/>
        <v/>
      </c>
      <c r="BX2139" s="221" t="str">
        <f t="shared" si="556"/>
        <v/>
      </c>
      <c r="BY2139" s="221">
        <f t="shared" si="557"/>
        <v>0</v>
      </c>
      <c r="BZ2139" s="231">
        <f t="shared" si="558"/>
        <v>0</v>
      </c>
      <c r="CA2139" s="246">
        <f t="shared" si="559"/>
        <v>0</v>
      </c>
      <c r="CB2139" s="246">
        <f t="shared" si="560"/>
        <v>0</v>
      </c>
      <c r="CC2139" s="246" t="str">
        <f t="shared" si="561"/>
        <v/>
      </c>
      <c r="CD2139" s="246">
        <f t="shared" si="562"/>
        <v>5</v>
      </c>
      <c r="CE2139" s="246">
        <f t="shared" si="563"/>
        <v>0</v>
      </c>
      <c r="CF2139" s="276">
        <f t="shared" si="564"/>
        <v>0</v>
      </c>
      <c r="CG2139" s="277">
        <f t="shared" si="564"/>
        <v>0</v>
      </c>
      <c r="CH2139" s="277">
        <f t="shared" si="564"/>
        <v>0</v>
      </c>
      <c r="CI2139" s="278">
        <f t="shared" si="553"/>
        <v>0</v>
      </c>
      <c r="CJ2139" s="280">
        <f t="shared" si="565"/>
        <v>0</v>
      </c>
      <c r="CK2139" s="232">
        <f t="shared" si="566"/>
        <v>0</v>
      </c>
      <c r="CL2139" s="1"/>
    </row>
    <row r="2140" spans="1:90" ht="18" customHeight="1">
      <c r="A2140" s="1"/>
      <c r="B2140" s="1"/>
      <c r="C2140" s="314"/>
      <c r="D2140" s="287" t="str">
        <f t="shared" si="552"/>
        <v/>
      </c>
      <c r="E2140" s="449" t="str">
        <f t="shared" si="554"/>
        <v/>
      </c>
      <c r="F2140" s="450"/>
      <c r="G2140" s="451"/>
      <c r="H2140" s="452"/>
      <c r="I2140" s="453"/>
      <c r="J2140" s="453"/>
      <c r="K2140" s="453"/>
      <c r="L2140" s="453"/>
      <c r="M2140" s="454"/>
      <c r="N2140" s="455"/>
      <c r="O2140" s="456"/>
      <c r="P2140" s="456"/>
      <c r="Q2140" s="456"/>
      <c r="R2140" s="456"/>
      <c r="S2140" s="456"/>
      <c r="T2140" s="456"/>
      <c r="U2140" s="456"/>
      <c r="V2140" s="456"/>
      <c r="W2140" s="456"/>
      <c r="X2140" s="456"/>
      <c r="Y2140" s="456"/>
      <c r="Z2140" s="456"/>
      <c r="AA2140" s="456"/>
      <c r="AB2140" s="456"/>
      <c r="AC2140" s="456"/>
      <c r="AD2140" s="456"/>
      <c r="AE2140" s="457"/>
      <c r="AF2140" s="455"/>
      <c r="AG2140" s="456"/>
      <c r="AH2140" s="456"/>
      <c r="AI2140" s="456"/>
      <c r="AJ2140" s="456"/>
      <c r="AK2140" s="456"/>
      <c r="AL2140" s="456"/>
      <c r="AM2140" s="456"/>
      <c r="AN2140" s="457"/>
      <c r="AO2140" s="455"/>
      <c r="AP2140" s="456"/>
      <c r="AQ2140" s="456"/>
      <c r="AR2140" s="456"/>
      <c r="AS2140" s="456"/>
      <c r="AT2140" s="456"/>
      <c r="AU2140" s="456"/>
      <c r="AV2140" s="456"/>
      <c r="AW2140" s="456"/>
      <c r="AX2140" s="456"/>
      <c r="AY2140" s="456"/>
      <c r="AZ2140" s="456"/>
      <c r="BA2140" s="456"/>
      <c r="BB2140" s="456"/>
      <c r="BC2140" s="456"/>
      <c r="BD2140" s="456"/>
      <c r="BE2140" s="456"/>
      <c r="BF2140" s="456"/>
      <c r="BG2140" s="457"/>
      <c r="BH2140" s="458"/>
      <c r="BI2140" s="459"/>
      <c r="BJ2140" s="459"/>
      <c r="BK2140" s="459"/>
      <c r="BL2140" s="459"/>
      <c r="BM2140" s="460"/>
      <c r="BN2140" s="314"/>
      <c r="BO2140" s="314"/>
      <c r="BP2140" s="1"/>
      <c r="BQ2140" s="120">
        <f>IF($F$3="","",IF(N2140=$F$3,COUNTIF(BQ$23:BQ2139,"&gt;0")+1,0))</f>
        <v>0</v>
      </c>
      <c r="BR2140" s="1"/>
      <c r="BS2140" s="20" t="str">
        <f>IF($N2140="","",IF(VLOOKUP(VLOOKUP($N2140,IMPOSTAZIONI!$E$6:$I$13,5,FALSE),IMPOSTAZIONI!$B$25:$N$32,3,FALSE)=0,"",VLOOKUP(VLOOKUP($N2140,IMPOSTAZIONI!$E$6:$I$13,5,FALSE),IMPOSTAZIONI!$B$25:$N$32,3,FALSE)))</f>
        <v/>
      </c>
      <c r="BT2140" s="20" t="str">
        <f>IF($N2140="","",IF(VLOOKUP(VLOOKUP($N2140,IMPOSTAZIONI!$E$6:$I$13,5,FALSE),IMPOSTAZIONI!$B$25:$N$32,6,FALSE)=0,"",VLOOKUP(VLOOKUP($N2140,IMPOSTAZIONI!$E$6:$I$13,5,FALSE),IMPOSTAZIONI!$B$25:$N$32,6,FALSE)))</f>
        <v/>
      </c>
      <c r="BU2140" s="20" t="str">
        <f>IF($N2140="","",IF(VLOOKUP(VLOOKUP($N2140,IMPOSTAZIONI!$E$6:$I$13,5,FALSE),IMPOSTAZIONI!$B$25:$N$32,9,FALSE)=0,"",VLOOKUP(VLOOKUP($N2140,IMPOSTAZIONI!$E$6:$I$13,5,FALSE),IMPOSTAZIONI!$B$25:$N$32,9,FALSE)))</f>
        <v/>
      </c>
      <c r="BV2140" s="20" t="str">
        <f>IF($N2140="","",IF(VLOOKUP(VLOOKUP($N2140,IMPOSTAZIONI!$E$6:$I$13,5,FALSE),IMPOSTAZIONI!$B$25:$N$32,12,FALSE)=0,"",VLOOKUP(VLOOKUP($N2140,IMPOSTAZIONI!$E$6:$I$13,5,FALSE),IMPOSTAZIONI!$B$25:$N$32,12,FALSE)))</f>
        <v/>
      </c>
      <c r="BW2140" s="221" t="str">
        <f t="shared" si="555"/>
        <v/>
      </c>
      <c r="BX2140" s="221" t="str">
        <f t="shared" si="556"/>
        <v/>
      </c>
      <c r="BY2140" s="221">
        <f t="shared" si="557"/>
        <v>0</v>
      </c>
      <c r="BZ2140" s="231">
        <f t="shared" si="558"/>
        <v>0</v>
      </c>
      <c r="CA2140" s="246">
        <f t="shared" si="559"/>
        <v>0</v>
      </c>
      <c r="CB2140" s="246">
        <f t="shared" si="560"/>
        <v>0</v>
      </c>
      <c r="CC2140" s="246" t="str">
        <f t="shared" si="561"/>
        <v/>
      </c>
      <c r="CD2140" s="246">
        <f t="shared" si="562"/>
        <v>5</v>
      </c>
      <c r="CE2140" s="246">
        <f t="shared" si="563"/>
        <v>0</v>
      </c>
      <c r="CF2140" s="276">
        <f t="shared" si="564"/>
        <v>0</v>
      </c>
      <c r="CG2140" s="277">
        <f t="shared" si="564"/>
        <v>0</v>
      </c>
      <c r="CH2140" s="277">
        <f t="shared" si="564"/>
        <v>0</v>
      </c>
      <c r="CI2140" s="278">
        <f t="shared" si="553"/>
        <v>0</v>
      </c>
      <c r="CJ2140" s="280">
        <f t="shared" si="565"/>
        <v>0</v>
      </c>
      <c r="CK2140" s="232">
        <f t="shared" si="566"/>
        <v>0</v>
      </c>
      <c r="CL2140" s="1"/>
    </row>
    <row r="2141" spans="1:90" ht="18" customHeight="1">
      <c r="A2141" s="1"/>
      <c r="B2141" s="1"/>
      <c r="C2141" s="314"/>
      <c r="D2141" s="287" t="str">
        <f t="shared" si="552"/>
        <v/>
      </c>
      <c r="E2141" s="449" t="str">
        <f t="shared" si="554"/>
        <v/>
      </c>
      <c r="F2141" s="450"/>
      <c r="G2141" s="451"/>
      <c r="H2141" s="452"/>
      <c r="I2141" s="453"/>
      <c r="J2141" s="453"/>
      <c r="K2141" s="453"/>
      <c r="L2141" s="453"/>
      <c r="M2141" s="454"/>
      <c r="N2141" s="455"/>
      <c r="O2141" s="456"/>
      <c r="P2141" s="456"/>
      <c r="Q2141" s="456"/>
      <c r="R2141" s="456"/>
      <c r="S2141" s="456"/>
      <c r="T2141" s="456"/>
      <c r="U2141" s="456"/>
      <c r="V2141" s="456"/>
      <c r="W2141" s="456"/>
      <c r="X2141" s="456"/>
      <c r="Y2141" s="456"/>
      <c r="Z2141" s="456"/>
      <c r="AA2141" s="456"/>
      <c r="AB2141" s="456"/>
      <c r="AC2141" s="456"/>
      <c r="AD2141" s="456"/>
      <c r="AE2141" s="457"/>
      <c r="AF2141" s="455"/>
      <c r="AG2141" s="456"/>
      <c r="AH2141" s="456"/>
      <c r="AI2141" s="456"/>
      <c r="AJ2141" s="456"/>
      <c r="AK2141" s="456"/>
      <c r="AL2141" s="456"/>
      <c r="AM2141" s="456"/>
      <c r="AN2141" s="457"/>
      <c r="AO2141" s="455"/>
      <c r="AP2141" s="456"/>
      <c r="AQ2141" s="456"/>
      <c r="AR2141" s="456"/>
      <c r="AS2141" s="456"/>
      <c r="AT2141" s="456"/>
      <c r="AU2141" s="456"/>
      <c r="AV2141" s="456"/>
      <c r="AW2141" s="456"/>
      <c r="AX2141" s="456"/>
      <c r="AY2141" s="456"/>
      <c r="AZ2141" s="456"/>
      <c r="BA2141" s="456"/>
      <c r="BB2141" s="456"/>
      <c r="BC2141" s="456"/>
      <c r="BD2141" s="456"/>
      <c r="BE2141" s="456"/>
      <c r="BF2141" s="456"/>
      <c r="BG2141" s="457"/>
      <c r="BH2141" s="458"/>
      <c r="BI2141" s="459"/>
      <c r="BJ2141" s="459"/>
      <c r="BK2141" s="459"/>
      <c r="BL2141" s="459"/>
      <c r="BM2141" s="460"/>
      <c r="BN2141" s="314"/>
      <c r="BO2141" s="314"/>
      <c r="BP2141" s="1"/>
      <c r="BQ2141" s="120">
        <f>IF($F$3="","",IF(N2141=$F$3,COUNTIF(BQ$23:BQ2140,"&gt;0")+1,0))</f>
        <v>0</v>
      </c>
      <c r="BR2141" s="1"/>
      <c r="BS2141" s="20" t="str">
        <f>IF($N2141="","",IF(VLOOKUP(VLOOKUP($N2141,IMPOSTAZIONI!$E$6:$I$13,5,FALSE),IMPOSTAZIONI!$B$25:$N$32,3,FALSE)=0,"",VLOOKUP(VLOOKUP($N2141,IMPOSTAZIONI!$E$6:$I$13,5,FALSE),IMPOSTAZIONI!$B$25:$N$32,3,FALSE)))</f>
        <v/>
      </c>
      <c r="BT2141" s="20" t="str">
        <f>IF($N2141="","",IF(VLOOKUP(VLOOKUP($N2141,IMPOSTAZIONI!$E$6:$I$13,5,FALSE),IMPOSTAZIONI!$B$25:$N$32,6,FALSE)=0,"",VLOOKUP(VLOOKUP($N2141,IMPOSTAZIONI!$E$6:$I$13,5,FALSE),IMPOSTAZIONI!$B$25:$N$32,6,FALSE)))</f>
        <v/>
      </c>
      <c r="BU2141" s="20" t="str">
        <f>IF($N2141="","",IF(VLOOKUP(VLOOKUP($N2141,IMPOSTAZIONI!$E$6:$I$13,5,FALSE),IMPOSTAZIONI!$B$25:$N$32,9,FALSE)=0,"",VLOOKUP(VLOOKUP($N2141,IMPOSTAZIONI!$E$6:$I$13,5,FALSE),IMPOSTAZIONI!$B$25:$N$32,9,FALSE)))</f>
        <v/>
      </c>
      <c r="BV2141" s="20" t="str">
        <f>IF($N2141="","",IF(VLOOKUP(VLOOKUP($N2141,IMPOSTAZIONI!$E$6:$I$13,5,FALSE),IMPOSTAZIONI!$B$25:$N$32,12,FALSE)=0,"",VLOOKUP(VLOOKUP($N2141,IMPOSTAZIONI!$E$6:$I$13,5,FALSE),IMPOSTAZIONI!$B$25:$N$32,12,FALSE)))</f>
        <v/>
      </c>
      <c r="BW2141" s="221" t="str">
        <f t="shared" si="555"/>
        <v/>
      </c>
      <c r="BX2141" s="221" t="str">
        <f t="shared" si="556"/>
        <v/>
      </c>
      <c r="BY2141" s="221">
        <f t="shared" si="557"/>
        <v>0</v>
      </c>
      <c r="BZ2141" s="231">
        <f t="shared" si="558"/>
        <v>0</v>
      </c>
      <c r="CA2141" s="246">
        <f t="shared" si="559"/>
        <v>0</v>
      </c>
      <c r="CB2141" s="246">
        <f t="shared" si="560"/>
        <v>0</v>
      </c>
      <c r="CC2141" s="246" t="str">
        <f t="shared" si="561"/>
        <v/>
      </c>
      <c r="CD2141" s="246">
        <f t="shared" si="562"/>
        <v>5</v>
      </c>
      <c r="CE2141" s="246">
        <f t="shared" si="563"/>
        <v>0</v>
      </c>
      <c r="CF2141" s="276">
        <f t="shared" si="564"/>
        <v>0</v>
      </c>
      <c r="CG2141" s="277">
        <f t="shared" si="564"/>
        <v>0</v>
      </c>
      <c r="CH2141" s="277">
        <f t="shared" si="564"/>
        <v>0</v>
      </c>
      <c r="CI2141" s="278">
        <f t="shared" si="553"/>
        <v>0</v>
      </c>
      <c r="CJ2141" s="280">
        <f t="shared" si="565"/>
        <v>0</v>
      </c>
      <c r="CK2141" s="232">
        <f t="shared" si="566"/>
        <v>0</v>
      </c>
      <c r="CL2141" s="1"/>
    </row>
    <row r="2142" spans="1:90" ht="18" customHeight="1">
      <c r="A2142" s="1"/>
      <c r="B2142" s="1"/>
      <c r="C2142" s="314"/>
      <c r="D2142" s="287" t="str">
        <f t="shared" si="552"/>
        <v/>
      </c>
      <c r="E2142" s="449" t="str">
        <f t="shared" si="554"/>
        <v/>
      </c>
      <c r="F2142" s="450"/>
      <c r="G2142" s="451"/>
      <c r="H2142" s="452"/>
      <c r="I2142" s="453"/>
      <c r="J2142" s="453"/>
      <c r="K2142" s="453"/>
      <c r="L2142" s="453"/>
      <c r="M2142" s="454"/>
      <c r="N2142" s="455"/>
      <c r="O2142" s="456"/>
      <c r="P2142" s="456"/>
      <c r="Q2142" s="456"/>
      <c r="R2142" s="456"/>
      <c r="S2142" s="456"/>
      <c r="T2142" s="456"/>
      <c r="U2142" s="456"/>
      <c r="V2142" s="456"/>
      <c r="W2142" s="456"/>
      <c r="X2142" s="456"/>
      <c r="Y2142" s="456"/>
      <c r="Z2142" s="456"/>
      <c r="AA2142" s="456"/>
      <c r="AB2142" s="456"/>
      <c r="AC2142" s="456"/>
      <c r="AD2142" s="456"/>
      <c r="AE2142" s="457"/>
      <c r="AF2142" s="455"/>
      <c r="AG2142" s="456"/>
      <c r="AH2142" s="456"/>
      <c r="AI2142" s="456"/>
      <c r="AJ2142" s="456"/>
      <c r="AK2142" s="456"/>
      <c r="AL2142" s="456"/>
      <c r="AM2142" s="456"/>
      <c r="AN2142" s="457"/>
      <c r="AO2142" s="455"/>
      <c r="AP2142" s="456"/>
      <c r="AQ2142" s="456"/>
      <c r="AR2142" s="456"/>
      <c r="AS2142" s="456"/>
      <c r="AT2142" s="456"/>
      <c r="AU2142" s="456"/>
      <c r="AV2142" s="456"/>
      <c r="AW2142" s="456"/>
      <c r="AX2142" s="456"/>
      <c r="AY2142" s="456"/>
      <c r="AZ2142" s="456"/>
      <c r="BA2142" s="456"/>
      <c r="BB2142" s="456"/>
      <c r="BC2142" s="456"/>
      <c r="BD2142" s="456"/>
      <c r="BE2142" s="456"/>
      <c r="BF2142" s="456"/>
      <c r="BG2142" s="457"/>
      <c r="BH2142" s="458"/>
      <c r="BI2142" s="459"/>
      <c r="BJ2142" s="459"/>
      <c r="BK2142" s="459"/>
      <c r="BL2142" s="459"/>
      <c r="BM2142" s="460"/>
      <c r="BN2142" s="314"/>
      <c r="BO2142" s="314"/>
      <c r="BP2142" s="1"/>
      <c r="BQ2142" s="120">
        <f>IF($F$3="","",IF(N2142=$F$3,COUNTIF(BQ$23:BQ2141,"&gt;0")+1,0))</f>
        <v>0</v>
      </c>
      <c r="BR2142" s="1"/>
      <c r="BS2142" s="20" t="str">
        <f>IF($N2142="","",IF(VLOOKUP(VLOOKUP($N2142,IMPOSTAZIONI!$E$6:$I$13,5,FALSE),IMPOSTAZIONI!$B$25:$N$32,3,FALSE)=0,"",VLOOKUP(VLOOKUP($N2142,IMPOSTAZIONI!$E$6:$I$13,5,FALSE),IMPOSTAZIONI!$B$25:$N$32,3,FALSE)))</f>
        <v/>
      </c>
      <c r="BT2142" s="20" t="str">
        <f>IF($N2142="","",IF(VLOOKUP(VLOOKUP($N2142,IMPOSTAZIONI!$E$6:$I$13,5,FALSE),IMPOSTAZIONI!$B$25:$N$32,6,FALSE)=0,"",VLOOKUP(VLOOKUP($N2142,IMPOSTAZIONI!$E$6:$I$13,5,FALSE),IMPOSTAZIONI!$B$25:$N$32,6,FALSE)))</f>
        <v/>
      </c>
      <c r="BU2142" s="20" t="str">
        <f>IF($N2142="","",IF(VLOOKUP(VLOOKUP($N2142,IMPOSTAZIONI!$E$6:$I$13,5,FALSE),IMPOSTAZIONI!$B$25:$N$32,9,FALSE)=0,"",VLOOKUP(VLOOKUP($N2142,IMPOSTAZIONI!$E$6:$I$13,5,FALSE),IMPOSTAZIONI!$B$25:$N$32,9,FALSE)))</f>
        <v/>
      </c>
      <c r="BV2142" s="20" t="str">
        <f>IF($N2142="","",IF(VLOOKUP(VLOOKUP($N2142,IMPOSTAZIONI!$E$6:$I$13,5,FALSE),IMPOSTAZIONI!$B$25:$N$32,12,FALSE)=0,"",VLOOKUP(VLOOKUP($N2142,IMPOSTAZIONI!$E$6:$I$13,5,FALSE),IMPOSTAZIONI!$B$25:$N$32,12,FALSE)))</f>
        <v/>
      </c>
      <c r="BW2142" s="221" t="str">
        <f t="shared" si="555"/>
        <v/>
      </c>
      <c r="BX2142" s="221" t="str">
        <f t="shared" si="556"/>
        <v/>
      </c>
      <c r="BY2142" s="221">
        <f t="shared" si="557"/>
        <v>0</v>
      </c>
      <c r="BZ2142" s="231">
        <f t="shared" si="558"/>
        <v>0</v>
      </c>
      <c r="CA2142" s="246">
        <f t="shared" si="559"/>
        <v>0</v>
      </c>
      <c r="CB2142" s="246">
        <f t="shared" si="560"/>
        <v>0</v>
      </c>
      <c r="CC2142" s="246" t="str">
        <f t="shared" si="561"/>
        <v/>
      </c>
      <c r="CD2142" s="246">
        <f t="shared" si="562"/>
        <v>5</v>
      </c>
      <c r="CE2142" s="246">
        <f t="shared" si="563"/>
        <v>0</v>
      </c>
      <c r="CF2142" s="276">
        <f t="shared" si="564"/>
        <v>0</v>
      </c>
      <c r="CG2142" s="277">
        <f t="shared" si="564"/>
        <v>0</v>
      </c>
      <c r="CH2142" s="277">
        <f t="shared" si="564"/>
        <v>0</v>
      </c>
      <c r="CI2142" s="278">
        <f t="shared" si="553"/>
        <v>0</v>
      </c>
      <c r="CJ2142" s="280">
        <f t="shared" si="565"/>
        <v>0</v>
      </c>
      <c r="CK2142" s="232">
        <f t="shared" si="566"/>
        <v>0</v>
      </c>
      <c r="CL2142" s="1"/>
    </row>
    <row r="2143" spans="1:90" ht="18" customHeight="1">
      <c r="A2143" s="1"/>
      <c r="B2143" s="1"/>
      <c r="C2143" s="314"/>
      <c r="D2143" s="287" t="str">
        <f t="shared" si="552"/>
        <v/>
      </c>
      <c r="E2143" s="449" t="str">
        <f t="shared" si="554"/>
        <v/>
      </c>
      <c r="F2143" s="450"/>
      <c r="G2143" s="451"/>
      <c r="H2143" s="452"/>
      <c r="I2143" s="453"/>
      <c r="J2143" s="453"/>
      <c r="K2143" s="453"/>
      <c r="L2143" s="453"/>
      <c r="M2143" s="454"/>
      <c r="N2143" s="455"/>
      <c r="O2143" s="456"/>
      <c r="P2143" s="456"/>
      <c r="Q2143" s="456"/>
      <c r="R2143" s="456"/>
      <c r="S2143" s="456"/>
      <c r="T2143" s="456"/>
      <c r="U2143" s="456"/>
      <c r="V2143" s="456"/>
      <c r="W2143" s="456"/>
      <c r="X2143" s="456"/>
      <c r="Y2143" s="456"/>
      <c r="Z2143" s="456"/>
      <c r="AA2143" s="456"/>
      <c r="AB2143" s="456"/>
      <c r="AC2143" s="456"/>
      <c r="AD2143" s="456"/>
      <c r="AE2143" s="457"/>
      <c r="AF2143" s="455"/>
      <c r="AG2143" s="456"/>
      <c r="AH2143" s="456"/>
      <c r="AI2143" s="456"/>
      <c r="AJ2143" s="456"/>
      <c r="AK2143" s="456"/>
      <c r="AL2143" s="456"/>
      <c r="AM2143" s="456"/>
      <c r="AN2143" s="457"/>
      <c r="AO2143" s="455"/>
      <c r="AP2143" s="456"/>
      <c r="AQ2143" s="456"/>
      <c r="AR2143" s="456"/>
      <c r="AS2143" s="456"/>
      <c r="AT2143" s="456"/>
      <c r="AU2143" s="456"/>
      <c r="AV2143" s="456"/>
      <c r="AW2143" s="456"/>
      <c r="AX2143" s="456"/>
      <c r="AY2143" s="456"/>
      <c r="AZ2143" s="456"/>
      <c r="BA2143" s="456"/>
      <c r="BB2143" s="456"/>
      <c r="BC2143" s="456"/>
      <c r="BD2143" s="456"/>
      <c r="BE2143" s="456"/>
      <c r="BF2143" s="456"/>
      <c r="BG2143" s="457"/>
      <c r="BH2143" s="458"/>
      <c r="BI2143" s="459"/>
      <c r="BJ2143" s="459"/>
      <c r="BK2143" s="459"/>
      <c r="BL2143" s="459"/>
      <c r="BM2143" s="460"/>
      <c r="BN2143" s="314"/>
      <c r="BO2143" s="314"/>
      <c r="BP2143" s="1"/>
      <c r="BQ2143" s="120">
        <f>IF($F$3="","",IF(N2143=$F$3,COUNTIF(BQ$23:BQ2142,"&gt;0")+1,0))</f>
        <v>0</v>
      </c>
      <c r="BR2143" s="1"/>
      <c r="BS2143" s="20" t="str">
        <f>IF($N2143="","",IF(VLOOKUP(VLOOKUP($N2143,IMPOSTAZIONI!$E$6:$I$13,5,FALSE),IMPOSTAZIONI!$B$25:$N$32,3,FALSE)=0,"",VLOOKUP(VLOOKUP($N2143,IMPOSTAZIONI!$E$6:$I$13,5,FALSE),IMPOSTAZIONI!$B$25:$N$32,3,FALSE)))</f>
        <v/>
      </c>
      <c r="BT2143" s="20" t="str">
        <f>IF($N2143="","",IF(VLOOKUP(VLOOKUP($N2143,IMPOSTAZIONI!$E$6:$I$13,5,FALSE),IMPOSTAZIONI!$B$25:$N$32,6,FALSE)=0,"",VLOOKUP(VLOOKUP($N2143,IMPOSTAZIONI!$E$6:$I$13,5,FALSE),IMPOSTAZIONI!$B$25:$N$32,6,FALSE)))</f>
        <v/>
      </c>
      <c r="BU2143" s="20" t="str">
        <f>IF($N2143="","",IF(VLOOKUP(VLOOKUP($N2143,IMPOSTAZIONI!$E$6:$I$13,5,FALSE),IMPOSTAZIONI!$B$25:$N$32,9,FALSE)=0,"",VLOOKUP(VLOOKUP($N2143,IMPOSTAZIONI!$E$6:$I$13,5,FALSE),IMPOSTAZIONI!$B$25:$N$32,9,FALSE)))</f>
        <v/>
      </c>
      <c r="BV2143" s="20" t="str">
        <f>IF($N2143="","",IF(VLOOKUP(VLOOKUP($N2143,IMPOSTAZIONI!$E$6:$I$13,5,FALSE),IMPOSTAZIONI!$B$25:$N$32,12,FALSE)=0,"",VLOOKUP(VLOOKUP($N2143,IMPOSTAZIONI!$E$6:$I$13,5,FALSE),IMPOSTAZIONI!$B$25:$N$32,12,FALSE)))</f>
        <v/>
      </c>
      <c r="BW2143" s="221" t="str">
        <f t="shared" si="555"/>
        <v/>
      </c>
      <c r="BX2143" s="221" t="str">
        <f t="shared" si="556"/>
        <v/>
      </c>
      <c r="BY2143" s="221">
        <f t="shared" si="557"/>
        <v>0</v>
      </c>
      <c r="BZ2143" s="231">
        <f t="shared" si="558"/>
        <v>0</v>
      </c>
      <c r="CA2143" s="246">
        <f t="shared" si="559"/>
        <v>0</v>
      </c>
      <c r="CB2143" s="246">
        <f t="shared" si="560"/>
        <v>0</v>
      </c>
      <c r="CC2143" s="246" t="str">
        <f t="shared" si="561"/>
        <v/>
      </c>
      <c r="CD2143" s="246">
        <f t="shared" si="562"/>
        <v>5</v>
      </c>
      <c r="CE2143" s="246">
        <f t="shared" si="563"/>
        <v>0</v>
      </c>
      <c r="CF2143" s="276">
        <f t="shared" si="564"/>
        <v>0</v>
      </c>
      <c r="CG2143" s="277">
        <f t="shared" si="564"/>
        <v>0</v>
      </c>
      <c r="CH2143" s="277">
        <f t="shared" si="564"/>
        <v>0</v>
      </c>
      <c r="CI2143" s="278">
        <f t="shared" si="553"/>
        <v>0</v>
      </c>
      <c r="CJ2143" s="280">
        <f t="shared" si="565"/>
        <v>0</v>
      </c>
      <c r="CK2143" s="232">
        <f t="shared" si="566"/>
        <v>0</v>
      </c>
      <c r="CL2143" s="1"/>
    </row>
    <row r="2144" spans="1:90" ht="18" customHeight="1">
      <c r="A2144" s="1"/>
      <c r="B2144" s="1"/>
      <c r="C2144" s="314"/>
      <c r="D2144" s="287" t="str">
        <f t="shared" si="552"/>
        <v/>
      </c>
      <c r="E2144" s="449" t="str">
        <f t="shared" si="554"/>
        <v/>
      </c>
      <c r="F2144" s="450"/>
      <c r="G2144" s="451"/>
      <c r="H2144" s="452"/>
      <c r="I2144" s="453"/>
      <c r="J2144" s="453"/>
      <c r="K2144" s="453"/>
      <c r="L2144" s="453"/>
      <c r="M2144" s="454"/>
      <c r="N2144" s="455"/>
      <c r="O2144" s="456"/>
      <c r="P2144" s="456"/>
      <c r="Q2144" s="456"/>
      <c r="R2144" s="456"/>
      <c r="S2144" s="456"/>
      <c r="T2144" s="456"/>
      <c r="U2144" s="456"/>
      <c r="V2144" s="456"/>
      <c r="W2144" s="456"/>
      <c r="X2144" s="456"/>
      <c r="Y2144" s="456"/>
      <c r="Z2144" s="456"/>
      <c r="AA2144" s="456"/>
      <c r="AB2144" s="456"/>
      <c r="AC2144" s="456"/>
      <c r="AD2144" s="456"/>
      <c r="AE2144" s="457"/>
      <c r="AF2144" s="455"/>
      <c r="AG2144" s="456"/>
      <c r="AH2144" s="456"/>
      <c r="AI2144" s="456"/>
      <c r="AJ2144" s="456"/>
      <c r="AK2144" s="456"/>
      <c r="AL2144" s="456"/>
      <c r="AM2144" s="456"/>
      <c r="AN2144" s="457"/>
      <c r="AO2144" s="455"/>
      <c r="AP2144" s="456"/>
      <c r="AQ2144" s="456"/>
      <c r="AR2144" s="456"/>
      <c r="AS2144" s="456"/>
      <c r="AT2144" s="456"/>
      <c r="AU2144" s="456"/>
      <c r="AV2144" s="456"/>
      <c r="AW2144" s="456"/>
      <c r="AX2144" s="456"/>
      <c r="AY2144" s="456"/>
      <c r="AZ2144" s="456"/>
      <c r="BA2144" s="456"/>
      <c r="BB2144" s="456"/>
      <c r="BC2144" s="456"/>
      <c r="BD2144" s="456"/>
      <c r="BE2144" s="456"/>
      <c r="BF2144" s="456"/>
      <c r="BG2144" s="457"/>
      <c r="BH2144" s="458"/>
      <c r="BI2144" s="459"/>
      <c r="BJ2144" s="459"/>
      <c r="BK2144" s="459"/>
      <c r="BL2144" s="459"/>
      <c r="BM2144" s="460"/>
      <c r="BN2144" s="314"/>
      <c r="BO2144" s="314"/>
      <c r="BP2144" s="1"/>
      <c r="BQ2144" s="120">
        <f>IF($F$3="","",IF(N2144=$F$3,COUNTIF(BQ$23:BQ2143,"&gt;0")+1,0))</f>
        <v>0</v>
      </c>
      <c r="BR2144" s="1"/>
      <c r="BS2144" s="20" t="str">
        <f>IF($N2144="","",IF(VLOOKUP(VLOOKUP($N2144,IMPOSTAZIONI!$E$6:$I$13,5,FALSE),IMPOSTAZIONI!$B$25:$N$32,3,FALSE)=0,"",VLOOKUP(VLOOKUP($N2144,IMPOSTAZIONI!$E$6:$I$13,5,FALSE),IMPOSTAZIONI!$B$25:$N$32,3,FALSE)))</f>
        <v/>
      </c>
      <c r="BT2144" s="20" t="str">
        <f>IF($N2144="","",IF(VLOOKUP(VLOOKUP($N2144,IMPOSTAZIONI!$E$6:$I$13,5,FALSE),IMPOSTAZIONI!$B$25:$N$32,6,FALSE)=0,"",VLOOKUP(VLOOKUP($N2144,IMPOSTAZIONI!$E$6:$I$13,5,FALSE),IMPOSTAZIONI!$B$25:$N$32,6,FALSE)))</f>
        <v/>
      </c>
      <c r="BU2144" s="20" t="str">
        <f>IF($N2144="","",IF(VLOOKUP(VLOOKUP($N2144,IMPOSTAZIONI!$E$6:$I$13,5,FALSE),IMPOSTAZIONI!$B$25:$N$32,9,FALSE)=0,"",VLOOKUP(VLOOKUP($N2144,IMPOSTAZIONI!$E$6:$I$13,5,FALSE),IMPOSTAZIONI!$B$25:$N$32,9,FALSE)))</f>
        <v/>
      </c>
      <c r="BV2144" s="20" t="str">
        <f>IF($N2144="","",IF(VLOOKUP(VLOOKUP($N2144,IMPOSTAZIONI!$E$6:$I$13,5,FALSE),IMPOSTAZIONI!$B$25:$N$32,12,FALSE)=0,"",VLOOKUP(VLOOKUP($N2144,IMPOSTAZIONI!$E$6:$I$13,5,FALSE),IMPOSTAZIONI!$B$25:$N$32,12,FALSE)))</f>
        <v/>
      </c>
      <c r="BW2144" s="221" t="str">
        <f t="shared" si="555"/>
        <v/>
      </c>
      <c r="BX2144" s="221" t="str">
        <f t="shared" si="556"/>
        <v/>
      </c>
      <c r="BY2144" s="221">
        <f t="shared" si="557"/>
        <v>0</v>
      </c>
      <c r="BZ2144" s="231">
        <f t="shared" si="558"/>
        <v>0</v>
      </c>
      <c r="CA2144" s="246">
        <f t="shared" si="559"/>
        <v>0</v>
      </c>
      <c r="CB2144" s="246">
        <f t="shared" si="560"/>
        <v>0</v>
      </c>
      <c r="CC2144" s="246" t="str">
        <f t="shared" si="561"/>
        <v/>
      </c>
      <c r="CD2144" s="246">
        <f t="shared" si="562"/>
        <v>5</v>
      </c>
      <c r="CE2144" s="246">
        <f t="shared" si="563"/>
        <v>0</v>
      </c>
      <c r="CF2144" s="276">
        <f t="shared" si="564"/>
        <v>0</v>
      </c>
      <c r="CG2144" s="277">
        <f t="shared" si="564"/>
        <v>0</v>
      </c>
      <c r="CH2144" s="277">
        <f t="shared" si="564"/>
        <v>0</v>
      </c>
      <c r="CI2144" s="278">
        <f t="shared" si="553"/>
        <v>0</v>
      </c>
      <c r="CJ2144" s="280">
        <f t="shared" si="565"/>
        <v>0</v>
      </c>
      <c r="CK2144" s="232">
        <f t="shared" si="566"/>
        <v>0</v>
      </c>
      <c r="CL2144" s="1"/>
    </row>
    <row r="2145" spans="1:90" ht="18" customHeight="1">
      <c r="A2145" s="1"/>
      <c r="B2145" s="1"/>
      <c r="C2145" s="314"/>
      <c r="D2145" s="287" t="str">
        <f t="shared" si="552"/>
        <v/>
      </c>
      <c r="E2145" s="449" t="str">
        <f t="shared" si="554"/>
        <v/>
      </c>
      <c r="F2145" s="450"/>
      <c r="G2145" s="451"/>
      <c r="H2145" s="452"/>
      <c r="I2145" s="453"/>
      <c r="J2145" s="453"/>
      <c r="K2145" s="453"/>
      <c r="L2145" s="453"/>
      <c r="M2145" s="454"/>
      <c r="N2145" s="455"/>
      <c r="O2145" s="456"/>
      <c r="P2145" s="456"/>
      <c r="Q2145" s="456"/>
      <c r="R2145" s="456"/>
      <c r="S2145" s="456"/>
      <c r="T2145" s="456"/>
      <c r="U2145" s="456"/>
      <c r="V2145" s="456"/>
      <c r="W2145" s="456"/>
      <c r="X2145" s="456"/>
      <c r="Y2145" s="456"/>
      <c r="Z2145" s="456"/>
      <c r="AA2145" s="456"/>
      <c r="AB2145" s="456"/>
      <c r="AC2145" s="456"/>
      <c r="AD2145" s="456"/>
      <c r="AE2145" s="457"/>
      <c r="AF2145" s="455"/>
      <c r="AG2145" s="456"/>
      <c r="AH2145" s="456"/>
      <c r="AI2145" s="456"/>
      <c r="AJ2145" s="456"/>
      <c r="AK2145" s="456"/>
      <c r="AL2145" s="456"/>
      <c r="AM2145" s="456"/>
      <c r="AN2145" s="457"/>
      <c r="AO2145" s="455"/>
      <c r="AP2145" s="456"/>
      <c r="AQ2145" s="456"/>
      <c r="AR2145" s="456"/>
      <c r="AS2145" s="456"/>
      <c r="AT2145" s="456"/>
      <c r="AU2145" s="456"/>
      <c r="AV2145" s="456"/>
      <c r="AW2145" s="456"/>
      <c r="AX2145" s="456"/>
      <c r="AY2145" s="456"/>
      <c r="AZ2145" s="456"/>
      <c r="BA2145" s="456"/>
      <c r="BB2145" s="456"/>
      <c r="BC2145" s="456"/>
      <c r="BD2145" s="456"/>
      <c r="BE2145" s="456"/>
      <c r="BF2145" s="456"/>
      <c r="BG2145" s="457"/>
      <c r="BH2145" s="458"/>
      <c r="BI2145" s="459"/>
      <c r="BJ2145" s="459"/>
      <c r="BK2145" s="459"/>
      <c r="BL2145" s="459"/>
      <c r="BM2145" s="460"/>
      <c r="BN2145" s="314"/>
      <c r="BO2145" s="314"/>
      <c r="BP2145" s="1"/>
      <c r="BQ2145" s="120">
        <f>IF($F$3="","",IF(N2145=$F$3,COUNTIF(BQ$23:BQ2144,"&gt;0")+1,0))</f>
        <v>0</v>
      </c>
      <c r="BR2145" s="1"/>
      <c r="BS2145" s="20" t="str">
        <f>IF($N2145="","",IF(VLOOKUP(VLOOKUP($N2145,IMPOSTAZIONI!$E$6:$I$13,5,FALSE),IMPOSTAZIONI!$B$25:$N$32,3,FALSE)=0,"",VLOOKUP(VLOOKUP($N2145,IMPOSTAZIONI!$E$6:$I$13,5,FALSE),IMPOSTAZIONI!$B$25:$N$32,3,FALSE)))</f>
        <v/>
      </c>
      <c r="BT2145" s="20" t="str">
        <f>IF($N2145="","",IF(VLOOKUP(VLOOKUP($N2145,IMPOSTAZIONI!$E$6:$I$13,5,FALSE),IMPOSTAZIONI!$B$25:$N$32,6,FALSE)=0,"",VLOOKUP(VLOOKUP($N2145,IMPOSTAZIONI!$E$6:$I$13,5,FALSE),IMPOSTAZIONI!$B$25:$N$32,6,FALSE)))</f>
        <v/>
      </c>
      <c r="BU2145" s="20" t="str">
        <f>IF($N2145="","",IF(VLOOKUP(VLOOKUP($N2145,IMPOSTAZIONI!$E$6:$I$13,5,FALSE),IMPOSTAZIONI!$B$25:$N$32,9,FALSE)=0,"",VLOOKUP(VLOOKUP($N2145,IMPOSTAZIONI!$E$6:$I$13,5,FALSE),IMPOSTAZIONI!$B$25:$N$32,9,FALSE)))</f>
        <v/>
      </c>
      <c r="BV2145" s="20" t="str">
        <f>IF($N2145="","",IF(VLOOKUP(VLOOKUP($N2145,IMPOSTAZIONI!$E$6:$I$13,5,FALSE),IMPOSTAZIONI!$B$25:$N$32,12,FALSE)=0,"",VLOOKUP(VLOOKUP($N2145,IMPOSTAZIONI!$E$6:$I$13,5,FALSE),IMPOSTAZIONI!$B$25:$N$32,12,FALSE)))</f>
        <v/>
      </c>
      <c r="BW2145" s="221" t="str">
        <f t="shared" si="555"/>
        <v/>
      </c>
      <c r="BX2145" s="221" t="str">
        <f t="shared" si="556"/>
        <v/>
      </c>
      <c r="BY2145" s="221">
        <f t="shared" si="557"/>
        <v>0</v>
      </c>
      <c r="BZ2145" s="231">
        <f t="shared" si="558"/>
        <v>0</v>
      </c>
      <c r="CA2145" s="246">
        <f t="shared" si="559"/>
        <v>0</v>
      </c>
      <c r="CB2145" s="246">
        <f t="shared" si="560"/>
        <v>0</v>
      </c>
      <c r="CC2145" s="246" t="str">
        <f t="shared" si="561"/>
        <v/>
      </c>
      <c r="CD2145" s="246">
        <f t="shared" si="562"/>
        <v>5</v>
      </c>
      <c r="CE2145" s="246">
        <f t="shared" si="563"/>
        <v>0</v>
      </c>
      <c r="CF2145" s="276">
        <f t="shared" si="564"/>
        <v>0</v>
      </c>
      <c r="CG2145" s="277">
        <f t="shared" si="564"/>
        <v>0</v>
      </c>
      <c r="CH2145" s="277">
        <f t="shared" si="564"/>
        <v>0</v>
      </c>
      <c r="CI2145" s="278">
        <f t="shared" si="553"/>
        <v>0</v>
      </c>
      <c r="CJ2145" s="280">
        <f t="shared" si="565"/>
        <v>0</v>
      </c>
      <c r="CK2145" s="232">
        <f t="shared" si="566"/>
        <v>0</v>
      </c>
      <c r="CL2145" s="1"/>
    </row>
    <row r="2146" spans="1:90" ht="18" customHeight="1">
      <c r="A2146" s="1"/>
      <c r="B2146" s="1"/>
      <c r="C2146" s="314"/>
      <c r="D2146" s="287" t="str">
        <f t="shared" si="552"/>
        <v/>
      </c>
      <c r="E2146" s="449" t="str">
        <f t="shared" si="554"/>
        <v/>
      </c>
      <c r="F2146" s="450"/>
      <c r="G2146" s="451"/>
      <c r="H2146" s="452"/>
      <c r="I2146" s="453"/>
      <c r="J2146" s="453"/>
      <c r="K2146" s="453"/>
      <c r="L2146" s="453"/>
      <c r="M2146" s="454"/>
      <c r="N2146" s="455"/>
      <c r="O2146" s="456"/>
      <c r="P2146" s="456"/>
      <c r="Q2146" s="456"/>
      <c r="R2146" s="456"/>
      <c r="S2146" s="456"/>
      <c r="T2146" s="456"/>
      <c r="U2146" s="456"/>
      <c r="V2146" s="456"/>
      <c r="W2146" s="456"/>
      <c r="X2146" s="456"/>
      <c r="Y2146" s="456"/>
      <c r="Z2146" s="456"/>
      <c r="AA2146" s="456"/>
      <c r="AB2146" s="456"/>
      <c r="AC2146" s="456"/>
      <c r="AD2146" s="456"/>
      <c r="AE2146" s="457"/>
      <c r="AF2146" s="455"/>
      <c r="AG2146" s="456"/>
      <c r="AH2146" s="456"/>
      <c r="AI2146" s="456"/>
      <c r="AJ2146" s="456"/>
      <c r="AK2146" s="456"/>
      <c r="AL2146" s="456"/>
      <c r="AM2146" s="456"/>
      <c r="AN2146" s="457"/>
      <c r="AO2146" s="455"/>
      <c r="AP2146" s="456"/>
      <c r="AQ2146" s="456"/>
      <c r="AR2146" s="456"/>
      <c r="AS2146" s="456"/>
      <c r="AT2146" s="456"/>
      <c r="AU2146" s="456"/>
      <c r="AV2146" s="456"/>
      <c r="AW2146" s="456"/>
      <c r="AX2146" s="456"/>
      <c r="AY2146" s="456"/>
      <c r="AZ2146" s="456"/>
      <c r="BA2146" s="456"/>
      <c r="BB2146" s="456"/>
      <c r="BC2146" s="456"/>
      <c r="BD2146" s="456"/>
      <c r="BE2146" s="456"/>
      <c r="BF2146" s="456"/>
      <c r="BG2146" s="457"/>
      <c r="BH2146" s="458"/>
      <c r="BI2146" s="459"/>
      <c r="BJ2146" s="459"/>
      <c r="BK2146" s="459"/>
      <c r="BL2146" s="459"/>
      <c r="BM2146" s="460"/>
      <c r="BN2146" s="314"/>
      <c r="BO2146" s="314"/>
      <c r="BP2146" s="1"/>
      <c r="BQ2146" s="120">
        <f>IF($F$3="","",IF(N2146=$F$3,COUNTIF(BQ$23:BQ2145,"&gt;0")+1,0))</f>
        <v>0</v>
      </c>
      <c r="BR2146" s="1"/>
      <c r="BS2146" s="20" t="str">
        <f>IF($N2146="","",IF(VLOOKUP(VLOOKUP($N2146,IMPOSTAZIONI!$E$6:$I$13,5,FALSE),IMPOSTAZIONI!$B$25:$N$32,3,FALSE)=0,"",VLOOKUP(VLOOKUP($N2146,IMPOSTAZIONI!$E$6:$I$13,5,FALSE),IMPOSTAZIONI!$B$25:$N$32,3,FALSE)))</f>
        <v/>
      </c>
      <c r="BT2146" s="20" t="str">
        <f>IF($N2146="","",IF(VLOOKUP(VLOOKUP($N2146,IMPOSTAZIONI!$E$6:$I$13,5,FALSE),IMPOSTAZIONI!$B$25:$N$32,6,FALSE)=0,"",VLOOKUP(VLOOKUP($N2146,IMPOSTAZIONI!$E$6:$I$13,5,FALSE),IMPOSTAZIONI!$B$25:$N$32,6,FALSE)))</f>
        <v/>
      </c>
      <c r="BU2146" s="20" t="str">
        <f>IF($N2146="","",IF(VLOOKUP(VLOOKUP($N2146,IMPOSTAZIONI!$E$6:$I$13,5,FALSE),IMPOSTAZIONI!$B$25:$N$32,9,FALSE)=0,"",VLOOKUP(VLOOKUP($N2146,IMPOSTAZIONI!$E$6:$I$13,5,FALSE),IMPOSTAZIONI!$B$25:$N$32,9,FALSE)))</f>
        <v/>
      </c>
      <c r="BV2146" s="20" t="str">
        <f>IF($N2146="","",IF(VLOOKUP(VLOOKUP($N2146,IMPOSTAZIONI!$E$6:$I$13,5,FALSE),IMPOSTAZIONI!$B$25:$N$32,12,FALSE)=0,"",VLOOKUP(VLOOKUP($N2146,IMPOSTAZIONI!$E$6:$I$13,5,FALSE),IMPOSTAZIONI!$B$25:$N$32,12,FALSE)))</f>
        <v/>
      </c>
      <c r="BW2146" s="221" t="str">
        <f t="shared" si="555"/>
        <v/>
      </c>
      <c r="BX2146" s="221" t="str">
        <f t="shared" si="556"/>
        <v/>
      </c>
      <c r="BY2146" s="221">
        <f t="shared" si="557"/>
        <v>0</v>
      </c>
      <c r="BZ2146" s="231">
        <f t="shared" si="558"/>
        <v>0</v>
      </c>
      <c r="CA2146" s="246">
        <f t="shared" si="559"/>
        <v>0</v>
      </c>
      <c r="CB2146" s="246">
        <f t="shared" si="560"/>
        <v>0</v>
      </c>
      <c r="CC2146" s="246" t="str">
        <f t="shared" si="561"/>
        <v/>
      </c>
      <c r="CD2146" s="246">
        <f t="shared" si="562"/>
        <v>5</v>
      </c>
      <c r="CE2146" s="246">
        <f t="shared" si="563"/>
        <v>0</v>
      </c>
      <c r="CF2146" s="276">
        <f t="shared" si="564"/>
        <v>0</v>
      </c>
      <c r="CG2146" s="277">
        <f t="shared" si="564"/>
        <v>0</v>
      </c>
      <c r="CH2146" s="277">
        <f t="shared" si="564"/>
        <v>0</v>
      </c>
      <c r="CI2146" s="278">
        <f t="shared" si="553"/>
        <v>0</v>
      </c>
      <c r="CJ2146" s="280">
        <f t="shared" si="565"/>
        <v>0</v>
      </c>
      <c r="CK2146" s="232">
        <f t="shared" si="566"/>
        <v>0</v>
      </c>
      <c r="CL2146" s="1"/>
    </row>
    <row r="2147" spans="1:90" ht="18" customHeight="1">
      <c r="A2147" s="1"/>
      <c r="B2147" s="1"/>
      <c r="C2147" s="314"/>
      <c r="D2147" s="287" t="str">
        <f t="shared" si="552"/>
        <v/>
      </c>
      <c r="E2147" s="449" t="str">
        <f t="shared" si="554"/>
        <v/>
      </c>
      <c r="F2147" s="450"/>
      <c r="G2147" s="451"/>
      <c r="H2147" s="452"/>
      <c r="I2147" s="453"/>
      <c r="J2147" s="453"/>
      <c r="K2147" s="453"/>
      <c r="L2147" s="453"/>
      <c r="M2147" s="454"/>
      <c r="N2147" s="455"/>
      <c r="O2147" s="456"/>
      <c r="P2147" s="456"/>
      <c r="Q2147" s="456"/>
      <c r="R2147" s="456"/>
      <c r="S2147" s="456"/>
      <c r="T2147" s="456"/>
      <c r="U2147" s="456"/>
      <c r="V2147" s="456"/>
      <c r="W2147" s="456"/>
      <c r="X2147" s="456"/>
      <c r="Y2147" s="456"/>
      <c r="Z2147" s="456"/>
      <c r="AA2147" s="456"/>
      <c r="AB2147" s="456"/>
      <c r="AC2147" s="456"/>
      <c r="AD2147" s="456"/>
      <c r="AE2147" s="457"/>
      <c r="AF2147" s="455"/>
      <c r="AG2147" s="456"/>
      <c r="AH2147" s="456"/>
      <c r="AI2147" s="456"/>
      <c r="AJ2147" s="456"/>
      <c r="AK2147" s="456"/>
      <c r="AL2147" s="456"/>
      <c r="AM2147" s="456"/>
      <c r="AN2147" s="457"/>
      <c r="AO2147" s="455"/>
      <c r="AP2147" s="456"/>
      <c r="AQ2147" s="456"/>
      <c r="AR2147" s="456"/>
      <c r="AS2147" s="456"/>
      <c r="AT2147" s="456"/>
      <c r="AU2147" s="456"/>
      <c r="AV2147" s="456"/>
      <c r="AW2147" s="456"/>
      <c r="AX2147" s="456"/>
      <c r="AY2147" s="456"/>
      <c r="AZ2147" s="456"/>
      <c r="BA2147" s="456"/>
      <c r="BB2147" s="456"/>
      <c r="BC2147" s="456"/>
      <c r="BD2147" s="456"/>
      <c r="BE2147" s="456"/>
      <c r="BF2147" s="456"/>
      <c r="BG2147" s="457"/>
      <c r="BH2147" s="458"/>
      <c r="BI2147" s="459"/>
      <c r="BJ2147" s="459"/>
      <c r="BK2147" s="459"/>
      <c r="BL2147" s="459"/>
      <c r="BM2147" s="460"/>
      <c r="BN2147" s="314"/>
      <c r="BO2147" s="314"/>
      <c r="BP2147" s="1"/>
      <c r="BQ2147" s="120">
        <f>IF($F$3="","",IF(N2147=$F$3,COUNTIF(BQ$23:BQ2146,"&gt;0")+1,0))</f>
        <v>0</v>
      </c>
      <c r="BR2147" s="1"/>
      <c r="BS2147" s="20" t="str">
        <f>IF($N2147="","",IF(VLOOKUP(VLOOKUP($N2147,IMPOSTAZIONI!$E$6:$I$13,5,FALSE),IMPOSTAZIONI!$B$25:$N$32,3,FALSE)=0,"",VLOOKUP(VLOOKUP($N2147,IMPOSTAZIONI!$E$6:$I$13,5,FALSE),IMPOSTAZIONI!$B$25:$N$32,3,FALSE)))</f>
        <v/>
      </c>
      <c r="BT2147" s="20" t="str">
        <f>IF($N2147="","",IF(VLOOKUP(VLOOKUP($N2147,IMPOSTAZIONI!$E$6:$I$13,5,FALSE),IMPOSTAZIONI!$B$25:$N$32,6,FALSE)=0,"",VLOOKUP(VLOOKUP($N2147,IMPOSTAZIONI!$E$6:$I$13,5,FALSE),IMPOSTAZIONI!$B$25:$N$32,6,FALSE)))</f>
        <v/>
      </c>
      <c r="BU2147" s="20" t="str">
        <f>IF($N2147="","",IF(VLOOKUP(VLOOKUP($N2147,IMPOSTAZIONI!$E$6:$I$13,5,FALSE),IMPOSTAZIONI!$B$25:$N$32,9,FALSE)=0,"",VLOOKUP(VLOOKUP($N2147,IMPOSTAZIONI!$E$6:$I$13,5,FALSE),IMPOSTAZIONI!$B$25:$N$32,9,FALSE)))</f>
        <v/>
      </c>
      <c r="BV2147" s="20" t="str">
        <f>IF($N2147="","",IF(VLOOKUP(VLOOKUP($N2147,IMPOSTAZIONI!$E$6:$I$13,5,FALSE),IMPOSTAZIONI!$B$25:$N$32,12,FALSE)=0,"",VLOOKUP(VLOOKUP($N2147,IMPOSTAZIONI!$E$6:$I$13,5,FALSE),IMPOSTAZIONI!$B$25:$N$32,12,FALSE)))</f>
        <v/>
      </c>
      <c r="BW2147" s="221" t="str">
        <f t="shared" si="555"/>
        <v/>
      </c>
      <c r="BX2147" s="221" t="str">
        <f t="shared" si="556"/>
        <v/>
      </c>
      <c r="BY2147" s="221">
        <f t="shared" si="557"/>
        <v>0</v>
      </c>
      <c r="BZ2147" s="231">
        <f t="shared" si="558"/>
        <v>0</v>
      </c>
      <c r="CA2147" s="246">
        <f t="shared" si="559"/>
        <v>0</v>
      </c>
      <c r="CB2147" s="246">
        <f t="shared" si="560"/>
        <v>0</v>
      </c>
      <c r="CC2147" s="246" t="str">
        <f t="shared" si="561"/>
        <v/>
      </c>
      <c r="CD2147" s="246">
        <f t="shared" si="562"/>
        <v>5</v>
      </c>
      <c r="CE2147" s="246">
        <f t="shared" si="563"/>
        <v>0</v>
      </c>
      <c r="CF2147" s="276">
        <f t="shared" si="564"/>
        <v>0</v>
      </c>
      <c r="CG2147" s="277">
        <f t="shared" si="564"/>
        <v>0</v>
      </c>
      <c r="CH2147" s="277">
        <f t="shared" si="564"/>
        <v>0</v>
      </c>
      <c r="CI2147" s="278">
        <f t="shared" si="553"/>
        <v>0</v>
      </c>
      <c r="CJ2147" s="280">
        <f t="shared" si="565"/>
        <v>0</v>
      </c>
      <c r="CK2147" s="232">
        <f t="shared" si="566"/>
        <v>0</v>
      </c>
      <c r="CL2147" s="1"/>
    </row>
    <row r="2148" spans="1:90" ht="18" customHeight="1">
      <c r="A2148" s="1"/>
      <c r="B2148" s="1"/>
      <c r="C2148" s="314"/>
      <c r="D2148" s="287" t="str">
        <f t="shared" si="552"/>
        <v/>
      </c>
      <c r="E2148" s="449" t="str">
        <f t="shared" si="554"/>
        <v/>
      </c>
      <c r="F2148" s="450"/>
      <c r="G2148" s="451"/>
      <c r="H2148" s="452"/>
      <c r="I2148" s="453"/>
      <c r="J2148" s="453"/>
      <c r="K2148" s="453"/>
      <c r="L2148" s="453"/>
      <c r="M2148" s="454"/>
      <c r="N2148" s="455"/>
      <c r="O2148" s="456"/>
      <c r="P2148" s="456"/>
      <c r="Q2148" s="456"/>
      <c r="R2148" s="456"/>
      <c r="S2148" s="456"/>
      <c r="T2148" s="456"/>
      <c r="U2148" s="456"/>
      <c r="V2148" s="456"/>
      <c r="W2148" s="456"/>
      <c r="X2148" s="456"/>
      <c r="Y2148" s="456"/>
      <c r="Z2148" s="456"/>
      <c r="AA2148" s="456"/>
      <c r="AB2148" s="456"/>
      <c r="AC2148" s="456"/>
      <c r="AD2148" s="456"/>
      <c r="AE2148" s="457"/>
      <c r="AF2148" s="455"/>
      <c r="AG2148" s="456"/>
      <c r="AH2148" s="456"/>
      <c r="AI2148" s="456"/>
      <c r="AJ2148" s="456"/>
      <c r="AK2148" s="456"/>
      <c r="AL2148" s="456"/>
      <c r="AM2148" s="456"/>
      <c r="AN2148" s="457"/>
      <c r="AO2148" s="455"/>
      <c r="AP2148" s="456"/>
      <c r="AQ2148" s="456"/>
      <c r="AR2148" s="456"/>
      <c r="AS2148" s="456"/>
      <c r="AT2148" s="456"/>
      <c r="AU2148" s="456"/>
      <c r="AV2148" s="456"/>
      <c r="AW2148" s="456"/>
      <c r="AX2148" s="456"/>
      <c r="AY2148" s="456"/>
      <c r="AZ2148" s="456"/>
      <c r="BA2148" s="456"/>
      <c r="BB2148" s="456"/>
      <c r="BC2148" s="456"/>
      <c r="BD2148" s="456"/>
      <c r="BE2148" s="456"/>
      <c r="BF2148" s="456"/>
      <c r="BG2148" s="457"/>
      <c r="BH2148" s="458"/>
      <c r="BI2148" s="459"/>
      <c r="BJ2148" s="459"/>
      <c r="BK2148" s="459"/>
      <c r="BL2148" s="459"/>
      <c r="BM2148" s="460"/>
      <c r="BN2148" s="314"/>
      <c r="BO2148" s="314"/>
      <c r="BP2148" s="1"/>
      <c r="BQ2148" s="120">
        <f>IF($F$3="","",IF(N2148=$F$3,COUNTIF(BQ$23:BQ2147,"&gt;0")+1,0))</f>
        <v>0</v>
      </c>
      <c r="BR2148" s="1"/>
      <c r="BS2148" s="20" t="str">
        <f>IF($N2148="","",IF(VLOOKUP(VLOOKUP($N2148,IMPOSTAZIONI!$E$6:$I$13,5,FALSE),IMPOSTAZIONI!$B$25:$N$32,3,FALSE)=0,"",VLOOKUP(VLOOKUP($N2148,IMPOSTAZIONI!$E$6:$I$13,5,FALSE),IMPOSTAZIONI!$B$25:$N$32,3,FALSE)))</f>
        <v/>
      </c>
      <c r="BT2148" s="20" t="str">
        <f>IF($N2148="","",IF(VLOOKUP(VLOOKUP($N2148,IMPOSTAZIONI!$E$6:$I$13,5,FALSE),IMPOSTAZIONI!$B$25:$N$32,6,FALSE)=0,"",VLOOKUP(VLOOKUP($N2148,IMPOSTAZIONI!$E$6:$I$13,5,FALSE),IMPOSTAZIONI!$B$25:$N$32,6,FALSE)))</f>
        <v/>
      </c>
      <c r="BU2148" s="20" t="str">
        <f>IF($N2148="","",IF(VLOOKUP(VLOOKUP($N2148,IMPOSTAZIONI!$E$6:$I$13,5,FALSE),IMPOSTAZIONI!$B$25:$N$32,9,FALSE)=0,"",VLOOKUP(VLOOKUP($N2148,IMPOSTAZIONI!$E$6:$I$13,5,FALSE),IMPOSTAZIONI!$B$25:$N$32,9,FALSE)))</f>
        <v/>
      </c>
      <c r="BV2148" s="20" t="str">
        <f>IF($N2148="","",IF(VLOOKUP(VLOOKUP($N2148,IMPOSTAZIONI!$E$6:$I$13,5,FALSE),IMPOSTAZIONI!$B$25:$N$32,12,FALSE)=0,"",VLOOKUP(VLOOKUP($N2148,IMPOSTAZIONI!$E$6:$I$13,5,FALSE),IMPOSTAZIONI!$B$25:$N$32,12,FALSE)))</f>
        <v/>
      </c>
      <c r="BW2148" s="221" t="str">
        <f t="shared" si="555"/>
        <v/>
      </c>
      <c r="BX2148" s="221" t="str">
        <f t="shared" si="556"/>
        <v/>
      </c>
      <c r="BY2148" s="221">
        <f t="shared" si="557"/>
        <v>0</v>
      </c>
      <c r="BZ2148" s="231">
        <f t="shared" si="558"/>
        <v>0</v>
      </c>
      <c r="CA2148" s="246">
        <f t="shared" si="559"/>
        <v>0</v>
      </c>
      <c r="CB2148" s="246">
        <f t="shared" si="560"/>
        <v>0</v>
      </c>
      <c r="CC2148" s="246" t="str">
        <f t="shared" si="561"/>
        <v/>
      </c>
      <c r="CD2148" s="246">
        <f t="shared" si="562"/>
        <v>5</v>
      </c>
      <c r="CE2148" s="246">
        <f t="shared" si="563"/>
        <v>0</v>
      </c>
      <c r="CF2148" s="276">
        <f t="shared" si="564"/>
        <v>0</v>
      </c>
      <c r="CG2148" s="277">
        <f t="shared" si="564"/>
        <v>0</v>
      </c>
      <c r="CH2148" s="277">
        <f t="shared" si="564"/>
        <v>0</v>
      </c>
      <c r="CI2148" s="278">
        <f t="shared" si="553"/>
        <v>0</v>
      </c>
      <c r="CJ2148" s="280">
        <f t="shared" si="565"/>
        <v>0</v>
      </c>
      <c r="CK2148" s="232">
        <f t="shared" si="566"/>
        <v>0</v>
      </c>
      <c r="CL2148" s="1"/>
    </row>
    <row r="2149" spans="1:90" ht="18" customHeight="1">
      <c r="A2149" s="1"/>
      <c r="B2149" s="1"/>
      <c r="C2149" s="314"/>
      <c r="D2149" s="287" t="str">
        <f t="shared" si="552"/>
        <v/>
      </c>
      <c r="E2149" s="449" t="str">
        <f t="shared" si="554"/>
        <v/>
      </c>
      <c r="F2149" s="450"/>
      <c r="G2149" s="451"/>
      <c r="H2149" s="452"/>
      <c r="I2149" s="453"/>
      <c r="J2149" s="453"/>
      <c r="K2149" s="453"/>
      <c r="L2149" s="453"/>
      <c r="M2149" s="454"/>
      <c r="N2149" s="455"/>
      <c r="O2149" s="456"/>
      <c r="P2149" s="456"/>
      <c r="Q2149" s="456"/>
      <c r="R2149" s="456"/>
      <c r="S2149" s="456"/>
      <c r="T2149" s="456"/>
      <c r="U2149" s="456"/>
      <c r="V2149" s="456"/>
      <c r="W2149" s="456"/>
      <c r="X2149" s="456"/>
      <c r="Y2149" s="456"/>
      <c r="Z2149" s="456"/>
      <c r="AA2149" s="456"/>
      <c r="AB2149" s="456"/>
      <c r="AC2149" s="456"/>
      <c r="AD2149" s="456"/>
      <c r="AE2149" s="457"/>
      <c r="AF2149" s="455"/>
      <c r="AG2149" s="456"/>
      <c r="AH2149" s="456"/>
      <c r="AI2149" s="456"/>
      <c r="AJ2149" s="456"/>
      <c r="AK2149" s="456"/>
      <c r="AL2149" s="456"/>
      <c r="AM2149" s="456"/>
      <c r="AN2149" s="457"/>
      <c r="AO2149" s="455"/>
      <c r="AP2149" s="456"/>
      <c r="AQ2149" s="456"/>
      <c r="AR2149" s="456"/>
      <c r="AS2149" s="456"/>
      <c r="AT2149" s="456"/>
      <c r="AU2149" s="456"/>
      <c r="AV2149" s="456"/>
      <c r="AW2149" s="456"/>
      <c r="AX2149" s="456"/>
      <c r="AY2149" s="456"/>
      <c r="AZ2149" s="456"/>
      <c r="BA2149" s="456"/>
      <c r="BB2149" s="456"/>
      <c r="BC2149" s="456"/>
      <c r="BD2149" s="456"/>
      <c r="BE2149" s="456"/>
      <c r="BF2149" s="456"/>
      <c r="BG2149" s="457"/>
      <c r="BH2149" s="458"/>
      <c r="BI2149" s="459"/>
      <c r="BJ2149" s="459"/>
      <c r="BK2149" s="459"/>
      <c r="BL2149" s="459"/>
      <c r="BM2149" s="460"/>
      <c r="BN2149" s="314"/>
      <c r="BO2149" s="314"/>
      <c r="BP2149" s="1"/>
      <c r="BQ2149" s="120">
        <f>IF($F$3="","",IF(N2149=$F$3,COUNTIF(BQ$23:BQ2148,"&gt;0")+1,0))</f>
        <v>0</v>
      </c>
      <c r="BR2149" s="1"/>
      <c r="BS2149" s="20" t="str">
        <f>IF($N2149="","",IF(VLOOKUP(VLOOKUP($N2149,IMPOSTAZIONI!$E$6:$I$13,5,FALSE),IMPOSTAZIONI!$B$25:$N$32,3,FALSE)=0,"",VLOOKUP(VLOOKUP($N2149,IMPOSTAZIONI!$E$6:$I$13,5,FALSE),IMPOSTAZIONI!$B$25:$N$32,3,FALSE)))</f>
        <v/>
      </c>
      <c r="BT2149" s="20" t="str">
        <f>IF($N2149="","",IF(VLOOKUP(VLOOKUP($N2149,IMPOSTAZIONI!$E$6:$I$13,5,FALSE),IMPOSTAZIONI!$B$25:$N$32,6,FALSE)=0,"",VLOOKUP(VLOOKUP($N2149,IMPOSTAZIONI!$E$6:$I$13,5,FALSE),IMPOSTAZIONI!$B$25:$N$32,6,FALSE)))</f>
        <v/>
      </c>
      <c r="BU2149" s="20" t="str">
        <f>IF($N2149="","",IF(VLOOKUP(VLOOKUP($N2149,IMPOSTAZIONI!$E$6:$I$13,5,FALSE),IMPOSTAZIONI!$B$25:$N$32,9,FALSE)=0,"",VLOOKUP(VLOOKUP($N2149,IMPOSTAZIONI!$E$6:$I$13,5,FALSE),IMPOSTAZIONI!$B$25:$N$32,9,FALSE)))</f>
        <v/>
      </c>
      <c r="BV2149" s="20" t="str">
        <f>IF($N2149="","",IF(VLOOKUP(VLOOKUP($N2149,IMPOSTAZIONI!$E$6:$I$13,5,FALSE),IMPOSTAZIONI!$B$25:$N$32,12,FALSE)=0,"",VLOOKUP(VLOOKUP($N2149,IMPOSTAZIONI!$E$6:$I$13,5,FALSE),IMPOSTAZIONI!$B$25:$N$32,12,FALSE)))</f>
        <v/>
      </c>
      <c r="BW2149" s="221" t="str">
        <f t="shared" si="555"/>
        <v/>
      </c>
      <c r="BX2149" s="221" t="str">
        <f t="shared" si="556"/>
        <v/>
      </c>
      <c r="BY2149" s="221">
        <f t="shared" si="557"/>
        <v>0</v>
      </c>
      <c r="BZ2149" s="231">
        <f t="shared" si="558"/>
        <v>0</v>
      </c>
      <c r="CA2149" s="246">
        <f t="shared" si="559"/>
        <v>0</v>
      </c>
      <c r="CB2149" s="246">
        <f t="shared" si="560"/>
        <v>0</v>
      </c>
      <c r="CC2149" s="246" t="str">
        <f t="shared" si="561"/>
        <v/>
      </c>
      <c r="CD2149" s="246">
        <f t="shared" si="562"/>
        <v>5</v>
      </c>
      <c r="CE2149" s="246">
        <f t="shared" si="563"/>
        <v>0</v>
      </c>
      <c r="CF2149" s="276">
        <f t="shared" si="564"/>
        <v>0</v>
      </c>
      <c r="CG2149" s="277">
        <f t="shared" si="564"/>
        <v>0</v>
      </c>
      <c r="CH2149" s="277">
        <f t="shared" si="564"/>
        <v>0</v>
      </c>
      <c r="CI2149" s="278">
        <f t="shared" si="553"/>
        <v>0</v>
      </c>
      <c r="CJ2149" s="280">
        <f t="shared" si="565"/>
        <v>0</v>
      </c>
      <c r="CK2149" s="232">
        <f t="shared" si="566"/>
        <v>0</v>
      </c>
      <c r="CL2149" s="1"/>
    </row>
    <row r="2150" spans="1:90" ht="18" customHeight="1">
      <c r="A2150" s="1"/>
      <c r="B2150" s="1"/>
      <c r="C2150" s="314"/>
      <c r="D2150" s="287" t="str">
        <f t="shared" si="552"/>
        <v/>
      </c>
      <c r="E2150" s="449" t="str">
        <f t="shared" si="554"/>
        <v/>
      </c>
      <c r="F2150" s="450"/>
      <c r="G2150" s="451"/>
      <c r="H2150" s="452"/>
      <c r="I2150" s="453"/>
      <c r="J2150" s="453"/>
      <c r="K2150" s="453"/>
      <c r="L2150" s="453"/>
      <c r="M2150" s="454"/>
      <c r="N2150" s="455"/>
      <c r="O2150" s="456"/>
      <c r="P2150" s="456"/>
      <c r="Q2150" s="456"/>
      <c r="R2150" s="456"/>
      <c r="S2150" s="456"/>
      <c r="T2150" s="456"/>
      <c r="U2150" s="456"/>
      <c r="V2150" s="456"/>
      <c r="W2150" s="456"/>
      <c r="X2150" s="456"/>
      <c r="Y2150" s="456"/>
      <c r="Z2150" s="456"/>
      <c r="AA2150" s="456"/>
      <c r="AB2150" s="456"/>
      <c r="AC2150" s="456"/>
      <c r="AD2150" s="456"/>
      <c r="AE2150" s="457"/>
      <c r="AF2150" s="455"/>
      <c r="AG2150" s="456"/>
      <c r="AH2150" s="456"/>
      <c r="AI2150" s="456"/>
      <c r="AJ2150" s="456"/>
      <c r="AK2150" s="456"/>
      <c r="AL2150" s="456"/>
      <c r="AM2150" s="456"/>
      <c r="AN2150" s="457"/>
      <c r="AO2150" s="455"/>
      <c r="AP2150" s="456"/>
      <c r="AQ2150" s="456"/>
      <c r="AR2150" s="456"/>
      <c r="AS2150" s="456"/>
      <c r="AT2150" s="456"/>
      <c r="AU2150" s="456"/>
      <c r="AV2150" s="456"/>
      <c r="AW2150" s="456"/>
      <c r="AX2150" s="456"/>
      <c r="AY2150" s="456"/>
      <c r="AZ2150" s="456"/>
      <c r="BA2150" s="456"/>
      <c r="BB2150" s="456"/>
      <c r="BC2150" s="456"/>
      <c r="BD2150" s="456"/>
      <c r="BE2150" s="456"/>
      <c r="BF2150" s="456"/>
      <c r="BG2150" s="457"/>
      <c r="BH2150" s="458"/>
      <c r="BI2150" s="459"/>
      <c r="BJ2150" s="459"/>
      <c r="BK2150" s="459"/>
      <c r="BL2150" s="459"/>
      <c r="BM2150" s="460"/>
      <c r="BN2150" s="314"/>
      <c r="BO2150" s="314"/>
      <c r="BP2150" s="1"/>
      <c r="BQ2150" s="120">
        <f>IF($F$3="","",IF(N2150=$F$3,COUNTIF(BQ$23:BQ2149,"&gt;0")+1,0))</f>
        <v>0</v>
      </c>
      <c r="BR2150" s="1"/>
      <c r="BS2150" s="20" t="str">
        <f>IF($N2150="","",IF(VLOOKUP(VLOOKUP($N2150,IMPOSTAZIONI!$E$6:$I$13,5,FALSE),IMPOSTAZIONI!$B$25:$N$32,3,FALSE)=0,"",VLOOKUP(VLOOKUP($N2150,IMPOSTAZIONI!$E$6:$I$13,5,FALSE),IMPOSTAZIONI!$B$25:$N$32,3,FALSE)))</f>
        <v/>
      </c>
      <c r="BT2150" s="20" t="str">
        <f>IF($N2150="","",IF(VLOOKUP(VLOOKUP($N2150,IMPOSTAZIONI!$E$6:$I$13,5,FALSE),IMPOSTAZIONI!$B$25:$N$32,6,FALSE)=0,"",VLOOKUP(VLOOKUP($N2150,IMPOSTAZIONI!$E$6:$I$13,5,FALSE),IMPOSTAZIONI!$B$25:$N$32,6,FALSE)))</f>
        <v/>
      </c>
      <c r="BU2150" s="20" t="str">
        <f>IF($N2150="","",IF(VLOOKUP(VLOOKUP($N2150,IMPOSTAZIONI!$E$6:$I$13,5,FALSE),IMPOSTAZIONI!$B$25:$N$32,9,FALSE)=0,"",VLOOKUP(VLOOKUP($N2150,IMPOSTAZIONI!$E$6:$I$13,5,FALSE),IMPOSTAZIONI!$B$25:$N$32,9,FALSE)))</f>
        <v/>
      </c>
      <c r="BV2150" s="20" t="str">
        <f>IF($N2150="","",IF(VLOOKUP(VLOOKUP($N2150,IMPOSTAZIONI!$E$6:$I$13,5,FALSE),IMPOSTAZIONI!$B$25:$N$32,12,FALSE)=0,"",VLOOKUP(VLOOKUP($N2150,IMPOSTAZIONI!$E$6:$I$13,5,FALSE),IMPOSTAZIONI!$B$25:$N$32,12,FALSE)))</f>
        <v/>
      </c>
      <c r="BW2150" s="221" t="str">
        <f t="shared" si="555"/>
        <v/>
      </c>
      <c r="BX2150" s="221" t="str">
        <f t="shared" si="556"/>
        <v/>
      </c>
      <c r="BY2150" s="221">
        <f t="shared" si="557"/>
        <v>0</v>
      </c>
      <c r="BZ2150" s="231">
        <f t="shared" si="558"/>
        <v>0</v>
      </c>
      <c r="CA2150" s="246">
        <f t="shared" si="559"/>
        <v>0</v>
      </c>
      <c r="CB2150" s="246">
        <f t="shared" si="560"/>
        <v>0</v>
      </c>
      <c r="CC2150" s="246" t="str">
        <f t="shared" si="561"/>
        <v/>
      </c>
      <c r="CD2150" s="246">
        <f t="shared" si="562"/>
        <v>5</v>
      </c>
      <c r="CE2150" s="246">
        <f t="shared" si="563"/>
        <v>0</v>
      </c>
      <c r="CF2150" s="276">
        <f t="shared" si="564"/>
        <v>0</v>
      </c>
      <c r="CG2150" s="277">
        <f t="shared" si="564"/>
        <v>0</v>
      </c>
      <c r="CH2150" s="277">
        <f t="shared" si="564"/>
        <v>0</v>
      </c>
      <c r="CI2150" s="278">
        <f t="shared" si="553"/>
        <v>0</v>
      </c>
      <c r="CJ2150" s="280">
        <f t="shared" si="565"/>
        <v>0</v>
      </c>
      <c r="CK2150" s="232">
        <f t="shared" si="566"/>
        <v>0</v>
      </c>
      <c r="CL2150" s="1"/>
    </row>
    <row r="2151" spans="1:90" ht="18" customHeight="1">
      <c r="A2151" s="1"/>
      <c r="B2151" s="1"/>
      <c r="C2151" s="314"/>
      <c r="D2151" s="287" t="str">
        <f t="shared" si="552"/>
        <v/>
      </c>
      <c r="E2151" s="449" t="str">
        <f t="shared" si="554"/>
        <v/>
      </c>
      <c r="F2151" s="450"/>
      <c r="G2151" s="451"/>
      <c r="H2151" s="452"/>
      <c r="I2151" s="453"/>
      <c r="J2151" s="453"/>
      <c r="K2151" s="453"/>
      <c r="L2151" s="453"/>
      <c r="M2151" s="454"/>
      <c r="N2151" s="455"/>
      <c r="O2151" s="456"/>
      <c r="P2151" s="456"/>
      <c r="Q2151" s="456"/>
      <c r="R2151" s="456"/>
      <c r="S2151" s="456"/>
      <c r="T2151" s="456"/>
      <c r="U2151" s="456"/>
      <c r="V2151" s="456"/>
      <c r="W2151" s="456"/>
      <c r="X2151" s="456"/>
      <c r="Y2151" s="456"/>
      <c r="Z2151" s="456"/>
      <c r="AA2151" s="456"/>
      <c r="AB2151" s="456"/>
      <c r="AC2151" s="456"/>
      <c r="AD2151" s="456"/>
      <c r="AE2151" s="457"/>
      <c r="AF2151" s="455"/>
      <c r="AG2151" s="456"/>
      <c r="AH2151" s="456"/>
      <c r="AI2151" s="456"/>
      <c r="AJ2151" s="456"/>
      <c r="AK2151" s="456"/>
      <c r="AL2151" s="456"/>
      <c r="AM2151" s="456"/>
      <c r="AN2151" s="457"/>
      <c r="AO2151" s="455"/>
      <c r="AP2151" s="456"/>
      <c r="AQ2151" s="456"/>
      <c r="AR2151" s="456"/>
      <c r="AS2151" s="456"/>
      <c r="AT2151" s="456"/>
      <c r="AU2151" s="456"/>
      <c r="AV2151" s="456"/>
      <c r="AW2151" s="456"/>
      <c r="AX2151" s="456"/>
      <c r="AY2151" s="456"/>
      <c r="AZ2151" s="456"/>
      <c r="BA2151" s="456"/>
      <c r="BB2151" s="456"/>
      <c r="BC2151" s="456"/>
      <c r="BD2151" s="456"/>
      <c r="BE2151" s="456"/>
      <c r="BF2151" s="456"/>
      <c r="BG2151" s="457"/>
      <c r="BH2151" s="458"/>
      <c r="BI2151" s="459"/>
      <c r="BJ2151" s="459"/>
      <c r="BK2151" s="459"/>
      <c r="BL2151" s="459"/>
      <c r="BM2151" s="460"/>
      <c r="BN2151" s="314"/>
      <c r="BO2151" s="314"/>
      <c r="BP2151" s="1"/>
      <c r="BQ2151" s="120">
        <f>IF($F$3="","",IF(N2151=$F$3,COUNTIF(BQ$23:BQ2150,"&gt;0")+1,0))</f>
        <v>0</v>
      </c>
      <c r="BR2151" s="1"/>
      <c r="BS2151" s="20" t="str">
        <f>IF($N2151="","",IF(VLOOKUP(VLOOKUP($N2151,IMPOSTAZIONI!$E$6:$I$13,5,FALSE),IMPOSTAZIONI!$B$25:$N$32,3,FALSE)=0,"",VLOOKUP(VLOOKUP($N2151,IMPOSTAZIONI!$E$6:$I$13,5,FALSE),IMPOSTAZIONI!$B$25:$N$32,3,FALSE)))</f>
        <v/>
      </c>
      <c r="BT2151" s="20" t="str">
        <f>IF($N2151="","",IF(VLOOKUP(VLOOKUP($N2151,IMPOSTAZIONI!$E$6:$I$13,5,FALSE),IMPOSTAZIONI!$B$25:$N$32,6,FALSE)=0,"",VLOOKUP(VLOOKUP($N2151,IMPOSTAZIONI!$E$6:$I$13,5,FALSE),IMPOSTAZIONI!$B$25:$N$32,6,FALSE)))</f>
        <v/>
      </c>
      <c r="BU2151" s="20" t="str">
        <f>IF($N2151="","",IF(VLOOKUP(VLOOKUP($N2151,IMPOSTAZIONI!$E$6:$I$13,5,FALSE),IMPOSTAZIONI!$B$25:$N$32,9,FALSE)=0,"",VLOOKUP(VLOOKUP($N2151,IMPOSTAZIONI!$E$6:$I$13,5,FALSE),IMPOSTAZIONI!$B$25:$N$32,9,FALSE)))</f>
        <v/>
      </c>
      <c r="BV2151" s="20" t="str">
        <f>IF($N2151="","",IF(VLOOKUP(VLOOKUP($N2151,IMPOSTAZIONI!$E$6:$I$13,5,FALSE),IMPOSTAZIONI!$B$25:$N$32,12,FALSE)=0,"",VLOOKUP(VLOOKUP($N2151,IMPOSTAZIONI!$E$6:$I$13,5,FALSE),IMPOSTAZIONI!$B$25:$N$32,12,FALSE)))</f>
        <v/>
      </c>
      <c r="BW2151" s="221" t="str">
        <f t="shared" si="555"/>
        <v/>
      </c>
      <c r="BX2151" s="221" t="str">
        <f t="shared" si="556"/>
        <v/>
      </c>
      <c r="BY2151" s="221">
        <f t="shared" si="557"/>
        <v>0</v>
      </c>
      <c r="BZ2151" s="231">
        <f t="shared" si="558"/>
        <v>0</v>
      </c>
      <c r="CA2151" s="246">
        <f t="shared" si="559"/>
        <v>0</v>
      </c>
      <c r="CB2151" s="246">
        <f t="shared" si="560"/>
        <v>0</v>
      </c>
      <c r="CC2151" s="246" t="str">
        <f t="shared" si="561"/>
        <v/>
      </c>
      <c r="CD2151" s="246">
        <f t="shared" si="562"/>
        <v>5</v>
      </c>
      <c r="CE2151" s="246">
        <f t="shared" si="563"/>
        <v>0</v>
      </c>
      <c r="CF2151" s="276">
        <f t="shared" si="564"/>
        <v>0</v>
      </c>
      <c r="CG2151" s="277">
        <f t="shared" si="564"/>
        <v>0</v>
      </c>
      <c r="CH2151" s="277">
        <f t="shared" si="564"/>
        <v>0</v>
      </c>
      <c r="CI2151" s="278">
        <f t="shared" si="553"/>
        <v>0</v>
      </c>
      <c r="CJ2151" s="280">
        <f t="shared" si="565"/>
        <v>0</v>
      </c>
      <c r="CK2151" s="232">
        <f t="shared" si="566"/>
        <v>0</v>
      </c>
      <c r="CL2151" s="1"/>
    </row>
    <row r="2152" spans="1:90" ht="18" customHeight="1">
      <c r="A2152" s="1"/>
      <c r="B2152" s="1"/>
      <c r="C2152" s="314"/>
      <c r="D2152" s="287" t="str">
        <f t="shared" si="552"/>
        <v/>
      </c>
      <c r="E2152" s="449" t="str">
        <f t="shared" si="554"/>
        <v/>
      </c>
      <c r="F2152" s="450"/>
      <c r="G2152" s="451"/>
      <c r="H2152" s="452"/>
      <c r="I2152" s="453"/>
      <c r="J2152" s="453"/>
      <c r="K2152" s="453"/>
      <c r="L2152" s="453"/>
      <c r="M2152" s="454"/>
      <c r="N2152" s="455"/>
      <c r="O2152" s="456"/>
      <c r="P2152" s="456"/>
      <c r="Q2152" s="456"/>
      <c r="R2152" s="456"/>
      <c r="S2152" s="456"/>
      <c r="T2152" s="456"/>
      <c r="U2152" s="456"/>
      <c r="V2152" s="456"/>
      <c r="W2152" s="456"/>
      <c r="X2152" s="456"/>
      <c r="Y2152" s="456"/>
      <c r="Z2152" s="456"/>
      <c r="AA2152" s="456"/>
      <c r="AB2152" s="456"/>
      <c r="AC2152" s="456"/>
      <c r="AD2152" s="456"/>
      <c r="AE2152" s="457"/>
      <c r="AF2152" s="455"/>
      <c r="AG2152" s="456"/>
      <c r="AH2152" s="456"/>
      <c r="AI2152" s="456"/>
      <c r="AJ2152" s="456"/>
      <c r="AK2152" s="456"/>
      <c r="AL2152" s="456"/>
      <c r="AM2152" s="456"/>
      <c r="AN2152" s="457"/>
      <c r="AO2152" s="455"/>
      <c r="AP2152" s="456"/>
      <c r="AQ2152" s="456"/>
      <c r="AR2152" s="456"/>
      <c r="AS2152" s="456"/>
      <c r="AT2152" s="456"/>
      <c r="AU2152" s="456"/>
      <c r="AV2152" s="456"/>
      <c r="AW2152" s="456"/>
      <c r="AX2152" s="456"/>
      <c r="AY2152" s="456"/>
      <c r="AZ2152" s="456"/>
      <c r="BA2152" s="456"/>
      <c r="BB2152" s="456"/>
      <c r="BC2152" s="456"/>
      <c r="BD2152" s="456"/>
      <c r="BE2152" s="456"/>
      <c r="BF2152" s="456"/>
      <c r="BG2152" s="457"/>
      <c r="BH2152" s="458"/>
      <c r="BI2152" s="459"/>
      <c r="BJ2152" s="459"/>
      <c r="BK2152" s="459"/>
      <c r="BL2152" s="459"/>
      <c r="BM2152" s="460"/>
      <c r="BN2152" s="314"/>
      <c r="BO2152" s="314"/>
      <c r="BP2152" s="1"/>
      <c r="BQ2152" s="120">
        <f>IF($F$3="","",IF(N2152=$F$3,COUNTIF(BQ$23:BQ2151,"&gt;0")+1,0))</f>
        <v>0</v>
      </c>
      <c r="BR2152" s="1"/>
      <c r="BS2152" s="20" t="str">
        <f>IF($N2152="","",IF(VLOOKUP(VLOOKUP($N2152,IMPOSTAZIONI!$E$6:$I$13,5,FALSE),IMPOSTAZIONI!$B$25:$N$32,3,FALSE)=0,"",VLOOKUP(VLOOKUP($N2152,IMPOSTAZIONI!$E$6:$I$13,5,FALSE),IMPOSTAZIONI!$B$25:$N$32,3,FALSE)))</f>
        <v/>
      </c>
      <c r="BT2152" s="20" t="str">
        <f>IF($N2152="","",IF(VLOOKUP(VLOOKUP($N2152,IMPOSTAZIONI!$E$6:$I$13,5,FALSE),IMPOSTAZIONI!$B$25:$N$32,6,FALSE)=0,"",VLOOKUP(VLOOKUP($N2152,IMPOSTAZIONI!$E$6:$I$13,5,FALSE),IMPOSTAZIONI!$B$25:$N$32,6,FALSE)))</f>
        <v/>
      </c>
      <c r="BU2152" s="20" t="str">
        <f>IF($N2152="","",IF(VLOOKUP(VLOOKUP($N2152,IMPOSTAZIONI!$E$6:$I$13,5,FALSE),IMPOSTAZIONI!$B$25:$N$32,9,FALSE)=0,"",VLOOKUP(VLOOKUP($N2152,IMPOSTAZIONI!$E$6:$I$13,5,FALSE),IMPOSTAZIONI!$B$25:$N$32,9,FALSE)))</f>
        <v/>
      </c>
      <c r="BV2152" s="20" t="str">
        <f>IF($N2152="","",IF(VLOOKUP(VLOOKUP($N2152,IMPOSTAZIONI!$E$6:$I$13,5,FALSE),IMPOSTAZIONI!$B$25:$N$32,12,FALSE)=0,"",VLOOKUP(VLOOKUP($N2152,IMPOSTAZIONI!$E$6:$I$13,5,FALSE),IMPOSTAZIONI!$B$25:$N$32,12,FALSE)))</f>
        <v/>
      </c>
      <c r="BW2152" s="221" t="str">
        <f t="shared" si="555"/>
        <v/>
      </c>
      <c r="BX2152" s="221" t="str">
        <f t="shared" si="556"/>
        <v/>
      </c>
      <c r="BY2152" s="221">
        <f t="shared" si="557"/>
        <v>0</v>
      </c>
      <c r="BZ2152" s="231">
        <f t="shared" si="558"/>
        <v>0</v>
      </c>
      <c r="CA2152" s="246">
        <f t="shared" si="559"/>
        <v>0</v>
      </c>
      <c r="CB2152" s="246">
        <f t="shared" si="560"/>
        <v>0</v>
      </c>
      <c r="CC2152" s="246" t="str">
        <f t="shared" si="561"/>
        <v/>
      </c>
      <c r="CD2152" s="246">
        <f t="shared" si="562"/>
        <v>5</v>
      </c>
      <c r="CE2152" s="246">
        <f t="shared" si="563"/>
        <v>0</v>
      </c>
      <c r="CF2152" s="276">
        <f t="shared" si="564"/>
        <v>0</v>
      </c>
      <c r="CG2152" s="277">
        <f t="shared" si="564"/>
        <v>0</v>
      </c>
      <c r="CH2152" s="277">
        <f t="shared" si="564"/>
        <v>0</v>
      </c>
      <c r="CI2152" s="278">
        <f t="shared" si="553"/>
        <v>0</v>
      </c>
      <c r="CJ2152" s="280">
        <f t="shared" si="565"/>
        <v>0</v>
      </c>
      <c r="CK2152" s="232">
        <f t="shared" si="566"/>
        <v>0</v>
      </c>
      <c r="CL2152" s="1"/>
    </row>
    <row r="2153" spans="1:90" ht="18" customHeight="1">
      <c r="A2153" s="1"/>
      <c r="B2153" s="1"/>
      <c r="C2153" s="314"/>
      <c r="D2153" s="287" t="str">
        <f t="shared" si="552"/>
        <v/>
      </c>
      <c r="E2153" s="449" t="str">
        <f t="shared" si="554"/>
        <v/>
      </c>
      <c r="F2153" s="450"/>
      <c r="G2153" s="451"/>
      <c r="H2153" s="452"/>
      <c r="I2153" s="453"/>
      <c r="J2153" s="453"/>
      <c r="K2153" s="453"/>
      <c r="L2153" s="453"/>
      <c r="M2153" s="454"/>
      <c r="N2153" s="455"/>
      <c r="O2153" s="456"/>
      <c r="P2153" s="456"/>
      <c r="Q2153" s="456"/>
      <c r="R2153" s="456"/>
      <c r="S2153" s="456"/>
      <c r="T2153" s="456"/>
      <c r="U2153" s="456"/>
      <c r="V2153" s="456"/>
      <c r="W2153" s="456"/>
      <c r="X2153" s="456"/>
      <c r="Y2153" s="456"/>
      <c r="Z2153" s="456"/>
      <c r="AA2153" s="456"/>
      <c r="AB2153" s="456"/>
      <c r="AC2153" s="456"/>
      <c r="AD2153" s="456"/>
      <c r="AE2153" s="457"/>
      <c r="AF2153" s="455"/>
      <c r="AG2153" s="456"/>
      <c r="AH2153" s="456"/>
      <c r="AI2153" s="456"/>
      <c r="AJ2153" s="456"/>
      <c r="AK2153" s="456"/>
      <c r="AL2153" s="456"/>
      <c r="AM2153" s="456"/>
      <c r="AN2153" s="457"/>
      <c r="AO2153" s="455"/>
      <c r="AP2153" s="456"/>
      <c r="AQ2153" s="456"/>
      <c r="AR2153" s="456"/>
      <c r="AS2153" s="456"/>
      <c r="AT2153" s="456"/>
      <c r="AU2153" s="456"/>
      <c r="AV2153" s="456"/>
      <c r="AW2153" s="456"/>
      <c r="AX2153" s="456"/>
      <c r="AY2153" s="456"/>
      <c r="AZ2153" s="456"/>
      <c r="BA2153" s="456"/>
      <c r="BB2153" s="456"/>
      <c r="BC2153" s="456"/>
      <c r="BD2153" s="456"/>
      <c r="BE2153" s="456"/>
      <c r="BF2153" s="456"/>
      <c r="BG2153" s="457"/>
      <c r="BH2153" s="458"/>
      <c r="BI2153" s="459"/>
      <c r="BJ2153" s="459"/>
      <c r="BK2153" s="459"/>
      <c r="BL2153" s="459"/>
      <c r="BM2153" s="460"/>
      <c r="BN2153" s="314"/>
      <c r="BO2153" s="314"/>
      <c r="BP2153" s="1"/>
      <c r="BQ2153" s="120">
        <f>IF($F$3="","",IF(N2153=$F$3,COUNTIF(BQ$23:BQ2152,"&gt;0")+1,0))</f>
        <v>0</v>
      </c>
      <c r="BR2153" s="1"/>
      <c r="BS2153" s="20" t="str">
        <f>IF($N2153="","",IF(VLOOKUP(VLOOKUP($N2153,IMPOSTAZIONI!$E$6:$I$13,5,FALSE),IMPOSTAZIONI!$B$25:$N$32,3,FALSE)=0,"",VLOOKUP(VLOOKUP($N2153,IMPOSTAZIONI!$E$6:$I$13,5,FALSE),IMPOSTAZIONI!$B$25:$N$32,3,FALSE)))</f>
        <v/>
      </c>
      <c r="BT2153" s="20" t="str">
        <f>IF($N2153="","",IF(VLOOKUP(VLOOKUP($N2153,IMPOSTAZIONI!$E$6:$I$13,5,FALSE),IMPOSTAZIONI!$B$25:$N$32,6,FALSE)=0,"",VLOOKUP(VLOOKUP($N2153,IMPOSTAZIONI!$E$6:$I$13,5,FALSE),IMPOSTAZIONI!$B$25:$N$32,6,FALSE)))</f>
        <v/>
      </c>
      <c r="BU2153" s="20" t="str">
        <f>IF($N2153="","",IF(VLOOKUP(VLOOKUP($N2153,IMPOSTAZIONI!$E$6:$I$13,5,FALSE),IMPOSTAZIONI!$B$25:$N$32,9,FALSE)=0,"",VLOOKUP(VLOOKUP($N2153,IMPOSTAZIONI!$E$6:$I$13,5,FALSE),IMPOSTAZIONI!$B$25:$N$32,9,FALSE)))</f>
        <v/>
      </c>
      <c r="BV2153" s="20" t="str">
        <f>IF($N2153="","",IF(VLOOKUP(VLOOKUP($N2153,IMPOSTAZIONI!$E$6:$I$13,5,FALSE),IMPOSTAZIONI!$B$25:$N$32,12,FALSE)=0,"",VLOOKUP(VLOOKUP($N2153,IMPOSTAZIONI!$E$6:$I$13,5,FALSE),IMPOSTAZIONI!$B$25:$N$32,12,FALSE)))</f>
        <v/>
      </c>
      <c r="BW2153" s="221" t="str">
        <f t="shared" si="555"/>
        <v/>
      </c>
      <c r="BX2153" s="221" t="str">
        <f t="shared" si="556"/>
        <v/>
      </c>
      <c r="BY2153" s="221">
        <f t="shared" si="557"/>
        <v>0</v>
      </c>
      <c r="BZ2153" s="231">
        <f t="shared" si="558"/>
        <v>0</v>
      </c>
      <c r="CA2153" s="246">
        <f t="shared" si="559"/>
        <v>0</v>
      </c>
      <c r="CB2153" s="246">
        <f t="shared" si="560"/>
        <v>0</v>
      </c>
      <c r="CC2153" s="246" t="str">
        <f t="shared" si="561"/>
        <v/>
      </c>
      <c r="CD2153" s="246">
        <f t="shared" si="562"/>
        <v>5</v>
      </c>
      <c r="CE2153" s="246">
        <f t="shared" si="563"/>
        <v>0</v>
      </c>
      <c r="CF2153" s="276">
        <f t="shared" si="564"/>
        <v>0</v>
      </c>
      <c r="CG2153" s="277">
        <f t="shared" si="564"/>
        <v>0</v>
      </c>
      <c r="CH2153" s="277">
        <f t="shared" si="564"/>
        <v>0</v>
      </c>
      <c r="CI2153" s="278">
        <f t="shared" si="553"/>
        <v>0</v>
      </c>
      <c r="CJ2153" s="280">
        <f t="shared" si="565"/>
        <v>0</v>
      </c>
      <c r="CK2153" s="232">
        <f t="shared" si="566"/>
        <v>0</v>
      </c>
      <c r="CL2153" s="1"/>
    </row>
    <row r="2154" spans="1:90" ht="18" customHeight="1">
      <c r="A2154" s="1"/>
      <c r="B2154" s="1"/>
      <c r="C2154" s="314"/>
      <c r="D2154" s="287" t="str">
        <f t="shared" si="552"/>
        <v/>
      </c>
      <c r="E2154" s="449" t="str">
        <f t="shared" si="554"/>
        <v/>
      </c>
      <c r="F2154" s="450"/>
      <c r="G2154" s="451"/>
      <c r="H2154" s="452"/>
      <c r="I2154" s="453"/>
      <c r="J2154" s="453"/>
      <c r="K2154" s="453"/>
      <c r="L2154" s="453"/>
      <c r="M2154" s="454"/>
      <c r="N2154" s="455"/>
      <c r="O2154" s="456"/>
      <c r="P2154" s="456"/>
      <c r="Q2154" s="456"/>
      <c r="R2154" s="456"/>
      <c r="S2154" s="456"/>
      <c r="T2154" s="456"/>
      <c r="U2154" s="456"/>
      <c r="V2154" s="456"/>
      <c r="W2154" s="456"/>
      <c r="X2154" s="456"/>
      <c r="Y2154" s="456"/>
      <c r="Z2154" s="456"/>
      <c r="AA2154" s="456"/>
      <c r="AB2154" s="456"/>
      <c r="AC2154" s="456"/>
      <c r="AD2154" s="456"/>
      <c r="AE2154" s="457"/>
      <c r="AF2154" s="455"/>
      <c r="AG2154" s="456"/>
      <c r="AH2154" s="456"/>
      <c r="AI2154" s="456"/>
      <c r="AJ2154" s="456"/>
      <c r="AK2154" s="456"/>
      <c r="AL2154" s="456"/>
      <c r="AM2154" s="456"/>
      <c r="AN2154" s="457"/>
      <c r="AO2154" s="455"/>
      <c r="AP2154" s="456"/>
      <c r="AQ2154" s="456"/>
      <c r="AR2154" s="456"/>
      <c r="AS2154" s="456"/>
      <c r="AT2154" s="456"/>
      <c r="AU2154" s="456"/>
      <c r="AV2154" s="456"/>
      <c r="AW2154" s="456"/>
      <c r="AX2154" s="456"/>
      <c r="AY2154" s="456"/>
      <c r="AZ2154" s="456"/>
      <c r="BA2154" s="456"/>
      <c r="BB2154" s="456"/>
      <c r="BC2154" s="456"/>
      <c r="BD2154" s="456"/>
      <c r="BE2154" s="456"/>
      <c r="BF2154" s="456"/>
      <c r="BG2154" s="457"/>
      <c r="BH2154" s="458"/>
      <c r="BI2154" s="459"/>
      <c r="BJ2154" s="459"/>
      <c r="BK2154" s="459"/>
      <c r="BL2154" s="459"/>
      <c r="BM2154" s="460"/>
      <c r="BN2154" s="314"/>
      <c r="BO2154" s="314"/>
      <c r="BP2154" s="1"/>
      <c r="BQ2154" s="120">
        <f>IF($F$3="","",IF(N2154=$F$3,COUNTIF(BQ$23:BQ2153,"&gt;0")+1,0))</f>
        <v>0</v>
      </c>
      <c r="BR2154" s="1"/>
      <c r="BS2154" s="20" t="str">
        <f>IF($N2154="","",IF(VLOOKUP(VLOOKUP($N2154,IMPOSTAZIONI!$E$6:$I$13,5,FALSE),IMPOSTAZIONI!$B$25:$N$32,3,FALSE)=0,"",VLOOKUP(VLOOKUP($N2154,IMPOSTAZIONI!$E$6:$I$13,5,FALSE),IMPOSTAZIONI!$B$25:$N$32,3,FALSE)))</f>
        <v/>
      </c>
      <c r="BT2154" s="20" t="str">
        <f>IF($N2154="","",IF(VLOOKUP(VLOOKUP($N2154,IMPOSTAZIONI!$E$6:$I$13,5,FALSE),IMPOSTAZIONI!$B$25:$N$32,6,FALSE)=0,"",VLOOKUP(VLOOKUP($N2154,IMPOSTAZIONI!$E$6:$I$13,5,FALSE),IMPOSTAZIONI!$B$25:$N$32,6,FALSE)))</f>
        <v/>
      </c>
      <c r="BU2154" s="20" t="str">
        <f>IF($N2154="","",IF(VLOOKUP(VLOOKUP($N2154,IMPOSTAZIONI!$E$6:$I$13,5,FALSE),IMPOSTAZIONI!$B$25:$N$32,9,FALSE)=0,"",VLOOKUP(VLOOKUP($N2154,IMPOSTAZIONI!$E$6:$I$13,5,FALSE),IMPOSTAZIONI!$B$25:$N$32,9,FALSE)))</f>
        <v/>
      </c>
      <c r="BV2154" s="20" t="str">
        <f>IF($N2154="","",IF(VLOOKUP(VLOOKUP($N2154,IMPOSTAZIONI!$E$6:$I$13,5,FALSE),IMPOSTAZIONI!$B$25:$N$32,12,FALSE)=0,"",VLOOKUP(VLOOKUP($N2154,IMPOSTAZIONI!$E$6:$I$13,5,FALSE),IMPOSTAZIONI!$B$25:$N$32,12,FALSE)))</f>
        <v/>
      </c>
      <c r="BW2154" s="221" t="str">
        <f t="shared" si="555"/>
        <v/>
      </c>
      <c r="BX2154" s="221" t="str">
        <f t="shared" si="556"/>
        <v/>
      </c>
      <c r="BY2154" s="221">
        <f t="shared" si="557"/>
        <v>0</v>
      </c>
      <c r="BZ2154" s="231">
        <f t="shared" si="558"/>
        <v>0</v>
      </c>
      <c r="CA2154" s="246">
        <f t="shared" si="559"/>
        <v>0</v>
      </c>
      <c r="CB2154" s="246">
        <f t="shared" si="560"/>
        <v>0</v>
      </c>
      <c r="CC2154" s="246" t="str">
        <f t="shared" si="561"/>
        <v/>
      </c>
      <c r="CD2154" s="246">
        <f t="shared" si="562"/>
        <v>5</v>
      </c>
      <c r="CE2154" s="246">
        <f t="shared" si="563"/>
        <v>0</v>
      </c>
      <c r="CF2154" s="276">
        <f t="shared" si="564"/>
        <v>0</v>
      </c>
      <c r="CG2154" s="277">
        <f t="shared" si="564"/>
        <v>0</v>
      </c>
      <c r="CH2154" s="277">
        <f t="shared" si="564"/>
        <v>0</v>
      </c>
      <c r="CI2154" s="278">
        <f t="shared" si="553"/>
        <v>0</v>
      </c>
      <c r="CJ2154" s="280">
        <f t="shared" si="565"/>
        <v>0</v>
      </c>
      <c r="CK2154" s="232">
        <f t="shared" si="566"/>
        <v>0</v>
      </c>
      <c r="CL2154" s="1"/>
    </row>
    <row r="2155" spans="1:90" ht="18" customHeight="1">
      <c r="A2155" s="1"/>
      <c r="B2155" s="1"/>
      <c r="C2155" s="314"/>
      <c r="D2155" s="287" t="str">
        <f t="shared" si="552"/>
        <v/>
      </c>
      <c r="E2155" s="449" t="str">
        <f t="shared" si="554"/>
        <v/>
      </c>
      <c r="F2155" s="450"/>
      <c r="G2155" s="451"/>
      <c r="H2155" s="452"/>
      <c r="I2155" s="453"/>
      <c r="J2155" s="453"/>
      <c r="K2155" s="453"/>
      <c r="L2155" s="453"/>
      <c r="M2155" s="454"/>
      <c r="N2155" s="455"/>
      <c r="O2155" s="456"/>
      <c r="P2155" s="456"/>
      <c r="Q2155" s="456"/>
      <c r="R2155" s="456"/>
      <c r="S2155" s="456"/>
      <c r="T2155" s="456"/>
      <c r="U2155" s="456"/>
      <c r="V2155" s="456"/>
      <c r="W2155" s="456"/>
      <c r="X2155" s="456"/>
      <c r="Y2155" s="456"/>
      <c r="Z2155" s="456"/>
      <c r="AA2155" s="456"/>
      <c r="AB2155" s="456"/>
      <c r="AC2155" s="456"/>
      <c r="AD2155" s="456"/>
      <c r="AE2155" s="457"/>
      <c r="AF2155" s="455"/>
      <c r="AG2155" s="456"/>
      <c r="AH2155" s="456"/>
      <c r="AI2155" s="456"/>
      <c r="AJ2155" s="456"/>
      <c r="AK2155" s="456"/>
      <c r="AL2155" s="456"/>
      <c r="AM2155" s="456"/>
      <c r="AN2155" s="457"/>
      <c r="AO2155" s="455"/>
      <c r="AP2155" s="456"/>
      <c r="AQ2155" s="456"/>
      <c r="AR2155" s="456"/>
      <c r="AS2155" s="456"/>
      <c r="AT2155" s="456"/>
      <c r="AU2155" s="456"/>
      <c r="AV2155" s="456"/>
      <c r="AW2155" s="456"/>
      <c r="AX2155" s="456"/>
      <c r="AY2155" s="456"/>
      <c r="AZ2155" s="456"/>
      <c r="BA2155" s="456"/>
      <c r="BB2155" s="456"/>
      <c r="BC2155" s="456"/>
      <c r="BD2155" s="456"/>
      <c r="BE2155" s="456"/>
      <c r="BF2155" s="456"/>
      <c r="BG2155" s="457"/>
      <c r="BH2155" s="458"/>
      <c r="BI2155" s="459"/>
      <c r="BJ2155" s="459"/>
      <c r="BK2155" s="459"/>
      <c r="BL2155" s="459"/>
      <c r="BM2155" s="460"/>
      <c r="BN2155" s="314"/>
      <c r="BO2155" s="314"/>
      <c r="BP2155" s="1"/>
      <c r="BQ2155" s="120">
        <f>IF($F$3="","",IF(N2155=$F$3,COUNTIF(BQ$23:BQ2154,"&gt;0")+1,0))</f>
        <v>0</v>
      </c>
      <c r="BR2155" s="1"/>
      <c r="BS2155" s="20" t="str">
        <f>IF($N2155="","",IF(VLOOKUP(VLOOKUP($N2155,IMPOSTAZIONI!$E$6:$I$13,5,FALSE),IMPOSTAZIONI!$B$25:$N$32,3,FALSE)=0,"",VLOOKUP(VLOOKUP($N2155,IMPOSTAZIONI!$E$6:$I$13,5,FALSE),IMPOSTAZIONI!$B$25:$N$32,3,FALSE)))</f>
        <v/>
      </c>
      <c r="BT2155" s="20" t="str">
        <f>IF($N2155="","",IF(VLOOKUP(VLOOKUP($N2155,IMPOSTAZIONI!$E$6:$I$13,5,FALSE),IMPOSTAZIONI!$B$25:$N$32,6,FALSE)=0,"",VLOOKUP(VLOOKUP($N2155,IMPOSTAZIONI!$E$6:$I$13,5,FALSE),IMPOSTAZIONI!$B$25:$N$32,6,FALSE)))</f>
        <v/>
      </c>
      <c r="BU2155" s="20" t="str">
        <f>IF($N2155="","",IF(VLOOKUP(VLOOKUP($N2155,IMPOSTAZIONI!$E$6:$I$13,5,FALSE),IMPOSTAZIONI!$B$25:$N$32,9,FALSE)=0,"",VLOOKUP(VLOOKUP($N2155,IMPOSTAZIONI!$E$6:$I$13,5,FALSE),IMPOSTAZIONI!$B$25:$N$32,9,FALSE)))</f>
        <v/>
      </c>
      <c r="BV2155" s="20" t="str">
        <f>IF($N2155="","",IF(VLOOKUP(VLOOKUP($N2155,IMPOSTAZIONI!$E$6:$I$13,5,FALSE),IMPOSTAZIONI!$B$25:$N$32,12,FALSE)=0,"",VLOOKUP(VLOOKUP($N2155,IMPOSTAZIONI!$E$6:$I$13,5,FALSE),IMPOSTAZIONI!$B$25:$N$32,12,FALSE)))</f>
        <v/>
      </c>
      <c r="BW2155" s="221" t="str">
        <f t="shared" si="555"/>
        <v/>
      </c>
      <c r="BX2155" s="221" t="str">
        <f t="shared" si="556"/>
        <v/>
      </c>
      <c r="BY2155" s="221">
        <f t="shared" si="557"/>
        <v>0</v>
      </c>
      <c r="BZ2155" s="231">
        <f t="shared" si="558"/>
        <v>0</v>
      </c>
      <c r="CA2155" s="246">
        <f t="shared" si="559"/>
        <v>0</v>
      </c>
      <c r="CB2155" s="246">
        <f t="shared" si="560"/>
        <v>0</v>
      </c>
      <c r="CC2155" s="246" t="str">
        <f t="shared" si="561"/>
        <v/>
      </c>
      <c r="CD2155" s="246">
        <f t="shared" si="562"/>
        <v>5</v>
      </c>
      <c r="CE2155" s="246">
        <f t="shared" si="563"/>
        <v>0</v>
      </c>
      <c r="CF2155" s="276">
        <f t="shared" si="564"/>
        <v>0</v>
      </c>
      <c r="CG2155" s="277">
        <f t="shared" si="564"/>
        <v>0</v>
      </c>
      <c r="CH2155" s="277">
        <f t="shared" si="564"/>
        <v>0</v>
      </c>
      <c r="CI2155" s="278">
        <f t="shared" si="553"/>
        <v>0</v>
      </c>
      <c r="CJ2155" s="280">
        <f t="shared" si="565"/>
        <v>0</v>
      </c>
      <c r="CK2155" s="232">
        <f t="shared" si="566"/>
        <v>0</v>
      </c>
      <c r="CL2155" s="1"/>
    </row>
    <row r="2156" spans="1:90" ht="18" customHeight="1">
      <c r="A2156" s="1"/>
      <c r="B2156" s="1"/>
      <c r="C2156" s="314"/>
      <c r="D2156" s="287" t="str">
        <f t="shared" si="552"/>
        <v/>
      </c>
      <c r="E2156" s="449" t="str">
        <f t="shared" si="554"/>
        <v/>
      </c>
      <c r="F2156" s="450"/>
      <c r="G2156" s="451"/>
      <c r="H2156" s="452"/>
      <c r="I2156" s="453"/>
      <c r="J2156" s="453"/>
      <c r="K2156" s="453"/>
      <c r="L2156" s="453"/>
      <c r="M2156" s="454"/>
      <c r="N2156" s="455"/>
      <c r="O2156" s="456"/>
      <c r="P2156" s="456"/>
      <c r="Q2156" s="456"/>
      <c r="R2156" s="456"/>
      <c r="S2156" s="456"/>
      <c r="T2156" s="456"/>
      <c r="U2156" s="456"/>
      <c r="V2156" s="456"/>
      <c r="W2156" s="456"/>
      <c r="X2156" s="456"/>
      <c r="Y2156" s="456"/>
      <c r="Z2156" s="456"/>
      <c r="AA2156" s="456"/>
      <c r="AB2156" s="456"/>
      <c r="AC2156" s="456"/>
      <c r="AD2156" s="456"/>
      <c r="AE2156" s="457"/>
      <c r="AF2156" s="455"/>
      <c r="AG2156" s="456"/>
      <c r="AH2156" s="456"/>
      <c r="AI2156" s="456"/>
      <c r="AJ2156" s="456"/>
      <c r="AK2156" s="456"/>
      <c r="AL2156" s="456"/>
      <c r="AM2156" s="456"/>
      <c r="AN2156" s="457"/>
      <c r="AO2156" s="455"/>
      <c r="AP2156" s="456"/>
      <c r="AQ2156" s="456"/>
      <c r="AR2156" s="456"/>
      <c r="AS2156" s="456"/>
      <c r="AT2156" s="456"/>
      <c r="AU2156" s="456"/>
      <c r="AV2156" s="456"/>
      <c r="AW2156" s="456"/>
      <c r="AX2156" s="456"/>
      <c r="AY2156" s="456"/>
      <c r="AZ2156" s="456"/>
      <c r="BA2156" s="456"/>
      <c r="BB2156" s="456"/>
      <c r="BC2156" s="456"/>
      <c r="BD2156" s="456"/>
      <c r="BE2156" s="456"/>
      <c r="BF2156" s="456"/>
      <c r="BG2156" s="457"/>
      <c r="BH2156" s="458"/>
      <c r="BI2156" s="459"/>
      <c r="BJ2156" s="459"/>
      <c r="BK2156" s="459"/>
      <c r="BL2156" s="459"/>
      <c r="BM2156" s="460"/>
      <c r="BN2156" s="314"/>
      <c r="BO2156" s="314"/>
      <c r="BP2156" s="1"/>
      <c r="BQ2156" s="120">
        <f>IF($F$3="","",IF(N2156=$F$3,COUNTIF(BQ$23:BQ2155,"&gt;0")+1,0))</f>
        <v>0</v>
      </c>
      <c r="BR2156" s="1"/>
      <c r="BS2156" s="20" t="str">
        <f>IF($N2156="","",IF(VLOOKUP(VLOOKUP($N2156,IMPOSTAZIONI!$E$6:$I$13,5,FALSE),IMPOSTAZIONI!$B$25:$N$32,3,FALSE)=0,"",VLOOKUP(VLOOKUP($N2156,IMPOSTAZIONI!$E$6:$I$13,5,FALSE),IMPOSTAZIONI!$B$25:$N$32,3,FALSE)))</f>
        <v/>
      </c>
      <c r="BT2156" s="20" t="str">
        <f>IF($N2156="","",IF(VLOOKUP(VLOOKUP($N2156,IMPOSTAZIONI!$E$6:$I$13,5,FALSE),IMPOSTAZIONI!$B$25:$N$32,6,FALSE)=0,"",VLOOKUP(VLOOKUP($N2156,IMPOSTAZIONI!$E$6:$I$13,5,FALSE),IMPOSTAZIONI!$B$25:$N$32,6,FALSE)))</f>
        <v/>
      </c>
      <c r="BU2156" s="20" t="str">
        <f>IF($N2156="","",IF(VLOOKUP(VLOOKUP($N2156,IMPOSTAZIONI!$E$6:$I$13,5,FALSE),IMPOSTAZIONI!$B$25:$N$32,9,FALSE)=0,"",VLOOKUP(VLOOKUP($N2156,IMPOSTAZIONI!$E$6:$I$13,5,FALSE),IMPOSTAZIONI!$B$25:$N$32,9,FALSE)))</f>
        <v/>
      </c>
      <c r="BV2156" s="20" t="str">
        <f>IF($N2156="","",IF(VLOOKUP(VLOOKUP($N2156,IMPOSTAZIONI!$E$6:$I$13,5,FALSE),IMPOSTAZIONI!$B$25:$N$32,12,FALSE)=0,"",VLOOKUP(VLOOKUP($N2156,IMPOSTAZIONI!$E$6:$I$13,5,FALSE),IMPOSTAZIONI!$B$25:$N$32,12,FALSE)))</f>
        <v/>
      </c>
      <c r="BW2156" s="221" t="str">
        <f t="shared" si="555"/>
        <v/>
      </c>
      <c r="BX2156" s="221" t="str">
        <f t="shared" si="556"/>
        <v/>
      </c>
      <c r="BY2156" s="221">
        <f t="shared" si="557"/>
        <v>0</v>
      </c>
      <c r="BZ2156" s="231">
        <f t="shared" si="558"/>
        <v>0</v>
      </c>
      <c r="CA2156" s="246">
        <f t="shared" si="559"/>
        <v>0</v>
      </c>
      <c r="CB2156" s="246">
        <f t="shared" si="560"/>
        <v>0</v>
      </c>
      <c r="CC2156" s="246" t="str">
        <f t="shared" si="561"/>
        <v/>
      </c>
      <c r="CD2156" s="246">
        <f t="shared" si="562"/>
        <v>5</v>
      </c>
      <c r="CE2156" s="246">
        <f t="shared" si="563"/>
        <v>0</v>
      </c>
      <c r="CF2156" s="276">
        <f t="shared" si="564"/>
        <v>0</v>
      </c>
      <c r="CG2156" s="277">
        <f t="shared" si="564"/>
        <v>0</v>
      </c>
      <c r="CH2156" s="277">
        <f t="shared" si="564"/>
        <v>0</v>
      </c>
      <c r="CI2156" s="278">
        <f t="shared" si="553"/>
        <v>0</v>
      </c>
      <c r="CJ2156" s="280">
        <f t="shared" si="565"/>
        <v>0</v>
      </c>
      <c r="CK2156" s="232">
        <f t="shared" si="566"/>
        <v>0</v>
      </c>
      <c r="CL2156" s="1"/>
    </row>
    <row r="2157" spans="1:90" ht="18" customHeight="1">
      <c r="A2157" s="1"/>
      <c r="B2157" s="1"/>
      <c r="C2157" s="314"/>
      <c r="D2157" s="287" t="str">
        <f t="shared" si="552"/>
        <v/>
      </c>
      <c r="E2157" s="449" t="str">
        <f t="shared" si="554"/>
        <v/>
      </c>
      <c r="F2157" s="450"/>
      <c r="G2157" s="451"/>
      <c r="H2157" s="452"/>
      <c r="I2157" s="453"/>
      <c r="J2157" s="453"/>
      <c r="K2157" s="453"/>
      <c r="L2157" s="453"/>
      <c r="M2157" s="454"/>
      <c r="N2157" s="455"/>
      <c r="O2157" s="456"/>
      <c r="P2157" s="456"/>
      <c r="Q2157" s="456"/>
      <c r="R2157" s="456"/>
      <c r="S2157" s="456"/>
      <c r="T2157" s="456"/>
      <c r="U2157" s="456"/>
      <c r="V2157" s="456"/>
      <c r="W2157" s="456"/>
      <c r="X2157" s="456"/>
      <c r="Y2157" s="456"/>
      <c r="Z2157" s="456"/>
      <c r="AA2157" s="456"/>
      <c r="AB2157" s="456"/>
      <c r="AC2157" s="456"/>
      <c r="AD2157" s="456"/>
      <c r="AE2157" s="457"/>
      <c r="AF2157" s="455"/>
      <c r="AG2157" s="456"/>
      <c r="AH2157" s="456"/>
      <c r="AI2157" s="456"/>
      <c r="AJ2157" s="456"/>
      <c r="AK2157" s="456"/>
      <c r="AL2157" s="456"/>
      <c r="AM2157" s="456"/>
      <c r="AN2157" s="457"/>
      <c r="AO2157" s="455"/>
      <c r="AP2157" s="456"/>
      <c r="AQ2157" s="456"/>
      <c r="AR2157" s="456"/>
      <c r="AS2157" s="456"/>
      <c r="AT2157" s="456"/>
      <c r="AU2157" s="456"/>
      <c r="AV2157" s="456"/>
      <c r="AW2157" s="456"/>
      <c r="AX2157" s="456"/>
      <c r="AY2157" s="456"/>
      <c r="AZ2157" s="456"/>
      <c r="BA2157" s="456"/>
      <c r="BB2157" s="456"/>
      <c r="BC2157" s="456"/>
      <c r="BD2157" s="456"/>
      <c r="BE2157" s="456"/>
      <c r="BF2157" s="456"/>
      <c r="BG2157" s="457"/>
      <c r="BH2157" s="458"/>
      <c r="BI2157" s="459"/>
      <c r="BJ2157" s="459"/>
      <c r="BK2157" s="459"/>
      <c r="BL2157" s="459"/>
      <c r="BM2157" s="460"/>
      <c r="BN2157" s="314"/>
      <c r="BO2157" s="314"/>
      <c r="BP2157" s="1"/>
      <c r="BQ2157" s="120">
        <f>IF($F$3="","",IF(N2157=$F$3,COUNTIF(BQ$23:BQ2156,"&gt;0")+1,0))</f>
        <v>0</v>
      </c>
      <c r="BR2157" s="1"/>
      <c r="BS2157" s="20" t="str">
        <f>IF($N2157="","",IF(VLOOKUP(VLOOKUP($N2157,IMPOSTAZIONI!$E$6:$I$13,5,FALSE),IMPOSTAZIONI!$B$25:$N$32,3,FALSE)=0,"",VLOOKUP(VLOOKUP($N2157,IMPOSTAZIONI!$E$6:$I$13,5,FALSE),IMPOSTAZIONI!$B$25:$N$32,3,FALSE)))</f>
        <v/>
      </c>
      <c r="BT2157" s="20" t="str">
        <f>IF($N2157="","",IF(VLOOKUP(VLOOKUP($N2157,IMPOSTAZIONI!$E$6:$I$13,5,FALSE),IMPOSTAZIONI!$B$25:$N$32,6,FALSE)=0,"",VLOOKUP(VLOOKUP($N2157,IMPOSTAZIONI!$E$6:$I$13,5,FALSE),IMPOSTAZIONI!$B$25:$N$32,6,FALSE)))</f>
        <v/>
      </c>
      <c r="BU2157" s="20" t="str">
        <f>IF($N2157="","",IF(VLOOKUP(VLOOKUP($N2157,IMPOSTAZIONI!$E$6:$I$13,5,FALSE),IMPOSTAZIONI!$B$25:$N$32,9,FALSE)=0,"",VLOOKUP(VLOOKUP($N2157,IMPOSTAZIONI!$E$6:$I$13,5,FALSE),IMPOSTAZIONI!$B$25:$N$32,9,FALSE)))</f>
        <v/>
      </c>
      <c r="BV2157" s="20" t="str">
        <f>IF($N2157="","",IF(VLOOKUP(VLOOKUP($N2157,IMPOSTAZIONI!$E$6:$I$13,5,FALSE),IMPOSTAZIONI!$B$25:$N$32,12,FALSE)=0,"",VLOOKUP(VLOOKUP($N2157,IMPOSTAZIONI!$E$6:$I$13,5,FALSE),IMPOSTAZIONI!$B$25:$N$32,12,FALSE)))</f>
        <v/>
      </c>
      <c r="BW2157" s="221" t="str">
        <f t="shared" si="555"/>
        <v/>
      </c>
      <c r="BX2157" s="221" t="str">
        <f t="shared" si="556"/>
        <v/>
      </c>
      <c r="BY2157" s="221">
        <f t="shared" si="557"/>
        <v>0</v>
      </c>
      <c r="BZ2157" s="231">
        <f t="shared" si="558"/>
        <v>0</v>
      </c>
      <c r="CA2157" s="246">
        <f t="shared" si="559"/>
        <v>0</v>
      </c>
      <c r="CB2157" s="246">
        <f t="shared" si="560"/>
        <v>0</v>
      </c>
      <c r="CC2157" s="246" t="str">
        <f t="shared" si="561"/>
        <v/>
      </c>
      <c r="CD2157" s="246">
        <f t="shared" si="562"/>
        <v>5</v>
      </c>
      <c r="CE2157" s="246">
        <f t="shared" si="563"/>
        <v>0</v>
      </c>
      <c r="CF2157" s="276">
        <f t="shared" si="564"/>
        <v>0</v>
      </c>
      <c r="CG2157" s="277">
        <f t="shared" si="564"/>
        <v>0</v>
      </c>
      <c r="CH2157" s="277">
        <f t="shared" si="564"/>
        <v>0</v>
      </c>
      <c r="CI2157" s="278">
        <f t="shared" si="553"/>
        <v>0</v>
      </c>
      <c r="CJ2157" s="280">
        <f t="shared" si="565"/>
        <v>0</v>
      </c>
      <c r="CK2157" s="232">
        <f t="shared" si="566"/>
        <v>0</v>
      </c>
      <c r="CL2157" s="1"/>
    </row>
    <row r="2158" spans="1:90" ht="18" customHeight="1">
      <c r="A2158" s="1"/>
      <c r="B2158" s="1"/>
      <c r="C2158" s="314"/>
      <c r="D2158" s="287" t="str">
        <f t="shared" si="552"/>
        <v/>
      </c>
      <c r="E2158" s="449" t="str">
        <f t="shared" si="554"/>
        <v/>
      </c>
      <c r="F2158" s="450"/>
      <c r="G2158" s="451"/>
      <c r="H2158" s="452"/>
      <c r="I2158" s="453"/>
      <c r="J2158" s="453"/>
      <c r="K2158" s="453"/>
      <c r="L2158" s="453"/>
      <c r="M2158" s="454"/>
      <c r="N2158" s="455"/>
      <c r="O2158" s="456"/>
      <c r="P2158" s="456"/>
      <c r="Q2158" s="456"/>
      <c r="R2158" s="456"/>
      <c r="S2158" s="456"/>
      <c r="T2158" s="456"/>
      <c r="U2158" s="456"/>
      <c r="V2158" s="456"/>
      <c r="W2158" s="456"/>
      <c r="X2158" s="456"/>
      <c r="Y2158" s="456"/>
      <c r="Z2158" s="456"/>
      <c r="AA2158" s="456"/>
      <c r="AB2158" s="456"/>
      <c r="AC2158" s="456"/>
      <c r="AD2158" s="456"/>
      <c r="AE2158" s="457"/>
      <c r="AF2158" s="455"/>
      <c r="AG2158" s="456"/>
      <c r="AH2158" s="456"/>
      <c r="AI2158" s="456"/>
      <c r="AJ2158" s="456"/>
      <c r="AK2158" s="456"/>
      <c r="AL2158" s="456"/>
      <c r="AM2158" s="456"/>
      <c r="AN2158" s="457"/>
      <c r="AO2158" s="455"/>
      <c r="AP2158" s="456"/>
      <c r="AQ2158" s="456"/>
      <c r="AR2158" s="456"/>
      <c r="AS2158" s="456"/>
      <c r="AT2158" s="456"/>
      <c r="AU2158" s="456"/>
      <c r="AV2158" s="456"/>
      <c r="AW2158" s="456"/>
      <c r="AX2158" s="456"/>
      <c r="AY2158" s="456"/>
      <c r="AZ2158" s="456"/>
      <c r="BA2158" s="456"/>
      <c r="BB2158" s="456"/>
      <c r="BC2158" s="456"/>
      <c r="BD2158" s="456"/>
      <c r="BE2158" s="456"/>
      <c r="BF2158" s="456"/>
      <c r="BG2158" s="457"/>
      <c r="BH2158" s="458"/>
      <c r="BI2158" s="459"/>
      <c r="BJ2158" s="459"/>
      <c r="BK2158" s="459"/>
      <c r="BL2158" s="459"/>
      <c r="BM2158" s="460"/>
      <c r="BN2158" s="314"/>
      <c r="BO2158" s="314"/>
      <c r="BP2158" s="1"/>
      <c r="BQ2158" s="120">
        <f>IF($F$3="","",IF(N2158=$F$3,COUNTIF(BQ$23:BQ2157,"&gt;0")+1,0))</f>
        <v>0</v>
      </c>
      <c r="BR2158" s="1"/>
      <c r="BS2158" s="20" t="str">
        <f>IF($N2158="","",IF(VLOOKUP(VLOOKUP($N2158,IMPOSTAZIONI!$E$6:$I$13,5,FALSE),IMPOSTAZIONI!$B$25:$N$32,3,FALSE)=0,"",VLOOKUP(VLOOKUP($N2158,IMPOSTAZIONI!$E$6:$I$13,5,FALSE),IMPOSTAZIONI!$B$25:$N$32,3,FALSE)))</f>
        <v/>
      </c>
      <c r="BT2158" s="20" t="str">
        <f>IF($N2158="","",IF(VLOOKUP(VLOOKUP($N2158,IMPOSTAZIONI!$E$6:$I$13,5,FALSE),IMPOSTAZIONI!$B$25:$N$32,6,FALSE)=0,"",VLOOKUP(VLOOKUP($N2158,IMPOSTAZIONI!$E$6:$I$13,5,FALSE),IMPOSTAZIONI!$B$25:$N$32,6,FALSE)))</f>
        <v/>
      </c>
      <c r="BU2158" s="20" t="str">
        <f>IF($N2158="","",IF(VLOOKUP(VLOOKUP($N2158,IMPOSTAZIONI!$E$6:$I$13,5,FALSE),IMPOSTAZIONI!$B$25:$N$32,9,FALSE)=0,"",VLOOKUP(VLOOKUP($N2158,IMPOSTAZIONI!$E$6:$I$13,5,FALSE),IMPOSTAZIONI!$B$25:$N$32,9,FALSE)))</f>
        <v/>
      </c>
      <c r="BV2158" s="20" t="str">
        <f>IF($N2158="","",IF(VLOOKUP(VLOOKUP($N2158,IMPOSTAZIONI!$E$6:$I$13,5,FALSE),IMPOSTAZIONI!$B$25:$N$32,12,FALSE)=0,"",VLOOKUP(VLOOKUP($N2158,IMPOSTAZIONI!$E$6:$I$13,5,FALSE),IMPOSTAZIONI!$B$25:$N$32,12,FALSE)))</f>
        <v/>
      </c>
      <c r="BW2158" s="221" t="str">
        <f t="shared" si="555"/>
        <v/>
      </c>
      <c r="BX2158" s="221" t="str">
        <f t="shared" si="556"/>
        <v/>
      </c>
      <c r="BY2158" s="221">
        <f t="shared" si="557"/>
        <v>0</v>
      </c>
      <c r="BZ2158" s="231">
        <f t="shared" si="558"/>
        <v>0</v>
      </c>
      <c r="CA2158" s="246">
        <f t="shared" si="559"/>
        <v>0</v>
      </c>
      <c r="CB2158" s="246">
        <f t="shared" si="560"/>
        <v>0</v>
      </c>
      <c r="CC2158" s="246" t="str">
        <f t="shared" si="561"/>
        <v/>
      </c>
      <c r="CD2158" s="246">
        <f t="shared" si="562"/>
        <v>5</v>
      </c>
      <c r="CE2158" s="246">
        <f t="shared" si="563"/>
        <v>0</v>
      </c>
      <c r="CF2158" s="276">
        <f t="shared" si="564"/>
        <v>0</v>
      </c>
      <c r="CG2158" s="277">
        <f t="shared" si="564"/>
        <v>0</v>
      </c>
      <c r="CH2158" s="277">
        <f t="shared" si="564"/>
        <v>0</v>
      </c>
      <c r="CI2158" s="278">
        <f t="shared" si="553"/>
        <v>0</v>
      </c>
      <c r="CJ2158" s="280">
        <f t="shared" si="565"/>
        <v>0</v>
      </c>
      <c r="CK2158" s="232">
        <f t="shared" si="566"/>
        <v>0</v>
      </c>
      <c r="CL2158" s="1"/>
    </row>
    <row r="2159" spans="1:90" ht="18" customHeight="1">
      <c r="A2159" s="1"/>
      <c r="B2159" s="1"/>
      <c r="C2159" s="314"/>
      <c r="D2159" s="287" t="str">
        <f t="shared" si="552"/>
        <v/>
      </c>
      <c r="E2159" s="449" t="str">
        <f t="shared" si="554"/>
        <v/>
      </c>
      <c r="F2159" s="450"/>
      <c r="G2159" s="451"/>
      <c r="H2159" s="452"/>
      <c r="I2159" s="453"/>
      <c r="J2159" s="453"/>
      <c r="K2159" s="453"/>
      <c r="L2159" s="453"/>
      <c r="M2159" s="454"/>
      <c r="N2159" s="455"/>
      <c r="O2159" s="456"/>
      <c r="P2159" s="456"/>
      <c r="Q2159" s="456"/>
      <c r="R2159" s="456"/>
      <c r="S2159" s="456"/>
      <c r="T2159" s="456"/>
      <c r="U2159" s="456"/>
      <c r="V2159" s="456"/>
      <c r="W2159" s="456"/>
      <c r="X2159" s="456"/>
      <c r="Y2159" s="456"/>
      <c r="Z2159" s="456"/>
      <c r="AA2159" s="456"/>
      <c r="AB2159" s="456"/>
      <c r="AC2159" s="456"/>
      <c r="AD2159" s="456"/>
      <c r="AE2159" s="457"/>
      <c r="AF2159" s="455"/>
      <c r="AG2159" s="456"/>
      <c r="AH2159" s="456"/>
      <c r="AI2159" s="456"/>
      <c r="AJ2159" s="456"/>
      <c r="AK2159" s="456"/>
      <c r="AL2159" s="456"/>
      <c r="AM2159" s="456"/>
      <c r="AN2159" s="457"/>
      <c r="AO2159" s="455"/>
      <c r="AP2159" s="456"/>
      <c r="AQ2159" s="456"/>
      <c r="AR2159" s="456"/>
      <c r="AS2159" s="456"/>
      <c r="AT2159" s="456"/>
      <c r="AU2159" s="456"/>
      <c r="AV2159" s="456"/>
      <c r="AW2159" s="456"/>
      <c r="AX2159" s="456"/>
      <c r="AY2159" s="456"/>
      <c r="AZ2159" s="456"/>
      <c r="BA2159" s="456"/>
      <c r="BB2159" s="456"/>
      <c r="BC2159" s="456"/>
      <c r="BD2159" s="456"/>
      <c r="BE2159" s="456"/>
      <c r="BF2159" s="456"/>
      <c r="BG2159" s="457"/>
      <c r="BH2159" s="458"/>
      <c r="BI2159" s="459"/>
      <c r="BJ2159" s="459"/>
      <c r="BK2159" s="459"/>
      <c r="BL2159" s="459"/>
      <c r="BM2159" s="460"/>
      <c r="BN2159" s="314"/>
      <c r="BO2159" s="314"/>
      <c r="BP2159" s="1"/>
      <c r="BQ2159" s="120">
        <f>IF($F$3="","",IF(N2159=$F$3,COUNTIF(BQ$23:BQ2158,"&gt;0")+1,0))</f>
        <v>0</v>
      </c>
      <c r="BR2159" s="1"/>
      <c r="BS2159" s="20" t="str">
        <f>IF($N2159="","",IF(VLOOKUP(VLOOKUP($N2159,IMPOSTAZIONI!$E$6:$I$13,5,FALSE),IMPOSTAZIONI!$B$25:$N$32,3,FALSE)=0,"",VLOOKUP(VLOOKUP($N2159,IMPOSTAZIONI!$E$6:$I$13,5,FALSE),IMPOSTAZIONI!$B$25:$N$32,3,FALSE)))</f>
        <v/>
      </c>
      <c r="BT2159" s="20" t="str">
        <f>IF($N2159="","",IF(VLOOKUP(VLOOKUP($N2159,IMPOSTAZIONI!$E$6:$I$13,5,FALSE),IMPOSTAZIONI!$B$25:$N$32,6,FALSE)=0,"",VLOOKUP(VLOOKUP($N2159,IMPOSTAZIONI!$E$6:$I$13,5,FALSE),IMPOSTAZIONI!$B$25:$N$32,6,FALSE)))</f>
        <v/>
      </c>
      <c r="BU2159" s="20" t="str">
        <f>IF($N2159="","",IF(VLOOKUP(VLOOKUP($N2159,IMPOSTAZIONI!$E$6:$I$13,5,FALSE),IMPOSTAZIONI!$B$25:$N$32,9,FALSE)=0,"",VLOOKUP(VLOOKUP($N2159,IMPOSTAZIONI!$E$6:$I$13,5,FALSE),IMPOSTAZIONI!$B$25:$N$32,9,FALSE)))</f>
        <v/>
      </c>
      <c r="BV2159" s="20" t="str">
        <f>IF($N2159="","",IF(VLOOKUP(VLOOKUP($N2159,IMPOSTAZIONI!$E$6:$I$13,5,FALSE),IMPOSTAZIONI!$B$25:$N$32,12,FALSE)=0,"",VLOOKUP(VLOOKUP($N2159,IMPOSTAZIONI!$E$6:$I$13,5,FALSE),IMPOSTAZIONI!$B$25:$N$32,12,FALSE)))</f>
        <v/>
      </c>
      <c r="BW2159" s="221" t="str">
        <f t="shared" si="555"/>
        <v/>
      </c>
      <c r="BX2159" s="221" t="str">
        <f t="shared" si="556"/>
        <v/>
      </c>
      <c r="BY2159" s="221">
        <f t="shared" si="557"/>
        <v>0</v>
      </c>
      <c r="BZ2159" s="231">
        <f t="shared" si="558"/>
        <v>0</v>
      </c>
      <c r="CA2159" s="246">
        <f t="shared" si="559"/>
        <v>0</v>
      </c>
      <c r="CB2159" s="246">
        <f t="shared" si="560"/>
        <v>0</v>
      </c>
      <c r="CC2159" s="246" t="str">
        <f t="shared" si="561"/>
        <v/>
      </c>
      <c r="CD2159" s="246">
        <f t="shared" si="562"/>
        <v>5</v>
      </c>
      <c r="CE2159" s="246">
        <f t="shared" si="563"/>
        <v>0</v>
      </c>
      <c r="CF2159" s="276">
        <f t="shared" si="564"/>
        <v>0</v>
      </c>
      <c r="CG2159" s="277">
        <f t="shared" si="564"/>
        <v>0</v>
      </c>
      <c r="CH2159" s="277">
        <f t="shared" si="564"/>
        <v>0</v>
      </c>
      <c r="CI2159" s="278">
        <f t="shared" si="553"/>
        <v>0</v>
      </c>
      <c r="CJ2159" s="280">
        <f t="shared" si="565"/>
        <v>0</v>
      </c>
      <c r="CK2159" s="232">
        <f t="shared" si="566"/>
        <v>0</v>
      </c>
      <c r="CL2159" s="1"/>
    </row>
    <row r="2160" spans="1:90" ht="18" customHeight="1">
      <c r="A2160" s="1"/>
      <c r="B2160" s="1"/>
      <c r="C2160" s="314"/>
      <c r="D2160" s="287" t="str">
        <f t="shared" si="552"/>
        <v/>
      </c>
      <c r="E2160" s="449" t="str">
        <f t="shared" si="554"/>
        <v/>
      </c>
      <c r="F2160" s="450"/>
      <c r="G2160" s="451"/>
      <c r="H2160" s="452"/>
      <c r="I2160" s="453"/>
      <c r="J2160" s="453"/>
      <c r="K2160" s="453"/>
      <c r="L2160" s="453"/>
      <c r="M2160" s="454"/>
      <c r="N2160" s="455"/>
      <c r="O2160" s="456"/>
      <c r="P2160" s="456"/>
      <c r="Q2160" s="456"/>
      <c r="R2160" s="456"/>
      <c r="S2160" s="456"/>
      <c r="T2160" s="456"/>
      <c r="U2160" s="456"/>
      <c r="V2160" s="456"/>
      <c r="W2160" s="456"/>
      <c r="X2160" s="456"/>
      <c r="Y2160" s="456"/>
      <c r="Z2160" s="456"/>
      <c r="AA2160" s="456"/>
      <c r="AB2160" s="456"/>
      <c r="AC2160" s="456"/>
      <c r="AD2160" s="456"/>
      <c r="AE2160" s="457"/>
      <c r="AF2160" s="455"/>
      <c r="AG2160" s="456"/>
      <c r="AH2160" s="456"/>
      <c r="AI2160" s="456"/>
      <c r="AJ2160" s="456"/>
      <c r="AK2160" s="456"/>
      <c r="AL2160" s="456"/>
      <c r="AM2160" s="456"/>
      <c r="AN2160" s="457"/>
      <c r="AO2160" s="455"/>
      <c r="AP2160" s="456"/>
      <c r="AQ2160" s="456"/>
      <c r="AR2160" s="456"/>
      <c r="AS2160" s="456"/>
      <c r="AT2160" s="456"/>
      <c r="AU2160" s="456"/>
      <c r="AV2160" s="456"/>
      <c r="AW2160" s="456"/>
      <c r="AX2160" s="456"/>
      <c r="AY2160" s="456"/>
      <c r="AZ2160" s="456"/>
      <c r="BA2160" s="456"/>
      <c r="BB2160" s="456"/>
      <c r="BC2160" s="456"/>
      <c r="BD2160" s="456"/>
      <c r="BE2160" s="456"/>
      <c r="BF2160" s="456"/>
      <c r="BG2160" s="457"/>
      <c r="BH2160" s="458"/>
      <c r="BI2160" s="459"/>
      <c r="BJ2160" s="459"/>
      <c r="BK2160" s="459"/>
      <c r="BL2160" s="459"/>
      <c r="BM2160" s="460"/>
      <c r="BN2160" s="314"/>
      <c r="BO2160" s="314"/>
      <c r="BP2160" s="1"/>
      <c r="BQ2160" s="120">
        <f>IF($F$3="","",IF(N2160=$F$3,COUNTIF(BQ$23:BQ2159,"&gt;0")+1,0))</f>
        <v>0</v>
      </c>
      <c r="BR2160" s="1"/>
      <c r="BS2160" s="20" t="str">
        <f>IF($N2160="","",IF(VLOOKUP(VLOOKUP($N2160,IMPOSTAZIONI!$E$6:$I$13,5,FALSE),IMPOSTAZIONI!$B$25:$N$32,3,FALSE)=0,"",VLOOKUP(VLOOKUP($N2160,IMPOSTAZIONI!$E$6:$I$13,5,FALSE),IMPOSTAZIONI!$B$25:$N$32,3,FALSE)))</f>
        <v/>
      </c>
      <c r="BT2160" s="20" t="str">
        <f>IF($N2160="","",IF(VLOOKUP(VLOOKUP($N2160,IMPOSTAZIONI!$E$6:$I$13,5,FALSE),IMPOSTAZIONI!$B$25:$N$32,6,FALSE)=0,"",VLOOKUP(VLOOKUP($N2160,IMPOSTAZIONI!$E$6:$I$13,5,FALSE),IMPOSTAZIONI!$B$25:$N$32,6,FALSE)))</f>
        <v/>
      </c>
      <c r="BU2160" s="20" t="str">
        <f>IF($N2160="","",IF(VLOOKUP(VLOOKUP($N2160,IMPOSTAZIONI!$E$6:$I$13,5,FALSE),IMPOSTAZIONI!$B$25:$N$32,9,FALSE)=0,"",VLOOKUP(VLOOKUP($N2160,IMPOSTAZIONI!$E$6:$I$13,5,FALSE),IMPOSTAZIONI!$B$25:$N$32,9,FALSE)))</f>
        <v/>
      </c>
      <c r="BV2160" s="20" t="str">
        <f>IF($N2160="","",IF(VLOOKUP(VLOOKUP($N2160,IMPOSTAZIONI!$E$6:$I$13,5,FALSE),IMPOSTAZIONI!$B$25:$N$32,12,FALSE)=0,"",VLOOKUP(VLOOKUP($N2160,IMPOSTAZIONI!$E$6:$I$13,5,FALSE),IMPOSTAZIONI!$B$25:$N$32,12,FALSE)))</f>
        <v/>
      </c>
      <c r="BW2160" s="221" t="str">
        <f t="shared" si="555"/>
        <v/>
      </c>
      <c r="BX2160" s="221" t="str">
        <f t="shared" si="556"/>
        <v/>
      </c>
      <c r="BY2160" s="221">
        <f t="shared" si="557"/>
        <v>0</v>
      </c>
      <c r="BZ2160" s="231">
        <f t="shared" si="558"/>
        <v>0</v>
      </c>
      <c r="CA2160" s="246">
        <f t="shared" si="559"/>
        <v>0</v>
      </c>
      <c r="CB2160" s="246">
        <f t="shared" si="560"/>
        <v>0</v>
      </c>
      <c r="CC2160" s="246" t="str">
        <f t="shared" si="561"/>
        <v/>
      </c>
      <c r="CD2160" s="246">
        <f t="shared" si="562"/>
        <v>5</v>
      </c>
      <c r="CE2160" s="246">
        <f t="shared" si="563"/>
        <v>0</v>
      </c>
      <c r="CF2160" s="276">
        <f t="shared" si="564"/>
        <v>0</v>
      </c>
      <c r="CG2160" s="277">
        <f t="shared" si="564"/>
        <v>0</v>
      </c>
      <c r="CH2160" s="277">
        <f t="shared" si="564"/>
        <v>0</v>
      </c>
      <c r="CI2160" s="278">
        <f t="shared" si="553"/>
        <v>0</v>
      </c>
      <c r="CJ2160" s="280">
        <f t="shared" si="565"/>
        <v>0</v>
      </c>
      <c r="CK2160" s="232">
        <f t="shared" si="566"/>
        <v>0</v>
      </c>
      <c r="CL2160" s="1"/>
    </row>
    <row r="2161" spans="1:90" ht="18" customHeight="1">
      <c r="A2161" s="1"/>
      <c r="B2161" s="1"/>
      <c r="C2161" s="314"/>
      <c r="D2161" s="287" t="str">
        <f t="shared" ref="D2161:D2224" si="567">IF(BY2161=1,"Errore",IF(BY2161=2,"+ EVN nel gg.",""))</f>
        <v/>
      </c>
      <c r="E2161" s="449" t="str">
        <f t="shared" si="554"/>
        <v/>
      </c>
      <c r="F2161" s="450"/>
      <c r="G2161" s="451"/>
      <c r="H2161" s="452"/>
      <c r="I2161" s="453"/>
      <c r="J2161" s="453"/>
      <c r="K2161" s="453"/>
      <c r="L2161" s="453"/>
      <c r="M2161" s="454"/>
      <c r="N2161" s="455"/>
      <c r="O2161" s="456"/>
      <c r="P2161" s="456"/>
      <c r="Q2161" s="456"/>
      <c r="R2161" s="456"/>
      <c r="S2161" s="456"/>
      <c r="T2161" s="456"/>
      <c r="U2161" s="456"/>
      <c r="V2161" s="456"/>
      <c r="W2161" s="456"/>
      <c r="X2161" s="456"/>
      <c r="Y2161" s="456"/>
      <c r="Z2161" s="456"/>
      <c r="AA2161" s="456"/>
      <c r="AB2161" s="456"/>
      <c r="AC2161" s="456"/>
      <c r="AD2161" s="456"/>
      <c r="AE2161" s="457"/>
      <c r="AF2161" s="455"/>
      <c r="AG2161" s="456"/>
      <c r="AH2161" s="456"/>
      <c r="AI2161" s="456"/>
      <c r="AJ2161" s="456"/>
      <c r="AK2161" s="456"/>
      <c r="AL2161" s="456"/>
      <c r="AM2161" s="456"/>
      <c r="AN2161" s="457"/>
      <c r="AO2161" s="455"/>
      <c r="AP2161" s="456"/>
      <c r="AQ2161" s="456"/>
      <c r="AR2161" s="456"/>
      <c r="AS2161" s="456"/>
      <c r="AT2161" s="456"/>
      <c r="AU2161" s="456"/>
      <c r="AV2161" s="456"/>
      <c r="AW2161" s="456"/>
      <c r="AX2161" s="456"/>
      <c r="AY2161" s="456"/>
      <c r="AZ2161" s="456"/>
      <c r="BA2161" s="456"/>
      <c r="BB2161" s="456"/>
      <c r="BC2161" s="456"/>
      <c r="BD2161" s="456"/>
      <c r="BE2161" s="456"/>
      <c r="BF2161" s="456"/>
      <c r="BG2161" s="457"/>
      <c r="BH2161" s="458"/>
      <c r="BI2161" s="459"/>
      <c r="BJ2161" s="459"/>
      <c r="BK2161" s="459"/>
      <c r="BL2161" s="459"/>
      <c r="BM2161" s="460"/>
      <c r="BN2161" s="314"/>
      <c r="BO2161" s="314"/>
      <c r="BP2161" s="1"/>
      <c r="BQ2161" s="120">
        <f>IF($F$3="","",IF(N2161=$F$3,COUNTIF(BQ$23:BQ2160,"&gt;0")+1,0))</f>
        <v>0</v>
      </c>
      <c r="BR2161" s="1"/>
      <c r="BS2161" s="20" t="str">
        <f>IF($N2161="","",IF(VLOOKUP(VLOOKUP($N2161,IMPOSTAZIONI!$E$6:$I$13,5,FALSE),IMPOSTAZIONI!$B$25:$N$32,3,FALSE)=0,"",VLOOKUP(VLOOKUP($N2161,IMPOSTAZIONI!$E$6:$I$13,5,FALSE),IMPOSTAZIONI!$B$25:$N$32,3,FALSE)))</f>
        <v/>
      </c>
      <c r="BT2161" s="20" t="str">
        <f>IF($N2161="","",IF(VLOOKUP(VLOOKUP($N2161,IMPOSTAZIONI!$E$6:$I$13,5,FALSE),IMPOSTAZIONI!$B$25:$N$32,6,FALSE)=0,"",VLOOKUP(VLOOKUP($N2161,IMPOSTAZIONI!$E$6:$I$13,5,FALSE),IMPOSTAZIONI!$B$25:$N$32,6,FALSE)))</f>
        <v/>
      </c>
      <c r="BU2161" s="20" t="str">
        <f>IF($N2161="","",IF(VLOOKUP(VLOOKUP($N2161,IMPOSTAZIONI!$E$6:$I$13,5,FALSE),IMPOSTAZIONI!$B$25:$N$32,9,FALSE)=0,"",VLOOKUP(VLOOKUP($N2161,IMPOSTAZIONI!$E$6:$I$13,5,FALSE),IMPOSTAZIONI!$B$25:$N$32,9,FALSE)))</f>
        <v/>
      </c>
      <c r="BV2161" s="20" t="str">
        <f>IF($N2161="","",IF(VLOOKUP(VLOOKUP($N2161,IMPOSTAZIONI!$E$6:$I$13,5,FALSE),IMPOSTAZIONI!$B$25:$N$32,12,FALSE)=0,"",VLOOKUP(VLOOKUP($N2161,IMPOSTAZIONI!$E$6:$I$13,5,FALSE),IMPOSTAZIONI!$B$25:$N$32,12,FALSE)))</f>
        <v/>
      </c>
      <c r="BW2161" s="221" t="str">
        <f t="shared" si="555"/>
        <v/>
      </c>
      <c r="BX2161" s="221" t="str">
        <f t="shared" si="556"/>
        <v/>
      </c>
      <c r="BY2161" s="221">
        <f t="shared" si="557"/>
        <v>0</v>
      </c>
      <c r="BZ2161" s="231">
        <f t="shared" si="558"/>
        <v>0</v>
      </c>
      <c r="CA2161" s="246">
        <f t="shared" si="559"/>
        <v>0</v>
      </c>
      <c r="CB2161" s="246">
        <f t="shared" si="560"/>
        <v>0</v>
      </c>
      <c r="CC2161" s="246" t="str">
        <f t="shared" si="561"/>
        <v/>
      </c>
      <c r="CD2161" s="246">
        <f t="shared" si="562"/>
        <v>5</v>
      </c>
      <c r="CE2161" s="246">
        <f t="shared" si="563"/>
        <v>0</v>
      </c>
      <c r="CF2161" s="276">
        <f t="shared" si="564"/>
        <v>0</v>
      </c>
      <c r="CG2161" s="277">
        <f t="shared" si="564"/>
        <v>0</v>
      </c>
      <c r="CH2161" s="277">
        <f t="shared" si="564"/>
        <v>0</v>
      </c>
      <c r="CI2161" s="278">
        <f t="shared" si="553"/>
        <v>0</v>
      </c>
      <c r="CJ2161" s="280">
        <f t="shared" si="565"/>
        <v>0</v>
      </c>
      <c r="CK2161" s="232">
        <f t="shared" si="566"/>
        <v>0</v>
      </c>
      <c r="CL2161" s="1"/>
    </row>
    <row r="2162" spans="1:90" ht="18" customHeight="1">
      <c r="A2162" s="1"/>
      <c r="B2162" s="1"/>
      <c r="C2162" s="314"/>
      <c r="D2162" s="287" t="str">
        <f t="shared" si="567"/>
        <v/>
      </c>
      <c r="E2162" s="449" t="str">
        <f t="shared" si="554"/>
        <v/>
      </c>
      <c r="F2162" s="450"/>
      <c r="G2162" s="451"/>
      <c r="H2162" s="452"/>
      <c r="I2162" s="453"/>
      <c r="J2162" s="453"/>
      <c r="K2162" s="453"/>
      <c r="L2162" s="453"/>
      <c r="M2162" s="454"/>
      <c r="N2162" s="455"/>
      <c r="O2162" s="456"/>
      <c r="P2162" s="456"/>
      <c r="Q2162" s="456"/>
      <c r="R2162" s="456"/>
      <c r="S2162" s="456"/>
      <c r="T2162" s="456"/>
      <c r="U2162" s="456"/>
      <c r="V2162" s="456"/>
      <c r="W2162" s="456"/>
      <c r="X2162" s="456"/>
      <c r="Y2162" s="456"/>
      <c r="Z2162" s="456"/>
      <c r="AA2162" s="456"/>
      <c r="AB2162" s="456"/>
      <c r="AC2162" s="456"/>
      <c r="AD2162" s="456"/>
      <c r="AE2162" s="457"/>
      <c r="AF2162" s="455"/>
      <c r="AG2162" s="456"/>
      <c r="AH2162" s="456"/>
      <c r="AI2162" s="456"/>
      <c r="AJ2162" s="456"/>
      <c r="AK2162" s="456"/>
      <c r="AL2162" s="456"/>
      <c r="AM2162" s="456"/>
      <c r="AN2162" s="457"/>
      <c r="AO2162" s="455"/>
      <c r="AP2162" s="456"/>
      <c r="AQ2162" s="456"/>
      <c r="AR2162" s="456"/>
      <c r="AS2162" s="456"/>
      <c r="AT2162" s="456"/>
      <c r="AU2162" s="456"/>
      <c r="AV2162" s="456"/>
      <c r="AW2162" s="456"/>
      <c r="AX2162" s="456"/>
      <c r="AY2162" s="456"/>
      <c r="AZ2162" s="456"/>
      <c r="BA2162" s="456"/>
      <c r="BB2162" s="456"/>
      <c r="BC2162" s="456"/>
      <c r="BD2162" s="456"/>
      <c r="BE2162" s="456"/>
      <c r="BF2162" s="456"/>
      <c r="BG2162" s="457"/>
      <c r="BH2162" s="458"/>
      <c r="BI2162" s="459"/>
      <c r="BJ2162" s="459"/>
      <c r="BK2162" s="459"/>
      <c r="BL2162" s="459"/>
      <c r="BM2162" s="460"/>
      <c r="BN2162" s="314"/>
      <c r="BO2162" s="314"/>
      <c r="BP2162" s="1"/>
      <c r="BQ2162" s="120">
        <f>IF($F$3="","",IF(N2162=$F$3,COUNTIF(BQ$23:BQ2161,"&gt;0")+1,0))</f>
        <v>0</v>
      </c>
      <c r="BR2162" s="1"/>
      <c r="BS2162" s="20" t="str">
        <f>IF($N2162="","",IF(VLOOKUP(VLOOKUP($N2162,IMPOSTAZIONI!$E$6:$I$13,5,FALSE),IMPOSTAZIONI!$B$25:$N$32,3,FALSE)=0,"",VLOOKUP(VLOOKUP($N2162,IMPOSTAZIONI!$E$6:$I$13,5,FALSE),IMPOSTAZIONI!$B$25:$N$32,3,FALSE)))</f>
        <v/>
      </c>
      <c r="BT2162" s="20" t="str">
        <f>IF($N2162="","",IF(VLOOKUP(VLOOKUP($N2162,IMPOSTAZIONI!$E$6:$I$13,5,FALSE),IMPOSTAZIONI!$B$25:$N$32,6,FALSE)=0,"",VLOOKUP(VLOOKUP($N2162,IMPOSTAZIONI!$E$6:$I$13,5,FALSE),IMPOSTAZIONI!$B$25:$N$32,6,FALSE)))</f>
        <v/>
      </c>
      <c r="BU2162" s="20" t="str">
        <f>IF($N2162="","",IF(VLOOKUP(VLOOKUP($N2162,IMPOSTAZIONI!$E$6:$I$13,5,FALSE),IMPOSTAZIONI!$B$25:$N$32,9,FALSE)=0,"",VLOOKUP(VLOOKUP($N2162,IMPOSTAZIONI!$E$6:$I$13,5,FALSE),IMPOSTAZIONI!$B$25:$N$32,9,FALSE)))</f>
        <v/>
      </c>
      <c r="BV2162" s="20" t="str">
        <f>IF($N2162="","",IF(VLOOKUP(VLOOKUP($N2162,IMPOSTAZIONI!$E$6:$I$13,5,FALSE),IMPOSTAZIONI!$B$25:$N$32,12,FALSE)=0,"",VLOOKUP(VLOOKUP($N2162,IMPOSTAZIONI!$E$6:$I$13,5,FALSE),IMPOSTAZIONI!$B$25:$N$32,12,FALSE)))</f>
        <v/>
      </c>
      <c r="BW2162" s="221" t="str">
        <f t="shared" si="555"/>
        <v/>
      </c>
      <c r="BX2162" s="221" t="str">
        <f t="shared" si="556"/>
        <v/>
      </c>
      <c r="BY2162" s="221">
        <f t="shared" si="557"/>
        <v>0</v>
      </c>
      <c r="BZ2162" s="231">
        <f t="shared" si="558"/>
        <v>0</v>
      </c>
      <c r="CA2162" s="246">
        <f t="shared" si="559"/>
        <v>0</v>
      </c>
      <c r="CB2162" s="246">
        <f t="shared" si="560"/>
        <v>0</v>
      </c>
      <c r="CC2162" s="246" t="str">
        <f t="shared" si="561"/>
        <v/>
      </c>
      <c r="CD2162" s="246">
        <f t="shared" si="562"/>
        <v>5</v>
      </c>
      <c r="CE2162" s="246">
        <f t="shared" si="563"/>
        <v>0</v>
      </c>
      <c r="CF2162" s="276">
        <f t="shared" si="564"/>
        <v>0</v>
      </c>
      <c r="CG2162" s="277">
        <f t="shared" si="564"/>
        <v>0</v>
      </c>
      <c r="CH2162" s="277">
        <f t="shared" si="564"/>
        <v>0</v>
      </c>
      <c r="CI2162" s="278">
        <f t="shared" si="553"/>
        <v>0</v>
      </c>
      <c r="CJ2162" s="280">
        <f t="shared" si="565"/>
        <v>0</v>
      </c>
      <c r="CK2162" s="232">
        <f t="shared" si="566"/>
        <v>0</v>
      </c>
      <c r="CL2162" s="1"/>
    </row>
    <row r="2163" spans="1:90" ht="18" customHeight="1">
      <c r="A2163" s="1"/>
      <c r="B2163" s="1"/>
      <c r="C2163" s="314"/>
      <c r="D2163" s="287" t="str">
        <f t="shared" si="567"/>
        <v/>
      </c>
      <c r="E2163" s="449" t="str">
        <f t="shared" si="554"/>
        <v/>
      </c>
      <c r="F2163" s="450"/>
      <c r="G2163" s="451"/>
      <c r="H2163" s="452"/>
      <c r="I2163" s="453"/>
      <c r="J2163" s="453"/>
      <c r="K2163" s="453"/>
      <c r="L2163" s="453"/>
      <c r="M2163" s="454"/>
      <c r="N2163" s="455"/>
      <c r="O2163" s="456"/>
      <c r="P2163" s="456"/>
      <c r="Q2163" s="456"/>
      <c r="R2163" s="456"/>
      <c r="S2163" s="456"/>
      <c r="T2163" s="456"/>
      <c r="U2163" s="456"/>
      <c r="V2163" s="456"/>
      <c r="W2163" s="456"/>
      <c r="X2163" s="456"/>
      <c r="Y2163" s="456"/>
      <c r="Z2163" s="456"/>
      <c r="AA2163" s="456"/>
      <c r="AB2163" s="456"/>
      <c r="AC2163" s="456"/>
      <c r="AD2163" s="456"/>
      <c r="AE2163" s="457"/>
      <c r="AF2163" s="455"/>
      <c r="AG2163" s="456"/>
      <c r="AH2163" s="456"/>
      <c r="AI2163" s="456"/>
      <c r="AJ2163" s="456"/>
      <c r="AK2163" s="456"/>
      <c r="AL2163" s="456"/>
      <c r="AM2163" s="456"/>
      <c r="AN2163" s="457"/>
      <c r="AO2163" s="455"/>
      <c r="AP2163" s="456"/>
      <c r="AQ2163" s="456"/>
      <c r="AR2163" s="456"/>
      <c r="AS2163" s="456"/>
      <c r="AT2163" s="456"/>
      <c r="AU2163" s="456"/>
      <c r="AV2163" s="456"/>
      <c r="AW2163" s="456"/>
      <c r="AX2163" s="456"/>
      <c r="AY2163" s="456"/>
      <c r="AZ2163" s="456"/>
      <c r="BA2163" s="456"/>
      <c r="BB2163" s="456"/>
      <c r="BC2163" s="456"/>
      <c r="BD2163" s="456"/>
      <c r="BE2163" s="456"/>
      <c r="BF2163" s="456"/>
      <c r="BG2163" s="457"/>
      <c r="BH2163" s="458"/>
      <c r="BI2163" s="459"/>
      <c r="BJ2163" s="459"/>
      <c r="BK2163" s="459"/>
      <c r="BL2163" s="459"/>
      <c r="BM2163" s="460"/>
      <c r="BN2163" s="314"/>
      <c r="BO2163" s="314"/>
      <c r="BP2163" s="1"/>
      <c r="BQ2163" s="120">
        <f>IF($F$3="","",IF(N2163=$F$3,COUNTIF(BQ$23:BQ2162,"&gt;0")+1,0))</f>
        <v>0</v>
      </c>
      <c r="BR2163" s="1"/>
      <c r="BS2163" s="20" t="str">
        <f>IF($N2163="","",IF(VLOOKUP(VLOOKUP($N2163,IMPOSTAZIONI!$E$6:$I$13,5,FALSE),IMPOSTAZIONI!$B$25:$N$32,3,FALSE)=0,"",VLOOKUP(VLOOKUP($N2163,IMPOSTAZIONI!$E$6:$I$13,5,FALSE),IMPOSTAZIONI!$B$25:$N$32,3,FALSE)))</f>
        <v/>
      </c>
      <c r="BT2163" s="20" t="str">
        <f>IF($N2163="","",IF(VLOOKUP(VLOOKUP($N2163,IMPOSTAZIONI!$E$6:$I$13,5,FALSE),IMPOSTAZIONI!$B$25:$N$32,6,FALSE)=0,"",VLOOKUP(VLOOKUP($N2163,IMPOSTAZIONI!$E$6:$I$13,5,FALSE),IMPOSTAZIONI!$B$25:$N$32,6,FALSE)))</f>
        <v/>
      </c>
      <c r="BU2163" s="20" t="str">
        <f>IF($N2163="","",IF(VLOOKUP(VLOOKUP($N2163,IMPOSTAZIONI!$E$6:$I$13,5,FALSE),IMPOSTAZIONI!$B$25:$N$32,9,FALSE)=0,"",VLOOKUP(VLOOKUP($N2163,IMPOSTAZIONI!$E$6:$I$13,5,FALSE),IMPOSTAZIONI!$B$25:$N$32,9,FALSE)))</f>
        <v/>
      </c>
      <c r="BV2163" s="20" t="str">
        <f>IF($N2163="","",IF(VLOOKUP(VLOOKUP($N2163,IMPOSTAZIONI!$E$6:$I$13,5,FALSE),IMPOSTAZIONI!$B$25:$N$32,12,FALSE)=0,"",VLOOKUP(VLOOKUP($N2163,IMPOSTAZIONI!$E$6:$I$13,5,FALSE),IMPOSTAZIONI!$B$25:$N$32,12,FALSE)))</f>
        <v/>
      </c>
      <c r="BW2163" s="221" t="str">
        <f t="shared" si="555"/>
        <v/>
      </c>
      <c r="BX2163" s="221" t="str">
        <f t="shared" si="556"/>
        <v/>
      </c>
      <c r="BY2163" s="221">
        <f t="shared" si="557"/>
        <v>0</v>
      </c>
      <c r="BZ2163" s="231">
        <f t="shared" si="558"/>
        <v>0</v>
      </c>
      <c r="CA2163" s="246">
        <f t="shared" si="559"/>
        <v>0</v>
      </c>
      <c r="CB2163" s="246">
        <f t="shared" si="560"/>
        <v>0</v>
      </c>
      <c r="CC2163" s="246" t="str">
        <f t="shared" si="561"/>
        <v/>
      </c>
      <c r="CD2163" s="246">
        <f t="shared" si="562"/>
        <v>5</v>
      </c>
      <c r="CE2163" s="246">
        <f t="shared" si="563"/>
        <v>0</v>
      </c>
      <c r="CF2163" s="276">
        <f t="shared" si="564"/>
        <v>0</v>
      </c>
      <c r="CG2163" s="277">
        <f t="shared" si="564"/>
        <v>0</v>
      </c>
      <c r="CH2163" s="277">
        <f t="shared" si="564"/>
        <v>0</v>
      </c>
      <c r="CI2163" s="278">
        <f t="shared" si="553"/>
        <v>0</v>
      </c>
      <c r="CJ2163" s="280">
        <f t="shared" si="565"/>
        <v>0</v>
      </c>
      <c r="CK2163" s="232">
        <f t="shared" si="566"/>
        <v>0</v>
      </c>
      <c r="CL2163" s="1"/>
    </row>
    <row r="2164" spans="1:90" ht="18" customHeight="1">
      <c r="A2164" s="1"/>
      <c r="B2164" s="1"/>
      <c r="C2164" s="314"/>
      <c r="D2164" s="287" t="str">
        <f t="shared" si="567"/>
        <v/>
      </c>
      <c r="E2164" s="449" t="str">
        <f t="shared" si="554"/>
        <v/>
      </c>
      <c r="F2164" s="450"/>
      <c r="G2164" s="451"/>
      <c r="H2164" s="452"/>
      <c r="I2164" s="453"/>
      <c r="J2164" s="453"/>
      <c r="K2164" s="453"/>
      <c r="L2164" s="453"/>
      <c r="M2164" s="454"/>
      <c r="N2164" s="455"/>
      <c r="O2164" s="456"/>
      <c r="P2164" s="456"/>
      <c r="Q2164" s="456"/>
      <c r="R2164" s="456"/>
      <c r="S2164" s="456"/>
      <c r="T2164" s="456"/>
      <c r="U2164" s="456"/>
      <c r="V2164" s="456"/>
      <c r="W2164" s="456"/>
      <c r="X2164" s="456"/>
      <c r="Y2164" s="456"/>
      <c r="Z2164" s="456"/>
      <c r="AA2164" s="456"/>
      <c r="AB2164" s="456"/>
      <c r="AC2164" s="456"/>
      <c r="AD2164" s="456"/>
      <c r="AE2164" s="457"/>
      <c r="AF2164" s="455"/>
      <c r="AG2164" s="456"/>
      <c r="AH2164" s="456"/>
      <c r="AI2164" s="456"/>
      <c r="AJ2164" s="456"/>
      <c r="AK2164" s="456"/>
      <c r="AL2164" s="456"/>
      <c r="AM2164" s="456"/>
      <c r="AN2164" s="457"/>
      <c r="AO2164" s="455"/>
      <c r="AP2164" s="456"/>
      <c r="AQ2164" s="456"/>
      <c r="AR2164" s="456"/>
      <c r="AS2164" s="456"/>
      <c r="AT2164" s="456"/>
      <c r="AU2164" s="456"/>
      <c r="AV2164" s="456"/>
      <c r="AW2164" s="456"/>
      <c r="AX2164" s="456"/>
      <c r="AY2164" s="456"/>
      <c r="AZ2164" s="456"/>
      <c r="BA2164" s="456"/>
      <c r="BB2164" s="456"/>
      <c r="BC2164" s="456"/>
      <c r="BD2164" s="456"/>
      <c r="BE2164" s="456"/>
      <c r="BF2164" s="456"/>
      <c r="BG2164" s="457"/>
      <c r="BH2164" s="458"/>
      <c r="BI2164" s="459"/>
      <c r="BJ2164" s="459"/>
      <c r="BK2164" s="459"/>
      <c r="BL2164" s="459"/>
      <c r="BM2164" s="460"/>
      <c r="BN2164" s="314"/>
      <c r="BO2164" s="314"/>
      <c r="BP2164" s="1"/>
      <c r="BQ2164" s="120">
        <f>IF($F$3="","",IF(N2164=$F$3,COUNTIF(BQ$23:BQ2163,"&gt;0")+1,0))</f>
        <v>0</v>
      </c>
      <c r="BR2164" s="1"/>
      <c r="BS2164" s="20" t="str">
        <f>IF($N2164="","",IF(VLOOKUP(VLOOKUP($N2164,IMPOSTAZIONI!$E$6:$I$13,5,FALSE),IMPOSTAZIONI!$B$25:$N$32,3,FALSE)=0,"",VLOOKUP(VLOOKUP($N2164,IMPOSTAZIONI!$E$6:$I$13,5,FALSE),IMPOSTAZIONI!$B$25:$N$32,3,FALSE)))</f>
        <v/>
      </c>
      <c r="BT2164" s="20" t="str">
        <f>IF($N2164="","",IF(VLOOKUP(VLOOKUP($N2164,IMPOSTAZIONI!$E$6:$I$13,5,FALSE),IMPOSTAZIONI!$B$25:$N$32,6,FALSE)=0,"",VLOOKUP(VLOOKUP($N2164,IMPOSTAZIONI!$E$6:$I$13,5,FALSE),IMPOSTAZIONI!$B$25:$N$32,6,FALSE)))</f>
        <v/>
      </c>
      <c r="BU2164" s="20" t="str">
        <f>IF($N2164="","",IF(VLOOKUP(VLOOKUP($N2164,IMPOSTAZIONI!$E$6:$I$13,5,FALSE),IMPOSTAZIONI!$B$25:$N$32,9,FALSE)=0,"",VLOOKUP(VLOOKUP($N2164,IMPOSTAZIONI!$E$6:$I$13,5,FALSE),IMPOSTAZIONI!$B$25:$N$32,9,FALSE)))</f>
        <v/>
      </c>
      <c r="BV2164" s="20" t="str">
        <f>IF($N2164="","",IF(VLOOKUP(VLOOKUP($N2164,IMPOSTAZIONI!$E$6:$I$13,5,FALSE),IMPOSTAZIONI!$B$25:$N$32,12,FALSE)=0,"",VLOOKUP(VLOOKUP($N2164,IMPOSTAZIONI!$E$6:$I$13,5,FALSE),IMPOSTAZIONI!$B$25:$N$32,12,FALSE)))</f>
        <v/>
      </c>
      <c r="BW2164" s="221" t="str">
        <f t="shared" si="555"/>
        <v/>
      </c>
      <c r="BX2164" s="221" t="str">
        <f t="shared" si="556"/>
        <v/>
      </c>
      <c r="BY2164" s="221">
        <f t="shared" si="557"/>
        <v>0</v>
      </c>
      <c r="BZ2164" s="231">
        <f t="shared" si="558"/>
        <v>0</v>
      </c>
      <c r="CA2164" s="246">
        <f t="shared" si="559"/>
        <v>0</v>
      </c>
      <c r="CB2164" s="246">
        <f t="shared" si="560"/>
        <v>0</v>
      </c>
      <c r="CC2164" s="246" t="str">
        <f t="shared" si="561"/>
        <v/>
      </c>
      <c r="CD2164" s="246">
        <f t="shared" si="562"/>
        <v>5</v>
      </c>
      <c r="CE2164" s="246">
        <f t="shared" si="563"/>
        <v>0</v>
      </c>
      <c r="CF2164" s="276">
        <f t="shared" si="564"/>
        <v>0</v>
      </c>
      <c r="CG2164" s="277">
        <f t="shared" si="564"/>
        <v>0</v>
      </c>
      <c r="CH2164" s="277">
        <f t="shared" si="564"/>
        <v>0</v>
      </c>
      <c r="CI2164" s="278">
        <f t="shared" si="553"/>
        <v>0</v>
      </c>
      <c r="CJ2164" s="280">
        <f t="shared" si="565"/>
        <v>0</v>
      </c>
      <c r="CK2164" s="232">
        <f t="shared" si="566"/>
        <v>0</v>
      </c>
      <c r="CL2164" s="1"/>
    </row>
    <row r="2165" spans="1:90" ht="18" customHeight="1">
      <c r="A2165" s="1"/>
      <c r="B2165" s="1"/>
      <c r="C2165" s="314"/>
      <c r="D2165" s="287" t="str">
        <f t="shared" si="567"/>
        <v/>
      </c>
      <c r="E2165" s="449" t="str">
        <f t="shared" si="554"/>
        <v/>
      </c>
      <c r="F2165" s="450"/>
      <c r="G2165" s="451"/>
      <c r="H2165" s="452"/>
      <c r="I2165" s="453"/>
      <c r="J2165" s="453"/>
      <c r="K2165" s="453"/>
      <c r="L2165" s="453"/>
      <c r="M2165" s="454"/>
      <c r="N2165" s="455"/>
      <c r="O2165" s="456"/>
      <c r="P2165" s="456"/>
      <c r="Q2165" s="456"/>
      <c r="R2165" s="456"/>
      <c r="S2165" s="456"/>
      <c r="T2165" s="456"/>
      <c r="U2165" s="456"/>
      <c r="V2165" s="456"/>
      <c r="W2165" s="456"/>
      <c r="X2165" s="456"/>
      <c r="Y2165" s="456"/>
      <c r="Z2165" s="456"/>
      <c r="AA2165" s="456"/>
      <c r="AB2165" s="456"/>
      <c r="AC2165" s="456"/>
      <c r="AD2165" s="456"/>
      <c r="AE2165" s="457"/>
      <c r="AF2165" s="455"/>
      <c r="AG2165" s="456"/>
      <c r="AH2165" s="456"/>
      <c r="AI2165" s="456"/>
      <c r="AJ2165" s="456"/>
      <c r="AK2165" s="456"/>
      <c r="AL2165" s="456"/>
      <c r="AM2165" s="456"/>
      <c r="AN2165" s="457"/>
      <c r="AO2165" s="455"/>
      <c r="AP2165" s="456"/>
      <c r="AQ2165" s="456"/>
      <c r="AR2165" s="456"/>
      <c r="AS2165" s="456"/>
      <c r="AT2165" s="456"/>
      <c r="AU2165" s="456"/>
      <c r="AV2165" s="456"/>
      <c r="AW2165" s="456"/>
      <c r="AX2165" s="456"/>
      <c r="AY2165" s="456"/>
      <c r="AZ2165" s="456"/>
      <c r="BA2165" s="456"/>
      <c r="BB2165" s="456"/>
      <c r="BC2165" s="456"/>
      <c r="BD2165" s="456"/>
      <c r="BE2165" s="456"/>
      <c r="BF2165" s="456"/>
      <c r="BG2165" s="457"/>
      <c r="BH2165" s="458"/>
      <c r="BI2165" s="459"/>
      <c r="BJ2165" s="459"/>
      <c r="BK2165" s="459"/>
      <c r="BL2165" s="459"/>
      <c r="BM2165" s="460"/>
      <c r="BN2165" s="314"/>
      <c r="BO2165" s="314"/>
      <c r="BP2165" s="1"/>
      <c r="BQ2165" s="120">
        <f>IF($F$3="","",IF(N2165=$F$3,COUNTIF(BQ$23:BQ2164,"&gt;0")+1,0))</f>
        <v>0</v>
      </c>
      <c r="BR2165" s="1"/>
      <c r="BS2165" s="20" t="str">
        <f>IF($N2165="","",IF(VLOOKUP(VLOOKUP($N2165,IMPOSTAZIONI!$E$6:$I$13,5,FALSE),IMPOSTAZIONI!$B$25:$N$32,3,FALSE)=0,"",VLOOKUP(VLOOKUP($N2165,IMPOSTAZIONI!$E$6:$I$13,5,FALSE),IMPOSTAZIONI!$B$25:$N$32,3,FALSE)))</f>
        <v/>
      </c>
      <c r="BT2165" s="20" t="str">
        <f>IF($N2165="","",IF(VLOOKUP(VLOOKUP($N2165,IMPOSTAZIONI!$E$6:$I$13,5,FALSE),IMPOSTAZIONI!$B$25:$N$32,6,FALSE)=0,"",VLOOKUP(VLOOKUP($N2165,IMPOSTAZIONI!$E$6:$I$13,5,FALSE),IMPOSTAZIONI!$B$25:$N$32,6,FALSE)))</f>
        <v/>
      </c>
      <c r="BU2165" s="20" t="str">
        <f>IF($N2165="","",IF(VLOOKUP(VLOOKUP($N2165,IMPOSTAZIONI!$E$6:$I$13,5,FALSE),IMPOSTAZIONI!$B$25:$N$32,9,FALSE)=0,"",VLOOKUP(VLOOKUP($N2165,IMPOSTAZIONI!$E$6:$I$13,5,FALSE),IMPOSTAZIONI!$B$25:$N$32,9,FALSE)))</f>
        <v/>
      </c>
      <c r="BV2165" s="20" t="str">
        <f>IF($N2165="","",IF(VLOOKUP(VLOOKUP($N2165,IMPOSTAZIONI!$E$6:$I$13,5,FALSE),IMPOSTAZIONI!$B$25:$N$32,12,FALSE)=0,"",VLOOKUP(VLOOKUP($N2165,IMPOSTAZIONI!$E$6:$I$13,5,FALSE),IMPOSTAZIONI!$B$25:$N$32,12,FALSE)))</f>
        <v/>
      </c>
      <c r="BW2165" s="221" t="str">
        <f t="shared" si="555"/>
        <v/>
      </c>
      <c r="BX2165" s="221" t="str">
        <f t="shared" si="556"/>
        <v/>
      </c>
      <c r="BY2165" s="221">
        <f t="shared" si="557"/>
        <v>0</v>
      </c>
      <c r="BZ2165" s="231">
        <f t="shared" si="558"/>
        <v>0</v>
      </c>
      <c r="CA2165" s="246">
        <f t="shared" si="559"/>
        <v>0</v>
      </c>
      <c r="CB2165" s="246">
        <f t="shared" si="560"/>
        <v>0</v>
      </c>
      <c r="CC2165" s="246" t="str">
        <f t="shared" si="561"/>
        <v/>
      </c>
      <c r="CD2165" s="246">
        <f t="shared" si="562"/>
        <v>5</v>
      </c>
      <c r="CE2165" s="246">
        <f t="shared" si="563"/>
        <v>0</v>
      </c>
      <c r="CF2165" s="276">
        <f t="shared" si="564"/>
        <v>0</v>
      </c>
      <c r="CG2165" s="277">
        <f t="shared" si="564"/>
        <v>0</v>
      </c>
      <c r="CH2165" s="277">
        <f t="shared" si="564"/>
        <v>0</v>
      </c>
      <c r="CI2165" s="278">
        <f t="shared" si="553"/>
        <v>0</v>
      </c>
      <c r="CJ2165" s="280">
        <f t="shared" si="565"/>
        <v>0</v>
      </c>
      <c r="CK2165" s="232">
        <f t="shared" si="566"/>
        <v>0</v>
      </c>
      <c r="CL2165" s="1"/>
    </row>
    <row r="2166" spans="1:90" ht="18" customHeight="1">
      <c r="A2166" s="1"/>
      <c r="B2166" s="1"/>
      <c r="C2166" s="314"/>
      <c r="D2166" s="287" t="str">
        <f t="shared" si="567"/>
        <v/>
      </c>
      <c r="E2166" s="449" t="str">
        <f t="shared" si="554"/>
        <v/>
      </c>
      <c r="F2166" s="450"/>
      <c r="G2166" s="451"/>
      <c r="H2166" s="452"/>
      <c r="I2166" s="453"/>
      <c r="J2166" s="453"/>
      <c r="K2166" s="453"/>
      <c r="L2166" s="453"/>
      <c r="M2166" s="454"/>
      <c r="N2166" s="455"/>
      <c r="O2166" s="456"/>
      <c r="P2166" s="456"/>
      <c r="Q2166" s="456"/>
      <c r="R2166" s="456"/>
      <c r="S2166" s="456"/>
      <c r="T2166" s="456"/>
      <c r="U2166" s="456"/>
      <c r="V2166" s="456"/>
      <c r="W2166" s="456"/>
      <c r="X2166" s="456"/>
      <c r="Y2166" s="456"/>
      <c r="Z2166" s="456"/>
      <c r="AA2166" s="456"/>
      <c r="AB2166" s="456"/>
      <c r="AC2166" s="456"/>
      <c r="AD2166" s="456"/>
      <c r="AE2166" s="457"/>
      <c r="AF2166" s="455"/>
      <c r="AG2166" s="456"/>
      <c r="AH2166" s="456"/>
      <c r="AI2166" s="456"/>
      <c r="AJ2166" s="456"/>
      <c r="AK2166" s="456"/>
      <c r="AL2166" s="456"/>
      <c r="AM2166" s="456"/>
      <c r="AN2166" s="457"/>
      <c r="AO2166" s="455"/>
      <c r="AP2166" s="456"/>
      <c r="AQ2166" s="456"/>
      <c r="AR2166" s="456"/>
      <c r="AS2166" s="456"/>
      <c r="AT2166" s="456"/>
      <c r="AU2166" s="456"/>
      <c r="AV2166" s="456"/>
      <c r="AW2166" s="456"/>
      <c r="AX2166" s="456"/>
      <c r="AY2166" s="456"/>
      <c r="AZ2166" s="456"/>
      <c r="BA2166" s="456"/>
      <c r="BB2166" s="456"/>
      <c r="BC2166" s="456"/>
      <c r="BD2166" s="456"/>
      <c r="BE2166" s="456"/>
      <c r="BF2166" s="456"/>
      <c r="BG2166" s="457"/>
      <c r="BH2166" s="458"/>
      <c r="BI2166" s="459"/>
      <c r="BJ2166" s="459"/>
      <c r="BK2166" s="459"/>
      <c r="BL2166" s="459"/>
      <c r="BM2166" s="460"/>
      <c r="BN2166" s="314"/>
      <c r="BO2166" s="314"/>
      <c r="BP2166" s="1"/>
      <c r="BQ2166" s="120">
        <f>IF($F$3="","",IF(N2166=$F$3,COUNTIF(BQ$23:BQ2165,"&gt;0")+1,0))</f>
        <v>0</v>
      </c>
      <c r="BR2166" s="1"/>
      <c r="BS2166" s="20" t="str">
        <f>IF($N2166="","",IF(VLOOKUP(VLOOKUP($N2166,IMPOSTAZIONI!$E$6:$I$13,5,FALSE),IMPOSTAZIONI!$B$25:$N$32,3,FALSE)=0,"",VLOOKUP(VLOOKUP($N2166,IMPOSTAZIONI!$E$6:$I$13,5,FALSE),IMPOSTAZIONI!$B$25:$N$32,3,FALSE)))</f>
        <v/>
      </c>
      <c r="BT2166" s="20" t="str">
        <f>IF($N2166="","",IF(VLOOKUP(VLOOKUP($N2166,IMPOSTAZIONI!$E$6:$I$13,5,FALSE),IMPOSTAZIONI!$B$25:$N$32,6,FALSE)=0,"",VLOOKUP(VLOOKUP($N2166,IMPOSTAZIONI!$E$6:$I$13,5,FALSE),IMPOSTAZIONI!$B$25:$N$32,6,FALSE)))</f>
        <v/>
      </c>
      <c r="BU2166" s="20" t="str">
        <f>IF($N2166="","",IF(VLOOKUP(VLOOKUP($N2166,IMPOSTAZIONI!$E$6:$I$13,5,FALSE),IMPOSTAZIONI!$B$25:$N$32,9,FALSE)=0,"",VLOOKUP(VLOOKUP($N2166,IMPOSTAZIONI!$E$6:$I$13,5,FALSE),IMPOSTAZIONI!$B$25:$N$32,9,FALSE)))</f>
        <v/>
      </c>
      <c r="BV2166" s="20" t="str">
        <f>IF($N2166="","",IF(VLOOKUP(VLOOKUP($N2166,IMPOSTAZIONI!$E$6:$I$13,5,FALSE),IMPOSTAZIONI!$B$25:$N$32,12,FALSE)=0,"",VLOOKUP(VLOOKUP($N2166,IMPOSTAZIONI!$E$6:$I$13,5,FALSE),IMPOSTAZIONI!$B$25:$N$32,12,FALSE)))</f>
        <v/>
      </c>
      <c r="BW2166" s="221" t="str">
        <f t="shared" si="555"/>
        <v/>
      </c>
      <c r="BX2166" s="221" t="str">
        <f t="shared" si="556"/>
        <v/>
      </c>
      <c r="BY2166" s="221">
        <f t="shared" si="557"/>
        <v>0</v>
      </c>
      <c r="BZ2166" s="231">
        <f t="shared" si="558"/>
        <v>0</v>
      </c>
      <c r="CA2166" s="246">
        <f t="shared" si="559"/>
        <v>0</v>
      </c>
      <c r="CB2166" s="246">
        <f t="shared" si="560"/>
        <v>0</v>
      </c>
      <c r="CC2166" s="246" t="str">
        <f t="shared" si="561"/>
        <v/>
      </c>
      <c r="CD2166" s="246">
        <f t="shared" si="562"/>
        <v>5</v>
      </c>
      <c r="CE2166" s="246">
        <f t="shared" si="563"/>
        <v>0</v>
      </c>
      <c r="CF2166" s="276">
        <f t="shared" si="564"/>
        <v>0</v>
      </c>
      <c r="CG2166" s="277">
        <f t="shared" si="564"/>
        <v>0</v>
      </c>
      <c r="CH2166" s="277">
        <f t="shared" si="564"/>
        <v>0</v>
      </c>
      <c r="CI2166" s="278">
        <f t="shared" si="553"/>
        <v>0</v>
      </c>
      <c r="CJ2166" s="280">
        <f t="shared" si="565"/>
        <v>0</v>
      </c>
      <c r="CK2166" s="232">
        <f t="shared" si="566"/>
        <v>0</v>
      </c>
      <c r="CL2166" s="1"/>
    </row>
    <row r="2167" spans="1:90" ht="18" customHeight="1">
      <c r="A2167" s="1"/>
      <c r="B2167" s="1"/>
      <c r="C2167" s="314"/>
      <c r="D2167" s="287" t="str">
        <f t="shared" si="567"/>
        <v/>
      </c>
      <c r="E2167" s="449" t="str">
        <f t="shared" si="554"/>
        <v/>
      </c>
      <c r="F2167" s="450"/>
      <c r="G2167" s="451"/>
      <c r="H2167" s="452"/>
      <c r="I2167" s="453"/>
      <c r="J2167" s="453"/>
      <c r="K2167" s="453"/>
      <c r="L2167" s="453"/>
      <c r="M2167" s="454"/>
      <c r="N2167" s="455"/>
      <c r="O2167" s="456"/>
      <c r="P2167" s="456"/>
      <c r="Q2167" s="456"/>
      <c r="R2167" s="456"/>
      <c r="S2167" s="456"/>
      <c r="T2167" s="456"/>
      <c r="U2167" s="456"/>
      <c r="V2167" s="456"/>
      <c r="W2167" s="456"/>
      <c r="X2167" s="456"/>
      <c r="Y2167" s="456"/>
      <c r="Z2167" s="456"/>
      <c r="AA2167" s="456"/>
      <c r="AB2167" s="456"/>
      <c r="AC2167" s="456"/>
      <c r="AD2167" s="456"/>
      <c r="AE2167" s="457"/>
      <c r="AF2167" s="455"/>
      <c r="AG2167" s="456"/>
      <c r="AH2167" s="456"/>
      <c r="AI2167" s="456"/>
      <c r="AJ2167" s="456"/>
      <c r="AK2167" s="456"/>
      <c r="AL2167" s="456"/>
      <c r="AM2167" s="456"/>
      <c r="AN2167" s="457"/>
      <c r="AO2167" s="455"/>
      <c r="AP2167" s="456"/>
      <c r="AQ2167" s="456"/>
      <c r="AR2167" s="456"/>
      <c r="AS2167" s="456"/>
      <c r="AT2167" s="456"/>
      <c r="AU2167" s="456"/>
      <c r="AV2167" s="456"/>
      <c r="AW2167" s="456"/>
      <c r="AX2167" s="456"/>
      <c r="AY2167" s="456"/>
      <c r="AZ2167" s="456"/>
      <c r="BA2167" s="456"/>
      <c r="BB2167" s="456"/>
      <c r="BC2167" s="456"/>
      <c r="BD2167" s="456"/>
      <c r="BE2167" s="456"/>
      <c r="BF2167" s="456"/>
      <c r="BG2167" s="457"/>
      <c r="BH2167" s="458"/>
      <c r="BI2167" s="459"/>
      <c r="BJ2167" s="459"/>
      <c r="BK2167" s="459"/>
      <c r="BL2167" s="459"/>
      <c r="BM2167" s="460"/>
      <c r="BN2167" s="314"/>
      <c r="BO2167" s="314"/>
      <c r="BP2167" s="1"/>
      <c r="BQ2167" s="120">
        <f>IF($F$3="","",IF(N2167=$F$3,COUNTIF(BQ$23:BQ2166,"&gt;0")+1,0))</f>
        <v>0</v>
      </c>
      <c r="BR2167" s="1"/>
      <c r="BS2167" s="20" t="str">
        <f>IF($N2167="","",IF(VLOOKUP(VLOOKUP($N2167,IMPOSTAZIONI!$E$6:$I$13,5,FALSE),IMPOSTAZIONI!$B$25:$N$32,3,FALSE)=0,"",VLOOKUP(VLOOKUP($N2167,IMPOSTAZIONI!$E$6:$I$13,5,FALSE),IMPOSTAZIONI!$B$25:$N$32,3,FALSE)))</f>
        <v/>
      </c>
      <c r="BT2167" s="20" t="str">
        <f>IF($N2167="","",IF(VLOOKUP(VLOOKUP($N2167,IMPOSTAZIONI!$E$6:$I$13,5,FALSE),IMPOSTAZIONI!$B$25:$N$32,6,FALSE)=0,"",VLOOKUP(VLOOKUP($N2167,IMPOSTAZIONI!$E$6:$I$13,5,FALSE),IMPOSTAZIONI!$B$25:$N$32,6,FALSE)))</f>
        <v/>
      </c>
      <c r="BU2167" s="20" t="str">
        <f>IF($N2167="","",IF(VLOOKUP(VLOOKUP($N2167,IMPOSTAZIONI!$E$6:$I$13,5,FALSE),IMPOSTAZIONI!$B$25:$N$32,9,FALSE)=0,"",VLOOKUP(VLOOKUP($N2167,IMPOSTAZIONI!$E$6:$I$13,5,FALSE),IMPOSTAZIONI!$B$25:$N$32,9,FALSE)))</f>
        <v/>
      </c>
      <c r="BV2167" s="20" t="str">
        <f>IF($N2167="","",IF(VLOOKUP(VLOOKUP($N2167,IMPOSTAZIONI!$E$6:$I$13,5,FALSE),IMPOSTAZIONI!$B$25:$N$32,12,FALSE)=0,"",VLOOKUP(VLOOKUP($N2167,IMPOSTAZIONI!$E$6:$I$13,5,FALSE),IMPOSTAZIONI!$B$25:$N$32,12,FALSE)))</f>
        <v/>
      </c>
      <c r="BW2167" s="221" t="str">
        <f t="shared" si="555"/>
        <v/>
      </c>
      <c r="BX2167" s="221" t="str">
        <f t="shared" si="556"/>
        <v/>
      </c>
      <c r="BY2167" s="221">
        <f t="shared" si="557"/>
        <v>0</v>
      </c>
      <c r="BZ2167" s="231">
        <f t="shared" si="558"/>
        <v>0</v>
      </c>
      <c r="CA2167" s="246">
        <f t="shared" si="559"/>
        <v>0</v>
      </c>
      <c r="CB2167" s="246">
        <f t="shared" si="560"/>
        <v>0</v>
      </c>
      <c r="CC2167" s="246" t="str">
        <f t="shared" si="561"/>
        <v/>
      </c>
      <c r="CD2167" s="246">
        <f t="shared" si="562"/>
        <v>5</v>
      </c>
      <c r="CE2167" s="246">
        <f t="shared" si="563"/>
        <v>0</v>
      </c>
      <c r="CF2167" s="276">
        <f t="shared" si="564"/>
        <v>0</v>
      </c>
      <c r="CG2167" s="277">
        <f t="shared" si="564"/>
        <v>0</v>
      </c>
      <c r="CH2167" s="277">
        <f t="shared" si="564"/>
        <v>0</v>
      </c>
      <c r="CI2167" s="278">
        <f t="shared" si="553"/>
        <v>0</v>
      </c>
      <c r="CJ2167" s="280">
        <f t="shared" si="565"/>
        <v>0</v>
      </c>
      <c r="CK2167" s="232">
        <f t="shared" si="566"/>
        <v>0</v>
      </c>
      <c r="CL2167" s="1"/>
    </row>
    <row r="2168" spans="1:90" ht="18" customHeight="1">
      <c r="A2168" s="1"/>
      <c r="B2168" s="1"/>
      <c r="C2168" s="314"/>
      <c r="D2168" s="287" t="str">
        <f t="shared" si="567"/>
        <v/>
      </c>
      <c r="E2168" s="449" t="str">
        <f t="shared" si="554"/>
        <v/>
      </c>
      <c r="F2168" s="450"/>
      <c r="G2168" s="451"/>
      <c r="H2168" s="452"/>
      <c r="I2168" s="453"/>
      <c r="J2168" s="453"/>
      <c r="K2168" s="453"/>
      <c r="L2168" s="453"/>
      <c r="M2168" s="454"/>
      <c r="N2168" s="455"/>
      <c r="O2168" s="456"/>
      <c r="P2168" s="456"/>
      <c r="Q2168" s="456"/>
      <c r="R2168" s="456"/>
      <c r="S2168" s="456"/>
      <c r="T2168" s="456"/>
      <c r="U2168" s="456"/>
      <c r="V2168" s="456"/>
      <c r="W2168" s="456"/>
      <c r="X2168" s="456"/>
      <c r="Y2168" s="456"/>
      <c r="Z2168" s="456"/>
      <c r="AA2168" s="456"/>
      <c r="AB2168" s="456"/>
      <c r="AC2168" s="456"/>
      <c r="AD2168" s="456"/>
      <c r="AE2168" s="457"/>
      <c r="AF2168" s="455"/>
      <c r="AG2168" s="456"/>
      <c r="AH2168" s="456"/>
      <c r="AI2168" s="456"/>
      <c r="AJ2168" s="456"/>
      <c r="AK2168" s="456"/>
      <c r="AL2168" s="456"/>
      <c r="AM2168" s="456"/>
      <c r="AN2168" s="457"/>
      <c r="AO2168" s="455"/>
      <c r="AP2168" s="456"/>
      <c r="AQ2168" s="456"/>
      <c r="AR2168" s="456"/>
      <c r="AS2168" s="456"/>
      <c r="AT2168" s="456"/>
      <c r="AU2168" s="456"/>
      <c r="AV2168" s="456"/>
      <c r="AW2168" s="456"/>
      <c r="AX2168" s="456"/>
      <c r="AY2168" s="456"/>
      <c r="AZ2168" s="456"/>
      <c r="BA2168" s="456"/>
      <c r="BB2168" s="456"/>
      <c r="BC2168" s="456"/>
      <c r="BD2168" s="456"/>
      <c r="BE2168" s="456"/>
      <c r="BF2168" s="456"/>
      <c r="BG2168" s="457"/>
      <c r="BH2168" s="458"/>
      <c r="BI2168" s="459"/>
      <c r="BJ2168" s="459"/>
      <c r="BK2168" s="459"/>
      <c r="BL2168" s="459"/>
      <c r="BM2168" s="460"/>
      <c r="BN2168" s="314"/>
      <c r="BO2168" s="314"/>
      <c r="BP2168" s="1"/>
      <c r="BQ2168" s="120">
        <f>IF($F$3="","",IF(N2168=$F$3,COUNTIF(BQ$23:BQ2167,"&gt;0")+1,0))</f>
        <v>0</v>
      </c>
      <c r="BR2168" s="1"/>
      <c r="BS2168" s="20" t="str">
        <f>IF($N2168="","",IF(VLOOKUP(VLOOKUP($N2168,IMPOSTAZIONI!$E$6:$I$13,5,FALSE),IMPOSTAZIONI!$B$25:$N$32,3,FALSE)=0,"",VLOOKUP(VLOOKUP($N2168,IMPOSTAZIONI!$E$6:$I$13,5,FALSE),IMPOSTAZIONI!$B$25:$N$32,3,FALSE)))</f>
        <v/>
      </c>
      <c r="BT2168" s="20" t="str">
        <f>IF($N2168="","",IF(VLOOKUP(VLOOKUP($N2168,IMPOSTAZIONI!$E$6:$I$13,5,FALSE),IMPOSTAZIONI!$B$25:$N$32,6,FALSE)=0,"",VLOOKUP(VLOOKUP($N2168,IMPOSTAZIONI!$E$6:$I$13,5,FALSE),IMPOSTAZIONI!$B$25:$N$32,6,FALSE)))</f>
        <v/>
      </c>
      <c r="BU2168" s="20" t="str">
        <f>IF($N2168="","",IF(VLOOKUP(VLOOKUP($N2168,IMPOSTAZIONI!$E$6:$I$13,5,FALSE),IMPOSTAZIONI!$B$25:$N$32,9,FALSE)=0,"",VLOOKUP(VLOOKUP($N2168,IMPOSTAZIONI!$E$6:$I$13,5,FALSE),IMPOSTAZIONI!$B$25:$N$32,9,FALSE)))</f>
        <v/>
      </c>
      <c r="BV2168" s="20" t="str">
        <f>IF($N2168="","",IF(VLOOKUP(VLOOKUP($N2168,IMPOSTAZIONI!$E$6:$I$13,5,FALSE),IMPOSTAZIONI!$B$25:$N$32,12,FALSE)=0,"",VLOOKUP(VLOOKUP($N2168,IMPOSTAZIONI!$E$6:$I$13,5,FALSE),IMPOSTAZIONI!$B$25:$N$32,12,FALSE)))</f>
        <v/>
      </c>
      <c r="BW2168" s="221" t="str">
        <f t="shared" si="555"/>
        <v/>
      </c>
      <c r="BX2168" s="221" t="str">
        <f t="shared" si="556"/>
        <v/>
      </c>
      <c r="BY2168" s="221">
        <f t="shared" si="557"/>
        <v>0</v>
      </c>
      <c r="BZ2168" s="231">
        <f t="shared" si="558"/>
        <v>0</v>
      </c>
      <c r="CA2168" s="246">
        <f t="shared" si="559"/>
        <v>0</v>
      </c>
      <c r="CB2168" s="246">
        <f t="shared" si="560"/>
        <v>0</v>
      </c>
      <c r="CC2168" s="246" t="str">
        <f t="shared" si="561"/>
        <v/>
      </c>
      <c r="CD2168" s="246">
        <f t="shared" si="562"/>
        <v>5</v>
      </c>
      <c r="CE2168" s="246">
        <f t="shared" si="563"/>
        <v>0</v>
      </c>
      <c r="CF2168" s="276">
        <f t="shared" si="564"/>
        <v>0</v>
      </c>
      <c r="CG2168" s="277">
        <f t="shared" si="564"/>
        <v>0</v>
      </c>
      <c r="CH2168" s="277">
        <f t="shared" si="564"/>
        <v>0</v>
      </c>
      <c r="CI2168" s="278">
        <f t="shared" si="553"/>
        <v>0</v>
      </c>
      <c r="CJ2168" s="280">
        <f t="shared" si="565"/>
        <v>0</v>
      </c>
      <c r="CK2168" s="232">
        <f t="shared" si="566"/>
        <v>0</v>
      </c>
      <c r="CL2168" s="1"/>
    </row>
    <row r="2169" spans="1:90" ht="18" customHeight="1">
      <c r="A2169" s="1"/>
      <c r="B2169" s="1"/>
      <c r="C2169" s="314"/>
      <c r="D2169" s="287" t="str">
        <f t="shared" si="567"/>
        <v/>
      </c>
      <c r="E2169" s="449" t="str">
        <f t="shared" si="554"/>
        <v/>
      </c>
      <c r="F2169" s="450"/>
      <c r="G2169" s="451"/>
      <c r="H2169" s="452"/>
      <c r="I2169" s="453"/>
      <c r="J2169" s="453"/>
      <c r="K2169" s="453"/>
      <c r="L2169" s="453"/>
      <c r="M2169" s="454"/>
      <c r="N2169" s="455"/>
      <c r="O2169" s="456"/>
      <c r="P2169" s="456"/>
      <c r="Q2169" s="456"/>
      <c r="R2169" s="456"/>
      <c r="S2169" s="456"/>
      <c r="T2169" s="456"/>
      <c r="U2169" s="456"/>
      <c r="V2169" s="456"/>
      <c r="W2169" s="456"/>
      <c r="X2169" s="456"/>
      <c r="Y2169" s="456"/>
      <c r="Z2169" s="456"/>
      <c r="AA2169" s="456"/>
      <c r="AB2169" s="456"/>
      <c r="AC2169" s="456"/>
      <c r="AD2169" s="456"/>
      <c r="AE2169" s="457"/>
      <c r="AF2169" s="455"/>
      <c r="AG2169" s="456"/>
      <c r="AH2169" s="456"/>
      <c r="AI2169" s="456"/>
      <c r="AJ2169" s="456"/>
      <c r="AK2169" s="456"/>
      <c r="AL2169" s="456"/>
      <c r="AM2169" s="456"/>
      <c r="AN2169" s="457"/>
      <c r="AO2169" s="455"/>
      <c r="AP2169" s="456"/>
      <c r="AQ2169" s="456"/>
      <c r="AR2169" s="456"/>
      <c r="AS2169" s="456"/>
      <c r="AT2169" s="456"/>
      <c r="AU2169" s="456"/>
      <c r="AV2169" s="456"/>
      <c r="AW2169" s="456"/>
      <c r="AX2169" s="456"/>
      <c r="AY2169" s="456"/>
      <c r="AZ2169" s="456"/>
      <c r="BA2169" s="456"/>
      <c r="BB2169" s="456"/>
      <c r="BC2169" s="456"/>
      <c r="BD2169" s="456"/>
      <c r="BE2169" s="456"/>
      <c r="BF2169" s="456"/>
      <c r="BG2169" s="457"/>
      <c r="BH2169" s="458"/>
      <c r="BI2169" s="459"/>
      <c r="BJ2169" s="459"/>
      <c r="BK2169" s="459"/>
      <c r="BL2169" s="459"/>
      <c r="BM2169" s="460"/>
      <c r="BN2169" s="314"/>
      <c r="BO2169" s="314"/>
      <c r="BP2169" s="1"/>
      <c r="BQ2169" s="120">
        <f>IF($F$3="","",IF(N2169=$F$3,COUNTIF(BQ$23:BQ2168,"&gt;0")+1,0))</f>
        <v>0</v>
      </c>
      <c r="BR2169" s="1"/>
      <c r="BS2169" s="20" t="str">
        <f>IF($N2169="","",IF(VLOOKUP(VLOOKUP($N2169,IMPOSTAZIONI!$E$6:$I$13,5,FALSE),IMPOSTAZIONI!$B$25:$N$32,3,FALSE)=0,"",VLOOKUP(VLOOKUP($N2169,IMPOSTAZIONI!$E$6:$I$13,5,FALSE),IMPOSTAZIONI!$B$25:$N$32,3,FALSE)))</f>
        <v/>
      </c>
      <c r="BT2169" s="20" t="str">
        <f>IF($N2169="","",IF(VLOOKUP(VLOOKUP($N2169,IMPOSTAZIONI!$E$6:$I$13,5,FALSE),IMPOSTAZIONI!$B$25:$N$32,6,FALSE)=0,"",VLOOKUP(VLOOKUP($N2169,IMPOSTAZIONI!$E$6:$I$13,5,FALSE),IMPOSTAZIONI!$B$25:$N$32,6,FALSE)))</f>
        <v/>
      </c>
      <c r="BU2169" s="20" t="str">
        <f>IF($N2169="","",IF(VLOOKUP(VLOOKUP($N2169,IMPOSTAZIONI!$E$6:$I$13,5,FALSE),IMPOSTAZIONI!$B$25:$N$32,9,FALSE)=0,"",VLOOKUP(VLOOKUP($N2169,IMPOSTAZIONI!$E$6:$I$13,5,FALSE),IMPOSTAZIONI!$B$25:$N$32,9,FALSE)))</f>
        <v/>
      </c>
      <c r="BV2169" s="20" t="str">
        <f>IF($N2169="","",IF(VLOOKUP(VLOOKUP($N2169,IMPOSTAZIONI!$E$6:$I$13,5,FALSE),IMPOSTAZIONI!$B$25:$N$32,12,FALSE)=0,"",VLOOKUP(VLOOKUP($N2169,IMPOSTAZIONI!$E$6:$I$13,5,FALSE),IMPOSTAZIONI!$B$25:$N$32,12,FALSE)))</f>
        <v/>
      </c>
      <c r="BW2169" s="221" t="str">
        <f t="shared" si="555"/>
        <v/>
      </c>
      <c r="BX2169" s="221" t="str">
        <f t="shared" si="556"/>
        <v/>
      </c>
      <c r="BY2169" s="221">
        <f t="shared" si="557"/>
        <v>0</v>
      </c>
      <c r="BZ2169" s="231">
        <f t="shared" si="558"/>
        <v>0</v>
      </c>
      <c r="CA2169" s="246">
        <f t="shared" si="559"/>
        <v>0</v>
      </c>
      <c r="CB2169" s="246">
        <f t="shared" si="560"/>
        <v>0</v>
      </c>
      <c r="CC2169" s="246" t="str">
        <f t="shared" si="561"/>
        <v/>
      </c>
      <c r="CD2169" s="246">
        <f t="shared" si="562"/>
        <v>5</v>
      </c>
      <c r="CE2169" s="246">
        <f t="shared" si="563"/>
        <v>0</v>
      </c>
      <c r="CF2169" s="276">
        <f t="shared" si="564"/>
        <v>0</v>
      </c>
      <c r="CG2169" s="277">
        <f t="shared" si="564"/>
        <v>0</v>
      </c>
      <c r="CH2169" s="277">
        <f t="shared" si="564"/>
        <v>0</v>
      </c>
      <c r="CI2169" s="278">
        <f t="shared" si="553"/>
        <v>0</v>
      </c>
      <c r="CJ2169" s="280">
        <f t="shared" si="565"/>
        <v>0</v>
      </c>
      <c r="CK2169" s="232">
        <f t="shared" si="566"/>
        <v>0</v>
      </c>
      <c r="CL2169" s="1"/>
    </row>
    <row r="2170" spans="1:90" ht="18" customHeight="1">
      <c r="A2170" s="1"/>
      <c r="B2170" s="1"/>
      <c r="C2170" s="314"/>
      <c r="D2170" s="287" t="str">
        <f t="shared" si="567"/>
        <v/>
      </c>
      <c r="E2170" s="449" t="str">
        <f t="shared" si="554"/>
        <v/>
      </c>
      <c r="F2170" s="450"/>
      <c r="G2170" s="451"/>
      <c r="H2170" s="452"/>
      <c r="I2170" s="453"/>
      <c r="J2170" s="453"/>
      <c r="K2170" s="453"/>
      <c r="L2170" s="453"/>
      <c r="M2170" s="454"/>
      <c r="N2170" s="455"/>
      <c r="O2170" s="456"/>
      <c r="P2170" s="456"/>
      <c r="Q2170" s="456"/>
      <c r="R2170" s="456"/>
      <c r="S2170" s="456"/>
      <c r="T2170" s="456"/>
      <c r="U2170" s="456"/>
      <c r="V2170" s="456"/>
      <c r="W2170" s="456"/>
      <c r="X2170" s="456"/>
      <c r="Y2170" s="456"/>
      <c r="Z2170" s="456"/>
      <c r="AA2170" s="456"/>
      <c r="AB2170" s="456"/>
      <c r="AC2170" s="456"/>
      <c r="AD2170" s="456"/>
      <c r="AE2170" s="457"/>
      <c r="AF2170" s="455"/>
      <c r="AG2170" s="456"/>
      <c r="AH2170" s="456"/>
      <c r="AI2170" s="456"/>
      <c r="AJ2170" s="456"/>
      <c r="AK2170" s="456"/>
      <c r="AL2170" s="456"/>
      <c r="AM2170" s="456"/>
      <c r="AN2170" s="457"/>
      <c r="AO2170" s="455"/>
      <c r="AP2170" s="456"/>
      <c r="AQ2170" s="456"/>
      <c r="AR2170" s="456"/>
      <c r="AS2170" s="456"/>
      <c r="AT2170" s="456"/>
      <c r="AU2170" s="456"/>
      <c r="AV2170" s="456"/>
      <c r="AW2170" s="456"/>
      <c r="AX2170" s="456"/>
      <c r="AY2170" s="456"/>
      <c r="AZ2170" s="456"/>
      <c r="BA2170" s="456"/>
      <c r="BB2170" s="456"/>
      <c r="BC2170" s="456"/>
      <c r="BD2170" s="456"/>
      <c r="BE2170" s="456"/>
      <c r="BF2170" s="456"/>
      <c r="BG2170" s="457"/>
      <c r="BH2170" s="458"/>
      <c r="BI2170" s="459"/>
      <c r="BJ2170" s="459"/>
      <c r="BK2170" s="459"/>
      <c r="BL2170" s="459"/>
      <c r="BM2170" s="460"/>
      <c r="BN2170" s="314"/>
      <c r="BO2170" s="314"/>
      <c r="BP2170" s="1"/>
      <c r="BQ2170" s="120">
        <f>IF($F$3="","",IF(N2170=$F$3,COUNTIF(BQ$23:BQ2169,"&gt;0")+1,0))</f>
        <v>0</v>
      </c>
      <c r="BR2170" s="1"/>
      <c r="BS2170" s="20" t="str">
        <f>IF($N2170="","",IF(VLOOKUP(VLOOKUP($N2170,IMPOSTAZIONI!$E$6:$I$13,5,FALSE),IMPOSTAZIONI!$B$25:$N$32,3,FALSE)=0,"",VLOOKUP(VLOOKUP($N2170,IMPOSTAZIONI!$E$6:$I$13,5,FALSE),IMPOSTAZIONI!$B$25:$N$32,3,FALSE)))</f>
        <v/>
      </c>
      <c r="BT2170" s="20" t="str">
        <f>IF($N2170="","",IF(VLOOKUP(VLOOKUP($N2170,IMPOSTAZIONI!$E$6:$I$13,5,FALSE),IMPOSTAZIONI!$B$25:$N$32,6,FALSE)=0,"",VLOOKUP(VLOOKUP($N2170,IMPOSTAZIONI!$E$6:$I$13,5,FALSE),IMPOSTAZIONI!$B$25:$N$32,6,FALSE)))</f>
        <v/>
      </c>
      <c r="BU2170" s="20" t="str">
        <f>IF($N2170="","",IF(VLOOKUP(VLOOKUP($N2170,IMPOSTAZIONI!$E$6:$I$13,5,FALSE),IMPOSTAZIONI!$B$25:$N$32,9,FALSE)=0,"",VLOOKUP(VLOOKUP($N2170,IMPOSTAZIONI!$E$6:$I$13,5,FALSE),IMPOSTAZIONI!$B$25:$N$32,9,FALSE)))</f>
        <v/>
      </c>
      <c r="BV2170" s="20" t="str">
        <f>IF($N2170="","",IF(VLOOKUP(VLOOKUP($N2170,IMPOSTAZIONI!$E$6:$I$13,5,FALSE),IMPOSTAZIONI!$B$25:$N$32,12,FALSE)=0,"",VLOOKUP(VLOOKUP($N2170,IMPOSTAZIONI!$E$6:$I$13,5,FALSE),IMPOSTAZIONI!$B$25:$N$32,12,FALSE)))</f>
        <v/>
      </c>
      <c r="BW2170" s="221" t="str">
        <f t="shared" si="555"/>
        <v/>
      </c>
      <c r="BX2170" s="221" t="str">
        <f t="shared" si="556"/>
        <v/>
      </c>
      <c r="BY2170" s="221">
        <f t="shared" si="557"/>
        <v>0</v>
      </c>
      <c r="BZ2170" s="231">
        <f t="shared" si="558"/>
        <v>0</v>
      </c>
      <c r="CA2170" s="246">
        <f t="shared" si="559"/>
        <v>0</v>
      </c>
      <c r="CB2170" s="246">
        <f t="shared" si="560"/>
        <v>0</v>
      </c>
      <c r="CC2170" s="246" t="str">
        <f t="shared" si="561"/>
        <v/>
      </c>
      <c r="CD2170" s="246">
        <f t="shared" si="562"/>
        <v>5</v>
      </c>
      <c r="CE2170" s="246">
        <f t="shared" si="563"/>
        <v>0</v>
      </c>
      <c r="CF2170" s="276">
        <f t="shared" si="564"/>
        <v>0</v>
      </c>
      <c r="CG2170" s="277">
        <f t="shared" si="564"/>
        <v>0</v>
      </c>
      <c r="CH2170" s="277">
        <f t="shared" si="564"/>
        <v>0</v>
      </c>
      <c r="CI2170" s="278">
        <f t="shared" si="553"/>
        <v>0</v>
      </c>
      <c r="CJ2170" s="280">
        <f t="shared" si="565"/>
        <v>0</v>
      </c>
      <c r="CK2170" s="232">
        <f t="shared" si="566"/>
        <v>0</v>
      </c>
      <c r="CL2170" s="1"/>
    </row>
    <row r="2171" spans="1:90" ht="18" customHeight="1">
      <c r="A2171" s="1"/>
      <c r="B2171" s="1"/>
      <c r="C2171" s="314"/>
      <c r="D2171" s="287" t="str">
        <f t="shared" si="567"/>
        <v/>
      </c>
      <c r="E2171" s="449" t="str">
        <f t="shared" si="554"/>
        <v/>
      </c>
      <c r="F2171" s="450"/>
      <c r="G2171" s="451"/>
      <c r="H2171" s="452"/>
      <c r="I2171" s="453"/>
      <c r="J2171" s="453"/>
      <c r="K2171" s="453"/>
      <c r="L2171" s="453"/>
      <c r="M2171" s="454"/>
      <c r="N2171" s="455"/>
      <c r="O2171" s="456"/>
      <c r="P2171" s="456"/>
      <c r="Q2171" s="456"/>
      <c r="R2171" s="456"/>
      <c r="S2171" s="456"/>
      <c r="T2171" s="456"/>
      <c r="U2171" s="456"/>
      <c r="V2171" s="456"/>
      <c r="W2171" s="456"/>
      <c r="X2171" s="456"/>
      <c r="Y2171" s="456"/>
      <c r="Z2171" s="456"/>
      <c r="AA2171" s="456"/>
      <c r="AB2171" s="456"/>
      <c r="AC2171" s="456"/>
      <c r="AD2171" s="456"/>
      <c r="AE2171" s="457"/>
      <c r="AF2171" s="455"/>
      <c r="AG2171" s="456"/>
      <c r="AH2171" s="456"/>
      <c r="AI2171" s="456"/>
      <c r="AJ2171" s="456"/>
      <c r="AK2171" s="456"/>
      <c r="AL2171" s="456"/>
      <c r="AM2171" s="456"/>
      <c r="AN2171" s="457"/>
      <c r="AO2171" s="455"/>
      <c r="AP2171" s="456"/>
      <c r="AQ2171" s="456"/>
      <c r="AR2171" s="456"/>
      <c r="AS2171" s="456"/>
      <c r="AT2171" s="456"/>
      <c r="AU2171" s="456"/>
      <c r="AV2171" s="456"/>
      <c r="AW2171" s="456"/>
      <c r="AX2171" s="456"/>
      <c r="AY2171" s="456"/>
      <c r="AZ2171" s="456"/>
      <c r="BA2171" s="456"/>
      <c r="BB2171" s="456"/>
      <c r="BC2171" s="456"/>
      <c r="BD2171" s="456"/>
      <c r="BE2171" s="456"/>
      <c r="BF2171" s="456"/>
      <c r="BG2171" s="457"/>
      <c r="BH2171" s="458"/>
      <c r="BI2171" s="459"/>
      <c r="BJ2171" s="459"/>
      <c r="BK2171" s="459"/>
      <c r="BL2171" s="459"/>
      <c r="BM2171" s="460"/>
      <c r="BN2171" s="314"/>
      <c r="BO2171" s="314"/>
      <c r="BP2171" s="1"/>
      <c r="BQ2171" s="120">
        <f>IF($F$3="","",IF(N2171=$F$3,COUNTIF(BQ$23:BQ2170,"&gt;0")+1,0))</f>
        <v>0</v>
      </c>
      <c r="BR2171" s="1"/>
      <c r="BS2171" s="20" t="str">
        <f>IF($N2171="","",IF(VLOOKUP(VLOOKUP($N2171,IMPOSTAZIONI!$E$6:$I$13,5,FALSE),IMPOSTAZIONI!$B$25:$N$32,3,FALSE)=0,"",VLOOKUP(VLOOKUP($N2171,IMPOSTAZIONI!$E$6:$I$13,5,FALSE),IMPOSTAZIONI!$B$25:$N$32,3,FALSE)))</f>
        <v/>
      </c>
      <c r="BT2171" s="20" t="str">
        <f>IF($N2171="","",IF(VLOOKUP(VLOOKUP($N2171,IMPOSTAZIONI!$E$6:$I$13,5,FALSE),IMPOSTAZIONI!$B$25:$N$32,6,FALSE)=0,"",VLOOKUP(VLOOKUP($N2171,IMPOSTAZIONI!$E$6:$I$13,5,FALSE),IMPOSTAZIONI!$B$25:$N$32,6,FALSE)))</f>
        <v/>
      </c>
      <c r="BU2171" s="20" t="str">
        <f>IF($N2171="","",IF(VLOOKUP(VLOOKUP($N2171,IMPOSTAZIONI!$E$6:$I$13,5,FALSE),IMPOSTAZIONI!$B$25:$N$32,9,FALSE)=0,"",VLOOKUP(VLOOKUP($N2171,IMPOSTAZIONI!$E$6:$I$13,5,FALSE),IMPOSTAZIONI!$B$25:$N$32,9,FALSE)))</f>
        <v/>
      </c>
      <c r="BV2171" s="20" t="str">
        <f>IF($N2171="","",IF(VLOOKUP(VLOOKUP($N2171,IMPOSTAZIONI!$E$6:$I$13,5,FALSE),IMPOSTAZIONI!$B$25:$N$32,12,FALSE)=0,"",VLOOKUP(VLOOKUP($N2171,IMPOSTAZIONI!$E$6:$I$13,5,FALSE),IMPOSTAZIONI!$B$25:$N$32,12,FALSE)))</f>
        <v/>
      </c>
      <c r="BW2171" s="221" t="str">
        <f t="shared" si="555"/>
        <v/>
      </c>
      <c r="BX2171" s="221" t="str">
        <f t="shared" si="556"/>
        <v/>
      </c>
      <c r="BY2171" s="221">
        <f t="shared" si="557"/>
        <v>0</v>
      </c>
      <c r="BZ2171" s="231">
        <f t="shared" si="558"/>
        <v>0</v>
      </c>
      <c r="CA2171" s="246">
        <f t="shared" si="559"/>
        <v>0</v>
      </c>
      <c r="CB2171" s="246">
        <f t="shared" si="560"/>
        <v>0</v>
      </c>
      <c r="CC2171" s="246" t="str">
        <f t="shared" si="561"/>
        <v/>
      </c>
      <c r="CD2171" s="246">
        <f t="shared" si="562"/>
        <v>5</v>
      </c>
      <c r="CE2171" s="246">
        <f t="shared" si="563"/>
        <v>0</v>
      </c>
      <c r="CF2171" s="276">
        <f t="shared" si="564"/>
        <v>0</v>
      </c>
      <c r="CG2171" s="277">
        <f t="shared" si="564"/>
        <v>0</v>
      </c>
      <c r="CH2171" s="277">
        <f t="shared" si="564"/>
        <v>0</v>
      </c>
      <c r="CI2171" s="278">
        <f t="shared" si="553"/>
        <v>0</v>
      </c>
      <c r="CJ2171" s="280">
        <f t="shared" si="565"/>
        <v>0</v>
      </c>
      <c r="CK2171" s="232">
        <f t="shared" si="566"/>
        <v>0</v>
      </c>
      <c r="CL2171" s="1"/>
    </row>
    <row r="2172" spans="1:90" ht="18" customHeight="1">
      <c r="A2172" s="1"/>
      <c r="B2172" s="1"/>
      <c r="C2172" s="314"/>
      <c r="D2172" s="287" t="str">
        <f t="shared" si="567"/>
        <v/>
      </c>
      <c r="E2172" s="449" t="str">
        <f t="shared" si="554"/>
        <v/>
      </c>
      <c r="F2172" s="450"/>
      <c r="G2172" s="451"/>
      <c r="H2172" s="452"/>
      <c r="I2172" s="453"/>
      <c r="J2172" s="453"/>
      <c r="K2172" s="453"/>
      <c r="L2172" s="453"/>
      <c r="M2172" s="454"/>
      <c r="N2172" s="455"/>
      <c r="O2172" s="456"/>
      <c r="P2172" s="456"/>
      <c r="Q2172" s="456"/>
      <c r="R2172" s="456"/>
      <c r="S2172" s="456"/>
      <c r="T2172" s="456"/>
      <c r="U2172" s="456"/>
      <c r="V2172" s="456"/>
      <c r="W2172" s="456"/>
      <c r="X2172" s="456"/>
      <c r="Y2172" s="456"/>
      <c r="Z2172" s="456"/>
      <c r="AA2172" s="456"/>
      <c r="AB2172" s="456"/>
      <c r="AC2172" s="456"/>
      <c r="AD2172" s="456"/>
      <c r="AE2172" s="457"/>
      <c r="AF2172" s="455"/>
      <c r="AG2172" s="456"/>
      <c r="AH2172" s="456"/>
      <c r="AI2172" s="456"/>
      <c r="AJ2172" s="456"/>
      <c r="AK2172" s="456"/>
      <c r="AL2172" s="456"/>
      <c r="AM2172" s="456"/>
      <c r="AN2172" s="457"/>
      <c r="AO2172" s="455"/>
      <c r="AP2172" s="456"/>
      <c r="AQ2172" s="456"/>
      <c r="AR2172" s="456"/>
      <c r="AS2172" s="456"/>
      <c r="AT2172" s="456"/>
      <c r="AU2172" s="456"/>
      <c r="AV2172" s="456"/>
      <c r="AW2172" s="456"/>
      <c r="AX2172" s="456"/>
      <c r="AY2172" s="456"/>
      <c r="AZ2172" s="456"/>
      <c r="BA2172" s="456"/>
      <c r="BB2172" s="456"/>
      <c r="BC2172" s="456"/>
      <c r="BD2172" s="456"/>
      <c r="BE2172" s="456"/>
      <c r="BF2172" s="456"/>
      <c r="BG2172" s="457"/>
      <c r="BH2172" s="458"/>
      <c r="BI2172" s="459"/>
      <c r="BJ2172" s="459"/>
      <c r="BK2172" s="459"/>
      <c r="BL2172" s="459"/>
      <c r="BM2172" s="460"/>
      <c r="BN2172" s="314"/>
      <c r="BO2172" s="314"/>
      <c r="BP2172" s="1"/>
      <c r="BQ2172" s="120">
        <f>IF($F$3="","",IF(N2172=$F$3,COUNTIF(BQ$23:BQ2171,"&gt;0")+1,0))</f>
        <v>0</v>
      </c>
      <c r="BR2172" s="1"/>
      <c r="BS2172" s="20" t="str">
        <f>IF($N2172="","",IF(VLOOKUP(VLOOKUP($N2172,IMPOSTAZIONI!$E$6:$I$13,5,FALSE),IMPOSTAZIONI!$B$25:$N$32,3,FALSE)=0,"",VLOOKUP(VLOOKUP($N2172,IMPOSTAZIONI!$E$6:$I$13,5,FALSE),IMPOSTAZIONI!$B$25:$N$32,3,FALSE)))</f>
        <v/>
      </c>
      <c r="BT2172" s="20" t="str">
        <f>IF($N2172="","",IF(VLOOKUP(VLOOKUP($N2172,IMPOSTAZIONI!$E$6:$I$13,5,FALSE),IMPOSTAZIONI!$B$25:$N$32,6,FALSE)=0,"",VLOOKUP(VLOOKUP($N2172,IMPOSTAZIONI!$E$6:$I$13,5,FALSE),IMPOSTAZIONI!$B$25:$N$32,6,FALSE)))</f>
        <v/>
      </c>
      <c r="BU2172" s="20" t="str">
        <f>IF($N2172="","",IF(VLOOKUP(VLOOKUP($N2172,IMPOSTAZIONI!$E$6:$I$13,5,FALSE),IMPOSTAZIONI!$B$25:$N$32,9,FALSE)=0,"",VLOOKUP(VLOOKUP($N2172,IMPOSTAZIONI!$E$6:$I$13,5,FALSE),IMPOSTAZIONI!$B$25:$N$32,9,FALSE)))</f>
        <v/>
      </c>
      <c r="BV2172" s="20" t="str">
        <f>IF($N2172="","",IF(VLOOKUP(VLOOKUP($N2172,IMPOSTAZIONI!$E$6:$I$13,5,FALSE),IMPOSTAZIONI!$B$25:$N$32,12,FALSE)=0,"",VLOOKUP(VLOOKUP($N2172,IMPOSTAZIONI!$E$6:$I$13,5,FALSE),IMPOSTAZIONI!$B$25:$N$32,12,FALSE)))</f>
        <v/>
      </c>
      <c r="BW2172" s="221" t="str">
        <f t="shared" si="555"/>
        <v/>
      </c>
      <c r="BX2172" s="221" t="str">
        <f t="shared" si="556"/>
        <v/>
      </c>
      <c r="BY2172" s="221">
        <f t="shared" si="557"/>
        <v>0</v>
      </c>
      <c r="BZ2172" s="231">
        <f t="shared" si="558"/>
        <v>0</v>
      </c>
      <c r="CA2172" s="246">
        <f t="shared" si="559"/>
        <v>0</v>
      </c>
      <c r="CB2172" s="246">
        <f t="shared" si="560"/>
        <v>0</v>
      </c>
      <c r="CC2172" s="246" t="str">
        <f t="shared" si="561"/>
        <v/>
      </c>
      <c r="CD2172" s="246">
        <f t="shared" si="562"/>
        <v>5</v>
      </c>
      <c r="CE2172" s="246">
        <f t="shared" si="563"/>
        <v>0</v>
      </c>
      <c r="CF2172" s="276">
        <f t="shared" si="564"/>
        <v>0</v>
      </c>
      <c r="CG2172" s="277">
        <f t="shared" si="564"/>
        <v>0</v>
      </c>
      <c r="CH2172" s="277">
        <f t="shared" si="564"/>
        <v>0</v>
      </c>
      <c r="CI2172" s="278">
        <f t="shared" si="553"/>
        <v>0</v>
      </c>
      <c r="CJ2172" s="280">
        <f t="shared" si="565"/>
        <v>0</v>
      </c>
      <c r="CK2172" s="232">
        <f t="shared" si="566"/>
        <v>0</v>
      </c>
      <c r="CL2172" s="1"/>
    </row>
    <row r="2173" spans="1:90" ht="18" customHeight="1">
      <c r="A2173" s="1"/>
      <c r="B2173" s="1"/>
      <c r="C2173" s="314"/>
      <c r="D2173" s="287" t="str">
        <f t="shared" si="567"/>
        <v/>
      </c>
      <c r="E2173" s="449" t="str">
        <f t="shared" si="554"/>
        <v/>
      </c>
      <c r="F2173" s="450"/>
      <c r="G2173" s="451"/>
      <c r="H2173" s="452"/>
      <c r="I2173" s="453"/>
      <c r="J2173" s="453"/>
      <c r="K2173" s="453"/>
      <c r="L2173" s="453"/>
      <c r="M2173" s="454"/>
      <c r="N2173" s="455"/>
      <c r="O2173" s="456"/>
      <c r="P2173" s="456"/>
      <c r="Q2173" s="456"/>
      <c r="R2173" s="456"/>
      <c r="S2173" s="456"/>
      <c r="T2173" s="456"/>
      <c r="U2173" s="456"/>
      <c r="V2173" s="456"/>
      <c r="W2173" s="456"/>
      <c r="X2173" s="456"/>
      <c r="Y2173" s="456"/>
      <c r="Z2173" s="456"/>
      <c r="AA2173" s="456"/>
      <c r="AB2173" s="456"/>
      <c r="AC2173" s="456"/>
      <c r="AD2173" s="456"/>
      <c r="AE2173" s="457"/>
      <c r="AF2173" s="455"/>
      <c r="AG2173" s="456"/>
      <c r="AH2173" s="456"/>
      <c r="AI2173" s="456"/>
      <c r="AJ2173" s="456"/>
      <c r="AK2173" s="456"/>
      <c r="AL2173" s="456"/>
      <c r="AM2173" s="456"/>
      <c r="AN2173" s="457"/>
      <c r="AO2173" s="455"/>
      <c r="AP2173" s="456"/>
      <c r="AQ2173" s="456"/>
      <c r="AR2173" s="456"/>
      <c r="AS2173" s="456"/>
      <c r="AT2173" s="456"/>
      <c r="AU2173" s="456"/>
      <c r="AV2173" s="456"/>
      <c r="AW2173" s="456"/>
      <c r="AX2173" s="456"/>
      <c r="AY2173" s="456"/>
      <c r="AZ2173" s="456"/>
      <c r="BA2173" s="456"/>
      <c r="BB2173" s="456"/>
      <c r="BC2173" s="456"/>
      <c r="BD2173" s="456"/>
      <c r="BE2173" s="456"/>
      <c r="BF2173" s="456"/>
      <c r="BG2173" s="457"/>
      <c r="BH2173" s="458"/>
      <c r="BI2173" s="459"/>
      <c r="BJ2173" s="459"/>
      <c r="BK2173" s="459"/>
      <c r="BL2173" s="459"/>
      <c r="BM2173" s="460"/>
      <c r="BN2173" s="314"/>
      <c r="BO2173" s="314"/>
      <c r="BP2173" s="1"/>
      <c r="BQ2173" s="120">
        <f>IF($F$3="","",IF(N2173=$F$3,COUNTIF(BQ$23:BQ2172,"&gt;0")+1,0))</f>
        <v>0</v>
      </c>
      <c r="BR2173" s="1"/>
      <c r="BS2173" s="20" t="str">
        <f>IF($N2173="","",IF(VLOOKUP(VLOOKUP($N2173,IMPOSTAZIONI!$E$6:$I$13,5,FALSE),IMPOSTAZIONI!$B$25:$N$32,3,FALSE)=0,"",VLOOKUP(VLOOKUP($N2173,IMPOSTAZIONI!$E$6:$I$13,5,FALSE),IMPOSTAZIONI!$B$25:$N$32,3,FALSE)))</f>
        <v/>
      </c>
      <c r="BT2173" s="20" t="str">
        <f>IF($N2173="","",IF(VLOOKUP(VLOOKUP($N2173,IMPOSTAZIONI!$E$6:$I$13,5,FALSE),IMPOSTAZIONI!$B$25:$N$32,6,FALSE)=0,"",VLOOKUP(VLOOKUP($N2173,IMPOSTAZIONI!$E$6:$I$13,5,FALSE),IMPOSTAZIONI!$B$25:$N$32,6,FALSE)))</f>
        <v/>
      </c>
      <c r="BU2173" s="20" t="str">
        <f>IF($N2173="","",IF(VLOOKUP(VLOOKUP($N2173,IMPOSTAZIONI!$E$6:$I$13,5,FALSE),IMPOSTAZIONI!$B$25:$N$32,9,FALSE)=0,"",VLOOKUP(VLOOKUP($N2173,IMPOSTAZIONI!$E$6:$I$13,5,FALSE),IMPOSTAZIONI!$B$25:$N$32,9,FALSE)))</f>
        <v/>
      </c>
      <c r="BV2173" s="20" t="str">
        <f>IF($N2173="","",IF(VLOOKUP(VLOOKUP($N2173,IMPOSTAZIONI!$E$6:$I$13,5,FALSE),IMPOSTAZIONI!$B$25:$N$32,12,FALSE)=0,"",VLOOKUP(VLOOKUP($N2173,IMPOSTAZIONI!$E$6:$I$13,5,FALSE),IMPOSTAZIONI!$B$25:$N$32,12,FALSE)))</f>
        <v/>
      </c>
      <c r="BW2173" s="221" t="str">
        <f t="shared" si="555"/>
        <v/>
      </c>
      <c r="BX2173" s="221" t="str">
        <f t="shared" si="556"/>
        <v/>
      </c>
      <c r="BY2173" s="221">
        <f t="shared" si="557"/>
        <v>0</v>
      </c>
      <c r="BZ2173" s="231">
        <f t="shared" si="558"/>
        <v>0</v>
      </c>
      <c r="CA2173" s="246">
        <f t="shared" si="559"/>
        <v>0</v>
      </c>
      <c r="CB2173" s="246">
        <f t="shared" si="560"/>
        <v>0</v>
      </c>
      <c r="CC2173" s="246" t="str">
        <f t="shared" si="561"/>
        <v/>
      </c>
      <c r="CD2173" s="246">
        <f t="shared" si="562"/>
        <v>5</v>
      </c>
      <c r="CE2173" s="246">
        <f t="shared" si="563"/>
        <v>0</v>
      </c>
      <c r="CF2173" s="276">
        <f t="shared" si="564"/>
        <v>0</v>
      </c>
      <c r="CG2173" s="277">
        <f t="shared" si="564"/>
        <v>0</v>
      </c>
      <c r="CH2173" s="277">
        <f t="shared" si="564"/>
        <v>0</v>
      </c>
      <c r="CI2173" s="278">
        <f t="shared" si="564"/>
        <v>0</v>
      </c>
      <c r="CJ2173" s="280">
        <f t="shared" si="565"/>
        <v>0</v>
      </c>
      <c r="CK2173" s="232">
        <f t="shared" si="566"/>
        <v>0</v>
      </c>
      <c r="CL2173" s="1"/>
    </row>
    <row r="2174" spans="1:90" ht="18" customHeight="1">
      <c r="A2174" s="1"/>
      <c r="B2174" s="1"/>
      <c r="C2174" s="314"/>
      <c r="D2174" s="287" t="str">
        <f t="shared" si="567"/>
        <v/>
      </c>
      <c r="E2174" s="449" t="str">
        <f t="shared" ref="E2174:E2237" si="568">IF(BQ2174=0,"",BQ2174)</f>
        <v/>
      </c>
      <c r="F2174" s="450"/>
      <c r="G2174" s="451"/>
      <c r="H2174" s="452"/>
      <c r="I2174" s="453"/>
      <c r="J2174" s="453"/>
      <c r="K2174" s="453"/>
      <c r="L2174" s="453"/>
      <c r="M2174" s="454"/>
      <c r="N2174" s="455"/>
      <c r="O2174" s="456"/>
      <c r="P2174" s="456"/>
      <c r="Q2174" s="456"/>
      <c r="R2174" s="456"/>
      <c r="S2174" s="456"/>
      <c r="T2174" s="456"/>
      <c r="U2174" s="456"/>
      <c r="V2174" s="456"/>
      <c r="W2174" s="456"/>
      <c r="X2174" s="456"/>
      <c r="Y2174" s="456"/>
      <c r="Z2174" s="456"/>
      <c r="AA2174" s="456"/>
      <c r="AB2174" s="456"/>
      <c r="AC2174" s="456"/>
      <c r="AD2174" s="456"/>
      <c r="AE2174" s="457"/>
      <c r="AF2174" s="455"/>
      <c r="AG2174" s="456"/>
      <c r="AH2174" s="456"/>
      <c r="AI2174" s="456"/>
      <c r="AJ2174" s="456"/>
      <c r="AK2174" s="456"/>
      <c r="AL2174" s="456"/>
      <c r="AM2174" s="456"/>
      <c r="AN2174" s="457"/>
      <c r="AO2174" s="455"/>
      <c r="AP2174" s="456"/>
      <c r="AQ2174" s="456"/>
      <c r="AR2174" s="456"/>
      <c r="AS2174" s="456"/>
      <c r="AT2174" s="456"/>
      <c r="AU2174" s="456"/>
      <c r="AV2174" s="456"/>
      <c r="AW2174" s="456"/>
      <c r="AX2174" s="456"/>
      <c r="AY2174" s="456"/>
      <c r="AZ2174" s="456"/>
      <c r="BA2174" s="456"/>
      <c r="BB2174" s="456"/>
      <c r="BC2174" s="456"/>
      <c r="BD2174" s="456"/>
      <c r="BE2174" s="456"/>
      <c r="BF2174" s="456"/>
      <c r="BG2174" s="457"/>
      <c r="BH2174" s="458"/>
      <c r="BI2174" s="459"/>
      <c r="BJ2174" s="459"/>
      <c r="BK2174" s="459"/>
      <c r="BL2174" s="459"/>
      <c r="BM2174" s="460"/>
      <c r="BN2174" s="314"/>
      <c r="BO2174" s="314"/>
      <c r="BP2174" s="1"/>
      <c r="BQ2174" s="120">
        <f>IF($F$3="","",IF(N2174=$F$3,COUNTIF(BQ$23:BQ2173,"&gt;0")+1,0))</f>
        <v>0</v>
      </c>
      <c r="BR2174" s="1"/>
      <c r="BS2174" s="20" t="str">
        <f>IF($N2174="","",IF(VLOOKUP(VLOOKUP($N2174,IMPOSTAZIONI!$E$6:$I$13,5,FALSE),IMPOSTAZIONI!$B$25:$N$32,3,FALSE)=0,"",VLOOKUP(VLOOKUP($N2174,IMPOSTAZIONI!$E$6:$I$13,5,FALSE),IMPOSTAZIONI!$B$25:$N$32,3,FALSE)))</f>
        <v/>
      </c>
      <c r="BT2174" s="20" t="str">
        <f>IF($N2174="","",IF(VLOOKUP(VLOOKUP($N2174,IMPOSTAZIONI!$E$6:$I$13,5,FALSE),IMPOSTAZIONI!$B$25:$N$32,6,FALSE)=0,"",VLOOKUP(VLOOKUP($N2174,IMPOSTAZIONI!$E$6:$I$13,5,FALSE),IMPOSTAZIONI!$B$25:$N$32,6,FALSE)))</f>
        <v/>
      </c>
      <c r="BU2174" s="20" t="str">
        <f>IF($N2174="","",IF(VLOOKUP(VLOOKUP($N2174,IMPOSTAZIONI!$E$6:$I$13,5,FALSE),IMPOSTAZIONI!$B$25:$N$32,9,FALSE)=0,"",VLOOKUP(VLOOKUP($N2174,IMPOSTAZIONI!$E$6:$I$13,5,FALSE),IMPOSTAZIONI!$B$25:$N$32,9,FALSE)))</f>
        <v/>
      </c>
      <c r="BV2174" s="20" t="str">
        <f>IF($N2174="","",IF(VLOOKUP(VLOOKUP($N2174,IMPOSTAZIONI!$E$6:$I$13,5,FALSE),IMPOSTAZIONI!$B$25:$N$32,12,FALSE)=0,"",VLOOKUP(VLOOKUP($N2174,IMPOSTAZIONI!$E$6:$I$13,5,FALSE),IMPOSTAZIONI!$B$25:$N$32,12,FALSE)))</f>
        <v/>
      </c>
      <c r="BW2174" s="221" t="str">
        <f t="shared" ref="BW2174:BW2237" si="569">IF(AF2174="","",HLOOKUP(AF2174,BS2174:BV2174,1,FALSE))</f>
        <v/>
      </c>
      <c r="BX2174" s="221" t="str">
        <f t="shared" ref="BX2174:BX2237" si="570">IF(N2174="","",VLOOKUP(N2174,$AY$3109:$BM$3116,1,FALSE))</f>
        <v/>
      </c>
      <c r="BY2174" s="221">
        <f t="shared" ref="BY2174:BY2237" si="571">IF(OR(ISERROR(BW2174),ISERROR(BX2174),AND(H2174&gt;0,H2174&lt;AD$3140),AND(H2174&gt;0,H2174&gt;AD$3141)),1,IF(CK2174=1,2,0))</f>
        <v>0</v>
      </c>
      <c r="BZ2174" s="231">
        <f t="shared" ref="BZ2174:BZ2237" si="572">IF($F$3="",0,IF($F$3=N2174,H2174,0))</f>
        <v>0</v>
      </c>
      <c r="CA2174" s="246">
        <f t="shared" ref="CA2174:CA2237" si="573">IF($BN$3&gt;$AY$3147,"",IF(BZ2174=0,0,IF(AF2174="",0,VLOOKUP(AF2174,$AY$3118:$BL$3121,14,FALSE))))</f>
        <v>0</v>
      </c>
      <c r="CB2174" s="246">
        <f t="shared" ref="CB2174:CB2237" si="574">IF(BZ2174=0,0,MONTH(BZ2174))</f>
        <v>0</v>
      </c>
      <c r="CC2174" s="246" t="str">
        <f t="shared" ref="CC2174:CC2237" si="575">IF(OR(BZ2174=0,CA2174=0),"",CONCATENATE(CB2174,CA2174))</f>
        <v/>
      </c>
      <c r="CD2174" s="246">
        <f t="shared" ref="CD2174:CD2237" si="576">MATCH(BZ2174,BZ$23:BZ$3022,0)</f>
        <v>5</v>
      </c>
      <c r="CE2174" s="246">
        <f t="shared" ref="CE2174:CE2237" si="577">IF(CA2174&gt;0,CONCATENATE(CD2174,CA2174),0)</f>
        <v>0</v>
      </c>
      <c r="CF2174" s="276">
        <f t="shared" ref="CF2174:CI2237" si="578">COUNTIF($CE$23:$CE$3022,CONCATENATE($CD2174,CF$21))</f>
        <v>0</v>
      </c>
      <c r="CG2174" s="277">
        <f t="shared" si="578"/>
        <v>0</v>
      </c>
      <c r="CH2174" s="277">
        <f t="shared" si="578"/>
        <v>0</v>
      </c>
      <c r="CI2174" s="278">
        <f t="shared" si="578"/>
        <v>0</v>
      </c>
      <c r="CJ2174" s="280">
        <f t="shared" ref="CJ2174:CJ2237" si="579">COUNTIF(CF2174:CI2174,"&gt;0")</f>
        <v>0</v>
      </c>
      <c r="CK2174" s="232">
        <f t="shared" ref="CK2174:CK2237" si="580">IF(CJ2174&gt;1,1,0)</f>
        <v>0</v>
      </c>
      <c r="CL2174" s="1"/>
    </row>
    <row r="2175" spans="1:90" ht="18" customHeight="1">
      <c r="A2175" s="1"/>
      <c r="B2175" s="1"/>
      <c r="C2175" s="314"/>
      <c r="D2175" s="287" t="str">
        <f t="shared" si="567"/>
        <v/>
      </c>
      <c r="E2175" s="449" t="str">
        <f t="shared" si="568"/>
        <v/>
      </c>
      <c r="F2175" s="450"/>
      <c r="G2175" s="451"/>
      <c r="H2175" s="452"/>
      <c r="I2175" s="453"/>
      <c r="J2175" s="453"/>
      <c r="K2175" s="453"/>
      <c r="L2175" s="453"/>
      <c r="M2175" s="454"/>
      <c r="N2175" s="455"/>
      <c r="O2175" s="456"/>
      <c r="P2175" s="456"/>
      <c r="Q2175" s="456"/>
      <c r="R2175" s="456"/>
      <c r="S2175" s="456"/>
      <c r="T2175" s="456"/>
      <c r="U2175" s="456"/>
      <c r="V2175" s="456"/>
      <c r="W2175" s="456"/>
      <c r="X2175" s="456"/>
      <c r="Y2175" s="456"/>
      <c r="Z2175" s="456"/>
      <c r="AA2175" s="456"/>
      <c r="AB2175" s="456"/>
      <c r="AC2175" s="456"/>
      <c r="AD2175" s="456"/>
      <c r="AE2175" s="457"/>
      <c r="AF2175" s="455"/>
      <c r="AG2175" s="456"/>
      <c r="AH2175" s="456"/>
      <c r="AI2175" s="456"/>
      <c r="AJ2175" s="456"/>
      <c r="AK2175" s="456"/>
      <c r="AL2175" s="456"/>
      <c r="AM2175" s="456"/>
      <c r="AN2175" s="457"/>
      <c r="AO2175" s="455"/>
      <c r="AP2175" s="456"/>
      <c r="AQ2175" s="456"/>
      <c r="AR2175" s="456"/>
      <c r="AS2175" s="456"/>
      <c r="AT2175" s="456"/>
      <c r="AU2175" s="456"/>
      <c r="AV2175" s="456"/>
      <c r="AW2175" s="456"/>
      <c r="AX2175" s="456"/>
      <c r="AY2175" s="456"/>
      <c r="AZ2175" s="456"/>
      <c r="BA2175" s="456"/>
      <c r="BB2175" s="456"/>
      <c r="BC2175" s="456"/>
      <c r="BD2175" s="456"/>
      <c r="BE2175" s="456"/>
      <c r="BF2175" s="456"/>
      <c r="BG2175" s="457"/>
      <c r="BH2175" s="458"/>
      <c r="BI2175" s="459"/>
      <c r="BJ2175" s="459"/>
      <c r="BK2175" s="459"/>
      <c r="BL2175" s="459"/>
      <c r="BM2175" s="460"/>
      <c r="BN2175" s="314"/>
      <c r="BO2175" s="314"/>
      <c r="BP2175" s="1"/>
      <c r="BQ2175" s="120">
        <f>IF($F$3="","",IF(N2175=$F$3,COUNTIF(BQ$23:BQ2174,"&gt;0")+1,0))</f>
        <v>0</v>
      </c>
      <c r="BR2175" s="1"/>
      <c r="BS2175" s="20" t="str">
        <f>IF($N2175="","",IF(VLOOKUP(VLOOKUP($N2175,IMPOSTAZIONI!$E$6:$I$13,5,FALSE),IMPOSTAZIONI!$B$25:$N$32,3,FALSE)=0,"",VLOOKUP(VLOOKUP($N2175,IMPOSTAZIONI!$E$6:$I$13,5,FALSE),IMPOSTAZIONI!$B$25:$N$32,3,FALSE)))</f>
        <v/>
      </c>
      <c r="BT2175" s="20" t="str">
        <f>IF($N2175="","",IF(VLOOKUP(VLOOKUP($N2175,IMPOSTAZIONI!$E$6:$I$13,5,FALSE),IMPOSTAZIONI!$B$25:$N$32,6,FALSE)=0,"",VLOOKUP(VLOOKUP($N2175,IMPOSTAZIONI!$E$6:$I$13,5,FALSE),IMPOSTAZIONI!$B$25:$N$32,6,FALSE)))</f>
        <v/>
      </c>
      <c r="BU2175" s="20" t="str">
        <f>IF($N2175="","",IF(VLOOKUP(VLOOKUP($N2175,IMPOSTAZIONI!$E$6:$I$13,5,FALSE),IMPOSTAZIONI!$B$25:$N$32,9,FALSE)=0,"",VLOOKUP(VLOOKUP($N2175,IMPOSTAZIONI!$E$6:$I$13,5,FALSE),IMPOSTAZIONI!$B$25:$N$32,9,FALSE)))</f>
        <v/>
      </c>
      <c r="BV2175" s="20" t="str">
        <f>IF($N2175="","",IF(VLOOKUP(VLOOKUP($N2175,IMPOSTAZIONI!$E$6:$I$13,5,FALSE),IMPOSTAZIONI!$B$25:$N$32,12,FALSE)=0,"",VLOOKUP(VLOOKUP($N2175,IMPOSTAZIONI!$E$6:$I$13,5,FALSE),IMPOSTAZIONI!$B$25:$N$32,12,FALSE)))</f>
        <v/>
      </c>
      <c r="BW2175" s="221" t="str">
        <f t="shared" si="569"/>
        <v/>
      </c>
      <c r="BX2175" s="221" t="str">
        <f t="shared" si="570"/>
        <v/>
      </c>
      <c r="BY2175" s="221">
        <f t="shared" si="571"/>
        <v>0</v>
      </c>
      <c r="BZ2175" s="231">
        <f t="shared" si="572"/>
        <v>0</v>
      </c>
      <c r="CA2175" s="246">
        <f t="shared" si="573"/>
        <v>0</v>
      </c>
      <c r="CB2175" s="246">
        <f t="shared" si="574"/>
        <v>0</v>
      </c>
      <c r="CC2175" s="246" t="str">
        <f t="shared" si="575"/>
        <v/>
      </c>
      <c r="CD2175" s="246">
        <f t="shared" si="576"/>
        <v>5</v>
      </c>
      <c r="CE2175" s="246">
        <f t="shared" si="577"/>
        <v>0</v>
      </c>
      <c r="CF2175" s="276">
        <f t="shared" si="578"/>
        <v>0</v>
      </c>
      <c r="CG2175" s="277">
        <f t="shared" si="578"/>
        <v>0</v>
      </c>
      <c r="CH2175" s="277">
        <f t="shared" si="578"/>
        <v>0</v>
      </c>
      <c r="CI2175" s="278">
        <f t="shared" si="578"/>
        <v>0</v>
      </c>
      <c r="CJ2175" s="280">
        <f t="shared" si="579"/>
        <v>0</v>
      </c>
      <c r="CK2175" s="232">
        <f t="shared" si="580"/>
        <v>0</v>
      </c>
      <c r="CL2175" s="1"/>
    </row>
    <row r="2176" spans="1:90" ht="18" customHeight="1">
      <c r="A2176" s="1"/>
      <c r="B2176" s="1"/>
      <c r="C2176" s="314"/>
      <c r="D2176" s="287" t="str">
        <f t="shared" si="567"/>
        <v/>
      </c>
      <c r="E2176" s="449" t="str">
        <f t="shared" si="568"/>
        <v/>
      </c>
      <c r="F2176" s="450"/>
      <c r="G2176" s="451"/>
      <c r="H2176" s="452"/>
      <c r="I2176" s="453"/>
      <c r="J2176" s="453"/>
      <c r="K2176" s="453"/>
      <c r="L2176" s="453"/>
      <c r="M2176" s="454"/>
      <c r="N2176" s="455"/>
      <c r="O2176" s="456"/>
      <c r="P2176" s="456"/>
      <c r="Q2176" s="456"/>
      <c r="R2176" s="456"/>
      <c r="S2176" s="456"/>
      <c r="T2176" s="456"/>
      <c r="U2176" s="456"/>
      <c r="V2176" s="456"/>
      <c r="W2176" s="456"/>
      <c r="X2176" s="456"/>
      <c r="Y2176" s="456"/>
      <c r="Z2176" s="456"/>
      <c r="AA2176" s="456"/>
      <c r="AB2176" s="456"/>
      <c r="AC2176" s="456"/>
      <c r="AD2176" s="456"/>
      <c r="AE2176" s="457"/>
      <c r="AF2176" s="455"/>
      <c r="AG2176" s="456"/>
      <c r="AH2176" s="456"/>
      <c r="AI2176" s="456"/>
      <c r="AJ2176" s="456"/>
      <c r="AK2176" s="456"/>
      <c r="AL2176" s="456"/>
      <c r="AM2176" s="456"/>
      <c r="AN2176" s="457"/>
      <c r="AO2176" s="455"/>
      <c r="AP2176" s="456"/>
      <c r="AQ2176" s="456"/>
      <c r="AR2176" s="456"/>
      <c r="AS2176" s="456"/>
      <c r="AT2176" s="456"/>
      <c r="AU2176" s="456"/>
      <c r="AV2176" s="456"/>
      <c r="AW2176" s="456"/>
      <c r="AX2176" s="456"/>
      <c r="AY2176" s="456"/>
      <c r="AZ2176" s="456"/>
      <c r="BA2176" s="456"/>
      <c r="BB2176" s="456"/>
      <c r="BC2176" s="456"/>
      <c r="BD2176" s="456"/>
      <c r="BE2176" s="456"/>
      <c r="BF2176" s="456"/>
      <c r="BG2176" s="457"/>
      <c r="BH2176" s="458"/>
      <c r="BI2176" s="459"/>
      <c r="BJ2176" s="459"/>
      <c r="BK2176" s="459"/>
      <c r="BL2176" s="459"/>
      <c r="BM2176" s="460"/>
      <c r="BN2176" s="314"/>
      <c r="BO2176" s="314"/>
      <c r="BP2176" s="1"/>
      <c r="BQ2176" s="120">
        <f>IF($F$3="","",IF(N2176=$F$3,COUNTIF(BQ$23:BQ2175,"&gt;0")+1,0))</f>
        <v>0</v>
      </c>
      <c r="BR2176" s="1"/>
      <c r="BS2176" s="20" t="str">
        <f>IF($N2176="","",IF(VLOOKUP(VLOOKUP($N2176,IMPOSTAZIONI!$E$6:$I$13,5,FALSE),IMPOSTAZIONI!$B$25:$N$32,3,FALSE)=0,"",VLOOKUP(VLOOKUP($N2176,IMPOSTAZIONI!$E$6:$I$13,5,FALSE),IMPOSTAZIONI!$B$25:$N$32,3,FALSE)))</f>
        <v/>
      </c>
      <c r="BT2176" s="20" t="str">
        <f>IF($N2176="","",IF(VLOOKUP(VLOOKUP($N2176,IMPOSTAZIONI!$E$6:$I$13,5,FALSE),IMPOSTAZIONI!$B$25:$N$32,6,FALSE)=0,"",VLOOKUP(VLOOKUP($N2176,IMPOSTAZIONI!$E$6:$I$13,5,FALSE),IMPOSTAZIONI!$B$25:$N$32,6,FALSE)))</f>
        <v/>
      </c>
      <c r="BU2176" s="20" t="str">
        <f>IF($N2176="","",IF(VLOOKUP(VLOOKUP($N2176,IMPOSTAZIONI!$E$6:$I$13,5,FALSE),IMPOSTAZIONI!$B$25:$N$32,9,FALSE)=0,"",VLOOKUP(VLOOKUP($N2176,IMPOSTAZIONI!$E$6:$I$13,5,FALSE),IMPOSTAZIONI!$B$25:$N$32,9,FALSE)))</f>
        <v/>
      </c>
      <c r="BV2176" s="20" t="str">
        <f>IF($N2176="","",IF(VLOOKUP(VLOOKUP($N2176,IMPOSTAZIONI!$E$6:$I$13,5,FALSE),IMPOSTAZIONI!$B$25:$N$32,12,FALSE)=0,"",VLOOKUP(VLOOKUP($N2176,IMPOSTAZIONI!$E$6:$I$13,5,FALSE),IMPOSTAZIONI!$B$25:$N$32,12,FALSE)))</f>
        <v/>
      </c>
      <c r="BW2176" s="221" t="str">
        <f t="shared" si="569"/>
        <v/>
      </c>
      <c r="BX2176" s="221" t="str">
        <f t="shared" si="570"/>
        <v/>
      </c>
      <c r="BY2176" s="221">
        <f t="shared" si="571"/>
        <v>0</v>
      </c>
      <c r="BZ2176" s="231">
        <f t="shared" si="572"/>
        <v>0</v>
      </c>
      <c r="CA2176" s="246">
        <f t="shared" si="573"/>
        <v>0</v>
      </c>
      <c r="CB2176" s="246">
        <f t="shared" si="574"/>
        <v>0</v>
      </c>
      <c r="CC2176" s="246" t="str">
        <f t="shared" si="575"/>
        <v/>
      </c>
      <c r="CD2176" s="246">
        <f t="shared" si="576"/>
        <v>5</v>
      </c>
      <c r="CE2176" s="246">
        <f t="shared" si="577"/>
        <v>0</v>
      </c>
      <c r="CF2176" s="276">
        <f t="shared" si="578"/>
        <v>0</v>
      </c>
      <c r="CG2176" s="277">
        <f t="shared" si="578"/>
        <v>0</v>
      </c>
      <c r="CH2176" s="277">
        <f t="shared" si="578"/>
        <v>0</v>
      </c>
      <c r="CI2176" s="278">
        <f t="shared" si="578"/>
        <v>0</v>
      </c>
      <c r="CJ2176" s="280">
        <f t="shared" si="579"/>
        <v>0</v>
      </c>
      <c r="CK2176" s="232">
        <f t="shared" si="580"/>
        <v>0</v>
      </c>
      <c r="CL2176" s="1"/>
    </row>
    <row r="2177" spans="1:90" ht="18" customHeight="1">
      <c r="A2177" s="1"/>
      <c r="B2177" s="1"/>
      <c r="C2177" s="314"/>
      <c r="D2177" s="287" t="str">
        <f t="shared" si="567"/>
        <v/>
      </c>
      <c r="E2177" s="449" t="str">
        <f t="shared" si="568"/>
        <v/>
      </c>
      <c r="F2177" s="450"/>
      <c r="G2177" s="451"/>
      <c r="H2177" s="452"/>
      <c r="I2177" s="453"/>
      <c r="J2177" s="453"/>
      <c r="K2177" s="453"/>
      <c r="L2177" s="453"/>
      <c r="M2177" s="454"/>
      <c r="N2177" s="455"/>
      <c r="O2177" s="456"/>
      <c r="P2177" s="456"/>
      <c r="Q2177" s="456"/>
      <c r="R2177" s="456"/>
      <c r="S2177" s="456"/>
      <c r="T2177" s="456"/>
      <c r="U2177" s="456"/>
      <c r="V2177" s="456"/>
      <c r="W2177" s="456"/>
      <c r="X2177" s="456"/>
      <c r="Y2177" s="456"/>
      <c r="Z2177" s="456"/>
      <c r="AA2177" s="456"/>
      <c r="AB2177" s="456"/>
      <c r="AC2177" s="456"/>
      <c r="AD2177" s="456"/>
      <c r="AE2177" s="457"/>
      <c r="AF2177" s="455"/>
      <c r="AG2177" s="456"/>
      <c r="AH2177" s="456"/>
      <c r="AI2177" s="456"/>
      <c r="AJ2177" s="456"/>
      <c r="AK2177" s="456"/>
      <c r="AL2177" s="456"/>
      <c r="AM2177" s="456"/>
      <c r="AN2177" s="457"/>
      <c r="AO2177" s="455"/>
      <c r="AP2177" s="456"/>
      <c r="AQ2177" s="456"/>
      <c r="AR2177" s="456"/>
      <c r="AS2177" s="456"/>
      <c r="AT2177" s="456"/>
      <c r="AU2177" s="456"/>
      <c r="AV2177" s="456"/>
      <c r="AW2177" s="456"/>
      <c r="AX2177" s="456"/>
      <c r="AY2177" s="456"/>
      <c r="AZ2177" s="456"/>
      <c r="BA2177" s="456"/>
      <c r="BB2177" s="456"/>
      <c r="BC2177" s="456"/>
      <c r="BD2177" s="456"/>
      <c r="BE2177" s="456"/>
      <c r="BF2177" s="456"/>
      <c r="BG2177" s="457"/>
      <c r="BH2177" s="458"/>
      <c r="BI2177" s="459"/>
      <c r="BJ2177" s="459"/>
      <c r="BK2177" s="459"/>
      <c r="BL2177" s="459"/>
      <c r="BM2177" s="460"/>
      <c r="BN2177" s="314"/>
      <c r="BO2177" s="314"/>
      <c r="BP2177" s="1"/>
      <c r="BQ2177" s="120">
        <f>IF($F$3="","",IF(N2177=$F$3,COUNTIF(BQ$23:BQ2176,"&gt;0")+1,0))</f>
        <v>0</v>
      </c>
      <c r="BR2177" s="1"/>
      <c r="BS2177" s="20" t="str">
        <f>IF($N2177="","",IF(VLOOKUP(VLOOKUP($N2177,IMPOSTAZIONI!$E$6:$I$13,5,FALSE),IMPOSTAZIONI!$B$25:$N$32,3,FALSE)=0,"",VLOOKUP(VLOOKUP($N2177,IMPOSTAZIONI!$E$6:$I$13,5,FALSE),IMPOSTAZIONI!$B$25:$N$32,3,FALSE)))</f>
        <v/>
      </c>
      <c r="BT2177" s="20" t="str">
        <f>IF($N2177="","",IF(VLOOKUP(VLOOKUP($N2177,IMPOSTAZIONI!$E$6:$I$13,5,FALSE),IMPOSTAZIONI!$B$25:$N$32,6,FALSE)=0,"",VLOOKUP(VLOOKUP($N2177,IMPOSTAZIONI!$E$6:$I$13,5,FALSE),IMPOSTAZIONI!$B$25:$N$32,6,FALSE)))</f>
        <v/>
      </c>
      <c r="BU2177" s="20" t="str">
        <f>IF($N2177="","",IF(VLOOKUP(VLOOKUP($N2177,IMPOSTAZIONI!$E$6:$I$13,5,FALSE),IMPOSTAZIONI!$B$25:$N$32,9,FALSE)=0,"",VLOOKUP(VLOOKUP($N2177,IMPOSTAZIONI!$E$6:$I$13,5,FALSE),IMPOSTAZIONI!$B$25:$N$32,9,FALSE)))</f>
        <v/>
      </c>
      <c r="BV2177" s="20" t="str">
        <f>IF($N2177="","",IF(VLOOKUP(VLOOKUP($N2177,IMPOSTAZIONI!$E$6:$I$13,5,FALSE),IMPOSTAZIONI!$B$25:$N$32,12,FALSE)=0,"",VLOOKUP(VLOOKUP($N2177,IMPOSTAZIONI!$E$6:$I$13,5,FALSE),IMPOSTAZIONI!$B$25:$N$32,12,FALSE)))</f>
        <v/>
      </c>
      <c r="BW2177" s="221" t="str">
        <f t="shared" si="569"/>
        <v/>
      </c>
      <c r="BX2177" s="221" t="str">
        <f t="shared" si="570"/>
        <v/>
      </c>
      <c r="BY2177" s="221">
        <f t="shared" si="571"/>
        <v>0</v>
      </c>
      <c r="BZ2177" s="231">
        <f t="shared" si="572"/>
        <v>0</v>
      </c>
      <c r="CA2177" s="246">
        <f t="shared" si="573"/>
        <v>0</v>
      </c>
      <c r="CB2177" s="246">
        <f t="shared" si="574"/>
        <v>0</v>
      </c>
      <c r="CC2177" s="246" t="str">
        <f t="shared" si="575"/>
        <v/>
      </c>
      <c r="CD2177" s="246">
        <f t="shared" si="576"/>
        <v>5</v>
      </c>
      <c r="CE2177" s="246">
        <f t="shared" si="577"/>
        <v>0</v>
      </c>
      <c r="CF2177" s="276">
        <f t="shared" si="578"/>
        <v>0</v>
      </c>
      <c r="CG2177" s="277">
        <f t="shared" si="578"/>
        <v>0</v>
      </c>
      <c r="CH2177" s="277">
        <f t="shared" si="578"/>
        <v>0</v>
      </c>
      <c r="CI2177" s="278">
        <f t="shared" si="578"/>
        <v>0</v>
      </c>
      <c r="CJ2177" s="280">
        <f t="shared" si="579"/>
        <v>0</v>
      </c>
      <c r="CK2177" s="232">
        <f t="shared" si="580"/>
        <v>0</v>
      </c>
      <c r="CL2177" s="1"/>
    </row>
    <row r="2178" spans="1:90" ht="18" customHeight="1">
      <c r="A2178" s="1"/>
      <c r="B2178" s="1"/>
      <c r="C2178" s="314"/>
      <c r="D2178" s="287" t="str">
        <f t="shared" si="567"/>
        <v/>
      </c>
      <c r="E2178" s="449" t="str">
        <f t="shared" si="568"/>
        <v/>
      </c>
      <c r="F2178" s="450"/>
      <c r="G2178" s="451"/>
      <c r="H2178" s="452"/>
      <c r="I2178" s="453"/>
      <c r="J2178" s="453"/>
      <c r="K2178" s="453"/>
      <c r="L2178" s="453"/>
      <c r="M2178" s="454"/>
      <c r="N2178" s="455"/>
      <c r="O2178" s="456"/>
      <c r="P2178" s="456"/>
      <c r="Q2178" s="456"/>
      <c r="R2178" s="456"/>
      <c r="S2178" s="456"/>
      <c r="T2178" s="456"/>
      <c r="U2178" s="456"/>
      <c r="V2178" s="456"/>
      <c r="W2178" s="456"/>
      <c r="X2178" s="456"/>
      <c r="Y2178" s="456"/>
      <c r="Z2178" s="456"/>
      <c r="AA2178" s="456"/>
      <c r="AB2178" s="456"/>
      <c r="AC2178" s="456"/>
      <c r="AD2178" s="456"/>
      <c r="AE2178" s="457"/>
      <c r="AF2178" s="455"/>
      <c r="AG2178" s="456"/>
      <c r="AH2178" s="456"/>
      <c r="AI2178" s="456"/>
      <c r="AJ2178" s="456"/>
      <c r="AK2178" s="456"/>
      <c r="AL2178" s="456"/>
      <c r="AM2178" s="456"/>
      <c r="AN2178" s="457"/>
      <c r="AO2178" s="455"/>
      <c r="AP2178" s="456"/>
      <c r="AQ2178" s="456"/>
      <c r="AR2178" s="456"/>
      <c r="AS2178" s="456"/>
      <c r="AT2178" s="456"/>
      <c r="AU2178" s="456"/>
      <c r="AV2178" s="456"/>
      <c r="AW2178" s="456"/>
      <c r="AX2178" s="456"/>
      <c r="AY2178" s="456"/>
      <c r="AZ2178" s="456"/>
      <c r="BA2178" s="456"/>
      <c r="BB2178" s="456"/>
      <c r="BC2178" s="456"/>
      <c r="BD2178" s="456"/>
      <c r="BE2178" s="456"/>
      <c r="BF2178" s="456"/>
      <c r="BG2178" s="457"/>
      <c r="BH2178" s="458"/>
      <c r="BI2178" s="459"/>
      <c r="BJ2178" s="459"/>
      <c r="BK2178" s="459"/>
      <c r="BL2178" s="459"/>
      <c r="BM2178" s="460"/>
      <c r="BN2178" s="314"/>
      <c r="BO2178" s="314"/>
      <c r="BP2178" s="1"/>
      <c r="BQ2178" s="120">
        <f>IF($F$3="","",IF(N2178=$F$3,COUNTIF(BQ$23:BQ2177,"&gt;0")+1,0))</f>
        <v>0</v>
      </c>
      <c r="BR2178" s="1"/>
      <c r="BS2178" s="20" t="str">
        <f>IF($N2178="","",IF(VLOOKUP(VLOOKUP($N2178,IMPOSTAZIONI!$E$6:$I$13,5,FALSE),IMPOSTAZIONI!$B$25:$N$32,3,FALSE)=0,"",VLOOKUP(VLOOKUP($N2178,IMPOSTAZIONI!$E$6:$I$13,5,FALSE),IMPOSTAZIONI!$B$25:$N$32,3,FALSE)))</f>
        <v/>
      </c>
      <c r="BT2178" s="20" t="str">
        <f>IF($N2178="","",IF(VLOOKUP(VLOOKUP($N2178,IMPOSTAZIONI!$E$6:$I$13,5,FALSE),IMPOSTAZIONI!$B$25:$N$32,6,FALSE)=0,"",VLOOKUP(VLOOKUP($N2178,IMPOSTAZIONI!$E$6:$I$13,5,FALSE),IMPOSTAZIONI!$B$25:$N$32,6,FALSE)))</f>
        <v/>
      </c>
      <c r="BU2178" s="20" t="str">
        <f>IF($N2178="","",IF(VLOOKUP(VLOOKUP($N2178,IMPOSTAZIONI!$E$6:$I$13,5,FALSE),IMPOSTAZIONI!$B$25:$N$32,9,FALSE)=0,"",VLOOKUP(VLOOKUP($N2178,IMPOSTAZIONI!$E$6:$I$13,5,FALSE),IMPOSTAZIONI!$B$25:$N$32,9,FALSE)))</f>
        <v/>
      </c>
      <c r="BV2178" s="20" t="str">
        <f>IF($N2178="","",IF(VLOOKUP(VLOOKUP($N2178,IMPOSTAZIONI!$E$6:$I$13,5,FALSE),IMPOSTAZIONI!$B$25:$N$32,12,FALSE)=0,"",VLOOKUP(VLOOKUP($N2178,IMPOSTAZIONI!$E$6:$I$13,5,FALSE),IMPOSTAZIONI!$B$25:$N$32,12,FALSE)))</f>
        <v/>
      </c>
      <c r="BW2178" s="221" t="str">
        <f t="shared" si="569"/>
        <v/>
      </c>
      <c r="BX2178" s="221" t="str">
        <f t="shared" si="570"/>
        <v/>
      </c>
      <c r="BY2178" s="221">
        <f t="shared" si="571"/>
        <v>0</v>
      </c>
      <c r="BZ2178" s="231">
        <f t="shared" si="572"/>
        <v>0</v>
      </c>
      <c r="CA2178" s="246">
        <f t="shared" si="573"/>
        <v>0</v>
      </c>
      <c r="CB2178" s="246">
        <f t="shared" si="574"/>
        <v>0</v>
      </c>
      <c r="CC2178" s="246" t="str">
        <f t="shared" si="575"/>
        <v/>
      </c>
      <c r="CD2178" s="246">
        <f t="shared" si="576"/>
        <v>5</v>
      </c>
      <c r="CE2178" s="246">
        <f t="shared" si="577"/>
        <v>0</v>
      </c>
      <c r="CF2178" s="276">
        <f t="shared" si="578"/>
        <v>0</v>
      </c>
      <c r="CG2178" s="277">
        <f t="shared" si="578"/>
        <v>0</v>
      </c>
      <c r="CH2178" s="277">
        <f t="shared" si="578"/>
        <v>0</v>
      </c>
      <c r="CI2178" s="278">
        <f t="shared" si="578"/>
        <v>0</v>
      </c>
      <c r="CJ2178" s="280">
        <f t="shared" si="579"/>
        <v>0</v>
      </c>
      <c r="CK2178" s="232">
        <f t="shared" si="580"/>
        <v>0</v>
      </c>
      <c r="CL2178" s="1"/>
    </row>
    <row r="2179" spans="1:90" ht="18" customHeight="1">
      <c r="A2179" s="1"/>
      <c r="B2179" s="1"/>
      <c r="C2179" s="314"/>
      <c r="D2179" s="287" t="str">
        <f t="shared" si="567"/>
        <v/>
      </c>
      <c r="E2179" s="449" t="str">
        <f t="shared" si="568"/>
        <v/>
      </c>
      <c r="F2179" s="450"/>
      <c r="G2179" s="451"/>
      <c r="H2179" s="452"/>
      <c r="I2179" s="453"/>
      <c r="J2179" s="453"/>
      <c r="K2179" s="453"/>
      <c r="L2179" s="453"/>
      <c r="M2179" s="454"/>
      <c r="N2179" s="455"/>
      <c r="O2179" s="456"/>
      <c r="P2179" s="456"/>
      <c r="Q2179" s="456"/>
      <c r="R2179" s="456"/>
      <c r="S2179" s="456"/>
      <c r="T2179" s="456"/>
      <c r="U2179" s="456"/>
      <c r="V2179" s="456"/>
      <c r="W2179" s="456"/>
      <c r="X2179" s="456"/>
      <c r="Y2179" s="456"/>
      <c r="Z2179" s="456"/>
      <c r="AA2179" s="456"/>
      <c r="AB2179" s="456"/>
      <c r="AC2179" s="456"/>
      <c r="AD2179" s="456"/>
      <c r="AE2179" s="457"/>
      <c r="AF2179" s="455"/>
      <c r="AG2179" s="456"/>
      <c r="AH2179" s="456"/>
      <c r="AI2179" s="456"/>
      <c r="AJ2179" s="456"/>
      <c r="AK2179" s="456"/>
      <c r="AL2179" s="456"/>
      <c r="AM2179" s="456"/>
      <c r="AN2179" s="457"/>
      <c r="AO2179" s="455"/>
      <c r="AP2179" s="456"/>
      <c r="AQ2179" s="456"/>
      <c r="AR2179" s="456"/>
      <c r="AS2179" s="456"/>
      <c r="AT2179" s="456"/>
      <c r="AU2179" s="456"/>
      <c r="AV2179" s="456"/>
      <c r="AW2179" s="456"/>
      <c r="AX2179" s="456"/>
      <c r="AY2179" s="456"/>
      <c r="AZ2179" s="456"/>
      <c r="BA2179" s="456"/>
      <c r="BB2179" s="456"/>
      <c r="BC2179" s="456"/>
      <c r="BD2179" s="456"/>
      <c r="BE2179" s="456"/>
      <c r="BF2179" s="456"/>
      <c r="BG2179" s="457"/>
      <c r="BH2179" s="458"/>
      <c r="BI2179" s="459"/>
      <c r="BJ2179" s="459"/>
      <c r="BK2179" s="459"/>
      <c r="BL2179" s="459"/>
      <c r="BM2179" s="460"/>
      <c r="BN2179" s="314"/>
      <c r="BO2179" s="314"/>
      <c r="BP2179" s="1"/>
      <c r="BQ2179" s="120">
        <f>IF($F$3="","",IF(N2179=$F$3,COUNTIF(BQ$23:BQ2178,"&gt;0")+1,0))</f>
        <v>0</v>
      </c>
      <c r="BR2179" s="1"/>
      <c r="BS2179" s="20" t="str">
        <f>IF($N2179="","",IF(VLOOKUP(VLOOKUP($N2179,IMPOSTAZIONI!$E$6:$I$13,5,FALSE),IMPOSTAZIONI!$B$25:$N$32,3,FALSE)=0,"",VLOOKUP(VLOOKUP($N2179,IMPOSTAZIONI!$E$6:$I$13,5,FALSE),IMPOSTAZIONI!$B$25:$N$32,3,FALSE)))</f>
        <v/>
      </c>
      <c r="BT2179" s="20" t="str">
        <f>IF($N2179="","",IF(VLOOKUP(VLOOKUP($N2179,IMPOSTAZIONI!$E$6:$I$13,5,FALSE),IMPOSTAZIONI!$B$25:$N$32,6,FALSE)=0,"",VLOOKUP(VLOOKUP($N2179,IMPOSTAZIONI!$E$6:$I$13,5,FALSE),IMPOSTAZIONI!$B$25:$N$32,6,FALSE)))</f>
        <v/>
      </c>
      <c r="BU2179" s="20" t="str">
        <f>IF($N2179="","",IF(VLOOKUP(VLOOKUP($N2179,IMPOSTAZIONI!$E$6:$I$13,5,FALSE),IMPOSTAZIONI!$B$25:$N$32,9,FALSE)=0,"",VLOOKUP(VLOOKUP($N2179,IMPOSTAZIONI!$E$6:$I$13,5,FALSE),IMPOSTAZIONI!$B$25:$N$32,9,FALSE)))</f>
        <v/>
      </c>
      <c r="BV2179" s="20" t="str">
        <f>IF($N2179="","",IF(VLOOKUP(VLOOKUP($N2179,IMPOSTAZIONI!$E$6:$I$13,5,FALSE),IMPOSTAZIONI!$B$25:$N$32,12,FALSE)=0,"",VLOOKUP(VLOOKUP($N2179,IMPOSTAZIONI!$E$6:$I$13,5,FALSE),IMPOSTAZIONI!$B$25:$N$32,12,FALSE)))</f>
        <v/>
      </c>
      <c r="BW2179" s="221" t="str">
        <f t="shared" si="569"/>
        <v/>
      </c>
      <c r="BX2179" s="221" t="str">
        <f t="shared" si="570"/>
        <v/>
      </c>
      <c r="BY2179" s="221">
        <f t="shared" si="571"/>
        <v>0</v>
      </c>
      <c r="BZ2179" s="231">
        <f t="shared" si="572"/>
        <v>0</v>
      </c>
      <c r="CA2179" s="246">
        <f t="shared" si="573"/>
        <v>0</v>
      </c>
      <c r="CB2179" s="246">
        <f t="shared" si="574"/>
        <v>0</v>
      </c>
      <c r="CC2179" s="246" t="str">
        <f t="shared" si="575"/>
        <v/>
      </c>
      <c r="CD2179" s="246">
        <f t="shared" si="576"/>
        <v>5</v>
      </c>
      <c r="CE2179" s="246">
        <f t="shared" si="577"/>
        <v>0</v>
      </c>
      <c r="CF2179" s="276">
        <f t="shared" si="578"/>
        <v>0</v>
      </c>
      <c r="CG2179" s="277">
        <f t="shared" si="578"/>
        <v>0</v>
      </c>
      <c r="CH2179" s="277">
        <f t="shared" si="578"/>
        <v>0</v>
      </c>
      <c r="CI2179" s="278">
        <f t="shared" si="578"/>
        <v>0</v>
      </c>
      <c r="CJ2179" s="280">
        <f t="shared" si="579"/>
        <v>0</v>
      </c>
      <c r="CK2179" s="232">
        <f t="shared" si="580"/>
        <v>0</v>
      </c>
      <c r="CL2179" s="1"/>
    </row>
    <row r="2180" spans="1:90" ht="18" customHeight="1">
      <c r="A2180" s="1"/>
      <c r="B2180" s="1"/>
      <c r="C2180" s="314"/>
      <c r="D2180" s="287" t="str">
        <f t="shared" si="567"/>
        <v/>
      </c>
      <c r="E2180" s="449" t="str">
        <f t="shared" si="568"/>
        <v/>
      </c>
      <c r="F2180" s="450"/>
      <c r="G2180" s="451"/>
      <c r="H2180" s="452"/>
      <c r="I2180" s="453"/>
      <c r="J2180" s="453"/>
      <c r="K2180" s="453"/>
      <c r="L2180" s="453"/>
      <c r="M2180" s="454"/>
      <c r="N2180" s="455"/>
      <c r="O2180" s="456"/>
      <c r="P2180" s="456"/>
      <c r="Q2180" s="456"/>
      <c r="R2180" s="456"/>
      <c r="S2180" s="456"/>
      <c r="T2180" s="456"/>
      <c r="U2180" s="456"/>
      <c r="V2180" s="456"/>
      <c r="W2180" s="456"/>
      <c r="X2180" s="456"/>
      <c r="Y2180" s="456"/>
      <c r="Z2180" s="456"/>
      <c r="AA2180" s="456"/>
      <c r="AB2180" s="456"/>
      <c r="AC2180" s="456"/>
      <c r="AD2180" s="456"/>
      <c r="AE2180" s="457"/>
      <c r="AF2180" s="455"/>
      <c r="AG2180" s="456"/>
      <c r="AH2180" s="456"/>
      <c r="AI2180" s="456"/>
      <c r="AJ2180" s="456"/>
      <c r="AK2180" s="456"/>
      <c r="AL2180" s="456"/>
      <c r="AM2180" s="456"/>
      <c r="AN2180" s="457"/>
      <c r="AO2180" s="455"/>
      <c r="AP2180" s="456"/>
      <c r="AQ2180" s="456"/>
      <c r="AR2180" s="456"/>
      <c r="AS2180" s="456"/>
      <c r="AT2180" s="456"/>
      <c r="AU2180" s="456"/>
      <c r="AV2180" s="456"/>
      <c r="AW2180" s="456"/>
      <c r="AX2180" s="456"/>
      <c r="AY2180" s="456"/>
      <c r="AZ2180" s="456"/>
      <c r="BA2180" s="456"/>
      <c r="BB2180" s="456"/>
      <c r="BC2180" s="456"/>
      <c r="BD2180" s="456"/>
      <c r="BE2180" s="456"/>
      <c r="BF2180" s="456"/>
      <c r="BG2180" s="457"/>
      <c r="BH2180" s="458"/>
      <c r="BI2180" s="459"/>
      <c r="BJ2180" s="459"/>
      <c r="BK2180" s="459"/>
      <c r="BL2180" s="459"/>
      <c r="BM2180" s="460"/>
      <c r="BN2180" s="314"/>
      <c r="BO2180" s="314"/>
      <c r="BP2180" s="1"/>
      <c r="BQ2180" s="120">
        <f>IF($F$3="","",IF(N2180=$F$3,COUNTIF(BQ$23:BQ2179,"&gt;0")+1,0))</f>
        <v>0</v>
      </c>
      <c r="BR2180" s="1"/>
      <c r="BS2180" s="20" t="str">
        <f>IF($N2180="","",IF(VLOOKUP(VLOOKUP($N2180,IMPOSTAZIONI!$E$6:$I$13,5,FALSE),IMPOSTAZIONI!$B$25:$N$32,3,FALSE)=0,"",VLOOKUP(VLOOKUP($N2180,IMPOSTAZIONI!$E$6:$I$13,5,FALSE),IMPOSTAZIONI!$B$25:$N$32,3,FALSE)))</f>
        <v/>
      </c>
      <c r="BT2180" s="20" t="str">
        <f>IF($N2180="","",IF(VLOOKUP(VLOOKUP($N2180,IMPOSTAZIONI!$E$6:$I$13,5,FALSE),IMPOSTAZIONI!$B$25:$N$32,6,FALSE)=0,"",VLOOKUP(VLOOKUP($N2180,IMPOSTAZIONI!$E$6:$I$13,5,FALSE),IMPOSTAZIONI!$B$25:$N$32,6,FALSE)))</f>
        <v/>
      </c>
      <c r="BU2180" s="20" t="str">
        <f>IF($N2180="","",IF(VLOOKUP(VLOOKUP($N2180,IMPOSTAZIONI!$E$6:$I$13,5,FALSE),IMPOSTAZIONI!$B$25:$N$32,9,FALSE)=0,"",VLOOKUP(VLOOKUP($N2180,IMPOSTAZIONI!$E$6:$I$13,5,FALSE),IMPOSTAZIONI!$B$25:$N$32,9,FALSE)))</f>
        <v/>
      </c>
      <c r="BV2180" s="20" t="str">
        <f>IF($N2180="","",IF(VLOOKUP(VLOOKUP($N2180,IMPOSTAZIONI!$E$6:$I$13,5,FALSE),IMPOSTAZIONI!$B$25:$N$32,12,FALSE)=0,"",VLOOKUP(VLOOKUP($N2180,IMPOSTAZIONI!$E$6:$I$13,5,FALSE),IMPOSTAZIONI!$B$25:$N$32,12,FALSE)))</f>
        <v/>
      </c>
      <c r="BW2180" s="221" t="str">
        <f t="shared" si="569"/>
        <v/>
      </c>
      <c r="BX2180" s="221" t="str">
        <f t="shared" si="570"/>
        <v/>
      </c>
      <c r="BY2180" s="221">
        <f t="shared" si="571"/>
        <v>0</v>
      </c>
      <c r="BZ2180" s="231">
        <f t="shared" si="572"/>
        <v>0</v>
      </c>
      <c r="CA2180" s="246">
        <f t="shared" si="573"/>
        <v>0</v>
      </c>
      <c r="CB2180" s="246">
        <f t="shared" si="574"/>
        <v>0</v>
      </c>
      <c r="CC2180" s="246" t="str">
        <f t="shared" si="575"/>
        <v/>
      </c>
      <c r="CD2180" s="246">
        <f t="shared" si="576"/>
        <v>5</v>
      </c>
      <c r="CE2180" s="246">
        <f t="shared" si="577"/>
        <v>0</v>
      </c>
      <c r="CF2180" s="276">
        <f t="shared" si="578"/>
        <v>0</v>
      </c>
      <c r="CG2180" s="277">
        <f t="shared" si="578"/>
        <v>0</v>
      </c>
      <c r="CH2180" s="277">
        <f t="shared" si="578"/>
        <v>0</v>
      </c>
      <c r="CI2180" s="278">
        <f t="shared" si="578"/>
        <v>0</v>
      </c>
      <c r="CJ2180" s="280">
        <f t="shared" si="579"/>
        <v>0</v>
      </c>
      <c r="CK2180" s="232">
        <f t="shared" si="580"/>
        <v>0</v>
      </c>
      <c r="CL2180" s="1"/>
    </row>
    <row r="2181" spans="1:90" ht="18" customHeight="1">
      <c r="A2181" s="1"/>
      <c r="B2181" s="1"/>
      <c r="C2181" s="314"/>
      <c r="D2181" s="287" t="str">
        <f t="shared" si="567"/>
        <v/>
      </c>
      <c r="E2181" s="449" t="str">
        <f t="shared" si="568"/>
        <v/>
      </c>
      <c r="F2181" s="450"/>
      <c r="G2181" s="451"/>
      <c r="H2181" s="452"/>
      <c r="I2181" s="453"/>
      <c r="J2181" s="453"/>
      <c r="K2181" s="453"/>
      <c r="L2181" s="453"/>
      <c r="M2181" s="454"/>
      <c r="N2181" s="455"/>
      <c r="O2181" s="456"/>
      <c r="P2181" s="456"/>
      <c r="Q2181" s="456"/>
      <c r="R2181" s="456"/>
      <c r="S2181" s="456"/>
      <c r="T2181" s="456"/>
      <c r="U2181" s="456"/>
      <c r="V2181" s="456"/>
      <c r="W2181" s="456"/>
      <c r="X2181" s="456"/>
      <c r="Y2181" s="456"/>
      <c r="Z2181" s="456"/>
      <c r="AA2181" s="456"/>
      <c r="AB2181" s="456"/>
      <c r="AC2181" s="456"/>
      <c r="AD2181" s="456"/>
      <c r="AE2181" s="457"/>
      <c r="AF2181" s="455"/>
      <c r="AG2181" s="456"/>
      <c r="AH2181" s="456"/>
      <c r="AI2181" s="456"/>
      <c r="AJ2181" s="456"/>
      <c r="AK2181" s="456"/>
      <c r="AL2181" s="456"/>
      <c r="AM2181" s="456"/>
      <c r="AN2181" s="457"/>
      <c r="AO2181" s="455"/>
      <c r="AP2181" s="456"/>
      <c r="AQ2181" s="456"/>
      <c r="AR2181" s="456"/>
      <c r="AS2181" s="456"/>
      <c r="AT2181" s="456"/>
      <c r="AU2181" s="456"/>
      <c r="AV2181" s="456"/>
      <c r="AW2181" s="456"/>
      <c r="AX2181" s="456"/>
      <c r="AY2181" s="456"/>
      <c r="AZ2181" s="456"/>
      <c r="BA2181" s="456"/>
      <c r="BB2181" s="456"/>
      <c r="BC2181" s="456"/>
      <c r="BD2181" s="456"/>
      <c r="BE2181" s="456"/>
      <c r="BF2181" s="456"/>
      <c r="BG2181" s="457"/>
      <c r="BH2181" s="458"/>
      <c r="BI2181" s="459"/>
      <c r="BJ2181" s="459"/>
      <c r="BK2181" s="459"/>
      <c r="BL2181" s="459"/>
      <c r="BM2181" s="460"/>
      <c r="BN2181" s="314"/>
      <c r="BO2181" s="314"/>
      <c r="BP2181" s="1"/>
      <c r="BQ2181" s="120">
        <f>IF($F$3="","",IF(N2181=$F$3,COUNTIF(BQ$23:BQ2180,"&gt;0")+1,0))</f>
        <v>0</v>
      </c>
      <c r="BR2181" s="1"/>
      <c r="BS2181" s="20" t="str">
        <f>IF($N2181="","",IF(VLOOKUP(VLOOKUP($N2181,IMPOSTAZIONI!$E$6:$I$13,5,FALSE),IMPOSTAZIONI!$B$25:$N$32,3,FALSE)=0,"",VLOOKUP(VLOOKUP($N2181,IMPOSTAZIONI!$E$6:$I$13,5,FALSE),IMPOSTAZIONI!$B$25:$N$32,3,FALSE)))</f>
        <v/>
      </c>
      <c r="BT2181" s="20" t="str">
        <f>IF($N2181="","",IF(VLOOKUP(VLOOKUP($N2181,IMPOSTAZIONI!$E$6:$I$13,5,FALSE),IMPOSTAZIONI!$B$25:$N$32,6,FALSE)=0,"",VLOOKUP(VLOOKUP($N2181,IMPOSTAZIONI!$E$6:$I$13,5,FALSE),IMPOSTAZIONI!$B$25:$N$32,6,FALSE)))</f>
        <v/>
      </c>
      <c r="BU2181" s="20" t="str">
        <f>IF($N2181="","",IF(VLOOKUP(VLOOKUP($N2181,IMPOSTAZIONI!$E$6:$I$13,5,FALSE),IMPOSTAZIONI!$B$25:$N$32,9,FALSE)=0,"",VLOOKUP(VLOOKUP($N2181,IMPOSTAZIONI!$E$6:$I$13,5,FALSE),IMPOSTAZIONI!$B$25:$N$32,9,FALSE)))</f>
        <v/>
      </c>
      <c r="BV2181" s="20" t="str">
        <f>IF($N2181="","",IF(VLOOKUP(VLOOKUP($N2181,IMPOSTAZIONI!$E$6:$I$13,5,FALSE),IMPOSTAZIONI!$B$25:$N$32,12,FALSE)=0,"",VLOOKUP(VLOOKUP($N2181,IMPOSTAZIONI!$E$6:$I$13,5,FALSE),IMPOSTAZIONI!$B$25:$N$32,12,FALSE)))</f>
        <v/>
      </c>
      <c r="BW2181" s="221" t="str">
        <f t="shared" si="569"/>
        <v/>
      </c>
      <c r="BX2181" s="221" t="str">
        <f t="shared" si="570"/>
        <v/>
      </c>
      <c r="BY2181" s="221">
        <f t="shared" si="571"/>
        <v>0</v>
      </c>
      <c r="BZ2181" s="231">
        <f t="shared" si="572"/>
        <v>0</v>
      </c>
      <c r="CA2181" s="246">
        <f t="shared" si="573"/>
        <v>0</v>
      </c>
      <c r="CB2181" s="246">
        <f t="shared" si="574"/>
        <v>0</v>
      </c>
      <c r="CC2181" s="246" t="str">
        <f t="shared" si="575"/>
        <v/>
      </c>
      <c r="CD2181" s="246">
        <f t="shared" si="576"/>
        <v>5</v>
      </c>
      <c r="CE2181" s="246">
        <f t="shared" si="577"/>
        <v>0</v>
      </c>
      <c r="CF2181" s="276">
        <f t="shared" si="578"/>
        <v>0</v>
      </c>
      <c r="CG2181" s="277">
        <f t="shared" si="578"/>
        <v>0</v>
      </c>
      <c r="CH2181" s="277">
        <f t="shared" si="578"/>
        <v>0</v>
      </c>
      <c r="CI2181" s="278">
        <f t="shared" si="578"/>
        <v>0</v>
      </c>
      <c r="CJ2181" s="280">
        <f t="shared" si="579"/>
        <v>0</v>
      </c>
      <c r="CK2181" s="232">
        <f t="shared" si="580"/>
        <v>0</v>
      </c>
      <c r="CL2181" s="1"/>
    </row>
    <row r="2182" spans="1:90" ht="18" customHeight="1">
      <c r="A2182" s="1"/>
      <c r="B2182" s="1"/>
      <c r="C2182" s="314"/>
      <c r="D2182" s="287" t="str">
        <f t="shared" si="567"/>
        <v/>
      </c>
      <c r="E2182" s="449" t="str">
        <f t="shared" si="568"/>
        <v/>
      </c>
      <c r="F2182" s="450"/>
      <c r="G2182" s="451"/>
      <c r="H2182" s="452"/>
      <c r="I2182" s="453"/>
      <c r="J2182" s="453"/>
      <c r="K2182" s="453"/>
      <c r="L2182" s="453"/>
      <c r="M2182" s="454"/>
      <c r="N2182" s="455"/>
      <c r="O2182" s="456"/>
      <c r="P2182" s="456"/>
      <c r="Q2182" s="456"/>
      <c r="R2182" s="456"/>
      <c r="S2182" s="456"/>
      <c r="T2182" s="456"/>
      <c r="U2182" s="456"/>
      <c r="V2182" s="456"/>
      <c r="W2182" s="456"/>
      <c r="X2182" s="456"/>
      <c r="Y2182" s="456"/>
      <c r="Z2182" s="456"/>
      <c r="AA2182" s="456"/>
      <c r="AB2182" s="456"/>
      <c r="AC2182" s="456"/>
      <c r="AD2182" s="456"/>
      <c r="AE2182" s="457"/>
      <c r="AF2182" s="455"/>
      <c r="AG2182" s="456"/>
      <c r="AH2182" s="456"/>
      <c r="AI2182" s="456"/>
      <c r="AJ2182" s="456"/>
      <c r="AK2182" s="456"/>
      <c r="AL2182" s="456"/>
      <c r="AM2182" s="456"/>
      <c r="AN2182" s="457"/>
      <c r="AO2182" s="455"/>
      <c r="AP2182" s="456"/>
      <c r="AQ2182" s="456"/>
      <c r="AR2182" s="456"/>
      <c r="AS2182" s="456"/>
      <c r="AT2182" s="456"/>
      <c r="AU2182" s="456"/>
      <c r="AV2182" s="456"/>
      <c r="AW2182" s="456"/>
      <c r="AX2182" s="456"/>
      <c r="AY2182" s="456"/>
      <c r="AZ2182" s="456"/>
      <c r="BA2182" s="456"/>
      <c r="BB2182" s="456"/>
      <c r="BC2182" s="456"/>
      <c r="BD2182" s="456"/>
      <c r="BE2182" s="456"/>
      <c r="BF2182" s="456"/>
      <c r="BG2182" s="457"/>
      <c r="BH2182" s="458"/>
      <c r="BI2182" s="459"/>
      <c r="BJ2182" s="459"/>
      <c r="BK2182" s="459"/>
      <c r="BL2182" s="459"/>
      <c r="BM2182" s="460"/>
      <c r="BN2182" s="314"/>
      <c r="BO2182" s="314"/>
      <c r="BP2182" s="1"/>
      <c r="BQ2182" s="120">
        <f>IF($F$3="","",IF(N2182=$F$3,COUNTIF(BQ$23:BQ2181,"&gt;0")+1,0))</f>
        <v>0</v>
      </c>
      <c r="BR2182" s="1"/>
      <c r="BS2182" s="20" t="str">
        <f>IF($N2182="","",IF(VLOOKUP(VLOOKUP($N2182,IMPOSTAZIONI!$E$6:$I$13,5,FALSE),IMPOSTAZIONI!$B$25:$N$32,3,FALSE)=0,"",VLOOKUP(VLOOKUP($N2182,IMPOSTAZIONI!$E$6:$I$13,5,FALSE),IMPOSTAZIONI!$B$25:$N$32,3,FALSE)))</f>
        <v/>
      </c>
      <c r="BT2182" s="20" t="str">
        <f>IF($N2182="","",IF(VLOOKUP(VLOOKUP($N2182,IMPOSTAZIONI!$E$6:$I$13,5,FALSE),IMPOSTAZIONI!$B$25:$N$32,6,FALSE)=0,"",VLOOKUP(VLOOKUP($N2182,IMPOSTAZIONI!$E$6:$I$13,5,FALSE),IMPOSTAZIONI!$B$25:$N$32,6,FALSE)))</f>
        <v/>
      </c>
      <c r="BU2182" s="20" t="str">
        <f>IF($N2182="","",IF(VLOOKUP(VLOOKUP($N2182,IMPOSTAZIONI!$E$6:$I$13,5,FALSE),IMPOSTAZIONI!$B$25:$N$32,9,FALSE)=0,"",VLOOKUP(VLOOKUP($N2182,IMPOSTAZIONI!$E$6:$I$13,5,FALSE),IMPOSTAZIONI!$B$25:$N$32,9,FALSE)))</f>
        <v/>
      </c>
      <c r="BV2182" s="20" t="str">
        <f>IF($N2182="","",IF(VLOOKUP(VLOOKUP($N2182,IMPOSTAZIONI!$E$6:$I$13,5,FALSE),IMPOSTAZIONI!$B$25:$N$32,12,FALSE)=0,"",VLOOKUP(VLOOKUP($N2182,IMPOSTAZIONI!$E$6:$I$13,5,FALSE),IMPOSTAZIONI!$B$25:$N$32,12,FALSE)))</f>
        <v/>
      </c>
      <c r="BW2182" s="221" t="str">
        <f t="shared" si="569"/>
        <v/>
      </c>
      <c r="BX2182" s="221" t="str">
        <f t="shared" si="570"/>
        <v/>
      </c>
      <c r="BY2182" s="221">
        <f t="shared" si="571"/>
        <v>0</v>
      </c>
      <c r="BZ2182" s="231">
        <f t="shared" si="572"/>
        <v>0</v>
      </c>
      <c r="CA2182" s="246">
        <f t="shared" si="573"/>
        <v>0</v>
      </c>
      <c r="CB2182" s="246">
        <f t="shared" si="574"/>
        <v>0</v>
      </c>
      <c r="CC2182" s="246" t="str">
        <f t="shared" si="575"/>
        <v/>
      </c>
      <c r="CD2182" s="246">
        <f t="shared" si="576"/>
        <v>5</v>
      </c>
      <c r="CE2182" s="246">
        <f t="shared" si="577"/>
        <v>0</v>
      </c>
      <c r="CF2182" s="276">
        <f t="shared" si="578"/>
        <v>0</v>
      </c>
      <c r="CG2182" s="277">
        <f t="shared" si="578"/>
        <v>0</v>
      </c>
      <c r="CH2182" s="277">
        <f t="shared" si="578"/>
        <v>0</v>
      </c>
      <c r="CI2182" s="278">
        <f t="shared" si="578"/>
        <v>0</v>
      </c>
      <c r="CJ2182" s="280">
        <f t="shared" si="579"/>
        <v>0</v>
      </c>
      <c r="CK2182" s="232">
        <f t="shared" si="580"/>
        <v>0</v>
      </c>
      <c r="CL2182" s="1"/>
    </row>
    <row r="2183" spans="1:90" ht="18" customHeight="1">
      <c r="A2183" s="1"/>
      <c r="B2183" s="1"/>
      <c r="C2183" s="314"/>
      <c r="D2183" s="287" t="str">
        <f t="shared" si="567"/>
        <v/>
      </c>
      <c r="E2183" s="449" t="str">
        <f t="shared" si="568"/>
        <v/>
      </c>
      <c r="F2183" s="450"/>
      <c r="G2183" s="451"/>
      <c r="H2183" s="452"/>
      <c r="I2183" s="453"/>
      <c r="J2183" s="453"/>
      <c r="K2183" s="453"/>
      <c r="L2183" s="453"/>
      <c r="M2183" s="454"/>
      <c r="N2183" s="455"/>
      <c r="O2183" s="456"/>
      <c r="P2183" s="456"/>
      <c r="Q2183" s="456"/>
      <c r="R2183" s="456"/>
      <c r="S2183" s="456"/>
      <c r="T2183" s="456"/>
      <c r="U2183" s="456"/>
      <c r="V2183" s="456"/>
      <c r="W2183" s="456"/>
      <c r="X2183" s="456"/>
      <c r="Y2183" s="456"/>
      <c r="Z2183" s="456"/>
      <c r="AA2183" s="456"/>
      <c r="AB2183" s="456"/>
      <c r="AC2183" s="456"/>
      <c r="AD2183" s="456"/>
      <c r="AE2183" s="457"/>
      <c r="AF2183" s="455"/>
      <c r="AG2183" s="456"/>
      <c r="AH2183" s="456"/>
      <c r="AI2183" s="456"/>
      <c r="AJ2183" s="456"/>
      <c r="AK2183" s="456"/>
      <c r="AL2183" s="456"/>
      <c r="AM2183" s="456"/>
      <c r="AN2183" s="457"/>
      <c r="AO2183" s="455"/>
      <c r="AP2183" s="456"/>
      <c r="AQ2183" s="456"/>
      <c r="AR2183" s="456"/>
      <c r="AS2183" s="456"/>
      <c r="AT2183" s="456"/>
      <c r="AU2183" s="456"/>
      <c r="AV2183" s="456"/>
      <c r="AW2183" s="456"/>
      <c r="AX2183" s="456"/>
      <c r="AY2183" s="456"/>
      <c r="AZ2183" s="456"/>
      <c r="BA2183" s="456"/>
      <c r="BB2183" s="456"/>
      <c r="BC2183" s="456"/>
      <c r="BD2183" s="456"/>
      <c r="BE2183" s="456"/>
      <c r="BF2183" s="456"/>
      <c r="BG2183" s="457"/>
      <c r="BH2183" s="458"/>
      <c r="BI2183" s="459"/>
      <c r="BJ2183" s="459"/>
      <c r="BK2183" s="459"/>
      <c r="BL2183" s="459"/>
      <c r="BM2183" s="460"/>
      <c r="BN2183" s="314"/>
      <c r="BO2183" s="314"/>
      <c r="BP2183" s="1"/>
      <c r="BQ2183" s="120">
        <f>IF($F$3="","",IF(N2183=$F$3,COUNTIF(BQ$23:BQ2182,"&gt;0")+1,0))</f>
        <v>0</v>
      </c>
      <c r="BR2183" s="1"/>
      <c r="BS2183" s="20" t="str">
        <f>IF($N2183="","",IF(VLOOKUP(VLOOKUP($N2183,IMPOSTAZIONI!$E$6:$I$13,5,FALSE),IMPOSTAZIONI!$B$25:$N$32,3,FALSE)=0,"",VLOOKUP(VLOOKUP($N2183,IMPOSTAZIONI!$E$6:$I$13,5,FALSE),IMPOSTAZIONI!$B$25:$N$32,3,FALSE)))</f>
        <v/>
      </c>
      <c r="BT2183" s="20" t="str">
        <f>IF($N2183="","",IF(VLOOKUP(VLOOKUP($N2183,IMPOSTAZIONI!$E$6:$I$13,5,FALSE),IMPOSTAZIONI!$B$25:$N$32,6,FALSE)=0,"",VLOOKUP(VLOOKUP($N2183,IMPOSTAZIONI!$E$6:$I$13,5,FALSE),IMPOSTAZIONI!$B$25:$N$32,6,FALSE)))</f>
        <v/>
      </c>
      <c r="BU2183" s="20" t="str">
        <f>IF($N2183="","",IF(VLOOKUP(VLOOKUP($N2183,IMPOSTAZIONI!$E$6:$I$13,5,FALSE),IMPOSTAZIONI!$B$25:$N$32,9,FALSE)=0,"",VLOOKUP(VLOOKUP($N2183,IMPOSTAZIONI!$E$6:$I$13,5,FALSE),IMPOSTAZIONI!$B$25:$N$32,9,FALSE)))</f>
        <v/>
      </c>
      <c r="BV2183" s="20" t="str">
        <f>IF($N2183="","",IF(VLOOKUP(VLOOKUP($N2183,IMPOSTAZIONI!$E$6:$I$13,5,FALSE),IMPOSTAZIONI!$B$25:$N$32,12,FALSE)=0,"",VLOOKUP(VLOOKUP($N2183,IMPOSTAZIONI!$E$6:$I$13,5,FALSE),IMPOSTAZIONI!$B$25:$N$32,12,FALSE)))</f>
        <v/>
      </c>
      <c r="BW2183" s="221" t="str">
        <f t="shared" si="569"/>
        <v/>
      </c>
      <c r="BX2183" s="221" t="str">
        <f t="shared" si="570"/>
        <v/>
      </c>
      <c r="BY2183" s="221">
        <f t="shared" si="571"/>
        <v>0</v>
      </c>
      <c r="BZ2183" s="231">
        <f t="shared" si="572"/>
        <v>0</v>
      </c>
      <c r="CA2183" s="246">
        <f t="shared" si="573"/>
        <v>0</v>
      </c>
      <c r="CB2183" s="246">
        <f t="shared" si="574"/>
        <v>0</v>
      </c>
      <c r="CC2183" s="246" t="str">
        <f t="shared" si="575"/>
        <v/>
      </c>
      <c r="CD2183" s="246">
        <f t="shared" si="576"/>
        <v>5</v>
      </c>
      <c r="CE2183" s="246">
        <f t="shared" si="577"/>
        <v>0</v>
      </c>
      <c r="CF2183" s="276">
        <f t="shared" si="578"/>
        <v>0</v>
      </c>
      <c r="CG2183" s="277">
        <f t="shared" si="578"/>
        <v>0</v>
      </c>
      <c r="CH2183" s="277">
        <f t="shared" si="578"/>
        <v>0</v>
      </c>
      <c r="CI2183" s="278">
        <f t="shared" si="578"/>
        <v>0</v>
      </c>
      <c r="CJ2183" s="280">
        <f t="shared" si="579"/>
        <v>0</v>
      </c>
      <c r="CK2183" s="232">
        <f t="shared" si="580"/>
        <v>0</v>
      </c>
      <c r="CL2183" s="1"/>
    </row>
    <row r="2184" spans="1:90" ht="18" customHeight="1">
      <c r="A2184" s="1"/>
      <c r="B2184" s="1"/>
      <c r="C2184" s="314"/>
      <c r="D2184" s="287" t="str">
        <f t="shared" si="567"/>
        <v/>
      </c>
      <c r="E2184" s="449" t="str">
        <f t="shared" si="568"/>
        <v/>
      </c>
      <c r="F2184" s="450"/>
      <c r="G2184" s="451"/>
      <c r="H2184" s="452"/>
      <c r="I2184" s="453"/>
      <c r="J2184" s="453"/>
      <c r="K2184" s="453"/>
      <c r="L2184" s="453"/>
      <c r="M2184" s="454"/>
      <c r="N2184" s="455"/>
      <c r="O2184" s="456"/>
      <c r="P2184" s="456"/>
      <c r="Q2184" s="456"/>
      <c r="R2184" s="456"/>
      <c r="S2184" s="456"/>
      <c r="T2184" s="456"/>
      <c r="U2184" s="456"/>
      <c r="V2184" s="456"/>
      <c r="W2184" s="456"/>
      <c r="X2184" s="456"/>
      <c r="Y2184" s="456"/>
      <c r="Z2184" s="456"/>
      <c r="AA2184" s="456"/>
      <c r="AB2184" s="456"/>
      <c r="AC2184" s="456"/>
      <c r="AD2184" s="456"/>
      <c r="AE2184" s="457"/>
      <c r="AF2184" s="455"/>
      <c r="AG2184" s="456"/>
      <c r="AH2184" s="456"/>
      <c r="AI2184" s="456"/>
      <c r="AJ2184" s="456"/>
      <c r="AK2184" s="456"/>
      <c r="AL2184" s="456"/>
      <c r="AM2184" s="456"/>
      <c r="AN2184" s="457"/>
      <c r="AO2184" s="455"/>
      <c r="AP2184" s="456"/>
      <c r="AQ2184" s="456"/>
      <c r="AR2184" s="456"/>
      <c r="AS2184" s="456"/>
      <c r="AT2184" s="456"/>
      <c r="AU2184" s="456"/>
      <c r="AV2184" s="456"/>
      <c r="AW2184" s="456"/>
      <c r="AX2184" s="456"/>
      <c r="AY2184" s="456"/>
      <c r="AZ2184" s="456"/>
      <c r="BA2184" s="456"/>
      <c r="BB2184" s="456"/>
      <c r="BC2184" s="456"/>
      <c r="BD2184" s="456"/>
      <c r="BE2184" s="456"/>
      <c r="BF2184" s="456"/>
      <c r="BG2184" s="457"/>
      <c r="BH2184" s="458"/>
      <c r="BI2184" s="459"/>
      <c r="BJ2184" s="459"/>
      <c r="BK2184" s="459"/>
      <c r="BL2184" s="459"/>
      <c r="BM2184" s="460"/>
      <c r="BN2184" s="314"/>
      <c r="BO2184" s="314"/>
      <c r="BP2184" s="1"/>
      <c r="BQ2184" s="120">
        <f>IF($F$3="","",IF(N2184=$F$3,COUNTIF(BQ$23:BQ2183,"&gt;0")+1,0))</f>
        <v>0</v>
      </c>
      <c r="BR2184" s="1"/>
      <c r="BS2184" s="20" t="str">
        <f>IF($N2184="","",IF(VLOOKUP(VLOOKUP($N2184,IMPOSTAZIONI!$E$6:$I$13,5,FALSE),IMPOSTAZIONI!$B$25:$N$32,3,FALSE)=0,"",VLOOKUP(VLOOKUP($N2184,IMPOSTAZIONI!$E$6:$I$13,5,FALSE),IMPOSTAZIONI!$B$25:$N$32,3,FALSE)))</f>
        <v/>
      </c>
      <c r="BT2184" s="20" t="str">
        <f>IF($N2184="","",IF(VLOOKUP(VLOOKUP($N2184,IMPOSTAZIONI!$E$6:$I$13,5,FALSE),IMPOSTAZIONI!$B$25:$N$32,6,FALSE)=0,"",VLOOKUP(VLOOKUP($N2184,IMPOSTAZIONI!$E$6:$I$13,5,FALSE),IMPOSTAZIONI!$B$25:$N$32,6,FALSE)))</f>
        <v/>
      </c>
      <c r="BU2184" s="20" t="str">
        <f>IF($N2184="","",IF(VLOOKUP(VLOOKUP($N2184,IMPOSTAZIONI!$E$6:$I$13,5,FALSE),IMPOSTAZIONI!$B$25:$N$32,9,FALSE)=0,"",VLOOKUP(VLOOKUP($N2184,IMPOSTAZIONI!$E$6:$I$13,5,FALSE),IMPOSTAZIONI!$B$25:$N$32,9,FALSE)))</f>
        <v/>
      </c>
      <c r="BV2184" s="20" t="str">
        <f>IF($N2184="","",IF(VLOOKUP(VLOOKUP($N2184,IMPOSTAZIONI!$E$6:$I$13,5,FALSE),IMPOSTAZIONI!$B$25:$N$32,12,FALSE)=0,"",VLOOKUP(VLOOKUP($N2184,IMPOSTAZIONI!$E$6:$I$13,5,FALSE),IMPOSTAZIONI!$B$25:$N$32,12,FALSE)))</f>
        <v/>
      </c>
      <c r="BW2184" s="221" t="str">
        <f t="shared" si="569"/>
        <v/>
      </c>
      <c r="BX2184" s="221" t="str">
        <f t="shared" si="570"/>
        <v/>
      </c>
      <c r="BY2184" s="221">
        <f t="shared" si="571"/>
        <v>0</v>
      </c>
      <c r="BZ2184" s="231">
        <f t="shared" si="572"/>
        <v>0</v>
      </c>
      <c r="CA2184" s="246">
        <f t="shared" si="573"/>
        <v>0</v>
      </c>
      <c r="CB2184" s="246">
        <f t="shared" si="574"/>
        <v>0</v>
      </c>
      <c r="CC2184" s="246" t="str">
        <f t="shared" si="575"/>
        <v/>
      </c>
      <c r="CD2184" s="246">
        <f t="shared" si="576"/>
        <v>5</v>
      </c>
      <c r="CE2184" s="246">
        <f t="shared" si="577"/>
        <v>0</v>
      </c>
      <c r="CF2184" s="276">
        <f t="shared" si="578"/>
        <v>0</v>
      </c>
      <c r="CG2184" s="277">
        <f t="shared" si="578"/>
        <v>0</v>
      </c>
      <c r="CH2184" s="277">
        <f t="shared" si="578"/>
        <v>0</v>
      </c>
      <c r="CI2184" s="278">
        <f t="shared" si="578"/>
        <v>0</v>
      </c>
      <c r="CJ2184" s="280">
        <f t="shared" si="579"/>
        <v>0</v>
      </c>
      <c r="CK2184" s="232">
        <f t="shared" si="580"/>
        <v>0</v>
      </c>
      <c r="CL2184" s="1"/>
    </row>
    <row r="2185" spans="1:90" ht="18" customHeight="1">
      <c r="A2185" s="1"/>
      <c r="B2185" s="1"/>
      <c r="C2185" s="314"/>
      <c r="D2185" s="287" t="str">
        <f t="shared" si="567"/>
        <v/>
      </c>
      <c r="E2185" s="449" t="str">
        <f t="shared" si="568"/>
        <v/>
      </c>
      <c r="F2185" s="450"/>
      <c r="G2185" s="451"/>
      <c r="H2185" s="452"/>
      <c r="I2185" s="453"/>
      <c r="J2185" s="453"/>
      <c r="K2185" s="453"/>
      <c r="L2185" s="453"/>
      <c r="M2185" s="454"/>
      <c r="N2185" s="455"/>
      <c r="O2185" s="456"/>
      <c r="P2185" s="456"/>
      <c r="Q2185" s="456"/>
      <c r="R2185" s="456"/>
      <c r="S2185" s="456"/>
      <c r="T2185" s="456"/>
      <c r="U2185" s="456"/>
      <c r="V2185" s="456"/>
      <c r="W2185" s="456"/>
      <c r="X2185" s="456"/>
      <c r="Y2185" s="456"/>
      <c r="Z2185" s="456"/>
      <c r="AA2185" s="456"/>
      <c r="AB2185" s="456"/>
      <c r="AC2185" s="456"/>
      <c r="AD2185" s="456"/>
      <c r="AE2185" s="457"/>
      <c r="AF2185" s="455"/>
      <c r="AG2185" s="456"/>
      <c r="AH2185" s="456"/>
      <c r="AI2185" s="456"/>
      <c r="AJ2185" s="456"/>
      <c r="AK2185" s="456"/>
      <c r="AL2185" s="456"/>
      <c r="AM2185" s="456"/>
      <c r="AN2185" s="457"/>
      <c r="AO2185" s="455"/>
      <c r="AP2185" s="456"/>
      <c r="AQ2185" s="456"/>
      <c r="AR2185" s="456"/>
      <c r="AS2185" s="456"/>
      <c r="AT2185" s="456"/>
      <c r="AU2185" s="456"/>
      <c r="AV2185" s="456"/>
      <c r="AW2185" s="456"/>
      <c r="AX2185" s="456"/>
      <c r="AY2185" s="456"/>
      <c r="AZ2185" s="456"/>
      <c r="BA2185" s="456"/>
      <c r="BB2185" s="456"/>
      <c r="BC2185" s="456"/>
      <c r="BD2185" s="456"/>
      <c r="BE2185" s="456"/>
      <c r="BF2185" s="456"/>
      <c r="BG2185" s="457"/>
      <c r="BH2185" s="458"/>
      <c r="BI2185" s="459"/>
      <c r="BJ2185" s="459"/>
      <c r="BK2185" s="459"/>
      <c r="BL2185" s="459"/>
      <c r="BM2185" s="460"/>
      <c r="BN2185" s="314"/>
      <c r="BO2185" s="314"/>
      <c r="BP2185" s="1"/>
      <c r="BQ2185" s="120">
        <f>IF($F$3="","",IF(N2185=$F$3,COUNTIF(BQ$23:BQ2184,"&gt;0")+1,0))</f>
        <v>0</v>
      </c>
      <c r="BR2185" s="1"/>
      <c r="BS2185" s="20" t="str">
        <f>IF($N2185="","",IF(VLOOKUP(VLOOKUP($N2185,IMPOSTAZIONI!$E$6:$I$13,5,FALSE),IMPOSTAZIONI!$B$25:$N$32,3,FALSE)=0,"",VLOOKUP(VLOOKUP($N2185,IMPOSTAZIONI!$E$6:$I$13,5,FALSE),IMPOSTAZIONI!$B$25:$N$32,3,FALSE)))</f>
        <v/>
      </c>
      <c r="BT2185" s="20" t="str">
        <f>IF($N2185="","",IF(VLOOKUP(VLOOKUP($N2185,IMPOSTAZIONI!$E$6:$I$13,5,FALSE),IMPOSTAZIONI!$B$25:$N$32,6,FALSE)=0,"",VLOOKUP(VLOOKUP($N2185,IMPOSTAZIONI!$E$6:$I$13,5,FALSE),IMPOSTAZIONI!$B$25:$N$32,6,FALSE)))</f>
        <v/>
      </c>
      <c r="BU2185" s="20" t="str">
        <f>IF($N2185="","",IF(VLOOKUP(VLOOKUP($N2185,IMPOSTAZIONI!$E$6:$I$13,5,FALSE),IMPOSTAZIONI!$B$25:$N$32,9,FALSE)=0,"",VLOOKUP(VLOOKUP($N2185,IMPOSTAZIONI!$E$6:$I$13,5,FALSE),IMPOSTAZIONI!$B$25:$N$32,9,FALSE)))</f>
        <v/>
      </c>
      <c r="BV2185" s="20" t="str">
        <f>IF($N2185="","",IF(VLOOKUP(VLOOKUP($N2185,IMPOSTAZIONI!$E$6:$I$13,5,FALSE),IMPOSTAZIONI!$B$25:$N$32,12,FALSE)=0,"",VLOOKUP(VLOOKUP($N2185,IMPOSTAZIONI!$E$6:$I$13,5,FALSE),IMPOSTAZIONI!$B$25:$N$32,12,FALSE)))</f>
        <v/>
      </c>
      <c r="BW2185" s="221" t="str">
        <f t="shared" si="569"/>
        <v/>
      </c>
      <c r="BX2185" s="221" t="str">
        <f t="shared" si="570"/>
        <v/>
      </c>
      <c r="BY2185" s="221">
        <f t="shared" si="571"/>
        <v>0</v>
      </c>
      <c r="BZ2185" s="231">
        <f t="shared" si="572"/>
        <v>0</v>
      </c>
      <c r="CA2185" s="246">
        <f t="shared" si="573"/>
        <v>0</v>
      </c>
      <c r="CB2185" s="246">
        <f t="shared" si="574"/>
        <v>0</v>
      </c>
      <c r="CC2185" s="246" t="str">
        <f t="shared" si="575"/>
        <v/>
      </c>
      <c r="CD2185" s="246">
        <f t="shared" si="576"/>
        <v>5</v>
      </c>
      <c r="CE2185" s="246">
        <f t="shared" si="577"/>
        <v>0</v>
      </c>
      <c r="CF2185" s="276">
        <f t="shared" si="578"/>
        <v>0</v>
      </c>
      <c r="CG2185" s="277">
        <f t="shared" si="578"/>
        <v>0</v>
      </c>
      <c r="CH2185" s="277">
        <f t="shared" si="578"/>
        <v>0</v>
      </c>
      <c r="CI2185" s="278">
        <f t="shared" si="578"/>
        <v>0</v>
      </c>
      <c r="CJ2185" s="280">
        <f t="shared" si="579"/>
        <v>0</v>
      </c>
      <c r="CK2185" s="232">
        <f t="shared" si="580"/>
        <v>0</v>
      </c>
      <c r="CL2185" s="1"/>
    </row>
    <row r="2186" spans="1:90" ht="18" customHeight="1">
      <c r="A2186" s="1"/>
      <c r="B2186" s="1"/>
      <c r="C2186" s="314"/>
      <c r="D2186" s="287" t="str">
        <f t="shared" si="567"/>
        <v/>
      </c>
      <c r="E2186" s="449" t="str">
        <f t="shared" si="568"/>
        <v/>
      </c>
      <c r="F2186" s="450"/>
      <c r="G2186" s="451"/>
      <c r="H2186" s="452"/>
      <c r="I2186" s="453"/>
      <c r="J2186" s="453"/>
      <c r="K2186" s="453"/>
      <c r="L2186" s="453"/>
      <c r="M2186" s="454"/>
      <c r="N2186" s="455"/>
      <c r="O2186" s="456"/>
      <c r="P2186" s="456"/>
      <c r="Q2186" s="456"/>
      <c r="R2186" s="456"/>
      <c r="S2186" s="456"/>
      <c r="T2186" s="456"/>
      <c r="U2186" s="456"/>
      <c r="V2186" s="456"/>
      <c r="W2186" s="456"/>
      <c r="X2186" s="456"/>
      <c r="Y2186" s="456"/>
      <c r="Z2186" s="456"/>
      <c r="AA2186" s="456"/>
      <c r="AB2186" s="456"/>
      <c r="AC2186" s="456"/>
      <c r="AD2186" s="456"/>
      <c r="AE2186" s="457"/>
      <c r="AF2186" s="455"/>
      <c r="AG2186" s="456"/>
      <c r="AH2186" s="456"/>
      <c r="AI2186" s="456"/>
      <c r="AJ2186" s="456"/>
      <c r="AK2186" s="456"/>
      <c r="AL2186" s="456"/>
      <c r="AM2186" s="456"/>
      <c r="AN2186" s="457"/>
      <c r="AO2186" s="455"/>
      <c r="AP2186" s="456"/>
      <c r="AQ2186" s="456"/>
      <c r="AR2186" s="456"/>
      <c r="AS2186" s="456"/>
      <c r="AT2186" s="456"/>
      <c r="AU2186" s="456"/>
      <c r="AV2186" s="456"/>
      <c r="AW2186" s="456"/>
      <c r="AX2186" s="456"/>
      <c r="AY2186" s="456"/>
      <c r="AZ2186" s="456"/>
      <c r="BA2186" s="456"/>
      <c r="BB2186" s="456"/>
      <c r="BC2186" s="456"/>
      <c r="BD2186" s="456"/>
      <c r="BE2186" s="456"/>
      <c r="BF2186" s="456"/>
      <c r="BG2186" s="457"/>
      <c r="BH2186" s="458"/>
      <c r="BI2186" s="459"/>
      <c r="BJ2186" s="459"/>
      <c r="BK2186" s="459"/>
      <c r="BL2186" s="459"/>
      <c r="BM2186" s="460"/>
      <c r="BN2186" s="314"/>
      <c r="BO2186" s="314"/>
      <c r="BP2186" s="1"/>
      <c r="BQ2186" s="120">
        <f>IF($F$3="","",IF(N2186=$F$3,COUNTIF(BQ$23:BQ2185,"&gt;0")+1,0))</f>
        <v>0</v>
      </c>
      <c r="BR2186" s="1"/>
      <c r="BS2186" s="20" t="str">
        <f>IF($N2186="","",IF(VLOOKUP(VLOOKUP($N2186,IMPOSTAZIONI!$E$6:$I$13,5,FALSE),IMPOSTAZIONI!$B$25:$N$32,3,FALSE)=0,"",VLOOKUP(VLOOKUP($N2186,IMPOSTAZIONI!$E$6:$I$13,5,FALSE),IMPOSTAZIONI!$B$25:$N$32,3,FALSE)))</f>
        <v/>
      </c>
      <c r="BT2186" s="20" t="str">
        <f>IF($N2186="","",IF(VLOOKUP(VLOOKUP($N2186,IMPOSTAZIONI!$E$6:$I$13,5,FALSE),IMPOSTAZIONI!$B$25:$N$32,6,FALSE)=0,"",VLOOKUP(VLOOKUP($N2186,IMPOSTAZIONI!$E$6:$I$13,5,FALSE),IMPOSTAZIONI!$B$25:$N$32,6,FALSE)))</f>
        <v/>
      </c>
      <c r="BU2186" s="20" t="str">
        <f>IF($N2186="","",IF(VLOOKUP(VLOOKUP($N2186,IMPOSTAZIONI!$E$6:$I$13,5,FALSE),IMPOSTAZIONI!$B$25:$N$32,9,FALSE)=0,"",VLOOKUP(VLOOKUP($N2186,IMPOSTAZIONI!$E$6:$I$13,5,FALSE),IMPOSTAZIONI!$B$25:$N$32,9,FALSE)))</f>
        <v/>
      </c>
      <c r="BV2186" s="20" t="str">
        <f>IF($N2186="","",IF(VLOOKUP(VLOOKUP($N2186,IMPOSTAZIONI!$E$6:$I$13,5,FALSE),IMPOSTAZIONI!$B$25:$N$32,12,FALSE)=0,"",VLOOKUP(VLOOKUP($N2186,IMPOSTAZIONI!$E$6:$I$13,5,FALSE),IMPOSTAZIONI!$B$25:$N$32,12,FALSE)))</f>
        <v/>
      </c>
      <c r="BW2186" s="221" t="str">
        <f t="shared" si="569"/>
        <v/>
      </c>
      <c r="BX2186" s="221" t="str">
        <f t="shared" si="570"/>
        <v/>
      </c>
      <c r="BY2186" s="221">
        <f t="shared" si="571"/>
        <v>0</v>
      </c>
      <c r="BZ2186" s="231">
        <f t="shared" si="572"/>
        <v>0</v>
      </c>
      <c r="CA2186" s="246">
        <f t="shared" si="573"/>
        <v>0</v>
      </c>
      <c r="CB2186" s="246">
        <f t="shared" si="574"/>
        <v>0</v>
      </c>
      <c r="CC2186" s="246" t="str">
        <f t="shared" si="575"/>
        <v/>
      </c>
      <c r="CD2186" s="246">
        <f t="shared" si="576"/>
        <v>5</v>
      </c>
      <c r="CE2186" s="246">
        <f t="shared" si="577"/>
        <v>0</v>
      </c>
      <c r="CF2186" s="276">
        <f t="shared" si="578"/>
        <v>0</v>
      </c>
      <c r="CG2186" s="277">
        <f t="shared" si="578"/>
        <v>0</v>
      </c>
      <c r="CH2186" s="277">
        <f t="shared" si="578"/>
        <v>0</v>
      </c>
      <c r="CI2186" s="278">
        <f t="shared" si="578"/>
        <v>0</v>
      </c>
      <c r="CJ2186" s="280">
        <f t="shared" si="579"/>
        <v>0</v>
      </c>
      <c r="CK2186" s="232">
        <f t="shared" si="580"/>
        <v>0</v>
      </c>
      <c r="CL2186" s="1"/>
    </row>
    <row r="2187" spans="1:90" ht="18" customHeight="1">
      <c r="A2187" s="1"/>
      <c r="B2187" s="1"/>
      <c r="C2187" s="314"/>
      <c r="D2187" s="287" t="str">
        <f t="shared" si="567"/>
        <v/>
      </c>
      <c r="E2187" s="449" t="str">
        <f t="shared" si="568"/>
        <v/>
      </c>
      <c r="F2187" s="450"/>
      <c r="G2187" s="451"/>
      <c r="H2187" s="452"/>
      <c r="I2187" s="453"/>
      <c r="J2187" s="453"/>
      <c r="K2187" s="453"/>
      <c r="L2187" s="453"/>
      <c r="M2187" s="454"/>
      <c r="N2187" s="455"/>
      <c r="O2187" s="456"/>
      <c r="P2187" s="456"/>
      <c r="Q2187" s="456"/>
      <c r="R2187" s="456"/>
      <c r="S2187" s="456"/>
      <c r="T2187" s="456"/>
      <c r="U2187" s="456"/>
      <c r="V2187" s="456"/>
      <c r="W2187" s="456"/>
      <c r="X2187" s="456"/>
      <c r="Y2187" s="456"/>
      <c r="Z2187" s="456"/>
      <c r="AA2187" s="456"/>
      <c r="AB2187" s="456"/>
      <c r="AC2187" s="456"/>
      <c r="AD2187" s="456"/>
      <c r="AE2187" s="457"/>
      <c r="AF2187" s="455"/>
      <c r="AG2187" s="456"/>
      <c r="AH2187" s="456"/>
      <c r="AI2187" s="456"/>
      <c r="AJ2187" s="456"/>
      <c r="AK2187" s="456"/>
      <c r="AL2187" s="456"/>
      <c r="AM2187" s="456"/>
      <c r="AN2187" s="457"/>
      <c r="AO2187" s="455"/>
      <c r="AP2187" s="456"/>
      <c r="AQ2187" s="456"/>
      <c r="AR2187" s="456"/>
      <c r="AS2187" s="456"/>
      <c r="AT2187" s="456"/>
      <c r="AU2187" s="456"/>
      <c r="AV2187" s="456"/>
      <c r="AW2187" s="456"/>
      <c r="AX2187" s="456"/>
      <c r="AY2187" s="456"/>
      <c r="AZ2187" s="456"/>
      <c r="BA2187" s="456"/>
      <c r="BB2187" s="456"/>
      <c r="BC2187" s="456"/>
      <c r="BD2187" s="456"/>
      <c r="BE2187" s="456"/>
      <c r="BF2187" s="456"/>
      <c r="BG2187" s="457"/>
      <c r="BH2187" s="458"/>
      <c r="BI2187" s="459"/>
      <c r="BJ2187" s="459"/>
      <c r="BK2187" s="459"/>
      <c r="BL2187" s="459"/>
      <c r="BM2187" s="460"/>
      <c r="BN2187" s="314"/>
      <c r="BO2187" s="314"/>
      <c r="BP2187" s="1"/>
      <c r="BQ2187" s="120">
        <f>IF($F$3="","",IF(N2187=$F$3,COUNTIF(BQ$23:BQ2186,"&gt;0")+1,0))</f>
        <v>0</v>
      </c>
      <c r="BR2187" s="1"/>
      <c r="BS2187" s="20" t="str">
        <f>IF($N2187="","",IF(VLOOKUP(VLOOKUP($N2187,IMPOSTAZIONI!$E$6:$I$13,5,FALSE),IMPOSTAZIONI!$B$25:$N$32,3,FALSE)=0,"",VLOOKUP(VLOOKUP($N2187,IMPOSTAZIONI!$E$6:$I$13,5,FALSE),IMPOSTAZIONI!$B$25:$N$32,3,FALSE)))</f>
        <v/>
      </c>
      <c r="BT2187" s="20" t="str">
        <f>IF($N2187="","",IF(VLOOKUP(VLOOKUP($N2187,IMPOSTAZIONI!$E$6:$I$13,5,FALSE),IMPOSTAZIONI!$B$25:$N$32,6,FALSE)=0,"",VLOOKUP(VLOOKUP($N2187,IMPOSTAZIONI!$E$6:$I$13,5,FALSE),IMPOSTAZIONI!$B$25:$N$32,6,FALSE)))</f>
        <v/>
      </c>
      <c r="BU2187" s="20" t="str">
        <f>IF($N2187="","",IF(VLOOKUP(VLOOKUP($N2187,IMPOSTAZIONI!$E$6:$I$13,5,FALSE),IMPOSTAZIONI!$B$25:$N$32,9,FALSE)=0,"",VLOOKUP(VLOOKUP($N2187,IMPOSTAZIONI!$E$6:$I$13,5,FALSE),IMPOSTAZIONI!$B$25:$N$32,9,FALSE)))</f>
        <v/>
      </c>
      <c r="BV2187" s="20" t="str">
        <f>IF($N2187="","",IF(VLOOKUP(VLOOKUP($N2187,IMPOSTAZIONI!$E$6:$I$13,5,FALSE),IMPOSTAZIONI!$B$25:$N$32,12,FALSE)=0,"",VLOOKUP(VLOOKUP($N2187,IMPOSTAZIONI!$E$6:$I$13,5,FALSE),IMPOSTAZIONI!$B$25:$N$32,12,FALSE)))</f>
        <v/>
      </c>
      <c r="BW2187" s="221" t="str">
        <f t="shared" si="569"/>
        <v/>
      </c>
      <c r="BX2187" s="221" t="str">
        <f t="shared" si="570"/>
        <v/>
      </c>
      <c r="BY2187" s="221">
        <f t="shared" si="571"/>
        <v>0</v>
      </c>
      <c r="BZ2187" s="231">
        <f t="shared" si="572"/>
        <v>0</v>
      </c>
      <c r="CA2187" s="246">
        <f t="shared" si="573"/>
        <v>0</v>
      </c>
      <c r="CB2187" s="246">
        <f t="shared" si="574"/>
        <v>0</v>
      </c>
      <c r="CC2187" s="246" t="str">
        <f t="shared" si="575"/>
        <v/>
      </c>
      <c r="CD2187" s="246">
        <f t="shared" si="576"/>
        <v>5</v>
      </c>
      <c r="CE2187" s="246">
        <f t="shared" si="577"/>
        <v>0</v>
      </c>
      <c r="CF2187" s="276">
        <f t="shared" si="578"/>
        <v>0</v>
      </c>
      <c r="CG2187" s="277">
        <f t="shared" si="578"/>
        <v>0</v>
      </c>
      <c r="CH2187" s="277">
        <f t="shared" si="578"/>
        <v>0</v>
      </c>
      <c r="CI2187" s="278">
        <f t="shared" si="578"/>
        <v>0</v>
      </c>
      <c r="CJ2187" s="280">
        <f t="shared" si="579"/>
        <v>0</v>
      </c>
      <c r="CK2187" s="232">
        <f t="shared" si="580"/>
        <v>0</v>
      </c>
      <c r="CL2187" s="1"/>
    </row>
    <row r="2188" spans="1:90" ht="18" customHeight="1">
      <c r="A2188" s="1"/>
      <c r="B2188" s="1"/>
      <c r="C2188" s="314"/>
      <c r="D2188" s="287" t="str">
        <f t="shared" si="567"/>
        <v/>
      </c>
      <c r="E2188" s="449" t="str">
        <f t="shared" si="568"/>
        <v/>
      </c>
      <c r="F2188" s="450"/>
      <c r="G2188" s="451"/>
      <c r="H2188" s="452"/>
      <c r="I2188" s="453"/>
      <c r="J2188" s="453"/>
      <c r="K2188" s="453"/>
      <c r="L2188" s="453"/>
      <c r="M2188" s="454"/>
      <c r="N2188" s="455"/>
      <c r="O2188" s="456"/>
      <c r="P2188" s="456"/>
      <c r="Q2188" s="456"/>
      <c r="R2188" s="456"/>
      <c r="S2188" s="456"/>
      <c r="T2188" s="456"/>
      <c r="U2188" s="456"/>
      <c r="V2188" s="456"/>
      <c r="W2188" s="456"/>
      <c r="X2188" s="456"/>
      <c r="Y2188" s="456"/>
      <c r="Z2188" s="456"/>
      <c r="AA2188" s="456"/>
      <c r="AB2188" s="456"/>
      <c r="AC2188" s="456"/>
      <c r="AD2188" s="456"/>
      <c r="AE2188" s="457"/>
      <c r="AF2188" s="455"/>
      <c r="AG2188" s="456"/>
      <c r="AH2188" s="456"/>
      <c r="AI2188" s="456"/>
      <c r="AJ2188" s="456"/>
      <c r="AK2188" s="456"/>
      <c r="AL2188" s="456"/>
      <c r="AM2188" s="456"/>
      <c r="AN2188" s="457"/>
      <c r="AO2188" s="455"/>
      <c r="AP2188" s="456"/>
      <c r="AQ2188" s="456"/>
      <c r="AR2188" s="456"/>
      <c r="AS2188" s="456"/>
      <c r="AT2188" s="456"/>
      <c r="AU2188" s="456"/>
      <c r="AV2188" s="456"/>
      <c r="AW2188" s="456"/>
      <c r="AX2188" s="456"/>
      <c r="AY2188" s="456"/>
      <c r="AZ2188" s="456"/>
      <c r="BA2188" s="456"/>
      <c r="BB2188" s="456"/>
      <c r="BC2188" s="456"/>
      <c r="BD2188" s="456"/>
      <c r="BE2188" s="456"/>
      <c r="BF2188" s="456"/>
      <c r="BG2188" s="457"/>
      <c r="BH2188" s="458"/>
      <c r="BI2188" s="459"/>
      <c r="BJ2188" s="459"/>
      <c r="BK2188" s="459"/>
      <c r="BL2188" s="459"/>
      <c r="BM2188" s="460"/>
      <c r="BN2188" s="314"/>
      <c r="BO2188" s="314"/>
      <c r="BP2188" s="1"/>
      <c r="BQ2188" s="120">
        <f>IF($F$3="","",IF(N2188=$F$3,COUNTIF(BQ$23:BQ2187,"&gt;0")+1,0))</f>
        <v>0</v>
      </c>
      <c r="BR2188" s="1"/>
      <c r="BS2188" s="20" t="str">
        <f>IF($N2188="","",IF(VLOOKUP(VLOOKUP($N2188,IMPOSTAZIONI!$E$6:$I$13,5,FALSE),IMPOSTAZIONI!$B$25:$N$32,3,FALSE)=0,"",VLOOKUP(VLOOKUP($N2188,IMPOSTAZIONI!$E$6:$I$13,5,FALSE),IMPOSTAZIONI!$B$25:$N$32,3,FALSE)))</f>
        <v/>
      </c>
      <c r="BT2188" s="20" t="str">
        <f>IF($N2188="","",IF(VLOOKUP(VLOOKUP($N2188,IMPOSTAZIONI!$E$6:$I$13,5,FALSE),IMPOSTAZIONI!$B$25:$N$32,6,FALSE)=0,"",VLOOKUP(VLOOKUP($N2188,IMPOSTAZIONI!$E$6:$I$13,5,FALSE),IMPOSTAZIONI!$B$25:$N$32,6,FALSE)))</f>
        <v/>
      </c>
      <c r="BU2188" s="20" t="str">
        <f>IF($N2188="","",IF(VLOOKUP(VLOOKUP($N2188,IMPOSTAZIONI!$E$6:$I$13,5,FALSE),IMPOSTAZIONI!$B$25:$N$32,9,FALSE)=0,"",VLOOKUP(VLOOKUP($N2188,IMPOSTAZIONI!$E$6:$I$13,5,FALSE),IMPOSTAZIONI!$B$25:$N$32,9,FALSE)))</f>
        <v/>
      </c>
      <c r="BV2188" s="20" t="str">
        <f>IF($N2188="","",IF(VLOOKUP(VLOOKUP($N2188,IMPOSTAZIONI!$E$6:$I$13,5,FALSE),IMPOSTAZIONI!$B$25:$N$32,12,FALSE)=0,"",VLOOKUP(VLOOKUP($N2188,IMPOSTAZIONI!$E$6:$I$13,5,FALSE),IMPOSTAZIONI!$B$25:$N$32,12,FALSE)))</f>
        <v/>
      </c>
      <c r="BW2188" s="221" t="str">
        <f t="shared" si="569"/>
        <v/>
      </c>
      <c r="BX2188" s="221" t="str">
        <f t="shared" si="570"/>
        <v/>
      </c>
      <c r="BY2188" s="221">
        <f t="shared" si="571"/>
        <v>0</v>
      </c>
      <c r="BZ2188" s="231">
        <f t="shared" si="572"/>
        <v>0</v>
      </c>
      <c r="CA2188" s="246">
        <f t="shared" si="573"/>
        <v>0</v>
      </c>
      <c r="CB2188" s="246">
        <f t="shared" si="574"/>
        <v>0</v>
      </c>
      <c r="CC2188" s="246" t="str">
        <f t="shared" si="575"/>
        <v/>
      </c>
      <c r="CD2188" s="246">
        <f t="shared" si="576"/>
        <v>5</v>
      </c>
      <c r="CE2188" s="246">
        <f t="shared" si="577"/>
        <v>0</v>
      </c>
      <c r="CF2188" s="276">
        <f t="shared" si="578"/>
        <v>0</v>
      </c>
      <c r="CG2188" s="277">
        <f t="shared" si="578"/>
        <v>0</v>
      </c>
      <c r="CH2188" s="277">
        <f t="shared" si="578"/>
        <v>0</v>
      </c>
      <c r="CI2188" s="278">
        <f t="shared" si="578"/>
        <v>0</v>
      </c>
      <c r="CJ2188" s="280">
        <f t="shared" si="579"/>
        <v>0</v>
      </c>
      <c r="CK2188" s="232">
        <f t="shared" si="580"/>
        <v>0</v>
      </c>
      <c r="CL2188" s="1"/>
    </row>
    <row r="2189" spans="1:90" ht="18" customHeight="1">
      <c r="A2189" s="1"/>
      <c r="B2189" s="1"/>
      <c r="C2189" s="314"/>
      <c r="D2189" s="287" t="str">
        <f t="shared" si="567"/>
        <v/>
      </c>
      <c r="E2189" s="449" t="str">
        <f t="shared" si="568"/>
        <v/>
      </c>
      <c r="F2189" s="450"/>
      <c r="G2189" s="451"/>
      <c r="H2189" s="452"/>
      <c r="I2189" s="453"/>
      <c r="J2189" s="453"/>
      <c r="K2189" s="453"/>
      <c r="L2189" s="453"/>
      <c r="M2189" s="454"/>
      <c r="N2189" s="455"/>
      <c r="O2189" s="456"/>
      <c r="P2189" s="456"/>
      <c r="Q2189" s="456"/>
      <c r="R2189" s="456"/>
      <c r="S2189" s="456"/>
      <c r="T2189" s="456"/>
      <c r="U2189" s="456"/>
      <c r="V2189" s="456"/>
      <c r="W2189" s="456"/>
      <c r="X2189" s="456"/>
      <c r="Y2189" s="456"/>
      <c r="Z2189" s="456"/>
      <c r="AA2189" s="456"/>
      <c r="AB2189" s="456"/>
      <c r="AC2189" s="456"/>
      <c r="AD2189" s="456"/>
      <c r="AE2189" s="457"/>
      <c r="AF2189" s="455"/>
      <c r="AG2189" s="456"/>
      <c r="AH2189" s="456"/>
      <c r="AI2189" s="456"/>
      <c r="AJ2189" s="456"/>
      <c r="AK2189" s="456"/>
      <c r="AL2189" s="456"/>
      <c r="AM2189" s="456"/>
      <c r="AN2189" s="457"/>
      <c r="AO2189" s="455"/>
      <c r="AP2189" s="456"/>
      <c r="AQ2189" s="456"/>
      <c r="AR2189" s="456"/>
      <c r="AS2189" s="456"/>
      <c r="AT2189" s="456"/>
      <c r="AU2189" s="456"/>
      <c r="AV2189" s="456"/>
      <c r="AW2189" s="456"/>
      <c r="AX2189" s="456"/>
      <c r="AY2189" s="456"/>
      <c r="AZ2189" s="456"/>
      <c r="BA2189" s="456"/>
      <c r="BB2189" s="456"/>
      <c r="BC2189" s="456"/>
      <c r="BD2189" s="456"/>
      <c r="BE2189" s="456"/>
      <c r="BF2189" s="456"/>
      <c r="BG2189" s="457"/>
      <c r="BH2189" s="458"/>
      <c r="BI2189" s="459"/>
      <c r="BJ2189" s="459"/>
      <c r="BK2189" s="459"/>
      <c r="BL2189" s="459"/>
      <c r="BM2189" s="460"/>
      <c r="BN2189" s="314"/>
      <c r="BO2189" s="314"/>
      <c r="BP2189" s="1"/>
      <c r="BQ2189" s="120">
        <f>IF($F$3="","",IF(N2189=$F$3,COUNTIF(BQ$23:BQ2188,"&gt;0")+1,0))</f>
        <v>0</v>
      </c>
      <c r="BR2189" s="1"/>
      <c r="BS2189" s="20" t="str">
        <f>IF($N2189="","",IF(VLOOKUP(VLOOKUP($N2189,IMPOSTAZIONI!$E$6:$I$13,5,FALSE),IMPOSTAZIONI!$B$25:$N$32,3,FALSE)=0,"",VLOOKUP(VLOOKUP($N2189,IMPOSTAZIONI!$E$6:$I$13,5,FALSE),IMPOSTAZIONI!$B$25:$N$32,3,FALSE)))</f>
        <v/>
      </c>
      <c r="BT2189" s="20" t="str">
        <f>IF($N2189="","",IF(VLOOKUP(VLOOKUP($N2189,IMPOSTAZIONI!$E$6:$I$13,5,FALSE),IMPOSTAZIONI!$B$25:$N$32,6,FALSE)=0,"",VLOOKUP(VLOOKUP($N2189,IMPOSTAZIONI!$E$6:$I$13,5,FALSE),IMPOSTAZIONI!$B$25:$N$32,6,FALSE)))</f>
        <v/>
      </c>
      <c r="BU2189" s="20" t="str">
        <f>IF($N2189="","",IF(VLOOKUP(VLOOKUP($N2189,IMPOSTAZIONI!$E$6:$I$13,5,FALSE),IMPOSTAZIONI!$B$25:$N$32,9,FALSE)=0,"",VLOOKUP(VLOOKUP($N2189,IMPOSTAZIONI!$E$6:$I$13,5,FALSE),IMPOSTAZIONI!$B$25:$N$32,9,FALSE)))</f>
        <v/>
      </c>
      <c r="BV2189" s="20" t="str">
        <f>IF($N2189="","",IF(VLOOKUP(VLOOKUP($N2189,IMPOSTAZIONI!$E$6:$I$13,5,FALSE),IMPOSTAZIONI!$B$25:$N$32,12,FALSE)=0,"",VLOOKUP(VLOOKUP($N2189,IMPOSTAZIONI!$E$6:$I$13,5,FALSE),IMPOSTAZIONI!$B$25:$N$32,12,FALSE)))</f>
        <v/>
      </c>
      <c r="BW2189" s="221" t="str">
        <f t="shared" si="569"/>
        <v/>
      </c>
      <c r="BX2189" s="221" t="str">
        <f t="shared" si="570"/>
        <v/>
      </c>
      <c r="BY2189" s="221">
        <f t="shared" si="571"/>
        <v>0</v>
      </c>
      <c r="BZ2189" s="231">
        <f t="shared" si="572"/>
        <v>0</v>
      </c>
      <c r="CA2189" s="246">
        <f t="shared" si="573"/>
        <v>0</v>
      </c>
      <c r="CB2189" s="246">
        <f t="shared" si="574"/>
        <v>0</v>
      </c>
      <c r="CC2189" s="246" t="str">
        <f t="shared" si="575"/>
        <v/>
      </c>
      <c r="CD2189" s="246">
        <f t="shared" si="576"/>
        <v>5</v>
      </c>
      <c r="CE2189" s="246">
        <f t="shared" si="577"/>
        <v>0</v>
      </c>
      <c r="CF2189" s="276">
        <f t="shared" si="578"/>
        <v>0</v>
      </c>
      <c r="CG2189" s="277">
        <f t="shared" si="578"/>
        <v>0</v>
      </c>
      <c r="CH2189" s="277">
        <f t="shared" si="578"/>
        <v>0</v>
      </c>
      <c r="CI2189" s="278">
        <f t="shared" si="578"/>
        <v>0</v>
      </c>
      <c r="CJ2189" s="280">
        <f t="shared" si="579"/>
        <v>0</v>
      </c>
      <c r="CK2189" s="232">
        <f t="shared" si="580"/>
        <v>0</v>
      </c>
      <c r="CL2189" s="1"/>
    </row>
    <row r="2190" spans="1:90" ht="18" customHeight="1">
      <c r="A2190" s="1"/>
      <c r="B2190" s="1"/>
      <c r="C2190" s="314"/>
      <c r="D2190" s="287" t="str">
        <f t="shared" si="567"/>
        <v/>
      </c>
      <c r="E2190" s="449" t="str">
        <f t="shared" si="568"/>
        <v/>
      </c>
      <c r="F2190" s="450"/>
      <c r="G2190" s="451"/>
      <c r="H2190" s="452"/>
      <c r="I2190" s="453"/>
      <c r="J2190" s="453"/>
      <c r="K2190" s="453"/>
      <c r="L2190" s="453"/>
      <c r="M2190" s="454"/>
      <c r="N2190" s="455"/>
      <c r="O2190" s="456"/>
      <c r="P2190" s="456"/>
      <c r="Q2190" s="456"/>
      <c r="R2190" s="456"/>
      <c r="S2190" s="456"/>
      <c r="T2190" s="456"/>
      <c r="U2190" s="456"/>
      <c r="V2190" s="456"/>
      <c r="W2190" s="456"/>
      <c r="X2190" s="456"/>
      <c r="Y2190" s="456"/>
      <c r="Z2190" s="456"/>
      <c r="AA2190" s="456"/>
      <c r="AB2190" s="456"/>
      <c r="AC2190" s="456"/>
      <c r="AD2190" s="456"/>
      <c r="AE2190" s="457"/>
      <c r="AF2190" s="455"/>
      <c r="AG2190" s="456"/>
      <c r="AH2190" s="456"/>
      <c r="AI2190" s="456"/>
      <c r="AJ2190" s="456"/>
      <c r="AK2190" s="456"/>
      <c r="AL2190" s="456"/>
      <c r="AM2190" s="456"/>
      <c r="AN2190" s="457"/>
      <c r="AO2190" s="455"/>
      <c r="AP2190" s="456"/>
      <c r="AQ2190" s="456"/>
      <c r="AR2190" s="456"/>
      <c r="AS2190" s="456"/>
      <c r="AT2190" s="456"/>
      <c r="AU2190" s="456"/>
      <c r="AV2190" s="456"/>
      <c r="AW2190" s="456"/>
      <c r="AX2190" s="456"/>
      <c r="AY2190" s="456"/>
      <c r="AZ2190" s="456"/>
      <c r="BA2190" s="456"/>
      <c r="BB2190" s="456"/>
      <c r="BC2190" s="456"/>
      <c r="BD2190" s="456"/>
      <c r="BE2190" s="456"/>
      <c r="BF2190" s="456"/>
      <c r="BG2190" s="457"/>
      <c r="BH2190" s="458"/>
      <c r="BI2190" s="459"/>
      <c r="BJ2190" s="459"/>
      <c r="BK2190" s="459"/>
      <c r="BL2190" s="459"/>
      <c r="BM2190" s="460"/>
      <c r="BN2190" s="314"/>
      <c r="BO2190" s="314"/>
      <c r="BP2190" s="1"/>
      <c r="BQ2190" s="120">
        <f>IF($F$3="","",IF(N2190=$F$3,COUNTIF(BQ$23:BQ2189,"&gt;0")+1,0))</f>
        <v>0</v>
      </c>
      <c r="BR2190" s="1"/>
      <c r="BS2190" s="20" t="str">
        <f>IF($N2190="","",IF(VLOOKUP(VLOOKUP($N2190,IMPOSTAZIONI!$E$6:$I$13,5,FALSE),IMPOSTAZIONI!$B$25:$N$32,3,FALSE)=0,"",VLOOKUP(VLOOKUP($N2190,IMPOSTAZIONI!$E$6:$I$13,5,FALSE),IMPOSTAZIONI!$B$25:$N$32,3,FALSE)))</f>
        <v/>
      </c>
      <c r="BT2190" s="20" t="str">
        <f>IF($N2190="","",IF(VLOOKUP(VLOOKUP($N2190,IMPOSTAZIONI!$E$6:$I$13,5,FALSE),IMPOSTAZIONI!$B$25:$N$32,6,FALSE)=0,"",VLOOKUP(VLOOKUP($N2190,IMPOSTAZIONI!$E$6:$I$13,5,FALSE),IMPOSTAZIONI!$B$25:$N$32,6,FALSE)))</f>
        <v/>
      </c>
      <c r="BU2190" s="20" t="str">
        <f>IF($N2190="","",IF(VLOOKUP(VLOOKUP($N2190,IMPOSTAZIONI!$E$6:$I$13,5,FALSE),IMPOSTAZIONI!$B$25:$N$32,9,FALSE)=0,"",VLOOKUP(VLOOKUP($N2190,IMPOSTAZIONI!$E$6:$I$13,5,FALSE),IMPOSTAZIONI!$B$25:$N$32,9,FALSE)))</f>
        <v/>
      </c>
      <c r="BV2190" s="20" t="str">
        <f>IF($N2190="","",IF(VLOOKUP(VLOOKUP($N2190,IMPOSTAZIONI!$E$6:$I$13,5,FALSE),IMPOSTAZIONI!$B$25:$N$32,12,FALSE)=0,"",VLOOKUP(VLOOKUP($N2190,IMPOSTAZIONI!$E$6:$I$13,5,FALSE),IMPOSTAZIONI!$B$25:$N$32,12,FALSE)))</f>
        <v/>
      </c>
      <c r="BW2190" s="221" t="str">
        <f t="shared" si="569"/>
        <v/>
      </c>
      <c r="BX2190" s="221" t="str">
        <f t="shared" si="570"/>
        <v/>
      </c>
      <c r="BY2190" s="221">
        <f t="shared" si="571"/>
        <v>0</v>
      </c>
      <c r="BZ2190" s="231">
        <f t="shared" si="572"/>
        <v>0</v>
      </c>
      <c r="CA2190" s="246">
        <f t="shared" si="573"/>
        <v>0</v>
      </c>
      <c r="CB2190" s="246">
        <f t="shared" si="574"/>
        <v>0</v>
      </c>
      <c r="CC2190" s="246" t="str">
        <f t="shared" si="575"/>
        <v/>
      </c>
      <c r="CD2190" s="246">
        <f t="shared" si="576"/>
        <v>5</v>
      </c>
      <c r="CE2190" s="246">
        <f t="shared" si="577"/>
        <v>0</v>
      </c>
      <c r="CF2190" s="276">
        <f t="shared" si="578"/>
        <v>0</v>
      </c>
      <c r="CG2190" s="277">
        <f t="shared" si="578"/>
        <v>0</v>
      </c>
      <c r="CH2190" s="277">
        <f t="shared" si="578"/>
        <v>0</v>
      </c>
      <c r="CI2190" s="278">
        <f t="shared" si="578"/>
        <v>0</v>
      </c>
      <c r="CJ2190" s="280">
        <f t="shared" si="579"/>
        <v>0</v>
      </c>
      <c r="CK2190" s="232">
        <f t="shared" si="580"/>
        <v>0</v>
      </c>
      <c r="CL2190" s="1"/>
    </row>
    <row r="2191" spans="1:90" ht="18" customHeight="1">
      <c r="A2191" s="1"/>
      <c r="B2191" s="1"/>
      <c r="C2191" s="314"/>
      <c r="D2191" s="287" t="str">
        <f t="shared" si="567"/>
        <v/>
      </c>
      <c r="E2191" s="449" t="str">
        <f t="shared" si="568"/>
        <v/>
      </c>
      <c r="F2191" s="450"/>
      <c r="G2191" s="451"/>
      <c r="H2191" s="452"/>
      <c r="I2191" s="453"/>
      <c r="J2191" s="453"/>
      <c r="K2191" s="453"/>
      <c r="L2191" s="453"/>
      <c r="M2191" s="454"/>
      <c r="N2191" s="455"/>
      <c r="O2191" s="456"/>
      <c r="P2191" s="456"/>
      <c r="Q2191" s="456"/>
      <c r="R2191" s="456"/>
      <c r="S2191" s="456"/>
      <c r="T2191" s="456"/>
      <c r="U2191" s="456"/>
      <c r="V2191" s="456"/>
      <c r="W2191" s="456"/>
      <c r="X2191" s="456"/>
      <c r="Y2191" s="456"/>
      <c r="Z2191" s="456"/>
      <c r="AA2191" s="456"/>
      <c r="AB2191" s="456"/>
      <c r="AC2191" s="456"/>
      <c r="AD2191" s="456"/>
      <c r="AE2191" s="457"/>
      <c r="AF2191" s="455"/>
      <c r="AG2191" s="456"/>
      <c r="AH2191" s="456"/>
      <c r="AI2191" s="456"/>
      <c r="AJ2191" s="456"/>
      <c r="AK2191" s="456"/>
      <c r="AL2191" s="456"/>
      <c r="AM2191" s="456"/>
      <c r="AN2191" s="457"/>
      <c r="AO2191" s="455"/>
      <c r="AP2191" s="456"/>
      <c r="AQ2191" s="456"/>
      <c r="AR2191" s="456"/>
      <c r="AS2191" s="456"/>
      <c r="AT2191" s="456"/>
      <c r="AU2191" s="456"/>
      <c r="AV2191" s="456"/>
      <c r="AW2191" s="456"/>
      <c r="AX2191" s="456"/>
      <c r="AY2191" s="456"/>
      <c r="AZ2191" s="456"/>
      <c r="BA2191" s="456"/>
      <c r="BB2191" s="456"/>
      <c r="BC2191" s="456"/>
      <c r="BD2191" s="456"/>
      <c r="BE2191" s="456"/>
      <c r="BF2191" s="456"/>
      <c r="BG2191" s="457"/>
      <c r="BH2191" s="458"/>
      <c r="BI2191" s="459"/>
      <c r="BJ2191" s="459"/>
      <c r="BK2191" s="459"/>
      <c r="BL2191" s="459"/>
      <c r="BM2191" s="460"/>
      <c r="BN2191" s="314"/>
      <c r="BO2191" s="314"/>
      <c r="BP2191" s="1"/>
      <c r="BQ2191" s="120">
        <f>IF($F$3="","",IF(N2191=$F$3,COUNTIF(BQ$23:BQ2190,"&gt;0")+1,0))</f>
        <v>0</v>
      </c>
      <c r="BR2191" s="1"/>
      <c r="BS2191" s="20" t="str">
        <f>IF($N2191="","",IF(VLOOKUP(VLOOKUP($N2191,IMPOSTAZIONI!$E$6:$I$13,5,FALSE),IMPOSTAZIONI!$B$25:$N$32,3,FALSE)=0,"",VLOOKUP(VLOOKUP($N2191,IMPOSTAZIONI!$E$6:$I$13,5,FALSE),IMPOSTAZIONI!$B$25:$N$32,3,FALSE)))</f>
        <v/>
      </c>
      <c r="BT2191" s="20" t="str">
        <f>IF($N2191="","",IF(VLOOKUP(VLOOKUP($N2191,IMPOSTAZIONI!$E$6:$I$13,5,FALSE),IMPOSTAZIONI!$B$25:$N$32,6,FALSE)=0,"",VLOOKUP(VLOOKUP($N2191,IMPOSTAZIONI!$E$6:$I$13,5,FALSE),IMPOSTAZIONI!$B$25:$N$32,6,FALSE)))</f>
        <v/>
      </c>
      <c r="BU2191" s="20" t="str">
        <f>IF($N2191="","",IF(VLOOKUP(VLOOKUP($N2191,IMPOSTAZIONI!$E$6:$I$13,5,FALSE),IMPOSTAZIONI!$B$25:$N$32,9,FALSE)=0,"",VLOOKUP(VLOOKUP($N2191,IMPOSTAZIONI!$E$6:$I$13,5,FALSE),IMPOSTAZIONI!$B$25:$N$32,9,FALSE)))</f>
        <v/>
      </c>
      <c r="BV2191" s="20" t="str">
        <f>IF($N2191="","",IF(VLOOKUP(VLOOKUP($N2191,IMPOSTAZIONI!$E$6:$I$13,5,FALSE),IMPOSTAZIONI!$B$25:$N$32,12,FALSE)=0,"",VLOOKUP(VLOOKUP($N2191,IMPOSTAZIONI!$E$6:$I$13,5,FALSE),IMPOSTAZIONI!$B$25:$N$32,12,FALSE)))</f>
        <v/>
      </c>
      <c r="BW2191" s="221" t="str">
        <f t="shared" si="569"/>
        <v/>
      </c>
      <c r="BX2191" s="221" t="str">
        <f t="shared" si="570"/>
        <v/>
      </c>
      <c r="BY2191" s="221">
        <f t="shared" si="571"/>
        <v>0</v>
      </c>
      <c r="BZ2191" s="231">
        <f t="shared" si="572"/>
        <v>0</v>
      </c>
      <c r="CA2191" s="246">
        <f t="shared" si="573"/>
        <v>0</v>
      </c>
      <c r="CB2191" s="246">
        <f t="shared" si="574"/>
        <v>0</v>
      </c>
      <c r="CC2191" s="246" t="str">
        <f t="shared" si="575"/>
        <v/>
      </c>
      <c r="CD2191" s="246">
        <f t="shared" si="576"/>
        <v>5</v>
      </c>
      <c r="CE2191" s="246">
        <f t="shared" si="577"/>
        <v>0</v>
      </c>
      <c r="CF2191" s="276">
        <f t="shared" si="578"/>
        <v>0</v>
      </c>
      <c r="CG2191" s="277">
        <f t="shared" si="578"/>
        <v>0</v>
      </c>
      <c r="CH2191" s="277">
        <f t="shared" si="578"/>
        <v>0</v>
      </c>
      <c r="CI2191" s="278">
        <f t="shared" si="578"/>
        <v>0</v>
      </c>
      <c r="CJ2191" s="280">
        <f t="shared" si="579"/>
        <v>0</v>
      </c>
      <c r="CK2191" s="232">
        <f t="shared" si="580"/>
        <v>0</v>
      </c>
      <c r="CL2191" s="1"/>
    </row>
    <row r="2192" spans="1:90" ht="18" customHeight="1">
      <c r="A2192" s="1"/>
      <c r="B2192" s="1"/>
      <c r="C2192" s="314"/>
      <c r="D2192" s="287" t="str">
        <f t="shared" si="567"/>
        <v/>
      </c>
      <c r="E2192" s="449" t="str">
        <f t="shared" si="568"/>
        <v/>
      </c>
      <c r="F2192" s="450"/>
      <c r="G2192" s="451"/>
      <c r="H2192" s="452"/>
      <c r="I2192" s="453"/>
      <c r="J2192" s="453"/>
      <c r="K2192" s="453"/>
      <c r="L2192" s="453"/>
      <c r="M2192" s="454"/>
      <c r="N2192" s="455"/>
      <c r="O2192" s="456"/>
      <c r="P2192" s="456"/>
      <c r="Q2192" s="456"/>
      <c r="R2192" s="456"/>
      <c r="S2192" s="456"/>
      <c r="T2192" s="456"/>
      <c r="U2192" s="456"/>
      <c r="V2192" s="456"/>
      <c r="W2192" s="456"/>
      <c r="X2192" s="456"/>
      <c r="Y2192" s="456"/>
      <c r="Z2192" s="456"/>
      <c r="AA2192" s="456"/>
      <c r="AB2192" s="456"/>
      <c r="AC2192" s="456"/>
      <c r="AD2192" s="456"/>
      <c r="AE2192" s="457"/>
      <c r="AF2192" s="455"/>
      <c r="AG2192" s="456"/>
      <c r="AH2192" s="456"/>
      <c r="AI2192" s="456"/>
      <c r="AJ2192" s="456"/>
      <c r="AK2192" s="456"/>
      <c r="AL2192" s="456"/>
      <c r="AM2192" s="456"/>
      <c r="AN2192" s="457"/>
      <c r="AO2192" s="455"/>
      <c r="AP2192" s="456"/>
      <c r="AQ2192" s="456"/>
      <c r="AR2192" s="456"/>
      <c r="AS2192" s="456"/>
      <c r="AT2192" s="456"/>
      <c r="AU2192" s="456"/>
      <c r="AV2192" s="456"/>
      <c r="AW2192" s="456"/>
      <c r="AX2192" s="456"/>
      <c r="AY2192" s="456"/>
      <c r="AZ2192" s="456"/>
      <c r="BA2192" s="456"/>
      <c r="BB2192" s="456"/>
      <c r="BC2192" s="456"/>
      <c r="BD2192" s="456"/>
      <c r="BE2192" s="456"/>
      <c r="BF2192" s="456"/>
      <c r="BG2192" s="457"/>
      <c r="BH2192" s="458"/>
      <c r="BI2192" s="459"/>
      <c r="BJ2192" s="459"/>
      <c r="BK2192" s="459"/>
      <c r="BL2192" s="459"/>
      <c r="BM2192" s="460"/>
      <c r="BN2192" s="314"/>
      <c r="BO2192" s="314"/>
      <c r="BP2192" s="1"/>
      <c r="BQ2192" s="120">
        <f>IF($F$3="","",IF(N2192=$F$3,COUNTIF(BQ$23:BQ2191,"&gt;0")+1,0))</f>
        <v>0</v>
      </c>
      <c r="BR2192" s="1"/>
      <c r="BS2192" s="20" t="str">
        <f>IF($N2192="","",IF(VLOOKUP(VLOOKUP($N2192,IMPOSTAZIONI!$E$6:$I$13,5,FALSE),IMPOSTAZIONI!$B$25:$N$32,3,FALSE)=0,"",VLOOKUP(VLOOKUP($N2192,IMPOSTAZIONI!$E$6:$I$13,5,FALSE),IMPOSTAZIONI!$B$25:$N$32,3,FALSE)))</f>
        <v/>
      </c>
      <c r="BT2192" s="20" t="str">
        <f>IF($N2192="","",IF(VLOOKUP(VLOOKUP($N2192,IMPOSTAZIONI!$E$6:$I$13,5,FALSE),IMPOSTAZIONI!$B$25:$N$32,6,FALSE)=0,"",VLOOKUP(VLOOKUP($N2192,IMPOSTAZIONI!$E$6:$I$13,5,FALSE),IMPOSTAZIONI!$B$25:$N$32,6,FALSE)))</f>
        <v/>
      </c>
      <c r="BU2192" s="20" t="str">
        <f>IF($N2192="","",IF(VLOOKUP(VLOOKUP($N2192,IMPOSTAZIONI!$E$6:$I$13,5,FALSE),IMPOSTAZIONI!$B$25:$N$32,9,FALSE)=0,"",VLOOKUP(VLOOKUP($N2192,IMPOSTAZIONI!$E$6:$I$13,5,FALSE),IMPOSTAZIONI!$B$25:$N$32,9,FALSE)))</f>
        <v/>
      </c>
      <c r="BV2192" s="20" t="str">
        <f>IF($N2192="","",IF(VLOOKUP(VLOOKUP($N2192,IMPOSTAZIONI!$E$6:$I$13,5,FALSE),IMPOSTAZIONI!$B$25:$N$32,12,FALSE)=0,"",VLOOKUP(VLOOKUP($N2192,IMPOSTAZIONI!$E$6:$I$13,5,FALSE),IMPOSTAZIONI!$B$25:$N$32,12,FALSE)))</f>
        <v/>
      </c>
      <c r="BW2192" s="221" t="str">
        <f t="shared" si="569"/>
        <v/>
      </c>
      <c r="BX2192" s="221" t="str">
        <f t="shared" si="570"/>
        <v/>
      </c>
      <c r="BY2192" s="221">
        <f t="shared" si="571"/>
        <v>0</v>
      </c>
      <c r="BZ2192" s="231">
        <f t="shared" si="572"/>
        <v>0</v>
      </c>
      <c r="CA2192" s="246">
        <f t="shared" si="573"/>
        <v>0</v>
      </c>
      <c r="CB2192" s="246">
        <f t="shared" si="574"/>
        <v>0</v>
      </c>
      <c r="CC2192" s="246" t="str">
        <f t="shared" si="575"/>
        <v/>
      </c>
      <c r="CD2192" s="246">
        <f t="shared" si="576"/>
        <v>5</v>
      </c>
      <c r="CE2192" s="246">
        <f t="shared" si="577"/>
        <v>0</v>
      </c>
      <c r="CF2192" s="276">
        <f t="shared" si="578"/>
        <v>0</v>
      </c>
      <c r="CG2192" s="277">
        <f t="shared" si="578"/>
        <v>0</v>
      </c>
      <c r="CH2192" s="277">
        <f t="shared" si="578"/>
        <v>0</v>
      </c>
      <c r="CI2192" s="278">
        <f t="shared" si="578"/>
        <v>0</v>
      </c>
      <c r="CJ2192" s="280">
        <f t="shared" si="579"/>
        <v>0</v>
      </c>
      <c r="CK2192" s="232">
        <f t="shared" si="580"/>
        <v>0</v>
      </c>
      <c r="CL2192" s="1"/>
    </row>
    <row r="2193" spans="1:90" ht="18" customHeight="1">
      <c r="A2193" s="1"/>
      <c r="B2193" s="1"/>
      <c r="C2193" s="314"/>
      <c r="D2193" s="287" t="str">
        <f t="shared" si="567"/>
        <v/>
      </c>
      <c r="E2193" s="449" t="str">
        <f t="shared" si="568"/>
        <v/>
      </c>
      <c r="F2193" s="450"/>
      <c r="G2193" s="451"/>
      <c r="H2193" s="452"/>
      <c r="I2193" s="453"/>
      <c r="J2193" s="453"/>
      <c r="K2193" s="453"/>
      <c r="L2193" s="453"/>
      <c r="M2193" s="454"/>
      <c r="N2193" s="455"/>
      <c r="O2193" s="456"/>
      <c r="P2193" s="456"/>
      <c r="Q2193" s="456"/>
      <c r="R2193" s="456"/>
      <c r="S2193" s="456"/>
      <c r="T2193" s="456"/>
      <c r="U2193" s="456"/>
      <c r="V2193" s="456"/>
      <c r="W2193" s="456"/>
      <c r="X2193" s="456"/>
      <c r="Y2193" s="456"/>
      <c r="Z2193" s="456"/>
      <c r="AA2193" s="456"/>
      <c r="AB2193" s="456"/>
      <c r="AC2193" s="456"/>
      <c r="AD2193" s="456"/>
      <c r="AE2193" s="457"/>
      <c r="AF2193" s="455"/>
      <c r="AG2193" s="456"/>
      <c r="AH2193" s="456"/>
      <c r="AI2193" s="456"/>
      <c r="AJ2193" s="456"/>
      <c r="AK2193" s="456"/>
      <c r="AL2193" s="456"/>
      <c r="AM2193" s="456"/>
      <c r="AN2193" s="457"/>
      <c r="AO2193" s="455"/>
      <c r="AP2193" s="456"/>
      <c r="AQ2193" s="456"/>
      <c r="AR2193" s="456"/>
      <c r="AS2193" s="456"/>
      <c r="AT2193" s="456"/>
      <c r="AU2193" s="456"/>
      <c r="AV2193" s="456"/>
      <c r="AW2193" s="456"/>
      <c r="AX2193" s="456"/>
      <c r="AY2193" s="456"/>
      <c r="AZ2193" s="456"/>
      <c r="BA2193" s="456"/>
      <c r="BB2193" s="456"/>
      <c r="BC2193" s="456"/>
      <c r="BD2193" s="456"/>
      <c r="BE2193" s="456"/>
      <c r="BF2193" s="456"/>
      <c r="BG2193" s="457"/>
      <c r="BH2193" s="458"/>
      <c r="BI2193" s="459"/>
      <c r="BJ2193" s="459"/>
      <c r="BK2193" s="459"/>
      <c r="BL2193" s="459"/>
      <c r="BM2193" s="460"/>
      <c r="BN2193" s="314"/>
      <c r="BO2193" s="314"/>
      <c r="BP2193" s="1"/>
      <c r="BQ2193" s="120">
        <f>IF($F$3="","",IF(N2193=$F$3,COUNTIF(BQ$23:BQ2192,"&gt;0")+1,0))</f>
        <v>0</v>
      </c>
      <c r="BR2193" s="1"/>
      <c r="BS2193" s="20" t="str">
        <f>IF($N2193="","",IF(VLOOKUP(VLOOKUP($N2193,IMPOSTAZIONI!$E$6:$I$13,5,FALSE),IMPOSTAZIONI!$B$25:$N$32,3,FALSE)=0,"",VLOOKUP(VLOOKUP($N2193,IMPOSTAZIONI!$E$6:$I$13,5,FALSE),IMPOSTAZIONI!$B$25:$N$32,3,FALSE)))</f>
        <v/>
      </c>
      <c r="BT2193" s="20" t="str">
        <f>IF($N2193="","",IF(VLOOKUP(VLOOKUP($N2193,IMPOSTAZIONI!$E$6:$I$13,5,FALSE),IMPOSTAZIONI!$B$25:$N$32,6,FALSE)=0,"",VLOOKUP(VLOOKUP($N2193,IMPOSTAZIONI!$E$6:$I$13,5,FALSE),IMPOSTAZIONI!$B$25:$N$32,6,FALSE)))</f>
        <v/>
      </c>
      <c r="BU2193" s="20" t="str">
        <f>IF($N2193="","",IF(VLOOKUP(VLOOKUP($N2193,IMPOSTAZIONI!$E$6:$I$13,5,FALSE),IMPOSTAZIONI!$B$25:$N$32,9,FALSE)=0,"",VLOOKUP(VLOOKUP($N2193,IMPOSTAZIONI!$E$6:$I$13,5,FALSE),IMPOSTAZIONI!$B$25:$N$32,9,FALSE)))</f>
        <v/>
      </c>
      <c r="BV2193" s="20" t="str">
        <f>IF($N2193="","",IF(VLOOKUP(VLOOKUP($N2193,IMPOSTAZIONI!$E$6:$I$13,5,FALSE),IMPOSTAZIONI!$B$25:$N$32,12,FALSE)=0,"",VLOOKUP(VLOOKUP($N2193,IMPOSTAZIONI!$E$6:$I$13,5,FALSE),IMPOSTAZIONI!$B$25:$N$32,12,FALSE)))</f>
        <v/>
      </c>
      <c r="BW2193" s="221" t="str">
        <f t="shared" si="569"/>
        <v/>
      </c>
      <c r="BX2193" s="221" t="str">
        <f t="shared" si="570"/>
        <v/>
      </c>
      <c r="BY2193" s="221">
        <f t="shared" si="571"/>
        <v>0</v>
      </c>
      <c r="BZ2193" s="231">
        <f t="shared" si="572"/>
        <v>0</v>
      </c>
      <c r="CA2193" s="246">
        <f t="shared" si="573"/>
        <v>0</v>
      </c>
      <c r="CB2193" s="246">
        <f t="shared" si="574"/>
        <v>0</v>
      </c>
      <c r="CC2193" s="246" t="str">
        <f t="shared" si="575"/>
        <v/>
      </c>
      <c r="CD2193" s="246">
        <f t="shared" si="576"/>
        <v>5</v>
      </c>
      <c r="CE2193" s="246">
        <f t="shared" si="577"/>
        <v>0</v>
      </c>
      <c r="CF2193" s="276">
        <f t="shared" si="578"/>
        <v>0</v>
      </c>
      <c r="CG2193" s="277">
        <f t="shared" si="578"/>
        <v>0</v>
      </c>
      <c r="CH2193" s="277">
        <f t="shared" si="578"/>
        <v>0</v>
      </c>
      <c r="CI2193" s="278">
        <f t="shared" si="578"/>
        <v>0</v>
      </c>
      <c r="CJ2193" s="280">
        <f t="shared" si="579"/>
        <v>0</v>
      </c>
      <c r="CK2193" s="232">
        <f t="shared" si="580"/>
        <v>0</v>
      </c>
      <c r="CL2193" s="1"/>
    </row>
    <row r="2194" spans="1:90" ht="18" customHeight="1">
      <c r="A2194" s="1"/>
      <c r="B2194" s="1"/>
      <c r="C2194" s="314"/>
      <c r="D2194" s="287" t="str">
        <f t="shared" si="567"/>
        <v/>
      </c>
      <c r="E2194" s="449" t="str">
        <f t="shared" si="568"/>
        <v/>
      </c>
      <c r="F2194" s="450"/>
      <c r="G2194" s="451"/>
      <c r="H2194" s="452"/>
      <c r="I2194" s="453"/>
      <c r="J2194" s="453"/>
      <c r="K2194" s="453"/>
      <c r="L2194" s="453"/>
      <c r="M2194" s="454"/>
      <c r="N2194" s="455"/>
      <c r="O2194" s="456"/>
      <c r="P2194" s="456"/>
      <c r="Q2194" s="456"/>
      <c r="R2194" s="456"/>
      <c r="S2194" s="456"/>
      <c r="T2194" s="456"/>
      <c r="U2194" s="456"/>
      <c r="V2194" s="456"/>
      <c r="W2194" s="456"/>
      <c r="X2194" s="456"/>
      <c r="Y2194" s="456"/>
      <c r="Z2194" s="456"/>
      <c r="AA2194" s="456"/>
      <c r="AB2194" s="456"/>
      <c r="AC2194" s="456"/>
      <c r="AD2194" s="456"/>
      <c r="AE2194" s="457"/>
      <c r="AF2194" s="455"/>
      <c r="AG2194" s="456"/>
      <c r="AH2194" s="456"/>
      <c r="AI2194" s="456"/>
      <c r="AJ2194" s="456"/>
      <c r="AK2194" s="456"/>
      <c r="AL2194" s="456"/>
      <c r="AM2194" s="456"/>
      <c r="AN2194" s="457"/>
      <c r="AO2194" s="455"/>
      <c r="AP2194" s="456"/>
      <c r="AQ2194" s="456"/>
      <c r="AR2194" s="456"/>
      <c r="AS2194" s="456"/>
      <c r="AT2194" s="456"/>
      <c r="AU2194" s="456"/>
      <c r="AV2194" s="456"/>
      <c r="AW2194" s="456"/>
      <c r="AX2194" s="456"/>
      <c r="AY2194" s="456"/>
      <c r="AZ2194" s="456"/>
      <c r="BA2194" s="456"/>
      <c r="BB2194" s="456"/>
      <c r="BC2194" s="456"/>
      <c r="BD2194" s="456"/>
      <c r="BE2194" s="456"/>
      <c r="BF2194" s="456"/>
      <c r="BG2194" s="457"/>
      <c r="BH2194" s="458"/>
      <c r="BI2194" s="459"/>
      <c r="BJ2194" s="459"/>
      <c r="BK2194" s="459"/>
      <c r="BL2194" s="459"/>
      <c r="BM2194" s="460"/>
      <c r="BN2194" s="314"/>
      <c r="BO2194" s="314"/>
      <c r="BP2194" s="1"/>
      <c r="BQ2194" s="120">
        <f>IF($F$3="","",IF(N2194=$F$3,COUNTIF(BQ$23:BQ2193,"&gt;0")+1,0))</f>
        <v>0</v>
      </c>
      <c r="BR2194" s="1"/>
      <c r="BS2194" s="20" t="str">
        <f>IF($N2194="","",IF(VLOOKUP(VLOOKUP($N2194,IMPOSTAZIONI!$E$6:$I$13,5,FALSE),IMPOSTAZIONI!$B$25:$N$32,3,FALSE)=0,"",VLOOKUP(VLOOKUP($N2194,IMPOSTAZIONI!$E$6:$I$13,5,FALSE),IMPOSTAZIONI!$B$25:$N$32,3,FALSE)))</f>
        <v/>
      </c>
      <c r="BT2194" s="20" t="str">
        <f>IF($N2194="","",IF(VLOOKUP(VLOOKUP($N2194,IMPOSTAZIONI!$E$6:$I$13,5,FALSE),IMPOSTAZIONI!$B$25:$N$32,6,FALSE)=0,"",VLOOKUP(VLOOKUP($N2194,IMPOSTAZIONI!$E$6:$I$13,5,FALSE),IMPOSTAZIONI!$B$25:$N$32,6,FALSE)))</f>
        <v/>
      </c>
      <c r="BU2194" s="20" t="str">
        <f>IF($N2194="","",IF(VLOOKUP(VLOOKUP($N2194,IMPOSTAZIONI!$E$6:$I$13,5,FALSE),IMPOSTAZIONI!$B$25:$N$32,9,FALSE)=0,"",VLOOKUP(VLOOKUP($N2194,IMPOSTAZIONI!$E$6:$I$13,5,FALSE),IMPOSTAZIONI!$B$25:$N$32,9,FALSE)))</f>
        <v/>
      </c>
      <c r="BV2194" s="20" t="str">
        <f>IF($N2194="","",IF(VLOOKUP(VLOOKUP($N2194,IMPOSTAZIONI!$E$6:$I$13,5,FALSE),IMPOSTAZIONI!$B$25:$N$32,12,FALSE)=0,"",VLOOKUP(VLOOKUP($N2194,IMPOSTAZIONI!$E$6:$I$13,5,FALSE),IMPOSTAZIONI!$B$25:$N$32,12,FALSE)))</f>
        <v/>
      </c>
      <c r="BW2194" s="221" t="str">
        <f t="shared" si="569"/>
        <v/>
      </c>
      <c r="BX2194" s="221" t="str">
        <f t="shared" si="570"/>
        <v/>
      </c>
      <c r="BY2194" s="221">
        <f t="shared" si="571"/>
        <v>0</v>
      </c>
      <c r="BZ2194" s="231">
        <f t="shared" si="572"/>
        <v>0</v>
      </c>
      <c r="CA2194" s="246">
        <f t="shared" si="573"/>
        <v>0</v>
      </c>
      <c r="CB2194" s="246">
        <f t="shared" si="574"/>
        <v>0</v>
      </c>
      <c r="CC2194" s="246" t="str">
        <f t="shared" si="575"/>
        <v/>
      </c>
      <c r="CD2194" s="246">
        <f t="shared" si="576"/>
        <v>5</v>
      </c>
      <c r="CE2194" s="246">
        <f t="shared" si="577"/>
        <v>0</v>
      </c>
      <c r="CF2194" s="276">
        <f t="shared" si="578"/>
        <v>0</v>
      </c>
      <c r="CG2194" s="277">
        <f t="shared" si="578"/>
        <v>0</v>
      </c>
      <c r="CH2194" s="277">
        <f t="shared" si="578"/>
        <v>0</v>
      </c>
      <c r="CI2194" s="278">
        <f t="shared" si="578"/>
        <v>0</v>
      </c>
      <c r="CJ2194" s="280">
        <f t="shared" si="579"/>
        <v>0</v>
      </c>
      <c r="CK2194" s="232">
        <f t="shared" si="580"/>
        <v>0</v>
      </c>
      <c r="CL2194" s="1"/>
    </row>
    <row r="2195" spans="1:90" ht="18" customHeight="1">
      <c r="A2195" s="1"/>
      <c r="B2195" s="1"/>
      <c r="C2195" s="314"/>
      <c r="D2195" s="287" t="str">
        <f t="shared" si="567"/>
        <v/>
      </c>
      <c r="E2195" s="449" t="str">
        <f t="shared" si="568"/>
        <v/>
      </c>
      <c r="F2195" s="450"/>
      <c r="G2195" s="451"/>
      <c r="H2195" s="452"/>
      <c r="I2195" s="453"/>
      <c r="J2195" s="453"/>
      <c r="K2195" s="453"/>
      <c r="L2195" s="453"/>
      <c r="M2195" s="454"/>
      <c r="N2195" s="455"/>
      <c r="O2195" s="456"/>
      <c r="P2195" s="456"/>
      <c r="Q2195" s="456"/>
      <c r="R2195" s="456"/>
      <c r="S2195" s="456"/>
      <c r="T2195" s="456"/>
      <c r="U2195" s="456"/>
      <c r="V2195" s="456"/>
      <c r="W2195" s="456"/>
      <c r="X2195" s="456"/>
      <c r="Y2195" s="456"/>
      <c r="Z2195" s="456"/>
      <c r="AA2195" s="456"/>
      <c r="AB2195" s="456"/>
      <c r="AC2195" s="456"/>
      <c r="AD2195" s="456"/>
      <c r="AE2195" s="457"/>
      <c r="AF2195" s="455"/>
      <c r="AG2195" s="456"/>
      <c r="AH2195" s="456"/>
      <c r="AI2195" s="456"/>
      <c r="AJ2195" s="456"/>
      <c r="AK2195" s="456"/>
      <c r="AL2195" s="456"/>
      <c r="AM2195" s="456"/>
      <c r="AN2195" s="457"/>
      <c r="AO2195" s="455"/>
      <c r="AP2195" s="456"/>
      <c r="AQ2195" s="456"/>
      <c r="AR2195" s="456"/>
      <c r="AS2195" s="456"/>
      <c r="AT2195" s="456"/>
      <c r="AU2195" s="456"/>
      <c r="AV2195" s="456"/>
      <c r="AW2195" s="456"/>
      <c r="AX2195" s="456"/>
      <c r="AY2195" s="456"/>
      <c r="AZ2195" s="456"/>
      <c r="BA2195" s="456"/>
      <c r="BB2195" s="456"/>
      <c r="BC2195" s="456"/>
      <c r="BD2195" s="456"/>
      <c r="BE2195" s="456"/>
      <c r="BF2195" s="456"/>
      <c r="BG2195" s="457"/>
      <c r="BH2195" s="458"/>
      <c r="BI2195" s="459"/>
      <c r="BJ2195" s="459"/>
      <c r="BK2195" s="459"/>
      <c r="BL2195" s="459"/>
      <c r="BM2195" s="460"/>
      <c r="BN2195" s="314"/>
      <c r="BO2195" s="314"/>
      <c r="BP2195" s="1"/>
      <c r="BQ2195" s="120">
        <f>IF($F$3="","",IF(N2195=$F$3,COUNTIF(BQ$23:BQ2194,"&gt;0")+1,0))</f>
        <v>0</v>
      </c>
      <c r="BR2195" s="1"/>
      <c r="BS2195" s="20" t="str">
        <f>IF($N2195="","",IF(VLOOKUP(VLOOKUP($N2195,IMPOSTAZIONI!$E$6:$I$13,5,FALSE),IMPOSTAZIONI!$B$25:$N$32,3,FALSE)=0,"",VLOOKUP(VLOOKUP($N2195,IMPOSTAZIONI!$E$6:$I$13,5,FALSE),IMPOSTAZIONI!$B$25:$N$32,3,FALSE)))</f>
        <v/>
      </c>
      <c r="BT2195" s="20" t="str">
        <f>IF($N2195="","",IF(VLOOKUP(VLOOKUP($N2195,IMPOSTAZIONI!$E$6:$I$13,5,FALSE),IMPOSTAZIONI!$B$25:$N$32,6,FALSE)=0,"",VLOOKUP(VLOOKUP($N2195,IMPOSTAZIONI!$E$6:$I$13,5,FALSE),IMPOSTAZIONI!$B$25:$N$32,6,FALSE)))</f>
        <v/>
      </c>
      <c r="BU2195" s="20" t="str">
        <f>IF($N2195="","",IF(VLOOKUP(VLOOKUP($N2195,IMPOSTAZIONI!$E$6:$I$13,5,FALSE),IMPOSTAZIONI!$B$25:$N$32,9,FALSE)=0,"",VLOOKUP(VLOOKUP($N2195,IMPOSTAZIONI!$E$6:$I$13,5,FALSE),IMPOSTAZIONI!$B$25:$N$32,9,FALSE)))</f>
        <v/>
      </c>
      <c r="BV2195" s="20" t="str">
        <f>IF($N2195="","",IF(VLOOKUP(VLOOKUP($N2195,IMPOSTAZIONI!$E$6:$I$13,5,FALSE),IMPOSTAZIONI!$B$25:$N$32,12,FALSE)=0,"",VLOOKUP(VLOOKUP($N2195,IMPOSTAZIONI!$E$6:$I$13,5,FALSE),IMPOSTAZIONI!$B$25:$N$32,12,FALSE)))</f>
        <v/>
      </c>
      <c r="BW2195" s="221" t="str">
        <f t="shared" si="569"/>
        <v/>
      </c>
      <c r="BX2195" s="221" t="str">
        <f t="shared" si="570"/>
        <v/>
      </c>
      <c r="BY2195" s="221">
        <f t="shared" si="571"/>
        <v>0</v>
      </c>
      <c r="BZ2195" s="231">
        <f t="shared" si="572"/>
        <v>0</v>
      </c>
      <c r="CA2195" s="246">
        <f t="shared" si="573"/>
        <v>0</v>
      </c>
      <c r="CB2195" s="246">
        <f t="shared" si="574"/>
        <v>0</v>
      </c>
      <c r="CC2195" s="246" t="str">
        <f t="shared" si="575"/>
        <v/>
      </c>
      <c r="CD2195" s="246">
        <f t="shared" si="576"/>
        <v>5</v>
      </c>
      <c r="CE2195" s="246">
        <f t="shared" si="577"/>
        <v>0</v>
      </c>
      <c r="CF2195" s="276">
        <f t="shared" si="578"/>
        <v>0</v>
      </c>
      <c r="CG2195" s="277">
        <f t="shared" si="578"/>
        <v>0</v>
      </c>
      <c r="CH2195" s="277">
        <f t="shared" si="578"/>
        <v>0</v>
      </c>
      <c r="CI2195" s="278">
        <f t="shared" si="578"/>
        <v>0</v>
      </c>
      <c r="CJ2195" s="280">
        <f t="shared" si="579"/>
        <v>0</v>
      </c>
      <c r="CK2195" s="232">
        <f t="shared" si="580"/>
        <v>0</v>
      </c>
      <c r="CL2195" s="1"/>
    </row>
    <row r="2196" spans="1:90" ht="18" customHeight="1">
      <c r="A2196" s="1"/>
      <c r="B2196" s="1"/>
      <c r="C2196" s="314"/>
      <c r="D2196" s="287" t="str">
        <f t="shared" si="567"/>
        <v/>
      </c>
      <c r="E2196" s="449" t="str">
        <f t="shared" si="568"/>
        <v/>
      </c>
      <c r="F2196" s="450"/>
      <c r="G2196" s="451"/>
      <c r="H2196" s="452"/>
      <c r="I2196" s="453"/>
      <c r="J2196" s="453"/>
      <c r="K2196" s="453"/>
      <c r="L2196" s="453"/>
      <c r="M2196" s="454"/>
      <c r="N2196" s="455"/>
      <c r="O2196" s="456"/>
      <c r="P2196" s="456"/>
      <c r="Q2196" s="456"/>
      <c r="R2196" s="456"/>
      <c r="S2196" s="456"/>
      <c r="T2196" s="456"/>
      <c r="U2196" s="456"/>
      <c r="V2196" s="456"/>
      <c r="W2196" s="456"/>
      <c r="X2196" s="456"/>
      <c r="Y2196" s="456"/>
      <c r="Z2196" s="456"/>
      <c r="AA2196" s="456"/>
      <c r="AB2196" s="456"/>
      <c r="AC2196" s="456"/>
      <c r="AD2196" s="456"/>
      <c r="AE2196" s="457"/>
      <c r="AF2196" s="455"/>
      <c r="AG2196" s="456"/>
      <c r="AH2196" s="456"/>
      <c r="AI2196" s="456"/>
      <c r="AJ2196" s="456"/>
      <c r="AK2196" s="456"/>
      <c r="AL2196" s="456"/>
      <c r="AM2196" s="456"/>
      <c r="AN2196" s="457"/>
      <c r="AO2196" s="455"/>
      <c r="AP2196" s="456"/>
      <c r="AQ2196" s="456"/>
      <c r="AR2196" s="456"/>
      <c r="AS2196" s="456"/>
      <c r="AT2196" s="456"/>
      <c r="AU2196" s="456"/>
      <c r="AV2196" s="456"/>
      <c r="AW2196" s="456"/>
      <c r="AX2196" s="456"/>
      <c r="AY2196" s="456"/>
      <c r="AZ2196" s="456"/>
      <c r="BA2196" s="456"/>
      <c r="BB2196" s="456"/>
      <c r="BC2196" s="456"/>
      <c r="BD2196" s="456"/>
      <c r="BE2196" s="456"/>
      <c r="BF2196" s="456"/>
      <c r="BG2196" s="457"/>
      <c r="BH2196" s="458"/>
      <c r="BI2196" s="459"/>
      <c r="BJ2196" s="459"/>
      <c r="BK2196" s="459"/>
      <c r="BL2196" s="459"/>
      <c r="BM2196" s="460"/>
      <c r="BN2196" s="314"/>
      <c r="BO2196" s="314"/>
      <c r="BP2196" s="1"/>
      <c r="BQ2196" s="120">
        <f>IF($F$3="","",IF(N2196=$F$3,COUNTIF(BQ$23:BQ2195,"&gt;0")+1,0))</f>
        <v>0</v>
      </c>
      <c r="BR2196" s="1"/>
      <c r="BS2196" s="20" t="str">
        <f>IF($N2196="","",IF(VLOOKUP(VLOOKUP($N2196,IMPOSTAZIONI!$E$6:$I$13,5,FALSE),IMPOSTAZIONI!$B$25:$N$32,3,FALSE)=0,"",VLOOKUP(VLOOKUP($N2196,IMPOSTAZIONI!$E$6:$I$13,5,FALSE),IMPOSTAZIONI!$B$25:$N$32,3,FALSE)))</f>
        <v/>
      </c>
      <c r="BT2196" s="20" t="str">
        <f>IF($N2196="","",IF(VLOOKUP(VLOOKUP($N2196,IMPOSTAZIONI!$E$6:$I$13,5,FALSE),IMPOSTAZIONI!$B$25:$N$32,6,FALSE)=0,"",VLOOKUP(VLOOKUP($N2196,IMPOSTAZIONI!$E$6:$I$13,5,FALSE),IMPOSTAZIONI!$B$25:$N$32,6,FALSE)))</f>
        <v/>
      </c>
      <c r="BU2196" s="20" t="str">
        <f>IF($N2196="","",IF(VLOOKUP(VLOOKUP($N2196,IMPOSTAZIONI!$E$6:$I$13,5,FALSE),IMPOSTAZIONI!$B$25:$N$32,9,FALSE)=0,"",VLOOKUP(VLOOKUP($N2196,IMPOSTAZIONI!$E$6:$I$13,5,FALSE),IMPOSTAZIONI!$B$25:$N$32,9,FALSE)))</f>
        <v/>
      </c>
      <c r="BV2196" s="20" t="str">
        <f>IF($N2196="","",IF(VLOOKUP(VLOOKUP($N2196,IMPOSTAZIONI!$E$6:$I$13,5,FALSE),IMPOSTAZIONI!$B$25:$N$32,12,FALSE)=0,"",VLOOKUP(VLOOKUP($N2196,IMPOSTAZIONI!$E$6:$I$13,5,FALSE),IMPOSTAZIONI!$B$25:$N$32,12,FALSE)))</f>
        <v/>
      </c>
      <c r="BW2196" s="221" t="str">
        <f t="shared" si="569"/>
        <v/>
      </c>
      <c r="BX2196" s="221" t="str">
        <f t="shared" si="570"/>
        <v/>
      </c>
      <c r="BY2196" s="221">
        <f t="shared" si="571"/>
        <v>0</v>
      </c>
      <c r="BZ2196" s="231">
        <f t="shared" si="572"/>
        <v>0</v>
      </c>
      <c r="CA2196" s="246">
        <f t="shared" si="573"/>
        <v>0</v>
      </c>
      <c r="CB2196" s="246">
        <f t="shared" si="574"/>
        <v>0</v>
      </c>
      <c r="CC2196" s="246" t="str">
        <f t="shared" si="575"/>
        <v/>
      </c>
      <c r="CD2196" s="246">
        <f t="shared" si="576"/>
        <v>5</v>
      </c>
      <c r="CE2196" s="246">
        <f t="shared" si="577"/>
        <v>0</v>
      </c>
      <c r="CF2196" s="276">
        <f t="shared" si="578"/>
        <v>0</v>
      </c>
      <c r="CG2196" s="277">
        <f t="shared" si="578"/>
        <v>0</v>
      </c>
      <c r="CH2196" s="277">
        <f t="shared" si="578"/>
        <v>0</v>
      </c>
      <c r="CI2196" s="278">
        <f t="shared" si="578"/>
        <v>0</v>
      </c>
      <c r="CJ2196" s="280">
        <f t="shared" si="579"/>
        <v>0</v>
      </c>
      <c r="CK2196" s="232">
        <f t="shared" si="580"/>
        <v>0</v>
      </c>
      <c r="CL2196" s="1"/>
    </row>
    <row r="2197" spans="1:90" ht="18" customHeight="1">
      <c r="A2197" s="1"/>
      <c r="B2197" s="1"/>
      <c r="C2197" s="314"/>
      <c r="D2197" s="287" t="str">
        <f t="shared" si="567"/>
        <v/>
      </c>
      <c r="E2197" s="449" t="str">
        <f t="shared" si="568"/>
        <v/>
      </c>
      <c r="F2197" s="450"/>
      <c r="G2197" s="451"/>
      <c r="H2197" s="452"/>
      <c r="I2197" s="453"/>
      <c r="J2197" s="453"/>
      <c r="K2197" s="453"/>
      <c r="L2197" s="453"/>
      <c r="M2197" s="454"/>
      <c r="N2197" s="455"/>
      <c r="O2197" s="456"/>
      <c r="P2197" s="456"/>
      <c r="Q2197" s="456"/>
      <c r="R2197" s="456"/>
      <c r="S2197" s="456"/>
      <c r="T2197" s="456"/>
      <c r="U2197" s="456"/>
      <c r="V2197" s="456"/>
      <c r="W2197" s="456"/>
      <c r="X2197" s="456"/>
      <c r="Y2197" s="456"/>
      <c r="Z2197" s="456"/>
      <c r="AA2197" s="456"/>
      <c r="AB2197" s="456"/>
      <c r="AC2197" s="456"/>
      <c r="AD2197" s="456"/>
      <c r="AE2197" s="457"/>
      <c r="AF2197" s="455"/>
      <c r="AG2197" s="456"/>
      <c r="AH2197" s="456"/>
      <c r="AI2197" s="456"/>
      <c r="AJ2197" s="456"/>
      <c r="AK2197" s="456"/>
      <c r="AL2197" s="456"/>
      <c r="AM2197" s="456"/>
      <c r="AN2197" s="457"/>
      <c r="AO2197" s="455"/>
      <c r="AP2197" s="456"/>
      <c r="AQ2197" s="456"/>
      <c r="AR2197" s="456"/>
      <c r="AS2197" s="456"/>
      <c r="AT2197" s="456"/>
      <c r="AU2197" s="456"/>
      <c r="AV2197" s="456"/>
      <c r="AW2197" s="456"/>
      <c r="AX2197" s="456"/>
      <c r="AY2197" s="456"/>
      <c r="AZ2197" s="456"/>
      <c r="BA2197" s="456"/>
      <c r="BB2197" s="456"/>
      <c r="BC2197" s="456"/>
      <c r="BD2197" s="456"/>
      <c r="BE2197" s="456"/>
      <c r="BF2197" s="456"/>
      <c r="BG2197" s="457"/>
      <c r="BH2197" s="458"/>
      <c r="BI2197" s="459"/>
      <c r="BJ2197" s="459"/>
      <c r="BK2197" s="459"/>
      <c r="BL2197" s="459"/>
      <c r="BM2197" s="460"/>
      <c r="BN2197" s="314"/>
      <c r="BO2197" s="314"/>
      <c r="BP2197" s="1"/>
      <c r="BQ2197" s="120">
        <f>IF($F$3="","",IF(N2197=$F$3,COUNTIF(BQ$23:BQ2196,"&gt;0")+1,0))</f>
        <v>0</v>
      </c>
      <c r="BR2197" s="1"/>
      <c r="BS2197" s="20" t="str">
        <f>IF($N2197="","",IF(VLOOKUP(VLOOKUP($N2197,IMPOSTAZIONI!$E$6:$I$13,5,FALSE),IMPOSTAZIONI!$B$25:$N$32,3,FALSE)=0,"",VLOOKUP(VLOOKUP($N2197,IMPOSTAZIONI!$E$6:$I$13,5,FALSE),IMPOSTAZIONI!$B$25:$N$32,3,FALSE)))</f>
        <v/>
      </c>
      <c r="BT2197" s="20" t="str">
        <f>IF($N2197="","",IF(VLOOKUP(VLOOKUP($N2197,IMPOSTAZIONI!$E$6:$I$13,5,FALSE),IMPOSTAZIONI!$B$25:$N$32,6,FALSE)=0,"",VLOOKUP(VLOOKUP($N2197,IMPOSTAZIONI!$E$6:$I$13,5,FALSE),IMPOSTAZIONI!$B$25:$N$32,6,FALSE)))</f>
        <v/>
      </c>
      <c r="BU2197" s="20" t="str">
        <f>IF($N2197="","",IF(VLOOKUP(VLOOKUP($N2197,IMPOSTAZIONI!$E$6:$I$13,5,FALSE),IMPOSTAZIONI!$B$25:$N$32,9,FALSE)=0,"",VLOOKUP(VLOOKUP($N2197,IMPOSTAZIONI!$E$6:$I$13,5,FALSE),IMPOSTAZIONI!$B$25:$N$32,9,FALSE)))</f>
        <v/>
      </c>
      <c r="BV2197" s="20" t="str">
        <f>IF($N2197="","",IF(VLOOKUP(VLOOKUP($N2197,IMPOSTAZIONI!$E$6:$I$13,5,FALSE),IMPOSTAZIONI!$B$25:$N$32,12,FALSE)=0,"",VLOOKUP(VLOOKUP($N2197,IMPOSTAZIONI!$E$6:$I$13,5,FALSE),IMPOSTAZIONI!$B$25:$N$32,12,FALSE)))</f>
        <v/>
      </c>
      <c r="BW2197" s="221" t="str">
        <f t="shared" si="569"/>
        <v/>
      </c>
      <c r="BX2197" s="221" t="str">
        <f t="shared" si="570"/>
        <v/>
      </c>
      <c r="BY2197" s="221">
        <f t="shared" si="571"/>
        <v>0</v>
      </c>
      <c r="BZ2197" s="231">
        <f t="shared" si="572"/>
        <v>0</v>
      </c>
      <c r="CA2197" s="246">
        <f t="shared" si="573"/>
        <v>0</v>
      </c>
      <c r="CB2197" s="246">
        <f t="shared" si="574"/>
        <v>0</v>
      </c>
      <c r="CC2197" s="246" t="str">
        <f t="shared" si="575"/>
        <v/>
      </c>
      <c r="CD2197" s="246">
        <f t="shared" si="576"/>
        <v>5</v>
      </c>
      <c r="CE2197" s="246">
        <f t="shared" si="577"/>
        <v>0</v>
      </c>
      <c r="CF2197" s="276">
        <f t="shared" si="578"/>
        <v>0</v>
      </c>
      <c r="CG2197" s="277">
        <f t="shared" si="578"/>
        <v>0</v>
      </c>
      <c r="CH2197" s="277">
        <f t="shared" si="578"/>
        <v>0</v>
      </c>
      <c r="CI2197" s="278">
        <f t="shared" si="578"/>
        <v>0</v>
      </c>
      <c r="CJ2197" s="280">
        <f t="shared" si="579"/>
        <v>0</v>
      </c>
      <c r="CK2197" s="232">
        <f t="shared" si="580"/>
        <v>0</v>
      </c>
      <c r="CL2197" s="1"/>
    </row>
    <row r="2198" spans="1:90" ht="18" customHeight="1">
      <c r="A2198" s="1"/>
      <c r="B2198" s="1"/>
      <c r="C2198" s="314"/>
      <c r="D2198" s="287" t="str">
        <f t="shared" si="567"/>
        <v/>
      </c>
      <c r="E2198" s="449" t="str">
        <f t="shared" si="568"/>
        <v/>
      </c>
      <c r="F2198" s="450"/>
      <c r="G2198" s="451"/>
      <c r="H2198" s="452"/>
      <c r="I2198" s="453"/>
      <c r="J2198" s="453"/>
      <c r="K2198" s="453"/>
      <c r="L2198" s="453"/>
      <c r="M2198" s="454"/>
      <c r="N2198" s="455"/>
      <c r="O2198" s="456"/>
      <c r="P2198" s="456"/>
      <c r="Q2198" s="456"/>
      <c r="R2198" s="456"/>
      <c r="S2198" s="456"/>
      <c r="T2198" s="456"/>
      <c r="U2198" s="456"/>
      <c r="V2198" s="456"/>
      <c r="W2198" s="456"/>
      <c r="X2198" s="456"/>
      <c r="Y2198" s="456"/>
      <c r="Z2198" s="456"/>
      <c r="AA2198" s="456"/>
      <c r="AB2198" s="456"/>
      <c r="AC2198" s="456"/>
      <c r="AD2198" s="456"/>
      <c r="AE2198" s="457"/>
      <c r="AF2198" s="455"/>
      <c r="AG2198" s="456"/>
      <c r="AH2198" s="456"/>
      <c r="AI2198" s="456"/>
      <c r="AJ2198" s="456"/>
      <c r="AK2198" s="456"/>
      <c r="AL2198" s="456"/>
      <c r="AM2198" s="456"/>
      <c r="AN2198" s="457"/>
      <c r="AO2198" s="455"/>
      <c r="AP2198" s="456"/>
      <c r="AQ2198" s="456"/>
      <c r="AR2198" s="456"/>
      <c r="AS2198" s="456"/>
      <c r="AT2198" s="456"/>
      <c r="AU2198" s="456"/>
      <c r="AV2198" s="456"/>
      <c r="AW2198" s="456"/>
      <c r="AX2198" s="456"/>
      <c r="AY2198" s="456"/>
      <c r="AZ2198" s="456"/>
      <c r="BA2198" s="456"/>
      <c r="BB2198" s="456"/>
      <c r="BC2198" s="456"/>
      <c r="BD2198" s="456"/>
      <c r="BE2198" s="456"/>
      <c r="BF2198" s="456"/>
      <c r="BG2198" s="457"/>
      <c r="BH2198" s="458"/>
      <c r="BI2198" s="459"/>
      <c r="BJ2198" s="459"/>
      <c r="BK2198" s="459"/>
      <c r="BL2198" s="459"/>
      <c r="BM2198" s="460"/>
      <c r="BN2198" s="314"/>
      <c r="BO2198" s="314"/>
      <c r="BP2198" s="1"/>
      <c r="BQ2198" s="120">
        <f>IF($F$3="","",IF(N2198=$F$3,COUNTIF(BQ$23:BQ2197,"&gt;0")+1,0))</f>
        <v>0</v>
      </c>
      <c r="BR2198" s="1"/>
      <c r="BS2198" s="20" t="str">
        <f>IF($N2198="","",IF(VLOOKUP(VLOOKUP($N2198,IMPOSTAZIONI!$E$6:$I$13,5,FALSE),IMPOSTAZIONI!$B$25:$N$32,3,FALSE)=0,"",VLOOKUP(VLOOKUP($N2198,IMPOSTAZIONI!$E$6:$I$13,5,FALSE),IMPOSTAZIONI!$B$25:$N$32,3,FALSE)))</f>
        <v/>
      </c>
      <c r="BT2198" s="20" t="str">
        <f>IF($N2198="","",IF(VLOOKUP(VLOOKUP($N2198,IMPOSTAZIONI!$E$6:$I$13,5,FALSE),IMPOSTAZIONI!$B$25:$N$32,6,FALSE)=0,"",VLOOKUP(VLOOKUP($N2198,IMPOSTAZIONI!$E$6:$I$13,5,FALSE),IMPOSTAZIONI!$B$25:$N$32,6,FALSE)))</f>
        <v/>
      </c>
      <c r="BU2198" s="20" t="str">
        <f>IF($N2198="","",IF(VLOOKUP(VLOOKUP($N2198,IMPOSTAZIONI!$E$6:$I$13,5,FALSE),IMPOSTAZIONI!$B$25:$N$32,9,FALSE)=0,"",VLOOKUP(VLOOKUP($N2198,IMPOSTAZIONI!$E$6:$I$13,5,FALSE),IMPOSTAZIONI!$B$25:$N$32,9,FALSE)))</f>
        <v/>
      </c>
      <c r="BV2198" s="20" t="str">
        <f>IF($N2198="","",IF(VLOOKUP(VLOOKUP($N2198,IMPOSTAZIONI!$E$6:$I$13,5,FALSE),IMPOSTAZIONI!$B$25:$N$32,12,FALSE)=0,"",VLOOKUP(VLOOKUP($N2198,IMPOSTAZIONI!$E$6:$I$13,5,FALSE),IMPOSTAZIONI!$B$25:$N$32,12,FALSE)))</f>
        <v/>
      </c>
      <c r="BW2198" s="221" t="str">
        <f t="shared" si="569"/>
        <v/>
      </c>
      <c r="BX2198" s="221" t="str">
        <f t="shared" si="570"/>
        <v/>
      </c>
      <c r="BY2198" s="221">
        <f t="shared" si="571"/>
        <v>0</v>
      </c>
      <c r="BZ2198" s="231">
        <f t="shared" si="572"/>
        <v>0</v>
      </c>
      <c r="CA2198" s="246">
        <f t="shared" si="573"/>
        <v>0</v>
      </c>
      <c r="CB2198" s="246">
        <f t="shared" si="574"/>
        <v>0</v>
      </c>
      <c r="CC2198" s="246" t="str">
        <f t="shared" si="575"/>
        <v/>
      </c>
      <c r="CD2198" s="246">
        <f t="shared" si="576"/>
        <v>5</v>
      </c>
      <c r="CE2198" s="246">
        <f t="shared" si="577"/>
        <v>0</v>
      </c>
      <c r="CF2198" s="276">
        <f t="shared" si="578"/>
        <v>0</v>
      </c>
      <c r="CG2198" s="277">
        <f t="shared" si="578"/>
        <v>0</v>
      </c>
      <c r="CH2198" s="277">
        <f t="shared" si="578"/>
        <v>0</v>
      </c>
      <c r="CI2198" s="278">
        <f t="shared" si="578"/>
        <v>0</v>
      </c>
      <c r="CJ2198" s="280">
        <f t="shared" si="579"/>
        <v>0</v>
      </c>
      <c r="CK2198" s="232">
        <f t="shared" si="580"/>
        <v>0</v>
      </c>
      <c r="CL2198" s="1"/>
    </row>
    <row r="2199" spans="1:90" ht="18" customHeight="1">
      <c r="A2199" s="1"/>
      <c r="B2199" s="1"/>
      <c r="C2199" s="314"/>
      <c r="D2199" s="287" t="str">
        <f t="shared" si="567"/>
        <v/>
      </c>
      <c r="E2199" s="449" t="str">
        <f t="shared" si="568"/>
        <v/>
      </c>
      <c r="F2199" s="450"/>
      <c r="G2199" s="451"/>
      <c r="H2199" s="452"/>
      <c r="I2199" s="453"/>
      <c r="J2199" s="453"/>
      <c r="K2199" s="453"/>
      <c r="L2199" s="453"/>
      <c r="M2199" s="454"/>
      <c r="N2199" s="455"/>
      <c r="O2199" s="456"/>
      <c r="P2199" s="456"/>
      <c r="Q2199" s="456"/>
      <c r="R2199" s="456"/>
      <c r="S2199" s="456"/>
      <c r="T2199" s="456"/>
      <c r="U2199" s="456"/>
      <c r="V2199" s="456"/>
      <c r="W2199" s="456"/>
      <c r="X2199" s="456"/>
      <c r="Y2199" s="456"/>
      <c r="Z2199" s="456"/>
      <c r="AA2199" s="456"/>
      <c r="AB2199" s="456"/>
      <c r="AC2199" s="456"/>
      <c r="AD2199" s="456"/>
      <c r="AE2199" s="457"/>
      <c r="AF2199" s="455"/>
      <c r="AG2199" s="456"/>
      <c r="AH2199" s="456"/>
      <c r="AI2199" s="456"/>
      <c r="AJ2199" s="456"/>
      <c r="AK2199" s="456"/>
      <c r="AL2199" s="456"/>
      <c r="AM2199" s="456"/>
      <c r="AN2199" s="457"/>
      <c r="AO2199" s="455"/>
      <c r="AP2199" s="456"/>
      <c r="AQ2199" s="456"/>
      <c r="AR2199" s="456"/>
      <c r="AS2199" s="456"/>
      <c r="AT2199" s="456"/>
      <c r="AU2199" s="456"/>
      <c r="AV2199" s="456"/>
      <c r="AW2199" s="456"/>
      <c r="AX2199" s="456"/>
      <c r="AY2199" s="456"/>
      <c r="AZ2199" s="456"/>
      <c r="BA2199" s="456"/>
      <c r="BB2199" s="456"/>
      <c r="BC2199" s="456"/>
      <c r="BD2199" s="456"/>
      <c r="BE2199" s="456"/>
      <c r="BF2199" s="456"/>
      <c r="BG2199" s="457"/>
      <c r="BH2199" s="458"/>
      <c r="BI2199" s="459"/>
      <c r="BJ2199" s="459"/>
      <c r="BK2199" s="459"/>
      <c r="BL2199" s="459"/>
      <c r="BM2199" s="460"/>
      <c r="BN2199" s="314"/>
      <c r="BO2199" s="314"/>
      <c r="BP2199" s="1"/>
      <c r="BQ2199" s="120">
        <f>IF($F$3="","",IF(N2199=$F$3,COUNTIF(BQ$23:BQ2198,"&gt;0")+1,0))</f>
        <v>0</v>
      </c>
      <c r="BR2199" s="1"/>
      <c r="BS2199" s="20" t="str">
        <f>IF($N2199="","",IF(VLOOKUP(VLOOKUP($N2199,IMPOSTAZIONI!$E$6:$I$13,5,FALSE),IMPOSTAZIONI!$B$25:$N$32,3,FALSE)=0,"",VLOOKUP(VLOOKUP($N2199,IMPOSTAZIONI!$E$6:$I$13,5,FALSE),IMPOSTAZIONI!$B$25:$N$32,3,FALSE)))</f>
        <v/>
      </c>
      <c r="BT2199" s="20" t="str">
        <f>IF($N2199="","",IF(VLOOKUP(VLOOKUP($N2199,IMPOSTAZIONI!$E$6:$I$13,5,FALSE),IMPOSTAZIONI!$B$25:$N$32,6,FALSE)=0,"",VLOOKUP(VLOOKUP($N2199,IMPOSTAZIONI!$E$6:$I$13,5,FALSE),IMPOSTAZIONI!$B$25:$N$32,6,FALSE)))</f>
        <v/>
      </c>
      <c r="BU2199" s="20" t="str">
        <f>IF($N2199="","",IF(VLOOKUP(VLOOKUP($N2199,IMPOSTAZIONI!$E$6:$I$13,5,FALSE),IMPOSTAZIONI!$B$25:$N$32,9,FALSE)=0,"",VLOOKUP(VLOOKUP($N2199,IMPOSTAZIONI!$E$6:$I$13,5,FALSE),IMPOSTAZIONI!$B$25:$N$32,9,FALSE)))</f>
        <v/>
      </c>
      <c r="BV2199" s="20" t="str">
        <f>IF($N2199="","",IF(VLOOKUP(VLOOKUP($N2199,IMPOSTAZIONI!$E$6:$I$13,5,FALSE),IMPOSTAZIONI!$B$25:$N$32,12,FALSE)=0,"",VLOOKUP(VLOOKUP($N2199,IMPOSTAZIONI!$E$6:$I$13,5,FALSE),IMPOSTAZIONI!$B$25:$N$32,12,FALSE)))</f>
        <v/>
      </c>
      <c r="BW2199" s="221" t="str">
        <f t="shared" si="569"/>
        <v/>
      </c>
      <c r="BX2199" s="221" t="str">
        <f t="shared" si="570"/>
        <v/>
      </c>
      <c r="BY2199" s="221">
        <f t="shared" si="571"/>
        <v>0</v>
      </c>
      <c r="BZ2199" s="231">
        <f t="shared" si="572"/>
        <v>0</v>
      </c>
      <c r="CA2199" s="246">
        <f t="shared" si="573"/>
        <v>0</v>
      </c>
      <c r="CB2199" s="246">
        <f t="shared" si="574"/>
        <v>0</v>
      </c>
      <c r="CC2199" s="246" t="str">
        <f t="shared" si="575"/>
        <v/>
      </c>
      <c r="CD2199" s="246">
        <f t="shared" si="576"/>
        <v>5</v>
      </c>
      <c r="CE2199" s="246">
        <f t="shared" si="577"/>
        <v>0</v>
      </c>
      <c r="CF2199" s="276">
        <f t="shared" si="578"/>
        <v>0</v>
      </c>
      <c r="CG2199" s="277">
        <f t="shared" si="578"/>
        <v>0</v>
      </c>
      <c r="CH2199" s="277">
        <f t="shared" si="578"/>
        <v>0</v>
      </c>
      <c r="CI2199" s="278">
        <f t="shared" si="578"/>
        <v>0</v>
      </c>
      <c r="CJ2199" s="280">
        <f t="shared" si="579"/>
        <v>0</v>
      </c>
      <c r="CK2199" s="232">
        <f t="shared" si="580"/>
        <v>0</v>
      </c>
      <c r="CL2199" s="1"/>
    </row>
    <row r="2200" spans="1:90" ht="18" customHeight="1">
      <c r="A2200" s="1"/>
      <c r="B2200" s="1"/>
      <c r="C2200" s="314"/>
      <c r="D2200" s="287" t="str">
        <f t="shared" si="567"/>
        <v/>
      </c>
      <c r="E2200" s="449" t="str">
        <f t="shared" si="568"/>
        <v/>
      </c>
      <c r="F2200" s="450"/>
      <c r="G2200" s="451"/>
      <c r="H2200" s="452"/>
      <c r="I2200" s="453"/>
      <c r="J2200" s="453"/>
      <c r="K2200" s="453"/>
      <c r="L2200" s="453"/>
      <c r="M2200" s="454"/>
      <c r="N2200" s="455"/>
      <c r="O2200" s="456"/>
      <c r="P2200" s="456"/>
      <c r="Q2200" s="456"/>
      <c r="R2200" s="456"/>
      <c r="S2200" s="456"/>
      <c r="T2200" s="456"/>
      <c r="U2200" s="456"/>
      <c r="V2200" s="456"/>
      <c r="W2200" s="456"/>
      <c r="X2200" s="456"/>
      <c r="Y2200" s="456"/>
      <c r="Z2200" s="456"/>
      <c r="AA2200" s="456"/>
      <c r="AB2200" s="456"/>
      <c r="AC2200" s="456"/>
      <c r="AD2200" s="456"/>
      <c r="AE2200" s="457"/>
      <c r="AF2200" s="455"/>
      <c r="AG2200" s="456"/>
      <c r="AH2200" s="456"/>
      <c r="AI2200" s="456"/>
      <c r="AJ2200" s="456"/>
      <c r="AK2200" s="456"/>
      <c r="AL2200" s="456"/>
      <c r="AM2200" s="456"/>
      <c r="AN2200" s="457"/>
      <c r="AO2200" s="455"/>
      <c r="AP2200" s="456"/>
      <c r="AQ2200" s="456"/>
      <c r="AR2200" s="456"/>
      <c r="AS2200" s="456"/>
      <c r="AT2200" s="456"/>
      <c r="AU2200" s="456"/>
      <c r="AV2200" s="456"/>
      <c r="AW2200" s="456"/>
      <c r="AX2200" s="456"/>
      <c r="AY2200" s="456"/>
      <c r="AZ2200" s="456"/>
      <c r="BA2200" s="456"/>
      <c r="BB2200" s="456"/>
      <c r="BC2200" s="456"/>
      <c r="BD2200" s="456"/>
      <c r="BE2200" s="456"/>
      <c r="BF2200" s="456"/>
      <c r="BG2200" s="457"/>
      <c r="BH2200" s="458"/>
      <c r="BI2200" s="459"/>
      <c r="BJ2200" s="459"/>
      <c r="BK2200" s="459"/>
      <c r="BL2200" s="459"/>
      <c r="BM2200" s="460"/>
      <c r="BN2200" s="314"/>
      <c r="BO2200" s="314"/>
      <c r="BP2200" s="1"/>
      <c r="BQ2200" s="120">
        <f>IF($F$3="","",IF(N2200=$F$3,COUNTIF(BQ$23:BQ2199,"&gt;0")+1,0))</f>
        <v>0</v>
      </c>
      <c r="BR2200" s="1"/>
      <c r="BS2200" s="20" t="str">
        <f>IF($N2200="","",IF(VLOOKUP(VLOOKUP($N2200,IMPOSTAZIONI!$E$6:$I$13,5,FALSE),IMPOSTAZIONI!$B$25:$N$32,3,FALSE)=0,"",VLOOKUP(VLOOKUP($N2200,IMPOSTAZIONI!$E$6:$I$13,5,FALSE),IMPOSTAZIONI!$B$25:$N$32,3,FALSE)))</f>
        <v/>
      </c>
      <c r="BT2200" s="20" t="str">
        <f>IF($N2200="","",IF(VLOOKUP(VLOOKUP($N2200,IMPOSTAZIONI!$E$6:$I$13,5,FALSE),IMPOSTAZIONI!$B$25:$N$32,6,FALSE)=0,"",VLOOKUP(VLOOKUP($N2200,IMPOSTAZIONI!$E$6:$I$13,5,FALSE),IMPOSTAZIONI!$B$25:$N$32,6,FALSE)))</f>
        <v/>
      </c>
      <c r="BU2200" s="20" t="str">
        <f>IF($N2200="","",IF(VLOOKUP(VLOOKUP($N2200,IMPOSTAZIONI!$E$6:$I$13,5,FALSE),IMPOSTAZIONI!$B$25:$N$32,9,FALSE)=0,"",VLOOKUP(VLOOKUP($N2200,IMPOSTAZIONI!$E$6:$I$13,5,FALSE),IMPOSTAZIONI!$B$25:$N$32,9,FALSE)))</f>
        <v/>
      </c>
      <c r="BV2200" s="20" t="str">
        <f>IF($N2200="","",IF(VLOOKUP(VLOOKUP($N2200,IMPOSTAZIONI!$E$6:$I$13,5,FALSE),IMPOSTAZIONI!$B$25:$N$32,12,FALSE)=0,"",VLOOKUP(VLOOKUP($N2200,IMPOSTAZIONI!$E$6:$I$13,5,FALSE),IMPOSTAZIONI!$B$25:$N$32,12,FALSE)))</f>
        <v/>
      </c>
      <c r="BW2200" s="221" t="str">
        <f t="shared" si="569"/>
        <v/>
      </c>
      <c r="BX2200" s="221" t="str">
        <f t="shared" si="570"/>
        <v/>
      </c>
      <c r="BY2200" s="221">
        <f t="shared" si="571"/>
        <v>0</v>
      </c>
      <c r="BZ2200" s="231">
        <f t="shared" si="572"/>
        <v>0</v>
      </c>
      <c r="CA2200" s="246">
        <f t="shared" si="573"/>
        <v>0</v>
      </c>
      <c r="CB2200" s="246">
        <f t="shared" si="574"/>
        <v>0</v>
      </c>
      <c r="CC2200" s="246" t="str">
        <f t="shared" si="575"/>
        <v/>
      </c>
      <c r="CD2200" s="246">
        <f t="shared" si="576"/>
        <v>5</v>
      </c>
      <c r="CE2200" s="246">
        <f t="shared" si="577"/>
        <v>0</v>
      </c>
      <c r="CF2200" s="276">
        <f t="shared" si="578"/>
        <v>0</v>
      </c>
      <c r="CG2200" s="277">
        <f t="shared" si="578"/>
        <v>0</v>
      </c>
      <c r="CH2200" s="277">
        <f t="shared" si="578"/>
        <v>0</v>
      </c>
      <c r="CI2200" s="278">
        <f t="shared" si="578"/>
        <v>0</v>
      </c>
      <c r="CJ2200" s="280">
        <f t="shared" si="579"/>
        <v>0</v>
      </c>
      <c r="CK2200" s="232">
        <f t="shared" si="580"/>
        <v>0</v>
      </c>
      <c r="CL2200" s="1"/>
    </row>
    <row r="2201" spans="1:90" ht="18" customHeight="1">
      <c r="A2201" s="1"/>
      <c r="B2201" s="1"/>
      <c r="C2201" s="314"/>
      <c r="D2201" s="287" t="str">
        <f t="shared" si="567"/>
        <v/>
      </c>
      <c r="E2201" s="449" t="str">
        <f t="shared" si="568"/>
        <v/>
      </c>
      <c r="F2201" s="450"/>
      <c r="G2201" s="451"/>
      <c r="H2201" s="452"/>
      <c r="I2201" s="453"/>
      <c r="J2201" s="453"/>
      <c r="K2201" s="453"/>
      <c r="L2201" s="453"/>
      <c r="M2201" s="454"/>
      <c r="N2201" s="455"/>
      <c r="O2201" s="456"/>
      <c r="P2201" s="456"/>
      <c r="Q2201" s="456"/>
      <c r="R2201" s="456"/>
      <c r="S2201" s="456"/>
      <c r="T2201" s="456"/>
      <c r="U2201" s="456"/>
      <c r="V2201" s="456"/>
      <c r="W2201" s="456"/>
      <c r="X2201" s="456"/>
      <c r="Y2201" s="456"/>
      <c r="Z2201" s="456"/>
      <c r="AA2201" s="456"/>
      <c r="AB2201" s="456"/>
      <c r="AC2201" s="456"/>
      <c r="AD2201" s="456"/>
      <c r="AE2201" s="457"/>
      <c r="AF2201" s="455"/>
      <c r="AG2201" s="456"/>
      <c r="AH2201" s="456"/>
      <c r="AI2201" s="456"/>
      <c r="AJ2201" s="456"/>
      <c r="AK2201" s="456"/>
      <c r="AL2201" s="456"/>
      <c r="AM2201" s="456"/>
      <c r="AN2201" s="457"/>
      <c r="AO2201" s="455"/>
      <c r="AP2201" s="456"/>
      <c r="AQ2201" s="456"/>
      <c r="AR2201" s="456"/>
      <c r="AS2201" s="456"/>
      <c r="AT2201" s="456"/>
      <c r="AU2201" s="456"/>
      <c r="AV2201" s="456"/>
      <c r="AW2201" s="456"/>
      <c r="AX2201" s="456"/>
      <c r="AY2201" s="456"/>
      <c r="AZ2201" s="456"/>
      <c r="BA2201" s="456"/>
      <c r="BB2201" s="456"/>
      <c r="BC2201" s="456"/>
      <c r="BD2201" s="456"/>
      <c r="BE2201" s="456"/>
      <c r="BF2201" s="456"/>
      <c r="BG2201" s="457"/>
      <c r="BH2201" s="458"/>
      <c r="BI2201" s="459"/>
      <c r="BJ2201" s="459"/>
      <c r="BK2201" s="459"/>
      <c r="BL2201" s="459"/>
      <c r="BM2201" s="460"/>
      <c r="BN2201" s="314"/>
      <c r="BO2201" s="314"/>
      <c r="BP2201" s="1"/>
      <c r="BQ2201" s="120">
        <f>IF($F$3="","",IF(N2201=$F$3,COUNTIF(BQ$23:BQ2200,"&gt;0")+1,0))</f>
        <v>0</v>
      </c>
      <c r="BR2201" s="1"/>
      <c r="BS2201" s="20" t="str">
        <f>IF($N2201="","",IF(VLOOKUP(VLOOKUP($N2201,IMPOSTAZIONI!$E$6:$I$13,5,FALSE),IMPOSTAZIONI!$B$25:$N$32,3,FALSE)=0,"",VLOOKUP(VLOOKUP($N2201,IMPOSTAZIONI!$E$6:$I$13,5,FALSE),IMPOSTAZIONI!$B$25:$N$32,3,FALSE)))</f>
        <v/>
      </c>
      <c r="BT2201" s="20" t="str">
        <f>IF($N2201="","",IF(VLOOKUP(VLOOKUP($N2201,IMPOSTAZIONI!$E$6:$I$13,5,FALSE),IMPOSTAZIONI!$B$25:$N$32,6,FALSE)=0,"",VLOOKUP(VLOOKUP($N2201,IMPOSTAZIONI!$E$6:$I$13,5,FALSE),IMPOSTAZIONI!$B$25:$N$32,6,FALSE)))</f>
        <v/>
      </c>
      <c r="BU2201" s="20" t="str">
        <f>IF($N2201="","",IF(VLOOKUP(VLOOKUP($N2201,IMPOSTAZIONI!$E$6:$I$13,5,FALSE),IMPOSTAZIONI!$B$25:$N$32,9,FALSE)=0,"",VLOOKUP(VLOOKUP($N2201,IMPOSTAZIONI!$E$6:$I$13,5,FALSE),IMPOSTAZIONI!$B$25:$N$32,9,FALSE)))</f>
        <v/>
      </c>
      <c r="BV2201" s="20" t="str">
        <f>IF($N2201="","",IF(VLOOKUP(VLOOKUP($N2201,IMPOSTAZIONI!$E$6:$I$13,5,FALSE),IMPOSTAZIONI!$B$25:$N$32,12,FALSE)=0,"",VLOOKUP(VLOOKUP($N2201,IMPOSTAZIONI!$E$6:$I$13,5,FALSE),IMPOSTAZIONI!$B$25:$N$32,12,FALSE)))</f>
        <v/>
      </c>
      <c r="BW2201" s="221" t="str">
        <f t="shared" si="569"/>
        <v/>
      </c>
      <c r="BX2201" s="221" t="str">
        <f t="shared" si="570"/>
        <v/>
      </c>
      <c r="BY2201" s="221">
        <f t="shared" si="571"/>
        <v>0</v>
      </c>
      <c r="BZ2201" s="231">
        <f t="shared" si="572"/>
        <v>0</v>
      </c>
      <c r="CA2201" s="246">
        <f t="shared" si="573"/>
        <v>0</v>
      </c>
      <c r="CB2201" s="246">
        <f t="shared" si="574"/>
        <v>0</v>
      </c>
      <c r="CC2201" s="246" t="str">
        <f t="shared" si="575"/>
        <v/>
      </c>
      <c r="CD2201" s="246">
        <f t="shared" si="576"/>
        <v>5</v>
      </c>
      <c r="CE2201" s="246">
        <f t="shared" si="577"/>
        <v>0</v>
      </c>
      <c r="CF2201" s="276">
        <f t="shared" si="578"/>
        <v>0</v>
      </c>
      <c r="CG2201" s="277">
        <f t="shared" si="578"/>
        <v>0</v>
      </c>
      <c r="CH2201" s="277">
        <f t="shared" si="578"/>
        <v>0</v>
      </c>
      <c r="CI2201" s="278">
        <f t="shared" si="578"/>
        <v>0</v>
      </c>
      <c r="CJ2201" s="280">
        <f t="shared" si="579"/>
        <v>0</v>
      </c>
      <c r="CK2201" s="232">
        <f t="shared" si="580"/>
        <v>0</v>
      </c>
      <c r="CL2201" s="1"/>
    </row>
    <row r="2202" spans="1:90" ht="18" customHeight="1">
      <c r="A2202" s="1"/>
      <c r="B2202" s="1"/>
      <c r="C2202" s="314"/>
      <c r="D2202" s="287" t="str">
        <f t="shared" si="567"/>
        <v/>
      </c>
      <c r="E2202" s="449" t="str">
        <f t="shared" si="568"/>
        <v/>
      </c>
      <c r="F2202" s="450"/>
      <c r="G2202" s="451"/>
      <c r="H2202" s="452"/>
      <c r="I2202" s="453"/>
      <c r="J2202" s="453"/>
      <c r="K2202" s="453"/>
      <c r="L2202" s="453"/>
      <c r="M2202" s="454"/>
      <c r="N2202" s="455"/>
      <c r="O2202" s="456"/>
      <c r="P2202" s="456"/>
      <c r="Q2202" s="456"/>
      <c r="R2202" s="456"/>
      <c r="S2202" s="456"/>
      <c r="T2202" s="456"/>
      <c r="U2202" s="456"/>
      <c r="V2202" s="456"/>
      <c r="W2202" s="456"/>
      <c r="X2202" s="456"/>
      <c r="Y2202" s="456"/>
      <c r="Z2202" s="456"/>
      <c r="AA2202" s="456"/>
      <c r="AB2202" s="456"/>
      <c r="AC2202" s="456"/>
      <c r="AD2202" s="456"/>
      <c r="AE2202" s="457"/>
      <c r="AF2202" s="455"/>
      <c r="AG2202" s="456"/>
      <c r="AH2202" s="456"/>
      <c r="AI2202" s="456"/>
      <c r="AJ2202" s="456"/>
      <c r="AK2202" s="456"/>
      <c r="AL2202" s="456"/>
      <c r="AM2202" s="456"/>
      <c r="AN2202" s="457"/>
      <c r="AO2202" s="455"/>
      <c r="AP2202" s="456"/>
      <c r="AQ2202" s="456"/>
      <c r="AR2202" s="456"/>
      <c r="AS2202" s="456"/>
      <c r="AT2202" s="456"/>
      <c r="AU2202" s="456"/>
      <c r="AV2202" s="456"/>
      <c r="AW2202" s="456"/>
      <c r="AX2202" s="456"/>
      <c r="AY2202" s="456"/>
      <c r="AZ2202" s="456"/>
      <c r="BA2202" s="456"/>
      <c r="BB2202" s="456"/>
      <c r="BC2202" s="456"/>
      <c r="BD2202" s="456"/>
      <c r="BE2202" s="456"/>
      <c r="BF2202" s="456"/>
      <c r="BG2202" s="457"/>
      <c r="BH2202" s="458"/>
      <c r="BI2202" s="459"/>
      <c r="BJ2202" s="459"/>
      <c r="BK2202" s="459"/>
      <c r="BL2202" s="459"/>
      <c r="BM2202" s="460"/>
      <c r="BN2202" s="314"/>
      <c r="BO2202" s="314"/>
      <c r="BP2202" s="1"/>
      <c r="BQ2202" s="120">
        <f>IF($F$3="","",IF(N2202=$F$3,COUNTIF(BQ$23:BQ2201,"&gt;0")+1,0))</f>
        <v>0</v>
      </c>
      <c r="BR2202" s="1"/>
      <c r="BS2202" s="20" t="str">
        <f>IF($N2202="","",IF(VLOOKUP(VLOOKUP($N2202,IMPOSTAZIONI!$E$6:$I$13,5,FALSE),IMPOSTAZIONI!$B$25:$N$32,3,FALSE)=0,"",VLOOKUP(VLOOKUP($N2202,IMPOSTAZIONI!$E$6:$I$13,5,FALSE),IMPOSTAZIONI!$B$25:$N$32,3,FALSE)))</f>
        <v/>
      </c>
      <c r="BT2202" s="20" t="str">
        <f>IF($N2202="","",IF(VLOOKUP(VLOOKUP($N2202,IMPOSTAZIONI!$E$6:$I$13,5,FALSE),IMPOSTAZIONI!$B$25:$N$32,6,FALSE)=0,"",VLOOKUP(VLOOKUP($N2202,IMPOSTAZIONI!$E$6:$I$13,5,FALSE),IMPOSTAZIONI!$B$25:$N$32,6,FALSE)))</f>
        <v/>
      </c>
      <c r="BU2202" s="20" t="str">
        <f>IF($N2202="","",IF(VLOOKUP(VLOOKUP($N2202,IMPOSTAZIONI!$E$6:$I$13,5,FALSE),IMPOSTAZIONI!$B$25:$N$32,9,FALSE)=0,"",VLOOKUP(VLOOKUP($N2202,IMPOSTAZIONI!$E$6:$I$13,5,FALSE),IMPOSTAZIONI!$B$25:$N$32,9,FALSE)))</f>
        <v/>
      </c>
      <c r="BV2202" s="20" t="str">
        <f>IF($N2202="","",IF(VLOOKUP(VLOOKUP($N2202,IMPOSTAZIONI!$E$6:$I$13,5,FALSE),IMPOSTAZIONI!$B$25:$N$32,12,FALSE)=0,"",VLOOKUP(VLOOKUP($N2202,IMPOSTAZIONI!$E$6:$I$13,5,FALSE),IMPOSTAZIONI!$B$25:$N$32,12,FALSE)))</f>
        <v/>
      </c>
      <c r="BW2202" s="221" t="str">
        <f t="shared" si="569"/>
        <v/>
      </c>
      <c r="BX2202" s="221" t="str">
        <f t="shared" si="570"/>
        <v/>
      </c>
      <c r="BY2202" s="221">
        <f t="shared" si="571"/>
        <v>0</v>
      </c>
      <c r="BZ2202" s="231">
        <f t="shared" si="572"/>
        <v>0</v>
      </c>
      <c r="CA2202" s="246">
        <f t="shared" si="573"/>
        <v>0</v>
      </c>
      <c r="CB2202" s="246">
        <f t="shared" si="574"/>
        <v>0</v>
      </c>
      <c r="CC2202" s="246" t="str">
        <f t="shared" si="575"/>
        <v/>
      </c>
      <c r="CD2202" s="246">
        <f t="shared" si="576"/>
        <v>5</v>
      </c>
      <c r="CE2202" s="246">
        <f t="shared" si="577"/>
        <v>0</v>
      </c>
      <c r="CF2202" s="276">
        <f t="shared" si="578"/>
        <v>0</v>
      </c>
      <c r="CG2202" s="277">
        <f t="shared" si="578"/>
        <v>0</v>
      </c>
      <c r="CH2202" s="277">
        <f t="shared" si="578"/>
        <v>0</v>
      </c>
      <c r="CI2202" s="278">
        <f t="shared" si="578"/>
        <v>0</v>
      </c>
      <c r="CJ2202" s="280">
        <f t="shared" si="579"/>
        <v>0</v>
      </c>
      <c r="CK2202" s="232">
        <f t="shared" si="580"/>
        <v>0</v>
      </c>
      <c r="CL2202" s="1"/>
    </row>
    <row r="2203" spans="1:90" ht="18" customHeight="1">
      <c r="A2203" s="1"/>
      <c r="B2203" s="1"/>
      <c r="C2203" s="314"/>
      <c r="D2203" s="287" t="str">
        <f t="shared" si="567"/>
        <v/>
      </c>
      <c r="E2203" s="449" t="str">
        <f t="shared" si="568"/>
        <v/>
      </c>
      <c r="F2203" s="450"/>
      <c r="G2203" s="451"/>
      <c r="H2203" s="452"/>
      <c r="I2203" s="453"/>
      <c r="J2203" s="453"/>
      <c r="K2203" s="453"/>
      <c r="L2203" s="453"/>
      <c r="M2203" s="454"/>
      <c r="N2203" s="455"/>
      <c r="O2203" s="456"/>
      <c r="P2203" s="456"/>
      <c r="Q2203" s="456"/>
      <c r="R2203" s="456"/>
      <c r="S2203" s="456"/>
      <c r="T2203" s="456"/>
      <c r="U2203" s="456"/>
      <c r="V2203" s="456"/>
      <c r="W2203" s="456"/>
      <c r="X2203" s="456"/>
      <c r="Y2203" s="456"/>
      <c r="Z2203" s="456"/>
      <c r="AA2203" s="456"/>
      <c r="AB2203" s="456"/>
      <c r="AC2203" s="456"/>
      <c r="AD2203" s="456"/>
      <c r="AE2203" s="457"/>
      <c r="AF2203" s="455"/>
      <c r="AG2203" s="456"/>
      <c r="AH2203" s="456"/>
      <c r="AI2203" s="456"/>
      <c r="AJ2203" s="456"/>
      <c r="AK2203" s="456"/>
      <c r="AL2203" s="456"/>
      <c r="AM2203" s="456"/>
      <c r="AN2203" s="457"/>
      <c r="AO2203" s="455"/>
      <c r="AP2203" s="456"/>
      <c r="AQ2203" s="456"/>
      <c r="AR2203" s="456"/>
      <c r="AS2203" s="456"/>
      <c r="AT2203" s="456"/>
      <c r="AU2203" s="456"/>
      <c r="AV2203" s="456"/>
      <c r="AW2203" s="456"/>
      <c r="AX2203" s="456"/>
      <c r="AY2203" s="456"/>
      <c r="AZ2203" s="456"/>
      <c r="BA2203" s="456"/>
      <c r="BB2203" s="456"/>
      <c r="BC2203" s="456"/>
      <c r="BD2203" s="456"/>
      <c r="BE2203" s="456"/>
      <c r="BF2203" s="456"/>
      <c r="BG2203" s="457"/>
      <c r="BH2203" s="458"/>
      <c r="BI2203" s="459"/>
      <c r="BJ2203" s="459"/>
      <c r="BK2203" s="459"/>
      <c r="BL2203" s="459"/>
      <c r="BM2203" s="460"/>
      <c r="BN2203" s="314"/>
      <c r="BO2203" s="314"/>
      <c r="BP2203" s="1"/>
      <c r="BQ2203" s="120">
        <f>IF($F$3="","",IF(N2203=$F$3,COUNTIF(BQ$23:BQ2202,"&gt;0")+1,0))</f>
        <v>0</v>
      </c>
      <c r="BR2203" s="1"/>
      <c r="BS2203" s="20" t="str">
        <f>IF($N2203="","",IF(VLOOKUP(VLOOKUP($N2203,IMPOSTAZIONI!$E$6:$I$13,5,FALSE),IMPOSTAZIONI!$B$25:$N$32,3,FALSE)=0,"",VLOOKUP(VLOOKUP($N2203,IMPOSTAZIONI!$E$6:$I$13,5,FALSE),IMPOSTAZIONI!$B$25:$N$32,3,FALSE)))</f>
        <v/>
      </c>
      <c r="BT2203" s="20" t="str">
        <f>IF($N2203="","",IF(VLOOKUP(VLOOKUP($N2203,IMPOSTAZIONI!$E$6:$I$13,5,FALSE),IMPOSTAZIONI!$B$25:$N$32,6,FALSE)=0,"",VLOOKUP(VLOOKUP($N2203,IMPOSTAZIONI!$E$6:$I$13,5,FALSE),IMPOSTAZIONI!$B$25:$N$32,6,FALSE)))</f>
        <v/>
      </c>
      <c r="BU2203" s="20" t="str">
        <f>IF($N2203="","",IF(VLOOKUP(VLOOKUP($N2203,IMPOSTAZIONI!$E$6:$I$13,5,FALSE),IMPOSTAZIONI!$B$25:$N$32,9,FALSE)=0,"",VLOOKUP(VLOOKUP($N2203,IMPOSTAZIONI!$E$6:$I$13,5,FALSE),IMPOSTAZIONI!$B$25:$N$32,9,FALSE)))</f>
        <v/>
      </c>
      <c r="BV2203" s="20" t="str">
        <f>IF($N2203="","",IF(VLOOKUP(VLOOKUP($N2203,IMPOSTAZIONI!$E$6:$I$13,5,FALSE),IMPOSTAZIONI!$B$25:$N$32,12,FALSE)=0,"",VLOOKUP(VLOOKUP($N2203,IMPOSTAZIONI!$E$6:$I$13,5,FALSE),IMPOSTAZIONI!$B$25:$N$32,12,FALSE)))</f>
        <v/>
      </c>
      <c r="BW2203" s="221" t="str">
        <f t="shared" si="569"/>
        <v/>
      </c>
      <c r="BX2203" s="221" t="str">
        <f t="shared" si="570"/>
        <v/>
      </c>
      <c r="BY2203" s="221">
        <f t="shared" si="571"/>
        <v>0</v>
      </c>
      <c r="BZ2203" s="231">
        <f t="shared" si="572"/>
        <v>0</v>
      </c>
      <c r="CA2203" s="246">
        <f t="shared" si="573"/>
        <v>0</v>
      </c>
      <c r="CB2203" s="246">
        <f t="shared" si="574"/>
        <v>0</v>
      </c>
      <c r="CC2203" s="246" t="str">
        <f t="shared" si="575"/>
        <v/>
      </c>
      <c r="CD2203" s="246">
        <f t="shared" si="576"/>
        <v>5</v>
      </c>
      <c r="CE2203" s="246">
        <f t="shared" si="577"/>
        <v>0</v>
      </c>
      <c r="CF2203" s="276">
        <f t="shared" si="578"/>
        <v>0</v>
      </c>
      <c r="CG2203" s="277">
        <f t="shared" si="578"/>
        <v>0</v>
      </c>
      <c r="CH2203" s="277">
        <f t="shared" si="578"/>
        <v>0</v>
      </c>
      <c r="CI2203" s="278">
        <f t="shared" si="578"/>
        <v>0</v>
      </c>
      <c r="CJ2203" s="280">
        <f t="shared" si="579"/>
        <v>0</v>
      </c>
      <c r="CK2203" s="232">
        <f t="shared" si="580"/>
        <v>0</v>
      </c>
      <c r="CL2203" s="1"/>
    </row>
    <row r="2204" spans="1:90" ht="18" customHeight="1">
      <c r="A2204" s="1"/>
      <c r="B2204" s="1"/>
      <c r="C2204" s="314"/>
      <c r="D2204" s="287" t="str">
        <f t="shared" si="567"/>
        <v/>
      </c>
      <c r="E2204" s="449" t="str">
        <f t="shared" si="568"/>
        <v/>
      </c>
      <c r="F2204" s="450"/>
      <c r="G2204" s="451"/>
      <c r="H2204" s="452"/>
      <c r="I2204" s="453"/>
      <c r="J2204" s="453"/>
      <c r="K2204" s="453"/>
      <c r="L2204" s="453"/>
      <c r="M2204" s="454"/>
      <c r="N2204" s="455"/>
      <c r="O2204" s="456"/>
      <c r="P2204" s="456"/>
      <c r="Q2204" s="456"/>
      <c r="R2204" s="456"/>
      <c r="S2204" s="456"/>
      <c r="T2204" s="456"/>
      <c r="U2204" s="456"/>
      <c r="V2204" s="456"/>
      <c r="W2204" s="456"/>
      <c r="X2204" s="456"/>
      <c r="Y2204" s="456"/>
      <c r="Z2204" s="456"/>
      <c r="AA2204" s="456"/>
      <c r="AB2204" s="456"/>
      <c r="AC2204" s="456"/>
      <c r="AD2204" s="456"/>
      <c r="AE2204" s="457"/>
      <c r="AF2204" s="455"/>
      <c r="AG2204" s="456"/>
      <c r="AH2204" s="456"/>
      <c r="AI2204" s="456"/>
      <c r="AJ2204" s="456"/>
      <c r="AK2204" s="456"/>
      <c r="AL2204" s="456"/>
      <c r="AM2204" s="456"/>
      <c r="AN2204" s="457"/>
      <c r="AO2204" s="455"/>
      <c r="AP2204" s="456"/>
      <c r="AQ2204" s="456"/>
      <c r="AR2204" s="456"/>
      <c r="AS2204" s="456"/>
      <c r="AT2204" s="456"/>
      <c r="AU2204" s="456"/>
      <c r="AV2204" s="456"/>
      <c r="AW2204" s="456"/>
      <c r="AX2204" s="456"/>
      <c r="AY2204" s="456"/>
      <c r="AZ2204" s="456"/>
      <c r="BA2204" s="456"/>
      <c r="BB2204" s="456"/>
      <c r="BC2204" s="456"/>
      <c r="BD2204" s="456"/>
      <c r="BE2204" s="456"/>
      <c r="BF2204" s="456"/>
      <c r="BG2204" s="457"/>
      <c r="BH2204" s="458"/>
      <c r="BI2204" s="459"/>
      <c r="BJ2204" s="459"/>
      <c r="BK2204" s="459"/>
      <c r="BL2204" s="459"/>
      <c r="BM2204" s="460"/>
      <c r="BN2204" s="314"/>
      <c r="BO2204" s="314"/>
      <c r="BP2204" s="1"/>
      <c r="BQ2204" s="120">
        <f>IF($F$3="","",IF(N2204=$F$3,COUNTIF(BQ$23:BQ2203,"&gt;0")+1,0))</f>
        <v>0</v>
      </c>
      <c r="BR2204" s="1"/>
      <c r="BS2204" s="20" t="str">
        <f>IF($N2204="","",IF(VLOOKUP(VLOOKUP($N2204,IMPOSTAZIONI!$E$6:$I$13,5,FALSE),IMPOSTAZIONI!$B$25:$N$32,3,FALSE)=0,"",VLOOKUP(VLOOKUP($N2204,IMPOSTAZIONI!$E$6:$I$13,5,FALSE),IMPOSTAZIONI!$B$25:$N$32,3,FALSE)))</f>
        <v/>
      </c>
      <c r="BT2204" s="20" t="str">
        <f>IF($N2204="","",IF(VLOOKUP(VLOOKUP($N2204,IMPOSTAZIONI!$E$6:$I$13,5,FALSE),IMPOSTAZIONI!$B$25:$N$32,6,FALSE)=0,"",VLOOKUP(VLOOKUP($N2204,IMPOSTAZIONI!$E$6:$I$13,5,FALSE),IMPOSTAZIONI!$B$25:$N$32,6,FALSE)))</f>
        <v/>
      </c>
      <c r="BU2204" s="20" t="str">
        <f>IF($N2204="","",IF(VLOOKUP(VLOOKUP($N2204,IMPOSTAZIONI!$E$6:$I$13,5,FALSE),IMPOSTAZIONI!$B$25:$N$32,9,FALSE)=0,"",VLOOKUP(VLOOKUP($N2204,IMPOSTAZIONI!$E$6:$I$13,5,FALSE),IMPOSTAZIONI!$B$25:$N$32,9,FALSE)))</f>
        <v/>
      </c>
      <c r="BV2204" s="20" t="str">
        <f>IF($N2204="","",IF(VLOOKUP(VLOOKUP($N2204,IMPOSTAZIONI!$E$6:$I$13,5,FALSE),IMPOSTAZIONI!$B$25:$N$32,12,FALSE)=0,"",VLOOKUP(VLOOKUP($N2204,IMPOSTAZIONI!$E$6:$I$13,5,FALSE),IMPOSTAZIONI!$B$25:$N$32,12,FALSE)))</f>
        <v/>
      </c>
      <c r="BW2204" s="221" t="str">
        <f t="shared" si="569"/>
        <v/>
      </c>
      <c r="BX2204" s="221" t="str">
        <f t="shared" si="570"/>
        <v/>
      </c>
      <c r="BY2204" s="221">
        <f t="shared" si="571"/>
        <v>0</v>
      </c>
      <c r="BZ2204" s="231">
        <f t="shared" si="572"/>
        <v>0</v>
      </c>
      <c r="CA2204" s="246">
        <f t="shared" si="573"/>
        <v>0</v>
      </c>
      <c r="CB2204" s="246">
        <f t="shared" si="574"/>
        <v>0</v>
      </c>
      <c r="CC2204" s="246" t="str">
        <f t="shared" si="575"/>
        <v/>
      </c>
      <c r="CD2204" s="246">
        <f t="shared" si="576"/>
        <v>5</v>
      </c>
      <c r="CE2204" s="246">
        <f t="shared" si="577"/>
        <v>0</v>
      </c>
      <c r="CF2204" s="276">
        <f t="shared" si="578"/>
        <v>0</v>
      </c>
      <c r="CG2204" s="277">
        <f t="shared" si="578"/>
        <v>0</v>
      </c>
      <c r="CH2204" s="277">
        <f t="shared" si="578"/>
        <v>0</v>
      </c>
      <c r="CI2204" s="278">
        <f t="shared" si="578"/>
        <v>0</v>
      </c>
      <c r="CJ2204" s="280">
        <f t="shared" si="579"/>
        <v>0</v>
      </c>
      <c r="CK2204" s="232">
        <f t="shared" si="580"/>
        <v>0</v>
      </c>
      <c r="CL2204" s="1"/>
    </row>
    <row r="2205" spans="1:90" ht="18" customHeight="1">
      <c r="A2205" s="1"/>
      <c r="B2205" s="1"/>
      <c r="C2205" s="314"/>
      <c r="D2205" s="287" t="str">
        <f t="shared" si="567"/>
        <v/>
      </c>
      <c r="E2205" s="449" t="str">
        <f t="shared" si="568"/>
        <v/>
      </c>
      <c r="F2205" s="450"/>
      <c r="G2205" s="451"/>
      <c r="H2205" s="452"/>
      <c r="I2205" s="453"/>
      <c r="J2205" s="453"/>
      <c r="K2205" s="453"/>
      <c r="L2205" s="453"/>
      <c r="M2205" s="454"/>
      <c r="N2205" s="455"/>
      <c r="O2205" s="456"/>
      <c r="P2205" s="456"/>
      <c r="Q2205" s="456"/>
      <c r="R2205" s="456"/>
      <c r="S2205" s="456"/>
      <c r="T2205" s="456"/>
      <c r="U2205" s="456"/>
      <c r="V2205" s="456"/>
      <c r="W2205" s="456"/>
      <c r="X2205" s="456"/>
      <c r="Y2205" s="456"/>
      <c r="Z2205" s="456"/>
      <c r="AA2205" s="456"/>
      <c r="AB2205" s="456"/>
      <c r="AC2205" s="456"/>
      <c r="AD2205" s="456"/>
      <c r="AE2205" s="457"/>
      <c r="AF2205" s="455"/>
      <c r="AG2205" s="456"/>
      <c r="AH2205" s="456"/>
      <c r="AI2205" s="456"/>
      <c r="AJ2205" s="456"/>
      <c r="AK2205" s="456"/>
      <c r="AL2205" s="456"/>
      <c r="AM2205" s="456"/>
      <c r="AN2205" s="457"/>
      <c r="AO2205" s="455"/>
      <c r="AP2205" s="456"/>
      <c r="AQ2205" s="456"/>
      <c r="AR2205" s="456"/>
      <c r="AS2205" s="456"/>
      <c r="AT2205" s="456"/>
      <c r="AU2205" s="456"/>
      <c r="AV2205" s="456"/>
      <c r="AW2205" s="456"/>
      <c r="AX2205" s="456"/>
      <c r="AY2205" s="456"/>
      <c r="AZ2205" s="456"/>
      <c r="BA2205" s="456"/>
      <c r="BB2205" s="456"/>
      <c r="BC2205" s="456"/>
      <c r="BD2205" s="456"/>
      <c r="BE2205" s="456"/>
      <c r="BF2205" s="456"/>
      <c r="BG2205" s="457"/>
      <c r="BH2205" s="458"/>
      <c r="BI2205" s="459"/>
      <c r="BJ2205" s="459"/>
      <c r="BK2205" s="459"/>
      <c r="BL2205" s="459"/>
      <c r="BM2205" s="460"/>
      <c r="BN2205" s="314"/>
      <c r="BO2205" s="314"/>
      <c r="BP2205" s="1"/>
      <c r="BQ2205" s="120">
        <f>IF($F$3="","",IF(N2205=$F$3,COUNTIF(BQ$23:BQ2204,"&gt;0")+1,0))</f>
        <v>0</v>
      </c>
      <c r="BR2205" s="1"/>
      <c r="BS2205" s="20" t="str">
        <f>IF($N2205="","",IF(VLOOKUP(VLOOKUP($N2205,IMPOSTAZIONI!$E$6:$I$13,5,FALSE),IMPOSTAZIONI!$B$25:$N$32,3,FALSE)=0,"",VLOOKUP(VLOOKUP($N2205,IMPOSTAZIONI!$E$6:$I$13,5,FALSE),IMPOSTAZIONI!$B$25:$N$32,3,FALSE)))</f>
        <v/>
      </c>
      <c r="BT2205" s="20" t="str">
        <f>IF($N2205="","",IF(VLOOKUP(VLOOKUP($N2205,IMPOSTAZIONI!$E$6:$I$13,5,FALSE),IMPOSTAZIONI!$B$25:$N$32,6,FALSE)=0,"",VLOOKUP(VLOOKUP($N2205,IMPOSTAZIONI!$E$6:$I$13,5,FALSE),IMPOSTAZIONI!$B$25:$N$32,6,FALSE)))</f>
        <v/>
      </c>
      <c r="BU2205" s="20" t="str">
        <f>IF($N2205="","",IF(VLOOKUP(VLOOKUP($N2205,IMPOSTAZIONI!$E$6:$I$13,5,FALSE),IMPOSTAZIONI!$B$25:$N$32,9,FALSE)=0,"",VLOOKUP(VLOOKUP($N2205,IMPOSTAZIONI!$E$6:$I$13,5,FALSE),IMPOSTAZIONI!$B$25:$N$32,9,FALSE)))</f>
        <v/>
      </c>
      <c r="BV2205" s="20" t="str">
        <f>IF($N2205="","",IF(VLOOKUP(VLOOKUP($N2205,IMPOSTAZIONI!$E$6:$I$13,5,FALSE),IMPOSTAZIONI!$B$25:$N$32,12,FALSE)=0,"",VLOOKUP(VLOOKUP($N2205,IMPOSTAZIONI!$E$6:$I$13,5,FALSE),IMPOSTAZIONI!$B$25:$N$32,12,FALSE)))</f>
        <v/>
      </c>
      <c r="BW2205" s="221" t="str">
        <f t="shared" si="569"/>
        <v/>
      </c>
      <c r="BX2205" s="221" t="str">
        <f t="shared" si="570"/>
        <v/>
      </c>
      <c r="BY2205" s="221">
        <f t="shared" si="571"/>
        <v>0</v>
      </c>
      <c r="BZ2205" s="231">
        <f t="shared" si="572"/>
        <v>0</v>
      </c>
      <c r="CA2205" s="246">
        <f t="shared" si="573"/>
        <v>0</v>
      </c>
      <c r="CB2205" s="246">
        <f t="shared" si="574"/>
        <v>0</v>
      </c>
      <c r="CC2205" s="246" t="str">
        <f t="shared" si="575"/>
        <v/>
      </c>
      <c r="CD2205" s="246">
        <f t="shared" si="576"/>
        <v>5</v>
      </c>
      <c r="CE2205" s="246">
        <f t="shared" si="577"/>
        <v>0</v>
      </c>
      <c r="CF2205" s="276">
        <f t="shared" si="578"/>
        <v>0</v>
      </c>
      <c r="CG2205" s="277">
        <f t="shared" si="578"/>
        <v>0</v>
      </c>
      <c r="CH2205" s="277">
        <f t="shared" si="578"/>
        <v>0</v>
      </c>
      <c r="CI2205" s="278">
        <f t="shared" si="578"/>
        <v>0</v>
      </c>
      <c r="CJ2205" s="280">
        <f t="shared" si="579"/>
        <v>0</v>
      </c>
      <c r="CK2205" s="232">
        <f t="shared" si="580"/>
        <v>0</v>
      </c>
      <c r="CL2205" s="1"/>
    </row>
    <row r="2206" spans="1:90" ht="18" customHeight="1">
      <c r="A2206" s="1"/>
      <c r="B2206" s="1"/>
      <c r="C2206" s="314"/>
      <c r="D2206" s="287" t="str">
        <f t="shared" si="567"/>
        <v/>
      </c>
      <c r="E2206" s="449" t="str">
        <f t="shared" si="568"/>
        <v/>
      </c>
      <c r="F2206" s="450"/>
      <c r="G2206" s="451"/>
      <c r="H2206" s="452"/>
      <c r="I2206" s="453"/>
      <c r="J2206" s="453"/>
      <c r="K2206" s="453"/>
      <c r="L2206" s="453"/>
      <c r="M2206" s="454"/>
      <c r="N2206" s="455"/>
      <c r="O2206" s="456"/>
      <c r="P2206" s="456"/>
      <c r="Q2206" s="456"/>
      <c r="R2206" s="456"/>
      <c r="S2206" s="456"/>
      <c r="T2206" s="456"/>
      <c r="U2206" s="456"/>
      <c r="V2206" s="456"/>
      <c r="W2206" s="456"/>
      <c r="X2206" s="456"/>
      <c r="Y2206" s="456"/>
      <c r="Z2206" s="456"/>
      <c r="AA2206" s="456"/>
      <c r="AB2206" s="456"/>
      <c r="AC2206" s="456"/>
      <c r="AD2206" s="456"/>
      <c r="AE2206" s="457"/>
      <c r="AF2206" s="455"/>
      <c r="AG2206" s="456"/>
      <c r="AH2206" s="456"/>
      <c r="AI2206" s="456"/>
      <c r="AJ2206" s="456"/>
      <c r="AK2206" s="456"/>
      <c r="AL2206" s="456"/>
      <c r="AM2206" s="456"/>
      <c r="AN2206" s="457"/>
      <c r="AO2206" s="455"/>
      <c r="AP2206" s="456"/>
      <c r="AQ2206" s="456"/>
      <c r="AR2206" s="456"/>
      <c r="AS2206" s="456"/>
      <c r="AT2206" s="456"/>
      <c r="AU2206" s="456"/>
      <c r="AV2206" s="456"/>
      <c r="AW2206" s="456"/>
      <c r="AX2206" s="456"/>
      <c r="AY2206" s="456"/>
      <c r="AZ2206" s="456"/>
      <c r="BA2206" s="456"/>
      <c r="BB2206" s="456"/>
      <c r="BC2206" s="456"/>
      <c r="BD2206" s="456"/>
      <c r="BE2206" s="456"/>
      <c r="BF2206" s="456"/>
      <c r="BG2206" s="457"/>
      <c r="BH2206" s="458"/>
      <c r="BI2206" s="459"/>
      <c r="BJ2206" s="459"/>
      <c r="BK2206" s="459"/>
      <c r="BL2206" s="459"/>
      <c r="BM2206" s="460"/>
      <c r="BN2206" s="314"/>
      <c r="BO2206" s="314"/>
      <c r="BP2206" s="1"/>
      <c r="BQ2206" s="120">
        <f>IF($F$3="","",IF(N2206=$F$3,COUNTIF(BQ$23:BQ2205,"&gt;0")+1,0))</f>
        <v>0</v>
      </c>
      <c r="BR2206" s="1"/>
      <c r="BS2206" s="20" t="str">
        <f>IF($N2206="","",IF(VLOOKUP(VLOOKUP($N2206,IMPOSTAZIONI!$E$6:$I$13,5,FALSE),IMPOSTAZIONI!$B$25:$N$32,3,FALSE)=0,"",VLOOKUP(VLOOKUP($N2206,IMPOSTAZIONI!$E$6:$I$13,5,FALSE),IMPOSTAZIONI!$B$25:$N$32,3,FALSE)))</f>
        <v/>
      </c>
      <c r="BT2206" s="20" t="str">
        <f>IF($N2206="","",IF(VLOOKUP(VLOOKUP($N2206,IMPOSTAZIONI!$E$6:$I$13,5,FALSE),IMPOSTAZIONI!$B$25:$N$32,6,FALSE)=0,"",VLOOKUP(VLOOKUP($N2206,IMPOSTAZIONI!$E$6:$I$13,5,FALSE),IMPOSTAZIONI!$B$25:$N$32,6,FALSE)))</f>
        <v/>
      </c>
      <c r="BU2206" s="20" t="str">
        <f>IF($N2206="","",IF(VLOOKUP(VLOOKUP($N2206,IMPOSTAZIONI!$E$6:$I$13,5,FALSE),IMPOSTAZIONI!$B$25:$N$32,9,FALSE)=0,"",VLOOKUP(VLOOKUP($N2206,IMPOSTAZIONI!$E$6:$I$13,5,FALSE),IMPOSTAZIONI!$B$25:$N$32,9,FALSE)))</f>
        <v/>
      </c>
      <c r="BV2206" s="20" t="str">
        <f>IF($N2206="","",IF(VLOOKUP(VLOOKUP($N2206,IMPOSTAZIONI!$E$6:$I$13,5,FALSE),IMPOSTAZIONI!$B$25:$N$32,12,FALSE)=0,"",VLOOKUP(VLOOKUP($N2206,IMPOSTAZIONI!$E$6:$I$13,5,FALSE),IMPOSTAZIONI!$B$25:$N$32,12,FALSE)))</f>
        <v/>
      </c>
      <c r="BW2206" s="221" t="str">
        <f t="shared" si="569"/>
        <v/>
      </c>
      <c r="BX2206" s="221" t="str">
        <f t="shared" si="570"/>
        <v/>
      </c>
      <c r="BY2206" s="221">
        <f t="shared" si="571"/>
        <v>0</v>
      </c>
      <c r="BZ2206" s="231">
        <f t="shared" si="572"/>
        <v>0</v>
      </c>
      <c r="CA2206" s="246">
        <f t="shared" si="573"/>
        <v>0</v>
      </c>
      <c r="CB2206" s="246">
        <f t="shared" si="574"/>
        <v>0</v>
      </c>
      <c r="CC2206" s="246" t="str">
        <f t="shared" si="575"/>
        <v/>
      </c>
      <c r="CD2206" s="246">
        <f t="shared" si="576"/>
        <v>5</v>
      </c>
      <c r="CE2206" s="246">
        <f t="shared" si="577"/>
        <v>0</v>
      </c>
      <c r="CF2206" s="276">
        <f t="shared" si="578"/>
        <v>0</v>
      </c>
      <c r="CG2206" s="277">
        <f t="shared" si="578"/>
        <v>0</v>
      </c>
      <c r="CH2206" s="277">
        <f t="shared" si="578"/>
        <v>0</v>
      </c>
      <c r="CI2206" s="278">
        <f t="shared" si="578"/>
        <v>0</v>
      </c>
      <c r="CJ2206" s="280">
        <f t="shared" si="579"/>
        <v>0</v>
      </c>
      <c r="CK2206" s="232">
        <f t="shared" si="580"/>
        <v>0</v>
      </c>
      <c r="CL2206" s="1"/>
    </row>
    <row r="2207" spans="1:90" ht="18" customHeight="1">
      <c r="A2207" s="1"/>
      <c r="B2207" s="1"/>
      <c r="C2207" s="314"/>
      <c r="D2207" s="287" t="str">
        <f t="shared" si="567"/>
        <v/>
      </c>
      <c r="E2207" s="449" t="str">
        <f t="shared" si="568"/>
        <v/>
      </c>
      <c r="F2207" s="450"/>
      <c r="G2207" s="451"/>
      <c r="H2207" s="452"/>
      <c r="I2207" s="453"/>
      <c r="J2207" s="453"/>
      <c r="K2207" s="453"/>
      <c r="L2207" s="453"/>
      <c r="M2207" s="454"/>
      <c r="N2207" s="455"/>
      <c r="O2207" s="456"/>
      <c r="P2207" s="456"/>
      <c r="Q2207" s="456"/>
      <c r="R2207" s="456"/>
      <c r="S2207" s="456"/>
      <c r="T2207" s="456"/>
      <c r="U2207" s="456"/>
      <c r="V2207" s="456"/>
      <c r="W2207" s="456"/>
      <c r="X2207" s="456"/>
      <c r="Y2207" s="456"/>
      <c r="Z2207" s="456"/>
      <c r="AA2207" s="456"/>
      <c r="AB2207" s="456"/>
      <c r="AC2207" s="456"/>
      <c r="AD2207" s="456"/>
      <c r="AE2207" s="457"/>
      <c r="AF2207" s="455"/>
      <c r="AG2207" s="456"/>
      <c r="AH2207" s="456"/>
      <c r="AI2207" s="456"/>
      <c r="AJ2207" s="456"/>
      <c r="AK2207" s="456"/>
      <c r="AL2207" s="456"/>
      <c r="AM2207" s="456"/>
      <c r="AN2207" s="457"/>
      <c r="AO2207" s="455"/>
      <c r="AP2207" s="456"/>
      <c r="AQ2207" s="456"/>
      <c r="AR2207" s="456"/>
      <c r="AS2207" s="456"/>
      <c r="AT2207" s="456"/>
      <c r="AU2207" s="456"/>
      <c r="AV2207" s="456"/>
      <c r="AW2207" s="456"/>
      <c r="AX2207" s="456"/>
      <c r="AY2207" s="456"/>
      <c r="AZ2207" s="456"/>
      <c r="BA2207" s="456"/>
      <c r="BB2207" s="456"/>
      <c r="BC2207" s="456"/>
      <c r="BD2207" s="456"/>
      <c r="BE2207" s="456"/>
      <c r="BF2207" s="456"/>
      <c r="BG2207" s="457"/>
      <c r="BH2207" s="458"/>
      <c r="BI2207" s="459"/>
      <c r="BJ2207" s="459"/>
      <c r="BK2207" s="459"/>
      <c r="BL2207" s="459"/>
      <c r="BM2207" s="460"/>
      <c r="BN2207" s="314"/>
      <c r="BO2207" s="314"/>
      <c r="BP2207" s="1"/>
      <c r="BQ2207" s="120">
        <f>IF($F$3="","",IF(N2207=$F$3,COUNTIF(BQ$23:BQ2206,"&gt;0")+1,0))</f>
        <v>0</v>
      </c>
      <c r="BR2207" s="1"/>
      <c r="BS2207" s="20" t="str">
        <f>IF($N2207="","",IF(VLOOKUP(VLOOKUP($N2207,IMPOSTAZIONI!$E$6:$I$13,5,FALSE),IMPOSTAZIONI!$B$25:$N$32,3,FALSE)=0,"",VLOOKUP(VLOOKUP($N2207,IMPOSTAZIONI!$E$6:$I$13,5,FALSE),IMPOSTAZIONI!$B$25:$N$32,3,FALSE)))</f>
        <v/>
      </c>
      <c r="BT2207" s="20" t="str">
        <f>IF($N2207="","",IF(VLOOKUP(VLOOKUP($N2207,IMPOSTAZIONI!$E$6:$I$13,5,FALSE),IMPOSTAZIONI!$B$25:$N$32,6,FALSE)=0,"",VLOOKUP(VLOOKUP($N2207,IMPOSTAZIONI!$E$6:$I$13,5,FALSE),IMPOSTAZIONI!$B$25:$N$32,6,FALSE)))</f>
        <v/>
      </c>
      <c r="BU2207" s="20" t="str">
        <f>IF($N2207="","",IF(VLOOKUP(VLOOKUP($N2207,IMPOSTAZIONI!$E$6:$I$13,5,FALSE),IMPOSTAZIONI!$B$25:$N$32,9,FALSE)=0,"",VLOOKUP(VLOOKUP($N2207,IMPOSTAZIONI!$E$6:$I$13,5,FALSE),IMPOSTAZIONI!$B$25:$N$32,9,FALSE)))</f>
        <v/>
      </c>
      <c r="BV2207" s="20" t="str">
        <f>IF($N2207="","",IF(VLOOKUP(VLOOKUP($N2207,IMPOSTAZIONI!$E$6:$I$13,5,FALSE),IMPOSTAZIONI!$B$25:$N$32,12,FALSE)=0,"",VLOOKUP(VLOOKUP($N2207,IMPOSTAZIONI!$E$6:$I$13,5,FALSE),IMPOSTAZIONI!$B$25:$N$32,12,FALSE)))</f>
        <v/>
      </c>
      <c r="BW2207" s="221" t="str">
        <f t="shared" si="569"/>
        <v/>
      </c>
      <c r="BX2207" s="221" t="str">
        <f t="shared" si="570"/>
        <v/>
      </c>
      <c r="BY2207" s="221">
        <f t="shared" si="571"/>
        <v>0</v>
      </c>
      <c r="BZ2207" s="231">
        <f t="shared" si="572"/>
        <v>0</v>
      </c>
      <c r="CA2207" s="246">
        <f t="shared" si="573"/>
        <v>0</v>
      </c>
      <c r="CB2207" s="246">
        <f t="shared" si="574"/>
        <v>0</v>
      </c>
      <c r="CC2207" s="246" t="str">
        <f t="shared" si="575"/>
        <v/>
      </c>
      <c r="CD2207" s="246">
        <f t="shared" si="576"/>
        <v>5</v>
      </c>
      <c r="CE2207" s="246">
        <f t="shared" si="577"/>
        <v>0</v>
      </c>
      <c r="CF2207" s="276">
        <f t="shared" si="578"/>
        <v>0</v>
      </c>
      <c r="CG2207" s="277">
        <f t="shared" si="578"/>
        <v>0</v>
      </c>
      <c r="CH2207" s="277">
        <f t="shared" si="578"/>
        <v>0</v>
      </c>
      <c r="CI2207" s="278">
        <f t="shared" si="578"/>
        <v>0</v>
      </c>
      <c r="CJ2207" s="280">
        <f t="shared" si="579"/>
        <v>0</v>
      </c>
      <c r="CK2207" s="232">
        <f t="shared" si="580"/>
        <v>0</v>
      </c>
      <c r="CL2207" s="1"/>
    </row>
    <row r="2208" spans="1:90" ht="18" customHeight="1">
      <c r="A2208" s="1"/>
      <c r="B2208" s="1"/>
      <c r="C2208" s="314"/>
      <c r="D2208" s="287" t="str">
        <f t="shared" si="567"/>
        <v/>
      </c>
      <c r="E2208" s="449" t="str">
        <f t="shared" si="568"/>
        <v/>
      </c>
      <c r="F2208" s="450"/>
      <c r="G2208" s="451"/>
      <c r="H2208" s="452"/>
      <c r="I2208" s="453"/>
      <c r="J2208" s="453"/>
      <c r="K2208" s="453"/>
      <c r="L2208" s="453"/>
      <c r="M2208" s="454"/>
      <c r="N2208" s="455"/>
      <c r="O2208" s="456"/>
      <c r="P2208" s="456"/>
      <c r="Q2208" s="456"/>
      <c r="R2208" s="456"/>
      <c r="S2208" s="456"/>
      <c r="T2208" s="456"/>
      <c r="U2208" s="456"/>
      <c r="V2208" s="456"/>
      <c r="W2208" s="456"/>
      <c r="X2208" s="456"/>
      <c r="Y2208" s="456"/>
      <c r="Z2208" s="456"/>
      <c r="AA2208" s="456"/>
      <c r="AB2208" s="456"/>
      <c r="AC2208" s="456"/>
      <c r="AD2208" s="456"/>
      <c r="AE2208" s="457"/>
      <c r="AF2208" s="455"/>
      <c r="AG2208" s="456"/>
      <c r="AH2208" s="456"/>
      <c r="AI2208" s="456"/>
      <c r="AJ2208" s="456"/>
      <c r="AK2208" s="456"/>
      <c r="AL2208" s="456"/>
      <c r="AM2208" s="456"/>
      <c r="AN2208" s="457"/>
      <c r="AO2208" s="455"/>
      <c r="AP2208" s="456"/>
      <c r="AQ2208" s="456"/>
      <c r="AR2208" s="456"/>
      <c r="AS2208" s="456"/>
      <c r="AT2208" s="456"/>
      <c r="AU2208" s="456"/>
      <c r="AV2208" s="456"/>
      <c r="AW2208" s="456"/>
      <c r="AX2208" s="456"/>
      <c r="AY2208" s="456"/>
      <c r="AZ2208" s="456"/>
      <c r="BA2208" s="456"/>
      <c r="BB2208" s="456"/>
      <c r="BC2208" s="456"/>
      <c r="BD2208" s="456"/>
      <c r="BE2208" s="456"/>
      <c r="BF2208" s="456"/>
      <c r="BG2208" s="457"/>
      <c r="BH2208" s="458"/>
      <c r="BI2208" s="459"/>
      <c r="BJ2208" s="459"/>
      <c r="BK2208" s="459"/>
      <c r="BL2208" s="459"/>
      <c r="BM2208" s="460"/>
      <c r="BN2208" s="314"/>
      <c r="BO2208" s="314"/>
      <c r="BP2208" s="1"/>
      <c r="BQ2208" s="120">
        <f>IF($F$3="","",IF(N2208=$F$3,COUNTIF(BQ$23:BQ2207,"&gt;0")+1,0))</f>
        <v>0</v>
      </c>
      <c r="BR2208" s="1"/>
      <c r="BS2208" s="20" t="str">
        <f>IF($N2208="","",IF(VLOOKUP(VLOOKUP($N2208,IMPOSTAZIONI!$E$6:$I$13,5,FALSE),IMPOSTAZIONI!$B$25:$N$32,3,FALSE)=0,"",VLOOKUP(VLOOKUP($N2208,IMPOSTAZIONI!$E$6:$I$13,5,FALSE),IMPOSTAZIONI!$B$25:$N$32,3,FALSE)))</f>
        <v/>
      </c>
      <c r="BT2208" s="20" t="str">
        <f>IF($N2208="","",IF(VLOOKUP(VLOOKUP($N2208,IMPOSTAZIONI!$E$6:$I$13,5,FALSE),IMPOSTAZIONI!$B$25:$N$32,6,FALSE)=0,"",VLOOKUP(VLOOKUP($N2208,IMPOSTAZIONI!$E$6:$I$13,5,FALSE),IMPOSTAZIONI!$B$25:$N$32,6,FALSE)))</f>
        <v/>
      </c>
      <c r="BU2208" s="20" t="str">
        <f>IF($N2208="","",IF(VLOOKUP(VLOOKUP($N2208,IMPOSTAZIONI!$E$6:$I$13,5,FALSE),IMPOSTAZIONI!$B$25:$N$32,9,FALSE)=0,"",VLOOKUP(VLOOKUP($N2208,IMPOSTAZIONI!$E$6:$I$13,5,FALSE),IMPOSTAZIONI!$B$25:$N$32,9,FALSE)))</f>
        <v/>
      </c>
      <c r="BV2208" s="20" t="str">
        <f>IF($N2208="","",IF(VLOOKUP(VLOOKUP($N2208,IMPOSTAZIONI!$E$6:$I$13,5,FALSE),IMPOSTAZIONI!$B$25:$N$32,12,FALSE)=0,"",VLOOKUP(VLOOKUP($N2208,IMPOSTAZIONI!$E$6:$I$13,5,FALSE),IMPOSTAZIONI!$B$25:$N$32,12,FALSE)))</f>
        <v/>
      </c>
      <c r="BW2208" s="221" t="str">
        <f t="shared" si="569"/>
        <v/>
      </c>
      <c r="BX2208" s="221" t="str">
        <f t="shared" si="570"/>
        <v/>
      </c>
      <c r="BY2208" s="221">
        <f t="shared" si="571"/>
        <v>0</v>
      </c>
      <c r="BZ2208" s="231">
        <f t="shared" si="572"/>
        <v>0</v>
      </c>
      <c r="CA2208" s="246">
        <f t="shared" si="573"/>
        <v>0</v>
      </c>
      <c r="CB2208" s="246">
        <f t="shared" si="574"/>
        <v>0</v>
      </c>
      <c r="CC2208" s="246" t="str">
        <f t="shared" si="575"/>
        <v/>
      </c>
      <c r="CD2208" s="246">
        <f t="shared" si="576"/>
        <v>5</v>
      </c>
      <c r="CE2208" s="246">
        <f t="shared" si="577"/>
        <v>0</v>
      </c>
      <c r="CF2208" s="276">
        <f t="shared" si="578"/>
        <v>0</v>
      </c>
      <c r="CG2208" s="277">
        <f t="shared" si="578"/>
        <v>0</v>
      </c>
      <c r="CH2208" s="277">
        <f t="shared" si="578"/>
        <v>0</v>
      </c>
      <c r="CI2208" s="278">
        <f t="shared" si="578"/>
        <v>0</v>
      </c>
      <c r="CJ2208" s="280">
        <f t="shared" si="579"/>
        <v>0</v>
      </c>
      <c r="CK2208" s="232">
        <f t="shared" si="580"/>
        <v>0</v>
      </c>
      <c r="CL2208" s="1"/>
    </row>
    <row r="2209" spans="1:90" ht="18" customHeight="1">
      <c r="A2209" s="1"/>
      <c r="B2209" s="1"/>
      <c r="C2209" s="314"/>
      <c r="D2209" s="287" t="str">
        <f t="shared" si="567"/>
        <v/>
      </c>
      <c r="E2209" s="449" t="str">
        <f t="shared" si="568"/>
        <v/>
      </c>
      <c r="F2209" s="450"/>
      <c r="G2209" s="451"/>
      <c r="H2209" s="452"/>
      <c r="I2209" s="453"/>
      <c r="J2209" s="453"/>
      <c r="K2209" s="453"/>
      <c r="L2209" s="453"/>
      <c r="M2209" s="454"/>
      <c r="N2209" s="455"/>
      <c r="O2209" s="456"/>
      <c r="P2209" s="456"/>
      <c r="Q2209" s="456"/>
      <c r="R2209" s="456"/>
      <c r="S2209" s="456"/>
      <c r="T2209" s="456"/>
      <c r="U2209" s="456"/>
      <c r="V2209" s="456"/>
      <c r="W2209" s="456"/>
      <c r="X2209" s="456"/>
      <c r="Y2209" s="456"/>
      <c r="Z2209" s="456"/>
      <c r="AA2209" s="456"/>
      <c r="AB2209" s="456"/>
      <c r="AC2209" s="456"/>
      <c r="AD2209" s="456"/>
      <c r="AE2209" s="457"/>
      <c r="AF2209" s="455"/>
      <c r="AG2209" s="456"/>
      <c r="AH2209" s="456"/>
      <c r="AI2209" s="456"/>
      <c r="AJ2209" s="456"/>
      <c r="AK2209" s="456"/>
      <c r="AL2209" s="456"/>
      <c r="AM2209" s="456"/>
      <c r="AN2209" s="457"/>
      <c r="AO2209" s="455"/>
      <c r="AP2209" s="456"/>
      <c r="AQ2209" s="456"/>
      <c r="AR2209" s="456"/>
      <c r="AS2209" s="456"/>
      <c r="AT2209" s="456"/>
      <c r="AU2209" s="456"/>
      <c r="AV2209" s="456"/>
      <c r="AW2209" s="456"/>
      <c r="AX2209" s="456"/>
      <c r="AY2209" s="456"/>
      <c r="AZ2209" s="456"/>
      <c r="BA2209" s="456"/>
      <c r="BB2209" s="456"/>
      <c r="BC2209" s="456"/>
      <c r="BD2209" s="456"/>
      <c r="BE2209" s="456"/>
      <c r="BF2209" s="456"/>
      <c r="BG2209" s="457"/>
      <c r="BH2209" s="458"/>
      <c r="BI2209" s="459"/>
      <c r="BJ2209" s="459"/>
      <c r="BK2209" s="459"/>
      <c r="BL2209" s="459"/>
      <c r="BM2209" s="460"/>
      <c r="BN2209" s="314"/>
      <c r="BO2209" s="314"/>
      <c r="BP2209" s="1"/>
      <c r="BQ2209" s="120">
        <f>IF($F$3="","",IF(N2209=$F$3,COUNTIF(BQ$23:BQ2208,"&gt;0")+1,0))</f>
        <v>0</v>
      </c>
      <c r="BR2209" s="1"/>
      <c r="BS2209" s="20" t="str">
        <f>IF($N2209="","",IF(VLOOKUP(VLOOKUP($N2209,IMPOSTAZIONI!$E$6:$I$13,5,FALSE),IMPOSTAZIONI!$B$25:$N$32,3,FALSE)=0,"",VLOOKUP(VLOOKUP($N2209,IMPOSTAZIONI!$E$6:$I$13,5,FALSE),IMPOSTAZIONI!$B$25:$N$32,3,FALSE)))</f>
        <v/>
      </c>
      <c r="BT2209" s="20" t="str">
        <f>IF($N2209="","",IF(VLOOKUP(VLOOKUP($N2209,IMPOSTAZIONI!$E$6:$I$13,5,FALSE),IMPOSTAZIONI!$B$25:$N$32,6,FALSE)=0,"",VLOOKUP(VLOOKUP($N2209,IMPOSTAZIONI!$E$6:$I$13,5,FALSE),IMPOSTAZIONI!$B$25:$N$32,6,FALSE)))</f>
        <v/>
      </c>
      <c r="BU2209" s="20" t="str">
        <f>IF($N2209="","",IF(VLOOKUP(VLOOKUP($N2209,IMPOSTAZIONI!$E$6:$I$13,5,FALSE),IMPOSTAZIONI!$B$25:$N$32,9,FALSE)=0,"",VLOOKUP(VLOOKUP($N2209,IMPOSTAZIONI!$E$6:$I$13,5,FALSE),IMPOSTAZIONI!$B$25:$N$32,9,FALSE)))</f>
        <v/>
      </c>
      <c r="BV2209" s="20" t="str">
        <f>IF($N2209="","",IF(VLOOKUP(VLOOKUP($N2209,IMPOSTAZIONI!$E$6:$I$13,5,FALSE),IMPOSTAZIONI!$B$25:$N$32,12,FALSE)=0,"",VLOOKUP(VLOOKUP($N2209,IMPOSTAZIONI!$E$6:$I$13,5,FALSE),IMPOSTAZIONI!$B$25:$N$32,12,FALSE)))</f>
        <v/>
      </c>
      <c r="BW2209" s="221" t="str">
        <f t="shared" si="569"/>
        <v/>
      </c>
      <c r="BX2209" s="221" t="str">
        <f t="shared" si="570"/>
        <v/>
      </c>
      <c r="BY2209" s="221">
        <f t="shared" si="571"/>
        <v>0</v>
      </c>
      <c r="BZ2209" s="231">
        <f t="shared" si="572"/>
        <v>0</v>
      </c>
      <c r="CA2209" s="246">
        <f t="shared" si="573"/>
        <v>0</v>
      </c>
      <c r="CB2209" s="246">
        <f t="shared" si="574"/>
        <v>0</v>
      </c>
      <c r="CC2209" s="246" t="str">
        <f t="shared" si="575"/>
        <v/>
      </c>
      <c r="CD2209" s="246">
        <f t="shared" si="576"/>
        <v>5</v>
      </c>
      <c r="CE2209" s="246">
        <f t="shared" si="577"/>
        <v>0</v>
      </c>
      <c r="CF2209" s="276">
        <f t="shared" si="578"/>
        <v>0</v>
      </c>
      <c r="CG2209" s="277">
        <f t="shared" si="578"/>
        <v>0</v>
      </c>
      <c r="CH2209" s="277">
        <f t="shared" si="578"/>
        <v>0</v>
      </c>
      <c r="CI2209" s="278">
        <f t="shared" si="578"/>
        <v>0</v>
      </c>
      <c r="CJ2209" s="280">
        <f t="shared" si="579"/>
        <v>0</v>
      </c>
      <c r="CK2209" s="232">
        <f t="shared" si="580"/>
        <v>0</v>
      </c>
      <c r="CL2209" s="1"/>
    </row>
    <row r="2210" spans="1:90" ht="18" customHeight="1">
      <c r="A2210" s="1"/>
      <c r="B2210" s="1"/>
      <c r="C2210" s="314"/>
      <c r="D2210" s="287" t="str">
        <f t="shared" si="567"/>
        <v/>
      </c>
      <c r="E2210" s="449" t="str">
        <f t="shared" si="568"/>
        <v/>
      </c>
      <c r="F2210" s="450"/>
      <c r="G2210" s="451"/>
      <c r="H2210" s="452"/>
      <c r="I2210" s="453"/>
      <c r="J2210" s="453"/>
      <c r="K2210" s="453"/>
      <c r="L2210" s="453"/>
      <c r="M2210" s="454"/>
      <c r="N2210" s="455"/>
      <c r="O2210" s="456"/>
      <c r="P2210" s="456"/>
      <c r="Q2210" s="456"/>
      <c r="R2210" s="456"/>
      <c r="S2210" s="456"/>
      <c r="T2210" s="456"/>
      <c r="U2210" s="456"/>
      <c r="V2210" s="456"/>
      <c r="W2210" s="456"/>
      <c r="X2210" s="456"/>
      <c r="Y2210" s="456"/>
      <c r="Z2210" s="456"/>
      <c r="AA2210" s="456"/>
      <c r="AB2210" s="456"/>
      <c r="AC2210" s="456"/>
      <c r="AD2210" s="456"/>
      <c r="AE2210" s="457"/>
      <c r="AF2210" s="455"/>
      <c r="AG2210" s="456"/>
      <c r="AH2210" s="456"/>
      <c r="AI2210" s="456"/>
      <c r="AJ2210" s="456"/>
      <c r="AK2210" s="456"/>
      <c r="AL2210" s="456"/>
      <c r="AM2210" s="456"/>
      <c r="AN2210" s="457"/>
      <c r="AO2210" s="455"/>
      <c r="AP2210" s="456"/>
      <c r="AQ2210" s="456"/>
      <c r="AR2210" s="456"/>
      <c r="AS2210" s="456"/>
      <c r="AT2210" s="456"/>
      <c r="AU2210" s="456"/>
      <c r="AV2210" s="456"/>
      <c r="AW2210" s="456"/>
      <c r="AX2210" s="456"/>
      <c r="AY2210" s="456"/>
      <c r="AZ2210" s="456"/>
      <c r="BA2210" s="456"/>
      <c r="BB2210" s="456"/>
      <c r="BC2210" s="456"/>
      <c r="BD2210" s="456"/>
      <c r="BE2210" s="456"/>
      <c r="BF2210" s="456"/>
      <c r="BG2210" s="457"/>
      <c r="BH2210" s="458"/>
      <c r="BI2210" s="459"/>
      <c r="BJ2210" s="459"/>
      <c r="BK2210" s="459"/>
      <c r="BL2210" s="459"/>
      <c r="BM2210" s="460"/>
      <c r="BN2210" s="314"/>
      <c r="BO2210" s="314"/>
      <c r="BP2210" s="1"/>
      <c r="BQ2210" s="120">
        <f>IF($F$3="","",IF(N2210=$F$3,COUNTIF(BQ$23:BQ2209,"&gt;0")+1,0))</f>
        <v>0</v>
      </c>
      <c r="BR2210" s="1"/>
      <c r="BS2210" s="20" t="str">
        <f>IF($N2210="","",IF(VLOOKUP(VLOOKUP($N2210,IMPOSTAZIONI!$E$6:$I$13,5,FALSE),IMPOSTAZIONI!$B$25:$N$32,3,FALSE)=0,"",VLOOKUP(VLOOKUP($N2210,IMPOSTAZIONI!$E$6:$I$13,5,FALSE),IMPOSTAZIONI!$B$25:$N$32,3,FALSE)))</f>
        <v/>
      </c>
      <c r="BT2210" s="20" t="str">
        <f>IF($N2210="","",IF(VLOOKUP(VLOOKUP($N2210,IMPOSTAZIONI!$E$6:$I$13,5,FALSE),IMPOSTAZIONI!$B$25:$N$32,6,FALSE)=0,"",VLOOKUP(VLOOKUP($N2210,IMPOSTAZIONI!$E$6:$I$13,5,FALSE),IMPOSTAZIONI!$B$25:$N$32,6,FALSE)))</f>
        <v/>
      </c>
      <c r="BU2210" s="20" t="str">
        <f>IF($N2210="","",IF(VLOOKUP(VLOOKUP($N2210,IMPOSTAZIONI!$E$6:$I$13,5,FALSE),IMPOSTAZIONI!$B$25:$N$32,9,FALSE)=0,"",VLOOKUP(VLOOKUP($N2210,IMPOSTAZIONI!$E$6:$I$13,5,FALSE),IMPOSTAZIONI!$B$25:$N$32,9,FALSE)))</f>
        <v/>
      </c>
      <c r="BV2210" s="20" t="str">
        <f>IF($N2210="","",IF(VLOOKUP(VLOOKUP($N2210,IMPOSTAZIONI!$E$6:$I$13,5,FALSE),IMPOSTAZIONI!$B$25:$N$32,12,FALSE)=0,"",VLOOKUP(VLOOKUP($N2210,IMPOSTAZIONI!$E$6:$I$13,5,FALSE),IMPOSTAZIONI!$B$25:$N$32,12,FALSE)))</f>
        <v/>
      </c>
      <c r="BW2210" s="221" t="str">
        <f t="shared" si="569"/>
        <v/>
      </c>
      <c r="BX2210" s="221" t="str">
        <f t="shared" si="570"/>
        <v/>
      </c>
      <c r="BY2210" s="221">
        <f t="shared" si="571"/>
        <v>0</v>
      </c>
      <c r="BZ2210" s="231">
        <f t="shared" si="572"/>
        <v>0</v>
      </c>
      <c r="CA2210" s="246">
        <f t="shared" si="573"/>
        <v>0</v>
      </c>
      <c r="CB2210" s="246">
        <f t="shared" si="574"/>
        <v>0</v>
      </c>
      <c r="CC2210" s="246" t="str">
        <f t="shared" si="575"/>
        <v/>
      </c>
      <c r="CD2210" s="246">
        <f t="shared" si="576"/>
        <v>5</v>
      </c>
      <c r="CE2210" s="246">
        <f t="shared" si="577"/>
        <v>0</v>
      </c>
      <c r="CF2210" s="276">
        <f t="shared" si="578"/>
        <v>0</v>
      </c>
      <c r="CG2210" s="277">
        <f t="shared" si="578"/>
        <v>0</v>
      </c>
      <c r="CH2210" s="277">
        <f t="shared" si="578"/>
        <v>0</v>
      </c>
      <c r="CI2210" s="278">
        <f t="shared" si="578"/>
        <v>0</v>
      </c>
      <c r="CJ2210" s="280">
        <f t="shared" si="579"/>
        <v>0</v>
      </c>
      <c r="CK2210" s="232">
        <f t="shared" si="580"/>
        <v>0</v>
      </c>
      <c r="CL2210" s="1"/>
    </row>
    <row r="2211" spans="1:90" ht="18" customHeight="1">
      <c r="A2211" s="1"/>
      <c r="B2211" s="1"/>
      <c r="C2211" s="314"/>
      <c r="D2211" s="287" t="str">
        <f t="shared" si="567"/>
        <v/>
      </c>
      <c r="E2211" s="449" t="str">
        <f t="shared" si="568"/>
        <v/>
      </c>
      <c r="F2211" s="450"/>
      <c r="G2211" s="451"/>
      <c r="H2211" s="452"/>
      <c r="I2211" s="453"/>
      <c r="J2211" s="453"/>
      <c r="K2211" s="453"/>
      <c r="L2211" s="453"/>
      <c r="M2211" s="454"/>
      <c r="N2211" s="455"/>
      <c r="O2211" s="456"/>
      <c r="P2211" s="456"/>
      <c r="Q2211" s="456"/>
      <c r="R2211" s="456"/>
      <c r="S2211" s="456"/>
      <c r="T2211" s="456"/>
      <c r="U2211" s="456"/>
      <c r="V2211" s="456"/>
      <c r="W2211" s="456"/>
      <c r="X2211" s="456"/>
      <c r="Y2211" s="456"/>
      <c r="Z2211" s="456"/>
      <c r="AA2211" s="456"/>
      <c r="AB2211" s="456"/>
      <c r="AC2211" s="456"/>
      <c r="AD2211" s="456"/>
      <c r="AE2211" s="457"/>
      <c r="AF2211" s="455"/>
      <c r="AG2211" s="456"/>
      <c r="AH2211" s="456"/>
      <c r="AI2211" s="456"/>
      <c r="AJ2211" s="456"/>
      <c r="AK2211" s="456"/>
      <c r="AL2211" s="456"/>
      <c r="AM2211" s="456"/>
      <c r="AN2211" s="457"/>
      <c r="AO2211" s="455"/>
      <c r="AP2211" s="456"/>
      <c r="AQ2211" s="456"/>
      <c r="AR2211" s="456"/>
      <c r="AS2211" s="456"/>
      <c r="AT2211" s="456"/>
      <c r="AU2211" s="456"/>
      <c r="AV2211" s="456"/>
      <c r="AW2211" s="456"/>
      <c r="AX2211" s="456"/>
      <c r="AY2211" s="456"/>
      <c r="AZ2211" s="456"/>
      <c r="BA2211" s="456"/>
      <c r="BB2211" s="456"/>
      <c r="BC2211" s="456"/>
      <c r="BD2211" s="456"/>
      <c r="BE2211" s="456"/>
      <c r="BF2211" s="456"/>
      <c r="BG2211" s="457"/>
      <c r="BH2211" s="458"/>
      <c r="BI2211" s="459"/>
      <c r="BJ2211" s="459"/>
      <c r="BK2211" s="459"/>
      <c r="BL2211" s="459"/>
      <c r="BM2211" s="460"/>
      <c r="BN2211" s="314"/>
      <c r="BO2211" s="314"/>
      <c r="BP2211" s="1"/>
      <c r="BQ2211" s="120">
        <f>IF($F$3="","",IF(N2211=$F$3,COUNTIF(BQ$23:BQ2210,"&gt;0")+1,0))</f>
        <v>0</v>
      </c>
      <c r="BR2211" s="1"/>
      <c r="BS2211" s="20" t="str">
        <f>IF($N2211="","",IF(VLOOKUP(VLOOKUP($N2211,IMPOSTAZIONI!$E$6:$I$13,5,FALSE),IMPOSTAZIONI!$B$25:$N$32,3,FALSE)=0,"",VLOOKUP(VLOOKUP($N2211,IMPOSTAZIONI!$E$6:$I$13,5,FALSE),IMPOSTAZIONI!$B$25:$N$32,3,FALSE)))</f>
        <v/>
      </c>
      <c r="BT2211" s="20" t="str">
        <f>IF($N2211="","",IF(VLOOKUP(VLOOKUP($N2211,IMPOSTAZIONI!$E$6:$I$13,5,FALSE),IMPOSTAZIONI!$B$25:$N$32,6,FALSE)=0,"",VLOOKUP(VLOOKUP($N2211,IMPOSTAZIONI!$E$6:$I$13,5,FALSE),IMPOSTAZIONI!$B$25:$N$32,6,FALSE)))</f>
        <v/>
      </c>
      <c r="BU2211" s="20" t="str">
        <f>IF($N2211="","",IF(VLOOKUP(VLOOKUP($N2211,IMPOSTAZIONI!$E$6:$I$13,5,FALSE),IMPOSTAZIONI!$B$25:$N$32,9,FALSE)=0,"",VLOOKUP(VLOOKUP($N2211,IMPOSTAZIONI!$E$6:$I$13,5,FALSE),IMPOSTAZIONI!$B$25:$N$32,9,FALSE)))</f>
        <v/>
      </c>
      <c r="BV2211" s="20" t="str">
        <f>IF($N2211="","",IF(VLOOKUP(VLOOKUP($N2211,IMPOSTAZIONI!$E$6:$I$13,5,FALSE),IMPOSTAZIONI!$B$25:$N$32,12,FALSE)=0,"",VLOOKUP(VLOOKUP($N2211,IMPOSTAZIONI!$E$6:$I$13,5,FALSE),IMPOSTAZIONI!$B$25:$N$32,12,FALSE)))</f>
        <v/>
      </c>
      <c r="BW2211" s="221" t="str">
        <f t="shared" si="569"/>
        <v/>
      </c>
      <c r="BX2211" s="221" t="str">
        <f t="shared" si="570"/>
        <v/>
      </c>
      <c r="BY2211" s="221">
        <f t="shared" si="571"/>
        <v>0</v>
      </c>
      <c r="BZ2211" s="231">
        <f t="shared" si="572"/>
        <v>0</v>
      </c>
      <c r="CA2211" s="246">
        <f t="shared" si="573"/>
        <v>0</v>
      </c>
      <c r="CB2211" s="246">
        <f t="shared" si="574"/>
        <v>0</v>
      </c>
      <c r="CC2211" s="246" t="str">
        <f t="shared" si="575"/>
        <v/>
      </c>
      <c r="CD2211" s="246">
        <f t="shared" si="576"/>
        <v>5</v>
      </c>
      <c r="CE2211" s="246">
        <f t="shared" si="577"/>
        <v>0</v>
      </c>
      <c r="CF2211" s="276">
        <f t="shared" si="578"/>
        <v>0</v>
      </c>
      <c r="CG2211" s="277">
        <f t="shared" si="578"/>
        <v>0</v>
      </c>
      <c r="CH2211" s="277">
        <f t="shared" si="578"/>
        <v>0</v>
      </c>
      <c r="CI2211" s="278">
        <f t="shared" si="578"/>
        <v>0</v>
      </c>
      <c r="CJ2211" s="280">
        <f t="shared" si="579"/>
        <v>0</v>
      </c>
      <c r="CK2211" s="232">
        <f t="shared" si="580"/>
        <v>0</v>
      </c>
      <c r="CL2211" s="1"/>
    </row>
    <row r="2212" spans="1:90" ht="18" customHeight="1">
      <c r="A2212" s="1"/>
      <c r="B2212" s="1"/>
      <c r="C2212" s="314"/>
      <c r="D2212" s="287" t="str">
        <f t="shared" si="567"/>
        <v/>
      </c>
      <c r="E2212" s="449" t="str">
        <f t="shared" si="568"/>
        <v/>
      </c>
      <c r="F2212" s="450"/>
      <c r="G2212" s="451"/>
      <c r="H2212" s="452"/>
      <c r="I2212" s="453"/>
      <c r="J2212" s="453"/>
      <c r="K2212" s="453"/>
      <c r="L2212" s="453"/>
      <c r="M2212" s="454"/>
      <c r="N2212" s="455"/>
      <c r="O2212" s="456"/>
      <c r="P2212" s="456"/>
      <c r="Q2212" s="456"/>
      <c r="R2212" s="456"/>
      <c r="S2212" s="456"/>
      <c r="T2212" s="456"/>
      <c r="U2212" s="456"/>
      <c r="V2212" s="456"/>
      <c r="W2212" s="456"/>
      <c r="X2212" s="456"/>
      <c r="Y2212" s="456"/>
      <c r="Z2212" s="456"/>
      <c r="AA2212" s="456"/>
      <c r="AB2212" s="456"/>
      <c r="AC2212" s="456"/>
      <c r="AD2212" s="456"/>
      <c r="AE2212" s="457"/>
      <c r="AF2212" s="455"/>
      <c r="AG2212" s="456"/>
      <c r="AH2212" s="456"/>
      <c r="AI2212" s="456"/>
      <c r="AJ2212" s="456"/>
      <c r="AK2212" s="456"/>
      <c r="AL2212" s="456"/>
      <c r="AM2212" s="456"/>
      <c r="AN2212" s="457"/>
      <c r="AO2212" s="455"/>
      <c r="AP2212" s="456"/>
      <c r="AQ2212" s="456"/>
      <c r="AR2212" s="456"/>
      <c r="AS2212" s="456"/>
      <c r="AT2212" s="456"/>
      <c r="AU2212" s="456"/>
      <c r="AV2212" s="456"/>
      <c r="AW2212" s="456"/>
      <c r="AX2212" s="456"/>
      <c r="AY2212" s="456"/>
      <c r="AZ2212" s="456"/>
      <c r="BA2212" s="456"/>
      <c r="BB2212" s="456"/>
      <c r="BC2212" s="456"/>
      <c r="BD2212" s="456"/>
      <c r="BE2212" s="456"/>
      <c r="BF2212" s="456"/>
      <c r="BG2212" s="457"/>
      <c r="BH2212" s="458"/>
      <c r="BI2212" s="459"/>
      <c r="BJ2212" s="459"/>
      <c r="BK2212" s="459"/>
      <c r="BL2212" s="459"/>
      <c r="BM2212" s="460"/>
      <c r="BN2212" s="314"/>
      <c r="BO2212" s="314"/>
      <c r="BP2212" s="1"/>
      <c r="BQ2212" s="120">
        <f>IF($F$3="","",IF(N2212=$F$3,COUNTIF(BQ$23:BQ2211,"&gt;0")+1,0))</f>
        <v>0</v>
      </c>
      <c r="BR2212" s="1"/>
      <c r="BS2212" s="20" t="str">
        <f>IF($N2212="","",IF(VLOOKUP(VLOOKUP($N2212,IMPOSTAZIONI!$E$6:$I$13,5,FALSE),IMPOSTAZIONI!$B$25:$N$32,3,FALSE)=0,"",VLOOKUP(VLOOKUP($N2212,IMPOSTAZIONI!$E$6:$I$13,5,FALSE),IMPOSTAZIONI!$B$25:$N$32,3,FALSE)))</f>
        <v/>
      </c>
      <c r="BT2212" s="20" t="str">
        <f>IF($N2212="","",IF(VLOOKUP(VLOOKUP($N2212,IMPOSTAZIONI!$E$6:$I$13,5,FALSE),IMPOSTAZIONI!$B$25:$N$32,6,FALSE)=0,"",VLOOKUP(VLOOKUP($N2212,IMPOSTAZIONI!$E$6:$I$13,5,FALSE),IMPOSTAZIONI!$B$25:$N$32,6,FALSE)))</f>
        <v/>
      </c>
      <c r="BU2212" s="20" t="str">
        <f>IF($N2212="","",IF(VLOOKUP(VLOOKUP($N2212,IMPOSTAZIONI!$E$6:$I$13,5,FALSE),IMPOSTAZIONI!$B$25:$N$32,9,FALSE)=0,"",VLOOKUP(VLOOKUP($N2212,IMPOSTAZIONI!$E$6:$I$13,5,FALSE),IMPOSTAZIONI!$B$25:$N$32,9,FALSE)))</f>
        <v/>
      </c>
      <c r="BV2212" s="20" t="str">
        <f>IF($N2212="","",IF(VLOOKUP(VLOOKUP($N2212,IMPOSTAZIONI!$E$6:$I$13,5,FALSE),IMPOSTAZIONI!$B$25:$N$32,12,FALSE)=0,"",VLOOKUP(VLOOKUP($N2212,IMPOSTAZIONI!$E$6:$I$13,5,FALSE),IMPOSTAZIONI!$B$25:$N$32,12,FALSE)))</f>
        <v/>
      </c>
      <c r="BW2212" s="221" t="str">
        <f t="shared" si="569"/>
        <v/>
      </c>
      <c r="BX2212" s="221" t="str">
        <f t="shared" si="570"/>
        <v/>
      </c>
      <c r="BY2212" s="221">
        <f t="shared" si="571"/>
        <v>0</v>
      </c>
      <c r="BZ2212" s="231">
        <f t="shared" si="572"/>
        <v>0</v>
      </c>
      <c r="CA2212" s="246">
        <f t="shared" si="573"/>
        <v>0</v>
      </c>
      <c r="CB2212" s="246">
        <f t="shared" si="574"/>
        <v>0</v>
      </c>
      <c r="CC2212" s="246" t="str">
        <f t="shared" si="575"/>
        <v/>
      </c>
      <c r="CD2212" s="246">
        <f t="shared" si="576"/>
        <v>5</v>
      </c>
      <c r="CE2212" s="246">
        <f t="shared" si="577"/>
        <v>0</v>
      </c>
      <c r="CF2212" s="276">
        <f t="shared" si="578"/>
        <v>0</v>
      </c>
      <c r="CG2212" s="277">
        <f t="shared" si="578"/>
        <v>0</v>
      </c>
      <c r="CH2212" s="277">
        <f t="shared" si="578"/>
        <v>0</v>
      </c>
      <c r="CI2212" s="278">
        <f t="shared" si="578"/>
        <v>0</v>
      </c>
      <c r="CJ2212" s="280">
        <f t="shared" si="579"/>
        <v>0</v>
      </c>
      <c r="CK2212" s="232">
        <f t="shared" si="580"/>
        <v>0</v>
      </c>
      <c r="CL2212" s="1"/>
    </row>
    <row r="2213" spans="1:90" ht="18" customHeight="1">
      <c r="A2213" s="1"/>
      <c r="B2213" s="1"/>
      <c r="C2213" s="314"/>
      <c r="D2213" s="287" t="str">
        <f t="shared" si="567"/>
        <v/>
      </c>
      <c r="E2213" s="449" t="str">
        <f t="shared" si="568"/>
        <v/>
      </c>
      <c r="F2213" s="450"/>
      <c r="G2213" s="451"/>
      <c r="H2213" s="452"/>
      <c r="I2213" s="453"/>
      <c r="J2213" s="453"/>
      <c r="K2213" s="453"/>
      <c r="L2213" s="453"/>
      <c r="M2213" s="454"/>
      <c r="N2213" s="455"/>
      <c r="O2213" s="456"/>
      <c r="P2213" s="456"/>
      <c r="Q2213" s="456"/>
      <c r="R2213" s="456"/>
      <c r="S2213" s="456"/>
      <c r="T2213" s="456"/>
      <c r="U2213" s="456"/>
      <c r="V2213" s="456"/>
      <c r="W2213" s="456"/>
      <c r="X2213" s="456"/>
      <c r="Y2213" s="456"/>
      <c r="Z2213" s="456"/>
      <c r="AA2213" s="456"/>
      <c r="AB2213" s="456"/>
      <c r="AC2213" s="456"/>
      <c r="AD2213" s="456"/>
      <c r="AE2213" s="457"/>
      <c r="AF2213" s="455"/>
      <c r="AG2213" s="456"/>
      <c r="AH2213" s="456"/>
      <c r="AI2213" s="456"/>
      <c r="AJ2213" s="456"/>
      <c r="AK2213" s="456"/>
      <c r="AL2213" s="456"/>
      <c r="AM2213" s="456"/>
      <c r="AN2213" s="457"/>
      <c r="AO2213" s="455"/>
      <c r="AP2213" s="456"/>
      <c r="AQ2213" s="456"/>
      <c r="AR2213" s="456"/>
      <c r="AS2213" s="456"/>
      <c r="AT2213" s="456"/>
      <c r="AU2213" s="456"/>
      <c r="AV2213" s="456"/>
      <c r="AW2213" s="456"/>
      <c r="AX2213" s="456"/>
      <c r="AY2213" s="456"/>
      <c r="AZ2213" s="456"/>
      <c r="BA2213" s="456"/>
      <c r="BB2213" s="456"/>
      <c r="BC2213" s="456"/>
      <c r="BD2213" s="456"/>
      <c r="BE2213" s="456"/>
      <c r="BF2213" s="456"/>
      <c r="BG2213" s="457"/>
      <c r="BH2213" s="458"/>
      <c r="BI2213" s="459"/>
      <c r="BJ2213" s="459"/>
      <c r="BK2213" s="459"/>
      <c r="BL2213" s="459"/>
      <c r="BM2213" s="460"/>
      <c r="BN2213" s="314"/>
      <c r="BO2213" s="314"/>
      <c r="BP2213" s="1"/>
      <c r="BQ2213" s="120">
        <f>IF($F$3="","",IF(N2213=$F$3,COUNTIF(BQ$23:BQ2212,"&gt;0")+1,0))</f>
        <v>0</v>
      </c>
      <c r="BR2213" s="1"/>
      <c r="BS2213" s="20" t="str">
        <f>IF($N2213="","",IF(VLOOKUP(VLOOKUP($N2213,IMPOSTAZIONI!$E$6:$I$13,5,FALSE),IMPOSTAZIONI!$B$25:$N$32,3,FALSE)=0,"",VLOOKUP(VLOOKUP($N2213,IMPOSTAZIONI!$E$6:$I$13,5,FALSE),IMPOSTAZIONI!$B$25:$N$32,3,FALSE)))</f>
        <v/>
      </c>
      <c r="BT2213" s="20" t="str">
        <f>IF($N2213="","",IF(VLOOKUP(VLOOKUP($N2213,IMPOSTAZIONI!$E$6:$I$13,5,FALSE),IMPOSTAZIONI!$B$25:$N$32,6,FALSE)=0,"",VLOOKUP(VLOOKUP($N2213,IMPOSTAZIONI!$E$6:$I$13,5,FALSE),IMPOSTAZIONI!$B$25:$N$32,6,FALSE)))</f>
        <v/>
      </c>
      <c r="BU2213" s="20" t="str">
        <f>IF($N2213="","",IF(VLOOKUP(VLOOKUP($N2213,IMPOSTAZIONI!$E$6:$I$13,5,FALSE),IMPOSTAZIONI!$B$25:$N$32,9,FALSE)=0,"",VLOOKUP(VLOOKUP($N2213,IMPOSTAZIONI!$E$6:$I$13,5,FALSE),IMPOSTAZIONI!$B$25:$N$32,9,FALSE)))</f>
        <v/>
      </c>
      <c r="BV2213" s="20" t="str">
        <f>IF($N2213="","",IF(VLOOKUP(VLOOKUP($N2213,IMPOSTAZIONI!$E$6:$I$13,5,FALSE),IMPOSTAZIONI!$B$25:$N$32,12,FALSE)=0,"",VLOOKUP(VLOOKUP($N2213,IMPOSTAZIONI!$E$6:$I$13,5,FALSE),IMPOSTAZIONI!$B$25:$N$32,12,FALSE)))</f>
        <v/>
      </c>
      <c r="BW2213" s="221" t="str">
        <f t="shared" si="569"/>
        <v/>
      </c>
      <c r="BX2213" s="221" t="str">
        <f t="shared" si="570"/>
        <v/>
      </c>
      <c r="BY2213" s="221">
        <f t="shared" si="571"/>
        <v>0</v>
      </c>
      <c r="BZ2213" s="231">
        <f t="shared" si="572"/>
        <v>0</v>
      </c>
      <c r="CA2213" s="246">
        <f t="shared" si="573"/>
        <v>0</v>
      </c>
      <c r="CB2213" s="246">
        <f t="shared" si="574"/>
        <v>0</v>
      </c>
      <c r="CC2213" s="246" t="str">
        <f t="shared" si="575"/>
        <v/>
      </c>
      <c r="CD2213" s="246">
        <f t="shared" si="576"/>
        <v>5</v>
      </c>
      <c r="CE2213" s="246">
        <f t="shared" si="577"/>
        <v>0</v>
      </c>
      <c r="CF2213" s="276">
        <f t="shared" si="578"/>
        <v>0</v>
      </c>
      <c r="CG2213" s="277">
        <f t="shared" si="578"/>
        <v>0</v>
      </c>
      <c r="CH2213" s="277">
        <f t="shared" si="578"/>
        <v>0</v>
      </c>
      <c r="CI2213" s="278">
        <f t="shared" si="578"/>
        <v>0</v>
      </c>
      <c r="CJ2213" s="280">
        <f t="shared" si="579"/>
        <v>0</v>
      </c>
      <c r="CK2213" s="232">
        <f t="shared" si="580"/>
        <v>0</v>
      </c>
      <c r="CL2213" s="1"/>
    </row>
    <row r="2214" spans="1:90" ht="18" customHeight="1">
      <c r="A2214" s="1"/>
      <c r="B2214" s="1"/>
      <c r="C2214" s="314"/>
      <c r="D2214" s="287" t="str">
        <f t="shared" si="567"/>
        <v/>
      </c>
      <c r="E2214" s="449" t="str">
        <f t="shared" si="568"/>
        <v/>
      </c>
      <c r="F2214" s="450"/>
      <c r="G2214" s="451"/>
      <c r="H2214" s="452"/>
      <c r="I2214" s="453"/>
      <c r="J2214" s="453"/>
      <c r="K2214" s="453"/>
      <c r="L2214" s="453"/>
      <c r="M2214" s="454"/>
      <c r="N2214" s="455"/>
      <c r="O2214" s="456"/>
      <c r="P2214" s="456"/>
      <c r="Q2214" s="456"/>
      <c r="R2214" s="456"/>
      <c r="S2214" s="456"/>
      <c r="T2214" s="456"/>
      <c r="U2214" s="456"/>
      <c r="V2214" s="456"/>
      <c r="W2214" s="456"/>
      <c r="X2214" s="456"/>
      <c r="Y2214" s="456"/>
      <c r="Z2214" s="456"/>
      <c r="AA2214" s="456"/>
      <c r="AB2214" s="456"/>
      <c r="AC2214" s="456"/>
      <c r="AD2214" s="456"/>
      <c r="AE2214" s="457"/>
      <c r="AF2214" s="455"/>
      <c r="AG2214" s="456"/>
      <c r="AH2214" s="456"/>
      <c r="AI2214" s="456"/>
      <c r="AJ2214" s="456"/>
      <c r="AK2214" s="456"/>
      <c r="AL2214" s="456"/>
      <c r="AM2214" s="456"/>
      <c r="AN2214" s="457"/>
      <c r="AO2214" s="455"/>
      <c r="AP2214" s="456"/>
      <c r="AQ2214" s="456"/>
      <c r="AR2214" s="456"/>
      <c r="AS2214" s="456"/>
      <c r="AT2214" s="456"/>
      <c r="AU2214" s="456"/>
      <c r="AV2214" s="456"/>
      <c r="AW2214" s="456"/>
      <c r="AX2214" s="456"/>
      <c r="AY2214" s="456"/>
      <c r="AZ2214" s="456"/>
      <c r="BA2214" s="456"/>
      <c r="BB2214" s="456"/>
      <c r="BC2214" s="456"/>
      <c r="BD2214" s="456"/>
      <c r="BE2214" s="456"/>
      <c r="BF2214" s="456"/>
      <c r="BG2214" s="457"/>
      <c r="BH2214" s="458"/>
      <c r="BI2214" s="459"/>
      <c r="BJ2214" s="459"/>
      <c r="BK2214" s="459"/>
      <c r="BL2214" s="459"/>
      <c r="BM2214" s="460"/>
      <c r="BN2214" s="314"/>
      <c r="BO2214" s="314"/>
      <c r="BP2214" s="1"/>
      <c r="BQ2214" s="120">
        <f>IF($F$3="","",IF(N2214=$F$3,COUNTIF(BQ$23:BQ2213,"&gt;0")+1,0))</f>
        <v>0</v>
      </c>
      <c r="BR2214" s="1"/>
      <c r="BS2214" s="20" t="str">
        <f>IF($N2214="","",IF(VLOOKUP(VLOOKUP($N2214,IMPOSTAZIONI!$E$6:$I$13,5,FALSE),IMPOSTAZIONI!$B$25:$N$32,3,FALSE)=0,"",VLOOKUP(VLOOKUP($N2214,IMPOSTAZIONI!$E$6:$I$13,5,FALSE),IMPOSTAZIONI!$B$25:$N$32,3,FALSE)))</f>
        <v/>
      </c>
      <c r="BT2214" s="20" t="str">
        <f>IF($N2214="","",IF(VLOOKUP(VLOOKUP($N2214,IMPOSTAZIONI!$E$6:$I$13,5,FALSE),IMPOSTAZIONI!$B$25:$N$32,6,FALSE)=0,"",VLOOKUP(VLOOKUP($N2214,IMPOSTAZIONI!$E$6:$I$13,5,FALSE),IMPOSTAZIONI!$B$25:$N$32,6,FALSE)))</f>
        <v/>
      </c>
      <c r="BU2214" s="20" t="str">
        <f>IF($N2214="","",IF(VLOOKUP(VLOOKUP($N2214,IMPOSTAZIONI!$E$6:$I$13,5,FALSE),IMPOSTAZIONI!$B$25:$N$32,9,FALSE)=0,"",VLOOKUP(VLOOKUP($N2214,IMPOSTAZIONI!$E$6:$I$13,5,FALSE),IMPOSTAZIONI!$B$25:$N$32,9,FALSE)))</f>
        <v/>
      </c>
      <c r="BV2214" s="20" t="str">
        <f>IF($N2214="","",IF(VLOOKUP(VLOOKUP($N2214,IMPOSTAZIONI!$E$6:$I$13,5,FALSE),IMPOSTAZIONI!$B$25:$N$32,12,FALSE)=0,"",VLOOKUP(VLOOKUP($N2214,IMPOSTAZIONI!$E$6:$I$13,5,FALSE),IMPOSTAZIONI!$B$25:$N$32,12,FALSE)))</f>
        <v/>
      </c>
      <c r="BW2214" s="221" t="str">
        <f t="shared" si="569"/>
        <v/>
      </c>
      <c r="BX2214" s="221" t="str">
        <f t="shared" si="570"/>
        <v/>
      </c>
      <c r="BY2214" s="221">
        <f t="shared" si="571"/>
        <v>0</v>
      </c>
      <c r="BZ2214" s="231">
        <f t="shared" si="572"/>
        <v>0</v>
      </c>
      <c r="CA2214" s="246">
        <f t="shared" si="573"/>
        <v>0</v>
      </c>
      <c r="CB2214" s="246">
        <f t="shared" si="574"/>
        <v>0</v>
      </c>
      <c r="CC2214" s="246" t="str">
        <f t="shared" si="575"/>
        <v/>
      </c>
      <c r="CD2214" s="246">
        <f t="shared" si="576"/>
        <v>5</v>
      </c>
      <c r="CE2214" s="246">
        <f t="shared" si="577"/>
        <v>0</v>
      </c>
      <c r="CF2214" s="276">
        <f t="shared" si="578"/>
        <v>0</v>
      </c>
      <c r="CG2214" s="277">
        <f t="shared" si="578"/>
        <v>0</v>
      </c>
      <c r="CH2214" s="277">
        <f t="shared" si="578"/>
        <v>0</v>
      </c>
      <c r="CI2214" s="278">
        <f t="shared" si="578"/>
        <v>0</v>
      </c>
      <c r="CJ2214" s="280">
        <f t="shared" si="579"/>
        <v>0</v>
      </c>
      <c r="CK2214" s="232">
        <f t="shared" si="580"/>
        <v>0</v>
      </c>
      <c r="CL2214" s="1"/>
    </row>
    <row r="2215" spans="1:90" ht="18" customHeight="1">
      <c r="A2215" s="1"/>
      <c r="B2215" s="1"/>
      <c r="C2215" s="314"/>
      <c r="D2215" s="287" t="str">
        <f t="shared" si="567"/>
        <v/>
      </c>
      <c r="E2215" s="449" t="str">
        <f t="shared" si="568"/>
        <v/>
      </c>
      <c r="F2215" s="450"/>
      <c r="G2215" s="451"/>
      <c r="H2215" s="452"/>
      <c r="I2215" s="453"/>
      <c r="J2215" s="453"/>
      <c r="K2215" s="453"/>
      <c r="L2215" s="453"/>
      <c r="M2215" s="454"/>
      <c r="N2215" s="455"/>
      <c r="O2215" s="456"/>
      <c r="P2215" s="456"/>
      <c r="Q2215" s="456"/>
      <c r="R2215" s="456"/>
      <c r="S2215" s="456"/>
      <c r="T2215" s="456"/>
      <c r="U2215" s="456"/>
      <c r="V2215" s="456"/>
      <c r="W2215" s="456"/>
      <c r="X2215" s="456"/>
      <c r="Y2215" s="456"/>
      <c r="Z2215" s="456"/>
      <c r="AA2215" s="456"/>
      <c r="AB2215" s="456"/>
      <c r="AC2215" s="456"/>
      <c r="AD2215" s="456"/>
      <c r="AE2215" s="457"/>
      <c r="AF2215" s="455"/>
      <c r="AG2215" s="456"/>
      <c r="AH2215" s="456"/>
      <c r="AI2215" s="456"/>
      <c r="AJ2215" s="456"/>
      <c r="AK2215" s="456"/>
      <c r="AL2215" s="456"/>
      <c r="AM2215" s="456"/>
      <c r="AN2215" s="457"/>
      <c r="AO2215" s="455"/>
      <c r="AP2215" s="456"/>
      <c r="AQ2215" s="456"/>
      <c r="AR2215" s="456"/>
      <c r="AS2215" s="456"/>
      <c r="AT2215" s="456"/>
      <c r="AU2215" s="456"/>
      <c r="AV2215" s="456"/>
      <c r="AW2215" s="456"/>
      <c r="AX2215" s="456"/>
      <c r="AY2215" s="456"/>
      <c r="AZ2215" s="456"/>
      <c r="BA2215" s="456"/>
      <c r="BB2215" s="456"/>
      <c r="BC2215" s="456"/>
      <c r="BD2215" s="456"/>
      <c r="BE2215" s="456"/>
      <c r="BF2215" s="456"/>
      <c r="BG2215" s="457"/>
      <c r="BH2215" s="458"/>
      <c r="BI2215" s="459"/>
      <c r="BJ2215" s="459"/>
      <c r="BK2215" s="459"/>
      <c r="BL2215" s="459"/>
      <c r="BM2215" s="460"/>
      <c r="BN2215" s="314"/>
      <c r="BO2215" s="314"/>
      <c r="BP2215" s="1"/>
      <c r="BQ2215" s="120">
        <f>IF($F$3="","",IF(N2215=$F$3,COUNTIF(BQ$23:BQ2214,"&gt;0")+1,0))</f>
        <v>0</v>
      </c>
      <c r="BR2215" s="1"/>
      <c r="BS2215" s="20" t="str">
        <f>IF($N2215="","",IF(VLOOKUP(VLOOKUP($N2215,IMPOSTAZIONI!$E$6:$I$13,5,FALSE),IMPOSTAZIONI!$B$25:$N$32,3,FALSE)=0,"",VLOOKUP(VLOOKUP($N2215,IMPOSTAZIONI!$E$6:$I$13,5,FALSE),IMPOSTAZIONI!$B$25:$N$32,3,FALSE)))</f>
        <v/>
      </c>
      <c r="BT2215" s="20" t="str">
        <f>IF($N2215="","",IF(VLOOKUP(VLOOKUP($N2215,IMPOSTAZIONI!$E$6:$I$13,5,FALSE),IMPOSTAZIONI!$B$25:$N$32,6,FALSE)=0,"",VLOOKUP(VLOOKUP($N2215,IMPOSTAZIONI!$E$6:$I$13,5,FALSE),IMPOSTAZIONI!$B$25:$N$32,6,FALSE)))</f>
        <v/>
      </c>
      <c r="BU2215" s="20" t="str">
        <f>IF($N2215="","",IF(VLOOKUP(VLOOKUP($N2215,IMPOSTAZIONI!$E$6:$I$13,5,FALSE),IMPOSTAZIONI!$B$25:$N$32,9,FALSE)=0,"",VLOOKUP(VLOOKUP($N2215,IMPOSTAZIONI!$E$6:$I$13,5,FALSE),IMPOSTAZIONI!$B$25:$N$32,9,FALSE)))</f>
        <v/>
      </c>
      <c r="BV2215" s="20" t="str">
        <f>IF($N2215="","",IF(VLOOKUP(VLOOKUP($N2215,IMPOSTAZIONI!$E$6:$I$13,5,FALSE),IMPOSTAZIONI!$B$25:$N$32,12,FALSE)=0,"",VLOOKUP(VLOOKUP($N2215,IMPOSTAZIONI!$E$6:$I$13,5,FALSE),IMPOSTAZIONI!$B$25:$N$32,12,FALSE)))</f>
        <v/>
      </c>
      <c r="BW2215" s="221" t="str">
        <f t="shared" si="569"/>
        <v/>
      </c>
      <c r="BX2215" s="221" t="str">
        <f t="shared" si="570"/>
        <v/>
      </c>
      <c r="BY2215" s="221">
        <f t="shared" si="571"/>
        <v>0</v>
      </c>
      <c r="BZ2215" s="231">
        <f t="shared" si="572"/>
        <v>0</v>
      </c>
      <c r="CA2215" s="246">
        <f t="shared" si="573"/>
        <v>0</v>
      </c>
      <c r="CB2215" s="246">
        <f t="shared" si="574"/>
        <v>0</v>
      </c>
      <c r="CC2215" s="246" t="str">
        <f t="shared" si="575"/>
        <v/>
      </c>
      <c r="CD2215" s="246">
        <f t="shared" si="576"/>
        <v>5</v>
      </c>
      <c r="CE2215" s="246">
        <f t="shared" si="577"/>
        <v>0</v>
      </c>
      <c r="CF2215" s="276">
        <f t="shared" si="578"/>
        <v>0</v>
      </c>
      <c r="CG2215" s="277">
        <f t="shared" si="578"/>
        <v>0</v>
      </c>
      <c r="CH2215" s="277">
        <f t="shared" si="578"/>
        <v>0</v>
      </c>
      <c r="CI2215" s="278">
        <f t="shared" si="578"/>
        <v>0</v>
      </c>
      <c r="CJ2215" s="280">
        <f t="shared" si="579"/>
        <v>0</v>
      </c>
      <c r="CK2215" s="232">
        <f t="shared" si="580"/>
        <v>0</v>
      </c>
      <c r="CL2215" s="1"/>
    </row>
    <row r="2216" spans="1:90" ht="18" customHeight="1">
      <c r="A2216" s="1"/>
      <c r="B2216" s="1"/>
      <c r="C2216" s="314"/>
      <c r="D2216" s="287" t="str">
        <f t="shared" si="567"/>
        <v/>
      </c>
      <c r="E2216" s="449" t="str">
        <f t="shared" si="568"/>
        <v/>
      </c>
      <c r="F2216" s="450"/>
      <c r="G2216" s="451"/>
      <c r="H2216" s="452"/>
      <c r="I2216" s="453"/>
      <c r="J2216" s="453"/>
      <c r="K2216" s="453"/>
      <c r="L2216" s="453"/>
      <c r="M2216" s="454"/>
      <c r="N2216" s="455"/>
      <c r="O2216" s="456"/>
      <c r="P2216" s="456"/>
      <c r="Q2216" s="456"/>
      <c r="R2216" s="456"/>
      <c r="S2216" s="456"/>
      <c r="T2216" s="456"/>
      <c r="U2216" s="456"/>
      <c r="V2216" s="456"/>
      <c r="W2216" s="456"/>
      <c r="X2216" s="456"/>
      <c r="Y2216" s="456"/>
      <c r="Z2216" s="456"/>
      <c r="AA2216" s="456"/>
      <c r="AB2216" s="456"/>
      <c r="AC2216" s="456"/>
      <c r="AD2216" s="456"/>
      <c r="AE2216" s="457"/>
      <c r="AF2216" s="455"/>
      <c r="AG2216" s="456"/>
      <c r="AH2216" s="456"/>
      <c r="AI2216" s="456"/>
      <c r="AJ2216" s="456"/>
      <c r="AK2216" s="456"/>
      <c r="AL2216" s="456"/>
      <c r="AM2216" s="456"/>
      <c r="AN2216" s="457"/>
      <c r="AO2216" s="455"/>
      <c r="AP2216" s="456"/>
      <c r="AQ2216" s="456"/>
      <c r="AR2216" s="456"/>
      <c r="AS2216" s="456"/>
      <c r="AT2216" s="456"/>
      <c r="AU2216" s="456"/>
      <c r="AV2216" s="456"/>
      <c r="AW2216" s="456"/>
      <c r="AX2216" s="456"/>
      <c r="AY2216" s="456"/>
      <c r="AZ2216" s="456"/>
      <c r="BA2216" s="456"/>
      <c r="BB2216" s="456"/>
      <c r="BC2216" s="456"/>
      <c r="BD2216" s="456"/>
      <c r="BE2216" s="456"/>
      <c r="BF2216" s="456"/>
      <c r="BG2216" s="457"/>
      <c r="BH2216" s="458"/>
      <c r="BI2216" s="459"/>
      <c r="BJ2216" s="459"/>
      <c r="BK2216" s="459"/>
      <c r="BL2216" s="459"/>
      <c r="BM2216" s="460"/>
      <c r="BN2216" s="314"/>
      <c r="BO2216" s="314"/>
      <c r="BP2216" s="1"/>
      <c r="BQ2216" s="120">
        <f>IF($F$3="","",IF(N2216=$F$3,COUNTIF(BQ$23:BQ2215,"&gt;0")+1,0))</f>
        <v>0</v>
      </c>
      <c r="BR2216" s="1"/>
      <c r="BS2216" s="20" t="str">
        <f>IF($N2216="","",IF(VLOOKUP(VLOOKUP($N2216,IMPOSTAZIONI!$E$6:$I$13,5,FALSE),IMPOSTAZIONI!$B$25:$N$32,3,FALSE)=0,"",VLOOKUP(VLOOKUP($N2216,IMPOSTAZIONI!$E$6:$I$13,5,FALSE),IMPOSTAZIONI!$B$25:$N$32,3,FALSE)))</f>
        <v/>
      </c>
      <c r="BT2216" s="20" t="str">
        <f>IF($N2216="","",IF(VLOOKUP(VLOOKUP($N2216,IMPOSTAZIONI!$E$6:$I$13,5,FALSE),IMPOSTAZIONI!$B$25:$N$32,6,FALSE)=0,"",VLOOKUP(VLOOKUP($N2216,IMPOSTAZIONI!$E$6:$I$13,5,FALSE),IMPOSTAZIONI!$B$25:$N$32,6,FALSE)))</f>
        <v/>
      </c>
      <c r="BU2216" s="20" t="str">
        <f>IF($N2216="","",IF(VLOOKUP(VLOOKUP($N2216,IMPOSTAZIONI!$E$6:$I$13,5,FALSE),IMPOSTAZIONI!$B$25:$N$32,9,FALSE)=0,"",VLOOKUP(VLOOKUP($N2216,IMPOSTAZIONI!$E$6:$I$13,5,FALSE),IMPOSTAZIONI!$B$25:$N$32,9,FALSE)))</f>
        <v/>
      </c>
      <c r="BV2216" s="20" t="str">
        <f>IF($N2216="","",IF(VLOOKUP(VLOOKUP($N2216,IMPOSTAZIONI!$E$6:$I$13,5,FALSE),IMPOSTAZIONI!$B$25:$N$32,12,FALSE)=0,"",VLOOKUP(VLOOKUP($N2216,IMPOSTAZIONI!$E$6:$I$13,5,FALSE),IMPOSTAZIONI!$B$25:$N$32,12,FALSE)))</f>
        <v/>
      </c>
      <c r="BW2216" s="221" t="str">
        <f t="shared" si="569"/>
        <v/>
      </c>
      <c r="BX2216" s="221" t="str">
        <f t="shared" si="570"/>
        <v/>
      </c>
      <c r="BY2216" s="221">
        <f t="shared" si="571"/>
        <v>0</v>
      </c>
      <c r="BZ2216" s="231">
        <f t="shared" si="572"/>
        <v>0</v>
      </c>
      <c r="CA2216" s="246">
        <f t="shared" si="573"/>
        <v>0</v>
      </c>
      <c r="CB2216" s="246">
        <f t="shared" si="574"/>
        <v>0</v>
      </c>
      <c r="CC2216" s="246" t="str">
        <f t="shared" si="575"/>
        <v/>
      </c>
      <c r="CD2216" s="246">
        <f t="shared" si="576"/>
        <v>5</v>
      </c>
      <c r="CE2216" s="246">
        <f t="shared" si="577"/>
        <v>0</v>
      </c>
      <c r="CF2216" s="276">
        <f t="shared" si="578"/>
        <v>0</v>
      </c>
      <c r="CG2216" s="277">
        <f t="shared" si="578"/>
        <v>0</v>
      </c>
      <c r="CH2216" s="277">
        <f t="shared" si="578"/>
        <v>0</v>
      </c>
      <c r="CI2216" s="278">
        <f t="shared" si="578"/>
        <v>0</v>
      </c>
      <c r="CJ2216" s="280">
        <f t="shared" si="579"/>
        <v>0</v>
      </c>
      <c r="CK2216" s="232">
        <f t="shared" si="580"/>
        <v>0</v>
      </c>
      <c r="CL2216" s="1"/>
    </row>
    <row r="2217" spans="1:90" ht="18" customHeight="1">
      <c r="A2217" s="1"/>
      <c r="B2217" s="1"/>
      <c r="C2217" s="314"/>
      <c r="D2217" s="287" t="str">
        <f t="shared" si="567"/>
        <v/>
      </c>
      <c r="E2217" s="449" t="str">
        <f t="shared" si="568"/>
        <v/>
      </c>
      <c r="F2217" s="450"/>
      <c r="G2217" s="451"/>
      <c r="H2217" s="452"/>
      <c r="I2217" s="453"/>
      <c r="J2217" s="453"/>
      <c r="K2217" s="453"/>
      <c r="L2217" s="453"/>
      <c r="M2217" s="454"/>
      <c r="N2217" s="455"/>
      <c r="O2217" s="456"/>
      <c r="P2217" s="456"/>
      <c r="Q2217" s="456"/>
      <c r="R2217" s="456"/>
      <c r="S2217" s="456"/>
      <c r="T2217" s="456"/>
      <c r="U2217" s="456"/>
      <c r="V2217" s="456"/>
      <c r="W2217" s="456"/>
      <c r="X2217" s="456"/>
      <c r="Y2217" s="456"/>
      <c r="Z2217" s="456"/>
      <c r="AA2217" s="456"/>
      <c r="AB2217" s="456"/>
      <c r="AC2217" s="456"/>
      <c r="AD2217" s="456"/>
      <c r="AE2217" s="457"/>
      <c r="AF2217" s="455"/>
      <c r="AG2217" s="456"/>
      <c r="AH2217" s="456"/>
      <c r="AI2217" s="456"/>
      <c r="AJ2217" s="456"/>
      <c r="AK2217" s="456"/>
      <c r="AL2217" s="456"/>
      <c r="AM2217" s="456"/>
      <c r="AN2217" s="457"/>
      <c r="AO2217" s="455"/>
      <c r="AP2217" s="456"/>
      <c r="AQ2217" s="456"/>
      <c r="AR2217" s="456"/>
      <c r="AS2217" s="456"/>
      <c r="AT2217" s="456"/>
      <c r="AU2217" s="456"/>
      <c r="AV2217" s="456"/>
      <c r="AW2217" s="456"/>
      <c r="AX2217" s="456"/>
      <c r="AY2217" s="456"/>
      <c r="AZ2217" s="456"/>
      <c r="BA2217" s="456"/>
      <c r="BB2217" s="456"/>
      <c r="BC2217" s="456"/>
      <c r="BD2217" s="456"/>
      <c r="BE2217" s="456"/>
      <c r="BF2217" s="456"/>
      <c r="BG2217" s="457"/>
      <c r="BH2217" s="458"/>
      <c r="BI2217" s="459"/>
      <c r="BJ2217" s="459"/>
      <c r="BK2217" s="459"/>
      <c r="BL2217" s="459"/>
      <c r="BM2217" s="460"/>
      <c r="BN2217" s="314"/>
      <c r="BO2217" s="314"/>
      <c r="BP2217" s="1"/>
      <c r="BQ2217" s="120">
        <f>IF($F$3="","",IF(N2217=$F$3,COUNTIF(BQ$23:BQ2216,"&gt;0")+1,0))</f>
        <v>0</v>
      </c>
      <c r="BR2217" s="1"/>
      <c r="BS2217" s="20" t="str">
        <f>IF($N2217="","",IF(VLOOKUP(VLOOKUP($N2217,IMPOSTAZIONI!$E$6:$I$13,5,FALSE),IMPOSTAZIONI!$B$25:$N$32,3,FALSE)=0,"",VLOOKUP(VLOOKUP($N2217,IMPOSTAZIONI!$E$6:$I$13,5,FALSE),IMPOSTAZIONI!$B$25:$N$32,3,FALSE)))</f>
        <v/>
      </c>
      <c r="BT2217" s="20" t="str">
        <f>IF($N2217="","",IF(VLOOKUP(VLOOKUP($N2217,IMPOSTAZIONI!$E$6:$I$13,5,FALSE),IMPOSTAZIONI!$B$25:$N$32,6,FALSE)=0,"",VLOOKUP(VLOOKUP($N2217,IMPOSTAZIONI!$E$6:$I$13,5,FALSE),IMPOSTAZIONI!$B$25:$N$32,6,FALSE)))</f>
        <v/>
      </c>
      <c r="BU2217" s="20" t="str">
        <f>IF($N2217="","",IF(VLOOKUP(VLOOKUP($N2217,IMPOSTAZIONI!$E$6:$I$13,5,FALSE),IMPOSTAZIONI!$B$25:$N$32,9,FALSE)=0,"",VLOOKUP(VLOOKUP($N2217,IMPOSTAZIONI!$E$6:$I$13,5,FALSE),IMPOSTAZIONI!$B$25:$N$32,9,FALSE)))</f>
        <v/>
      </c>
      <c r="BV2217" s="20" t="str">
        <f>IF($N2217="","",IF(VLOOKUP(VLOOKUP($N2217,IMPOSTAZIONI!$E$6:$I$13,5,FALSE),IMPOSTAZIONI!$B$25:$N$32,12,FALSE)=0,"",VLOOKUP(VLOOKUP($N2217,IMPOSTAZIONI!$E$6:$I$13,5,FALSE),IMPOSTAZIONI!$B$25:$N$32,12,FALSE)))</f>
        <v/>
      </c>
      <c r="BW2217" s="221" t="str">
        <f t="shared" si="569"/>
        <v/>
      </c>
      <c r="BX2217" s="221" t="str">
        <f t="shared" si="570"/>
        <v/>
      </c>
      <c r="BY2217" s="221">
        <f t="shared" si="571"/>
        <v>0</v>
      </c>
      <c r="BZ2217" s="231">
        <f t="shared" si="572"/>
        <v>0</v>
      </c>
      <c r="CA2217" s="246">
        <f t="shared" si="573"/>
        <v>0</v>
      </c>
      <c r="CB2217" s="246">
        <f t="shared" si="574"/>
        <v>0</v>
      </c>
      <c r="CC2217" s="246" t="str">
        <f t="shared" si="575"/>
        <v/>
      </c>
      <c r="CD2217" s="246">
        <f t="shared" si="576"/>
        <v>5</v>
      </c>
      <c r="CE2217" s="246">
        <f t="shared" si="577"/>
        <v>0</v>
      </c>
      <c r="CF2217" s="276">
        <f t="shared" si="578"/>
        <v>0</v>
      </c>
      <c r="CG2217" s="277">
        <f t="shared" si="578"/>
        <v>0</v>
      </c>
      <c r="CH2217" s="277">
        <f t="shared" si="578"/>
        <v>0</v>
      </c>
      <c r="CI2217" s="278">
        <f t="shared" si="578"/>
        <v>0</v>
      </c>
      <c r="CJ2217" s="280">
        <f t="shared" si="579"/>
        <v>0</v>
      </c>
      <c r="CK2217" s="232">
        <f t="shared" si="580"/>
        <v>0</v>
      </c>
      <c r="CL2217" s="1"/>
    </row>
    <row r="2218" spans="1:90" ht="18" customHeight="1">
      <c r="A2218" s="1"/>
      <c r="B2218" s="1"/>
      <c r="C2218" s="314"/>
      <c r="D2218" s="287" t="str">
        <f t="shared" si="567"/>
        <v/>
      </c>
      <c r="E2218" s="449" t="str">
        <f t="shared" si="568"/>
        <v/>
      </c>
      <c r="F2218" s="450"/>
      <c r="G2218" s="451"/>
      <c r="H2218" s="452"/>
      <c r="I2218" s="453"/>
      <c r="J2218" s="453"/>
      <c r="K2218" s="453"/>
      <c r="L2218" s="453"/>
      <c r="M2218" s="454"/>
      <c r="N2218" s="455"/>
      <c r="O2218" s="456"/>
      <c r="P2218" s="456"/>
      <c r="Q2218" s="456"/>
      <c r="R2218" s="456"/>
      <c r="S2218" s="456"/>
      <c r="T2218" s="456"/>
      <c r="U2218" s="456"/>
      <c r="V2218" s="456"/>
      <c r="W2218" s="456"/>
      <c r="X2218" s="456"/>
      <c r="Y2218" s="456"/>
      <c r="Z2218" s="456"/>
      <c r="AA2218" s="456"/>
      <c r="AB2218" s="456"/>
      <c r="AC2218" s="456"/>
      <c r="AD2218" s="456"/>
      <c r="AE2218" s="457"/>
      <c r="AF2218" s="455"/>
      <c r="AG2218" s="456"/>
      <c r="AH2218" s="456"/>
      <c r="AI2218" s="456"/>
      <c r="AJ2218" s="456"/>
      <c r="AK2218" s="456"/>
      <c r="AL2218" s="456"/>
      <c r="AM2218" s="456"/>
      <c r="AN2218" s="457"/>
      <c r="AO2218" s="455"/>
      <c r="AP2218" s="456"/>
      <c r="AQ2218" s="456"/>
      <c r="AR2218" s="456"/>
      <c r="AS2218" s="456"/>
      <c r="AT2218" s="456"/>
      <c r="AU2218" s="456"/>
      <c r="AV2218" s="456"/>
      <c r="AW2218" s="456"/>
      <c r="AX2218" s="456"/>
      <c r="AY2218" s="456"/>
      <c r="AZ2218" s="456"/>
      <c r="BA2218" s="456"/>
      <c r="BB2218" s="456"/>
      <c r="BC2218" s="456"/>
      <c r="BD2218" s="456"/>
      <c r="BE2218" s="456"/>
      <c r="BF2218" s="456"/>
      <c r="BG2218" s="457"/>
      <c r="BH2218" s="458"/>
      <c r="BI2218" s="459"/>
      <c r="BJ2218" s="459"/>
      <c r="BK2218" s="459"/>
      <c r="BL2218" s="459"/>
      <c r="BM2218" s="460"/>
      <c r="BN2218" s="314"/>
      <c r="BO2218" s="314"/>
      <c r="BP2218" s="1"/>
      <c r="BQ2218" s="120">
        <f>IF($F$3="","",IF(N2218=$F$3,COUNTIF(BQ$23:BQ2217,"&gt;0")+1,0))</f>
        <v>0</v>
      </c>
      <c r="BR2218" s="1"/>
      <c r="BS2218" s="20" t="str">
        <f>IF($N2218="","",IF(VLOOKUP(VLOOKUP($N2218,IMPOSTAZIONI!$E$6:$I$13,5,FALSE),IMPOSTAZIONI!$B$25:$N$32,3,FALSE)=0,"",VLOOKUP(VLOOKUP($N2218,IMPOSTAZIONI!$E$6:$I$13,5,FALSE),IMPOSTAZIONI!$B$25:$N$32,3,FALSE)))</f>
        <v/>
      </c>
      <c r="BT2218" s="20" t="str">
        <f>IF($N2218="","",IF(VLOOKUP(VLOOKUP($N2218,IMPOSTAZIONI!$E$6:$I$13,5,FALSE),IMPOSTAZIONI!$B$25:$N$32,6,FALSE)=0,"",VLOOKUP(VLOOKUP($N2218,IMPOSTAZIONI!$E$6:$I$13,5,FALSE),IMPOSTAZIONI!$B$25:$N$32,6,FALSE)))</f>
        <v/>
      </c>
      <c r="BU2218" s="20" t="str">
        <f>IF($N2218="","",IF(VLOOKUP(VLOOKUP($N2218,IMPOSTAZIONI!$E$6:$I$13,5,FALSE),IMPOSTAZIONI!$B$25:$N$32,9,FALSE)=0,"",VLOOKUP(VLOOKUP($N2218,IMPOSTAZIONI!$E$6:$I$13,5,FALSE),IMPOSTAZIONI!$B$25:$N$32,9,FALSE)))</f>
        <v/>
      </c>
      <c r="BV2218" s="20" t="str">
        <f>IF($N2218="","",IF(VLOOKUP(VLOOKUP($N2218,IMPOSTAZIONI!$E$6:$I$13,5,FALSE),IMPOSTAZIONI!$B$25:$N$32,12,FALSE)=0,"",VLOOKUP(VLOOKUP($N2218,IMPOSTAZIONI!$E$6:$I$13,5,FALSE),IMPOSTAZIONI!$B$25:$N$32,12,FALSE)))</f>
        <v/>
      </c>
      <c r="BW2218" s="221" t="str">
        <f t="shared" si="569"/>
        <v/>
      </c>
      <c r="BX2218" s="221" t="str">
        <f t="shared" si="570"/>
        <v/>
      </c>
      <c r="BY2218" s="221">
        <f t="shared" si="571"/>
        <v>0</v>
      </c>
      <c r="BZ2218" s="231">
        <f t="shared" si="572"/>
        <v>0</v>
      </c>
      <c r="CA2218" s="246">
        <f t="shared" si="573"/>
        <v>0</v>
      </c>
      <c r="CB2218" s="246">
        <f t="shared" si="574"/>
        <v>0</v>
      </c>
      <c r="CC2218" s="246" t="str">
        <f t="shared" si="575"/>
        <v/>
      </c>
      <c r="CD2218" s="246">
        <f t="shared" si="576"/>
        <v>5</v>
      </c>
      <c r="CE2218" s="246">
        <f t="shared" si="577"/>
        <v>0</v>
      </c>
      <c r="CF2218" s="276">
        <f t="shared" si="578"/>
        <v>0</v>
      </c>
      <c r="CG2218" s="277">
        <f t="shared" si="578"/>
        <v>0</v>
      </c>
      <c r="CH2218" s="277">
        <f t="shared" si="578"/>
        <v>0</v>
      </c>
      <c r="CI2218" s="278">
        <f t="shared" si="578"/>
        <v>0</v>
      </c>
      <c r="CJ2218" s="280">
        <f t="shared" si="579"/>
        <v>0</v>
      </c>
      <c r="CK2218" s="232">
        <f t="shared" si="580"/>
        <v>0</v>
      </c>
      <c r="CL2218" s="1"/>
    </row>
    <row r="2219" spans="1:90" ht="18" customHeight="1">
      <c r="A2219" s="1"/>
      <c r="B2219" s="1"/>
      <c r="C2219" s="314"/>
      <c r="D2219" s="287" t="str">
        <f t="shared" si="567"/>
        <v/>
      </c>
      <c r="E2219" s="449" t="str">
        <f t="shared" si="568"/>
        <v/>
      </c>
      <c r="F2219" s="450"/>
      <c r="G2219" s="451"/>
      <c r="H2219" s="452"/>
      <c r="I2219" s="453"/>
      <c r="J2219" s="453"/>
      <c r="K2219" s="453"/>
      <c r="L2219" s="453"/>
      <c r="M2219" s="454"/>
      <c r="N2219" s="455"/>
      <c r="O2219" s="456"/>
      <c r="P2219" s="456"/>
      <c r="Q2219" s="456"/>
      <c r="R2219" s="456"/>
      <c r="S2219" s="456"/>
      <c r="T2219" s="456"/>
      <c r="U2219" s="456"/>
      <c r="V2219" s="456"/>
      <c r="W2219" s="456"/>
      <c r="X2219" s="456"/>
      <c r="Y2219" s="456"/>
      <c r="Z2219" s="456"/>
      <c r="AA2219" s="456"/>
      <c r="AB2219" s="456"/>
      <c r="AC2219" s="456"/>
      <c r="AD2219" s="456"/>
      <c r="AE2219" s="457"/>
      <c r="AF2219" s="455"/>
      <c r="AG2219" s="456"/>
      <c r="AH2219" s="456"/>
      <c r="AI2219" s="456"/>
      <c r="AJ2219" s="456"/>
      <c r="AK2219" s="456"/>
      <c r="AL2219" s="456"/>
      <c r="AM2219" s="456"/>
      <c r="AN2219" s="457"/>
      <c r="AO2219" s="455"/>
      <c r="AP2219" s="456"/>
      <c r="AQ2219" s="456"/>
      <c r="AR2219" s="456"/>
      <c r="AS2219" s="456"/>
      <c r="AT2219" s="456"/>
      <c r="AU2219" s="456"/>
      <c r="AV2219" s="456"/>
      <c r="AW2219" s="456"/>
      <c r="AX2219" s="456"/>
      <c r="AY2219" s="456"/>
      <c r="AZ2219" s="456"/>
      <c r="BA2219" s="456"/>
      <c r="BB2219" s="456"/>
      <c r="BC2219" s="456"/>
      <c r="BD2219" s="456"/>
      <c r="BE2219" s="456"/>
      <c r="BF2219" s="456"/>
      <c r="BG2219" s="457"/>
      <c r="BH2219" s="458"/>
      <c r="BI2219" s="459"/>
      <c r="BJ2219" s="459"/>
      <c r="BK2219" s="459"/>
      <c r="BL2219" s="459"/>
      <c r="BM2219" s="460"/>
      <c r="BN2219" s="314"/>
      <c r="BO2219" s="314"/>
      <c r="BP2219" s="1"/>
      <c r="BQ2219" s="120">
        <f>IF($F$3="","",IF(N2219=$F$3,COUNTIF(BQ$23:BQ2218,"&gt;0")+1,0))</f>
        <v>0</v>
      </c>
      <c r="BR2219" s="1"/>
      <c r="BS2219" s="20" t="str">
        <f>IF($N2219="","",IF(VLOOKUP(VLOOKUP($N2219,IMPOSTAZIONI!$E$6:$I$13,5,FALSE),IMPOSTAZIONI!$B$25:$N$32,3,FALSE)=0,"",VLOOKUP(VLOOKUP($N2219,IMPOSTAZIONI!$E$6:$I$13,5,FALSE),IMPOSTAZIONI!$B$25:$N$32,3,FALSE)))</f>
        <v/>
      </c>
      <c r="BT2219" s="20" t="str">
        <f>IF($N2219="","",IF(VLOOKUP(VLOOKUP($N2219,IMPOSTAZIONI!$E$6:$I$13,5,FALSE),IMPOSTAZIONI!$B$25:$N$32,6,FALSE)=0,"",VLOOKUP(VLOOKUP($N2219,IMPOSTAZIONI!$E$6:$I$13,5,FALSE),IMPOSTAZIONI!$B$25:$N$32,6,FALSE)))</f>
        <v/>
      </c>
      <c r="BU2219" s="20" t="str">
        <f>IF($N2219="","",IF(VLOOKUP(VLOOKUP($N2219,IMPOSTAZIONI!$E$6:$I$13,5,FALSE),IMPOSTAZIONI!$B$25:$N$32,9,FALSE)=0,"",VLOOKUP(VLOOKUP($N2219,IMPOSTAZIONI!$E$6:$I$13,5,FALSE),IMPOSTAZIONI!$B$25:$N$32,9,FALSE)))</f>
        <v/>
      </c>
      <c r="BV2219" s="20" t="str">
        <f>IF($N2219="","",IF(VLOOKUP(VLOOKUP($N2219,IMPOSTAZIONI!$E$6:$I$13,5,FALSE),IMPOSTAZIONI!$B$25:$N$32,12,FALSE)=0,"",VLOOKUP(VLOOKUP($N2219,IMPOSTAZIONI!$E$6:$I$13,5,FALSE),IMPOSTAZIONI!$B$25:$N$32,12,FALSE)))</f>
        <v/>
      </c>
      <c r="BW2219" s="221" t="str">
        <f t="shared" si="569"/>
        <v/>
      </c>
      <c r="BX2219" s="221" t="str">
        <f t="shared" si="570"/>
        <v/>
      </c>
      <c r="BY2219" s="221">
        <f t="shared" si="571"/>
        <v>0</v>
      </c>
      <c r="BZ2219" s="231">
        <f t="shared" si="572"/>
        <v>0</v>
      </c>
      <c r="CA2219" s="246">
        <f t="shared" si="573"/>
        <v>0</v>
      </c>
      <c r="CB2219" s="246">
        <f t="shared" si="574"/>
        <v>0</v>
      </c>
      <c r="CC2219" s="246" t="str">
        <f t="shared" si="575"/>
        <v/>
      </c>
      <c r="CD2219" s="246">
        <f t="shared" si="576"/>
        <v>5</v>
      </c>
      <c r="CE2219" s="246">
        <f t="shared" si="577"/>
        <v>0</v>
      </c>
      <c r="CF2219" s="276">
        <f t="shared" si="578"/>
        <v>0</v>
      </c>
      <c r="CG2219" s="277">
        <f t="shared" si="578"/>
        <v>0</v>
      </c>
      <c r="CH2219" s="277">
        <f t="shared" si="578"/>
        <v>0</v>
      </c>
      <c r="CI2219" s="278">
        <f t="shared" si="578"/>
        <v>0</v>
      </c>
      <c r="CJ2219" s="280">
        <f t="shared" si="579"/>
        <v>0</v>
      </c>
      <c r="CK2219" s="232">
        <f t="shared" si="580"/>
        <v>0</v>
      </c>
      <c r="CL2219" s="1"/>
    </row>
    <row r="2220" spans="1:90" ht="18" customHeight="1">
      <c r="A2220" s="1"/>
      <c r="B2220" s="1"/>
      <c r="C2220" s="314"/>
      <c r="D2220" s="287" t="str">
        <f t="shared" si="567"/>
        <v/>
      </c>
      <c r="E2220" s="449" t="str">
        <f t="shared" si="568"/>
        <v/>
      </c>
      <c r="F2220" s="450"/>
      <c r="G2220" s="451"/>
      <c r="H2220" s="452"/>
      <c r="I2220" s="453"/>
      <c r="J2220" s="453"/>
      <c r="K2220" s="453"/>
      <c r="L2220" s="453"/>
      <c r="M2220" s="454"/>
      <c r="N2220" s="455"/>
      <c r="O2220" s="456"/>
      <c r="P2220" s="456"/>
      <c r="Q2220" s="456"/>
      <c r="R2220" s="456"/>
      <c r="S2220" s="456"/>
      <c r="T2220" s="456"/>
      <c r="U2220" s="456"/>
      <c r="V2220" s="456"/>
      <c r="W2220" s="456"/>
      <c r="X2220" s="456"/>
      <c r="Y2220" s="456"/>
      <c r="Z2220" s="456"/>
      <c r="AA2220" s="456"/>
      <c r="AB2220" s="456"/>
      <c r="AC2220" s="456"/>
      <c r="AD2220" s="456"/>
      <c r="AE2220" s="457"/>
      <c r="AF2220" s="455"/>
      <c r="AG2220" s="456"/>
      <c r="AH2220" s="456"/>
      <c r="AI2220" s="456"/>
      <c r="AJ2220" s="456"/>
      <c r="AK2220" s="456"/>
      <c r="AL2220" s="456"/>
      <c r="AM2220" s="456"/>
      <c r="AN2220" s="457"/>
      <c r="AO2220" s="455"/>
      <c r="AP2220" s="456"/>
      <c r="AQ2220" s="456"/>
      <c r="AR2220" s="456"/>
      <c r="AS2220" s="456"/>
      <c r="AT2220" s="456"/>
      <c r="AU2220" s="456"/>
      <c r="AV2220" s="456"/>
      <c r="AW2220" s="456"/>
      <c r="AX2220" s="456"/>
      <c r="AY2220" s="456"/>
      <c r="AZ2220" s="456"/>
      <c r="BA2220" s="456"/>
      <c r="BB2220" s="456"/>
      <c r="BC2220" s="456"/>
      <c r="BD2220" s="456"/>
      <c r="BE2220" s="456"/>
      <c r="BF2220" s="456"/>
      <c r="BG2220" s="457"/>
      <c r="BH2220" s="458"/>
      <c r="BI2220" s="459"/>
      <c r="BJ2220" s="459"/>
      <c r="BK2220" s="459"/>
      <c r="BL2220" s="459"/>
      <c r="BM2220" s="460"/>
      <c r="BN2220" s="314"/>
      <c r="BO2220" s="314"/>
      <c r="BP2220" s="1"/>
      <c r="BQ2220" s="120">
        <f>IF($F$3="","",IF(N2220=$F$3,COUNTIF(BQ$23:BQ2219,"&gt;0")+1,0))</f>
        <v>0</v>
      </c>
      <c r="BR2220" s="1"/>
      <c r="BS2220" s="20" t="str">
        <f>IF($N2220="","",IF(VLOOKUP(VLOOKUP($N2220,IMPOSTAZIONI!$E$6:$I$13,5,FALSE),IMPOSTAZIONI!$B$25:$N$32,3,FALSE)=0,"",VLOOKUP(VLOOKUP($N2220,IMPOSTAZIONI!$E$6:$I$13,5,FALSE),IMPOSTAZIONI!$B$25:$N$32,3,FALSE)))</f>
        <v/>
      </c>
      <c r="BT2220" s="20" t="str">
        <f>IF($N2220="","",IF(VLOOKUP(VLOOKUP($N2220,IMPOSTAZIONI!$E$6:$I$13,5,FALSE),IMPOSTAZIONI!$B$25:$N$32,6,FALSE)=0,"",VLOOKUP(VLOOKUP($N2220,IMPOSTAZIONI!$E$6:$I$13,5,FALSE),IMPOSTAZIONI!$B$25:$N$32,6,FALSE)))</f>
        <v/>
      </c>
      <c r="BU2220" s="20" t="str">
        <f>IF($N2220="","",IF(VLOOKUP(VLOOKUP($N2220,IMPOSTAZIONI!$E$6:$I$13,5,FALSE),IMPOSTAZIONI!$B$25:$N$32,9,FALSE)=0,"",VLOOKUP(VLOOKUP($N2220,IMPOSTAZIONI!$E$6:$I$13,5,FALSE),IMPOSTAZIONI!$B$25:$N$32,9,FALSE)))</f>
        <v/>
      </c>
      <c r="BV2220" s="20" t="str">
        <f>IF($N2220="","",IF(VLOOKUP(VLOOKUP($N2220,IMPOSTAZIONI!$E$6:$I$13,5,FALSE),IMPOSTAZIONI!$B$25:$N$32,12,FALSE)=0,"",VLOOKUP(VLOOKUP($N2220,IMPOSTAZIONI!$E$6:$I$13,5,FALSE),IMPOSTAZIONI!$B$25:$N$32,12,FALSE)))</f>
        <v/>
      </c>
      <c r="BW2220" s="221" t="str">
        <f t="shared" si="569"/>
        <v/>
      </c>
      <c r="BX2220" s="221" t="str">
        <f t="shared" si="570"/>
        <v/>
      </c>
      <c r="BY2220" s="221">
        <f t="shared" si="571"/>
        <v>0</v>
      </c>
      <c r="BZ2220" s="231">
        <f t="shared" si="572"/>
        <v>0</v>
      </c>
      <c r="CA2220" s="246">
        <f t="shared" si="573"/>
        <v>0</v>
      </c>
      <c r="CB2220" s="246">
        <f t="shared" si="574"/>
        <v>0</v>
      </c>
      <c r="CC2220" s="246" t="str">
        <f t="shared" si="575"/>
        <v/>
      </c>
      <c r="CD2220" s="246">
        <f t="shared" si="576"/>
        <v>5</v>
      </c>
      <c r="CE2220" s="246">
        <f t="shared" si="577"/>
        <v>0</v>
      </c>
      <c r="CF2220" s="276">
        <f t="shared" si="578"/>
        <v>0</v>
      </c>
      <c r="CG2220" s="277">
        <f t="shared" si="578"/>
        <v>0</v>
      </c>
      <c r="CH2220" s="277">
        <f t="shared" si="578"/>
        <v>0</v>
      </c>
      <c r="CI2220" s="278">
        <f t="shared" si="578"/>
        <v>0</v>
      </c>
      <c r="CJ2220" s="280">
        <f t="shared" si="579"/>
        <v>0</v>
      </c>
      <c r="CK2220" s="232">
        <f t="shared" si="580"/>
        <v>0</v>
      </c>
      <c r="CL2220" s="1"/>
    </row>
    <row r="2221" spans="1:90" ht="18" customHeight="1">
      <c r="A2221" s="1"/>
      <c r="B2221" s="1"/>
      <c r="C2221" s="314"/>
      <c r="D2221" s="287" t="str">
        <f t="shared" si="567"/>
        <v/>
      </c>
      <c r="E2221" s="449" t="str">
        <f t="shared" si="568"/>
        <v/>
      </c>
      <c r="F2221" s="450"/>
      <c r="G2221" s="451"/>
      <c r="H2221" s="452"/>
      <c r="I2221" s="453"/>
      <c r="J2221" s="453"/>
      <c r="K2221" s="453"/>
      <c r="L2221" s="453"/>
      <c r="M2221" s="454"/>
      <c r="N2221" s="455"/>
      <c r="O2221" s="456"/>
      <c r="P2221" s="456"/>
      <c r="Q2221" s="456"/>
      <c r="R2221" s="456"/>
      <c r="S2221" s="456"/>
      <c r="T2221" s="456"/>
      <c r="U2221" s="456"/>
      <c r="V2221" s="456"/>
      <c r="W2221" s="456"/>
      <c r="X2221" s="456"/>
      <c r="Y2221" s="456"/>
      <c r="Z2221" s="456"/>
      <c r="AA2221" s="456"/>
      <c r="AB2221" s="456"/>
      <c r="AC2221" s="456"/>
      <c r="AD2221" s="456"/>
      <c r="AE2221" s="457"/>
      <c r="AF2221" s="455"/>
      <c r="AG2221" s="456"/>
      <c r="AH2221" s="456"/>
      <c r="AI2221" s="456"/>
      <c r="AJ2221" s="456"/>
      <c r="AK2221" s="456"/>
      <c r="AL2221" s="456"/>
      <c r="AM2221" s="456"/>
      <c r="AN2221" s="457"/>
      <c r="AO2221" s="455"/>
      <c r="AP2221" s="456"/>
      <c r="AQ2221" s="456"/>
      <c r="AR2221" s="456"/>
      <c r="AS2221" s="456"/>
      <c r="AT2221" s="456"/>
      <c r="AU2221" s="456"/>
      <c r="AV2221" s="456"/>
      <c r="AW2221" s="456"/>
      <c r="AX2221" s="456"/>
      <c r="AY2221" s="456"/>
      <c r="AZ2221" s="456"/>
      <c r="BA2221" s="456"/>
      <c r="BB2221" s="456"/>
      <c r="BC2221" s="456"/>
      <c r="BD2221" s="456"/>
      <c r="BE2221" s="456"/>
      <c r="BF2221" s="456"/>
      <c r="BG2221" s="457"/>
      <c r="BH2221" s="458"/>
      <c r="BI2221" s="459"/>
      <c r="BJ2221" s="459"/>
      <c r="BK2221" s="459"/>
      <c r="BL2221" s="459"/>
      <c r="BM2221" s="460"/>
      <c r="BN2221" s="314"/>
      <c r="BO2221" s="314"/>
      <c r="BP2221" s="1"/>
      <c r="BQ2221" s="120">
        <f>IF($F$3="","",IF(N2221=$F$3,COUNTIF(BQ$23:BQ2220,"&gt;0")+1,0))</f>
        <v>0</v>
      </c>
      <c r="BR2221" s="1"/>
      <c r="BS2221" s="20" t="str">
        <f>IF($N2221="","",IF(VLOOKUP(VLOOKUP($N2221,IMPOSTAZIONI!$E$6:$I$13,5,FALSE),IMPOSTAZIONI!$B$25:$N$32,3,FALSE)=0,"",VLOOKUP(VLOOKUP($N2221,IMPOSTAZIONI!$E$6:$I$13,5,FALSE),IMPOSTAZIONI!$B$25:$N$32,3,FALSE)))</f>
        <v/>
      </c>
      <c r="BT2221" s="20" t="str">
        <f>IF($N2221="","",IF(VLOOKUP(VLOOKUP($N2221,IMPOSTAZIONI!$E$6:$I$13,5,FALSE),IMPOSTAZIONI!$B$25:$N$32,6,FALSE)=0,"",VLOOKUP(VLOOKUP($N2221,IMPOSTAZIONI!$E$6:$I$13,5,FALSE),IMPOSTAZIONI!$B$25:$N$32,6,FALSE)))</f>
        <v/>
      </c>
      <c r="BU2221" s="20" t="str">
        <f>IF($N2221="","",IF(VLOOKUP(VLOOKUP($N2221,IMPOSTAZIONI!$E$6:$I$13,5,FALSE),IMPOSTAZIONI!$B$25:$N$32,9,FALSE)=0,"",VLOOKUP(VLOOKUP($N2221,IMPOSTAZIONI!$E$6:$I$13,5,FALSE),IMPOSTAZIONI!$B$25:$N$32,9,FALSE)))</f>
        <v/>
      </c>
      <c r="BV2221" s="20" t="str">
        <f>IF($N2221="","",IF(VLOOKUP(VLOOKUP($N2221,IMPOSTAZIONI!$E$6:$I$13,5,FALSE),IMPOSTAZIONI!$B$25:$N$32,12,FALSE)=0,"",VLOOKUP(VLOOKUP($N2221,IMPOSTAZIONI!$E$6:$I$13,5,FALSE),IMPOSTAZIONI!$B$25:$N$32,12,FALSE)))</f>
        <v/>
      </c>
      <c r="BW2221" s="221" t="str">
        <f t="shared" si="569"/>
        <v/>
      </c>
      <c r="BX2221" s="221" t="str">
        <f t="shared" si="570"/>
        <v/>
      </c>
      <c r="BY2221" s="221">
        <f t="shared" si="571"/>
        <v>0</v>
      </c>
      <c r="BZ2221" s="231">
        <f t="shared" si="572"/>
        <v>0</v>
      </c>
      <c r="CA2221" s="246">
        <f t="shared" si="573"/>
        <v>0</v>
      </c>
      <c r="CB2221" s="246">
        <f t="shared" si="574"/>
        <v>0</v>
      </c>
      <c r="CC2221" s="246" t="str">
        <f t="shared" si="575"/>
        <v/>
      </c>
      <c r="CD2221" s="246">
        <f t="shared" si="576"/>
        <v>5</v>
      </c>
      <c r="CE2221" s="246">
        <f t="shared" si="577"/>
        <v>0</v>
      </c>
      <c r="CF2221" s="276">
        <f t="shared" si="578"/>
        <v>0</v>
      </c>
      <c r="CG2221" s="277">
        <f t="shared" si="578"/>
        <v>0</v>
      </c>
      <c r="CH2221" s="277">
        <f t="shared" si="578"/>
        <v>0</v>
      </c>
      <c r="CI2221" s="278">
        <f t="shared" si="578"/>
        <v>0</v>
      </c>
      <c r="CJ2221" s="280">
        <f t="shared" si="579"/>
        <v>0</v>
      </c>
      <c r="CK2221" s="232">
        <f t="shared" si="580"/>
        <v>0</v>
      </c>
      <c r="CL2221" s="1"/>
    </row>
    <row r="2222" spans="1:90" ht="18" customHeight="1">
      <c r="A2222" s="1"/>
      <c r="B2222" s="1"/>
      <c r="C2222" s="314"/>
      <c r="D2222" s="287" t="str">
        <f t="shared" si="567"/>
        <v/>
      </c>
      <c r="E2222" s="449" t="str">
        <f t="shared" si="568"/>
        <v/>
      </c>
      <c r="F2222" s="450"/>
      <c r="G2222" s="451"/>
      <c r="H2222" s="452"/>
      <c r="I2222" s="453"/>
      <c r="J2222" s="453"/>
      <c r="K2222" s="453"/>
      <c r="L2222" s="453"/>
      <c r="M2222" s="454"/>
      <c r="N2222" s="455"/>
      <c r="O2222" s="456"/>
      <c r="P2222" s="456"/>
      <c r="Q2222" s="456"/>
      <c r="R2222" s="456"/>
      <c r="S2222" s="456"/>
      <c r="T2222" s="456"/>
      <c r="U2222" s="456"/>
      <c r="V2222" s="456"/>
      <c r="W2222" s="456"/>
      <c r="X2222" s="456"/>
      <c r="Y2222" s="456"/>
      <c r="Z2222" s="456"/>
      <c r="AA2222" s="456"/>
      <c r="AB2222" s="456"/>
      <c r="AC2222" s="456"/>
      <c r="AD2222" s="456"/>
      <c r="AE2222" s="457"/>
      <c r="AF2222" s="455"/>
      <c r="AG2222" s="456"/>
      <c r="AH2222" s="456"/>
      <c r="AI2222" s="456"/>
      <c r="AJ2222" s="456"/>
      <c r="AK2222" s="456"/>
      <c r="AL2222" s="456"/>
      <c r="AM2222" s="456"/>
      <c r="AN2222" s="457"/>
      <c r="AO2222" s="455"/>
      <c r="AP2222" s="456"/>
      <c r="AQ2222" s="456"/>
      <c r="AR2222" s="456"/>
      <c r="AS2222" s="456"/>
      <c r="AT2222" s="456"/>
      <c r="AU2222" s="456"/>
      <c r="AV2222" s="456"/>
      <c r="AW2222" s="456"/>
      <c r="AX2222" s="456"/>
      <c r="AY2222" s="456"/>
      <c r="AZ2222" s="456"/>
      <c r="BA2222" s="456"/>
      <c r="BB2222" s="456"/>
      <c r="BC2222" s="456"/>
      <c r="BD2222" s="456"/>
      <c r="BE2222" s="456"/>
      <c r="BF2222" s="456"/>
      <c r="BG2222" s="457"/>
      <c r="BH2222" s="458"/>
      <c r="BI2222" s="459"/>
      <c r="BJ2222" s="459"/>
      <c r="BK2222" s="459"/>
      <c r="BL2222" s="459"/>
      <c r="BM2222" s="460"/>
      <c r="BN2222" s="314"/>
      <c r="BO2222" s="314"/>
      <c r="BP2222" s="1"/>
      <c r="BQ2222" s="120">
        <f>IF($F$3="","",IF(N2222=$F$3,COUNTIF(BQ$23:BQ2221,"&gt;0")+1,0))</f>
        <v>0</v>
      </c>
      <c r="BR2222" s="1"/>
      <c r="BS2222" s="20" t="str">
        <f>IF($N2222="","",IF(VLOOKUP(VLOOKUP($N2222,IMPOSTAZIONI!$E$6:$I$13,5,FALSE),IMPOSTAZIONI!$B$25:$N$32,3,FALSE)=0,"",VLOOKUP(VLOOKUP($N2222,IMPOSTAZIONI!$E$6:$I$13,5,FALSE),IMPOSTAZIONI!$B$25:$N$32,3,FALSE)))</f>
        <v/>
      </c>
      <c r="BT2222" s="20" t="str">
        <f>IF($N2222="","",IF(VLOOKUP(VLOOKUP($N2222,IMPOSTAZIONI!$E$6:$I$13,5,FALSE),IMPOSTAZIONI!$B$25:$N$32,6,FALSE)=0,"",VLOOKUP(VLOOKUP($N2222,IMPOSTAZIONI!$E$6:$I$13,5,FALSE),IMPOSTAZIONI!$B$25:$N$32,6,FALSE)))</f>
        <v/>
      </c>
      <c r="BU2222" s="20" t="str">
        <f>IF($N2222="","",IF(VLOOKUP(VLOOKUP($N2222,IMPOSTAZIONI!$E$6:$I$13,5,FALSE),IMPOSTAZIONI!$B$25:$N$32,9,FALSE)=0,"",VLOOKUP(VLOOKUP($N2222,IMPOSTAZIONI!$E$6:$I$13,5,FALSE),IMPOSTAZIONI!$B$25:$N$32,9,FALSE)))</f>
        <v/>
      </c>
      <c r="BV2222" s="20" t="str">
        <f>IF($N2222="","",IF(VLOOKUP(VLOOKUP($N2222,IMPOSTAZIONI!$E$6:$I$13,5,FALSE),IMPOSTAZIONI!$B$25:$N$32,12,FALSE)=0,"",VLOOKUP(VLOOKUP($N2222,IMPOSTAZIONI!$E$6:$I$13,5,FALSE),IMPOSTAZIONI!$B$25:$N$32,12,FALSE)))</f>
        <v/>
      </c>
      <c r="BW2222" s="221" t="str">
        <f t="shared" si="569"/>
        <v/>
      </c>
      <c r="BX2222" s="221" t="str">
        <f t="shared" si="570"/>
        <v/>
      </c>
      <c r="BY2222" s="221">
        <f t="shared" si="571"/>
        <v>0</v>
      </c>
      <c r="BZ2222" s="231">
        <f t="shared" si="572"/>
        <v>0</v>
      </c>
      <c r="CA2222" s="246">
        <f t="shared" si="573"/>
        <v>0</v>
      </c>
      <c r="CB2222" s="246">
        <f t="shared" si="574"/>
        <v>0</v>
      </c>
      <c r="CC2222" s="246" t="str">
        <f t="shared" si="575"/>
        <v/>
      </c>
      <c r="CD2222" s="246">
        <f t="shared" si="576"/>
        <v>5</v>
      </c>
      <c r="CE2222" s="246">
        <f t="shared" si="577"/>
        <v>0</v>
      </c>
      <c r="CF2222" s="276">
        <f t="shared" si="578"/>
        <v>0</v>
      </c>
      <c r="CG2222" s="277">
        <f t="shared" si="578"/>
        <v>0</v>
      </c>
      <c r="CH2222" s="277">
        <f t="shared" si="578"/>
        <v>0</v>
      </c>
      <c r="CI2222" s="278">
        <f t="shared" si="578"/>
        <v>0</v>
      </c>
      <c r="CJ2222" s="280">
        <f t="shared" si="579"/>
        <v>0</v>
      </c>
      <c r="CK2222" s="232">
        <f t="shared" si="580"/>
        <v>0</v>
      </c>
      <c r="CL2222" s="1"/>
    </row>
    <row r="2223" spans="1:90" ht="18" customHeight="1">
      <c r="A2223" s="1"/>
      <c r="B2223" s="1"/>
      <c r="C2223" s="314"/>
      <c r="D2223" s="287" t="str">
        <f t="shared" si="567"/>
        <v/>
      </c>
      <c r="E2223" s="449" t="str">
        <f t="shared" si="568"/>
        <v/>
      </c>
      <c r="F2223" s="450"/>
      <c r="G2223" s="451"/>
      <c r="H2223" s="452"/>
      <c r="I2223" s="453"/>
      <c r="J2223" s="453"/>
      <c r="K2223" s="453"/>
      <c r="L2223" s="453"/>
      <c r="M2223" s="454"/>
      <c r="N2223" s="455"/>
      <c r="O2223" s="456"/>
      <c r="P2223" s="456"/>
      <c r="Q2223" s="456"/>
      <c r="R2223" s="456"/>
      <c r="S2223" s="456"/>
      <c r="T2223" s="456"/>
      <c r="U2223" s="456"/>
      <c r="V2223" s="456"/>
      <c r="W2223" s="456"/>
      <c r="X2223" s="456"/>
      <c r="Y2223" s="456"/>
      <c r="Z2223" s="456"/>
      <c r="AA2223" s="456"/>
      <c r="AB2223" s="456"/>
      <c r="AC2223" s="456"/>
      <c r="AD2223" s="456"/>
      <c r="AE2223" s="457"/>
      <c r="AF2223" s="455"/>
      <c r="AG2223" s="456"/>
      <c r="AH2223" s="456"/>
      <c r="AI2223" s="456"/>
      <c r="AJ2223" s="456"/>
      <c r="AK2223" s="456"/>
      <c r="AL2223" s="456"/>
      <c r="AM2223" s="456"/>
      <c r="AN2223" s="457"/>
      <c r="AO2223" s="455"/>
      <c r="AP2223" s="456"/>
      <c r="AQ2223" s="456"/>
      <c r="AR2223" s="456"/>
      <c r="AS2223" s="456"/>
      <c r="AT2223" s="456"/>
      <c r="AU2223" s="456"/>
      <c r="AV2223" s="456"/>
      <c r="AW2223" s="456"/>
      <c r="AX2223" s="456"/>
      <c r="AY2223" s="456"/>
      <c r="AZ2223" s="456"/>
      <c r="BA2223" s="456"/>
      <c r="BB2223" s="456"/>
      <c r="BC2223" s="456"/>
      <c r="BD2223" s="456"/>
      <c r="BE2223" s="456"/>
      <c r="BF2223" s="456"/>
      <c r="BG2223" s="457"/>
      <c r="BH2223" s="458"/>
      <c r="BI2223" s="459"/>
      <c r="BJ2223" s="459"/>
      <c r="BK2223" s="459"/>
      <c r="BL2223" s="459"/>
      <c r="BM2223" s="460"/>
      <c r="BN2223" s="314"/>
      <c r="BO2223" s="314"/>
      <c r="BP2223" s="1"/>
      <c r="BQ2223" s="120">
        <f>IF($F$3="","",IF(N2223=$F$3,COUNTIF(BQ$23:BQ2222,"&gt;0")+1,0))</f>
        <v>0</v>
      </c>
      <c r="BR2223" s="1"/>
      <c r="BS2223" s="20" t="str">
        <f>IF($N2223="","",IF(VLOOKUP(VLOOKUP($N2223,IMPOSTAZIONI!$E$6:$I$13,5,FALSE),IMPOSTAZIONI!$B$25:$N$32,3,FALSE)=0,"",VLOOKUP(VLOOKUP($N2223,IMPOSTAZIONI!$E$6:$I$13,5,FALSE),IMPOSTAZIONI!$B$25:$N$32,3,FALSE)))</f>
        <v/>
      </c>
      <c r="BT2223" s="20" t="str">
        <f>IF($N2223="","",IF(VLOOKUP(VLOOKUP($N2223,IMPOSTAZIONI!$E$6:$I$13,5,FALSE),IMPOSTAZIONI!$B$25:$N$32,6,FALSE)=0,"",VLOOKUP(VLOOKUP($N2223,IMPOSTAZIONI!$E$6:$I$13,5,FALSE),IMPOSTAZIONI!$B$25:$N$32,6,FALSE)))</f>
        <v/>
      </c>
      <c r="BU2223" s="20" t="str">
        <f>IF($N2223="","",IF(VLOOKUP(VLOOKUP($N2223,IMPOSTAZIONI!$E$6:$I$13,5,FALSE),IMPOSTAZIONI!$B$25:$N$32,9,FALSE)=0,"",VLOOKUP(VLOOKUP($N2223,IMPOSTAZIONI!$E$6:$I$13,5,FALSE),IMPOSTAZIONI!$B$25:$N$32,9,FALSE)))</f>
        <v/>
      </c>
      <c r="BV2223" s="20" t="str">
        <f>IF($N2223="","",IF(VLOOKUP(VLOOKUP($N2223,IMPOSTAZIONI!$E$6:$I$13,5,FALSE),IMPOSTAZIONI!$B$25:$N$32,12,FALSE)=0,"",VLOOKUP(VLOOKUP($N2223,IMPOSTAZIONI!$E$6:$I$13,5,FALSE),IMPOSTAZIONI!$B$25:$N$32,12,FALSE)))</f>
        <v/>
      </c>
      <c r="BW2223" s="221" t="str">
        <f t="shared" si="569"/>
        <v/>
      </c>
      <c r="BX2223" s="221" t="str">
        <f t="shared" si="570"/>
        <v/>
      </c>
      <c r="BY2223" s="221">
        <f t="shared" si="571"/>
        <v>0</v>
      </c>
      <c r="BZ2223" s="231">
        <f t="shared" si="572"/>
        <v>0</v>
      </c>
      <c r="CA2223" s="246">
        <f t="shared" si="573"/>
        <v>0</v>
      </c>
      <c r="CB2223" s="246">
        <f t="shared" si="574"/>
        <v>0</v>
      </c>
      <c r="CC2223" s="246" t="str">
        <f t="shared" si="575"/>
        <v/>
      </c>
      <c r="CD2223" s="246">
        <f t="shared" si="576"/>
        <v>5</v>
      </c>
      <c r="CE2223" s="246">
        <f t="shared" si="577"/>
        <v>0</v>
      </c>
      <c r="CF2223" s="276">
        <f t="shared" si="578"/>
        <v>0</v>
      </c>
      <c r="CG2223" s="277">
        <f t="shared" si="578"/>
        <v>0</v>
      </c>
      <c r="CH2223" s="277">
        <f t="shared" si="578"/>
        <v>0</v>
      </c>
      <c r="CI2223" s="278">
        <f t="shared" si="578"/>
        <v>0</v>
      </c>
      <c r="CJ2223" s="280">
        <f t="shared" si="579"/>
        <v>0</v>
      </c>
      <c r="CK2223" s="232">
        <f t="shared" si="580"/>
        <v>0</v>
      </c>
      <c r="CL2223" s="1"/>
    </row>
    <row r="2224" spans="1:90" ht="18" customHeight="1">
      <c r="A2224" s="1"/>
      <c r="B2224" s="1"/>
      <c r="C2224" s="314"/>
      <c r="D2224" s="287" t="str">
        <f t="shared" si="567"/>
        <v/>
      </c>
      <c r="E2224" s="449" t="str">
        <f t="shared" si="568"/>
        <v/>
      </c>
      <c r="F2224" s="450"/>
      <c r="G2224" s="451"/>
      <c r="H2224" s="452"/>
      <c r="I2224" s="453"/>
      <c r="J2224" s="453"/>
      <c r="K2224" s="453"/>
      <c r="L2224" s="453"/>
      <c r="M2224" s="454"/>
      <c r="N2224" s="455"/>
      <c r="O2224" s="456"/>
      <c r="P2224" s="456"/>
      <c r="Q2224" s="456"/>
      <c r="R2224" s="456"/>
      <c r="S2224" s="456"/>
      <c r="T2224" s="456"/>
      <c r="U2224" s="456"/>
      <c r="V2224" s="456"/>
      <c r="W2224" s="456"/>
      <c r="X2224" s="456"/>
      <c r="Y2224" s="456"/>
      <c r="Z2224" s="456"/>
      <c r="AA2224" s="456"/>
      <c r="AB2224" s="456"/>
      <c r="AC2224" s="456"/>
      <c r="AD2224" s="456"/>
      <c r="AE2224" s="457"/>
      <c r="AF2224" s="455"/>
      <c r="AG2224" s="456"/>
      <c r="AH2224" s="456"/>
      <c r="AI2224" s="456"/>
      <c r="AJ2224" s="456"/>
      <c r="AK2224" s="456"/>
      <c r="AL2224" s="456"/>
      <c r="AM2224" s="456"/>
      <c r="AN2224" s="457"/>
      <c r="AO2224" s="455"/>
      <c r="AP2224" s="456"/>
      <c r="AQ2224" s="456"/>
      <c r="AR2224" s="456"/>
      <c r="AS2224" s="456"/>
      <c r="AT2224" s="456"/>
      <c r="AU2224" s="456"/>
      <c r="AV2224" s="456"/>
      <c r="AW2224" s="456"/>
      <c r="AX2224" s="456"/>
      <c r="AY2224" s="456"/>
      <c r="AZ2224" s="456"/>
      <c r="BA2224" s="456"/>
      <c r="BB2224" s="456"/>
      <c r="BC2224" s="456"/>
      <c r="BD2224" s="456"/>
      <c r="BE2224" s="456"/>
      <c r="BF2224" s="456"/>
      <c r="BG2224" s="457"/>
      <c r="BH2224" s="458"/>
      <c r="BI2224" s="459"/>
      <c r="BJ2224" s="459"/>
      <c r="BK2224" s="459"/>
      <c r="BL2224" s="459"/>
      <c r="BM2224" s="460"/>
      <c r="BN2224" s="314"/>
      <c r="BO2224" s="314"/>
      <c r="BP2224" s="1"/>
      <c r="BQ2224" s="120">
        <f>IF($F$3="","",IF(N2224=$F$3,COUNTIF(BQ$23:BQ2223,"&gt;0")+1,0))</f>
        <v>0</v>
      </c>
      <c r="BR2224" s="1"/>
      <c r="BS2224" s="20" t="str">
        <f>IF($N2224="","",IF(VLOOKUP(VLOOKUP($N2224,IMPOSTAZIONI!$E$6:$I$13,5,FALSE),IMPOSTAZIONI!$B$25:$N$32,3,FALSE)=0,"",VLOOKUP(VLOOKUP($N2224,IMPOSTAZIONI!$E$6:$I$13,5,FALSE),IMPOSTAZIONI!$B$25:$N$32,3,FALSE)))</f>
        <v/>
      </c>
      <c r="BT2224" s="20" t="str">
        <f>IF($N2224="","",IF(VLOOKUP(VLOOKUP($N2224,IMPOSTAZIONI!$E$6:$I$13,5,FALSE),IMPOSTAZIONI!$B$25:$N$32,6,FALSE)=0,"",VLOOKUP(VLOOKUP($N2224,IMPOSTAZIONI!$E$6:$I$13,5,FALSE),IMPOSTAZIONI!$B$25:$N$32,6,FALSE)))</f>
        <v/>
      </c>
      <c r="BU2224" s="20" t="str">
        <f>IF($N2224="","",IF(VLOOKUP(VLOOKUP($N2224,IMPOSTAZIONI!$E$6:$I$13,5,FALSE),IMPOSTAZIONI!$B$25:$N$32,9,FALSE)=0,"",VLOOKUP(VLOOKUP($N2224,IMPOSTAZIONI!$E$6:$I$13,5,FALSE),IMPOSTAZIONI!$B$25:$N$32,9,FALSE)))</f>
        <v/>
      </c>
      <c r="BV2224" s="20" t="str">
        <f>IF($N2224="","",IF(VLOOKUP(VLOOKUP($N2224,IMPOSTAZIONI!$E$6:$I$13,5,FALSE),IMPOSTAZIONI!$B$25:$N$32,12,FALSE)=0,"",VLOOKUP(VLOOKUP($N2224,IMPOSTAZIONI!$E$6:$I$13,5,FALSE),IMPOSTAZIONI!$B$25:$N$32,12,FALSE)))</f>
        <v/>
      </c>
      <c r="BW2224" s="221" t="str">
        <f t="shared" si="569"/>
        <v/>
      </c>
      <c r="BX2224" s="221" t="str">
        <f t="shared" si="570"/>
        <v/>
      </c>
      <c r="BY2224" s="221">
        <f t="shared" si="571"/>
        <v>0</v>
      </c>
      <c r="BZ2224" s="231">
        <f t="shared" si="572"/>
        <v>0</v>
      </c>
      <c r="CA2224" s="246">
        <f t="shared" si="573"/>
        <v>0</v>
      </c>
      <c r="CB2224" s="246">
        <f t="shared" si="574"/>
        <v>0</v>
      </c>
      <c r="CC2224" s="246" t="str">
        <f t="shared" si="575"/>
        <v/>
      </c>
      <c r="CD2224" s="246">
        <f t="shared" si="576"/>
        <v>5</v>
      </c>
      <c r="CE2224" s="246">
        <f t="shared" si="577"/>
        <v>0</v>
      </c>
      <c r="CF2224" s="276">
        <f t="shared" si="578"/>
        <v>0</v>
      </c>
      <c r="CG2224" s="277">
        <f t="shared" si="578"/>
        <v>0</v>
      </c>
      <c r="CH2224" s="277">
        <f t="shared" si="578"/>
        <v>0</v>
      </c>
      <c r="CI2224" s="278">
        <f t="shared" si="578"/>
        <v>0</v>
      </c>
      <c r="CJ2224" s="280">
        <f t="shared" si="579"/>
        <v>0</v>
      </c>
      <c r="CK2224" s="232">
        <f t="shared" si="580"/>
        <v>0</v>
      </c>
      <c r="CL2224" s="1"/>
    </row>
    <row r="2225" spans="1:90" ht="18" customHeight="1">
      <c r="A2225" s="1"/>
      <c r="B2225" s="1"/>
      <c r="C2225" s="314"/>
      <c r="D2225" s="287" t="str">
        <f t="shared" ref="D2225:D2288" si="581">IF(BY2225=1,"Errore",IF(BY2225=2,"+ EVN nel gg.",""))</f>
        <v/>
      </c>
      <c r="E2225" s="449" t="str">
        <f t="shared" si="568"/>
        <v/>
      </c>
      <c r="F2225" s="450"/>
      <c r="G2225" s="451"/>
      <c r="H2225" s="452"/>
      <c r="I2225" s="453"/>
      <c r="J2225" s="453"/>
      <c r="K2225" s="453"/>
      <c r="L2225" s="453"/>
      <c r="M2225" s="454"/>
      <c r="N2225" s="455"/>
      <c r="O2225" s="456"/>
      <c r="P2225" s="456"/>
      <c r="Q2225" s="456"/>
      <c r="R2225" s="456"/>
      <c r="S2225" s="456"/>
      <c r="T2225" s="456"/>
      <c r="U2225" s="456"/>
      <c r="V2225" s="456"/>
      <c r="W2225" s="456"/>
      <c r="X2225" s="456"/>
      <c r="Y2225" s="456"/>
      <c r="Z2225" s="456"/>
      <c r="AA2225" s="456"/>
      <c r="AB2225" s="456"/>
      <c r="AC2225" s="456"/>
      <c r="AD2225" s="456"/>
      <c r="AE2225" s="457"/>
      <c r="AF2225" s="455"/>
      <c r="AG2225" s="456"/>
      <c r="AH2225" s="456"/>
      <c r="AI2225" s="456"/>
      <c r="AJ2225" s="456"/>
      <c r="AK2225" s="456"/>
      <c r="AL2225" s="456"/>
      <c r="AM2225" s="456"/>
      <c r="AN2225" s="457"/>
      <c r="AO2225" s="455"/>
      <c r="AP2225" s="456"/>
      <c r="AQ2225" s="456"/>
      <c r="AR2225" s="456"/>
      <c r="AS2225" s="456"/>
      <c r="AT2225" s="456"/>
      <c r="AU2225" s="456"/>
      <c r="AV2225" s="456"/>
      <c r="AW2225" s="456"/>
      <c r="AX2225" s="456"/>
      <c r="AY2225" s="456"/>
      <c r="AZ2225" s="456"/>
      <c r="BA2225" s="456"/>
      <c r="BB2225" s="456"/>
      <c r="BC2225" s="456"/>
      <c r="BD2225" s="456"/>
      <c r="BE2225" s="456"/>
      <c r="BF2225" s="456"/>
      <c r="BG2225" s="457"/>
      <c r="BH2225" s="458"/>
      <c r="BI2225" s="459"/>
      <c r="BJ2225" s="459"/>
      <c r="BK2225" s="459"/>
      <c r="BL2225" s="459"/>
      <c r="BM2225" s="460"/>
      <c r="BN2225" s="314"/>
      <c r="BO2225" s="314"/>
      <c r="BP2225" s="1"/>
      <c r="BQ2225" s="120">
        <f>IF($F$3="","",IF(N2225=$F$3,COUNTIF(BQ$23:BQ2224,"&gt;0")+1,0))</f>
        <v>0</v>
      </c>
      <c r="BR2225" s="1"/>
      <c r="BS2225" s="20" t="str">
        <f>IF($N2225="","",IF(VLOOKUP(VLOOKUP($N2225,IMPOSTAZIONI!$E$6:$I$13,5,FALSE),IMPOSTAZIONI!$B$25:$N$32,3,FALSE)=0,"",VLOOKUP(VLOOKUP($N2225,IMPOSTAZIONI!$E$6:$I$13,5,FALSE),IMPOSTAZIONI!$B$25:$N$32,3,FALSE)))</f>
        <v/>
      </c>
      <c r="BT2225" s="20" t="str">
        <f>IF($N2225="","",IF(VLOOKUP(VLOOKUP($N2225,IMPOSTAZIONI!$E$6:$I$13,5,FALSE),IMPOSTAZIONI!$B$25:$N$32,6,FALSE)=0,"",VLOOKUP(VLOOKUP($N2225,IMPOSTAZIONI!$E$6:$I$13,5,FALSE),IMPOSTAZIONI!$B$25:$N$32,6,FALSE)))</f>
        <v/>
      </c>
      <c r="BU2225" s="20" t="str">
        <f>IF($N2225="","",IF(VLOOKUP(VLOOKUP($N2225,IMPOSTAZIONI!$E$6:$I$13,5,FALSE),IMPOSTAZIONI!$B$25:$N$32,9,FALSE)=0,"",VLOOKUP(VLOOKUP($N2225,IMPOSTAZIONI!$E$6:$I$13,5,FALSE),IMPOSTAZIONI!$B$25:$N$32,9,FALSE)))</f>
        <v/>
      </c>
      <c r="BV2225" s="20" t="str">
        <f>IF($N2225="","",IF(VLOOKUP(VLOOKUP($N2225,IMPOSTAZIONI!$E$6:$I$13,5,FALSE),IMPOSTAZIONI!$B$25:$N$32,12,FALSE)=0,"",VLOOKUP(VLOOKUP($N2225,IMPOSTAZIONI!$E$6:$I$13,5,FALSE),IMPOSTAZIONI!$B$25:$N$32,12,FALSE)))</f>
        <v/>
      </c>
      <c r="BW2225" s="221" t="str">
        <f t="shared" si="569"/>
        <v/>
      </c>
      <c r="BX2225" s="221" t="str">
        <f t="shared" si="570"/>
        <v/>
      </c>
      <c r="BY2225" s="221">
        <f t="shared" si="571"/>
        <v>0</v>
      </c>
      <c r="BZ2225" s="231">
        <f t="shared" si="572"/>
        <v>0</v>
      </c>
      <c r="CA2225" s="246">
        <f t="shared" si="573"/>
        <v>0</v>
      </c>
      <c r="CB2225" s="246">
        <f t="shared" si="574"/>
        <v>0</v>
      </c>
      <c r="CC2225" s="246" t="str">
        <f t="shared" si="575"/>
        <v/>
      </c>
      <c r="CD2225" s="246">
        <f t="shared" si="576"/>
        <v>5</v>
      </c>
      <c r="CE2225" s="246">
        <f t="shared" si="577"/>
        <v>0</v>
      </c>
      <c r="CF2225" s="276">
        <f t="shared" si="578"/>
        <v>0</v>
      </c>
      <c r="CG2225" s="277">
        <f t="shared" si="578"/>
        <v>0</v>
      </c>
      <c r="CH2225" s="277">
        <f t="shared" si="578"/>
        <v>0</v>
      </c>
      <c r="CI2225" s="278">
        <f t="shared" si="578"/>
        <v>0</v>
      </c>
      <c r="CJ2225" s="280">
        <f t="shared" si="579"/>
        <v>0</v>
      </c>
      <c r="CK2225" s="232">
        <f t="shared" si="580"/>
        <v>0</v>
      </c>
      <c r="CL2225" s="1"/>
    </row>
    <row r="2226" spans="1:90" ht="18" customHeight="1">
      <c r="A2226" s="1"/>
      <c r="B2226" s="1"/>
      <c r="C2226" s="314"/>
      <c r="D2226" s="287" t="str">
        <f t="shared" si="581"/>
        <v/>
      </c>
      <c r="E2226" s="449" t="str">
        <f t="shared" si="568"/>
        <v/>
      </c>
      <c r="F2226" s="450"/>
      <c r="G2226" s="451"/>
      <c r="H2226" s="452"/>
      <c r="I2226" s="453"/>
      <c r="J2226" s="453"/>
      <c r="K2226" s="453"/>
      <c r="L2226" s="453"/>
      <c r="M2226" s="454"/>
      <c r="N2226" s="455"/>
      <c r="O2226" s="456"/>
      <c r="P2226" s="456"/>
      <c r="Q2226" s="456"/>
      <c r="R2226" s="456"/>
      <c r="S2226" s="456"/>
      <c r="T2226" s="456"/>
      <c r="U2226" s="456"/>
      <c r="V2226" s="456"/>
      <c r="W2226" s="456"/>
      <c r="X2226" s="456"/>
      <c r="Y2226" s="456"/>
      <c r="Z2226" s="456"/>
      <c r="AA2226" s="456"/>
      <c r="AB2226" s="456"/>
      <c r="AC2226" s="456"/>
      <c r="AD2226" s="456"/>
      <c r="AE2226" s="457"/>
      <c r="AF2226" s="455"/>
      <c r="AG2226" s="456"/>
      <c r="AH2226" s="456"/>
      <c r="AI2226" s="456"/>
      <c r="AJ2226" s="456"/>
      <c r="AK2226" s="456"/>
      <c r="AL2226" s="456"/>
      <c r="AM2226" s="456"/>
      <c r="AN2226" s="457"/>
      <c r="AO2226" s="455"/>
      <c r="AP2226" s="456"/>
      <c r="AQ2226" s="456"/>
      <c r="AR2226" s="456"/>
      <c r="AS2226" s="456"/>
      <c r="AT2226" s="456"/>
      <c r="AU2226" s="456"/>
      <c r="AV2226" s="456"/>
      <c r="AW2226" s="456"/>
      <c r="AX2226" s="456"/>
      <c r="AY2226" s="456"/>
      <c r="AZ2226" s="456"/>
      <c r="BA2226" s="456"/>
      <c r="BB2226" s="456"/>
      <c r="BC2226" s="456"/>
      <c r="BD2226" s="456"/>
      <c r="BE2226" s="456"/>
      <c r="BF2226" s="456"/>
      <c r="BG2226" s="457"/>
      <c r="BH2226" s="458"/>
      <c r="BI2226" s="459"/>
      <c r="BJ2226" s="459"/>
      <c r="BK2226" s="459"/>
      <c r="BL2226" s="459"/>
      <c r="BM2226" s="460"/>
      <c r="BN2226" s="314"/>
      <c r="BO2226" s="314"/>
      <c r="BP2226" s="1"/>
      <c r="BQ2226" s="120">
        <f>IF($F$3="","",IF(N2226=$F$3,COUNTIF(BQ$23:BQ2225,"&gt;0")+1,0))</f>
        <v>0</v>
      </c>
      <c r="BR2226" s="1"/>
      <c r="BS2226" s="20" t="str">
        <f>IF($N2226="","",IF(VLOOKUP(VLOOKUP($N2226,IMPOSTAZIONI!$E$6:$I$13,5,FALSE),IMPOSTAZIONI!$B$25:$N$32,3,FALSE)=0,"",VLOOKUP(VLOOKUP($N2226,IMPOSTAZIONI!$E$6:$I$13,5,FALSE),IMPOSTAZIONI!$B$25:$N$32,3,FALSE)))</f>
        <v/>
      </c>
      <c r="BT2226" s="20" t="str">
        <f>IF($N2226="","",IF(VLOOKUP(VLOOKUP($N2226,IMPOSTAZIONI!$E$6:$I$13,5,FALSE),IMPOSTAZIONI!$B$25:$N$32,6,FALSE)=0,"",VLOOKUP(VLOOKUP($N2226,IMPOSTAZIONI!$E$6:$I$13,5,FALSE),IMPOSTAZIONI!$B$25:$N$32,6,FALSE)))</f>
        <v/>
      </c>
      <c r="BU2226" s="20" t="str">
        <f>IF($N2226="","",IF(VLOOKUP(VLOOKUP($N2226,IMPOSTAZIONI!$E$6:$I$13,5,FALSE),IMPOSTAZIONI!$B$25:$N$32,9,FALSE)=0,"",VLOOKUP(VLOOKUP($N2226,IMPOSTAZIONI!$E$6:$I$13,5,FALSE),IMPOSTAZIONI!$B$25:$N$32,9,FALSE)))</f>
        <v/>
      </c>
      <c r="BV2226" s="20" t="str">
        <f>IF($N2226="","",IF(VLOOKUP(VLOOKUP($N2226,IMPOSTAZIONI!$E$6:$I$13,5,FALSE),IMPOSTAZIONI!$B$25:$N$32,12,FALSE)=0,"",VLOOKUP(VLOOKUP($N2226,IMPOSTAZIONI!$E$6:$I$13,5,FALSE),IMPOSTAZIONI!$B$25:$N$32,12,FALSE)))</f>
        <v/>
      </c>
      <c r="BW2226" s="221" t="str">
        <f t="shared" si="569"/>
        <v/>
      </c>
      <c r="BX2226" s="221" t="str">
        <f t="shared" si="570"/>
        <v/>
      </c>
      <c r="BY2226" s="221">
        <f t="shared" si="571"/>
        <v>0</v>
      </c>
      <c r="BZ2226" s="231">
        <f t="shared" si="572"/>
        <v>0</v>
      </c>
      <c r="CA2226" s="246">
        <f t="shared" si="573"/>
        <v>0</v>
      </c>
      <c r="CB2226" s="246">
        <f t="shared" si="574"/>
        <v>0</v>
      </c>
      <c r="CC2226" s="246" t="str">
        <f t="shared" si="575"/>
        <v/>
      </c>
      <c r="CD2226" s="246">
        <f t="shared" si="576"/>
        <v>5</v>
      </c>
      <c r="CE2226" s="246">
        <f t="shared" si="577"/>
        <v>0</v>
      </c>
      <c r="CF2226" s="276">
        <f t="shared" si="578"/>
        <v>0</v>
      </c>
      <c r="CG2226" s="277">
        <f t="shared" si="578"/>
        <v>0</v>
      </c>
      <c r="CH2226" s="277">
        <f t="shared" si="578"/>
        <v>0</v>
      </c>
      <c r="CI2226" s="278">
        <f t="shared" si="578"/>
        <v>0</v>
      </c>
      <c r="CJ2226" s="280">
        <f t="shared" si="579"/>
        <v>0</v>
      </c>
      <c r="CK2226" s="232">
        <f t="shared" si="580"/>
        <v>0</v>
      </c>
      <c r="CL2226" s="1"/>
    </row>
    <row r="2227" spans="1:90" ht="18" customHeight="1">
      <c r="A2227" s="1"/>
      <c r="B2227" s="1"/>
      <c r="C2227" s="314"/>
      <c r="D2227" s="287" t="str">
        <f t="shared" si="581"/>
        <v/>
      </c>
      <c r="E2227" s="449" t="str">
        <f t="shared" si="568"/>
        <v/>
      </c>
      <c r="F2227" s="450"/>
      <c r="G2227" s="451"/>
      <c r="H2227" s="452"/>
      <c r="I2227" s="453"/>
      <c r="J2227" s="453"/>
      <c r="K2227" s="453"/>
      <c r="L2227" s="453"/>
      <c r="M2227" s="454"/>
      <c r="N2227" s="455"/>
      <c r="O2227" s="456"/>
      <c r="P2227" s="456"/>
      <c r="Q2227" s="456"/>
      <c r="R2227" s="456"/>
      <c r="S2227" s="456"/>
      <c r="T2227" s="456"/>
      <c r="U2227" s="456"/>
      <c r="V2227" s="456"/>
      <c r="W2227" s="456"/>
      <c r="X2227" s="456"/>
      <c r="Y2227" s="456"/>
      <c r="Z2227" s="456"/>
      <c r="AA2227" s="456"/>
      <c r="AB2227" s="456"/>
      <c r="AC2227" s="456"/>
      <c r="AD2227" s="456"/>
      <c r="AE2227" s="457"/>
      <c r="AF2227" s="455"/>
      <c r="AG2227" s="456"/>
      <c r="AH2227" s="456"/>
      <c r="AI2227" s="456"/>
      <c r="AJ2227" s="456"/>
      <c r="AK2227" s="456"/>
      <c r="AL2227" s="456"/>
      <c r="AM2227" s="456"/>
      <c r="AN2227" s="457"/>
      <c r="AO2227" s="455"/>
      <c r="AP2227" s="456"/>
      <c r="AQ2227" s="456"/>
      <c r="AR2227" s="456"/>
      <c r="AS2227" s="456"/>
      <c r="AT2227" s="456"/>
      <c r="AU2227" s="456"/>
      <c r="AV2227" s="456"/>
      <c r="AW2227" s="456"/>
      <c r="AX2227" s="456"/>
      <c r="AY2227" s="456"/>
      <c r="AZ2227" s="456"/>
      <c r="BA2227" s="456"/>
      <c r="BB2227" s="456"/>
      <c r="BC2227" s="456"/>
      <c r="BD2227" s="456"/>
      <c r="BE2227" s="456"/>
      <c r="BF2227" s="456"/>
      <c r="BG2227" s="457"/>
      <c r="BH2227" s="458"/>
      <c r="BI2227" s="459"/>
      <c r="BJ2227" s="459"/>
      <c r="BK2227" s="459"/>
      <c r="BL2227" s="459"/>
      <c r="BM2227" s="460"/>
      <c r="BN2227" s="314"/>
      <c r="BO2227" s="314"/>
      <c r="BP2227" s="1"/>
      <c r="BQ2227" s="120">
        <f>IF($F$3="","",IF(N2227=$F$3,COUNTIF(BQ$23:BQ2226,"&gt;0")+1,0))</f>
        <v>0</v>
      </c>
      <c r="BR2227" s="1"/>
      <c r="BS2227" s="20" t="str">
        <f>IF($N2227="","",IF(VLOOKUP(VLOOKUP($N2227,IMPOSTAZIONI!$E$6:$I$13,5,FALSE),IMPOSTAZIONI!$B$25:$N$32,3,FALSE)=0,"",VLOOKUP(VLOOKUP($N2227,IMPOSTAZIONI!$E$6:$I$13,5,FALSE),IMPOSTAZIONI!$B$25:$N$32,3,FALSE)))</f>
        <v/>
      </c>
      <c r="BT2227" s="20" t="str">
        <f>IF($N2227="","",IF(VLOOKUP(VLOOKUP($N2227,IMPOSTAZIONI!$E$6:$I$13,5,FALSE),IMPOSTAZIONI!$B$25:$N$32,6,FALSE)=0,"",VLOOKUP(VLOOKUP($N2227,IMPOSTAZIONI!$E$6:$I$13,5,FALSE),IMPOSTAZIONI!$B$25:$N$32,6,FALSE)))</f>
        <v/>
      </c>
      <c r="BU2227" s="20" t="str">
        <f>IF($N2227="","",IF(VLOOKUP(VLOOKUP($N2227,IMPOSTAZIONI!$E$6:$I$13,5,FALSE),IMPOSTAZIONI!$B$25:$N$32,9,FALSE)=0,"",VLOOKUP(VLOOKUP($N2227,IMPOSTAZIONI!$E$6:$I$13,5,FALSE),IMPOSTAZIONI!$B$25:$N$32,9,FALSE)))</f>
        <v/>
      </c>
      <c r="BV2227" s="20" t="str">
        <f>IF($N2227="","",IF(VLOOKUP(VLOOKUP($N2227,IMPOSTAZIONI!$E$6:$I$13,5,FALSE),IMPOSTAZIONI!$B$25:$N$32,12,FALSE)=0,"",VLOOKUP(VLOOKUP($N2227,IMPOSTAZIONI!$E$6:$I$13,5,FALSE),IMPOSTAZIONI!$B$25:$N$32,12,FALSE)))</f>
        <v/>
      </c>
      <c r="BW2227" s="221" t="str">
        <f t="shared" si="569"/>
        <v/>
      </c>
      <c r="BX2227" s="221" t="str">
        <f t="shared" si="570"/>
        <v/>
      </c>
      <c r="BY2227" s="221">
        <f t="shared" si="571"/>
        <v>0</v>
      </c>
      <c r="BZ2227" s="231">
        <f t="shared" si="572"/>
        <v>0</v>
      </c>
      <c r="CA2227" s="246">
        <f t="shared" si="573"/>
        <v>0</v>
      </c>
      <c r="CB2227" s="246">
        <f t="shared" si="574"/>
        <v>0</v>
      </c>
      <c r="CC2227" s="246" t="str">
        <f t="shared" si="575"/>
        <v/>
      </c>
      <c r="CD2227" s="246">
        <f t="shared" si="576"/>
        <v>5</v>
      </c>
      <c r="CE2227" s="246">
        <f t="shared" si="577"/>
        <v>0</v>
      </c>
      <c r="CF2227" s="276">
        <f t="shared" si="578"/>
        <v>0</v>
      </c>
      <c r="CG2227" s="277">
        <f t="shared" si="578"/>
        <v>0</v>
      </c>
      <c r="CH2227" s="277">
        <f t="shared" si="578"/>
        <v>0</v>
      </c>
      <c r="CI2227" s="278">
        <f t="shared" si="578"/>
        <v>0</v>
      </c>
      <c r="CJ2227" s="280">
        <f t="shared" si="579"/>
        <v>0</v>
      </c>
      <c r="CK2227" s="232">
        <f t="shared" si="580"/>
        <v>0</v>
      </c>
      <c r="CL2227" s="1"/>
    </row>
    <row r="2228" spans="1:90" ht="18" customHeight="1">
      <c r="A2228" s="1"/>
      <c r="B2228" s="1"/>
      <c r="C2228" s="314"/>
      <c r="D2228" s="287" t="str">
        <f t="shared" si="581"/>
        <v/>
      </c>
      <c r="E2228" s="449" t="str">
        <f t="shared" si="568"/>
        <v/>
      </c>
      <c r="F2228" s="450"/>
      <c r="G2228" s="451"/>
      <c r="H2228" s="452"/>
      <c r="I2228" s="453"/>
      <c r="J2228" s="453"/>
      <c r="K2228" s="453"/>
      <c r="L2228" s="453"/>
      <c r="M2228" s="454"/>
      <c r="N2228" s="455"/>
      <c r="O2228" s="456"/>
      <c r="P2228" s="456"/>
      <c r="Q2228" s="456"/>
      <c r="R2228" s="456"/>
      <c r="S2228" s="456"/>
      <c r="T2228" s="456"/>
      <c r="U2228" s="456"/>
      <c r="V2228" s="456"/>
      <c r="W2228" s="456"/>
      <c r="X2228" s="456"/>
      <c r="Y2228" s="456"/>
      <c r="Z2228" s="456"/>
      <c r="AA2228" s="456"/>
      <c r="AB2228" s="456"/>
      <c r="AC2228" s="456"/>
      <c r="AD2228" s="456"/>
      <c r="AE2228" s="457"/>
      <c r="AF2228" s="455"/>
      <c r="AG2228" s="456"/>
      <c r="AH2228" s="456"/>
      <c r="AI2228" s="456"/>
      <c r="AJ2228" s="456"/>
      <c r="AK2228" s="456"/>
      <c r="AL2228" s="456"/>
      <c r="AM2228" s="456"/>
      <c r="AN2228" s="457"/>
      <c r="AO2228" s="455"/>
      <c r="AP2228" s="456"/>
      <c r="AQ2228" s="456"/>
      <c r="AR2228" s="456"/>
      <c r="AS2228" s="456"/>
      <c r="AT2228" s="456"/>
      <c r="AU2228" s="456"/>
      <c r="AV2228" s="456"/>
      <c r="AW2228" s="456"/>
      <c r="AX2228" s="456"/>
      <c r="AY2228" s="456"/>
      <c r="AZ2228" s="456"/>
      <c r="BA2228" s="456"/>
      <c r="BB2228" s="456"/>
      <c r="BC2228" s="456"/>
      <c r="BD2228" s="456"/>
      <c r="BE2228" s="456"/>
      <c r="BF2228" s="456"/>
      <c r="BG2228" s="457"/>
      <c r="BH2228" s="458"/>
      <c r="BI2228" s="459"/>
      <c r="BJ2228" s="459"/>
      <c r="BK2228" s="459"/>
      <c r="BL2228" s="459"/>
      <c r="BM2228" s="460"/>
      <c r="BN2228" s="314"/>
      <c r="BO2228" s="314"/>
      <c r="BP2228" s="1"/>
      <c r="BQ2228" s="120">
        <f>IF($F$3="","",IF(N2228=$F$3,COUNTIF(BQ$23:BQ2227,"&gt;0")+1,0))</f>
        <v>0</v>
      </c>
      <c r="BR2228" s="1"/>
      <c r="BS2228" s="20" t="str">
        <f>IF($N2228="","",IF(VLOOKUP(VLOOKUP($N2228,IMPOSTAZIONI!$E$6:$I$13,5,FALSE),IMPOSTAZIONI!$B$25:$N$32,3,FALSE)=0,"",VLOOKUP(VLOOKUP($N2228,IMPOSTAZIONI!$E$6:$I$13,5,FALSE),IMPOSTAZIONI!$B$25:$N$32,3,FALSE)))</f>
        <v/>
      </c>
      <c r="BT2228" s="20" t="str">
        <f>IF($N2228="","",IF(VLOOKUP(VLOOKUP($N2228,IMPOSTAZIONI!$E$6:$I$13,5,FALSE),IMPOSTAZIONI!$B$25:$N$32,6,FALSE)=0,"",VLOOKUP(VLOOKUP($N2228,IMPOSTAZIONI!$E$6:$I$13,5,FALSE),IMPOSTAZIONI!$B$25:$N$32,6,FALSE)))</f>
        <v/>
      </c>
      <c r="BU2228" s="20" t="str">
        <f>IF($N2228="","",IF(VLOOKUP(VLOOKUP($N2228,IMPOSTAZIONI!$E$6:$I$13,5,FALSE),IMPOSTAZIONI!$B$25:$N$32,9,FALSE)=0,"",VLOOKUP(VLOOKUP($N2228,IMPOSTAZIONI!$E$6:$I$13,5,FALSE),IMPOSTAZIONI!$B$25:$N$32,9,FALSE)))</f>
        <v/>
      </c>
      <c r="BV2228" s="20" t="str">
        <f>IF($N2228="","",IF(VLOOKUP(VLOOKUP($N2228,IMPOSTAZIONI!$E$6:$I$13,5,FALSE),IMPOSTAZIONI!$B$25:$N$32,12,FALSE)=0,"",VLOOKUP(VLOOKUP($N2228,IMPOSTAZIONI!$E$6:$I$13,5,FALSE),IMPOSTAZIONI!$B$25:$N$32,12,FALSE)))</f>
        <v/>
      </c>
      <c r="BW2228" s="221" t="str">
        <f t="shared" si="569"/>
        <v/>
      </c>
      <c r="BX2228" s="221" t="str">
        <f t="shared" si="570"/>
        <v/>
      </c>
      <c r="BY2228" s="221">
        <f t="shared" si="571"/>
        <v>0</v>
      </c>
      <c r="BZ2228" s="231">
        <f t="shared" si="572"/>
        <v>0</v>
      </c>
      <c r="CA2228" s="246">
        <f t="shared" si="573"/>
        <v>0</v>
      </c>
      <c r="CB2228" s="246">
        <f t="shared" si="574"/>
        <v>0</v>
      </c>
      <c r="CC2228" s="246" t="str">
        <f t="shared" si="575"/>
        <v/>
      </c>
      <c r="CD2228" s="246">
        <f t="shared" si="576"/>
        <v>5</v>
      </c>
      <c r="CE2228" s="246">
        <f t="shared" si="577"/>
        <v>0</v>
      </c>
      <c r="CF2228" s="276">
        <f t="shared" si="578"/>
        <v>0</v>
      </c>
      <c r="CG2228" s="277">
        <f t="shared" si="578"/>
        <v>0</v>
      </c>
      <c r="CH2228" s="277">
        <f t="shared" si="578"/>
        <v>0</v>
      </c>
      <c r="CI2228" s="278">
        <f t="shared" si="578"/>
        <v>0</v>
      </c>
      <c r="CJ2228" s="280">
        <f t="shared" si="579"/>
        <v>0</v>
      </c>
      <c r="CK2228" s="232">
        <f t="shared" si="580"/>
        <v>0</v>
      </c>
      <c r="CL2228" s="1"/>
    </row>
    <row r="2229" spans="1:90" ht="18" customHeight="1">
      <c r="A2229" s="1"/>
      <c r="B2229" s="1"/>
      <c r="C2229" s="314"/>
      <c r="D2229" s="287" t="str">
        <f t="shared" si="581"/>
        <v/>
      </c>
      <c r="E2229" s="449" t="str">
        <f t="shared" si="568"/>
        <v/>
      </c>
      <c r="F2229" s="450"/>
      <c r="G2229" s="451"/>
      <c r="H2229" s="452"/>
      <c r="I2229" s="453"/>
      <c r="J2229" s="453"/>
      <c r="K2229" s="453"/>
      <c r="L2229" s="453"/>
      <c r="M2229" s="454"/>
      <c r="N2229" s="455"/>
      <c r="O2229" s="456"/>
      <c r="P2229" s="456"/>
      <c r="Q2229" s="456"/>
      <c r="R2229" s="456"/>
      <c r="S2229" s="456"/>
      <c r="T2229" s="456"/>
      <c r="U2229" s="456"/>
      <c r="V2229" s="456"/>
      <c r="W2229" s="456"/>
      <c r="X2229" s="456"/>
      <c r="Y2229" s="456"/>
      <c r="Z2229" s="456"/>
      <c r="AA2229" s="456"/>
      <c r="AB2229" s="456"/>
      <c r="AC2229" s="456"/>
      <c r="AD2229" s="456"/>
      <c r="AE2229" s="457"/>
      <c r="AF2229" s="455"/>
      <c r="AG2229" s="456"/>
      <c r="AH2229" s="456"/>
      <c r="AI2229" s="456"/>
      <c r="AJ2229" s="456"/>
      <c r="AK2229" s="456"/>
      <c r="AL2229" s="456"/>
      <c r="AM2229" s="456"/>
      <c r="AN2229" s="457"/>
      <c r="AO2229" s="455"/>
      <c r="AP2229" s="456"/>
      <c r="AQ2229" s="456"/>
      <c r="AR2229" s="456"/>
      <c r="AS2229" s="456"/>
      <c r="AT2229" s="456"/>
      <c r="AU2229" s="456"/>
      <c r="AV2229" s="456"/>
      <c r="AW2229" s="456"/>
      <c r="AX2229" s="456"/>
      <c r="AY2229" s="456"/>
      <c r="AZ2229" s="456"/>
      <c r="BA2229" s="456"/>
      <c r="BB2229" s="456"/>
      <c r="BC2229" s="456"/>
      <c r="BD2229" s="456"/>
      <c r="BE2229" s="456"/>
      <c r="BF2229" s="456"/>
      <c r="BG2229" s="457"/>
      <c r="BH2229" s="458"/>
      <c r="BI2229" s="459"/>
      <c r="BJ2229" s="459"/>
      <c r="BK2229" s="459"/>
      <c r="BL2229" s="459"/>
      <c r="BM2229" s="460"/>
      <c r="BN2229" s="314"/>
      <c r="BO2229" s="314"/>
      <c r="BP2229" s="1"/>
      <c r="BQ2229" s="120">
        <f>IF($F$3="","",IF(N2229=$F$3,COUNTIF(BQ$23:BQ2228,"&gt;0")+1,0))</f>
        <v>0</v>
      </c>
      <c r="BR2229" s="1"/>
      <c r="BS2229" s="20" t="str">
        <f>IF($N2229="","",IF(VLOOKUP(VLOOKUP($N2229,IMPOSTAZIONI!$E$6:$I$13,5,FALSE),IMPOSTAZIONI!$B$25:$N$32,3,FALSE)=0,"",VLOOKUP(VLOOKUP($N2229,IMPOSTAZIONI!$E$6:$I$13,5,FALSE),IMPOSTAZIONI!$B$25:$N$32,3,FALSE)))</f>
        <v/>
      </c>
      <c r="BT2229" s="20" t="str">
        <f>IF($N2229="","",IF(VLOOKUP(VLOOKUP($N2229,IMPOSTAZIONI!$E$6:$I$13,5,FALSE),IMPOSTAZIONI!$B$25:$N$32,6,FALSE)=0,"",VLOOKUP(VLOOKUP($N2229,IMPOSTAZIONI!$E$6:$I$13,5,FALSE),IMPOSTAZIONI!$B$25:$N$32,6,FALSE)))</f>
        <v/>
      </c>
      <c r="BU2229" s="20" t="str">
        <f>IF($N2229="","",IF(VLOOKUP(VLOOKUP($N2229,IMPOSTAZIONI!$E$6:$I$13,5,FALSE),IMPOSTAZIONI!$B$25:$N$32,9,FALSE)=0,"",VLOOKUP(VLOOKUP($N2229,IMPOSTAZIONI!$E$6:$I$13,5,FALSE),IMPOSTAZIONI!$B$25:$N$32,9,FALSE)))</f>
        <v/>
      </c>
      <c r="BV2229" s="20" t="str">
        <f>IF($N2229="","",IF(VLOOKUP(VLOOKUP($N2229,IMPOSTAZIONI!$E$6:$I$13,5,FALSE),IMPOSTAZIONI!$B$25:$N$32,12,FALSE)=0,"",VLOOKUP(VLOOKUP($N2229,IMPOSTAZIONI!$E$6:$I$13,5,FALSE),IMPOSTAZIONI!$B$25:$N$32,12,FALSE)))</f>
        <v/>
      </c>
      <c r="BW2229" s="221" t="str">
        <f t="shared" si="569"/>
        <v/>
      </c>
      <c r="BX2229" s="221" t="str">
        <f t="shared" si="570"/>
        <v/>
      </c>
      <c r="BY2229" s="221">
        <f t="shared" si="571"/>
        <v>0</v>
      </c>
      <c r="BZ2229" s="231">
        <f t="shared" si="572"/>
        <v>0</v>
      </c>
      <c r="CA2229" s="246">
        <f t="shared" si="573"/>
        <v>0</v>
      </c>
      <c r="CB2229" s="246">
        <f t="shared" si="574"/>
        <v>0</v>
      </c>
      <c r="CC2229" s="246" t="str">
        <f t="shared" si="575"/>
        <v/>
      </c>
      <c r="CD2229" s="246">
        <f t="shared" si="576"/>
        <v>5</v>
      </c>
      <c r="CE2229" s="246">
        <f t="shared" si="577"/>
        <v>0</v>
      </c>
      <c r="CF2229" s="276">
        <f t="shared" si="578"/>
        <v>0</v>
      </c>
      <c r="CG2229" s="277">
        <f t="shared" si="578"/>
        <v>0</v>
      </c>
      <c r="CH2229" s="277">
        <f t="shared" si="578"/>
        <v>0</v>
      </c>
      <c r="CI2229" s="278">
        <f t="shared" si="578"/>
        <v>0</v>
      </c>
      <c r="CJ2229" s="280">
        <f t="shared" si="579"/>
        <v>0</v>
      </c>
      <c r="CK2229" s="232">
        <f t="shared" si="580"/>
        <v>0</v>
      </c>
      <c r="CL2229" s="1"/>
    </row>
    <row r="2230" spans="1:90" ht="18" customHeight="1">
      <c r="A2230" s="1"/>
      <c r="B2230" s="1"/>
      <c r="C2230" s="314"/>
      <c r="D2230" s="287" t="str">
        <f t="shared" si="581"/>
        <v/>
      </c>
      <c r="E2230" s="449" t="str">
        <f t="shared" si="568"/>
        <v/>
      </c>
      <c r="F2230" s="450"/>
      <c r="G2230" s="451"/>
      <c r="H2230" s="452"/>
      <c r="I2230" s="453"/>
      <c r="J2230" s="453"/>
      <c r="K2230" s="453"/>
      <c r="L2230" s="453"/>
      <c r="M2230" s="454"/>
      <c r="N2230" s="455"/>
      <c r="O2230" s="456"/>
      <c r="P2230" s="456"/>
      <c r="Q2230" s="456"/>
      <c r="R2230" s="456"/>
      <c r="S2230" s="456"/>
      <c r="T2230" s="456"/>
      <c r="U2230" s="456"/>
      <c r="V2230" s="456"/>
      <c r="W2230" s="456"/>
      <c r="X2230" s="456"/>
      <c r="Y2230" s="456"/>
      <c r="Z2230" s="456"/>
      <c r="AA2230" s="456"/>
      <c r="AB2230" s="456"/>
      <c r="AC2230" s="456"/>
      <c r="AD2230" s="456"/>
      <c r="AE2230" s="457"/>
      <c r="AF2230" s="455"/>
      <c r="AG2230" s="456"/>
      <c r="AH2230" s="456"/>
      <c r="AI2230" s="456"/>
      <c r="AJ2230" s="456"/>
      <c r="AK2230" s="456"/>
      <c r="AL2230" s="456"/>
      <c r="AM2230" s="456"/>
      <c r="AN2230" s="457"/>
      <c r="AO2230" s="455"/>
      <c r="AP2230" s="456"/>
      <c r="AQ2230" s="456"/>
      <c r="AR2230" s="456"/>
      <c r="AS2230" s="456"/>
      <c r="AT2230" s="456"/>
      <c r="AU2230" s="456"/>
      <c r="AV2230" s="456"/>
      <c r="AW2230" s="456"/>
      <c r="AX2230" s="456"/>
      <c r="AY2230" s="456"/>
      <c r="AZ2230" s="456"/>
      <c r="BA2230" s="456"/>
      <c r="BB2230" s="456"/>
      <c r="BC2230" s="456"/>
      <c r="BD2230" s="456"/>
      <c r="BE2230" s="456"/>
      <c r="BF2230" s="456"/>
      <c r="BG2230" s="457"/>
      <c r="BH2230" s="458"/>
      <c r="BI2230" s="459"/>
      <c r="BJ2230" s="459"/>
      <c r="BK2230" s="459"/>
      <c r="BL2230" s="459"/>
      <c r="BM2230" s="460"/>
      <c r="BN2230" s="314"/>
      <c r="BO2230" s="314"/>
      <c r="BP2230" s="1"/>
      <c r="BQ2230" s="120">
        <f>IF($F$3="","",IF(N2230=$F$3,COUNTIF(BQ$23:BQ2229,"&gt;0")+1,0))</f>
        <v>0</v>
      </c>
      <c r="BR2230" s="1"/>
      <c r="BS2230" s="20" t="str">
        <f>IF($N2230="","",IF(VLOOKUP(VLOOKUP($N2230,IMPOSTAZIONI!$E$6:$I$13,5,FALSE),IMPOSTAZIONI!$B$25:$N$32,3,FALSE)=0,"",VLOOKUP(VLOOKUP($N2230,IMPOSTAZIONI!$E$6:$I$13,5,FALSE),IMPOSTAZIONI!$B$25:$N$32,3,FALSE)))</f>
        <v/>
      </c>
      <c r="BT2230" s="20" t="str">
        <f>IF($N2230="","",IF(VLOOKUP(VLOOKUP($N2230,IMPOSTAZIONI!$E$6:$I$13,5,FALSE),IMPOSTAZIONI!$B$25:$N$32,6,FALSE)=0,"",VLOOKUP(VLOOKUP($N2230,IMPOSTAZIONI!$E$6:$I$13,5,FALSE),IMPOSTAZIONI!$B$25:$N$32,6,FALSE)))</f>
        <v/>
      </c>
      <c r="BU2230" s="20" t="str">
        <f>IF($N2230="","",IF(VLOOKUP(VLOOKUP($N2230,IMPOSTAZIONI!$E$6:$I$13,5,FALSE),IMPOSTAZIONI!$B$25:$N$32,9,FALSE)=0,"",VLOOKUP(VLOOKUP($N2230,IMPOSTAZIONI!$E$6:$I$13,5,FALSE),IMPOSTAZIONI!$B$25:$N$32,9,FALSE)))</f>
        <v/>
      </c>
      <c r="BV2230" s="20" t="str">
        <f>IF($N2230="","",IF(VLOOKUP(VLOOKUP($N2230,IMPOSTAZIONI!$E$6:$I$13,5,FALSE),IMPOSTAZIONI!$B$25:$N$32,12,FALSE)=0,"",VLOOKUP(VLOOKUP($N2230,IMPOSTAZIONI!$E$6:$I$13,5,FALSE),IMPOSTAZIONI!$B$25:$N$32,12,FALSE)))</f>
        <v/>
      </c>
      <c r="BW2230" s="221" t="str">
        <f t="shared" si="569"/>
        <v/>
      </c>
      <c r="BX2230" s="221" t="str">
        <f t="shared" si="570"/>
        <v/>
      </c>
      <c r="BY2230" s="221">
        <f t="shared" si="571"/>
        <v>0</v>
      </c>
      <c r="BZ2230" s="231">
        <f t="shared" si="572"/>
        <v>0</v>
      </c>
      <c r="CA2230" s="246">
        <f t="shared" si="573"/>
        <v>0</v>
      </c>
      <c r="CB2230" s="246">
        <f t="shared" si="574"/>
        <v>0</v>
      </c>
      <c r="CC2230" s="246" t="str">
        <f t="shared" si="575"/>
        <v/>
      </c>
      <c r="CD2230" s="246">
        <f t="shared" si="576"/>
        <v>5</v>
      </c>
      <c r="CE2230" s="246">
        <f t="shared" si="577"/>
        <v>0</v>
      </c>
      <c r="CF2230" s="276">
        <f t="shared" si="578"/>
        <v>0</v>
      </c>
      <c r="CG2230" s="277">
        <f t="shared" si="578"/>
        <v>0</v>
      </c>
      <c r="CH2230" s="277">
        <f t="shared" si="578"/>
        <v>0</v>
      </c>
      <c r="CI2230" s="278">
        <f t="shared" si="578"/>
        <v>0</v>
      </c>
      <c r="CJ2230" s="280">
        <f t="shared" si="579"/>
        <v>0</v>
      </c>
      <c r="CK2230" s="232">
        <f t="shared" si="580"/>
        <v>0</v>
      </c>
      <c r="CL2230" s="1"/>
    </row>
    <row r="2231" spans="1:90" ht="18" customHeight="1">
      <c r="A2231" s="1"/>
      <c r="B2231" s="1"/>
      <c r="C2231" s="314"/>
      <c r="D2231" s="287" t="str">
        <f t="shared" si="581"/>
        <v/>
      </c>
      <c r="E2231" s="449" t="str">
        <f t="shared" si="568"/>
        <v/>
      </c>
      <c r="F2231" s="450"/>
      <c r="G2231" s="451"/>
      <c r="H2231" s="452"/>
      <c r="I2231" s="453"/>
      <c r="J2231" s="453"/>
      <c r="K2231" s="453"/>
      <c r="L2231" s="453"/>
      <c r="M2231" s="454"/>
      <c r="N2231" s="455"/>
      <c r="O2231" s="456"/>
      <c r="P2231" s="456"/>
      <c r="Q2231" s="456"/>
      <c r="R2231" s="456"/>
      <c r="S2231" s="456"/>
      <c r="T2231" s="456"/>
      <c r="U2231" s="456"/>
      <c r="V2231" s="456"/>
      <c r="W2231" s="456"/>
      <c r="X2231" s="456"/>
      <c r="Y2231" s="456"/>
      <c r="Z2231" s="456"/>
      <c r="AA2231" s="456"/>
      <c r="AB2231" s="456"/>
      <c r="AC2231" s="456"/>
      <c r="AD2231" s="456"/>
      <c r="AE2231" s="457"/>
      <c r="AF2231" s="455"/>
      <c r="AG2231" s="456"/>
      <c r="AH2231" s="456"/>
      <c r="AI2231" s="456"/>
      <c r="AJ2231" s="456"/>
      <c r="AK2231" s="456"/>
      <c r="AL2231" s="456"/>
      <c r="AM2231" s="456"/>
      <c r="AN2231" s="457"/>
      <c r="AO2231" s="455"/>
      <c r="AP2231" s="456"/>
      <c r="AQ2231" s="456"/>
      <c r="AR2231" s="456"/>
      <c r="AS2231" s="456"/>
      <c r="AT2231" s="456"/>
      <c r="AU2231" s="456"/>
      <c r="AV2231" s="456"/>
      <c r="AW2231" s="456"/>
      <c r="AX2231" s="456"/>
      <c r="AY2231" s="456"/>
      <c r="AZ2231" s="456"/>
      <c r="BA2231" s="456"/>
      <c r="BB2231" s="456"/>
      <c r="BC2231" s="456"/>
      <c r="BD2231" s="456"/>
      <c r="BE2231" s="456"/>
      <c r="BF2231" s="456"/>
      <c r="BG2231" s="457"/>
      <c r="BH2231" s="458"/>
      <c r="BI2231" s="459"/>
      <c r="BJ2231" s="459"/>
      <c r="BK2231" s="459"/>
      <c r="BL2231" s="459"/>
      <c r="BM2231" s="460"/>
      <c r="BN2231" s="314"/>
      <c r="BO2231" s="314"/>
      <c r="BP2231" s="1"/>
      <c r="BQ2231" s="120">
        <f>IF($F$3="","",IF(N2231=$F$3,COUNTIF(BQ$23:BQ2230,"&gt;0")+1,0))</f>
        <v>0</v>
      </c>
      <c r="BR2231" s="1"/>
      <c r="BS2231" s="20" t="str">
        <f>IF($N2231="","",IF(VLOOKUP(VLOOKUP($N2231,IMPOSTAZIONI!$E$6:$I$13,5,FALSE),IMPOSTAZIONI!$B$25:$N$32,3,FALSE)=0,"",VLOOKUP(VLOOKUP($N2231,IMPOSTAZIONI!$E$6:$I$13,5,FALSE),IMPOSTAZIONI!$B$25:$N$32,3,FALSE)))</f>
        <v/>
      </c>
      <c r="BT2231" s="20" t="str">
        <f>IF($N2231="","",IF(VLOOKUP(VLOOKUP($N2231,IMPOSTAZIONI!$E$6:$I$13,5,FALSE),IMPOSTAZIONI!$B$25:$N$32,6,FALSE)=0,"",VLOOKUP(VLOOKUP($N2231,IMPOSTAZIONI!$E$6:$I$13,5,FALSE),IMPOSTAZIONI!$B$25:$N$32,6,FALSE)))</f>
        <v/>
      </c>
      <c r="BU2231" s="20" t="str">
        <f>IF($N2231="","",IF(VLOOKUP(VLOOKUP($N2231,IMPOSTAZIONI!$E$6:$I$13,5,FALSE),IMPOSTAZIONI!$B$25:$N$32,9,FALSE)=0,"",VLOOKUP(VLOOKUP($N2231,IMPOSTAZIONI!$E$6:$I$13,5,FALSE),IMPOSTAZIONI!$B$25:$N$32,9,FALSE)))</f>
        <v/>
      </c>
      <c r="BV2231" s="20" t="str">
        <f>IF($N2231="","",IF(VLOOKUP(VLOOKUP($N2231,IMPOSTAZIONI!$E$6:$I$13,5,FALSE),IMPOSTAZIONI!$B$25:$N$32,12,FALSE)=0,"",VLOOKUP(VLOOKUP($N2231,IMPOSTAZIONI!$E$6:$I$13,5,FALSE),IMPOSTAZIONI!$B$25:$N$32,12,FALSE)))</f>
        <v/>
      </c>
      <c r="BW2231" s="221" t="str">
        <f t="shared" si="569"/>
        <v/>
      </c>
      <c r="BX2231" s="221" t="str">
        <f t="shared" si="570"/>
        <v/>
      </c>
      <c r="BY2231" s="221">
        <f t="shared" si="571"/>
        <v>0</v>
      </c>
      <c r="BZ2231" s="231">
        <f t="shared" si="572"/>
        <v>0</v>
      </c>
      <c r="CA2231" s="246">
        <f t="shared" si="573"/>
        <v>0</v>
      </c>
      <c r="CB2231" s="246">
        <f t="shared" si="574"/>
        <v>0</v>
      </c>
      <c r="CC2231" s="246" t="str">
        <f t="shared" si="575"/>
        <v/>
      </c>
      <c r="CD2231" s="246">
        <f t="shared" si="576"/>
        <v>5</v>
      </c>
      <c r="CE2231" s="246">
        <f t="shared" si="577"/>
        <v>0</v>
      </c>
      <c r="CF2231" s="276">
        <f t="shared" si="578"/>
        <v>0</v>
      </c>
      <c r="CG2231" s="277">
        <f t="shared" si="578"/>
        <v>0</v>
      </c>
      <c r="CH2231" s="277">
        <f t="shared" si="578"/>
        <v>0</v>
      </c>
      <c r="CI2231" s="278">
        <f t="shared" si="578"/>
        <v>0</v>
      </c>
      <c r="CJ2231" s="280">
        <f t="shared" si="579"/>
        <v>0</v>
      </c>
      <c r="CK2231" s="232">
        <f t="shared" si="580"/>
        <v>0</v>
      </c>
      <c r="CL2231" s="1"/>
    </row>
    <row r="2232" spans="1:90" ht="18" customHeight="1">
      <c r="A2232" s="1"/>
      <c r="B2232" s="1"/>
      <c r="C2232" s="314"/>
      <c r="D2232" s="287" t="str">
        <f t="shared" si="581"/>
        <v/>
      </c>
      <c r="E2232" s="449" t="str">
        <f t="shared" si="568"/>
        <v/>
      </c>
      <c r="F2232" s="450"/>
      <c r="G2232" s="451"/>
      <c r="H2232" s="452"/>
      <c r="I2232" s="453"/>
      <c r="J2232" s="453"/>
      <c r="K2232" s="453"/>
      <c r="L2232" s="453"/>
      <c r="M2232" s="454"/>
      <c r="N2232" s="455"/>
      <c r="O2232" s="456"/>
      <c r="P2232" s="456"/>
      <c r="Q2232" s="456"/>
      <c r="R2232" s="456"/>
      <c r="S2232" s="456"/>
      <c r="T2232" s="456"/>
      <c r="U2232" s="456"/>
      <c r="V2232" s="456"/>
      <c r="W2232" s="456"/>
      <c r="X2232" s="456"/>
      <c r="Y2232" s="456"/>
      <c r="Z2232" s="456"/>
      <c r="AA2232" s="456"/>
      <c r="AB2232" s="456"/>
      <c r="AC2232" s="456"/>
      <c r="AD2232" s="456"/>
      <c r="AE2232" s="457"/>
      <c r="AF2232" s="455"/>
      <c r="AG2232" s="456"/>
      <c r="AH2232" s="456"/>
      <c r="AI2232" s="456"/>
      <c r="AJ2232" s="456"/>
      <c r="AK2232" s="456"/>
      <c r="AL2232" s="456"/>
      <c r="AM2232" s="456"/>
      <c r="AN2232" s="457"/>
      <c r="AO2232" s="455"/>
      <c r="AP2232" s="456"/>
      <c r="AQ2232" s="456"/>
      <c r="AR2232" s="456"/>
      <c r="AS2232" s="456"/>
      <c r="AT2232" s="456"/>
      <c r="AU2232" s="456"/>
      <c r="AV2232" s="456"/>
      <c r="AW2232" s="456"/>
      <c r="AX2232" s="456"/>
      <c r="AY2232" s="456"/>
      <c r="AZ2232" s="456"/>
      <c r="BA2232" s="456"/>
      <c r="BB2232" s="456"/>
      <c r="BC2232" s="456"/>
      <c r="BD2232" s="456"/>
      <c r="BE2232" s="456"/>
      <c r="BF2232" s="456"/>
      <c r="BG2232" s="457"/>
      <c r="BH2232" s="458"/>
      <c r="BI2232" s="459"/>
      <c r="BJ2232" s="459"/>
      <c r="BK2232" s="459"/>
      <c r="BL2232" s="459"/>
      <c r="BM2232" s="460"/>
      <c r="BN2232" s="314"/>
      <c r="BO2232" s="314"/>
      <c r="BP2232" s="1"/>
      <c r="BQ2232" s="120">
        <f>IF($F$3="","",IF(N2232=$F$3,COUNTIF(BQ$23:BQ2231,"&gt;0")+1,0))</f>
        <v>0</v>
      </c>
      <c r="BR2232" s="1"/>
      <c r="BS2232" s="20" t="str">
        <f>IF($N2232="","",IF(VLOOKUP(VLOOKUP($N2232,IMPOSTAZIONI!$E$6:$I$13,5,FALSE),IMPOSTAZIONI!$B$25:$N$32,3,FALSE)=0,"",VLOOKUP(VLOOKUP($N2232,IMPOSTAZIONI!$E$6:$I$13,5,FALSE),IMPOSTAZIONI!$B$25:$N$32,3,FALSE)))</f>
        <v/>
      </c>
      <c r="BT2232" s="20" t="str">
        <f>IF($N2232="","",IF(VLOOKUP(VLOOKUP($N2232,IMPOSTAZIONI!$E$6:$I$13,5,FALSE),IMPOSTAZIONI!$B$25:$N$32,6,FALSE)=0,"",VLOOKUP(VLOOKUP($N2232,IMPOSTAZIONI!$E$6:$I$13,5,FALSE),IMPOSTAZIONI!$B$25:$N$32,6,FALSE)))</f>
        <v/>
      </c>
      <c r="BU2232" s="20" t="str">
        <f>IF($N2232="","",IF(VLOOKUP(VLOOKUP($N2232,IMPOSTAZIONI!$E$6:$I$13,5,FALSE),IMPOSTAZIONI!$B$25:$N$32,9,FALSE)=0,"",VLOOKUP(VLOOKUP($N2232,IMPOSTAZIONI!$E$6:$I$13,5,FALSE),IMPOSTAZIONI!$B$25:$N$32,9,FALSE)))</f>
        <v/>
      </c>
      <c r="BV2232" s="20" t="str">
        <f>IF($N2232="","",IF(VLOOKUP(VLOOKUP($N2232,IMPOSTAZIONI!$E$6:$I$13,5,FALSE),IMPOSTAZIONI!$B$25:$N$32,12,FALSE)=0,"",VLOOKUP(VLOOKUP($N2232,IMPOSTAZIONI!$E$6:$I$13,5,FALSE),IMPOSTAZIONI!$B$25:$N$32,12,FALSE)))</f>
        <v/>
      </c>
      <c r="BW2232" s="221" t="str">
        <f t="shared" si="569"/>
        <v/>
      </c>
      <c r="BX2232" s="221" t="str">
        <f t="shared" si="570"/>
        <v/>
      </c>
      <c r="BY2232" s="221">
        <f t="shared" si="571"/>
        <v>0</v>
      </c>
      <c r="BZ2232" s="231">
        <f t="shared" si="572"/>
        <v>0</v>
      </c>
      <c r="CA2232" s="246">
        <f t="shared" si="573"/>
        <v>0</v>
      </c>
      <c r="CB2232" s="246">
        <f t="shared" si="574"/>
        <v>0</v>
      </c>
      <c r="CC2232" s="246" t="str">
        <f t="shared" si="575"/>
        <v/>
      </c>
      <c r="CD2232" s="246">
        <f t="shared" si="576"/>
        <v>5</v>
      </c>
      <c r="CE2232" s="246">
        <f t="shared" si="577"/>
        <v>0</v>
      </c>
      <c r="CF2232" s="276">
        <f t="shared" si="578"/>
        <v>0</v>
      </c>
      <c r="CG2232" s="277">
        <f t="shared" si="578"/>
        <v>0</v>
      </c>
      <c r="CH2232" s="277">
        <f t="shared" si="578"/>
        <v>0</v>
      </c>
      <c r="CI2232" s="278">
        <f t="shared" si="578"/>
        <v>0</v>
      </c>
      <c r="CJ2232" s="280">
        <f t="shared" si="579"/>
        <v>0</v>
      </c>
      <c r="CK2232" s="232">
        <f t="shared" si="580"/>
        <v>0</v>
      </c>
      <c r="CL2232" s="1"/>
    </row>
    <row r="2233" spans="1:90" ht="18" customHeight="1">
      <c r="A2233" s="1"/>
      <c r="B2233" s="1"/>
      <c r="C2233" s="314"/>
      <c r="D2233" s="287" t="str">
        <f t="shared" si="581"/>
        <v/>
      </c>
      <c r="E2233" s="449" t="str">
        <f t="shared" si="568"/>
        <v/>
      </c>
      <c r="F2233" s="450"/>
      <c r="G2233" s="451"/>
      <c r="H2233" s="452"/>
      <c r="I2233" s="453"/>
      <c r="J2233" s="453"/>
      <c r="K2233" s="453"/>
      <c r="L2233" s="453"/>
      <c r="M2233" s="454"/>
      <c r="N2233" s="455"/>
      <c r="O2233" s="456"/>
      <c r="P2233" s="456"/>
      <c r="Q2233" s="456"/>
      <c r="R2233" s="456"/>
      <c r="S2233" s="456"/>
      <c r="T2233" s="456"/>
      <c r="U2233" s="456"/>
      <c r="V2233" s="456"/>
      <c r="W2233" s="456"/>
      <c r="X2233" s="456"/>
      <c r="Y2233" s="456"/>
      <c r="Z2233" s="456"/>
      <c r="AA2233" s="456"/>
      <c r="AB2233" s="456"/>
      <c r="AC2233" s="456"/>
      <c r="AD2233" s="456"/>
      <c r="AE2233" s="457"/>
      <c r="AF2233" s="455"/>
      <c r="AG2233" s="456"/>
      <c r="AH2233" s="456"/>
      <c r="AI2233" s="456"/>
      <c r="AJ2233" s="456"/>
      <c r="AK2233" s="456"/>
      <c r="AL2233" s="456"/>
      <c r="AM2233" s="456"/>
      <c r="AN2233" s="457"/>
      <c r="AO2233" s="455"/>
      <c r="AP2233" s="456"/>
      <c r="AQ2233" s="456"/>
      <c r="AR2233" s="456"/>
      <c r="AS2233" s="456"/>
      <c r="AT2233" s="456"/>
      <c r="AU2233" s="456"/>
      <c r="AV2233" s="456"/>
      <c r="AW2233" s="456"/>
      <c r="AX2233" s="456"/>
      <c r="AY2233" s="456"/>
      <c r="AZ2233" s="456"/>
      <c r="BA2233" s="456"/>
      <c r="BB2233" s="456"/>
      <c r="BC2233" s="456"/>
      <c r="BD2233" s="456"/>
      <c r="BE2233" s="456"/>
      <c r="BF2233" s="456"/>
      <c r="BG2233" s="457"/>
      <c r="BH2233" s="458"/>
      <c r="BI2233" s="459"/>
      <c r="BJ2233" s="459"/>
      <c r="BK2233" s="459"/>
      <c r="BL2233" s="459"/>
      <c r="BM2233" s="460"/>
      <c r="BN2233" s="314"/>
      <c r="BO2233" s="314"/>
      <c r="BP2233" s="1"/>
      <c r="BQ2233" s="120">
        <f>IF($F$3="","",IF(N2233=$F$3,COUNTIF(BQ$23:BQ2232,"&gt;0")+1,0))</f>
        <v>0</v>
      </c>
      <c r="BR2233" s="1"/>
      <c r="BS2233" s="20" t="str">
        <f>IF($N2233="","",IF(VLOOKUP(VLOOKUP($N2233,IMPOSTAZIONI!$E$6:$I$13,5,FALSE),IMPOSTAZIONI!$B$25:$N$32,3,FALSE)=0,"",VLOOKUP(VLOOKUP($N2233,IMPOSTAZIONI!$E$6:$I$13,5,FALSE),IMPOSTAZIONI!$B$25:$N$32,3,FALSE)))</f>
        <v/>
      </c>
      <c r="BT2233" s="20" t="str">
        <f>IF($N2233="","",IF(VLOOKUP(VLOOKUP($N2233,IMPOSTAZIONI!$E$6:$I$13,5,FALSE),IMPOSTAZIONI!$B$25:$N$32,6,FALSE)=0,"",VLOOKUP(VLOOKUP($N2233,IMPOSTAZIONI!$E$6:$I$13,5,FALSE),IMPOSTAZIONI!$B$25:$N$32,6,FALSE)))</f>
        <v/>
      </c>
      <c r="BU2233" s="20" t="str">
        <f>IF($N2233="","",IF(VLOOKUP(VLOOKUP($N2233,IMPOSTAZIONI!$E$6:$I$13,5,FALSE),IMPOSTAZIONI!$B$25:$N$32,9,FALSE)=0,"",VLOOKUP(VLOOKUP($N2233,IMPOSTAZIONI!$E$6:$I$13,5,FALSE),IMPOSTAZIONI!$B$25:$N$32,9,FALSE)))</f>
        <v/>
      </c>
      <c r="BV2233" s="20" t="str">
        <f>IF($N2233="","",IF(VLOOKUP(VLOOKUP($N2233,IMPOSTAZIONI!$E$6:$I$13,5,FALSE),IMPOSTAZIONI!$B$25:$N$32,12,FALSE)=0,"",VLOOKUP(VLOOKUP($N2233,IMPOSTAZIONI!$E$6:$I$13,5,FALSE),IMPOSTAZIONI!$B$25:$N$32,12,FALSE)))</f>
        <v/>
      </c>
      <c r="BW2233" s="221" t="str">
        <f t="shared" si="569"/>
        <v/>
      </c>
      <c r="BX2233" s="221" t="str">
        <f t="shared" si="570"/>
        <v/>
      </c>
      <c r="BY2233" s="221">
        <f t="shared" si="571"/>
        <v>0</v>
      </c>
      <c r="BZ2233" s="231">
        <f t="shared" si="572"/>
        <v>0</v>
      </c>
      <c r="CA2233" s="246">
        <f t="shared" si="573"/>
        <v>0</v>
      </c>
      <c r="CB2233" s="246">
        <f t="shared" si="574"/>
        <v>0</v>
      </c>
      <c r="CC2233" s="246" t="str">
        <f t="shared" si="575"/>
        <v/>
      </c>
      <c r="CD2233" s="246">
        <f t="shared" si="576"/>
        <v>5</v>
      </c>
      <c r="CE2233" s="246">
        <f t="shared" si="577"/>
        <v>0</v>
      </c>
      <c r="CF2233" s="276">
        <f t="shared" si="578"/>
        <v>0</v>
      </c>
      <c r="CG2233" s="277">
        <f t="shared" si="578"/>
        <v>0</v>
      </c>
      <c r="CH2233" s="277">
        <f t="shared" si="578"/>
        <v>0</v>
      </c>
      <c r="CI2233" s="278">
        <f t="shared" si="578"/>
        <v>0</v>
      </c>
      <c r="CJ2233" s="280">
        <f t="shared" si="579"/>
        <v>0</v>
      </c>
      <c r="CK2233" s="232">
        <f t="shared" si="580"/>
        <v>0</v>
      </c>
      <c r="CL2233" s="1"/>
    </row>
    <row r="2234" spans="1:90" ht="18" customHeight="1">
      <c r="A2234" s="1"/>
      <c r="B2234" s="1"/>
      <c r="C2234" s="314"/>
      <c r="D2234" s="287" t="str">
        <f t="shared" si="581"/>
        <v/>
      </c>
      <c r="E2234" s="449" t="str">
        <f t="shared" si="568"/>
        <v/>
      </c>
      <c r="F2234" s="450"/>
      <c r="G2234" s="451"/>
      <c r="H2234" s="452"/>
      <c r="I2234" s="453"/>
      <c r="J2234" s="453"/>
      <c r="K2234" s="453"/>
      <c r="L2234" s="453"/>
      <c r="M2234" s="454"/>
      <c r="N2234" s="455"/>
      <c r="O2234" s="456"/>
      <c r="P2234" s="456"/>
      <c r="Q2234" s="456"/>
      <c r="R2234" s="456"/>
      <c r="S2234" s="456"/>
      <c r="T2234" s="456"/>
      <c r="U2234" s="456"/>
      <c r="V2234" s="456"/>
      <c r="W2234" s="456"/>
      <c r="X2234" s="456"/>
      <c r="Y2234" s="456"/>
      <c r="Z2234" s="456"/>
      <c r="AA2234" s="456"/>
      <c r="AB2234" s="456"/>
      <c r="AC2234" s="456"/>
      <c r="AD2234" s="456"/>
      <c r="AE2234" s="457"/>
      <c r="AF2234" s="455"/>
      <c r="AG2234" s="456"/>
      <c r="AH2234" s="456"/>
      <c r="AI2234" s="456"/>
      <c r="AJ2234" s="456"/>
      <c r="AK2234" s="456"/>
      <c r="AL2234" s="456"/>
      <c r="AM2234" s="456"/>
      <c r="AN2234" s="457"/>
      <c r="AO2234" s="455"/>
      <c r="AP2234" s="456"/>
      <c r="AQ2234" s="456"/>
      <c r="AR2234" s="456"/>
      <c r="AS2234" s="456"/>
      <c r="AT2234" s="456"/>
      <c r="AU2234" s="456"/>
      <c r="AV2234" s="456"/>
      <c r="AW2234" s="456"/>
      <c r="AX2234" s="456"/>
      <c r="AY2234" s="456"/>
      <c r="AZ2234" s="456"/>
      <c r="BA2234" s="456"/>
      <c r="BB2234" s="456"/>
      <c r="BC2234" s="456"/>
      <c r="BD2234" s="456"/>
      <c r="BE2234" s="456"/>
      <c r="BF2234" s="456"/>
      <c r="BG2234" s="457"/>
      <c r="BH2234" s="458"/>
      <c r="BI2234" s="459"/>
      <c r="BJ2234" s="459"/>
      <c r="BK2234" s="459"/>
      <c r="BL2234" s="459"/>
      <c r="BM2234" s="460"/>
      <c r="BN2234" s="314"/>
      <c r="BO2234" s="314"/>
      <c r="BP2234" s="1"/>
      <c r="BQ2234" s="120">
        <f>IF($F$3="","",IF(N2234=$F$3,COUNTIF(BQ$23:BQ2233,"&gt;0")+1,0))</f>
        <v>0</v>
      </c>
      <c r="BR2234" s="1"/>
      <c r="BS2234" s="20" t="str">
        <f>IF($N2234="","",IF(VLOOKUP(VLOOKUP($N2234,IMPOSTAZIONI!$E$6:$I$13,5,FALSE),IMPOSTAZIONI!$B$25:$N$32,3,FALSE)=0,"",VLOOKUP(VLOOKUP($N2234,IMPOSTAZIONI!$E$6:$I$13,5,FALSE),IMPOSTAZIONI!$B$25:$N$32,3,FALSE)))</f>
        <v/>
      </c>
      <c r="BT2234" s="20" t="str">
        <f>IF($N2234="","",IF(VLOOKUP(VLOOKUP($N2234,IMPOSTAZIONI!$E$6:$I$13,5,FALSE),IMPOSTAZIONI!$B$25:$N$32,6,FALSE)=0,"",VLOOKUP(VLOOKUP($N2234,IMPOSTAZIONI!$E$6:$I$13,5,FALSE),IMPOSTAZIONI!$B$25:$N$32,6,FALSE)))</f>
        <v/>
      </c>
      <c r="BU2234" s="20" t="str">
        <f>IF($N2234="","",IF(VLOOKUP(VLOOKUP($N2234,IMPOSTAZIONI!$E$6:$I$13,5,FALSE),IMPOSTAZIONI!$B$25:$N$32,9,FALSE)=0,"",VLOOKUP(VLOOKUP($N2234,IMPOSTAZIONI!$E$6:$I$13,5,FALSE),IMPOSTAZIONI!$B$25:$N$32,9,FALSE)))</f>
        <v/>
      </c>
      <c r="BV2234" s="20" t="str">
        <f>IF($N2234="","",IF(VLOOKUP(VLOOKUP($N2234,IMPOSTAZIONI!$E$6:$I$13,5,FALSE),IMPOSTAZIONI!$B$25:$N$32,12,FALSE)=0,"",VLOOKUP(VLOOKUP($N2234,IMPOSTAZIONI!$E$6:$I$13,5,FALSE),IMPOSTAZIONI!$B$25:$N$32,12,FALSE)))</f>
        <v/>
      </c>
      <c r="BW2234" s="221" t="str">
        <f t="shared" si="569"/>
        <v/>
      </c>
      <c r="BX2234" s="221" t="str">
        <f t="shared" si="570"/>
        <v/>
      </c>
      <c r="BY2234" s="221">
        <f t="shared" si="571"/>
        <v>0</v>
      </c>
      <c r="BZ2234" s="231">
        <f t="shared" si="572"/>
        <v>0</v>
      </c>
      <c r="CA2234" s="246">
        <f t="shared" si="573"/>
        <v>0</v>
      </c>
      <c r="CB2234" s="246">
        <f t="shared" si="574"/>
        <v>0</v>
      </c>
      <c r="CC2234" s="246" t="str">
        <f t="shared" si="575"/>
        <v/>
      </c>
      <c r="CD2234" s="246">
        <f t="shared" si="576"/>
        <v>5</v>
      </c>
      <c r="CE2234" s="246">
        <f t="shared" si="577"/>
        <v>0</v>
      </c>
      <c r="CF2234" s="276">
        <f t="shared" si="578"/>
        <v>0</v>
      </c>
      <c r="CG2234" s="277">
        <f t="shared" si="578"/>
        <v>0</v>
      </c>
      <c r="CH2234" s="277">
        <f t="shared" si="578"/>
        <v>0</v>
      </c>
      <c r="CI2234" s="278">
        <f t="shared" si="578"/>
        <v>0</v>
      </c>
      <c r="CJ2234" s="280">
        <f t="shared" si="579"/>
        <v>0</v>
      </c>
      <c r="CK2234" s="232">
        <f t="shared" si="580"/>
        <v>0</v>
      </c>
      <c r="CL2234" s="1"/>
    </row>
    <row r="2235" spans="1:90" ht="18" customHeight="1">
      <c r="A2235" s="1"/>
      <c r="B2235" s="1"/>
      <c r="C2235" s="314"/>
      <c r="D2235" s="287" t="str">
        <f t="shared" si="581"/>
        <v/>
      </c>
      <c r="E2235" s="449" t="str">
        <f t="shared" si="568"/>
        <v/>
      </c>
      <c r="F2235" s="450"/>
      <c r="G2235" s="451"/>
      <c r="H2235" s="452"/>
      <c r="I2235" s="453"/>
      <c r="J2235" s="453"/>
      <c r="K2235" s="453"/>
      <c r="L2235" s="453"/>
      <c r="M2235" s="454"/>
      <c r="N2235" s="455"/>
      <c r="O2235" s="456"/>
      <c r="P2235" s="456"/>
      <c r="Q2235" s="456"/>
      <c r="R2235" s="456"/>
      <c r="S2235" s="456"/>
      <c r="T2235" s="456"/>
      <c r="U2235" s="456"/>
      <c r="V2235" s="456"/>
      <c r="W2235" s="456"/>
      <c r="X2235" s="456"/>
      <c r="Y2235" s="456"/>
      <c r="Z2235" s="456"/>
      <c r="AA2235" s="456"/>
      <c r="AB2235" s="456"/>
      <c r="AC2235" s="456"/>
      <c r="AD2235" s="456"/>
      <c r="AE2235" s="457"/>
      <c r="AF2235" s="455"/>
      <c r="AG2235" s="456"/>
      <c r="AH2235" s="456"/>
      <c r="AI2235" s="456"/>
      <c r="AJ2235" s="456"/>
      <c r="AK2235" s="456"/>
      <c r="AL2235" s="456"/>
      <c r="AM2235" s="456"/>
      <c r="AN2235" s="457"/>
      <c r="AO2235" s="455"/>
      <c r="AP2235" s="456"/>
      <c r="AQ2235" s="456"/>
      <c r="AR2235" s="456"/>
      <c r="AS2235" s="456"/>
      <c r="AT2235" s="456"/>
      <c r="AU2235" s="456"/>
      <c r="AV2235" s="456"/>
      <c r="AW2235" s="456"/>
      <c r="AX2235" s="456"/>
      <c r="AY2235" s="456"/>
      <c r="AZ2235" s="456"/>
      <c r="BA2235" s="456"/>
      <c r="BB2235" s="456"/>
      <c r="BC2235" s="456"/>
      <c r="BD2235" s="456"/>
      <c r="BE2235" s="456"/>
      <c r="BF2235" s="456"/>
      <c r="BG2235" s="457"/>
      <c r="BH2235" s="458"/>
      <c r="BI2235" s="459"/>
      <c r="BJ2235" s="459"/>
      <c r="BK2235" s="459"/>
      <c r="BL2235" s="459"/>
      <c r="BM2235" s="460"/>
      <c r="BN2235" s="314"/>
      <c r="BO2235" s="314"/>
      <c r="BP2235" s="1"/>
      <c r="BQ2235" s="120">
        <f>IF($F$3="","",IF(N2235=$F$3,COUNTIF(BQ$23:BQ2234,"&gt;0")+1,0))</f>
        <v>0</v>
      </c>
      <c r="BR2235" s="1"/>
      <c r="BS2235" s="20" t="str">
        <f>IF($N2235="","",IF(VLOOKUP(VLOOKUP($N2235,IMPOSTAZIONI!$E$6:$I$13,5,FALSE),IMPOSTAZIONI!$B$25:$N$32,3,FALSE)=0,"",VLOOKUP(VLOOKUP($N2235,IMPOSTAZIONI!$E$6:$I$13,5,FALSE),IMPOSTAZIONI!$B$25:$N$32,3,FALSE)))</f>
        <v/>
      </c>
      <c r="BT2235" s="20" t="str">
        <f>IF($N2235="","",IF(VLOOKUP(VLOOKUP($N2235,IMPOSTAZIONI!$E$6:$I$13,5,FALSE),IMPOSTAZIONI!$B$25:$N$32,6,FALSE)=0,"",VLOOKUP(VLOOKUP($N2235,IMPOSTAZIONI!$E$6:$I$13,5,FALSE),IMPOSTAZIONI!$B$25:$N$32,6,FALSE)))</f>
        <v/>
      </c>
      <c r="BU2235" s="20" t="str">
        <f>IF($N2235="","",IF(VLOOKUP(VLOOKUP($N2235,IMPOSTAZIONI!$E$6:$I$13,5,FALSE),IMPOSTAZIONI!$B$25:$N$32,9,FALSE)=0,"",VLOOKUP(VLOOKUP($N2235,IMPOSTAZIONI!$E$6:$I$13,5,FALSE),IMPOSTAZIONI!$B$25:$N$32,9,FALSE)))</f>
        <v/>
      </c>
      <c r="BV2235" s="20" t="str">
        <f>IF($N2235="","",IF(VLOOKUP(VLOOKUP($N2235,IMPOSTAZIONI!$E$6:$I$13,5,FALSE),IMPOSTAZIONI!$B$25:$N$32,12,FALSE)=0,"",VLOOKUP(VLOOKUP($N2235,IMPOSTAZIONI!$E$6:$I$13,5,FALSE),IMPOSTAZIONI!$B$25:$N$32,12,FALSE)))</f>
        <v/>
      </c>
      <c r="BW2235" s="221" t="str">
        <f t="shared" si="569"/>
        <v/>
      </c>
      <c r="BX2235" s="221" t="str">
        <f t="shared" si="570"/>
        <v/>
      </c>
      <c r="BY2235" s="221">
        <f t="shared" si="571"/>
        <v>0</v>
      </c>
      <c r="BZ2235" s="231">
        <f t="shared" si="572"/>
        <v>0</v>
      </c>
      <c r="CA2235" s="246">
        <f t="shared" si="573"/>
        <v>0</v>
      </c>
      <c r="CB2235" s="246">
        <f t="shared" si="574"/>
        <v>0</v>
      </c>
      <c r="CC2235" s="246" t="str">
        <f t="shared" si="575"/>
        <v/>
      </c>
      <c r="CD2235" s="246">
        <f t="shared" si="576"/>
        <v>5</v>
      </c>
      <c r="CE2235" s="246">
        <f t="shared" si="577"/>
        <v>0</v>
      </c>
      <c r="CF2235" s="276">
        <f t="shared" si="578"/>
        <v>0</v>
      </c>
      <c r="CG2235" s="277">
        <f t="shared" si="578"/>
        <v>0</v>
      </c>
      <c r="CH2235" s="277">
        <f t="shared" si="578"/>
        <v>0</v>
      </c>
      <c r="CI2235" s="278">
        <f t="shared" si="578"/>
        <v>0</v>
      </c>
      <c r="CJ2235" s="280">
        <f t="shared" si="579"/>
        <v>0</v>
      </c>
      <c r="CK2235" s="232">
        <f t="shared" si="580"/>
        <v>0</v>
      </c>
      <c r="CL2235" s="1"/>
    </row>
    <row r="2236" spans="1:90" ht="18" customHeight="1">
      <c r="A2236" s="1"/>
      <c r="B2236" s="1"/>
      <c r="C2236" s="314"/>
      <c r="D2236" s="287" t="str">
        <f t="shared" si="581"/>
        <v/>
      </c>
      <c r="E2236" s="449" t="str">
        <f t="shared" si="568"/>
        <v/>
      </c>
      <c r="F2236" s="450"/>
      <c r="G2236" s="451"/>
      <c r="H2236" s="452"/>
      <c r="I2236" s="453"/>
      <c r="J2236" s="453"/>
      <c r="K2236" s="453"/>
      <c r="L2236" s="453"/>
      <c r="M2236" s="454"/>
      <c r="N2236" s="455"/>
      <c r="O2236" s="456"/>
      <c r="P2236" s="456"/>
      <c r="Q2236" s="456"/>
      <c r="R2236" s="456"/>
      <c r="S2236" s="456"/>
      <c r="T2236" s="456"/>
      <c r="U2236" s="456"/>
      <c r="V2236" s="456"/>
      <c r="W2236" s="456"/>
      <c r="X2236" s="456"/>
      <c r="Y2236" s="456"/>
      <c r="Z2236" s="456"/>
      <c r="AA2236" s="456"/>
      <c r="AB2236" s="456"/>
      <c r="AC2236" s="456"/>
      <c r="AD2236" s="456"/>
      <c r="AE2236" s="457"/>
      <c r="AF2236" s="455"/>
      <c r="AG2236" s="456"/>
      <c r="AH2236" s="456"/>
      <c r="AI2236" s="456"/>
      <c r="AJ2236" s="456"/>
      <c r="AK2236" s="456"/>
      <c r="AL2236" s="456"/>
      <c r="AM2236" s="456"/>
      <c r="AN2236" s="457"/>
      <c r="AO2236" s="455"/>
      <c r="AP2236" s="456"/>
      <c r="AQ2236" s="456"/>
      <c r="AR2236" s="456"/>
      <c r="AS2236" s="456"/>
      <c r="AT2236" s="456"/>
      <c r="AU2236" s="456"/>
      <c r="AV2236" s="456"/>
      <c r="AW2236" s="456"/>
      <c r="AX2236" s="456"/>
      <c r="AY2236" s="456"/>
      <c r="AZ2236" s="456"/>
      <c r="BA2236" s="456"/>
      <c r="BB2236" s="456"/>
      <c r="BC2236" s="456"/>
      <c r="BD2236" s="456"/>
      <c r="BE2236" s="456"/>
      <c r="BF2236" s="456"/>
      <c r="BG2236" s="457"/>
      <c r="BH2236" s="458"/>
      <c r="BI2236" s="459"/>
      <c r="BJ2236" s="459"/>
      <c r="BK2236" s="459"/>
      <c r="BL2236" s="459"/>
      <c r="BM2236" s="460"/>
      <c r="BN2236" s="314"/>
      <c r="BO2236" s="314"/>
      <c r="BP2236" s="1"/>
      <c r="BQ2236" s="120">
        <f>IF($F$3="","",IF(N2236=$F$3,COUNTIF(BQ$23:BQ2235,"&gt;0")+1,0))</f>
        <v>0</v>
      </c>
      <c r="BR2236" s="1"/>
      <c r="BS2236" s="20" t="str">
        <f>IF($N2236="","",IF(VLOOKUP(VLOOKUP($N2236,IMPOSTAZIONI!$E$6:$I$13,5,FALSE),IMPOSTAZIONI!$B$25:$N$32,3,FALSE)=0,"",VLOOKUP(VLOOKUP($N2236,IMPOSTAZIONI!$E$6:$I$13,5,FALSE),IMPOSTAZIONI!$B$25:$N$32,3,FALSE)))</f>
        <v/>
      </c>
      <c r="BT2236" s="20" t="str">
        <f>IF($N2236="","",IF(VLOOKUP(VLOOKUP($N2236,IMPOSTAZIONI!$E$6:$I$13,5,FALSE),IMPOSTAZIONI!$B$25:$N$32,6,FALSE)=0,"",VLOOKUP(VLOOKUP($N2236,IMPOSTAZIONI!$E$6:$I$13,5,FALSE),IMPOSTAZIONI!$B$25:$N$32,6,FALSE)))</f>
        <v/>
      </c>
      <c r="BU2236" s="20" t="str">
        <f>IF($N2236="","",IF(VLOOKUP(VLOOKUP($N2236,IMPOSTAZIONI!$E$6:$I$13,5,FALSE),IMPOSTAZIONI!$B$25:$N$32,9,FALSE)=0,"",VLOOKUP(VLOOKUP($N2236,IMPOSTAZIONI!$E$6:$I$13,5,FALSE),IMPOSTAZIONI!$B$25:$N$32,9,FALSE)))</f>
        <v/>
      </c>
      <c r="BV2236" s="20" t="str">
        <f>IF($N2236="","",IF(VLOOKUP(VLOOKUP($N2236,IMPOSTAZIONI!$E$6:$I$13,5,FALSE),IMPOSTAZIONI!$B$25:$N$32,12,FALSE)=0,"",VLOOKUP(VLOOKUP($N2236,IMPOSTAZIONI!$E$6:$I$13,5,FALSE),IMPOSTAZIONI!$B$25:$N$32,12,FALSE)))</f>
        <v/>
      </c>
      <c r="BW2236" s="221" t="str">
        <f t="shared" si="569"/>
        <v/>
      </c>
      <c r="BX2236" s="221" t="str">
        <f t="shared" si="570"/>
        <v/>
      </c>
      <c r="BY2236" s="221">
        <f t="shared" si="571"/>
        <v>0</v>
      </c>
      <c r="BZ2236" s="231">
        <f t="shared" si="572"/>
        <v>0</v>
      </c>
      <c r="CA2236" s="246">
        <f t="shared" si="573"/>
        <v>0</v>
      </c>
      <c r="CB2236" s="246">
        <f t="shared" si="574"/>
        <v>0</v>
      </c>
      <c r="CC2236" s="246" t="str">
        <f t="shared" si="575"/>
        <v/>
      </c>
      <c r="CD2236" s="246">
        <f t="shared" si="576"/>
        <v>5</v>
      </c>
      <c r="CE2236" s="246">
        <f t="shared" si="577"/>
        <v>0</v>
      </c>
      <c r="CF2236" s="276">
        <f t="shared" si="578"/>
        <v>0</v>
      </c>
      <c r="CG2236" s="277">
        <f t="shared" si="578"/>
        <v>0</v>
      </c>
      <c r="CH2236" s="277">
        <f t="shared" si="578"/>
        <v>0</v>
      </c>
      <c r="CI2236" s="278">
        <f t="shared" si="578"/>
        <v>0</v>
      </c>
      <c r="CJ2236" s="280">
        <f t="shared" si="579"/>
        <v>0</v>
      </c>
      <c r="CK2236" s="232">
        <f t="shared" si="580"/>
        <v>0</v>
      </c>
      <c r="CL2236" s="1"/>
    </row>
    <row r="2237" spans="1:90" ht="18" customHeight="1">
      <c r="A2237" s="1"/>
      <c r="B2237" s="1"/>
      <c r="C2237" s="314"/>
      <c r="D2237" s="287" t="str">
        <f t="shared" si="581"/>
        <v/>
      </c>
      <c r="E2237" s="449" t="str">
        <f t="shared" si="568"/>
        <v/>
      </c>
      <c r="F2237" s="450"/>
      <c r="G2237" s="451"/>
      <c r="H2237" s="452"/>
      <c r="I2237" s="453"/>
      <c r="J2237" s="453"/>
      <c r="K2237" s="453"/>
      <c r="L2237" s="453"/>
      <c r="M2237" s="454"/>
      <c r="N2237" s="455"/>
      <c r="O2237" s="456"/>
      <c r="P2237" s="456"/>
      <c r="Q2237" s="456"/>
      <c r="R2237" s="456"/>
      <c r="S2237" s="456"/>
      <c r="T2237" s="456"/>
      <c r="U2237" s="456"/>
      <c r="V2237" s="456"/>
      <c r="W2237" s="456"/>
      <c r="X2237" s="456"/>
      <c r="Y2237" s="456"/>
      <c r="Z2237" s="456"/>
      <c r="AA2237" s="456"/>
      <c r="AB2237" s="456"/>
      <c r="AC2237" s="456"/>
      <c r="AD2237" s="456"/>
      <c r="AE2237" s="457"/>
      <c r="AF2237" s="455"/>
      <c r="AG2237" s="456"/>
      <c r="AH2237" s="456"/>
      <c r="AI2237" s="456"/>
      <c r="AJ2237" s="456"/>
      <c r="AK2237" s="456"/>
      <c r="AL2237" s="456"/>
      <c r="AM2237" s="456"/>
      <c r="AN2237" s="457"/>
      <c r="AO2237" s="455"/>
      <c r="AP2237" s="456"/>
      <c r="AQ2237" s="456"/>
      <c r="AR2237" s="456"/>
      <c r="AS2237" s="456"/>
      <c r="AT2237" s="456"/>
      <c r="AU2237" s="456"/>
      <c r="AV2237" s="456"/>
      <c r="AW2237" s="456"/>
      <c r="AX2237" s="456"/>
      <c r="AY2237" s="456"/>
      <c r="AZ2237" s="456"/>
      <c r="BA2237" s="456"/>
      <c r="BB2237" s="456"/>
      <c r="BC2237" s="456"/>
      <c r="BD2237" s="456"/>
      <c r="BE2237" s="456"/>
      <c r="BF2237" s="456"/>
      <c r="BG2237" s="457"/>
      <c r="BH2237" s="458"/>
      <c r="BI2237" s="459"/>
      <c r="BJ2237" s="459"/>
      <c r="BK2237" s="459"/>
      <c r="BL2237" s="459"/>
      <c r="BM2237" s="460"/>
      <c r="BN2237" s="314"/>
      <c r="BO2237" s="314"/>
      <c r="BP2237" s="1"/>
      <c r="BQ2237" s="120">
        <f>IF($F$3="","",IF(N2237=$F$3,COUNTIF(BQ$23:BQ2236,"&gt;0")+1,0))</f>
        <v>0</v>
      </c>
      <c r="BR2237" s="1"/>
      <c r="BS2237" s="20" t="str">
        <f>IF($N2237="","",IF(VLOOKUP(VLOOKUP($N2237,IMPOSTAZIONI!$E$6:$I$13,5,FALSE),IMPOSTAZIONI!$B$25:$N$32,3,FALSE)=0,"",VLOOKUP(VLOOKUP($N2237,IMPOSTAZIONI!$E$6:$I$13,5,FALSE),IMPOSTAZIONI!$B$25:$N$32,3,FALSE)))</f>
        <v/>
      </c>
      <c r="BT2237" s="20" t="str">
        <f>IF($N2237="","",IF(VLOOKUP(VLOOKUP($N2237,IMPOSTAZIONI!$E$6:$I$13,5,FALSE),IMPOSTAZIONI!$B$25:$N$32,6,FALSE)=0,"",VLOOKUP(VLOOKUP($N2237,IMPOSTAZIONI!$E$6:$I$13,5,FALSE),IMPOSTAZIONI!$B$25:$N$32,6,FALSE)))</f>
        <v/>
      </c>
      <c r="BU2237" s="20" t="str">
        <f>IF($N2237="","",IF(VLOOKUP(VLOOKUP($N2237,IMPOSTAZIONI!$E$6:$I$13,5,FALSE),IMPOSTAZIONI!$B$25:$N$32,9,FALSE)=0,"",VLOOKUP(VLOOKUP($N2237,IMPOSTAZIONI!$E$6:$I$13,5,FALSE),IMPOSTAZIONI!$B$25:$N$32,9,FALSE)))</f>
        <v/>
      </c>
      <c r="BV2237" s="20" t="str">
        <f>IF($N2237="","",IF(VLOOKUP(VLOOKUP($N2237,IMPOSTAZIONI!$E$6:$I$13,5,FALSE),IMPOSTAZIONI!$B$25:$N$32,12,FALSE)=0,"",VLOOKUP(VLOOKUP($N2237,IMPOSTAZIONI!$E$6:$I$13,5,FALSE),IMPOSTAZIONI!$B$25:$N$32,12,FALSE)))</f>
        <v/>
      </c>
      <c r="BW2237" s="221" t="str">
        <f t="shared" si="569"/>
        <v/>
      </c>
      <c r="BX2237" s="221" t="str">
        <f t="shared" si="570"/>
        <v/>
      </c>
      <c r="BY2237" s="221">
        <f t="shared" si="571"/>
        <v>0</v>
      </c>
      <c r="BZ2237" s="231">
        <f t="shared" si="572"/>
        <v>0</v>
      </c>
      <c r="CA2237" s="246">
        <f t="shared" si="573"/>
        <v>0</v>
      </c>
      <c r="CB2237" s="246">
        <f t="shared" si="574"/>
        <v>0</v>
      </c>
      <c r="CC2237" s="246" t="str">
        <f t="shared" si="575"/>
        <v/>
      </c>
      <c r="CD2237" s="246">
        <f t="shared" si="576"/>
        <v>5</v>
      </c>
      <c r="CE2237" s="246">
        <f t="shared" si="577"/>
        <v>0</v>
      </c>
      <c r="CF2237" s="276">
        <f t="shared" si="578"/>
        <v>0</v>
      </c>
      <c r="CG2237" s="277">
        <f t="shared" si="578"/>
        <v>0</v>
      </c>
      <c r="CH2237" s="277">
        <f t="shared" si="578"/>
        <v>0</v>
      </c>
      <c r="CI2237" s="278">
        <f t="shared" ref="CI2237:CI2300" si="582">COUNTIF($CE$23:$CE$3022,CONCATENATE($CD2237,CI$21))</f>
        <v>0</v>
      </c>
      <c r="CJ2237" s="280">
        <f t="shared" si="579"/>
        <v>0</v>
      </c>
      <c r="CK2237" s="232">
        <f t="shared" si="580"/>
        <v>0</v>
      </c>
      <c r="CL2237" s="1"/>
    </row>
    <row r="2238" spans="1:90" ht="18" customHeight="1">
      <c r="A2238" s="1"/>
      <c r="B2238" s="1"/>
      <c r="C2238" s="314"/>
      <c r="D2238" s="287" t="str">
        <f t="shared" si="581"/>
        <v/>
      </c>
      <c r="E2238" s="449" t="str">
        <f t="shared" ref="E2238:E2301" si="583">IF(BQ2238=0,"",BQ2238)</f>
        <v/>
      </c>
      <c r="F2238" s="450"/>
      <c r="G2238" s="451"/>
      <c r="H2238" s="452"/>
      <c r="I2238" s="453"/>
      <c r="J2238" s="453"/>
      <c r="K2238" s="453"/>
      <c r="L2238" s="453"/>
      <c r="M2238" s="454"/>
      <c r="N2238" s="455"/>
      <c r="O2238" s="456"/>
      <c r="P2238" s="456"/>
      <c r="Q2238" s="456"/>
      <c r="R2238" s="456"/>
      <c r="S2238" s="456"/>
      <c r="T2238" s="456"/>
      <c r="U2238" s="456"/>
      <c r="V2238" s="456"/>
      <c r="W2238" s="456"/>
      <c r="X2238" s="456"/>
      <c r="Y2238" s="456"/>
      <c r="Z2238" s="456"/>
      <c r="AA2238" s="456"/>
      <c r="AB2238" s="456"/>
      <c r="AC2238" s="456"/>
      <c r="AD2238" s="456"/>
      <c r="AE2238" s="457"/>
      <c r="AF2238" s="455"/>
      <c r="AG2238" s="456"/>
      <c r="AH2238" s="456"/>
      <c r="AI2238" s="456"/>
      <c r="AJ2238" s="456"/>
      <c r="AK2238" s="456"/>
      <c r="AL2238" s="456"/>
      <c r="AM2238" s="456"/>
      <c r="AN2238" s="457"/>
      <c r="AO2238" s="455"/>
      <c r="AP2238" s="456"/>
      <c r="AQ2238" s="456"/>
      <c r="AR2238" s="456"/>
      <c r="AS2238" s="456"/>
      <c r="AT2238" s="456"/>
      <c r="AU2238" s="456"/>
      <c r="AV2238" s="456"/>
      <c r="AW2238" s="456"/>
      <c r="AX2238" s="456"/>
      <c r="AY2238" s="456"/>
      <c r="AZ2238" s="456"/>
      <c r="BA2238" s="456"/>
      <c r="BB2238" s="456"/>
      <c r="BC2238" s="456"/>
      <c r="BD2238" s="456"/>
      <c r="BE2238" s="456"/>
      <c r="BF2238" s="456"/>
      <c r="BG2238" s="457"/>
      <c r="BH2238" s="458"/>
      <c r="BI2238" s="459"/>
      <c r="BJ2238" s="459"/>
      <c r="BK2238" s="459"/>
      <c r="BL2238" s="459"/>
      <c r="BM2238" s="460"/>
      <c r="BN2238" s="314"/>
      <c r="BO2238" s="314"/>
      <c r="BP2238" s="1"/>
      <c r="BQ2238" s="120">
        <f>IF($F$3="","",IF(N2238=$F$3,COUNTIF(BQ$23:BQ2237,"&gt;0")+1,0))</f>
        <v>0</v>
      </c>
      <c r="BR2238" s="1"/>
      <c r="BS2238" s="20" t="str">
        <f>IF($N2238="","",IF(VLOOKUP(VLOOKUP($N2238,IMPOSTAZIONI!$E$6:$I$13,5,FALSE),IMPOSTAZIONI!$B$25:$N$32,3,FALSE)=0,"",VLOOKUP(VLOOKUP($N2238,IMPOSTAZIONI!$E$6:$I$13,5,FALSE),IMPOSTAZIONI!$B$25:$N$32,3,FALSE)))</f>
        <v/>
      </c>
      <c r="BT2238" s="20" t="str">
        <f>IF($N2238="","",IF(VLOOKUP(VLOOKUP($N2238,IMPOSTAZIONI!$E$6:$I$13,5,FALSE),IMPOSTAZIONI!$B$25:$N$32,6,FALSE)=0,"",VLOOKUP(VLOOKUP($N2238,IMPOSTAZIONI!$E$6:$I$13,5,FALSE),IMPOSTAZIONI!$B$25:$N$32,6,FALSE)))</f>
        <v/>
      </c>
      <c r="BU2238" s="20" t="str">
        <f>IF($N2238="","",IF(VLOOKUP(VLOOKUP($N2238,IMPOSTAZIONI!$E$6:$I$13,5,FALSE),IMPOSTAZIONI!$B$25:$N$32,9,FALSE)=0,"",VLOOKUP(VLOOKUP($N2238,IMPOSTAZIONI!$E$6:$I$13,5,FALSE),IMPOSTAZIONI!$B$25:$N$32,9,FALSE)))</f>
        <v/>
      </c>
      <c r="BV2238" s="20" t="str">
        <f>IF($N2238="","",IF(VLOOKUP(VLOOKUP($N2238,IMPOSTAZIONI!$E$6:$I$13,5,FALSE),IMPOSTAZIONI!$B$25:$N$32,12,FALSE)=0,"",VLOOKUP(VLOOKUP($N2238,IMPOSTAZIONI!$E$6:$I$13,5,FALSE),IMPOSTAZIONI!$B$25:$N$32,12,FALSE)))</f>
        <v/>
      </c>
      <c r="BW2238" s="221" t="str">
        <f t="shared" ref="BW2238:BW2301" si="584">IF(AF2238="","",HLOOKUP(AF2238,BS2238:BV2238,1,FALSE))</f>
        <v/>
      </c>
      <c r="BX2238" s="221" t="str">
        <f t="shared" ref="BX2238:BX2301" si="585">IF(N2238="","",VLOOKUP(N2238,$AY$3109:$BM$3116,1,FALSE))</f>
        <v/>
      </c>
      <c r="BY2238" s="221">
        <f t="shared" ref="BY2238:BY2301" si="586">IF(OR(ISERROR(BW2238),ISERROR(BX2238),AND(H2238&gt;0,H2238&lt;AD$3140),AND(H2238&gt;0,H2238&gt;AD$3141)),1,IF(CK2238=1,2,0))</f>
        <v>0</v>
      </c>
      <c r="BZ2238" s="231">
        <f t="shared" ref="BZ2238:BZ2301" si="587">IF($F$3="",0,IF($F$3=N2238,H2238,0))</f>
        <v>0</v>
      </c>
      <c r="CA2238" s="246">
        <f t="shared" ref="CA2238:CA2301" si="588">IF($BN$3&gt;$AY$3147,"",IF(BZ2238=0,0,IF(AF2238="",0,VLOOKUP(AF2238,$AY$3118:$BL$3121,14,FALSE))))</f>
        <v>0</v>
      </c>
      <c r="CB2238" s="246">
        <f t="shared" ref="CB2238:CB2301" si="589">IF(BZ2238=0,0,MONTH(BZ2238))</f>
        <v>0</v>
      </c>
      <c r="CC2238" s="246" t="str">
        <f t="shared" ref="CC2238:CC2301" si="590">IF(OR(BZ2238=0,CA2238=0),"",CONCATENATE(CB2238,CA2238))</f>
        <v/>
      </c>
      <c r="CD2238" s="246">
        <f t="shared" ref="CD2238:CD2301" si="591">MATCH(BZ2238,BZ$23:BZ$3022,0)</f>
        <v>5</v>
      </c>
      <c r="CE2238" s="246">
        <f t="shared" ref="CE2238:CE2301" si="592">IF(CA2238&gt;0,CONCATENATE(CD2238,CA2238),0)</f>
        <v>0</v>
      </c>
      <c r="CF2238" s="276">
        <f t="shared" ref="CF2238:CI2301" si="593">COUNTIF($CE$23:$CE$3022,CONCATENATE($CD2238,CF$21))</f>
        <v>0</v>
      </c>
      <c r="CG2238" s="277">
        <f t="shared" si="593"/>
        <v>0</v>
      </c>
      <c r="CH2238" s="277">
        <f t="shared" si="593"/>
        <v>0</v>
      </c>
      <c r="CI2238" s="278">
        <f t="shared" si="582"/>
        <v>0</v>
      </c>
      <c r="CJ2238" s="280">
        <f t="shared" ref="CJ2238:CJ2301" si="594">COUNTIF(CF2238:CI2238,"&gt;0")</f>
        <v>0</v>
      </c>
      <c r="CK2238" s="232">
        <f t="shared" ref="CK2238:CK2301" si="595">IF(CJ2238&gt;1,1,0)</f>
        <v>0</v>
      </c>
      <c r="CL2238" s="1"/>
    </row>
    <row r="2239" spans="1:90" ht="18" customHeight="1">
      <c r="A2239" s="1"/>
      <c r="B2239" s="1"/>
      <c r="C2239" s="314"/>
      <c r="D2239" s="287" t="str">
        <f t="shared" si="581"/>
        <v/>
      </c>
      <c r="E2239" s="449" t="str">
        <f t="shared" si="583"/>
        <v/>
      </c>
      <c r="F2239" s="450"/>
      <c r="G2239" s="451"/>
      <c r="H2239" s="452"/>
      <c r="I2239" s="453"/>
      <c r="J2239" s="453"/>
      <c r="K2239" s="453"/>
      <c r="L2239" s="453"/>
      <c r="M2239" s="454"/>
      <c r="N2239" s="455"/>
      <c r="O2239" s="456"/>
      <c r="P2239" s="456"/>
      <c r="Q2239" s="456"/>
      <c r="R2239" s="456"/>
      <c r="S2239" s="456"/>
      <c r="T2239" s="456"/>
      <c r="U2239" s="456"/>
      <c r="V2239" s="456"/>
      <c r="W2239" s="456"/>
      <c r="X2239" s="456"/>
      <c r="Y2239" s="456"/>
      <c r="Z2239" s="456"/>
      <c r="AA2239" s="456"/>
      <c r="AB2239" s="456"/>
      <c r="AC2239" s="456"/>
      <c r="AD2239" s="456"/>
      <c r="AE2239" s="457"/>
      <c r="AF2239" s="455"/>
      <c r="AG2239" s="456"/>
      <c r="AH2239" s="456"/>
      <c r="AI2239" s="456"/>
      <c r="AJ2239" s="456"/>
      <c r="AK2239" s="456"/>
      <c r="AL2239" s="456"/>
      <c r="AM2239" s="456"/>
      <c r="AN2239" s="457"/>
      <c r="AO2239" s="455"/>
      <c r="AP2239" s="456"/>
      <c r="AQ2239" s="456"/>
      <c r="AR2239" s="456"/>
      <c r="AS2239" s="456"/>
      <c r="AT2239" s="456"/>
      <c r="AU2239" s="456"/>
      <c r="AV2239" s="456"/>
      <c r="AW2239" s="456"/>
      <c r="AX2239" s="456"/>
      <c r="AY2239" s="456"/>
      <c r="AZ2239" s="456"/>
      <c r="BA2239" s="456"/>
      <c r="BB2239" s="456"/>
      <c r="BC2239" s="456"/>
      <c r="BD2239" s="456"/>
      <c r="BE2239" s="456"/>
      <c r="BF2239" s="456"/>
      <c r="BG2239" s="457"/>
      <c r="BH2239" s="458"/>
      <c r="BI2239" s="459"/>
      <c r="BJ2239" s="459"/>
      <c r="BK2239" s="459"/>
      <c r="BL2239" s="459"/>
      <c r="BM2239" s="460"/>
      <c r="BN2239" s="314"/>
      <c r="BO2239" s="314"/>
      <c r="BP2239" s="1"/>
      <c r="BQ2239" s="120">
        <f>IF($F$3="","",IF(N2239=$F$3,COUNTIF(BQ$23:BQ2238,"&gt;0")+1,0))</f>
        <v>0</v>
      </c>
      <c r="BR2239" s="1"/>
      <c r="BS2239" s="20" t="str">
        <f>IF($N2239="","",IF(VLOOKUP(VLOOKUP($N2239,IMPOSTAZIONI!$E$6:$I$13,5,FALSE),IMPOSTAZIONI!$B$25:$N$32,3,FALSE)=0,"",VLOOKUP(VLOOKUP($N2239,IMPOSTAZIONI!$E$6:$I$13,5,FALSE),IMPOSTAZIONI!$B$25:$N$32,3,FALSE)))</f>
        <v/>
      </c>
      <c r="BT2239" s="20" t="str">
        <f>IF($N2239="","",IF(VLOOKUP(VLOOKUP($N2239,IMPOSTAZIONI!$E$6:$I$13,5,FALSE),IMPOSTAZIONI!$B$25:$N$32,6,FALSE)=0,"",VLOOKUP(VLOOKUP($N2239,IMPOSTAZIONI!$E$6:$I$13,5,FALSE),IMPOSTAZIONI!$B$25:$N$32,6,FALSE)))</f>
        <v/>
      </c>
      <c r="BU2239" s="20" t="str">
        <f>IF($N2239="","",IF(VLOOKUP(VLOOKUP($N2239,IMPOSTAZIONI!$E$6:$I$13,5,FALSE),IMPOSTAZIONI!$B$25:$N$32,9,FALSE)=0,"",VLOOKUP(VLOOKUP($N2239,IMPOSTAZIONI!$E$6:$I$13,5,FALSE),IMPOSTAZIONI!$B$25:$N$32,9,FALSE)))</f>
        <v/>
      </c>
      <c r="BV2239" s="20" t="str">
        <f>IF($N2239="","",IF(VLOOKUP(VLOOKUP($N2239,IMPOSTAZIONI!$E$6:$I$13,5,FALSE),IMPOSTAZIONI!$B$25:$N$32,12,FALSE)=0,"",VLOOKUP(VLOOKUP($N2239,IMPOSTAZIONI!$E$6:$I$13,5,FALSE),IMPOSTAZIONI!$B$25:$N$32,12,FALSE)))</f>
        <v/>
      </c>
      <c r="BW2239" s="221" t="str">
        <f t="shared" si="584"/>
        <v/>
      </c>
      <c r="BX2239" s="221" t="str">
        <f t="shared" si="585"/>
        <v/>
      </c>
      <c r="BY2239" s="221">
        <f t="shared" si="586"/>
        <v>0</v>
      </c>
      <c r="BZ2239" s="231">
        <f t="shared" si="587"/>
        <v>0</v>
      </c>
      <c r="CA2239" s="246">
        <f t="shared" si="588"/>
        <v>0</v>
      </c>
      <c r="CB2239" s="246">
        <f t="shared" si="589"/>
        <v>0</v>
      </c>
      <c r="CC2239" s="246" t="str">
        <f t="shared" si="590"/>
        <v/>
      </c>
      <c r="CD2239" s="246">
        <f t="shared" si="591"/>
        <v>5</v>
      </c>
      <c r="CE2239" s="246">
        <f t="shared" si="592"/>
        <v>0</v>
      </c>
      <c r="CF2239" s="276">
        <f t="shared" si="593"/>
        <v>0</v>
      </c>
      <c r="CG2239" s="277">
        <f t="shared" si="593"/>
        <v>0</v>
      </c>
      <c r="CH2239" s="277">
        <f t="shared" si="593"/>
        <v>0</v>
      </c>
      <c r="CI2239" s="278">
        <f t="shared" si="582"/>
        <v>0</v>
      </c>
      <c r="CJ2239" s="280">
        <f t="shared" si="594"/>
        <v>0</v>
      </c>
      <c r="CK2239" s="232">
        <f t="shared" si="595"/>
        <v>0</v>
      </c>
      <c r="CL2239" s="1"/>
    </row>
    <row r="2240" spans="1:90" ht="18" customHeight="1">
      <c r="A2240" s="1"/>
      <c r="B2240" s="1"/>
      <c r="C2240" s="314"/>
      <c r="D2240" s="287" t="str">
        <f t="shared" si="581"/>
        <v/>
      </c>
      <c r="E2240" s="449" t="str">
        <f t="shared" si="583"/>
        <v/>
      </c>
      <c r="F2240" s="450"/>
      <c r="G2240" s="451"/>
      <c r="H2240" s="452"/>
      <c r="I2240" s="453"/>
      <c r="J2240" s="453"/>
      <c r="K2240" s="453"/>
      <c r="L2240" s="453"/>
      <c r="M2240" s="454"/>
      <c r="N2240" s="455"/>
      <c r="O2240" s="456"/>
      <c r="P2240" s="456"/>
      <c r="Q2240" s="456"/>
      <c r="R2240" s="456"/>
      <c r="S2240" s="456"/>
      <c r="T2240" s="456"/>
      <c r="U2240" s="456"/>
      <c r="V2240" s="456"/>
      <c r="W2240" s="456"/>
      <c r="X2240" s="456"/>
      <c r="Y2240" s="456"/>
      <c r="Z2240" s="456"/>
      <c r="AA2240" s="456"/>
      <c r="AB2240" s="456"/>
      <c r="AC2240" s="456"/>
      <c r="AD2240" s="456"/>
      <c r="AE2240" s="457"/>
      <c r="AF2240" s="455"/>
      <c r="AG2240" s="456"/>
      <c r="AH2240" s="456"/>
      <c r="AI2240" s="456"/>
      <c r="AJ2240" s="456"/>
      <c r="AK2240" s="456"/>
      <c r="AL2240" s="456"/>
      <c r="AM2240" s="456"/>
      <c r="AN2240" s="457"/>
      <c r="AO2240" s="455"/>
      <c r="AP2240" s="456"/>
      <c r="AQ2240" s="456"/>
      <c r="AR2240" s="456"/>
      <c r="AS2240" s="456"/>
      <c r="AT2240" s="456"/>
      <c r="AU2240" s="456"/>
      <c r="AV2240" s="456"/>
      <c r="AW2240" s="456"/>
      <c r="AX2240" s="456"/>
      <c r="AY2240" s="456"/>
      <c r="AZ2240" s="456"/>
      <c r="BA2240" s="456"/>
      <c r="BB2240" s="456"/>
      <c r="BC2240" s="456"/>
      <c r="BD2240" s="456"/>
      <c r="BE2240" s="456"/>
      <c r="BF2240" s="456"/>
      <c r="BG2240" s="457"/>
      <c r="BH2240" s="458"/>
      <c r="BI2240" s="459"/>
      <c r="BJ2240" s="459"/>
      <c r="BK2240" s="459"/>
      <c r="BL2240" s="459"/>
      <c r="BM2240" s="460"/>
      <c r="BN2240" s="314"/>
      <c r="BO2240" s="314"/>
      <c r="BP2240" s="1"/>
      <c r="BQ2240" s="120">
        <f>IF($F$3="","",IF(N2240=$F$3,COUNTIF(BQ$23:BQ2239,"&gt;0")+1,0))</f>
        <v>0</v>
      </c>
      <c r="BR2240" s="1"/>
      <c r="BS2240" s="20" t="str">
        <f>IF($N2240="","",IF(VLOOKUP(VLOOKUP($N2240,IMPOSTAZIONI!$E$6:$I$13,5,FALSE),IMPOSTAZIONI!$B$25:$N$32,3,FALSE)=0,"",VLOOKUP(VLOOKUP($N2240,IMPOSTAZIONI!$E$6:$I$13,5,FALSE),IMPOSTAZIONI!$B$25:$N$32,3,FALSE)))</f>
        <v/>
      </c>
      <c r="BT2240" s="20" t="str">
        <f>IF($N2240="","",IF(VLOOKUP(VLOOKUP($N2240,IMPOSTAZIONI!$E$6:$I$13,5,FALSE),IMPOSTAZIONI!$B$25:$N$32,6,FALSE)=0,"",VLOOKUP(VLOOKUP($N2240,IMPOSTAZIONI!$E$6:$I$13,5,FALSE),IMPOSTAZIONI!$B$25:$N$32,6,FALSE)))</f>
        <v/>
      </c>
      <c r="BU2240" s="20" t="str">
        <f>IF($N2240="","",IF(VLOOKUP(VLOOKUP($N2240,IMPOSTAZIONI!$E$6:$I$13,5,FALSE),IMPOSTAZIONI!$B$25:$N$32,9,FALSE)=0,"",VLOOKUP(VLOOKUP($N2240,IMPOSTAZIONI!$E$6:$I$13,5,FALSE),IMPOSTAZIONI!$B$25:$N$32,9,FALSE)))</f>
        <v/>
      </c>
      <c r="BV2240" s="20" t="str">
        <f>IF($N2240="","",IF(VLOOKUP(VLOOKUP($N2240,IMPOSTAZIONI!$E$6:$I$13,5,FALSE),IMPOSTAZIONI!$B$25:$N$32,12,FALSE)=0,"",VLOOKUP(VLOOKUP($N2240,IMPOSTAZIONI!$E$6:$I$13,5,FALSE),IMPOSTAZIONI!$B$25:$N$32,12,FALSE)))</f>
        <v/>
      </c>
      <c r="BW2240" s="221" t="str">
        <f t="shared" si="584"/>
        <v/>
      </c>
      <c r="BX2240" s="221" t="str">
        <f t="shared" si="585"/>
        <v/>
      </c>
      <c r="BY2240" s="221">
        <f t="shared" si="586"/>
        <v>0</v>
      </c>
      <c r="BZ2240" s="231">
        <f t="shared" si="587"/>
        <v>0</v>
      </c>
      <c r="CA2240" s="246">
        <f t="shared" si="588"/>
        <v>0</v>
      </c>
      <c r="CB2240" s="246">
        <f t="shared" si="589"/>
        <v>0</v>
      </c>
      <c r="CC2240" s="246" t="str">
        <f t="shared" si="590"/>
        <v/>
      </c>
      <c r="CD2240" s="246">
        <f t="shared" si="591"/>
        <v>5</v>
      </c>
      <c r="CE2240" s="246">
        <f t="shared" si="592"/>
        <v>0</v>
      </c>
      <c r="CF2240" s="276">
        <f t="shared" si="593"/>
        <v>0</v>
      </c>
      <c r="CG2240" s="277">
        <f t="shared" si="593"/>
        <v>0</v>
      </c>
      <c r="CH2240" s="277">
        <f t="shared" si="593"/>
        <v>0</v>
      </c>
      <c r="CI2240" s="278">
        <f t="shared" si="582"/>
        <v>0</v>
      </c>
      <c r="CJ2240" s="280">
        <f t="shared" si="594"/>
        <v>0</v>
      </c>
      <c r="CK2240" s="232">
        <f t="shared" si="595"/>
        <v>0</v>
      </c>
      <c r="CL2240" s="1"/>
    </row>
    <row r="2241" spans="1:90" ht="18" customHeight="1">
      <c r="A2241" s="1"/>
      <c r="B2241" s="1"/>
      <c r="C2241" s="314"/>
      <c r="D2241" s="287" t="str">
        <f t="shared" si="581"/>
        <v/>
      </c>
      <c r="E2241" s="449" t="str">
        <f t="shared" si="583"/>
        <v/>
      </c>
      <c r="F2241" s="450"/>
      <c r="G2241" s="451"/>
      <c r="H2241" s="452"/>
      <c r="I2241" s="453"/>
      <c r="J2241" s="453"/>
      <c r="K2241" s="453"/>
      <c r="L2241" s="453"/>
      <c r="M2241" s="454"/>
      <c r="N2241" s="455"/>
      <c r="O2241" s="456"/>
      <c r="P2241" s="456"/>
      <c r="Q2241" s="456"/>
      <c r="R2241" s="456"/>
      <c r="S2241" s="456"/>
      <c r="T2241" s="456"/>
      <c r="U2241" s="456"/>
      <c r="V2241" s="456"/>
      <c r="W2241" s="456"/>
      <c r="X2241" s="456"/>
      <c r="Y2241" s="456"/>
      <c r="Z2241" s="456"/>
      <c r="AA2241" s="456"/>
      <c r="AB2241" s="456"/>
      <c r="AC2241" s="456"/>
      <c r="AD2241" s="456"/>
      <c r="AE2241" s="457"/>
      <c r="AF2241" s="455"/>
      <c r="AG2241" s="456"/>
      <c r="AH2241" s="456"/>
      <c r="AI2241" s="456"/>
      <c r="AJ2241" s="456"/>
      <c r="AK2241" s="456"/>
      <c r="AL2241" s="456"/>
      <c r="AM2241" s="456"/>
      <c r="AN2241" s="457"/>
      <c r="AO2241" s="455"/>
      <c r="AP2241" s="456"/>
      <c r="AQ2241" s="456"/>
      <c r="AR2241" s="456"/>
      <c r="AS2241" s="456"/>
      <c r="AT2241" s="456"/>
      <c r="AU2241" s="456"/>
      <c r="AV2241" s="456"/>
      <c r="AW2241" s="456"/>
      <c r="AX2241" s="456"/>
      <c r="AY2241" s="456"/>
      <c r="AZ2241" s="456"/>
      <c r="BA2241" s="456"/>
      <c r="BB2241" s="456"/>
      <c r="BC2241" s="456"/>
      <c r="BD2241" s="456"/>
      <c r="BE2241" s="456"/>
      <c r="BF2241" s="456"/>
      <c r="BG2241" s="457"/>
      <c r="BH2241" s="458"/>
      <c r="BI2241" s="459"/>
      <c r="BJ2241" s="459"/>
      <c r="BK2241" s="459"/>
      <c r="BL2241" s="459"/>
      <c r="BM2241" s="460"/>
      <c r="BN2241" s="314"/>
      <c r="BO2241" s="314"/>
      <c r="BP2241" s="1"/>
      <c r="BQ2241" s="120">
        <f>IF($F$3="","",IF(N2241=$F$3,COUNTIF(BQ$23:BQ2240,"&gt;0")+1,0))</f>
        <v>0</v>
      </c>
      <c r="BR2241" s="1"/>
      <c r="BS2241" s="20" t="str">
        <f>IF($N2241="","",IF(VLOOKUP(VLOOKUP($N2241,IMPOSTAZIONI!$E$6:$I$13,5,FALSE),IMPOSTAZIONI!$B$25:$N$32,3,FALSE)=0,"",VLOOKUP(VLOOKUP($N2241,IMPOSTAZIONI!$E$6:$I$13,5,FALSE),IMPOSTAZIONI!$B$25:$N$32,3,FALSE)))</f>
        <v/>
      </c>
      <c r="BT2241" s="20" t="str">
        <f>IF($N2241="","",IF(VLOOKUP(VLOOKUP($N2241,IMPOSTAZIONI!$E$6:$I$13,5,FALSE),IMPOSTAZIONI!$B$25:$N$32,6,FALSE)=0,"",VLOOKUP(VLOOKUP($N2241,IMPOSTAZIONI!$E$6:$I$13,5,FALSE),IMPOSTAZIONI!$B$25:$N$32,6,FALSE)))</f>
        <v/>
      </c>
      <c r="BU2241" s="20" t="str">
        <f>IF($N2241="","",IF(VLOOKUP(VLOOKUP($N2241,IMPOSTAZIONI!$E$6:$I$13,5,FALSE),IMPOSTAZIONI!$B$25:$N$32,9,FALSE)=0,"",VLOOKUP(VLOOKUP($N2241,IMPOSTAZIONI!$E$6:$I$13,5,FALSE),IMPOSTAZIONI!$B$25:$N$32,9,FALSE)))</f>
        <v/>
      </c>
      <c r="BV2241" s="20" t="str">
        <f>IF($N2241="","",IF(VLOOKUP(VLOOKUP($N2241,IMPOSTAZIONI!$E$6:$I$13,5,FALSE),IMPOSTAZIONI!$B$25:$N$32,12,FALSE)=0,"",VLOOKUP(VLOOKUP($N2241,IMPOSTAZIONI!$E$6:$I$13,5,FALSE),IMPOSTAZIONI!$B$25:$N$32,12,FALSE)))</f>
        <v/>
      </c>
      <c r="BW2241" s="221" t="str">
        <f t="shared" si="584"/>
        <v/>
      </c>
      <c r="BX2241" s="221" t="str">
        <f t="shared" si="585"/>
        <v/>
      </c>
      <c r="BY2241" s="221">
        <f t="shared" si="586"/>
        <v>0</v>
      </c>
      <c r="BZ2241" s="231">
        <f t="shared" si="587"/>
        <v>0</v>
      </c>
      <c r="CA2241" s="246">
        <f t="shared" si="588"/>
        <v>0</v>
      </c>
      <c r="CB2241" s="246">
        <f t="shared" si="589"/>
        <v>0</v>
      </c>
      <c r="CC2241" s="246" t="str">
        <f t="shared" si="590"/>
        <v/>
      </c>
      <c r="CD2241" s="246">
        <f t="shared" si="591"/>
        <v>5</v>
      </c>
      <c r="CE2241" s="246">
        <f t="shared" si="592"/>
        <v>0</v>
      </c>
      <c r="CF2241" s="276">
        <f t="shared" si="593"/>
        <v>0</v>
      </c>
      <c r="CG2241" s="277">
        <f t="shared" si="593"/>
        <v>0</v>
      </c>
      <c r="CH2241" s="277">
        <f t="shared" si="593"/>
        <v>0</v>
      </c>
      <c r="CI2241" s="278">
        <f t="shared" si="582"/>
        <v>0</v>
      </c>
      <c r="CJ2241" s="280">
        <f t="shared" si="594"/>
        <v>0</v>
      </c>
      <c r="CK2241" s="232">
        <f t="shared" si="595"/>
        <v>0</v>
      </c>
      <c r="CL2241" s="1"/>
    </row>
    <row r="2242" spans="1:90" ht="18" customHeight="1">
      <c r="A2242" s="1"/>
      <c r="B2242" s="1"/>
      <c r="C2242" s="314"/>
      <c r="D2242" s="287" t="str">
        <f t="shared" si="581"/>
        <v/>
      </c>
      <c r="E2242" s="449" t="str">
        <f t="shared" si="583"/>
        <v/>
      </c>
      <c r="F2242" s="450"/>
      <c r="G2242" s="451"/>
      <c r="H2242" s="452"/>
      <c r="I2242" s="453"/>
      <c r="J2242" s="453"/>
      <c r="K2242" s="453"/>
      <c r="L2242" s="453"/>
      <c r="M2242" s="454"/>
      <c r="N2242" s="455"/>
      <c r="O2242" s="456"/>
      <c r="P2242" s="456"/>
      <c r="Q2242" s="456"/>
      <c r="R2242" s="456"/>
      <c r="S2242" s="456"/>
      <c r="T2242" s="456"/>
      <c r="U2242" s="456"/>
      <c r="V2242" s="456"/>
      <c r="W2242" s="456"/>
      <c r="X2242" s="456"/>
      <c r="Y2242" s="456"/>
      <c r="Z2242" s="456"/>
      <c r="AA2242" s="456"/>
      <c r="AB2242" s="456"/>
      <c r="AC2242" s="456"/>
      <c r="AD2242" s="456"/>
      <c r="AE2242" s="457"/>
      <c r="AF2242" s="455"/>
      <c r="AG2242" s="456"/>
      <c r="AH2242" s="456"/>
      <c r="AI2242" s="456"/>
      <c r="AJ2242" s="456"/>
      <c r="AK2242" s="456"/>
      <c r="AL2242" s="456"/>
      <c r="AM2242" s="456"/>
      <c r="AN2242" s="457"/>
      <c r="AO2242" s="455"/>
      <c r="AP2242" s="456"/>
      <c r="AQ2242" s="456"/>
      <c r="AR2242" s="456"/>
      <c r="AS2242" s="456"/>
      <c r="AT2242" s="456"/>
      <c r="AU2242" s="456"/>
      <c r="AV2242" s="456"/>
      <c r="AW2242" s="456"/>
      <c r="AX2242" s="456"/>
      <c r="AY2242" s="456"/>
      <c r="AZ2242" s="456"/>
      <c r="BA2242" s="456"/>
      <c r="BB2242" s="456"/>
      <c r="BC2242" s="456"/>
      <c r="BD2242" s="456"/>
      <c r="BE2242" s="456"/>
      <c r="BF2242" s="456"/>
      <c r="BG2242" s="457"/>
      <c r="BH2242" s="458"/>
      <c r="BI2242" s="459"/>
      <c r="BJ2242" s="459"/>
      <c r="BK2242" s="459"/>
      <c r="BL2242" s="459"/>
      <c r="BM2242" s="460"/>
      <c r="BN2242" s="314"/>
      <c r="BO2242" s="314"/>
      <c r="BP2242" s="1"/>
      <c r="BQ2242" s="120">
        <f>IF($F$3="","",IF(N2242=$F$3,COUNTIF(BQ$23:BQ2241,"&gt;0")+1,0))</f>
        <v>0</v>
      </c>
      <c r="BR2242" s="1"/>
      <c r="BS2242" s="20" t="str">
        <f>IF($N2242="","",IF(VLOOKUP(VLOOKUP($N2242,IMPOSTAZIONI!$E$6:$I$13,5,FALSE),IMPOSTAZIONI!$B$25:$N$32,3,FALSE)=0,"",VLOOKUP(VLOOKUP($N2242,IMPOSTAZIONI!$E$6:$I$13,5,FALSE),IMPOSTAZIONI!$B$25:$N$32,3,FALSE)))</f>
        <v/>
      </c>
      <c r="BT2242" s="20" t="str">
        <f>IF($N2242="","",IF(VLOOKUP(VLOOKUP($N2242,IMPOSTAZIONI!$E$6:$I$13,5,FALSE),IMPOSTAZIONI!$B$25:$N$32,6,FALSE)=0,"",VLOOKUP(VLOOKUP($N2242,IMPOSTAZIONI!$E$6:$I$13,5,FALSE),IMPOSTAZIONI!$B$25:$N$32,6,FALSE)))</f>
        <v/>
      </c>
      <c r="BU2242" s="20" t="str">
        <f>IF($N2242="","",IF(VLOOKUP(VLOOKUP($N2242,IMPOSTAZIONI!$E$6:$I$13,5,FALSE),IMPOSTAZIONI!$B$25:$N$32,9,FALSE)=0,"",VLOOKUP(VLOOKUP($N2242,IMPOSTAZIONI!$E$6:$I$13,5,FALSE),IMPOSTAZIONI!$B$25:$N$32,9,FALSE)))</f>
        <v/>
      </c>
      <c r="BV2242" s="20" t="str">
        <f>IF($N2242="","",IF(VLOOKUP(VLOOKUP($N2242,IMPOSTAZIONI!$E$6:$I$13,5,FALSE),IMPOSTAZIONI!$B$25:$N$32,12,FALSE)=0,"",VLOOKUP(VLOOKUP($N2242,IMPOSTAZIONI!$E$6:$I$13,5,FALSE),IMPOSTAZIONI!$B$25:$N$32,12,FALSE)))</f>
        <v/>
      </c>
      <c r="BW2242" s="221" t="str">
        <f t="shared" si="584"/>
        <v/>
      </c>
      <c r="BX2242" s="221" t="str">
        <f t="shared" si="585"/>
        <v/>
      </c>
      <c r="BY2242" s="221">
        <f t="shared" si="586"/>
        <v>0</v>
      </c>
      <c r="BZ2242" s="231">
        <f t="shared" si="587"/>
        <v>0</v>
      </c>
      <c r="CA2242" s="246">
        <f t="shared" si="588"/>
        <v>0</v>
      </c>
      <c r="CB2242" s="246">
        <f t="shared" si="589"/>
        <v>0</v>
      </c>
      <c r="CC2242" s="246" t="str">
        <f t="shared" si="590"/>
        <v/>
      </c>
      <c r="CD2242" s="246">
        <f t="shared" si="591"/>
        <v>5</v>
      </c>
      <c r="CE2242" s="246">
        <f t="shared" si="592"/>
        <v>0</v>
      </c>
      <c r="CF2242" s="276">
        <f t="shared" si="593"/>
        <v>0</v>
      </c>
      <c r="CG2242" s="277">
        <f t="shared" si="593"/>
        <v>0</v>
      </c>
      <c r="CH2242" s="277">
        <f t="shared" si="593"/>
        <v>0</v>
      </c>
      <c r="CI2242" s="278">
        <f t="shared" si="582"/>
        <v>0</v>
      </c>
      <c r="CJ2242" s="280">
        <f t="shared" si="594"/>
        <v>0</v>
      </c>
      <c r="CK2242" s="232">
        <f t="shared" si="595"/>
        <v>0</v>
      </c>
      <c r="CL2242" s="1"/>
    </row>
    <row r="2243" spans="1:90" ht="18" customHeight="1">
      <c r="A2243" s="1"/>
      <c r="B2243" s="1"/>
      <c r="C2243" s="314"/>
      <c r="D2243" s="287" t="str">
        <f t="shared" si="581"/>
        <v/>
      </c>
      <c r="E2243" s="449" t="str">
        <f t="shared" si="583"/>
        <v/>
      </c>
      <c r="F2243" s="450"/>
      <c r="G2243" s="451"/>
      <c r="H2243" s="452"/>
      <c r="I2243" s="453"/>
      <c r="J2243" s="453"/>
      <c r="K2243" s="453"/>
      <c r="L2243" s="453"/>
      <c r="M2243" s="454"/>
      <c r="N2243" s="455"/>
      <c r="O2243" s="456"/>
      <c r="P2243" s="456"/>
      <c r="Q2243" s="456"/>
      <c r="R2243" s="456"/>
      <c r="S2243" s="456"/>
      <c r="T2243" s="456"/>
      <c r="U2243" s="456"/>
      <c r="V2243" s="456"/>
      <c r="W2243" s="456"/>
      <c r="X2243" s="456"/>
      <c r="Y2243" s="456"/>
      <c r="Z2243" s="456"/>
      <c r="AA2243" s="456"/>
      <c r="AB2243" s="456"/>
      <c r="AC2243" s="456"/>
      <c r="AD2243" s="456"/>
      <c r="AE2243" s="457"/>
      <c r="AF2243" s="455"/>
      <c r="AG2243" s="456"/>
      <c r="AH2243" s="456"/>
      <c r="AI2243" s="456"/>
      <c r="AJ2243" s="456"/>
      <c r="AK2243" s="456"/>
      <c r="AL2243" s="456"/>
      <c r="AM2243" s="456"/>
      <c r="AN2243" s="457"/>
      <c r="AO2243" s="455"/>
      <c r="AP2243" s="456"/>
      <c r="AQ2243" s="456"/>
      <c r="AR2243" s="456"/>
      <c r="AS2243" s="456"/>
      <c r="AT2243" s="456"/>
      <c r="AU2243" s="456"/>
      <c r="AV2243" s="456"/>
      <c r="AW2243" s="456"/>
      <c r="AX2243" s="456"/>
      <c r="AY2243" s="456"/>
      <c r="AZ2243" s="456"/>
      <c r="BA2243" s="456"/>
      <c r="BB2243" s="456"/>
      <c r="BC2243" s="456"/>
      <c r="BD2243" s="456"/>
      <c r="BE2243" s="456"/>
      <c r="BF2243" s="456"/>
      <c r="BG2243" s="457"/>
      <c r="BH2243" s="458"/>
      <c r="BI2243" s="459"/>
      <c r="BJ2243" s="459"/>
      <c r="BK2243" s="459"/>
      <c r="BL2243" s="459"/>
      <c r="BM2243" s="460"/>
      <c r="BN2243" s="314"/>
      <c r="BO2243" s="314"/>
      <c r="BP2243" s="1"/>
      <c r="BQ2243" s="120">
        <f>IF($F$3="","",IF(N2243=$F$3,COUNTIF(BQ$23:BQ2242,"&gt;0")+1,0))</f>
        <v>0</v>
      </c>
      <c r="BR2243" s="1"/>
      <c r="BS2243" s="20" t="str">
        <f>IF($N2243="","",IF(VLOOKUP(VLOOKUP($N2243,IMPOSTAZIONI!$E$6:$I$13,5,FALSE),IMPOSTAZIONI!$B$25:$N$32,3,FALSE)=0,"",VLOOKUP(VLOOKUP($N2243,IMPOSTAZIONI!$E$6:$I$13,5,FALSE),IMPOSTAZIONI!$B$25:$N$32,3,FALSE)))</f>
        <v/>
      </c>
      <c r="BT2243" s="20" t="str">
        <f>IF($N2243="","",IF(VLOOKUP(VLOOKUP($N2243,IMPOSTAZIONI!$E$6:$I$13,5,FALSE),IMPOSTAZIONI!$B$25:$N$32,6,FALSE)=0,"",VLOOKUP(VLOOKUP($N2243,IMPOSTAZIONI!$E$6:$I$13,5,FALSE),IMPOSTAZIONI!$B$25:$N$32,6,FALSE)))</f>
        <v/>
      </c>
      <c r="BU2243" s="20" t="str">
        <f>IF($N2243="","",IF(VLOOKUP(VLOOKUP($N2243,IMPOSTAZIONI!$E$6:$I$13,5,FALSE),IMPOSTAZIONI!$B$25:$N$32,9,FALSE)=0,"",VLOOKUP(VLOOKUP($N2243,IMPOSTAZIONI!$E$6:$I$13,5,FALSE),IMPOSTAZIONI!$B$25:$N$32,9,FALSE)))</f>
        <v/>
      </c>
      <c r="BV2243" s="20" t="str">
        <f>IF($N2243="","",IF(VLOOKUP(VLOOKUP($N2243,IMPOSTAZIONI!$E$6:$I$13,5,FALSE),IMPOSTAZIONI!$B$25:$N$32,12,FALSE)=0,"",VLOOKUP(VLOOKUP($N2243,IMPOSTAZIONI!$E$6:$I$13,5,FALSE),IMPOSTAZIONI!$B$25:$N$32,12,FALSE)))</f>
        <v/>
      </c>
      <c r="BW2243" s="221" t="str">
        <f t="shared" si="584"/>
        <v/>
      </c>
      <c r="BX2243" s="221" t="str">
        <f t="shared" si="585"/>
        <v/>
      </c>
      <c r="BY2243" s="221">
        <f t="shared" si="586"/>
        <v>0</v>
      </c>
      <c r="BZ2243" s="231">
        <f t="shared" si="587"/>
        <v>0</v>
      </c>
      <c r="CA2243" s="246">
        <f t="shared" si="588"/>
        <v>0</v>
      </c>
      <c r="CB2243" s="246">
        <f t="shared" si="589"/>
        <v>0</v>
      </c>
      <c r="CC2243" s="246" t="str">
        <f t="shared" si="590"/>
        <v/>
      </c>
      <c r="CD2243" s="246">
        <f t="shared" si="591"/>
        <v>5</v>
      </c>
      <c r="CE2243" s="246">
        <f t="shared" si="592"/>
        <v>0</v>
      </c>
      <c r="CF2243" s="276">
        <f t="shared" si="593"/>
        <v>0</v>
      </c>
      <c r="CG2243" s="277">
        <f t="shared" si="593"/>
        <v>0</v>
      </c>
      <c r="CH2243" s="277">
        <f t="shared" si="593"/>
        <v>0</v>
      </c>
      <c r="CI2243" s="278">
        <f t="shared" si="582"/>
        <v>0</v>
      </c>
      <c r="CJ2243" s="280">
        <f t="shared" si="594"/>
        <v>0</v>
      </c>
      <c r="CK2243" s="232">
        <f t="shared" si="595"/>
        <v>0</v>
      </c>
      <c r="CL2243" s="1"/>
    </row>
    <row r="2244" spans="1:90" ht="18" customHeight="1">
      <c r="A2244" s="1"/>
      <c r="B2244" s="1"/>
      <c r="C2244" s="314"/>
      <c r="D2244" s="287" t="str">
        <f t="shared" si="581"/>
        <v/>
      </c>
      <c r="E2244" s="449" t="str">
        <f t="shared" si="583"/>
        <v/>
      </c>
      <c r="F2244" s="450"/>
      <c r="G2244" s="451"/>
      <c r="H2244" s="452"/>
      <c r="I2244" s="453"/>
      <c r="J2244" s="453"/>
      <c r="K2244" s="453"/>
      <c r="L2244" s="453"/>
      <c r="M2244" s="454"/>
      <c r="N2244" s="455"/>
      <c r="O2244" s="456"/>
      <c r="P2244" s="456"/>
      <c r="Q2244" s="456"/>
      <c r="R2244" s="456"/>
      <c r="S2244" s="456"/>
      <c r="T2244" s="456"/>
      <c r="U2244" s="456"/>
      <c r="V2244" s="456"/>
      <c r="W2244" s="456"/>
      <c r="X2244" s="456"/>
      <c r="Y2244" s="456"/>
      <c r="Z2244" s="456"/>
      <c r="AA2244" s="456"/>
      <c r="AB2244" s="456"/>
      <c r="AC2244" s="456"/>
      <c r="AD2244" s="456"/>
      <c r="AE2244" s="457"/>
      <c r="AF2244" s="455"/>
      <c r="AG2244" s="456"/>
      <c r="AH2244" s="456"/>
      <c r="AI2244" s="456"/>
      <c r="AJ2244" s="456"/>
      <c r="AK2244" s="456"/>
      <c r="AL2244" s="456"/>
      <c r="AM2244" s="456"/>
      <c r="AN2244" s="457"/>
      <c r="AO2244" s="455"/>
      <c r="AP2244" s="456"/>
      <c r="AQ2244" s="456"/>
      <c r="AR2244" s="456"/>
      <c r="AS2244" s="456"/>
      <c r="AT2244" s="456"/>
      <c r="AU2244" s="456"/>
      <c r="AV2244" s="456"/>
      <c r="AW2244" s="456"/>
      <c r="AX2244" s="456"/>
      <c r="AY2244" s="456"/>
      <c r="AZ2244" s="456"/>
      <c r="BA2244" s="456"/>
      <c r="BB2244" s="456"/>
      <c r="BC2244" s="456"/>
      <c r="BD2244" s="456"/>
      <c r="BE2244" s="456"/>
      <c r="BF2244" s="456"/>
      <c r="BG2244" s="457"/>
      <c r="BH2244" s="458"/>
      <c r="BI2244" s="459"/>
      <c r="BJ2244" s="459"/>
      <c r="BK2244" s="459"/>
      <c r="BL2244" s="459"/>
      <c r="BM2244" s="460"/>
      <c r="BN2244" s="314"/>
      <c r="BO2244" s="314"/>
      <c r="BP2244" s="1"/>
      <c r="BQ2244" s="120">
        <f>IF($F$3="","",IF(N2244=$F$3,COUNTIF(BQ$23:BQ2243,"&gt;0")+1,0))</f>
        <v>0</v>
      </c>
      <c r="BR2244" s="1"/>
      <c r="BS2244" s="20" t="str">
        <f>IF($N2244="","",IF(VLOOKUP(VLOOKUP($N2244,IMPOSTAZIONI!$E$6:$I$13,5,FALSE),IMPOSTAZIONI!$B$25:$N$32,3,FALSE)=0,"",VLOOKUP(VLOOKUP($N2244,IMPOSTAZIONI!$E$6:$I$13,5,FALSE),IMPOSTAZIONI!$B$25:$N$32,3,FALSE)))</f>
        <v/>
      </c>
      <c r="BT2244" s="20" t="str">
        <f>IF($N2244="","",IF(VLOOKUP(VLOOKUP($N2244,IMPOSTAZIONI!$E$6:$I$13,5,FALSE),IMPOSTAZIONI!$B$25:$N$32,6,FALSE)=0,"",VLOOKUP(VLOOKUP($N2244,IMPOSTAZIONI!$E$6:$I$13,5,FALSE),IMPOSTAZIONI!$B$25:$N$32,6,FALSE)))</f>
        <v/>
      </c>
      <c r="BU2244" s="20" t="str">
        <f>IF($N2244="","",IF(VLOOKUP(VLOOKUP($N2244,IMPOSTAZIONI!$E$6:$I$13,5,FALSE),IMPOSTAZIONI!$B$25:$N$32,9,FALSE)=0,"",VLOOKUP(VLOOKUP($N2244,IMPOSTAZIONI!$E$6:$I$13,5,FALSE),IMPOSTAZIONI!$B$25:$N$32,9,FALSE)))</f>
        <v/>
      </c>
      <c r="BV2244" s="20" t="str">
        <f>IF($N2244="","",IF(VLOOKUP(VLOOKUP($N2244,IMPOSTAZIONI!$E$6:$I$13,5,FALSE),IMPOSTAZIONI!$B$25:$N$32,12,FALSE)=0,"",VLOOKUP(VLOOKUP($N2244,IMPOSTAZIONI!$E$6:$I$13,5,FALSE),IMPOSTAZIONI!$B$25:$N$32,12,FALSE)))</f>
        <v/>
      </c>
      <c r="BW2244" s="221" t="str">
        <f t="shared" si="584"/>
        <v/>
      </c>
      <c r="BX2244" s="221" t="str">
        <f t="shared" si="585"/>
        <v/>
      </c>
      <c r="BY2244" s="221">
        <f t="shared" si="586"/>
        <v>0</v>
      </c>
      <c r="BZ2244" s="231">
        <f t="shared" si="587"/>
        <v>0</v>
      </c>
      <c r="CA2244" s="246">
        <f t="shared" si="588"/>
        <v>0</v>
      </c>
      <c r="CB2244" s="246">
        <f t="shared" si="589"/>
        <v>0</v>
      </c>
      <c r="CC2244" s="246" t="str">
        <f t="shared" si="590"/>
        <v/>
      </c>
      <c r="CD2244" s="246">
        <f t="shared" si="591"/>
        <v>5</v>
      </c>
      <c r="CE2244" s="246">
        <f t="shared" si="592"/>
        <v>0</v>
      </c>
      <c r="CF2244" s="276">
        <f t="shared" si="593"/>
        <v>0</v>
      </c>
      <c r="CG2244" s="277">
        <f t="shared" si="593"/>
        <v>0</v>
      </c>
      <c r="CH2244" s="277">
        <f t="shared" si="593"/>
        <v>0</v>
      </c>
      <c r="CI2244" s="278">
        <f t="shared" si="582"/>
        <v>0</v>
      </c>
      <c r="CJ2244" s="280">
        <f t="shared" si="594"/>
        <v>0</v>
      </c>
      <c r="CK2244" s="232">
        <f t="shared" si="595"/>
        <v>0</v>
      </c>
      <c r="CL2244" s="1"/>
    </row>
    <row r="2245" spans="1:90" ht="18" customHeight="1">
      <c r="A2245" s="1"/>
      <c r="B2245" s="1"/>
      <c r="C2245" s="314"/>
      <c r="D2245" s="287" t="str">
        <f t="shared" si="581"/>
        <v/>
      </c>
      <c r="E2245" s="449" t="str">
        <f t="shared" si="583"/>
        <v/>
      </c>
      <c r="F2245" s="450"/>
      <c r="G2245" s="451"/>
      <c r="H2245" s="452"/>
      <c r="I2245" s="453"/>
      <c r="J2245" s="453"/>
      <c r="K2245" s="453"/>
      <c r="L2245" s="453"/>
      <c r="M2245" s="454"/>
      <c r="N2245" s="455"/>
      <c r="O2245" s="456"/>
      <c r="P2245" s="456"/>
      <c r="Q2245" s="456"/>
      <c r="R2245" s="456"/>
      <c r="S2245" s="456"/>
      <c r="T2245" s="456"/>
      <c r="U2245" s="456"/>
      <c r="V2245" s="456"/>
      <c r="W2245" s="456"/>
      <c r="X2245" s="456"/>
      <c r="Y2245" s="456"/>
      <c r="Z2245" s="456"/>
      <c r="AA2245" s="456"/>
      <c r="AB2245" s="456"/>
      <c r="AC2245" s="456"/>
      <c r="AD2245" s="456"/>
      <c r="AE2245" s="457"/>
      <c r="AF2245" s="455"/>
      <c r="AG2245" s="456"/>
      <c r="AH2245" s="456"/>
      <c r="AI2245" s="456"/>
      <c r="AJ2245" s="456"/>
      <c r="AK2245" s="456"/>
      <c r="AL2245" s="456"/>
      <c r="AM2245" s="456"/>
      <c r="AN2245" s="457"/>
      <c r="AO2245" s="455"/>
      <c r="AP2245" s="456"/>
      <c r="AQ2245" s="456"/>
      <c r="AR2245" s="456"/>
      <c r="AS2245" s="456"/>
      <c r="AT2245" s="456"/>
      <c r="AU2245" s="456"/>
      <c r="AV2245" s="456"/>
      <c r="AW2245" s="456"/>
      <c r="AX2245" s="456"/>
      <c r="AY2245" s="456"/>
      <c r="AZ2245" s="456"/>
      <c r="BA2245" s="456"/>
      <c r="BB2245" s="456"/>
      <c r="BC2245" s="456"/>
      <c r="BD2245" s="456"/>
      <c r="BE2245" s="456"/>
      <c r="BF2245" s="456"/>
      <c r="BG2245" s="457"/>
      <c r="BH2245" s="458"/>
      <c r="BI2245" s="459"/>
      <c r="BJ2245" s="459"/>
      <c r="BK2245" s="459"/>
      <c r="BL2245" s="459"/>
      <c r="BM2245" s="460"/>
      <c r="BN2245" s="314"/>
      <c r="BO2245" s="314"/>
      <c r="BP2245" s="1"/>
      <c r="BQ2245" s="120">
        <f>IF($F$3="","",IF(N2245=$F$3,COUNTIF(BQ$23:BQ2244,"&gt;0")+1,0))</f>
        <v>0</v>
      </c>
      <c r="BR2245" s="1"/>
      <c r="BS2245" s="20" t="str">
        <f>IF($N2245="","",IF(VLOOKUP(VLOOKUP($N2245,IMPOSTAZIONI!$E$6:$I$13,5,FALSE),IMPOSTAZIONI!$B$25:$N$32,3,FALSE)=0,"",VLOOKUP(VLOOKUP($N2245,IMPOSTAZIONI!$E$6:$I$13,5,FALSE),IMPOSTAZIONI!$B$25:$N$32,3,FALSE)))</f>
        <v/>
      </c>
      <c r="BT2245" s="20" t="str">
        <f>IF($N2245="","",IF(VLOOKUP(VLOOKUP($N2245,IMPOSTAZIONI!$E$6:$I$13,5,FALSE),IMPOSTAZIONI!$B$25:$N$32,6,FALSE)=0,"",VLOOKUP(VLOOKUP($N2245,IMPOSTAZIONI!$E$6:$I$13,5,FALSE),IMPOSTAZIONI!$B$25:$N$32,6,FALSE)))</f>
        <v/>
      </c>
      <c r="BU2245" s="20" t="str">
        <f>IF($N2245="","",IF(VLOOKUP(VLOOKUP($N2245,IMPOSTAZIONI!$E$6:$I$13,5,FALSE),IMPOSTAZIONI!$B$25:$N$32,9,FALSE)=0,"",VLOOKUP(VLOOKUP($N2245,IMPOSTAZIONI!$E$6:$I$13,5,FALSE),IMPOSTAZIONI!$B$25:$N$32,9,FALSE)))</f>
        <v/>
      </c>
      <c r="BV2245" s="20" t="str">
        <f>IF($N2245="","",IF(VLOOKUP(VLOOKUP($N2245,IMPOSTAZIONI!$E$6:$I$13,5,FALSE),IMPOSTAZIONI!$B$25:$N$32,12,FALSE)=0,"",VLOOKUP(VLOOKUP($N2245,IMPOSTAZIONI!$E$6:$I$13,5,FALSE),IMPOSTAZIONI!$B$25:$N$32,12,FALSE)))</f>
        <v/>
      </c>
      <c r="BW2245" s="221" t="str">
        <f t="shared" si="584"/>
        <v/>
      </c>
      <c r="BX2245" s="221" t="str">
        <f t="shared" si="585"/>
        <v/>
      </c>
      <c r="BY2245" s="221">
        <f t="shared" si="586"/>
        <v>0</v>
      </c>
      <c r="BZ2245" s="231">
        <f t="shared" si="587"/>
        <v>0</v>
      </c>
      <c r="CA2245" s="246">
        <f t="shared" si="588"/>
        <v>0</v>
      </c>
      <c r="CB2245" s="246">
        <f t="shared" si="589"/>
        <v>0</v>
      </c>
      <c r="CC2245" s="246" t="str">
        <f t="shared" si="590"/>
        <v/>
      </c>
      <c r="CD2245" s="246">
        <f t="shared" si="591"/>
        <v>5</v>
      </c>
      <c r="CE2245" s="246">
        <f t="shared" si="592"/>
        <v>0</v>
      </c>
      <c r="CF2245" s="276">
        <f t="shared" si="593"/>
        <v>0</v>
      </c>
      <c r="CG2245" s="277">
        <f t="shared" si="593"/>
        <v>0</v>
      </c>
      <c r="CH2245" s="277">
        <f t="shared" si="593"/>
        <v>0</v>
      </c>
      <c r="CI2245" s="278">
        <f t="shared" si="582"/>
        <v>0</v>
      </c>
      <c r="CJ2245" s="280">
        <f t="shared" si="594"/>
        <v>0</v>
      </c>
      <c r="CK2245" s="232">
        <f t="shared" si="595"/>
        <v>0</v>
      </c>
      <c r="CL2245" s="1"/>
    </row>
    <row r="2246" spans="1:90" ht="18" customHeight="1">
      <c r="A2246" s="1"/>
      <c r="B2246" s="1"/>
      <c r="C2246" s="314"/>
      <c r="D2246" s="287" t="str">
        <f t="shared" si="581"/>
        <v/>
      </c>
      <c r="E2246" s="449" t="str">
        <f t="shared" si="583"/>
        <v/>
      </c>
      <c r="F2246" s="450"/>
      <c r="G2246" s="451"/>
      <c r="H2246" s="452"/>
      <c r="I2246" s="453"/>
      <c r="J2246" s="453"/>
      <c r="K2246" s="453"/>
      <c r="L2246" s="453"/>
      <c r="M2246" s="454"/>
      <c r="N2246" s="455"/>
      <c r="O2246" s="456"/>
      <c r="P2246" s="456"/>
      <c r="Q2246" s="456"/>
      <c r="R2246" s="456"/>
      <c r="S2246" s="456"/>
      <c r="T2246" s="456"/>
      <c r="U2246" s="456"/>
      <c r="V2246" s="456"/>
      <c r="W2246" s="456"/>
      <c r="X2246" s="456"/>
      <c r="Y2246" s="456"/>
      <c r="Z2246" s="456"/>
      <c r="AA2246" s="456"/>
      <c r="AB2246" s="456"/>
      <c r="AC2246" s="456"/>
      <c r="AD2246" s="456"/>
      <c r="AE2246" s="457"/>
      <c r="AF2246" s="455"/>
      <c r="AG2246" s="456"/>
      <c r="AH2246" s="456"/>
      <c r="AI2246" s="456"/>
      <c r="AJ2246" s="456"/>
      <c r="AK2246" s="456"/>
      <c r="AL2246" s="456"/>
      <c r="AM2246" s="456"/>
      <c r="AN2246" s="457"/>
      <c r="AO2246" s="455"/>
      <c r="AP2246" s="456"/>
      <c r="AQ2246" s="456"/>
      <c r="AR2246" s="456"/>
      <c r="AS2246" s="456"/>
      <c r="AT2246" s="456"/>
      <c r="AU2246" s="456"/>
      <c r="AV2246" s="456"/>
      <c r="AW2246" s="456"/>
      <c r="AX2246" s="456"/>
      <c r="AY2246" s="456"/>
      <c r="AZ2246" s="456"/>
      <c r="BA2246" s="456"/>
      <c r="BB2246" s="456"/>
      <c r="BC2246" s="456"/>
      <c r="BD2246" s="456"/>
      <c r="BE2246" s="456"/>
      <c r="BF2246" s="456"/>
      <c r="BG2246" s="457"/>
      <c r="BH2246" s="458"/>
      <c r="BI2246" s="459"/>
      <c r="BJ2246" s="459"/>
      <c r="BK2246" s="459"/>
      <c r="BL2246" s="459"/>
      <c r="BM2246" s="460"/>
      <c r="BN2246" s="314"/>
      <c r="BO2246" s="314"/>
      <c r="BP2246" s="1"/>
      <c r="BQ2246" s="120">
        <f>IF($F$3="","",IF(N2246=$F$3,COUNTIF(BQ$23:BQ2245,"&gt;0")+1,0))</f>
        <v>0</v>
      </c>
      <c r="BR2246" s="1"/>
      <c r="BS2246" s="20" t="str">
        <f>IF($N2246="","",IF(VLOOKUP(VLOOKUP($N2246,IMPOSTAZIONI!$E$6:$I$13,5,FALSE),IMPOSTAZIONI!$B$25:$N$32,3,FALSE)=0,"",VLOOKUP(VLOOKUP($N2246,IMPOSTAZIONI!$E$6:$I$13,5,FALSE),IMPOSTAZIONI!$B$25:$N$32,3,FALSE)))</f>
        <v/>
      </c>
      <c r="BT2246" s="20" t="str">
        <f>IF($N2246="","",IF(VLOOKUP(VLOOKUP($N2246,IMPOSTAZIONI!$E$6:$I$13,5,FALSE),IMPOSTAZIONI!$B$25:$N$32,6,FALSE)=0,"",VLOOKUP(VLOOKUP($N2246,IMPOSTAZIONI!$E$6:$I$13,5,FALSE),IMPOSTAZIONI!$B$25:$N$32,6,FALSE)))</f>
        <v/>
      </c>
      <c r="BU2246" s="20" t="str">
        <f>IF($N2246="","",IF(VLOOKUP(VLOOKUP($N2246,IMPOSTAZIONI!$E$6:$I$13,5,FALSE),IMPOSTAZIONI!$B$25:$N$32,9,FALSE)=0,"",VLOOKUP(VLOOKUP($N2246,IMPOSTAZIONI!$E$6:$I$13,5,FALSE),IMPOSTAZIONI!$B$25:$N$32,9,FALSE)))</f>
        <v/>
      </c>
      <c r="BV2246" s="20" t="str">
        <f>IF($N2246="","",IF(VLOOKUP(VLOOKUP($N2246,IMPOSTAZIONI!$E$6:$I$13,5,FALSE),IMPOSTAZIONI!$B$25:$N$32,12,FALSE)=0,"",VLOOKUP(VLOOKUP($N2246,IMPOSTAZIONI!$E$6:$I$13,5,FALSE),IMPOSTAZIONI!$B$25:$N$32,12,FALSE)))</f>
        <v/>
      </c>
      <c r="BW2246" s="221" t="str">
        <f t="shared" si="584"/>
        <v/>
      </c>
      <c r="BX2246" s="221" t="str">
        <f t="shared" si="585"/>
        <v/>
      </c>
      <c r="BY2246" s="221">
        <f t="shared" si="586"/>
        <v>0</v>
      </c>
      <c r="BZ2246" s="231">
        <f t="shared" si="587"/>
        <v>0</v>
      </c>
      <c r="CA2246" s="246">
        <f t="shared" si="588"/>
        <v>0</v>
      </c>
      <c r="CB2246" s="246">
        <f t="shared" si="589"/>
        <v>0</v>
      </c>
      <c r="CC2246" s="246" t="str">
        <f t="shared" si="590"/>
        <v/>
      </c>
      <c r="CD2246" s="246">
        <f t="shared" si="591"/>
        <v>5</v>
      </c>
      <c r="CE2246" s="246">
        <f t="shared" si="592"/>
        <v>0</v>
      </c>
      <c r="CF2246" s="276">
        <f t="shared" si="593"/>
        <v>0</v>
      </c>
      <c r="CG2246" s="277">
        <f t="shared" si="593"/>
        <v>0</v>
      </c>
      <c r="CH2246" s="277">
        <f t="shared" si="593"/>
        <v>0</v>
      </c>
      <c r="CI2246" s="278">
        <f t="shared" si="582"/>
        <v>0</v>
      </c>
      <c r="CJ2246" s="280">
        <f t="shared" si="594"/>
        <v>0</v>
      </c>
      <c r="CK2246" s="232">
        <f t="shared" si="595"/>
        <v>0</v>
      </c>
      <c r="CL2246" s="1"/>
    </row>
    <row r="2247" spans="1:90" ht="18" customHeight="1">
      <c r="A2247" s="1"/>
      <c r="B2247" s="1"/>
      <c r="C2247" s="314"/>
      <c r="D2247" s="287" t="str">
        <f t="shared" si="581"/>
        <v/>
      </c>
      <c r="E2247" s="449" t="str">
        <f t="shared" si="583"/>
        <v/>
      </c>
      <c r="F2247" s="450"/>
      <c r="G2247" s="451"/>
      <c r="H2247" s="452"/>
      <c r="I2247" s="453"/>
      <c r="J2247" s="453"/>
      <c r="K2247" s="453"/>
      <c r="L2247" s="453"/>
      <c r="M2247" s="454"/>
      <c r="N2247" s="455"/>
      <c r="O2247" s="456"/>
      <c r="P2247" s="456"/>
      <c r="Q2247" s="456"/>
      <c r="R2247" s="456"/>
      <c r="S2247" s="456"/>
      <c r="T2247" s="456"/>
      <c r="U2247" s="456"/>
      <c r="V2247" s="456"/>
      <c r="W2247" s="456"/>
      <c r="X2247" s="456"/>
      <c r="Y2247" s="456"/>
      <c r="Z2247" s="456"/>
      <c r="AA2247" s="456"/>
      <c r="AB2247" s="456"/>
      <c r="AC2247" s="456"/>
      <c r="AD2247" s="456"/>
      <c r="AE2247" s="457"/>
      <c r="AF2247" s="455"/>
      <c r="AG2247" s="456"/>
      <c r="AH2247" s="456"/>
      <c r="AI2247" s="456"/>
      <c r="AJ2247" s="456"/>
      <c r="AK2247" s="456"/>
      <c r="AL2247" s="456"/>
      <c r="AM2247" s="456"/>
      <c r="AN2247" s="457"/>
      <c r="AO2247" s="455"/>
      <c r="AP2247" s="456"/>
      <c r="AQ2247" s="456"/>
      <c r="AR2247" s="456"/>
      <c r="AS2247" s="456"/>
      <c r="AT2247" s="456"/>
      <c r="AU2247" s="456"/>
      <c r="AV2247" s="456"/>
      <c r="AW2247" s="456"/>
      <c r="AX2247" s="456"/>
      <c r="AY2247" s="456"/>
      <c r="AZ2247" s="456"/>
      <c r="BA2247" s="456"/>
      <c r="BB2247" s="456"/>
      <c r="BC2247" s="456"/>
      <c r="BD2247" s="456"/>
      <c r="BE2247" s="456"/>
      <c r="BF2247" s="456"/>
      <c r="BG2247" s="457"/>
      <c r="BH2247" s="458"/>
      <c r="BI2247" s="459"/>
      <c r="BJ2247" s="459"/>
      <c r="BK2247" s="459"/>
      <c r="BL2247" s="459"/>
      <c r="BM2247" s="460"/>
      <c r="BN2247" s="314"/>
      <c r="BO2247" s="314"/>
      <c r="BP2247" s="1"/>
      <c r="BQ2247" s="120">
        <f>IF($F$3="","",IF(N2247=$F$3,COUNTIF(BQ$23:BQ2246,"&gt;0")+1,0))</f>
        <v>0</v>
      </c>
      <c r="BR2247" s="1"/>
      <c r="BS2247" s="20" t="str">
        <f>IF($N2247="","",IF(VLOOKUP(VLOOKUP($N2247,IMPOSTAZIONI!$E$6:$I$13,5,FALSE),IMPOSTAZIONI!$B$25:$N$32,3,FALSE)=0,"",VLOOKUP(VLOOKUP($N2247,IMPOSTAZIONI!$E$6:$I$13,5,FALSE),IMPOSTAZIONI!$B$25:$N$32,3,FALSE)))</f>
        <v/>
      </c>
      <c r="BT2247" s="20" t="str">
        <f>IF($N2247="","",IF(VLOOKUP(VLOOKUP($N2247,IMPOSTAZIONI!$E$6:$I$13,5,FALSE),IMPOSTAZIONI!$B$25:$N$32,6,FALSE)=0,"",VLOOKUP(VLOOKUP($N2247,IMPOSTAZIONI!$E$6:$I$13,5,FALSE),IMPOSTAZIONI!$B$25:$N$32,6,FALSE)))</f>
        <v/>
      </c>
      <c r="BU2247" s="20" t="str">
        <f>IF($N2247="","",IF(VLOOKUP(VLOOKUP($N2247,IMPOSTAZIONI!$E$6:$I$13,5,FALSE),IMPOSTAZIONI!$B$25:$N$32,9,FALSE)=0,"",VLOOKUP(VLOOKUP($N2247,IMPOSTAZIONI!$E$6:$I$13,5,FALSE),IMPOSTAZIONI!$B$25:$N$32,9,FALSE)))</f>
        <v/>
      </c>
      <c r="BV2247" s="20" t="str">
        <f>IF($N2247="","",IF(VLOOKUP(VLOOKUP($N2247,IMPOSTAZIONI!$E$6:$I$13,5,FALSE),IMPOSTAZIONI!$B$25:$N$32,12,FALSE)=0,"",VLOOKUP(VLOOKUP($N2247,IMPOSTAZIONI!$E$6:$I$13,5,FALSE),IMPOSTAZIONI!$B$25:$N$32,12,FALSE)))</f>
        <v/>
      </c>
      <c r="BW2247" s="221" t="str">
        <f t="shared" si="584"/>
        <v/>
      </c>
      <c r="BX2247" s="221" t="str">
        <f t="shared" si="585"/>
        <v/>
      </c>
      <c r="BY2247" s="221">
        <f t="shared" si="586"/>
        <v>0</v>
      </c>
      <c r="BZ2247" s="231">
        <f t="shared" si="587"/>
        <v>0</v>
      </c>
      <c r="CA2247" s="246">
        <f t="shared" si="588"/>
        <v>0</v>
      </c>
      <c r="CB2247" s="246">
        <f t="shared" si="589"/>
        <v>0</v>
      </c>
      <c r="CC2247" s="246" t="str">
        <f t="shared" si="590"/>
        <v/>
      </c>
      <c r="CD2247" s="246">
        <f t="shared" si="591"/>
        <v>5</v>
      </c>
      <c r="CE2247" s="246">
        <f t="shared" si="592"/>
        <v>0</v>
      </c>
      <c r="CF2247" s="276">
        <f t="shared" si="593"/>
        <v>0</v>
      </c>
      <c r="CG2247" s="277">
        <f t="shared" si="593"/>
        <v>0</v>
      </c>
      <c r="CH2247" s="277">
        <f t="shared" si="593"/>
        <v>0</v>
      </c>
      <c r="CI2247" s="278">
        <f t="shared" si="582"/>
        <v>0</v>
      </c>
      <c r="CJ2247" s="280">
        <f t="shared" si="594"/>
        <v>0</v>
      </c>
      <c r="CK2247" s="232">
        <f t="shared" si="595"/>
        <v>0</v>
      </c>
      <c r="CL2247" s="1"/>
    </row>
    <row r="2248" spans="1:90" ht="18" customHeight="1">
      <c r="A2248" s="1"/>
      <c r="B2248" s="1"/>
      <c r="C2248" s="314"/>
      <c r="D2248" s="287" t="str">
        <f t="shared" si="581"/>
        <v/>
      </c>
      <c r="E2248" s="449" t="str">
        <f t="shared" si="583"/>
        <v/>
      </c>
      <c r="F2248" s="450"/>
      <c r="G2248" s="451"/>
      <c r="H2248" s="452"/>
      <c r="I2248" s="453"/>
      <c r="J2248" s="453"/>
      <c r="K2248" s="453"/>
      <c r="L2248" s="453"/>
      <c r="M2248" s="454"/>
      <c r="N2248" s="455"/>
      <c r="O2248" s="456"/>
      <c r="P2248" s="456"/>
      <c r="Q2248" s="456"/>
      <c r="R2248" s="456"/>
      <c r="S2248" s="456"/>
      <c r="T2248" s="456"/>
      <c r="U2248" s="456"/>
      <c r="V2248" s="456"/>
      <c r="W2248" s="456"/>
      <c r="X2248" s="456"/>
      <c r="Y2248" s="456"/>
      <c r="Z2248" s="456"/>
      <c r="AA2248" s="456"/>
      <c r="AB2248" s="456"/>
      <c r="AC2248" s="456"/>
      <c r="AD2248" s="456"/>
      <c r="AE2248" s="457"/>
      <c r="AF2248" s="455"/>
      <c r="AG2248" s="456"/>
      <c r="AH2248" s="456"/>
      <c r="AI2248" s="456"/>
      <c r="AJ2248" s="456"/>
      <c r="AK2248" s="456"/>
      <c r="AL2248" s="456"/>
      <c r="AM2248" s="456"/>
      <c r="AN2248" s="457"/>
      <c r="AO2248" s="455"/>
      <c r="AP2248" s="456"/>
      <c r="AQ2248" s="456"/>
      <c r="AR2248" s="456"/>
      <c r="AS2248" s="456"/>
      <c r="AT2248" s="456"/>
      <c r="AU2248" s="456"/>
      <c r="AV2248" s="456"/>
      <c r="AW2248" s="456"/>
      <c r="AX2248" s="456"/>
      <c r="AY2248" s="456"/>
      <c r="AZ2248" s="456"/>
      <c r="BA2248" s="456"/>
      <c r="BB2248" s="456"/>
      <c r="BC2248" s="456"/>
      <c r="BD2248" s="456"/>
      <c r="BE2248" s="456"/>
      <c r="BF2248" s="456"/>
      <c r="BG2248" s="457"/>
      <c r="BH2248" s="458"/>
      <c r="BI2248" s="459"/>
      <c r="BJ2248" s="459"/>
      <c r="BK2248" s="459"/>
      <c r="BL2248" s="459"/>
      <c r="BM2248" s="460"/>
      <c r="BN2248" s="314"/>
      <c r="BO2248" s="314"/>
      <c r="BP2248" s="1"/>
      <c r="BQ2248" s="120">
        <f>IF($F$3="","",IF(N2248=$F$3,COUNTIF(BQ$23:BQ2247,"&gt;0")+1,0))</f>
        <v>0</v>
      </c>
      <c r="BR2248" s="1"/>
      <c r="BS2248" s="20" t="str">
        <f>IF($N2248="","",IF(VLOOKUP(VLOOKUP($N2248,IMPOSTAZIONI!$E$6:$I$13,5,FALSE),IMPOSTAZIONI!$B$25:$N$32,3,FALSE)=0,"",VLOOKUP(VLOOKUP($N2248,IMPOSTAZIONI!$E$6:$I$13,5,FALSE),IMPOSTAZIONI!$B$25:$N$32,3,FALSE)))</f>
        <v/>
      </c>
      <c r="BT2248" s="20" t="str">
        <f>IF($N2248="","",IF(VLOOKUP(VLOOKUP($N2248,IMPOSTAZIONI!$E$6:$I$13,5,FALSE),IMPOSTAZIONI!$B$25:$N$32,6,FALSE)=0,"",VLOOKUP(VLOOKUP($N2248,IMPOSTAZIONI!$E$6:$I$13,5,FALSE),IMPOSTAZIONI!$B$25:$N$32,6,FALSE)))</f>
        <v/>
      </c>
      <c r="BU2248" s="20" t="str">
        <f>IF($N2248="","",IF(VLOOKUP(VLOOKUP($N2248,IMPOSTAZIONI!$E$6:$I$13,5,FALSE),IMPOSTAZIONI!$B$25:$N$32,9,FALSE)=0,"",VLOOKUP(VLOOKUP($N2248,IMPOSTAZIONI!$E$6:$I$13,5,FALSE),IMPOSTAZIONI!$B$25:$N$32,9,FALSE)))</f>
        <v/>
      </c>
      <c r="BV2248" s="20" t="str">
        <f>IF($N2248="","",IF(VLOOKUP(VLOOKUP($N2248,IMPOSTAZIONI!$E$6:$I$13,5,FALSE),IMPOSTAZIONI!$B$25:$N$32,12,FALSE)=0,"",VLOOKUP(VLOOKUP($N2248,IMPOSTAZIONI!$E$6:$I$13,5,FALSE),IMPOSTAZIONI!$B$25:$N$32,12,FALSE)))</f>
        <v/>
      </c>
      <c r="BW2248" s="221" t="str">
        <f t="shared" si="584"/>
        <v/>
      </c>
      <c r="BX2248" s="221" t="str">
        <f t="shared" si="585"/>
        <v/>
      </c>
      <c r="BY2248" s="221">
        <f t="shared" si="586"/>
        <v>0</v>
      </c>
      <c r="BZ2248" s="231">
        <f t="shared" si="587"/>
        <v>0</v>
      </c>
      <c r="CA2248" s="246">
        <f t="shared" si="588"/>
        <v>0</v>
      </c>
      <c r="CB2248" s="246">
        <f t="shared" si="589"/>
        <v>0</v>
      </c>
      <c r="CC2248" s="246" t="str">
        <f t="shared" si="590"/>
        <v/>
      </c>
      <c r="CD2248" s="246">
        <f t="shared" si="591"/>
        <v>5</v>
      </c>
      <c r="CE2248" s="246">
        <f t="shared" si="592"/>
        <v>0</v>
      </c>
      <c r="CF2248" s="276">
        <f t="shared" si="593"/>
        <v>0</v>
      </c>
      <c r="CG2248" s="277">
        <f t="shared" si="593"/>
        <v>0</v>
      </c>
      <c r="CH2248" s="277">
        <f t="shared" si="593"/>
        <v>0</v>
      </c>
      <c r="CI2248" s="278">
        <f t="shared" si="582"/>
        <v>0</v>
      </c>
      <c r="CJ2248" s="280">
        <f t="shared" si="594"/>
        <v>0</v>
      </c>
      <c r="CK2248" s="232">
        <f t="shared" si="595"/>
        <v>0</v>
      </c>
      <c r="CL2248" s="1"/>
    </row>
    <row r="2249" spans="1:90" ht="18" customHeight="1">
      <c r="A2249" s="1"/>
      <c r="B2249" s="1"/>
      <c r="C2249" s="314"/>
      <c r="D2249" s="287" t="str">
        <f t="shared" si="581"/>
        <v/>
      </c>
      <c r="E2249" s="449" t="str">
        <f t="shared" si="583"/>
        <v/>
      </c>
      <c r="F2249" s="450"/>
      <c r="G2249" s="451"/>
      <c r="H2249" s="452"/>
      <c r="I2249" s="453"/>
      <c r="J2249" s="453"/>
      <c r="K2249" s="453"/>
      <c r="L2249" s="453"/>
      <c r="M2249" s="454"/>
      <c r="N2249" s="455"/>
      <c r="O2249" s="456"/>
      <c r="P2249" s="456"/>
      <c r="Q2249" s="456"/>
      <c r="R2249" s="456"/>
      <c r="S2249" s="456"/>
      <c r="T2249" s="456"/>
      <c r="U2249" s="456"/>
      <c r="V2249" s="456"/>
      <c r="W2249" s="456"/>
      <c r="X2249" s="456"/>
      <c r="Y2249" s="456"/>
      <c r="Z2249" s="456"/>
      <c r="AA2249" s="456"/>
      <c r="AB2249" s="456"/>
      <c r="AC2249" s="456"/>
      <c r="AD2249" s="456"/>
      <c r="AE2249" s="457"/>
      <c r="AF2249" s="455"/>
      <c r="AG2249" s="456"/>
      <c r="AH2249" s="456"/>
      <c r="AI2249" s="456"/>
      <c r="AJ2249" s="456"/>
      <c r="AK2249" s="456"/>
      <c r="AL2249" s="456"/>
      <c r="AM2249" s="456"/>
      <c r="AN2249" s="457"/>
      <c r="AO2249" s="455"/>
      <c r="AP2249" s="456"/>
      <c r="AQ2249" s="456"/>
      <c r="AR2249" s="456"/>
      <c r="AS2249" s="456"/>
      <c r="AT2249" s="456"/>
      <c r="AU2249" s="456"/>
      <c r="AV2249" s="456"/>
      <c r="AW2249" s="456"/>
      <c r="AX2249" s="456"/>
      <c r="AY2249" s="456"/>
      <c r="AZ2249" s="456"/>
      <c r="BA2249" s="456"/>
      <c r="BB2249" s="456"/>
      <c r="BC2249" s="456"/>
      <c r="BD2249" s="456"/>
      <c r="BE2249" s="456"/>
      <c r="BF2249" s="456"/>
      <c r="BG2249" s="457"/>
      <c r="BH2249" s="458"/>
      <c r="BI2249" s="459"/>
      <c r="BJ2249" s="459"/>
      <c r="BK2249" s="459"/>
      <c r="BL2249" s="459"/>
      <c r="BM2249" s="460"/>
      <c r="BN2249" s="314"/>
      <c r="BO2249" s="314"/>
      <c r="BP2249" s="1"/>
      <c r="BQ2249" s="120">
        <f>IF($F$3="","",IF(N2249=$F$3,COUNTIF(BQ$23:BQ2248,"&gt;0")+1,0))</f>
        <v>0</v>
      </c>
      <c r="BR2249" s="1"/>
      <c r="BS2249" s="20" t="str">
        <f>IF($N2249="","",IF(VLOOKUP(VLOOKUP($N2249,IMPOSTAZIONI!$E$6:$I$13,5,FALSE),IMPOSTAZIONI!$B$25:$N$32,3,FALSE)=0,"",VLOOKUP(VLOOKUP($N2249,IMPOSTAZIONI!$E$6:$I$13,5,FALSE),IMPOSTAZIONI!$B$25:$N$32,3,FALSE)))</f>
        <v/>
      </c>
      <c r="BT2249" s="20" t="str">
        <f>IF($N2249="","",IF(VLOOKUP(VLOOKUP($N2249,IMPOSTAZIONI!$E$6:$I$13,5,FALSE),IMPOSTAZIONI!$B$25:$N$32,6,FALSE)=0,"",VLOOKUP(VLOOKUP($N2249,IMPOSTAZIONI!$E$6:$I$13,5,FALSE),IMPOSTAZIONI!$B$25:$N$32,6,FALSE)))</f>
        <v/>
      </c>
      <c r="BU2249" s="20" t="str">
        <f>IF($N2249="","",IF(VLOOKUP(VLOOKUP($N2249,IMPOSTAZIONI!$E$6:$I$13,5,FALSE),IMPOSTAZIONI!$B$25:$N$32,9,FALSE)=0,"",VLOOKUP(VLOOKUP($N2249,IMPOSTAZIONI!$E$6:$I$13,5,FALSE),IMPOSTAZIONI!$B$25:$N$32,9,FALSE)))</f>
        <v/>
      </c>
      <c r="BV2249" s="20" t="str">
        <f>IF($N2249="","",IF(VLOOKUP(VLOOKUP($N2249,IMPOSTAZIONI!$E$6:$I$13,5,FALSE),IMPOSTAZIONI!$B$25:$N$32,12,FALSE)=0,"",VLOOKUP(VLOOKUP($N2249,IMPOSTAZIONI!$E$6:$I$13,5,FALSE),IMPOSTAZIONI!$B$25:$N$32,12,FALSE)))</f>
        <v/>
      </c>
      <c r="BW2249" s="221" t="str">
        <f t="shared" si="584"/>
        <v/>
      </c>
      <c r="BX2249" s="221" t="str">
        <f t="shared" si="585"/>
        <v/>
      </c>
      <c r="BY2249" s="221">
        <f t="shared" si="586"/>
        <v>0</v>
      </c>
      <c r="BZ2249" s="231">
        <f t="shared" si="587"/>
        <v>0</v>
      </c>
      <c r="CA2249" s="246">
        <f t="shared" si="588"/>
        <v>0</v>
      </c>
      <c r="CB2249" s="246">
        <f t="shared" si="589"/>
        <v>0</v>
      </c>
      <c r="CC2249" s="246" t="str">
        <f t="shared" si="590"/>
        <v/>
      </c>
      <c r="CD2249" s="246">
        <f t="shared" si="591"/>
        <v>5</v>
      </c>
      <c r="CE2249" s="246">
        <f t="shared" si="592"/>
        <v>0</v>
      </c>
      <c r="CF2249" s="276">
        <f t="shared" si="593"/>
        <v>0</v>
      </c>
      <c r="CG2249" s="277">
        <f t="shared" si="593"/>
        <v>0</v>
      </c>
      <c r="CH2249" s="277">
        <f t="shared" si="593"/>
        <v>0</v>
      </c>
      <c r="CI2249" s="278">
        <f t="shared" si="582"/>
        <v>0</v>
      </c>
      <c r="CJ2249" s="280">
        <f t="shared" si="594"/>
        <v>0</v>
      </c>
      <c r="CK2249" s="232">
        <f t="shared" si="595"/>
        <v>0</v>
      </c>
      <c r="CL2249" s="1"/>
    </row>
    <row r="2250" spans="1:90" ht="18" customHeight="1">
      <c r="A2250" s="1"/>
      <c r="B2250" s="1"/>
      <c r="C2250" s="314"/>
      <c r="D2250" s="287" t="str">
        <f t="shared" si="581"/>
        <v/>
      </c>
      <c r="E2250" s="449" t="str">
        <f t="shared" si="583"/>
        <v/>
      </c>
      <c r="F2250" s="450"/>
      <c r="G2250" s="451"/>
      <c r="H2250" s="452"/>
      <c r="I2250" s="453"/>
      <c r="J2250" s="453"/>
      <c r="K2250" s="453"/>
      <c r="L2250" s="453"/>
      <c r="M2250" s="454"/>
      <c r="N2250" s="455"/>
      <c r="O2250" s="456"/>
      <c r="P2250" s="456"/>
      <c r="Q2250" s="456"/>
      <c r="R2250" s="456"/>
      <c r="S2250" s="456"/>
      <c r="T2250" s="456"/>
      <c r="U2250" s="456"/>
      <c r="V2250" s="456"/>
      <c r="W2250" s="456"/>
      <c r="X2250" s="456"/>
      <c r="Y2250" s="456"/>
      <c r="Z2250" s="456"/>
      <c r="AA2250" s="456"/>
      <c r="AB2250" s="456"/>
      <c r="AC2250" s="456"/>
      <c r="AD2250" s="456"/>
      <c r="AE2250" s="457"/>
      <c r="AF2250" s="455"/>
      <c r="AG2250" s="456"/>
      <c r="AH2250" s="456"/>
      <c r="AI2250" s="456"/>
      <c r="AJ2250" s="456"/>
      <c r="AK2250" s="456"/>
      <c r="AL2250" s="456"/>
      <c r="AM2250" s="456"/>
      <c r="AN2250" s="457"/>
      <c r="AO2250" s="455"/>
      <c r="AP2250" s="456"/>
      <c r="AQ2250" s="456"/>
      <c r="AR2250" s="456"/>
      <c r="AS2250" s="456"/>
      <c r="AT2250" s="456"/>
      <c r="AU2250" s="456"/>
      <c r="AV2250" s="456"/>
      <c r="AW2250" s="456"/>
      <c r="AX2250" s="456"/>
      <c r="AY2250" s="456"/>
      <c r="AZ2250" s="456"/>
      <c r="BA2250" s="456"/>
      <c r="BB2250" s="456"/>
      <c r="BC2250" s="456"/>
      <c r="BD2250" s="456"/>
      <c r="BE2250" s="456"/>
      <c r="BF2250" s="456"/>
      <c r="BG2250" s="457"/>
      <c r="BH2250" s="458"/>
      <c r="BI2250" s="459"/>
      <c r="BJ2250" s="459"/>
      <c r="BK2250" s="459"/>
      <c r="BL2250" s="459"/>
      <c r="BM2250" s="460"/>
      <c r="BN2250" s="314"/>
      <c r="BO2250" s="314"/>
      <c r="BP2250" s="1"/>
      <c r="BQ2250" s="120">
        <f>IF($F$3="","",IF(N2250=$F$3,COUNTIF(BQ$23:BQ2249,"&gt;0")+1,0))</f>
        <v>0</v>
      </c>
      <c r="BR2250" s="1"/>
      <c r="BS2250" s="20" t="str">
        <f>IF($N2250="","",IF(VLOOKUP(VLOOKUP($N2250,IMPOSTAZIONI!$E$6:$I$13,5,FALSE),IMPOSTAZIONI!$B$25:$N$32,3,FALSE)=0,"",VLOOKUP(VLOOKUP($N2250,IMPOSTAZIONI!$E$6:$I$13,5,FALSE),IMPOSTAZIONI!$B$25:$N$32,3,FALSE)))</f>
        <v/>
      </c>
      <c r="BT2250" s="20" t="str">
        <f>IF($N2250="","",IF(VLOOKUP(VLOOKUP($N2250,IMPOSTAZIONI!$E$6:$I$13,5,FALSE),IMPOSTAZIONI!$B$25:$N$32,6,FALSE)=0,"",VLOOKUP(VLOOKUP($N2250,IMPOSTAZIONI!$E$6:$I$13,5,FALSE),IMPOSTAZIONI!$B$25:$N$32,6,FALSE)))</f>
        <v/>
      </c>
      <c r="BU2250" s="20" t="str">
        <f>IF($N2250="","",IF(VLOOKUP(VLOOKUP($N2250,IMPOSTAZIONI!$E$6:$I$13,5,FALSE),IMPOSTAZIONI!$B$25:$N$32,9,FALSE)=0,"",VLOOKUP(VLOOKUP($N2250,IMPOSTAZIONI!$E$6:$I$13,5,FALSE),IMPOSTAZIONI!$B$25:$N$32,9,FALSE)))</f>
        <v/>
      </c>
      <c r="BV2250" s="20" t="str">
        <f>IF($N2250="","",IF(VLOOKUP(VLOOKUP($N2250,IMPOSTAZIONI!$E$6:$I$13,5,FALSE),IMPOSTAZIONI!$B$25:$N$32,12,FALSE)=0,"",VLOOKUP(VLOOKUP($N2250,IMPOSTAZIONI!$E$6:$I$13,5,FALSE),IMPOSTAZIONI!$B$25:$N$32,12,FALSE)))</f>
        <v/>
      </c>
      <c r="BW2250" s="221" t="str">
        <f t="shared" si="584"/>
        <v/>
      </c>
      <c r="BX2250" s="221" t="str">
        <f t="shared" si="585"/>
        <v/>
      </c>
      <c r="BY2250" s="221">
        <f t="shared" si="586"/>
        <v>0</v>
      </c>
      <c r="BZ2250" s="231">
        <f t="shared" si="587"/>
        <v>0</v>
      </c>
      <c r="CA2250" s="246">
        <f t="shared" si="588"/>
        <v>0</v>
      </c>
      <c r="CB2250" s="246">
        <f t="shared" si="589"/>
        <v>0</v>
      </c>
      <c r="CC2250" s="246" t="str">
        <f t="shared" si="590"/>
        <v/>
      </c>
      <c r="CD2250" s="246">
        <f t="shared" si="591"/>
        <v>5</v>
      </c>
      <c r="CE2250" s="246">
        <f t="shared" si="592"/>
        <v>0</v>
      </c>
      <c r="CF2250" s="276">
        <f t="shared" si="593"/>
        <v>0</v>
      </c>
      <c r="CG2250" s="277">
        <f t="shared" si="593"/>
        <v>0</v>
      </c>
      <c r="CH2250" s="277">
        <f t="shared" si="593"/>
        <v>0</v>
      </c>
      <c r="CI2250" s="278">
        <f t="shared" si="582"/>
        <v>0</v>
      </c>
      <c r="CJ2250" s="280">
        <f t="shared" si="594"/>
        <v>0</v>
      </c>
      <c r="CK2250" s="232">
        <f t="shared" si="595"/>
        <v>0</v>
      </c>
      <c r="CL2250" s="1"/>
    </row>
    <row r="2251" spans="1:90" ht="18" customHeight="1">
      <c r="A2251" s="1"/>
      <c r="B2251" s="1"/>
      <c r="C2251" s="314"/>
      <c r="D2251" s="287" t="str">
        <f t="shared" si="581"/>
        <v/>
      </c>
      <c r="E2251" s="449" t="str">
        <f t="shared" si="583"/>
        <v/>
      </c>
      <c r="F2251" s="450"/>
      <c r="G2251" s="451"/>
      <c r="H2251" s="452"/>
      <c r="I2251" s="453"/>
      <c r="J2251" s="453"/>
      <c r="K2251" s="453"/>
      <c r="L2251" s="453"/>
      <c r="M2251" s="454"/>
      <c r="N2251" s="455"/>
      <c r="O2251" s="456"/>
      <c r="P2251" s="456"/>
      <c r="Q2251" s="456"/>
      <c r="R2251" s="456"/>
      <c r="S2251" s="456"/>
      <c r="T2251" s="456"/>
      <c r="U2251" s="456"/>
      <c r="V2251" s="456"/>
      <c r="W2251" s="456"/>
      <c r="X2251" s="456"/>
      <c r="Y2251" s="456"/>
      <c r="Z2251" s="456"/>
      <c r="AA2251" s="456"/>
      <c r="AB2251" s="456"/>
      <c r="AC2251" s="456"/>
      <c r="AD2251" s="456"/>
      <c r="AE2251" s="457"/>
      <c r="AF2251" s="455"/>
      <c r="AG2251" s="456"/>
      <c r="AH2251" s="456"/>
      <c r="AI2251" s="456"/>
      <c r="AJ2251" s="456"/>
      <c r="AK2251" s="456"/>
      <c r="AL2251" s="456"/>
      <c r="AM2251" s="456"/>
      <c r="AN2251" s="457"/>
      <c r="AO2251" s="455"/>
      <c r="AP2251" s="456"/>
      <c r="AQ2251" s="456"/>
      <c r="AR2251" s="456"/>
      <c r="AS2251" s="456"/>
      <c r="AT2251" s="456"/>
      <c r="AU2251" s="456"/>
      <c r="AV2251" s="456"/>
      <c r="AW2251" s="456"/>
      <c r="AX2251" s="456"/>
      <c r="AY2251" s="456"/>
      <c r="AZ2251" s="456"/>
      <c r="BA2251" s="456"/>
      <c r="BB2251" s="456"/>
      <c r="BC2251" s="456"/>
      <c r="BD2251" s="456"/>
      <c r="BE2251" s="456"/>
      <c r="BF2251" s="456"/>
      <c r="BG2251" s="457"/>
      <c r="BH2251" s="458"/>
      <c r="BI2251" s="459"/>
      <c r="BJ2251" s="459"/>
      <c r="BK2251" s="459"/>
      <c r="BL2251" s="459"/>
      <c r="BM2251" s="460"/>
      <c r="BN2251" s="314"/>
      <c r="BO2251" s="314"/>
      <c r="BP2251" s="1"/>
      <c r="BQ2251" s="120">
        <f>IF($F$3="","",IF(N2251=$F$3,COUNTIF(BQ$23:BQ2250,"&gt;0")+1,0))</f>
        <v>0</v>
      </c>
      <c r="BR2251" s="1"/>
      <c r="BS2251" s="20" t="str">
        <f>IF($N2251="","",IF(VLOOKUP(VLOOKUP($N2251,IMPOSTAZIONI!$E$6:$I$13,5,FALSE),IMPOSTAZIONI!$B$25:$N$32,3,FALSE)=0,"",VLOOKUP(VLOOKUP($N2251,IMPOSTAZIONI!$E$6:$I$13,5,FALSE),IMPOSTAZIONI!$B$25:$N$32,3,FALSE)))</f>
        <v/>
      </c>
      <c r="BT2251" s="20" t="str">
        <f>IF($N2251="","",IF(VLOOKUP(VLOOKUP($N2251,IMPOSTAZIONI!$E$6:$I$13,5,FALSE),IMPOSTAZIONI!$B$25:$N$32,6,FALSE)=0,"",VLOOKUP(VLOOKUP($N2251,IMPOSTAZIONI!$E$6:$I$13,5,FALSE),IMPOSTAZIONI!$B$25:$N$32,6,FALSE)))</f>
        <v/>
      </c>
      <c r="BU2251" s="20" t="str">
        <f>IF($N2251="","",IF(VLOOKUP(VLOOKUP($N2251,IMPOSTAZIONI!$E$6:$I$13,5,FALSE),IMPOSTAZIONI!$B$25:$N$32,9,FALSE)=0,"",VLOOKUP(VLOOKUP($N2251,IMPOSTAZIONI!$E$6:$I$13,5,FALSE),IMPOSTAZIONI!$B$25:$N$32,9,FALSE)))</f>
        <v/>
      </c>
      <c r="BV2251" s="20" t="str">
        <f>IF($N2251="","",IF(VLOOKUP(VLOOKUP($N2251,IMPOSTAZIONI!$E$6:$I$13,5,FALSE),IMPOSTAZIONI!$B$25:$N$32,12,FALSE)=0,"",VLOOKUP(VLOOKUP($N2251,IMPOSTAZIONI!$E$6:$I$13,5,FALSE),IMPOSTAZIONI!$B$25:$N$32,12,FALSE)))</f>
        <v/>
      </c>
      <c r="BW2251" s="221" t="str">
        <f t="shared" si="584"/>
        <v/>
      </c>
      <c r="BX2251" s="221" t="str">
        <f t="shared" si="585"/>
        <v/>
      </c>
      <c r="BY2251" s="221">
        <f t="shared" si="586"/>
        <v>0</v>
      </c>
      <c r="BZ2251" s="231">
        <f t="shared" si="587"/>
        <v>0</v>
      </c>
      <c r="CA2251" s="246">
        <f t="shared" si="588"/>
        <v>0</v>
      </c>
      <c r="CB2251" s="246">
        <f t="shared" si="589"/>
        <v>0</v>
      </c>
      <c r="CC2251" s="246" t="str">
        <f t="shared" si="590"/>
        <v/>
      </c>
      <c r="CD2251" s="246">
        <f t="shared" si="591"/>
        <v>5</v>
      </c>
      <c r="CE2251" s="246">
        <f t="shared" si="592"/>
        <v>0</v>
      </c>
      <c r="CF2251" s="276">
        <f t="shared" si="593"/>
        <v>0</v>
      </c>
      <c r="CG2251" s="277">
        <f t="shared" si="593"/>
        <v>0</v>
      </c>
      <c r="CH2251" s="277">
        <f t="shared" si="593"/>
        <v>0</v>
      </c>
      <c r="CI2251" s="278">
        <f t="shared" si="582"/>
        <v>0</v>
      </c>
      <c r="CJ2251" s="280">
        <f t="shared" si="594"/>
        <v>0</v>
      </c>
      <c r="CK2251" s="232">
        <f t="shared" si="595"/>
        <v>0</v>
      </c>
      <c r="CL2251" s="1"/>
    </row>
    <row r="2252" spans="1:90" ht="18" customHeight="1">
      <c r="A2252" s="1"/>
      <c r="B2252" s="1"/>
      <c r="C2252" s="314"/>
      <c r="D2252" s="287" t="str">
        <f t="shared" si="581"/>
        <v/>
      </c>
      <c r="E2252" s="449" t="str">
        <f t="shared" si="583"/>
        <v/>
      </c>
      <c r="F2252" s="450"/>
      <c r="G2252" s="451"/>
      <c r="H2252" s="452"/>
      <c r="I2252" s="453"/>
      <c r="J2252" s="453"/>
      <c r="K2252" s="453"/>
      <c r="L2252" s="453"/>
      <c r="M2252" s="454"/>
      <c r="N2252" s="455"/>
      <c r="O2252" s="456"/>
      <c r="P2252" s="456"/>
      <c r="Q2252" s="456"/>
      <c r="R2252" s="456"/>
      <c r="S2252" s="456"/>
      <c r="T2252" s="456"/>
      <c r="U2252" s="456"/>
      <c r="V2252" s="456"/>
      <c r="W2252" s="456"/>
      <c r="X2252" s="456"/>
      <c r="Y2252" s="456"/>
      <c r="Z2252" s="456"/>
      <c r="AA2252" s="456"/>
      <c r="AB2252" s="456"/>
      <c r="AC2252" s="456"/>
      <c r="AD2252" s="456"/>
      <c r="AE2252" s="457"/>
      <c r="AF2252" s="455"/>
      <c r="AG2252" s="456"/>
      <c r="AH2252" s="456"/>
      <c r="AI2252" s="456"/>
      <c r="AJ2252" s="456"/>
      <c r="AK2252" s="456"/>
      <c r="AL2252" s="456"/>
      <c r="AM2252" s="456"/>
      <c r="AN2252" s="457"/>
      <c r="AO2252" s="455"/>
      <c r="AP2252" s="456"/>
      <c r="AQ2252" s="456"/>
      <c r="AR2252" s="456"/>
      <c r="AS2252" s="456"/>
      <c r="AT2252" s="456"/>
      <c r="AU2252" s="456"/>
      <c r="AV2252" s="456"/>
      <c r="AW2252" s="456"/>
      <c r="AX2252" s="456"/>
      <c r="AY2252" s="456"/>
      <c r="AZ2252" s="456"/>
      <c r="BA2252" s="456"/>
      <c r="BB2252" s="456"/>
      <c r="BC2252" s="456"/>
      <c r="BD2252" s="456"/>
      <c r="BE2252" s="456"/>
      <c r="BF2252" s="456"/>
      <c r="BG2252" s="457"/>
      <c r="BH2252" s="458"/>
      <c r="BI2252" s="459"/>
      <c r="BJ2252" s="459"/>
      <c r="BK2252" s="459"/>
      <c r="BL2252" s="459"/>
      <c r="BM2252" s="460"/>
      <c r="BN2252" s="314"/>
      <c r="BO2252" s="314"/>
      <c r="BP2252" s="1"/>
      <c r="BQ2252" s="120">
        <f>IF($F$3="","",IF(N2252=$F$3,COUNTIF(BQ$23:BQ2251,"&gt;0")+1,0))</f>
        <v>0</v>
      </c>
      <c r="BR2252" s="1"/>
      <c r="BS2252" s="20" t="str">
        <f>IF($N2252="","",IF(VLOOKUP(VLOOKUP($N2252,IMPOSTAZIONI!$E$6:$I$13,5,FALSE),IMPOSTAZIONI!$B$25:$N$32,3,FALSE)=0,"",VLOOKUP(VLOOKUP($N2252,IMPOSTAZIONI!$E$6:$I$13,5,FALSE),IMPOSTAZIONI!$B$25:$N$32,3,FALSE)))</f>
        <v/>
      </c>
      <c r="BT2252" s="20" t="str">
        <f>IF($N2252="","",IF(VLOOKUP(VLOOKUP($N2252,IMPOSTAZIONI!$E$6:$I$13,5,FALSE),IMPOSTAZIONI!$B$25:$N$32,6,FALSE)=0,"",VLOOKUP(VLOOKUP($N2252,IMPOSTAZIONI!$E$6:$I$13,5,FALSE),IMPOSTAZIONI!$B$25:$N$32,6,FALSE)))</f>
        <v/>
      </c>
      <c r="BU2252" s="20" t="str">
        <f>IF($N2252="","",IF(VLOOKUP(VLOOKUP($N2252,IMPOSTAZIONI!$E$6:$I$13,5,FALSE),IMPOSTAZIONI!$B$25:$N$32,9,FALSE)=0,"",VLOOKUP(VLOOKUP($N2252,IMPOSTAZIONI!$E$6:$I$13,5,FALSE),IMPOSTAZIONI!$B$25:$N$32,9,FALSE)))</f>
        <v/>
      </c>
      <c r="BV2252" s="20" t="str">
        <f>IF($N2252="","",IF(VLOOKUP(VLOOKUP($N2252,IMPOSTAZIONI!$E$6:$I$13,5,FALSE),IMPOSTAZIONI!$B$25:$N$32,12,FALSE)=0,"",VLOOKUP(VLOOKUP($N2252,IMPOSTAZIONI!$E$6:$I$13,5,FALSE),IMPOSTAZIONI!$B$25:$N$32,12,FALSE)))</f>
        <v/>
      </c>
      <c r="BW2252" s="221" t="str">
        <f t="shared" si="584"/>
        <v/>
      </c>
      <c r="BX2252" s="221" t="str">
        <f t="shared" si="585"/>
        <v/>
      </c>
      <c r="BY2252" s="221">
        <f t="shared" si="586"/>
        <v>0</v>
      </c>
      <c r="BZ2252" s="231">
        <f t="shared" si="587"/>
        <v>0</v>
      </c>
      <c r="CA2252" s="246">
        <f t="shared" si="588"/>
        <v>0</v>
      </c>
      <c r="CB2252" s="246">
        <f t="shared" si="589"/>
        <v>0</v>
      </c>
      <c r="CC2252" s="246" t="str">
        <f t="shared" si="590"/>
        <v/>
      </c>
      <c r="CD2252" s="246">
        <f t="shared" si="591"/>
        <v>5</v>
      </c>
      <c r="CE2252" s="246">
        <f t="shared" si="592"/>
        <v>0</v>
      </c>
      <c r="CF2252" s="276">
        <f t="shared" si="593"/>
        <v>0</v>
      </c>
      <c r="CG2252" s="277">
        <f t="shared" si="593"/>
        <v>0</v>
      </c>
      <c r="CH2252" s="277">
        <f t="shared" si="593"/>
        <v>0</v>
      </c>
      <c r="CI2252" s="278">
        <f t="shared" si="582"/>
        <v>0</v>
      </c>
      <c r="CJ2252" s="280">
        <f t="shared" si="594"/>
        <v>0</v>
      </c>
      <c r="CK2252" s="232">
        <f t="shared" si="595"/>
        <v>0</v>
      </c>
      <c r="CL2252" s="1"/>
    </row>
    <row r="2253" spans="1:90" ht="18" customHeight="1">
      <c r="A2253" s="1"/>
      <c r="B2253" s="1"/>
      <c r="C2253" s="314"/>
      <c r="D2253" s="287" t="str">
        <f t="shared" si="581"/>
        <v/>
      </c>
      <c r="E2253" s="449" t="str">
        <f t="shared" si="583"/>
        <v/>
      </c>
      <c r="F2253" s="450"/>
      <c r="G2253" s="451"/>
      <c r="H2253" s="452"/>
      <c r="I2253" s="453"/>
      <c r="J2253" s="453"/>
      <c r="K2253" s="453"/>
      <c r="L2253" s="453"/>
      <c r="M2253" s="454"/>
      <c r="N2253" s="455"/>
      <c r="O2253" s="456"/>
      <c r="P2253" s="456"/>
      <c r="Q2253" s="456"/>
      <c r="R2253" s="456"/>
      <c r="S2253" s="456"/>
      <c r="T2253" s="456"/>
      <c r="U2253" s="456"/>
      <c r="V2253" s="456"/>
      <c r="W2253" s="456"/>
      <c r="X2253" s="456"/>
      <c r="Y2253" s="456"/>
      <c r="Z2253" s="456"/>
      <c r="AA2253" s="456"/>
      <c r="AB2253" s="456"/>
      <c r="AC2253" s="456"/>
      <c r="AD2253" s="456"/>
      <c r="AE2253" s="457"/>
      <c r="AF2253" s="455"/>
      <c r="AG2253" s="456"/>
      <c r="AH2253" s="456"/>
      <c r="AI2253" s="456"/>
      <c r="AJ2253" s="456"/>
      <c r="AK2253" s="456"/>
      <c r="AL2253" s="456"/>
      <c r="AM2253" s="456"/>
      <c r="AN2253" s="457"/>
      <c r="AO2253" s="455"/>
      <c r="AP2253" s="456"/>
      <c r="AQ2253" s="456"/>
      <c r="AR2253" s="456"/>
      <c r="AS2253" s="456"/>
      <c r="AT2253" s="456"/>
      <c r="AU2253" s="456"/>
      <c r="AV2253" s="456"/>
      <c r="AW2253" s="456"/>
      <c r="AX2253" s="456"/>
      <c r="AY2253" s="456"/>
      <c r="AZ2253" s="456"/>
      <c r="BA2253" s="456"/>
      <c r="BB2253" s="456"/>
      <c r="BC2253" s="456"/>
      <c r="BD2253" s="456"/>
      <c r="BE2253" s="456"/>
      <c r="BF2253" s="456"/>
      <c r="BG2253" s="457"/>
      <c r="BH2253" s="458"/>
      <c r="BI2253" s="459"/>
      <c r="BJ2253" s="459"/>
      <c r="BK2253" s="459"/>
      <c r="BL2253" s="459"/>
      <c r="BM2253" s="460"/>
      <c r="BN2253" s="314"/>
      <c r="BO2253" s="314"/>
      <c r="BP2253" s="1"/>
      <c r="BQ2253" s="120">
        <f>IF($F$3="","",IF(N2253=$F$3,COUNTIF(BQ$23:BQ2252,"&gt;0")+1,0))</f>
        <v>0</v>
      </c>
      <c r="BR2253" s="1"/>
      <c r="BS2253" s="20" t="str">
        <f>IF($N2253="","",IF(VLOOKUP(VLOOKUP($N2253,IMPOSTAZIONI!$E$6:$I$13,5,FALSE),IMPOSTAZIONI!$B$25:$N$32,3,FALSE)=0,"",VLOOKUP(VLOOKUP($N2253,IMPOSTAZIONI!$E$6:$I$13,5,FALSE),IMPOSTAZIONI!$B$25:$N$32,3,FALSE)))</f>
        <v/>
      </c>
      <c r="BT2253" s="20" t="str">
        <f>IF($N2253="","",IF(VLOOKUP(VLOOKUP($N2253,IMPOSTAZIONI!$E$6:$I$13,5,FALSE),IMPOSTAZIONI!$B$25:$N$32,6,FALSE)=0,"",VLOOKUP(VLOOKUP($N2253,IMPOSTAZIONI!$E$6:$I$13,5,FALSE),IMPOSTAZIONI!$B$25:$N$32,6,FALSE)))</f>
        <v/>
      </c>
      <c r="BU2253" s="20" t="str">
        <f>IF($N2253="","",IF(VLOOKUP(VLOOKUP($N2253,IMPOSTAZIONI!$E$6:$I$13,5,FALSE),IMPOSTAZIONI!$B$25:$N$32,9,FALSE)=0,"",VLOOKUP(VLOOKUP($N2253,IMPOSTAZIONI!$E$6:$I$13,5,FALSE),IMPOSTAZIONI!$B$25:$N$32,9,FALSE)))</f>
        <v/>
      </c>
      <c r="BV2253" s="20" t="str">
        <f>IF($N2253="","",IF(VLOOKUP(VLOOKUP($N2253,IMPOSTAZIONI!$E$6:$I$13,5,FALSE),IMPOSTAZIONI!$B$25:$N$32,12,FALSE)=0,"",VLOOKUP(VLOOKUP($N2253,IMPOSTAZIONI!$E$6:$I$13,5,FALSE),IMPOSTAZIONI!$B$25:$N$32,12,FALSE)))</f>
        <v/>
      </c>
      <c r="BW2253" s="221" t="str">
        <f t="shared" si="584"/>
        <v/>
      </c>
      <c r="BX2253" s="221" t="str">
        <f t="shared" si="585"/>
        <v/>
      </c>
      <c r="BY2253" s="221">
        <f t="shared" si="586"/>
        <v>0</v>
      </c>
      <c r="BZ2253" s="231">
        <f t="shared" si="587"/>
        <v>0</v>
      </c>
      <c r="CA2253" s="246">
        <f t="shared" si="588"/>
        <v>0</v>
      </c>
      <c r="CB2253" s="246">
        <f t="shared" si="589"/>
        <v>0</v>
      </c>
      <c r="CC2253" s="246" t="str">
        <f t="shared" si="590"/>
        <v/>
      </c>
      <c r="CD2253" s="246">
        <f t="shared" si="591"/>
        <v>5</v>
      </c>
      <c r="CE2253" s="246">
        <f t="shared" si="592"/>
        <v>0</v>
      </c>
      <c r="CF2253" s="276">
        <f t="shared" si="593"/>
        <v>0</v>
      </c>
      <c r="CG2253" s="277">
        <f t="shared" si="593"/>
        <v>0</v>
      </c>
      <c r="CH2253" s="277">
        <f t="shared" si="593"/>
        <v>0</v>
      </c>
      <c r="CI2253" s="278">
        <f t="shared" si="582"/>
        <v>0</v>
      </c>
      <c r="CJ2253" s="280">
        <f t="shared" si="594"/>
        <v>0</v>
      </c>
      <c r="CK2253" s="232">
        <f t="shared" si="595"/>
        <v>0</v>
      </c>
      <c r="CL2253" s="1"/>
    </row>
    <row r="2254" spans="1:90" ht="18" customHeight="1">
      <c r="A2254" s="1"/>
      <c r="B2254" s="1"/>
      <c r="C2254" s="314"/>
      <c r="D2254" s="287" t="str">
        <f t="shared" si="581"/>
        <v/>
      </c>
      <c r="E2254" s="449" t="str">
        <f t="shared" si="583"/>
        <v/>
      </c>
      <c r="F2254" s="450"/>
      <c r="G2254" s="451"/>
      <c r="H2254" s="452"/>
      <c r="I2254" s="453"/>
      <c r="J2254" s="453"/>
      <c r="K2254" s="453"/>
      <c r="L2254" s="453"/>
      <c r="M2254" s="454"/>
      <c r="N2254" s="455"/>
      <c r="O2254" s="456"/>
      <c r="P2254" s="456"/>
      <c r="Q2254" s="456"/>
      <c r="R2254" s="456"/>
      <c r="S2254" s="456"/>
      <c r="T2254" s="456"/>
      <c r="U2254" s="456"/>
      <c r="V2254" s="456"/>
      <c r="W2254" s="456"/>
      <c r="X2254" s="456"/>
      <c r="Y2254" s="456"/>
      <c r="Z2254" s="456"/>
      <c r="AA2254" s="456"/>
      <c r="AB2254" s="456"/>
      <c r="AC2254" s="456"/>
      <c r="AD2254" s="456"/>
      <c r="AE2254" s="457"/>
      <c r="AF2254" s="455"/>
      <c r="AG2254" s="456"/>
      <c r="AH2254" s="456"/>
      <c r="AI2254" s="456"/>
      <c r="AJ2254" s="456"/>
      <c r="AK2254" s="456"/>
      <c r="AL2254" s="456"/>
      <c r="AM2254" s="456"/>
      <c r="AN2254" s="457"/>
      <c r="AO2254" s="455"/>
      <c r="AP2254" s="456"/>
      <c r="AQ2254" s="456"/>
      <c r="AR2254" s="456"/>
      <c r="AS2254" s="456"/>
      <c r="AT2254" s="456"/>
      <c r="AU2254" s="456"/>
      <c r="AV2254" s="456"/>
      <c r="AW2254" s="456"/>
      <c r="AX2254" s="456"/>
      <c r="AY2254" s="456"/>
      <c r="AZ2254" s="456"/>
      <c r="BA2254" s="456"/>
      <c r="BB2254" s="456"/>
      <c r="BC2254" s="456"/>
      <c r="BD2254" s="456"/>
      <c r="BE2254" s="456"/>
      <c r="BF2254" s="456"/>
      <c r="BG2254" s="457"/>
      <c r="BH2254" s="458"/>
      <c r="BI2254" s="459"/>
      <c r="BJ2254" s="459"/>
      <c r="BK2254" s="459"/>
      <c r="BL2254" s="459"/>
      <c r="BM2254" s="460"/>
      <c r="BN2254" s="314"/>
      <c r="BO2254" s="314"/>
      <c r="BP2254" s="1"/>
      <c r="BQ2254" s="120">
        <f>IF($F$3="","",IF(N2254=$F$3,COUNTIF(BQ$23:BQ2253,"&gt;0")+1,0))</f>
        <v>0</v>
      </c>
      <c r="BR2254" s="1"/>
      <c r="BS2254" s="20" t="str">
        <f>IF($N2254="","",IF(VLOOKUP(VLOOKUP($N2254,IMPOSTAZIONI!$E$6:$I$13,5,FALSE),IMPOSTAZIONI!$B$25:$N$32,3,FALSE)=0,"",VLOOKUP(VLOOKUP($N2254,IMPOSTAZIONI!$E$6:$I$13,5,FALSE),IMPOSTAZIONI!$B$25:$N$32,3,FALSE)))</f>
        <v/>
      </c>
      <c r="BT2254" s="20" t="str">
        <f>IF($N2254="","",IF(VLOOKUP(VLOOKUP($N2254,IMPOSTAZIONI!$E$6:$I$13,5,FALSE),IMPOSTAZIONI!$B$25:$N$32,6,FALSE)=0,"",VLOOKUP(VLOOKUP($N2254,IMPOSTAZIONI!$E$6:$I$13,5,FALSE),IMPOSTAZIONI!$B$25:$N$32,6,FALSE)))</f>
        <v/>
      </c>
      <c r="BU2254" s="20" t="str">
        <f>IF($N2254="","",IF(VLOOKUP(VLOOKUP($N2254,IMPOSTAZIONI!$E$6:$I$13,5,FALSE),IMPOSTAZIONI!$B$25:$N$32,9,FALSE)=0,"",VLOOKUP(VLOOKUP($N2254,IMPOSTAZIONI!$E$6:$I$13,5,FALSE),IMPOSTAZIONI!$B$25:$N$32,9,FALSE)))</f>
        <v/>
      </c>
      <c r="BV2254" s="20" t="str">
        <f>IF($N2254="","",IF(VLOOKUP(VLOOKUP($N2254,IMPOSTAZIONI!$E$6:$I$13,5,FALSE),IMPOSTAZIONI!$B$25:$N$32,12,FALSE)=0,"",VLOOKUP(VLOOKUP($N2254,IMPOSTAZIONI!$E$6:$I$13,5,FALSE),IMPOSTAZIONI!$B$25:$N$32,12,FALSE)))</f>
        <v/>
      </c>
      <c r="BW2254" s="221" t="str">
        <f t="shared" si="584"/>
        <v/>
      </c>
      <c r="BX2254" s="221" t="str">
        <f t="shared" si="585"/>
        <v/>
      </c>
      <c r="BY2254" s="221">
        <f t="shared" si="586"/>
        <v>0</v>
      </c>
      <c r="BZ2254" s="231">
        <f t="shared" si="587"/>
        <v>0</v>
      </c>
      <c r="CA2254" s="246">
        <f t="shared" si="588"/>
        <v>0</v>
      </c>
      <c r="CB2254" s="246">
        <f t="shared" si="589"/>
        <v>0</v>
      </c>
      <c r="CC2254" s="246" t="str">
        <f t="shared" si="590"/>
        <v/>
      </c>
      <c r="CD2254" s="246">
        <f t="shared" si="591"/>
        <v>5</v>
      </c>
      <c r="CE2254" s="246">
        <f t="shared" si="592"/>
        <v>0</v>
      </c>
      <c r="CF2254" s="276">
        <f t="shared" si="593"/>
        <v>0</v>
      </c>
      <c r="CG2254" s="277">
        <f t="shared" si="593"/>
        <v>0</v>
      </c>
      <c r="CH2254" s="277">
        <f t="shared" si="593"/>
        <v>0</v>
      </c>
      <c r="CI2254" s="278">
        <f t="shared" si="582"/>
        <v>0</v>
      </c>
      <c r="CJ2254" s="280">
        <f t="shared" si="594"/>
        <v>0</v>
      </c>
      <c r="CK2254" s="232">
        <f t="shared" si="595"/>
        <v>0</v>
      </c>
      <c r="CL2254" s="1"/>
    </row>
    <row r="2255" spans="1:90" ht="18" customHeight="1">
      <c r="A2255" s="1"/>
      <c r="B2255" s="1"/>
      <c r="C2255" s="314"/>
      <c r="D2255" s="287" t="str">
        <f t="shared" si="581"/>
        <v/>
      </c>
      <c r="E2255" s="449" t="str">
        <f t="shared" si="583"/>
        <v/>
      </c>
      <c r="F2255" s="450"/>
      <c r="G2255" s="451"/>
      <c r="H2255" s="452"/>
      <c r="I2255" s="453"/>
      <c r="J2255" s="453"/>
      <c r="K2255" s="453"/>
      <c r="L2255" s="453"/>
      <c r="M2255" s="454"/>
      <c r="N2255" s="455"/>
      <c r="O2255" s="456"/>
      <c r="P2255" s="456"/>
      <c r="Q2255" s="456"/>
      <c r="R2255" s="456"/>
      <c r="S2255" s="456"/>
      <c r="T2255" s="456"/>
      <c r="U2255" s="456"/>
      <c r="V2255" s="456"/>
      <c r="W2255" s="456"/>
      <c r="X2255" s="456"/>
      <c r="Y2255" s="456"/>
      <c r="Z2255" s="456"/>
      <c r="AA2255" s="456"/>
      <c r="AB2255" s="456"/>
      <c r="AC2255" s="456"/>
      <c r="AD2255" s="456"/>
      <c r="AE2255" s="457"/>
      <c r="AF2255" s="455"/>
      <c r="AG2255" s="456"/>
      <c r="AH2255" s="456"/>
      <c r="AI2255" s="456"/>
      <c r="AJ2255" s="456"/>
      <c r="AK2255" s="456"/>
      <c r="AL2255" s="456"/>
      <c r="AM2255" s="456"/>
      <c r="AN2255" s="457"/>
      <c r="AO2255" s="455"/>
      <c r="AP2255" s="456"/>
      <c r="AQ2255" s="456"/>
      <c r="AR2255" s="456"/>
      <c r="AS2255" s="456"/>
      <c r="AT2255" s="456"/>
      <c r="AU2255" s="456"/>
      <c r="AV2255" s="456"/>
      <c r="AW2255" s="456"/>
      <c r="AX2255" s="456"/>
      <c r="AY2255" s="456"/>
      <c r="AZ2255" s="456"/>
      <c r="BA2255" s="456"/>
      <c r="BB2255" s="456"/>
      <c r="BC2255" s="456"/>
      <c r="BD2255" s="456"/>
      <c r="BE2255" s="456"/>
      <c r="BF2255" s="456"/>
      <c r="BG2255" s="457"/>
      <c r="BH2255" s="458"/>
      <c r="BI2255" s="459"/>
      <c r="BJ2255" s="459"/>
      <c r="BK2255" s="459"/>
      <c r="BL2255" s="459"/>
      <c r="BM2255" s="460"/>
      <c r="BN2255" s="314"/>
      <c r="BO2255" s="314"/>
      <c r="BP2255" s="1"/>
      <c r="BQ2255" s="120">
        <f>IF($F$3="","",IF(N2255=$F$3,COUNTIF(BQ$23:BQ2254,"&gt;0")+1,0))</f>
        <v>0</v>
      </c>
      <c r="BR2255" s="1"/>
      <c r="BS2255" s="20" t="str">
        <f>IF($N2255="","",IF(VLOOKUP(VLOOKUP($N2255,IMPOSTAZIONI!$E$6:$I$13,5,FALSE),IMPOSTAZIONI!$B$25:$N$32,3,FALSE)=0,"",VLOOKUP(VLOOKUP($N2255,IMPOSTAZIONI!$E$6:$I$13,5,FALSE),IMPOSTAZIONI!$B$25:$N$32,3,FALSE)))</f>
        <v/>
      </c>
      <c r="BT2255" s="20" t="str">
        <f>IF($N2255="","",IF(VLOOKUP(VLOOKUP($N2255,IMPOSTAZIONI!$E$6:$I$13,5,FALSE),IMPOSTAZIONI!$B$25:$N$32,6,FALSE)=0,"",VLOOKUP(VLOOKUP($N2255,IMPOSTAZIONI!$E$6:$I$13,5,FALSE),IMPOSTAZIONI!$B$25:$N$32,6,FALSE)))</f>
        <v/>
      </c>
      <c r="BU2255" s="20" t="str">
        <f>IF($N2255="","",IF(VLOOKUP(VLOOKUP($N2255,IMPOSTAZIONI!$E$6:$I$13,5,FALSE),IMPOSTAZIONI!$B$25:$N$32,9,FALSE)=0,"",VLOOKUP(VLOOKUP($N2255,IMPOSTAZIONI!$E$6:$I$13,5,FALSE),IMPOSTAZIONI!$B$25:$N$32,9,FALSE)))</f>
        <v/>
      </c>
      <c r="BV2255" s="20" t="str">
        <f>IF($N2255="","",IF(VLOOKUP(VLOOKUP($N2255,IMPOSTAZIONI!$E$6:$I$13,5,FALSE),IMPOSTAZIONI!$B$25:$N$32,12,FALSE)=0,"",VLOOKUP(VLOOKUP($N2255,IMPOSTAZIONI!$E$6:$I$13,5,FALSE),IMPOSTAZIONI!$B$25:$N$32,12,FALSE)))</f>
        <v/>
      </c>
      <c r="BW2255" s="221" t="str">
        <f t="shared" si="584"/>
        <v/>
      </c>
      <c r="BX2255" s="221" t="str">
        <f t="shared" si="585"/>
        <v/>
      </c>
      <c r="BY2255" s="221">
        <f t="shared" si="586"/>
        <v>0</v>
      </c>
      <c r="BZ2255" s="231">
        <f t="shared" si="587"/>
        <v>0</v>
      </c>
      <c r="CA2255" s="246">
        <f t="shared" si="588"/>
        <v>0</v>
      </c>
      <c r="CB2255" s="246">
        <f t="shared" si="589"/>
        <v>0</v>
      </c>
      <c r="CC2255" s="246" t="str">
        <f t="shared" si="590"/>
        <v/>
      </c>
      <c r="CD2255" s="246">
        <f t="shared" si="591"/>
        <v>5</v>
      </c>
      <c r="CE2255" s="246">
        <f t="shared" si="592"/>
        <v>0</v>
      </c>
      <c r="CF2255" s="276">
        <f t="shared" si="593"/>
        <v>0</v>
      </c>
      <c r="CG2255" s="277">
        <f t="shared" si="593"/>
        <v>0</v>
      </c>
      <c r="CH2255" s="277">
        <f t="shared" si="593"/>
        <v>0</v>
      </c>
      <c r="CI2255" s="278">
        <f t="shared" si="582"/>
        <v>0</v>
      </c>
      <c r="CJ2255" s="280">
        <f t="shared" si="594"/>
        <v>0</v>
      </c>
      <c r="CK2255" s="232">
        <f t="shared" si="595"/>
        <v>0</v>
      </c>
      <c r="CL2255" s="1"/>
    </row>
    <row r="2256" spans="1:90" ht="18" customHeight="1">
      <c r="A2256" s="1"/>
      <c r="B2256" s="1"/>
      <c r="C2256" s="314"/>
      <c r="D2256" s="287" t="str">
        <f t="shared" si="581"/>
        <v/>
      </c>
      <c r="E2256" s="449" t="str">
        <f t="shared" si="583"/>
        <v/>
      </c>
      <c r="F2256" s="450"/>
      <c r="G2256" s="451"/>
      <c r="H2256" s="452"/>
      <c r="I2256" s="453"/>
      <c r="J2256" s="453"/>
      <c r="K2256" s="453"/>
      <c r="L2256" s="453"/>
      <c r="M2256" s="454"/>
      <c r="N2256" s="455"/>
      <c r="O2256" s="456"/>
      <c r="P2256" s="456"/>
      <c r="Q2256" s="456"/>
      <c r="R2256" s="456"/>
      <c r="S2256" s="456"/>
      <c r="T2256" s="456"/>
      <c r="U2256" s="456"/>
      <c r="V2256" s="456"/>
      <c r="W2256" s="456"/>
      <c r="X2256" s="456"/>
      <c r="Y2256" s="456"/>
      <c r="Z2256" s="456"/>
      <c r="AA2256" s="456"/>
      <c r="AB2256" s="456"/>
      <c r="AC2256" s="456"/>
      <c r="AD2256" s="456"/>
      <c r="AE2256" s="457"/>
      <c r="AF2256" s="455"/>
      <c r="AG2256" s="456"/>
      <c r="AH2256" s="456"/>
      <c r="AI2256" s="456"/>
      <c r="AJ2256" s="456"/>
      <c r="AK2256" s="456"/>
      <c r="AL2256" s="456"/>
      <c r="AM2256" s="456"/>
      <c r="AN2256" s="457"/>
      <c r="AO2256" s="455"/>
      <c r="AP2256" s="456"/>
      <c r="AQ2256" s="456"/>
      <c r="AR2256" s="456"/>
      <c r="AS2256" s="456"/>
      <c r="AT2256" s="456"/>
      <c r="AU2256" s="456"/>
      <c r="AV2256" s="456"/>
      <c r="AW2256" s="456"/>
      <c r="AX2256" s="456"/>
      <c r="AY2256" s="456"/>
      <c r="AZ2256" s="456"/>
      <c r="BA2256" s="456"/>
      <c r="BB2256" s="456"/>
      <c r="BC2256" s="456"/>
      <c r="BD2256" s="456"/>
      <c r="BE2256" s="456"/>
      <c r="BF2256" s="456"/>
      <c r="BG2256" s="457"/>
      <c r="BH2256" s="458"/>
      <c r="BI2256" s="459"/>
      <c r="BJ2256" s="459"/>
      <c r="BK2256" s="459"/>
      <c r="BL2256" s="459"/>
      <c r="BM2256" s="460"/>
      <c r="BN2256" s="314"/>
      <c r="BO2256" s="314"/>
      <c r="BP2256" s="1"/>
      <c r="BQ2256" s="120">
        <f>IF($F$3="","",IF(N2256=$F$3,COUNTIF(BQ$23:BQ2255,"&gt;0")+1,0))</f>
        <v>0</v>
      </c>
      <c r="BR2256" s="1"/>
      <c r="BS2256" s="20" t="str">
        <f>IF($N2256="","",IF(VLOOKUP(VLOOKUP($N2256,IMPOSTAZIONI!$E$6:$I$13,5,FALSE),IMPOSTAZIONI!$B$25:$N$32,3,FALSE)=0,"",VLOOKUP(VLOOKUP($N2256,IMPOSTAZIONI!$E$6:$I$13,5,FALSE),IMPOSTAZIONI!$B$25:$N$32,3,FALSE)))</f>
        <v/>
      </c>
      <c r="BT2256" s="20" t="str">
        <f>IF($N2256="","",IF(VLOOKUP(VLOOKUP($N2256,IMPOSTAZIONI!$E$6:$I$13,5,FALSE),IMPOSTAZIONI!$B$25:$N$32,6,FALSE)=0,"",VLOOKUP(VLOOKUP($N2256,IMPOSTAZIONI!$E$6:$I$13,5,FALSE),IMPOSTAZIONI!$B$25:$N$32,6,FALSE)))</f>
        <v/>
      </c>
      <c r="BU2256" s="20" t="str">
        <f>IF($N2256="","",IF(VLOOKUP(VLOOKUP($N2256,IMPOSTAZIONI!$E$6:$I$13,5,FALSE),IMPOSTAZIONI!$B$25:$N$32,9,FALSE)=0,"",VLOOKUP(VLOOKUP($N2256,IMPOSTAZIONI!$E$6:$I$13,5,FALSE),IMPOSTAZIONI!$B$25:$N$32,9,FALSE)))</f>
        <v/>
      </c>
      <c r="BV2256" s="20" t="str">
        <f>IF($N2256="","",IF(VLOOKUP(VLOOKUP($N2256,IMPOSTAZIONI!$E$6:$I$13,5,FALSE),IMPOSTAZIONI!$B$25:$N$32,12,FALSE)=0,"",VLOOKUP(VLOOKUP($N2256,IMPOSTAZIONI!$E$6:$I$13,5,FALSE),IMPOSTAZIONI!$B$25:$N$32,12,FALSE)))</f>
        <v/>
      </c>
      <c r="BW2256" s="221" t="str">
        <f t="shared" si="584"/>
        <v/>
      </c>
      <c r="BX2256" s="221" t="str">
        <f t="shared" si="585"/>
        <v/>
      </c>
      <c r="BY2256" s="221">
        <f t="shared" si="586"/>
        <v>0</v>
      </c>
      <c r="BZ2256" s="231">
        <f t="shared" si="587"/>
        <v>0</v>
      </c>
      <c r="CA2256" s="246">
        <f t="shared" si="588"/>
        <v>0</v>
      </c>
      <c r="CB2256" s="246">
        <f t="shared" si="589"/>
        <v>0</v>
      </c>
      <c r="CC2256" s="246" t="str">
        <f t="shared" si="590"/>
        <v/>
      </c>
      <c r="CD2256" s="246">
        <f t="shared" si="591"/>
        <v>5</v>
      </c>
      <c r="CE2256" s="246">
        <f t="shared" si="592"/>
        <v>0</v>
      </c>
      <c r="CF2256" s="276">
        <f t="shared" si="593"/>
        <v>0</v>
      </c>
      <c r="CG2256" s="277">
        <f t="shared" si="593"/>
        <v>0</v>
      </c>
      <c r="CH2256" s="277">
        <f t="shared" si="593"/>
        <v>0</v>
      </c>
      <c r="CI2256" s="278">
        <f t="shared" si="582"/>
        <v>0</v>
      </c>
      <c r="CJ2256" s="280">
        <f t="shared" si="594"/>
        <v>0</v>
      </c>
      <c r="CK2256" s="232">
        <f t="shared" si="595"/>
        <v>0</v>
      </c>
      <c r="CL2256" s="1"/>
    </row>
    <row r="2257" spans="1:90" ht="18" customHeight="1">
      <c r="A2257" s="1"/>
      <c r="B2257" s="1"/>
      <c r="C2257" s="314"/>
      <c r="D2257" s="287" t="str">
        <f t="shared" si="581"/>
        <v/>
      </c>
      <c r="E2257" s="449" t="str">
        <f t="shared" si="583"/>
        <v/>
      </c>
      <c r="F2257" s="450"/>
      <c r="G2257" s="451"/>
      <c r="H2257" s="452"/>
      <c r="I2257" s="453"/>
      <c r="J2257" s="453"/>
      <c r="K2257" s="453"/>
      <c r="L2257" s="453"/>
      <c r="M2257" s="454"/>
      <c r="N2257" s="455"/>
      <c r="O2257" s="456"/>
      <c r="P2257" s="456"/>
      <c r="Q2257" s="456"/>
      <c r="R2257" s="456"/>
      <c r="S2257" s="456"/>
      <c r="T2257" s="456"/>
      <c r="U2257" s="456"/>
      <c r="V2257" s="456"/>
      <c r="W2257" s="456"/>
      <c r="X2257" s="456"/>
      <c r="Y2257" s="456"/>
      <c r="Z2257" s="456"/>
      <c r="AA2257" s="456"/>
      <c r="AB2257" s="456"/>
      <c r="AC2257" s="456"/>
      <c r="AD2257" s="456"/>
      <c r="AE2257" s="457"/>
      <c r="AF2257" s="455"/>
      <c r="AG2257" s="456"/>
      <c r="AH2257" s="456"/>
      <c r="AI2257" s="456"/>
      <c r="AJ2257" s="456"/>
      <c r="AK2257" s="456"/>
      <c r="AL2257" s="456"/>
      <c r="AM2257" s="456"/>
      <c r="AN2257" s="457"/>
      <c r="AO2257" s="455"/>
      <c r="AP2257" s="456"/>
      <c r="AQ2257" s="456"/>
      <c r="AR2257" s="456"/>
      <c r="AS2257" s="456"/>
      <c r="AT2257" s="456"/>
      <c r="AU2257" s="456"/>
      <c r="AV2257" s="456"/>
      <c r="AW2257" s="456"/>
      <c r="AX2257" s="456"/>
      <c r="AY2257" s="456"/>
      <c r="AZ2257" s="456"/>
      <c r="BA2257" s="456"/>
      <c r="BB2257" s="456"/>
      <c r="BC2257" s="456"/>
      <c r="BD2257" s="456"/>
      <c r="BE2257" s="456"/>
      <c r="BF2257" s="456"/>
      <c r="BG2257" s="457"/>
      <c r="BH2257" s="458"/>
      <c r="BI2257" s="459"/>
      <c r="BJ2257" s="459"/>
      <c r="BK2257" s="459"/>
      <c r="BL2257" s="459"/>
      <c r="BM2257" s="460"/>
      <c r="BN2257" s="314"/>
      <c r="BO2257" s="314"/>
      <c r="BP2257" s="1"/>
      <c r="BQ2257" s="120">
        <f>IF($F$3="","",IF(N2257=$F$3,COUNTIF(BQ$23:BQ2256,"&gt;0")+1,0))</f>
        <v>0</v>
      </c>
      <c r="BR2257" s="1"/>
      <c r="BS2257" s="20" t="str">
        <f>IF($N2257="","",IF(VLOOKUP(VLOOKUP($N2257,IMPOSTAZIONI!$E$6:$I$13,5,FALSE),IMPOSTAZIONI!$B$25:$N$32,3,FALSE)=0,"",VLOOKUP(VLOOKUP($N2257,IMPOSTAZIONI!$E$6:$I$13,5,FALSE),IMPOSTAZIONI!$B$25:$N$32,3,FALSE)))</f>
        <v/>
      </c>
      <c r="BT2257" s="20" t="str">
        <f>IF($N2257="","",IF(VLOOKUP(VLOOKUP($N2257,IMPOSTAZIONI!$E$6:$I$13,5,FALSE),IMPOSTAZIONI!$B$25:$N$32,6,FALSE)=0,"",VLOOKUP(VLOOKUP($N2257,IMPOSTAZIONI!$E$6:$I$13,5,FALSE),IMPOSTAZIONI!$B$25:$N$32,6,FALSE)))</f>
        <v/>
      </c>
      <c r="BU2257" s="20" t="str">
        <f>IF($N2257="","",IF(VLOOKUP(VLOOKUP($N2257,IMPOSTAZIONI!$E$6:$I$13,5,FALSE),IMPOSTAZIONI!$B$25:$N$32,9,FALSE)=0,"",VLOOKUP(VLOOKUP($N2257,IMPOSTAZIONI!$E$6:$I$13,5,FALSE),IMPOSTAZIONI!$B$25:$N$32,9,FALSE)))</f>
        <v/>
      </c>
      <c r="BV2257" s="20" t="str">
        <f>IF($N2257="","",IF(VLOOKUP(VLOOKUP($N2257,IMPOSTAZIONI!$E$6:$I$13,5,FALSE),IMPOSTAZIONI!$B$25:$N$32,12,FALSE)=0,"",VLOOKUP(VLOOKUP($N2257,IMPOSTAZIONI!$E$6:$I$13,5,FALSE),IMPOSTAZIONI!$B$25:$N$32,12,FALSE)))</f>
        <v/>
      </c>
      <c r="BW2257" s="221" t="str">
        <f t="shared" si="584"/>
        <v/>
      </c>
      <c r="BX2257" s="221" t="str">
        <f t="shared" si="585"/>
        <v/>
      </c>
      <c r="BY2257" s="221">
        <f t="shared" si="586"/>
        <v>0</v>
      </c>
      <c r="BZ2257" s="231">
        <f t="shared" si="587"/>
        <v>0</v>
      </c>
      <c r="CA2257" s="246">
        <f t="shared" si="588"/>
        <v>0</v>
      </c>
      <c r="CB2257" s="246">
        <f t="shared" si="589"/>
        <v>0</v>
      </c>
      <c r="CC2257" s="246" t="str">
        <f t="shared" si="590"/>
        <v/>
      </c>
      <c r="CD2257" s="246">
        <f t="shared" si="591"/>
        <v>5</v>
      </c>
      <c r="CE2257" s="246">
        <f t="shared" si="592"/>
        <v>0</v>
      </c>
      <c r="CF2257" s="276">
        <f t="shared" si="593"/>
        <v>0</v>
      </c>
      <c r="CG2257" s="277">
        <f t="shared" si="593"/>
        <v>0</v>
      </c>
      <c r="CH2257" s="277">
        <f t="shared" si="593"/>
        <v>0</v>
      </c>
      <c r="CI2257" s="278">
        <f t="shared" si="582"/>
        <v>0</v>
      </c>
      <c r="CJ2257" s="280">
        <f t="shared" si="594"/>
        <v>0</v>
      </c>
      <c r="CK2257" s="232">
        <f t="shared" si="595"/>
        <v>0</v>
      </c>
      <c r="CL2257" s="1"/>
    </row>
    <row r="2258" spans="1:90" ht="18" customHeight="1">
      <c r="A2258" s="1"/>
      <c r="B2258" s="1"/>
      <c r="C2258" s="314"/>
      <c r="D2258" s="287" t="str">
        <f t="shared" si="581"/>
        <v/>
      </c>
      <c r="E2258" s="449" t="str">
        <f t="shared" si="583"/>
        <v/>
      </c>
      <c r="F2258" s="450"/>
      <c r="G2258" s="451"/>
      <c r="H2258" s="452"/>
      <c r="I2258" s="453"/>
      <c r="J2258" s="453"/>
      <c r="K2258" s="453"/>
      <c r="L2258" s="453"/>
      <c r="M2258" s="454"/>
      <c r="N2258" s="455"/>
      <c r="O2258" s="456"/>
      <c r="P2258" s="456"/>
      <c r="Q2258" s="456"/>
      <c r="R2258" s="456"/>
      <c r="S2258" s="456"/>
      <c r="T2258" s="456"/>
      <c r="U2258" s="456"/>
      <c r="V2258" s="456"/>
      <c r="W2258" s="456"/>
      <c r="X2258" s="456"/>
      <c r="Y2258" s="456"/>
      <c r="Z2258" s="456"/>
      <c r="AA2258" s="456"/>
      <c r="AB2258" s="456"/>
      <c r="AC2258" s="456"/>
      <c r="AD2258" s="456"/>
      <c r="AE2258" s="457"/>
      <c r="AF2258" s="455"/>
      <c r="AG2258" s="456"/>
      <c r="AH2258" s="456"/>
      <c r="AI2258" s="456"/>
      <c r="AJ2258" s="456"/>
      <c r="AK2258" s="456"/>
      <c r="AL2258" s="456"/>
      <c r="AM2258" s="456"/>
      <c r="AN2258" s="457"/>
      <c r="AO2258" s="455"/>
      <c r="AP2258" s="456"/>
      <c r="AQ2258" s="456"/>
      <c r="AR2258" s="456"/>
      <c r="AS2258" s="456"/>
      <c r="AT2258" s="456"/>
      <c r="AU2258" s="456"/>
      <c r="AV2258" s="456"/>
      <c r="AW2258" s="456"/>
      <c r="AX2258" s="456"/>
      <c r="AY2258" s="456"/>
      <c r="AZ2258" s="456"/>
      <c r="BA2258" s="456"/>
      <c r="BB2258" s="456"/>
      <c r="BC2258" s="456"/>
      <c r="BD2258" s="456"/>
      <c r="BE2258" s="456"/>
      <c r="BF2258" s="456"/>
      <c r="BG2258" s="457"/>
      <c r="BH2258" s="458"/>
      <c r="BI2258" s="459"/>
      <c r="BJ2258" s="459"/>
      <c r="BK2258" s="459"/>
      <c r="BL2258" s="459"/>
      <c r="BM2258" s="460"/>
      <c r="BN2258" s="314"/>
      <c r="BO2258" s="314"/>
      <c r="BP2258" s="1"/>
      <c r="BQ2258" s="120">
        <f>IF($F$3="","",IF(N2258=$F$3,COUNTIF(BQ$23:BQ2257,"&gt;0")+1,0))</f>
        <v>0</v>
      </c>
      <c r="BR2258" s="1"/>
      <c r="BS2258" s="20" t="str">
        <f>IF($N2258="","",IF(VLOOKUP(VLOOKUP($N2258,IMPOSTAZIONI!$E$6:$I$13,5,FALSE),IMPOSTAZIONI!$B$25:$N$32,3,FALSE)=0,"",VLOOKUP(VLOOKUP($N2258,IMPOSTAZIONI!$E$6:$I$13,5,FALSE),IMPOSTAZIONI!$B$25:$N$32,3,FALSE)))</f>
        <v/>
      </c>
      <c r="BT2258" s="20" t="str">
        <f>IF($N2258="","",IF(VLOOKUP(VLOOKUP($N2258,IMPOSTAZIONI!$E$6:$I$13,5,FALSE),IMPOSTAZIONI!$B$25:$N$32,6,FALSE)=0,"",VLOOKUP(VLOOKUP($N2258,IMPOSTAZIONI!$E$6:$I$13,5,FALSE),IMPOSTAZIONI!$B$25:$N$32,6,FALSE)))</f>
        <v/>
      </c>
      <c r="BU2258" s="20" t="str">
        <f>IF($N2258="","",IF(VLOOKUP(VLOOKUP($N2258,IMPOSTAZIONI!$E$6:$I$13,5,FALSE),IMPOSTAZIONI!$B$25:$N$32,9,FALSE)=0,"",VLOOKUP(VLOOKUP($N2258,IMPOSTAZIONI!$E$6:$I$13,5,FALSE),IMPOSTAZIONI!$B$25:$N$32,9,FALSE)))</f>
        <v/>
      </c>
      <c r="BV2258" s="20" t="str">
        <f>IF($N2258="","",IF(VLOOKUP(VLOOKUP($N2258,IMPOSTAZIONI!$E$6:$I$13,5,FALSE),IMPOSTAZIONI!$B$25:$N$32,12,FALSE)=0,"",VLOOKUP(VLOOKUP($N2258,IMPOSTAZIONI!$E$6:$I$13,5,FALSE),IMPOSTAZIONI!$B$25:$N$32,12,FALSE)))</f>
        <v/>
      </c>
      <c r="BW2258" s="221" t="str">
        <f t="shared" si="584"/>
        <v/>
      </c>
      <c r="BX2258" s="221" t="str">
        <f t="shared" si="585"/>
        <v/>
      </c>
      <c r="BY2258" s="221">
        <f t="shared" si="586"/>
        <v>0</v>
      </c>
      <c r="BZ2258" s="231">
        <f t="shared" si="587"/>
        <v>0</v>
      </c>
      <c r="CA2258" s="246">
        <f t="shared" si="588"/>
        <v>0</v>
      </c>
      <c r="CB2258" s="246">
        <f t="shared" si="589"/>
        <v>0</v>
      </c>
      <c r="CC2258" s="246" t="str">
        <f t="shared" si="590"/>
        <v/>
      </c>
      <c r="CD2258" s="246">
        <f t="shared" si="591"/>
        <v>5</v>
      </c>
      <c r="CE2258" s="246">
        <f t="shared" si="592"/>
        <v>0</v>
      </c>
      <c r="CF2258" s="276">
        <f t="shared" si="593"/>
        <v>0</v>
      </c>
      <c r="CG2258" s="277">
        <f t="shared" si="593"/>
        <v>0</v>
      </c>
      <c r="CH2258" s="277">
        <f t="shared" si="593"/>
        <v>0</v>
      </c>
      <c r="CI2258" s="278">
        <f t="shared" si="582"/>
        <v>0</v>
      </c>
      <c r="CJ2258" s="280">
        <f t="shared" si="594"/>
        <v>0</v>
      </c>
      <c r="CK2258" s="232">
        <f t="shared" si="595"/>
        <v>0</v>
      </c>
      <c r="CL2258" s="1"/>
    </row>
    <row r="2259" spans="1:90" ht="18" customHeight="1">
      <c r="A2259" s="1"/>
      <c r="B2259" s="1"/>
      <c r="C2259" s="314"/>
      <c r="D2259" s="287" t="str">
        <f t="shared" si="581"/>
        <v/>
      </c>
      <c r="E2259" s="449" t="str">
        <f t="shared" si="583"/>
        <v/>
      </c>
      <c r="F2259" s="450"/>
      <c r="G2259" s="451"/>
      <c r="H2259" s="452"/>
      <c r="I2259" s="453"/>
      <c r="J2259" s="453"/>
      <c r="K2259" s="453"/>
      <c r="L2259" s="453"/>
      <c r="M2259" s="454"/>
      <c r="N2259" s="455"/>
      <c r="O2259" s="456"/>
      <c r="P2259" s="456"/>
      <c r="Q2259" s="456"/>
      <c r="R2259" s="456"/>
      <c r="S2259" s="456"/>
      <c r="T2259" s="456"/>
      <c r="U2259" s="456"/>
      <c r="V2259" s="456"/>
      <c r="W2259" s="456"/>
      <c r="X2259" s="456"/>
      <c r="Y2259" s="456"/>
      <c r="Z2259" s="456"/>
      <c r="AA2259" s="456"/>
      <c r="AB2259" s="456"/>
      <c r="AC2259" s="456"/>
      <c r="AD2259" s="456"/>
      <c r="AE2259" s="457"/>
      <c r="AF2259" s="455"/>
      <c r="AG2259" s="456"/>
      <c r="AH2259" s="456"/>
      <c r="AI2259" s="456"/>
      <c r="AJ2259" s="456"/>
      <c r="AK2259" s="456"/>
      <c r="AL2259" s="456"/>
      <c r="AM2259" s="456"/>
      <c r="AN2259" s="457"/>
      <c r="AO2259" s="455"/>
      <c r="AP2259" s="456"/>
      <c r="AQ2259" s="456"/>
      <c r="AR2259" s="456"/>
      <c r="AS2259" s="456"/>
      <c r="AT2259" s="456"/>
      <c r="AU2259" s="456"/>
      <c r="AV2259" s="456"/>
      <c r="AW2259" s="456"/>
      <c r="AX2259" s="456"/>
      <c r="AY2259" s="456"/>
      <c r="AZ2259" s="456"/>
      <c r="BA2259" s="456"/>
      <c r="BB2259" s="456"/>
      <c r="BC2259" s="456"/>
      <c r="BD2259" s="456"/>
      <c r="BE2259" s="456"/>
      <c r="BF2259" s="456"/>
      <c r="BG2259" s="457"/>
      <c r="BH2259" s="458"/>
      <c r="BI2259" s="459"/>
      <c r="BJ2259" s="459"/>
      <c r="BK2259" s="459"/>
      <c r="BL2259" s="459"/>
      <c r="BM2259" s="460"/>
      <c r="BN2259" s="314"/>
      <c r="BO2259" s="314"/>
      <c r="BP2259" s="1"/>
      <c r="BQ2259" s="120">
        <f>IF($F$3="","",IF(N2259=$F$3,COUNTIF(BQ$23:BQ2258,"&gt;0")+1,0))</f>
        <v>0</v>
      </c>
      <c r="BR2259" s="1"/>
      <c r="BS2259" s="20" t="str">
        <f>IF($N2259="","",IF(VLOOKUP(VLOOKUP($N2259,IMPOSTAZIONI!$E$6:$I$13,5,FALSE),IMPOSTAZIONI!$B$25:$N$32,3,FALSE)=0,"",VLOOKUP(VLOOKUP($N2259,IMPOSTAZIONI!$E$6:$I$13,5,FALSE),IMPOSTAZIONI!$B$25:$N$32,3,FALSE)))</f>
        <v/>
      </c>
      <c r="BT2259" s="20" t="str">
        <f>IF($N2259="","",IF(VLOOKUP(VLOOKUP($N2259,IMPOSTAZIONI!$E$6:$I$13,5,FALSE),IMPOSTAZIONI!$B$25:$N$32,6,FALSE)=0,"",VLOOKUP(VLOOKUP($N2259,IMPOSTAZIONI!$E$6:$I$13,5,FALSE),IMPOSTAZIONI!$B$25:$N$32,6,FALSE)))</f>
        <v/>
      </c>
      <c r="BU2259" s="20" t="str">
        <f>IF($N2259="","",IF(VLOOKUP(VLOOKUP($N2259,IMPOSTAZIONI!$E$6:$I$13,5,FALSE),IMPOSTAZIONI!$B$25:$N$32,9,FALSE)=0,"",VLOOKUP(VLOOKUP($N2259,IMPOSTAZIONI!$E$6:$I$13,5,FALSE),IMPOSTAZIONI!$B$25:$N$32,9,FALSE)))</f>
        <v/>
      </c>
      <c r="BV2259" s="20" t="str">
        <f>IF($N2259="","",IF(VLOOKUP(VLOOKUP($N2259,IMPOSTAZIONI!$E$6:$I$13,5,FALSE),IMPOSTAZIONI!$B$25:$N$32,12,FALSE)=0,"",VLOOKUP(VLOOKUP($N2259,IMPOSTAZIONI!$E$6:$I$13,5,FALSE),IMPOSTAZIONI!$B$25:$N$32,12,FALSE)))</f>
        <v/>
      </c>
      <c r="BW2259" s="221" t="str">
        <f t="shared" si="584"/>
        <v/>
      </c>
      <c r="BX2259" s="221" t="str">
        <f t="shared" si="585"/>
        <v/>
      </c>
      <c r="BY2259" s="221">
        <f t="shared" si="586"/>
        <v>0</v>
      </c>
      <c r="BZ2259" s="231">
        <f t="shared" si="587"/>
        <v>0</v>
      </c>
      <c r="CA2259" s="246">
        <f t="shared" si="588"/>
        <v>0</v>
      </c>
      <c r="CB2259" s="246">
        <f t="shared" si="589"/>
        <v>0</v>
      </c>
      <c r="CC2259" s="246" t="str">
        <f t="shared" si="590"/>
        <v/>
      </c>
      <c r="CD2259" s="246">
        <f t="shared" si="591"/>
        <v>5</v>
      </c>
      <c r="CE2259" s="246">
        <f t="shared" si="592"/>
        <v>0</v>
      </c>
      <c r="CF2259" s="276">
        <f t="shared" si="593"/>
        <v>0</v>
      </c>
      <c r="CG2259" s="277">
        <f t="shared" si="593"/>
        <v>0</v>
      </c>
      <c r="CH2259" s="277">
        <f t="shared" si="593"/>
        <v>0</v>
      </c>
      <c r="CI2259" s="278">
        <f t="shared" si="582"/>
        <v>0</v>
      </c>
      <c r="CJ2259" s="280">
        <f t="shared" si="594"/>
        <v>0</v>
      </c>
      <c r="CK2259" s="232">
        <f t="shared" si="595"/>
        <v>0</v>
      </c>
      <c r="CL2259" s="1"/>
    </row>
    <row r="2260" spans="1:90" ht="18" customHeight="1">
      <c r="A2260" s="1"/>
      <c r="B2260" s="1"/>
      <c r="C2260" s="314"/>
      <c r="D2260" s="287" t="str">
        <f t="shared" si="581"/>
        <v/>
      </c>
      <c r="E2260" s="449" t="str">
        <f t="shared" si="583"/>
        <v/>
      </c>
      <c r="F2260" s="450"/>
      <c r="G2260" s="451"/>
      <c r="H2260" s="452"/>
      <c r="I2260" s="453"/>
      <c r="J2260" s="453"/>
      <c r="K2260" s="453"/>
      <c r="L2260" s="453"/>
      <c r="M2260" s="454"/>
      <c r="N2260" s="455"/>
      <c r="O2260" s="456"/>
      <c r="P2260" s="456"/>
      <c r="Q2260" s="456"/>
      <c r="R2260" s="456"/>
      <c r="S2260" s="456"/>
      <c r="T2260" s="456"/>
      <c r="U2260" s="456"/>
      <c r="V2260" s="456"/>
      <c r="W2260" s="456"/>
      <c r="X2260" s="456"/>
      <c r="Y2260" s="456"/>
      <c r="Z2260" s="456"/>
      <c r="AA2260" s="456"/>
      <c r="AB2260" s="456"/>
      <c r="AC2260" s="456"/>
      <c r="AD2260" s="456"/>
      <c r="AE2260" s="457"/>
      <c r="AF2260" s="455"/>
      <c r="AG2260" s="456"/>
      <c r="AH2260" s="456"/>
      <c r="AI2260" s="456"/>
      <c r="AJ2260" s="456"/>
      <c r="AK2260" s="456"/>
      <c r="AL2260" s="456"/>
      <c r="AM2260" s="456"/>
      <c r="AN2260" s="457"/>
      <c r="AO2260" s="455"/>
      <c r="AP2260" s="456"/>
      <c r="AQ2260" s="456"/>
      <c r="AR2260" s="456"/>
      <c r="AS2260" s="456"/>
      <c r="AT2260" s="456"/>
      <c r="AU2260" s="456"/>
      <c r="AV2260" s="456"/>
      <c r="AW2260" s="456"/>
      <c r="AX2260" s="456"/>
      <c r="AY2260" s="456"/>
      <c r="AZ2260" s="456"/>
      <c r="BA2260" s="456"/>
      <c r="BB2260" s="456"/>
      <c r="BC2260" s="456"/>
      <c r="BD2260" s="456"/>
      <c r="BE2260" s="456"/>
      <c r="BF2260" s="456"/>
      <c r="BG2260" s="457"/>
      <c r="BH2260" s="458"/>
      <c r="BI2260" s="459"/>
      <c r="BJ2260" s="459"/>
      <c r="BK2260" s="459"/>
      <c r="BL2260" s="459"/>
      <c r="BM2260" s="460"/>
      <c r="BN2260" s="314"/>
      <c r="BO2260" s="314"/>
      <c r="BP2260" s="1"/>
      <c r="BQ2260" s="120">
        <f>IF($F$3="","",IF(N2260=$F$3,COUNTIF(BQ$23:BQ2259,"&gt;0")+1,0))</f>
        <v>0</v>
      </c>
      <c r="BR2260" s="1"/>
      <c r="BS2260" s="20" t="str">
        <f>IF($N2260="","",IF(VLOOKUP(VLOOKUP($N2260,IMPOSTAZIONI!$E$6:$I$13,5,FALSE),IMPOSTAZIONI!$B$25:$N$32,3,FALSE)=0,"",VLOOKUP(VLOOKUP($N2260,IMPOSTAZIONI!$E$6:$I$13,5,FALSE),IMPOSTAZIONI!$B$25:$N$32,3,FALSE)))</f>
        <v/>
      </c>
      <c r="BT2260" s="20" t="str">
        <f>IF($N2260="","",IF(VLOOKUP(VLOOKUP($N2260,IMPOSTAZIONI!$E$6:$I$13,5,FALSE),IMPOSTAZIONI!$B$25:$N$32,6,FALSE)=0,"",VLOOKUP(VLOOKUP($N2260,IMPOSTAZIONI!$E$6:$I$13,5,FALSE),IMPOSTAZIONI!$B$25:$N$32,6,FALSE)))</f>
        <v/>
      </c>
      <c r="BU2260" s="20" t="str">
        <f>IF($N2260="","",IF(VLOOKUP(VLOOKUP($N2260,IMPOSTAZIONI!$E$6:$I$13,5,FALSE),IMPOSTAZIONI!$B$25:$N$32,9,FALSE)=0,"",VLOOKUP(VLOOKUP($N2260,IMPOSTAZIONI!$E$6:$I$13,5,FALSE),IMPOSTAZIONI!$B$25:$N$32,9,FALSE)))</f>
        <v/>
      </c>
      <c r="BV2260" s="20" t="str">
        <f>IF($N2260="","",IF(VLOOKUP(VLOOKUP($N2260,IMPOSTAZIONI!$E$6:$I$13,5,FALSE),IMPOSTAZIONI!$B$25:$N$32,12,FALSE)=0,"",VLOOKUP(VLOOKUP($N2260,IMPOSTAZIONI!$E$6:$I$13,5,FALSE),IMPOSTAZIONI!$B$25:$N$32,12,FALSE)))</f>
        <v/>
      </c>
      <c r="BW2260" s="221" t="str">
        <f t="shared" si="584"/>
        <v/>
      </c>
      <c r="BX2260" s="221" t="str">
        <f t="shared" si="585"/>
        <v/>
      </c>
      <c r="BY2260" s="221">
        <f t="shared" si="586"/>
        <v>0</v>
      </c>
      <c r="BZ2260" s="231">
        <f t="shared" si="587"/>
        <v>0</v>
      </c>
      <c r="CA2260" s="246">
        <f t="shared" si="588"/>
        <v>0</v>
      </c>
      <c r="CB2260" s="246">
        <f t="shared" si="589"/>
        <v>0</v>
      </c>
      <c r="CC2260" s="246" t="str">
        <f t="shared" si="590"/>
        <v/>
      </c>
      <c r="CD2260" s="246">
        <f t="shared" si="591"/>
        <v>5</v>
      </c>
      <c r="CE2260" s="246">
        <f t="shared" si="592"/>
        <v>0</v>
      </c>
      <c r="CF2260" s="276">
        <f t="shared" si="593"/>
        <v>0</v>
      </c>
      <c r="CG2260" s="277">
        <f t="shared" si="593"/>
        <v>0</v>
      </c>
      <c r="CH2260" s="277">
        <f t="shared" si="593"/>
        <v>0</v>
      </c>
      <c r="CI2260" s="278">
        <f t="shared" si="582"/>
        <v>0</v>
      </c>
      <c r="CJ2260" s="280">
        <f t="shared" si="594"/>
        <v>0</v>
      </c>
      <c r="CK2260" s="232">
        <f t="shared" si="595"/>
        <v>0</v>
      </c>
      <c r="CL2260" s="1"/>
    </row>
    <row r="2261" spans="1:90" ht="18" customHeight="1">
      <c r="A2261" s="1"/>
      <c r="B2261" s="1"/>
      <c r="C2261" s="314"/>
      <c r="D2261" s="287" t="str">
        <f t="shared" si="581"/>
        <v/>
      </c>
      <c r="E2261" s="449" t="str">
        <f t="shared" si="583"/>
        <v/>
      </c>
      <c r="F2261" s="450"/>
      <c r="G2261" s="451"/>
      <c r="H2261" s="452"/>
      <c r="I2261" s="453"/>
      <c r="J2261" s="453"/>
      <c r="K2261" s="453"/>
      <c r="L2261" s="453"/>
      <c r="M2261" s="454"/>
      <c r="N2261" s="455"/>
      <c r="O2261" s="456"/>
      <c r="P2261" s="456"/>
      <c r="Q2261" s="456"/>
      <c r="R2261" s="456"/>
      <c r="S2261" s="456"/>
      <c r="T2261" s="456"/>
      <c r="U2261" s="456"/>
      <c r="V2261" s="456"/>
      <c r="W2261" s="456"/>
      <c r="X2261" s="456"/>
      <c r="Y2261" s="456"/>
      <c r="Z2261" s="456"/>
      <c r="AA2261" s="456"/>
      <c r="AB2261" s="456"/>
      <c r="AC2261" s="456"/>
      <c r="AD2261" s="456"/>
      <c r="AE2261" s="457"/>
      <c r="AF2261" s="455"/>
      <c r="AG2261" s="456"/>
      <c r="AH2261" s="456"/>
      <c r="AI2261" s="456"/>
      <c r="AJ2261" s="456"/>
      <c r="AK2261" s="456"/>
      <c r="AL2261" s="456"/>
      <c r="AM2261" s="456"/>
      <c r="AN2261" s="457"/>
      <c r="AO2261" s="455"/>
      <c r="AP2261" s="456"/>
      <c r="AQ2261" s="456"/>
      <c r="AR2261" s="456"/>
      <c r="AS2261" s="456"/>
      <c r="AT2261" s="456"/>
      <c r="AU2261" s="456"/>
      <c r="AV2261" s="456"/>
      <c r="AW2261" s="456"/>
      <c r="AX2261" s="456"/>
      <c r="AY2261" s="456"/>
      <c r="AZ2261" s="456"/>
      <c r="BA2261" s="456"/>
      <c r="BB2261" s="456"/>
      <c r="BC2261" s="456"/>
      <c r="BD2261" s="456"/>
      <c r="BE2261" s="456"/>
      <c r="BF2261" s="456"/>
      <c r="BG2261" s="457"/>
      <c r="BH2261" s="458"/>
      <c r="BI2261" s="459"/>
      <c r="BJ2261" s="459"/>
      <c r="BK2261" s="459"/>
      <c r="BL2261" s="459"/>
      <c r="BM2261" s="460"/>
      <c r="BN2261" s="314"/>
      <c r="BO2261" s="314"/>
      <c r="BP2261" s="1"/>
      <c r="BQ2261" s="120">
        <f>IF($F$3="","",IF(N2261=$F$3,COUNTIF(BQ$23:BQ2260,"&gt;0")+1,0))</f>
        <v>0</v>
      </c>
      <c r="BR2261" s="1"/>
      <c r="BS2261" s="20" t="str">
        <f>IF($N2261="","",IF(VLOOKUP(VLOOKUP($N2261,IMPOSTAZIONI!$E$6:$I$13,5,FALSE),IMPOSTAZIONI!$B$25:$N$32,3,FALSE)=0,"",VLOOKUP(VLOOKUP($N2261,IMPOSTAZIONI!$E$6:$I$13,5,FALSE),IMPOSTAZIONI!$B$25:$N$32,3,FALSE)))</f>
        <v/>
      </c>
      <c r="BT2261" s="20" t="str">
        <f>IF($N2261="","",IF(VLOOKUP(VLOOKUP($N2261,IMPOSTAZIONI!$E$6:$I$13,5,FALSE),IMPOSTAZIONI!$B$25:$N$32,6,FALSE)=0,"",VLOOKUP(VLOOKUP($N2261,IMPOSTAZIONI!$E$6:$I$13,5,FALSE),IMPOSTAZIONI!$B$25:$N$32,6,FALSE)))</f>
        <v/>
      </c>
      <c r="BU2261" s="20" t="str">
        <f>IF($N2261="","",IF(VLOOKUP(VLOOKUP($N2261,IMPOSTAZIONI!$E$6:$I$13,5,FALSE),IMPOSTAZIONI!$B$25:$N$32,9,FALSE)=0,"",VLOOKUP(VLOOKUP($N2261,IMPOSTAZIONI!$E$6:$I$13,5,FALSE),IMPOSTAZIONI!$B$25:$N$32,9,FALSE)))</f>
        <v/>
      </c>
      <c r="BV2261" s="20" t="str">
        <f>IF($N2261="","",IF(VLOOKUP(VLOOKUP($N2261,IMPOSTAZIONI!$E$6:$I$13,5,FALSE),IMPOSTAZIONI!$B$25:$N$32,12,FALSE)=0,"",VLOOKUP(VLOOKUP($N2261,IMPOSTAZIONI!$E$6:$I$13,5,FALSE),IMPOSTAZIONI!$B$25:$N$32,12,FALSE)))</f>
        <v/>
      </c>
      <c r="BW2261" s="221" t="str">
        <f t="shared" si="584"/>
        <v/>
      </c>
      <c r="BX2261" s="221" t="str">
        <f t="shared" si="585"/>
        <v/>
      </c>
      <c r="BY2261" s="221">
        <f t="shared" si="586"/>
        <v>0</v>
      </c>
      <c r="BZ2261" s="231">
        <f t="shared" si="587"/>
        <v>0</v>
      </c>
      <c r="CA2261" s="246">
        <f t="shared" si="588"/>
        <v>0</v>
      </c>
      <c r="CB2261" s="246">
        <f t="shared" si="589"/>
        <v>0</v>
      </c>
      <c r="CC2261" s="246" t="str">
        <f t="shared" si="590"/>
        <v/>
      </c>
      <c r="CD2261" s="246">
        <f t="shared" si="591"/>
        <v>5</v>
      </c>
      <c r="CE2261" s="246">
        <f t="shared" si="592"/>
        <v>0</v>
      </c>
      <c r="CF2261" s="276">
        <f t="shared" si="593"/>
        <v>0</v>
      </c>
      <c r="CG2261" s="277">
        <f t="shared" si="593"/>
        <v>0</v>
      </c>
      <c r="CH2261" s="277">
        <f t="shared" si="593"/>
        <v>0</v>
      </c>
      <c r="CI2261" s="278">
        <f t="shared" si="582"/>
        <v>0</v>
      </c>
      <c r="CJ2261" s="280">
        <f t="shared" si="594"/>
        <v>0</v>
      </c>
      <c r="CK2261" s="232">
        <f t="shared" si="595"/>
        <v>0</v>
      </c>
      <c r="CL2261" s="1"/>
    </row>
    <row r="2262" spans="1:90" ht="18" customHeight="1">
      <c r="A2262" s="1"/>
      <c r="B2262" s="1"/>
      <c r="C2262" s="314"/>
      <c r="D2262" s="287" t="str">
        <f t="shared" si="581"/>
        <v/>
      </c>
      <c r="E2262" s="449" t="str">
        <f t="shared" si="583"/>
        <v/>
      </c>
      <c r="F2262" s="450"/>
      <c r="G2262" s="451"/>
      <c r="H2262" s="452"/>
      <c r="I2262" s="453"/>
      <c r="J2262" s="453"/>
      <c r="K2262" s="453"/>
      <c r="L2262" s="453"/>
      <c r="M2262" s="454"/>
      <c r="N2262" s="455"/>
      <c r="O2262" s="456"/>
      <c r="P2262" s="456"/>
      <c r="Q2262" s="456"/>
      <c r="R2262" s="456"/>
      <c r="S2262" s="456"/>
      <c r="T2262" s="456"/>
      <c r="U2262" s="456"/>
      <c r="V2262" s="456"/>
      <c r="W2262" s="456"/>
      <c r="X2262" s="456"/>
      <c r="Y2262" s="456"/>
      <c r="Z2262" s="456"/>
      <c r="AA2262" s="456"/>
      <c r="AB2262" s="456"/>
      <c r="AC2262" s="456"/>
      <c r="AD2262" s="456"/>
      <c r="AE2262" s="457"/>
      <c r="AF2262" s="455"/>
      <c r="AG2262" s="456"/>
      <c r="AH2262" s="456"/>
      <c r="AI2262" s="456"/>
      <c r="AJ2262" s="456"/>
      <c r="AK2262" s="456"/>
      <c r="AL2262" s="456"/>
      <c r="AM2262" s="456"/>
      <c r="AN2262" s="457"/>
      <c r="AO2262" s="455"/>
      <c r="AP2262" s="456"/>
      <c r="AQ2262" s="456"/>
      <c r="AR2262" s="456"/>
      <c r="AS2262" s="456"/>
      <c r="AT2262" s="456"/>
      <c r="AU2262" s="456"/>
      <c r="AV2262" s="456"/>
      <c r="AW2262" s="456"/>
      <c r="AX2262" s="456"/>
      <c r="AY2262" s="456"/>
      <c r="AZ2262" s="456"/>
      <c r="BA2262" s="456"/>
      <c r="BB2262" s="456"/>
      <c r="BC2262" s="456"/>
      <c r="BD2262" s="456"/>
      <c r="BE2262" s="456"/>
      <c r="BF2262" s="456"/>
      <c r="BG2262" s="457"/>
      <c r="BH2262" s="458"/>
      <c r="BI2262" s="459"/>
      <c r="BJ2262" s="459"/>
      <c r="BK2262" s="459"/>
      <c r="BL2262" s="459"/>
      <c r="BM2262" s="460"/>
      <c r="BN2262" s="314"/>
      <c r="BO2262" s="314"/>
      <c r="BP2262" s="1"/>
      <c r="BQ2262" s="120">
        <f>IF($F$3="","",IF(N2262=$F$3,COUNTIF(BQ$23:BQ2261,"&gt;0")+1,0))</f>
        <v>0</v>
      </c>
      <c r="BR2262" s="1"/>
      <c r="BS2262" s="20" t="str">
        <f>IF($N2262="","",IF(VLOOKUP(VLOOKUP($N2262,IMPOSTAZIONI!$E$6:$I$13,5,FALSE),IMPOSTAZIONI!$B$25:$N$32,3,FALSE)=0,"",VLOOKUP(VLOOKUP($N2262,IMPOSTAZIONI!$E$6:$I$13,5,FALSE),IMPOSTAZIONI!$B$25:$N$32,3,FALSE)))</f>
        <v/>
      </c>
      <c r="BT2262" s="20" t="str">
        <f>IF($N2262="","",IF(VLOOKUP(VLOOKUP($N2262,IMPOSTAZIONI!$E$6:$I$13,5,FALSE),IMPOSTAZIONI!$B$25:$N$32,6,FALSE)=0,"",VLOOKUP(VLOOKUP($N2262,IMPOSTAZIONI!$E$6:$I$13,5,FALSE),IMPOSTAZIONI!$B$25:$N$32,6,FALSE)))</f>
        <v/>
      </c>
      <c r="BU2262" s="20" t="str">
        <f>IF($N2262="","",IF(VLOOKUP(VLOOKUP($N2262,IMPOSTAZIONI!$E$6:$I$13,5,FALSE),IMPOSTAZIONI!$B$25:$N$32,9,FALSE)=0,"",VLOOKUP(VLOOKUP($N2262,IMPOSTAZIONI!$E$6:$I$13,5,FALSE),IMPOSTAZIONI!$B$25:$N$32,9,FALSE)))</f>
        <v/>
      </c>
      <c r="BV2262" s="20" t="str">
        <f>IF($N2262="","",IF(VLOOKUP(VLOOKUP($N2262,IMPOSTAZIONI!$E$6:$I$13,5,FALSE),IMPOSTAZIONI!$B$25:$N$32,12,FALSE)=0,"",VLOOKUP(VLOOKUP($N2262,IMPOSTAZIONI!$E$6:$I$13,5,FALSE),IMPOSTAZIONI!$B$25:$N$32,12,FALSE)))</f>
        <v/>
      </c>
      <c r="BW2262" s="221" t="str">
        <f t="shared" si="584"/>
        <v/>
      </c>
      <c r="BX2262" s="221" t="str">
        <f t="shared" si="585"/>
        <v/>
      </c>
      <c r="BY2262" s="221">
        <f t="shared" si="586"/>
        <v>0</v>
      </c>
      <c r="BZ2262" s="231">
        <f t="shared" si="587"/>
        <v>0</v>
      </c>
      <c r="CA2262" s="246">
        <f t="shared" si="588"/>
        <v>0</v>
      </c>
      <c r="CB2262" s="246">
        <f t="shared" si="589"/>
        <v>0</v>
      </c>
      <c r="CC2262" s="246" t="str">
        <f t="shared" si="590"/>
        <v/>
      </c>
      <c r="CD2262" s="246">
        <f t="shared" si="591"/>
        <v>5</v>
      </c>
      <c r="CE2262" s="246">
        <f t="shared" si="592"/>
        <v>0</v>
      </c>
      <c r="CF2262" s="276">
        <f t="shared" si="593"/>
        <v>0</v>
      </c>
      <c r="CG2262" s="277">
        <f t="shared" si="593"/>
        <v>0</v>
      </c>
      <c r="CH2262" s="277">
        <f t="shared" si="593"/>
        <v>0</v>
      </c>
      <c r="CI2262" s="278">
        <f t="shared" si="582"/>
        <v>0</v>
      </c>
      <c r="CJ2262" s="280">
        <f t="shared" si="594"/>
        <v>0</v>
      </c>
      <c r="CK2262" s="232">
        <f t="shared" si="595"/>
        <v>0</v>
      </c>
      <c r="CL2262" s="1"/>
    </row>
    <row r="2263" spans="1:90" ht="18" customHeight="1">
      <c r="A2263" s="1"/>
      <c r="B2263" s="1"/>
      <c r="C2263" s="314"/>
      <c r="D2263" s="287" t="str">
        <f t="shared" si="581"/>
        <v/>
      </c>
      <c r="E2263" s="449" t="str">
        <f t="shared" si="583"/>
        <v/>
      </c>
      <c r="F2263" s="450"/>
      <c r="G2263" s="451"/>
      <c r="H2263" s="452"/>
      <c r="I2263" s="453"/>
      <c r="J2263" s="453"/>
      <c r="K2263" s="453"/>
      <c r="L2263" s="453"/>
      <c r="M2263" s="454"/>
      <c r="N2263" s="455"/>
      <c r="O2263" s="456"/>
      <c r="P2263" s="456"/>
      <c r="Q2263" s="456"/>
      <c r="R2263" s="456"/>
      <c r="S2263" s="456"/>
      <c r="T2263" s="456"/>
      <c r="U2263" s="456"/>
      <c r="V2263" s="456"/>
      <c r="W2263" s="456"/>
      <c r="X2263" s="456"/>
      <c r="Y2263" s="456"/>
      <c r="Z2263" s="456"/>
      <c r="AA2263" s="456"/>
      <c r="AB2263" s="456"/>
      <c r="AC2263" s="456"/>
      <c r="AD2263" s="456"/>
      <c r="AE2263" s="457"/>
      <c r="AF2263" s="455"/>
      <c r="AG2263" s="456"/>
      <c r="AH2263" s="456"/>
      <c r="AI2263" s="456"/>
      <c r="AJ2263" s="456"/>
      <c r="AK2263" s="456"/>
      <c r="AL2263" s="456"/>
      <c r="AM2263" s="456"/>
      <c r="AN2263" s="457"/>
      <c r="AO2263" s="455"/>
      <c r="AP2263" s="456"/>
      <c r="AQ2263" s="456"/>
      <c r="AR2263" s="456"/>
      <c r="AS2263" s="456"/>
      <c r="AT2263" s="456"/>
      <c r="AU2263" s="456"/>
      <c r="AV2263" s="456"/>
      <c r="AW2263" s="456"/>
      <c r="AX2263" s="456"/>
      <c r="AY2263" s="456"/>
      <c r="AZ2263" s="456"/>
      <c r="BA2263" s="456"/>
      <c r="BB2263" s="456"/>
      <c r="BC2263" s="456"/>
      <c r="BD2263" s="456"/>
      <c r="BE2263" s="456"/>
      <c r="BF2263" s="456"/>
      <c r="BG2263" s="457"/>
      <c r="BH2263" s="458"/>
      <c r="BI2263" s="459"/>
      <c r="BJ2263" s="459"/>
      <c r="BK2263" s="459"/>
      <c r="BL2263" s="459"/>
      <c r="BM2263" s="460"/>
      <c r="BN2263" s="314"/>
      <c r="BO2263" s="314"/>
      <c r="BP2263" s="1"/>
      <c r="BQ2263" s="120">
        <f>IF($F$3="","",IF(N2263=$F$3,COUNTIF(BQ$23:BQ2262,"&gt;0")+1,0))</f>
        <v>0</v>
      </c>
      <c r="BR2263" s="1"/>
      <c r="BS2263" s="20" t="str">
        <f>IF($N2263="","",IF(VLOOKUP(VLOOKUP($N2263,IMPOSTAZIONI!$E$6:$I$13,5,FALSE),IMPOSTAZIONI!$B$25:$N$32,3,FALSE)=0,"",VLOOKUP(VLOOKUP($N2263,IMPOSTAZIONI!$E$6:$I$13,5,FALSE),IMPOSTAZIONI!$B$25:$N$32,3,FALSE)))</f>
        <v/>
      </c>
      <c r="BT2263" s="20" t="str">
        <f>IF($N2263="","",IF(VLOOKUP(VLOOKUP($N2263,IMPOSTAZIONI!$E$6:$I$13,5,FALSE),IMPOSTAZIONI!$B$25:$N$32,6,FALSE)=0,"",VLOOKUP(VLOOKUP($N2263,IMPOSTAZIONI!$E$6:$I$13,5,FALSE),IMPOSTAZIONI!$B$25:$N$32,6,FALSE)))</f>
        <v/>
      </c>
      <c r="BU2263" s="20" t="str">
        <f>IF($N2263="","",IF(VLOOKUP(VLOOKUP($N2263,IMPOSTAZIONI!$E$6:$I$13,5,FALSE),IMPOSTAZIONI!$B$25:$N$32,9,FALSE)=0,"",VLOOKUP(VLOOKUP($N2263,IMPOSTAZIONI!$E$6:$I$13,5,FALSE),IMPOSTAZIONI!$B$25:$N$32,9,FALSE)))</f>
        <v/>
      </c>
      <c r="BV2263" s="20" t="str">
        <f>IF($N2263="","",IF(VLOOKUP(VLOOKUP($N2263,IMPOSTAZIONI!$E$6:$I$13,5,FALSE),IMPOSTAZIONI!$B$25:$N$32,12,FALSE)=0,"",VLOOKUP(VLOOKUP($N2263,IMPOSTAZIONI!$E$6:$I$13,5,FALSE),IMPOSTAZIONI!$B$25:$N$32,12,FALSE)))</f>
        <v/>
      </c>
      <c r="BW2263" s="221" t="str">
        <f t="shared" si="584"/>
        <v/>
      </c>
      <c r="BX2263" s="221" t="str">
        <f t="shared" si="585"/>
        <v/>
      </c>
      <c r="BY2263" s="221">
        <f t="shared" si="586"/>
        <v>0</v>
      </c>
      <c r="BZ2263" s="231">
        <f t="shared" si="587"/>
        <v>0</v>
      </c>
      <c r="CA2263" s="246">
        <f t="shared" si="588"/>
        <v>0</v>
      </c>
      <c r="CB2263" s="246">
        <f t="shared" si="589"/>
        <v>0</v>
      </c>
      <c r="CC2263" s="246" t="str">
        <f t="shared" si="590"/>
        <v/>
      </c>
      <c r="CD2263" s="246">
        <f t="shared" si="591"/>
        <v>5</v>
      </c>
      <c r="CE2263" s="246">
        <f t="shared" si="592"/>
        <v>0</v>
      </c>
      <c r="CF2263" s="276">
        <f t="shared" si="593"/>
        <v>0</v>
      </c>
      <c r="CG2263" s="277">
        <f t="shared" si="593"/>
        <v>0</v>
      </c>
      <c r="CH2263" s="277">
        <f t="shared" si="593"/>
        <v>0</v>
      </c>
      <c r="CI2263" s="278">
        <f t="shared" si="582"/>
        <v>0</v>
      </c>
      <c r="CJ2263" s="280">
        <f t="shared" si="594"/>
        <v>0</v>
      </c>
      <c r="CK2263" s="232">
        <f t="shared" si="595"/>
        <v>0</v>
      </c>
      <c r="CL2263" s="1"/>
    </row>
    <row r="2264" spans="1:90" ht="18" customHeight="1">
      <c r="A2264" s="1"/>
      <c r="B2264" s="1"/>
      <c r="C2264" s="314"/>
      <c r="D2264" s="287" t="str">
        <f t="shared" si="581"/>
        <v/>
      </c>
      <c r="E2264" s="449" t="str">
        <f t="shared" si="583"/>
        <v/>
      </c>
      <c r="F2264" s="450"/>
      <c r="G2264" s="451"/>
      <c r="H2264" s="452"/>
      <c r="I2264" s="453"/>
      <c r="J2264" s="453"/>
      <c r="K2264" s="453"/>
      <c r="L2264" s="453"/>
      <c r="M2264" s="454"/>
      <c r="N2264" s="455"/>
      <c r="O2264" s="456"/>
      <c r="P2264" s="456"/>
      <c r="Q2264" s="456"/>
      <c r="R2264" s="456"/>
      <c r="S2264" s="456"/>
      <c r="T2264" s="456"/>
      <c r="U2264" s="456"/>
      <c r="V2264" s="456"/>
      <c r="W2264" s="456"/>
      <c r="X2264" s="456"/>
      <c r="Y2264" s="456"/>
      <c r="Z2264" s="456"/>
      <c r="AA2264" s="456"/>
      <c r="AB2264" s="456"/>
      <c r="AC2264" s="456"/>
      <c r="AD2264" s="456"/>
      <c r="AE2264" s="457"/>
      <c r="AF2264" s="455"/>
      <c r="AG2264" s="456"/>
      <c r="AH2264" s="456"/>
      <c r="AI2264" s="456"/>
      <c r="AJ2264" s="456"/>
      <c r="AK2264" s="456"/>
      <c r="AL2264" s="456"/>
      <c r="AM2264" s="456"/>
      <c r="AN2264" s="457"/>
      <c r="AO2264" s="455"/>
      <c r="AP2264" s="456"/>
      <c r="AQ2264" s="456"/>
      <c r="AR2264" s="456"/>
      <c r="AS2264" s="456"/>
      <c r="AT2264" s="456"/>
      <c r="AU2264" s="456"/>
      <c r="AV2264" s="456"/>
      <c r="AW2264" s="456"/>
      <c r="AX2264" s="456"/>
      <c r="AY2264" s="456"/>
      <c r="AZ2264" s="456"/>
      <c r="BA2264" s="456"/>
      <c r="BB2264" s="456"/>
      <c r="BC2264" s="456"/>
      <c r="BD2264" s="456"/>
      <c r="BE2264" s="456"/>
      <c r="BF2264" s="456"/>
      <c r="BG2264" s="457"/>
      <c r="BH2264" s="458"/>
      <c r="BI2264" s="459"/>
      <c r="BJ2264" s="459"/>
      <c r="BK2264" s="459"/>
      <c r="BL2264" s="459"/>
      <c r="BM2264" s="460"/>
      <c r="BN2264" s="314"/>
      <c r="BO2264" s="314"/>
      <c r="BP2264" s="1"/>
      <c r="BQ2264" s="120">
        <f>IF($F$3="","",IF(N2264=$F$3,COUNTIF(BQ$23:BQ2263,"&gt;0")+1,0))</f>
        <v>0</v>
      </c>
      <c r="BR2264" s="1"/>
      <c r="BS2264" s="20" t="str">
        <f>IF($N2264="","",IF(VLOOKUP(VLOOKUP($N2264,IMPOSTAZIONI!$E$6:$I$13,5,FALSE),IMPOSTAZIONI!$B$25:$N$32,3,FALSE)=0,"",VLOOKUP(VLOOKUP($N2264,IMPOSTAZIONI!$E$6:$I$13,5,FALSE),IMPOSTAZIONI!$B$25:$N$32,3,FALSE)))</f>
        <v/>
      </c>
      <c r="BT2264" s="20" t="str">
        <f>IF($N2264="","",IF(VLOOKUP(VLOOKUP($N2264,IMPOSTAZIONI!$E$6:$I$13,5,FALSE),IMPOSTAZIONI!$B$25:$N$32,6,FALSE)=0,"",VLOOKUP(VLOOKUP($N2264,IMPOSTAZIONI!$E$6:$I$13,5,FALSE),IMPOSTAZIONI!$B$25:$N$32,6,FALSE)))</f>
        <v/>
      </c>
      <c r="BU2264" s="20" t="str">
        <f>IF($N2264="","",IF(VLOOKUP(VLOOKUP($N2264,IMPOSTAZIONI!$E$6:$I$13,5,FALSE),IMPOSTAZIONI!$B$25:$N$32,9,FALSE)=0,"",VLOOKUP(VLOOKUP($N2264,IMPOSTAZIONI!$E$6:$I$13,5,FALSE),IMPOSTAZIONI!$B$25:$N$32,9,FALSE)))</f>
        <v/>
      </c>
      <c r="BV2264" s="20" t="str">
        <f>IF($N2264="","",IF(VLOOKUP(VLOOKUP($N2264,IMPOSTAZIONI!$E$6:$I$13,5,FALSE),IMPOSTAZIONI!$B$25:$N$32,12,FALSE)=0,"",VLOOKUP(VLOOKUP($N2264,IMPOSTAZIONI!$E$6:$I$13,5,FALSE),IMPOSTAZIONI!$B$25:$N$32,12,FALSE)))</f>
        <v/>
      </c>
      <c r="BW2264" s="221" t="str">
        <f t="shared" si="584"/>
        <v/>
      </c>
      <c r="BX2264" s="221" t="str">
        <f t="shared" si="585"/>
        <v/>
      </c>
      <c r="BY2264" s="221">
        <f t="shared" si="586"/>
        <v>0</v>
      </c>
      <c r="BZ2264" s="231">
        <f t="shared" si="587"/>
        <v>0</v>
      </c>
      <c r="CA2264" s="246">
        <f t="shared" si="588"/>
        <v>0</v>
      </c>
      <c r="CB2264" s="246">
        <f t="shared" si="589"/>
        <v>0</v>
      </c>
      <c r="CC2264" s="246" t="str">
        <f t="shared" si="590"/>
        <v/>
      </c>
      <c r="CD2264" s="246">
        <f t="shared" si="591"/>
        <v>5</v>
      </c>
      <c r="CE2264" s="246">
        <f t="shared" si="592"/>
        <v>0</v>
      </c>
      <c r="CF2264" s="276">
        <f t="shared" si="593"/>
        <v>0</v>
      </c>
      <c r="CG2264" s="277">
        <f t="shared" si="593"/>
        <v>0</v>
      </c>
      <c r="CH2264" s="277">
        <f t="shared" si="593"/>
        <v>0</v>
      </c>
      <c r="CI2264" s="278">
        <f t="shared" si="582"/>
        <v>0</v>
      </c>
      <c r="CJ2264" s="280">
        <f t="shared" si="594"/>
        <v>0</v>
      </c>
      <c r="CK2264" s="232">
        <f t="shared" si="595"/>
        <v>0</v>
      </c>
      <c r="CL2264" s="1"/>
    </row>
    <row r="2265" spans="1:90" ht="18" customHeight="1">
      <c r="A2265" s="1"/>
      <c r="B2265" s="1"/>
      <c r="C2265" s="314"/>
      <c r="D2265" s="287" t="str">
        <f t="shared" si="581"/>
        <v/>
      </c>
      <c r="E2265" s="449" t="str">
        <f t="shared" si="583"/>
        <v/>
      </c>
      <c r="F2265" s="450"/>
      <c r="G2265" s="451"/>
      <c r="H2265" s="452"/>
      <c r="I2265" s="453"/>
      <c r="J2265" s="453"/>
      <c r="K2265" s="453"/>
      <c r="L2265" s="453"/>
      <c r="M2265" s="454"/>
      <c r="N2265" s="455"/>
      <c r="O2265" s="456"/>
      <c r="P2265" s="456"/>
      <c r="Q2265" s="456"/>
      <c r="R2265" s="456"/>
      <c r="S2265" s="456"/>
      <c r="T2265" s="456"/>
      <c r="U2265" s="456"/>
      <c r="V2265" s="456"/>
      <c r="W2265" s="456"/>
      <c r="X2265" s="456"/>
      <c r="Y2265" s="456"/>
      <c r="Z2265" s="456"/>
      <c r="AA2265" s="456"/>
      <c r="AB2265" s="456"/>
      <c r="AC2265" s="456"/>
      <c r="AD2265" s="456"/>
      <c r="AE2265" s="457"/>
      <c r="AF2265" s="455"/>
      <c r="AG2265" s="456"/>
      <c r="AH2265" s="456"/>
      <c r="AI2265" s="456"/>
      <c r="AJ2265" s="456"/>
      <c r="AK2265" s="456"/>
      <c r="AL2265" s="456"/>
      <c r="AM2265" s="456"/>
      <c r="AN2265" s="457"/>
      <c r="AO2265" s="455"/>
      <c r="AP2265" s="456"/>
      <c r="AQ2265" s="456"/>
      <c r="AR2265" s="456"/>
      <c r="AS2265" s="456"/>
      <c r="AT2265" s="456"/>
      <c r="AU2265" s="456"/>
      <c r="AV2265" s="456"/>
      <c r="AW2265" s="456"/>
      <c r="AX2265" s="456"/>
      <c r="AY2265" s="456"/>
      <c r="AZ2265" s="456"/>
      <c r="BA2265" s="456"/>
      <c r="BB2265" s="456"/>
      <c r="BC2265" s="456"/>
      <c r="BD2265" s="456"/>
      <c r="BE2265" s="456"/>
      <c r="BF2265" s="456"/>
      <c r="BG2265" s="457"/>
      <c r="BH2265" s="458"/>
      <c r="BI2265" s="459"/>
      <c r="BJ2265" s="459"/>
      <c r="BK2265" s="459"/>
      <c r="BL2265" s="459"/>
      <c r="BM2265" s="460"/>
      <c r="BN2265" s="314"/>
      <c r="BO2265" s="314"/>
      <c r="BP2265" s="1"/>
      <c r="BQ2265" s="120">
        <f>IF($F$3="","",IF(N2265=$F$3,COUNTIF(BQ$23:BQ2264,"&gt;0")+1,0))</f>
        <v>0</v>
      </c>
      <c r="BR2265" s="1"/>
      <c r="BS2265" s="20" t="str">
        <f>IF($N2265="","",IF(VLOOKUP(VLOOKUP($N2265,IMPOSTAZIONI!$E$6:$I$13,5,FALSE),IMPOSTAZIONI!$B$25:$N$32,3,FALSE)=0,"",VLOOKUP(VLOOKUP($N2265,IMPOSTAZIONI!$E$6:$I$13,5,FALSE),IMPOSTAZIONI!$B$25:$N$32,3,FALSE)))</f>
        <v/>
      </c>
      <c r="BT2265" s="20" t="str">
        <f>IF($N2265="","",IF(VLOOKUP(VLOOKUP($N2265,IMPOSTAZIONI!$E$6:$I$13,5,FALSE),IMPOSTAZIONI!$B$25:$N$32,6,FALSE)=0,"",VLOOKUP(VLOOKUP($N2265,IMPOSTAZIONI!$E$6:$I$13,5,FALSE),IMPOSTAZIONI!$B$25:$N$32,6,FALSE)))</f>
        <v/>
      </c>
      <c r="BU2265" s="20" t="str">
        <f>IF($N2265="","",IF(VLOOKUP(VLOOKUP($N2265,IMPOSTAZIONI!$E$6:$I$13,5,FALSE),IMPOSTAZIONI!$B$25:$N$32,9,FALSE)=0,"",VLOOKUP(VLOOKUP($N2265,IMPOSTAZIONI!$E$6:$I$13,5,FALSE),IMPOSTAZIONI!$B$25:$N$32,9,FALSE)))</f>
        <v/>
      </c>
      <c r="BV2265" s="20" t="str">
        <f>IF($N2265="","",IF(VLOOKUP(VLOOKUP($N2265,IMPOSTAZIONI!$E$6:$I$13,5,FALSE),IMPOSTAZIONI!$B$25:$N$32,12,FALSE)=0,"",VLOOKUP(VLOOKUP($N2265,IMPOSTAZIONI!$E$6:$I$13,5,FALSE),IMPOSTAZIONI!$B$25:$N$32,12,FALSE)))</f>
        <v/>
      </c>
      <c r="BW2265" s="221" t="str">
        <f t="shared" si="584"/>
        <v/>
      </c>
      <c r="BX2265" s="221" t="str">
        <f t="shared" si="585"/>
        <v/>
      </c>
      <c r="BY2265" s="221">
        <f t="shared" si="586"/>
        <v>0</v>
      </c>
      <c r="BZ2265" s="231">
        <f t="shared" si="587"/>
        <v>0</v>
      </c>
      <c r="CA2265" s="246">
        <f t="shared" si="588"/>
        <v>0</v>
      </c>
      <c r="CB2265" s="246">
        <f t="shared" si="589"/>
        <v>0</v>
      </c>
      <c r="CC2265" s="246" t="str">
        <f t="shared" si="590"/>
        <v/>
      </c>
      <c r="CD2265" s="246">
        <f t="shared" si="591"/>
        <v>5</v>
      </c>
      <c r="CE2265" s="246">
        <f t="shared" si="592"/>
        <v>0</v>
      </c>
      <c r="CF2265" s="276">
        <f t="shared" si="593"/>
        <v>0</v>
      </c>
      <c r="CG2265" s="277">
        <f t="shared" si="593"/>
        <v>0</v>
      </c>
      <c r="CH2265" s="277">
        <f t="shared" si="593"/>
        <v>0</v>
      </c>
      <c r="CI2265" s="278">
        <f t="shared" si="582"/>
        <v>0</v>
      </c>
      <c r="CJ2265" s="280">
        <f t="shared" si="594"/>
        <v>0</v>
      </c>
      <c r="CK2265" s="232">
        <f t="shared" si="595"/>
        <v>0</v>
      </c>
      <c r="CL2265" s="1"/>
    </row>
    <row r="2266" spans="1:90" ht="18" customHeight="1">
      <c r="A2266" s="1"/>
      <c r="B2266" s="1"/>
      <c r="C2266" s="314"/>
      <c r="D2266" s="287" t="str">
        <f t="shared" si="581"/>
        <v/>
      </c>
      <c r="E2266" s="449" t="str">
        <f t="shared" si="583"/>
        <v/>
      </c>
      <c r="F2266" s="450"/>
      <c r="G2266" s="451"/>
      <c r="H2266" s="452"/>
      <c r="I2266" s="453"/>
      <c r="J2266" s="453"/>
      <c r="K2266" s="453"/>
      <c r="L2266" s="453"/>
      <c r="M2266" s="454"/>
      <c r="N2266" s="455"/>
      <c r="O2266" s="456"/>
      <c r="P2266" s="456"/>
      <c r="Q2266" s="456"/>
      <c r="R2266" s="456"/>
      <c r="S2266" s="456"/>
      <c r="T2266" s="456"/>
      <c r="U2266" s="456"/>
      <c r="V2266" s="456"/>
      <c r="W2266" s="456"/>
      <c r="X2266" s="456"/>
      <c r="Y2266" s="456"/>
      <c r="Z2266" s="456"/>
      <c r="AA2266" s="456"/>
      <c r="AB2266" s="456"/>
      <c r="AC2266" s="456"/>
      <c r="AD2266" s="456"/>
      <c r="AE2266" s="457"/>
      <c r="AF2266" s="455"/>
      <c r="AG2266" s="456"/>
      <c r="AH2266" s="456"/>
      <c r="AI2266" s="456"/>
      <c r="AJ2266" s="456"/>
      <c r="AK2266" s="456"/>
      <c r="AL2266" s="456"/>
      <c r="AM2266" s="456"/>
      <c r="AN2266" s="457"/>
      <c r="AO2266" s="455"/>
      <c r="AP2266" s="456"/>
      <c r="AQ2266" s="456"/>
      <c r="AR2266" s="456"/>
      <c r="AS2266" s="456"/>
      <c r="AT2266" s="456"/>
      <c r="AU2266" s="456"/>
      <c r="AV2266" s="456"/>
      <c r="AW2266" s="456"/>
      <c r="AX2266" s="456"/>
      <c r="AY2266" s="456"/>
      <c r="AZ2266" s="456"/>
      <c r="BA2266" s="456"/>
      <c r="BB2266" s="456"/>
      <c r="BC2266" s="456"/>
      <c r="BD2266" s="456"/>
      <c r="BE2266" s="456"/>
      <c r="BF2266" s="456"/>
      <c r="BG2266" s="457"/>
      <c r="BH2266" s="458"/>
      <c r="BI2266" s="459"/>
      <c r="BJ2266" s="459"/>
      <c r="BK2266" s="459"/>
      <c r="BL2266" s="459"/>
      <c r="BM2266" s="460"/>
      <c r="BN2266" s="314"/>
      <c r="BO2266" s="314"/>
      <c r="BP2266" s="1"/>
      <c r="BQ2266" s="120">
        <f>IF($F$3="","",IF(N2266=$F$3,COUNTIF(BQ$23:BQ2265,"&gt;0")+1,0))</f>
        <v>0</v>
      </c>
      <c r="BR2266" s="1"/>
      <c r="BS2266" s="20" t="str">
        <f>IF($N2266="","",IF(VLOOKUP(VLOOKUP($N2266,IMPOSTAZIONI!$E$6:$I$13,5,FALSE),IMPOSTAZIONI!$B$25:$N$32,3,FALSE)=0,"",VLOOKUP(VLOOKUP($N2266,IMPOSTAZIONI!$E$6:$I$13,5,FALSE),IMPOSTAZIONI!$B$25:$N$32,3,FALSE)))</f>
        <v/>
      </c>
      <c r="BT2266" s="20" t="str">
        <f>IF($N2266="","",IF(VLOOKUP(VLOOKUP($N2266,IMPOSTAZIONI!$E$6:$I$13,5,FALSE),IMPOSTAZIONI!$B$25:$N$32,6,FALSE)=0,"",VLOOKUP(VLOOKUP($N2266,IMPOSTAZIONI!$E$6:$I$13,5,FALSE),IMPOSTAZIONI!$B$25:$N$32,6,FALSE)))</f>
        <v/>
      </c>
      <c r="BU2266" s="20" t="str">
        <f>IF($N2266="","",IF(VLOOKUP(VLOOKUP($N2266,IMPOSTAZIONI!$E$6:$I$13,5,FALSE),IMPOSTAZIONI!$B$25:$N$32,9,FALSE)=0,"",VLOOKUP(VLOOKUP($N2266,IMPOSTAZIONI!$E$6:$I$13,5,FALSE),IMPOSTAZIONI!$B$25:$N$32,9,FALSE)))</f>
        <v/>
      </c>
      <c r="BV2266" s="20" t="str">
        <f>IF($N2266="","",IF(VLOOKUP(VLOOKUP($N2266,IMPOSTAZIONI!$E$6:$I$13,5,FALSE),IMPOSTAZIONI!$B$25:$N$32,12,FALSE)=0,"",VLOOKUP(VLOOKUP($N2266,IMPOSTAZIONI!$E$6:$I$13,5,FALSE),IMPOSTAZIONI!$B$25:$N$32,12,FALSE)))</f>
        <v/>
      </c>
      <c r="BW2266" s="221" t="str">
        <f t="shared" si="584"/>
        <v/>
      </c>
      <c r="BX2266" s="221" t="str">
        <f t="shared" si="585"/>
        <v/>
      </c>
      <c r="BY2266" s="221">
        <f t="shared" si="586"/>
        <v>0</v>
      </c>
      <c r="BZ2266" s="231">
        <f t="shared" si="587"/>
        <v>0</v>
      </c>
      <c r="CA2266" s="246">
        <f t="shared" si="588"/>
        <v>0</v>
      </c>
      <c r="CB2266" s="246">
        <f t="shared" si="589"/>
        <v>0</v>
      </c>
      <c r="CC2266" s="246" t="str">
        <f t="shared" si="590"/>
        <v/>
      </c>
      <c r="CD2266" s="246">
        <f t="shared" si="591"/>
        <v>5</v>
      </c>
      <c r="CE2266" s="246">
        <f t="shared" si="592"/>
        <v>0</v>
      </c>
      <c r="CF2266" s="276">
        <f t="shared" si="593"/>
        <v>0</v>
      </c>
      <c r="CG2266" s="277">
        <f t="shared" si="593"/>
        <v>0</v>
      </c>
      <c r="CH2266" s="277">
        <f t="shared" si="593"/>
        <v>0</v>
      </c>
      <c r="CI2266" s="278">
        <f t="shared" si="582"/>
        <v>0</v>
      </c>
      <c r="CJ2266" s="280">
        <f t="shared" si="594"/>
        <v>0</v>
      </c>
      <c r="CK2266" s="232">
        <f t="shared" si="595"/>
        <v>0</v>
      </c>
      <c r="CL2266" s="1"/>
    </row>
    <row r="2267" spans="1:90" ht="18" customHeight="1">
      <c r="A2267" s="1"/>
      <c r="B2267" s="1"/>
      <c r="C2267" s="314"/>
      <c r="D2267" s="287" t="str">
        <f t="shared" si="581"/>
        <v/>
      </c>
      <c r="E2267" s="449" t="str">
        <f t="shared" si="583"/>
        <v/>
      </c>
      <c r="F2267" s="450"/>
      <c r="G2267" s="451"/>
      <c r="H2267" s="452"/>
      <c r="I2267" s="453"/>
      <c r="J2267" s="453"/>
      <c r="K2267" s="453"/>
      <c r="L2267" s="453"/>
      <c r="M2267" s="454"/>
      <c r="N2267" s="455"/>
      <c r="O2267" s="456"/>
      <c r="P2267" s="456"/>
      <c r="Q2267" s="456"/>
      <c r="R2267" s="456"/>
      <c r="S2267" s="456"/>
      <c r="T2267" s="456"/>
      <c r="U2267" s="456"/>
      <c r="V2267" s="456"/>
      <c r="W2267" s="456"/>
      <c r="X2267" s="456"/>
      <c r="Y2267" s="456"/>
      <c r="Z2267" s="456"/>
      <c r="AA2267" s="456"/>
      <c r="AB2267" s="456"/>
      <c r="AC2267" s="456"/>
      <c r="AD2267" s="456"/>
      <c r="AE2267" s="457"/>
      <c r="AF2267" s="455"/>
      <c r="AG2267" s="456"/>
      <c r="AH2267" s="456"/>
      <c r="AI2267" s="456"/>
      <c r="AJ2267" s="456"/>
      <c r="AK2267" s="456"/>
      <c r="AL2267" s="456"/>
      <c r="AM2267" s="456"/>
      <c r="AN2267" s="457"/>
      <c r="AO2267" s="455"/>
      <c r="AP2267" s="456"/>
      <c r="AQ2267" s="456"/>
      <c r="AR2267" s="456"/>
      <c r="AS2267" s="456"/>
      <c r="AT2267" s="456"/>
      <c r="AU2267" s="456"/>
      <c r="AV2267" s="456"/>
      <c r="AW2267" s="456"/>
      <c r="AX2267" s="456"/>
      <c r="AY2267" s="456"/>
      <c r="AZ2267" s="456"/>
      <c r="BA2267" s="456"/>
      <c r="BB2267" s="456"/>
      <c r="BC2267" s="456"/>
      <c r="BD2267" s="456"/>
      <c r="BE2267" s="456"/>
      <c r="BF2267" s="456"/>
      <c r="BG2267" s="457"/>
      <c r="BH2267" s="458"/>
      <c r="BI2267" s="459"/>
      <c r="BJ2267" s="459"/>
      <c r="BK2267" s="459"/>
      <c r="BL2267" s="459"/>
      <c r="BM2267" s="460"/>
      <c r="BN2267" s="314"/>
      <c r="BO2267" s="314"/>
      <c r="BP2267" s="1"/>
      <c r="BQ2267" s="120">
        <f>IF($F$3="","",IF(N2267=$F$3,COUNTIF(BQ$23:BQ2266,"&gt;0")+1,0))</f>
        <v>0</v>
      </c>
      <c r="BR2267" s="1"/>
      <c r="BS2267" s="20" t="str">
        <f>IF($N2267="","",IF(VLOOKUP(VLOOKUP($N2267,IMPOSTAZIONI!$E$6:$I$13,5,FALSE),IMPOSTAZIONI!$B$25:$N$32,3,FALSE)=0,"",VLOOKUP(VLOOKUP($N2267,IMPOSTAZIONI!$E$6:$I$13,5,FALSE),IMPOSTAZIONI!$B$25:$N$32,3,FALSE)))</f>
        <v/>
      </c>
      <c r="BT2267" s="20" t="str">
        <f>IF($N2267="","",IF(VLOOKUP(VLOOKUP($N2267,IMPOSTAZIONI!$E$6:$I$13,5,FALSE),IMPOSTAZIONI!$B$25:$N$32,6,FALSE)=0,"",VLOOKUP(VLOOKUP($N2267,IMPOSTAZIONI!$E$6:$I$13,5,FALSE),IMPOSTAZIONI!$B$25:$N$32,6,FALSE)))</f>
        <v/>
      </c>
      <c r="BU2267" s="20" t="str">
        <f>IF($N2267="","",IF(VLOOKUP(VLOOKUP($N2267,IMPOSTAZIONI!$E$6:$I$13,5,FALSE),IMPOSTAZIONI!$B$25:$N$32,9,FALSE)=0,"",VLOOKUP(VLOOKUP($N2267,IMPOSTAZIONI!$E$6:$I$13,5,FALSE),IMPOSTAZIONI!$B$25:$N$32,9,FALSE)))</f>
        <v/>
      </c>
      <c r="BV2267" s="20" t="str">
        <f>IF($N2267="","",IF(VLOOKUP(VLOOKUP($N2267,IMPOSTAZIONI!$E$6:$I$13,5,FALSE),IMPOSTAZIONI!$B$25:$N$32,12,FALSE)=0,"",VLOOKUP(VLOOKUP($N2267,IMPOSTAZIONI!$E$6:$I$13,5,FALSE),IMPOSTAZIONI!$B$25:$N$32,12,FALSE)))</f>
        <v/>
      </c>
      <c r="BW2267" s="221" t="str">
        <f t="shared" si="584"/>
        <v/>
      </c>
      <c r="BX2267" s="221" t="str">
        <f t="shared" si="585"/>
        <v/>
      </c>
      <c r="BY2267" s="221">
        <f t="shared" si="586"/>
        <v>0</v>
      </c>
      <c r="BZ2267" s="231">
        <f t="shared" si="587"/>
        <v>0</v>
      </c>
      <c r="CA2267" s="246">
        <f t="shared" si="588"/>
        <v>0</v>
      </c>
      <c r="CB2267" s="246">
        <f t="shared" si="589"/>
        <v>0</v>
      </c>
      <c r="CC2267" s="246" t="str">
        <f t="shared" si="590"/>
        <v/>
      </c>
      <c r="CD2267" s="246">
        <f t="shared" si="591"/>
        <v>5</v>
      </c>
      <c r="CE2267" s="246">
        <f t="shared" si="592"/>
        <v>0</v>
      </c>
      <c r="CF2267" s="276">
        <f t="shared" si="593"/>
        <v>0</v>
      </c>
      <c r="CG2267" s="277">
        <f t="shared" si="593"/>
        <v>0</v>
      </c>
      <c r="CH2267" s="277">
        <f t="shared" si="593"/>
        <v>0</v>
      </c>
      <c r="CI2267" s="278">
        <f t="shared" si="582"/>
        <v>0</v>
      </c>
      <c r="CJ2267" s="280">
        <f t="shared" si="594"/>
        <v>0</v>
      </c>
      <c r="CK2267" s="232">
        <f t="shared" si="595"/>
        <v>0</v>
      </c>
      <c r="CL2267" s="1"/>
    </row>
    <row r="2268" spans="1:90" ht="18" customHeight="1">
      <c r="A2268" s="1"/>
      <c r="B2268" s="1"/>
      <c r="C2268" s="314"/>
      <c r="D2268" s="287" t="str">
        <f t="shared" si="581"/>
        <v/>
      </c>
      <c r="E2268" s="449" t="str">
        <f t="shared" si="583"/>
        <v/>
      </c>
      <c r="F2268" s="450"/>
      <c r="G2268" s="451"/>
      <c r="H2268" s="452"/>
      <c r="I2268" s="453"/>
      <c r="J2268" s="453"/>
      <c r="K2268" s="453"/>
      <c r="L2268" s="453"/>
      <c r="M2268" s="454"/>
      <c r="N2268" s="455"/>
      <c r="O2268" s="456"/>
      <c r="P2268" s="456"/>
      <c r="Q2268" s="456"/>
      <c r="R2268" s="456"/>
      <c r="S2268" s="456"/>
      <c r="T2268" s="456"/>
      <c r="U2268" s="456"/>
      <c r="V2268" s="456"/>
      <c r="W2268" s="456"/>
      <c r="X2268" s="456"/>
      <c r="Y2268" s="456"/>
      <c r="Z2268" s="456"/>
      <c r="AA2268" s="456"/>
      <c r="AB2268" s="456"/>
      <c r="AC2268" s="456"/>
      <c r="AD2268" s="456"/>
      <c r="AE2268" s="457"/>
      <c r="AF2268" s="455"/>
      <c r="AG2268" s="456"/>
      <c r="AH2268" s="456"/>
      <c r="AI2268" s="456"/>
      <c r="AJ2268" s="456"/>
      <c r="AK2268" s="456"/>
      <c r="AL2268" s="456"/>
      <c r="AM2268" s="456"/>
      <c r="AN2268" s="457"/>
      <c r="AO2268" s="455"/>
      <c r="AP2268" s="456"/>
      <c r="AQ2268" s="456"/>
      <c r="AR2268" s="456"/>
      <c r="AS2268" s="456"/>
      <c r="AT2268" s="456"/>
      <c r="AU2268" s="456"/>
      <c r="AV2268" s="456"/>
      <c r="AW2268" s="456"/>
      <c r="AX2268" s="456"/>
      <c r="AY2268" s="456"/>
      <c r="AZ2268" s="456"/>
      <c r="BA2268" s="456"/>
      <c r="BB2268" s="456"/>
      <c r="BC2268" s="456"/>
      <c r="BD2268" s="456"/>
      <c r="BE2268" s="456"/>
      <c r="BF2268" s="456"/>
      <c r="BG2268" s="457"/>
      <c r="BH2268" s="458"/>
      <c r="BI2268" s="459"/>
      <c r="BJ2268" s="459"/>
      <c r="BK2268" s="459"/>
      <c r="BL2268" s="459"/>
      <c r="BM2268" s="460"/>
      <c r="BN2268" s="314"/>
      <c r="BO2268" s="314"/>
      <c r="BP2268" s="1"/>
      <c r="BQ2268" s="120">
        <f>IF($F$3="","",IF(N2268=$F$3,COUNTIF(BQ$23:BQ2267,"&gt;0")+1,0))</f>
        <v>0</v>
      </c>
      <c r="BR2268" s="1"/>
      <c r="BS2268" s="20" t="str">
        <f>IF($N2268="","",IF(VLOOKUP(VLOOKUP($N2268,IMPOSTAZIONI!$E$6:$I$13,5,FALSE),IMPOSTAZIONI!$B$25:$N$32,3,FALSE)=0,"",VLOOKUP(VLOOKUP($N2268,IMPOSTAZIONI!$E$6:$I$13,5,FALSE),IMPOSTAZIONI!$B$25:$N$32,3,FALSE)))</f>
        <v/>
      </c>
      <c r="BT2268" s="20" t="str">
        <f>IF($N2268="","",IF(VLOOKUP(VLOOKUP($N2268,IMPOSTAZIONI!$E$6:$I$13,5,FALSE),IMPOSTAZIONI!$B$25:$N$32,6,FALSE)=0,"",VLOOKUP(VLOOKUP($N2268,IMPOSTAZIONI!$E$6:$I$13,5,FALSE),IMPOSTAZIONI!$B$25:$N$32,6,FALSE)))</f>
        <v/>
      </c>
      <c r="BU2268" s="20" t="str">
        <f>IF($N2268="","",IF(VLOOKUP(VLOOKUP($N2268,IMPOSTAZIONI!$E$6:$I$13,5,FALSE),IMPOSTAZIONI!$B$25:$N$32,9,FALSE)=0,"",VLOOKUP(VLOOKUP($N2268,IMPOSTAZIONI!$E$6:$I$13,5,FALSE),IMPOSTAZIONI!$B$25:$N$32,9,FALSE)))</f>
        <v/>
      </c>
      <c r="BV2268" s="20" t="str">
        <f>IF($N2268="","",IF(VLOOKUP(VLOOKUP($N2268,IMPOSTAZIONI!$E$6:$I$13,5,FALSE),IMPOSTAZIONI!$B$25:$N$32,12,FALSE)=0,"",VLOOKUP(VLOOKUP($N2268,IMPOSTAZIONI!$E$6:$I$13,5,FALSE),IMPOSTAZIONI!$B$25:$N$32,12,FALSE)))</f>
        <v/>
      </c>
      <c r="BW2268" s="221" t="str">
        <f t="shared" si="584"/>
        <v/>
      </c>
      <c r="BX2268" s="221" t="str">
        <f t="shared" si="585"/>
        <v/>
      </c>
      <c r="BY2268" s="221">
        <f t="shared" si="586"/>
        <v>0</v>
      </c>
      <c r="BZ2268" s="231">
        <f t="shared" si="587"/>
        <v>0</v>
      </c>
      <c r="CA2268" s="246">
        <f t="shared" si="588"/>
        <v>0</v>
      </c>
      <c r="CB2268" s="246">
        <f t="shared" si="589"/>
        <v>0</v>
      </c>
      <c r="CC2268" s="246" t="str">
        <f t="shared" si="590"/>
        <v/>
      </c>
      <c r="CD2268" s="246">
        <f t="shared" si="591"/>
        <v>5</v>
      </c>
      <c r="CE2268" s="246">
        <f t="shared" si="592"/>
        <v>0</v>
      </c>
      <c r="CF2268" s="276">
        <f t="shared" si="593"/>
        <v>0</v>
      </c>
      <c r="CG2268" s="277">
        <f t="shared" si="593"/>
        <v>0</v>
      </c>
      <c r="CH2268" s="277">
        <f t="shared" si="593"/>
        <v>0</v>
      </c>
      <c r="CI2268" s="278">
        <f t="shared" si="582"/>
        <v>0</v>
      </c>
      <c r="CJ2268" s="280">
        <f t="shared" si="594"/>
        <v>0</v>
      </c>
      <c r="CK2268" s="232">
        <f t="shared" si="595"/>
        <v>0</v>
      </c>
      <c r="CL2268" s="1"/>
    </row>
    <row r="2269" spans="1:90" ht="18" customHeight="1">
      <c r="A2269" s="1"/>
      <c r="B2269" s="1"/>
      <c r="C2269" s="314"/>
      <c r="D2269" s="287" t="str">
        <f t="shared" si="581"/>
        <v/>
      </c>
      <c r="E2269" s="449" t="str">
        <f t="shared" si="583"/>
        <v/>
      </c>
      <c r="F2269" s="450"/>
      <c r="G2269" s="451"/>
      <c r="H2269" s="452"/>
      <c r="I2269" s="453"/>
      <c r="J2269" s="453"/>
      <c r="K2269" s="453"/>
      <c r="L2269" s="453"/>
      <c r="M2269" s="454"/>
      <c r="N2269" s="455"/>
      <c r="O2269" s="456"/>
      <c r="P2269" s="456"/>
      <c r="Q2269" s="456"/>
      <c r="R2269" s="456"/>
      <c r="S2269" s="456"/>
      <c r="T2269" s="456"/>
      <c r="U2269" s="456"/>
      <c r="V2269" s="456"/>
      <c r="W2269" s="456"/>
      <c r="X2269" s="456"/>
      <c r="Y2269" s="456"/>
      <c r="Z2269" s="456"/>
      <c r="AA2269" s="456"/>
      <c r="AB2269" s="456"/>
      <c r="AC2269" s="456"/>
      <c r="AD2269" s="456"/>
      <c r="AE2269" s="457"/>
      <c r="AF2269" s="455"/>
      <c r="AG2269" s="456"/>
      <c r="AH2269" s="456"/>
      <c r="AI2269" s="456"/>
      <c r="AJ2269" s="456"/>
      <c r="AK2269" s="456"/>
      <c r="AL2269" s="456"/>
      <c r="AM2269" s="456"/>
      <c r="AN2269" s="457"/>
      <c r="AO2269" s="455"/>
      <c r="AP2269" s="456"/>
      <c r="AQ2269" s="456"/>
      <c r="AR2269" s="456"/>
      <c r="AS2269" s="456"/>
      <c r="AT2269" s="456"/>
      <c r="AU2269" s="456"/>
      <c r="AV2269" s="456"/>
      <c r="AW2269" s="456"/>
      <c r="AX2269" s="456"/>
      <c r="AY2269" s="456"/>
      <c r="AZ2269" s="456"/>
      <c r="BA2269" s="456"/>
      <c r="BB2269" s="456"/>
      <c r="BC2269" s="456"/>
      <c r="BD2269" s="456"/>
      <c r="BE2269" s="456"/>
      <c r="BF2269" s="456"/>
      <c r="BG2269" s="457"/>
      <c r="BH2269" s="458"/>
      <c r="BI2269" s="459"/>
      <c r="BJ2269" s="459"/>
      <c r="BK2269" s="459"/>
      <c r="BL2269" s="459"/>
      <c r="BM2269" s="460"/>
      <c r="BN2269" s="314"/>
      <c r="BO2269" s="314"/>
      <c r="BP2269" s="1"/>
      <c r="BQ2269" s="120">
        <f>IF($F$3="","",IF(N2269=$F$3,COUNTIF(BQ$23:BQ2268,"&gt;0")+1,0))</f>
        <v>0</v>
      </c>
      <c r="BR2269" s="1"/>
      <c r="BS2269" s="20" t="str">
        <f>IF($N2269="","",IF(VLOOKUP(VLOOKUP($N2269,IMPOSTAZIONI!$E$6:$I$13,5,FALSE),IMPOSTAZIONI!$B$25:$N$32,3,FALSE)=0,"",VLOOKUP(VLOOKUP($N2269,IMPOSTAZIONI!$E$6:$I$13,5,FALSE),IMPOSTAZIONI!$B$25:$N$32,3,FALSE)))</f>
        <v/>
      </c>
      <c r="BT2269" s="20" t="str">
        <f>IF($N2269="","",IF(VLOOKUP(VLOOKUP($N2269,IMPOSTAZIONI!$E$6:$I$13,5,FALSE),IMPOSTAZIONI!$B$25:$N$32,6,FALSE)=0,"",VLOOKUP(VLOOKUP($N2269,IMPOSTAZIONI!$E$6:$I$13,5,FALSE),IMPOSTAZIONI!$B$25:$N$32,6,FALSE)))</f>
        <v/>
      </c>
      <c r="BU2269" s="20" t="str">
        <f>IF($N2269="","",IF(VLOOKUP(VLOOKUP($N2269,IMPOSTAZIONI!$E$6:$I$13,5,FALSE),IMPOSTAZIONI!$B$25:$N$32,9,FALSE)=0,"",VLOOKUP(VLOOKUP($N2269,IMPOSTAZIONI!$E$6:$I$13,5,FALSE),IMPOSTAZIONI!$B$25:$N$32,9,FALSE)))</f>
        <v/>
      </c>
      <c r="BV2269" s="20" t="str">
        <f>IF($N2269="","",IF(VLOOKUP(VLOOKUP($N2269,IMPOSTAZIONI!$E$6:$I$13,5,FALSE),IMPOSTAZIONI!$B$25:$N$32,12,FALSE)=0,"",VLOOKUP(VLOOKUP($N2269,IMPOSTAZIONI!$E$6:$I$13,5,FALSE),IMPOSTAZIONI!$B$25:$N$32,12,FALSE)))</f>
        <v/>
      </c>
      <c r="BW2269" s="221" t="str">
        <f t="shared" si="584"/>
        <v/>
      </c>
      <c r="BX2269" s="221" t="str">
        <f t="shared" si="585"/>
        <v/>
      </c>
      <c r="BY2269" s="221">
        <f t="shared" si="586"/>
        <v>0</v>
      </c>
      <c r="BZ2269" s="231">
        <f t="shared" si="587"/>
        <v>0</v>
      </c>
      <c r="CA2269" s="246">
        <f t="shared" si="588"/>
        <v>0</v>
      </c>
      <c r="CB2269" s="246">
        <f t="shared" si="589"/>
        <v>0</v>
      </c>
      <c r="CC2269" s="246" t="str">
        <f t="shared" si="590"/>
        <v/>
      </c>
      <c r="CD2269" s="246">
        <f t="shared" si="591"/>
        <v>5</v>
      </c>
      <c r="CE2269" s="246">
        <f t="shared" si="592"/>
        <v>0</v>
      </c>
      <c r="CF2269" s="276">
        <f t="shared" si="593"/>
        <v>0</v>
      </c>
      <c r="CG2269" s="277">
        <f t="shared" si="593"/>
        <v>0</v>
      </c>
      <c r="CH2269" s="277">
        <f t="shared" si="593"/>
        <v>0</v>
      </c>
      <c r="CI2269" s="278">
        <f t="shared" si="582"/>
        <v>0</v>
      </c>
      <c r="CJ2269" s="280">
        <f t="shared" si="594"/>
        <v>0</v>
      </c>
      <c r="CK2269" s="232">
        <f t="shared" si="595"/>
        <v>0</v>
      </c>
      <c r="CL2269" s="1"/>
    </row>
    <row r="2270" spans="1:90" ht="18" customHeight="1">
      <c r="A2270" s="1"/>
      <c r="B2270" s="1"/>
      <c r="C2270" s="314"/>
      <c r="D2270" s="287" t="str">
        <f t="shared" si="581"/>
        <v/>
      </c>
      <c r="E2270" s="449" t="str">
        <f t="shared" si="583"/>
        <v/>
      </c>
      <c r="F2270" s="450"/>
      <c r="G2270" s="451"/>
      <c r="H2270" s="452"/>
      <c r="I2270" s="453"/>
      <c r="J2270" s="453"/>
      <c r="K2270" s="453"/>
      <c r="L2270" s="453"/>
      <c r="M2270" s="454"/>
      <c r="N2270" s="455"/>
      <c r="O2270" s="456"/>
      <c r="P2270" s="456"/>
      <c r="Q2270" s="456"/>
      <c r="R2270" s="456"/>
      <c r="S2270" s="456"/>
      <c r="T2270" s="456"/>
      <c r="U2270" s="456"/>
      <c r="V2270" s="456"/>
      <c r="W2270" s="456"/>
      <c r="X2270" s="456"/>
      <c r="Y2270" s="456"/>
      <c r="Z2270" s="456"/>
      <c r="AA2270" s="456"/>
      <c r="AB2270" s="456"/>
      <c r="AC2270" s="456"/>
      <c r="AD2270" s="456"/>
      <c r="AE2270" s="457"/>
      <c r="AF2270" s="455"/>
      <c r="AG2270" s="456"/>
      <c r="AH2270" s="456"/>
      <c r="AI2270" s="456"/>
      <c r="AJ2270" s="456"/>
      <c r="AK2270" s="456"/>
      <c r="AL2270" s="456"/>
      <c r="AM2270" s="456"/>
      <c r="AN2270" s="457"/>
      <c r="AO2270" s="455"/>
      <c r="AP2270" s="456"/>
      <c r="AQ2270" s="456"/>
      <c r="AR2270" s="456"/>
      <c r="AS2270" s="456"/>
      <c r="AT2270" s="456"/>
      <c r="AU2270" s="456"/>
      <c r="AV2270" s="456"/>
      <c r="AW2270" s="456"/>
      <c r="AX2270" s="456"/>
      <c r="AY2270" s="456"/>
      <c r="AZ2270" s="456"/>
      <c r="BA2270" s="456"/>
      <c r="BB2270" s="456"/>
      <c r="BC2270" s="456"/>
      <c r="BD2270" s="456"/>
      <c r="BE2270" s="456"/>
      <c r="BF2270" s="456"/>
      <c r="BG2270" s="457"/>
      <c r="BH2270" s="458"/>
      <c r="BI2270" s="459"/>
      <c r="BJ2270" s="459"/>
      <c r="BK2270" s="459"/>
      <c r="BL2270" s="459"/>
      <c r="BM2270" s="460"/>
      <c r="BN2270" s="314"/>
      <c r="BO2270" s="314"/>
      <c r="BP2270" s="1"/>
      <c r="BQ2270" s="120">
        <f>IF($F$3="","",IF(N2270=$F$3,COUNTIF(BQ$23:BQ2269,"&gt;0")+1,0))</f>
        <v>0</v>
      </c>
      <c r="BR2270" s="1"/>
      <c r="BS2270" s="20" t="str">
        <f>IF($N2270="","",IF(VLOOKUP(VLOOKUP($N2270,IMPOSTAZIONI!$E$6:$I$13,5,FALSE),IMPOSTAZIONI!$B$25:$N$32,3,FALSE)=0,"",VLOOKUP(VLOOKUP($N2270,IMPOSTAZIONI!$E$6:$I$13,5,FALSE),IMPOSTAZIONI!$B$25:$N$32,3,FALSE)))</f>
        <v/>
      </c>
      <c r="BT2270" s="20" t="str">
        <f>IF($N2270="","",IF(VLOOKUP(VLOOKUP($N2270,IMPOSTAZIONI!$E$6:$I$13,5,FALSE),IMPOSTAZIONI!$B$25:$N$32,6,FALSE)=0,"",VLOOKUP(VLOOKUP($N2270,IMPOSTAZIONI!$E$6:$I$13,5,FALSE),IMPOSTAZIONI!$B$25:$N$32,6,FALSE)))</f>
        <v/>
      </c>
      <c r="BU2270" s="20" t="str">
        <f>IF($N2270="","",IF(VLOOKUP(VLOOKUP($N2270,IMPOSTAZIONI!$E$6:$I$13,5,FALSE),IMPOSTAZIONI!$B$25:$N$32,9,FALSE)=0,"",VLOOKUP(VLOOKUP($N2270,IMPOSTAZIONI!$E$6:$I$13,5,FALSE),IMPOSTAZIONI!$B$25:$N$32,9,FALSE)))</f>
        <v/>
      </c>
      <c r="BV2270" s="20" t="str">
        <f>IF($N2270="","",IF(VLOOKUP(VLOOKUP($N2270,IMPOSTAZIONI!$E$6:$I$13,5,FALSE),IMPOSTAZIONI!$B$25:$N$32,12,FALSE)=0,"",VLOOKUP(VLOOKUP($N2270,IMPOSTAZIONI!$E$6:$I$13,5,FALSE),IMPOSTAZIONI!$B$25:$N$32,12,FALSE)))</f>
        <v/>
      </c>
      <c r="BW2270" s="221" t="str">
        <f t="shared" si="584"/>
        <v/>
      </c>
      <c r="BX2270" s="221" t="str">
        <f t="shared" si="585"/>
        <v/>
      </c>
      <c r="BY2270" s="221">
        <f t="shared" si="586"/>
        <v>0</v>
      </c>
      <c r="BZ2270" s="231">
        <f t="shared" si="587"/>
        <v>0</v>
      </c>
      <c r="CA2270" s="246">
        <f t="shared" si="588"/>
        <v>0</v>
      </c>
      <c r="CB2270" s="246">
        <f t="shared" si="589"/>
        <v>0</v>
      </c>
      <c r="CC2270" s="246" t="str">
        <f t="shared" si="590"/>
        <v/>
      </c>
      <c r="CD2270" s="246">
        <f t="shared" si="591"/>
        <v>5</v>
      </c>
      <c r="CE2270" s="246">
        <f t="shared" si="592"/>
        <v>0</v>
      </c>
      <c r="CF2270" s="276">
        <f t="shared" si="593"/>
        <v>0</v>
      </c>
      <c r="CG2270" s="277">
        <f t="shared" si="593"/>
        <v>0</v>
      </c>
      <c r="CH2270" s="277">
        <f t="shared" si="593"/>
        <v>0</v>
      </c>
      <c r="CI2270" s="278">
        <f t="shared" si="582"/>
        <v>0</v>
      </c>
      <c r="CJ2270" s="280">
        <f t="shared" si="594"/>
        <v>0</v>
      </c>
      <c r="CK2270" s="232">
        <f t="shared" si="595"/>
        <v>0</v>
      </c>
      <c r="CL2270" s="1"/>
    </row>
    <row r="2271" spans="1:90" ht="18" customHeight="1">
      <c r="A2271" s="1"/>
      <c r="B2271" s="1"/>
      <c r="C2271" s="314"/>
      <c r="D2271" s="287" t="str">
        <f t="shared" si="581"/>
        <v/>
      </c>
      <c r="E2271" s="449" t="str">
        <f t="shared" si="583"/>
        <v/>
      </c>
      <c r="F2271" s="450"/>
      <c r="G2271" s="451"/>
      <c r="H2271" s="452"/>
      <c r="I2271" s="453"/>
      <c r="J2271" s="453"/>
      <c r="K2271" s="453"/>
      <c r="L2271" s="453"/>
      <c r="M2271" s="454"/>
      <c r="N2271" s="455"/>
      <c r="O2271" s="456"/>
      <c r="P2271" s="456"/>
      <c r="Q2271" s="456"/>
      <c r="R2271" s="456"/>
      <c r="S2271" s="456"/>
      <c r="T2271" s="456"/>
      <c r="U2271" s="456"/>
      <c r="V2271" s="456"/>
      <c r="W2271" s="456"/>
      <c r="X2271" s="456"/>
      <c r="Y2271" s="456"/>
      <c r="Z2271" s="456"/>
      <c r="AA2271" s="456"/>
      <c r="AB2271" s="456"/>
      <c r="AC2271" s="456"/>
      <c r="AD2271" s="456"/>
      <c r="AE2271" s="457"/>
      <c r="AF2271" s="455"/>
      <c r="AG2271" s="456"/>
      <c r="AH2271" s="456"/>
      <c r="AI2271" s="456"/>
      <c r="AJ2271" s="456"/>
      <c r="AK2271" s="456"/>
      <c r="AL2271" s="456"/>
      <c r="AM2271" s="456"/>
      <c r="AN2271" s="457"/>
      <c r="AO2271" s="455"/>
      <c r="AP2271" s="456"/>
      <c r="AQ2271" s="456"/>
      <c r="AR2271" s="456"/>
      <c r="AS2271" s="456"/>
      <c r="AT2271" s="456"/>
      <c r="AU2271" s="456"/>
      <c r="AV2271" s="456"/>
      <c r="AW2271" s="456"/>
      <c r="AX2271" s="456"/>
      <c r="AY2271" s="456"/>
      <c r="AZ2271" s="456"/>
      <c r="BA2271" s="456"/>
      <c r="BB2271" s="456"/>
      <c r="BC2271" s="456"/>
      <c r="BD2271" s="456"/>
      <c r="BE2271" s="456"/>
      <c r="BF2271" s="456"/>
      <c r="BG2271" s="457"/>
      <c r="BH2271" s="458"/>
      <c r="BI2271" s="459"/>
      <c r="BJ2271" s="459"/>
      <c r="BK2271" s="459"/>
      <c r="BL2271" s="459"/>
      <c r="BM2271" s="460"/>
      <c r="BN2271" s="314"/>
      <c r="BO2271" s="314"/>
      <c r="BP2271" s="1"/>
      <c r="BQ2271" s="120">
        <f>IF($F$3="","",IF(N2271=$F$3,COUNTIF(BQ$23:BQ2270,"&gt;0")+1,0))</f>
        <v>0</v>
      </c>
      <c r="BR2271" s="1"/>
      <c r="BS2271" s="20" t="str">
        <f>IF($N2271="","",IF(VLOOKUP(VLOOKUP($N2271,IMPOSTAZIONI!$E$6:$I$13,5,FALSE),IMPOSTAZIONI!$B$25:$N$32,3,FALSE)=0,"",VLOOKUP(VLOOKUP($N2271,IMPOSTAZIONI!$E$6:$I$13,5,FALSE),IMPOSTAZIONI!$B$25:$N$32,3,FALSE)))</f>
        <v/>
      </c>
      <c r="BT2271" s="20" t="str">
        <f>IF($N2271="","",IF(VLOOKUP(VLOOKUP($N2271,IMPOSTAZIONI!$E$6:$I$13,5,FALSE),IMPOSTAZIONI!$B$25:$N$32,6,FALSE)=0,"",VLOOKUP(VLOOKUP($N2271,IMPOSTAZIONI!$E$6:$I$13,5,FALSE),IMPOSTAZIONI!$B$25:$N$32,6,FALSE)))</f>
        <v/>
      </c>
      <c r="BU2271" s="20" t="str">
        <f>IF($N2271="","",IF(VLOOKUP(VLOOKUP($N2271,IMPOSTAZIONI!$E$6:$I$13,5,FALSE),IMPOSTAZIONI!$B$25:$N$32,9,FALSE)=0,"",VLOOKUP(VLOOKUP($N2271,IMPOSTAZIONI!$E$6:$I$13,5,FALSE),IMPOSTAZIONI!$B$25:$N$32,9,FALSE)))</f>
        <v/>
      </c>
      <c r="BV2271" s="20" t="str">
        <f>IF($N2271="","",IF(VLOOKUP(VLOOKUP($N2271,IMPOSTAZIONI!$E$6:$I$13,5,FALSE),IMPOSTAZIONI!$B$25:$N$32,12,FALSE)=0,"",VLOOKUP(VLOOKUP($N2271,IMPOSTAZIONI!$E$6:$I$13,5,FALSE),IMPOSTAZIONI!$B$25:$N$32,12,FALSE)))</f>
        <v/>
      </c>
      <c r="BW2271" s="221" t="str">
        <f t="shared" si="584"/>
        <v/>
      </c>
      <c r="BX2271" s="221" t="str">
        <f t="shared" si="585"/>
        <v/>
      </c>
      <c r="BY2271" s="221">
        <f t="shared" si="586"/>
        <v>0</v>
      </c>
      <c r="BZ2271" s="231">
        <f t="shared" si="587"/>
        <v>0</v>
      </c>
      <c r="CA2271" s="246">
        <f t="shared" si="588"/>
        <v>0</v>
      </c>
      <c r="CB2271" s="246">
        <f t="shared" si="589"/>
        <v>0</v>
      </c>
      <c r="CC2271" s="246" t="str">
        <f t="shared" si="590"/>
        <v/>
      </c>
      <c r="CD2271" s="246">
        <f t="shared" si="591"/>
        <v>5</v>
      </c>
      <c r="CE2271" s="246">
        <f t="shared" si="592"/>
        <v>0</v>
      </c>
      <c r="CF2271" s="276">
        <f t="shared" si="593"/>
        <v>0</v>
      </c>
      <c r="CG2271" s="277">
        <f t="shared" si="593"/>
        <v>0</v>
      </c>
      <c r="CH2271" s="277">
        <f t="shared" si="593"/>
        <v>0</v>
      </c>
      <c r="CI2271" s="278">
        <f t="shared" si="582"/>
        <v>0</v>
      </c>
      <c r="CJ2271" s="280">
        <f t="shared" si="594"/>
        <v>0</v>
      </c>
      <c r="CK2271" s="232">
        <f t="shared" si="595"/>
        <v>0</v>
      </c>
      <c r="CL2271" s="1"/>
    </row>
    <row r="2272" spans="1:90" ht="18" customHeight="1">
      <c r="A2272" s="1"/>
      <c r="B2272" s="1"/>
      <c r="C2272" s="314"/>
      <c r="D2272" s="287" t="str">
        <f t="shared" si="581"/>
        <v/>
      </c>
      <c r="E2272" s="449" t="str">
        <f t="shared" si="583"/>
        <v/>
      </c>
      <c r="F2272" s="450"/>
      <c r="G2272" s="451"/>
      <c r="H2272" s="452"/>
      <c r="I2272" s="453"/>
      <c r="J2272" s="453"/>
      <c r="K2272" s="453"/>
      <c r="L2272" s="453"/>
      <c r="M2272" s="454"/>
      <c r="N2272" s="455"/>
      <c r="O2272" s="456"/>
      <c r="P2272" s="456"/>
      <c r="Q2272" s="456"/>
      <c r="R2272" s="456"/>
      <c r="S2272" s="456"/>
      <c r="T2272" s="456"/>
      <c r="U2272" s="456"/>
      <c r="V2272" s="456"/>
      <c r="W2272" s="456"/>
      <c r="X2272" s="456"/>
      <c r="Y2272" s="456"/>
      <c r="Z2272" s="456"/>
      <c r="AA2272" s="456"/>
      <c r="AB2272" s="456"/>
      <c r="AC2272" s="456"/>
      <c r="AD2272" s="456"/>
      <c r="AE2272" s="457"/>
      <c r="AF2272" s="455"/>
      <c r="AG2272" s="456"/>
      <c r="AH2272" s="456"/>
      <c r="AI2272" s="456"/>
      <c r="AJ2272" s="456"/>
      <c r="AK2272" s="456"/>
      <c r="AL2272" s="456"/>
      <c r="AM2272" s="456"/>
      <c r="AN2272" s="457"/>
      <c r="AO2272" s="455"/>
      <c r="AP2272" s="456"/>
      <c r="AQ2272" s="456"/>
      <c r="AR2272" s="456"/>
      <c r="AS2272" s="456"/>
      <c r="AT2272" s="456"/>
      <c r="AU2272" s="456"/>
      <c r="AV2272" s="456"/>
      <c r="AW2272" s="456"/>
      <c r="AX2272" s="456"/>
      <c r="AY2272" s="456"/>
      <c r="AZ2272" s="456"/>
      <c r="BA2272" s="456"/>
      <c r="BB2272" s="456"/>
      <c r="BC2272" s="456"/>
      <c r="BD2272" s="456"/>
      <c r="BE2272" s="456"/>
      <c r="BF2272" s="456"/>
      <c r="BG2272" s="457"/>
      <c r="BH2272" s="458"/>
      <c r="BI2272" s="459"/>
      <c r="BJ2272" s="459"/>
      <c r="BK2272" s="459"/>
      <c r="BL2272" s="459"/>
      <c r="BM2272" s="460"/>
      <c r="BN2272" s="314"/>
      <c r="BO2272" s="314"/>
      <c r="BP2272" s="1"/>
      <c r="BQ2272" s="120">
        <f>IF($F$3="","",IF(N2272=$F$3,COUNTIF(BQ$23:BQ2271,"&gt;0")+1,0))</f>
        <v>0</v>
      </c>
      <c r="BR2272" s="1"/>
      <c r="BS2272" s="20" t="str">
        <f>IF($N2272="","",IF(VLOOKUP(VLOOKUP($N2272,IMPOSTAZIONI!$E$6:$I$13,5,FALSE),IMPOSTAZIONI!$B$25:$N$32,3,FALSE)=0,"",VLOOKUP(VLOOKUP($N2272,IMPOSTAZIONI!$E$6:$I$13,5,FALSE),IMPOSTAZIONI!$B$25:$N$32,3,FALSE)))</f>
        <v/>
      </c>
      <c r="BT2272" s="20" t="str">
        <f>IF($N2272="","",IF(VLOOKUP(VLOOKUP($N2272,IMPOSTAZIONI!$E$6:$I$13,5,FALSE),IMPOSTAZIONI!$B$25:$N$32,6,FALSE)=0,"",VLOOKUP(VLOOKUP($N2272,IMPOSTAZIONI!$E$6:$I$13,5,FALSE),IMPOSTAZIONI!$B$25:$N$32,6,FALSE)))</f>
        <v/>
      </c>
      <c r="BU2272" s="20" t="str">
        <f>IF($N2272="","",IF(VLOOKUP(VLOOKUP($N2272,IMPOSTAZIONI!$E$6:$I$13,5,FALSE),IMPOSTAZIONI!$B$25:$N$32,9,FALSE)=0,"",VLOOKUP(VLOOKUP($N2272,IMPOSTAZIONI!$E$6:$I$13,5,FALSE),IMPOSTAZIONI!$B$25:$N$32,9,FALSE)))</f>
        <v/>
      </c>
      <c r="BV2272" s="20" t="str">
        <f>IF($N2272="","",IF(VLOOKUP(VLOOKUP($N2272,IMPOSTAZIONI!$E$6:$I$13,5,FALSE),IMPOSTAZIONI!$B$25:$N$32,12,FALSE)=0,"",VLOOKUP(VLOOKUP($N2272,IMPOSTAZIONI!$E$6:$I$13,5,FALSE),IMPOSTAZIONI!$B$25:$N$32,12,FALSE)))</f>
        <v/>
      </c>
      <c r="BW2272" s="221" t="str">
        <f t="shared" si="584"/>
        <v/>
      </c>
      <c r="BX2272" s="221" t="str">
        <f t="shared" si="585"/>
        <v/>
      </c>
      <c r="BY2272" s="221">
        <f t="shared" si="586"/>
        <v>0</v>
      </c>
      <c r="BZ2272" s="231">
        <f t="shared" si="587"/>
        <v>0</v>
      </c>
      <c r="CA2272" s="246">
        <f t="shared" si="588"/>
        <v>0</v>
      </c>
      <c r="CB2272" s="246">
        <f t="shared" si="589"/>
        <v>0</v>
      </c>
      <c r="CC2272" s="246" t="str">
        <f t="shared" si="590"/>
        <v/>
      </c>
      <c r="CD2272" s="246">
        <f t="shared" si="591"/>
        <v>5</v>
      </c>
      <c r="CE2272" s="246">
        <f t="shared" si="592"/>
        <v>0</v>
      </c>
      <c r="CF2272" s="276">
        <f t="shared" si="593"/>
        <v>0</v>
      </c>
      <c r="CG2272" s="277">
        <f t="shared" si="593"/>
        <v>0</v>
      </c>
      <c r="CH2272" s="277">
        <f t="shared" si="593"/>
        <v>0</v>
      </c>
      <c r="CI2272" s="278">
        <f t="shared" si="582"/>
        <v>0</v>
      </c>
      <c r="CJ2272" s="280">
        <f t="shared" si="594"/>
        <v>0</v>
      </c>
      <c r="CK2272" s="232">
        <f t="shared" si="595"/>
        <v>0</v>
      </c>
      <c r="CL2272" s="1"/>
    </row>
    <row r="2273" spans="1:90" ht="18" customHeight="1">
      <c r="A2273" s="1"/>
      <c r="B2273" s="1"/>
      <c r="C2273" s="314"/>
      <c r="D2273" s="287" t="str">
        <f t="shared" si="581"/>
        <v/>
      </c>
      <c r="E2273" s="449" t="str">
        <f t="shared" si="583"/>
        <v/>
      </c>
      <c r="F2273" s="450"/>
      <c r="G2273" s="451"/>
      <c r="H2273" s="452"/>
      <c r="I2273" s="453"/>
      <c r="J2273" s="453"/>
      <c r="K2273" s="453"/>
      <c r="L2273" s="453"/>
      <c r="M2273" s="454"/>
      <c r="N2273" s="455"/>
      <c r="O2273" s="456"/>
      <c r="P2273" s="456"/>
      <c r="Q2273" s="456"/>
      <c r="R2273" s="456"/>
      <c r="S2273" s="456"/>
      <c r="T2273" s="456"/>
      <c r="U2273" s="456"/>
      <c r="V2273" s="456"/>
      <c r="W2273" s="456"/>
      <c r="X2273" s="456"/>
      <c r="Y2273" s="456"/>
      <c r="Z2273" s="456"/>
      <c r="AA2273" s="456"/>
      <c r="AB2273" s="456"/>
      <c r="AC2273" s="456"/>
      <c r="AD2273" s="456"/>
      <c r="AE2273" s="457"/>
      <c r="AF2273" s="455"/>
      <c r="AG2273" s="456"/>
      <c r="AH2273" s="456"/>
      <c r="AI2273" s="456"/>
      <c r="AJ2273" s="456"/>
      <c r="AK2273" s="456"/>
      <c r="AL2273" s="456"/>
      <c r="AM2273" s="456"/>
      <c r="AN2273" s="457"/>
      <c r="AO2273" s="455"/>
      <c r="AP2273" s="456"/>
      <c r="AQ2273" s="456"/>
      <c r="AR2273" s="456"/>
      <c r="AS2273" s="456"/>
      <c r="AT2273" s="456"/>
      <c r="AU2273" s="456"/>
      <c r="AV2273" s="456"/>
      <c r="AW2273" s="456"/>
      <c r="AX2273" s="456"/>
      <c r="AY2273" s="456"/>
      <c r="AZ2273" s="456"/>
      <c r="BA2273" s="456"/>
      <c r="BB2273" s="456"/>
      <c r="BC2273" s="456"/>
      <c r="BD2273" s="456"/>
      <c r="BE2273" s="456"/>
      <c r="BF2273" s="456"/>
      <c r="BG2273" s="457"/>
      <c r="BH2273" s="458"/>
      <c r="BI2273" s="459"/>
      <c r="BJ2273" s="459"/>
      <c r="BK2273" s="459"/>
      <c r="BL2273" s="459"/>
      <c r="BM2273" s="460"/>
      <c r="BN2273" s="314"/>
      <c r="BO2273" s="314"/>
      <c r="BP2273" s="1"/>
      <c r="BQ2273" s="120">
        <f>IF($F$3="","",IF(N2273=$F$3,COUNTIF(BQ$23:BQ2272,"&gt;0")+1,0))</f>
        <v>0</v>
      </c>
      <c r="BR2273" s="1"/>
      <c r="BS2273" s="20" t="str">
        <f>IF($N2273="","",IF(VLOOKUP(VLOOKUP($N2273,IMPOSTAZIONI!$E$6:$I$13,5,FALSE),IMPOSTAZIONI!$B$25:$N$32,3,FALSE)=0,"",VLOOKUP(VLOOKUP($N2273,IMPOSTAZIONI!$E$6:$I$13,5,FALSE),IMPOSTAZIONI!$B$25:$N$32,3,FALSE)))</f>
        <v/>
      </c>
      <c r="BT2273" s="20" t="str">
        <f>IF($N2273="","",IF(VLOOKUP(VLOOKUP($N2273,IMPOSTAZIONI!$E$6:$I$13,5,FALSE),IMPOSTAZIONI!$B$25:$N$32,6,FALSE)=0,"",VLOOKUP(VLOOKUP($N2273,IMPOSTAZIONI!$E$6:$I$13,5,FALSE),IMPOSTAZIONI!$B$25:$N$32,6,FALSE)))</f>
        <v/>
      </c>
      <c r="BU2273" s="20" t="str">
        <f>IF($N2273="","",IF(VLOOKUP(VLOOKUP($N2273,IMPOSTAZIONI!$E$6:$I$13,5,FALSE),IMPOSTAZIONI!$B$25:$N$32,9,FALSE)=0,"",VLOOKUP(VLOOKUP($N2273,IMPOSTAZIONI!$E$6:$I$13,5,FALSE),IMPOSTAZIONI!$B$25:$N$32,9,FALSE)))</f>
        <v/>
      </c>
      <c r="BV2273" s="20" t="str">
        <f>IF($N2273="","",IF(VLOOKUP(VLOOKUP($N2273,IMPOSTAZIONI!$E$6:$I$13,5,FALSE),IMPOSTAZIONI!$B$25:$N$32,12,FALSE)=0,"",VLOOKUP(VLOOKUP($N2273,IMPOSTAZIONI!$E$6:$I$13,5,FALSE),IMPOSTAZIONI!$B$25:$N$32,12,FALSE)))</f>
        <v/>
      </c>
      <c r="BW2273" s="221" t="str">
        <f t="shared" si="584"/>
        <v/>
      </c>
      <c r="BX2273" s="221" t="str">
        <f t="shared" si="585"/>
        <v/>
      </c>
      <c r="BY2273" s="221">
        <f t="shared" si="586"/>
        <v>0</v>
      </c>
      <c r="BZ2273" s="231">
        <f t="shared" si="587"/>
        <v>0</v>
      </c>
      <c r="CA2273" s="246">
        <f t="shared" si="588"/>
        <v>0</v>
      </c>
      <c r="CB2273" s="246">
        <f t="shared" si="589"/>
        <v>0</v>
      </c>
      <c r="CC2273" s="246" t="str">
        <f t="shared" si="590"/>
        <v/>
      </c>
      <c r="CD2273" s="246">
        <f t="shared" si="591"/>
        <v>5</v>
      </c>
      <c r="CE2273" s="246">
        <f t="shared" si="592"/>
        <v>0</v>
      </c>
      <c r="CF2273" s="276">
        <f t="shared" si="593"/>
        <v>0</v>
      </c>
      <c r="CG2273" s="277">
        <f t="shared" si="593"/>
        <v>0</v>
      </c>
      <c r="CH2273" s="277">
        <f t="shared" si="593"/>
        <v>0</v>
      </c>
      <c r="CI2273" s="278">
        <f t="shared" si="582"/>
        <v>0</v>
      </c>
      <c r="CJ2273" s="280">
        <f t="shared" si="594"/>
        <v>0</v>
      </c>
      <c r="CK2273" s="232">
        <f t="shared" si="595"/>
        <v>0</v>
      </c>
      <c r="CL2273" s="1"/>
    </row>
    <row r="2274" spans="1:90" ht="18" customHeight="1">
      <c r="A2274" s="1"/>
      <c r="B2274" s="1"/>
      <c r="C2274" s="314"/>
      <c r="D2274" s="287" t="str">
        <f t="shared" si="581"/>
        <v/>
      </c>
      <c r="E2274" s="449" t="str">
        <f t="shared" si="583"/>
        <v/>
      </c>
      <c r="F2274" s="450"/>
      <c r="G2274" s="451"/>
      <c r="H2274" s="452"/>
      <c r="I2274" s="453"/>
      <c r="J2274" s="453"/>
      <c r="K2274" s="453"/>
      <c r="L2274" s="453"/>
      <c r="M2274" s="454"/>
      <c r="N2274" s="455"/>
      <c r="O2274" s="456"/>
      <c r="P2274" s="456"/>
      <c r="Q2274" s="456"/>
      <c r="R2274" s="456"/>
      <c r="S2274" s="456"/>
      <c r="T2274" s="456"/>
      <c r="U2274" s="456"/>
      <c r="V2274" s="456"/>
      <c r="W2274" s="456"/>
      <c r="X2274" s="456"/>
      <c r="Y2274" s="456"/>
      <c r="Z2274" s="456"/>
      <c r="AA2274" s="456"/>
      <c r="AB2274" s="456"/>
      <c r="AC2274" s="456"/>
      <c r="AD2274" s="456"/>
      <c r="AE2274" s="457"/>
      <c r="AF2274" s="455"/>
      <c r="AG2274" s="456"/>
      <c r="AH2274" s="456"/>
      <c r="AI2274" s="456"/>
      <c r="AJ2274" s="456"/>
      <c r="AK2274" s="456"/>
      <c r="AL2274" s="456"/>
      <c r="AM2274" s="456"/>
      <c r="AN2274" s="457"/>
      <c r="AO2274" s="455"/>
      <c r="AP2274" s="456"/>
      <c r="AQ2274" s="456"/>
      <c r="AR2274" s="456"/>
      <c r="AS2274" s="456"/>
      <c r="AT2274" s="456"/>
      <c r="AU2274" s="456"/>
      <c r="AV2274" s="456"/>
      <c r="AW2274" s="456"/>
      <c r="AX2274" s="456"/>
      <c r="AY2274" s="456"/>
      <c r="AZ2274" s="456"/>
      <c r="BA2274" s="456"/>
      <c r="BB2274" s="456"/>
      <c r="BC2274" s="456"/>
      <c r="BD2274" s="456"/>
      <c r="BE2274" s="456"/>
      <c r="BF2274" s="456"/>
      <c r="BG2274" s="457"/>
      <c r="BH2274" s="458"/>
      <c r="BI2274" s="459"/>
      <c r="BJ2274" s="459"/>
      <c r="BK2274" s="459"/>
      <c r="BL2274" s="459"/>
      <c r="BM2274" s="460"/>
      <c r="BN2274" s="314"/>
      <c r="BO2274" s="314"/>
      <c r="BP2274" s="1"/>
      <c r="BQ2274" s="120">
        <f>IF($F$3="","",IF(N2274=$F$3,COUNTIF(BQ$23:BQ2273,"&gt;0")+1,0))</f>
        <v>0</v>
      </c>
      <c r="BR2274" s="1"/>
      <c r="BS2274" s="20" t="str">
        <f>IF($N2274="","",IF(VLOOKUP(VLOOKUP($N2274,IMPOSTAZIONI!$E$6:$I$13,5,FALSE),IMPOSTAZIONI!$B$25:$N$32,3,FALSE)=0,"",VLOOKUP(VLOOKUP($N2274,IMPOSTAZIONI!$E$6:$I$13,5,FALSE),IMPOSTAZIONI!$B$25:$N$32,3,FALSE)))</f>
        <v/>
      </c>
      <c r="BT2274" s="20" t="str">
        <f>IF($N2274="","",IF(VLOOKUP(VLOOKUP($N2274,IMPOSTAZIONI!$E$6:$I$13,5,FALSE),IMPOSTAZIONI!$B$25:$N$32,6,FALSE)=0,"",VLOOKUP(VLOOKUP($N2274,IMPOSTAZIONI!$E$6:$I$13,5,FALSE),IMPOSTAZIONI!$B$25:$N$32,6,FALSE)))</f>
        <v/>
      </c>
      <c r="BU2274" s="20" t="str">
        <f>IF($N2274="","",IF(VLOOKUP(VLOOKUP($N2274,IMPOSTAZIONI!$E$6:$I$13,5,FALSE),IMPOSTAZIONI!$B$25:$N$32,9,FALSE)=0,"",VLOOKUP(VLOOKUP($N2274,IMPOSTAZIONI!$E$6:$I$13,5,FALSE),IMPOSTAZIONI!$B$25:$N$32,9,FALSE)))</f>
        <v/>
      </c>
      <c r="BV2274" s="20" t="str">
        <f>IF($N2274="","",IF(VLOOKUP(VLOOKUP($N2274,IMPOSTAZIONI!$E$6:$I$13,5,FALSE),IMPOSTAZIONI!$B$25:$N$32,12,FALSE)=0,"",VLOOKUP(VLOOKUP($N2274,IMPOSTAZIONI!$E$6:$I$13,5,FALSE),IMPOSTAZIONI!$B$25:$N$32,12,FALSE)))</f>
        <v/>
      </c>
      <c r="BW2274" s="221" t="str">
        <f t="shared" si="584"/>
        <v/>
      </c>
      <c r="BX2274" s="221" t="str">
        <f t="shared" si="585"/>
        <v/>
      </c>
      <c r="BY2274" s="221">
        <f t="shared" si="586"/>
        <v>0</v>
      </c>
      <c r="BZ2274" s="231">
        <f t="shared" si="587"/>
        <v>0</v>
      </c>
      <c r="CA2274" s="246">
        <f t="shared" si="588"/>
        <v>0</v>
      </c>
      <c r="CB2274" s="246">
        <f t="shared" si="589"/>
        <v>0</v>
      </c>
      <c r="CC2274" s="246" t="str">
        <f t="shared" si="590"/>
        <v/>
      </c>
      <c r="CD2274" s="246">
        <f t="shared" si="591"/>
        <v>5</v>
      </c>
      <c r="CE2274" s="246">
        <f t="shared" si="592"/>
        <v>0</v>
      </c>
      <c r="CF2274" s="276">
        <f t="shared" si="593"/>
        <v>0</v>
      </c>
      <c r="CG2274" s="277">
        <f t="shared" si="593"/>
        <v>0</v>
      </c>
      <c r="CH2274" s="277">
        <f t="shared" si="593"/>
        <v>0</v>
      </c>
      <c r="CI2274" s="278">
        <f t="shared" si="582"/>
        <v>0</v>
      </c>
      <c r="CJ2274" s="280">
        <f t="shared" si="594"/>
        <v>0</v>
      </c>
      <c r="CK2274" s="232">
        <f t="shared" si="595"/>
        <v>0</v>
      </c>
      <c r="CL2274" s="1"/>
    </row>
    <row r="2275" spans="1:90" ht="18" customHeight="1">
      <c r="A2275" s="1"/>
      <c r="B2275" s="1"/>
      <c r="C2275" s="314"/>
      <c r="D2275" s="287" t="str">
        <f t="shared" si="581"/>
        <v/>
      </c>
      <c r="E2275" s="449" t="str">
        <f t="shared" si="583"/>
        <v/>
      </c>
      <c r="F2275" s="450"/>
      <c r="G2275" s="451"/>
      <c r="H2275" s="452"/>
      <c r="I2275" s="453"/>
      <c r="J2275" s="453"/>
      <c r="K2275" s="453"/>
      <c r="L2275" s="453"/>
      <c r="M2275" s="454"/>
      <c r="N2275" s="455"/>
      <c r="O2275" s="456"/>
      <c r="P2275" s="456"/>
      <c r="Q2275" s="456"/>
      <c r="R2275" s="456"/>
      <c r="S2275" s="456"/>
      <c r="T2275" s="456"/>
      <c r="U2275" s="456"/>
      <c r="V2275" s="456"/>
      <c r="W2275" s="456"/>
      <c r="X2275" s="456"/>
      <c r="Y2275" s="456"/>
      <c r="Z2275" s="456"/>
      <c r="AA2275" s="456"/>
      <c r="AB2275" s="456"/>
      <c r="AC2275" s="456"/>
      <c r="AD2275" s="456"/>
      <c r="AE2275" s="457"/>
      <c r="AF2275" s="455"/>
      <c r="AG2275" s="456"/>
      <c r="AH2275" s="456"/>
      <c r="AI2275" s="456"/>
      <c r="AJ2275" s="456"/>
      <c r="AK2275" s="456"/>
      <c r="AL2275" s="456"/>
      <c r="AM2275" s="456"/>
      <c r="AN2275" s="457"/>
      <c r="AO2275" s="455"/>
      <c r="AP2275" s="456"/>
      <c r="AQ2275" s="456"/>
      <c r="AR2275" s="456"/>
      <c r="AS2275" s="456"/>
      <c r="AT2275" s="456"/>
      <c r="AU2275" s="456"/>
      <c r="AV2275" s="456"/>
      <c r="AW2275" s="456"/>
      <c r="AX2275" s="456"/>
      <c r="AY2275" s="456"/>
      <c r="AZ2275" s="456"/>
      <c r="BA2275" s="456"/>
      <c r="BB2275" s="456"/>
      <c r="BC2275" s="456"/>
      <c r="BD2275" s="456"/>
      <c r="BE2275" s="456"/>
      <c r="BF2275" s="456"/>
      <c r="BG2275" s="457"/>
      <c r="BH2275" s="458"/>
      <c r="BI2275" s="459"/>
      <c r="BJ2275" s="459"/>
      <c r="BK2275" s="459"/>
      <c r="BL2275" s="459"/>
      <c r="BM2275" s="460"/>
      <c r="BN2275" s="314"/>
      <c r="BO2275" s="314"/>
      <c r="BP2275" s="1"/>
      <c r="BQ2275" s="120">
        <f>IF($F$3="","",IF(N2275=$F$3,COUNTIF(BQ$23:BQ2274,"&gt;0")+1,0))</f>
        <v>0</v>
      </c>
      <c r="BR2275" s="1"/>
      <c r="BS2275" s="20" t="str">
        <f>IF($N2275="","",IF(VLOOKUP(VLOOKUP($N2275,IMPOSTAZIONI!$E$6:$I$13,5,FALSE),IMPOSTAZIONI!$B$25:$N$32,3,FALSE)=0,"",VLOOKUP(VLOOKUP($N2275,IMPOSTAZIONI!$E$6:$I$13,5,FALSE),IMPOSTAZIONI!$B$25:$N$32,3,FALSE)))</f>
        <v/>
      </c>
      <c r="BT2275" s="20" t="str">
        <f>IF($N2275="","",IF(VLOOKUP(VLOOKUP($N2275,IMPOSTAZIONI!$E$6:$I$13,5,FALSE),IMPOSTAZIONI!$B$25:$N$32,6,FALSE)=0,"",VLOOKUP(VLOOKUP($N2275,IMPOSTAZIONI!$E$6:$I$13,5,FALSE),IMPOSTAZIONI!$B$25:$N$32,6,FALSE)))</f>
        <v/>
      </c>
      <c r="BU2275" s="20" t="str">
        <f>IF($N2275="","",IF(VLOOKUP(VLOOKUP($N2275,IMPOSTAZIONI!$E$6:$I$13,5,FALSE),IMPOSTAZIONI!$B$25:$N$32,9,FALSE)=0,"",VLOOKUP(VLOOKUP($N2275,IMPOSTAZIONI!$E$6:$I$13,5,FALSE),IMPOSTAZIONI!$B$25:$N$32,9,FALSE)))</f>
        <v/>
      </c>
      <c r="BV2275" s="20" t="str">
        <f>IF($N2275="","",IF(VLOOKUP(VLOOKUP($N2275,IMPOSTAZIONI!$E$6:$I$13,5,FALSE),IMPOSTAZIONI!$B$25:$N$32,12,FALSE)=0,"",VLOOKUP(VLOOKUP($N2275,IMPOSTAZIONI!$E$6:$I$13,5,FALSE),IMPOSTAZIONI!$B$25:$N$32,12,FALSE)))</f>
        <v/>
      </c>
      <c r="BW2275" s="221" t="str">
        <f t="shared" si="584"/>
        <v/>
      </c>
      <c r="BX2275" s="221" t="str">
        <f t="shared" si="585"/>
        <v/>
      </c>
      <c r="BY2275" s="221">
        <f t="shared" si="586"/>
        <v>0</v>
      </c>
      <c r="BZ2275" s="231">
        <f t="shared" si="587"/>
        <v>0</v>
      </c>
      <c r="CA2275" s="246">
        <f t="shared" si="588"/>
        <v>0</v>
      </c>
      <c r="CB2275" s="246">
        <f t="shared" si="589"/>
        <v>0</v>
      </c>
      <c r="CC2275" s="246" t="str">
        <f t="shared" si="590"/>
        <v/>
      </c>
      <c r="CD2275" s="246">
        <f t="shared" si="591"/>
        <v>5</v>
      </c>
      <c r="CE2275" s="246">
        <f t="shared" si="592"/>
        <v>0</v>
      </c>
      <c r="CF2275" s="276">
        <f t="shared" si="593"/>
        <v>0</v>
      </c>
      <c r="CG2275" s="277">
        <f t="shared" si="593"/>
        <v>0</v>
      </c>
      <c r="CH2275" s="277">
        <f t="shared" si="593"/>
        <v>0</v>
      </c>
      <c r="CI2275" s="278">
        <f t="shared" si="582"/>
        <v>0</v>
      </c>
      <c r="CJ2275" s="280">
        <f t="shared" si="594"/>
        <v>0</v>
      </c>
      <c r="CK2275" s="232">
        <f t="shared" si="595"/>
        <v>0</v>
      </c>
      <c r="CL2275" s="1"/>
    </row>
    <row r="2276" spans="1:90" ht="18" customHeight="1">
      <c r="A2276" s="1"/>
      <c r="B2276" s="1"/>
      <c r="C2276" s="314"/>
      <c r="D2276" s="287" t="str">
        <f t="shared" si="581"/>
        <v/>
      </c>
      <c r="E2276" s="449" t="str">
        <f t="shared" si="583"/>
        <v/>
      </c>
      <c r="F2276" s="450"/>
      <c r="G2276" s="451"/>
      <c r="H2276" s="452"/>
      <c r="I2276" s="453"/>
      <c r="J2276" s="453"/>
      <c r="K2276" s="453"/>
      <c r="L2276" s="453"/>
      <c r="M2276" s="454"/>
      <c r="N2276" s="455"/>
      <c r="O2276" s="456"/>
      <c r="P2276" s="456"/>
      <c r="Q2276" s="456"/>
      <c r="R2276" s="456"/>
      <c r="S2276" s="456"/>
      <c r="T2276" s="456"/>
      <c r="U2276" s="456"/>
      <c r="V2276" s="456"/>
      <c r="W2276" s="456"/>
      <c r="X2276" s="456"/>
      <c r="Y2276" s="456"/>
      <c r="Z2276" s="456"/>
      <c r="AA2276" s="456"/>
      <c r="AB2276" s="456"/>
      <c r="AC2276" s="456"/>
      <c r="AD2276" s="456"/>
      <c r="AE2276" s="457"/>
      <c r="AF2276" s="455"/>
      <c r="AG2276" s="456"/>
      <c r="AH2276" s="456"/>
      <c r="AI2276" s="456"/>
      <c r="AJ2276" s="456"/>
      <c r="AK2276" s="456"/>
      <c r="AL2276" s="456"/>
      <c r="AM2276" s="456"/>
      <c r="AN2276" s="457"/>
      <c r="AO2276" s="455"/>
      <c r="AP2276" s="456"/>
      <c r="AQ2276" s="456"/>
      <c r="AR2276" s="456"/>
      <c r="AS2276" s="456"/>
      <c r="AT2276" s="456"/>
      <c r="AU2276" s="456"/>
      <c r="AV2276" s="456"/>
      <c r="AW2276" s="456"/>
      <c r="AX2276" s="456"/>
      <c r="AY2276" s="456"/>
      <c r="AZ2276" s="456"/>
      <c r="BA2276" s="456"/>
      <c r="BB2276" s="456"/>
      <c r="BC2276" s="456"/>
      <c r="BD2276" s="456"/>
      <c r="BE2276" s="456"/>
      <c r="BF2276" s="456"/>
      <c r="BG2276" s="457"/>
      <c r="BH2276" s="458"/>
      <c r="BI2276" s="459"/>
      <c r="BJ2276" s="459"/>
      <c r="BK2276" s="459"/>
      <c r="BL2276" s="459"/>
      <c r="BM2276" s="460"/>
      <c r="BN2276" s="314"/>
      <c r="BO2276" s="314"/>
      <c r="BP2276" s="1"/>
      <c r="BQ2276" s="120">
        <f>IF($F$3="","",IF(N2276=$F$3,COUNTIF(BQ$23:BQ2275,"&gt;0")+1,0))</f>
        <v>0</v>
      </c>
      <c r="BR2276" s="1"/>
      <c r="BS2276" s="20" t="str">
        <f>IF($N2276="","",IF(VLOOKUP(VLOOKUP($N2276,IMPOSTAZIONI!$E$6:$I$13,5,FALSE),IMPOSTAZIONI!$B$25:$N$32,3,FALSE)=0,"",VLOOKUP(VLOOKUP($N2276,IMPOSTAZIONI!$E$6:$I$13,5,FALSE),IMPOSTAZIONI!$B$25:$N$32,3,FALSE)))</f>
        <v/>
      </c>
      <c r="BT2276" s="20" t="str">
        <f>IF($N2276="","",IF(VLOOKUP(VLOOKUP($N2276,IMPOSTAZIONI!$E$6:$I$13,5,FALSE),IMPOSTAZIONI!$B$25:$N$32,6,FALSE)=0,"",VLOOKUP(VLOOKUP($N2276,IMPOSTAZIONI!$E$6:$I$13,5,FALSE),IMPOSTAZIONI!$B$25:$N$32,6,FALSE)))</f>
        <v/>
      </c>
      <c r="BU2276" s="20" t="str">
        <f>IF($N2276="","",IF(VLOOKUP(VLOOKUP($N2276,IMPOSTAZIONI!$E$6:$I$13,5,FALSE),IMPOSTAZIONI!$B$25:$N$32,9,FALSE)=0,"",VLOOKUP(VLOOKUP($N2276,IMPOSTAZIONI!$E$6:$I$13,5,FALSE),IMPOSTAZIONI!$B$25:$N$32,9,FALSE)))</f>
        <v/>
      </c>
      <c r="BV2276" s="20" t="str">
        <f>IF($N2276="","",IF(VLOOKUP(VLOOKUP($N2276,IMPOSTAZIONI!$E$6:$I$13,5,FALSE),IMPOSTAZIONI!$B$25:$N$32,12,FALSE)=0,"",VLOOKUP(VLOOKUP($N2276,IMPOSTAZIONI!$E$6:$I$13,5,FALSE),IMPOSTAZIONI!$B$25:$N$32,12,FALSE)))</f>
        <v/>
      </c>
      <c r="BW2276" s="221" t="str">
        <f t="shared" si="584"/>
        <v/>
      </c>
      <c r="BX2276" s="221" t="str">
        <f t="shared" si="585"/>
        <v/>
      </c>
      <c r="BY2276" s="221">
        <f t="shared" si="586"/>
        <v>0</v>
      </c>
      <c r="BZ2276" s="231">
        <f t="shared" si="587"/>
        <v>0</v>
      </c>
      <c r="CA2276" s="246">
        <f t="shared" si="588"/>
        <v>0</v>
      </c>
      <c r="CB2276" s="246">
        <f t="shared" si="589"/>
        <v>0</v>
      </c>
      <c r="CC2276" s="246" t="str">
        <f t="shared" si="590"/>
        <v/>
      </c>
      <c r="CD2276" s="246">
        <f t="shared" si="591"/>
        <v>5</v>
      </c>
      <c r="CE2276" s="246">
        <f t="shared" si="592"/>
        <v>0</v>
      </c>
      <c r="CF2276" s="276">
        <f t="shared" si="593"/>
        <v>0</v>
      </c>
      <c r="CG2276" s="277">
        <f t="shared" si="593"/>
        <v>0</v>
      </c>
      <c r="CH2276" s="277">
        <f t="shared" si="593"/>
        <v>0</v>
      </c>
      <c r="CI2276" s="278">
        <f t="shared" si="582"/>
        <v>0</v>
      </c>
      <c r="CJ2276" s="280">
        <f t="shared" si="594"/>
        <v>0</v>
      </c>
      <c r="CK2276" s="232">
        <f t="shared" si="595"/>
        <v>0</v>
      </c>
      <c r="CL2276" s="1"/>
    </row>
    <row r="2277" spans="1:90" ht="18" customHeight="1">
      <c r="A2277" s="1"/>
      <c r="B2277" s="1"/>
      <c r="C2277" s="314"/>
      <c r="D2277" s="287" t="str">
        <f t="shared" si="581"/>
        <v/>
      </c>
      <c r="E2277" s="449" t="str">
        <f t="shared" si="583"/>
        <v/>
      </c>
      <c r="F2277" s="450"/>
      <c r="G2277" s="451"/>
      <c r="H2277" s="452"/>
      <c r="I2277" s="453"/>
      <c r="J2277" s="453"/>
      <c r="K2277" s="453"/>
      <c r="L2277" s="453"/>
      <c r="M2277" s="454"/>
      <c r="N2277" s="455"/>
      <c r="O2277" s="456"/>
      <c r="P2277" s="456"/>
      <c r="Q2277" s="456"/>
      <c r="R2277" s="456"/>
      <c r="S2277" s="456"/>
      <c r="T2277" s="456"/>
      <c r="U2277" s="456"/>
      <c r="V2277" s="456"/>
      <c r="W2277" s="456"/>
      <c r="X2277" s="456"/>
      <c r="Y2277" s="456"/>
      <c r="Z2277" s="456"/>
      <c r="AA2277" s="456"/>
      <c r="AB2277" s="456"/>
      <c r="AC2277" s="456"/>
      <c r="AD2277" s="456"/>
      <c r="AE2277" s="457"/>
      <c r="AF2277" s="455"/>
      <c r="AG2277" s="456"/>
      <c r="AH2277" s="456"/>
      <c r="AI2277" s="456"/>
      <c r="AJ2277" s="456"/>
      <c r="AK2277" s="456"/>
      <c r="AL2277" s="456"/>
      <c r="AM2277" s="456"/>
      <c r="AN2277" s="457"/>
      <c r="AO2277" s="455"/>
      <c r="AP2277" s="456"/>
      <c r="AQ2277" s="456"/>
      <c r="AR2277" s="456"/>
      <c r="AS2277" s="456"/>
      <c r="AT2277" s="456"/>
      <c r="AU2277" s="456"/>
      <c r="AV2277" s="456"/>
      <c r="AW2277" s="456"/>
      <c r="AX2277" s="456"/>
      <c r="AY2277" s="456"/>
      <c r="AZ2277" s="456"/>
      <c r="BA2277" s="456"/>
      <c r="BB2277" s="456"/>
      <c r="BC2277" s="456"/>
      <c r="BD2277" s="456"/>
      <c r="BE2277" s="456"/>
      <c r="BF2277" s="456"/>
      <c r="BG2277" s="457"/>
      <c r="BH2277" s="458"/>
      <c r="BI2277" s="459"/>
      <c r="BJ2277" s="459"/>
      <c r="BK2277" s="459"/>
      <c r="BL2277" s="459"/>
      <c r="BM2277" s="460"/>
      <c r="BN2277" s="314"/>
      <c r="BO2277" s="314"/>
      <c r="BP2277" s="1"/>
      <c r="BQ2277" s="120">
        <f>IF($F$3="","",IF(N2277=$F$3,COUNTIF(BQ$23:BQ2276,"&gt;0")+1,0))</f>
        <v>0</v>
      </c>
      <c r="BR2277" s="1"/>
      <c r="BS2277" s="20" t="str">
        <f>IF($N2277="","",IF(VLOOKUP(VLOOKUP($N2277,IMPOSTAZIONI!$E$6:$I$13,5,FALSE),IMPOSTAZIONI!$B$25:$N$32,3,FALSE)=0,"",VLOOKUP(VLOOKUP($N2277,IMPOSTAZIONI!$E$6:$I$13,5,FALSE),IMPOSTAZIONI!$B$25:$N$32,3,FALSE)))</f>
        <v/>
      </c>
      <c r="BT2277" s="20" t="str">
        <f>IF($N2277="","",IF(VLOOKUP(VLOOKUP($N2277,IMPOSTAZIONI!$E$6:$I$13,5,FALSE),IMPOSTAZIONI!$B$25:$N$32,6,FALSE)=0,"",VLOOKUP(VLOOKUP($N2277,IMPOSTAZIONI!$E$6:$I$13,5,FALSE),IMPOSTAZIONI!$B$25:$N$32,6,FALSE)))</f>
        <v/>
      </c>
      <c r="BU2277" s="20" t="str">
        <f>IF($N2277="","",IF(VLOOKUP(VLOOKUP($N2277,IMPOSTAZIONI!$E$6:$I$13,5,FALSE),IMPOSTAZIONI!$B$25:$N$32,9,FALSE)=0,"",VLOOKUP(VLOOKUP($N2277,IMPOSTAZIONI!$E$6:$I$13,5,FALSE),IMPOSTAZIONI!$B$25:$N$32,9,FALSE)))</f>
        <v/>
      </c>
      <c r="BV2277" s="20" t="str">
        <f>IF($N2277="","",IF(VLOOKUP(VLOOKUP($N2277,IMPOSTAZIONI!$E$6:$I$13,5,FALSE),IMPOSTAZIONI!$B$25:$N$32,12,FALSE)=0,"",VLOOKUP(VLOOKUP($N2277,IMPOSTAZIONI!$E$6:$I$13,5,FALSE),IMPOSTAZIONI!$B$25:$N$32,12,FALSE)))</f>
        <v/>
      </c>
      <c r="BW2277" s="221" t="str">
        <f t="shared" si="584"/>
        <v/>
      </c>
      <c r="BX2277" s="221" t="str">
        <f t="shared" si="585"/>
        <v/>
      </c>
      <c r="BY2277" s="221">
        <f t="shared" si="586"/>
        <v>0</v>
      </c>
      <c r="BZ2277" s="231">
        <f t="shared" si="587"/>
        <v>0</v>
      </c>
      <c r="CA2277" s="246">
        <f t="shared" si="588"/>
        <v>0</v>
      </c>
      <c r="CB2277" s="246">
        <f t="shared" si="589"/>
        <v>0</v>
      </c>
      <c r="CC2277" s="246" t="str">
        <f t="shared" si="590"/>
        <v/>
      </c>
      <c r="CD2277" s="246">
        <f t="shared" si="591"/>
        <v>5</v>
      </c>
      <c r="CE2277" s="246">
        <f t="shared" si="592"/>
        <v>0</v>
      </c>
      <c r="CF2277" s="276">
        <f t="shared" si="593"/>
        <v>0</v>
      </c>
      <c r="CG2277" s="277">
        <f t="shared" si="593"/>
        <v>0</v>
      </c>
      <c r="CH2277" s="277">
        <f t="shared" si="593"/>
        <v>0</v>
      </c>
      <c r="CI2277" s="278">
        <f t="shared" si="582"/>
        <v>0</v>
      </c>
      <c r="CJ2277" s="280">
        <f t="shared" si="594"/>
        <v>0</v>
      </c>
      <c r="CK2277" s="232">
        <f t="shared" si="595"/>
        <v>0</v>
      </c>
      <c r="CL2277" s="1"/>
    </row>
    <row r="2278" spans="1:90" ht="18" customHeight="1">
      <c r="A2278" s="1"/>
      <c r="B2278" s="1"/>
      <c r="C2278" s="314"/>
      <c r="D2278" s="287" t="str">
        <f t="shared" si="581"/>
        <v/>
      </c>
      <c r="E2278" s="449" t="str">
        <f t="shared" si="583"/>
        <v/>
      </c>
      <c r="F2278" s="450"/>
      <c r="G2278" s="451"/>
      <c r="H2278" s="452"/>
      <c r="I2278" s="453"/>
      <c r="J2278" s="453"/>
      <c r="K2278" s="453"/>
      <c r="L2278" s="453"/>
      <c r="M2278" s="454"/>
      <c r="N2278" s="455"/>
      <c r="O2278" s="456"/>
      <c r="P2278" s="456"/>
      <c r="Q2278" s="456"/>
      <c r="R2278" s="456"/>
      <c r="S2278" s="456"/>
      <c r="T2278" s="456"/>
      <c r="U2278" s="456"/>
      <c r="V2278" s="456"/>
      <c r="W2278" s="456"/>
      <c r="X2278" s="456"/>
      <c r="Y2278" s="456"/>
      <c r="Z2278" s="456"/>
      <c r="AA2278" s="456"/>
      <c r="AB2278" s="456"/>
      <c r="AC2278" s="456"/>
      <c r="AD2278" s="456"/>
      <c r="AE2278" s="457"/>
      <c r="AF2278" s="455"/>
      <c r="AG2278" s="456"/>
      <c r="AH2278" s="456"/>
      <c r="AI2278" s="456"/>
      <c r="AJ2278" s="456"/>
      <c r="AK2278" s="456"/>
      <c r="AL2278" s="456"/>
      <c r="AM2278" s="456"/>
      <c r="AN2278" s="457"/>
      <c r="AO2278" s="455"/>
      <c r="AP2278" s="456"/>
      <c r="AQ2278" s="456"/>
      <c r="AR2278" s="456"/>
      <c r="AS2278" s="456"/>
      <c r="AT2278" s="456"/>
      <c r="AU2278" s="456"/>
      <c r="AV2278" s="456"/>
      <c r="AW2278" s="456"/>
      <c r="AX2278" s="456"/>
      <c r="AY2278" s="456"/>
      <c r="AZ2278" s="456"/>
      <c r="BA2278" s="456"/>
      <c r="BB2278" s="456"/>
      <c r="BC2278" s="456"/>
      <c r="BD2278" s="456"/>
      <c r="BE2278" s="456"/>
      <c r="BF2278" s="456"/>
      <c r="BG2278" s="457"/>
      <c r="BH2278" s="458"/>
      <c r="BI2278" s="459"/>
      <c r="BJ2278" s="459"/>
      <c r="BK2278" s="459"/>
      <c r="BL2278" s="459"/>
      <c r="BM2278" s="460"/>
      <c r="BN2278" s="314"/>
      <c r="BO2278" s="314"/>
      <c r="BP2278" s="1"/>
      <c r="BQ2278" s="120">
        <f>IF($F$3="","",IF(N2278=$F$3,COUNTIF(BQ$23:BQ2277,"&gt;0")+1,0))</f>
        <v>0</v>
      </c>
      <c r="BR2278" s="1"/>
      <c r="BS2278" s="20" t="str">
        <f>IF($N2278="","",IF(VLOOKUP(VLOOKUP($N2278,IMPOSTAZIONI!$E$6:$I$13,5,FALSE),IMPOSTAZIONI!$B$25:$N$32,3,FALSE)=0,"",VLOOKUP(VLOOKUP($N2278,IMPOSTAZIONI!$E$6:$I$13,5,FALSE),IMPOSTAZIONI!$B$25:$N$32,3,FALSE)))</f>
        <v/>
      </c>
      <c r="BT2278" s="20" t="str">
        <f>IF($N2278="","",IF(VLOOKUP(VLOOKUP($N2278,IMPOSTAZIONI!$E$6:$I$13,5,FALSE),IMPOSTAZIONI!$B$25:$N$32,6,FALSE)=0,"",VLOOKUP(VLOOKUP($N2278,IMPOSTAZIONI!$E$6:$I$13,5,FALSE),IMPOSTAZIONI!$B$25:$N$32,6,FALSE)))</f>
        <v/>
      </c>
      <c r="BU2278" s="20" t="str">
        <f>IF($N2278="","",IF(VLOOKUP(VLOOKUP($N2278,IMPOSTAZIONI!$E$6:$I$13,5,FALSE),IMPOSTAZIONI!$B$25:$N$32,9,FALSE)=0,"",VLOOKUP(VLOOKUP($N2278,IMPOSTAZIONI!$E$6:$I$13,5,FALSE),IMPOSTAZIONI!$B$25:$N$32,9,FALSE)))</f>
        <v/>
      </c>
      <c r="BV2278" s="20" t="str">
        <f>IF($N2278="","",IF(VLOOKUP(VLOOKUP($N2278,IMPOSTAZIONI!$E$6:$I$13,5,FALSE),IMPOSTAZIONI!$B$25:$N$32,12,FALSE)=0,"",VLOOKUP(VLOOKUP($N2278,IMPOSTAZIONI!$E$6:$I$13,5,FALSE),IMPOSTAZIONI!$B$25:$N$32,12,FALSE)))</f>
        <v/>
      </c>
      <c r="BW2278" s="221" t="str">
        <f t="shared" si="584"/>
        <v/>
      </c>
      <c r="BX2278" s="221" t="str">
        <f t="shared" si="585"/>
        <v/>
      </c>
      <c r="BY2278" s="221">
        <f t="shared" si="586"/>
        <v>0</v>
      </c>
      <c r="BZ2278" s="231">
        <f t="shared" si="587"/>
        <v>0</v>
      </c>
      <c r="CA2278" s="246">
        <f t="shared" si="588"/>
        <v>0</v>
      </c>
      <c r="CB2278" s="246">
        <f t="shared" si="589"/>
        <v>0</v>
      </c>
      <c r="CC2278" s="246" t="str">
        <f t="shared" si="590"/>
        <v/>
      </c>
      <c r="CD2278" s="246">
        <f t="shared" si="591"/>
        <v>5</v>
      </c>
      <c r="CE2278" s="246">
        <f t="shared" si="592"/>
        <v>0</v>
      </c>
      <c r="CF2278" s="276">
        <f t="shared" si="593"/>
        <v>0</v>
      </c>
      <c r="CG2278" s="277">
        <f t="shared" si="593"/>
        <v>0</v>
      </c>
      <c r="CH2278" s="277">
        <f t="shared" si="593"/>
        <v>0</v>
      </c>
      <c r="CI2278" s="278">
        <f t="shared" si="582"/>
        <v>0</v>
      </c>
      <c r="CJ2278" s="280">
        <f t="shared" si="594"/>
        <v>0</v>
      </c>
      <c r="CK2278" s="232">
        <f t="shared" si="595"/>
        <v>0</v>
      </c>
      <c r="CL2278" s="1"/>
    </row>
    <row r="2279" spans="1:90" ht="18" customHeight="1">
      <c r="A2279" s="1"/>
      <c r="B2279" s="1"/>
      <c r="C2279" s="314"/>
      <c r="D2279" s="287" t="str">
        <f t="shared" si="581"/>
        <v/>
      </c>
      <c r="E2279" s="449" t="str">
        <f t="shared" si="583"/>
        <v/>
      </c>
      <c r="F2279" s="450"/>
      <c r="G2279" s="451"/>
      <c r="H2279" s="452"/>
      <c r="I2279" s="453"/>
      <c r="J2279" s="453"/>
      <c r="K2279" s="453"/>
      <c r="L2279" s="453"/>
      <c r="M2279" s="454"/>
      <c r="N2279" s="455"/>
      <c r="O2279" s="456"/>
      <c r="P2279" s="456"/>
      <c r="Q2279" s="456"/>
      <c r="R2279" s="456"/>
      <c r="S2279" s="456"/>
      <c r="T2279" s="456"/>
      <c r="U2279" s="456"/>
      <c r="V2279" s="456"/>
      <c r="W2279" s="456"/>
      <c r="X2279" s="456"/>
      <c r="Y2279" s="456"/>
      <c r="Z2279" s="456"/>
      <c r="AA2279" s="456"/>
      <c r="AB2279" s="456"/>
      <c r="AC2279" s="456"/>
      <c r="AD2279" s="456"/>
      <c r="AE2279" s="457"/>
      <c r="AF2279" s="455"/>
      <c r="AG2279" s="456"/>
      <c r="AH2279" s="456"/>
      <c r="AI2279" s="456"/>
      <c r="AJ2279" s="456"/>
      <c r="AK2279" s="456"/>
      <c r="AL2279" s="456"/>
      <c r="AM2279" s="456"/>
      <c r="AN2279" s="457"/>
      <c r="AO2279" s="455"/>
      <c r="AP2279" s="456"/>
      <c r="AQ2279" s="456"/>
      <c r="AR2279" s="456"/>
      <c r="AS2279" s="456"/>
      <c r="AT2279" s="456"/>
      <c r="AU2279" s="456"/>
      <c r="AV2279" s="456"/>
      <c r="AW2279" s="456"/>
      <c r="AX2279" s="456"/>
      <c r="AY2279" s="456"/>
      <c r="AZ2279" s="456"/>
      <c r="BA2279" s="456"/>
      <c r="BB2279" s="456"/>
      <c r="BC2279" s="456"/>
      <c r="BD2279" s="456"/>
      <c r="BE2279" s="456"/>
      <c r="BF2279" s="456"/>
      <c r="BG2279" s="457"/>
      <c r="BH2279" s="458"/>
      <c r="BI2279" s="459"/>
      <c r="BJ2279" s="459"/>
      <c r="BK2279" s="459"/>
      <c r="BL2279" s="459"/>
      <c r="BM2279" s="460"/>
      <c r="BN2279" s="314"/>
      <c r="BO2279" s="314"/>
      <c r="BP2279" s="1"/>
      <c r="BQ2279" s="120">
        <f>IF($F$3="","",IF(N2279=$F$3,COUNTIF(BQ$23:BQ2278,"&gt;0")+1,0))</f>
        <v>0</v>
      </c>
      <c r="BR2279" s="1"/>
      <c r="BS2279" s="20" t="str">
        <f>IF($N2279="","",IF(VLOOKUP(VLOOKUP($N2279,IMPOSTAZIONI!$E$6:$I$13,5,FALSE),IMPOSTAZIONI!$B$25:$N$32,3,FALSE)=0,"",VLOOKUP(VLOOKUP($N2279,IMPOSTAZIONI!$E$6:$I$13,5,FALSE),IMPOSTAZIONI!$B$25:$N$32,3,FALSE)))</f>
        <v/>
      </c>
      <c r="BT2279" s="20" t="str">
        <f>IF($N2279="","",IF(VLOOKUP(VLOOKUP($N2279,IMPOSTAZIONI!$E$6:$I$13,5,FALSE),IMPOSTAZIONI!$B$25:$N$32,6,FALSE)=0,"",VLOOKUP(VLOOKUP($N2279,IMPOSTAZIONI!$E$6:$I$13,5,FALSE),IMPOSTAZIONI!$B$25:$N$32,6,FALSE)))</f>
        <v/>
      </c>
      <c r="BU2279" s="20" t="str">
        <f>IF($N2279="","",IF(VLOOKUP(VLOOKUP($N2279,IMPOSTAZIONI!$E$6:$I$13,5,FALSE),IMPOSTAZIONI!$B$25:$N$32,9,FALSE)=0,"",VLOOKUP(VLOOKUP($N2279,IMPOSTAZIONI!$E$6:$I$13,5,FALSE),IMPOSTAZIONI!$B$25:$N$32,9,FALSE)))</f>
        <v/>
      </c>
      <c r="BV2279" s="20" t="str">
        <f>IF($N2279="","",IF(VLOOKUP(VLOOKUP($N2279,IMPOSTAZIONI!$E$6:$I$13,5,FALSE),IMPOSTAZIONI!$B$25:$N$32,12,FALSE)=0,"",VLOOKUP(VLOOKUP($N2279,IMPOSTAZIONI!$E$6:$I$13,5,FALSE),IMPOSTAZIONI!$B$25:$N$32,12,FALSE)))</f>
        <v/>
      </c>
      <c r="BW2279" s="221" t="str">
        <f t="shared" si="584"/>
        <v/>
      </c>
      <c r="BX2279" s="221" t="str">
        <f t="shared" si="585"/>
        <v/>
      </c>
      <c r="BY2279" s="221">
        <f t="shared" si="586"/>
        <v>0</v>
      </c>
      <c r="BZ2279" s="231">
        <f t="shared" si="587"/>
        <v>0</v>
      </c>
      <c r="CA2279" s="246">
        <f t="shared" si="588"/>
        <v>0</v>
      </c>
      <c r="CB2279" s="246">
        <f t="shared" si="589"/>
        <v>0</v>
      </c>
      <c r="CC2279" s="246" t="str">
        <f t="shared" si="590"/>
        <v/>
      </c>
      <c r="CD2279" s="246">
        <f t="shared" si="591"/>
        <v>5</v>
      </c>
      <c r="CE2279" s="246">
        <f t="shared" si="592"/>
        <v>0</v>
      </c>
      <c r="CF2279" s="276">
        <f t="shared" si="593"/>
        <v>0</v>
      </c>
      <c r="CG2279" s="277">
        <f t="shared" si="593"/>
        <v>0</v>
      </c>
      <c r="CH2279" s="277">
        <f t="shared" si="593"/>
        <v>0</v>
      </c>
      <c r="CI2279" s="278">
        <f t="shared" si="582"/>
        <v>0</v>
      </c>
      <c r="CJ2279" s="280">
        <f t="shared" si="594"/>
        <v>0</v>
      </c>
      <c r="CK2279" s="232">
        <f t="shared" si="595"/>
        <v>0</v>
      </c>
      <c r="CL2279" s="1"/>
    </row>
    <row r="2280" spans="1:90" ht="18" customHeight="1">
      <c r="A2280" s="1"/>
      <c r="B2280" s="1"/>
      <c r="C2280" s="314"/>
      <c r="D2280" s="287" t="str">
        <f t="shared" si="581"/>
        <v/>
      </c>
      <c r="E2280" s="449" t="str">
        <f t="shared" si="583"/>
        <v/>
      </c>
      <c r="F2280" s="450"/>
      <c r="G2280" s="451"/>
      <c r="H2280" s="452"/>
      <c r="I2280" s="453"/>
      <c r="J2280" s="453"/>
      <c r="K2280" s="453"/>
      <c r="L2280" s="453"/>
      <c r="M2280" s="454"/>
      <c r="N2280" s="455"/>
      <c r="O2280" s="456"/>
      <c r="P2280" s="456"/>
      <c r="Q2280" s="456"/>
      <c r="R2280" s="456"/>
      <c r="S2280" s="456"/>
      <c r="T2280" s="456"/>
      <c r="U2280" s="456"/>
      <c r="V2280" s="456"/>
      <c r="W2280" s="456"/>
      <c r="X2280" s="456"/>
      <c r="Y2280" s="456"/>
      <c r="Z2280" s="456"/>
      <c r="AA2280" s="456"/>
      <c r="AB2280" s="456"/>
      <c r="AC2280" s="456"/>
      <c r="AD2280" s="456"/>
      <c r="AE2280" s="457"/>
      <c r="AF2280" s="455"/>
      <c r="AG2280" s="456"/>
      <c r="AH2280" s="456"/>
      <c r="AI2280" s="456"/>
      <c r="AJ2280" s="456"/>
      <c r="AK2280" s="456"/>
      <c r="AL2280" s="456"/>
      <c r="AM2280" s="456"/>
      <c r="AN2280" s="457"/>
      <c r="AO2280" s="455"/>
      <c r="AP2280" s="456"/>
      <c r="AQ2280" s="456"/>
      <c r="AR2280" s="456"/>
      <c r="AS2280" s="456"/>
      <c r="AT2280" s="456"/>
      <c r="AU2280" s="456"/>
      <c r="AV2280" s="456"/>
      <c r="AW2280" s="456"/>
      <c r="AX2280" s="456"/>
      <c r="AY2280" s="456"/>
      <c r="AZ2280" s="456"/>
      <c r="BA2280" s="456"/>
      <c r="BB2280" s="456"/>
      <c r="BC2280" s="456"/>
      <c r="BD2280" s="456"/>
      <c r="BE2280" s="456"/>
      <c r="BF2280" s="456"/>
      <c r="BG2280" s="457"/>
      <c r="BH2280" s="458"/>
      <c r="BI2280" s="459"/>
      <c r="BJ2280" s="459"/>
      <c r="BK2280" s="459"/>
      <c r="BL2280" s="459"/>
      <c r="BM2280" s="460"/>
      <c r="BN2280" s="314"/>
      <c r="BO2280" s="314"/>
      <c r="BP2280" s="1"/>
      <c r="BQ2280" s="120">
        <f>IF($F$3="","",IF(N2280=$F$3,COUNTIF(BQ$23:BQ2279,"&gt;0")+1,0))</f>
        <v>0</v>
      </c>
      <c r="BR2280" s="1"/>
      <c r="BS2280" s="20" t="str">
        <f>IF($N2280="","",IF(VLOOKUP(VLOOKUP($N2280,IMPOSTAZIONI!$E$6:$I$13,5,FALSE),IMPOSTAZIONI!$B$25:$N$32,3,FALSE)=0,"",VLOOKUP(VLOOKUP($N2280,IMPOSTAZIONI!$E$6:$I$13,5,FALSE),IMPOSTAZIONI!$B$25:$N$32,3,FALSE)))</f>
        <v/>
      </c>
      <c r="BT2280" s="20" t="str">
        <f>IF($N2280="","",IF(VLOOKUP(VLOOKUP($N2280,IMPOSTAZIONI!$E$6:$I$13,5,FALSE),IMPOSTAZIONI!$B$25:$N$32,6,FALSE)=0,"",VLOOKUP(VLOOKUP($N2280,IMPOSTAZIONI!$E$6:$I$13,5,FALSE),IMPOSTAZIONI!$B$25:$N$32,6,FALSE)))</f>
        <v/>
      </c>
      <c r="BU2280" s="20" t="str">
        <f>IF($N2280="","",IF(VLOOKUP(VLOOKUP($N2280,IMPOSTAZIONI!$E$6:$I$13,5,FALSE),IMPOSTAZIONI!$B$25:$N$32,9,FALSE)=0,"",VLOOKUP(VLOOKUP($N2280,IMPOSTAZIONI!$E$6:$I$13,5,FALSE),IMPOSTAZIONI!$B$25:$N$32,9,FALSE)))</f>
        <v/>
      </c>
      <c r="BV2280" s="20" t="str">
        <f>IF($N2280="","",IF(VLOOKUP(VLOOKUP($N2280,IMPOSTAZIONI!$E$6:$I$13,5,FALSE),IMPOSTAZIONI!$B$25:$N$32,12,FALSE)=0,"",VLOOKUP(VLOOKUP($N2280,IMPOSTAZIONI!$E$6:$I$13,5,FALSE),IMPOSTAZIONI!$B$25:$N$32,12,FALSE)))</f>
        <v/>
      </c>
      <c r="BW2280" s="221" t="str">
        <f t="shared" si="584"/>
        <v/>
      </c>
      <c r="BX2280" s="221" t="str">
        <f t="shared" si="585"/>
        <v/>
      </c>
      <c r="BY2280" s="221">
        <f t="shared" si="586"/>
        <v>0</v>
      </c>
      <c r="BZ2280" s="231">
        <f t="shared" si="587"/>
        <v>0</v>
      </c>
      <c r="CA2280" s="246">
        <f t="shared" si="588"/>
        <v>0</v>
      </c>
      <c r="CB2280" s="246">
        <f t="shared" si="589"/>
        <v>0</v>
      </c>
      <c r="CC2280" s="246" t="str">
        <f t="shared" si="590"/>
        <v/>
      </c>
      <c r="CD2280" s="246">
        <f t="shared" si="591"/>
        <v>5</v>
      </c>
      <c r="CE2280" s="246">
        <f t="shared" si="592"/>
        <v>0</v>
      </c>
      <c r="CF2280" s="276">
        <f t="shared" si="593"/>
        <v>0</v>
      </c>
      <c r="CG2280" s="277">
        <f t="shared" si="593"/>
        <v>0</v>
      </c>
      <c r="CH2280" s="277">
        <f t="shared" si="593"/>
        <v>0</v>
      </c>
      <c r="CI2280" s="278">
        <f t="shared" si="582"/>
        <v>0</v>
      </c>
      <c r="CJ2280" s="280">
        <f t="shared" si="594"/>
        <v>0</v>
      </c>
      <c r="CK2280" s="232">
        <f t="shared" si="595"/>
        <v>0</v>
      </c>
      <c r="CL2280" s="1"/>
    </row>
    <row r="2281" spans="1:90" ht="18" customHeight="1">
      <c r="A2281" s="1"/>
      <c r="B2281" s="1"/>
      <c r="C2281" s="314"/>
      <c r="D2281" s="287" t="str">
        <f t="shared" si="581"/>
        <v/>
      </c>
      <c r="E2281" s="449" t="str">
        <f t="shared" si="583"/>
        <v/>
      </c>
      <c r="F2281" s="450"/>
      <c r="G2281" s="451"/>
      <c r="H2281" s="452"/>
      <c r="I2281" s="453"/>
      <c r="J2281" s="453"/>
      <c r="K2281" s="453"/>
      <c r="L2281" s="453"/>
      <c r="M2281" s="454"/>
      <c r="N2281" s="455"/>
      <c r="O2281" s="456"/>
      <c r="P2281" s="456"/>
      <c r="Q2281" s="456"/>
      <c r="R2281" s="456"/>
      <c r="S2281" s="456"/>
      <c r="T2281" s="456"/>
      <c r="U2281" s="456"/>
      <c r="V2281" s="456"/>
      <c r="W2281" s="456"/>
      <c r="X2281" s="456"/>
      <c r="Y2281" s="456"/>
      <c r="Z2281" s="456"/>
      <c r="AA2281" s="456"/>
      <c r="AB2281" s="456"/>
      <c r="AC2281" s="456"/>
      <c r="AD2281" s="456"/>
      <c r="AE2281" s="457"/>
      <c r="AF2281" s="455"/>
      <c r="AG2281" s="456"/>
      <c r="AH2281" s="456"/>
      <c r="AI2281" s="456"/>
      <c r="AJ2281" s="456"/>
      <c r="AK2281" s="456"/>
      <c r="AL2281" s="456"/>
      <c r="AM2281" s="456"/>
      <c r="AN2281" s="457"/>
      <c r="AO2281" s="455"/>
      <c r="AP2281" s="456"/>
      <c r="AQ2281" s="456"/>
      <c r="AR2281" s="456"/>
      <c r="AS2281" s="456"/>
      <c r="AT2281" s="456"/>
      <c r="AU2281" s="456"/>
      <c r="AV2281" s="456"/>
      <c r="AW2281" s="456"/>
      <c r="AX2281" s="456"/>
      <c r="AY2281" s="456"/>
      <c r="AZ2281" s="456"/>
      <c r="BA2281" s="456"/>
      <c r="BB2281" s="456"/>
      <c r="BC2281" s="456"/>
      <c r="BD2281" s="456"/>
      <c r="BE2281" s="456"/>
      <c r="BF2281" s="456"/>
      <c r="BG2281" s="457"/>
      <c r="BH2281" s="458"/>
      <c r="BI2281" s="459"/>
      <c r="BJ2281" s="459"/>
      <c r="BK2281" s="459"/>
      <c r="BL2281" s="459"/>
      <c r="BM2281" s="460"/>
      <c r="BN2281" s="314"/>
      <c r="BO2281" s="314"/>
      <c r="BP2281" s="1"/>
      <c r="BQ2281" s="120">
        <f>IF($F$3="","",IF(N2281=$F$3,COUNTIF(BQ$23:BQ2280,"&gt;0")+1,0))</f>
        <v>0</v>
      </c>
      <c r="BR2281" s="1"/>
      <c r="BS2281" s="20" t="str">
        <f>IF($N2281="","",IF(VLOOKUP(VLOOKUP($N2281,IMPOSTAZIONI!$E$6:$I$13,5,FALSE),IMPOSTAZIONI!$B$25:$N$32,3,FALSE)=0,"",VLOOKUP(VLOOKUP($N2281,IMPOSTAZIONI!$E$6:$I$13,5,FALSE),IMPOSTAZIONI!$B$25:$N$32,3,FALSE)))</f>
        <v/>
      </c>
      <c r="BT2281" s="20" t="str">
        <f>IF($N2281="","",IF(VLOOKUP(VLOOKUP($N2281,IMPOSTAZIONI!$E$6:$I$13,5,FALSE),IMPOSTAZIONI!$B$25:$N$32,6,FALSE)=0,"",VLOOKUP(VLOOKUP($N2281,IMPOSTAZIONI!$E$6:$I$13,5,FALSE),IMPOSTAZIONI!$B$25:$N$32,6,FALSE)))</f>
        <v/>
      </c>
      <c r="BU2281" s="20" t="str">
        <f>IF($N2281="","",IF(VLOOKUP(VLOOKUP($N2281,IMPOSTAZIONI!$E$6:$I$13,5,FALSE),IMPOSTAZIONI!$B$25:$N$32,9,FALSE)=0,"",VLOOKUP(VLOOKUP($N2281,IMPOSTAZIONI!$E$6:$I$13,5,FALSE),IMPOSTAZIONI!$B$25:$N$32,9,FALSE)))</f>
        <v/>
      </c>
      <c r="BV2281" s="20" t="str">
        <f>IF($N2281="","",IF(VLOOKUP(VLOOKUP($N2281,IMPOSTAZIONI!$E$6:$I$13,5,FALSE),IMPOSTAZIONI!$B$25:$N$32,12,FALSE)=0,"",VLOOKUP(VLOOKUP($N2281,IMPOSTAZIONI!$E$6:$I$13,5,FALSE),IMPOSTAZIONI!$B$25:$N$32,12,FALSE)))</f>
        <v/>
      </c>
      <c r="BW2281" s="221" t="str">
        <f t="shared" si="584"/>
        <v/>
      </c>
      <c r="BX2281" s="221" t="str">
        <f t="shared" si="585"/>
        <v/>
      </c>
      <c r="BY2281" s="221">
        <f t="shared" si="586"/>
        <v>0</v>
      </c>
      <c r="BZ2281" s="231">
        <f t="shared" si="587"/>
        <v>0</v>
      </c>
      <c r="CA2281" s="246">
        <f t="shared" si="588"/>
        <v>0</v>
      </c>
      <c r="CB2281" s="246">
        <f t="shared" si="589"/>
        <v>0</v>
      </c>
      <c r="CC2281" s="246" t="str">
        <f t="shared" si="590"/>
        <v/>
      </c>
      <c r="CD2281" s="246">
        <f t="shared" si="591"/>
        <v>5</v>
      </c>
      <c r="CE2281" s="246">
        <f t="shared" si="592"/>
        <v>0</v>
      </c>
      <c r="CF2281" s="276">
        <f t="shared" si="593"/>
        <v>0</v>
      </c>
      <c r="CG2281" s="277">
        <f t="shared" si="593"/>
        <v>0</v>
      </c>
      <c r="CH2281" s="277">
        <f t="shared" si="593"/>
        <v>0</v>
      </c>
      <c r="CI2281" s="278">
        <f t="shared" si="582"/>
        <v>0</v>
      </c>
      <c r="CJ2281" s="280">
        <f t="shared" si="594"/>
        <v>0</v>
      </c>
      <c r="CK2281" s="232">
        <f t="shared" si="595"/>
        <v>0</v>
      </c>
      <c r="CL2281" s="1"/>
    </row>
    <row r="2282" spans="1:90" ht="18" customHeight="1">
      <c r="A2282" s="1"/>
      <c r="B2282" s="1"/>
      <c r="C2282" s="314"/>
      <c r="D2282" s="287" t="str">
        <f t="shared" si="581"/>
        <v/>
      </c>
      <c r="E2282" s="449" t="str">
        <f t="shared" si="583"/>
        <v/>
      </c>
      <c r="F2282" s="450"/>
      <c r="G2282" s="451"/>
      <c r="H2282" s="452"/>
      <c r="I2282" s="453"/>
      <c r="J2282" s="453"/>
      <c r="K2282" s="453"/>
      <c r="L2282" s="453"/>
      <c r="M2282" s="454"/>
      <c r="N2282" s="455"/>
      <c r="O2282" s="456"/>
      <c r="P2282" s="456"/>
      <c r="Q2282" s="456"/>
      <c r="R2282" s="456"/>
      <c r="S2282" s="456"/>
      <c r="T2282" s="456"/>
      <c r="U2282" s="456"/>
      <c r="V2282" s="456"/>
      <c r="W2282" s="456"/>
      <c r="X2282" s="456"/>
      <c r="Y2282" s="456"/>
      <c r="Z2282" s="456"/>
      <c r="AA2282" s="456"/>
      <c r="AB2282" s="456"/>
      <c r="AC2282" s="456"/>
      <c r="AD2282" s="456"/>
      <c r="AE2282" s="457"/>
      <c r="AF2282" s="455"/>
      <c r="AG2282" s="456"/>
      <c r="AH2282" s="456"/>
      <c r="AI2282" s="456"/>
      <c r="AJ2282" s="456"/>
      <c r="AK2282" s="456"/>
      <c r="AL2282" s="456"/>
      <c r="AM2282" s="456"/>
      <c r="AN2282" s="457"/>
      <c r="AO2282" s="455"/>
      <c r="AP2282" s="456"/>
      <c r="AQ2282" s="456"/>
      <c r="AR2282" s="456"/>
      <c r="AS2282" s="456"/>
      <c r="AT2282" s="456"/>
      <c r="AU2282" s="456"/>
      <c r="AV2282" s="456"/>
      <c r="AW2282" s="456"/>
      <c r="AX2282" s="456"/>
      <c r="AY2282" s="456"/>
      <c r="AZ2282" s="456"/>
      <c r="BA2282" s="456"/>
      <c r="BB2282" s="456"/>
      <c r="BC2282" s="456"/>
      <c r="BD2282" s="456"/>
      <c r="BE2282" s="456"/>
      <c r="BF2282" s="456"/>
      <c r="BG2282" s="457"/>
      <c r="BH2282" s="458"/>
      <c r="BI2282" s="459"/>
      <c r="BJ2282" s="459"/>
      <c r="BK2282" s="459"/>
      <c r="BL2282" s="459"/>
      <c r="BM2282" s="460"/>
      <c r="BN2282" s="314"/>
      <c r="BO2282" s="314"/>
      <c r="BP2282" s="1"/>
      <c r="BQ2282" s="120">
        <f>IF($F$3="","",IF(N2282=$F$3,COUNTIF(BQ$23:BQ2281,"&gt;0")+1,0))</f>
        <v>0</v>
      </c>
      <c r="BR2282" s="1"/>
      <c r="BS2282" s="20" t="str">
        <f>IF($N2282="","",IF(VLOOKUP(VLOOKUP($N2282,IMPOSTAZIONI!$E$6:$I$13,5,FALSE),IMPOSTAZIONI!$B$25:$N$32,3,FALSE)=0,"",VLOOKUP(VLOOKUP($N2282,IMPOSTAZIONI!$E$6:$I$13,5,FALSE),IMPOSTAZIONI!$B$25:$N$32,3,FALSE)))</f>
        <v/>
      </c>
      <c r="BT2282" s="20" t="str">
        <f>IF($N2282="","",IF(VLOOKUP(VLOOKUP($N2282,IMPOSTAZIONI!$E$6:$I$13,5,FALSE),IMPOSTAZIONI!$B$25:$N$32,6,FALSE)=0,"",VLOOKUP(VLOOKUP($N2282,IMPOSTAZIONI!$E$6:$I$13,5,FALSE),IMPOSTAZIONI!$B$25:$N$32,6,FALSE)))</f>
        <v/>
      </c>
      <c r="BU2282" s="20" t="str">
        <f>IF($N2282="","",IF(VLOOKUP(VLOOKUP($N2282,IMPOSTAZIONI!$E$6:$I$13,5,FALSE),IMPOSTAZIONI!$B$25:$N$32,9,FALSE)=0,"",VLOOKUP(VLOOKUP($N2282,IMPOSTAZIONI!$E$6:$I$13,5,FALSE),IMPOSTAZIONI!$B$25:$N$32,9,FALSE)))</f>
        <v/>
      </c>
      <c r="BV2282" s="20" t="str">
        <f>IF($N2282="","",IF(VLOOKUP(VLOOKUP($N2282,IMPOSTAZIONI!$E$6:$I$13,5,FALSE),IMPOSTAZIONI!$B$25:$N$32,12,FALSE)=0,"",VLOOKUP(VLOOKUP($N2282,IMPOSTAZIONI!$E$6:$I$13,5,FALSE),IMPOSTAZIONI!$B$25:$N$32,12,FALSE)))</f>
        <v/>
      </c>
      <c r="BW2282" s="221" t="str">
        <f t="shared" si="584"/>
        <v/>
      </c>
      <c r="BX2282" s="221" t="str">
        <f t="shared" si="585"/>
        <v/>
      </c>
      <c r="BY2282" s="221">
        <f t="shared" si="586"/>
        <v>0</v>
      </c>
      <c r="BZ2282" s="231">
        <f t="shared" si="587"/>
        <v>0</v>
      </c>
      <c r="CA2282" s="246">
        <f t="shared" si="588"/>
        <v>0</v>
      </c>
      <c r="CB2282" s="246">
        <f t="shared" si="589"/>
        <v>0</v>
      </c>
      <c r="CC2282" s="246" t="str">
        <f t="shared" si="590"/>
        <v/>
      </c>
      <c r="CD2282" s="246">
        <f t="shared" si="591"/>
        <v>5</v>
      </c>
      <c r="CE2282" s="246">
        <f t="shared" si="592"/>
        <v>0</v>
      </c>
      <c r="CF2282" s="276">
        <f t="shared" si="593"/>
        <v>0</v>
      </c>
      <c r="CG2282" s="277">
        <f t="shared" si="593"/>
        <v>0</v>
      </c>
      <c r="CH2282" s="277">
        <f t="shared" si="593"/>
        <v>0</v>
      </c>
      <c r="CI2282" s="278">
        <f t="shared" si="582"/>
        <v>0</v>
      </c>
      <c r="CJ2282" s="280">
        <f t="shared" si="594"/>
        <v>0</v>
      </c>
      <c r="CK2282" s="232">
        <f t="shared" si="595"/>
        <v>0</v>
      </c>
      <c r="CL2282" s="1"/>
    </row>
    <row r="2283" spans="1:90" ht="18" customHeight="1">
      <c r="A2283" s="1"/>
      <c r="B2283" s="1"/>
      <c r="C2283" s="314"/>
      <c r="D2283" s="287" t="str">
        <f t="shared" si="581"/>
        <v/>
      </c>
      <c r="E2283" s="449" t="str">
        <f t="shared" si="583"/>
        <v/>
      </c>
      <c r="F2283" s="450"/>
      <c r="G2283" s="451"/>
      <c r="H2283" s="452"/>
      <c r="I2283" s="453"/>
      <c r="J2283" s="453"/>
      <c r="K2283" s="453"/>
      <c r="L2283" s="453"/>
      <c r="M2283" s="454"/>
      <c r="N2283" s="455"/>
      <c r="O2283" s="456"/>
      <c r="P2283" s="456"/>
      <c r="Q2283" s="456"/>
      <c r="R2283" s="456"/>
      <c r="S2283" s="456"/>
      <c r="T2283" s="456"/>
      <c r="U2283" s="456"/>
      <c r="V2283" s="456"/>
      <c r="W2283" s="456"/>
      <c r="X2283" s="456"/>
      <c r="Y2283" s="456"/>
      <c r="Z2283" s="456"/>
      <c r="AA2283" s="456"/>
      <c r="AB2283" s="456"/>
      <c r="AC2283" s="456"/>
      <c r="AD2283" s="456"/>
      <c r="AE2283" s="457"/>
      <c r="AF2283" s="455"/>
      <c r="AG2283" s="456"/>
      <c r="AH2283" s="456"/>
      <c r="AI2283" s="456"/>
      <c r="AJ2283" s="456"/>
      <c r="AK2283" s="456"/>
      <c r="AL2283" s="456"/>
      <c r="AM2283" s="456"/>
      <c r="AN2283" s="457"/>
      <c r="AO2283" s="455"/>
      <c r="AP2283" s="456"/>
      <c r="AQ2283" s="456"/>
      <c r="AR2283" s="456"/>
      <c r="AS2283" s="456"/>
      <c r="AT2283" s="456"/>
      <c r="AU2283" s="456"/>
      <c r="AV2283" s="456"/>
      <c r="AW2283" s="456"/>
      <c r="AX2283" s="456"/>
      <c r="AY2283" s="456"/>
      <c r="AZ2283" s="456"/>
      <c r="BA2283" s="456"/>
      <c r="BB2283" s="456"/>
      <c r="BC2283" s="456"/>
      <c r="BD2283" s="456"/>
      <c r="BE2283" s="456"/>
      <c r="BF2283" s="456"/>
      <c r="BG2283" s="457"/>
      <c r="BH2283" s="458"/>
      <c r="BI2283" s="459"/>
      <c r="BJ2283" s="459"/>
      <c r="BK2283" s="459"/>
      <c r="BL2283" s="459"/>
      <c r="BM2283" s="460"/>
      <c r="BN2283" s="314"/>
      <c r="BO2283" s="314"/>
      <c r="BP2283" s="1"/>
      <c r="BQ2283" s="120">
        <f>IF($F$3="","",IF(N2283=$F$3,COUNTIF(BQ$23:BQ2282,"&gt;0")+1,0))</f>
        <v>0</v>
      </c>
      <c r="BR2283" s="1"/>
      <c r="BS2283" s="20" t="str">
        <f>IF($N2283="","",IF(VLOOKUP(VLOOKUP($N2283,IMPOSTAZIONI!$E$6:$I$13,5,FALSE),IMPOSTAZIONI!$B$25:$N$32,3,FALSE)=0,"",VLOOKUP(VLOOKUP($N2283,IMPOSTAZIONI!$E$6:$I$13,5,FALSE),IMPOSTAZIONI!$B$25:$N$32,3,FALSE)))</f>
        <v/>
      </c>
      <c r="BT2283" s="20" t="str">
        <f>IF($N2283="","",IF(VLOOKUP(VLOOKUP($N2283,IMPOSTAZIONI!$E$6:$I$13,5,FALSE),IMPOSTAZIONI!$B$25:$N$32,6,FALSE)=0,"",VLOOKUP(VLOOKUP($N2283,IMPOSTAZIONI!$E$6:$I$13,5,FALSE),IMPOSTAZIONI!$B$25:$N$32,6,FALSE)))</f>
        <v/>
      </c>
      <c r="BU2283" s="20" t="str">
        <f>IF($N2283="","",IF(VLOOKUP(VLOOKUP($N2283,IMPOSTAZIONI!$E$6:$I$13,5,FALSE),IMPOSTAZIONI!$B$25:$N$32,9,FALSE)=0,"",VLOOKUP(VLOOKUP($N2283,IMPOSTAZIONI!$E$6:$I$13,5,FALSE),IMPOSTAZIONI!$B$25:$N$32,9,FALSE)))</f>
        <v/>
      </c>
      <c r="BV2283" s="20" t="str">
        <f>IF($N2283="","",IF(VLOOKUP(VLOOKUP($N2283,IMPOSTAZIONI!$E$6:$I$13,5,FALSE),IMPOSTAZIONI!$B$25:$N$32,12,FALSE)=0,"",VLOOKUP(VLOOKUP($N2283,IMPOSTAZIONI!$E$6:$I$13,5,FALSE),IMPOSTAZIONI!$B$25:$N$32,12,FALSE)))</f>
        <v/>
      </c>
      <c r="BW2283" s="221" t="str">
        <f t="shared" si="584"/>
        <v/>
      </c>
      <c r="BX2283" s="221" t="str">
        <f t="shared" si="585"/>
        <v/>
      </c>
      <c r="BY2283" s="221">
        <f t="shared" si="586"/>
        <v>0</v>
      </c>
      <c r="BZ2283" s="231">
        <f t="shared" si="587"/>
        <v>0</v>
      </c>
      <c r="CA2283" s="246">
        <f t="shared" si="588"/>
        <v>0</v>
      </c>
      <c r="CB2283" s="246">
        <f t="shared" si="589"/>
        <v>0</v>
      </c>
      <c r="CC2283" s="246" t="str">
        <f t="shared" si="590"/>
        <v/>
      </c>
      <c r="CD2283" s="246">
        <f t="shared" si="591"/>
        <v>5</v>
      </c>
      <c r="CE2283" s="246">
        <f t="shared" si="592"/>
        <v>0</v>
      </c>
      <c r="CF2283" s="276">
        <f t="shared" si="593"/>
        <v>0</v>
      </c>
      <c r="CG2283" s="277">
        <f t="shared" si="593"/>
        <v>0</v>
      </c>
      <c r="CH2283" s="277">
        <f t="shared" si="593"/>
        <v>0</v>
      </c>
      <c r="CI2283" s="278">
        <f t="shared" si="582"/>
        <v>0</v>
      </c>
      <c r="CJ2283" s="280">
        <f t="shared" si="594"/>
        <v>0</v>
      </c>
      <c r="CK2283" s="232">
        <f t="shared" si="595"/>
        <v>0</v>
      </c>
      <c r="CL2283" s="1"/>
    </row>
    <row r="2284" spans="1:90" ht="18" customHeight="1">
      <c r="A2284" s="1"/>
      <c r="B2284" s="1"/>
      <c r="C2284" s="314"/>
      <c r="D2284" s="287" t="str">
        <f t="shared" si="581"/>
        <v/>
      </c>
      <c r="E2284" s="449" t="str">
        <f t="shared" si="583"/>
        <v/>
      </c>
      <c r="F2284" s="450"/>
      <c r="G2284" s="451"/>
      <c r="H2284" s="452"/>
      <c r="I2284" s="453"/>
      <c r="J2284" s="453"/>
      <c r="K2284" s="453"/>
      <c r="L2284" s="453"/>
      <c r="M2284" s="454"/>
      <c r="N2284" s="455"/>
      <c r="O2284" s="456"/>
      <c r="P2284" s="456"/>
      <c r="Q2284" s="456"/>
      <c r="R2284" s="456"/>
      <c r="S2284" s="456"/>
      <c r="T2284" s="456"/>
      <c r="U2284" s="456"/>
      <c r="V2284" s="456"/>
      <c r="W2284" s="456"/>
      <c r="X2284" s="456"/>
      <c r="Y2284" s="456"/>
      <c r="Z2284" s="456"/>
      <c r="AA2284" s="456"/>
      <c r="AB2284" s="456"/>
      <c r="AC2284" s="456"/>
      <c r="AD2284" s="456"/>
      <c r="AE2284" s="457"/>
      <c r="AF2284" s="455"/>
      <c r="AG2284" s="456"/>
      <c r="AH2284" s="456"/>
      <c r="AI2284" s="456"/>
      <c r="AJ2284" s="456"/>
      <c r="AK2284" s="456"/>
      <c r="AL2284" s="456"/>
      <c r="AM2284" s="456"/>
      <c r="AN2284" s="457"/>
      <c r="AO2284" s="455"/>
      <c r="AP2284" s="456"/>
      <c r="AQ2284" s="456"/>
      <c r="AR2284" s="456"/>
      <c r="AS2284" s="456"/>
      <c r="AT2284" s="456"/>
      <c r="AU2284" s="456"/>
      <c r="AV2284" s="456"/>
      <c r="AW2284" s="456"/>
      <c r="AX2284" s="456"/>
      <c r="AY2284" s="456"/>
      <c r="AZ2284" s="456"/>
      <c r="BA2284" s="456"/>
      <c r="BB2284" s="456"/>
      <c r="BC2284" s="456"/>
      <c r="BD2284" s="456"/>
      <c r="BE2284" s="456"/>
      <c r="BF2284" s="456"/>
      <c r="BG2284" s="457"/>
      <c r="BH2284" s="458"/>
      <c r="BI2284" s="459"/>
      <c r="BJ2284" s="459"/>
      <c r="BK2284" s="459"/>
      <c r="BL2284" s="459"/>
      <c r="BM2284" s="460"/>
      <c r="BN2284" s="314"/>
      <c r="BO2284" s="314"/>
      <c r="BP2284" s="1"/>
      <c r="BQ2284" s="120">
        <f>IF($F$3="","",IF(N2284=$F$3,COUNTIF(BQ$23:BQ2283,"&gt;0")+1,0))</f>
        <v>0</v>
      </c>
      <c r="BR2284" s="1"/>
      <c r="BS2284" s="20" t="str">
        <f>IF($N2284="","",IF(VLOOKUP(VLOOKUP($N2284,IMPOSTAZIONI!$E$6:$I$13,5,FALSE),IMPOSTAZIONI!$B$25:$N$32,3,FALSE)=0,"",VLOOKUP(VLOOKUP($N2284,IMPOSTAZIONI!$E$6:$I$13,5,FALSE),IMPOSTAZIONI!$B$25:$N$32,3,FALSE)))</f>
        <v/>
      </c>
      <c r="BT2284" s="20" t="str">
        <f>IF($N2284="","",IF(VLOOKUP(VLOOKUP($N2284,IMPOSTAZIONI!$E$6:$I$13,5,FALSE),IMPOSTAZIONI!$B$25:$N$32,6,FALSE)=0,"",VLOOKUP(VLOOKUP($N2284,IMPOSTAZIONI!$E$6:$I$13,5,FALSE),IMPOSTAZIONI!$B$25:$N$32,6,FALSE)))</f>
        <v/>
      </c>
      <c r="BU2284" s="20" t="str">
        <f>IF($N2284="","",IF(VLOOKUP(VLOOKUP($N2284,IMPOSTAZIONI!$E$6:$I$13,5,FALSE),IMPOSTAZIONI!$B$25:$N$32,9,FALSE)=0,"",VLOOKUP(VLOOKUP($N2284,IMPOSTAZIONI!$E$6:$I$13,5,FALSE),IMPOSTAZIONI!$B$25:$N$32,9,FALSE)))</f>
        <v/>
      </c>
      <c r="BV2284" s="20" t="str">
        <f>IF($N2284="","",IF(VLOOKUP(VLOOKUP($N2284,IMPOSTAZIONI!$E$6:$I$13,5,FALSE),IMPOSTAZIONI!$B$25:$N$32,12,FALSE)=0,"",VLOOKUP(VLOOKUP($N2284,IMPOSTAZIONI!$E$6:$I$13,5,FALSE),IMPOSTAZIONI!$B$25:$N$32,12,FALSE)))</f>
        <v/>
      </c>
      <c r="BW2284" s="221" t="str">
        <f t="shared" si="584"/>
        <v/>
      </c>
      <c r="BX2284" s="221" t="str">
        <f t="shared" si="585"/>
        <v/>
      </c>
      <c r="BY2284" s="221">
        <f t="shared" si="586"/>
        <v>0</v>
      </c>
      <c r="BZ2284" s="231">
        <f t="shared" si="587"/>
        <v>0</v>
      </c>
      <c r="CA2284" s="246">
        <f t="shared" si="588"/>
        <v>0</v>
      </c>
      <c r="CB2284" s="246">
        <f t="shared" si="589"/>
        <v>0</v>
      </c>
      <c r="CC2284" s="246" t="str">
        <f t="shared" si="590"/>
        <v/>
      </c>
      <c r="CD2284" s="246">
        <f t="shared" si="591"/>
        <v>5</v>
      </c>
      <c r="CE2284" s="246">
        <f t="shared" si="592"/>
        <v>0</v>
      </c>
      <c r="CF2284" s="276">
        <f t="shared" si="593"/>
        <v>0</v>
      </c>
      <c r="CG2284" s="277">
        <f t="shared" si="593"/>
        <v>0</v>
      </c>
      <c r="CH2284" s="277">
        <f t="shared" si="593"/>
        <v>0</v>
      </c>
      <c r="CI2284" s="278">
        <f t="shared" si="582"/>
        <v>0</v>
      </c>
      <c r="CJ2284" s="280">
        <f t="shared" si="594"/>
        <v>0</v>
      </c>
      <c r="CK2284" s="232">
        <f t="shared" si="595"/>
        <v>0</v>
      </c>
      <c r="CL2284" s="1"/>
    </row>
    <row r="2285" spans="1:90" ht="18" customHeight="1">
      <c r="A2285" s="1"/>
      <c r="B2285" s="1"/>
      <c r="C2285" s="314"/>
      <c r="D2285" s="287" t="str">
        <f t="shared" si="581"/>
        <v/>
      </c>
      <c r="E2285" s="449" t="str">
        <f t="shared" si="583"/>
        <v/>
      </c>
      <c r="F2285" s="450"/>
      <c r="G2285" s="451"/>
      <c r="H2285" s="452"/>
      <c r="I2285" s="453"/>
      <c r="J2285" s="453"/>
      <c r="K2285" s="453"/>
      <c r="L2285" s="453"/>
      <c r="M2285" s="454"/>
      <c r="N2285" s="455"/>
      <c r="O2285" s="456"/>
      <c r="P2285" s="456"/>
      <c r="Q2285" s="456"/>
      <c r="R2285" s="456"/>
      <c r="S2285" s="456"/>
      <c r="T2285" s="456"/>
      <c r="U2285" s="456"/>
      <c r="V2285" s="456"/>
      <c r="W2285" s="456"/>
      <c r="X2285" s="456"/>
      <c r="Y2285" s="456"/>
      <c r="Z2285" s="456"/>
      <c r="AA2285" s="456"/>
      <c r="AB2285" s="456"/>
      <c r="AC2285" s="456"/>
      <c r="AD2285" s="456"/>
      <c r="AE2285" s="457"/>
      <c r="AF2285" s="455"/>
      <c r="AG2285" s="456"/>
      <c r="AH2285" s="456"/>
      <c r="AI2285" s="456"/>
      <c r="AJ2285" s="456"/>
      <c r="AK2285" s="456"/>
      <c r="AL2285" s="456"/>
      <c r="AM2285" s="456"/>
      <c r="AN2285" s="457"/>
      <c r="AO2285" s="455"/>
      <c r="AP2285" s="456"/>
      <c r="AQ2285" s="456"/>
      <c r="AR2285" s="456"/>
      <c r="AS2285" s="456"/>
      <c r="AT2285" s="456"/>
      <c r="AU2285" s="456"/>
      <c r="AV2285" s="456"/>
      <c r="AW2285" s="456"/>
      <c r="AX2285" s="456"/>
      <c r="AY2285" s="456"/>
      <c r="AZ2285" s="456"/>
      <c r="BA2285" s="456"/>
      <c r="BB2285" s="456"/>
      <c r="BC2285" s="456"/>
      <c r="BD2285" s="456"/>
      <c r="BE2285" s="456"/>
      <c r="BF2285" s="456"/>
      <c r="BG2285" s="457"/>
      <c r="BH2285" s="458"/>
      <c r="BI2285" s="459"/>
      <c r="BJ2285" s="459"/>
      <c r="BK2285" s="459"/>
      <c r="BL2285" s="459"/>
      <c r="BM2285" s="460"/>
      <c r="BN2285" s="314"/>
      <c r="BO2285" s="314"/>
      <c r="BP2285" s="1"/>
      <c r="BQ2285" s="120">
        <f>IF($F$3="","",IF(N2285=$F$3,COUNTIF(BQ$23:BQ2284,"&gt;0")+1,0))</f>
        <v>0</v>
      </c>
      <c r="BR2285" s="1"/>
      <c r="BS2285" s="20" t="str">
        <f>IF($N2285="","",IF(VLOOKUP(VLOOKUP($N2285,IMPOSTAZIONI!$E$6:$I$13,5,FALSE),IMPOSTAZIONI!$B$25:$N$32,3,FALSE)=0,"",VLOOKUP(VLOOKUP($N2285,IMPOSTAZIONI!$E$6:$I$13,5,FALSE),IMPOSTAZIONI!$B$25:$N$32,3,FALSE)))</f>
        <v/>
      </c>
      <c r="BT2285" s="20" t="str">
        <f>IF($N2285="","",IF(VLOOKUP(VLOOKUP($N2285,IMPOSTAZIONI!$E$6:$I$13,5,FALSE),IMPOSTAZIONI!$B$25:$N$32,6,FALSE)=0,"",VLOOKUP(VLOOKUP($N2285,IMPOSTAZIONI!$E$6:$I$13,5,FALSE),IMPOSTAZIONI!$B$25:$N$32,6,FALSE)))</f>
        <v/>
      </c>
      <c r="BU2285" s="20" t="str">
        <f>IF($N2285="","",IF(VLOOKUP(VLOOKUP($N2285,IMPOSTAZIONI!$E$6:$I$13,5,FALSE),IMPOSTAZIONI!$B$25:$N$32,9,FALSE)=0,"",VLOOKUP(VLOOKUP($N2285,IMPOSTAZIONI!$E$6:$I$13,5,FALSE),IMPOSTAZIONI!$B$25:$N$32,9,FALSE)))</f>
        <v/>
      </c>
      <c r="BV2285" s="20" t="str">
        <f>IF($N2285="","",IF(VLOOKUP(VLOOKUP($N2285,IMPOSTAZIONI!$E$6:$I$13,5,FALSE),IMPOSTAZIONI!$B$25:$N$32,12,FALSE)=0,"",VLOOKUP(VLOOKUP($N2285,IMPOSTAZIONI!$E$6:$I$13,5,FALSE),IMPOSTAZIONI!$B$25:$N$32,12,FALSE)))</f>
        <v/>
      </c>
      <c r="BW2285" s="221" t="str">
        <f t="shared" si="584"/>
        <v/>
      </c>
      <c r="BX2285" s="221" t="str">
        <f t="shared" si="585"/>
        <v/>
      </c>
      <c r="BY2285" s="221">
        <f t="shared" si="586"/>
        <v>0</v>
      </c>
      <c r="BZ2285" s="231">
        <f t="shared" si="587"/>
        <v>0</v>
      </c>
      <c r="CA2285" s="246">
        <f t="shared" si="588"/>
        <v>0</v>
      </c>
      <c r="CB2285" s="246">
        <f t="shared" si="589"/>
        <v>0</v>
      </c>
      <c r="CC2285" s="246" t="str">
        <f t="shared" si="590"/>
        <v/>
      </c>
      <c r="CD2285" s="246">
        <f t="shared" si="591"/>
        <v>5</v>
      </c>
      <c r="CE2285" s="246">
        <f t="shared" si="592"/>
        <v>0</v>
      </c>
      <c r="CF2285" s="276">
        <f t="shared" si="593"/>
        <v>0</v>
      </c>
      <c r="CG2285" s="277">
        <f t="shared" si="593"/>
        <v>0</v>
      </c>
      <c r="CH2285" s="277">
        <f t="shared" si="593"/>
        <v>0</v>
      </c>
      <c r="CI2285" s="278">
        <f t="shared" si="582"/>
        <v>0</v>
      </c>
      <c r="CJ2285" s="280">
        <f t="shared" si="594"/>
        <v>0</v>
      </c>
      <c r="CK2285" s="232">
        <f t="shared" si="595"/>
        <v>0</v>
      </c>
      <c r="CL2285" s="1"/>
    </row>
    <row r="2286" spans="1:90" ht="18" customHeight="1">
      <c r="A2286" s="1"/>
      <c r="B2286" s="1"/>
      <c r="C2286" s="314"/>
      <c r="D2286" s="287" t="str">
        <f t="shared" si="581"/>
        <v/>
      </c>
      <c r="E2286" s="449" t="str">
        <f t="shared" si="583"/>
        <v/>
      </c>
      <c r="F2286" s="450"/>
      <c r="G2286" s="451"/>
      <c r="H2286" s="452"/>
      <c r="I2286" s="453"/>
      <c r="J2286" s="453"/>
      <c r="K2286" s="453"/>
      <c r="L2286" s="453"/>
      <c r="M2286" s="454"/>
      <c r="N2286" s="455"/>
      <c r="O2286" s="456"/>
      <c r="P2286" s="456"/>
      <c r="Q2286" s="456"/>
      <c r="R2286" s="456"/>
      <c r="S2286" s="456"/>
      <c r="T2286" s="456"/>
      <c r="U2286" s="456"/>
      <c r="V2286" s="456"/>
      <c r="W2286" s="456"/>
      <c r="X2286" s="456"/>
      <c r="Y2286" s="456"/>
      <c r="Z2286" s="456"/>
      <c r="AA2286" s="456"/>
      <c r="AB2286" s="456"/>
      <c r="AC2286" s="456"/>
      <c r="AD2286" s="456"/>
      <c r="AE2286" s="457"/>
      <c r="AF2286" s="455"/>
      <c r="AG2286" s="456"/>
      <c r="AH2286" s="456"/>
      <c r="AI2286" s="456"/>
      <c r="AJ2286" s="456"/>
      <c r="AK2286" s="456"/>
      <c r="AL2286" s="456"/>
      <c r="AM2286" s="456"/>
      <c r="AN2286" s="457"/>
      <c r="AO2286" s="455"/>
      <c r="AP2286" s="456"/>
      <c r="AQ2286" s="456"/>
      <c r="AR2286" s="456"/>
      <c r="AS2286" s="456"/>
      <c r="AT2286" s="456"/>
      <c r="AU2286" s="456"/>
      <c r="AV2286" s="456"/>
      <c r="AW2286" s="456"/>
      <c r="AX2286" s="456"/>
      <c r="AY2286" s="456"/>
      <c r="AZ2286" s="456"/>
      <c r="BA2286" s="456"/>
      <c r="BB2286" s="456"/>
      <c r="BC2286" s="456"/>
      <c r="BD2286" s="456"/>
      <c r="BE2286" s="456"/>
      <c r="BF2286" s="456"/>
      <c r="BG2286" s="457"/>
      <c r="BH2286" s="458"/>
      <c r="BI2286" s="459"/>
      <c r="BJ2286" s="459"/>
      <c r="BK2286" s="459"/>
      <c r="BL2286" s="459"/>
      <c r="BM2286" s="460"/>
      <c r="BN2286" s="314"/>
      <c r="BO2286" s="314"/>
      <c r="BP2286" s="1"/>
      <c r="BQ2286" s="120">
        <f>IF($F$3="","",IF(N2286=$F$3,COUNTIF(BQ$23:BQ2285,"&gt;0")+1,0))</f>
        <v>0</v>
      </c>
      <c r="BR2286" s="1"/>
      <c r="BS2286" s="20" t="str">
        <f>IF($N2286="","",IF(VLOOKUP(VLOOKUP($N2286,IMPOSTAZIONI!$E$6:$I$13,5,FALSE),IMPOSTAZIONI!$B$25:$N$32,3,FALSE)=0,"",VLOOKUP(VLOOKUP($N2286,IMPOSTAZIONI!$E$6:$I$13,5,FALSE),IMPOSTAZIONI!$B$25:$N$32,3,FALSE)))</f>
        <v/>
      </c>
      <c r="BT2286" s="20" t="str">
        <f>IF($N2286="","",IF(VLOOKUP(VLOOKUP($N2286,IMPOSTAZIONI!$E$6:$I$13,5,FALSE),IMPOSTAZIONI!$B$25:$N$32,6,FALSE)=0,"",VLOOKUP(VLOOKUP($N2286,IMPOSTAZIONI!$E$6:$I$13,5,FALSE),IMPOSTAZIONI!$B$25:$N$32,6,FALSE)))</f>
        <v/>
      </c>
      <c r="BU2286" s="20" t="str">
        <f>IF($N2286="","",IF(VLOOKUP(VLOOKUP($N2286,IMPOSTAZIONI!$E$6:$I$13,5,FALSE),IMPOSTAZIONI!$B$25:$N$32,9,FALSE)=0,"",VLOOKUP(VLOOKUP($N2286,IMPOSTAZIONI!$E$6:$I$13,5,FALSE),IMPOSTAZIONI!$B$25:$N$32,9,FALSE)))</f>
        <v/>
      </c>
      <c r="BV2286" s="20" t="str">
        <f>IF($N2286="","",IF(VLOOKUP(VLOOKUP($N2286,IMPOSTAZIONI!$E$6:$I$13,5,FALSE),IMPOSTAZIONI!$B$25:$N$32,12,FALSE)=0,"",VLOOKUP(VLOOKUP($N2286,IMPOSTAZIONI!$E$6:$I$13,5,FALSE),IMPOSTAZIONI!$B$25:$N$32,12,FALSE)))</f>
        <v/>
      </c>
      <c r="BW2286" s="221" t="str">
        <f t="shared" si="584"/>
        <v/>
      </c>
      <c r="BX2286" s="221" t="str">
        <f t="shared" si="585"/>
        <v/>
      </c>
      <c r="BY2286" s="221">
        <f t="shared" si="586"/>
        <v>0</v>
      </c>
      <c r="BZ2286" s="231">
        <f t="shared" si="587"/>
        <v>0</v>
      </c>
      <c r="CA2286" s="246">
        <f t="shared" si="588"/>
        <v>0</v>
      </c>
      <c r="CB2286" s="246">
        <f t="shared" si="589"/>
        <v>0</v>
      </c>
      <c r="CC2286" s="246" t="str">
        <f t="shared" si="590"/>
        <v/>
      </c>
      <c r="CD2286" s="246">
        <f t="shared" si="591"/>
        <v>5</v>
      </c>
      <c r="CE2286" s="246">
        <f t="shared" si="592"/>
        <v>0</v>
      </c>
      <c r="CF2286" s="276">
        <f t="shared" si="593"/>
        <v>0</v>
      </c>
      <c r="CG2286" s="277">
        <f t="shared" si="593"/>
        <v>0</v>
      </c>
      <c r="CH2286" s="277">
        <f t="shared" si="593"/>
        <v>0</v>
      </c>
      <c r="CI2286" s="278">
        <f t="shared" si="582"/>
        <v>0</v>
      </c>
      <c r="CJ2286" s="280">
        <f t="shared" si="594"/>
        <v>0</v>
      </c>
      <c r="CK2286" s="232">
        <f t="shared" si="595"/>
        <v>0</v>
      </c>
      <c r="CL2286" s="1"/>
    </row>
    <row r="2287" spans="1:90" ht="18" customHeight="1">
      <c r="A2287" s="1"/>
      <c r="B2287" s="1"/>
      <c r="C2287" s="314"/>
      <c r="D2287" s="287" t="str">
        <f t="shared" si="581"/>
        <v/>
      </c>
      <c r="E2287" s="449" t="str">
        <f t="shared" si="583"/>
        <v/>
      </c>
      <c r="F2287" s="450"/>
      <c r="G2287" s="451"/>
      <c r="H2287" s="452"/>
      <c r="I2287" s="453"/>
      <c r="J2287" s="453"/>
      <c r="K2287" s="453"/>
      <c r="L2287" s="453"/>
      <c r="M2287" s="454"/>
      <c r="N2287" s="455"/>
      <c r="O2287" s="456"/>
      <c r="P2287" s="456"/>
      <c r="Q2287" s="456"/>
      <c r="R2287" s="456"/>
      <c r="S2287" s="456"/>
      <c r="T2287" s="456"/>
      <c r="U2287" s="456"/>
      <c r="V2287" s="456"/>
      <c r="W2287" s="456"/>
      <c r="X2287" s="456"/>
      <c r="Y2287" s="456"/>
      <c r="Z2287" s="456"/>
      <c r="AA2287" s="456"/>
      <c r="AB2287" s="456"/>
      <c r="AC2287" s="456"/>
      <c r="AD2287" s="456"/>
      <c r="AE2287" s="457"/>
      <c r="AF2287" s="455"/>
      <c r="AG2287" s="456"/>
      <c r="AH2287" s="456"/>
      <c r="AI2287" s="456"/>
      <c r="AJ2287" s="456"/>
      <c r="AK2287" s="456"/>
      <c r="AL2287" s="456"/>
      <c r="AM2287" s="456"/>
      <c r="AN2287" s="457"/>
      <c r="AO2287" s="455"/>
      <c r="AP2287" s="456"/>
      <c r="AQ2287" s="456"/>
      <c r="AR2287" s="456"/>
      <c r="AS2287" s="456"/>
      <c r="AT2287" s="456"/>
      <c r="AU2287" s="456"/>
      <c r="AV2287" s="456"/>
      <c r="AW2287" s="456"/>
      <c r="AX2287" s="456"/>
      <c r="AY2287" s="456"/>
      <c r="AZ2287" s="456"/>
      <c r="BA2287" s="456"/>
      <c r="BB2287" s="456"/>
      <c r="BC2287" s="456"/>
      <c r="BD2287" s="456"/>
      <c r="BE2287" s="456"/>
      <c r="BF2287" s="456"/>
      <c r="BG2287" s="457"/>
      <c r="BH2287" s="458"/>
      <c r="BI2287" s="459"/>
      <c r="BJ2287" s="459"/>
      <c r="BK2287" s="459"/>
      <c r="BL2287" s="459"/>
      <c r="BM2287" s="460"/>
      <c r="BN2287" s="314"/>
      <c r="BO2287" s="314"/>
      <c r="BP2287" s="1"/>
      <c r="BQ2287" s="120">
        <f>IF($F$3="","",IF(N2287=$F$3,COUNTIF(BQ$23:BQ2286,"&gt;0")+1,0))</f>
        <v>0</v>
      </c>
      <c r="BR2287" s="1"/>
      <c r="BS2287" s="20" t="str">
        <f>IF($N2287="","",IF(VLOOKUP(VLOOKUP($N2287,IMPOSTAZIONI!$E$6:$I$13,5,FALSE),IMPOSTAZIONI!$B$25:$N$32,3,FALSE)=0,"",VLOOKUP(VLOOKUP($N2287,IMPOSTAZIONI!$E$6:$I$13,5,FALSE),IMPOSTAZIONI!$B$25:$N$32,3,FALSE)))</f>
        <v/>
      </c>
      <c r="BT2287" s="20" t="str">
        <f>IF($N2287="","",IF(VLOOKUP(VLOOKUP($N2287,IMPOSTAZIONI!$E$6:$I$13,5,FALSE),IMPOSTAZIONI!$B$25:$N$32,6,FALSE)=0,"",VLOOKUP(VLOOKUP($N2287,IMPOSTAZIONI!$E$6:$I$13,5,FALSE),IMPOSTAZIONI!$B$25:$N$32,6,FALSE)))</f>
        <v/>
      </c>
      <c r="BU2287" s="20" t="str">
        <f>IF($N2287="","",IF(VLOOKUP(VLOOKUP($N2287,IMPOSTAZIONI!$E$6:$I$13,5,FALSE),IMPOSTAZIONI!$B$25:$N$32,9,FALSE)=0,"",VLOOKUP(VLOOKUP($N2287,IMPOSTAZIONI!$E$6:$I$13,5,FALSE),IMPOSTAZIONI!$B$25:$N$32,9,FALSE)))</f>
        <v/>
      </c>
      <c r="BV2287" s="20" t="str">
        <f>IF($N2287="","",IF(VLOOKUP(VLOOKUP($N2287,IMPOSTAZIONI!$E$6:$I$13,5,FALSE),IMPOSTAZIONI!$B$25:$N$32,12,FALSE)=0,"",VLOOKUP(VLOOKUP($N2287,IMPOSTAZIONI!$E$6:$I$13,5,FALSE),IMPOSTAZIONI!$B$25:$N$32,12,FALSE)))</f>
        <v/>
      </c>
      <c r="BW2287" s="221" t="str">
        <f t="shared" si="584"/>
        <v/>
      </c>
      <c r="BX2287" s="221" t="str">
        <f t="shared" si="585"/>
        <v/>
      </c>
      <c r="BY2287" s="221">
        <f t="shared" si="586"/>
        <v>0</v>
      </c>
      <c r="BZ2287" s="231">
        <f t="shared" si="587"/>
        <v>0</v>
      </c>
      <c r="CA2287" s="246">
        <f t="shared" si="588"/>
        <v>0</v>
      </c>
      <c r="CB2287" s="246">
        <f t="shared" si="589"/>
        <v>0</v>
      </c>
      <c r="CC2287" s="246" t="str">
        <f t="shared" si="590"/>
        <v/>
      </c>
      <c r="CD2287" s="246">
        <f t="shared" si="591"/>
        <v>5</v>
      </c>
      <c r="CE2287" s="246">
        <f t="shared" si="592"/>
        <v>0</v>
      </c>
      <c r="CF2287" s="276">
        <f t="shared" si="593"/>
        <v>0</v>
      </c>
      <c r="CG2287" s="277">
        <f t="shared" si="593"/>
        <v>0</v>
      </c>
      <c r="CH2287" s="277">
        <f t="shared" si="593"/>
        <v>0</v>
      </c>
      <c r="CI2287" s="278">
        <f t="shared" si="582"/>
        <v>0</v>
      </c>
      <c r="CJ2287" s="280">
        <f t="shared" si="594"/>
        <v>0</v>
      </c>
      <c r="CK2287" s="232">
        <f t="shared" si="595"/>
        <v>0</v>
      </c>
      <c r="CL2287" s="1"/>
    </row>
    <row r="2288" spans="1:90" ht="18" customHeight="1">
      <c r="A2288" s="1"/>
      <c r="B2288" s="1"/>
      <c r="C2288" s="314"/>
      <c r="D2288" s="287" t="str">
        <f t="shared" si="581"/>
        <v/>
      </c>
      <c r="E2288" s="449" t="str">
        <f t="shared" si="583"/>
        <v/>
      </c>
      <c r="F2288" s="450"/>
      <c r="G2288" s="451"/>
      <c r="H2288" s="452"/>
      <c r="I2288" s="453"/>
      <c r="J2288" s="453"/>
      <c r="K2288" s="453"/>
      <c r="L2288" s="453"/>
      <c r="M2288" s="454"/>
      <c r="N2288" s="455"/>
      <c r="O2288" s="456"/>
      <c r="P2288" s="456"/>
      <c r="Q2288" s="456"/>
      <c r="R2288" s="456"/>
      <c r="S2288" s="456"/>
      <c r="T2288" s="456"/>
      <c r="U2288" s="456"/>
      <c r="V2288" s="456"/>
      <c r="W2288" s="456"/>
      <c r="X2288" s="456"/>
      <c r="Y2288" s="456"/>
      <c r="Z2288" s="456"/>
      <c r="AA2288" s="456"/>
      <c r="AB2288" s="456"/>
      <c r="AC2288" s="456"/>
      <c r="AD2288" s="456"/>
      <c r="AE2288" s="457"/>
      <c r="AF2288" s="455"/>
      <c r="AG2288" s="456"/>
      <c r="AH2288" s="456"/>
      <c r="AI2288" s="456"/>
      <c r="AJ2288" s="456"/>
      <c r="AK2288" s="456"/>
      <c r="AL2288" s="456"/>
      <c r="AM2288" s="456"/>
      <c r="AN2288" s="457"/>
      <c r="AO2288" s="455"/>
      <c r="AP2288" s="456"/>
      <c r="AQ2288" s="456"/>
      <c r="AR2288" s="456"/>
      <c r="AS2288" s="456"/>
      <c r="AT2288" s="456"/>
      <c r="AU2288" s="456"/>
      <c r="AV2288" s="456"/>
      <c r="AW2288" s="456"/>
      <c r="AX2288" s="456"/>
      <c r="AY2288" s="456"/>
      <c r="AZ2288" s="456"/>
      <c r="BA2288" s="456"/>
      <c r="BB2288" s="456"/>
      <c r="BC2288" s="456"/>
      <c r="BD2288" s="456"/>
      <c r="BE2288" s="456"/>
      <c r="BF2288" s="456"/>
      <c r="BG2288" s="457"/>
      <c r="BH2288" s="458"/>
      <c r="BI2288" s="459"/>
      <c r="BJ2288" s="459"/>
      <c r="BK2288" s="459"/>
      <c r="BL2288" s="459"/>
      <c r="BM2288" s="460"/>
      <c r="BN2288" s="314"/>
      <c r="BO2288" s="314"/>
      <c r="BP2288" s="1"/>
      <c r="BQ2288" s="120">
        <f>IF($F$3="","",IF(N2288=$F$3,COUNTIF(BQ$23:BQ2287,"&gt;0")+1,0))</f>
        <v>0</v>
      </c>
      <c r="BR2288" s="1"/>
      <c r="BS2288" s="20" t="str">
        <f>IF($N2288="","",IF(VLOOKUP(VLOOKUP($N2288,IMPOSTAZIONI!$E$6:$I$13,5,FALSE),IMPOSTAZIONI!$B$25:$N$32,3,FALSE)=0,"",VLOOKUP(VLOOKUP($N2288,IMPOSTAZIONI!$E$6:$I$13,5,FALSE),IMPOSTAZIONI!$B$25:$N$32,3,FALSE)))</f>
        <v/>
      </c>
      <c r="BT2288" s="20" t="str">
        <f>IF($N2288="","",IF(VLOOKUP(VLOOKUP($N2288,IMPOSTAZIONI!$E$6:$I$13,5,FALSE),IMPOSTAZIONI!$B$25:$N$32,6,FALSE)=0,"",VLOOKUP(VLOOKUP($N2288,IMPOSTAZIONI!$E$6:$I$13,5,FALSE),IMPOSTAZIONI!$B$25:$N$32,6,FALSE)))</f>
        <v/>
      </c>
      <c r="BU2288" s="20" t="str">
        <f>IF($N2288="","",IF(VLOOKUP(VLOOKUP($N2288,IMPOSTAZIONI!$E$6:$I$13,5,FALSE),IMPOSTAZIONI!$B$25:$N$32,9,FALSE)=0,"",VLOOKUP(VLOOKUP($N2288,IMPOSTAZIONI!$E$6:$I$13,5,FALSE),IMPOSTAZIONI!$B$25:$N$32,9,FALSE)))</f>
        <v/>
      </c>
      <c r="BV2288" s="20" t="str">
        <f>IF($N2288="","",IF(VLOOKUP(VLOOKUP($N2288,IMPOSTAZIONI!$E$6:$I$13,5,FALSE),IMPOSTAZIONI!$B$25:$N$32,12,FALSE)=0,"",VLOOKUP(VLOOKUP($N2288,IMPOSTAZIONI!$E$6:$I$13,5,FALSE),IMPOSTAZIONI!$B$25:$N$32,12,FALSE)))</f>
        <v/>
      </c>
      <c r="BW2288" s="221" t="str">
        <f t="shared" si="584"/>
        <v/>
      </c>
      <c r="BX2288" s="221" t="str">
        <f t="shared" si="585"/>
        <v/>
      </c>
      <c r="BY2288" s="221">
        <f t="shared" si="586"/>
        <v>0</v>
      </c>
      <c r="BZ2288" s="231">
        <f t="shared" si="587"/>
        <v>0</v>
      </c>
      <c r="CA2288" s="246">
        <f t="shared" si="588"/>
        <v>0</v>
      </c>
      <c r="CB2288" s="246">
        <f t="shared" si="589"/>
        <v>0</v>
      </c>
      <c r="CC2288" s="246" t="str">
        <f t="shared" si="590"/>
        <v/>
      </c>
      <c r="CD2288" s="246">
        <f t="shared" si="591"/>
        <v>5</v>
      </c>
      <c r="CE2288" s="246">
        <f t="shared" si="592"/>
        <v>0</v>
      </c>
      <c r="CF2288" s="276">
        <f t="shared" si="593"/>
        <v>0</v>
      </c>
      <c r="CG2288" s="277">
        <f t="shared" si="593"/>
        <v>0</v>
      </c>
      <c r="CH2288" s="277">
        <f t="shared" si="593"/>
        <v>0</v>
      </c>
      <c r="CI2288" s="278">
        <f t="shared" si="582"/>
        <v>0</v>
      </c>
      <c r="CJ2288" s="280">
        <f t="shared" si="594"/>
        <v>0</v>
      </c>
      <c r="CK2288" s="232">
        <f t="shared" si="595"/>
        <v>0</v>
      </c>
      <c r="CL2288" s="1"/>
    </row>
    <row r="2289" spans="1:90" ht="18" customHeight="1">
      <c r="A2289" s="1"/>
      <c r="B2289" s="1"/>
      <c r="C2289" s="314"/>
      <c r="D2289" s="287" t="str">
        <f t="shared" ref="D2289:D2352" si="596">IF(BY2289=1,"Errore",IF(BY2289=2,"+ EVN nel gg.",""))</f>
        <v/>
      </c>
      <c r="E2289" s="449" t="str">
        <f t="shared" si="583"/>
        <v/>
      </c>
      <c r="F2289" s="450"/>
      <c r="G2289" s="451"/>
      <c r="H2289" s="452"/>
      <c r="I2289" s="453"/>
      <c r="J2289" s="453"/>
      <c r="K2289" s="453"/>
      <c r="L2289" s="453"/>
      <c r="M2289" s="454"/>
      <c r="N2289" s="455"/>
      <c r="O2289" s="456"/>
      <c r="P2289" s="456"/>
      <c r="Q2289" s="456"/>
      <c r="R2289" s="456"/>
      <c r="S2289" s="456"/>
      <c r="T2289" s="456"/>
      <c r="U2289" s="456"/>
      <c r="V2289" s="456"/>
      <c r="W2289" s="456"/>
      <c r="X2289" s="456"/>
      <c r="Y2289" s="456"/>
      <c r="Z2289" s="456"/>
      <c r="AA2289" s="456"/>
      <c r="AB2289" s="456"/>
      <c r="AC2289" s="456"/>
      <c r="AD2289" s="456"/>
      <c r="AE2289" s="457"/>
      <c r="AF2289" s="455"/>
      <c r="AG2289" s="456"/>
      <c r="AH2289" s="456"/>
      <c r="AI2289" s="456"/>
      <c r="AJ2289" s="456"/>
      <c r="AK2289" s="456"/>
      <c r="AL2289" s="456"/>
      <c r="AM2289" s="456"/>
      <c r="AN2289" s="457"/>
      <c r="AO2289" s="455"/>
      <c r="AP2289" s="456"/>
      <c r="AQ2289" s="456"/>
      <c r="AR2289" s="456"/>
      <c r="AS2289" s="456"/>
      <c r="AT2289" s="456"/>
      <c r="AU2289" s="456"/>
      <c r="AV2289" s="456"/>
      <c r="AW2289" s="456"/>
      <c r="AX2289" s="456"/>
      <c r="AY2289" s="456"/>
      <c r="AZ2289" s="456"/>
      <c r="BA2289" s="456"/>
      <c r="BB2289" s="456"/>
      <c r="BC2289" s="456"/>
      <c r="BD2289" s="456"/>
      <c r="BE2289" s="456"/>
      <c r="BF2289" s="456"/>
      <c r="BG2289" s="457"/>
      <c r="BH2289" s="458"/>
      <c r="BI2289" s="459"/>
      <c r="BJ2289" s="459"/>
      <c r="BK2289" s="459"/>
      <c r="BL2289" s="459"/>
      <c r="BM2289" s="460"/>
      <c r="BN2289" s="314"/>
      <c r="BO2289" s="314"/>
      <c r="BP2289" s="1"/>
      <c r="BQ2289" s="120">
        <f>IF($F$3="","",IF(N2289=$F$3,COUNTIF(BQ$23:BQ2288,"&gt;0")+1,0))</f>
        <v>0</v>
      </c>
      <c r="BR2289" s="1"/>
      <c r="BS2289" s="20" t="str">
        <f>IF($N2289="","",IF(VLOOKUP(VLOOKUP($N2289,IMPOSTAZIONI!$E$6:$I$13,5,FALSE),IMPOSTAZIONI!$B$25:$N$32,3,FALSE)=0,"",VLOOKUP(VLOOKUP($N2289,IMPOSTAZIONI!$E$6:$I$13,5,FALSE),IMPOSTAZIONI!$B$25:$N$32,3,FALSE)))</f>
        <v/>
      </c>
      <c r="BT2289" s="20" t="str">
        <f>IF($N2289="","",IF(VLOOKUP(VLOOKUP($N2289,IMPOSTAZIONI!$E$6:$I$13,5,FALSE),IMPOSTAZIONI!$B$25:$N$32,6,FALSE)=0,"",VLOOKUP(VLOOKUP($N2289,IMPOSTAZIONI!$E$6:$I$13,5,FALSE),IMPOSTAZIONI!$B$25:$N$32,6,FALSE)))</f>
        <v/>
      </c>
      <c r="BU2289" s="20" t="str">
        <f>IF($N2289="","",IF(VLOOKUP(VLOOKUP($N2289,IMPOSTAZIONI!$E$6:$I$13,5,FALSE),IMPOSTAZIONI!$B$25:$N$32,9,FALSE)=0,"",VLOOKUP(VLOOKUP($N2289,IMPOSTAZIONI!$E$6:$I$13,5,FALSE),IMPOSTAZIONI!$B$25:$N$32,9,FALSE)))</f>
        <v/>
      </c>
      <c r="BV2289" s="20" t="str">
        <f>IF($N2289="","",IF(VLOOKUP(VLOOKUP($N2289,IMPOSTAZIONI!$E$6:$I$13,5,FALSE),IMPOSTAZIONI!$B$25:$N$32,12,FALSE)=0,"",VLOOKUP(VLOOKUP($N2289,IMPOSTAZIONI!$E$6:$I$13,5,FALSE),IMPOSTAZIONI!$B$25:$N$32,12,FALSE)))</f>
        <v/>
      </c>
      <c r="BW2289" s="221" t="str">
        <f t="shared" si="584"/>
        <v/>
      </c>
      <c r="BX2289" s="221" t="str">
        <f t="shared" si="585"/>
        <v/>
      </c>
      <c r="BY2289" s="221">
        <f t="shared" si="586"/>
        <v>0</v>
      </c>
      <c r="BZ2289" s="231">
        <f t="shared" si="587"/>
        <v>0</v>
      </c>
      <c r="CA2289" s="246">
        <f t="shared" si="588"/>
        <v>0</v>
      </c>
      <c r="CB2289" s="246">
        <f t="shared" si="589"/>
        <v>0</v>
      </c>
      <c r="CC2289" s="246" t="str">
        <f t="shared" si="590"/>
        <v/>
      </c>
      <c r="CD2289" s="246">
        <f t="shared" si="591"/>
        <v>5</v>
      </c>
      <c r="CE2289" s="246">
        <f t="shared" si="592"/>
        <v>0</v>
      </c>
      <c r="CF2289" s="276">
        <f t="shared" si="593"/>
        <v>0</v>
      </c>
      <c r="CG2289" s="277">
        <f t="shared" si="593"/>
        <v>0</v>
      </c>
      <c r="CH2289" s="277">
        <f t="shared" si="593"/>
        <v>0</v>
      </c>
      <c r="CI2289" s="278">
        <f t="shared" si="582"/>
        <v>0</v>
      </c>
      <c r="CJ2289" s="280">
        <f t="shared" si="594"/>
        <v>0</v>
      </c>
      <c r="CK2289" s="232">
        <f t="shared" si="595"/>
        <v>0</v>
      </c>
      <c r="CL2289" s="1"/>
    </row>
    <row r="2290" spans="1:90" ht="18" customHeight="1">
      <c r="A2290" s="1"/>
      <c r="B2290" s="1"/>
      <c r="C2290" s="314"/>
      <c r="D2290" s="287" t="str">
        <f t="shared" si="596"/>
        <v/>
      </c>
      <c r="E2290" s="449" t="str">
        <f t="shared" si="583"/>
        <v/>
      </c>
      <c r="F2290" s="450"/>
      <c r="G2290" s="451"/>
      <c r="H2290" s="452"/>
      <c r="I2290" s="453"/>
      <c r="J2290" s="453"/>
      <c r="K2290" s="453"/>
      <c r="L2290" s="453"/>
      <c r="M2290" s="454"/>
      <c r="N2290" s="455"/>
      <c r="O2290" s="456"/>
      <c r="P2290" s="456"/>
      <c r="Q2290" s="456"/>
      <c r="R2290" s="456"/>
      <c r="S2290" s="456"/>
      <c r="T2290" s="456"/>
      <c r="U2290" s="456"/>
      <c r="V2290" s="456"/>
      <c r="W2290" s="456"/>
      <c r="X2290" s="456"/>
      <c r="Y2290" s="456"/>
      <c r="Z2290" s="456"/>
      <c r="AA2290" s="456"/>
      <c r="AB2290" s="456"/>
      <c r="AC2290" s="456"/>
      <c r="AD2290" s="456"/>
      <c r="AE2290" s="457"/>
      <c r="AF2290" s="455"/>
      <c r="AG2290" s="456"/>
      <c r="AH2290" s="456"/>
      <c r="AI2290" s="456"/>
      <c r="AJ2290" s="456"/>
      <c r="AK2290" s="456"/>
      <c r="AL2290" s="456"/>
      <c r="AM2290" s="456"/>
      <c r="AN2290" s="457"/>
      <c r="AO2290" s="455"/>
      <c r="AP2290" s="456"/>
      <c r="AQ2290" s="456"/>
      <c r="AR2290" s="456"/>
      <c r="AS2290" s="456"/>
      <c r="AT2290" s="456"/>
      <c r="AU2290" s="456"/>
      <c r="AV2290" s="456"/>
      <c r="AW2290" s="456"/>
      <c r="AX2290" s="456"/>
      <c r="AY2290" s="456"/>
      <c r="AZ2290" s="456"/>
      <c r="BA2290" s="456"/>
      <c r="BB2290" s="456"/>
      <c r="BC2290" s="456"/>
      <c r="BD2290" s="456"/>
      <c r="BE2290" s="456"/>
      <c r="BF2290" s="456"/>
      <c r="BG2290" s="457"/>
      <c r="BH2290" s="458"/>
      <c r="BI2290" s="459"/>
      <c r="BJ2290" s="459"/>
      <c r="BK2290" s="459"/>
      <c r="BL2290" s="459"/>
      <c r="BM2290" s="460"/>
      <c r="BN2290" s="314"/>
      <c r="BO2290" s="314"/>
      <c r="BP2290" s="1"/>
      <c r="BQ2290" s="120">
        <f>IF($F$3="","",IF(N2290=$F$3,COUNTIF(BQ$23:BQ2289,"&gt;0")+1,0))</f>
        <v>0</v>
      </c>
      <c r="BR2290" s="1"/>
      <c r="BS2290" s="20" t="str">
        <f>IF($N2290="","",IF(VLOOKUP(VLOOKUP($N2290,IMPOSTAZIONI!$E$6:$I$13,5,FALSE),IMPOSTAZIONI!$B$25:$N$32,3,FALSE)=0,"",VLOOKUP(VLOOKUP($N2290,IMPOSTAZIONI!$E$6:$I$13,5,FALSE),IMPOSTAZIONI!$B$25:$N$32,3,FALSE)))</f>
        <v/>
      </c>
      <c r="BT2290" s="20" t="str">
        <f>IF($N2290="","",IF(VLOOKUP(VLOOKUP($N2290,IMPOSTAZIONI!$E$6:$I$13,5,FALSE),IMPOSTAZIONI!$B$25:$N$32,6,FALSE)=0,"",VLOOKUP(VLOOKUP($N2290,IMPOSTAZIONI!$E$6:$I$13,5,FALSE),IMPOSTAZIONI!$B$25:$N$32,6,FALSE)))</f>
        <v/>
      </c>
      <c r="BU2290" s="20" t="str">
        <f>IF($N2290="","",IF(VLOOKUP(VLOOKUP($N2290,IMPOSTAZIONI!$E$6:$I$13,5,FALSE),IMPOSTAZIONI!$B$25:$N$32,9,FALSE)=0,"",VLOOKUP(VLOOKUP($N2290,IMPOSTAZIONI!$E$6:$I$13,5,FALSE),IMPOSTAZIONI!$B$25:$N$32,9,FALSE)))</f>
        <v/>
      </c>
      <c r="BV2290" s="20" t="str">
        <f>IF($N2290="","",IF(VLOOKUP(VLOOKUP($N2290,IMPOSTAZIONI!$E$6:$I$13,5,FALSE),IMPOSTAZIONI!$B$25:$N$32,12,FALSE)=0,"",VLOOKUP(VLOOKUP($N2290,IMPOSTAZIONI!$E$6:$I$13,5,FALSE),IMPOSTAZIONI!$B$25:$N$32,12,FALSE)))</f>
        <v/>
      </c>
      <c r="BW2290" s="221" t="str">
        <f t="shared" si="584"/>
        <v/>
      </c>
      <c r="BX2290" s="221" t="str">
        <f t="shared" si="585"/>
        <v/>
      </c>
      <c r="BY2290" s="221">
        <f t="shared" si="586"/>
        <v>0</v>
      </c>
      <c r="BZ2290" s="231">
        <f t="shared" si="587"/>
        <v>0</v>
      </c>
      <c r="CA2290" s="246">
        <f t="shared" si="588"/>
        <v>0</v>
      </c>
      <c r="CB2290" s="246">
        <f t="shared" si="589"/>
        <v>0</v>
      </c>
      <c r="CC2290" s="246" t="str">
        <f t="shared" si="590"/>
        <v/>
      </c>
      <c r="CD2290" s="246">
        <f t="shared" si="591"/>
        <v>5</v>
      </c>
      <c r="CE2290" s="246">
        <f t="shared" si="592"/>
        <v>0</v>
      </c>
      <c r="CF2290" s="276">
        <f t="shared" si="593"/>
        <v>0</v>
      </c>
      <c r="CG2290" s="277">
        <f t="shared" si="593"/>
        <v>0</v>
      </c>
      <c r="CH2290" s="277">
        <f t="shared" si="593"/>
        <v>0</v>
      </c>
      <c r="CI2290" s="278">
        <f t="shared" si="582"/>
        <v>0</v>
      </c>
      <c r="CJ2290" s="280">
        <f t="shared" si="594"/>
        <v>0</v>
      </c>
      <c r="CK2290" s="232">
        <f t="shared" si="595"/>
        <v>0</v>
      </c>
      <c r="CL2290" s="1"/>
    </row>
    <row r="2291" spans="1:90" ht="18" customHeight="1">
      <c r="A2291" s="1"/>
      <c r="B2291" s="1"/>
      <c r="C2291" s="314"/>
      <c r="D2291" s="287" t="str">
        <f t="shared" si="596"/>
        <v/>
      </c>
      <c r="E2291" s="449" t="str">
        <f t="shared" si="583"/>
        <v/>
      </c>
      <c r="F2291" s="450"/>
      <c r="G2291" s="451"/>
      <c r="H2291" s="452"/>
      <c r="I2291" s="453"/>
      <c r="J2291" s="453"/>
      <c r="K2291" s="453"/>
      <c r="L2291" s="453"/>
      <c r="M2291" s="454"/>
      <c r="N2291" s="455"/>
      <c r="O2291" s="456"/>
      <c r="P2291" s="456"/>
      <c r="Q2291" s="456"/>
      <c r="R2291" s="456"/>
      <c r="S2291" s="456"/>
      <c r="T2291" s="456"/>
      <c r="U2291" s="456"/>
      <c r="V2291" s="456"/>
      <c r="W2291" s="456"/>
      <c r="X2291" s="456"/>
      <c r="Y2291" s="456"/>
      <c r="Z2291" s="456"/>
      <c r="AA2291" s="456"/>
      <c r="AB2291" s="456"/>
      <c r="AC2291" s="456"/>
      <c r="AD2291" s="456"/>
      <c r="AE2291" s="457"/>
      <c r="AF2291" s="455"/>
      <c r="AG2291" s="456"/>
      <c r="AH2291" s="456"/>
      <c r="AI2291" s="456"/>
      <c r="AJ2291" s="456"/>
      <c r="AK2291" s="456"/>
      <c r="AL2291" s="456"/>
      <c r="AM2291" s="456"/>
      <c r="AN2291" s="457"/>
      <c r="AO2291" s="455"/>
      <c r="AP2291" s="456"/>
      <c r="AQ2291" s="456"/>
      <c r="AR2291" s="456"/>
      <c r="AS2291" s="456"/>
      <c r="AT2291" s="456"/>
      <c r="AU2291" s="456"/>
      <c r="AV2291" s="456"/>
      <c r="AW2291" s="456"/>
      <c r="AX2291" s="456"/>
      <c r="AY2291" s="456"/>
      <c r="AZ2291" s="456"/>
      <c r="BA2291" s="456"/>
      <c r="BB2291" s="456"/>
      <c r="BC2291" s="456"/>
      <c r="BD2291" s="456"/>
      <c r="BE2291" s="456"/>
      <c r="BF2291" s="456"/>
      <c r="BG2291" s="457"/>
      <c r="BH2291" s="458"/>
      <c r="BI2291" s="459"/>
      <c r="BJ2291" s="459"/>
      <c r="BK2291" s="459"/>
      <c r="BL2291" s="459"/>
      <c r="BM2291" s="460"/>
      <c r="BN2291" s="314"/>
      <c r="BO2291" s="314"/>
      <c r="BP2291" s="1"/>
      <c r="BQ2291" s="120">
        <f>IF($F$3="","",IF(N2291=$F$3,COUNTIF(BQ$23:BQ2290,"&gt;0")+1,0))</f>
        <v>0</v>
      </c>
      <c r="BR2291" s="1"/>
      <c r="BS2291" s="20" t="str">
        <f>IF($N2291="","",IF(VLOOKUP(VLOOKUP($N2291,IMPOSTAZIONI!$E$6:$I$13,5,FALSE),IMPOSTAZIONI!$B$25:$N$32,3,FALSE)=0,"",VLOOKUP(VLOOKUP($N2291,IMPOSTAZIONI!$E$6:$I$13,5,FALSE),IMPOSTAZIONI!$B$25:$N$32,3,FALSE)))</f>
        <v/>
      </c>
      <c r="BT2291" s="20" t="str">
        <f>IF($N2291="","",IF(VLOOKUP(VLOOKUP($N2291,IMPOSTAZIONI!$E$6:$I$13,5,FALSE),IMPOSTAZIONI!$B$25:$N$32,6,FALSE)=0,"",VLOOKUP(VLOOKUP($N2291,IMPOSTAZIONI!$E$6:$I$13,5,FALSE),IMPOSTAZIONI!$B$25:$N$32,6,FALSE)))</f>
        <v/>
      </c>
      <c r="BU2291" s="20" t="str">
        <f>IF($N2291="","",IF(VLOOKUP(VLOOKUP($N2291,IMPOSTAZIONI!$E$6:$I$13,5,FALSE),IMPOSTAZIONI!$B$25:$N$32,9,FALSE)=0,"",VLOOKUP(VLOOKUP($N2291,IMPOSTAZIONI!$E$6:$I$13,5,FALSE),IMPOSTAZIONI!$B$25:$N$32,9,FALSE)))</f>
        <v/>
      </c>
      <c r="BV2291" s="20" t="str">
        <f>IF($N2291="","",IF(VLOOKUP(VLOOKUP($N2291,IMPOSTAZIONI!$E$6:$I$13,5,FALSE),IMPOSTAZIONI!$B$25:$N$32,12,FALSE)=0,"",VLOOKUP(VLOOKUP($N2291,IMPOSTAZIONI!$E$6:$I$13,5,FALSE),IMPOSTAZIONI!$B$25:$N$32,12,FALSE)))</f>
        <v/>
      </c>
      <c r="BW2291" s="221" t="str">
        <f t="shared" si="584"/>
        <v/>
      </c>
      <c r="BX2291" s="221" t="str">
        <f t="shared" si="585"/>
        <v/>
      </c>
      <c r="BY2291" s="221">
        <f t="shared" si="586"/>
        <v>0</v>
      </c>
      <c r="BZ2291" s="231">
        <f t="shared" si="587"/>
        <v>0</v>
      </c>
      <c r="CA2291" s="246">
        <f t="shared" si="588"/>
        <v>0</v>
      </c>
      <c r="CB2291" s="246">
        <f t="shared" si="589"/>
        <v>0</v>
      </c>
      <c r="CC2291" s="246" t="str">
        <f t="shared" si="590"/>
        <v/>
      </c>
      <c r="CD2291" s="246">
        <f t="shared" si="591"/>
        <v>5</v>
      </c>
      <c r="CE2291" s="246">
        <f t="shared" si="592"/>
        <v>0</v>
      </c>
      <c r="CF2291" s="276">
        <f t="shared" si="593"/>
        <v>0</v>
      </c>
      <c r="CG2291" s="277">
        <f t="shared" si="593"/>
        <v>0</v>
      </c>
      <c r="CH2291" s="277">
        <f t="shared" si="593"/>
        <v>0</v>
      </c>
      <c r="CI2291" s="278">
        <f t="shared" si="582"/>
        <v>0</v>
      </c>
      <c r="CJ2291" s="280">
        <f t="shared" si="594"/>
        <v>0</v>
      </c>
      <c r="CK2291" s="232">
        <f t="shared" si="595"/>
        <v>0</v>
      </c>
      <c r="CL2291" s="1"/>
    </row>
    <row r="2292" spans="1:90" ht="18" customHeight="1">
      <c r="A2292" s="1"/>
      <c r="B2292" s="1"/>
      <c r="C2292" s="314"/>
      <c r="D2292" s="287" t="str">
        <f t="shared" si="596"/>
        <v/>
      </c>
      <c r="E2292" s="449" t="str">
        <f t="shared" si="583"/>
        <v/>
      </c>
      <c r="F2292" s="450"/>
      <c r="G2292" s="451"/>
      <c r="H2292" s="452"/>
      <c r="I2292" s="453"/>
      <c r="J2292" s="453"/>
      <c r="K2292" s="453"/>
      <c r="L2292" s="453"/>
      <c r="M2292" s="454"/>
      <c r="N2292" s="455"/>
      <c r="O2292" s="456"/>
      <c r="P2292" s="456"/>
      <c r="Q2292" s="456"/>
      <c r="R2292" s="456"/>
      <c r="S2292" s="456"/>
      <c r="T2292" s="456"/>
      <c r="U2292" s="456"/>
      <c r="V2292" s="456"/>
      <c r="W2292" s="456"/>
      <c r="X2292" s="456"/>
      <c r="Y2292" s="456"/>
      <c r="Z2292" s="456"/>
      <c r="AA2292" s="456"/>
      <c r="AB2292" s="456"/>
      <c r="AC2292" s="456"/>
      <c r="AD2292" s="456"/>
      <c r="AE2292" s="457"/>
      <c r="AF2292" s="455"/>
      <c r="AG2292" s="456"/>
      <c r="AH2292" s="456"/>
      <c r="AI2292" s="456"/>
      <c r="AJ2292" s="456"/>
      <c r="AK2292" s="456"/>
      <c r="AL2292" s="456"/>
      <c r="AM2292" s="456"/>
      <c r="AN2292" s="457"/>
      <c r="AO2292" s="455"/>
      <c r="AP2292" s="456"/>
      <c r="AQ2292" s="456"/>
      <c r="AR2292" s="456"/>
      <c r="AS2292" s="456"/>
      <c r="AT2292" s="456"/>
      <c r="AU2292" s="456"/>
      <c r="AV2292" s="456"/>
      <c r="AW2292" s="456"/>
      <c r="AX2292" s="456"/>
      <c r="AY2292" s="456"/>
      <c r="AZ2292" s="456"/>
      <c r="BA2292" s="456"/>
      <c r="BB2292" s="456"/>
      <c r="BC2292" s="456"/>
      <c r="BD2292" s="456"/>
      <c r="BE2292" s="456"/>
      <c r="BF2292" s="456"/>
      <c r="BG2292" s="457"/>
      <c r="BH2292" s="458"/>
      <c r="BI2292" s="459"/>
      <c r="BJ2292" s="459"/>
      <c r="BK2292" s="459"/>
      <c r="BL2292" s="459"/>
      <c r="BM2292" s="460"/>
      <c r="BN2292" s="314"/>
      <c r="BO2292" s="314"/>
      <c r="BP2292" s="1"/>
      <c r="BQ2292" s="120">
        <f>IF($F$3="","",IF(N2292=$F$3,COUNTIF(BQ$23:BQ2291,"&gt;0")+1,0))</f>
        <v>0</v>
      </c>
      <c r="BR2292" s="1"/>
      <c r="BS2292" s="20" t="str">
        <f>IF($N2292="","",IF(VLOOKUP(VLOOKUP($N2292,IMPOSTAZIONI!$E$6:$I$13,5,FALSE),IMPOSTAZIONI!$B$25:$N$32,3,FALSE)=0,"",VLOOKUP(VLOOKUP($N2292,IMPOSTAZIONI!$E$6:$I$13,5,FALSE),IMPOSTAZIONI!$B$25:$N$32,3,FALSE)))</f>
        <v/>
      </c>
      <c r="BT2292" s="20" t="str">
        <f>IF($N2292="","",IF(VLOOKUP(VLOOKUP($N2292,IMPOSTAZIONI!$E$6:$I$13,5,FALSE),IMPOSTAZIONI!$B$25:$N$32,6,FALSE)=0,"",VLOOKUP(VLOOKUP($N2292,IMPOSTAZIONI!$E$6:$I$13,5,FALSE),IMPOSTAZIONI!$B$25:$N$32,6,FALSE)))</f>
        <v/>
      </c>
      <c r="BU2292" s="20" t="str">
        <f>IF($N2292="","",IF(VLOOKUP(VLOOKUP($N2292,IMPOSTAZIONI!$E$6:$I$13,5,FALSE),IMPOSTAZIONI!$B$25:$N$32,9,FALSE)=0,"",VLOOKUP(VLOOKUP($N2292,IMPOSTAZIONI!$E$6:$I$13,5,FALSE),IMPOSTAZIONI!$B$25:$N$32,9,FALSE)))</f>
        <v/>
      </c>
      <c r="BV2292" s="20" t="str">
        <f>IF($N2292="","",IF(VLOOKUP(VLOOKUP($N2292,IMPOSTAZIONI!$E$6:$I$13,5,FALSE),IMPOSTAZIONI!$B$25:$N$32,12,FALSE)=0,"",VLOOKUP(VLOOKUP($N2292,IMPOSTAZIONI!$E$6:$I$13,5,FALSE),IMPOSTAZIONI!$B$25:$N$32,12,FALSE)))</f>
        <v/>
      </c>
      <c r="BW2292" s="221" t="str">
        <f t="shared" si="584"/>
        <v/>
      </c>
      <c r="BX2292" s="221" t="str">
        <f t="shared" si="585"/>
        <v/>
      </c>
      <c r="BY2292" s="221">
        <f t="shared" si="586"/>
        <v>0</v>
      </c>
      <c r="BZ2292" s="231">
        <f t="shared" si="587"/>
        <v>0</v>
      </c>
      <c r="CA2292" s="246">
        <f t="shared" si="588"/>
        <v>0</v>
      </c>
      <c r="CB2292" s="246">
        <f t="shared" si="589"/>
        <v>0</v>
      </c>
      <c r="CC2292" s="246" t="str">
        <f t="shared" si="590"/>
        <v/>
      </c>
      <c r="CD2292" s="246">
        <f t="shared" si="591"/>
        <v>5</v>
      </c>
      <c r="CE2292" s="246">
        <f t="shared" si="592"/>
        <v>0</v>
      </c>
      <c r="CF2292" s="276">
        <f t="shared" si="593"/>
        <v>0</v>
      </c>
      <c r="CG2292" s="277">
        <f t="shared" si="593"/>
        <v>0</v>
      </c>
      <c r="CH2292" s="277">
        <f t="shared" si="593"/>
        <v>0</v>
      </c>
      <c r="CI2292" s="278">
        <f t="shared" si="582"/>
        <v>0</v>
      </c>
      <c r="CJ2292" s="280">
        <f t="shared" si="594"/>
        <v>0</v>
      </c>
      <c r="CK2292" s="232">
        <f t="shared" si="595"/>
        <v>0</v>
      </c>
      <c r="CL2292" s="1"/>
    </row>
    <row r="2293" spans="1:90" ht="18" customHeight="1">
      <c r="A2293" s="1"/>
      <c r="B2293" s="1"/>
      <c r="C2293" s="314"/>
      <c r="D2293" s="287" t="str">
        <f t="shared" si="596"/>
        <v/>
      </c>
      <c r="E2293" s="449" t="str">
        <f t="shared" si="583"/>
        <v/>
      </c>
      <c r="F2293" s="450"/>
      <c r="G2293" s="451"/>
      <c r="H2293" s="452"/>
      <c r="I2293" s="453"/>
      <c r="J2293" s="453"/>
      <c r="K2293" s="453"/>
      <c r="L2293" s="453"/>
      <c r="M2293" s="454"/>
      <c r="N2293" s="455"/>
      <c r="O2293" s="456"/>
      <c r="P2293" s="456"/>
      <c r="Q2293" s="456"/>
      <c r="R2293" s="456"/>
      <c r="S2293" s="456"/>
      <c r="T2293" s="456"/>
      <c r="U2293" s="456"/>
      <c r="V2293" s="456"/>
      <c r="W2293" s="456"/>
      <c r="X2293" s="456"/>
      <c r="Y2293" s="456"/>
      <c r="Z2293" s="456"/>
      <c r="AA2293" s="456"/>
      <c r="AB2293" s="456"/>
      <c r="AC2293" s="456"/>
      <c r="AD2293" s="456"/>
      <c r="AE2293" s="457"/>
      <c r="AF2293" s="455"/>
      <c r="AG2293" s="456"/>
      <c r="AH2293" s="456"/>
      <c r="AI2293" s="456"/>
      <c r="AJ2293" s="456"/>
      <c r="AK2293" s="456"/>
      <c r="AL2293" s="456"/>
      <c r="AM2293" s="456"/>
      <c r="AN2293" s="457"/>
      <c r="AO2293" s="455"/>
      <c r="AP2293" s="456"/>
      <c r="AQ2293" s="456"/>
      <c r="AR2293" s="456"/>
      <c r="AS2293" s="456"/>
      <c r="AT2293" s="456"/>
      <c r="AU2293" s="456"/>
      <c r="AV2293" s="456"/>
      <c r="AW2293" s="456"/>
      <c r="AX2293" s="456"/>
      <c r="AY2293" s="456"/>
      <c r="AZ2293" s="456"/>
      <c r="BA2293" s="456"/>
      <c r="BB2293" s="456"/>
      <c r="BC2293" s="456"/>
      <c r="BD2293" s="456"/>
      <c r="BE2293" s="456"/>
      <c r="BF2293" s="456"/>
      <c r="BG2293" s="457"/>
      <c r="BH2293" s="458"/>
      <c r="BI2293" s="459"/>
      <c r="BJ2293" s="459"/>
      <c r="BK2293" s="459"/>
      <c r="BL2293" s="459"/>
      <c r="BM2293" s="460"/>
      <c r="BN2293" s="314"/>
      <c r="BO2293" s="314"/>
      <c r="BP2293" s="1"/>
      <c r="BQ2293" s="120">
        <f>IF($F$3="","",IF(N2293=$F$3,COUNTIF(BQ$23:BQ2292,"&gt;0")+1,0))</f>
        <v>0</v>
      </c>
      <c r="BR2293" s="1"/>
      <c r="BS2293" s="20" t="str">
        <f>IF($N2293="","",IF(VLOOKUP(VLOOKUP($N2293,IMPOSTAZIONI!$E$6:$I$13,5,FALSE),IMPOSTAZIONI!$B$25:$N$32,3,FALSE)=0,"",VLOOKUP(VLOOKUP($N2293,IMPOSTAZIONI!$E$6:$I$13,5,FALSE),IMPOSTAZIONI!$B$25:$N$32,3,FALSE)))</f>
        <v/>
      </c>
      <c r="BT2293" s="20" t="str">
        <f>IF($N2293="","",IF(VLOOKUP(VLOOKUP($N2293,IMPOSTAZIONI!$E$6:$I$13,5,FALSE),IMPOSTAZIONI!$B$25:$N$32,6,FALSE)=0,"",VLOOKUP(VLOOKUP($N2293,IMPOSTAZIONI!$E$6:$I$13,5,FALSE),IMPOSTAZIONI!$B$25:$N$32,6,FALSE)))</f>
        <v/>
      </c>
      <c r="BU2293" s="20" t="str">
        <f>IF($N2293="","",IF(VLOOKUP(VLOOKUP($N2293,IMPOSTAZIONI!$E$6:$I$13,5,FALSE),IMPOSTAZIONI!$B$25:$N$32,9,FALSE)=0,"",VLOOKUP(VLOOKUP($N2293,IMPOSTAZIONI!$E$6:$I$13,5,FALSE),IMPOSTAZIONI!$B$25:$N$32,9,FALSE)))</f>
        <v/>
      </c>
      <c r="BV2293" s="20" t="str">
        <f>IF($N2293="","",IF(VLOOKUP(VLOOKUP($N2293,IMPOSTAZIONI!$E$6:$I$13,5,FALSE),IMPOSTAZIONI!$B$25:$N$32,12,FALSE)=0,"",VLOOKUP(VLOOKUP($N2293,IMPOSTAZIONI!$E$6:$I$13,5,FALSE),IMPOSTAZIONI!$B$25:$N$32,12,FALSE)))</f>
        <v/>
      </c>
      <c r="BW2293" s="221" t="str">
        <f t="shared" si="584"/>
        <v/>
      </c>
      <c r="BX2293" s="221" t="str">
        <f t="shared" si="585"/>
        <v/>
      </c>
      <c r="BY2293" s="221">
        <f t="shared" si="586"/>
        <v>0</v>
      </c>
      <c r="BZ2293" s="231">
        <f t="shared" si="587"/>
        <v>0</v>
      </c>
      <c r="CA2293" s="246">
        <f t="shared" si="588"/>
        <v>0</v>
      </c>
      <c r="CB2293" s="246">
        <f t="shared" si="589"/>
        <v>0</v>
      </c>
      <c r="CC2293" s="246" t="str">
        <f t="shared" si="590"/>
        <v/>
      </c>
      <c r="CD2293" s="246">
        <f t="shared" si="591"/>
        <v>5</v>
      </c>
      <c r="CE2293" s="246">
        <f t="shared" si="592"/>
        <v>0</v>
      </c>
      <c r="CF2293" s="276">
        <f t="shared" si="593"/>
        <v>0</v>
      </c>
      <c r="CG2293" s="277">
        <f t="shared" si="593"/>
        <v>0</v>
      </c>
      <c r="CH2293" s="277">
        <f t="shared" si="593"/>
        <v>0</v>
      </c>
      <c r="CI2293" s="278">
        <f t="shared" si="582"/>
        <v>0</v>
      </c>
      <c r="CJ2293" s="280">
        <f t="shared" si="594"/>
        <v>0</v>
      </c>
      <c r="CK2293" s="232">
        <f t="shared" si="595"/>
        <v>0</v>
      </c>
      <c r="CL2293" s="1"/>
    </row>
    <row r="2294" spans="1:90" ht="18" customHeight="1">
      <c r="A2294" s="1"/>
      <c r="B2294" s="1"/>
      <c r="C2294" s="314"/>
      <c r="D2294" s="287" t="str">
        <f t="shared" si="596"/>
        <v/>
      </c>
      <c r="E2294" s="449" t="str">
        <f t="shared" si="583"/>
        <v/>
      </c>
      <c r="F2294" s="450"/>
      <c r="G2294" s="451"/>
      <c r="H2294" s="452"/>
      <c r="I2294" s="453"/>
      <c r="J2294" s="453"/>
      <c r="K2294" s="453"/>
      <c r="L2294" s="453"/>
      <c r="M2294" s="454"/>
      <c r="N2294" s="455"/>
      <c r="O2294" s="456"/>
      <c r="P2294" s="456"/>
      <c r="Q2294" s="456"/>
      <c r="R2294" s="456"/>
      <c r="S2294" s="456"/>
      <c r="T2294" s="456"/>
      <c r="U2294" s="456"/>
      <c r="V2294" s="456"/>
      <c r="W2294" s="456"/>
      <c r="X2294" s="456"/>
      <c r="Y2294" s="456"/>
      <c r="Z2294" s="456"/>
      <c r="AA2294" s="456"/>
      <c r="AB2294" s="456"/>
      <c r="AC2294" s="456"/>
      <c r="AD2294" s="456"/>
      <c r="AE2294" s="457"/>
      <c r="AF2294" s="455"/>
      <c r="AG2294" s="456"/>
      <c r="AH2294" s="456"/>
      <c r="AI2294" s="456"/>
      <c r="AJ2294" s="456"/>
      <c r="AK2294" s="456"/>
      <c r="AL2294" s="456"/>
      <c r="AM2294" s="456"/>
      <c r="AN2294" s="457"/>
      <c r="AO2294" s="455"/>
      <c r="AP2294" s="456"/>
      <c r="AQ2294" s="456"/>
      <c r="AR2294" s="456"/>
      <c r="AS2294" s="456"/>
      <c r="AT2294" s="456"/>
      <c r="AU2294" s="456"/>
      <c r="AV2294" s="456"/>
      <c r="AW2294" s="456"/>
      <c r="AX2294" s="456"/>
      <c r="AY2294" s="456"/>
      <c r="AZ2294" s="456"/>
      <c r="BA2294" s="456"/>
      <c r="BB2294" s="456"/>
      <c r="BC2294" s="456"/>
      <c r="BD2294" s="456"/>
      <c r="BE2294" s="456"/>
      <c r="BF2294" s="456"/>
      <c r="BG2294" s="457"/>
      <c r="BH2294" s="458"/>
      <c r="BI2294" s="459"/>
      <c r="BJ2294" s="459"/>
      <c r="BK2294" s="459"/>
      <c r="BL2294" s="459"/>
      <c r="BM2294" s="460"/>
      <c r="BN2294" s="314"/>
      <c r="BO2294" s="314"/>
      <c r="BP2294" s="1"/>
      <c r="BQ2294" s="120">
        <f>IF($F$3="","",IF(N2294=$F$3,COUNTIF(BQ$23:BQ2293,"&gt;0")+1,0))</f>
        <v>0</v>
      </c>
      <c r="BR2294" s="1"/>
      <c r="BS2294" s="20" t="str">
        <f>IF($N2294="","",IF(VLOOKUP(VLOOKUP($N2294,IMPOSTAZIONI!$E$6:$I$13,5,FALSE),IMPOSTAZIONI!$B$25:$N$32,3,FALSE)=0,"",VLOOKUP(VLOOKUP($N2294,IMPOSTAZIONI!$E$6:$I$13,5,FALSE),IMPOSTAZIONI!$B$25:$N$32,3,FALSE)))</f>
        <v/>
      </c>
      <c r="BT2294" s="20" t="str">
        <f>IF($N2294="","",IF(VLOOKUP(VLOOKUP($N2294,IMPOSTAZIONI!$E$6:$I$13,5,FALSE),IMPOSTAZIONI!$B$25:$N$32,6,FALSE)=0,"",VLOOKUP(VLOOKUP($N2294,IMPOSTAZIONI!$E$6:$I$13,5,FALSE),IMPOSTAZIONI!$B$25:$N$32,6,FALSE)))</f>
        <v/>
      </c>
      <c r="BU2294" s="20" t="str">
        <f>IF($N2294="","",IF(VLOOKUP(VLOOKUP($N2294,IMPOSTAZIONI!$E$6:$I$13,5,FALSE),IMPOSTAZIONI!$B$25:$N$32,9,FALSE)=0,"",VLOOKUP(VLOOKUP($N2294,IMPOSTAZIONI!$E$6:$I$13,5,FALSE),IMPOSTAZIONI!$B$25:$N$32,9,FALSE)))</f>
        <v/>
      </c>
      <c r="BV2294" s="20" t="str">
        <f>IF($N2294="","",IF(VLOOKUP(VLOOKUP($N2294,IMPOSTAZIONI!$E$6:$I$13,5,FALSE),IMPOSTAZIONI!$B$25:$N$32,12,FALSE)=0,"",VLOOKUP(VLOOKUP($N2294,IMPOSTAZIONI!$E$6:$I$13,5,FALSE),IMPOSTAZIONI!$B$25:$N$32,12,FALSE)))</f>
        <v/>
      </c>
      <c r="BW2294" s="221" t="str">
        <f t="shared" si="584"/>
        <v/>
      </c>
      <c r="BX2294" s="221" t="str">
        <f t="shared" si="585"/>
        <v/>
      </c>
      <c r="BY2294" s="221">
        <f t="shared" si="586"/>
        <v>0</v>
      </c>
      <c r="BZ2294" s="231">
        <f t="shared" si="587"/>
        <v>0</v>
      </c>
      <c r="CA2294" s="246">
        <f t="shared" si="588"/>
        <v>0</v>
      </c>
      <c r="CB2294" s="246">
        <f t="shared" si="589"/>
        <v>0</v>
      </c>
      <c r="CC2294" s="246" t="str">
        <f t="shared" si="590"/>
        <v/>
      </c>
      <c r="CD2294" s="246">
        <f t="shared" si="591"/>
        <v>5</v>
      </c>
      <c r="CE2294" s="246">
        <f t="shared" si="592"/>
        <v>0</v>
      </c>
      <c r="CF2294" s="276">
        <f t="shared" si="593"/>
        <v>0</v>
      </c>
      <c r="CG2294" s="277">
        <f t="shared" si="593"/>
        <v>0</v>
      </c>
      <c r="CH2294" s="277">
        <f t="shared" si="593"/>
        <v>0</v>
      </c>
      <c r="CI2294" s="278">
        <f t="shared" si="582"/>
        <v>0</v>
      </c>
      <c r="CJ2294" s="280">
        <f t="shared" si="594"/>
        <v>0</v>
      </c>
      <c r="CK2294" s="232">
        <f t="shared" si="595"/>
        <v>0</v>
      </c>
      <c r="CL2294" s="1"/>
    </row>
    <row r="2295" spans="1:90" ht="18" customHeight="1">
      <c r="A2295" s="1"/>
      <c r="B2295" s="1"/>
      <c r="C2295" s="314"/>
      <c r="D2295" s="287" t="str">
        <f t="shared" si="596"/>
        <v/>
      </c>
      <c r="E2295" s="449" t="str">
        <f t="shared" si="583"/>
        <v/>
      </c>
      <c r="F2295" s="450"/>
      <c r="G2295" s="451"/>
      <c r="H2295" s="452"/>
      <c r="I2295" s="453"/>
      <c r="J2295" s="453"/>
      <c r="K2295" s="453"/>
      <c r="L2295" s="453"/>
      <c r="M2295" s="454"/>
      <c r="N2295" s="455"/>
      <c r="O2295" s="456"/>
      <c r="P2295" s="456"/>
      <c r="Q2295" s="456"/>
      <c r="R2295" s="456"/>
      <c r="S2295" s="456"/>
      <c r="T2295" s="456"/>
      <c r="U2295" s="456"/>
      <c r="V2295" s="456"/>
      <c r="W2295" s="456"/>
      <c r="X2295" s="456"/>
      <c r="Y2295" s="456"/>
      <c r="Z2295" s="456"/>
      <c r="AA2295" s="456"/>
      <c r="AB2295" s="456"/>
      <c r="AC2295" s="456"/>
      <c r="AD2295" s="456"/>
      <c r="AE2295" s="457"/>
      <c r="AF2295" s="455"/>
      <c r="AG2295" s="456"/>
      <c r="AH2295" s="456"/>
      <c r="AI2295" s="456"/>
      <c r="AJ2295" s="456"/>
      <c r="AK2295" s="456"/>
      <c r="AL2295" s="456"/>
      <c r="AM2295" s="456"/>
      <c r="AN2295" s="457"/>
      <c r="AO2295" s="455"/>
      <c r="AP2295" s="456"/>
      <c r="AQ2295" s="456"/>
      <c r="AR2295" s="456"/>
      <c r="AS2295" s="456"/>
      <c r="AT2295" s="456"/>
      <c r="AU2295" s="456"/>
      <c r="AV2295" s="456"/>
      <c r="AW2295" s="456"/>
      <c r="AX2295" s="456"/>
      <c r="AY2295" s="456"/>
      <c r="AZ2295" s="456"/>
      <c r="BA2295" s="456"/>
      <c r="BB2295" s="456"/>
      <c r="BC2295" s="456"/>
      <c r="BD2295" s="456"/>
      <c r="BE2295" s="456"/>
      <c r="BF2295" s="456"/>
      <c r="BG2295" s="457"/>
      <c r="BH2295" s="458"/>
      <c r="BI2295" s="459"/>
      <c r="BJ2295" s="459"/>
      <c r="BK2295" s="459"/>
      <c r="BL2295" s="459"/>
      <c r="BM2295" s="460"/>
      <c r="BN2295" s="314"/>
      <c r="BO2295" s="314"/>
      <c r="BP2295" s="1"/>
      <c r="BQ2295" s="120">
        <f>IF($F$3="","",IF(N2295=$F$3,COUNTIF(BQ$23:BQ2294,"&gt;0")+1,0))</f>
        <v>0</v>
      </c>
      <c r="BR2295" s="1"/>
      <c r="BS2295" s="20" t="str">
        <f>IF($N2295="","",IF(VLOOKUP(VLOOKUP($N2295,IMPOSTAZIONI!$E$6:$I$13,5,FALSE),IMPOSTAZIONI!$B$25:$N$32,3,FALSE)=0,"",VLOOKUP(VLOOKUP($N2295,IMPOSTAZIONI!$E$6:$I$13,5,FALSE),IMPOSTAZIONI!$B$25:$N$32,3,FALSE)))</f>
        <v/>
      </c>
      <c r="BT2295" s="20" t="str">
        <f>IF($N2295="","",IF(VLOOKUP(VLOOKUP($N2295,IMPOSTAZIONI!$E$6:$I$13,5,FALSE),IMPOSTAZIONI!$B$25:$N$32,6,FALSE)=0,"",VLOOKUP(VLOOKUP($N2295,IMPOSTAZIONI!$E$6:$I$13,5,FALSE),IMPOSTAZIONI!$B$25:$N$32,6,FALSE)))</f>
        <v/>
      </c>
      <c r="BU2295" s="20" t="str">
        <f>IF($N2295="","",IF(VLOOKUP(VLOOKUP($N2295,IMPOSTAZIONI!$E$6:$I$13,5,FALSE),IMPOSTAZIONI!$B$25:$N$32,9,FALSE)=0,"",VLOOKUP(VLOOKUP($N2295,IMPOSTAZIONI!$E$6:$I$13,5,FALSE),IMPOSTAZIONI!$B$25:$N$32,9,FALSE)))</f>
        <v/>
      </c>
      <c r="BV2295" s="20" t="str">
        <f>IF($N2295="","",IF(VLOOKUP(VLOOKUP($N2295,IMPOSTAZIONI!$E$6:$I$13,5,FALSE),IMPOSTAZIONI!$B$25:$N$32,12,FALSE)=0,"",VLOOKUP(VLOOKUP($N2295,IMPOSTAZIONI!$E$6:$I$13,5,FALSE),IMPOSTAZIONI!$B$25:$N$32,12,FALSE)))</f>
        <v/>
      </c>
      <c r="BW2295" s="221" t="str">
        <f t="shared" si="584"/>
        <v/>
      </c>
      <c r="BX2295" s="221" t="str">
        <f t="shared" si="585"/>
        <v/>
      </c>
      <c r="BY2295" s="221">
        <f t="shared" si="586"/>
        <v>0</v>
      </c>
      <c r="BZ2295" s="231">
        <f t="shared" si="587"/>
        <v>0</v>
      </c>
      <c r="CA2295" s="246">
        <f t="shared" si="588"/>
        <v>0</v>
      </c>
      <c r="CB2295" s="246">
        <f t="shared" si="589"/>
        <v>0</v>
      </c>
      <c r="CC2295" s="246" t="str">
        <f t="shared" si="590"/>
        <v/>
      </c>
      <c r="CD2295" s="246">
        <f t="shared" si="591"/>
        <v>5</v>
      </c>
      <c r="CE2295" s="246">
        <f t="shared" si="592"/>
        <v>0</v>
      </c>
      <c r="CF2295" s="276">
        <f t="shared" si="593"/>
        <v>0</v>
      </c>
      <c r="CG2295" s="277">
        <f t="shared" si="593"/>
        <v>0</v>
      </c>
      <c r="CH2295" s="277">
        <f t="shared" si="593"/>
        <v>0</v>
      </c>
      <c r="CI2295" s="278">
        <f t="shared" si="582"/>
        <v>0</v>
      </c>
      <c r="CJ2295" s="280">
        <f t="shared" si="594"/>
        <v>0</v>
      </c>
      <c r="CK2295" s="232">
        <f t="shared" si="595"/>
        <v>0</v>
      </c>
      <c r="CL2295" s="1"/>
    </row>
    <row r="2296" spans="1:90" ht="18" customHeight="1">
      <c r="A2296" s="1"/>
      <c r="B2296" s="1"/>
      <c r="C2296" s="314"/>
      <c r="D2296" s="287" t="str">
        <f t="shared" si="596"/>
        <v/>
      </c>
      <c r="E2296" s="449" t="str">
        <f t="shared" si="583"/>
        <v/>
      </c>
      <c r="F2296" s="450"/>
      <c r="G2296" s="451"/>
      <c r="H2296" s="452"/>
      <c r="I2296" s="453"/>
      <c r="J2296" s="453"/>
      <c r="K2296" s="453"/>
      <c r="L2296" s="453"/>
      <c r="M2296" s="454"/>
      <c r="N2296" s="455"/>
      <c r="O2296" s="456"/>
      <c r="P2296" s="456"/>
      <c r="Q2296" s="456"/>
      <c r="R2296" s="456"/>
      <c r="S2296" s="456"/>
      <c r="T2296" s="456"/>
      <c r="U2296" s="456"/>
      <c r="V2296" s="456"/>
      <c r="W2296" s="456"/>
      <c r="X2296" s="456"/>
      <c r="Y2296" s="456"/>
      <c r="Z2296" s="456"/>
      <c r="AA2296" s="456"/>
      <c r="AB2296" s="456"/>
      <c r="AC2296" s="456"/>
      <c r="AD2296" s="456"/>
      <c r="AE2296" s="457"/>
      <c r="AF2296" s="455"/>
      <c r="AG2296" s="456"/>
      <c r="AH2296" s="456"/>
      <c r="AI2296" s="456"/>
      <c r="AJ2296" s="456"/>
      <c r="AK2296" s="456"/>
      <c r="AL2296" s="456"/>
      <c r="AM2296" s="456"/>
      <c r="AN2296" s="457"/>
      <c r="AO2296" s="455"/>
      <c r="AP2296" s="456"/>
      <c r="AQ2296" s="456"/>
      <c r="AR2296" s="456"/>
      <c r="AS2296" s="456"/>
      <c r="AT2296" s="456"/>
      <c r="AU2296" s="456"/>
      <c r="AV2296" s="456"/>
      <c r="AW2296" s="456"/>
      <c r="AX2296" s="456"/>
      <c r="AY2296" s="456"/>
      <c r="AZ2296" s="456"/>
      <c r="BA2296" s="456"/>
      <c r="BB2296" s="456"/>
      <c r="BC2296" s="456"/>
      <c r="BD2296" s="456"/>
      <c r="BE2296" s="456"/>
      <c r="BF2296" s="456"/>
      <c r="BG2296" s="457"/>
      <c r="BH2296" s="458"/>
      <c r="BI2296" s="459"/>
      <c r="BJ2296" s="459"/>
      <c r="BK2296" s="459"/>
      <c r="BL2296" s="459"/>
      <c r="BM2296" s="460"/>
      <c r="BN2296" s="314"/>
      <c r="BO2296" s="314"/>
      <c r="BP2296" s="1"/>
      <c r="BQ2296" s="120">
        <f>IF($F$3="","",IF(N2296=$F$3,COUNTIF(BQ$23:BQ2295,"&gt;0")+1,0))</f>
        <v>0</v>
      </c>
      <c r="BR2296" s="1"/>
      <c r="BS2296" s="20" t="str">
        <f>IF($N2296="","",IF(VLOOKUP(VLOOKUP($N2296,IMPOSTAZIONI!$E$6:$I$13,5,FALSE),IMPOSTAZIONI!$B$25:$N$32,3,FALSE)=0,"",VLOOKUP(VLOOKUP($N2296,IMPOSTAZIONI!$E$6:$I$13,5,FALSE),IMPOSTAZIONI!$B$25:$N$32,3,FALSE)))</f>
        <v/>
      </c>
      <c r="BT2296" s="20" t="str">
        <f>IF($N2296="","",IF(VLOOKUP(VLOOKUP($N2296,IMPOSTAZIONI!$E$6:$I$13,5,FALSE),IMPOSTAZIONI!$B$25:$N$32,6,FALSE)=0,"",VLOOKUP(VLOOKUP($N2296,IMPOSTAZIONI!$E$6:$I$13,5,FALSE),IMPOSTAZIONI!$B$25:$N$32,6,FALSE)))</f>
        <v/>
      </c>
      <c r="BU2296" s="20" t="str">
        <f>IF($N2296="","",IF(VLOOKUP(VLOOKUP($N2296,IMPOSTAZIONI!$E$6:$I$13,5,FALSE),IMPOSTAZIONI!$B$25:$N$32,9,FALSE)=0,"",VLOOKUP(VLOOKUP($N2296,IMPOSTAZIONI!$E$6:$I$13,5,FALSE),IMPOSTAZIONI!$B$25:$N$32,9,FALSE)))</f>
        <v/>
      </c>
      <c r="BV2296" s="20" t="str">
        <f>IF($N2296="","",IF(VLOOKUP(VLOOKUP($N2296,IMPOSTAZIONI!$E$6:$I$13,5,FALSE),IMPOSTAZIONI!$B$25:$N$32,12,FALSE)=0,"",VLOOKUP(VLOOKUP($N2296,IMPOSTAZIONI!$E$6:$I$13,5,FALSE),IMPOSTAZIONI!$B$25:$N$32,12,FALSE)))</f>
        <v/>
      </c>
      <c r="BW2296" s="221" t="str">
        <f t="shared" si="584"/>
        <v/>
      </c>
      <c r="BX2296" s="221" t="str">
        <f t="shared" si="585"/>
        <v/>
      </c>
      <c r="BY2296" s="221">
        <f t="shared" si="586"/>
        <v>0</v>
      </c>
      <c r="BZ2296" s="231">
        <f t="shared" si="587"/>
        <v>0</v>
      </c>
      <c r="CA2296" s="246">
        <f t="shared" si="588"/>
        <v>0</v>
      </c>
      <c r="CB2296" s="246">
        <f t="shared" si="589"/>
        <v>0</v>
      </c>
      <c r="CC2296" s="246" t="str">
        <f t="shared" si="590"/>
        <v/>
      </c>
      <c r="CD2296" s="246">
        <f t="shared" si="591"/>
        <v>5</v>
      </c>
      <c r="CE2296" s="246">
        <f t="shared" si="592"/>
        <v>0</v>
      </c>
      <c r="CF2296" s="276">
        <f t="shared" si="593"/>
        <v>0</v>
      </c>
      <c r="CG2296" s="277">
        <f t="shared" si="593"/>
        <v>0</v>
      </c>
      <c r="CH2296" s="277">
        <f t="shared" si="593"/>
        <v>0</v>
      </c>
      <c r="CI2296" s="278">
        <f t="shared" si="582"/>
        <v>0</v>
      </c>
      <c r="CJ2296" s="280">
        <f t="shared" si="594"/>
        <v>0</v>
      </c>
      <c r="CK2296" s="232">
        <f t="shared" si="595"/>
        <v>0</v>
      </c>
      <c r="CL2296" s="1"/>
    </row>
    <row r="2297" spans="1:90" ht="18" customHeight="1">
      <c r="A2297" s="1"/>
      <c r="B2297" s="1"/>
      <c r="C2297" s="314"/>
      <c r="D2297" s="287" t="str">
        <f t="shared" si="596"/>
        <v/>
      </c>
      <c r="E2297" s="449" t="str">
        <f t="shared" si="583"/>
        <v/>
      </c>
      <c r="F2297" s="450"/>
      <c r="G2297" s="451"/>
      <c r="H2297" s="452"/>
      <c r="I2297" s="453"/>
      <c r="J2297" s="453"/>
      <c r="K2297" s="453"/>
      <c r="L2297" s="453"/>
      <c r="M2297" s="454"/>
      <c r="N2297" s="455"/>
      <c r="O2297" s="456"/>
      <c r="P2297" s="456"/>
      <c r="Q2297" s="456"/>
      <c r="R2297" s="456"/>
      <c r="S2297" s="456"/>
      <c r="T2297" s="456"/>
      <c r="U2297" s="456"/>
      <c r="V2297" s="456"/>
      <c r="W2297" s="456"/>
      <c r="X2297" s="456"/>
      <c r="Y2297" s="456"/>
      <c r="Z2297" s="456"/>
      <c r="AA2297" s="456"/>
      <c r="AB2297" s="456"/>
      <c r="AC2297" s="456"/>
      <c r="AD2297" s="456"/>
      <c r="AE2297" s="457"/>
      <c r="AF2297" s="455"/>
      <c r="AG2297" s="456"/>
      <c r="AH2297" s="456"/>
      <c r="AI2297" s="456"/>
      <c r="AJ2297" s="456"/>
      <c r="AK2297" s="456"/>
      <c r="AL2297" s="456"/>
      <c r="AM2297" s="456"/>
      <c r="AN2297" s="457"/>
      <c r="AO2297" s="455"/>
      <c r="AP2297" s="456"/>
      <c r="AQ2297" s="456"/>
      <c r="AR2297" s="456"/>
      <c r="AS2297" s="456"/>
      <c r="AT2297" s="456"/>
      <c r="AU2297" s="456"/>
      <c r="AV2297" s="456"/>
      <c r="AW2297" s="456"/>
      <c r="AX2297" s="456"/>
      <c r="AY2297" s="456"/>
      <c r="AZ2297" s="456"/>
      <c r="BA2297" s="456"/>
      <c r="BB2297" s="456"/>
      <c r="BC2297" s="456"/>
      <c r="BD2297" s="456"/>
      <c r="BE2297" s="456"/>
      <c r="BF2297" s="456"/>
      <c r="BG2297" s="457"/>
      <c r="BH2297" s="458"/>
      <c r="BI2297" s="459"/>
      <c r="BJ2297" s="459"/>
      <c r="BK2297" s="459"/>
      <c r="BL2297" s="459"/>
      <c r="BM2297" s="460"/>
      <c r="BN2297" s="314"/>
      <c r="BO2297" s="314"/>
      <c r="BP2297" s="1"/>
      <c r="BQ2297" s="120">
        <f>IF($F$3="","",IF(N2297=$F$3,COUNTIF(BQ$23:BQ2296,"&gt;0")+1,0))</f>
        <v>0</v>
      </c>
      <c r="BR2297" s="1"/>
      <c r="BS2297" s="20" t="str">
        <f>IF($N2297="","",IF(VLOOKUP(VLOOKUP($N2297,IMPOSTAZIONI!$E$6:$I$13,5,FALSE),IMPOSTAZIONI!$B$25:$N$32,3,FALSE)=0,"",VLOOKUP(VLOOKUP($N2297,IMPOSTAZIONI!$E$6:$I$13,5,FALSE),IMPOSTAZIONI!$B$25:$N$32,3,FALSE)))</f>
        <v/>
      </c>
      <c r="BT2297" s="20" t="str">
        <f>IF($N2297="","",IF(VLOOKUP(VLOOKUP($N2297,IMPOSTAZIONI!$E$6:$I$13,5,FALSE),IMPOSTAZIONI!$B$25:$N$32,6,FALSE)=0,"",VLOOKUP(VLOOKUP($N2297,IMPOSTAZIONI!$E$6:$I$13,5,FALSE),IMPOSTAZIONI!$B$25:$N$32,6,FALSE)))</f>
        <v/>
      </c>
      <c r="BU2297" s="20" t="str">
        <f>IF($N2297="","",IF(VLOOKUP(VLOOKUP($N2297,IMPOSTAZIONI!$E$6:$I$13,5,FALSE),IMPOSTAZIONI!$B$25:$N$32,9,FALSE)=0,"",VLOOKUP(VLOOKUP($N2297,IMPOSTAZIONI!$E$6:$I$13,5,FALSE),IMPOSTAZIONI!$B$25:$N$32,9,FALSE)))</f>
        <v/>
      </c>
      <c r="BV2297" s="20" t="str">
        <f>IF($N2297="","",IF(VLOOKUP(VLOOKUP($N2297,IMPOSTAZIONI!$E$6:$I$13,5,FALSE),IMPOSTAZIONI!$B$25:$N$32,12,FALSE)=0,"",VLOOKUP(VLOOKUP($N2297,IMPOSTAZIONI!$E$6:$I$13,5,FALSE),IMPOSTAZIONI!$B$25:$N$32,12,FALSE)))</f>
        <v/>
      </c>
      <c r="BW2297" s="221" t="str">
        <f t="shared" si="584"/>
        <v/>
      </c>
      <c r="BX2297" s="221" t="str">
        <f t="shared" si="585"/>
        <v/>
      </c>
      <c r="BY2297" s="221">
        <f t="shared" si="586"/>
        <v>0</v>
      </c>
      <c r="BZ2297" s="231">
        <f t="shared" si="587"/>
        <v>0</v>
      </c>
      <c r="CA2297" s="246">
        <f t="shared" si="588"/>
        <v>0</v>
      </c>
      <c r="CB2297" s="246">
        <f t="shared" si="589"/>
        <v>0</v>
      </c>
      <c r="CC2297" s="246" t="str">
        <f t="shared" si="590"/>
        <v/>
      </c>
      <c r="CD2297" s="246">
        <f t="shared" si="591"/>
        <v>5</v>
      </c>
      <c r="CE2297" s="246">
        <f t="shared" si="592"/>
        <v>0</v>
      </c>
      <c r="CF2297" s="276">
        <f t="shared" si="593"/>
        <v>0</v>
      </c>
      <c r="CG2297" s="277">
        <f t="shared" si="593"/>
        <v>0</v>
      </c>
      <c r="CH2297" s="277">
        <f t="shared" si="593"/>
        <v>0</v>
      </c>
      <c r="CI2297" s="278">
        <f t="shared" si="582"/>
        <v>0</v>
      </c>
      <c r="CJ2297" s="280">
        <f t="shared" si="594"/>
        <v>0</v>
      </c>
      <c r="CK2297" s="232">
        <f t="shared" si="595"/>
        <v>0</v>
      </c>
      <c r="CL2297" s="1"/>
    </row>
    <row r="2298" spans="1:90" ht="18" customHeight="1">
      <c r="A2298" s="1"/>
      <c r="B2298" s="1"/>
      <c r="C2298" s="314"/>
      <c r="D2298" s="287" t="str">
        <f t="shared" si="596"/>
        <v/>
      </c>
      <c r="E2298" s="449" t="str">
        <f t="shared" si="583"/>
        <v/>
      </c>
      <c r="F2298" s="450"/>
      <c r="G2298" s="451"/>
      <c r="H2298" s="452"/>
      <c r="I2298" s="453"/>
      <c r="J2298" s="453"/>
      <c r="K2298" s="453"/>
      <c r="L2298" s="453"/>
      <c r="M2298" s="454"/>
      <c r="N2298" s="455"/>
      <c r="O2298" s="456"/>
      <c r="P2298" s="456"/>
      <c r="Q2298" s="456"/>
      <c r="R2298" s="456"/>
      <c r="S2298" s="456"/>
      <c r="T2298" s="456"/>
      <c r="U2298" s="456"/>
      <c r="V2298" s="456"/>
      <c r="W2298" s="456"/>
      <c r="X2298" s="456"/>
      <c r="Y2298" s="456"/>
      <c r="Z2298" s="456"/>
      <c r="AA2298" s="456"/>
      <c r="AB2298" s="456"/>
      <c r="AC2298" s="456"/>
      <c r="AD2298" s="456"/>
      <c r="AE2298" s="457"/>
      <c r="AF2298" s="455"/>
      <c r="AG2298" s="456"/>
      <c r="AH2298" s="456"/>
      <c r="AI2298" s="456"/>
      <c r="AJ2298" s="456"/>
      <c r="AK2298" s="456"/>
      <c r="AL2298" s="456"/>
      <c r="AM2298" s="456"/>
      <c r="AN2298" s="457"/>
      <c r="AO2298" s="455"/>
      <c r="AP2298" s="456"/>
      <c r="AQ2298" s="456"/>
      <c r="AR2298" s="456"/>
      <c r="AS2298" s="456"/>
      <c r="AT2298" s="456"/>
      <c r="AU2298" s="456"/>
      <c r="AV2298" s="456"/>
      <c r="AW2298" s="456"/>
      <c r="AX2298" s="456"/>
      <c r="AY2298" s="456"/>
      <c r="AZ2298" s="456"/>
      <c r="BA2298" s="456"/>
      <c r="BB2298" s="456"/>
      <c r="BC2298" s="456"/>
      <c r="BD2298" s="456"/>
      <c r="BE2298" s="456"/>
      <c r="BF2298" s="456"/>
      <c r="BG2298" s="457"/>
      <c r="BH2298" s="458"/>
      <c r="BI2298" s="459"/>
      <c r="BJ2298" s="459"/>
      <c r="BK2298" s="459"/>
      <c r="BL2298" s="459"/>
      <c r="BM2298" s="460"/>
      <c r="BN2298" s="314"/>
      <c r="BO2298" s="314"/>
      <c r="BP2298" s="1"/>
      <c r="BQ2298" s="120">
        <f>IF($F$3="","",IF(N2298=$F$3,COUNTIF(BQ$23:BQ2297,"&gt;0")+1,0))</f>
        <v>0</v>
      </c>
      <c r="BR2298" s="1"/>
      <c r="BS2298" s="20" t="str">
        <f>IF($N2298="","",IF(VLOOKUP(VLOOKUP($N2298,IMPOSTAZIONI!$E$6:$I$13,5,FALSE),IMPOSTAZIONI!$B$25:$N$32,3,FALSE)=0,"",VLOOKUP(VLOOKUP($N2298,IMPOSTAZIONI!$E$6:$I$13,5,FALSE),IMPOSTAZIONI!$B$25:$N$32,3,FALSE)))</f>
        <v/>
      </c>
      <c r="BT2298" s="20" t="str">
        <f>IF($N2298="","",IF(VLOOKUP(VLOOKUP($N2298,IMPOSTAZIONI!$E$6:$I$13,5,FALSE),IMPOSTAZIONI!$B$25:$N$32,6,FALSE)=0,"",VLOOKUP(VLOOKUP($N2298,IMPOSTAZIONI!$E$6:$I$13,5,FALSE),IMPOSTAZIONI!$B$25:$N$32,6,FALSE)))</f>
        <v/>
      </c>
      <c r="BU2298" s="20" t="str">
        <f>IF($N2298="","",IF(VLOOKUP(VLOOKUP($N2298,IMPOSTAZIONI!$E$6:$I$13,5,FALSE),IMPOSTAZIONI!$B$25:$N$32,9,FALSE)=0,"",VLOOKUP(VLOOKUP($N2298,IMPOSTAZIONI!$E$6:$I$13,5,FALSE),IMPOSTAZIONI!$B$25:$N$32,9,FALSE)))</f>
        <v/>
      </c>
      <c r="BV2298" s="20" t="str">
        <f>IF($N2298="","",IF(VLOOKUP(VLOOKUP($N2298,IMPOSTAZIONI!$E$6:$I$13,5,FALSE),IMPOSTAZIONI!$B$25:$N$32,12,FALSE)=0,"",VLOOKUP(VLOOKUP($N2298,IMPOSTAZIONI!$E$6:$I$13,5,FALSE),IMPOSTAZIONI!$B$25:$N$32,12,FALSE)))</f>
        <v/>
      </c>
      <c r="BW2298" s="221" t="str">
        <f t="shared" si="584"/>
        <v/>
      </c>
      <c r="BX2298" s="221" t="str">
        <f t="shared" si="585"/>
        <v/>
      </c>
      <c r="BY2298" s="221">
        <f t="shared" si="586"/>
        <v>0</v>
      </c>
      <c r="BZ2298" s="231">
        <f t="shared" si="587"/>
        <v>0</v>
      </c>
      <c r="CA2298" s="246">
        <f t="shared" si="588"/>
        <v>0</v>
      </c>
      <c r="CB2298" s="246">
        <f t="shared" si="589"/>
        <v>0</v>
      </c>
      <c r="CC2298" s="246" t="str">
        <f t="shared" si="590"/>
        <v/>
      </c>
      <c r="CD2298" s="246">
        <f t="shared" si="591"/>
        <v>5</v>
      </c>
      <c r="CE2298" s="246">
        <f t="shared" si="592"/>
        <v>0</v>
      </c>
      <c r="CF2298" s="276">
        <f t="shared" si="593"/>
        <v>0</v>
      </c>
      <c r="CG2298" s="277">
        <f t="shared" si="593"/>
        <v>0</v>
      </c>
      <c r="CH2298" s="277">
        <f t="shared" si="593"/>
        <v>0</v>
      </c>
      <c r="CI2298" s="278">
        <f t="shared" si="582"/>
        <v>0</v>
      </c>
      <c r="CJ2298" s="280">
        <f t="shared" si="594"/>
        <v>0</v>
      </c>
      <c r="CK2298" s="232">
        <f t="shared" si="595"/>
        <v>0</v>
      </c>
      <c r="CL2298" s="1"/>
    </row>
    <row r="2299" spans="1:90" ht="18" customHeight="1">
      <c r="A2299" s="1"/>
      <c r="B2299" s="1"/>
      <c r="C2299" s="314"/>
      <c r="D2299" s="287" t="str">
        <f t="shared" si="596"/>
        <v/>
      </c>
      <c r="E2299" s="449" t="str">
        <f t="shared" si="583"/>
        <v/>
      </c>
      <c r="F2299" s="450"/>
      <c r="G2299" s="451"/>
      <c r="H2299" s="452"/>
      <c r="I2299" s="453"/>
      <c r="J2299" s="453"/>
      <c r="K2299" s="453"/>
      <c r="L2299" s="453"/>
      <c r="M2299" s="454"/>
      <c r="N2299" s="455"/>
      <c r="O2299" s="456"/>
      <c r="P2299" s="456"/>
      <c r="Q2299" s="456"/>
      <c r="R2299" s="456"/>
      <c r="S2299" s="456"/>
      <c r="T2299" s="456"/>
      <c r="U2299" s="456"/>
      <c r="V2299" s="456"/>
      <c r="W2299" s="456"/>
      <c r="X2299" s="456"/>
      <c r="Y2299" s="456"/>
      <c r="Z2299" s="456"/>
      <c r="AA2299" s="456"/>
      <c r="AB2299" s="456"/>
      <c r="AC2299" s="456"/>
      <c r="AD2299" s="456"/>
      <c r="AE2299" s="457"/>
      <c r="AF2299" s="455"/>
      <c r="AG2299" s="456"/>
      <c r="AH2299" s="456"/>
      <c r="AI2299" s="456"/>
      <c r="AJ2299" s="456"/>
      <c r="AK2299" s="456"/>
      <c r="AL2299" s="456"/>
      <c r="AM2299" s="456"/>
      <c r="AN2299" s="457"/>
      <c r="AO2299" s="455"/>
      <c r="AP2299" s="456"/>
      <c r="AQ2299" s="456"/>
      <c r="AR2299" s="456"/>
      <c r="AS2299" s="456"/>
      <c r="AT2299" s="456"/>
      <c r="AU2299" s="456"/>
      <c r="AV2299" s="456"/>
      <c r="AW2299" s="456"/>
      <c r="AX2299" s="456"/>
      <c r="AY2299" s="456"/>
      <c r="AZ2299" s="456"/>
      <c r="BA2299" s="456"/>
      <c r="BB2299" s="456"/>
      <c r="BC2299" s="456"/>
      <c r="BD2299" s="456"/>
      <c r="BE2299" s="456"/>
      <c r="BF2299" s="456"/>
      <c r="BG2299" s="457"/>
      <c r="BH2299" s="458"/>
      <c r="BI2299" s="459"/>
      <c r="BJ2299" s="459"/>
      <c r="BK2299" s="459"/>
      <c r="BL2299" s="459"/>
      <c r="BM2299" s="460"/>
      <c r="BN2299" s="314"/>
      <c r="BO2299" s="314"/>
      <c r="BP2299" s="1"/>
      <c r="BQ2299" s="120">
        <f>IF($F$3="","",IF(N2299=$F$3,COUNTIF(BQ$23:BQ2298,"&gt;0")+1,0))</f>
        <v>0</v>
      </c>
      <c r="BR2299" s="1"/>
      <c r="BS2299" s="20" t="str">
        <f>IF($N2299="","",IF(VLOOKUP(VLOOKUP($N2299,IMPOSTAZIONI!$E$6:$I$13,5,FALSE),IMPOSTAZIONI!$B$25:$N$32,3,FALSE)=0,"",VLOOKUP(VLOOKUP($N2299,IMPOSTAZIONI!$E$6:$I$13,5,FALSE),IMPOSTAZIONI!$B$25:$N$32,3,FALSE)))</f>
        <v/>
      </c>
      <c r="BT2299" s="20" t="str">
        <f>IF($N2299="","",IF(VLOOKUP(VLOOKUP($N2299,IMPOSTAZIONI!$E$6:$I$13,5,FALSE),IMPOSTAZIONI!$B$25:$N$32,6,FALSE)=0,"",VLOOKUP(VLOOKUP($N2299,IMPOSTAZIONI!$E$6:$I$13,5,FALSE),IMPOSTAZIONI!$B$25:$N$32,6,FALSE)))</f>
        <v/>
      </c>
      <c r="BU2299" s="20" t="str">
        <f>IF($N2299="","",IF(VLOOKUP(VLOOKUP($N2299,IMPOSTAZIONI!$E$6:$I$13,5,FALSE),IMPOSTAZIONI!$B$25:$N$32,9,FALSE)=0,"",VLOOKUP(VLOOKUP($N2299,IMPOSTAZIONI!$E$6:$I$13,5,FALSE),IMPOSTAZIONI!$B$25:$N$32,9,FALSE)))</f>
        <v/>
      </c>
      <c r="BV2299" s="20" t="str">
        <f>IF($N2299="","",IF(VLOOKUP(VLOOKUP($N2299,IMPOSTAZIONI!$E$6:$I$13,5,FALSE),IMPOSTAZIONI!$B$25:$N$32,12,FALSE)=0,"",VLOOKUP(VLOOKUP($N2299,IMPOSTAZIONI!$E$6:$I$13,5,FALSE),IMPOSTAZIONI!$B$25:$N$32,12,FALSE)))</f>
        <v/>
      </c>
      <c r="BW2299" s="221" t="str">
        <f t="shared" si="584"/>
        <v/>
      </c>
      <c r="BX2299" s="221" t="str">
        <f t="shared" si="585"/>
        <v/>
      </c>
      <c r="BY2299" s="221">
        <f t="shared" si="586"/>
        <v>0</v>
      </c>
      <c r="BZ2299" s="231">
        <f t="shared" si="587"/>
        <v>0</v>
      </c>
      <c r="CA2299" s="246">
        <f t="shared" si="588"/>
        <v>0</v>
      </c>
      <c r="CB2299" s="246">
        <f t="shared" si="589"/>
        <v>0</v>
      </c>
      <c r="CC2299" s="246" t="str">
        <f t="shared" si="590"/>
        <v/>
      </c>
      <c r="CD2299" s="246">
        <f t="shared" si="591"/>
        <v>5</v>
      </c>
      <c r="CE2299" s="246">
        <f t="shared" si="592"/>
        <v>0</v>
      </c>
      <c r="CF2299" s="276">
        <f t="shared" si="593"/>
        <v>0</v>
      </c>
      <c r="CG2299" s="277">
        <f t="shared" si="593"/>
        <v>0</v>
      </c>
      <c r="CH2299" s="277">
        <f t="shared" si="593"/>
        <v>0</v>
      </c>
      <c r="CI2299" s="278">
        <f t="shared" si="582"/>
        <v>0</v>
      </c>
      <c r="CJ2299" s="280">
        <f t="shared" si="594"/>
        <v>0</v>
      </c>
      <c r="CK2299" s="232">
        <f t="shared" si="595"/>
        <v>0</v>
      </c>
      <c r="CL2299" s="1"/>
    </row>
    <row r="2300" spans="1:90" ht="18" customHeight="1">
      <c r="A2300" s="1"/>
      <c r="B2300" s="1"/>
      <c r="C2300" s="314"/>
      <c r="D2300" s="287" t="str">
        <f t="shared" si="596"/>
        <v/>
      </c>
      <c r="E2300" s="449" t="str">
        <f t="shared" si="583"/>
        <v/>
      </c>
      <c r="F2300" s="450"/>
      <c r="G2300" s="451"/>
      <c r="H2300" s="452"/>
      <c r="I2300" s="453"/>
      <c r="J2300" s="453"/>
      <c r="K2300" s="453"/>
      <c r="L2300" s="453"/>
      <c r="M2300" s="454"/>
      <c r="N2300" s="455"/>
      <c r="O2300" s="456"/>
      <c r="P2300" s="456"/>
      <c r="Q2300" s="456"/>
      <c r="R2300" s="456"/>
      <c r="S2300" s="456"/>
      <c r="T2300" s="456"/>
      <c r="U2300" s="456"/>
      <c r="V2300" s="456"/>
      <c r="W2300" s="456"/>
      <c r="X2300" s="456"/>
      <c r="Y2300" s="456"/>
      <c r="Z2300" s="456"/>
      <c r="AA2300" s="456"/>
      <c r="AB2300" s="456"/>
      <c r="AC2300" s="456"/>
      <c r="AD2300" s="456"/>
      <c r="AE2300" s="457"/>
      <c r="AF2300" s="455"/>
      <c r="AG2300" s="456"/>
      <c r="AH2300" s="456"/>
      <c r="AI2300" s="456"/>
      <c r="AJ2300" s="456"/>
      <c r="AK2300" s="456"/>
      <c r="AL2300" s="456"/>
      <c r="AM2300" s="456"/>
      <c r="AN2300" s="457"/>
      <c r="AO2300" s="455"/>
      <c r="AP2300" s="456"/>
      <c r="AQ2300" s="456"/>
      <c r="AR2300" s="456"/>
      <c r="AS2300" s="456"/>
      <c r="AT2300" s="456"/>
      <c r="AU2300" s="456"/>
      <c r="AV2300" s="456"/>
      <c r="AW2300" s="456"/>
      <c r="AX2300" s="456"/>
      <c r="AY2300" s="456"/>
      <c r="AZ2300" s="456"/>
      <c r="BA2300" s="456"/>
      <c r="BB2300" s="456"/>
      <c r="BC2300" s="456"/>
      <c r="BD2300" s="456"/>
      <c r="BE2300" s="456"/>
      <c r="BF2300" s="456"/>
      <c r="BG2300" s="457"/>
      <c r="BH2300" s="458"/>
      <c r="BI2300" s="459"/>
      <c r="BJ2300" s="459"/>
      <c r="BK2300" s="459"/>
      <c r="BL2300" s="459"/>
      <c r="BM2300" s="460"/>
      <c r="BN2300" s="314"/>
      <c r="BO2300" s="314"/>
      <c r="BP2300" s="1"/>
      <c r="BQ2300" s="120">
        <f>IF($F$3="","",IF(N2300=$F$3,COUNTIF(BQ$23:BQ2299,"&gt;0")+1,0))</f>
        <v>0</v>
      </c>
      <c r="BR2300" s="1"/>
      <c r="BS2300" s="20" t="str">
        <f>IF($N2300="","",IF(VLOOKUP(VLOOKUP($N2300,IMPOSTAZIONI!$E$6:$I$13,5,FALSE),IMPOSTAZIONI!$B$25:$N$32,3,FALSE)=0,"",VLOOKUP(VLOOKUP($N2300,IMPOSTAZIONI!$E$6:$I$13,5,FALSE),IMPOSTAZIONI!$B$25:$N$32,3,FALSE)))</f>
        <v/>
      </c>
      <c r="BT2300" s="20" t="str">
        <f>IF($N2300="","",IF(VLOOKUP(VLOOKUP($N2300,IMPOSTAZIONI!$E$6:$I$13,5,FALSE),IMPOSTAZIONI!$B$25:$N$32,6,FALSE)=0,"",VLOOKUP(VLOOKUP($N2300,IMPOSTAZIONI!$E$6:$I$13,5,FALSE),IMPOSTAZIONI!$B$25:$N$32,6,FALSE)))</f>
        <v/>
      </c>
      <c r="BU2300" s="20" t="str">
        <f>IF($N2300="","",IF(VLOOKUP(VLOOKUP($N2300,IMPOSTAZIONI!$E$6:$I$13,5,FALSE),IMPOSTAZIONI!$B$25:$N$32,9,FALSE)=0,"",VLOOKUP(VLOOKUP($N2300,IMPOSTAZIONI!$E$6:$I$13,5,FALSE),IMPOSTAZIONI!$B$25:$N$32,9,FALSE)))</f>
        <v/>
      </c>
      <c r="BV2300" s="20" t="str">
        <f>IF($N2300="","",IF(VLOOKUP(VLOOKUP($N2300,IMPOSTAZIONI!$E$6:$I$13,5,FALSE),IMPOSTAZIONI!$B$25:$N$32,12,FALSE)=0,"",VLOOKUP(VLOOKUP($N2300,IMPOSTAZIONI!$E$6:$I$13,5,FALSE),IMPOSTAZIONI!$B$25:$N$32,12,FALSE)))</f>
        <v/>
      </c>
      <c r="BW2300" s="221" t="str">
        <f t="shared" si="584"/>
        <v/>
      </c>
      <c r="BX2300" s="221" t="str">
        <f t="shared" si="585"/>
        <v/>
      </c>
      <c r="BY2300" s="221">
        <f t="shared" si="586"/>
        <v>0</v>
      </c>
      <c r="BZ2300" s="231">
        <f t="shared" si="587"/>
        <v>0</v>
      </c>
      <c r="CA2300" s="246">
        <f t="shared" si="588"/>
        <v>0</v>
      </c>
      <c r="CB2300" s="246">
        <f t="shared" si="589"/>
        <v>0</v>
      </c>
      <c r="CC2300" s="246" t="str">
        <f t="shared" si="590"/>
        <v/>
      </c>
      <c r="CD2300" s="246">
        <f t="shared" si="591"/>
        <v>5</v>
      </c>
      <c r="CE2300" s="246">
        <f t="shared" si="592"/>
        <v>0</v>
      </c>
      <c r="CF2300" s="276">
        <f t="shared" si="593"/>
        <v>0</v>
      </c>
      <c r="CG2300" s="277">
        <f t="shared" si="593"/>
        <v>0</v>
      </c>
      <c r="CH2300" s="277">
        <f t="shared" si="593"/>
        <v>0</v>
      </c>
      <c r="CI2300" s="278">
        <f t="shared" si="582"/>
        <v>0</v>
      </c>
      <c r="CJ2300" s="280">
        <f t="shared" si="594"/>
        <v>0</v>
      </c>
      <c r="CK2300" s="232">
        <f t="shared" si="595"/>
        <v>0</v>
      </c>
      <c r="CL2300" s="1"/>
    </row>
    <row r="2301" spans="1:90" ht="18" customHeight="1">
      <c r="A2301" s="1"/>
      <c r="B2301" s="1"/>
      <c r="C2301" s="314"/>
      <c r="D2301" s="287" t="str">
        <f t="shared" si="596"/>
        <v/>
      </c>
      <c r="E2301" s="449" t="str">
        <f t="shared" si="583"/>
        <v/>
      </c>
      <c r="F2301" s="450"/>
      <c r="G2301" s="451"/>
      <c r="H2301" s="452"/>
      <c r="I2301" s="453"/>
      <c r="J2301" s="453"/>
      <c r="K2301" s="453"/>
      <c r="L2301" s="453"/>
      <c r="M2301" s="454"/>
      <c r="N2301" s="455"/>
      <c r="O2301" s="456"/>
      <c r="P2301" s="456"/>
      <c r="Q2301" s="456"/>
      <c r="R2301" s="456"/>
      <c r="S2301" s="456"/>
      <c r="T2301" s="456"/>
      <c r="U2301" s="456"/>
      <c r="V2301" s="456"/>
      <c r="W2301" s="456"/>
      <c r="X2301" s="456"/>
      <c r="Y2301" s="456"/>
      <c r="Z2301" s="456"/>
      <c r="AA2301" s="456"/>
      <c r="AB2301" s="456"/>
      <c r="AC2301" s="456"/>
      <c r="AD2301" s="456"/>
      <c r="AE2301" s="457"/>
      <c r="AF2301" s="455"/>
      <c r="AG2301" s="456"/>
      <c r="AH2301" s="456"/>
      <c r="AI2301" s="456"/>
      <c r="AJ2301" s="456"/>
      <c r="AK2301" s="456"/>
      <c r="AL2301" s="456"/>
      <c r="AM2301" s="456"/>
      <c r="AN2301" s="457"/>
      <c r="AO2301" s="455"/>
      <c r="AP2301" s="456"/>
      <c r="AQ2301" s="456"/>
      <c r="AR2301" s="456"/>
      <c r="AS2301" s="456"/>
      <c r="AT2301" s="456"/>
      <c r="AU2301" s="456"/>
      <c r="AV2301" s="456"/>
      <c r="AW2301" s="456"/>
      <c r="AX2301" s="456"/>
      <c r="AY2301" s="456"/>
      <c r="AZ2301" s="456"/>
      <c r="BA2301" s="456"/>
      <c r="BB2301" s="456"/>
      <c r="BC2301" s="456"/>
      <c r="BD2301" s="456"/>
      <c r="BE2301" s="456"/>
      <c r="BF2301" s="456"/>
      <c r="BG2301" s="457"/>
      <c r="BH2301" s="458"/>
      <c r="BI2301" s="459"/>
      <c r="BJ2301" s="459"/>
      <c r="BK2301" s="459"/>
      <c r="BL2301" s="459"/>
      <c r="BM2301" s="460"/>
      <c r="BN2301" s="314"/>
      <c r="BO2301" s="314"/>
      <c r="BP2301" s="1"/>
      <c r="BQ2301" s="120">
        <f>IF($F$3="","",IF(N2301=$F$3,COUNTIF(BQ$23:BQ2300,"&gt;0")+1,0))</f>
        <v>0</v>
      </c>
      <c r="BR2301" s="1"/>
      <c r="BS2301" s="20" t="str">
        <f>IF($N2301="","",IF(VLOOKUP(VLOOKUP($N2301,IMPOSTAZIONI!$E$6:$I$13,5,FALSE),IMPOSTAZIONI!$B$25:$N$32,3,FALSE)=0,"",VLOOKUP(VLOOKUP($N2301,IMPOSTAZIONI!$E$6:$I$13,5,FALSE),IMPOSTAZIONI!$B$25:$N$32,3,FALSE)))</f>
        <v/>
      </c>
      <c r="BT2301" s="20" t="str">
        <f>IF($N2301="","",IF(VLOOKUP(VLOOKUP($N2301,IMPOSTAZIONI!$E$6:$I$13,5,FALSE),IMPOSTAZIONI!$B$25:$N$32,6,FALSE)=0,"",VLOOKUP(VLOOKUP($N2301,IMPOSTAZIONI!$E$6:$I$13,5,FALSE),IMPOSTAZIONI!$B$25:$N$32,6,FALSE)))</f>
        <v/>
      </c>
      <c r="BU2301" s="20" t="str">
        <f>IF($N2301="","",IF(VLOOKUP(VLOOKUP($N2301,IMPOSTAZIONI!$E$6:$I$13,5,FALSE),IMPOSTAZIONI!$B$25:$N$32,9,FALSE)=0,"",VLOOKUP(VLOOKUP($N2301,IMPOSTAZIONI!$E$6:$I$13,5,FALSE),IMPOSTAZIONI!$B$25:$N$32,9,FALSE)))</f>
        <v/>
      </c>
      <c r="BV2301" s="20" t="str">
        <f>IF($N2301="","",IF(VLOOKUP(VLOOKUP($N2301,IMPOSTAZIONI!$E$6:$I$13,5,FALSE),IMPOSTAZIONI!$B$25:$N$32,12,FALSE)=0,"",VLOOKUP(VLOOKUP($N2301,IMPOSTAZIONI!$E$6:$I$13,5,FALSE),IMPOSTAZIONI!$B$25:$N$32,12,FALSE)))</f>
        <v/>
      </c>
      <c r="BW2301" s="221" t="str">
        <f t="shared" si="584"/>
        <v/>
      </c>
      <c r="BX2301" s="221" t="str">
        <f t="shared" si="585"/>
        <v/>
      </c>
      <c r="BY2301" s="221">
        <f t="shared" si="586"/>
        <v>0</v>
      </c>
      <c r="BZ2301" s="231">
        <f t="shared" si="587"/>
        <v>0</v>
      </c>
      <c r="CA2301" s="246">
        <f t="shared" si="588"/>
        <v>0</v>
      </c>
      <c r="CB2301" s="246">
        <f t="shared" si="589"/>
        <v>0</v>
      </c>
      <c r="CC2301" s="246" t="str">
        <f t="shared" si="590"/>
        <v/>
      </c>
      <c r="CD2301" s="246">
        <f t="shared" si="591"/>
        <v>5</v>
      </c>
      <c r="CE2301" s="246">
        <f t="shared" si="592"/>
        <v>0</v>
      </c>
      <c r="CF2301" s="276">
        <f t="shared" si="593"/>
        <v>0</v>
      </c>
      <c r="CG2301" s="277">
        <f t="shared" si="593"/>
        <v>0</v>
      </c>
      <c r="CH2301" s="277">
        <f t="shared" si="593"/>
        <v>0</v>
      </c>
      <c r="CI2301" s="278">
        <f t="shared" si="593"/>
        <v>0</v>
      </c>
      <c r="CJ2301" s="280">
        <f t="shared" si="594"/>
        <v>0</v>
      </c>
      <c r="CK2301" s="232">
        <f t="shared" si="595"/>
        <v>0</v>
      </c>
      <c r="CL2301" s="1"/>
    </row>
    <row r="2302" spans="1:90" ht="18" customHeight="1">
      <c r="A2302" s="1"/>
      <c r="B2302" s="1"/>
      <c r="C2302" s="314"/>
      <c r="D2302" s="287" t="str">
        <f t="shared" si="596"/>
        <v/>
      </c>
      <c r="E2302" s="449" t="str">
        <f t="shared" ref="E2302:E2365" si="597">IF(BQ2302=0,"",BQ2302)</f>
        <v/>
      </c>
      <c r="F2302" s="450"/>
      <c r="G2302" s="451"/>
      <c r="H2302" s="452"/>
      <c r="I2302" s="453"/>
      <c r="J2302" s="453"/>
      <c r="K2302" s="453"/>
      <c r="L2302" s="453"/>
      <c r="M2302" s="454"/>
      <c r="N2302" s="455"/>
      <c r="O2302" s="456"/>
      <c r="P2302" s="456"/>
      <c r="Q2302" s="456"/>
      <c r="R2302" s="456"/>
      <c r="S2302" s="456"/>
      <c r="T2302" s="456"/>
      <c r="U2302" s="456"/>
      <c r="V2302" s="456"/>
      <c r="W2302" s="456"/>
      <c r="X2302" s="456"/>
      <c r="Y2302" s="456"/>
      <c r="Z2302" s="456"/>
      <c r="AA2302" s="456"/>
      <c r="AB2302" s="456"/>
      <c r="AC2302" s="456"/>
      <c r="AD2302" s="456"/>
      <c r="AE2302" s="457"/>
      <c r="AF2302" s="455"/>
      <c r="AG2302" s="456"/>
      <c r="AH2302" s="456"/>
      <c r="AI2302" s="456"/>
      <c r="AJ2302" s="456"/>
      <c r="AK2302" s="456"/>
      <c r="AL2302" s="456"/>
      <c r="AM2302" s="456"/>
      <c r="AN2302" s="457"/>
      <c r="AO2302" s="455"/>
      <c r="AP2302" s="456"/>
      <c r="AQ2302" s="456"/>
      <c r="AR2302" s="456"/>
      <c r="AS2302" s="456"/>
      <c r="AT2302" s="456"/>
      <c r="AU2302" s="456"/>
      <c r="AV2302" s="456"/>
      <c r="AW2302" s="456"/>
      <c r="AX2302" s="456"/>
      <c r="AY2302" s="456"/>
      <c r="AZ2302" s="456"/>
      <c r="BA2302" s="456"/>
      <c r="BB2302" s="456"/>
      <c r="BC2302" s="456"/>
      <c r="BD2302" s="456"/>
      <c r="BE2302" s="456"/>
      <c r="BF2302" s="456"/>
      <c r="BG2302" s="457"/>
      <c r="BH2302" s="458"/>
      <c r="BI2302" s="459"/>
      <c r="BJ2302" s="459"/>
      <c r="BK2302" s="459"/>
      <c r="BL2302" s="459"/>
      <c r="BM2302" s="460"/>
      <c r="BN2302" s="314"/>
      <c r="BO2302" s="314"/>
      <c r="BP2302" s="1"/>
      <c r="BQ2302" s="120">
        <f>IF($F$3="","",IF(N2302=$F$3,COUNTIF(BQ$23:BQ2301,"&gt;0")+1,0))</f>
        <v>0</v>
      </c>
      <c r="BR2302" s="1"/>
      <c r="BS2302" s="20" t="str">
        <f>IF($N2302="","",IF(VLOOKUP(VLOOKUP($N2302,IMPOSTAZIONI!$E$6:$I$13,5,FALSE),IMPOSTAZIONI!$B$25:$N$32,3,FALSE)=0,"",VLOOKUP(VLOOKUP($N2302,IMPOSTAZIONI!$E$6:$I$13,5,FALSE),IMPOSTAZIONI!$B$25:$N$32,3,FALSE)))</f>
        <v/>
      </c>
      <c r="BT2302" s="20" t="str">
        <f>IF($N2302="","",IF(VLOOKUP(VLOOKUP($N2302,IMPOSTAZIONI!$E$6:$I$13,5,FALSE),IMPOSTAZIONI!$B$25:$N$32,6,FALSE)=0,"",VLOOKUP(VLOOKUP($N2302,IMPOSTAZIONI!$E$6:$I$13,5,FALSE),IMPOSTAZIONI!$B$25:$N$32,6,FALSE)))</f>
        <v/>
      </c>
      <c r="BU2302" s="20" t="str">
        <f>IF($N2302="","",IF(VLOOKUP(VLOOKUP($N2302,IMPOSTAZIONI!$E$6:$I$13,5,FALSE),IMPOSTAZIONI!$B$25:$N$32,9,FALSE)=0,"",VLOOKUP(VLOOKUP($N2302,IMPOSTAZIONI!$E$6:$I$13,5,FALSE),IMPOSTAZIONI!$B$25:$N$32,9,FALSE)))</f>
        <v/>
      </c>
      <c r="BV2302" s="20" t="str">
        <f>IF($N2302="","",IF(VLOOKUP(VLOOKUP($N2302,IMPOSTAZIONI!$E$6:$I$13,5,FALSE),IMPOSTAZIONI!$B$25:$N$32,12,FALSE)=0,"",VLOOKUP(VLOOKUP($N2302,IMPOSTAZIONI!$E$6:$I$13,5,FALSE),IMPOSTAZIONI!$B$25:$N$32,12,FALSE)))</f>
        <v/>
      </c>
      <c r="BW2302" s="221" t="str">
        <f t="shared" ref="BW2302:BW2365" si="598">IF(AF2302="","",HLOOKUP(AF2302,BS2302:BV2302,1,FALSE))</f>
        <v/>
      </c>
      <c r="BX2302" s="221" t="str">
        <f t="shared" ref="BX2302:BX2365" si="599">IF(N2302="","",VLOOKUP(N2302,$AY$3109:$BM$3116,1,FALSE))</f>
        <v/>
      </c>
      <c r="BY2302" s="221">
        <f t="shared" ref="BY2302:BY2365" si="600">IF(OR(ISERROR(BW2302),ISERROR(BX2302),AND(H2302&gt;0,H2302&lt;AD$3140),AND(H2302&gt;0,H2302&gt;AD$3141)),1,IF(CK2302=1,2,0))</f>
        <v>0</v>
      </c>
      <c r="BZ2302" s="231">
        <f t="shared" ref="BZ2302:BZ2365" si="601">IF($F$3="",0,IF($F$3=N2302,H2302,0))</f>
        <v>0</v>
      </c>
      <c r="CA2302" s="246">
        <f t="shared" ref="CA2302:CA2365" si="602">IF($BN$3&gt;$AY$3147,"",IF(BZ2302=0,0,IF(AF2302="",0,VLOOKUP(AF2302,$AY$3118:$BL$3121,14,FALSE))))</f>
        <v>0</v>
      </c>
      <c r="CB2302" s="246">
        <f t="shared" ref="CB2302:CB2365" si="603">IF(BZ2302=0,0,MONTH(BZ2302))</f>
        <v>0</v>
      </c>
      <c r="CC2302" s="246" t="str">
        <f t="shared" ref="CC2302:CC2365" si="604">IF(OR(BZ2302=0,CA2302=0),"",CONCATENATE(CB2302,CA2302))</f>
        <v/>
      </c>
      <c r="CD2302" s="246">
        <f t="shared" ref="CD2302:CD2365" si="605">MATCH(BZ2302,BZ$23:BZ$3022,0)</f>
        <v>5</v>
      </c>
      <c r="CE2302" s="246">
        <f t="shared" ref="CE2302:CE2365" si="606">IF(CA2302&gt;0,CONCATENATE(CD2302,CA2302),0)</f>
        <v>0</v>
      </c>
      <c r="CF2302" s="276">
        <f t="shared" ref="CF2302:CI2365" si="607">COUNTIF($CE$23:$CE$3022,CONCATENATE($CD2302,CF$21))</f>
        <v>0</v>
      </c>
      <c r="CG2302" s="277">
        <f t="shared" si="607"/>
        <v>0</v>
      </c>
      <c r="CH2302" s="277">
        <f t="shared" si="607"/>
        <v>0</v>
      </c>
      <c r="CI2302" s="278">
        <f t="shared" si="607"/>
        <v>0</v>
      </c>
      <c r="CJ2302" s="280">
        <f t="shared" ref="CJ2302:CJ2365" si="608">COUNTIF(CF2302:CI2302,"&gt;0")</f>
        <v>0</v>
      </c>
      <c r="CK2302" s="232">
        <f t="shared" ref="CK2302:CK2365" si="609">IF(CJ2302&gt;1,1,0)</f>
        <v>0</v>
      </c>
      <c r="CL2302" s="1"/>
    </row>
    <row r="2303" spans="1:90" ht="18" customHeight="1">
      <c r="A2303" s="1"/>
      <c r="B2303" s="1"/>
      <c r="C2303" s="314"/>
      <c r="D2303" s="287" t="str">
        <f t="shared" si="596"/>
        <v/>
      </c>
      <c r="E2303" s="449" t="str">
        <f t="shared" si="597"/>
        <v/>
      </c>
      <c r="F2303" s="450"/>
      <c r="G2303" s="451"/>
      <c r="H2303" s="452"/>
      <c r="I2303" s="453"/>
      <c r="J2303" s="453"/>
      <c r="K2303" s="453"/>
      <c r="L2303" s="453"/>
      <c r="M2303" s="454"/>
      <c r="N2303" s="455"/>
      <c r="O2303" s="456"/>
      <c r="P2303" s="456"/>
      <c r="Q2303" s="456"/>
      <c r="R2303" s="456"/>
      <c r="S2303" s="456"/>
      <c r="T2303" s="456"/>
      <c r="U2303" s="456"/>
      <c r="V2303" s="456"/>
      <c r="W2303" s="456"/>
      <c r="X2303" s="456"/>
      <c r="Y2303" s="456"/>
      <c r="Z2303" s="456"/>
      <c r="AA2303" s="456"/>
      <c r="AB2303" s="456"/>
      <c r="AC2303" s="456"/>
      <c r="AD2303" s="456"/>
      <c r="AE2303" s="457"/>
      <c r="AF2303" s="455"/>
      <c r="AG2303" s="456"/>
      <c r="AH2303" s="456"/>
      <c r="AI2303" s="456"/>
      <c r="AJ2303" s="456"/>
      <c r="AK2303" s="456"/>
      <c r="AL2303" s="456"/>
      <c r="AM2303" s="456"/>
      <c r="AN2303" s="457"/>
      <c r="AO2303" s="455"/>
      <c r="AP2303" s="456"/>
      <c r="AQ2303" s="456"/>
      <c r="AR2303" s="456"/>
      <c r="AS2303" s="456"/>
      <c r="AT2303" s="456"/>
      <c r="AU2303" s="456"/>
      <c r="AV2303" s="456"/>
      <c r="AW2303" s="456"/>
      <c r="AX2303" s="456"/>
      <c r="AY2303" s="456"/>
      <c r="AZ2303" s="456"/>
      <c r="BA2303" s="456"/>
      <c r="BB2303" s="456"/>
      <c r="BC2303" s="456"/>
      <c r="BD2303" s="456"/>
      <c r="BE2303" s="456"/>
      <c r="BF2303" s="456"/>
      <c r="BG2303" s="457"/>
      <c r="BH2303" s="458"/>
      <c r="BI2303" s="459"/>
      <c r="BJ2303" s="459"/>
      <c r="BK2303" s="459"/>
      <c r="BL2303" s="459"/>
      <c r="BM2303" s="460"/>
      <c r="BN2303" s="314"/>
      <c r="BO2303" s="314"/>
      <c r="BP2303" s="1"/>
      <c r="BQ2303" s="120">
        <f>IF($F$3="","",IF(N2303=$F$3,COUNTIF(BQ$23:BQ2302,"&gt;0")+1,0))</f>
        <v>0</v>
      </c>
      <c r="BR2303" s="1"/>
      <c r="BS2303" s="20" t="str">
        <f>IF($N2303="","",IF(VLOOKUP(VLOOKUP($N2303,IMPOSTAZIONI!$E$6:$I$13,5,FALSE),IMPOSTAZIONI!$B$25:$N$32,3,FALSE)=0,"",VLOOKUP(VLOOKUP($N2303,IMPOSTAZIONI!$E$6:$I$13,5,FALSE),IMPOSTAZIONI!$B$25:$N$32,3,FALSE)))</f>
        <v/>
      </c>
      <c r="BT2303" s="20" t="str">
        <f>IF($N2303="","",IF(VLOOKUP(VLOOKUP($N2303,IMPOSTAZIONI!$E$6:$I$13,5,FALSE),IMPOSTAZIONI!$B$25:$N$32,6,FALSE)=0,"",VLOOKUP(VLOOKUP($N2303,IMPOSTAZIONI!$E$6:$I$13,5,FALSE),IMPOSTAZIONI!$B$25:$N$32,6,FALSE)))</f>
        <v/>
      </c>
      <c r="BU2303" s="20" t="str">
        <f>IF($N2303="","",IF(VLOOKUP(VLOOKUP($N2303,IMPOSTAZIONI!$E$6:$I$13,5,FALSE),IMPOSTAZIONI!$B$25:$N$32,9,FALSE)=0,"",VLOOKUP(VLOOKUP($N2303,IMPOSTAZIONI!$E$6:$I$13,5,FALSE),IMPOSTAZIONI!$B$25:$N$32,9,FALSE)))</f>
        <v/>
      </c>
      <c r="BV2303" s="20" t="str">
        <f>IF($N2303="","",IF(VLOOKUP(VLOOKUP($N2303,IMPOSTAZIONI!$E$6:$I$13,5,FALSE),IMPOSTAZIONI!$B$25:$N$32,12,FALSE)=0,"",VLOOKUP(VLOOKUP($N2303,IMPOSTAZIONI!$E$6:$I$13,5,FALSE),IMPOSTAZIONI!$B$25:$N$32,12,FALSE)))</f>
        <v/>
      </c>
      <c r="BW2303" s="221" t="str">
        <f t="shared" si="598"/>
        <v/>
      </c>
      <c r="BX2303" s="221" t="str">
        <f t="shared" si="599"/>
        <v/>
      </c>
      <c r="BY2303" s="221">
        <f t="shared" si="600"/>
        <v>0</v>
      </c>
      <c r="BZ2303" s="231">
        <f t="shared" si="601"/>
        <v>0</v>
      </c>
      <c r="CA2303" s="246">
        <f t="shared" si="602"/>
        <v>0</v>
      </c>
      <c r="CB2303" s="246">
        <f t="shared" si="603"/>
        <v>0</v>
      </c>
      <c r="CC2303" s="246" t="str">
        <f t="shared" si="604"/>
        <v/>
      </c>
      <c r="CD2303" s="246">
        <f t="shared" si="605"/>
        <v>5</v>
      </c>
      <c r="CE2303" s="246">
        <f t="shared" si="606"/>
        <v>0</v>
      </c>
      <c r="CF2303" s="276">
        <f t="shared" si="607"/>
        <v>0</v>
      </c>
      <c r="CG2303" s="277">
        <f t="shared" si="607"/>
        <v>0</v>
      </c>
      <c r="CH2303" s="277">
        <f t="shared" si="607"/>
        <v>0</v>
      </c>
      <c r="CI2303" s="278">
        <f t="shared" si="607"/>
        <v>0</v>
      </c>
      <c r="CJ2303" s="280">
        <f t="shared" si="608"/>
        <v>0</v>
      </c>
      <c r="CK2303" s="232">
        <f t="shared" si="609"/>
        <v>0</v>
      </c>
      <c r="CL2303" s="1"/>
    </row>
    <row r="2304" spans="1:90" ht="18" customHeight="1">
      <c r="A2304" s="1"/>
      <c r="B2304" s="1"/>
      <c r="C2304" s="314"/>
      <c r="D2304" s="287" t="str">
        <f t="shared" si="596"/>
        <v/>
      </c>
      <c r="E2304" s="449" t="str">
        <f t="shared" si="597"/>
        <v/>
      </c>
      <c r="F2304" s="450"/>
      <c r="G2304" s="451"/>
      <c r="H2304" s="452"/>
      <c r="I2304" s="453"/>
      <c r="J2304" s="453"/>
      <c r="K2304" s="453"/>
      <c r="L2304" s="453"/>
      <c r="M2304" s="454"/>
      <c r="N2304" s="455"/>
      <c r="O2304" s="456"/>
      <c r="P2304" s="456"/>
      <c r="Q2304" s="456"/>
      <c r="R2304" s="456"/>
      <c r="S2304" s="456"/>
      <c r="T2304" s="456"/>
      <c r="U2304" s="456"/>
      <c r="V2304" s="456"/>
      <c r="W2304" s="456"/>
      <c r="X2304" s="456"/>
      <c r="Y2304" s="456"/>
      <c r="Z2304" s="456"/>
      <c r="AA2304" s="456"/>
      <c r="AB2304" s="456"/>
      <c r="AC2304" s="456"/>
      <c r="AD2304" s="456"/>
      <c r="AE2304" s="457"/>
      <c r="AF2304" s="455"/>
      <c r="AG2304" s="456"/>
      <c r="AH2304" s="456"/>
      <c r="AI2304" s="456"/>
      <c r="AJ2304" s="456"/>
      <c r="AK2304" s="456"/>
      <c r="AL2304" s="456"/>
      <c r="AM2304" s="456"/>
      <c r="AN2304" s="457"/>
      <c r="AO2304" s="455"/>
      <c r="AP2304" s="456"/>
      <c r="AQ2304" s="456"/>
      <c r="AR2304" s="456"/>
      <c r="AS2304" s="456"/>
      <c r="AT2304" s="456"/>
      <c r="AU2304" s="456"/>
      <c r="AV2304" s="456"/>
      <c r="AW2304" s="456"/>
      <c r="AX2304" s="456"/>
      <c r="AY2304" s="456"/>
      <c r="AZ2304" s="456"/>
      <c r="BA2304" s="456"/>
      <c r="BB2304" s="456"/>
      <c r="BC2304" s="456"/>
      <c r="BD2304" s="456"/>
      <c r="BE2304" s="456"/>
      <c r="BF2304" s="456"/>
      <c r="BG2304" s="457"/>
      <c r="BH2304" s="458"/>
      <c r="BI2304" s="459"/>
      <c r="BJ2304" s="459"/>
      <c r="BK2304" s="459"/>
      <c r="BL2304" s="459"/>
      <c r="BM2304" s="460"/>
      <c r="BN2304" s="314"/>
      <c r="BO2304" s="314"/>
      <c r="BP2304" s="1"/>
      <c r="BQ2304" s="120">
        <f>IF($F$3="","",IF(N2304=$F$3,COUNTIF(BQ$23:BQ2303,"&gt;0")+1,0))</f>
        <v>0</v>
      </c>
      <c r="BR2304" s="1"/>
      <c r="BS2304" s="20" t="str">
        <f>IF($N2304="","",IF(VLOOKUP(VLOOKUP($N2304,IMPOSTAZIONI!$E$6:$I$13,5,FALSE),IMPOSTAZIONI!$B$25:$N$32,3,FALSE)=0,"",VLOOKUP(VLOOKUP($N2304,IMPOSTAZIONI!$E$6:$I$13,5,FALSE),IMPOSTAZIONI!$B$25:$N$32,3,FALSE)))</f>
        <v/>
      </c>
      <c r="BT2304" s="20" t="str">
        <f>IF($N2304="","",IF(VLOOKUP(VLOOKUP($N2304,IMPOSTAZIONI!$E$6:$I$13,5,FALSE),IMPOSTAZIONI!$B$25:$N$32,6,FALSE)=0,"",VLOOKUP(VLOOKUP($N2304,IMPOSTAZIONI!$E$6:$I$13,5,FALSE),IMPOSTAZIONI!$B$25:$N$32,6,FALSE)))</f>
        <v/>
      </c>
      <c r="BU2304" s="20" t="str">
        <f>IF($N2304="","",IF(VLOOKUP(VLOOKUP($N2304,IMPOSTAZIONI!$E$6:$I$13,5,FALSE),IMPOSTAZIONI!$B$25:$N$32,9,FALSE)=0,"",VLOOKUP(VLOOKUP($N2304,IMPOSTAZIONI!$E$6:$I$13,5,FALSE),IMPOSTAZIONI!$B$25:$N$32,9,FALSE)))</f>
        <v/>
      </c>
      <c r="BV2304" s="20" t="str">
        <f>IF($N2304="","",IF(VLOOKUP(VLOOKUP($N2304,IMPOSTAZIONI!$E$6:$I$13,5,FALSE),IMPOSTAZIONI!$B$25:$N$32,12,FALSE)=0,"",VLOOKUP(VLOOKUP($N2304,IMPOSTAZIONI!$E$6:$I$13,5,FALSE),IMPOSTAZIONI!$B$25:$N$32,12,FALSE)))</f>
        <v/>
      </c>
      <c r="BW2304" s="221" t="str">
        <f t="shared" si="598"/>
        <v/>
      </c>
      <c r="BX2304" s="221" t="str">
        <f t="shared" si="599"/>
        <v/>
      </c>
      <c r="BY2304" s="221">
        <f t="shared" si="600"/>
        <v>0</v>
      </c>
      <c r="BZ2304" s="231">
        <f t="shared" si="601"/>
        <v>0</v>
      </c>
      <c r="CA2304" s="246">
        <f t="shared" si="602"/>
        <v>0</v>
      </c>
      <c r="CB2304" s="246">
        <f t="shared" si="603"/>
        <v>0</v>
      </c>
      <c r="CC2304" s="246" t="str">
        <f t="shared" si="604"/>
        <v/>
      </c>
      <c r="CD2304" s="246">
        <f t="shared" si="605"/>
        <v>5</v>
      </c>
      <c r="CE2304" s="246">
        <f t="shared" si="606"/>
        <v>0</v>
      </c>
      <c r="CF2304" s="276">
        <f t="shared" si="607"/>
        <v>0</v>
      </c>
      <c r="CG2304" s="277">
        <f t="shared" si="607"/>
        <v>0</v>
      </c>
      <c r="CH2304" s="277">
        <f t="shared" si="607"/>
        <v>0</v>
      </c>
      <c r="CI2304" s="278">
        <f t="shared" si="607"/>
        <v>0</v>
      </c>
      <c r="CJ2304" s="280">
        <f t="shared" si="608"/>
        <v>0</v>
      </c>
      <c r="CK2304" s="232">
        <f t="shared" si="609"/>
        <v>0</v>
      </c>
      <c r="CL2304" s="1"/>
    </row>
    <row r="2305" spans="1:90" ht="18" customHeight="1">
      <c r="A2305" s="1"/>
      <c r="B2305" s="1"/>
      <c r="C2305" s="314"/>
      <c r="D2305" s="287" t="str">
        <f t="shared" si="596"/>
        <v/>
      </c>
      <c r="E2305" s="449" t="str">
        <f t="shared" si="597"/>
        <v/>
      </c>
      <c r="F2305" s="450"/>
      <c r="G2305" s="451"/>
      <c r="H2305" s="452"/>
      <c r="I2305" s="453"/>
      <c r="J2305" s="453"/>
      <c r="K2305" s="453"/>
      <c r="L2305" s="453"/>
      <c r="M2305" s="454"/>
      <c r="N2305" s="455"/>
      <c r="O2305" s="456"/>
      <c r="P2305" s="456"/>
      <c r="Q2305" s="456"/>
      <c r="R2305" s="456"/>
      <c r="S2305" s="456"/>
      <c r="T2305" s="456"/>
      <c r="U2305" s="456"/>
      <c r="V2305" s="456"/>
      <c r="W2305" s="456"/>
      <c r="X2305" s="456"/>
      <c r="Y2305" s="456"/>
      <c r="Z2305" s="456"/>
      <c r="AA2305" s="456"/>
      <c r="AB2305" s="456"/>
      <c r="AC2305" s="456"/>
      <c r="AD2305" s="456"/>
      <c r="AE2305" s="457"/>
      <c r="AF2305" s="455"/>
      <c r="AG2305" s="456"/>
      <c r="AH2305" s="456"/>
      <c r="AI2305" s="456"/>
      <c r="AJ2305" s="456"/>
      <c r="AK2305" s="456"/>
      <c r="AL2305" s="456"/>
      <c r="AM2305" s="456"/>
      <c r="AN2305" s="457"/>
      <c r="AO2305" s="455"/>
      <c r="AP2305" s="456"/>
      <c r="AQ2305" s="456"/>
      <c r="AR2305" s="456"/>
      <c r="AS2305" s="456"/>
      <c r="AT2305" s="456"/>
      <c r="AU2305" s="456"/>
      <c r="AV2305" s="456"/>
      <c r="AW2305" s="456"/>
      <c r="AX2305" s="456"/>
      <c r="AY2305" s="456"/>
      <c r="AZ2305" s="456"/>
      <c r="BA2305" s="456"/>
      <c r="BB2305" s="456"/>
      <c r="BC2305" s="456"/>
      <c r="BD2305" s="456"/>
      <c r="BE2305" s="456"/>
      <c r="BF2305" s="456"/>
      <c r="BG2305" s="457"/>
      <c r="BH2305" s="458"/>
      <c r="BI2305" s="459"/>
      <c r="BJ2305" s="459"/>
      <c r="BK2305" s="459"/>
      <c r="BL2305" s="459"/>
      <c r="BM2305" s="460"/>
      <c r="BN2305" s="314"/>
      <c r="BO2305" s="314"/>
      <c r="BP2305" s="1"/>
      <c r="BQ2305" s="120">
        <f>IF($F$3="","",IF(N2305=$F$3,COUNTIF(BQ$23:BQ2304,"&gt;0")+1,0))</f>
        <v>0</v>
      </c>
      <c r="BR2305" s="1"/>
      <c r="BS2305" s="20" t="str">
        <f>IF($N2305="","",IF(VLOOKUP(VLOOKUP($N2305,IMPOSTAZIONI!$E$6:$I$13,5,FALSE),IMPOSTAZIONI!$B$25:$N$32,3,FALSE)=0,"",VLOOKUP(VLOOKUP($N2305,IMPOSTAZIONI!$E$6:$I$13,5,FALSE),IMPOSTAZIONI!$B$25:$N$32,3,FALSE)))</f>
        <v/>
      </c>
      <c r="BT2305" s="20" t="str">
        <f>IF($N2305="","",IF(VLOOKUP(VLOOKUP($N2305,IMPOSTAZIONI!$E$6:$I$13,5,FALSE),IMPOSTAZIONI!$B$25:$N$32,6,FALSE)=0,"",VLOOKUP(VLOOKUP($N2305,IMPOSTAZIONI!$E$6:$I$13,5,FALSE),IMPOSTAZIONI!$B$25:$N$32,6,FALSE)))</f>
        <v/>
      </c>
      <c r="BU2305" s="20" t="str">
        <f>IF($N2305="","",IF(VLOOKUP(VLOOKUP($N2305,IMPOSTAZIONI!$E$6:$I$13,5,FALSE),IMPOSTAZIONI!$B$25:$N$32,9,FALSE)=0,"",VLOOKUP(VLOOKUP($N2305,IMPOSTAZIONI!$E$6:$I$13,5,FALSE),IMPOSTAZIONI!$B$25:$N$32,9,FALSE)))</f>
        <v/>
      </c>
      <c r="BV2305" s="20" t="str">
        <f>IF($N2305="","",IF(VLOOKUP(VLOOKUP($N2305,IMPOSTAZIONI!$E$6:$I$13,5,FALSE),IMPOSTAZIONI!$B$25:$N$32,12,FALSE)=0,"",VLOOKUP(VLOOKUP($N2305,IMPOSTAZIONI!$E$6:$I$13,5,FALSE),IMPOSTAZIONI!$B$25:$N$32,12,FALSE)))</f>
        <v/>
      </c>
      <c r="BW2305" s="221" t="str">
        <f t="shared" si="598"/>
        <v/>
      </c>
      <c r="BX2305" s="221" t="str">
        <f t="shared" si="599"/>
        <v/>
      </c>
      <c r="BY2305" s="221">
        <f t="shared" si="600"/>
        <v>0</v>
      </c>
      <c r="BZ2305" s="231">
        <f t="shared" si="601"/>
        <v>0</v>
      </c>
      <c r="CA2305" s="246">
        <f t="shared" si="602"/>
        <v>0</v>
      </c>
      <c r="CB2305" s="246">
        <f t="shared" si="603"/>
        <v>0</v>
      </c>
      <c r="CC2305" s="246" t="str">
        <f t="shared" si="604"/>
        <v/>
      </c>
      <c r="CD2305" s="246">
        <f t="shared" si="605"/>
        <v>5</v>
      </c>
      <c r="CE2305" s="246">
        <f t="shared" si="606"/>
        <v>0</v>
      </c>
      <c r="CF2305" s="276">
        <f t="shared" si="607"/>
        <v>0</v>
      </c>
      <c r="CG2305" s="277">
        <f t="shared" si="607"/>
        <v>0</v>
      </c>
      <c r="CH2305" s="277">
        <f t="shared" si="607"/>
        <v>0</v>
      </c>
      <c r="CI2305" s="278">
        <f t="shared" si="607"/>
        <v>0</v>
      </c>
      <c r="CJ2305" s="280">
        <f t="shared" si="608"/>
        <v>0</v>
      </c>
      <c r="CK2305" s="232">
        <f t="shared" si="609"/>
        <v>0</v>
      </c>
      <c r="CL2305" s="1"/>
    </row>
    <row r="2306" spans="1:90" ht="18" customHeight="1">
      <c r="A2306" s="1"/>
      <c r="B2306" s="1"/>
      <c r="C2306" s="314"/>
      <c r="D2306" s="287" t="str">
        <f t="shared" si="596"/>
        <v/>
      </c>
      <c r="E2306" s="449" t="str">
        <f t="shared" si="597"/>
        <v/>
      </c>
      <c r="F2306" s="450"/>
      <c r="G2306" s="451"/>
      <c r="H2306" s="452"/>
      <c r="I2306" s="453"/>
      <c r="J2306" s="453"/>
      <c r="K2306" s="453"/>
      <c r="L2306" s="453"/>
      <c r="M2306" s="454"/>
      <c r="N2306" s="455"/>
      <c r="O2306" s="456"/>
      <c r="P2306" s="456"/>
      <c r="Q2306" s="456"/>
      <c r="R2306" s="456"/>
      <c r="S2306" s="456"/>
      <c r="T2306" s="456"/>
      <c r="U2306" s="456"/>
      <c r="V2306" s="456"/>
      <c r="W2306" s="456"/>
      <c r="X2306" s="456"/>
      <c r="Y2306" s="456"/>
      <c r="Z2306" s="456"/>
      <c r="AA2306" s="456"/>
      <c r="AB2306" s="456"/>
      <c r="AC2306" s="456"/>
      <c r="AD2306" s="456"/>
      <c r="AE2306" s="457"/>
      <c r="AF2306" s="455"/>
      <c r="AG2306" s="456"/>
      <c r="AH2306" s="456"/>
      <c r="AI2306" s="456"/>
      <c r="AJ2306" s="456"/>
      <c r="AK2306" s="456"/>
      <c r="AL2306" s="456"/>
      <c r="AM2306" s="456"/>
      <c r="AN2306" s="457"/>
      <c r="AO2306" s="455"/>
      <c r="AP2306" s="456"/>
      <c r="AQ2306" s="456"/>
      <c r="AR2306" s="456"/>
      <c r="AS2306" s="456"/>
      <c r="AT2306" s="456"/>
      <c r="AU2306" s="456"/>
      <c r="AV2306" s="456"/>
      <c r="AW2306" s="456"/>
      <c r="AX2306" s="456"/>
      <c r="AY2306" s="456"/>
      <c r="AZ2306" s="456"/>
      <c r="BA2306" s="456"/>
      <c r="BB2306" s="456"/>
      <c r="BC2306" s="456"/>
      <c r="BD2306" s="456"/>
      <c r="BE2306" s="456"/>
      <c r="BF2306" s="456"/>
      <c r="BG2306" s="457"/>
      <c r="BH2306" s="458"/>
      <c r="BI2306" s="459"/>
      <c r="BJ2306" s="459"/>
      <c r="BK2306" s="459"/>
      <c r="BL2306" s="459"/>
      <c r="BM2306" s="460"/>
      <c r="BN2306" s="314"/>
      <c r="BO2306" s="314"/>
      <c r="BP2306" s="1"/>
      <c r="BQ2306" s="120">
        <f>IF($F$3="","",IF(N2306=$F$3,COUNTIF(BQ$23:BQ2305,"&gt;0")+1,0))</f>
        <v>0</v>
      </c>
      <c r="BR2306" s="1"/>
      <c r="BS2306" s="20" t="str">
        <f>IF($N2306="","",IF(VLOOKUP(VLOOKUP($N2306,IMPOSTAZIONI!$E$6:$I$13,5,FALSE),IMPOSTAZIONI!$B$25:$N$32,3,FALSE)=0,"",VLOOKUP(VLOOKUP($N2306,IMPOSTAZIONI!$E$6:$I$13,5,FALSE),IMPOSTAZIONI!$B$25:$N$32,3,FALSE)))</f>
        <v/>
      </c>
      <c r="BT2306" s="20" t="str">
        <f>IF($N2306="","",IF(VLOOKUP(VLOOKUP($N2306,IMPOSTAZIONI!$E$6:$I$13,5,FALSE),IMPOSTAZIONI!$B$25:$N$32,6,FALSE)=0,"",VLOOKUP(VLOOKUP($N2306,IMPOSTAZIONI!$E$6:$I$13,5,FALSE),IMPOSTAZIONI!$B$25:$N$32,6,FALSE)))</f>
        <v/>
      </c>
      <c r="BU2306" s="20" t="str">
        <f>IF($N2306="","",IF(VLOOKUP(VLOOKUP($N2306,IMPOSTAZIONI!$E$6:$I$13,5,FALSE),IMPOSTAZIONI!$B$25:$N$32,9,FALSE)=0,"",VLOOKUP(VLOOKUP($N2306,IMPOSTAZIONI!$E$6:$I$13,5,FALSE),IMPOSTAZIONI!$B$25:$N$32,9,FALSE)))</f>
        <v/>
      </c>
      <c r="BV2306" s="20" t="str">
        <f>IF($N2306="","",IF(VLOOKUP(VLOOKUP($N2306,IMPOSTAZIONI!$E$6:$I$13,5,FALSE),IMPOSTAZIONI!$B$25:$N$32,12,FALSE)=0,"",VLOOKUP(VLOOKUP($N2306,IMPOSTAZIONI!$E$6:$I$13,5,FALSE),IMPOSTAZIONI!$B$25:$N$32,12,FALSE)))</f>
        <v/>
      </c>
      <c r="BW2306" s="221" t="str">
        <f t="shared" si="598"/>
        <v/>
      </c>
      <c r="BX2306" s="221" t="str">
        <f t="shared" si="599"/>
        <v/>
      </c>
      <c r="BY2306" s="221">
        <f t="shared" si="600"/>
        <v>0</v>
      </c>
      <c r="BZ2306" s="231">
        <f t="shared" si="601"/>
        <v>0</v>
      </c>
      <c r="CA2306" s="246">
        <f t="shared" si="602"/>
        <v>0</v>
      </c>
      <c r="CB2306" s="246">
        <f t="shared" si="603"/>
        <v>0</v>
      </c>
      <c r="CC2306" s="246" t="str">
        <f t="shared" si="604"/>
        <v/>
      </c>
      <c r="CD2306" s="246">
        <f t="shared" si="605"/>
        <v>5</v>
      </c>
      <c r="CE2306" s="246">
        <f t="shared" si="606"/>
        <v>0</v>
      </c>
      <c r="CF2306" s="276">
        <f t="shared" si="607"/>
        <v>0</v>
      </c>
      <c r="CG2306" s="277">
        <f t="shared" si="607"/>
        <v>0</v>
      </c>
      <c r="CH2306" s="277">
        <f t="shared" si="607"/>
        <v>0</v>
      </c>
      <c r="CI2306" s="278">
        <f t="shared" si="607"/>
        <v>0</v>
      </c>
      <c r="CJ2306" s="280">
        <f t="shared" si="608"/>
        <v>0</v>
      </c>
      <c r="CK2306" s="232">
        <f t="shared" si="609"/>
        <v>0</v>
      </c>
      <c r="CL2306" s="1"/>
    </row>
    <row r="2307" spans="1:90" ht="18" customHeight="1">
      <c r="A2307" s="1"/>
      <c r="B2307" s="1"/>
      <c r="C2307" s="314"/>
      <c r="D2307" s="287" t="str">
        <f t="shared" si="596"/>
        <v/>
      </c>
      <c r="E2307" s="449" t="str">
        <f t="shared" si="597"/>
        <v/>
      </c>
      <c r="F2307" s="450"/>
      <c r="G2307" s="451"/>
      <c r="H2307" s="452"/>
      <c r="I2307" s="453"/>
      <c r="J2307" s="453"/>
      <c r="K2307" s="453"/>
      <c r="L2307" s="453"/>
      <c r="M2307" s="454"/>
      <c r="N2307" s="455"/>
      <c r="O2307" s="456"/>
      <c r="P2307" s="456"/>
      <c r="Q2307" s="456"/>
      <c r="R2307" s="456"/>
      <c r="S2307" s="456"/>
      <c r="T2307" s="456"/>
      <c r="U2307" s="456"/>
      <c r="V2307" s="456"/>
      <c r="W2307" s="456"/>
      <c r="X2307" s="456"/>
      <c r="Y2307" s="456"/>
      <c r="Z2307" s="456"/>
      <c r="AA2307" s="456"/>
      <c r="AB2307" s="456"/>
      <c r="AC2307" s="456"/>
      <c r="AD2307" s="456"/>
      <c r="AE2307" s="457"/>
      <c r="AF2307" s="455"/>
      <c r="AG2307" s="456"/>
      <c r="AH2307" s="456"/>
      <c r="AI2307" s="456"/>
      <c r="AJ2307" s="456"/>
      <c r="AK2307" s="456"/>
      <c r="AL2307" s="456"/>
      <c r="AM2307" s="456"/>
      <c r="AN2307" s="457"/>
      <c r="AO2307" s="455"/>
      <c r="AP2307" s="456"/>
      <c r="AQ2307" s="456"/>
      <c r="AR2307" s="456"/>
      <c r="AS2307" s="456"/>
      <c r="AT2307" s="456"/>
      <c r="AU2307" s="456"/>
      <c r="AV2307" s="456"/>
      <c r="AW2307" s="456"/>
      <c r="AX2307" s="456"/>
      <c r="AY2307" s="456"/>
      <c r="AZ2307" s="456"/>
      <c r="BA2307" s="456"/>
      <c r="BB2307" s="456"/>
      <c r="BC2307" s="456"/>
      <c r="BD2307" s="456"/>
      <c r="BE2307" s="456"/>
      <c r="BF2307" s="456"/>
      <c r="BG2307" s="457"/>
      <c r="BH2307" s="458"/>
      <c r="BI2307" s="459"/>
      <c r="BJ2307" s="459"/>
      <c r="BK2307" s="459"/>
      <c r="BL2307" s="459"/>
      <c r="BM2307" s="460"/>
      <c r="BN2307" s="314"/>
      <c r="BO2307" s="314"/>
      <c r="BP2307" s="1"/>
      <c r="BQ2307" s="120">
        <f>IF($F$3="","",IF(N2307=$F$3,COUNTIF(BQ$23:BQ2306,"&gt;0")+1,0))</f>
        <v>0</v>
      </c>
      <c r="BR2307" s="1"/>
      <c r="BS2307" s="20" t="str">
        <f>IF($N2307="","",IF(VLOOKUP(VLOOKUP($N2307,IMPOSTAZIONI!$E$6:$I$13,5,FALSE),IMPOSTAZIONI!$B$25:$N$32,3,FALSE)=0,"",VLOOKUP(VLOOKUP($N2307,IMPOSTAZIONI!$E$6:$I$13,5,FALSE),IMPOSTAZIONI!$B$25:$N$32,3,FALSE)))</f>
        <v/>
      </c>
      <c r="BT2307" s="20" t="str">
        <f>IF($N2307="","",IF(VLOOKUP(VLOOKUP($N2307,IMPOSTAZIONI!$E$6:$I$13,5,FALSE),IMPOSTAZIONI!$B$25:$N$32,6,FALSE)=0,"",VLOOKUP(VLOOKUP($N2307,IMPOSTAZIONI!$E$6:$I$13,5,FALSE),IMPOSTAZIONI!$B$25:$N$32,6,FALSE)))</f>
        <v/>
      </c>
      <c r="BU2307" s="20" t="str">
        <f>IF($N2307="","",IF(VLOOKUP(VLOOKUP($N2307,IMPOSTAZIONI!$E$6:$I$13,5,FALSE),IMPOSTAZIONI!$B$25:$N$32,9,FALSE)=0,"",VLOOKUP(VLOOKUP($N2307,IMPOSTAZIONI!$E$6:$I$13,5,FALSE),IMPOSTAZIONI!$B$25:$N$32,9,FALSE)))</f>
        <v/>
      </c>
      <c r="BV2307" s="20" t="str">
        <f>IF($N2307="","",IF(VLOOKUP(VLOOKUP($N2307,IMPOSTAZIONI!$E$6:$I$13,5,FALSE),IMPOSTAZIONI!$B$25:$N$32,12,FALSE)=0,"",VLOOKUP(VLOOKUP($N2307,IMPOSTAZIONI!$E$6:$I$13,5,FALSE),IMPOSTAZIONI!$B$25:$N$32,12,FALSE)))</f>
        <v/>
      </c>
      <c r="BW2307" s="221" t="str">
        <f t="shared" si="598"/>
        <v/>
      </c>
      <c r="BX2307" s="221" t="str">
        <f t="shared" si="599"/>
        <v/>
      </c>
      <c r="BY2307" s="221">
        <f t="shared" si="600"/>
        <v>0</v>
      </c>
      <c r="BZ2307" s="231">
        <f t="shared" si="601"/>
        <v>0</v>
      </c>
      <c r="CA2307" s="246">
        <f t="shared" si="602"/>
        <v>0</v>
      </c>
      <c r="CB2307" s="246">
        <f t="shared" si="603"/>
        <v>0</v>
      </c>
      <c r="CC2307" s="246" t="str">
        <f t="shared" si="604"/>
        <v/>
      </c>
      <c r="CD2307" s="246">
        <f t="shared" si="605"/>
        <v>5</v>
      </c>
      <c r="CE2307" s="246">
        <f t="shared" si="606"/>
        <v>0</v>
      </c>
      <c r="CF2307" s="276">
        <f t="shared" si="607"/>
        <v>0</v>
      </c>
      <c r="CG2307" s="277">
        <f t="shared" si="607"/>
        <v>0</v>
      </c>
      <c r="CH2307" s="277">
        <f t="shared" si="607"/>
        <v>0</v>
      </c>
      <c r="CI2307" s="278">
        <f t="shared" si="607"/>
        <v>0</v>
      </c>
      <c r="CJ2307" s="280">
        <f t="shared" si="608"/>
        <v>0</v>
      </c>
      <c r="CK2307" s="232">
        <f t="shared" si="609"/>
        <v>0</v>
      </c>
      <c r="CL2307" s="1"/>
    </row>
    <row r="2308" spans="1:90" ht="18" customHeight="1">
      <c r="A2308" s="1"/>
      <c r="B2308" s="1"/>
      <c r="C2308" s="314"/>
      <c r="D2308" s="287" t="str">
        <f t="shared" si="596"/>
        <v/>
      </c>
      <c r="E2308" s="449" t="str">
        <f t="shared" si="597"/>
        <v/>
      </c>
      <c r="F2308" s="450"/>
      <c r="G2308" s="451"/>
      <c r="H2308" s="452"/>
      <c r="I2308" s="453"/>
      <c r="J2308" s="453"/>
      <c r="K2308" s="453"/>
      <c r="L2308" s="453"/>
      <c r="M2308" s="454"/>
      <c r="N2308" s="455"/>
      <c r="O2308" s="456"/>
      <c r="P2308" s="456"/>
      <c r="Q2308" s="456"/>
      <c r="R2308" s="456"/>
      <c r="S2308" s="456"/>
      <c r="T2308" s="456"/>
      <c r="U2308" s="456"/>
      <c r="V2308" s="456"/>
      <c r="W2308" s="456"/>
      <c r="X2308" s="456"/>
      <c r="Y2308" s="456"/>
      <c r="Z2308" s="456"/>
      <c r="AA2308" s="456"/>
      <c r="AB2308" s="456"/>
      <c r="AC2308" s="456"/>
      <c r="AD2308" s="456"/>
      <c r="AE2308" s="457"/>
      <c r="AF2308" s="455"/>
      <c r="AG2308" s="456"/>
      <c r="AH2308" s="456"/>
      <c r="AI2308" s="456"/>
      <c r="AJ2308" s="456"/>
      <c r="AK2308" s="456"/>
      <c r="AL2308" s="456"/>
      <c r="AM2308" s="456"/>
      <c r="AN2308" s="457"/>
      <c r="AO2308" s="455"/>
      <c r="AP2308" s="456"/>
      <c r="AQ2308" s="456"/>
      <c r="AR2308" s="456"/>
      <c r="AS2308" s="456"/>
      <c r="AT2308" s="456"/>
      <c r="AU2308" s="456"/>
      <c r="AV2308" s="456"/>
      <c r="AW2308" s="456"/>
      <c r="AX2308" s="456"/>
      <c r="AY2308" s="456"/>
      <c r="AZ2308" s="456"/>
      <c r="BA2308" s="456"/>
      <c r="BB2308" s="456"/>
      <c r="BC2308" s="456"/>
      <c r="BD2308" s="456"/>
      <c r="BE2308" s="456"/>
      <c r="BF2308" s="456"/>
      <c r="BG2308" s="457"/>
      <c r="BH2308" s="458"/>
      <c r="BI2308" s="459"/>
      <c r="BJ2308" s="459"/>
      <c r="BK2308" s="459"/>
      <c r="BL2308" s="459"/>
      <c r="BM2308" s="460"/>
      <c r="BN2308" s="314"/>
      <c r="BO2308" s="314"/>
      <c r="BP2308" s="1"/>
      <c r="BQ2308" s="120">
        <f>IF($F$3="","",IF(N2308=$F$3,COUNTIF(BQ$23:BQ2307,"&gt;0")+1,0))</f>
        <v>0</v>
      </c>
      <c r="BR2308" s="1"/>
      <c r="BS2308" s="20" t="str">
        <f>IF($N2308="","",IF(VLOOKUP(VLOOKUP($N2308,IMPOSTAZIONI!$E$6:$I$13,5,FALSE),IMPOSTAZIONI!$B$25:$N$32,3,FALSE)=0,"",VLOOKUP(VLOOKUP($N2308,IMPOSTAZIONI!$E$6:$I$13,5,FALSE),IMPOSTAZIONI!$B$25:$N$32,3,FALSE)))</f>
        <v/>
      </c>
      <c r="BT2308" s="20" t="str">
        <f>IF($N2308="","",IF(VLOOKUP(VLOOKUP($N2308,IMPOSTAZIONI!$E$6:$I$13,5,FALSE),IMPOSTAZIONI!$B$25:$N$32,6,FALSE)=0,"",VLOOKUP(VLOOKUP($N2308,IMPOSTAZIONI!$E$6:$I$13,5,FALSE),IMPOSTAZIONI!$B$25:$N$32,6,FALSE)))</f>
        <v/>
      </c>
      <c r="BU2308" s="20" t="str">
        <f>IF($N2308="","",IF(VLOOKUP(VLOOKUP($N2308,IMPOSTAZIONI!$E$6:$I$13,5,FALSE),IMPOSTAZIONI!$B$25:$N$32,9,FALSE)=0,"",VLOOKUP(VLOOKUP($N2308,IMPOSTAZIONI!$E$6:$I$13,5,FALSE),IMPOSTAZIONI!$B$25:$N$32,9,FALSE)))</f>
        <v/>
      </c>
      <c r="BV2308" s="20" t="str">
        <f>IF($N2308="","",IF(VLOOKUP(VLOOKUP($N2308,IMPOSTAZIONI!$E$6:$I$13,5,FALSE),IMPOSTAZIONI!$B$25:$N$32,12,FALSE)=0,"",VLOOKUP(VLOOKUP($N2308,IMPOSTAZIONI!$E$6:$I$13,5,FALSE),IMPOSTAZIONI!$B$25:$N$32,12,FALSE)))</f>
        <v/>
      </c>
      <c r="BW2308" s="221" t="str">
        <f t="shared" si="598"/>
        <v/>
      </c>
      <c r="BX2308" s="221" t="str">
        <f t="shared" si="599"/>
        <v/>
      </c>
      <c r="BY2308" s="221">
        <f t="shared" si="600"/>
        <v>0</v>
      </c>
      <c r="BZ2308" s="231">
        <f t="shared" si="601"/>
        <v>0</v>
      </c>
      <c r="CA2308" s="246">
        <f t="shared" si="602"/>
        <v>0</v>
      </c>
      <c r="CB2308" s="246">
        <f t="shared" si="603"/>
        <v>0</v>
      </c>
      <c r="CC2308" s="246" t="str">
        <f t="shared" si="604"/>
        <v/>
      </c>
      <c r="CD2308" s="246">
        <f t="shared" si="605"/>
        <v>5</v>
      </c>
      <c r="CE2308" s="246">
        <f t="shared" si="606"/>
        <v>0</v>
      </c>
      <c r="CF2308" s="276">
        <f t="shared" si="607"/>
        <v>0</v>
      </c>
      <c r="CG2308" s="277">
        <f t="shared" si="607"/>
        <v>0</v>
      </c>
      <c r="CH2308" s="277">
        <f t="shared" si="607"/>
        <v>0</v>
      </c>
      <c r="CI2308" s="278">
        <f t="shared" si="607"/>
        <v>0</v>
      </c>
      <c r="CJ2308" s="280">
        <f t="shared" si="608"/>
        <v>0</v>
      </c>
      <c r="CK2308" s="232">
        <f t="shared" si="609"/>
        <v>0</v>
      </c>
      <c r="CL2308" s="1"/>
    </row>
    <row r="2309" spans="1:90" ht="18" customHeight="1">
      <c r="A2309" s="1"/>
      <c r="B2309" s="1"/>
      <c r="C2309" s="314"/>
      <c r="D2309" s="287" t="str">
        <f t="shared" si="596"/>
        <v/>
      </c>
      <c r="E2309" s="449" t="str">
        <f t="shared" si="597"/>
        <v/>
      </c>
      <c r="F2309" s="450"/>
      <c r="G2309" s="451"/>
      <c r="H2309" s="452"/>
      <c r="I2309" s="453"/>
      <c r="J2309" s="453"/>
      <c r="K2309" s="453"/>
      <c r="L2309" s="453"/>
      <c r="M2309" s="454"/>
      <c r="N2309" s="455"/>
      <c r="O2309" s="456"/>
      <c r="P2309" s="456"/>
      <c r="Q2309" s="456"/>
      <c r="R2309" s="456"/>
      <c r="S2309" s="456"/>
      <c r="T2309" s="456"/>
      <c r="U2309" s="456"/>
      <c r="V2309" s="456"/>
      <c r="W2309" s="456"/>
      <c r="X2309" s="456"/>
      <c r="Y2309" s="456"/>
      <c r="Z2309" s="456"/>
      <c r="AA2309" s="456"/>
      <c r="AB2309" s="456"/>
      <c r="AC2309" s="456"/>
      <c r="AD2309" s="456"/>
      <c r="AE2309" s="457"/>
      <c r="AF2309" s="455"/>
      <c r="AG2309" s="456"/>
      <c r="AH2309" s="456"/>
      <c r="AI2309" s="456"/>
      <c r="AJ2309" s="456"/>
      <c r="AK2309" s="456"/>
      <c r="AL2309" s="456"/>
      <c r="AM2309" s="456"/>
      <c r="AN2309" s="457"/>
      <c r="AO2309" s="455"/>
      <c r="AP2309" s="456"/>
      <c r="AQ2309" s="456"/>
      <c r="AR2309" s="456"/>
      <c r="AS2309" s="456"/>
      <c r="AT2309" s="456"/>
      <c r="AU2309" s="456"/>
      <c r="AV2309" s="456"/>
      <c r="AW2309" s="456"/>
      <c r="AX2309" s="456"/>
      <c r="AY2309" s="456"/>
      <c r="AZ2309" s="456"/>
      <c r="BA2309" s="456"/>
      <c r="BB2309" s="456"/>
      <c r="BC2309" s="456"/>
      <c r="BD2309" s="456"/>
      <c r="BE2309" s="456"/>
      <c r="BF2309" s="456"/>
      <c r="BG2309" s="457"/>
      <c r="BH2309" s="458"/>
      <c r="BI2309" s="459"/>
      <c r="BJ2309" s="459"/>
      <c r="BK2309" s="459"/>
      <c r="BL2309" s="459"/>
      <c r="BM2309" s="460"/>
      <c r="BN2309" s="314"/>
      <c r="BO2309" s="314"/>
      <c r="BP2309" s="1"/>
      <c r="BQ2309" s="120">
        <f>IF($F$3="","",IF(N2309=$F$3,COUNTIF(BQ$23:BQ2308,"&gt;0")+1,0))</f>
        <v>0</v>
      </c>
      <c r="BR2309" s="1"/>
      <c r="BS2309" s="20" t="str">
        <f>IF($N2309="","",IF(VLOOKUP(VLOOKUP($N2309,IMPOSTAZIONI!$E$6:$I$13,5,FALSE),IMPOSTAZIONI!$B$25:$N$32,3,FALSE)=0,"",VLOOKUP(VLOOKUP($N2309,IMPOSTAZIONI!$E$6:$I$13,5,FALSE),IMPOSTAZIONI!$B$25:$N$32,3,FALSE)))</f>
        <v/>
      </c>
      <c r="BT2309" s="20" t="str">
        <f>IF($N2309="","",IF(VLOOKUP(VLOOKUP($N2309,IMPOSTAZIONI!$E$6:$I$13,5,FALSE),IMPOSTAZIONI!$B$25:$N$32,6,FALSE)=0,"",VLOOKUP(VLOOKUP($N2309,IMPOSTAZIONI!$E$6:$I$13,5,FALSE),IMPOSTAZIONI!$B$25:$N$32,6,FALSE)))</f>
        <v/>
      </c>
      <c r="BU2309" s="20" t="str">
        <f>IF($N2309="","",IF(VLOOKUP(VLOOKUP($N2309,IMPOSTAZIONI!$E$6:$I$13,5,FALSE),IMPOSTAZIONI!$B$25:$N$32,9,FALSE)=0,"",VLOOKUP(VLOOKUP($N2309,IMPOSTAZIONI!$E$6:$I$13,5,FALSE),IMPOSTAZIONI!$B$25:$N$32,9,FALSE)))</f>
        <v/>
      </c>
      <c r="BV2309" s="20" t="str">
        <f>IF($N2309="","",IF(VLOOKUP(VLOOKUP($N2309,IMPOSTAZIONI!$E$6:$I$13,5,FALSE),IMPOSTAZIONI!$B$25:$N$32,12,FALSE)=0,"",VLOOKUP(VLOOKUP($N2309,IMPOSTAZIONI!$E$6:$I$13,5,FALSE),IMPOSTAZIONI!$B$25:$N$32,12,FALSE)))</f>
        <v/>
      </c>
      <c r="BW2309" s="221" t="str">
        <f t="shared" si="598"/>
        <v/>
      </c>
      <c r="BX2309" s="221" t="str">
        <f t="shared" si="599"/>
        <v/>
      </c>
      <c r="BY2309" s="221">
        <f t="shared" si="600"/>
        <v>0</v>
      </c>
      <c r="BZ2309" s="231">
        <f t="shared" si="601"/>
        <v>0</v>
      </c>
      <c r="CA2309" s="246">
        <f t="shared" si="602"/>
        <v>0</v>
      </c>
      <c r="CB2309" s="246">
        <f t="shared" si="603"/>
        <v>0</v>
      </c>
      <c r="CC2309" s="246" t="str">
        <f t="shared" si="604"/>
        <v/>
      </c>
      <c r="CD2309" s="246">
        <f t="shared" si="605"/>
        <v>5</v>
      </c>
      <c r="CE2309" s="246">
        <f t="shared" si="606"/>
        <v>0</v>
      </c>
      <c r="CF2309" s="276">
        <f t="shared" si="607"/>
        <v>0</v>
      </c>
      <c r="CG2309" s="277">
        <f t="shared" si="607"/>
        <v>0</v>
      </c>
      <c r="CH2309" s="277">
        <f t="shared" si="607"/>
        <v>0</v>
      </c>
      <c r="CI2309" s="278">
        <f t="shared" si="607"/>
        <v>0</v>
      </c>
      <c r="CJ2309" s="280">
        <f t="shared" si="608"/>
        <v>0</v>
      </c>
      <c r="CK2309" s="232">
        <f t="shared" si="609"/>
        <v>0</v>
      </c>
      <c r="CL2309" s="1"/>
    </row>
    <row r="2310" spans="1:90" ht="18" customHeight="1">
      <c r="A2310" s="1"/>
      <c r="B2310" s="1"/>
      <c r="C2310" s="314"/>
      <c r="D2310" s="287" t="str">
        <f t="shared" si="596"/>
        <v/>
      </c>
      <c r="E2310" s="449" t="str">
        <f t="shared" si="597"/>
        <v/>
      </c>
      <c r="F2310" s="450"/>
      <c r="G2310" s="451"/>
      <c r="H2310" s="452"/>
      <c r="I2310" s="453"/>
      <c r="J2310" s="453"/>
      <c r="K2310" s="453"/>
      <c r="L2310" s="453"/>
      <c r="M2310" s="454"/>
      <c r="N2310" s="455"/>
      <c r="O2310" s="456"/>
      <c r="P2310" s="456"/>
      <c r="Q2310" s="456"/>
      <c r="R2310" s="456"/>
      <c r="S2310" s="456"/>
      <c r="T2310" s="456"/>
      <c r="U2310" s="456"/>
      <c r="V2310" s="456"/>
      <c r="W2310" s="456"/>
      <c r="X2310" s="456"/>
      <c r="Y2310" s="456"/>
      <c r="Z2310" s="456"/>
      <c r="AA2310" s="456"/>
      <c r="AB2310" s="456"/>
      <c r="AC2310" s="456"/>
      <c r="AD2310" s="456"/>
      <c r="AE2310" s="457"/>
      <c r="AF2310" s="455"/>
      <c r="AG2310" s="456"/>
      <c r="AH2310" s="456"/>
      <c r="AI2310" s="456"/>
      <c r="AJ2310" s="456"/>
      <c r="AK2310" s="456"/>
      <c r="AL2310" s="456"/>
      <c r="AM2310" s="456"/>
      <c r="AN2310" s="457"/>
      <c r="AO2310" s="455"/>
      <c r="AP2310" s="456"/>
      <c r="AQ2310" s="456"/>
      <c r="AR2310" s="456"/>
      <c r="AS2310" s="456"/>
      <c r="AT2310" s="456"/>
      <c r="AU2310" s="456"/>
      <c r="AV2310" s="456"/>
      <c r="AW2310" s="456"/>
      <c r="AX2310" s="456"/>
      <c r="AY2310" s="456"/>
      <c r="AZ2310" s="456"/>
      <c r="BA2310" s="456"/>
      <c r="BB2310" s="456"/>
      <c r="BC2310" s="456"/>
      <c r="BD2310" s="456"/>
      <c r="BE2310" s="456"/>
      <c r="BF2310" s="456"/>
      <c r="BG2310" s="457"/>
      <c r="BH2310" s="458"/>
      <c r="BI2310" s="459"/>
      <c r="BJ2310" s="459"/>
      <c r="BK2310" s="459"/>
      <c r="BL2310" s="459"/>
      <c r="BM2310" s="460"/>
      <c r="BN2310" s="314"/>
      <c r="BO2310" s="314"/>
      <c r="BP2310" s="1"/>
      <c r="BQ2310" s="120">
        <f>IF($F$3="","",IF(N2310=$F$3,COUNTIF(BQ$23:BQ2309,"&gt;0")+1,0))</f>
        <v>0</v>
      </c>
      <c r="BR2310" s="1"/>
      <c r="BS2310" s="20" t="str">
        <f>IF($N2310="","",IF(VLOOKUP(VLOOKUP($N2310,IMPOSTAZIONI!$E$6:$I$13,5,FALSE),IMPOSTAZIONI!$B$25:$N$32,3,FALSE)=0,"",VLOOKUP(VLOOKUP($N2310,IMPOSTAZIONI!$E$6:$I$13,5,FALSE),IMPOSTAZIONI!$B$25:$N$32,3,FALSE)))</f>
        <v/>
      </c>
      <c r="BT2310" s="20" t="str">
        <f>IF($N2310="","",IF(VLOOKUP(VLOOKUP($N2310,IMPOSTAZIONI!$E$6:$I$13,5,FALSE),IMPOSTAZIONI!$B$25:$N$32,6,FALSE)=0,"",VLOOKUP(VLOOKUP($N2310,IMPOSTAZIONI!$E$6:$I$13,5,FALSE),IMPOSTAZIONI!$B$25:$N$32,6,FALSE)))</f>
        <v/>
      </c>
      <c r="BU2310" s="20" t="str">
        <f>IF($N2310="","",IF(VLOOKUP(VLOOKUP($N2310,IMPOSTAZIONI!$E$6:$I$13,5,FALSE),IMPOSTAZIONI!$B$25:$N$32,9,FALSE)=0,"",VLOOKUP(VLOOKUP($N2310,IMPOSTAZIONI!$E$6:$I$13,5,FALSE),IMPOSTAZIONI!$B$25:$N$32,9,FALSE)))</f>
        <v/>
      </c>
      <c r="BV2310" s="20" t="str">
        <f>IF($N2310="","",IF(VLOOKUP(VLOOKUP($N2310,IMPOSTAZIONI!$E$6:$I$13,5,FALSE),IMPOSTAZIONI!$B$25:$N$32,12,FALSE)=0,"",VLOOKUP(VLOOKUP($N2310,IMPOSTAZIONI!$E$6:$I$13,5,FALSE),IMPOSTAZIONI!$B$25:$N$32,12,FALSE)))</f>
        <v/>
      </c>
      <c r="BW2310" s="221" t="str">
        <f t="shared" si="598"/>
        <v/>
      </c>
      <c r="BX2310" s="221" t="str">
        <f t="shared" si="599"/>
        <v/>
      </c>
      <c r="BY2310" s="221">
        <f t="shared" si="600"/>
        <v>0</v>
      </c>
      <c r="BZ2310" s="231">
        <f t="shared" si="601"/>
        <v>0</v>
      </c>
      <c r="CA2310" s="246">
        <f t="shared" si="602"/>
        <v>0</v>
      </c>
      <c r="CB2310" s="246">
        <f t="shared" si="603"/>
        <v>0</v>
      </c>
      <c r="CC2310" s="246" t="str">
        <f t="shared" si="604"/>
        <v/>
      </c>
      <c r="CD2310" s="246">
        <f t="shared" si="605"/>
        <v>5</v>
      </c>
      <c r="CE2310" s="246">
        <f t="shared" si="606"/>
        <v>0</v>
      </c>
      <c r="CF2310" s="276">
        <f t="shared" si="607"/>
        <v>0</v>
      </c>
      <c r="CG2310" s="277">
        <f t="shared" si="607"/>
        <v>0</v>
      </c>
      <c r="CH2310" s="277">
        <f t="shared" si="607"/>
        <v>0</v>
      </c>
      <c r="CI2310" s="278">
        <f t="shared" si="607"/>
        <v>0</v>
      </c>
      <c r="CJ2310" s="280">
        <f t="shared" si="608"/>
        <v>0</v>
      </c>
      <c r="CK2310" s="232">
        <f t="shared" si="609"/>
        <v>0</v>
      </c>
      <c r="CL2310" s="1"/>
    </row>
    <row r="2311" spans="1:90" ht="18" customHeight="1">
      <c r="A2311" s="1"/>
      <c r="B2311" s="1"/>
      <c r="C2311" s="314"/>
      <c r="D2311" s="287" t="str">
        <f t="shared" si="596"/>
        <v/>
      </c>
      <c r="E2311" s="449" t="str">
        <f t="shared" si="597"/>
        <v/>
      </c>
      <c r="F2311" s="450"/>
      <c r="G2311" s="451"/>
      <c r="H2311" s="452"/>
      <c r="I2311" s="453"/>
      <c r="J2311" s="453"/>
      <c r="K2311" s="453"/>
      <c r="L2311" s="453"/>
      <c r="M2311" s="454"/>
      <c r="N2311" s="455"/>
      <c r="O2311" s="456"/>
      <c r="P2311" s="456"/>
      <c r="Q2311" s="456"/>
      <c r="R2311" s="456"/>
      <c r="S2311" s="456"/>
      <c r="T2311" s="456"/>
      <c r="U2311" s="456"/>
      <c r="V2311" s="456"/>
      <c r="W2311" s="456"/>
      <c r="X2311" s="456"/>
      <c r="Y2311" s="456"/>
      <c r="Z2311" s="456"/>
      <c r="AA2311" s="456"/>
      <c r="AB2311" s="456"/>
      <c r="AC2311" s="456"/>
      <c r="AD2311" s="456"/>
      <c r="AE2311" s="457"/>
      <c r="AF2311" s="455"/>
      <c r="AG2311" s="456"/>
      <c r="AH2311" s="456"/>
      <c r="AI2311" s="456"/>
      <c r="AJ2311" s="456"/>
      <c r="AK2311" s="456"/>
      <c r="AL2311" s="456"/>
      <c r="AM2311" s="456"/>
      <c r="AN2311" s="457"/>
      <c r="AO2311" s="455"/>
      <c r="AP2311" s="456"/>
      <c r="AQ2311" s="456"/>
      <c r="AR2311" s="456"/>
      <c r="AS2311" s="456"/>
      <c r="AT2311" s="456"/>
      <c r="AU2311" s="456"/>
      <c r="AV2311" s="456"/>
      <c r="AW2311" s="456"/>
      <c r="AX2311" s="456"/>
      <c r="AY2311" s="456"/>
      <c r="AZ2311" s="456"/>
      <c r="BA2311" s="456"/>
      <c r="BB2311" s="456"/>
      <c r="BC2311" s="456"/>
      <c r="BD2311" s="456"/>
      <c r="BE2311" s="456"/>
      <c r="BF2311" s="456"/>
      <c r="BG2311" s="457"/>
      <c r="BH2311" s="458"/>
      <c r="BI2311" s="459"/>
      <c r="BJ2311" s="459"/>
      <c r="BK2311" s="459"/>
      <c r="BL2311" s="459"/>
      <c r="BM2311" s="460"/>
      <c r="BN2311" s="314"/>
      <c r="BO2311" s="314"/>
      <c r="BP2311" s="1"/>
      <c r="BQ2311" s="120">
        <f>IF($F$3="","",IF(N2311=$F$3,COUNTIF(BQ$23:BQ2310,"&gt;0")+1,0))</f>
        <v>0</v>
      </c>
      <c r="BR2311" s="1"/>
      <c r="BS2311" s="20" t="str">
        <f>IF($N2311="","",IF(VLOOKUP(VLOOKUP($N2311,IMPOSTAZIONI!$E$6:$I$13,5,FALSE),IMPOSTAZIONI!$B$25:$N$32,3,FALSE)=0,"",VLOOKUP(VLOOKUP($N2311,IMPOSTAZIONI!$E$6:$I$13,5,FALSE),IMPOSTAZIONI!$B$25:$N$32,3,FALSE)))</f>
        <v/>
      </c>
      <c r="BT2311" s="20" t="str">
        <f>IF($N2311="","",IF(VLOOKUP(VLOOKUP($N2311,IMPOSTAZIONI!$E$6:$I$13,5,FALSE),IMPOSTAZIONI!$B$25:$N$32,6,FALSE)=0,"",VLOOKUP(VLOOKUP($N2311,IMPOSTAZIONI!$E$6:$I$13,5,FALSE),IMPOSTAZIONI!$B$25:$N$32,6,FALSE)))</f>
        <v/>
      </c>
      <c r="BU2311" s="20" t="str">
        <f>IF($N2311="","",IF(VLOOKUP(VLOOKUP($N2311,IMPOSTAZIONI!$E$6:$I$13,5,FALSE),IMPOSTAZIONI!$B$25:$N$32,9,FALSE)=0,"",VLOOKUP(VLOOKUP($N2311,IMPOSTAZIONI!$E$6:$I$13,5,FALSE),IMPOSTAZIONI!$B$25:$N$32,9,FALSE)))</f>
        <v/>
      </c>
      <c r="BV2311" s="20" t="str">
        <f>IF($N2311="","",IF(VLOOKUP(VLOOKUP($N2311,IMPOSTAZIONI!$E$6:$I$13,5,FALSE),IMPOSTAZIONI!$B$25:$N$32,12,FALSE)=0,"",VLOOKUP(VLOOKUP($N2311,IMPOSTAZIONI!$E$6:$I$13,5,FALSE),IMPOSTAZIONI!$B$25:$N$32,12,FALSE)))</f>
        <v/>
      </c>
      <c r="BW2311" s="221" t="str">
        <f t="shared" si="598"/>
        <v/>
      </c>
      <c r="BX2311" s="221" t="str">
        <f t="shared" si="599"/>
        <v/>
      </c>
      <c r="BY2311" s="221">
        <f t="shared" si="600"/>
        <v>0</v>
      </c>
      <c r="BZ2311" s="231">
        <f t="shared" si="601"/>
        <v>0</v>
      </c>
      <c r="CA2311" s="246">
        <f t="shared" si="602"/>
        <v>0</v>
      </c>
      <c r="CB2311" s="246">
        <f t="shared" si="603"/>
        <v>0</v>
      </c>
      <c r="CC2311" s="246" t="str">
        <f t="shared" si="604"/>
        <v/>
      </c>
      <c r="CD2311" s="246">
        <f t="shared" si="605"/>
        <v>5</v>
      </c>
      <c r="CE2311" s="246">
        <f t="shared" si="606"/>
        <v>0</v>
      </c>
      <c r="CF2311" s="276">
        <f t="shared" si="607"/>
        <v>0</v>
      </c>
      <c r="CG2311" s="277">
        <f t="shared" si="607"/>
        <v>0</v>
      </c>
      <c r="CH2311" s="277">
        <f t="shared" si="607"/>
        <v>0</v>
      </c>
      <c r="CI2311" s="278">
        <f t="shared" si="607"/>
        <v>0</v>
      </c>
      <c r="CJ2311" s="280">
        <f t="shared" si="608"/>
        <v>0</v>
      </c>
      <c r="CK2311" s="232">
        <f t="shared" si="609"/>
        <v>0</v>
      </c>
      <c r="CL2311" s="1"/>
    </row>
    <row r="2312" spans="1:90" ht="18" customHeight="1">
      <c r="A2312" s="1"/>
      <c r="B2312" s="1"/>
      <c r="C2312" s="314"/>
      <c r="D2312" s="287" t="str">
        <f t="shared" si="596"/>
        <v/>
      </c>
      <c r="E2312" s="449" t="str">
        <f t="shared" si="597"/>
        <v/>
      </c>
      <c r="F2312" s="450"/>
      <c r="G2312" s="451"/>
      <c r="H2312" s="452"/>
      <c r="I2312" s="453"/>
      <c r="J2312" s="453"/>
      <c r="K2312" s="453"/>
      <c r="L2312" s="453"/>
      <c r="M2312" s="454"/>
      <c r="N2312" s="455"/>
      <c r="O2312" s="456"/>
      <c r="P2312" s="456"/>
      <c r="Q2312" s="456"/>
      <c r="R2312" s="456"/>
      <c r="S2312" s="456"/>
      <c r="T2312" s="456"/>
      <c r="U2312" s="456"/>
      <c r="V2312" s="456"/>
      <c r="W2312" s="456"/>
      <c r="X2312" s="456"/>
      <c r="Y2312" s="456"/>
      <c r="Z2312" s="456"/>
      <c r="AA2312" s="456"/>
      <c r="AB2312" s="456"/>
      <c r="AC2312" s="456"/>
      <c r="AD2312" s="456"/>
      <c r="AE2312" s="457"/>
      <c r="AF2312" s="455"/>
      <c r="AG2312" s="456"/>
      <c r="AH2312" s="456"/>
      <c r="AI2312" s="456"/>
      <c r="AJ2312" s="456"/>
      <c r="AK2312" s="456"/>
      <c r="AL2312" s="456"/>
      <c r="AM2312" s="456"/>
      <c r="AN2312" s="457"/>
      <c r="AO2312" s="455"/>
      <c r="AP2312" s="456"/>
      <c r="AQ2312" s="456"/>
      <c r="AR2312" s="456"/>
      <c r="AS2312" s="456"/>
      <c r="AT2312" s="456"/>
      <c r="AU2312" s="456"/>
      <c r="AV2312" s="456"/>
      <c r="AW2312" s="456"/>
      <c r="AX2312" s="456"/>
      <c r="AY2312" s="456"/>
      <c r="AZ2312" s="456"/>
      <c r="BA2312" s="456"/>
      <c r="BB2312" s="456"/>
      <c r="BC2312" s="456"/>
      <c r="BD2312" s="456"/>
      <c r="BE2312" s="456"/>
      <c r="BF2312" s="456"/>
      <c r="BG2312" s="457"/>
      <c r="BH2312" s="458"/>
      <c r="BI2312" s="459"/>
      <c r="BJ2312" s="459"/>
      <c r="BK2312" s="459"/>
      <c r="BL2312" s="459"/>
      <c r="BM2312" s="460"/>
      <c r="BN2312" s="314"/>
      <c r="BO2312" s="314"/>
      <c r="BP2312" s="1"/>
      <c r="BQ2312" s="120">
        <f>IF($F$3="","",IF(N2312=$F$3,COUNTIF(BQ$23:BQ2311,"&gt;0")+1,0))</f>
        <v>0</v>
      </c>
      <c r="BR2312" s="1"/>
      <c r="BS2312" s="20" t="str">
        <f>IF($N2312="","",IF(VLOOKUP(VLOOKUP($N2312,IMPOSTAZIONI!$E$6:$I$13,5,FALSE),IMPOSTAZIONI!$B$25:$N$32,3,FALSE)=0,"",VLOOKUP(VLOOKUP($N2312,IMPOSTAZIONI!$E$6:$I$13,5,FALSE),IMPOSTAZIONI!$B$25:$N$32,3,FALSE)))</f>
        <v/>
      </c>
      <c r="BT2312" s="20" t="str">
        <f>IF($N2312="","",IF(VLOOKUP(VLOOKUP($N2312,IMPOSTAZIONI!$E$6:$I$13,5,FALSE),IMPOSTAZIONI!$B$25:$N$32,6,FALSE)=0,"",VLOOKUP(VLOOKUP($N2312,IMPOSTAZIONI!$E$6:$I$13,5,FALSE),IMPOSTAZIONI!$B$25:$N$32,6,FALSE)))</f>
        <v/>
      </c>
      <c r="BU2312" s="20" t="str">
        <f>IF($N2312="","",IF(VLOOKUP(VLOOKUP($N2312,IMPOSTAZIONI!$E$6:$I$13,5,FALSE),IMPOSTAZIONI!$B$25:$N$32,9,FALSE)=0,"",VLOOKUP(VLOOKUP($N2312,IMPOSTAZIONI!$E$6:$I$13,5,FALSE),IMPOSTAZIONI!$B$25:$N$32,9,FALSE)))</f>
        <v/>
      </c>
      <c r="BV2312" s="20" t="str">
        <f>IF($N2312="","",IF(VLOOKUP(VLOOKUP($N2312,IMPOSTAZIONI!$E$6:$I$13,5,FALSE),IMPOSTAZIONI!$B$25:$N$32,12,FALSE)=0,"",VLOOKUP(VLOOKUP($N2312,IMPOSTAZIONI!$E$6:$I$13,5,FALSE),IMPOSTAZIONI!$B$25:$N$32,12,FALSE)))</f>
        <v/>
      </c>
      <c r="BW2312" s="221" t="str">
        <f t="shared" si="598"/>
        <v/>
      </c>
      <c r="BX2312" s="221" t="str">
        <f t="shared" si="599"/>
        <v/>
      </c>
      <c r="BY2312" s="221">
        <f t="shared" si="600"/>
        <v>0</v>
      </c>
      <c r="BZ2312" s="231">
        <f t="shared" si="601"/>
        <v>0</v>
      </c>
      <c r="CA2312" s="246">
        <f t="shared" si="602"/>
        <v>0</v>
      </c>
      <c r="CB2312" s="246">
        <f t="shared" si="603"/>
        <v>0</v>
      </c>
      <c r="CC2312" s="246" t="str">
        <f t="shared" si="604"/>
        <v/>
      </c>
      <c r="CD2312" s="246">
        <f t="shared" si="605"/>
        <v>5</v>
      </c>
      <c r="CE2312" s="246">
        <f t="shared" si="606"/>
        <v>0</v>
      </c>
      <c r="CF2312" s="276">
        <f t="shared" si="607"/>
        <v>0</v>
      </c>
      <c r="CG2312" s="277">
        <f t="shared" si="607"/>
        <v>0</v>
      </c>
      <c r="CH2312" s="277">
        <f t="shared" si="607"/>
        <v>0</v>
      </c>
      <c r="CI2312" s="278">
        <f t="shared" si="607"/>
        <v>0</v>
      </c>
      <c r="CJ2312" s="280">
        <f t="shared" si="608"/>
        <v>0</v>
      </c>
      <c r="CK2312" s="232">
        <f t="shared" si="609"/>
        <v>0</v>
      </c>
      <c r="CL2312" s="1"/>
    </row>
    <row r="2313" spans="1:90" ht="18" customHeight="1">
      <c r="A2313" s="1"/>
      <c r="B2313" s="1"/>
      <c r="C2313" s="314"/>
      <c r="D2313" s="287" t="str">
        <f t="shared" si="596"/>
        <v/>
      </c>
      <c r="E2313" s="449" t="str">
        <f t="shared" si="597"/>
        <v/>
      </c>
      <c r="F2313" s="450"/>
      <c r="G2313" s="451"/>
      <c r="H2313" s="452"/>
      <c r="I2313" s="453"/>
      <c r="J2313" s="453"/>
      <c r="K2313" s="453"/>
      <c r="L2313" s="453"/>
      <c r="M2313" s="454"/>
      <c r="N2313" s="455"/>
      <c r="O2313" s="456"/>
      <c r="P2313" s="456"/>
      <c r="Q2313" s="456"/>
      <c r="R2313" s="456"/>
      <c r="S2313" s="456"/>
      <c r="T2313" s="456"/>
      <c r="U2313" s="456"/>
      <c r="V2313" s="456"/>
      <c r="W2313" s="456"/>
      <c r="X2313" s="456"/>
      <c r="Y2313" s="456"/>
      <c r="Z2313" s="456"/>
      <c r="AA2313" s="456"/>
      <c r="AB2313" s="456"/>
      <c r="AC2313" s="456"/>
      <c r="AD2313" s="456"/>
      <c r="AE2313" s="457"/>
      <c r="AF2313" s="455"/>
      <c r="AG2313" s="456"/>
      <c r="AH2313" s="456"/>
      <c r="AI2313" s="456"/>
      <c r="AJ2313" s="456"/>
      <c r="AK2313" s="456"/>
      <c r="AL2313" s="456"/>
      <c r="AM2313" s="456"/>
      <c r="AN2313" s="457"/>
      <c r="AO2313" s="455"/>
      <c r="AP2313" s="456"/>
      <c r="AQ2313" s="456"/>
      <c r="AR2313" s="456"/>
      <c r="AS2313" s="456"/>
      <c r="AT2313" s="456"/>
      <c r="AU2313" s="456"/>
      <c r="AV2313" s="456"/>
      <c r="AW2313" s="456"/>
      <c r="AX2313" s="456"/>
      <c r="AY2313" s="456"/>
      <c r="AZ2313" s="456"/>
      <c r="BA2313" s="456"/>
      <c r="BB2313" s="456"/>
      <c r="BC2313" s="456"/>
      <c r="BD2313" s="456"/>
      <c r="BE2313" s="456"/>
      <c r="BF2313" s="456"/>
      <c r="BG2313" s="457"/>
      <c r="BH2313" s="458"/>
      <c r="BI2313" s="459"/>
      <c r="BJ2313" s="459"/>
      <c r="BK2313" s="459"/>
      <c r="BL2313" s="459"/>
      <c r="BM2313" s="460"/>
      <c r="BN2313" s="314"/>
      <c r="BO2313" s="314"/>
      <c r="BP2313" s="1"/>
      <c r="BQ2313" s="120">
        <f>IF($F$3="","",IF(N2313=$F$3,COUNTIF(BQ$23:BQ2312,"&gt;0")+1,0))</f>
        <v>0</v>
      </c>
      <c r="BR2313" s="1"/>
      <c r="BS2313" s="20" t="str">
        <f>IF($N2313="","",IF(VLOOKUP(VLOOKUP($N2313,IMPOSTAZIONI!$E$6:$I$13,5,FALSE),IMPOSTAZIONI!$B$25:$N$32,3,FALSE)=0,"",VLOOKUP(VLOOKUP($N2313,IMPOSTAZIONI!$E$6:$I$13,5,FALSE),IMPOSTAZIONI!$B$25:$N$32,3,FALSE)))</f>
        <v/>
      </c>
      <c r="BT2313" s="20" t="str">
        <f>IF($N2313="","",IF(VLOOKUP(VLOOKUP($N2313,IMPOSTAZIONI!$E$6:$I$13,5,FALSE),IMPOSTAZIONI!$B$25:$N$32,6,FALSE)=0,"",VLOOKUP(VLOOKUP($N2313,IMPOSTAZIONI!$E$6:$I$13,5,FALSE),IMPOSTAZIONI!$B$25:$N$32,6,FALSE)))</f>
        <v/>
      </c>
      <c r="BU2313" s="20" t="str">
        <f>IF($N2313="","",IF(VLOOKUP(VLOOKUP($N2313,IMPOSTAZIONI!$E$6:$I$13,5,FALSE),IMPOSTAZIONI!$B$25:$N$32,9,FALSE)=0,"",VLOOKUP(VLOOKUP($N2313,IMPOSTAZIONI!$E$6:$I$13,5,FALSE),IMPOSTAZIONI!$B$25:$N$32,9,FALSE)))</f>
        <v/>
      </c>
      <c r="BV2313" s="20" t="str">
        <f>IF($N2313="","",IF(VLOOKUP(VLOOKUP($N2313,IMPOSTAZIONI!$E$6:$I$13,5,FALSE),IMPOSTAZIONI!$B$25:$N$32,12,FALSE)=0,"",VLOOKUP(VLOOKUP($N2313,IMPOSTAZIONI!$E$6:$I$13,5,FALSE),IMPOSTAZIONI!$B$25:$N$32,12,FALSE)))</f>
        <v/>
      </c>
      <c r="BW2313" s="221" t="str">
        <f t="shared" si="598"/>
        <v/>
      </c>
      <c r="BX2313" s="221" t="str">
        <f t="shared" si="599"/>
        <v/>
      </c>
      <c r="BY2313" s="221">
        <f t="shared" si="600"/>
        <v>0</v>
      </c>
      <c r="BZ2313" s="231">
        <f t="shared" si="601"/>
        <v>0</v>
      </c>
      <c r="CA2313" s="246">
        <f t="shared" si="602"/>
        <v>0</v>
      </c>
      <c r="CB2313" s="246">
        <f t="shared" si="603"/>
        <v>0</v>
      </c>
      <c r="CC2313" s="246" t="str">
        <f t="shared" si="604"/>
        <v/>
      </c>
      <c r="CD2313" s="246">
        <f t="shared" si="605"/>
        <v>5</v>
      </c>
      <c r="CE2313" s="246">
        <f t="shared" si="606"/>
        <v>0</v>
      </c>
      <c r="CF2313" s="276">
        <f t="shared" si="607"/>
        <v>0</v>
      </c>
      <c r="CG2313" s="277">
        <f t="shared" si="607"/>
        <v>0</v>
      </c>
      <c r="CH2313" s="277">
        <f t="shared" si="607"/>
        <v>0</v>
      </c>
      <c r="CI2313" s="278">
        <f t="shared" si="607"/>
        <v>0</v>
      </c>
      <c r="CJ2313" s="280">
        <f t="shared" si="608"/>
        <v>0</v>
      </c>
      <c r="CK2313" s="232">
        <f t="shared" si="609"/>
        <v>0</v>
      </c>
      <c r="CL2313" s="1"/>
    </row>
    <row r="2314" spans="1:90" ht="18" customHeight="1">
      <c r="A2314" s="1"/>
      <c r="B2314" s="1"/>
      <c r="C2314" s="314"/>
      <c r="D2314" s="287" t="str">
        <f t="shared" si="596"/>
        <v/>
      </c>
      <c r="E2314" s="449" t="str">
        <f t="shared" si="597"/>
        <v/>
      </c>
      <c r="F2314" s="450"/>
      <c r="G2314" s="451"/>
      <c r="H2314" s="452"/>
      <c r="I2314" s="453"/>
      <c r="J2314" s="453"/>
      <c r="K2314" s="453"/>
      <c r="L2314" s="453"/>
      <c r="M2314" s="454"/>
      <c r="N2314" s="455"/>
      <c r="O2314" s="456"/>
      <c r="P2314" s="456"/>
      <c r="Q2314" s="456"/>
      <c r="R2314" s="456"/>
      <c r="S2314" s="456"/>
      <c r="T2314" s="456"/>
      <c r="U2314" s="456"/>
      <c r="V2314" s="456"/>
      <c r="W2314" s="456"/>
      <c r="X2314" s="456"/>
      <c r="Y2314" s="456"/>
      <c r="Z2314" s="456"/>
      <c r="AA2314" s="456"/>
      <c r="AB2314" s="456"/>
      <c r="AC2314" s="456"/>
      <c r="AD2314" s="456"/>
      <c r="AE2314" s="457"/>
      <c r="AF2314" s="455"/>
      <c r="AG2314" s="456"/>
      <c r="AH2314" s="456"/>
      <c r="AI2314" s="456"/>
      <c r="AJ2314" s="456"/>
      <c r="AK2314" s="456"/>
      <c r="AL2314" s="456"/>
      <c r="AM2314" s="456"/>
      <c r="AN2314" s="457"/>
      <c r="AO2314" s="455"/>
      <c r="AP2314" s="456"/>
      <c r="AQ2314" s="456"/>
      <c r="AR2314" s="456"/>
      <c r="AS2314" s="456"/>
      <c r="AT2314" s="456"/>
      <c r="AU2314" s="456"/>
      <c r="AV2314" s="456"/>
      <c r="AW2314" s="456"/>
      <c r="AX2314" s="456"/>
      <c r="AY2314" s="456"/>
      <c r="AZ2314" s="456"/>
      <c r="BA2314" s="456"/>
      <c r="BB2314" s="456"/>
      <c r="BC2314" s="456"/>
      <c r="BD2314" s="456"/>
      <c r="BE2314" s="456"/>
      <c r="BF2314" s="456"/>
      <c r="BG2314" s="457"/>
      <c r="BH2314" s="458"/>
      <c r="BI2314" s="459"/>
      <c r="BJ2314" s="459"/>
      <c r="BK2314" s="459"/>
      <c r="BL2314" s="459"/>
      <c r="BM2314" s="460"/>
      <c r="BN2314" s="314"/>
      <c r="BO2314" s="314"/>
      <c r="BP2314" s="1"/>
      <c r="BQ2314" s="120">
        <f>IF($F$3="","",IF(N2314=$F$3,COUNTIF(BQ$23:BQ2313,"&gt;0")+1,0))</f>
        <v>0</v>
      </c>
      <c r="BR2314" s="1"/>
      <c r="BS2314" s="20" t="str">
        <f>IF($N2314="","",IF(VLOOKUP(VLOOKUP($N2314,IMPOSTAZIONI!$E$6:$I$13,5,FALSE),IMPOSTAZIONI!$B$25:$N$32,3,FALSE)=0,"",VLOOKUP(VLOOKUP($N2314,IMPOSTAZIONI!$E$6:$I$13,5,FALSE),IMPOSTAZIONI!$B$25:$N$32,3,FALSE)))</f>
        <v/>
      </c>
      <c r="BT2314" s="20" t="str">
        <f>IF($N2314="","",IF(VLOOKUP(VLOOKUP($N2314,IMPOSTAZIONI!$E$6:$I$13,5,FALSE),IMPOSTAZIONI!$B$25:$N$32,6,FALSE)=0,"",VLOOKUP(VLOOKUP($N2314,IMPOSTAZIONI!$E$6:$I$13,5,FALSE),IMPOSTAZIONI!$B$25:$N$32,6,FALSE)))</f>
        <v/>
      </c>
      <c r="BU2314" s="20" t="str">
        <f>IF($N2314="","",IF(VLOOKUP(VLOOKUP($N2314,IMPOSTAZIONI!$E$6:$I$13,5,FALSE),IMPOSTAZIONI!$B$25:$N$32,9,FALSE)=0,"",VLOOKUP(VLOOKUP($N2314,IMPOSTAZIONI!$E$6:$I$13,5,FALSE),IMPOSTAZIONI!$B$25:$N$32,9,FALSE)))</f>
        <v/>
      </c>
      <c r="BV2314" s="20" t="str">
        <f>IF($N2314="","",IF(VLOOKUP(VLOOKUP($N2314,IMPOSTAZIONI!$E$6:$I$13,5,FALSE),IMPOSTAZIONI!$B$25:$N$32,12,FALSE)=0,"",VLOOKUP(VLOOKUP($N2314,IMPOSTAZIONI!$E$6:$I$13,5,FALSE),IMPOSTAZIONI!$B$25:$N$32,12,FALSE)))</f>
        <v/>
      </c>
      <c r="BW2314" s="221" t="str">
        <f t="shared" si="598"/>
        <v/>
      </c>
      <c r="BX2314" s="221" t="str">
        <f t="shared" si="599"/>
        <v/>
      </c>
      <c r="BY2314" s="221">
        <f t="shared" si="600"/>
        <v>0</v>
      </c>
      <c r="BZ2314" s="231">
        <f t="shared" si="601"/>
        <v>0</v>
      </c>
      <c r="CA2314" s="246">
        <f t="shared" si="602"/>
        <v>0</v>
      </c>
      <c r="CB2314" s="246">
        <f t="shared" si="603"/>
        <v>0</v>
      </c>
      <c r="CC2314" s="246" t="str">
        <f t="shared" si="604"/>
        <v/>
      </c>
      <c r="CD2314" s="246">
        <f t="shared" si="605"/>
        <v>5</v>
      </c>
      <c r="CE2314" s="246">
        <f t="shared" si="606"/>
        <v>0</v>
      </c>
      <c r="CF2314" s="276">
        <f t="shared" si="607"/>
        <v>0</v>
      </c>
      <c r="CG2314" s="277">
        <f t="shared" si="607"/>
        <v>0</v>
      </c>
      <c r="CH2314" s="277">
        <f t="shared" si="607"/>
        <v>0</v>
      </c>
      <c r="CI2314" s="278">
        <f t="shared" si="607"/>
        <v>0</v>
      </c>
      <c r="CJ2314" s="280">
        <f t="shared" si="608"/>
        <v>0</v>
      </c>
      <c r="CK2314" s="232">
        <f t="shared" si="609"/>
        <v>0</v>
      </c>
      <c r="CL2314" s="1"/>
    </row>
    <row r="2315" spans="1:90" ht="18" customHeight="1">
      <c r="A2315" s="1"/>
      <c r="B2315" s="1"/>
      <c r="C2315" s="314"/>
      <c r="D2315" s="287" t="str">
        <f t="shared" si="596"/>
        <v/>
      </c>
      <c r="E2315" s="449" t="str">
        <f t="shared" si="597"/>
        <v/>
      </c>
      <c r="F2315" s="450"/>
      <c r="G2315" s="451"/>
      <c r="H2315" s="452"/>
      <c r="I2315" s="453"/>
      <c r="J2315" s="453"/>
      <c r="K2315" s="453"/>
      <c r="L2315" s="453"/>
      <c r="M2315" s="454"/>
      <c r="N2315" s="455"/>
      <c r="O2315" s="456"/>
      <c r="P2315" s="456"/>
      <c r="Q2315" s="456"/>
      <c r="R2315" s="456"/>
      <c r="S2315" s="456"/>
      <c r="T2315" s="456"/>
      <c r="U2315" s="456"/>
      <c r="V2315" s="456"/>
      <c r="W2315" s="456"/>
      <c r="X2315" s="456"/>
      <c r="Y2315" s="456"/>
      <c r="Z2315" s="456"/>
      <c r="AA2315" s="456"/>
      <c r="AB2315" s="456"/>
      <c r="AC2315" s="456"/>
      <c r="AD2315" s="456"/>
      <c r="AE2315" s="457"/>
      <c r="AF2315" s="455"/>
      <c r="AG2315" s="456"/>
      <c r="AH2315" s="456"/>
      <c r="AI2315" s="456"/>
      <c r="AJ2315" s="456"/>
      <c r="AK2315" s="456"/>
      <c r="AL2315" s="456"/>
      <c r="AM2315" s="456"/>
      <c r="AN2315" s="457"/>
      <c r="AO2315" s="455"/>
      <c r="AP2315" s="456"/>
      <c r="AQ2315" s="456"/>
      <c r="AR2315" s="456"/>
      <c r="AS2315" s="456"/>
      <c r="AT2315" s="456"/>
      <c r="AU2315" s="456"/>
      <c r="AV2315" s="456"/>
      <c r="AW2315" s="456"/>
      <c r="AX2315" s="456"/>
      <c r="AY2315" s="456"/>
      <c r="AZ2315" s="456"/>
      <c r="BA2315" s="456"/>
      <c r="BB2315" s="456"/>
      <c r="BC2315" s="456"/>
      <c r="BD2315" s="456"/>
      <c r="BE2315" s="456"/>
      <c r="BF2315" s="456"/>
      <c r="BG2315" s="457"/>
      <c r="BH2315" s="458"/>
      <c r="BI2315" s="459"/>
      <c r="BJ2315" s="459"/>
      <c r="BK2315" s="459"/>
      <c r="BL2315" s="459"/>
      <c r="BM2315" s="460"/>
      <c r="BN2315" s="314"/>
      <c r="BO2315" s="314"/>
      <c r="BP2315" s="1"/>
      <c r="BQ2315" s="120">
        <f>IF($F$3="","",IF(N2315=$F$3,COUNTIF(BQ$23:BQ2314,"&gt;0")+1,0))</f>
        <v>0</v>
      </c>
      <c r="BR2315" s="1"/>
      <c r="BS2315" s="20" t="str">
        <f>IF($N2315="","",IF(VLOOKUP(VLOOKUP($N2315,IMPOSTAZIONI!$E$6:$I$13,5,FALSE),IMPOSTAZIONI!$B$25:$N$32,3,FALSE)=0,"",VLOOKUP(VLOOKUP($N2315,IMPOSTAZIONI!$E$6:$I$13,5,FALSE),IMPOSTAZIONI!$B$25:$N$32,3,FALSE)))</f>
        <v/>
      </c>
      <c r="BT2315" s="20" t="str">
        <f>IF($N2315="","",IF(VLOOKUP(VLOOKUP($N2315,IMPOSTAZIONI!$E$6:$I$13,5,FALSE),IMPOSTAZIONI!$B$25:$N$32,6,FALSE)=0,"",VLOOKUP(VLOOKUP($N2315,IMPOSTAZIONI!$E$6:$I$13,5,FALSE),IMPOSTAZIONI!$B$25:$N$32,6,FALSE)))</f>
        <v/>
      </c>
      <c r="BU2315" s="20" t="str">
        <f>IF($N2315="","",IF(VLOOKUP(VLOOKUP($N2315,IMPOSTAZIONI!$E$6:$I$13,5,FALSE),IMPOSTAZIONI!$B$25:$N$32,9,FALSE)=0,"",VLOOKUP(VLOOKUP($N2315,IMPOSTAZIONI!$E$6:$I$13,5,FALSE),IMPOSTAZIONI!$B$25:$N$32,9,FALSE)))</f>
        <v/>
      </c>
      <c r="BV2315" s="20" t="str">
        <f>IF($N2315="","",IF(VLOOKUP(VLOOKUP($N2315,IMPOSTAZIONI!$E$6:$I$13,5,FALSE),IMPOSTAZIONI!$B$25:$N$32,12,FALSE)=0,"",VLOOKUP(VLOOKUP($N2315,IMPOSTAZIONI!$E$6:$I$13,5,FALSE),IMPOSTAZIONI!$B$25:$N$32,12,FALSE)))</f>
        <v/>
      </c>
      <c r="BW2315" s="221" t="str">
        <f t="shared" si="598"/>
        <v/>
      </c>
      <c r="BX2315" s="221" t="str">
        <f t="shared" si="599"/>
        <v/>
      </c>
      <c r="BY2315" s="221">
        <f t="shared" si="600"/>
        <v>0</v>
      </c>
      <c r="BZ2315" s="231">
        <f t="shared" si="601"/>
        <v>0</v>
      </c>
      <c r="CA2315" s="246">
        <f t="shared" si="602"/>
        <v>0</v>
      </c>
      <c r="CB2315" s="246">
        <f t="shared" si="603"/>
        <v>0</v>
      </c>
      <c r="CC2315" s="246" t="str">
        <f t="shared" si="604"/>
        <v/>
      </c>
      <c r="CD2315" s="246">
        <f t="shared" si="605"/>
        <v>5</v>
      </c>
      <c r="CE2315" s="246">
        <f t="shared" si="606"/>
        <v>0</v>
      </c>
      <c r="CF2315" s="276">
        <f t="shared" si="607"/>
        <v>0</v>
      </c>
      <c r="CG2315" s="277">
        <f t="shared" si="607"/>
        <v>0</v>
      </c>
      <c r="CH2315" s="277">
        <f t="shared" si="607"/>
        <v>0</v>
      </c>
      <c r="CI2315" s="278">
        <f t="shared" si="607"/>
        <v>0</v>
      </c>
      <c r="CJ2315" s="280">
        <f t="shared" si="608"/>
        <v>0</v>
      </c>
      <c r="CK2315" s="232">
        <f t="shared" si="609"/>
        <v>0</v>
      </c>
      <c r="CL2315" s="1"/>
    </row>
    <row r="2316" spans="1:90" ht="18" customHeight="1">
      <c r="A2316" s="1"/>
      <c r="B2316" s="1"/>
      <c r="C2316" s="314"/>
      <c r="D2316" s="287" t="str">
        <f t="shared" si="596"/>
        <v/>
      </c>
      <c r="E2316" s="449" t="str">
        <f t="shared" si="597"/>
        <v/>
      </c>
      <c r="F2316" s="450"/>
      <c r="G2316" s="451"/>
      <c r="H2316" s="452"/>
      <c r="I2316" s="453"/>
      <c r="J2316" s="453"/>
      <c r="K2316" s="453"/>
      <c r="L2316" s="453"/>
      <c r="M2316" s="454"/>
      <c r="N2316" s="455"/>
      <c r="O2316" s="456"/>
      <c r="P2316" s="456"/>
      <c r="Q2316" s="456"/>
      <c r="R2316" s="456"/>
      <c r="S2316" s="456"/>
      <c r="T2316" s="456"/>
      <c r="U2316" s="456"/>
      <c r="V2316" s="456"/>
      <c r="W2316" s="456"/>
      <c r="X2316" s="456"/>
      <c r="Y2316" s="456"/>
      <c r="Z2316" s="456"/>
      <c r="AA2316" s="456"/>
      <c r="AB2316" s="456"/>
      <c r="AC2316" s="456"/>
      <c r="AD2316" s="456"/>
      <c r="AE2316" s="457"/>
      <c r="AF2316" s="455"/>
      <c r="AG2316" s="456"/>
      <c r="AH2316" s="456"/>
      <c r="AI2316" s="456"/>
      <c r="AJ2316" s="456"/>
      <c r="AK2316" s="456"/>
      <c r="AL2316" s="456"/>
      <c r="AM2316" s="456"/>
      <c r="AN2316" s="457"/>
      <c r="AO2316" s="455"/>
      <c r="AP2316" s="456"/>
      <c r="AQ2316" s="456"/>
      <c r="AR2316" s="456"/>
      <c r="AS2316" s="456"/>
      <c r="AT2316" s="456"/>
      <c r="AU2316" s="456"/>
      <c r="AV2316" s="456"/>
      <c r="AW2316" s="456"/>
      <c r="AX2316" s="456"/>
      <c r="AY2316" s="456"/>
      <c r="AZ2316" s="456"/>
      <c r="BA2316" s="456"/>
      <c r="BB2316" s="456"/>
      <c r="BC2316" s="456"/>
      <c r="BD2316" s="456"/>
      <c r="BE2316" s="456"/>
      <c r="BF2316" s="456"/>
      <c r="BG2316" s="457"/>
      <c r="BH2316" s="458"/>
      <c r="BI2316" s="459"/>
      <c r="BJ2316" s="459"/>
      <c r="BK2316" s="459"/>
      <c r="BL2316" s="459"/>
      <c r="BM2316" s="460"/>
      <c r="BN2316" s="314"/>
      <c r="BO2316" s="314"/>
      <c r="BP2316" s="1"/>
      <c r="BQ2316" s="120">
        <f>IF($F$3="","",IF(N2316=$F$3,COUNTIF(BQ$23:BQ2315,"&gt;0")+1,0))</f>
        <v>0</v>
      </c>
      <c r="BR2316" s="1"/>
      <c r="BS2316" s="20" t="str">
        <f>IF($N2316="","",IF(VLOOKUP(VLOOKUP($N2316,IMPOSTAZIONI!$E$6:$I$13,5,FALSE),IMPOSTAZIONI!$B$25:$N$32,3,FALSE)=0,"",VLOOKUP(VLOOKUP($N2316,IMPOSTAZIONI!$E$6:$I$13,5,FALSE),IMPOSTAZIONI!$B$25:$N$32,3,FALSE)))</f>
        <v/>
      </c>
      <c r="BT2316" s="20" t="str">
        <f>IF($N2316="","",IF(VLOOKUP(VLOOKUP($N2316,IMPOSTAZIONI!$E$6:$I$13,5,FALSE),IMPOSTAZIONI!$B$25:$N$32,6,FALSE)=0,"",VLOOKUP(VLOOKUP($N2316,IMPOSTAZIONI!$E$6:$I$13,5,FALSE),IMPOSTAZIONI!$B$25:$N$32,6,FALSE)))</f>
        <v/>
      </c>
      <c r="BU2316" s="20" t="str">
        <f>IF($N2316="","",IF(VLOOKUP(VLOOKUP($N2316,IMPOSTAZIONI!$E$6:$I$13,5,FALSE),IMPOSTAZIONI!$B$25:$N$32,9,FALSE)=0,"",VLOOKUP(VLOOKUP($N2316,IMPOSTAZIONI!$E$6:$I$13,5,FALSE),IMPOSTAZIONI!$B$25:$N$32,9,FALSE)))</f>
        <v/>
      </c>
      <c r="BV2316" s="20" t="str">
        <f>IF($N2316="","",IF(VLOOKUP(VLOOKUP($N2316,IMPOSTAZIONI!$E$6:$I$13,5,FALSE),IMPOSTAZIONI!$B$25:$N$32,12,FALSE)=0,"",VLOOKUP(VLOOKUP($N2316,IMPOSTAZIONI!$E$6:$I$13,5,FALSE),IMPOSTAZIONI!$B$25:$N$32,12,FALSE)))</f>
        <v/>
      </c>
      <c r="BW2316" s="221" t="str">
        <f t="shared" si="598"/>
        <v/>
      </c>
      <c r="BX2316" s="221" t="str">
        <f t="shared" si="599"/>
        <v/>
      </c>
      <c r="BY2316" s="221">
        <f t="shared" si="600"/>
        <v>0</v>
      </c>
      <c r="BZ2316" s="231">
        <f t="shared" si="601"/>
        <v>0</v>
      </c>
      <c r="CA2316" s="246">
        <f t="shared" si="602"/>
        <v>0</v>
      </c>
      <c r="CB2316" s="246">
        <f t="shared" si="603"/>
        <v>0</v>
      </c>
      <c r="CC2316" s="246" t="str">
        <f t="shared" si="604"/>
        <v/>
      </c>
      <c r="CD2316" s="246">
        <f t="shared" si="605"/>
        <v>5</v>
      </c>
      <c r="CE2316" s="246">
        <f t="shared" si="606"/>
        <v>0</v>
      </c>
      <c r="CF2316" s="276">
        <f t="shared" si="607"/>
        <v>0</v>
      </c>
      <c r="CG2316" s="277">
        <f t="shared" si="607"/>
        <v>0</v>
      </c>
      <c r="CH2316" s="277">
        <f t="shared" si="607"/>
        <v>0</v>
      </c>
      <c r="CI2316" s="278">
        <f t="shared" si="607"/>
        <v>0</v>
      </c>
      <c r="CJ2316" s="280">
        <f t="shared" si="608"/>
        <v>0</v>
      </c>
      <c r="CK2316" s="232">
        <f t="shared" si="609"/>
        <v>0</v>
      </c>
      <c r="CL2316" s="1"/>
    </row>
    <row r="2317" spans="1:90" ht="18" customHeight="1">
      <c r="A2317" s="1"/>
      <c r="B2317" s="1"/>
      <c r="C2317" s="314"/>
      <c r="D2317" s="287" t="str">
        <f t="shared" si="596"/>
        <v/>
      </c>
      <c r="E2317" s="449" t="str">
        <f t="shared" si="597"/>
        <v/>
      </c>
      <c r="F2317" s="450"/>
      <c r="G2317" s="451"/>
      <c r="H2317" s="452"/>
      <c r="I2317" s="453"/>
      <c r="J2317" s="453"/>
      <c r="K2317" s="453"/>
      <c r="L2317" s="453"/>
      <c r="M2317" s="454"/>
      <c r="N2317" s="455"/>
      <c r="O2317" s="456"/>
      <c r="P2317" s="456"/>
      <c r="Q2317" s="456"/>
      <c r="R2317" s="456"/>
      <c r="S2317" s="456"/>
      <c r="T2317" s="456"/>
      <c r="U2317" s="456"/>
      <c r="V2317" s="456"/>
      <c r="W2317" s="456"/>
      <c r="X2317" s="456"/>
      <c r="Y2317" s="456"/>
      <c r="Z2317" s="456"/>
      <c r="AA2317" s="456"/>
      <c r="AB2317" s="456"/>
      <c r="AC2317" s="456"/>
      <c r="AD2317" s="456"/>
      <c r="AE2317" s="457"/>
      <c r="AF2317" s="455"/>
      <c r="AG2317" s="456"/>
      <c r="AH2317" s="456"/>
      <c r="AI2317" s="456"/>
      <c r="AJ2317" s="456"/>
      <c r="AK2317" s="456"/>
      <c r="AL2317" s="456"/>
      <c r="AM2317" s="456"/>
      <c r="AN2317" s="457"/>
      <c r="AO2317" s="455"/>
      <c r="AP2317" s="456"/>
      <c r="AQ2317" s="456"/>
      <c r="AR2317" s="456"/>
      <c r="AS2317" s="456"/>
      <c r="AT2317" s="456"/>
      <c r="AU2317" s="456"/>
      <c r="AV2317" s="456"/>
      <c r="AW2317" s="456"/>
      <c r="AX2317" s="456"/>
      <c r="AY2317" s="456"/>
      <c r="AZ2317" s="456"/>
      <c r="BA2317" s="456"/>
      <c r="BB2317" s="456"/>
      <c r="BC2317" s="456"/>
      <c r="BD2317" s="456"/>
      <c r="BE2317" s="456"/>
      <c r="BF2317" s="456"/>
      <c r="BG2317" s="457"/>
      <c r="BH2317" s="458"/>
      <c r="BI2317" s="459"/>
      <c r="BJ2317" s="459"/>
      <c r="BK2317" s="459"/>
      <c r="BL2317" s="459"/>
      <c r="BM2317" s="460"/>
      <c r="BN2317" s="314"/>
      <c r="BO2317" s="314"/>
      <c r="BP2317" s="1"/>
      <c r="BQ2317" s="120">
        <f>IF($F$3="","",IF(N2317=$F$3,COUNTIF(BQ$23:BQ2316,"&gt;0")+1,0))</f>
        <v>0</v>
      </c>
      <c r="BR2317" s="1"/>
      <c r="BS2317" s="20" t="str">
        <f>IF($N2317="","",IF(VLOOKUP(VLOOKUP($N2317,IMPOSTAZIONI!$E$6:$I$13,5,FALSE),IMPOSTAZIONI!$B$25:$N$32,3,FALSE)=0,"",VLOOKUP(VLOOKUP($N2317,IMPOSTAZIONI!$E$6:$I$13,5,FALSE),IMPOSTAZIONI!$B$25:$N$32,3,FALSE)))</f>
        <v/>
      </c>
      <c r="BT2317" s="20" t="str">
        <f>IF($N2317="","",IF(VLOOKUP(VLOOKUP($N2317,IMPOSTAZIONI!$E$6:$I$13,5,FALSE),IMPOSTAZIONI!$B$25:$N$32,6,FALSE)=0,"",VLOOKUP(VLOOKUP($N2317,IMPOSTAZIONI!$E$6:$I$13,5,FALSE),IMPOSTAZIONI!$B$25:$N$32,6,FALSE)))</f>
        <v/>
      </c>
      <c r="BU2317" s="20" t="str">
        <f>IF($N2317="","",IF(VLOOKUP(VLOOKUP($N2317,IMPOSTAZIONI!$E$6:$I$13,5,FALSE),IMPOSTAZIONI!$B$25:$N$32,9,FALSE)=0,"",VLOOKUP(VLOOKUP($N2317,IMPOSTAZIONI!$E$6:$I$13,5,FALSE),IMPOSTAZIONI!$B$25:$N$32,9,FALSE)))</f>
        <v/>
      </c>
      <c r="BV2317" s="20" t="str">
        <f>IF($N2317="","",IF(VLOOKUP(VLOOKUP($N2317,IMPOSTAZIONI!$E$6:$I$13,5,FALSE),IMPOSTAZIONI!$B$25:$N$32,12,FALSE)=0,"",VLOOKUP(VLOOKUP($N2317,IMPOSTAZIONI!$E$6:$I$13,5,FALSE),IMPOSTAZIONI!$B$25:$N$32,12,FALSE)))</f>
        <v/>
      </c>
      <c r="BW2317" s="221" t="str">
        <f t="shared" si="598"/>
        <v/>
      </c>
      <c r="BX2317" s="221" t="str">
        <f t="shared" si="599"/>
        <v/>
      </c>
      <c r="BY2317" s="221">
        <f t="shared" si="600"/>
        <v>0</v>
      </c>
      <c r="BZ2317" s="231">
        <f t="shared" si="601"/>
        <v>0</v>
      </c>
      <c r="CA2317" s="246">
        <f t="shared" si="602"/>
        <v>0</v>
      </c>
      <c r="CB2317" s="246">
        <f t="shared" si="603"/>
        <v>0</v>
      </c>
      <c r="CC2317" s="246" t="str">
        <f t="shared" si="604"/>
        <v/>
      </c>
      <c r="CD2317" s="246">
        <f t="shared" si="605"/>
        <v>5</v>
      </c>
      <c r="CE2317" s="246">
        <f t="shared" si="606"/>
        <v>0</v>
      </c>
      <c r="CF2317" s="276">
        <f t="shared" si="607"/>
        <v>0</v>
      </c>
      <c r="CG2317" s="277">
        <f t="shared" si="607"/>
        <v>0</v>
      </c>
      <c r="CH2317" s="277">
        <f t="shared" si="607"/>
        <v>0</v>
      </c>
      <c r="CI2317" s="278">
        <f t="shared" si="607"/>
        <v>0</v>
      </c>
      <c r="CJ2317" s="280">
        <f t="shared" si="608"/>
        <v>0</v>
      </c>
      <c r="CK2317" s="232">
        <f t="shared" si="609"/>
        <v>0</v>
      </c>
      <c r="CL2317" s="1"/>
    </row>
    <row r="2318" spans="1:90" ht="18" customHeight="1">
      <c r="A2318" s="1"/>
      <c r="B2318" s="1"/>
      <c r="C2318" s="314"/>
      <c r="D2318" s="287" t="str">
        <f t="shared" si="596"/>
        <v/>
      </c>
      <c r="E2318" s="449" t="str">
        <f t="shared" si="597"/>
        <v/>
      </c>
      <c r="F2318" s="450"/>
      <c r="G2318" s="451"/>
      <c r="H2318" s="452"/>
      <c r="I2318" s="453"/>
      <c r="J2318" s="453"/>
      <c r="K2318" s="453"/>
      <c r="L2318" s="453"/>
      <c r="M2318" s="454"/>
      <c r="N2318" s="455"/>
      <c r="O2318" s="456"/>
      <c r="P2318" s="456"/>
      <c r="Q2318" s="456"/>
      <c r="R2318" s="456"/>
      <c r="S2318" s="456"/>
      <c r="T2318" s="456"/>
      <c r="U2318" s="456"/>
      <c r="V2318" s="456"/>
      <c r="W2318" s="456"/>
      <c r="X2318" s="456"/>
      <c r="Y2318" s="456"/>
      <c r="Z2318" s="456"/>
      <c r="AA2318" s="456"/>
      <c r="AB2318" s="456"/>
      <c r="AC2318" s="456"/>
      <c r="AD2318" s="456"/>
      <c r="AE2318" s="457"/>
      <c r="AF2318" s="455"/>
      <c r="AG2318" s="456"/>
      <c r="AH2318" s="456"/>
      <c r="AI2318" s="456"/>
      <c r="AJ2318" s="456"/>
      <c r="AK2318" s="456"/>
      <c r="AL2318" s="456"/>
      <c r="AM2318" s="456"/>
      <c r="AN2318" s="457"/>
      <c r="AO2318" s="455"/>
      <c r="AP2318" s="456"/>
      <c r="AQ2318" s="456"/>
      <c r="AR2318" s="456"/>
      <c r="AS2318" s="456"/>
      <c r="AT2318" s="456"/>
      <c r="AU2318" s="456"/>
      <c r="AV2318" s="456"/>
      <c r="AW2318" s="456"/>
      <c r="AX2318" s="456"/>
      <c r="AY2318" s="456"/>
      <c r="AZ2318" s="456"/>
      <c r="BA2318" s="456"/>
      <c r="BB2318" s="456"/>
      <c r="BC2318" s="456"/>
      <c r="BD2318" s="456"/>
      <c r="BE2318" s="456"/>
      <c r="BF2318" s="456"/>
      <c r="BG2318" s="457"/>
      <c r="BH2318" s="458"/>
      <c r="BI2318" s="459"/>
      <c r="BJ2318" s="459"/>
      <c r="BK2318" s="459"/>
      <c r="BL2318" s="459"/>
      <c r="BM2318" s="460"/>
      <c r="BN2318" s="314"/>
      <c r="BO2318" s="314"/>
      <c r="BP2318" s="1"/>
      <c r="BQ2318" s="120">
        <f>IF($F$3="","",IF(N2318=$F$3,COUNTIF(BQ$23:BQ2317,"&gt;0")+1,0))</f>
        <v>0</v>
      </c>
      <c r="BR2318" s="1"/>
      <c r="BS2318" s="20" t="str">
        <f>IF($N2318="","",IF(VLOOKUP(VLOOKUP($N2318,IMPOSTAZIONI!$E$6:$I$13,5,FALSE),IMPOSTAZIONI!$B$25:$N$32,3,FALSE)=0,"",VLOOKUP(VLOOKUP($N2318,IMPOSTAZIONI!$E$6:$I$13,5,FALSE),IMPOSTAZIONI!$B$25:$N$32,3,FALSE)))</f>
        <v/>
      </c>
      <c r="BT2318" s="20" t="str">
        <f>IF($N2318="","",IF(VLOOKUP(VLOOKUP($N2318,IMPOSTAZIONI!$E$6:$I$13,5,FALSE),IMPOSTAZIONI!$B$25:$N$32,6,FALSE)=0,"",VLOOKUP(VLOOKUP($N2318,IMPOSTAZIONI!$E$6:$I$13,5,FALSE),IMPOSTAZIONI!$B$25:$N$32,6,FALSE)))</f>
        <v/>
      </c>
      <c r="BU2318" s="20" t="str">
        <f>IF($N2318="","",IF(VLOOKUP(VLOOKUP($N2318,IMPOSTAZIONI!$E$6:$I$13,5,FALSE),IMPOSTAZIONI!$B$25:$N$32,9,FALSE)=0,"",VLOOKUP(VLOOKUP($N2318,IMPOSTAZIONI!$E$6:$I$13,5,FALSE),IMPOSTAZIONI!$B$25:$N$32,9,FALSE)))</f>
        <v/>
      </c>
      <c r="BV2318" s="20" t="str">
        <f>IF($N2318="","",IF(VLOOKUP(VLOOKUP($N2318,IMPOSTAZIONI!$E$6:$I$13,5,FALSE),IMPOSTAZIONI!$B$25:$N$32,12,FALSE)=0,"",VLOOKUP(VLOOKUP($N2318,IMPOSTAZIONI!$E$6:$I$13,5,FALSE),IMPOSTAZIONI!$B$25:$N$32,12,FALSE)))</f>
        <v/>
      </c>
      <c r="BW2318" s="221" t="str">
        <f t="shared" si="598"/>
        <v/>
      </c>
      <c r="BX2318" s="221" t="str">
        <f t="shared" si="599"/>
        <v/>
      </c>
      <c r="BY2318" s="221">
        <f t="shared" si="600"/>
        <v>0</v>
      </c>
      <c r="BZ2318" s="231">
        <f t="shared" si="601"/>
        <v>0</v>
      </c>
      <c r="CA2318" s="246">
        <f t="shared" si="602"/>
        <v>0</v>
      </c>
      <c r="CB2318" s="246">
        <f t="shared" si="603"/>
        <v>0</v>
      </c>
      <c r="CC2318" s="246" t="str">
        <f t="shared" si="604"/>
        <v/>
      </c>
      <c r="CD2318" s="246">
        <f t="shared" si="605"/>
        <v>5</v>
      </c>
      <c r="CE2318" s="246">
        <f t="shared" si="606"/>
        <v>0</v>
      </c>
      <c r="CF2318" s="276">
        <f t="shared" si="607"/>
        <v>0</v>
      </c>
      <c r="CG2318" s="277">
        <f t="shared" si="607"/>
        <v>0</v>
      </c>
      <c r="CH2318" s="277">
        <f t="shared" si="607"/>
        <v>0</v>
      </c>
      <c r="CI2318" s="278">
        <f t="shared" si="607"/>
        <v>0</v>
      </c>
      <c r="CJ2318" s="280">
        <f t="shared" si="608"/>
        <v>0</v>
      </c>
      <c r="CK2318" s="232">
        <f t="shared" si="609"/>
        <v>0</v>
      </c>
      <c r="CL2318" s="1"/>
    </row>
    <row r="2319" spans="1:90" ht="18" customHeight="1">
      <c r="A2319" s="1"/>
      <c r="B2319" s="1"/>
      <c r="C2319" s="314"/>
      <c r="D2319" s="287" t="str">
        <f t="shared" si="596"/>
        <v/>
      </c>
      <c r="E2319" s="449" t="str">
        <f t="shared" si="597"/>
        <v/>
      </c>
      <c r="F2319" s="450"/>
      <c r="G2319" s="451"/>
      <c r="H2319" s="452"/>
      <c r="I2319" s="453"/>
      <c r="J2319" s="453"/>
      <c r="K2319" s="453"/>
      <c r="L2319" s="453"/>
      <c r="M2319" s="454"/>
      <c r="N2319" s="455"/>
      <c r="O2319" s="456"/>
      <c r="P2319" s="456"/>
      <c r="Q2319" s="456"/>
      <c r="R2319" s="456"/>
      <c r="S2319" s="456"/>
      <c r="T2319" s="456"/>
      <c r="U2319" s="456"/>
      <c r="V2319" s="456"/>
      <c r="W2319" s="456"/>
      <c r="X2319" s="456"/>
      <c r="Y2319" s="456"/>
      <c r="Z2319" s="456"/>
      <c r="AA2319" s="456"/>
      <c r="AB2319" s="456"/>
      <c r="AC2319" s="456"/>
      <c r="AD2319" s="456"/>
      <c r="AE2319" s="457"/>
      <c r="AF2319" s="455"/>
      <c r="AG2319" s="456"/>
      <c r="AH2319" s="456"/>
      <c r="AI2319" s="456"/>
      <c r="AJ2319" s="456"/>
      <c r="AK2319" s="456"/>
      <c r="AL2319" s="456"/>
      <c r="AM2319" s="456"/>
      <c r="AN2319" s="457"/>
      <c r="AO2319" s="455"/>
      <c r="AP2319" s="456"/>
      <c r="AQ2319" s="456"/>
      <c r="AR2319" s="456"/>
      <c r="AS2319" s="456"/>
      <c r="AT2319" s="456"/>
      <c r="AU2319" s="456"/>
      <c r="AV2319" s="456"/>
      <c r="AW2319" s="456"/>
      <c r="AX2319" s="456"/>
      <c r="AY2319" s="456"/>
      <c r="AZ2319" s="456"/>
      <c r="BA2319" s="456"/>
      <c r="BB2319" s="456"/>
      <c r="BC2319" s="456"/>
      <c r="BD2319" s="456"/>
      <c r="BE2319" s="456"/>
      <c r="BF2319" s="456"/>
      <c r="BG2319" s="457"/>
      <c r="BH2319" s="458"/>
      <c r="BI2319" s="459"/>
      <c r="BJ2319" s="459"/>
      <c r="BK2319" s="459"/>
      <c r="BL2319" s="459"/>
      <c r="BM2319" s="460"/>
      <c r="BN2319" s="314"/>
      <c r="BO2319" s="314"/>
      <c r="BP2319" s="1"/>
      <c r="BQ2319" s="120">
        <f>IF($F$3="","",IF(N2319=$F$3,COUNTIF(BQ$23:BQ2318,"&gt;0")+1,0))</f>
        <v>0</v>
      </c>
      <c r="BR2319" s="1"/>
      <c r="BS2319" s="20" t="str">
        <f>IF($N2319="","",IF(VLOOKUP(VLOOKUP($N2319,IMPOSTAZIONI!$E$6:$I$13,5,FALSE),IMPOSTAZIONI!$B$25:$N$32,3,FALSE)=0,"",VLOOKUP(VLOOKUP($N2319,IMPOSTAZIONI!$E$6:$I$13,5,FALSE),IMPOSTAZIONI!$B$25:$N$32,3,FALSE)))</f>
        <v/>
      </c>
      <c r="BT2319" s="20" t="str">
        <f>IF($N2319="","",IF(VLOOKUP(VLOOKUP($N2319,IMPOSTAZIONI!$E$6:$I$13,5,FALSE),IMPOSTAZIONI!$B$25:$N$32,6,FALSE)=0,"",VLOOKUP(VLOOKUP($N2319,IMPOSTAZIONI!$E$6:$I$13,5,FALSE),IMPOSTAZIONI!$B$25:$N$32,6,FALSE)))</f>
        <v/>
      </c>
      <c r="BU2319" s="20" t="str">
        <f>IF($N2319="","",IF(VLOOKUP(VLOOKUP($N2319,IMPOSTAZIONI!$E$6:$I$13,5,FALSE),IMPOSTAZIONI!$B$25:$N$32,9,FALSE)=0,"",VLOOKUP(VLOOKUP($N2319,IMPOSTAZIONI!$E$6:$I$13,5,FALSE),IMPOSTAZIONI!$B$25:$N$32,9,FALSE)))</f>
        <v/>
      </c>
      <c r="BV2319" s="20" t="str">
        <f>IF($N2319="","",IF(VLOOKUP(VLOOKUP($N2319,IMPOSTAZIONI!$E$6:$I$13,5,FALSE),IMPOSTAZIONI!$B$25:$N$32,12,FALSE)=0,"",VLOOKUP(VLOOKUP($N2319,IMPOSTAZIONI!$E$6:$I$13,5,FALSE),IMPOSTAZIONI!$B$25:$N$32,12,FALSE)))</f>
        <v/>
      </c>
      <c r="BW2319" s="221" t="str">
        <f t="shared" si="598"/>
        <v/>
      </c>
      <c r="BX2319" s="221" t="str">
        <f t="shared" si="599"/>
        <v/>
      </c>
      <c r="BY2319" s="221">
        <f t="shared" si="600"/>
        <v>0</v>
      </c>
      <c r="BZ2319" s="231">
        <f t="shared" si="601"/>
        <v>0</v>
      </c>
      <c r="CA2319" s="246">
        <f t="shared" si="602"/>
        <v>0</v>
      </c>
      <c r="CB2319" s="246">
        <f t="shared" si="603"/>
        <v>0</v>
      </c>
      <c r="CC2319" s="246" t="str">
        <f t="shared" si="604"/>
        <v/>
      </c>
      <c r="CD2319" s="246">
        <f t="shared" si="605"/>
        <v>5</v>
      </c>
      <c r="CE2319" s="246">
        <f t="shared" si="606"/>
        <v>0</v>
      </c>
      <c r="CF2319" s="276">
        <f t="shared" si="607"/>
        <v>0</v>
      </c>
      <c r="CG2319" s="277">
        <f t="shared" si="607"/>
        <v>0</v>
      </c>
      <c r="CH2319" s="277">
        <f t="shared" si="607"/>
        <v>0</v>
      </c>
      <c r="CI2319" s="278">
        <f t="shared" si="607"/>
        <v>0</v>
      </c>
      <c r="CJ2319" s="280">
        <f t="shared" si="608"/>
        <v>0</v>
      </c>
      <c r="CK2319" s="232">
        <f t="shared" si="609"/>
        <v>0</v>
      </c>
      <c r="CL2319" s="1"/>
    </row>
    <row r="2320" spans="1:90" ht="18" customHeight="1">
      <c r="A2320" s="1"/>
      <c r="B2320" s="1"/>
      <c r="C2320" s="314"/>
      <c r="D2320" s="287" t="str">
        <f t="shared" si="596"/>
        <v/>
      </c>
      <c r="E2320" s="449" t="str">
        <f t="shared" si="597"/>
        <v/>
      </c>
      <c r="F2320" s="450"/>
      <c r="G2320" s="451"/>
      <c r="H2320" s="452"/>
      <c r="I2320" s="453"/>
      <c r="J2320" s="453"/>
      <c r="K2320" s="453"/>
      <c r="L2320" s="453"/>
      <c r="M2320" s="454"/>
      <c r="N2320" s="455"/>
      <c r="O2320" s="456"/>
      <c r="P2320" s="456"/>
      <c r="Q2320" s="456"/>
      <c r="R2320" s="456"/>
      <c r="S2320" s="456"/>
      <c r="T2320" s="456"/>
      <c r="U2320" s="456"/>
      <c r="V2320" s="456"/>
      <c r="W2320" s="456"/>
      <c r="X2320" s="456"/>
      <c r="Y2320" s="456"/>
      <c r="Z2320" s="456"/>
      <c r="AA2320" s="456"/>
      <c r="AB2320" s="456"/>
      <c r="AC2320" s="456"/>
      <c r="AD2320" s="456"/>
      <c r="AE2320" s="457"/>
      <c r="AF2320" s="455"/>
      <c r="AG2320" s="456"/>
      <c r="AH2320" s="456"/>
      <c r="AI2320" s="456"/>
      <c r="AJ2320" s="456"/>
      <c r="AK2320" s="456"/>
      <c r="AL2320" s="456"/>
      <c r="AM2320" s="456"/>
      <c r="AN2320" s="457"/>
      <c r="AO2320" s="455"/>
      <c r="AP2320" s="456"/>
      <c r="AQ2320" s="456"/>
      <c r="AR2320" s="456"/>
      <c r="AS2320" s="456"/>
      <c r="AT2320" s="456"/>
      <c r="AU2320" s="456"/>
      <c r="AV2320" s="456"/>
      <c r="AW2320" s="456"/>
      <c r="AX2320" s="456"/>
      <c r="AY2320" s="456"/>
      <c r="AZ2320" s="456"/>
      <c r="BA2320" s="456"/>
      <c r="BB2320" s="456"/>
      <c r="BC2320" s="456"/>
      <c r="BD2320" s="456"/>
      <c r="BE2320" s="456"/>
      <c r="BF2320" s="456"/>
      <c r="BG2320" s="457"/>
      <c r="BH2320" s="458"/>
      <c r="BI2320" s="459"/>
      <c r="BJ2320" s="459"/>
      <c r="BK2320" s="459"/>
      <c r="BL2320" s="459"/>
      <c r="BM2320" s="460"/>
      <c r="BN2320" s="314"/>
      <c r="BO2320" s="314"/>
      <c r="BP2320" s="1"/>
      <c r="BQ2320" s="120">
        <f>IF($F$3="","",IF(N2320=$F$3,COUNTIF(BQ$23:BQ2319,"&gt;0")+1,0))</f>
        <v>0</v>
      </c>
      <c r="BR2320" s="1"/>
      <c r="BS2320" s="20" t="str">
        <f>IF($N2320="","",IF(VLOOKUP(VLOOKUP($N2320,IMPOSTAZIONI!$E$6:$I$13,5,FALSE),IMPOSTAZIONI!$B$25:$N$32,3,FALSE)=0,"",VLOOKUP(VLOOKUP($N2320,IMPOSTAZIONI!$E$6:$I$13,5,FALSE),IMPOSTAZIONI!$B$25:$N$32,3,FALSE)))</f>
        <v/>
      </c>
      <c r="BT2320" s="20" t="str">
        <f>IF($N2320="","",IF(VLOOKUP(VLOOKUP($N2320,IMPOSTAZIONI!$E$6:$I$13,5,FALSE),IMPOSTAZIONI!$B$25:$N$32,6,FALSE)=0,"",VLOOKUP(VLOOKUP($N2320,IMPOSTAZIONI!$E$6:$I$13,5,FALSE),IMPOSTAZIONI!$B$25:$N$32,6,FALSE)))</f>
        <v/>
      </c>
      <c r="BU2320" s="20" t="str">
        <f>IF($N2320="","",IF(VLOOKUP(VLOOKUP($N2320,IMPOSTAZIONI!$E$6:$I$13,5,FALSE),IMPOSTAZIONI!$B$25:$N$32,9,FALSE)=0,"",VLOOKUP(VLOOKUP($N2320,IMPOSTAZIONI!$E$6:$I$13,5,FALSE),IMPOSTAZIONI!$B$25:$N$32,9,FALSE)))</f>
        <v/>
      </c>
      <c r="BV2320" s="20" t="str">
        <f>IF($N2320="","",IF(VLOOKUP(VLOOKUP($N2320,IMPOSTAZIONI!$E$6:$I$13,5,FALSE),IMPOSTAZIONI!$B$25:$N$32,12,FALSE)=0,"",VLOOKUP(VLOOKUP($N2320,IMPOSTAZIONI!$E$6:$I$13,5,FALSE),IMPOSTAZIONI!$B$25:$N$32,12,FALSE)))</f>
        <v/>
      </c>
      <c r="BW2320" s="221" t="str">
        <f t="shared" si="598"/>
        <v/>
      </c>
      <c r="BX2320" s="221" t="str">
        <f t="shared" si="599"/>
        <v/>
      </c>
      <c r="BY2320" s="221">
        <f t="shared" si="600"/>
        <v>0</v>
      </c>
      <c r="BZ2320" s="231">
        <f t="shared" si="601"/>
        <v>0</v>
      </c>
      <c r="CA2320" s="246">
        <f t="shared" si="602"/>
        <v>0</v>
      </c>
      <c r="CB2320" s="246">
        <f t="shared" si="603"/>
        <v>0</v>
      </c>
      <c r="CC2320" s="246" t="str">
        <f t="shared" si="604"/>
        <v/>
      </c>
      <c r="CD2320" s="246">
        <f t="shared" si="605"/>
        <v>5</v>
      </c>
      <c r="CE2320" s="246">
        <f t="shared" si="606"/>
        <v>0</v>
      </c>
      <c r="CF2320" s="276">
        <f t="shared" si="607"/>
        <v>0</v>
      </c>
      <c r="CG2320" s="277">
        <f t="shared" si="607"/>
        <v>0</v>
      </c>
      <c r="CH2320" s="277">
        <f t="shared" si="607"/>
        <v>0</v>
      </c>
      <c r="CI2320" s="278">
        <f t="shared" si="607"/>
        <v>0</v>
      </c>
      <c r="CJ2320" s="280">
        <f t="shared" si="608"/>
        <v>0</v>
      </c>
      <c r="CK2320" s="232">
        <f t="shared" si="609"/>
        <v>0</v>
      </c>
      <c r="CL2320" s="1"/>
    </row>
    <row r="2321" spans="1:90" ht="18" customHeight="1">
      <c r="A2321" s="1"/>
      <c r="B2321" s="1"/>
      <c r="C2321" s="314"/>
      <c r="D2321" s="287" t="str">
        <f t="shared" si="596"/>
        <v/>
      </c>
      <c r="E2321" s="449" t="str">
        <f t="shared" si="597"/>
        <v/>
      </c>
      <c r="F2321" s="450"/>
      <c r="G2321" s="451"/>
      <c r="H2321" s="452"/>
      <c r="I2321" s="453"/>
      <c r="J2321" s="453"/>
      <c r="K2321" s="453"/>
      <c r="L2321" s="453"/>
      <c r="M2321" s="454"/>
      <c r="N2321" s="455"/>
      <c r="O2321" s="456"/>
      <c r="P2321" s="456"/>
      <c r="Q2321" s="456"/>
      <c r="R2321" s="456"/>
      <c r="S2321" s="456"/>
      <c r="T2321" s="456"/>
      <c r="U2321" s="456"/>
      <c r="V2321" s="456"/>
      <c r="W2321" s="456"/>
      <c r="X2321" s="456"/>
      <c r="Y2321" s="456"/>
      <c r="Z2321" s="456"/>
      <c r="AA2321" s="456"/>
      <c r="AB2321" s="456"/>
      <c r="AC2321" s="456"/>
      <c r="AD2321" s="456"/>
      <c r="AE2321" s="457"/>
      <c r="AF2321" s="455"/>
      <c r="AG2321" s="456"/>
      <c r="AH2321" s="456"/>
      <c r="AI2321" s="456"/>
      <c r="AJ2321" s="456"/>
      <c r="AK2321" s="456"/>
      <c r="AL2321" s="456"/>
      <c r="AM2321" s="456"/>
      <c r="AN2321" s="457"/>
      <c r="AO2321" s="455"/>
      <c r="AP2321" s="456"/>
      <c r="AQ2321" s="456"/>
      <c r="AR2321" s="456"/>
      <c r="AS2321" s="456"/>
      <c r="AT2321" s="456"/>
      <c r="AU2321" s="456"/>
      <c r="AV2321" s="456"/>
      <c r="AW2321" s="456"/>
      <c r="AX2321" s="456"/>
      <c r="AY2321" s="456"/>
      <c r="AZ2321" s="456"/>
      <c r="BA2321" s="456"/>
      <c r="BB2321" s="456"/>
      <c r="BC2321" s="456"/>
      <c r="BD2321" s="456"/>
      <c r="BE2321" s="456"/>
      <c r="BF2321" s="456"/>
      <c r="BG2321" s="457"/>
      <c r="BH2321" s="458"/>
      <c r="BI2321" s="459"/>
      <c r="BJ2321" s="459"/>
      <c r="BK2321" s="459"/>
      <c r="BL2321" s="459"/>
      <c r="BM2321" s="460"/>
      <c r="BN2321" s="314"/>
      <c r="BO2321" s="314"/>
      <c r="BP2321" s="1"/>
      <c r="BQ2321" s="120">
        <f>IF($F$3="","",IF(N2321=$F$3,COUNTIF(BQ$23:BQ2320,"&gt;0")+1,0))</f>
        <v>0</v>
      </c>
      <c r="BR2321" s="1"/>
      <c r="BS2321" s="20" t="str">
        <f>IF($N2321="","",IF(VLOOKUP(VLOOKUP($N2321,IMPOSTAZIONI!$E$6:$I$13,5,FALSE),IMPOSTAZIONI!$B$25:$N$32,3,FALSE)=0,"",VLOOKUP(VLOOKUP($N2321,IMPOSTAZIONI!$E$6:$I$13,5,FALSE),IMPOSTAZIONI!$B$25:$N$32,3,FALSE)))</f>
        <v/>
      </c>
      <c r="BT2321" s="20" t="str">
        <f>IF($N2321="","",IF(VLOOKUP(VLOOKUP($N2321,IMPOSTAZIONI!$E$6:$I$13,5,FALSE),IMPOSTAZIONI!$B$25:$N$32,6,FALSE)=0,"",VLOOKUP(VLOOKUP($N2321,IMPOSTAZIONI!$E$6:$I$13,5,FALSE),IMPOSTAZIONI!$B$25:$N$32,6,FALSE)))</f>
        <v/>
      </c>
      <c r="BU2321" s="20" t="str">
        <f>IF($N2321="","",IF(VLOOKUP(VLOOKUP($N2321,IMPOSTAZIONI!$E$6:$I$13,5,FALSE),IMPOSTAZIONI!$B$25:$N$32,9,FALSE)=0,"",VLOOKUP(VLOOKUP($N2321,IMPOSTAZIONI!$E$6:$I$13,5,FALSE),IMPOSTAZIONI!$B$25:$N$32,9,FALSE)))</f>
        <v/>
      </c>
      <c r="BV2321" s="20" t="str">
        <f>IF($N2321="","",IF(VLOOKUP(VLOOKUP($N2321,IMPOSTAZIONI!$E$6:$I$13,5,FALSE),IMPOSTAZIONI!$B$25:$N$32,12,FALSE)=0,"",VLOOKUP(VLOOKUP($N2321,IMPOSTAZIONI!$E$6:$I$13,5,FALSE),IMPOSTAZIONI!$B$25:$N$32,12,FALSE)))</f>
        <v/>
      </c>
      <c r="BW2321" s="221" t="str">
        <f t="shared" si="598"/>
        <v/>
      </c>
      <c r="BX2321" s="221" t="str">
        <f t="shared" si="599"/>
        <v/>
      </c>
      <c r="BY2321" s="221">
        <f t="shared" si="600"/>
        <v>0</v>
      </c>
      <c r="BZ2321" s="231">
        <f t="shared" si="601"/>
        <v>0</v>
      </c>
      <c r="CA2321" s="246">
        <f t="shared" si="602"/>
        <v>0</v>
      </c>
      <c r="CB2321" s="246">
        <f t="shared" si="603"/>
        <v>0</v>
      </c>
      <c r="CC2321" s="246" t="str">
        <f t="shared" si="604"/>
        <v/>
      </c>
      <c r="CD2321" s="246">
        <f t="shared" si="605"/>
        <v>5</v>
      </c>
      <c r="CE2321" s="246">
        <f t="shared" si="606"/>
        <v>0</v>
      </c>
      <c r="CF2321" s="276">
        <f t="shared" si="607"/>
        <v>0</v>
      </c>
      <c r="CG2321" s="277">
        <f t="shared" si="607"/>
        <v>0</v>
      </c>
      <c r="CH2321" s="277">
        <f t="shared" si="607"/>
        <v>0</v>
      </c>
      <c r="CI2321" s="278">
        <f t="shared" si="607"/>
        <v>0</v>
      </c>
      <c r="CJ2321" s="280">
        <f t="shared" si="608"/>
        <v>0</v>
      </c>
      <c r="CK2321" s="232">
        <f t="shared" si="609"/>
        <v>0</v>
      </c>
      <c r="CL2321" s="1"/>
    </row>
    <row r="2322" spans="1:90" ht="18" customHeight="1">
      <c r="A2322" s="1"/>
      <c r="B2322" s="1"/>
      <c r="C2322" s="314"/>
      <c r="D2322" s="287" t="str">
        <f t="shared" si="596"/>
        <v/>
      </c>
      <c r="E2322" s="449" t="str">
        <f t="shared" si="597"/>
        <v/>
      </c>
      <c r="F2322" s="450"/>
      <c r="G2322" s="451"/>
      <c r="H2322" s="452"/>
      <c r="I2322" s="453"/>
      <c r="J2322" s="453"/>
      <c r="K2322" s="453"/>
      <c r="L2322" s="453"/>
      <c r="M2322" s="454"/>
      <c r="N2322" s="455"/>
      <c r="O2322" s="456"/>
      <c r="P2322" s="456"/>
      <c r="Q2322" s="456"/>
      <c r="R2322" s="456"/>
      <c r="S2322" s="456"/>
      <c r="T2322" s="456"/>
      <c r="U2322" s="456"/>
      <c r="V2322" s="456"/>
      <c r="W2322" s="456"/>
      <c r="X2322" s="456"/>
      <c r="Y2322" s="456"/>
      <c r="Z2322" s="456"/>
      <c r="AA2322" s="456"/>
      <c r="AB2322" s="456"/>
      <c r="AC2322" s="456"/>
      <c r="AD2322" s="456"/>
      <c r="AE2322" s="457"/>
      <c r="AF2322" s="455"/>
      <c r="AG2322" s="456"/>
      <c r="AH2322" s="456"/>
      <c r="AI2322" s="456"/>
      <c r="AJ2322" s="456"/>
      <c r="AK2322" s="456"/>
      <c r="AL2322" s="456"/>
      <c r="AM2322" s="456"/>
      <c r="AN2322" s="457"/>
      <c r="AO2322" s="455"/>
      <c r="AP2322" s="456"/>
      <c r="AQ2322" s="456"/>
      <c r="AR2322" s="456"/>
      <c r="AS2322" s="456"/>
      <c r="AT2322" s="456"/>
      <c r="AU2322" s="456"/>
      <c r="AV2322" s="456"/>
      <c r="AW2322" s="456"/>
      <c r="AX2322" s="456"/>
      <c r="AY2322" s="456"/>
      <c r="AZ2322" s="456"/>
      <c r="BA2322" s="456"/>
      <c r="BB2322" s="456"/>
      <c r="BC2322" s="456"/>
      <c r="BD2322" s="456"/>
      <c r="BE2322" s="456"/>
      <c r="BF2322" s="456"/>
      <c r="BG2322" s="457"/>
      <c r="BH2322" s="458"/>
      <c r="BI2322" s="459"/>
      <c r="BJ2322" s="459"/>
      <c r="BK2322" s="459"/>
      <c r="BL2322" s="459"/>
      <c r="BM2322" s="460"/>
      <c r="BN2322" s="314"/>
      <c r="BO2322" s="314"/>
      <c r="BP2322" s="1"/>
      <c r="BQ2322" s="120">
        <f>IF($F$3="","",IF(N2322=$F$3,COUNTIF(BQ$23:BQ2321,"&gt;0")+1,0))</f>
        <v>0</v>
      </c>
      <c r="BR2322" s="1"/>
      <c r="BS2322" s="20" t="str">
        <f>IF($N2322="","",IF(VLOOKUP(VLOOKUP($N2322,IMPOSTAZIONI!$E$6:$I$13,5,FALSE),IMPOSTAZIONI!$B$25:$N$32,3,FALSE)=0,"",VLOOKUP(VLOOKUP($N2322,IMPOSTAZIONI!$E$6:$I$13,5,FALSE),IMPOSTAZIONI!$B$25:$N$32,3,FALSE)))</f>
        <v/>
      </c>
      <c r="BT2322" s="20" t="str">
        <f>IF($N2322="","",IF(VLOOKUP(VLOOKUP($N2322,IMPOSTAZIONI!$E$6:$I$13,5,FALSE),IMPOSTAZIONI!$B$25:$N$32,6,FALSE)=0,"",VLOOKUP(VLOOKUP($N2322,IMPOSTAZIONI!$E$6:$I$13,5,FALSE),IMPOSTAZIONI!$B$25:$N$32,6,FALSE)))</f>
        <v/>
      </c>
      <c r="BU2322" s="20" t="str">
        <f>IF($N2322="","",IF(VLOOKUP(VLOOKUP($N2322,IMPOSTAZIONI!$E$6:$I$13,5,FALSE),IMPOSTAZIONI!$B$25:$N$32,9,FALSE)=0,"",VLOOKUP(VLOOKUP($N2322,IMPOSTAZIONI!$E$6:$I$13,5,FALSE),IMPOSTAZIONI!$B$25:$N$32,9,FALSE)))</f>
        <v/>
      </c>
      <c r="BV2322" s="20" t="str">
        <f>IF($N2322="","",IF(VLOOKUP(VLOOKUP($N2322,IMPOSTAZIONI!$E$6:$I$13,5,FALSE),IMPOSTAZIONI!$B$25:$N$32,12,FALSE)=0,"",VLOOKUP(VLOOKUP($N2322,IMPOSTAZIONI!$E$6:$I$13,5,FALSE),IMPOSTAZIONI!$B$25:$N$32,12,FALSE)))</f>
        <v/>
      </c>
      <c r="BW2322" s="221" t="str">
        <f t="shared" si="598"/>
        <v/>
      </c>
      <c r="BX2322" s="221" t="str">
        <f t="shared" si="599"/>
        <v/>
      </c>
      <c r="BY2322" s="221">
        <f t="shared" si="600"/>
        <v>0</v>
      </c>
      <c r="BZ2322" s="231">
        <f t="shared" si="601"/>
        <v>0</v>
      </c>
      <c r="CA2322" s="246">
        <f t="shared" si="602"/>
        <v>0</v>
      </c>
      <c r="CB2322" s="246">
        <f t="shared" si="603"/>
        <v>0</v>
      </c>
      <c r="CC2322" s="246" t="str">
        <f t="shared" si="604"/>
        <v/>
      </c>
      <c r="CD2322" s="246">
        <f t="shared" si="605"/>
        <v>5</v>
      </c>
      <c r="CE2322" s="246">
        <f t="shared" si="606"/>
        <v>0</v>
      </c>
      <c r="CF2322" s="276">
        <f t="shared" si="607"/>
        <v>0</v>
      </c>
      <c r="CG2322" s="277">
        <f t="shared" si="607"/>
        <v>0</v>
      </c>
      <c r="CH2322" s="277">
        <f t="shared" si="607"/>
        <v>0</v>
      </c>
      <c r="CI2322" s="278">
        <f t="shared" si="607"/>
        <v>0</v>
      </c>
      <c r="CJ2322" s="280">
        <f t="shared" si="608"/>
        <v>0</v>
      </c>
      <c r="CK2322" s="232">
        <f t="shared" si="609"/>
        <v>0</v>
      </c>
      <c r="CL2322" s="1"/>
    </row>
    <row r="2323" spans="1:90" ht="18" customHeight="1">
      <c r="A2323" s="1"/>
      <c r="B2323" s="1"/>
      <c r="C2323" s="314"/>
      <c r="D2323" s="287" t="str">
        <f t="shared" si="596"/>
        <v/>
      </c>
      <c r="E2323" s="449" t="str">
        <f t="shared" si="597"/>
        <v/>
      </c>
      <c r="F2323" s="450"/>
      <c r="G2323" s="451"/>
      <c r="H2323" s="452"/>
      <c r="I2323" s="453"/>
      <c r="J2323" s="453"/>
      <c r="K2323" s="453"/>
      <c r="L2323" s="453"/>
      <c r="M2323" s="454"/>
      <c r="N2323" s="455"/>
      <c r="O2323" s="456"/>
      <c r="P2323" s="456"/>
      <c r="Q2323" s="456"/>
      <c r="R2323" s="456"/>
      <c r="S2323" s="456"/>
      <c r="T2323" s="456"/>
      <c r="U2323" s="456"/>
      <c r="V2323" s="456"/>
      <c r="W2323" s="456"/>
      <c r="X2323" s="456"/>
      <c r="Y2323" s="456"/>
      <c r="Z2323" s="456"/>
      <c r="AA2323" s="456"/>
      <c r="AB2323" s="456"/>
      <c r="AC2323" s="456"/>
      <c r="AD2323" s="456"/>
      <c r="AE2323" s="457"/>
      <c r="AF2323" s="455"/>
      <c r="AG2323" s="456"/>
      <c r="AH2323" s="456"/>
      <c r="AI2323" s="456"/>
      <c r="AJ2323" s="456"/>
      <c r="AK2323" s="456"/>
      <c r="AL2323" s="456"/>
      <c r="AM2323" s="456"/>
      <c r="AN2323" s="457"/>
      <c r="AO2323" s="455"/>
      <c r="AP2323" s="456"/>
      <c r="AQ2323" s="456"/>
      <c r="AR2323" s="456"/>
      <c r="AS2323" s="456"/>
      <c r="AT2323" s="456"/>
      <c r="AU2323" s="456"/>
      <c r="AV2323" s="456"/>
      <c r="AW2323" s="456"/>
      <c r="AX2323" s="456"/>
      <c r="AY2323" s="456"/>
      <c r="AZ2323" s="456"/>
      <c r="BA2323" s="456"/>
      <c r="BB2323" s="456"/>
      <c r="BC2323" s="456"/>
      <c r="BD2323" s="456"/>
      <c r="BE2323" s="456"/>
      <c r="BF2323" s="456"/>
      <c r="BG2323" s="457"/>
      <c r="BH2323" s="458"/>
      <c r="BI2323" s="459"/>
      <c r="BJ2323" s="459"/>
      <c r="BK2323" s="459"/>
      <c r="BL2323" s="459"/>
      <c r="BM2323" s="460"/>
      <c r="BN2323" s="314"/>
      <c r="BO2323" s="314"/>
      <c r="BP2323" s="1"/>
      <c r="BQ2323" s="120">
        <f>IF($F$3="","",IF(N2323=$F$3,COUNTIF(BQ$23:BQ2322,"&gt;0")+1,0))</f>
        <v>0</v>
      </c>
      <c r="BR2323" s="1"/>
      <c r="BS2323" s="20" t="str">
        <f>IF($N2323="","",IF(VLOOKUP(VLOOKUP($N2323,IMPOSTAZIONI!$E$6:$I$13,5,FALSE),IMPOSTAZIONI!$B$25:$N$32,3,FALSE)=0,"",VLOOKUP(VLOOKUP($N2323,IMPOSTAZIONI!$E$6:$I$13,5,FALSE),IMPOSTAZIONI!$B$25:$N$32,3,FALSE)))</f>
        <v/>
      </c>
      <c r="BT2323" s="20" t="str">
        <f>IF($N2323="","",IF(VLOOKUP(VLOOKUP($N2323,IMPOSTAZIONI!$E$6:$I$13,5,FALSE),IMPOSTAZIONI!$B$25:$N$32,6,FALSE)=0,"",VLOOKUP(VLOOKUP($N2323,IMPOSTAZIONI!$E$6:$I$13,5,FALSE),IMPOSTAZIONI!$B$25:$N$32,6,FALSE)))</f>
        <v/>
      </c>
      <c r="BU2323" s="20" t="str">
        <f>IF($N2323="","",IF(VLOOKUP(VLOOKUP($N2323,IMPOSTAZIONI!$E$6:$I$13,5,FALSE),IMPOSTAZIONI!$B$25:$N$32,9,FALSE)=0,"",VLOOKUP(VLOOKUP($N2323,IMPOSTAZIONI!$E$6:$I$13,5,FALSE),IMPOSTAZIONI!$B$25:$N$32,9,FALSE)))</f>
        <v/>
      </c>
      <c r="BV2323" s="20" t="str">
        <f>IF($N2323="","",IF(VLOOKUP(VLOOKUP($N2323,IMPOSTAZIONI!$E$6:$I$13,5,FALSE),IMPOSTAZIONI!$B$25:$N$32,12,FALSE)=0,"",VLOOKUP(VLOOKUP($N2323,IMPOSTAZIONI!$E$6:$I$13,5,FALSE),IMPOSTAZIONI!$B$25:$N$32,12,FALSE)))</f>
        <v/>
      </c>
      <c r="BW2323" s="221" t="str">
        <f t="shared" si="598"/>
        <v/>
      </c>
      <c r="BX2323" s="221" t="str">
        <f t="shared" si="599"/>
        <v/>
      </c>
      <c r="BY2323" s="221">
        <f t="shared" si="600"/>
        <v>0</v>
      </c>
      <c r="BZ2323" s="231">
        <f t="shared" si="601"/>
        <v>0</v>
      </c>
      <c r="CA2323" s="246">
        <f t="shared" si="602"/>
        <v>0</v>
      </c>
      <c r="CB2323" s="246">
        <f t="shared" si="603"/>
        <v>0</v>
      </c>
      <c r="CC2323" s="246" t="str">
        <f t="shared" si="604"/>
        <v/>
      </c>
      <c r="CD2323" s="246">
        <f t="shared" si="605"/>
        <v>5</v>
      </c>
      <c r="CE2323" s="246">
        <f t="shared" si="606"/>
        <v>0</v>
      </c>
      <c r="CF2323" s="276">
        <f t="shared" si="607"/>
        <v>0</v>
      </c>
      <c r="CG2323" s="277">
        <f t="shared" si="607"/>
        <v>0</v>
      </c>
      <c r="CH2323" s="277">
        <f t="shared" si="607"/>
        <v>0</v>
      </c>
      <c r="CI2323" s="278">
        <f t="shared" si="607"/>
        <v>0</v>
      </c>
      <c r="CJ2323" s="280">
        <f t="shared" si="608"/>
        <v>0</v>
      </c>
      <c r="CK2323" s="232">
        <f t="shared" si="609"/>
        <v>0</v>
      </c>
      <c r="CL2323" s="1"/>
    </row>
    <row r="2324" spans="1:90" ht="18" customHeight="1">
      <c r="A2324" s="1"/>
      <c r="B2324" s="1"/>
      <c r="C2324" s="314"/>
      <c r="D2324" s="287" t="str">
        <f t="shared" si="596"/>
        <v/>
      </c>
      <c r="E2324" s="449" t="str">
        <f t="shared" si="597"/>
        <v/>
      </c>
      <c r="F2324" s="450"/>
      <c r="G2324" s="451"/>
      <c r="H2324" s="452"/>
      <c r="I2324" s="453"/>
      <c r="J2324" s="453"/>
      <c r="K2324" s="453"/>
      <c r="L2324" s="453"/>
      <c r="M2324" s="454"/>
      <c r="N2324" s="455"/>
      <c r="O2324" s="456"/>
      <c r="P2324" s="456"/>
      <c r="Q2324" s="456"/>
      <c r="R2324" s="456"/>
      <c r="S2324" s="456"/>
      <c r="T2324" s="456"/>
      <c r="U2324" s="456"/>
      <c r="V2324" s="456"/>
      <c r="W2324" s="456"/>
      <c r="X2324" s="456"/>
      <c r="Y2324" s="456"/>
      <c r="Z2324" s="456"/>
      <c r="AA2324" s="456"/>
      <c r="AB2324" s="456"/>
      <c r="AC2324" s="456"/>
      <c r="AD2324" s="456"/>
      <c r="AE2324" s="457"/>
      <c r="AF2324" s="455"/>
      <c r="AG2324" s="456"/>
      <c r="AH2324" s="456"/>
      <c r="AI2324" s="456"/>
      <c r="AJ2324" s="456"/>
      <c r="AK2324" s="456"/>
      <c r="AL2324" s="456"/>
      <c r="AM2324" s="456"/>
      <c r="AN2324" s="457"/>
      <c r="AO2324" s="455"/>
      <c r="AP2324" s="456"/>
      <c r="AQ2324" s="456"/>
      <c r="AR2324" s="456"/>
      <c r="AS2324" s="456"/>
      <c r="AT2324" s="456"/>
      <c r="AU2324" s="456"/>
      <c r="AV2324" s="456"/>
      <c r="AW2324" s="456"/>
      <c r="AX2324" s="456"/>
      <c r="AY2324" s="456"/>
      <c r="AZ2324" s="456"/>
      <c r="BA2324" s="456"/>
      <c r="BB2324" s="456"/>
      <c r="BC2324" s="456"/>
      <c r="BD2324" s="456"/>
      <c r="BE2324" s="456"/>
      <c r="BF2324" s="456"/>
      <c r="BG2324" s="457"/>
      <c r="BH2324" s="458"/>
      <c r="BI2324" s="459"/>
      <c r="BJ2324" s="459"/>
      <c r="BK2324" s="459"/>
      <c r="BL2324" s="459"/>
      <c r="BM2324" s="460"/>
      <c r="BN2324" s="314"/>
      <c r="BO2324" s="314"/>
      <c r="BP2324" s="1"/>
      <c r="BQ2324" s="120">
        <f>IF($F$3="","",IF(N2324=$F$3,COUNTIF(BQ$23:BQ2323,"&gt;0")+1,0))</f>
        <v>0</v>
      </c>
      <c r="BR2324" s="1"/>
      <c r="BS2324" s="20" t="str">
        <f>IF($N2324="","",IF(VLOOKUP(VLOOKUP($N2324,IMPOSTAZIONI!$E$6:$I$13,5,FALSE),IMPOSTAZIONI!$B$25:$N$32,3,FALSE)=0,"",VLOOKUP(VLOOKUP($N2324,IMPOSTAZIONI!$E$6:$I$13,5,FALSE),IMPOSTAZIONI!$B$25:$N$32,3,FALSE)))</f>
        <v/>
      </c>
      <c r="BT2324" s="20" t="str">
        <f>IF($N2324="","",IF(VLOOKUP(VLOOKUP($N2324,IMPOSTAZIONI!$E$6:$I$13,5,FALSE),IMPOSTAZIONI!$B$25:$N$32,6,FALSE)=0,"",VLOOKUP(VLOOKUP($N2324,IMPOSTAZIONI!$E$6:$I$13,5,FALSE),IMPOSTAZIONI!$B$25:$N$32,6,FALSE)))</f>
        <v/>
      </c>
      <c r="BU2324" s="20" t="str">
        <f>IF($N2324="","",IF(VLOOKUP(VLOOKUP($N2324,IMPOSTAZIONI!$E$6:$I$13,5,FALSE),IMPOSTAZIONI!$B$25:$N$32,9,FALSE)=0,"",VLOOKUP(VLOOKUP($N2324,IMPOSTAZIONI!$E$6:$I$13,5,FALSE),IMPOSTAZIONI!$B$25:$N$32,9,FALSE)))</f>
        <v/>
      </c>
      <c r="BV2324" s="20" t="str">
        <f>IF($N2324="","",IF(VLOOKUP(VLOOKUP($N2324,IMPOSTAZIONI!$E$6:$I$13,5,FALSE),IMPOSTAZIONI!$B$25:$N$32,12,FALSE)=0,"",VLOOKUP(VLOOKUP($N2324,IMPOSTAZIONI!$E$6:$I$13,5,FALSE),IMPOSTAZIONI!$B$25:$N$32,12,FALSE)))</f>
        <v/>
      </c>
      <c r="BW2324" s="221" t="str">
        <f t="shared" si="598"/>
        <v/>
      </c>
      <c r="BX2324" s="221" t="str">
        <f t="shared" si="599"/>
        <v/>
      </c>
      <c r="BY2324" s="221">
        <f t="shared" si="600"/>
        <v>0</v>
      </c>
      <c r="BZ2324" s="231">
        <f t="shared" si="601"/>
        <v>0</v>
      </c>
      <c r="CA2324" s="246">
        <f t="shared" si="602"/>
        <v>0</v>
      </c>
      <c r="CB2324" s="246">
        <f t="shared" si="603"/>
        <v>0</v>
      </c>
      <c r="CC2324" s="246" t="str">
        <f t="shared" si="604"/>
        <v/>
      </c>
      <c r="CD2324" s="246">
        <f t="shared" si="605"/>
        <v>5</v>
      </c>
      <c r="CE2324" s="246">
        <f t="shared" si="606"/>
        <v>0</v>
      </c>
      <c r="CF2324" s="276">
        <f t="shared" si="607"/>
        <v>0</v>
      </c>
      <c r="CG2324" s="277">
        <f t="shared" si="607"/>
        <v>0</v>
      </c>
      <c r="CH2324" s="277">
        <f t="shared" si="607"/>
        <v>0</v>
      </c>
      <c r="CI2324" s="278">
        <f t="shared" si="607"/>
        <v>0</v>
      </c>
      <c r="CJ2324" s="280">
        <f t="shared" si="608"/>
        <v>0</v>
      </c>
      <c r="CK2324" s="232">
        <f t="shared" si="609"/>
        <v>0</v>
      </c>
      <c r="CL2324" s="1"/>
    </row>
    <row r="2325" spans="1:90" ht="18" customHeight="1">
      <c r="A2325" s="1"/>
      <c r="B2325" s="1"/>
      <c r="C2325" s="314"/>
      <c r="D2325" s="287" t="str">
        <f t="shared" si="596"/>
        <v/>
      </c>
      <c r="E2325" s="449" t="str">
        <f t="shared" si="597"/>
        <v/>
      </c>
      <c r="F2325" s="450"/>
      <c r="G2325" s="451"/>
      <c r="H2325" s="452"/>
      <c r="I2325" s="453"/>
      <c r="J2325" s="453"/>
      <c r="K2325" s="453"/>
      <c r="L2325" s="453"/>
      <c r="M2325" s="454"/>
      <c r="N2325" s="455"/>
      <c r="O2325" s="456"/>
      <c r="P2325" s="456"/>
      <c r="Q2325" s="456"/>
      <c r="R2325" s="456"/>
      <c r="S2325" s="456"/>
      <c r="T2325" s="456"/>
      <c r="U2325" s="456"/>
      <c r="V2325" s="456"/>
      <c r="W2325" s="456"/>
      <c r="X2325" s="456"/>
      <c r="Y2325" s="456"/>
      <c r="Z2325" s="456"/>
      <c r="AA2325" s="456"/>
      <c r="AB2325" s="456"/>
      <c r="AC2325" s="456"/>
      <c r="AD2325" s="456"/>
      <c r="AE2325" s="457"/>
      <c r="AF2325" s="455"/>
      <c r="AG2325" s="456"/>
      <c r="AH2325" s="456"/>
      <c r="AI2325" s="456"/>
      <c r="AJ2325" s="456"/>
      <c r="AK2325" s="456"/>
      <c r="AL2325" s="456"/>
      <c r="AM2325" s="456"/>
      <c r="AN2325" s="457"/>
      <c r="AO2325" s="455"/>
      <c r="AP2325" s="456"/>
      <c r="AQ2325" s="456"/>
      <c r="AR2325" s="456"/>
      <c r="AS2325" s="456"/>
      <c r="AT2325" s="456"/>
      <c r="AU2325" s="456"/>
      <c r="AV2325" s="456"/>
      <c r="AW2325" s="456"/>
      <c r="AX2325" s="456"/>
      <c r="AY2325" s="456"/>
      <c r="AZ2325" s="456"/>
      <c r="BA2325" s="456"/>
      <c r="BB2325" s="456"/>
      <c r="BC2325" s="456"/>
      <c r="BD2325" s="456"/>
      <c r="BE2325" s="456"/>
      <c r="BF2325" s="456"/>
      <c r="BG2325" s="457"/>
      <c r="BH2325" s="458"/>
      <c r="BI2325" s="459"/>
      <c r="BJ2325" s="459"/>
      <c r="BK2325" s="459"/>
      <c r="BL2325" s="459"/>
      <c r="BM2325" s="460"/>
      <c r="BN2325" s="314"/>
      <c r="BO2325" s="314"/>
      <c r="BP2325" s="1"/>
      <c r="BQ2325" s="120">
        <f>IF($F$3="","",IF(N2325=$F$3,COUNTIF(BQ$23:BQ2324,"&gt;0")+1,0))</f>
        <v>0</v>
      </c>
      <c r="BR2325" s="1"/>
      <c r="BS2325" s="20" t="str">
        <f>IF($N2325="","",IF(VLOOKUP(VLOOKUP($N2325,IMPOSTAZIONI!$E$6:$I$13,5,FALSE),IMPOSTAZIONI!$B$25:$N$32,3,FALSE)=0,"",VLOOKUP(VLOOKUP($N2325,IMPOSTAZIONI!$E$6:$I$13,5,FALSE),IMPOSTAZIONI!$B$25:$N$32,3,FALSE)))</f>
        <v/>
      </c>
      <c r="BT2325" s="20" t="str">
        <f>IF($N2325="","",IF(VLOOKUP(VLOOKUP($N2325,IMPOSTAZIONI!$E$6:$I$13,5,FALSE),IMPOSTAZIONI!$B$25:$N$32,6,FALSE)=0,"",VLOOKUP(VLOOKUP($N2325,IMPOSTAZIONI!$E$6:$I$13,5,FALSE),IMPOSTAZIONI!$B$25:$N$32,6,FALSE)))</f>
        <v/>
      </c>
      <c r="BU2325" s="20" t="str">
        <f>IF($N2325="","",IF(VLOOKUP(VLOOKUP($N2325,IMPOSTAZIONI!$E$6:$I$13,5,FALSE),IMPOSTAZIONI!$B$25:$N$32,9,FALSE)=0,"",VLOOKUP(VLOOKUP($N2325,IMPOSTAZIONI!$E$6:$I$13,5,FALSE),IMPOSTAZIONI!$B$25:$N$32,9,FALSE)))</f>
        <v/>
      </c>
      <c r="BV2325" s="20" t="str">
        <f>IF($N2325="","",IF(VLOOKUP(VLOOKUP($N2325,IMPOSTAZIONI!$E$6:$I$13,5,FALSE),IMPOSTAZIONI!$B$25:$N$32,12,FALSE)=0,"",VLOOKUP(VLOOKUP($N2325,IMPOSTAZIONI!$E$6:$I$13,5,FALSE),IMPOSTAZIONI!$B$25:$N$32,12,FALSE)))</f>
        <v/>
      </c>
      <c r="BW2325" s="221" t="str">
        <f t="shared" si="598"/>
        <v/>
      </c>
      <c r="BX2325" s="221" t="str">
        <f t="shared" si="599"/>
        <v/>
      </c>
      <c r="BY2325" s="221">
        <f t="shared" si="600"/>
        <v>0</v>
      </c>
      <c r="BZ2325" s="231">
        <f t="shared" si="601"/>
        <v>0</v>
      </c>
      <c r="CA2325" s="246">
        <f t="shared" si="602"/>
        <v>0</v>
      </c>
      <c r="CB2325" s="246">
        <f t="shared" si="603"/>
        <v>0</v>
      </c>
      <c r="CC2325" s="246" t="str">
        <f t="shared" si="604"/>
        <v/>
      </c>
      <c r="CD2325" s="246">
        <f t="shared" si="605"/>
        <v>5</v>
      </c>
      <c r="CE2325" s="246">
        <f t="shared" si="606"/>
        <v>0</v>
      </c>
      <c r="CF2325" s="276">
        <f t="shared" si="607"/>
        <v>0</v>
      </c>
      <c r="CG2325" s="277">
        <f t="shared" si="607"/>
        <v>0</v>
      </c>
      <c r="CH2325" s="277">
        <f t="shared" si="607"/>
        <v>0</v>
      </c>
      <c r="CI2325" s="278">
        <f t="shared" si="607"/>
        <v>0</v>
      </c>
      <c r="CJ2325" s="280">
        <f t="shared" si="608"/>
        <v>0</v>
      </c>
      <c r="CK2325" s="232">
        <f t="shared" si="609"/>
        <v>0</v>
      </c>
      <c r="CL2325" s="1"/>
    </row>
    <row r="2326" spans="1:90" ht="18" customHeight="1">
      <c r="A2326" s="1"/>
      <c r="B2326" s="1"/>
      <c r="C2326" s="314"/>
      <c r="D2326" s="287" t="str">
        <f t="shared" si="596"/>
        <v/>
      </c>
      <c r="E2326" s="449" t="str">
        <f t="shared" si="597"/>
        <v/>
      </c>
      <c r="F2326" s="450"/>
      <c r="G2326" s="451"/>
      <c r="H2326" s="452"/>
      <c r="I2326" s="453"/>
      <c r="J2326" s="453"/>
      <c r="K2326" s="453"/>
      <c r="L2326" s="453"/>
      <c r="M2326" s="454"/>
      <c r="N2326" s="455"/>
      <c r="O2326" s="456"/>
      <c r="P2326" s="456"/>
      <c r="Q2326" s="456"/>
      <c r="R2326" s="456"/>
      <c r="S2326" s="456"/>
      <c r="T2326" s="456"/>
      <c r="U2326" s="456"/>
      <c r="V2326" s="456"/>
      <c r="W2326" s="456"/>
      <c r="X2326" s="456"/>
      <c r="Y2326" s="456"/>
      <c r="Z2326" s="456"/>
      <c r="AA2326" s="456"/>
      <c r="AB2326" s="456"/>
      <c r="AC2326" s="456"/>
      <c r="AD2326" s="456"/>
      <c r="AE2326" s="457"/>
      <c r="AF2326" s="455"/>
      <c r="AG2326" s="456"/>
      <c r="AH2326" s="456"/>
      <c r="AI2326" s="456"/>
      <c r="AJ2326" s="456"/>
      <c r="AK2326" s="456"/>
      <c r="AL2326" s="456"/>
      <c r="AM2326" s="456"/>
      <c r="AN2326" s="457"/>
      <c r="AO2326" s="455"/>
      <c r="AP2326" s="456"/>
      <c r="AQ2326" s="456"/>
      <c r="AR2326" s="456"/>
      <c r="AS2326" s="456"/>
      <c r="AT2326" s="456"/>
      <c r="AU2326" s="456"/>
      <c r="AV2326" s="456"/>
      <c r="AW2326" s="456"/>
      <c r="AX2326" s="456"/>
      <c r="AY2326" s="456"/>
      <c r="AZ2326" s="456"/>
      <c r="BA2326" s="456"/>
      <c r="BB2326" s="456"/>
      <c r="BC2326" s="456"/>
      <c r="BD2326" s="456"/>
      <c r="BE2326" s="456"/>
      <c r="BF2326" s="456"/>
      <c r="BG2326" s="457"/>
      <c r="BH2326" s="458"/>
      <c r="BI2326" s="459"/>
      <c r="BJ2326" s="459"/>
      <c r="BK2326" s="459"/>
      <c r="BL2326" s="459"/>
      <c r="BM2326" s="460"/>
      <c r="BN2326" s="314"/>
      <c r="BO2326" s="314"/>
      <c r="BP2326" s="1"/>
      <c r="BQ2326" s="120">
        <f>IF($F$3="","",IF(N2326=$F$3,COUNTIF(BQ$23:BQ2325,"&gt;0")+1,0))</f>
        <v>0</v>
      </c>
      <c r="BR2326" s="1"/>
      <c r="BS2326" s="20" t="str">
        <f>IF($N2326="","",IF(VLOOKUP(VLOOKUP($N2326,IMPOSTAZIONI!$E$6:$I$13,5,FALSE),IMPOSTAZIONI!$B$25:$N$32,3,FALSE)=0,"",VLOOKUP(VLOOKUP($N2326,IMPOSTAZIONI!$E$6:$I$13,5,FALSE),IMPOSTAZIONI!$B$25:$N$32,3,FALSE)))</f>
        <v/>
      </c>
      <c r="BT2326" s="20" t="str">
        <f>IF($N2326="","",IF(VLOOKUP(VLOOKUP($N2326,IMPOSTAZIONI!$E$6:$I$13,5,FALSE),IMPOSTAZIONI!$B$25:$N$32,6,FALSE)=0,"",VLOOKUP(VLOOKUP($N2326,IMPOSTAZIONI!$E$6:$I$13,5,FALSE),IMPOSTAZIONI!$B$25:$N$32,6,FALSE)))</f>
        <v/>
      </c>
      <c r="BU2326" s="20" t="str">
        <f>IF($N2326="","",IF(VLOOKUP(VLOOKUP($N2326,IMPOSTAZIONI!$E$6:$I$13,5,FALSE),IMPOSTAZIONI!$B$25:$N$32,9,FALSE)=0,"",VLOOKUP(VLOOKUP($N2326,IMPOSTAZIONI!$E$6:$I$13,5,FALSE),IMPOSTAZIONI!$B$25:$N$32,9,FALSE)))</f>
        <v/>
      </c>
      <c r="BV2326" s="20" t="str">
        <f>IF($N2326="","",IF(VLOOKUP(VLOOKUP($N2326,IMPOSTAZIONI!$E$6:$I$13,5,FALSE),IMPOSTAZIONI!$B$25:$N$32,12,FALSE)=0,"",VLOOKUP(VLOOKUP($N2326,IMPOSTAZIONI!$E$6:$I$13,5,FALSE),IMPOSTAZIONI!$B$25:$N$32,12,FALSE)))</f>
        <v/>
      </c>
      <c r="BW2326" s="221" t="str">
        <f t="shared" si="598"/>
        <v/>
      </c>
      <c r="BX2326" s="221" t="str">
        <f t="shared" si="599"/>
        <v/>
      </c>
      <c r="BY2326" s="221">
        <f t="shared" si="600"/>
        <v>0</v>
      </c>
      <c r="BZ2326" s="231">
        <f t="shared" si="601"/>
        <v>0</v>
      </c>
      <c r="CA2326" s="246">
        <f t="shared" si="602"/>
        <v>0</v>
      </c>
      <c r="CB2326" s="246">
        <f t="shared" si="603"/>
        <v>0</v>
      </c>
      <c r="CC2326" s="246" t="str">
        <f t="shared" si="604"/>
        <v/>
      </c>
      <c r="CD2326" s="246">
        <f t="shared" si="605"/>
        <v>5</v>
      </c>
      <c r="CE2326" s="246">
        <f t="shared" si="606"/>
        <v>0</v>
      </c>
      <c r="CF2326" s="276">
        <f t="shared" si="607"/>
        <v>0</v>
      </c>
      <c r="CG2326" s="277">
        <f t="shared" si="607"/>
        <v>0</v>
      </c>
      <c r="CH2326" s="277">
        <f t="shared" si="607"/>
        <v>0</v>
      </c>
      <c r="CI2326" s="278">
        <f t="shared" si="607"/>
        <v>0</v>
      </c>
      <c r="CJ2326" s="280">
        <f t="shared" si="608"/>
        <v>0</v>
      </c>
      <c r="CK2326" s="232">
        <f t="shared" si="609"/>
        <v>0</v>
      </c>
      <c r="CL2326" s="1"/>
    </row>
    <row r="2327" spans="1:90" ht="18" customHeight="1">
      <c r="A2327" s="1"/>
      <c r="B2327" s="1"/>
      <c r="C2327" s="314"/>
      <c r="D2327" s="287" t="str">
        <f t="shared" si="596"/>
        <v/>
      </c>
      <c r="E2327" s="449" t="str">
        <f t="shared" si="597"/>
        <v/>
      </c>
      <c r="F2327" s="450"/>
      <c r="G2327" s="451"/>
      <c r="H2327" s="452"/>
      <c r="I2327" s="453"/>
      <c r="J2327" s="453"/>
      <c r="K2327" s="453"/>
      <c r="L2327" s="453"/>
      <c r="M2327" s="454"/>
      <c r="N2327" s="455"/>
      <c r="O2327" s="456"/>
      <c r="P2327" s="456"/>
      <c r="Q2327" s="456"/>
      <c r="R2327" s="456"/>
      <c r="S2327" s="456"/>
      <c r="T2327" s="456"/>
      <c r="U2327" s="456"/>
      <c r="V2327" s="456"/>
      <c r="W2327" s="456"/>
      <c r="X2327" s="456"/>
      <c r="Y2327" s="456"/>
      <c r="Z2327" s="456"/>
      <c r="AA2327" s="456"/>
      <c r="AB2327" s="456"/>
      <c r="AC2327" s="456"/>
      <c r="AD2327" s="456"/>
      <c r="AE2327" s="457"/>
      <c r="AF2327" s="455"/>
      <c r="AG2327" s="456"/>
      <c r="AH2327" s="456"/>
      <c r="AI2327" s="456"/>
      <c r="AJ2327" s="456"/>
      <c r="AK2327" s="456"/>
      <c r="AL2327" s="456"/>
      <c r="AM2327" s="456"/>
      <c r="AN2327" s="457"/>
      <c r="AO2327" s="455"/>
      <c r="AP2327" s="456"/>
      <c r="AQ2327" s="456"/>
      <c r="AR2327" s="456"/>
      <c r="AS2327" s="456"/>
      <c r="AT2327" s="456"/>
      <c r="AU2327" s="456"/>
      <c r="AV2327" s="456"/>
      <c r="AW2327" s="456"/>
      <c r="AX2327" s="456"/>
      <c r="AY2327" s="456"/>
      <c r="AZ2327" s="456"/>
      <c r="BA2327" s="456"/>
      <c r="BB2327" s="456"/>
      <c r="BC2327" s="456"/>
      <c r="BD2327" s="456"/>
      <c r="BE2327" s="456"/>
      <c r="BF2327" s="456"/>
      <c r="BG2327" s="457"/>
      <c r="BH2327" s="458"/>
      <c r="BI2327" s="459"/>
      <c r="BJ2327" s="459"/>
      <c r="BK2327" s="459"/>
      <c r="BL2327" s="459"/>
      <c r="BM2327" s="460"/>
      <c r="BN2327" s="314"/>
      <c r="BO2327" s="314"/>
      <c r="BP2327" s="1"/>
      <c r="BQ2327" s="120">
        <f>IF($F$3="","",IF(N2327=$F$3,COUNTIF(BQ$23:BQ2326,"&gt;0")+1,0))</f>
        <v>0</v>
      </c>
      <c r="BR2327" s="1"/>
      <c r="BS2327" s="20" t="str">
        <f>IF($N2327="","",IF(VLOOKUP(VLOOKUP($N2327,IMPOSTAZIONI!$E$6:$I$13,5,FALSE),IMPOSTAZIONI!$B$25:$N$32,3,FALSE)=0,"",VLOOKUP(VLOOKUP($N2327,IMPOSTAZIONI!$E$6:$I$13,5,FALSE),IMPOSTAZIONI!$B$25:$N$32,3,FALSE)))</f>
        <v/>
      </c>
      <c r="BT2327" s="20" t="str">
        <f>IF($N2327="","",IF(VLOOKUP(VLOOKUP($N2327,IMPOSTAZIONI!$E$6:$I$13,5,FALSE),IMPOSTAZIONI!$B$25:$N$32,6,FALSE)=0,"",VLOOKUP(VLOOKUP($N2327,IMPOSTAZIONI!$E$6:$I$13,5,FALSE),IMPOSTAZIONI!$B$25:$N$32,6,FALSE)))</f>
        <v/>
      </c>
      <c r="BU2327" s="20" t="str">
        <f>IF($N2327="","",IF(VLOOKUP(VLOOKUP($N2327,IMPOSTAZIONI!$E$6:$I$13,5,FALSE),IMPOSTAZIONI!$B$25:$N$32,9,FALSE)=0,"",VLOOKUP(VLOOKUP($N2327,IMPOSTAZIONI!$E$6:$I$13,5,FALSE),IMPOSTAZIONI!$B$25:$N$32,9,FALSE)))</f>
        <v/>
      </c>
      <c r="BV2327" s="20" t="str">
        <f>IF($N2327="","",IF(VLOOKUP(VLOOKUP($N2327,IMPOSTAZIONI!$E$6:$I$13,5,FALSE),IMPOSTAZIONI!$B$25:$N$32,12,FALSE)=0,"",VLOOKUP(VLOOKUP($N2327,IMPOSTAZIONI!$E$6:$I$13,5,FALSE),IMPOSTAZIONI!$B$25:$N$32,12,FALSE)))</f>
        <v/>
      </c>
      <c r="BW2327" s="221" t="str">
        <f t="shared" si="598"/>
        <v/>
      </c>
      <c r="BX2327" s="221" t="str">
        <f t="shared" si="599"/>
        <v/>
      </c>
      <c r="BY2327" s="221">
        <f t="shared" si="600"/>
        <v>0</v>
      </c>
      <c r="BZ2327" s="231">
        <f t="shared" si="601"/>
        <v>0</v>
      </c>
      <c r="CA2327" s="246">
        <f t="shared" si="602"/>
        <v>0</v>
      </c>
      <c r="CB2327" s="246">
        <f t="shared" si="603"/>
        <v>0</v>
      </c>
      <c r="CC2327" s="246" t="str">
        <f t="shared" si="604"/>
        <v/>
      </c>
      <c r="CD2327" s="246">
        <f t="shared" si="605"/>
        <v>5</v>
      </c>
      <c r="CE2327" s="246">
        <f t="shared" si="606"/>
        <v>0</v>
      </c>
      <c r="CF2327" s="276">
        <f t="shared" si="607"/>
        <v>0</v>
      </c>
      <c r="CG2327" s="277">
        <f t="shared" si="607"/>
        <v>0</v>
      </c>
      <c r="CH2327" s="277">
        <f t="shared" si="607"/>
        <v>0</v>
      </c>
      <c r="CI2327" s="278">
        <f t="shared" si="607"/>
        <v>0</v>
      </c>
      <c r="CJ2327" s="280">
        <f t="shared" si="608"/>
        <v>0</v>
      </c>
      <c r="CK2327" s="232">
        <f t="shared" si="609"/>
        <v>0</v>
      </c>
      <c r="CL2327" s="1"/>
    </row>
    <row r="2328" spans="1:90" ht="18" customHeight="1">
      <c r="A2328" s="1"/>
      <c r="B2328" s="1"/>
      <c r="C2328" s="314"/>
      <c r="D2328" s="287" t="str">
        <f t="shared" si="596"/>
        <v/>
      </c>
      <c r="E2328" s="449" t="str">
        <f t="shared" si="597"/>
        <v/>
      </c>
      <c r="F2328" s="450"/>
      <c r="G2328" s="451"/>
      <c r="H2328" s="452"/>
      <c r="I2328" s="453"/>
      <c r="J2328" s="453"/>
      <c r="K2328" s="453"/>
      <c r="L2328" s="453"/>
      <c r="M2328" s="454"/>
      <c r="N2328" s="455"/>
      <c r="O2328" s="456"/>
      <c r="P2328" s="456"/>
      <c r="Q2328" s="456"/>
      <c r="R2328" s="456"/>
      <c r="S2328" s="456"/>
      <c r="T2328" s="456"/>
      <c r="U2328" s="456"/>
      <c r="V2328" s="456"/>
      <c r="W2328" s="456"/>
      <c r="X2328" s="456"/>
      <c r="Y2328" s="456"/>
      <c r="Z2328" s="456"/>
      <c r="AA2328" s="456"/>
      <c r="AB2328" s="456"/>
      <c r="AC2328" s="456"/>
      <c r="AD2328" s="456"/>
      <c r="AE2328" s="457"/>
      <c r="AF2328" s="455"/>
      <c r="AG2328" s="456"/>
      <c r="AH2328" s="456"/>
      <c r="AI2328" s="456"/>
      <c r="AJ2328" s="456"/>
      <c r="AK2328" s="456"/>
      <c r="AL2328" s="456"/>
      <c r="AM2328" s="456"/>
      <c r="AN2328" s="457"/>
      <c r="AO2328" s="455"/>
      <c r="AP2328" s="456"/>
      <c r="AQ2328" s="456"/>
      <c r="AR2328" s="456"/>
      <c r="AS2328" s="456"/>
      <c r="AT2328" s="456"/>
      <c r="AU2328" s="456"/>
      <c r="AV2328" s="456"/>
      <c r="AW2328" s="456"/>
      <c r="AX2328" s="456"/>
      <c r="AY2328" s="456"/>
      <c r="AZ2328" s="456"/>
      <c r="BA2328" s="456"/>
      <c r="BB2328" s="456"/>
      <c r="BC2328" s="456"/>
      <c r="BD2328" s="456"/>
      <c r="BE2328" s="456"/>
      <c r="BF2328" s="456"/>
      <c r="BG2328" s="457"/>
      <c r="BH2328" s="458"/>
      <c r="BI2328" s="459"/>
      <c r="BJ2328" s="459"/>
      <c r="BK2328" s="459"/>
      <c r="BL2328" s="459"/>
      <c r="BM2328" s="460"/>
      <c r="BN2328" s="314"/>
      <c r="BO2328" s="314"/>
      <c r="BP2328" s="1"/>
      <c r="BQ2328" s="120">
        <f>IF($F$3="","",IF(N2328=$F$3,COUNTIF(BQ$23:BQ2327,"&gt;0")+1,0))</f>
        <v>0</v>
      </c>
      <c r="BR2328" s="1"/>
      <c r="BS2328" s="20" t="str">
        <f>IF($N2328="","",IF(VLOOKUP(VLOOKUP($N2328,IMPOSTAZIONI!$E$6:$I$13,5,FALSE),IMPOSTAZIONI!$B$25:$N$32,3,FALSE)=0,"",VLOOKUP(VLOOKUP($N2328,IMPOSTAZIONI!$E$6:$I$13,5,FALSE),IMPOSTAZIONI!$B$25:$N$32,3,FALSE)))</f>
        <v/>
      </c>
      <c r="BT2328" s="20" t="str">
        <f>IF($N2328="","",IF(VLOOKUP(VLOOKUP($N2328,IMPOSTAZIONI!$E$6:$I$13,5,FALSE),IMPOSTAZIONI!$B$25:$N$32,6,FALSE)=0,"",VLOOKUP(VLOOKUP($N2328,IMPOSTAZIONI!$E$6:$I$13,5,FALSE),IMPOSTAZIONI!$B$25:$N$32,6,FALSE)))</f>
        <v/>
      </c>
      <c r="BU2328" s="20" t="str">
        <f>IF($N2328="","",IF(VLOOKUP(VLOOKUP($N2328,IMPOSTAZIONI!$E$6:$I$13,5,FALSE),IMPOSTAZIONI!$B$25:$N$32,9,FALSE)=0,"",VLOOKUP(VLOOKUP($N2328,IMPOSTAZIONI!$E$6:$I$13,5,FALSE),IMPOSTAZIONI!$B$25:$N$32,9,FALSE)))</f>
        <v/>
      </c>
      <c r="BV2328" s="20" t="str">
        <f>IF($N2328="","",IF(VLOOKUP(VLOOKUP($N2328,IMPOSTAZIONI!$E$6:$I$13,5,FALSE),IMPOSTAZIONI!$B$25:$N$32,12,FALSE)=0,"",VLOOKUP(VLOOKUP($N2328,IMPOSTAZIONI!$E$6:$I$13,5,FALSE),IMPOSTAZIONI!$B$25:$N$32,12,FALSE)))</f>
        <v/>
      </c>
      <c r="BW2328" s="221" t="str">
        <f t="shared" si="598"/>
        <v/>
      </c>
      <c r="BX2328" s="221" t="str">
        <f t="shared" si="599"/>
        <v/>
      </c>
      <c r="BY2328" s="221">
        <f t="shared" si="600"/>
        <v>0</v>
      </c>
      <c r="BZ2328" s="231">
        <f t="shared" si="601"/>
        <v>0</v>
      </c>
      <c r="CA2328" s="246">
        <f t="shared" si="602"/>
        <v>0</v>
      </c>
      <c r="CB2328" s="246">
        <f t="shared" si="603"/>
        <v>0</v>
      </c>
      <c r="CC2328" s="246" t="str">
        <f t="shared" si="604"/>
        <v/>
      </c>
      <c r="CD2328" s="246">
        <f t="shared" si="605"/>
        <v>5</v>
      </c>
      <c r="CE2328" s="246">
        <f t="shared" si="606"/>
        <v>0</v>
      </c>
      <c r="CF2328" s="276">
        <f t="shared" si="607"/>
        <v>0</v>
      </c>
      <c r="CG2328" s="277">
        <f t="shared" si="607"/>
        <v>0</v>
      </c>
      <c r="CH2328" s="277">
        <f t="shared" si="607"/>
        <v>0</v>
      </c>
      <c r="CI2328" s="278">
        <f t="shared" si="607"/>
        <v>0</v>
      </c>
      <c r="CJ2328" s="280">
        <f t="shared" si="608"/>
        <v>0</v>
      </c>
      <c r="CK2328" s="232">
        <f t="shared" si="609"/>
        <v>0</v>
      </c>
      <c r="CL2328" s="1"/>
    </row>
    <row r="2329" spans="1:90" ht="18" customHeight="1">
      <c r="A2329" s="1"/>
      <c r="B2329" s="1"/>
      <c r="C2329" s="314"/>
      <c r="D2329" s="287" t="str">
        <f t="shared" si="596"/>
        <v/>
      </c>
      <c r="E2329" s="449" t="str">
        <f t="shared" si="597"/>
        <v/>
      </c>
      <c r="F2329" s="450"/>
      <c r="G2329" s="451"/>
      <c r="H2329" s="452"/>
      <c r="I2329" s="453"/>
      <c r="J2329" s="453"/>
      <c r="K2329" s="453"/>
      <c r="L2329" s="453"/>
      <c r="M2329" s="454"/>
      <c r="N2329" s="455"/>
      <c r="O2329" s="456"/>
      <c r="P2329" s="456"/>
      <c r="Q2329" s="456"/>
      <c r="R2329" s="456"/>
      <c r="S2329" s="456"/>
      <c r="T2329" s="456"/>
      <c r="U2329" s="456"/>
      <c r="V2329" s="456"/>
      <c r="W2329" s="456"/>
      <c r="X2329" s="456"/>
      <c r="Y2329" s="456"/>
      <c r="Z2329" s="456"/>
      <c r="AA2329" s="456"/>
      <c r="AB2329" s="456"/>
      <c r="AC2329" s="456"/>
      <c r="AD2329" s="456"/>
      <c r="AE2329" s="457"/>
      <c r="AF2329" s="455"/>
      <c r="AG2329" s="456"/>
      <c r="AH2329" s="456"/>
      <c r="AI2329" s="456"/>
      <c r="AJ2329" s="456"/>
      <c r="AK2329" s="456"/>
      <c r="AL2329" s="456"/>
      <c r="AM2329" s="456"/>
      <c r="AN2329" s="457"/>
      <c r="AO2329" s="455"/>
      <c r="AP2329" s="456"/>
      <c r="AQ2329" s="456"/>
      <c r="AR2329" s="456"/>
      <c r="AS2329" s="456"/>
      <c r="AT2329" s="456"/>
      <c r="AU2329" s="456"/>
      <c r="AV2329" s="456"/>
      <c r="AW2329" s="456"/>
      <c r="AX2329" s="456"/>
      <c r="AY2329" s="456"/>
      <c r="AZ2329" s="456"/>
      <c r="BA2329" s="456"/>
      <c r="BB2329" s="456"/>
      <c r="BC2329" s="456"/>
      <c r="BD2329" s="456"/>
      <c r="BE2329" s="456"/>
      <c r="BF2329" s="456"/>
      <c r="BG2329" s="457"/>
      <c r="BH2329" s="458"/>
      <c r="BI2329" s="459"/>
      <c r="BJ2329" s="459"/>
      <c r="BK2329" s="459"/>
      <c r="BL2329" s="459"/>
      <c r="BM2329" s="460"/>
      <c r="BN2329" s="314"/>
      <c r="BO2329" s="314"/>
      <c r="BP2329" s="1"/>
      <c r="BQ2329" s="120">
        <f>IF($F$3="","",IF(N2329=$F$3,COUNTIF(BQ$23:BQ2328,"&gt;0")+1,0))</f>
        <v>0</v>
      </c>
      <c r="BR2329" s="1"/>
      <c r="BS2329" s="20" t="str">
        <f>IF($N2329="","",IF(VLOOKUP(VLOOKUP($N2329,IMPOSTAZIONI!$E$6:$I$13,5,FALSE),IMPOSTAZIONI!$B$25:$N$32,3,FALSE)=0,"",VLOOKUP(VLOOKUP($N2329,IMPOSTAZIONI!$E$6:$I$13,5,FALSE),IMPOSTAZIONI!$B$25:$N$32,3,FALSE)))</f>
        <v/>
      </c>
      <c r="BT2329" s="20" t="str">
        <f>IF($N2329="","",IF(VLOOKUP(VLOOKUP($N2329,IMPOSTAZIONI!$E$6:$I$13,5,FALSE),IMPOSTAZIONI!$B$25:$N$32,6,FALSE)=0,"",VLOOKUP(VLOOKUP($N2329,IMPOSTAZIONI!$E$6:$I$13,5,FALSE),IMPOSTAZIONI!$B$25:$N$32,6,FALSE)))</f>
        <v/>
      </c>
      <c r="BU2329" s="20" t="str">
        <f>IF($N2329="","",IF(VLOOKUP(VLOOKUP($N2329,IMPOSTAZIONI!$E$6:$I$13,5,FALSE),IMPOSTAZIONI!$B$25:$N$32,9,FALSE)=0,"",VLOOKUP(VLOOKUP($N2329,IMPOSTAZIONI!$E$6:$I$13,5,FALSE),IMPOSTAZIONI!$B$25:$N$32,9,FALSE)))</f>
        <v/>
      </c>
      <c r="BV2329" s="20" t="str">
        <f>IF($N2329="","",IF(VLOOKUP(VLOOKUP($N2329,IMPOSTAZIONI!$E$6:$I$13,5,FALSE),IMPOSTAZIONI!$B$25:$N$32,12,FALSE)=0,"",VLOOKUP(VLOOKUP($N2329,IMPOSTAZIONI!$E$6:$I$13,5,FALSE),IMPOSTAZIONI!$B$25:$N$32,12,FALSE)))</f>
        <v/>
      </c>
      <c r="BW2329" s="221" t="str">
        <f t="shared" si="598"/>
        <v/>
      </c>
      <c r="BX2329" s="221" t="str">
        <f t="shared" si="599"/>
        <v/>
      </c>
      <c r="BY2329" s="221">
        <f t="shared" si="600"/>
        <v>0</v>
      </c>
      <c r="BZ2329" s="231">
        <f t="shared" si="601"/>
        <v>0</v>
      </c>
      <c r="CA2329" s="246">
        <f t="shared" si="602"/>
        <v>0</v>
      </c>
      <c r="CB2329" s="246">
        <f t="shared" si="603"/>
        <v>0</v>
      </c>
      <c r="CC2329" s="246" t="str">
        <f t="shared" si="604"/>
        <v/>
      </c>
      <c r="CD2329" s="246">
        <f t="shared" si="605"/>
        <v>5</v>
      </c>
      <c r="CE2329" s="246">
        <f t="shared" si="606"/>
        <v>0</v>
      </c>
      <c r="CF2329" s="276">
        <f t="shared" si="607"/>
        <v>0</v>
      </c>
      <c r="CG2329" s="277">
        <f t="shared" si="607"/>
        <v>0</v>
      </c>
      <c r="CH2329" s="277">
        <f t="shared" si="607"/>
        <v>0</v>
      </c>
      <c r="CI2329" s="278">
        <f t="shared" si="607"/>
        <v>0</v>
      </c>
      <c r="CJ2329" s="280">
        <f t="shared" si="608"/>
        <v>0</v>
      </c>
      <c r="CK2329" s="232">
        <f t="shared" si="609"/>
        <v>0</v>
      </c>
      <c r="CL2329" s="1"/>
    </row>
    <row r="2330" spans="1:90" ht="18" customHeight="1">
      <c r="A2330" s="1"/>
      <c r="B2330" s="1"/>
      <c r="C2330" s="314"/>
      <c r="D2330" s="287" t="str">
        <f t="shared" si="596"/>
        <v/>
      </c>
      <c r="E2330" s="449" t="str">
        <f t="shared" si="597"/>
        <v/>
      </c>
      <c r="F2330" s="450"/>
      <c r="G2330" s="451"/>
      <c r="H2330" s="452"/>
      <c r="I2330" s="453"/>
      <c r="J2330" s="453"/>
      <c r="K2330" s="453"/>
      <c r="L2330" s="453"/>
      <c r="M2330" s="454"/>
      <c r="N2330" s="455"/>
      <c r="O2330" s="456"/>
      <c r="P2330" s="456"/>
      <c r="Q2330" s="456"/>
      <c r="R2330" s="456"/>
      <c r="S2330" s="456"/>
      <c r="T2330" s="456"/>
      <c r="U2330" s="456"/>
      <c r="V2330" s="456"/>
      <c r="W2330" s="456"/>
      <c r="X2330" s="456"/>
      <c r="Y2330" s="456"/>
      <c r="Z2330" s="456"/>
      <c r="AA2330" s="456"/>
      <c r="AB2330" s="456"/>
      <c r="AC2330" s="456"/>
      <c r="AD2330" s="456"/>
      <c r="AE2330" s="457"/>
      <c r="AF2330" s="455"/>
      <c r="AG2330" s="456"/>
      <c r="AH2330" s="456"/>
      <c r="AI2330" s="456"/>
      <c r="AJ2330" s="456"/>
      <c r="AK2330" s="456"/>
      <c r="AL2330" s="456"/>
      <c r="AM2330" s="456"/>
      <c r="AN2330" s="457"/>
      <c r="AO2330" s="455"/>
      <c r="AP2330" s="456"/>
      <c r="AQ2330" s="456"/>
      <c r="AR2330" s="456"/>
      <c r="AS2330" s="456"/>
      <c r="AT2330" s="456"/>
      <c r="AU2330" s="456"/>
      <c r="AV2330" s="456"/>
      <c r="AW2330" s="456"/>
      <c r="AX2330" s="456"/>
      <c r="AY2330" s="456"/>
      <c r="AZ2330" s="456"/>
      <c r="BA2330" s="456"/>
      <c r="BB2330" s="456"/>
      <c r="BC2330" s="456"/>
      <c r="BD2330" s="456"/>
      <c r="BE2330" s="456"/>
      <c r="BF2330" s="456"/>
      <c r="BG2330" s="457"/>
      <c r="BH2330" s="458"/>
      <c r="BI2330" s="459"/>
      <c r="BJ2330" s="459"/>
      <c r="BK2330" s="459"/>
      <c r="BL2330" s="459"/>
      <c r="BM2330" s="460"/>
      <c r="BN2330" s="314"/>
      <c r="BO2330" s="314"/>
      <c r="BP2330" s="1"/>
      <c r="BQ2330" s="120">
        <f>IF($F$3="","",IF(N2330=$F$3,COUNTIF(BQ$23:BQ2329,"&gt;0")+1,0))</f>
        <v>0</v>
      </c>
      <c r="BR2330" s="1"/>
      <c r="BS2330" s="20" t="str">
        <f>IF($N2330="","",IF(VLOOKUP(VLOOKUP($N2330,IMPOSTAZIONI!$E$6:$I$13,5,FALSE),IMPOSTAZIONI!$B$25:$N$32,3,FALSE)=0,"",VLOOKUP(VLOOKUP($N2330,IMPOSTAZIONI!$E$6:$I$13,5,FALSE),IMPOSTAZIONI!$B$25:$N$32,3,FALSE)))</f>
        <v/>
      </c>
      <c r="BT2330" s="20" t="str">
        <f>IF($N2330="","",IF(VLOOKUP(VLOOKUP($N2330,IMPOSTAZIONI!$E$6:$I$13,5,FALSE),IMPOSTAZIONI!$B$25:$N$32,6,FALSE)=0,"",VLOOKUP(VLOOKUP($N2330,IMPOSTAZIONI!$E$6:$I$13,5,FALSE),IMPOSTAZIONI!$B$25:$N$32,6,FALSE)))</f>
        <v/>
      </c>
      <c r="BU2330" s="20" t="str">
        <f>IF($N2330="","",IF(VLOOKUP(VLOOKUP($N2330,IMPOSTAZIONI!$E$6:$I$13,5,FALSE),IMPOSTAZIONI!$B$25:$N$32,9,FALSE)=0,"",VLOOKUP(VLOOKUP($N2330,IMPOSTAZIONI!$E$6:$I$13,5,FALSE),IMPOSTAZIONI!$B$25:$N$32,9,FALSE)))</f>
        <v/>
      </c>
      <c r="BV2330" s="20" t="str">
        <f>IF($N2330="","",IF(VLOOKUP(VLOOKUP($N2330,IMPOSTAZIONI!$E$6:$I$13,5,FALSE),IMPOSTAZIONI!$B$25:$N$32,12,FALSE)=0,"",VLOOKUP(VLOOKUP($N2330,IMPOSTAZIONI!$E$6:$I$13,5,FALSE),IMPOSTAZIONI!$B$25:$N$32,12,FALSE)))</f>
        <v/>
      </c>
      <c r="BW2330" s="221" t="str">
        <f t="shared" si="598"/>
        <v/>
      </c>
      <c r="BX2330" s="221" t="str">
        <f t="shared" si="599"/>
        <v/>
      </c>
      <c r="BY2330" s="221">
        <f t="shared" si="600"/>
        <v>0</v>
      </c>
      <c r="BZ2330" s="231">
        <f t="shared" si="601"/>
        <v>0</v>
      </c>
      <c r="CA2330" s="246">
        <f t="shared" si="602"/>
        <v>0</v>
      </c>
      <c r="CB2330" s="246">
        <f t="shared" si="603"/>
        <v>0</v>
      </c>
      <c r="CC2330" s="246" t="str">
        <f t="shared" si="604"/>
        <v/>
      </c>
      <c r="CD2330" s="246">
        <f t="shared" si="605"/>
        <v>5</v>
      </c>
      <c r="CE2330" s="246">
        <f t="shared" si="606"/>
        <v>0</v>
      </c>
      <c r="CF2330" s="276">
        <f t="shared" si="607"/>
        <v>0</v>
      </c>
      <c r="CG2330" s="277">
        <f t="shared" si="607"/>
        <v>0</v>
      </c>
      <c r="CH2330" s="277">
        <f t="shared" si="607"/>
        <v>0</v>
      </c>
      <c r="CI2330" s="278">
        <f t="shared" si="607"/>
        <v>0</v>
      </c>
      <c r="CJ2330" s="280">
        <f t="shared" si="608"/>
        <v>0</v>
      </c>
      <c r="CK2330" s="232">
        <f t="shared" si="609"/>
        <v>0</v>
      </c>
      <c r="CL2330" s="1"/>
    </row>
    <row r="2331" spans="1:90" ht="18" customHeight="1">
      <c r="A2331" s="1"/>
      <c r="B2331" s="1"/>
      <c r="C2331" s="314"/>
      <c r="D2331" s="287" t="str">
        <f t="shared" si="596"/>
        <v/>
      </c>
      <c r="E2331" s="449" t="str">
        <f t="shared" si="597"/>
        <v/>
      </c>
      <c r="F2331" s="450"/>
      <c r="G2331" s="451"/>
      <c r="H2331" s="452"/>
      <c r="I2331" s="453"/>
      <c r="J2331" s="453"/>
      <c r="K2331" s="453"/>
      <c r="L2331" s="453"/>
      <c r="M2331" s="454"/>
      <c r="N2331" s="455"/>
      <c r="O2331" s="456"/>
      <c r="P2331" s="456"/>
      <c r="Q2331" s="456"/>
      <c r="R2331" s="456"/>
      <c r="S2331" s="456"/>
      <c r="T2331" s="456"/>
      <c r="U2331" s="456"/>
      <c r="V2331" s="456"/>
      <c r="W2331" s="456"/>
      <c r="X2331" s="456"/>
      <c r="Y2331" s="456"/>
      <c r="Z2331" s="456"/>
      <c r="AA2331" s="456"/>
      <c r="AB2331" s="456"/>
      <c r="AC2331" s="456"/>
      <c r="AD2331" s="456"/>
      <c r="AE2331" s="457"/>
      <c r="AF2331" s="455"/>
      <c r="AG2331" s="456"/>
      <c r="AH2331" s="456"/>
      <c r="AI2331" s="456"/>
      <c r="AJ2331" s="456"/>
      <c r="AK2331" s="456"/>
      <c r="AL2331" s="456"/>
      <c r="AM2331" s="456"/>
      <c r="AN2331" s="457"/>
      <c r="AO2331" s="455"/>
      <c r="AP2331" s="456"/>
      <c r="AQ2331" s="456"/>
      <c r="AR2331" s="456"/>
      <c r="AS2331" s="456"/>
      <c r="AT2331" s="456"/>
      <c r="AU2331" s="456"/>
      <c r="AV2331" s="456"/>
      <c r="AW2331" s="456"/>
      <c r="AX2331" s="456"/>
      <c r="AY2331" s="456"/>
      <c r="AZ2331" s="456"/>
      <c r="BA2331" s="456"/>
      <c r="BB2331" s="456"/>
      <c r="BC2331" s="456"/>
      <c r="BD2331" s="456"/>
      <c r="BE2331" s="456"/>
      <c r="BF2331" s="456"/>
      <c r="BG2331" s="457"/>
      <c r="BH2331" s="458"/>
      <c r="BI2331" s="459"/>
      <c r="BJ2331" s="459"/>
      <c r="BK2331" s="459"/>
      <c r="BL2331" s="459"/>
      <c r="BM2331" s="460"/>
      <c r="BN2331" s="314"/>
      <c r="BO2331" s="314"/>
      <c r="BP2331" s="1"/>
      <c r="BQ2331" s="120">
        <f>IF($F$3="","",IF(N2331=$F$3,COUNTIF(BQ$23:BQ2330,"&gt;0")+1,0))</f>
        <v>0</v>
      </c>
      <c r="BR2331" s="1"/>
      <c r="BS2331" s="20" t="str">
        <f>IF($N2331="","",IF(VLOOKUP(VLOOKUP($N2331,IMPOSTAZIONI!$E$6:$I$13,5,FALSE),IMPOSTAZIONI!$B$25:$N$32,3,FALSE)=0,"",VLOOKUP(VLOOKUP($N2331,IMPOSTAZIONI!$E$6:$I$13,5,FALSE),IMPOSTAZIONI!$B$25:$N$32,3,FALSE)))</f>
        <v/>
      </c>
      <c r="BT2331" s="20" t="str">
        <f>IF($N2331="","",IF(VLOOKUP(VLOOKUP($N2331,IMPOSTAZIONI!$E$6:$I$13,5,FALSE),IMPOSTAZIONI!$B$25:$N$32,6,FALSE)=0,"",VLOOKUP(VLOOKUP($N2331,IMPOSTAZIONI!$E$6:$I$13,5,FALSE),IMPOSTAZIONI!$B$25:$N$32,6,FALSE)))</f>
        <v/>
      </c>
      <c r="BU2331" s="20" t="str">
        <f>IF($N2331="","",IF(VLOOKUP(VLOOKUP($N2331,IMPOSTAZIONI!$E$6:$I$13,5,FALSE),IMPOSTAZIONI!$B$25:$N$32,9,FALSE)=0,"",VLOOKUP(VLOOKUP($N2331,IMPOSTAZIONI!$E$6:$I$13,5,FALSE),IMPOSTAZIONI!$B$25:$N$32,9,FALSE)))</f>
        <v/>
      </c>
      <c r="BV2331" s="20" t="str">
        <f>IF($N2331="","",IF(VLOOKUP(VLOOKUP($N2331,IMPOSTAZIONI!$E$6:$I$13,5,FALSE),IMPOSTAZIONI!$B$25:$N$32,12,FALSE)=0,"",VLOOKUP(VLOOKUP($N2331,IMPOSTAZIONI!$E$6:$I$13,5,FALSE),IMPOSTAZIONI!$B$25:$N$32,12,FALSE)))</f>
        <v/>
      </c>
      <c r="BW2331" s="221" t="str">
        <f t="shared" si="598"/>
        <v/>
      </c>
      <c r="BX2331" s="221" t="str">
        <f t="shared" si="599"/>
        <v/>
      </c>
      <c r="BY2331" s="221">
        <f t="shared" si="600"/>
        <v>0</v>
      </c>
      <c r="BZ2331" s="231">
        <f t="shared" si="601"/>
        <v>0</v>
      </c>
      <c r="CA2331" s="246">
        <f t="shared" si="602"/>
        <v>0</v>
      </c>
      <c r="CB2331" s="246">
        <f t="shared" si="603"/>
        <v>0</v>
      </c>
      <c r="CC2331" s="246" t="str">
        <f t="shared" si="604"/>
        <v/>
      </c>
      <c r="CD2331" s="246">
        <f t="shared" si="605"/>
        <v>5</v>
      </c>
      <c r="CE2331" s="246">
        <f t="shared" si="606"/>
        <v>0</v>
      </c>
      <c r="CF2331" s="276">
        <f t="shared" si="607"/>
        <v>0</v>
      </c>
      <c r="CG2331" s="277">
        <f t="shared" si="607"/>
        <v>0</v>
      </c>
      <c r="CH2331" s="277">
        <f t="shared" si="607"/>
        <v>0</v>
      </c>
      <c r="CI2331" s="278">
        <f t="shared" si="607"/>
        <v>0</v>
      </c>
      <c r="CJ2331" s="280">
        <f t="shared" si="608"/>
        <v>0</v>
      </c>
      <c r="CK2331" s="232">
        <f t="shared" si="609"/>
        <v>0</v>
      </c>
      <c r="CL2331" s="1"/>
    </row>
    <row r="2332" spans="1:90" ht="18" customHeight="1">
      <c r="A2332" s="1"/>
      <c r="B2332" s="1"/>
      <c r="C2332" s="314"/>
      <c r="D2332" s="287" t="str">
        <f t="shared" si="596"/>
        <v/>
      </c>
      <c r="E2332" s="449" t="str">
        <f t="shared" si="597"/>
        <v/>
      </c>
      <c r="F2332" s="450"/>
      <c r="G2332" s="451"/>
      <c r="H2332" s="452"/>
      <c r="I2332" s="453"/>
      <c r="J2332" s="453"/>
      <c r="K2332" s="453"/>
      <c r="L2332" s="453"/>
      <c r="M2332" s="454"/>
      <c r="N2332" s="455"/>
      <c r="O2332" s="456"/>
      <c r="P2332" s="456"/>
      <c r="Q2332" s="456"/>
      <c r="R2332" s="456"/>
      <c r="S2332" s="456"/>
      <c r="T2332" s="456"/>
      <c r="U2332" s="456"/>
      <c r="V2332" s="456"/>
      <c r="W2332" s="456"/>
      <c r="X2332" s="456"/>
      <c r="Y2332" s="456"/>
      <c r="Z2332" s="456"/>
      <c r="AA2332" s="456"/>
      <c r="AB2332" s="456"/>
      <c r="AC2332" s="456"/>
      <c r="AD2332" s="456"/>
      <c r="AE2332" s="457"/>
      <c r="AF2332" s="455"/>
      <c r="AG2332" s="456"/>
      <c r="AH2332" s="456"/>
      <c r="AI2332" s="456"/>
      <c r="AJ2332" s="456"/>
      <c r="AK2332" s="456"/>
      <c r="AL2332" s="456"/>
      <c r="AM2332" s="456"/>
      <c r="AN2332" s="457"/>
      <c r="AO2332" s="455"/>
      <c r="AP2332" s="456"/>
      <c r="AQ2332" s="456"/>
      <c r="AR2332" s="456"/>
      <c r="AS2332" s="456"/>
      <c r="AT2332" s="456"/>
      <c r="AU2332" s="456"/>
      <c r="AV2332" s="456"/>
      <c r="AW2332" s="456"/>
      <c r="AX2332" s="456"/>
      <c r="AY2332" s="456"/>
      <c r="AZ2332" s="456"/>
      <c r="BA2332" s="456"/>
      <c r="BB2332" s="456"/>
      <c r="BC2332" s="456"/>
      <c r="BD2332" s="456"/>
      <c r="BE2332" s="456"/>
      <c r="BF2332" s="456"/>
      <c r="BG2332" s="457"/>
      <c r="BH2332" s="458"/>
      <c r="BI2332" s="459"/>
      <c r="BJ2332" s="459"/>
      <c r="BK2332" s="459"/>
      <c r="BL2332" s="459"/>
      <c r="BM2332" s="460"/>
      <c r="BN2332" s="314"/>
      <c r="BO2332" s="314"/>
      <c r="BP2332" s="1"/>
      <c r="BQ2332" s="120">
        <f>IF($F$3="","",IF(N2332=$F$3,COUNTIF(BQ$23:BQ2331,"&gt;0")+1,0))</f>
        <v>0</v>
      </c>
      <c r="BR2332" s="1"/>
      <c r="BS2332" s="20" t="str">
        <f>IF($N2332="","",IF(VLOOKUP(VLOOKUP($N2332,IMPOSTAZIONI!$E$6:$I$13,5,FALSE),IMPOSTAZIONI!$B$25:$N$32,3,FALSE)=0,"",VLOOKUP(VLOOKUP($N2332,IMPOSTAZIONI!$E$6:$I$13,5,FALSE),IMPOSTAZIONI!$B$25:$N$32,3,FALSE)))</f>
        <v/>
      </c>
      <c r="BT2332" s="20" t="str">
        <f>IF($N2332="","",IF(VLOOKUP(VLOOKUP($N2332,IMPOSTAZIONI!$E$6:$I$13,5,FALSE),IMPOSTAZIONI!$B$25:$N$32,6,FALSE)=0,"",VLOOKUP(VLOOKUP($N2332,IMPOSTAZIONI!$E$6:$I$13,5,FALSE),IMPOSTAZIONI!$B$25:$N$32,6,FALSE)))</f>
        <v/>
      </c>
      <c r="BU2332" s="20" t="str">
        <f>IF($N2332="","",IF(VLOOKUP(VLOOKUP($N2332,IMPOSTAZIONI!$E$6:$I$13,5,FALSE),IMPOSTAZIONI!$B$25:$N$32,9,FALSE)=0,"",VLOOKUP(VLOOKUP($N2332,IMPOSTAZIONI!$E$6:$I$13,5,FALSE),IMPOSTAZIONI!$B$25:$N$32,9,FALSE)))</f>
        <v/>
      </c>
      <c r="BV2332" s="20" t="str">
        <f>IF($N2332="","",IF(VLOOKUP(VLOOKUP($N2332,IMPOSTAZIONI!$E$6:$I$13,5,FALSE),IMPOSTAZIONI!$B$25:$N$32,12,FALSE)=0,"",VLOOKUP(VLOOKUP($N2332,IMPOSTAZIONI!$E$6:$I$13,5,FALSE),IMPOSTAZIONI!$B$25:$N$32,12,FALSE)))</f>
        <v/>
      </c>
      <c r="BW2332" s="221" t="str">
        <f t="shared" si="598"/>
        <v/>
      </c>
      <c r="BX2332" s="221" t="str">
        <f t="shared" si="599"/>
        <v/>
      </c>
      <c r="BY2332" s="221">
        <f t="shared" si="600"/>
        <v>0</v>
      </c>
      <c r="BZ2332" s="231">
        <f t="shared" si="601"/>
        <v>0</v>
      </c>
      <c r="CA2332" s="246">
        <f t="shared" si="602"/>
        <v>0</v>
      </c>
      <c r="CB2332" s="246">
        <f t="shared" si="603"/>
        <v>0</v>
      </c>
      <c r="CC2332" s="246" t="str">
        <f t="shared" si="604"/>
        <v/>
      </c>
      <c r="CD2332" s="246">
        <f t="shared" si="605"/>
        <v>5</v>
      </c>
      <c r="CE2332" s="246">
        <f t="shared" si="606"/>
        <v>0</v>
      </c>
      <c r="CF2332" s="276">
        <f t="shared" si="607"/>
        <v>0</v>
      </c>
      <c r="CG2332" s="277">
        <f t="shared" si="607"/>
        <v>0</v>
      </c>
      <c r="CH2332" s="277">
        <f t="shared" si="607"/>
        <v>0</v>
      </c>
      <c r="CI2332" s="278">
        <f t="shared" si="607"/>
        <v>0</v>
      </c>
      <c r="CJ2332" s="280">
        <f t="shared" si="608"/>
        <v>0</v>
      </c>
      <c r="CK2332" s="232">
        <f t="shared" si="609"/>
        <v>0</v>
      </c>
      <c r="CL2332" s="1"/>
    </row>
    <row r="2333" spans="1:90" ht="18" customHeight="1">
      <c r="A2333" s="1"/>
      <c r="B2333" s="1"/>
      <c r="C2333" s="314"/>
      <c r="D2333" s="287" t="str">
        <f t="shared" si="596"/>
        <v/>
      </c>
      <c r="E2333" s="449" t="str">
        <f t="shared" si="597"/>
        <v/>
      </c>
      <c r="F2333" s="450"/>
      <c r="G2333" s="451"/>
      <c r="H2333" s="452"/>
      <c r="I2333" s="453"/>
      <c r="J2333" s="453"/>
      <c r="K2333" s="453"/>
      <c r="L2333" s="453"/>
      <c r="M2333" s="454"/>
      <c r="N2333" s="455"/>
      <c r="O2333" s="456"/>
      <c r="P2333" s="456"/>
      <c r="Q2333" s="456"/>
      <c r="R2333" s="456"/>
      <c r="S2333" s="456"/>
      <c r="T2333" s="456"/>
      <c r="U2333" s="456"/>
      <c r="V2333" s="456"/>
      <c r="W2333" s="456"/>
      <c r="X2333" s="456"/>
      <c r="Y2333" s="456"/>
      <c r="Z2333" s="456"/>
      <c r="AA2333" s="456"/>
      <c r="AB2333" s="456"/>
      <c r="AC2333" s="456"/>
      <c r="AD2333" s="456"/>
      <c r="AE2333" s="457"/>
      <c r="AF2333" s="455"/>
      <c r="AG2333" s="456"/>
      <c r="AH2333" s="456"/>
      <c r="AI2333" s="456"/>
      <c r="AJ2333" s="456"/>
      <c r="AK2333" s="456"/>
      <c r="AL2333" s="456"/>
      <c r="AM2333" s="456"/>
      <c r="AN2333" s="457"/>
      <c r="AO2333" s="455"/>
      <c r="AP2333" s="456"/>
      <c r="AQ2333" s="456"/>
      <c r="AR2333" s="456"/>
      <c r="AS2333" s="456"/>
      <c r="AT2333" s="456"/>
      <c r="AU2333" s="456"/>
      <c r="AV2333" s="456"/>
      <c r="AW2333" s="456"/>
      <c r="AX2333" s="456"/>
      <c r="AY2333" s="456"/>
      <c r="AZ2333" s="456"/>
      <c r="BA2333" s="456"/>
      <c r="BB2333" s="456"/>
      <c r="BC2333" s="456"/>
      <c r="BD2333" s="456"/>
      <c r="BE2333" s="456"/>
      <c r="BF2333" s="456"/>
      <c r="BG2333" s="457"/>
      <c r="BH2333" s="458"/>
      <c r="BI2333" s="459"/>
      <c r="BJ2333" s="459"/>
      <c r="BK2333" s="459"/>
      <c r="BL2333" s="459"/>
      <c r="BM2333" s="460"/>
      <c r="BN2333" s="314"/>
      <c r="BO2333" s="314"/>
      <c r="BP2333" s="1"/>
      <c r="BQ2333" s="120">
        <f>IF($F$3="","",IF(N2333=$F$3,COUNTIF(BQ$23:BQ2332,"&gt;0")+1,0))</f>
        <v>0</v>
      </c>
      <c r="BR2333" s="1"/>
      <c r="BS2333" s="20" t="str">
        <f>IF($N2333="","",IF(VLOOKUP(VLOOKUP($N2333,IMPOSTAZIONI!$E$6:$I$13,5,FALSE),IMPOSTAZIONI!$B$25:$N$32,3,FALSE)=0,"",VLOOKUP(VLOOKUP($N2333,IMPOSTAZIONI!$E$6:$I$13,5,FALSE),IMPOSTAZIONI!$B$25:$N$32,3,FALSE)))</f>
        <v/>
      </c>
      <c r="BT2333" s="20" t="str">
        <f>IF($N2333="","",IF(VLOOKUP(VLOOKUP($N2333,IMPOSTAZIONI!$E$6:$I$13,5,FALSE),IMPOSTAZIONI!$B$25:$N$32,6,FALSE)=0,"",VLOOKUP(VLOOKUP($N2333,IMPOSTAZIONI!$E$6:$I$13,5,FALSE),IMPOSTAZIONI!$B$25:$N$32,6,FALSE)))</f>
        <v/>
      </c>
      <c r="BU2333" s="20" t="str">
        <f>IF($N2333="","",IF(VLOOKUP(VLOOKUP($N2333,IMPOSTAZIONI!$E$6:$I$13,5,FALSE),IMPOSTAZIONI!$B$25:$N$32,9,FALSE)=0,"",VLOOKUP(VLOOKUP($N2333,IMPOSTAZIONI!$E$6:$I$13,5,FALSE),IMPOSTAZIONI!$B$25:$N$32,9,FALSE)))</f>
        <v/>
      </c>
      <c r="BV2333" s="20" t="str">
        <f>IF($N2333="","",IF(VLOOKUP(VLOOKUP($N2333,IMPOSTAZIONI!$E$6:$I$13,5,FALSE),IMPOSTAZIONI!$B$25:$N$32,12,FALSE)=0,"",VLOOKUP(VLOOKUP($N2333,IMPOSTAZIONI!$E$6:$I$13,5,FALSE),IMPOSTAZIONI!$B$25:$N$32,12,FALSE)))</f>
        <v/>
      </c>
      <c r="BW2333" s="221" t="str">
        <f t="shared" si="598"/>
        <v/>
      </c>
      <c r="BX2333" s="221" t="str">
        <f t="shared" si="599"/>
        <v/>
      </c>
      <c r="BY2333" s="221">
        <f t="shared" si="600"/>
        <v>0</v>
      </c>
      <c r="BZ2333" s="231">
        <f t="shared" si="601"/>
        <v>0</v>
      </c>
      <c r="CA2333" s="246">
        <f t="shared" si="602"/>
        <v>0</v>
      </c>
      <c r="CB2333" s="246">
        <f t="shared" si="603"/>
        <v>0</v>
      </c>
      <c r="CC2333" s="246" t="str">
        <f t="shared" si="604"/>
        <v/>
      </c>
      <c r="CD2333" s="246">
        <f t="shared" si="605"/>
        <v>5</v>
      </c>
      <c r="CE2333" s="246">
        <f t="shared" si="606"/>
        <v>0</v>
      </c>
      <c r="CF2333" s="276">
        <f t="shared" si="607"/>
        <v>0</v>
      </c>
      <c r="CG2333" s="277">
        <f t="shared" si="607"/>
        <v>0</v>
      </c>
      <c r="CH2333" s="277">
        <f t="shared" si="607"/>
        <v>0</v>
      </c>
      <c r="CI2333" s="278">
        <f t="shared" si="607"/>
        <v>0</v>
      </c>
      <c r="CJ2333" s="280">
        <f t="shared" si="608"/>
        <v>0</v>
      </c>
      <c r="CK2333" s="232">
        <f t="shared" si="609"/>
        <v>0</v>
      </c>
      <c r="CL2333" s="1"/>
    </row>
    <row r="2334" spans="1:90" ht="18" customHeight="1">
      <c r="A2334" s="1"/>
      <c r="B2334" s="1"/>
      <c r="C2334" s="314"/>
      <c r="D2334" s="287" t="str">
        <f t="shared" si="596"/>
        <v/>
      </c>
      <c r="E2334" s="449" t="str">
        <f t="shared" si="597"/>
        <v/>
      </c>
      <c r="F2334" s="450"/>
      <c r="G2334" s="451"/>
      <c r="H2334" s="452"/>
      <c r="I2334" s="453"/>
      <c r="J2334" s="453"/>
      <c r="K2334" s="453"/>
      <c r="L2334" s="453"/>
      <c r="M2334" s="454"/>
      <c r="N2334" s="455"/>
      <c r="O2334" s="456"/>
      <c r="P2334" s="456"/>
      <c r="Q2334" s="456"/>
      <c r="R2334" s="456"/>
      <c r="S2334" s="456"/>
      <c r="T2334" s="456"/>
      <c r="U2334" s="456"/>
      <c r="V2334" s="456"/>
      <c r="W2334" s="456"/>
      <c r="X2334" s="456"/>
      <c r="Y2334" s="456"/>
      <c r="Z2334" s="456"/>
      <c r="AA2334" s="456"/>
      <c r="AB2334" s="456"/>
      <c r="AC2334" s="456"/>
      <c r="AD2334" s="456"/>
      <c r="AE2334" s="457"/>
      <c r="AF2334" s="455"/>
      <c r="AG2334" s="456"/>
      <c r="AH2334" s="456"/>
      <c r="AI2334" s="456"/>
      <c r="AJ2334" s="456"/>
      <c r="AK2334" s="456"/>
      <c r="AL2334" s="456"/>
      <c r="AM2334" s="456"/>
      <c r="AN2334" s="457"/>
      <c r="AO2334" s="455"/>
      <c r="AP2334" s="456"/>
      <c r="AQ2334" s="456"/>
      <c r="AR2334" s="456"/>
      <c r="AS2334" s="456"/>
      <c r="AT2334" s="456"/>
      <c r="AU2334" s="456"/>
      <c r="AV2334" s="456"/>
      <c r="AW2334" s="456"/>
      <c r="AX2334" s="456"/>
      <c r="AY2334" s="456"/>
      <c r="AZ2334" s="456"/>
      <c r="BA2334" s="456"/>
      <c r="BB2334" s="456"/>
      <c r="BC2334" s="456"/>
      <c r="BD2334" s="456"/>
      <c r="BE2334" s="456"/>
      <c r="BF2334" s="456"/>
      <c r="BG2334" s="457"/>
      <c r="BH2334" s="458"/>
      <c r="BI2334" s="459"/>
      <c r="BJ2334" s="459"/>
      <c r="BK2334" s="459"/>
      <c r="BL2334" s="459"/>
      <c r="BM2334" s="460"/>
      <c r="BN2334" s="314"/>
      <c r="BO2334" s="314"/>
      <c r="BP2334" s="1"/>
      <c r="BQ2334" s="120">
        <f>IF($F$3="","",IF(N2334=$F$3,COUNTIF(BQ$23:BQ2333,"&gt;0")+1,0))</f>
        <v>0</v>
      </c>
      <c r="BR2334" s="1"/>
      <c r="BS2334" s="20" t="str">
        <f>IF($N2334="","",IF(VLOOKUP(VLOOKUP($N2334,IMPOSTAZIONI!$E$6:$I$13,5,FALSE),IMPOSTAZIONI!$B$25:$N$32,3,FALSE)=0,"",VLOOKUP(VLOOKUP($N2334,IMPOSTAZIONI!$E$6:$I$13,5,FALSE),IMPOSTAZIONI!$B$25:$N$32,3,FALSE)))</f>
        <v/>
      </c>
      <c r="BT2334" s="20" t="str">
        <f>IF($N2334="","",IF(VLOOKUP(VLOOKUP($N2334,IMPOSTAZIONI!$E$6:$I$13,5,FALSE),IMPOSTAZIONI!$B$25:$N$32,6,FALSE)=0,"",VLOOKUP(VLOOKUP($N2334,IMPOSTAZIONI!$E$6:$I$13,5,FALSE),IMPOSTAZIONI!$B$25:$N$32,6,FALSE)))</f>
        <v/>
      </c>
      <c r="BU2334" s="20" t="str">
        <f>IF($N2334="","",IF(VLOOKUP(VLOOKUP($N2334,IMPOSTAZIONI!$E$6:$I$13,5,FALSE),IMPOSTAZIONI!$B$25:$N$32,9,FALSE)=0,"",VLOOKUP(VLOOKUP($N2334,IMPOSTAZIONI!$E$6:$I$13,5,FALSE),IMPOSTAZIONI!$B$25:$N$32,9,FALSE)))</f>
        <v/>
      </c>
      <c r="BV2334" s="20" t="str">
        <f>IF($N2334="","",IF(VLOOKUP(VLOOKUP($N2334,IMPOSTAZIONI!$E$6:$I$13,5,FALSE),IMPOSTAZIONI!$B$25:$N$32,12,FALSE)=0,"",VLOOKUP(VLOOKUP($N2334,IMPOSTAZIONI!$E$6:$I$13,5,FALSE),IMPOSTAZIONI!$B$25:$N$32,12,FALSE)))</f>
        <v/>
      </c>
      <c r="BW2334" s="221" t="str">
        <f t="shared" si="598"/>
        <v/>
      </c>
      <c r="BX2334" s="221" t="str">
        <f t="shared" si="599"/>
        <v/>
      </c>
      <c r="BY2334" s="221">
        <f t="shared" si="600"/>
        <v>0</v>
      </c>
      <c r="BZ2334" s="231">
        <f t="shared" si="601"/>
        <v>0</v>
      </c>
      <c r="CA2334" s="246">
        <f t="shared" si="602"/>
        <v>0</v>
      </c>
      <c r="CB2334" s="246">
        <f t="shared" si="603"/>
        <v>0</v>
      </c>
      <c r="CC2334" s="246" t="str">
        <f t="shared" si="604"/>
        <v/>
      </c>
      <c r="CD2334" s="246">
        <f t="shared" si="605"/>
        <v>5</v>
      </c>
      <c r="CE2334" s="246">
        <f t="shared" si="606"/>
        <v>0</v>
      </c>
      <c r="CF2334" s="276">
        <f t="shared" si="607"/>
        <v>0</v>
      </c>
      <c r="CG2334" s="277">
        <f t="shared" si="607"/>
        <v>0</v>
      </c>
      <c r="CH2334" s="277">
        <f t="shared" si="607"/>
        <v>0</v>
      </c>
      <c r="CI2334" s="278">
        <f t="shared" si="607"/>
        <v>0</v>
      </c>
      <c r="CJ2334" s="280">
        <f t="shared" si="608"/>
        <v>0</v>
      </c>
      <c r="CK2334" s="232">
        <f t="shared" si="609"/>
        <v>0</v>
      </c>
      <c r="CL2334" s="1"/>
    </row>
    <row r="2335" spans="1:90" ht="18" customHeight="1">
      <c r="A2335" s="1"/>
      <c r="B2335" s="1"/>
      <c r="C2335" s="314"/>
      <c r="D2335" s="287" t="str">
        <f t="shared" si="596"/>
        <v/>
      </c>
      <c r="E2335" s="449" t="str">
        <f t="shared" si="597"/>
        <v/>
      </c>
      <c r="F2335" s="450"/>
      <c r="G2335" s="451"/>
      <c r="H2335" s="452"/>
      <c r="I2335" s="453"/>
      <c r="J2335" s="453"/>
      <c r="K2335" s="453"/>
      <c r="L2335" s="453"/>
      <c r="M2335" s="454"/>
      <c r="N2335" s="455"/>
      <c r="O2335" s="456"/>
      <c r="P2335" s="456"/>
      <c r="Q2335" s="456"/>
      <c r="R2335" s="456"/>
      <c r="S2335" s="456"/>
      <c r="T2335" s="456"/>
      <c r="U2335" s="456"/>
      <c r="V2335" s="456"/>
      <c r="W2335" s="456"/>
      <c r="X2335" s="456"/>
      <c r="Y2335" s="456"/>
      <c r="Z2335" s="456"/>
      <c r="AA2335" s="456"/>
      <c r="AB2335" s="456"/>
      <c r="AC2335" s="456"/>
      <c r="AD2335" s="456"/>
      <c r="AE2335" s="457"/>
      <c r="AF2335" s="455"/>
      <c r="AG2335" s="456"/>
      <c r="AH2335" s="456"/>
      <c r="AI2335" s="456"/>
      <c r="AJ2335" s="456"/>
      <c r="AK2335" s="456"/>
      <c r="AL2335" s="456"/>
      <c r="AM2335" s="456"/>
      <c r="AN2335" s="457"/>
      <c r="AO2335" s="455"/>
      <c r="AP2335" s="456"/>
      <c r="AQ2335" s="456"/>
      <c r="AR2335" s="456"/>
      <c r="AS2335" s="456"/>
      <c r="AT2335" s="456"/>
      <c r="AU2335" s="456"/>
      <c r="AV2335" s="456"/>
      <c r="AW2335" s="456"/>
      <c r="AX2335" s="456"/>
      <c r="AY2335" s="456"/>
      <c r="AZ2335" s="456"/>
      <c r="BA2335" s="456"/>
      <c r="BB2335" s="456"/>
      <c r="BC2335" s="456"/>
      <c r="BD2335" s="456"/>
      <c r="BE2335" s="456"/>
      <c r="BF2335" s="456"/>
      <c r="BG2335" s="457"/>
      <c r="BH2335" s="458"/>
      <c r="BI2335" s="459"/>
      <c r="BJ2335" s="459"/>
      <c r="BK2335" s="459"/>
      <c r="BL2335" s="459"/>
      <c r="BM2335" s="460"/>
      <c r="BN2335" s="314"/>
      <c r="BO2335" s="314"/>
      <c r="BP2335" s="1"/>
      <c r="BQ2335" s="120">
        <f>IF($F$3="","",IF(N2335=$F$3,COUNTIF(BQ$23:BQ2334,"&gt;0")+1,0))</f>
        <v>0</v>
      </c>
      <c r="BR2335" s="1"/>
      <c r="BS2335" s="20" t="str">
        <f>IF($N2335="","",IF(VLOOKUP(VLOOKUP($N2335,IMPOSTAZIONI!$E$6:$I$13,5,FALSE),IMPOSTAZIONI!$B$25:$N$32,3,FALSE)=0,"",VLOOKUP(VLOOKUP($N2335,IMPOSTAZIONI!$E$6:$I$13,5,FALSE),IMPOSTAZIONI!$B$25:$N$32,3,FALSE)))</f>
        <v/>
      </c>
      <c r="BT2335" s="20" t="str">
        <f>IF($N2335="","",IF(VLOOKUP(VLOOKUP($N2335,IMPOSTAZIONI!$E$6:$I$13,5,FALSE),IMPOSTAZIONI!$B$25:$N$32,6,FALSE)=0,"",VLOOKUP(VLOOKUP($N2335,IMPOSTAZIONI!$E$6:$I$13,5,FALSE),IMPOSTAZIONI!$B$25:$N$32,6,FALSE)))</f>
        <v/>
      </c>
      <c r="BU2335" s="20" t="str">
        <f>IF($N2335="","",IF(VLOOKUP(VLOOKUP($N2335,IMPOSTAZIONI!$E$6:$I$13,5,FALSE),IMPOSTAZIONI!$B$25:$N$32,9,FALSE)=0,"",VLOOKUP(VLOOKUP($N2335,IMPOSTAZIONI!$E$6:$I$13,5,FALSE),IMPOSTAZIONI!$B$25:$N$32,9,FALSE)))</f>
        <v/>
      </c>
      <c r="BV2335" s="20" t="str">
        <f>IF($N2335="","",IF(VLOOKUP(VLOOKUP($N2335,IMPOSTAZIONI!$E$6:$I$13,5,FALSE),IMPOSTAZIONI!$B$25:$N$32,12,FALSE)=0,"",VLOOKUP(VLOOKUP($N2335,IMPOSTAZIONI!$E$6:$I$13,5,FALSE),IMPOSTAZIONI!$B$25:$N$32,12,FALSE)))</f>
        <v/>
      </c>
      <c r="BW2335" s="221" t="str">
        <f t="shared" si="598"/>
        <v/>
      </c>
      <c r="BX2335" s="221" t="str">
        <f t="shared" si="599"/>
        <v/>
      </c>
      <c r="BY2335" s="221">
        <f t="shared" si="600"/>
        <v>0</v>
      </c>
      <c r="BZ2335" s="231">
        <f t="shared" si="601"/>
        <v>0</v>
      </c>
      <c r="CA2335" s="246">
        <f t="shared" si="602"/>
        <v>0</v>
      </c>
      <c r="CB2335" s="246">
        <f t="shared" si="603"/>
        <v>0</v>
      </c>
      <c r="CC2335" s="246" t="str">
        <f t="shared" si="604"/>
        <v/>
      </c>
      <c r="CD2335" s="246">
        <f t="shared" si="605"/>
        <v>5</v>
      </c>
      <c r="CE2335" s="246">
        <f t="shared" si="606"/>
        <v>0</v>
      </c>
      <c r="CF2335" s="276">
        <f t="shared" si="607"/>
        <v>0</v>
      </c>
      <c r="CG2335" s="277">
        <f t="shared" si="607"/>
        <v>0</v>
      </c>
      <c r="CH2335" s="277">
        <f t="shared" si="607"/>
        <v>0</v>
      </c>
      <c r="CI2335" s="278">
        <f t="shared" si="607"/>
        <v>0</v>
      </c>
      <c r="CJ2335" s="280">
        <f t="shared" si="608"/>
        <v>0</v>
      </c>
      <c r="CK2335" s="232">
        <f t="shared" si="609"/>
        <v>0</v>
      </c>
      <c r="CL2335" s="1"/>
    </row>
    <row r="2336" spans="1:90" ht="18" customHeight="1">
      <c r="A2336" s="1"/>
      <c r="B2336" s="1"/>
      <c r="C2336" s="314"/>
      <c r="D2336" s="287" t="str">
        <f t="shared" si="596"/>
        <v/>
      </c>
      <c r="E2336" s="449" t="str">
        <f t="shared" si="597"/>
        <v/>
      </c>
      <c r="F2336" s="450"/>
      <c r="G2336" s="451"/>
      <c r="H2336" s="452"/>
      <c r="I2336" s="453"/>
      <c r="J2336" s="453"/>
      <c r="K2336" s="453"/>
      <c r="L2336" s="453"/>
      <c r="M2336" s="454"/>
      <c r="N2336" s="455"/>
      <c r="O2336" s="456"/>
      <c r="P2336" s="456"/>
      <c r="Q2336" s="456"/>
      <c r="R2336" s="456"/>
      <c r="S2336" s="456"/>
      <c r="T2336" s="456"/>
      <c r="U2336" s="456"/>
      <c r="V2336" s="456"/>
      <c r="W2336" s="456"/>
      <c r="X2336" s="456"/>
      <c r="Y2336" s="456"/>
      <c r="Z2336" s="456"/>
      <c r="AA2336" s="456"/>
      <c r="AB2336" s="456"/>
      <c r="AC2336" s="456"/>
      <c r="AD2336" s="456"/>
      <c r="AE2336" s="457"/>
      <c r="AF2336" s="455"/>
      <c r="AG2336" s="456"/>
      <c r="AH2336" s="456"/>
      <c r="AI2336" s="456"/>
      <c r="AJ2336" s="456"/>
      <c r="AK2336" s="456"/>
      <c r="AL2336" s="456"/>
      <c r="AM2336" s="456"/>
      <c r="AN2336" s="457"/>
      <c r="AO2336" s="455"/>
      <c r="AP2336" s="456"/>
      <c r="AQ2336" s="456"/>
      <c r="AR2336" s="456"/>
      <c r="AS2336" s="456"/>
      <c r="AT2336" s="456"/>
      <c r="AU2336" s="456"/>
      <c r="AV2336" s="456"/>
      <c r="AW2336" s="456"/>
      <c r="AX2336" s="456"/>
      <c r="AY2336" s="456"/>
      <c r="AZ2336" s="456"/>
      <c r="BA2336" s="456"/>
      <c r="BB2336" s="456"/>
      <c r="BC2336" s="456"/>
      <c r="BD2336" s="456"/>
      <c r="BE2336" s="456"/>
      <c r="BF2336" s="456"/>
      <c r="BG2336" s="457"/>
      <c r="BH2336" s="458"/>
      <c r="BI2336" s="459"/>
      <c r="BJ2336" s="459"/>
      <c r="BK2336" s="459"/>
      <c r="BL2336" s="459"/>
      <c r="BM2336" s="460"/>
      <c r="BN2336" s="314"/>
      <c r="BO2336" s="314"/>
      <c r="BP2336" s="1"/>
      <c r="BQ2336" s="120">
        <f>IF($F$3="","",IF(N2336=$F$3,COUNTIF(BQ$23:BQ2335,"&gt;0")+1,0))</f>
        <v>0</v>
      </c>
      <c r="BR2336" s="1"/>
      <c r="BS2336" s="20" t="str">
        <f>IF($N2336="","",IF(VLOOKUP(VLOOKUP($N2336,IMPOSTAZIONI!$E$6:$I$13,5,FALSE),IMPOSTAZIONI!$B$25:$N$32,3,FALSE)=0,"",VLOOKUP(VLOOKUP($N2336,IMPOSTAZIONI!$E$6:$I$13,5,FALSE),IMPOSTAZIONI!$B$25:$N$32,3,FALSE)))</f>
        <v/>
      </c>
      <c r="BT2336" s="20" t="str">
        <f>IF($N2336="","",IF(VLOOKUP(VLOOKUP($N2336,IMPOSTAZIONI!$E$6:$I$13,5,FALSE),IMPOSTAZIONI!$B$25:$N$32,6,FALSE)=0,"",VLOOKUP(VLOOKUP($N2336,IMPOSTAZIONI!$E$6:$I$13,5,FALSE),IMPOSTAZIONI!$B$25:$N$32,6,FALSE)))</f>
        <v/>
      </c>
      <c r="BU2336" s="20" t="str">
        <f>IF($N2336="","",IF(VLOOKUP(VLOOKUP($N2336,IMPOSTAZIONI!$E$6:$I$13,5,FALSE),IMPOSTAZIONI!$B$25:$N$32,9,FALSE)=0,"",VLOOKUP(VLOOKUP($N2336,IMPOSTAZIONI!$E$6:$I$13,5,FALSE),IMPOSTAZIONI!$B$25:$N$32,9,FALSE)))</f>
        <v/>
      </c>
      <c r="BV2336" s="20" t="str">
        <f>IF($N2336="","",IF(VLOOKUP(VLOOKUP($N2336,IMPOSTAZIONI!$E$6:$I$13,5,FALSE),IMPOSTAZIONI!$B$25:$N$32,12,FALSE)=0,"",VLOOKUP(VLOOKUP($N2336,IMPOSTAZIONI!$E$6:$I$13,5,FALSE),IMPOSTAZIONI!$B$25:$N$32,12,FALSE)))</f>
        <v/>
      </c>
      <c r="BW2336" s="221" t="str">
        <f t="shared" si="598"/>
        <v/>
      </c>
      <c r="BX2336" s="221" t="str">
        <f t="shared" si="599"/>
        <v/>
      </c>
      <c r="BY2336" s="221">
        <f t="shared" si="600"/>
        <v>0</v>
      </c>
      <c r="BZ2336" s="231">
        <f t="shared" si="601"/>
        <v>0</v>
      </c>
      <c r="CA2336" s="246">
        <f t="shared" si="602"/>
        <v>0</v>
      </c>
      <c r="CB2336" s="246">
        <f t="shared" si="603"/>
        <v>0</v>
      </c>
      <c r="CC2336" s="246" t="str">
        <f t="shared" si="604"/>
        <v/>
      </c>
      <c r="CD2336" s="246">
        <f t="shared" si="605"/>
        <v>5</v>
      </c>
      <c r="CE2336" s="246">
        <f t="shared" si="606"/>
        <v>0</v>
      </c>
      <c r="CF2336" s="276">
        <f t="shared" si="607"/>
        <v>0</v>
      </c>
      <c r="CG2336" s="277">
        <f t="shared" si="607"/>
        <v>0</v>
      </c>
      <c r="CH2336" s="277">
        <f t="shared" si="607"/>
        <v>0</v>
      </c>
      <c r="CI2336" s="278">
        <f t="shared" si="607"/>
        <v>0</v>
      </c>
      <c r="CJ2336" s="280">
        <f t="shared" si="608"/>
        <v>0</v>
      </c>
      <c r="CK2336" s="232">
        <f t="shared" si="609"/>
        <v>0</v>
      </c>
      <c r="CL2336" s="1"/>
    </row>
    <row r="2337" spans="1:90" ht="18" customHeight="1">
      <c r="A2337" s="1"/>
      <c r="B2337" s="1"/>
      <c r="C2337" s="314"/>
      <c r="D2337" s="287" t="str">
        <f t="shared" si="596"/>
        <v/>
      </c>
      <c r="E2337" s="449" t="str">
        <f t="shared" si="597"/>
        <v/>
      </c>
      <c r="F2337" s="450"/>
      <c r="G2337" s="451"/>
      <c r="H2337" s="452"/>
      <c r="I2337" s="453"/>
      <c r="J2337" s="453"/>
      <c r="K2337" s="453"/>
      <c r="L2337" s="453"/>
      <c r="M2337" s="454"/>
      <c r="N2337" s="455"/>
      <c r="O2337" s="456"/>
      <c r="P2337" s="456"/>
      <c r="Q2337" s="456"/>
      <c r="R2337" s="456"/>
      <c r="S2337" s="456"/>
      <c r="T2337" s="456"/>
      <c r="U2337" s="456"/>
      <c r="V2337" s="456"/>
      <c r="W2337" s="456"/>
      <c r="X2337" s="456"/>
      <c r="Y2337" s="456"/>
      <c r="Z2337" s="456"/>
      <c r="AA2337" s="456"/>
      <c r="AB2337" s="456"/>
      <c r="AC2337" s="456"/>
      <c r="AD2337" s="456"/>
      <c r="AE2337" s="457"/>
      <c r="AF2337" s="455"/>
      <c r="AG2337" s="456"/>
      <c r="AH2337" s="456"/>
      <c r="AI2337" s="456"/>
      <c r="AJ2337" s="456"/>
      <c r="AK2337" s="456"/>
      <c r="AL2337" s="456"/>
      <c r="AM2337" s="456"/>
      <c r="AN2337" s="457"/>
      <c r="AO2337" s="455"/>
      <c r="AP2337" s="456"/>
      <c r="AQ2337" s="456"/>
      <c r="AR2337" s="456"/>
      <c r="AS2337" s="456"/>
      <c r="AT2337" s="456"/>
      <c r="AU2337" s="456"/>
      <c r="AV2337" s="456"/>
      <c r="AW2337" s="456"/>
      <c r="AX2337" s="456"/>
      <c r="AY2337" s="456"/>
      <c r="AZ2337" s="456"/>
      <c r="BA2337" s="456"/>
      <c r="BB2337" s="456"/>
      <c r="BC2337" s="456"/>
      <c r="BD2337" s="456"/>
      <c r="BE2337" s="456"/>
      <c r="BF2337" s="456"/>
      <c r="BG2337" s="457"/>
      <c r="BH2337" s="458"/>
      <c r="BI2337" s="459"/>
      <c r="BJ2337" s="459"/>
      <c r="BK2337" s="459"/>
      <c r="BL2337" s="459"/>
      <c r="BM2337" s="460"/>
      <c r="BN2337" s="314"/>
      <c r="BO2337" s="314"/>
      <c r="BP2337" s="1"/>
      <c r="BQ2337" s="120">
        <f>IF($F$3="","",IF(N2337=$F$3,COUNTIF(BQ$23:BQ2336,"&gt;0")+1,0))</f>
        <v>0</v>
      </c>
      <c r="BR2337" s="1"/>
      <c r="BS2337" s="20" t="str">
        <f>IF($N2337="","",IF(VLOOKUP(VLOOKUP($N2337,IMPOSTAZIONI!$E$6:$I$13,5,FALSE),IMPOSTAZIONI!$B$25:$N$32,3,FALSE)=0,"",VLOOKUP(VLOOKUP($N2337,IMPOSTAZIONI!$E$6:$I$13,5,FALSE),IMPOSTAZIONI!$B$25:$N$32,3,FALSE)))</f>
        <v/>
      </c>
      <c r="BT2337" s="20" t="str">
        <f>IF($N2337="","",IF(VLOOKUP(VLOOKUP($N2337,IMPOSTAZIONI!$E$6:$I$13,5,FALSE),IMPOSTAZIONI!$B$25:$N$32,6,FALSE)=0,"",VLOOKUP(VLOOKUP($N2337,IMPOSTAZIONI!$E$6:$I$13,5,FALSE),IMPOSTAZIONI!$B$25:$N$32,6,FALSE)))</f>
        <v/>
      </c>
      <c r="BU2337" s="20" t="str">
        <f>IF($N2337="","",IF(VLOOKUP(VLOOKUP($N2337,IMPOSTAZIONI!$E$6:$I$13,5,FALSE),IMPOSTAZIONI!$B$25:$N$32,9,FALSE)=0,"",VLOOKUP(VLOOKUP($N2337,IMPOSTAZIONI!$E$6:$I$13,5,FALSE),IMPOSTAZIONI!$B$25:$N$32,9,FALSE)))</f>
        <v/>
      </c>
      <c r="BV2337" s="20" t="str">
        <f>IF($N2337="","",IF(VLOOKUP(VLOOKUP($N2337,IMPOSTAZIONI!$E$6:$I$13,5,FALSE),IMPOSTAZIONI!$B$25:$N$32,12,FALSE)=0,"",VLOOKUP(VLOOKUP($N2337,IMPOSTAZIONI!$E$6:$I$13,5,FALSE),IMPOSTAZIONI!$B$25:$N$32,12,FALSE)))</f>
        <v/>
      </c>
      <c r="BW2337" s="221" t="str">
        <f t="shared" si="598"/>
        <v/>
      </c>
      <c r="BX2337" s="221" t="str">
        <f t="shared" si="599"/>
        <v/>
      </c>
      <c r="BY2337" s="221">
        <f t="shared" si="600"/>
        <v>0</v>
      </c>
      <c r="BZ2337" s="231">
        <f t="shared" si="601"/>
        <v>0</v>
      </c>
      <c r="CA2337" s="246">
        <f t="shared" si="602"/>
        <v>0</v>
      </c>
      <c r="CB2337" s="246">
        <f t="shared" si="603"/>
        <v>0</v>
      </c>
      <c r="CC2337" s="246" t="str">
        <f t="shared" si="604"/>
        <v/>
      </c>
      <c r="CD2337" s="246">
        <f t="shared" si="605"/>
        <v>5</v>
      </c>
      <c r="CE2337" s="246">
        <f t="shared" si="606"/>
        <v>0</v>
      </c>
      <c r="CF2337" s="276">
        <f t="shared" si="607"/>
        <v>0</v>
      </c>
      <c r="CG2337" s="277">
        <f t="shared" si="607"/>
        <v>0</v>
      </c>
      <c r="CH2337" s="277">
        <f t="shared" si="607"/>
        <v>0</v>
      </c>
      <c r="CI2337" s="278">
        <f t="shared" si="607"/>
        <v>0</v>
      </c>
      <c r="CJ2337" s="280">
        <f t="shared" si="608"/>
        <v>0</v>
      </c>
      <c r="CK2337" s="232">
        <f t="shared" si="609"/>
        <v>0</v>
      </c>
      <c r="CL2337" s="1"/>
    </row>
    <row r="2338" spans="1:90" ht="18" customHeight="1">
      <c r="A2338" s="1"/>
      <c r="B2338" s="1"/>
      <c r="C2338" s="314"/>
      <c r="D2338" s="287" t="str">
        <f t="shared" si="596"/>
        <v/>
      </c>
      <c r="E2338" s="449" t="str">
        <f t="shared" si="597"/>
        <v/>
      </c>
      <c r="F2338" s="450"/>
      <c r="G2338" s="451"/>
      <c r="H2338" s="452"/>
      <c r="I2338" s="453"/>
      <c r="J2338" s="453"/>
      <c r="K2338" s="453"/>
      <c r="L2338" s="453"/>
      <c r="M2338" s="454"/>
      <c r="N2338" s="455"/>
      <c r="O2338" s="456"/>
      <c r="P2338" s="456"/>
      <c r="Q2338" s="456"/>
      <c r="R2338" s="456"/>
      <c r="S2338" s="456"/>
      <c r="T2338" s="456"/>
      <c r="U2338" s="456"/>
      <c r="V2338" s="456"/>
      <c r="W2338" s="456"/>
      <c r="X2338" s="456"/>
      <c r="Y2338" s="456"/>
      <c r="Z2338" s="456"/>
      <c r="AA2338" s="456"/>
      <c r="AB2338" s="456"/>
      <c r="AC2338" s="456"/>
      <c r="AD2338" s="456"/>
      <c r="AE2338" s="457"/>
      <c r="AF2338" s="455"/>
      <c r="AG2338" s="456"/>
      <c r="AH2338" s="456"/>
      <c r="AI2338" s="456"/>
      <c r="AJ2338" s="456"/>
      <c r="AK2338" s="456"/>
      <c r="AL2338" s="456"/>
      <c r="AM2338" s="456"/>
      <c r="AN2338" s="457"/>
      <c r="AO2338" s="455"/>
      <c r="AP2338" s="456"/>
      <c r="AQ2338" s="456"/>
      <c r="AR2338" s="456"/>
      <c r="AS2338" s="456"/>
      <c r="AT2338" s="456"/>
      <c r="AU2338" s="456"/>
      <c r="AV2338" s="456"/>
      <c r="AW2338" s="456"/>
      <c r="AX2338" s="456"/>
      <c r="AY2338" s="456"/>
      <c r="AZ2338" s="456"/>
      <c r="BA2338" s="456"/>
      <c r="BB2338" s="456"/>
      <c r="BC2338" s="456"/>
      <c r="BD2338" s="456"/>
      <c r="BE2338" s="456"/>
      <c r="BF2338" s="456"/>
      <c r="BG2338" s="457"/>
      <c r="BH2338" s="458"/>
      <c r="BI2338" s="459"/>
      <c r="BJ2338" s="459"/>
      <c r="BK2338" s="459"/>
      <c r="BL2338" s="459"/>
      <c r="BM2338" s="460"/>
      <c r="BN2338" s="314"/>
      <c r="BO2338" s="314"/>
      <c r="BP2338" s="1"/>
      <c r="BQ2338" s="120">
        <f>IF($F$3="","",IF(N2338=$F$3,COUNTIF(BQ$23:BQ2337,"&gt;0")+1,0))</f>
        <v>0</v>
      </c>
      <c r="BR2338" s="1"/>
      <c r="BS2338" s="20" t="str">
        <f>IF($N2338="","",IF(VLOOKUP(VLOOKUP($N2338,IMPOSTAZIONI!$E$6:$I$13,5,FALSE),IMPOSTAZIONI!$B$25:$N$32,3,FALSE)=0,"",VLOOKUP(VLOOKUP($N2338,IMPOSTAZIONI!$E$6:$I$13,5,FALSE),IMPOSTAZIONI!$B$25:$N$32,3,FALSE)))</f>
        <v/>
      </c>
      <c r="BT2338" s="20" t="str">
        <f>IF($N2338="","",IF(VLOOKUP(VLOOKUP($N2338,IMPOSTAZIONI!$E$6:$I$13,5,FALSE),IMPOSTAZIONI!$B$25:$N$32,6,FALSE)=0,"",VLOOKUP(VLOOKUP($N2338,IMPOSTAZIONI!$E$6:$I$13,5,FALSE),IMPOSTAZIONI!$B$25:$N$32,6,FALSE)))</f>
        <v/>
      </c>
      <c r="BU2338" s="20" t="str">
        <f>IF($N2338="","",IF(VLOOKUP(VLOOKUP($N2338,IMPOSTAZIONI!$E$6:$I$13,5,FALSE),IMPOSTAZIONI!$B$25:$N$32,9,FALSE)=0,"",VLOOKUP(VLOOKUP($N2338,IMPOSTAZIONI!$E$6:$I$13,5,FALSE),IMPOSTAZIONI!$B$25:$N$32,9,FALSE)))</f>
        <v/>
      </c>
      <c r="BV2338" s="20" t="str">
        <f>IF($N2338="","",IF(VLOOKUP(VLOOKUP($N2338,IMPOSTAZIONI!$E$6:$I$13,5,FALSE),IMPOSTAZIONI!$B$25:$N$32,12,FALSE)=0,"",VLOOKUP(VLOOKUP($N2338,IMPOSTAZIONI!$E$6:$I$13,5,FALSE),IMPOSTAZIONI!$B$25:$N$32,12,FALSE)))</f>
        <v/>
      </c>
      <c r="BW2338" s="221" t="str">
        <f t="shared" si="598"/>
        <v/>
      </c>
      <c r="BX2338" s="221" t="str">
        <f t="shared" si="599"/>
        <v/>
      </c>
      <c r="BY2338" s="221">
        <f t="shared" si="600"/>
        <v>0</v>
      </c>
      <c r="BZ2338" s="231">
        <f t="shared" si="601"/>
        <v>0</v>
      </c>
      <c r="CA2338" s="246">
        <f t="shared" si="602"/>
        <v>0</v>
      </c>
      <c r="CB2338" s="246">
        <f t="shared" si="603"/>
        <v>0</v>
      </c>
      <c r="CC2338" s="246" t="str">
        <f t="shared" si="604"/>
        <v/>
      </c>
      <c r="CD2338" s="246">
        <f t="shared" si="605"/>
        <v>5</v>
      </c>
      <c r="CE2338" s="246">
        <f t="shared" si="606"/>
        <v>0</v>
      </c>
      <c r="CF2338" s="276">
        <f t="shared" si="607"/>
        <v>0</v>
      </c>
      <c r="CG2338" s="277">
        <f t="shared" si="607"/>
        <v>0</v>
      </c>
      <c r="CH2338" s="277">
        <f t="shared" si="607"/>
        <v>0</v>
      </c>
      <c r="CI2338" s="278">
        <f t="shared" si="607"/>
        <v>0</v>
      </c>
      <c r="CJ2338" s="280">
        <f t="shared" si="608"/>
        <v>0</v>
      </c>
      <c r="CK2338" s="232">
        <f t="shared" si="609"/>
        <v>0</v>
      </c>
      <c r="CL2338" s="1"/>
    </row>
    <row r="2339" spans="1:90" ht="18" customHeight="1">
      <c r="A2339" s="1"/>
      <c r="B2339" s="1"/>
      <c r="C2339" s="314"/>
      <c r="D2339" s="287" t="str">
        <f t="shared" si="596"/>
        <v/>
      </c>
      <c r="E2339" s="449" t="str">
        <f t="shared" si="597"/>
        <v/>
      </c>
      <c r="F2339" s="450"/>
      <c r="G2339" s="451"/>
      <c r="H2339" s="452"/>
      <c r="I2339" s="453"/>
      <c r="J2339" s="453"/>
      <c r="K2339" s="453"/>
      <c r="L2339" s="453"/>
      <c r="M2339" s="454"/>
      <c r="N2339" s="455"/>
      <c r="O2339" s="456"/>
      <c r="P2339" s="456"/>
      <c r="Q2339" s="456"/>
      <c r="R2339" s="456"/>
      <c r="S2339" s="456"/>
      <c r="T2339" s="456"/>
      <c r="U2339" s="456"/>
      <c r="V2339" s="456"/>
      <c r="W2339" s="456"/>
      <c r="X2339" s="456"/>
      <c r="Y2339" s="456"/>
      <c r="Z2339" s="456"/>
      <c r="AA2339" s="456"/>
      <c r="AB2339" s="456"/>
      <c r="AC2339" s="456"/>
      <c r="AD2339" s="456"/>
      <c r="AE2339" s="457"/>
      <c r="AF2339" s="455"/>
      <c r="AG2339" s="456"/>
      <c r="AH2339" s="456"/>
      <c r="AI2339" s="456"/>
      <c r="AJ2339" s="456"/>
      <c r="AK2339" s="456"/>
      <c r="AL2339" s="456"/>
      <c r="AM2339" s="456"/>
      <c r="AN2339" s="457"/>
      <c r="AO2339" s="455"/>
      <c r="AP2339" s="456"/>
      <c r="AQ2339" s="456"/>
      <c r="AR2339" s="456"/>
      <c r="AS2339" s="456"/>
      <c r="AT2339" s="456"/>
      <c r="AU2339" s="456"/>
      <c r="AV2339" s="456"/>
      <c r="AW2339" s="456"/>
      <c r="AX2339" s="456"/>
      <c r="AY2339" s="456"/>
      <c r="AZ2339" s="456"/>
      <c r="BA2339" s="456"/>
      <c r="BB2339" s="456"/>
      <c r="BC2339" s="456"/>
      <c r="BD2339" s="456"/>
      <c r="BE2339" s="456"/>
      <c r="BF2339" s="456"/>
      <c r="BG2339" s="457"/>
      <c r="BH2339" s="458"/>
      <c r="BI2339" s="459"/>
      <c r="BJ2339" s="459"/>
      <c r="BK2339" s="459"/>
      <c r="BL2339" s="459"/>
      <c r="BM2339" s="460"/>
      <c r="BN2339" s="314"/>
      <c r="BO2339" s="314"/>
      <c r="BP2339" s="1"/>
      <c r="BQ2339" s="120">
        <f>IF($F$3="","",IF(N2339=$F$3,COUNTIF(BQ$23:BQ2338,"&gt;0")+1,0))</f>
        <v>0</v>
      </c>
      <c r="BR2339" s="1"/>
      <c r="BS2339" s="20" t="str">
        <f>IF($N2339="","",IF(VLOOKUP(VLOOKUP($N2339,IMPOSTAZIONI!$E$6:$I$13,5,FALSE),IMPOSTAZIONI!$B$25:$N$32,3,FALSE)=0,"",VLOOKUP(VLOOKUP($N2339,IMPOSTAZIONI!$E$6:$I$13,5,FALSE),IMPOSTAZIONI!$B$25:$N$32,3,FALSE)))</f>
        <v/>
      </c>
      <c r="BT2339" s="20" t="str">
        <f>IF($N2339="","",IF(VLOOKUP(VLOOKUP($N2339,IMPOSTAZIONI!$E$6:$I$13,5,FALSE),IMPOSTAZIONI!$B$25:$N$32,6,FALSE)=0,"",VLOOKUP(VLOOKUP($N2339,IMPOSTAZIONI!$E$6:$I$13,5,FALSE),IMPOSTAZIONI!$B$25:$N$32,6,FALSE)))</f>
        <v/>
      </c>
      <c r="BU2339" s="20" t="str">
        <f>IF($N2339="","",IF(VLOOKUP(VLOOKUP($N2339,IMPOSTAZIONI!$E$6:$I$13,5,FALSE),IMPOSTAZIONI!$B$25:$N$32,9,FALSE)=0,"",VLOOKUP(VLOOKUP($N2339,IMPOSTAZIONI!$E$6:$I$13,5,FALSE),IMPOSTAZIONI!$B$25:$N$32,9,FALSE)))</f>
        <v/>
      </c>
      <c r="BV2339" s="20" t="str">
        <f>IF($N2339="","",IF(VLOOKUP(VLOOKUP($N2339,IMPOSTAZIONI!$E$6:$I$13,5,FALSE),IMPOSTAZIONI!$B$25:$N$32,12,FALSE)=0,"",VLOOKUP(VLOOKUP($N2339,IMPOSTAZIONI!$E$6:$I$13,5,FALSE),IMPOSTAZIONI!$B$25:$N$32,12,FALSE)))</f>
        <v/>
      </c>
      <c r="BW2339" s="221" t="str">
        <f t="shared" si="598"/>
        <v/>
      </c>
      <c r="BX2339" s="221" t="str">
        <f t="shared" si="599"/>
        <v/>
      </c>
      <c r="BY2339" s="221">
        <f t="shared" si="600"/>
        <v>0</v>
      </c>
      <c r="BZ2339" s="231">
        <f t="shared" si="601"/>
        <v>0</v>
      </c>
      <c r="CA2339" s="246">
        <f t="shared" si="602"/>
        <v>0</v>
      </c>
      <c r="CB2339" s="246">
        <f t="shared" si="603"/>
        <v>0</v>
      </c>
      <c r="CC2339" s="246" t="str">
        <f t="shared" si="604"/>
        <v/>
      </c>
      <c r="CD2339" s="246">
        <f t="shared" si="605"/>
        <v>5</v>
      </c>
      <c r="CE2339" s="246">
        <f t="shared" si="606"/>
        <v>0</v>
      </c>
      <c r="CF2339" s="276">
        <f t="shared" si="607"/>
        <v>0</v>
      </c>
      <c r="CG2339" s="277">
        <f t="shared" si="607"/>
        <v>0</v>
      </c>
      <c r="CH2339" s="277">
        <f t="shared" si="607"/>
        <v>0</v>
      </c>
      <c r="CI2339" s="278">
        <f t="shared" si="607"/>
        <v>0</v>
      </c>
      <c r="CJ2339" s="280">
        <f t="shared" si="608"/>
        <v>0</v>
      </c>
      <c r="CK2339" s="232">
        <f t="shared" si="609"/>
        <v>0</v>
      </c>
      <c r="CL2339" s="1"/>
    </row>
    <row r="2340" spans="1:90" ht="18" customHeight="1">
      <c r="A2340" s="1"/>
      <c r="B2340" s="1"/>
      <c r="C2340" s="314"/>
      <c r="D2340" s="287" t="str">
        <f t="shared" si="596"/>
        <v/>
      </c>
      <c r="E2340" s="449" t="str">
        <f t="shared" si="597"/>
        <v/>
      </c>
      <c r="F2340" s="450"/>
      <c r="G2340" s="451"/>
      <c r="H2340" s="452"/>
      <c r="I2340" s="453"/>
      <c r="J2340" s="453"/>
      <c r="K2340" s="453"/>
      <c r="L2340" s="453"/>
      <c r="M2340" s="454"/>
      <c r="N2340" s="455"/>
      <c r="O2340" s="456"/>
      <c r="P2340" s="456"/>
      <c r="Q2340" s="456"/>
      <c r="R2340" s="456"/>
      <c r="S2340" s="456"/>
      <c r="T2340" s="456"/>
      <c r="U2340" s="456"/>
      <c r="V2340" s="456"/>
      <c r="W2340" s="456"/>
      <c r="X2340" s="456"/>
      <c r="Y2340" s="456"/>
      <c r="Z2340" s="456"/>
      <c r="AA2340" s="456"/>
      <c r="AB2340" s="456"/>
      <c r="AC2340" s="456"/>
      <c r="AD2340" s="456"/>
      <c r="AE2340" s="457"/>
      <c r="AF2340" s="455"/>
      <c r="AG2340" s="456"/>
      <c r="AH2340" s="456"/>
      <c r="AI2340" s="456"/>
      <c r="AJ2340" s="456"/>
      <c r="AK2340" s="456"/>
      <c r="AL2340" s="456"/>
      <c r="AM2340" s="456"/>
      <c r="AN2340" s="457"/>
      <c r="AO2340" s="455"/>
      <c r="AP2340" s="456"/>
      <c r="AQ2340" s="456"/>
      <c r="AR2340" s="456"/>
      <c r="AS2340" s="456"/>
      <c r="AT2340" s="456"/>
      <c r="AU2340" s="456"/>
      <c r="AV2340" s="456"/>
      <c r="AW2340" s="456"/>
      <c r="AX2340" s="456"/>
      <c r="AY2340" s="456"/>
      <c r="AZ2340" s="456"/>
      <c r="BA2340" s="456"/>
      <c r="BB2340" s="456"/>
      <c r="BC2340" s="456"/>
      <c r="BD2340" s="456"/>
      <c r="BE2340" s="456"/>
      <c r="BF2340" s="456"/>
      <c r="BG2340" s="457"/>
      <c r="BH2340" s="458"/>
      <c r="BI2340" s="459"/>
      <c r="BJ2340" s="459"/>
      <c r="BK2340" s="459"/>
      <c r="BL2340" s="459"/>
      <c r="BM2340" s="460"/>
      <c r="BN2340" s="314"/>
      <c r="BO2340" s="314"/>
      <c r="BP2340" s="1"/>
      <c r="BQ2340" s="120">
        <f>IF($F$3="","",IF(N2340=$F$3,COUNTIF(BQ$23:BQ2339,"&gt;0")+1,0))</f>
        <v>0</v>
      </c>
      <c r="BR2340" s="1"/>
      <c r="BS2340" s="20" t="str">
        <f>IF($N2340="","",IF(VLOOKUP(VLOOKUP($N2340,IMPOSTAZIONI!$E$6:$I$13,5,FALSE),IMPOSTAZIONI!$B$25:$N$32,3,FALSE)=0,"",VLOOKUP(VLOOKUP($N2340,IMPOSTAZIONI!$E$6:$I$13,5,FALSE),IMPOSTAZIONI!$B$25:$N$32,3,FALSE)))</f>
        <v/>
      </c>
      <c r="BT2340" s="20" t="str">
        <f>IF($N2340="","",IF(VLOOKUP(VLOOKUP($N2340,IMPOSTAZIONI!$E$6:$I$13,5,FALSE),IMPOSTAZIONI!$B$25:$N$32,6,FALSE)=0,"",VLOOKUP(VLOOKUP($N2340,IMPOSTAZIONI!$E$6:$I$13,5,FALSE),IMPOSTAZIONI!$B$25:$N$32,6,FALSE)))</f>
        <v/>
      </c>
      <c r="BU2340" s="20" t="str">
        <f>IF($N2340="","",IF(VLOOKUP(VLOOKUP($N2340,IMPOSTAZIONI!$E$6:$I$13,5,FALSE),IMPOSTAZIONI!$B$25:$N$32,9,FALSE)=0,"",VLOOKUP(VLOOKUP($N2340,IMPOSTAZIONI!$E$6:$I$13,5,FALSE),IMPOSTAZIONI!$B$25:$N$32,9,FALSE)))</f>
        <v/>
      </c>
      <c r="BV2340" s="20" t="str">
        <f>IF($N2340="","",IF(VLOOKUP(VLOOKUP($N2340,IMPOSTAZIONI!$E$6:$I$13,5,FALSE),IMPOSTAZIONI!$B$25:$N$32,12,FALSE)=0,"",VLOOKUP(VLOOKUP($N2340,IMPOSTAZIONI!$E$6:$I$13,5,FALSE),IMPOSTAZIONI!$B$25:$N$32,12,FALSE)))</f>
        <v/>
      </c>
      <c r="BW2340" s="221" t="str">
        <f t="shared" si="598"/>
        <v/>
      </c>
      <c r="BX2340" s="221" t="str">
        <f t="shared" si="599"/>
        <v/>
      </c>
      <c r="BY2340" s="221">
        <f t="shared" si="600"/>
        <v>0</v>
      </c>
      <c r="BZ2340" s="231">
        <f t="shared" si="601"/>
        <v>0</v>
      </c>
      <c r="CA2340" s="246">
        <f t="shared" si="602"/>
        <v>0</v>
      </c>
      <c r="CB2340" s="246">
        <f t="shared" si="603"/>
        <v>0</v>
      </c>
      <c r="CC2340" s="246" t="str">
        <f t="shared" si="604"/>
        <v/>
      </c>
      <c r="CD2340" s="246">
        <f t="shared" si="605"/>
        <v>5</v>
      </c>
      <c r="CE2340" s="246">
        <f t="shared" si="606"/>
        <v>0</v>
      </c>
      <c r="CF2340" s="276">
        <f t="shared" si="607"/>
        <v>0</v>
      </c>
      <c r="CG2340" s="277">
        <f t="shared" si="607"/>
        <v>0</v>
      </c>
      <c r="CH2340" s="277">
        <f t="shared" si="607"/>
        <v>0</v>
      </c>
      <c r="CI2340" s="278">
        <f t="shared" si="607"/>
        <v>0</v>
      </c>
      <c r="CJ2340" s="280">
        <f t="shared" si="608"/>
        <v>0</v>
      </c>
      <c r="CK2340" s="232">
        <f t="shared" si="609"/>
        <v>0</v>
      </c>
      <c r="CL2340" s="1"/>
    </row>
    <row r="2341" spans="1:90" ht="18" customHeight="1">
      <c r="A2341" s="1"/>
      <c r="B2341" s="1"/>
      <c r="C2341" s="314"/>
      <c r="D2341" s="287" t="str">
        <f t="shared" si="596"/>
        <v/>
      </c>
      <c r="E2341" s="449" t="str">
        <f t="shared" si="597"/>
        <v/>
      </c>
      <c r="F2341" s="450"/>
      <c r="G2341" s="451"/>
      <c r="H2341" s="452"/>
      <c r="I2341" s="453"/>
      <c r="J2341" s="453"/>
      <c r="K2341" s="453"/>
      <c r="L2341" s="453"/>
      <c r="M2341" s="454"/>
      <c r="N2341" s="455"/>
      <c r="O2341" s="456"/>
      <c r="P2341" s="456"/>
      <c r="Q2341" s="456"/>
      <c r="R2341" s="456"/>
      <c r="S2341" s="456"/>
      <c r="T2341" s="456"/>
      <c r="U2341" s="456"/>
      <c r="V2341" s="456"/>
      <c r="W2341" s="456"/>
      <c r="X2341" s="456"/>
      <c r="Y2341" s="456"/>
      <c r="Z2341" s="456"/>
      <c r="AA2341" s="456"/>
      <c r="AB2341" s="456"/>
      <c r="AC2341" s="456"/>
      <c r="AD2341" s="456"/>
      <c r="AE2341" s="457"/>
      <c r="AF2341" s="455"/>
      <c r="AG2341" s="456"/>
      <c r="AH2341" s="456"/>
      <c r="AI2341" s="456"/>
      <c r="AJ2341" s="456"/>
      <c r="AK2341" s="456"/>
      <c r="AL2341" s="456"/>
      <c r="AM2341" s="456"/>
      <c r="AN2341" s="457"/>
      <c r="AO2341" s="455"/>
      <c r="AP2341" s="456"/>
      <c r="AQ2341" s="456"/>
      <c r="AR2341" s="456"/>
      <c r="AS2341" s="456"/>
      <c r="AT2341" s="456"/>
      <c r="AU2341" s="456"/>
      <c r="AV2341" s="456"/>
      <c r="AW2341" s="456"/>
      <c r="AX2341" s="456"/>
      <c r="AY2341" s="456"/>
      <c r="AZ2341" s="456"/>
      <c r="BA2341" s="456"/>
      <c r="BB2341" s="456"/>
      <c r="BC2341" s="456"/>
      <c r="BD2341" s="456"/>
      <c r="BE2341" s="456"/>
      <c r="BF2341" s="456"/>
      <c r="BG2341" s="457"/>
      <c r="BH2341" s="458"/>
      <c r="BI2341" s="459"/>
      <c r="BJ2341" s="459"/>
      <c r="BK2341" s="459"/>
      <c r="BL2341" s="459"/>
      <c r="BM2341" s="460"/>
      <c r="BN2341" s="314"/>
      <c r="BO2341" s="314"/>
      <c r="BP2341" s="1"/>
      <c r="BQ2341" s="120">
        <f>IF($F$3="","",IF(N2341=$F$3,COUNTIF(BQ$23:BQ2340,"&gt;0")+1,0))</f>
        <v>0</v>
      </c>
      <c r="BR2341" s="1"/>
      <c r="BS2341" s="20" t="str">
        <f>IF($N2341="","",IF(VLOOKUP(VLOOKUP($N2341,IMPOSTAZIONI!$E$6:$I$13,5,FALSE),IMPOSTAZIONI!$B$25:$N$32,3,FALSE)=0,"",VLOOKUP(VLOOKUP($N2341,IMPOSTAZIONI!$E$6:$I$13,5,FALSE),IMPOSTAZIONI!$B$25:$N$32,3,FALSE)))</f>
        <v/>
      </c>
      <c r="BT2341" s="20" t="str">
        <f>IF($N2341="","",IF(VLOOKUP(VLOOKUP($N2341,IMPOSTAZIONI!$E$6:$I$13,5,FALSE),IMPOSTAZIONI!$B$25:$N$32,6,FALSE)=0,"",VLOOKUP(VLOOKUP($N2341,IMPOSTAZIONI!$E$6:$I$13,5,FALSE),IMPOSTAZIONI!$B$25:$N$32,6,FALSE)))</f>
        <v/>
      </c>
      <c r="BU2341" s="20" t="str">
        <f>IF($N2341="","",IF(VLOOKUP(VLOOKUP($N2341,IMPOSTAZIONI!$E$6:$I$13,5,FALSE),IMPOSTAZIONI!$B$25:$N$32,9,FALSE)=0,"",VLOOKUP(VLOOKUP($N2341,IMPOSTAZIONI!$E$6:$I$13,5,FALSE),IMPOSTAZIONI!$B$25:$N$32,9,FALSE)))</f>
        <v/>
      </c>
      <c r="BV2341" s="20" t="str">
        <f>IF($N2341="","",IF(VLOOKUP(VLOOKUP($N2341,IMPOSTAZIONI!$E$6:$I$13,5,FALSE),IMPOSTAZIONI!$B$25:$N$32,12,FALSE)=0,"",VLOOKUP(VLOOKUP($N2341,IMPOSTAZIONI!$E$6:$I$13,5,FALSE),IMPOSTAZIONI!$B$25:$N$32,12,FALSE)))</f>
        <v/>
      </c>
      <c r="BW2341" s="221" t="str">
        <f t="shared" si="598"/>
        <v/>
      </c>
      <c r="BX2341" s="221" t="str">
        <f t="shared" si="599"/>
        <v/>
      </c>
      <c r="BY2341" s="221">
        <f t="shared" si="600"/>
        <v>0</v>
      </c>
      <c r="BZ2341" s="231">
        <f t="shared" si="601"/>
        <v>0</v>
      </c>
      <c r="CA2341" s="246">
        <f t="shared" si="602"/>
        <v>0</v>
      </c>
      <c r="CB2341" s="246">
        <f t="shared" si="603"/>
        <v>0</v>
      </c>
      <c r="CC2341" s="246" t="str">
        <f t="shared" si="604"/>
        <v/>
      </c>
      <c r="CD2341" s="246">
        <f t="shared" si="605"/>
        <v>5</v>
      </c>
      <c r="CE2341" s="246">
        <f t="shared" si="606"/>
        <v>0</v>
      </c>
      <c r="CF2341" s="276">
        <f t="shared" si="607"/>
        <v>0</v>
      </c>
      <c r="CG2341" s="277">
        <f t="shared" si="607"/>
        <v>0</v>
      </c>
      <c r="CH2341" s="277">
        <f t="shared" si="607"/>
        <v>0</v>
      </c>
      <c r="CI2341" s="278">
        <f t="shared" si="607"/>
        <v>0</v>
      </c>
      <c r="CJ2341" s="280">
        <f t="shared" si="608"/>
        <v>0</v>
      </c>
      <c r="CK2341" s="232">
        <f t="shared" si="609"/>
        <v>0</v>
      </c>
      <c r="CL2341" s="1"/>
    </row>
    <row r="2342" spans="1:90" ht="18" customHeight="1">
      <c r="A2342" s="1"/>
      <c r="B2342" s="1"/>
      <c r="C2342" s="314"/>
      <c r="D2342" s="287" t="str">
        <f t="shared" si="596"/>
        <v/>
      </c>
      <c r="E2342" s="449" t="str">
        <f t="shared" si="597"/>
        <v/>
      </c>
      <c r="F2342" s="450"/>
      <c r="G2342" s="451"/>
      <c r="H2342" s="452"/>
      <c r="I2342" s="453"/>
      <c r="J2342" s="453"/>
      <c r="K2342" s="453"/>
      <c r="L2342" s="453"/>
      <c r="M2342" s="454"/>
      <c r="N2342" s="455"/>
      <c r="O2342" s="456"/>
      <c r="P2342" s="456"/>
      <c r="Q2342" s="456"/>
      <c r="R2342" s="456"/>
      <c r="S2342" s="456"/>
      <c r="T2342" s="456"/>
      <c r="U2342" s="456"/>
      <c r="V2342" s="456"/>
      <c r="W2342" s="456"/>
      <c r="X2342" s="456"/>
      <c r="Y2342" s="456"/>
      <c r="Z2342" s="456"/>
      <c r="AA2342" s="456"/>
      <c r="AB2342" s="456"/>
      <c r="AC2342" s="456"/>
      <c r="AD2342" s="456"/>
      <c r="AE2342" s="457"/>
      <c r="AF2342" s="455"/>
      <c r="AG2342" s="456"/>
      <c r="AH2342" s="456"/>
      <c r="AI2342" s="456"/>
      <c r="AJ2342" s="456"/>
      <c r="AK2342" s="456"/>
      <c r="AL2342" s="456"/>
      <c r="AM2342" s="456"/>
      <c r="AN2342" s="457"/>
      <c r="AO2342" s="455"/>
      <c r="AP2342" s="456"/>
      <c r="AQ2342" s="456"/>
      <c r="AR2342" s="456"/>
      <c r="AS2342" s="456"/>
      <c r="AT2342" s="456"/>
      <c r="AU2342" s="456"/>
      <c r="AV2342" s="456"/>
      <c r="AW2342" s="456"/>
      <c r="AX2342" s="456"/>
      <c r="AY2342" s="456"/>
      <c r="AZ2342" s="456"/>
      <c r="BA2342" s="456"/>
      <c r="BB2342" s="456"/>
      <c r="BC2342" s="456"/>
      <c r="BD2342" s="456"/>
      <c r="BE2342" s="456"/>
      <c r="BF2342" s="456"/>
      <c r="BG2342" s="457"/>
      <c r="BH2342" s="458"/>
      <c r="BI2342" s="459"/>
      <c r="BJ2342" s="459"/>
      <c r="BK2342" s="459"/>
      <c r="BL2342" s="459"/>
      <c r="BM2342" s="460"/>
      <c r="BN2342" s="314"/>
      <c r="BO2342" s="314"/>
      <c r="BP2342" s="1"/>
      <c r="BQ2342" s="120">
        <f>IF($F$3="","",IF(N2342=$F$3,COUNTIF(BQ$23:BQ2341,"&gt;0")+1,0))</f>
        <v>0</v>
      </c>
      <c r="BR2342" s="1"/>
      <c r="BS2342" s="20" t="str">
        <f>IF($N2342="","",IF(VLOOKUP(VLOOKUP($N2342,IMPOSTAZIONI!$E$6:$I$13,5,FALSE),IMPOSTAZIONI!$B$25:$N$32,3,FALSE)=0,"",VLOOKUP(VLOOKUP($N2342,IMPOSTAZIONI!$E$6:$I$13,5,FALSE),IMPOSTAZIONI!$B$25:$N$32,3,FALSE)))</f>
        <v/>
      </c>
      <c r="BT2342" s="20" t="str">
        <f>IF($N2342="","",IF(VLOOKUP(VLOOKUP($N2342,IMPOSTAZIONI!$E$6:$I$13,5,FALSE),IMPOSTAZIONI!$B$25:$N$32,6,FALSE)=0,"",VLOOKUP(VLOOKUP($N2342,IMPOSTAZIONI!$E$6:$I$13,5,FALSE),IMPOSTAZIONI!$B$25:$N$32,6,FALSE)))</f>
        <v/>
      </c>
      <c r="BU2342" s="20" t="str">
        <f>IF($N2342="","",IF(VLOOKUP(VLOOKUP($N2342,IMPOSTAZIONI!$E$6:$I$13,5,FALSE),IMPOSTAZIONI!$B$25:$N$32,9,FALSE)=0,"",VLOOKUP(VLOOKUP($N2342,IMPOSTAZIONI!$E$6:$I$13,5,FALSE),IMPOSTAZIONI!$B$25:$N$32,9,FALSE)))</f>
        <v/>
      </c>
      <c r="BV2342" s="20" t="str">
        <f>IF($N2342="","",IF(VLOOKUP(VLOOKUP($N2342,IMPOSTAZIONI!$E$6:$I$13,5,FALSE),IMPOSTAZIONI!$B$25:$N$32,12,FALSE)=0,"",VLOOKUP(VLOOKUP($N2342,IMPOSTAZIONI!$E$6:$I$13,5,FALSE),IMPOSTAZIONI!$B$25:$N$32,12,FALSE)))</f>
        <v/>
      </c>
      <c r="BW2342" s="221" t="str">
        <f t="shared" si="598"/>
        <v/>
      </c>
      <c r="BX2342" s="221" t="str">
        <f t="shared" si="599"/>
        <v/>
      </c>
      <c r="BY2342" s="221">
        <f t="shared" si="600"/>
        <v>0</v>
      </c>
      <c r="BZ2342" s="231">
        <f t="shared" si="601"/>
        <v>0</v>
      </c>
      <c r="CA2342" s="246">
        <f t="shared" si="602"/>
        <v>0</v>
      </c>
      <c r="CB2342" s="246">
        <f t="shared" si="603"/>
        <v>0</v>
      </c>
      <c r="CC2342" s="246" t="str">
        <f t="shared" si="604"/>
        <v/>
      </c>
      <c r="CD2342" s="246">
        <f t="shared" si="605"/>
        <v>5</v>
      </c>
      <c r="CE2342" s="246">
        <f t="shared" si="606"/>
        <v>0</v>
      </c>
      <c r="CF2342" s="276">
        <f t="shared" si="607"/>
        <v>0</v>
      </c>
      <c r="CG2342" s="277">
        <f t="shared" si="607"/>
        <v>0</v>
      </c>
      <c r="CH2342" s="277">
        <f t="shared" si="607"/>
        <v>0</v>
      </c>
      <c r="CI2342" s="278">
        <f t="shared" si="607"/>
        <v>0</v>
      </c>
      <c r="CJ2342" s="280">
        <f t="shared" si="608"/>
        <v>0</v>
      </c>
      <c r="CK2342" s="232">
        <f t="shared" si="609"/>
        <v>0</v>
      </c>
      <c r="CL2342" s="1"/>
    </row>
    <row r="2343" spans="1:90" ht="18" customHeight="1">
      <c r="A2343" s="1"/>
      <c r="B2343" s="1"/>
      <c r="C2343" s="314"/>
      <c r="D2343" s="287" t="str">
        <f t="shared" si="596"/>
        <v/>
      </c>
      <c r="E2343" s="449" t="str">
        <f t="shared" si="597"/>
        <v/>
      </c>
      <c r="F2343" s="450"/>
      <c r="G2343" s="451"/>
      <c r="H2343" s="452"/>
      <c r="I2343" s="453"/>
      <c r="J2343" s="453"/>
      <c r="K2343" s="453"/>
      <c r="L2343" s="453"/>
      <c r="M2343" s="454"/>
      <c r="N2343" s="455"/>
      <c r="O2343" s="456"/>
      <c r="P2343" s="456"/>
      <c r="Q2343" s="456"/>
      <c r="R2343" s="456"/>
      <c r="S2343" s="456"/>
      <c r="T2343" s="456"/>
      <c r="U2343" s="456"/>
      <c r="V2343" s="456"/>
      <c r="W2343" s="456"/>
      <c r="X2343" s="456"/>
      <c r="Y2343" s="456"/>
      <c r="Z2343" s="456"/>
      <c r="AA2343" s="456"/>
      <c r="AB2343" s="456"/>
      <c r="AC2343" s="456"/>
      <c r="AD2343" s="456"/>
      <c r="AE2343" s="457"/>
      <c r="AF2343" s="455"/>
      <c r="AG2343" s="456"/>
      <c r="AH2343" s="456"/>
      <c r="AI2343" s="456"/>
      <c r="AJ2343" s="456"/>
      <c r="AK2343" s="456"/>
      <c r="AL2343" s="456"/>
      <c r="AM2343" s="456"/>
      <c r="AN2343" s="457"/>
      <c r="AO2343" s="455"/>
      <c r="AP2343" s="456"/>
      <c r="AQ2343" s="456"/>
      <c r="AR2343" s="456"/>
      <c r="AS2343" s="456"/>
      <c r="AT2343" s="456"/>
      <c r="AU2343" s="456"/>
      <c r="AV2343" s="456"/>
      <c r="AW2343" s="456"/>
      <c r="AX2343" s="456"/>
      <c r="AY2343" s="456"/>
      <c r="AZ2343" s="456"/>
      <c r="BA2343" s="456"/>
      <c r="BB2343" s="456"/>
      <c r="BC2343" s="456"/>
      <c r="BD2343" s="456"/>
      <c r="BE2343" s="456"/>
      <c r="BF2343" s="456"/>
      <c r="BG2343" s="457"/>
      <c r="BH2343" s="458"/>
      <c r="BI2343" s="459"/>
      <c r="BJ2343" s="459"/>
      <c r="BK2343" s="459"/>
      <c r="BL2343" s="459"/>
      <c r="BM2343" s="460"/>
      <c r="BN2343" s="314"/>
      <c r="BO2343" s="314"/>
      <c r="BP2343" s="1"/>
      <c r="BQ2343" s="120">
        <f>IF($F$3="","",IF(N2343=$F$3,COUNTIF(BQ$23:BQ2342,"&gt;0")+1,0))</f>
        <v>0</v>
      </c>
      <c r="BR2343" s="1"/>
      <c r="BS2343" s="20" t="str">
        <f>IF($N2343="","",IF(VLOOKUP(VLOOKUP($N2343,IMPOSTAZIONI!$E$6:$I$13,5,FALSE),IMPOSTAZIONI!$B$25:$N$32,3,FALSE)=0,"",VLOOKUP(VLOOKUP($N2343,IMPOSTAZIONI!$E$6:$I$13,5,FALSE),IMPOSTAZIONI!$B$25:$N$32,3,FALSE)))</f>
        <v/>
      </c>
      <c r="BT2343" s="20" t="str">
        <f>IF($N2343="","",IF(VLOOKUP(VLOOKUP($N2343,IMPOSTAZIONI!$E$6:$I$13,5,FALSE),IMPOSTAZIONI!$B$25:$N$32,6,FALSE)=0,"",VLOOKUP(VLOOKUP($N2343,IMPOSTAZIONI!$E$6:$I$13,5,FALSE),IMPOSTAZIONI!$B$25:$N$32,6,FALSE)))</f>
        <v/>
      </c>
      <c r="BU2343" s="20" t="str">
        <f>IF($N2343="","",IF(VLOOKUP(VLOOKUP($N2343,IMPOSTAZIONI!$E$6:$I$13,5,FALSE),IMPOSTAZIONI!$B$25:$N$32,9,FALSE)=0,"",VLOOKUP(VLOOKUP($N2343,IMPOSTAZIONI!$E$6:$I$13,5,FALSE),IMPOSTAZIONI!$B$25:$N$32,9,FALSE)))</f>
        <v/>
      </c>
      <c r="BV2343" s="20" t="str">
        <f>IF($N2343="","",IF(VLOOKUP(VLOOKUP($N2343,IMPOSTAZIONI!$E$6:$I$13,5,FALSE),IMPOSTAZIONI!$B$25:$N$32,12,FALSE)=0,"",VLOOKUP(VLOOKUP($N2343,IMPOSTAZIONI!$E$6:$I$13,5,FALSE),IMPOSTAZIONI!$B$25:$N$32,12,FALSE)))</f>
        <v/>
      </c>
      <c r="BW2343" s="221" t="str">
        <f t="shared" si="598"/>
        <v/>
      </c>
      <c r="BX2343" s="221" t="str">
        <f t="shared" si="599"/>
        <v/>
      </c>
      <c r="BY2343" s="221">
        <f t="shared" si="600"/>
        <v>0</v>
      </c>
      <c r="BZ2343" s="231">
        <f t="shared" si="601"/>
        <v>0</v>
      </c>
      <c r="CA2343" s="246">
        <f t="shared" si="602"/>
        <v>0</v>
      </c>
      <c r="CB2343" s="246">
        <f t="shared" si="603"/>
        <v>0</v>
      </c>
      <c r="CC2343" s="246" t="str">
        <f t="shared" si="604"/>
        <v/>
      </c>
      <c r="CD2343" s="246">
        <f t="shared" si="605"/>
        <v>5</v>
      </c>
      <c r="CE2343" s="246">
        <f t="shared" si="606"/>
        <v>0</v>
      </c>
      <c r="CF2343" s="276">
        <f t="shared" si="607"/>
        <v>0</v>
      </c>
      <c r="CG2343" s="277">
        <f t="shared" si="607"/>
        <v>0</v>
      </c>
      <c r="CH2343" s="277">
        <f t="shared" si="607"/>
        <v>0</v>
      </c>
      <c r="CI2343" s="278">
        <f t="shared" si="607"/>
        <v>0</v>
      </c>
      <c r="CJ2343" s="280">
        <f t="shared" si="608"/>
        <v>0</v>
      </c>
      <c r="CK2343" s="232">
        <f t="shared" si="609"/>
        <v>0</v>
      </c>
      <c r="CL2343" s="1"/>
    </row>
    <row r="2344" spans="1:90" ht="18" customHeight="1">
      <c r="A2344" s="1"/>
      <c r="B2344" s="1"/>
      <c r="C2344" s="314"/>
      <c r="D2344" s="287" t="str">
        <f t="shared" si="596"/>
        <v/>
      </c>
      <c r="E2344" s="449" t="str">
        <f t="shared" si="597"/>
        <v/>
      </c>
      <c r="F2344" s="450"/>
      <c r="G2344" s="451"/>
      <c r="H2344" s="452"/>
      <c r="I2344" s="453"/>
      <c r="J2344" s="453"/>
      <c r="K2344" s="453"/>
      <c r="L2344" s="453"/>
      <c r="M2344" s="454"/>
      <c r="N2344" s="455"/>
      <c r="O2344" s="456"/>
      <c r="P2344" s="456"/>
      <c r="Q2344" s="456"/>
      <c r="R2344" s="456"/>
      <c r="S2344" s="456"/>
      <c r="T2344" s="456"/>
      <c r="U2344" s="456"/>
      <c r="V2344" s="456"/>
      <c r="W2344" s="456"/>
      <c r="X2344" s="456"/>
      <c r="Y2344" s="456"/>
      <c r="Z2344" s="456"/>
      <c r="AA2344" s="456"/>
      <c r="AB2344" s="456"/>
      <c r="AC2344" s="456"/>
      <c r="AD2344" s="456"/>
      <c r="AE2344" s="457"/>
      <c r="AF2344" s="455"/>
      <c r="AG2344" s="456"/>
      <c r="AH2344" s="456"/>
      <c r="AI2344" s="456"/>
      <c r="AJ2344" s="456"/>
      <c r="AK2344" s="456"/>
      <c r="AL2344" s="456"/>
      <c r="AM2344" s="456"/>
      <c r="AN2344" s="457"/>
      <c r="AO2344" s="455"/>
      <c r="AP2344" s="456"/>
      <c r="AQ2344" s="456"/>
      <c r="AR2344" s="456"/>
      <c r="AS2344" s="456"/>
      <c r="AT2344" s="456"/>
      <c r="AU2344" s="456"/>
      <c r="AV2344" s="456"/>
      <c r="AW2344" s="456"/>
      <c r="AX2344" s="456"/>
      <c r="AY2344" s="456"/>
      <c r="AZ2344" s="456"/>
      <c r="BA2344" s="456"/>
      <c r="BB2344" s="456"/>
      <c r="BC2344" s="456"/>
      <c r="BD2344" s="456"/>
      <c r="BE2344" s="456"/>
      <c r="BF2344" s="456"/>
      <c r="BG2344" s="457"/>
      <c r="BH2344" s="458"/>
      <c r="BI2344" s="459"/>
      <c r="BJ2344" s="459"/>
      <c r="BK2344" s="459"/>
      <c r="BL2344" s="459"/>
      <c r="BM2344" s="460"/>
      <c r="BN2344" s="314"/>
      <c r="BO2344" s="314"/>
      <c r="BP2344" s="1"/>
      <c r="BQ2344" s="120">
        <f>IF($F$3="","",IF(N2344=$F$3,COUNTIF(BQ$23:BQ2343,"&gt;0")+1,0))</f>
        <v>0</v>
      </c>
      <c r="BR2344" s="1"/>
      <c r="BS2344" s="20" t="str">
        <f>IF($N2344="","",IF(VLOOKUP(VLOOKUP($N2344,IMPOSTAZIONI!$E$6:$I$13,5,FALSE),IMPOSTAZIONI!$B$25:$N$32,3,FALSE)=0,"",VLOOKUP(VLOOKUP($N2344,IMPOSTAZIONI!$E$6:$I$13,5,FALSE),IMPOSTAZIONI!$B$25:$N$32,3,FALSE)))</f>
        <v/>
      </c>
      <c r="BT2344" s="20" t="str">
        <f>IF($N2344="","",IF(VLOOKUP(VLOOKUP($N2344,IMPOSTAZIONI!$E$6:$I$13,5,FALSE),IMPOSTAZIONI!$B$25:$N$32,6,FALSE)=0,"",VLOOKUP(VLOOKUP($N2344,IMPOSTAZIONI!$E$6:$I$13,5,FALSE),IMPOSTAZIONI!$B$25:$N$32,6,FALSE)))</f>
        <v/>
      </c>
      <c r="BU2344" s="20" t="str">
        <f>IF($N2344="","",IF(VLOOKUP(VLOOKUP($N2344,IMPOSTAZIONI!$E$6:$I$13,5,FALSE),IMPOSTAZIONI!$B$25:$N$32,9,FALSE)=0,"",VLOOKUP(VLOOKUP($N2344,IMPOSTAZIONI!$E$6:$I$13,5,FALSE),IMPOSTAZIONI!$B$25:$N$32,9,FALSE)))</f>
        <v/>
      </c>
      <c r="BV2344" s="20" t="str">
        <f>IF($N2344="","",IF(VLOOKUP(VLOOKUP($N2344,IMPOSTAZIONI!$E$6:$I$13,5,FALSE),IMPOSTAZIONI!$B$25:$N$32,12,FALSE)=0,"",VLOOKUP(VLOOKUP($N2344,IMPOSTAZIONI!$E$6:$I$13,5,FALSE),IMPOSTAZIONI!$B$25:$N$32,12,FALSE)))</f>
        <v/>
      </c>
      <c r="BW2344" s="221" t="str">
        <f t="shared" si="598"/>
        <v/>
      </c>
      <c r="BX2344" s="221" t="str">
        <f t="shared" si="599"/>
        <v/>
      </c>
      <c r="BY2344" s="221">
        <f t="shared" si="600"/>
        <v>0</v>
      </c>
      <c r="BZ2344" s="231">
        <f t="shared" si="601"/>
        <v>0</v>
      </c>
      <c r="CA2344" s="246">
        <f t="shared" si="602"/>
        <v>0</v>
      </c>
      <c r="CB2344" s="246">
        <f t="shared" si="603"/>
        <v>0</v>
      </c>
      <c r="CC2344" s="246" t="str">
        <f t="shared" si="604"/>
        <v/>
      </c>
      <c r="CD2344" s="246">
        <f t="shared" si="605"/>
        <v>5</v>
      </c>
      <c r="CE2344" s="246">
        <f t="shared" si="606"/>
        <v>0</v>
      </c>
      <c r="CF2344" s="276">
        <f t="shared" si="607"/>
        <v>0</v>
      </c>
      <c r="CG2344" s="277">
        <f t="shared" si="607"/>
        <v>0</v>
      </c>
      <c r="CH2344" s="277">
        <f t="shared" si="607"/>
        <v>0</v>
      </c>
      <c r="CI2344" s="278">
        <f t="shared" si="607"/>
        <v>0</v>
      </c>
      <c r="CJ2344" s="280">
        <f t="shared" si="608"/>
        <v>0</v>
      </c>
      <c r="CK2344" s="232">
        <f t="shared" si="609"/>
        <v>0</v>
      </c>
      <c r="CL2344" s="1"/>
    </row>
    <row r="2345" spans="1:90" ht="18" customHeight="1">
      <c r="A2345" s="1"/>
      <c r="B2345" s="1"/>
      <c r="C2345" s="314"/>
      <c r="D2345" s="287" t="str">
        <f t="shared" si="596"/>
        <v/>
      </c>
      <c r="E2345" s="449" t="str">
        <f t="shared" si="597"/>
        <v/>
      </c>
      <c r="F2345" s="450"/>
      <c r="G2345" s="451"/>
      <c r="H2345" s="452"/>
      <c r="I2345" s="453"/>
      <c r="J2345" s="453"/>
      <c r="K2345" s="453"/>
      <c r="L2345" s="453"/>
      <c r="M2345" s="454"/>
      <c r="N2345" s="455"/>
      <c r="O2345" s="456"/>
      <c r="P2345" s="456"/>
      <c r="Q2345" s="456"/>
      <c r="R2345" s="456"/>
      <c r="S2345" s="456"/>
      <c r="T2345" s="456"/>
      <c r="U2345" s="456"/>
      <c r="V2345" s="456"/>
      <c r="W2345" s="456"/>
      <c r="X2345" s="456"/>
      <c r="Y2345" s="456"/>
      <c r="Z2345" s="456"/>
      <c r="AA2345" s="456"/>
      <c r="AB2345" s="456"/>
      <c r="AC2345" s="456"/>
      <c r="AD2345" s="456"/>
      <c r="AE2345" s="457"/>
      <c r="AF2345" s="455"/>
      <c r="AG2345" s="456"/>
      <c r="AH2345" s="456"/>
      <c r="AI2345" s="456"/>
      <c r="AJ2345" s="456"/>
      <c r="AK2345" s="456"/>
      <c r="AL2345" s="456"/>
      <c r="AM2345" s="456"/>
      <c r="AN2345" s="457"/>
      <c r="AO2345" s="455"/>
      <c r="AP2345" s="456"/>
      <c r="AQ2345" s="456"/>
      <c r="AR2345" s="456"/>
      <c r="AS2345" s="456"/>
      <c r="AT2345" s="456"/>
      <c r="AU2345" s="456"/>
      <c r="AV2345" s="456"/>
      <c r="AW2345" s="456"/>
      <c r="AX2345" s="456"/>
      <c r="AY2345" s="456"/>
      <c r="AZ2345" s="456"/>
      <c r="BA2345" s="456"/>
      <c r="BB2345" s="456"/>
      <c r="BC2345" s="456"/>
      <c r="BD2345" s="456"/>
      <c r="BE2345" s="456"/>
      <c r="BF2345" s="456"/>
      <c r="BG2345" s="457"/>
      <c r="BH2345" s="458"/>
      <c r="BI2345" s="459"/>
      <c r="BJ2345" s="459"/>
      <c r="BK2345" s="459"/>
      <c r="BL2345" s="459"/>
      <c r="BM2345" s="460"/>
      <c r="BN2345" s="314"/>
      <c r="BO2345" s="314"/>
      <c r="BP2345" s="1"/>
      <c r="BQ2345" s="120">
        <f>IF($F$3="","",IF(N2345=$F$3,COUNTIF(BQ$23:BQ2344,"&gt;0")+1,0))</f>
        <v>0</v>
      </c>
      <c r="BR2345" s="1"/>
      <c r="BS2345" s="20" t="str">
        <f>IF($N2345="","",IF(VLOOKUP(VLOOKUP($N2345,IMPOSTAZIONI!$E$6:$I$13,5,FALSE),IMPOSTAZIONI!$B$25:$N$32,3,FALSE)=0,"",VLOOKUP(VLOOKUP($N2345,IMPOSTAZIONI!$E$6:$I$13,5,FALSE),IMPOSTAZIONI!$B$25:$N$32,3,FALSE)))</f>
        <v/>
      </c>
      <c r="BT2345" s="20" t="str">
        <f>IF($N2345="","",IF(VLOOKUP(VLOOKUP($N2345,IMPOSTAZIONI!$E$6:$I$13,5,FALSE),IMPOSTAZIONI!$B$25:$N$32,6,FALSE)=0,"",VLOOKUP(VLOOKUP($N2345,IMPOSTAZIONI!$E$6:$I$13,5,FALSE),IMPOSTAZIONI!$B$25:$N$32,6,FALSE)))</f>
        <v/>
      </c>
      <c r="BU2345" s="20" t="str">
        <f>IF($N2345="","",IF(VLOOKUP(VLOOKUP($N2345,IMPOSTAZIONI!$E$6:$I$13,5,FALSE),IMPOSTAZIONI!$B$25:$N$32,9,FALSE)=0,"",VLOOKUP(VLOOKUP($N2345,IMPOSTAZIONI!$E$6:$I$13,5,FALSE),IMPOSTAZIONI!$B$25:$N$32,9,FALSE)))</f>
        <v/>
      </c>
      <c r="BV2345" s="20" t="str">
        <f>IF($N2345="","",IF(VLOOKUP(VLOOKUP($N2345,IMPOSTAZIONI!$E$6:$I$13,5,FALSE),IMPOSTAZIONI!$B$25:$N$32,12,FALSE)=0,"",VLOOKUP(VLOOKUP($N2345,IMPOSTAZIONI!$E$6:$I$13,5,FALSE),IMPOSTAZIONI!$B$25:$N$32,12,FALSE)))</f>
        <v/>
      </c>
      <c r="BW2345" s="221" t="str">
        <f t="shared" si="598"/>
        <v/>
      </c>
      <c r="BX2345" s="221" t="str">
        <f t="shared" si="599"/>
        <v/>
      </c>
      <c r="BY2345" s="221">
        <f t="shared" si="600"/>
        <v>0</v>
      </c>
      <c r="BZ2345" s="231">
        <f t="shared" si="601"/>
        <v>0</v>
      </c>
      <c r="CA2345" s="246">
        <f t="shared" si="602"/>
        <v>0</v>
      </c>
      <c r="CB2345" s="246">
        <f t="shared" si="603"/>
        <v>0</v>
      </c>
      <c r="CC2345" s="246" t="str">
        <f t="shared" si="604"/>
        <v/>
      </c>
      <c r="CD2345" s="246">
        <f t="shared" si="605"/>
        <v>5</v>
      </c>
      <c r="CE2345" s="246">
        <f t="shared" si="606"/>
        <v>0</v>
      </c>
      <c r="CF2345" s="276">
        <f t="shared" si="607"/>
        <v>0</v>
      </c>
      <c r="CG2345" s="277">
        <f t="shared" si="607"/>
        <v>0</v>
      </c>
      <c r="CH2345" s="277">
        <f t="shared" si="607"/>
        <v>0</v>
      </c>
      <c r="CI2345" s="278">
        <f t="shared" si="607"/>
        <v>0</v>
      </c>
      <c r="CJ2345" s="280">
        <f t="shared" si="608"/>
        <v>0</v>
      </c>
      <c r="CK2345" s="232">
        <f t="shared" si="609"/>
        <v>0</v>
      </c>
      <c r="CL2345" s="1"/>
    </row>
    <row r="2346" spans="1:90" ht="18" customHeight="1">
      <c r="A2346" s="1"/>
      <c r="B2346" s="1"/>
      <c r="C2346" s="314"/>
      <c r="D2346" s="287" t="str">
        <f t="shared" si="596"/>
        <v/>
      </c>
      <c r="E2346" s="449" t="str">
        <f t="shared" si="597"/>
        <v/>
      </c>
      <c r="F2346" s="450"/>
      <c r="G2346" s="451"/>
      <c r="H2346" s="452"/>
      <c r="I2346" s="453"/>
      <c r="J2346" s="453"/>
      <c r="K2346" s="453"/>
      <c r="L2346" s="453"/>
      <c r="M2346" s="454"/>
      <c r="N2346" s="455"/>
      <c r="O2346" s="456"/>
      <c r="P2346" s="456"/>
      <c r="Q2346" s="456"/>
      <c r="R2346" s="456"/>
      <c r="S2346" s="456"/>
      <c r="T2346" s="456"/>
      <c r="U2346" s="456"/>
      <c r="V2346" s="456"/>
      <c r="W2346" s="456"/>
      <c r="X2346" s="456"/>
      <c r="Y2346" s="456"/>
      <c r="Z2346" s="456"/>
      <c r="AA2346" s="456"/>
      <c r="AB2346" s="456"/>
      <c r="AC2346" s="456"/>
      <c r="AD2346" s="456"/>
      <c r="AE2346" s="457"/>
      <c r="AF2346" s="455"/>
      <c r="AG2346" s="456"/>
      <c r="AH2346" s="456"/>
      <c r="AI2346" s="456"/>
      <c r="AJ2346" s="456"/>
      <c r="AK2346" s="456"/>
      <c r="AL2346" s="456"/>
      <c r="AM2346" s="456"/>
      <c r="AN2346" s="457"/>
      <c r="AO2346" s="455"/>
      <c r="AP2346" s="456"/>
      <c r="AQ2346" s="456"/>
      <c r="AR2346" s="456"/>
      <c r="AS2346" s="456"/>
      <c r="AT2346" s="456"/>
      <c r="AU2346" s="456"/>
      <c r="AV2346" s="456"/>
      <c r="AW2346" s="456"/>
      <c r="AX2346" s="456"/>
      <c r="AY2346" s="456"/>
      <c r="AZ2346" s="456"/>
      <c r="BA2346" s="456"/>
      <c r="BB2346" s="456"/>
      <c r="BC2346" s="456"/>
      <c r="BD2346" s="456"/>
      <c r="BE2346" s="456"/>
      <c r="BF2346" s="456"/>
      <c r="BG2346" s="457"/>
      <c r="BH2346" s="458"/>
      <c r="BI2346" s="459"/>
      <c r="BJ2346" s="459"/>
      <c r="BK2346" s="459"/>
      <c r="BL2346" s="459"/>
      <c r="BM2346" s="460"/>
      <c r="BN2346" s="314"/>
      <c r="BO2346" s="314"/>
      <c r="BP2346" s="1"/>
      <c r="BQ2346" s="120">
        <f>IF($F$3="","",IF(N2346=$F$3,COUNTIF(BQ$23:BQ2345,"&gt;0")+1,0))</f>
        <v>0</v>
      </c>
      <c r="BR2346" s="1"/>
      <c r="BS2346" s="20" t="str">
        <f>IF($N2346="","",IF(VLOOKUP(VLOOKUP($N2346,IMPOSTAZIONI!$E$6:$I$13,5,FALSE),IMPOSTAZIONI!$B$25:$N$32,3,FALSE)=0,"",VLOOKUP(VLOOKUP($N2346,IMPOSTAZIONI!$E$6:$I$13,5,FALSE),IMPOSTAZIONI!$B$25:$N$32,3,FALSE)))</f>
        <v/>
      </c>
      <c r="BT2346" s="20" t="str">
        <f>IF($N2346="","",IF(VLOOKUP(VLOOKUP($N2346,IMPOSTAZIONI!$E$6:$I$13,5,FALSE),IMPOSTAZIONI!$B$25:$N$32,6,FALSE)=0,"",VLOOKUP(VLOOKUP($N2346,IMPOSTAZIONI!$E$6:$I$13,5,FALSE),IMPOSTAZIONI!$B$25:$N$32,6,FALSE)))</f>
        <v/>
      </c>
      <c r="BU2346" s="20" t="str">
        <f>IF($N2346="","",IF(VLOOKUP(VLOOKUP($N2346,IMPOSTAZIONI!$E$6:$I$13,5,FALSE),IMPOSTAZIONI!$B$25:$N$32,9,FALSE)=0,"",VLOOKUP(VLOOKUP($N2346,IMPOSTAZIONI!$E$6:$I$13,5,FALSE),IMPOSTAZIONI!$B$25:$N$32,9,FALSE)))</f>
        <v/>
      </c>
      <c r="BV2346" s="20" t="str">
        <f>IF($N2346="","",IF(VLOOKUP(VLOOKUP($N2346,IMPOSTAZIONI!$E$6:$I$13,5,FALSE),IMPOSTAZIONI!$B$25:$N$32,12,FALSE)=0,"",VLOOKUP(VLOOKUP($N2346,IMPOSTAZIONI!$E$6:$I$13,5,FALSE),IMPOSTAZIONI!$B$25:$N$32,12,FALSE)))</f>
        <v/>
      </c>
      <c r="BW2346" s="221" t="str">
        <f t="shared" si="598"/>
        <v/>
      </c>
      <c r="BX2346" s="221" t="str">
        <f t="shared" si="599"/>
        <v/>
      </c>
      <c r="BY2346" s="221">
        <f t="shared" si="600"/>
        <v>0</v>
      </c>
      <c r="BZ2346" s="231">
        <f t="shared" si="601"/>
        <v>0</v>
      </c>
      <c r="CA2346" s="246">
        <f t="shared" si="602"/>
        <v>0</v>
      </c>
      <c r="CB2346" s="246">
        <f t="shared" si="603"/>
        <v>0</v>
      </c>
      <c r="CC2346" s="246" t="str">
        <f t="shared" si="604"/>
        <v/>
      </c>
      <c r="CD2346" s="246">
        <f t="shared" si="605"/>
        <v>5</v>
      </c>
      <c r="CE2346" s="246">
        <f t="shared" si="606"/>
        <v>0</v>
      </c>
      <c r="CF2346" s="276">
        <f t="shared" si="607"/>
        <v>0</v>
      </c>
      <c r="CG2346" s="277">
        <f t="shared" si="607"/>
        <v>0</v>
      </c>
      <c r="CH2346" s="277">
        <f t="shared" si="607"/>
        <v>0</v>
      </c>
      <c r="CI2346" s="278">
        <f t="shared" si="607"/>
        <v>0</v>
      </c>
      <c r="CJ2346" s="280">
        <f t="shared" si="608"/>
        <v>0</v>
      </c>
      <c r="CK2346" s="232">
        <f t="shared" si="609"/>
        <v>0</v>
      </c>
      <c r="CL2346" s="1"/>
    </row>
    <row r="2347" spans="1:90" ht="18" customHeight="1">
      <c r="A2347" s="1"/>
      <c r="B2347" s="1"/>
      <c r="C2347" s="314"/>
      <c r="D2347" s="287" t="str">
        <f t="shared" si="596"/>
        <v/>
      </c>
      <c r="E2347" s="449" t="str">
        <f t="shared" si="597"/>
        <v/>
      </c>
      <c r="F2347" s="450"/>
      <c r="G2347" s="451"/>
      <c r="H2347" s="452"/>
      <c r="I2347" s="453"/>
      <c r="J2347" s="453"/>
      <c r="K2347" s="453"/>
      <c r="L2347" s="453"/>
      <c r="M2347" s="454"/>
      <c r="N2347" s="455"/>
      <c r="O2347" s="456"/>
      <c r="P2347" s="456"/>
      <c r="Q2347" s="456"/>
      <c r="R2347" s="456"/>
      <c r="S2347" s="456"/>
      <c r="T2347" s="456"/>
      <c r="U2347" s="456"/>
      <c r="V2347" s="456"/>
      <c r="W2347" s="456"/>
      <c r="X2347" s="456"/>
      <c r="Y2347" s="456"/>
      <c r="Z2347" s="456"/>
      <c r="AA2347" s="456"/>
      <c r="AB2347" s="456"/>
      <c r="AC2347" s="456"/>
      <c r="AD2347" s="456"/>
      <c r="AE2347" s="457"/>
      <c r="AF2347" s="455"/>
      <c r="AG2347" s="456"/>
      <c r="AH2347" s="456"/>
      <c r="AI2347" s="456"/>
      <c r="AJ2347" s="456"/>
      <c r="AK2347" s="456"/>
      <c r="AL2347" s="456"/>
      <c r="AM2347" s="456"/>
      <c r="AN2347" s="457"/>
      <c r="AO2347" s="455"/>
      <c r="AP2347" s="456"/>
      <c r="AQ2347" s="456"/>
      <c r="AR2347" s="456"/>
      <c r="AS2347" s="456"/>
      <c r="AT2347" s="456"/>
      <c r="AU2347" s="456"/>
      <c r="AV2347" s="456"/>
      <c r="AW2347" s="456"/>
      <c r="AX2347" s="456"/>
      <c r="AY2347" s="456"/>
      <c r="AZ2347" s="456"/>
      <c r="BA2347" s="456"/>
      <c r="BB2347" s="456"/>
      <c r="BC2347" s="456"/>
      <c r="BD2347" s="456"/>
      <c r="BE2347" s="456"/>
      <c r="BF2347" s="456"/>
      <c r="BG2347" s="457"/>
      <c r="BH2347" s="458"/>
      <c r="BI2347" s="459"/>
      <c r="BJ2347" s="459"/>
      <c r="BK2347" s="459"/>
      <c r="BL2347" s="459"/>
      <c r="BM2347" s="460"/>
      <c r="BN2347" s="314"/>
      <c r="BO2347" s="314"/>
      <c r="BP2347" s="1"/>
      <c r="BQ2347" s="120">
        <f>IF($F$3="","",IF(N2347=$F$3,COUNTIF(BQ$23:BQ2346,"&gt;0")+1,0))</f>
        <v>0</v>
      </c>
      <c r="BR2347" s="1"/>
      <c r="BS2347" s="20" t="str">
        <f>IF($N2347="","",IF(VLOOKUP(VLOOKUP($N2347,IMPOSTAZIONI!$E$6:$I$13,5,FALSE),IMPOSTAZIONI!$B$25:$N$32,3,FALSE)=0,"",VLOOKUP(VLOOKUP($N2347,IMPOSTAZIONI!$E$6:$I$13,5,FALSE),IMPOSTAZIONI!$B$25:$N$32,3,FALSE)))</f>
        <v/>
      </c>
      <c r="BT2347" s="20" t="str">
        <f>IF($N2347="","",IF(VLOOKUP(VLOOKUP($N2347,IMPOSTAZIONI!$E$6:$I$13,5,FALSE),IMPOSTAZIONI!$B$25:$N$32,6,FALSE)=0,"",VLOOKUP(VLOOKUP($N2347,IMPOSTAZIONI!$E$6:$I$13,5,FALSE),IMPOSTAZIONI!$B$25:$N$32,6,FALSE)))</f>
        <v/>
      </c>
      <c r="BU2347" s="20" t="str">
        <f>IF($N2347="","",IF(VLOOKUP(VLOOKUP($N2347,IMPOSTAZIONI!$E$6:$I$13,5,FALSE),IMPOSTAZIONI!$B$25:$N$32,9,FALSE)=0,"",VLOOKUP(VLOOKUP($N2347,IMPOSTAZIONI!$E$6:$I$13,5,FALSE),IMPOSTAZIONI!$B$25:$N$32,9,FALSE)))</f>
        <v/>
      </c>
      <c r="BV2347" s="20" t="str">
        <f>IF($N2347="","",IF(VLOOKUP(VLOOKUP($N2347,IMPOSTAZIONI!$E$6:$I$13,5,FALSE),IMPOSTAZIONI!$B$25:$N$32,12,FALSE)=0,"",VLOOKUP(VLOOKUP($N2347,IMPOSTAZIONI!$E$6:$I$13,5,FALSE),IMPOSTAZIONI!$B$25:$N$32,12,FALSE)))</f>
        <v/>
      </c>
      <c r="BW2347" s="221" t="str">
        <f t="shared" si="598"/>
        <v/>
      </c>
      <c r="BX2347" s="221" t="str">
        <f t="shared" si="599"/>
        <v/>
      </c>
      <c r="BY2347" s="221">
        <f t="shared" si="600"/>
        <v>0</v>
      </c>
      <c r="BZ2347" s="231">
        <f t="shared" si="601"/>
        <v>0</v>
      </c>
      <c r="CA2347" s="246">
        <f t="shared" si="602"/>
        <v>0</v>
      </c>
      <c r="CB2347" s="246">
        <f t="shared" si="603"/>
        <v>0</v>
      </c>
      <c r="CC2347" s="246" t="str">
        <f t="shared" si="604"/>
        <v/>
      </c>
      <c r="CD2347" s="246">
        <f t="shared" si="605"/>
        <v>5</v>
      </c>
      <c r="CE2347" s="246">
        <f t="shared" si="606"/>
        <v>0</v>
      </c>
      <c r="CF2347" s="276">
        <f t="shared" si="607"/>
        <v>0</v>
      </c>
      <c r="CG2347" s="277">
        <f t="shared" si="607"/>
        <v>0</v>
      </c>
      <c r="CH2347" s="277">
        <f t="shared" si="607"/>
        <v>0</v>
      </c>
      <c r="CI2347" s="278">
        <f t="shared" si="607"/>
        <v>0</v>
      </c>
      <c r="CJ2347" s="280">
        <f t="shared" si="608"/>
        <v>0</v>
      </c>
      <c r="CK2347" s="232">
        <f t="shared" si="609"/>
        <v>0</v>
      </c>
      <c r="CL2347" s="1"/>
    </row>
    <row r="2348" spans="1:90" ht="18" customHeight="1">
      <c r="A2348" s="1"/>
      <c r="B2348" s="1"/>
      <c r="C2348" s="314"/>
      <c r="D2348" s="287" t="str">
        <f t="shared" si="596"/>
        <v/>
      </c>
      <c r="E2348" s="449" t="str">
        <f t="shared" si="597"/>
        <v/>
      </c>
      <c r="F2348" s="450"/>
      <c r="G2348" s="451"/>
      <c r="H2348" s="452"/>
      <c r="I2348" s="453"/>
      <c r="J2348" s="453"/>
      <c r="K2348" s="453"/>
      <c r="L2348" s="453"/>
      <c r="M2348" s="454"/>
      <c r="N2348" s="455"/>
      <c r="O2348" s="456"/>
      <c r="P2348" s="456"/>
      <c r="Q2348" s="456"/>
      <c r="R2348" s="456"/>
      <c r="S2348" s="456"/>
      <c r="T2348" s="456"/>
      <c r="U2348" s="456"/>
      <c r="V2348" s="456"/>
      <c r="W2348" s="456"/>
      <c r="X2348" s="456"/>
      <c r="Y2348" s="456"/>
      <c r="Z2348" s="456"/>
      <c r="AA2348" s="456"/>
      <c r="AB2348" s="456"/>
      <c r="AC2348" s="456"/>
      <c r="AD2348" s="456"/>
      <c r="AE2348" s="457"/>
      <c r="AF2348" s="455"/>
      <c r="AG2348" s="456"/>
      <c r="AH2348" s="456"/>
      <c r="AI2348" s="456"/>
      <c r="AJ2348" s="456"/>
      <c r="AK2348" s="456"/>
      <c r="AL2348" s="456"/>
      <c r="AM2348" s="456"/>
      <c r="AN2348" s="457"/>
      <c r="AO2348" s="455"/>
      <c r="AP2348" s="456"/>
      <c r="AQ2348" s="456"/>
      <c r="AR2348" s="456"/>
      <c r="AS2348" s="456"/>
      <c r="AT2348" s="456"/>
      <c r="AU2348" s="456"/>
      <c r="AV2348" s="456"/>
      <c r="AW2348" s="456"/>
      <c r="AX2348" s="456"/>
      <c r="AY2348" s="456"/>
      <c r="AZ2348" s="456"/>
      <c r="BA2348" s="456"/>
      <c r="BB2348" s="456"/>
      <c r="BC2348" s="456"/>
      <c r="BD2348" s="456"/>
      <c r="BE2348" s="456"/>
      <c r="BF2348" s="456"/>
      <c r="BG2348" s="457"/>
      <c r="BH2348" s="458"/>
      <c r="BI2348" s="459"/>
      <c r="BJ2348" s="459"/>
      <c r="BK2348" s="459"/>
      <c r="BL2348" s="459"/>
      <c r="BM2348" s="460"/>
      <c r="BN2348" s="314"/>
      <c r="BO2348" s="314"/>
      <c r="BP2348" s="1"/>
      <c r="BQ2348" s="120">
        <f>IF($F$3="","",IF(N2348=$F$3,COUNTIF(BQ$23:BQ2347,"&gt;0")+1,0))</f>
        <v>0</v>
      </c>
      <c r="BR2348" s="1"/>
      <c r="BS2348" s="20" t="str">
        <f>IF($N2348="","",IF(VLOOKUP(VLOOKUP($N2348,IMPOSTAZIONI!$E$6:$I$13,5,FALSE),IMPOSTAZIONI!$B$25:$N$32,3,FALSE)=0,"",VLOOKUP(VLOOKUP($N2348,IMPOSTAZIONI!$E$6:$I$13,5,FALSE),IMPOSTAZIONI!$B$25:$N$32,3,FALSE)))</f>
        <v/>
      </c>
      <c r="BT2348" s="20" t="str">
        <f>IF($N2348="","",IF(VLOOKUP(VLOOKUP($N2348,IMPOSTAZIONI!$E$6:$I$13,5,FALSE),IMPOSTAZIONI!$B$25:$N$32,6,FALSE)=0,"",VLOOKUP(VLOOKUP($N2348,IMPOSTAZIONI!$E$6:$I$13,5,FALSE),IMPOSTAZIONI!$B$25:$N$32,6,FALSE)))</f>
        <v/>
      </c>
      <c r="BU2348" s="20" t="str">
        <f>IF($N2348="","",IF(VLOOKUP(VLOOKUP($N2348,IMPOSTAZIONI!$E$6:$I$13,5,FALSE),IMPOSTAZIONI!$B$25:$N$32,9,FALSE)=0,"",VLOOKUP(VLOOKUP($N2348,IMPOSTAZIONI!$E$6:$I$13,5,FALSE),IMPOSTAZIONI!$B$25:$N$32,9,FALSE)))</f>
        <v/>
      </c>
      <c r="BV2348" s="20" t="str">
        <f>IF($N2348="","",IF(VLOOKUP(VLOOKUP($N2348,IMPOSTAZIONI!$E$6:$I$13,5,FALSE),IMPOSTAZIONI!$B$25:$N$32,12,FALSE)=0,"",VLOOKUP(VLOOKUP($N2348,IMPOSTAZIONI!$E$6:$I$13,5,FALSE),IMPOSTAZIONI!$B$25:$N$32,12,FALSE)))</f>
        <v/>
      </c>
      <c r="BW2348" s="221" t="str">
        <f t="shared" si="598"/>
        <v/>
      </c>
      <c r="BX2348" s="221" t="str">
        <f t="shared" si="599"/>
        <v/>
      </c>
      <c r="BY2348" s="221">
        <f t="shared" si="600"/>
        <v>0</v>
      </c>
      <c r="BZ2348" s="231">
        <f t="shared" si="601"/>
        <v>0</v>
      </c>
      <c r="CA2348" s="246">
        <f t="shared" si="602"/>
        <v>0</v>
      </c>
      <c r="CB2348" s="246">
        <f t="shared" si="603"/>
        <v>0</v>
      </c>
      <c r="CC2348" s="246" t="str">
        <f t="shared" si="604"/>
        <v/>
      </c>
      <c r="CD2348" s="246">
        <f t="shared" si="605"/>
        <v>5</v>
      </c>
      <c r="CE2348" s="246">
        <f t="shared" si="606"/>
        <v>0</v>
      </c>
      <c r="CF2348" s="276">
        <f t="shared" si="607"/>
        <v>0</v>
      </c>
      <c r="CG2348" s="277">
        <f t="shared" si="607"/>
        <v>0</v>
      </c>
      <c r="CH2348" s="277">
        <f t="shared" si="607"/>
        <v>0</v>
      </c>
      <c r="CI2348" s="278">
        <f t="shared" si="607"/>
        <v>0</v>
      </c>
      <c r="CJ2348" s="280">
        <f t="shared" si="608"/>
        <v>0</v>
      </c>
      <c r="CK2348" s="232">
        <f t="shared" si="609"/>
        <v>0</v>
      </c>
      <c r="CL2348" s="1"/>
    </row>
    <row r="2349" spans="1:90" ht="18" customHeight="1">
      <c r="A2349" s="1"/>
      <c r="B2349" s="1"/>
      <c r="C2349" s="314"/>
      <c r="D2349" s="287" t="str">
        <f t="shared" si="596"/>
        <v/>
      </c>
      <c r="E2349" s="449" t="str">
        <f t="shared" si="597"/>
        <v/>
      </c>
      <c r="F2349" s="450"/>
      <c r="G2349" s="451"/>
      <c r="H2349" s="452"/>
      <c r="I2349" s="453"/>
      <c r="J2349" s="453"/>
      <c r="K2349" s="453"/>
      <c r="L2349" s="453"/>
      <c r="M2349" s="454"/>
      <c r="N2349" s="455"/>
      <c r="O2349" s="456"/>
      <c r="P2349" s="456"/>
      <c r="Q2349" s="456"/>
      <c r="R2349" s="456"/>
      <c r="S2349" s="456"/>
      <c r="T2349" s="456"/>
      <c r="U2349" s="456"/>
      <c r="V2349" s="456"/>
      <c r="W2349" s="456"/>
      <c r="X2349" s="456"/>
      <c r="Y2349" s="456"/>
      <c r="Z2349" s="456"/>
      <c r="AA2349" s="456"/>
      <c r="AB2349" s="456"/>
      <c r="AC2349" s="456"/>
      <c r="AD2349" s="456"/>
      <c r="AE2349" s="457"/>
      <c r="AF2349" s="455"/>
      <c r="AG2349" s="456"/>
      <c r="AH2349" s="456"/>
      <c r="AI2349" s="456"/>
      <c r="AJ2349" s="456"/>
      <c r="AK2349" s="456"/>
      <c r="AL2349" s="456"/>
      <c r="AM2349" s="456"/>
      <c r="AN2349" s="457"/>
      <c r="AO2349" s="455"/>
      <c r="AP2349" s="456"/>
      <c r="AQ2349" s="456"/>
      <c r="AR2349" s="456"/>
      <c r="AS2349" s="456"/>
      <c r="AT2349" s="456"/>
      <c r="AU2349" s="456"/>
      <c r="AV2349" s="456"/>
      <c r="AW2349" s="456"/>
      <c r="AX2349" s="456"/>
      <c r="AY2349" s="456"/>
      <c r="AZ2349" s="456"/>
      <c r="BA2349" s="456"/>
      <c r="BB2349" s="456"/>
      <c r="BC2349" s="456"/>
      <c r="BD2349" s="456"/>
      <c r="BE2349" s="456"/>
      <c r="BF2349" s="456"/>
      <c r="BG2349" s="457"/>
      <c r="BH2349" s="458"/>
      <c r="BI2349" s="459"/>
      <c r="BJ2349" s="459"/>
      <c r="BK2349" s="459"/>
      <c r="BL2349" s="459"/>
      <c r="BM2349" s="460"/>
      <c r="BN2349" s="314"/>
      <c r="BO2349" s="314"/>
      <c r="BP2349" s="1"/>
      <c r="BQ2349" s="120">
        <f>IF($F$3="","",IF(N2349=$F$3,COUNTIF(BQ$23:BQ2348,"&gt;0")+1,0))</f>
        <v>0</v>
      </c>
      <c r="BR2349" s="1"/>
      <c r="BS2349" s="20" t="str">
        <f>IF($N2349="","",IF(VLOOKUP(VLOOKUP($N2349,IMPOSTAZIONI!$E$6:$I$13,5,FALSE),IMPOSTAZIONI!$B$25:$N$32,3,FALSE)=0,"",VLOOKUP(VLOOKUP($N2349,IMPOSTAZIONI!$E$6:$I$13,5,FALSE),IMPOSTAZIONI!$B$25:$N$32,3,FALSE)))</f>
        <v/>
      </c>
      <c r="BT2349" s="20" t="str">
        <f>IF($N2349="","",IF(VLOOKUP(VLOOKUP($N2349,IMPOSTAZIONI!$E$6:$I$13,5,FALSE),IMPOSTAZIONI!$B$25:$N$32,6,FALSE)=0,"",VLOOKUP(VLOOKUP($N2349,IMPOSTAZIONI!$E$6:$I$13,5,FALSE),IMPOSTAZIONI!$B$25:$N$32,6,FALSE)))</f>
        <v/>
      </c>
      <c r="BU2349" s="20" t="str">
        <f>IF($N2349="","",IF(VLOOKUP(VLOOKUP($N2349,IMPOSTAZIONI!$E$6:$I$13,5,FALSE),IMPOSTAZIONI!$B$25:$N$32,9,FALSE)=0,"",VLOOKUP(VLOOKUP($N2349,IMPOSTAZIONI!$E$6:$I$13,5,FALSE),IMPOSTAZIONI!$B$25:$N$32,9,FALSE)))</f>
        <v/>
      </c>
      <c r="BV2349" s="20" t="str">
        <f>IF($N2349="","",IF(VLOOKUP(VLOOKUP($N2349,IMPOSTAZIONI!$E$6:$I$13,5,FALSE),IMPOSTAZIONI!$B$25:$N$32,12,FALSE)=0,"",VLOOKUP(VLOOKUP($N2349,IMPOSTAZIONI!$E$6:$I$13,5,FALSE),IMPOSTAZIONI!$B$25:$N$32,12,FALSE)))</f>
        <v/>
      </c>
      <c r="BW2349" s="221" t="str">
        <f t="shared" si="598"/>
        <v/>
      </c>
      <c r="BX2349" s="221" t="str">
        <f t="shared" si="599"/>
        <v/>
      </c>
      <c r="BY2349" s="221">
        <f t="shared" si="600"/>
        <v>0</v>
      </c>
      <c r="BZ2349" s="231">
        <f t="shared" si="601"/>
        <v>0</v>
      </c>
      <c r="CA2349" s="246">
        <f t="shared" si="602"/>
        <v>0</v>
      </c>
      <c r="CB2349" s="246">
        <f t="shared" si="603"/>
        <v>0</v>
      </c>
      <c r="CC2349" s="246" t="str">
        <f t="shared" si="604"/>
        <v/>
      </c>
      <c r="CD2349" s="246">
        <f t="shared" si="605"/>
        <v>5</v>
      </c>
      <c r="CE2349" s="246">
        <f t="shared" si="606"/>
        <v>0</v>
      </c>
      <c r="CF2349" s="276">
        <f t="shared" si="607"/>
        <v>0</v>
      </c>
      <c r="CG2349" s="277">
        <f t="shared" si="607"/>
        <v>0</v>
      </c>
      <c r="CH2349" s="277">
        <f t="shared" si="607"/>
        <v>0</v>
      </c>
      <c r="CI2349" s="278">
        <f t="shared" si="607"/>
        <v>0</v>
      </c>
      <c r="CJ2349" s="280">
        <f t="shared" si="608"/>
        <v>0</v>
      </c>
      <c r="CK2349" s="232">
        <f t="shared" si="609"/>
        <v>0</v>
      </c>
      <c r="CL2349" s="1"/>
    </row>
    <row r="2350" spans="1:90" ht="18" customHeight="1">
      <c r="A2350" s="1"/>
      <c r="B2350" s="1"/>
      <c r="C2350" s="314"/>
      <c r="D2350" s="287" t="str">
        <f t="shared" si="596"/>
        <v/>
      </c>
      <c r="E2350" s="449" t="str">
        <f t="shared" si="597"/>
        <v/>
      </c>
      <c r="F2350" s="450"/>
      <c r="G2350" s="451"/>
      <c r="H2350" s="452"/>
      <c r="I2350" s="453"/>
      <c r="J2350" s="453"/>
      <c r="K2350" s="453"/>
      <c r="L2350" s="453"/>
      <c r="M2350" s="454"/>
      <c r="N2350" s="455"/>
      <c r="O2350" s="456"/>
      <c r="P2350" s="456"/>
      <c r="Q2350" s="456"/>
      <c r="R2350" s="456"/>
      <c r="S2350" s="456"/>
      <c r="T2350" s="456"/>
      <c r="U2350" s="456"/>
      <c r="V2350" s="456"/>
      <c r="W2350" s="456"/>
      <c r="X2350" s="456"/>
      <c r="Y2350" s="456"/>
      <c r="Z2350" s="456"/>
      <c r="AA2350" s="456"/>
      <c r="AB2350" s="456"/>
      <c r="AC2350" s="456"/>
      <c r="AD2350" s="456"/>
      <c r="AE2350" s="457"/>
      <c r="AF2350" s="455"/>
      <c r="AG2350" s="456"/>
      <c r="AH2350" s="456"/>
      <c r="AI2350" s="456"/>
      <c r="AJ2350" s="456"/>
      <c r="AK2350" s="456"/>
      <c r="AL2350" s="456"/>
      <c r="AM2350" s="456"/>
      <c r="AN2350" s="457"/>
      <c r="AO2350" s="455"/>
      <c r="AP2350" s="456"/>
      <c r="AQ2350" s="456"/>
      <c r="AR2350" s="456"/>
      <c r="AS2350" s="456"/>
      <c r="AT2350" s="456"/>
      <c r="AU2350" s="456"/>
      <c r="AV2350" s="456"/>
      <c r="AW2350" s="456"/>
      <c r="AX2350" s="456"/>
      <c r="AY2350" s="456"/>
      <c r="AZ2350" s="456"/>
      <c r="BA2350" s="456"/>
      <c r="BB2350" s="456"/>
      <c r="BC2350" s="456"/>
      <c r="BD2350" s="456"/>
      <c r="BE2350" s="456"/>
      <c r="BF2350" s="456"/>
      <c r="BG2350" s="457"/>
      <c r="BH2350" s="458"/>
      <c r="BI2350" s="459"/>
      <c r="BJ2350" s="459"/>
      <c r="BK2350" s="459"/>
      <c r="BL2350" s="459"/>
      <c r="BM2350" s="460"/>
      <c r="BN2350" s="314"/>
      <c r="BO2350" s="314"/>
      <c r="BP2350" s="1"/>
      <c r="BQ2350" s="120">
        <f>IF($F$3="","",IF(N2350=$F$3,COUNTIF(BQ$23:BQ2349,"&gt;0")+1,0))</f>
        <v>0</v>
      </c>
      <c r="BR2350" s="1"/>
      <c r="BS2350" s="20" t="str">
        <f>IF($N2350="","",IF(VLOOKUP(VLOOKUP($N2350,IMPOSTAZIONI!$E$6:$I$13,5,FALSE),IMPOSTAZIONI!$B$25:$N$32,3,FALSE)=0,"",VLOOKUP(VLOOKUP($N2350,IMPOSTAZIONI!$E$6:$I$13,5,FALSE),IMPOSTAZIONI!$B$25:$N$32,3,FALSE)))</f>
        <v/>
      </c>
      <c r="BT2350" s="20" t="str">
        <f>IF($N2350="","",IF(VLOOKUP(VLOOKUP($N2350,IMPOSTAZIONI!$E$6:$I$13,5,FALSE),IMPOSTAZIONI!$B$25:$N$32,6,FALSE)=0,"",VLOOKUP(VLOOKUP($N2350,IMPOSTAZIONI!$E$6:$I$13,5,FALSE),IMPOSTAZIONI!$B$25:$N$32,6,FALSE)))</f>
        <v/>
      </c>
      <c r="BU2350" s="20" t="str">
        <f>IF($N2350="","",IF(VLOOKUP(VLOOKUP($N2350,IMPOSTAZIONI!$E$6:$I$13,5,FALSE),IMPOSTAZIONI!$B$25:$N$32,9,FALSE)=0,"",VLOOKUP(VLOOKUP($N2350,IMPOSTAZIONI!$E$6:$I$13,5,FALSE),IMPOSTAZIONI!$B$25:$N$32,9,FALSE)))</f>
        <v/>
      </c>
      <c r="BV2350" s="20" t="str">
        <f>IF($N2350="","",IF(VLOOKUP(VLOOKUP($N2350,IMPOSTAZIONI!$E$6:$I$13,5,FALSE),IMPOSTAZIONI!$B$25:$N$32,12,FALSE)=0,"",VLOOKUP(VLOOKUP($N2350,IMPOSTAZIONI!$E$6:$I$13,5,FALSE),IMPOSTAZIONI!$B$25:$N$32,12,FALSE)))</f>
        <v/>
      </c>
      <c r="BW2350" s="221" t="str">
        <f t="shared" si="598"/>
        <v/>
      </c>
      <c r="BX2350" s="221" t="str">
        <f t="shared" si="599"/>
        <v/>
      </c>
      <c r="BY2350" s="221">
        <f t="shared" si="600"/>
        <v>0</v>
      </c>
      <c r="BZ2350" s="231">
        <f t="shared" si="601"/>
        <v>0</v>
      </c>
      <c r="CA2350" s="246">
        <f t="shared" si="602"/>
        <v>0</v>
      </c>
      <c r="CB2350" s="246">
        <f t="shared" si="603"/>
        <v>0</v>
      </c>
      <c r="CC2350" s="246" t="str">
        <f t="shared" si="604"/>
        <v/>
      </c>
      <c r="CD2350" s="246">
        <f t="shared" si="605"/>
        <v>5</v>
      </c>
      <c r="CE2350" s="246">
        <f t="shared" si="606"/>
        <v>0</v>
      </c>
      <c r="CF2350" s="276">
        <f t="shared" si="607"/>
        <v>0</v>
      </c>
      <c r="CG2350" s="277">
        <f t="shared" si="607"/>
        <v>0</v>
      </c>
      <c r="CH2350" s="277">
        <f t="shared" si="607"/>
        <v>0</v>
      </c>
      <c r="CI2350" s="278">
        <f t="shared" si="607"/>
        <v>0</v>
      </c>
      <c r="CJ2350" s="280">
        <f t="shared" si="608"/>
        <v>0</v>
      </c>
      <c r="CK2350" s="232">
        <f t="shared" si="609"/>
        <v>0</v>
      </c>
      <c r="CL2350" s="1"/>
    </row>
    <row r="2351" spans="1:90" ht="18" customHeight="1">
      <c r="A2351" s="1"/>
      <c r="B2351" s="1"/>
      <c r="C2351" s="314"/>
      <c r="D2351" s="287" t="str">
        <f t="shared" si="596"/>
        <v/>
      </c>
      <c r="E2351" s="449" t="str">
        <f t="shared" si="597"/>
        <v/>
      </c>
      <c r="F2351" s="450"/>
      <c r="G2351" s="451"/>
      <c r="H2351" s="452"/>
      <c r="I2351" s="453"/>
      <c r="J2351" s="453"/>
      <c r="K2351" s="453"/>
      <c r="L2351" s="453"/>
      <c r="M2351" s="454"/>
      <c r="N2351" s="455"/>
      <c r="O2351" s="456"/>
      <c r="P2351" s="456"/>
      <c r="Q2351" s="456"/>
      <c r="R2351" s="456"/>
      <c r="S2351" s="456"/>
      <c r="T2351" s="456"/>
      <c r="U2351" s="456"/>
      <c r="V2351" s="456"/>
      <c r="W2351" s="456"/>
      <c r="X2351" s="456"/>
      <c r="Y2351" s="456"/>
      <c r="Z2351" s="456"/>
      <c r="AA2351" s="456"/>
      <c r="AB2351" s="456"/>
      <c r="AC2351" s="456"/>
      <c r="AD2351" s="456"/>
      <c r="AE2351" s="457"/>
      <c r="AF2351" s="455"/>
      <c r="AG2351" s="456"/>
      <c r="AH2351" s="456"/>
      <c r="AI2351" s="456"/>
      <c r="AJ2351" s="456"/>
      <c r="AK2351" s="456"/>
      <c r="AL2351" s="456"/>
      <c r="AM2351" s="456"/>
      <c r="AN2351" s="457"/>
      <c r="AO2351" s="455"/>
      <c r="AP2351" s="456"/>
      <c r="AQ2351" s="456"/>
      <c r="AR2351" s="456"/>
      <c r="AS2351" s="456"/>
      <c r="AT2351" s="456"/>
      <c r="AU2351" s="456"/>
      <c r="AV2351" s="456"/>
      <c r="AW2351" s="456"/>
      <c r="AX2351" s="456"/>
      <c r="AY2351" s="456"/>
      <c r="AZ2351" s="456"/>
      <c r="BA2351" s="456"/>
      <c r="BB2351" s="456"/>
      <c r="BC2351" s="456"/>
      <c r="BD2351" s="456"/>
      <c r="BE2351" s="456"/>
      <c r="BF2351" s="456"/>
      <c r="BG2351" s="457"/>
      <c r="BH2351" s="458"/>
      <c r="BI2351" s="459"/>
      <c r="BJ2351" s="459"/>
      <c r="BK2351" s="459"/>
      <c r="BL2351" s="459"/>
      <c r="BM2351" s="460"/>
      <c r="BN2351" s="314"/>
      <c r="BO2351" s="314"/>
      <c r="BP2351" s="1"/>
      <c r="BQ2351" s="120">
        <f>IF($F$3="","",IF(N2351=$F$3,COUNTIF(BQ$23:BQ2350,"&gt;0")+1,0))</f>
        <v>0</v>
      </c>
      <c r="BR2351" s="1"/>
      <c r="BS2351" s="20" t="str">
        <f>IF($N2351="","",IF(VLOOKUP(VLOOKUP($N2351,IMPOSTAZIONI!$E$6:$I$13,5,FALSE),IMPOSTAZIONI!$B$25:$N$32,3,FALSE)=0,"",VLOOKUP(VLOOKUP($N2351,IMPOSTAZIONI!$E$6:$I$13,5,FALSE),IMPOSTAZIONI!$B$25:$N$32,3,FALSE)))</f>
        <v/>
      </c>
      <c r="BT2351" s="20" t="str">
        <f>IF($N2351="","",IF(VLOOKUP(VLOOKUP($N2351,IMPOSTAZIONI!$E$6:$I$13,5,FALSE),IMPOSTAZIONI!$B$25:$N$32,6,FALSE)=0,"",VLOOKUP(VLOOKUP($N2351,IMPOSTAZIONI!$E$6:$I$13,5,FALSE),IMPOSTAZIONI!$B$25:$N$32,6,FALSE)))</f>
        <v/>
      </c>
      <c r="BU2351" s="20" t="str">
        <f>IF($N2351="","",IF(VLOOKUP(VLOOKUP($N2351,IMPOSTAZIONI!$E$6:$I$13,5,FALSE),IMPOSTAZIONI!$B$25:$N$32,9,FALSE)=0,"",VLOOKUP(VLOOKUP($N2351,IMPOSTAZIONI!$E$6:$I$13,5,FALSE),IMPOSTAZIONI!$B$25:$N$32,9,FALSE)))</f>
        <v/>
      </c>
      <c r="BV2351" s="20" t="str">
        <f>IF($N2351="","",IF(VLOOKUP(VLOOKUP($N2351,IMPOSTAZIONI!$E$6:$I$13,5,FALSE),IMPOSTAZIONI!$B$25:$N$32,12,FALSE)=0,"",VLOOKUP(VLOOKUP($N2351,IMPOSTAZIONI!$E$6:$I$13,5,FALSE),IMPOSTAZIONI!$B$25:$N$32,12,FALSE)))</f>
        <v/>
      </c>
      <c r="BW2351" s="221" t="str">
        <f t="shared" si="598"/>
        <v/>
      </c>
      <c r="BX2351" s="221" t="str">
        <f t="shared" si="599"/>
        <v/>
      </c>
      <c r="BY2351" s="221">
        <f t="shared" si="600"/>
        <v>0</v>
      </c>
      <c r="BZ2351" s="231">
        <f t="shared" si="601"/>
        <v>0</v>
      </c>
      <c r="CA2351" s="246">
        <f t="shared" si="602"/>
        <v>0</v>
      </c>
      <c r="CB2351" s="246">
        <f t="shared" si="603"/>
        <v>0</v>
      </c>
      <c r="CC2351" s="246" t="str">
        <f t="shared" si="604"/>
        <v/>
      </c>
      <c r="CD2351" s="246">
        <f t="shared" si="605"/>
        <v>5</v>
      </c>
      <c r="CE2351" s="246">
        <f t="shared" si="606"/>
        <v>0</v>
      </c>
      <c r="CF2351" s="276">
        <f t="shared" si="607"/>
        <v>0</v>
      </c>
      <c r="CG2351" s="277">
        <f t="shared" si="607"/>
        <v>0</v>
      </c>
      <c r="CH2351" s="277">
        <f t="shared" si="607"/>
        <v>0</v>
      </c>
      <c r="CI2351" s="278">
        <f t="shared" si="607"/>
        <v>0</v>
      </c>
      <c r="CJ2351" s="280">
        <f t="shared" si="608"/>
        <v>0</v>
      </c>
      <c r="CK2351" s="232">
        <f t="shared" si="609"/>
        <v>0</v>
      </c>
      <c r="CL2351" s="1"/>
    </row>
    <row r="2352" spans="1:90" ht="18" customHeight="1">
      <c r="A2352" s="1"/>
      <c r="B2352" s="1"/>
      <c r="C2352" s="314"/>
      <c r="D2352" s="287" t="str">
        <f t="shared" si="596"/>
        <v/>
      </c>
      <c r="E2352" s="449" t="str">
        <f t="shared" si="597"/>
        <v/>
      </c>
      <c r="F2352" s="450"/>
      <c r="G2352" s="451"/>
      <c r="H2352" s="452"/>
      <c r="I2352" s="453"/>
      <c r="J2352" s="453"/>
      <c r="K2352" s="453"/>
      <c r="L2352" s="453"/>
      <c r="M2352" s="454"/>
      <c r="N2352" s="455"/>
      <c r="O2352" s="456"/>
      <c r="P2352" s="456"/>
      <c r="Q2352" s="456"/>
      <c r="R2352" s="456"/>
      <c r="S2352" s="456"/>
      <c r="T2352" s="456"/>
      <c r="U2352" s="456"/>
      <c r="V2352" s="456"/>
      <c r="W2352" s="456"/>
      <c r="X2352" s="456"/>
      <c r="Y2352" s="456"/>
      <c r="Z2352" s="456"/>
      <c r="AA2352" s="456"/>
      <c r="AB2352" s="456"/>
      <c r="AC2352" s="456"/>
      <c r="AD2352" s="456"/>
      <c r="AE2352" s="457"/>
      <c r="AF2352" s="455"/>
      <c r="AG2352" s="456"/>
      <c r="AH2352" s="456"/>
      <c r="AI2352" s="456"/>
      <c r="AJ2352" s="456"/>
      <c r="AK2352" s="456"/>
      <c r="AL2352" s="456"/>
      <c r="AM2352" s="456"/>
      <c r="AN2352" s="457"/>
      <c r="AO2352" s="455"/>
      <c r="AP2352" s="456"/>
      <c r="AQ2352" s="456"/>
      <c r="AR2352" s="456"/>
      <c r="AS2352" s="456"/>
      <c r="AT2352" s="456"/>
      <c r="AU2352" s="456"/>
      <c r="AV2352" s="456"/>
      <c r="AW2352" s="456"/>
      <c r="AX2352" s="456"/>
      <c r="AY2352" s="456"/>
      <c r="AZ2352" s="456"/>
      <c r="BA2352" s="456"/>
      <c r="BB2352" s="456"/>
      <c r="BC2352" s="456"/>
      <c r="BD2352" s="456"/>
      <c r="BE2352" s="456"/>
      <c r="BF2352" s="456"/>
      <c r="BG2352" s="457"/>
      <c r="BH2352" s="458"/>
      <c r="BI2352" s="459"/>
      <c r="BJ2352" s="459"/>
      <c r="BK2352" s="459"/>
      <c r="BL2352" s="459"/>
      <c r="BM2352" s="460"/>
      <c r="BN2352" s="314"/>
      <c r="BO2352" s="314"/>
      <c r="BP2352" s="1"/>
      <c r="BQ2352" s="120">
        <f>IF($F$3="","",IF(N2352=$F$3,COUNTIF(BQ$23:BQ2351,"&gt;0")+1,0))</f>
        <v>0</v>
      </c>
      <c r="BR2352" s="1"/>
      <c r="BS2352" s="20" t="str">
        <f>IF($N2352="","",IF(VLOOKUP(VLOOKUP($N2352,IMPOSTAZIONI!$E$6:$I$13,5,FALSE),IMPOSTAZIONI!$B$25:$N$32,3,FALSE)=0,"",VLOOKUP(VLOOKUP($N2352,IMPOSTAZIONI!$E$6:$I$13,5,FALSE),IMPOSTAZIONI!$B$25:$N$32,3,FALSE)))</f>
        <v/>
      </c>
      <c r="BT2352" s="20" t="str">
        <f>IF($N2352="","",IF(VLOOKUP(VLOOKUP($N2352,IMPOSTAZIONI!$E$6:$I$13,5,FALSE),IMPOSTAZIONI!$B$25:$N$32,6,FALSE)=0,"",VLOOKUP(VLOOKUP($N2352,IMPOSTAZIONI!$E$6:$I$13,5,FALSE),IMPOSTAZIONI!$B$25:$N$32,6,FALSE)))</f>
        <v/>
      </c>
      <c r="BU2352" s="20" t="str">
        <f>IF($N2352="","",IF(VLOOKUP(VLOOKUP($N2352,IMPOSTAZIONI!$E$6:$I$13,5,FALSE),IMPOSTAZIONI!$B$25:$N$32,9,FALSE)=0,"",VLOOKUP(VLOOKUP($N2352,IMPOSTAZIONI!$E$6:$I$13,5,FALSE),IMPOSTAZIONI!$B$25:$N$32,9,FALSE)))</f>
        <v/>
      </c>
      <c r="BV2352" s="20" t="str">
        <f>IF($N2352="","",IF(VLOOKUP(VLOOKUP($N2352,IMPOSTAZIONI!$E$6:$I$13,5,FALSE),IMPOSTAZIONI!$B$25:$N$32,12,FALSE)=0,"",VLOOKUP(VLOOKUP($N2352,IMPOSTAZIONI!$E$6:$I$13,5,FALSE),IMPOSTAZIONI!$B$25:$N$32,12,FALSE)))</f>
        <v/>
      </c>
      <c r="BW2352" s="221" t="str">
        <f t="shared" si="598"/>
        <v/>
      </c>
      <c r="BX2352" s="221" t="str">
        <f t="shared" si="599"/>
        <v/>
      </c>
      <c r="BY2352" s="221">
        <f t="shared" si="600"/>
        <v>0</v>
      </c>
      <c r="BZ2352" s="231">
        <f t="shared" si="601"/>
        <v>0</v>
      </c>
      <c r="CA2352" s="246">
        <f t="shared" si="602"/>
        <v>0</v>
      </c>
      <c r="CB2352" s="246">
        <f t="shared" si="603"/>
        <v>0</v>
      </c>
      <c r="CC2352" s="246" t="str">
        <f t="shared" si="604"/>
        <v/>
      </c>
      <c r="CD2352" s="246">
        <f t="shared" si="605"/>
        <v>5</v>
      </c>
      <c r="CE2352" s="246">
        <f t="shared" si="606"/>
        <v>0</v>
      </c>
      <c r="CF2352" s="276">
        <f t="shared" si="607"/>
        <v>0</v>
      </c>
      <c r="CG2352" s="277">
        <f t="shared" si="607"/>
        <v>0</v>
      </c>
      <c r="CH2352" s="277">
        <f t="shared" si="607"/>
        <v>0</v>
      </c>
      <c r="CI2352" s="278">
        <f t="shared" si="607"/>
        <v>0</v>
      </c>
      <c r="CJ2352" s="280">
        <f t="shared" si="608"/>
        <v>0</v>
      </c>
      <c r="CK2352" s="232">
        <f t="shared" si="609"/>
        <v>0</v>
      </c>
      <c r="CL2352" s="1"/>
    </row>
    <row r="2353" spans="1:90" ht="18" customHeight="1">
      <c r="A2353" s="1"/>
      <c r="B2353" s="1"/>
      <c r="C2353" s="314"/>
      <c r="D2353" s="287" t="str">
        <f t="shared" ref="D2353:D2416" si="610">IF(BY2353=1,"Errore",IF(BY2353=2,"+ EVN nel gg.",""))</f>
        <v/>
      </c>
      <c r="E2353" s="449" t="str">
        <f t="shared" si="597"/>
        <v/>
      </c>
      <c r="F2353" s="450"/>
      <c r="G2353" s="451"/>
      <c r="H2353" s="452"/>
      <c r="I2353" s="453"/>
      <c r="J2353" s="453"/>
      <c r="K2353" s="453"/>
      <c r="L2353" s="453"/>
      <c r="M2353" s="454"/>
      <c r="N2353" s="455"/>
      <c r="O2353" s="456"/>
      <c r="P2353" s="456"/>
      <c r="Q2353" s="456"/>
      <c r="R2353" s="456"/>
      <c r="S2353" s="456"/>
      <c r="T2353" s="456"/>
      <c r="U2353" s="456"/>
      <c r="V2353" s="456"/>
      <c r="W2353" s="456"/>
      <c r="X2353" s="456"/>
      <c r="Y2353" s="456"/>
      <c r="Z2353" s="456"/>
      <c r="AA2353" s="456"/>
      <c r="AB2353" s="456"/>
      <c r="AC2353" s="456"/>
      <c r="AD2353" s="456"/>
      <c r="AE2353" s="457"/>
      <c r="AF2353" s="455"/>
      <c r="AG2353" s="456"/>
      <c r="AH2353" s="456"/>
      <c r="AI2353" s="456"/>
      <c r="AJ2353" s="456"/>
      <c r="AK2353" s="456"/>
      <c r="AL2353" s="456"/>
      <c r="AM2353" s="456"/>
      <c r="AN2353" s="457"/>
      <c r="AO2353" s="455"/>
      <c r="AP2353" s="456"/>
      <c r="AQ2353" s="456"/>
      <c r="AR2353" s="456"/>
      <c r="AS2353" s="456"/>
      <c r="AT2353" s="456"/>
      <c r="AU2353" s="456"/>
      <c r="AV2353" s="456"/>
      <c r="AW2353" s="456"/>
      <c r="AX2353" s="456"/>
      <c r="AY2353" s="456"/>
      <c r="AZ2353" s="456"/>
      <c r="BA2353" s="456"/>
      <c r="BB2353" s="456"/>
      <c r="BC2353" s="456"/>
      <c r="BD2353" s="456"/>
      <c r="BE2353" s="456"/>
      <c r="BF2353" s="456"/>
      <c r="BG2353" s="457"/>
      <c r="BH2353" s="458"/>
      <c r="BI2353" s="459"/>
      <c r="BJ2353" s="459"/>
      <c r="BK2353" s="459"/>
      <c r="BL2353" s="459"/>
      <c r="BM2353" s="460"/>
      <c r="BN2353" s="314"/>
      <c r="BO2353" s="314"/>
      <c r="BP2353" s="1"/>
      <c r="BQ2353" s="120">
        <f>IF($F$3="","",IF(N2353=$F$3,COUNTIF(BQ$23:BQ2352,"&gt;0")+1,0))</f>
        <v>0</v>
      </c>
      <c r="BR2353" s="1"/>
      <c r="BS2353" s="20" t="str">
        <f>IF($N2353="","",IF(VLOOKUP(VLOOKUP($N2353,IMPOSTAZIONI!$E$6:$I$13,5,FALSE),IMPOSTAZIONI!$B$25:$N$32,3,FALSE)=0,"",VLOOKUP(VLOOKUP($N2353,IMPOSTAZIONI!$E$6:$I$13,5,FALSE),IMPOSTAZIONI!$B$25:$N$32,3,FALSE)))</f>
        <v/>
      </c>
      <c r="BT2353" s="20" t="str">
        <f>IF($N2353="","",IF(VLOOKUP(VLOOKUP($N2353,IMPOSTAZIONI!$E$6:$I$13,5,FALSE),IMPOSTAZIONI!$B$25:$N$32,6,FALSE)=0,"",VLOOKUP(VLOOKUP($N2353,IMPOSTAZIONI!$E$6:$I$13,5,FALSE),IMPOSTAZIONI!$B$25:$N$32,6,FALSE)))</f>
        <v/>
      </c>
      <c r="BU2353" s="20" t="str">
        <f>IF($N2353="","",IF(VLOOKUP(VLOOKUP($N2353,IMPOSTAZIONI!$E$6:$I$13,5,FALSE),IMPOSTAZIONI!$B$25:$N$32,9,FALSE)=0,"",VLOOKUP(VLOOKUP($N2353,IMPOSTAZIONI!$E$6:$I$13,5,FALSE),IMPOSTAZIONI!$B$25:$N$32,9,FALSE)))</f>
        <v/>
      </c>
      <c r="BV2353" s="20" t="str">
        <f>IF($N2353="","",IF(VLOOKUP(VLOOKUP($N2353,IMPOSTAZIONI!$E$6:$I$13,5,FALSE),IMPOSTAZIONI!$B$25:$N$32,12,FALSE)=0,"",VLOOKUP(VLOOKUP($N2353,IMPOSTAZIONI!$E$6:$I$13,5,FALSE),IMPOSTAZIONI!$B$25:$N$32,12,FALSE)))</f>
        <v/>
      </c>
      <c r="BW2353" s="221" t="str">
        <f t="shared" si="598"/>
        <v/>
      </c>
      <c r="BX2353" s="221" t="str">
        <f t="shared" si="599"/>
        <v/>
      </c>
      <c r="BY2353" s="221">
        <f t="shared" si="600"/>
        <v>0</v>
      </c>
      <c r="BZ2353" s="231">
        <f t="shared" si="601"/>
        <v>0</v>
      </c>
      <c r="CA2353" s="246">
        <f t="shared" si="602"/>
        <v>0</v>
      </c>
      <c r="CB2353" s="246">
        <f t="shared" si="603"/>
        <v>0</v>
      </c>
      <c r="CC2353" s="246" t="str">
        <f t="shared" si="604"/>
        <v/>
      </c>
      <c r="CD2353" s="246">
        <f t="shared" si="605"/>
        <v>5</v>
      </c>
      <c r="CE2353" s="246">
        <f t="shared" si="606"/>
        <v>0</v>
      </c>
      <c r="CF2353" s="276">
        <f t="shared" si="607"/>
        <v>0</v>
      </c>
      <c r="CG2353" s="277">
        <f t="shared" si="607"/>
        <v>0</v>
      </c>
      <c r="CH2353" s="277">
        <f t="shared" si="607"/>
        <v>0</v>
      </c>
      <c r="CI2353" s="278">
        <f t="shared" si="607"/>
        <v>0</v>
      </c>
      <c r="CJ2353" s="280">
        <f t="shared" si="608"/>
        <v>0</v>
      </c>
      <c r="CK2353" s="232">
        <f t="shared" si="609"/>
        <v>0</v>
      </c>
      <c r="CL2353" s="1"/>
    </row>
    <row r="2354" spans="1:90" ht="18" customHeight="1">
      <c r="A2354" s="1"/>
      <c r="B2354" s="1"/>
      <c r="C2354" s="314"/>
      <c r="D2354" s="287" t="str">
        <f t="shared" si="610"/>
        <v/>
      </c>
      <c r="E2354" s="449" t="str">
        <f t="shared" si="597"/>
        <v/>
      </c>
      <c r="F2354" s="450"/>
      <c r="G2354" s="451"/>
      <c r="H2354" s="452"/>
      <c r="I2354" s="453"/>
      <c r="J2354" s="453"/>
      <c r="K2354" s="453"/>
      <c r="L2354" s="453"/>
      <c r="M2354" s="454"/>
      <c r="N2354" s="455"/>
      <c r="O2354" s="456"/>
      <c r="P2354" s="456"/>
      <c r="Q2354" s="456"/>
      <c r="R2354" s="456"/>
      <c r="S2354" s="456"/>
      <c r="T2354" s="456"/>
      <c r="U2354" s="456"/>
      <c r="V2354" s="456"/>
      <c r="W2354" s="456"/>
      <c r="X2354" s="456"/>
      <c r="Y2354" s="456"/>
      <c r="Z2354" s="456"/>
      <c r="AA2354" s="456"/>
      <c r="AB2354" s="456"/>
      <c r="AC2354" s="456"/>
      <c r="AD2354" s="456"/>
      <c r="AE2354" s="457"/>
      <c r="AF2354" s="455"/>
      <c r="AG2354" s="456"/>
      <c r="AH2354" s="456"/>
      <c r="AI2354" s="456"/>
      <c r="AJ2354" s="456"/>
      <c r="AK2354" s="456"/>
      <c r="AL2354" s="456"/>
      <c r="AM2354" s="456"/>
      <c r="AN2354" s="457"/>
      <c r="AO2354" s="455"/>
      <c r="AP2354" s="456"/>
      <c r="AQ2354" s="456"/>
      <c r="AR2354" s="456"/>
      <c r="AS2354" s="456"/>
      <c r="AT2354" s="456"/>
      <c r="AU2354" s="456"/>
      <c r="AV2354" s="456"/>
      <c r="AW2354" s="456"/>
      <c r="AX2354" s="456"/>
      <c r="AY2354" s="456"/>
      <c r="AZ2354" s="456"/>
      <c r="BA2354" s="456"/>
      <c r="BB2354" s="456"/>
      <c r="BC2354" s="456"/>
      <c r="BD2354" s="456"/>
      <c r="BE2354" s="456"/>
      <c r="BF2354" s="456"/>
      <c r="BG2354" s="457"/>
      <c r="BH2354" s="458"/>
      <c r="BI2354" s="459"/>
      <c r="BJ2354" s="459"/>
      <c r="BK2354" s="459"/>
      <c r="BL2354" s="459"/>
      <c r="BM2354" s="460"/>
      <c r="BN2354" s="314"/>
      <c r="BO2354" s="314"/>
      <c r="BP2354" s="1"/>
      <c r="BQ2354" s="120">
        <f>IF($F$3="","",IF(N2354=$F$3,COUNTIF(BQ$23:BQ2353,"&gt;0")+1,0))</f>
        <v>0</v>
      </c>
      <c r="BR2354" s="1"/>
      <c r="BS2354" s="20" t="str">
        <f>IF($N2354="","",IF(VLOOKUP(VLOOKUP($N2354,IMPOSTAZIONI!$E$6:$I$13,5,FALSE),IMPOSTAZIONI!$B$25:$N$32,3,FALSE)=0,"",VLOOKUP(VLOOKUP($N2354,IMPOSTAZIONI!$E$6:$I$13,5,FALSE),IMPOSTAZIONI!$B$25:$N$32,3,FALSE)))</f>
        <v/>
      </c>
      <c r="BT2354" s="20" t="str">
        <f>IF($N2354="","",IF(VLOOKUP(VLOOKUP($N2354,IMPOSTAZIONI!$E$6:$I$13,5,FALSE),IMPOSTAZIONI!$B$25:$N$32,6,FALSE)=0,"",VLOOKUP(VLOOKUP($N2354,IMPOSTAZIONI!$E$6:$I$13,5,FALSE),IMPOSTAZIONI!$B$25:$N$32,6,FALSE)))</f>
        <v/>
      </c>
      <c r="BU2354" s="20" t="str">
        <f>IF($N2354="","",IF(VLOOKUP(VLOOKUP($N2354,IMPOSTAZIONI!$E$6:$I$13,5,FALSE),IMPOSTAZIONI!$B$25:$N$32,9,FALSE)=0,"",VLOOKUP(VLOOKUP($N2354,IMPOSTAZIONI!$E$6:$I$13,5,FALSE),IMPOSTAZIONI!$B$25:$N$32,9,FALSE)))</f>
        <v/>
      </c>
      <c r="BV2354" s="20" t="str">
        <f>IF($N2354="","",IF(VLOOKUP(VLOOKUP($N2354,IMPOSTAZIONI!$E$6:$I$13,5,FALSE),IMPOSTAZIONI!$B$25:$N$32,12,FALSE)=0,"",VLOOKUP(VLOOKUP($N2354,IMPOSTAZIONI!$E$6:$I$13,5,FALSE),IMPOSTAZIONI!$B$25:$N$32,12,FALSE)))</f>
        <v/>
      </c>
      <c r="BW2354" s="221" t="str">
        <f t="shared" si="598"/>
        <v/>
      </c>
      <c r="BX2354" s="221" t="str">
        <f t="shared" si="599"/>
        <v/>
      </c>
      <c r="BY2354" s="221">
        <f t="shared" si="600"/>
        <v>0</v>
      </c>
      <c r="BZ2354" s="231">
        <f t="shared" si="601"/>
        <v>0</v>
      </c>
      <c r="CA2354" s="246">
        <f t="shared" si="602"/>
        <v>0</v>
      </c>
      <c r="CB2354" s="246">
        <f t="shared" si="603"/>
        <v>0</v>
      </c>
      <c r="CC2354" s="246" t="str">
        <f t="shared" si="604"/>
        <v/>
      </c>
      <c r="CD2354" s="246">
        <f t="shared" si="605"/>
        <v>5</v>
      </c>
      <c r="CE2354" s="246">
        <f t="shared" si="606"/>
        <v>0</v>
      </c>
      <c r="CF2354" s="276">
        <f t="shared" si="607"/>
        <v>0</v>
      </c>
      <c r="CG2354" s="277">
        <f t="shared" si="607"/>
        <v>0</v>
      </c>
      <c r="CH2354" s="277">
        <f t="shared" si="607"/>
        <v>0</v>
      </c>
      <c r="CI2354" s="278">
        <f t="shared" si="607"/>
        <v>0</v>
      </c>
      <c r="CJ2354" s="280">
        <f t="shared" si="608"/>
        <v>0</v>
      </c>
      <c r="CK2354" s="232">
        <f t="shared" si="609"/>
        <v>0</v>
      </c>
      <c r="CL2354" s="1"/>
    </row>
    <row r="2355" spans="1:90" ht="18" customHeight="1">
      <c r="A2355" s="1"/>
      <c r="B2355" s="1"/>
      <c r="C2355" s="314"/>
      <c r="D2355" s="287" t="str">
        <f t="shared" si="610"/>
        <v/>
      </c>
      <c r="E2355" s="449" t="str">
        <f t="shared" si="597"/>
        <v/>
      </c>
      <c r="F2355" s="450"/>
      <c r="G2355" s="451"/>
      <c r="H2355" s="452"/>
      <c r="I2355" s="453"/>
      <c r="J2355" s="453"/>
      <c r="K2355" s="453"/>
      <c r="L2355" s="453"/>
      <c r="M2355" s="454"/>
      <c r="N2355" s="455"/>
      <c r="O2355" s="456"/>
      <c r="P2355" s="456"/>
      <c r="Q2355" s="456"/>
      <c r="R2355" s="456"/>
      <c r="S2355" s="456"/>
      <c r="T2355" s="456"/>
      <c r="U2355" s="456"/>
      <c r="V2355" s="456"/>
      <c r="W2355" s="456"/>
      <c r="X2355" s="456"/>
      <c r="Y2355" s="456"/>
      <c r="Z2355" s="456"/>
      <c r="AA2355" s="456"/>
      <c r="AB2355" s="456"/>
      <c r="AC2355" s="456"/>
      <c r="AD2355" s="456"/>
      <c r="AE2355" s="457"/>
      <c r="AF2355" s="455"/>
      <c r="AG2355" s="456"/>
      <c r="AH2355" s="456"/>
      <c r="AI2355" s="456"/>
      <c r="AJ2355" s="456"/>
      <c r="AK2355" s="456"/>
      <c r="AL2355" s="456"/>
      <c r="AM2355" s="456"/>
      <c r="AN2355" s="457"/>
      <c r="AO2355" s="455"/>
      <c r="AP2355" s="456"/>
      <c r="AQ2355" s="456"/>
      <c r="AR2355" s="456"/>
      <c r="AS2355" s="456"/>
      <c r="AT2355" s="456"/>
      <c r="AU2355" s="456"/>
      <c r="AV2355" s="456"/>
      <c r="AW2355" s="456"/>
      <c r="AX2355" s="456"/>
      <c r="AY2355" s="456"/>
      <c r="AZ2355" s="456"/>
      <c r="BA2355" s="456"/>
      <c r="BB2355" s="456"/>
      <c r="BC2355" s="456"/>
      <c r="BD2355" s="456"/>
      <c r="BE2355" s="456"/>
      <c r="BF2355" s="456"/>
      <c r="BG2355" s="457"/>
      <c r="BH2355" s="458"/>
      <c r="BI2355" s="459"/>
      <c r="BJ2355" s="459"/>
      <c r="BK2355" s="459"/>
      <c r="BL2355" s="459"/>
      <c r="BM2355" s="460"/>
      <c r="BN2355" s="314"/>
      <c r="BO2355" s="314"/>
      <c r="BP2355" s="1"/>
      <c r="BQ2355" s="120">
        <f>IF($F$3="","",IF(N2355=$F$3,COUNTIF(BQ$23:BQ2354,"&gt;0")+1,0))</f>
        <v>0</v>
      </c>
      <c r="BR2355" s="1"/>
      <c r="BS2355" s="20" t="str">
        <f>IF($N2355="","",IF(VLOOKUP(VLOOKUP($N2355,IMPOSTAZIONI!$E$6:$I$13,5,FALSE),IMPOSTAZIONI!$B$25:$N$32,3,FALSE)=0,"",VLOOKUP(VLOOKUP($N2355,IMPOSTAZIONI!$E$6:$I$13,5,FALSE),IMPOSTAZIONI!$B$25:$N$32,3,FALSE)))</f>
        <v/>
      </c>
      <c r="BT2355" s="20" t="str">
        <f>IF($N2355="","",IF(VLOOKUP(VLOOKUP($N2355,IMPOSTAZIONI!$E$6:$I$13,5,FALSE),IMPOSTAZIONI!$B$25:$N$32,6,FALSE)=0,"",VLOOKUP(VLOOKUP($N2355,IMPOSTAZIONI!$E$6:$I$13,5,FALSE),IMPOSTAZIONI!$B$25:$N$32,6,FALSE)))</f>
        <v/>
      </c>
      <c r="BU2355" s="20" t="str">
        <f>IF($N2355="","",IF(VLOOKUP(VLOOKUP($N2355,IMPOSTAZIONI!$E$6:$I$13,5,FALSE),IMPOSTAZIONI!$B$25:$N$32,9,FALSE)=0,"",VLOOKUP(VLOOKUP($N2355,IMPOSTAZIONI!$E$6:$I$13,5,FALSE),IMPOSTAZIONI!$B$25:$N$32,9,FALSE)))</f>
        <v/>
      </c>
      <c r="BV2355" s="20" t="str">
        <f>IF($N2355="","",IF(VLOOKUP(VLOOKUP($N2355,IMPOSTAZIONI!$E$6:$I$13,5,FALSE),IMPOSTAZIONI!$B$25:$N$32,12,FALSE)=0,"",VLOOKUP(VLOOKUP($N2355,IMPOSTAZIONI!$E$6:$I$13,5,FALSE),IMPOSTAZIONI!$B$25:$N$32,12,FALSE)))</f>
        <v/>
      </c>
      <c r="BW2355" s="221" t="str">
        <f t="shared" si="598"/>
        <v/>
      </c>
      <c r="BX2355" s="221" t="str">
        <f t="shared" si="599"/>
        <v/>
      </c>
      <c r="BY2355" s="221">
        <f t="shared" si="600"/>
        <v>0</v>
      </c>
      <c r="BZ2355" s="231">
        <f t="shared" si="601"/>
        <v>0</v>
      </c>
      <c r="CA2355" s="246">
        <f t="shared" si="602"/>
        <v>0</v>
      </c>
      <c r="CB2355" s="246">
        <f t="shared" si="603"/>
        <v>0</v>
      </c>
      <c r="CC2355" s="246" t="str">
        <f t="shared" si="604"/>
        <v/>
      </c>
      <c r="CD2355" s="246">
        <f t="shared" si="605"/>
        <v>5</v>
      </c>
      <c r="CE2355" s="246">
        <f t="shared" si="606"/>
        <v>0</v>
      </c>
      <c r="CF2355" s="276">
        <f t="shared" si="607"/>
        <v>0</v>
      </c>
      <c r="CG2355" s="277">
        <f t="shared" si="607"/>
        <v>0</v>
      </c>
      <c r="CH2355" s="277">
        <f t="shared" si="607"/>
        <v>0</v>
      </c>
      <c r="CI2355" s="278">
        <f t="shared" si="607"/>
        <v>0</v>
      </c>
      <c r="CJ2355" s="280">
        <f t="shared" si="608"/>
        <v>0</v>
      </c>
      <c r="CK2355" s="232">
        <f t="shared" si="609"/>
        <v>0</v>
      </c>
      <c r="CL2355" s="1"/>
    </row>
    <row r="2356" spans="1:90" ht="18" customHeight="1">
      <c r="A2356" s="1"/>
      <c r="B2356" s="1"/>
      <c r="C2356" s="314"/>
      <c r="D2356" s="287" t="str">
        <f t="shared" si="610"/>
        <v/>
      </c>
      <c r="E2356" s="449" t="str">
        <f t="shared" si="597"/>
        <v/>
      </c>
      <c r="F2356" s="450"/>
      <c r="G2356" s="451"/>
      <c r="H2356" s="452"/>
      <c r="I2356" s="453"/>
      <c r="J2356" s="453"/>
      <c r="K2356" s="453"/>
      <c r="L2356" s="453"/>
      <c r="M2356" s="454"/>
      <c r="N2356" s="455"/>
      <c r="O2356" s="456"/>
      <c r="P2356" s="456"/>
      <c r="Q2356" s="456"/>
      <c r="R2356" s="456"/>
      <c r="S2356" s="456"/>
      <c r="T2356" s="456"/>
      <c r="U2356" s="456"/>
      <c r="V2356" s="456"/>
      <c r="W2356" s="456"/>
      <c r="X2356" s="456"/>
      <c r="Y2356" s="456"/>
      <c r="Z2356" s="456"/>
      <c r="AA2356" s="456"/>
      <c r="AB2356" s="456"/>
      <c r="AC2356" s="456"/>
      <c r="AD2356" s="456"/>
      <c r="AE2356" s="457"/>
      <c r="AF2356" s="455"/>
      <c r="AG2356" s="456"/>
      <c r="AH2356" s="456"/>
      <c r="AI2356" s="456"/>
      <c r="AJ2356" s="456"/>
      <c r="AK2356" s="456"/>
      <c r="AL2356" s="456"/>
      <c r="AM2356" s="456"/>
      <c r="AN2356" s="457"/>
      <c r="AO2356" s="455"/>
      <c r="AP2356" s="456"/>
      <c r="AQ2356" s="456"/>
      <c r="AR2356" s="456"/>
      <c r="AS2356" s="456"/>
      <c r="AT2356" s="456"/>
      <c r="AU2356" s="456"/>
      <c r="AV2356" s="456"/>
      <c r="AW2356" s="456"/>
      <c r="AX2356" s="456"/>
      <c r="AY2356" s="456"/>
      <c r="AZ2356" s="456"/>
      <c r="BA2356" s="456"/>
      <c r="BB2356" s="456"/>
      <c r="BC2356" s="456"/>
      <c r="BD2356" s="456"/>
      <c r="BE2356" s="456"/>
      <c r="BF2356" s="456"/>
      <c r="BG2356" s="457"/>
      <c r="BH2356" s="458"/>
      <c r="BI2356" s="459"/>
      <c r="BJ2356" s="459"/>
      <c r="BK2356" s="459"/>
      <c r="BL2356" s="459"/>
      <c r="BM2356" s="460"/>
      <c r="BN2356" s="314"/>
      <c r="BO2356" s="314"/>
      <c r="BP2356" s="1"/>
      <c r="BQ2356" s="120">
        <f>IF($F$3="","",IF(N2356=$F$3,COUNTIF(BQ$23:BQ2355,"&gt;0")+1,0))</f>
        <v>0</v>
      </c>
      <c r="BR2356" s="1"/>
      <c r="BS2356" s="20" t="str">
        <f>IF($N2356="","",IF(VLOOKUP(VLOOKUP($N2356,IMPOSTAZIONI!$E$6:$I$13,5,FALSE),IMPOSTAZIONI!$B$25:$N$32,3,FALSE)=0,"",VLOOKUP(VLOOKUP($N2356,IMPOSTAZIONI!$E$6:$I$13,5,FALSE),IMPOSTAZIONI!$B$25:$N$32,3,FALSE)))</f>
        <v/>
      </c>
      <c r="BT2356" s="20" t="str">
        <f>IF($N2356="","",IF(VLOOKUP(VLOOKUP($N2356,IMPOSTAZIONI!$E$6:$I$13,5,FALSE),IMPOSTAZIONI!$B$25:$N$32,6,FALSE)=0,"",VLOOKUP(VLOOKUP($N2356,IMPOSTAZIONI!$E$6:$I$13,5,FALSE),IMPOSTAZIONI!$B$25:$N$32,6,FALSE)))</f>
        <v/>
      </c>
      <c r="BU2356" s="20" t="str">
        <f>IF($N2356="","",IF(VLOOKUP(VLOOKUP($N2356,IMPOSTAZIONI!$E$6:$I$13,5,FALSE),IMPOSTAZIONI!$B$25:$N$32,9,FALSE)=0,"",VLOOKUP(VLOOKUP($N2356,IMPOSTAZIONI!$E$6:$I$13,5,FALSE),IMPOSTAZIONI!$B$25:$N$32,9,FALSE)))</f>
        <v/>
      </c>
      <c r="BV2356" s="20" t="str">
        <f>IF($N2356="","",IF(VLOOKUP(VLOOKUP($N2356,IMPOSTAZIONI!$E$6:$I$13,5,FALSE),IMPOSTAZIONI!$B$25:$N$32,12,FALSE)=0,"",VLOOKUP(VLOOKUP($N2356,IMPOSTAZIONI!$E$6:$I$13,5,FALSE),IMPOSTAZIONI!$B$25:$N$32,12,FALSE)))</f>
        <v/>
      </c>
      <c r="BW2356" s="221" t="str">
        <f t="shared" si="598"/>
        <v/>
      </c>
      <c r="BX2356" s="221" t="str">
        <f t="shared" si="599"/>
        <v/>
      </c>
      <c r="BY2356" s="221">
        <f t="shared" si="600"/>
        <v>0</v>
      </c>
      <c r="BZ2356" s="231">
        <f t="shared" si="601"/>
        <v>0</v>
      </c>
      <c r="CA2356" s="246">
        <f t="shared" si="602"/>
        <v>0</v>
      </c>
      <c r="CB2356" s="246">
        <f t="shared" si="603"/>
        <v>0</v>
      </c>
      <c r="CC2356" s="246" t="str">
        <f t="shared" si="604"/>
        <v/>
      </c>
      <c r="CD2356" s="246">
        <f t="shared" si="605"/>
        <v>5</v>
      </c>
      <c r="CE2356" s="246">
        <f t="shared" si="606"/>
        <v>0</v>
      </c>
      <c r="CF2356" s="276">
        <f t="shared" si="607"/>
        <v>0</v>
      </c>
      <c r="CG2356" s="277">
        <f t="shared" si="607"/>
        <v>0</v>
      </c>
      <c r="CH2356" s="277">
        <f t="shared" si="607"/>
        <v>0</v>
      </c>
      <c r="CI2356" s="278">
        <f t="shared" si="607"/>
        <v>0</v>
      </c>
      <c r="CJ2356" s="280">
        <f t="shared" si="608"/>
        <v>0</v>
      </c>
      <c r="CK2356" s="232">
        <f t="shared" si="609"/>
        <v>0</v>
      </c>
      <c r="CL2356" s="1"/>
    </row>
    <row r="2357" spans="1:90" ht="18" customHeight="1">
      <c r="A2357" s="1"/>
      <c r="B2357" s="1"/>
      <c r="C2357" s="314"/>
      <c r="D2357" s="287" t="str">
        <f t="shared" si="610"/>
        <v/>
      </c>
      <c r="E2357" s="449" t="str">
        <f t="shared" si="597"/>
        <v/>
      </c>
      <c r="F2357" s="450"/>
      <c r="G2357" s="451"/>
      <c r="H2357" s="452"/>
      <c r="I2357" s="453"/>
      <c r="J2357" s="453"/>
      <c r="K2357" s="453"/>
      <c r="L2357" s="453"/>
      <c r="M2357" s="454"/>
      <c r="N2357" s="455"/>
      <c r="O2357" s="456"/>
      <c r="P2357" s="456"/>
      <c r="Q2357" s="456"/>
      <c r="R2357" s="456"/>
      <c r="S2357" s="456"/>
      <c r="T2357" s="456"/>
      <c r="U2357" s="456"/>
      <c r="V2357" s="456"/>
      <c r="W2357" s="456"/>
      <c r="X2357" s="456"/>
      <c r="Y2357" s="456"/>
      <c r="Z2357" s="456"/>
      <c r="AA2357" s="456"/>
      <c r="AB2357" s="456"/>
      <c r="AC2357" s="456"/>
      <c r="AD2357" s="456"/>
      <c r="AE2357" s="457"/>
      <c r="AF2357" s="455"/>
      <c r="AG2357" s="456"/>
      <c r="AH2357" s="456"/>
      <c r="AI2357" s="456"/>
      <c r="AJ2357" s="456"/>
      <c r="AK2357" s="456"/>
      <c r="AL2357" s="456"/>
      <c r="AM2357" s="456"/>
      <c r="AN2357" s="457"/>
      <c r="AO2357" s="455"/>
      <c r="AP2357" s="456"/>
      <c r="AQ2357" s="456"/>
      <c r="AR2357" s="456"/>
      <c r="AS2357" s="456"/>
      <c r="AT2357" s="456"/>
      <c r="AU2357" s="456"/>
      <c r="AV2357" s="456"/>
      <c r="AW2357" s="456"/>
      <c r="AX2357" s="456"/>
      <c r="AY2357" s="456"/>
      <c r="AZ2357" s="456"/>
      <c r="BA2357" s="456"/>
      <c r="BB2357" s="456"/>
      <c r="BC2357" s="456"/>
      <c r="BD2357" s="456"/>
      <c r="BE2357" s="456"/>
      <c r="BF2357" s="456"/>
      <c r="BG2357" s="457"/>
      <c r="BH2357" s="458"/>
      <c r="BI2357" s="459"/>
      <c r="BJ2357" s="459"/>
      <c r="BK2357" s="459"/>
      <c r="BL2357" s="459"/>
      <c r="BM2357" s="460"/>
      <c r="BN2357" s="314"/>
      <c r="BO2357" s="314"/>
      <c r="BP2357" s="1"/>
      <c r="BQ2357" s="120">
        <f>IF($F$3="","",IF(N2357=$F$3,COUNTIF(BQ$23:BQ2356,"&gt;0")+1,0))</f>
        <v>0</v>
      </c>
      <c r="BR2357" s="1"/>
      <c r="BS2357" s="20" t="str">
        <f>IF($N2357="","",IF(VLOOKUP(VLOOKUP($N2357,IMPOSTAZIONI!$E$6:$I$13,5,FALSE),IMPOSTAZIONI!$B$25:$N$32,3,FALSE)=0,"",VLOOKUP(VLOOKUP($N2357,IMPOSTAZIONI!$E$6:$I$13,5,FALSE),IMPOSTAZIONI!$B$25:$N$32,3,FALSE)))</f>
        <v/>
      </c>
      <c r="BT2357" s="20" t="str">
        <f>IF($N2357="","",IF(VLOOKUP(VLOOKUP($N2357,IMPOSTAZIONI!$E$6:$I$13,5,FALSE),IMPOSTAZIONI!$B$25:$N$32,6,FALSE)=0,"",VLOOKUP(VLOOKUP($N2357,IMPOSTAZIONI!$E$6:$I$13,5,FALSE),IMPOSTAZIONI!$B$25:$N$32,6,FALSE)))</f>
        <v/>
      </c>
      <c r="BU2357" s="20" t="str">
        <f>IF($N2357="","",IF(VLOOKUP(VLOOKUP($N2357,IMPOSTAZIONI!$E$6:$I$13,5,FALSE),IMPOSTAZIONI!$B$25:$N$32,9,FALSE)=0,"",VLOOKUP(VLOOKUP($N2357,IMPOSTAZIONI!$E$6:$I$13,5,FALSE),IMPOSTAZIONI!$B$25:$N$32,9,FALSE)))</f>
        <v/>
      </c>
      <c r="BV2357" s="20" t="str">
        <f>IF($N2357="","",IF(VLOOKUP(VLOOKUP($N2357,IMPOSTAZIONI!$E$6:$I$13,5,FALSE),IMPOSTAZIONI!$B$25:$N$32,12,FALSE)=0,"",VLOOKUP(VLOOKUP($N2357,IMPOSTAZIONI!$E$6:$I$13,5,FALSE),IMPOSTAZIONI!$B$25:$N$32,12,FALSE)))</f>
        <v/>
      </c>
      <c r="BW2357" s="221" t="str">
        <f t="shared" si="598"/>
        <v/>
      </c>
      <c r="BX2357" s="221" t="str">
        <f t="shared" si="599"/>
        <v/>
      </c>
      <c r="BY2357" s="221">
        <f t="shared" si="600"/>
        <v>0</v>
      </c>
      <c r="BZ2357" s="231">
        <f t="shared" si="601"/>
        <v>0</v>
      </c>
      <c r="CA2357" s="246">
        <f t="shared" si="602"/>
        <v>0</v>
      </c>
      <c r="CB2357" s="246">
        <f t="shared" si="603"/>
        <v>0</v>
      </c>
      <c r="CC2357" s="246" t="str">
        <f t="shared" si="604"/>
        <v/>
      </c>
      <c r="CD2357" s="246">
        <f t="shared" si="605"/>
        <v>5</v>
      </c>
      <c r="CE2357" s="246">
        <f t="shared" si="606"/>
        <v>0</v>
      </c>
      <c r="CF2357" s="276">
        <f t="shared" si="607"/>
        <v>0</v>
      </c>
      <c r="CG2357" s="277">
        <f t="shared" si="607"/>
        <v>0</v>
      </c>
      <c r="CH2357" s="277">
        <f t="shared" si="607"/>
        <v>0</v>
      </c>
      <c r="CI2357" s="278">
        <f t="shared" si="607"/>
        <v>0</v>
      </c>
      <c r="CJ2357" s="280">
        <f t="shared" si="608"/>
        <v>0</v>
      </c>
      <c r="CK2357" s="232">
        <f t="shared" si="609"/>
        <v>0</v>
      </c>
      <c r="CL2357" s="1"/>
    </row>
    <row r="2358" spans="1:90" ht="18" customHeight="1">
      <c r="A2358" s="1"/>
      <c r="B2358" s="1"/>
      <c r="C2358" s="314"/>
      <c r="D2358" s="287" t="str">
        <f t="shared" si="610"/>
        <v/>
      </c>
      <c r="E2358" s="449" t="str">
        <f t="shared" si="597"/>
        <v/>
      </c>
      <c r="F2358" s="450"/>
      <c r="G2358" s="451"/>
      <c r="H2358" s="452"/>
      <c r="I2358" s="453"/>
      <c r="J2358" s="453"/>
      <c r="K2358" s="453"/>
      <c r="L2358" s="453"/>
      <c r="M2358" s="454"/>
      <c r="N2358" s="455"/>
      <c r="O2358" s="456"/>
      <c r="P2358" s="456"/>
      <c r="Q2358" s="456"/>
      <c r="R2358" s="456"/>
      <c r="S2358" s="456"/>
      <c r="T2358" s="456"/>
      <c r="U2358" s="456"/>
      <c r="V2358" s="456"/>
      <c r="W2358" s="456"/>
      <c r="X2358" s="456"/>
      <c r="Y2358" s="456"/>
      <c r="Z2358" s="456"/>
      <c r="AA2358" s="456"/>
      <c r="AB2358" s="456"/>
      <c r="AC2358" s="456"/>
      <c r="AD2358" s="456"/>
      <c r="AE2358" s="457"/>
      <c r="AF2358" s="455"/>
      <c r="AG2358" s="456"/>
      <c r="AH2358" s="456"/>
      <c r="AI2358" s="456"/>
      <c r="AJ2358" s="456"/>
      <c r="AK2358" s="456"/>
      <c r="AL2358" s="456"/>
      <c r="AM2358" s="456"/>
      <c r="AN2358" s="457"/>
      <c r="AO2358" s="455"/>
      <c r="AP2358" s="456"/>
      <c r="AQ2358" s="456"/>
      <c r="AR2358" s="456"/>
      <c r="AS2358" s="456"/>
      <c r="AT2358" s="456"/>
      <c r="AU2358" s="456"/>
      <c r="AV2358" s="456"/>
      <c r="AW2358" s="456"/>
      <c r="AX2358" s="456"/>
      <c r="AY2358" s="456"/>
      <c r="AZ2358" s="456"/>
      <c r="BA2358" s="456"/>
      <c r="BB2358" s="456"/>
      <c r="BC2358" s="456"/>
      <c r="BD2358" s="456"/>
      <c r="BE2358" s="456"/>
      <c r="BF2358" s="456"/>
      <c r="BG2358" s="457"/>
      <c r="BH2358" s="458"/>
      <c r="BI2358" s="459"/>
      <c r="BJ2358" s="459"/>
      <c r="BK2358" s="459"/>
      <c r="BL2358" s="459"/>
      <c r="BM2358" s="460"/>
      <c r="BN2358" s="314"/>
      <c r="BO2358" s="314"/>
      <c r="BP2358" s="1"/>
      <c r="BQ2358" s="120">
        <f>IF($F$3="","",IF(N2358=$F$3,COUNTIF(BQ$23:BQ2357,"&gt;0")+1,0))</f>
        <v>0</v>
      </c>
      <c r="BR2358" s="1"/>
      <c r="BS2358" s="20" t="str">
        <f>IF($N2358="","",IF(VLOOKUP(VLOOKUP($N2358,IMPOSTAZIONI!$E$6:$I$13,5,FALSE),IMPOSTAZIONI!$B$25:$N$32,3,FALSE)=0,"",VLOOKUP(VLOOKUP($N2358,IMPOSTAZIONI!$E$6:$I$13,5,FALSE),IMPOSTAZIONI!$B$25:$N$32,3,FALSE)))</f>
        <v/>
      </c>
      <c r="BT2358" s="20" t="str">
        <f>IF($N2358="","",IF(VLOOKUP(VLOOKUP($N2358,IMPOSTAZIONI!$E$6:$I$13,5,FALSE),IMPOSTAZIONI!$B$25:$N$32,6,FALSE)=0,"",VLOOKUP(VLOOKUP($N2358,IMPOSTAZIONI!$E$6:$I$13,5,FALSE),IMPOSTAZIONI!$B$25:$N$32,6,FALSE)))</f>
        <v/>
      </c>
      <c r="BU2358" s="20" t="str">
        <f>IF($N2358="","",IF(VLOOKUP(VLOOKUP($N2358,IMPOSTAZIONI!$E$6:$I$13,5,FALSE),IMPOSTAZIONI!$B$25:$N$32,9,FALSE)=0,"",VLOOKUP(VLOOKUP($N2358,IMPOSTAZIONI!$E$6:$I$13,5,FALSE),IMPOSTAZIONI!$B$25:$N$32,9,FALSE)))</f>
        <v/>
      </c>
      <c r="BV2358" s="20" t="str">
        <f>IF($N2358="","",IF(VLOOKUP(VLOOKUP($N2358,IMPOSTAZIONI!$E$6:$I$13,5,FALSE),IMPOSTAZIONI!$B$25:$N$32,12,FALSE)=0,"",VLOOKUP(VLOOKUP($N2358,IMPOSTAZIONI!$E$6:$I$13,5,FALSE),IMPOSTAZIONI!$B$25:$N$32,12,FALSE)))</f>
        <v/>
      </c>
      <c r="BW2358" s="221" t="str">
        <f t="shared" si="598"/>
        <v/>
      </c>
      <c r="BX2358" s="221" t="str">
        <f t="shared" si="599"/>
        <v/>
      </c>
      <c r="BY2358" s="221">
        <f t="shared" si="600"/>
        <v>0</v>
      </c>
      <c r="BZ2358" s="231">
        <f t="shared" si="601"/>
        <v>0</v>
      </c>
      <c r="CA2358" s="246">
        <f t="shared" si="602"/>
        <v>0</v>
      </c>
      <c r="CB2358" s="246">
        <f t="shared" si="603"/>
        <v>0</v>
      </c>
      <c r="CC2358" s="246" t="str">
        <f t="shared" si="604"/>
        <v/>
      </c>
      <c r="CD2358" s="246">
        <f t="shared" si="605"/>
        <v>5</v>
      </c>
      <c r="CE2358" s="246">
        <f t="shared" si="606"/>
        <v>0</v>
      </c>
      <c r="CF2358" s="276">
        <f t="shared" si="607"/>
        <v>0</v>
      </c>
      <c r="CG2358" s="277">
        <f t="shared" si="607"/>
        <v>0</v>
      </c>
      <c r="CH2358" s="277">
        <f t="shared" si="607"/>
        <v>0</v>
      </c>
      <c r="CI2358" s="278">
        <f t="shared" si="607"/>
        <v>0</v>
      </c>
      <c r="CJ2358" s="280">
        <f t="shared" si="608"/>
        <v>0</v>
      </c>
      <c r="CK2358" s="232">
        <f t="shared" si="609"/>
        <v>0</v>
      </c>
      <c r="CL2358" s="1"/>
    </row>
    <row r="2359" spans="1:90" ht="18" customHeight="1">
      <c r="A2359" s="1"/>
      <c r="B2359" s="1"/>
      <c r="C2359" s="314"/>
      <c r="D2359" s="287" t="str">
        <f t="shared" si="610"/>
        <v/>
      </c>
      <c r="E2359" s="449" t="str">
        <f t="shared" si="597"/>
        <v/>
      </c>
      <c r="F2359" s="450"/>
      <c r="G2359" s="451"/>
      <c r="H2359" s="452"/>
      <c r="I2359" s="453"/>
      <c r="J2359" s="453"/>
      <c r="K2359" s="453"/>
      <c r="L2359" s="453"/>
      <c r="M2359" s="454"/>
      <c r="N2359" s="455"/>
      <c r="O2359" s="456"/>
      <c r="P2359" s="456"/>
      <c r="Q2359" s="456"/>
      <c r="R2359" s="456"/>
      <c r="S2359" s="456"/>
      <c r="T2359" s="456"/>
      <c r="U2359" s="456"/>
      <c r="V2359" s="456"/>
      <c r="W2359" s="456"/>
      <c r="X2359" s="456"/>
      <c r="Y2359" s="456"/>
      <c r="Z2359" s="456"/>
      <c r="AA2359" s="456"/>
      <c r="AB2359" s="456"/>
      <c r="AC2359" s="456"/>
      <c r="AD2359" s="456"/>
      <c r="AE2359" s="457"/>
      <c r="AF2359" s="455"/>
      <c r="AG2359" s="456"/>
      <c r="AH2359" s="456"/>
      <c r="AI2359" s="456"/>
      <c r="AJ2359" s="456"/>
      <c r="AK2359" s="456"/>
      <c r="AL2359" s="456"/>
      <c r="AM2359" s="456"/>
      <c r="AN2359" s="457"/>
      <c r="AO2359" s="455"/>
      <c r="AP2359" s="456"/>
      <c r="AQ2359" s="456"/>
      <c r="AR2359" s="456"/>
      <c r="AS2359" s="456"/>
      <c r="AT2359" s="456"/>
      <c r="AU2359" s="456"/>
      <c r="AV2359" s="456"/>
      <c r="AW2359" s="456"/>
      <c r="AX2359" s="456"/>
      <c r="AY2359" s="456"/>
      <c r="AZ2359" s="456"/>
      <c r="BA2359" s="456"/>
      <c r="BB2359" s="456"/>
      <c r="BC2359" s="456"/>
      <c r="BD2359" s="456"/>
      <c r="BE2359" s="456"/>
      <c r="BF2359" s="456"/>
      <c r="BG2359" s="457"/>
      <c r="BH2359" s="458"/>
      <c r="BI2359" s="459"/>
      <c r="BJ2359" s="459"/>
      <c r="BK2359" s="459"/>
      <c r="BL2359" s="459"/>
      <c r="BM2359" s="460"/>
      <c r="BN2359" s="314"/>
      <c r="BO2359" s="314"/>
      <c r="BP2359" s="1"/>
      <c r="BQ2359" s="120">
        <f>IF($F$3="","",IF(N2359=$F$3,COUNTIF(BQ$23:BQ2358,"&gt;0")+1,0))</f>
        <v>0</v>
      </c>
      <c r="BR2359" s="1"/>
      <c r="BS2359" s="20" t="str">
        <f>IF($N2359="","",IF(VLOOKUP(VLOOKUP($N2359,IMPOSTAZIONI!$E$6:$I$13,5,FALSE),IMPOSTAZIONI!$B$25:$N$32,3,FALSE)=0,"",VLOOKUP(VLOOKUP($N2359,IMPOSTAZIONI!$E$6:$I$13,5,FALSE),IMPOSTAZIONI!$B$25:$N$32,3,FALSE)))</f>
        <v/>
      </c>
      <c r="BT2359" s="20" t="str">
        <f>IF($N2359="","",IF(VLOOKUP(VLOOKUP($N2359,IMPOSTAZIONI!$E$6:$I$13,5,FALSE),IMPOSTAZIONI!$B$25:$N$32,6,FALSE)=0,"",VLOOKUP(VLOOKUP($N2359,IMPOSTAZIONI!$E$6:$I$13,5,FALSE),IMPOSTAZIONI!$B$25:$N$32,6,FALSE)))</f>
        <v/>
      </c>
      <c r="BU2359" s="20" t="str">
        <f>IF($N2359="","",IF(VLOOKUP(VLOOKUP($N2359,IMPOSTAZIONI!$E$6:$I$13,5,FALSE),IMPOSTAZIONI!$B$25:$N$32,9,FALSE)=0,"",VLOOKUP(VLOOKUP($N2359,IMPOSTAZIONI!$E$6:$I$13,5,FALSE),IMPOSTAZIONI!$B$25:$N$32,9,FALSE)))</f>
        <v/>
      </c>
      <c r="BV2359" s="20" t="str">
        <f>IF($N2359="","",IF(VLOOKUP(VLOOKUP($N2359,IMPOSTAZIONI!$E$6:$I$13,5,FALSE),IMPOSTAZIONI!$B$25:$N$32,12,FALSE)=0,"",VLOOKUP(VLOOKUP($N2359,IMPOSTAZIONI!$E$6:$I$13,5,FALSE),IMPOSTAZIONI!$B$25:$N$32,12,FALSE)))</f>
        <v/>
      </c>
      <c r="BW2359" s="221" t="str">
        <f t="shared" si="598"/>
        <v/>
      </c>
      <c r="BX2359" s="221" t="str">
        <f t="shared" si="599"/>
        <v/>
      </c>
      <c r="BY2359" s="221">
        <f t="shared" si="600"/>
        <v>0</v>
      </c>
      <c r="BZ2359" s="231">
        <f t="shared" si="601"/>
        <v>0</v>
      </c>
      <c r="CA2359" s="246">
        <f t="shared" si="602"/>
        <v>0</v>
      </c>
      <c r="CB2359" s="246">
        <f t="shared" si="603"/>
        <v>0</v>
      </c>
      <c r="CC2359" s="246" t="str">
        <f t="shared" si="604"/>
        <v/>
      </c>
      <c r="CD2359" s="246">
        <f t="shared" si="605"/>
        <v>5</v>
      </c>
      <c r="CE2359" s="246">
        <f t="shared" si="606"/>
        <v>0</v>
      </c>
      <c r="CF2359" s="276">
        <f t="shared" si="607"/>
        <v>0</v>
      </c>
      <c r="CG2359" s="277">
        <f t="shared" si="607"/>
        <v>0</v>
      </c>
      <c r="CH2359" s="277">
        <f t="shared" si="607"/>
        <v>0</v>
      </c>
      <c r="CI2359" s="278">
        <f t="shared" si="607"/>
        <v>0</v>
      </c>
      <c r="CJ2359" s="280">
        <f t="shared" si="608"/>
        <v>0</v>
      </c>
      <c r="CK2359" s="232">
        <f t="shared" si="609"/>
        <v>0</v>
      </c>
      <c r="CL2359" s="1"/>
    </row>
    <row r="2360" spans="1:90" ht="18" customHeight="1">
      <c r="A2360" s="1"/>
      <c r="B2360" s="1"/>
      <c r="C2360" s="314"/>
      <c r="D2360" s="287" t="str">
        <f t="shared" si="610"/>
        <v/>
      </c>
      <c r="E2360" s="449" t="str">
        <f t="shared" si="597"/>
        <v/>
      </c>
      <c r="F2360" s="450"/>
      <c r="G2360" s="451"/>
      <c r="H2360" s="452"/>
      <c r="I2360" s="453"/>
      <c r="J2360" s="453"/>
      <c r="K2360" s="453"/>
      <c r="L2360" s="453"/>
      <c r="M2360" s="454"/>
      <c r="N2360" s="455"/>
      <c r="O2360" s="456"/>
      <c r="P2360" s="456"/>
      <c r="Q2360" s="456"/>
      <c r="R2360" s="456"/>
      <c r="S2360" s="456"/>
      <c r="T2360" s="456"/>
      <c r="U2360" s="456"/>
      <c r="V2360" s="456"/>
      <c r="W2360" s="456"/>
      <c r="X2360" s="456"/>
      <c r="Y2360" s="456"/>
      <c r="Z2360" s="456"/>
      <c r="AA2360" s="456"/>
      <c r="AB2360" s="456"/>
      <c r="AC2360" s="456"/>
      <c r="AD2360" s="456"/>
      <c r="AE2360" s="457"/>
      <c r="AF2360" s="455"/>
      <c r="AG2360" s="456"/>
      <c r="AH2360" s="456"/>
      <c r="AI2360" s="456"/>
      <c r="AJ2360" s="456"/>
      <c r="AK2360" s="456"/>
      <c r="AL2360" s="456"/>
      <c r="AM2360" s="456"/>
      <c r="AN2360" s="457"/>
      <c r="AO2360" s="455"/>
      <c r="AP2360" s="456"/>
      <c r="AQ2360" s="456"/>
      <c r="AR2360" s="456"/>
      <c r="AS2360" s="456"/>
      <c r="AT2360" s="456"/>
      <c r="AU2360" s="456"/>
      <c r="AV2360" s="456"/>
      <c r="AW2360" s="456"/>
      <c r="AX2360" s="456"/>
      <c r="AY2360" s="456"/>
      <c r="AZ2360" s="456"/>
      <c r="BA2360" s="456"/>
      <c r="BB2360" s="456"/>
      <c r="BC2360" s="456"/>
      <c r="BD2360" s="456"/>
      <c r="BE2360" s="456"/>
      <c r="BF2360" s="456"/>
      <c r="BG2360" s="457"/>
      <c r="BH2360" s="458"/>
      <c r="BI2360" s="459"/>
      <c r="BJ2360" s="459"/>
      <c r="BK2360" s="459"/>
      <c r="BL2360" s="459"/>
      <c r="BM2360" s="460"/>
      <c r="BN2360" s="314"/>
      <c r="BO2360" s="314"/>
      <c r="BP2360" s="1"/>
      <c r="BQ2360" s="120">
        <f>IF($F$3="","",IF(N2360=$F$3,COUNTIF(BQ$23:BQ2359,"&gt;0")+1,0))</f>
        <v>0</v>
      </c>
      <c r="BR2360" s="1"/>
      <c r="BS2360" s="20" t="str">
        <f>IF($N2360="","",IF(VLOOKUP(VLOOKUP($N2360,IMPOSTAZIONI!$E$6:$I$13,5,FALSE),IMPOSTAZIONI!$B$25:$N$32,3,FALSE)=0,"",VLOOKUP(VLOOKUP($N2360,IMPOSTAZIONI!$E$6:$I$13,5,FALSE),IMPOSTAZIONI!$B$25:$N$32,3,FALSE)))</f>
        <v/>
      </c>
      <c r="BT2360" s="20" t="str">
        <f>IF($N2360="","",IF(VLOOKUP(VLOOKUP($N2360,IMPOSTAZIONI!$E$6:$I$13,5,FALSE),IMPOSTAZIONI!$B$25:$N$32,6,FALSE)=0,"",VLOOKUP(VLOOKUP($N2360,IMPOSTAZIONI!$E$6:$I$13,5,FALSE),IMPOSTAZIONI!$B$25:$N$32,6,FALSE)))</f>
        <v/>
      </c>
      <c r="BU2360" s="20" t="str">
        <f>IF($N2360="","",IF(VLOOKUP(VLOOKUP($N2360,IMPOSTAZIONI!$E$6:$I$13,5,FALSE),IMPOSTAZIONI!$B$25:$N$32,9,FALSE)=0,"",VLOOKUP(VLOOKUP($N2360,IMPOSTAZIONI!$E$6:$I$13,5,FALSE),IMPOSTAZIONI!$B$25:$N$32,9,FALSE)))</f>
        <v/>
      </c>
      <c r="BV2360" s="20" t="str">
        <f>IF($N2360="","",IF(VLOOKUP(VLOOKUP($N2360,IMPOSTAZIONI!$E$6:$I$13,5,FALSE),IMPOSTAZIONI!$B$25:$N$32,12,FALSE)=0,"",VLOOKUP(VLOOKUP($N2360,IMPOSTAZIONI!$E$6:$I$13,5,FALSE),IMPOSTAZIONI!$B$25:$N$32,12,FALSE)))</f>
        <v/>
      </c>
      <c r="BW2360" s="221" t="str">
        <f t="shared" si="598"/>
        <v/>
      </c>
      <c r="BX2360" s="221" t="str">
        <f t="shared" si="599"/>
        <v/>
      </c>
      <c r="BY2360" s="221">
        <f t="shared" si="600"/>
        <v>0</v>
      </c>
      <c r="BZ2360" s="231">
        <f t="shared" si="601"/>
        <v>0</v>
      </c>
      <c r="CA2360" s="246">
        <f t="shared" si="602"/>
        <v>0</v>
      </c>
      <c r="CB2360" s="246">
        <f t="shared" si="603"/>
        <v>0</v>
      </c>
      <c r="CC2360" s="246" t="str">
        <f t="shared" si="604"/>
        <v/>
      </c>
      <c r="CD2360" s="246">
        <f t="shared" si="605"/>
        <v>5</v>
      </c>
      <c r="CE2360" s="246">
        <f t="shared" si="606"/>
        <v>0</v>
      </c>
      <c r="CF2360" s="276">
        <f t="shared" si="607"/>
        <v>0</v>
      </c>
      <c r="CG2360" s="277">
        <f t="shared" si="607"/>
        <v>0</v>
      </c>
      <c r="CH2360" s="277">
        <f t="shared" si="607"/>
        <v>0</v>
      </c>
      <c r="CI2360" s="278">
        <f t="shared" si="607"/>
        <v>0</v>
      </c>
      <c r="CJ2360" s="280">
        <f t="shared" si="608"/>
        <v>0</v>
      </c>
      <c r="CK2360" s="232">
        <f t="shared" si="609"/>
        <v>0</v>
      </c>
      <c r="CL2360" s="1"/>
    </row>
    <row r="2361" spans="1:90" ht="18" customHeight="1">
      <c r="A2361" s="1"/>
      <c r="B2361" s="1"/>
      <c r="C2361" s="314"/>
      <c r="D2361" s="287" t="str">
        <f t="shared" si="610"/>
        <v/>
      </c>
      <c r="E2361" s="449" t="str">
        <f t="shared" si="597"/>
        <v/>
      </c>
      <c r="F2361" s="450"/>
      <c r="G2361" s="451"/>
      <c r="H2361" s="452"/>
      <c r="I2361" s="453"/>
      <c r="J2361" s="453"/>
      <c r="K2361" s="453"/>
      <c r="L2361" s="453"/>
      <c r="M2361" s="454"/>
      <c r="N2361" s="455"/>
      <c r="O2361" s="456"/>
      <c r="P2361" s="456"/>
      <c r="Q2361" s="456"/>
      <c r="R2361" s="456"/>
      <c r="S2361" s="456"/>
      <c r="T2361" s="456"/>
      <c r="U2361" s="456"/>
      <c r="V2361" s="456"/>
      <c r="W2361" s="456"/>
      <c r="X2361" s="456"/>
      <c r="Y2361" s="456"/>
      <c r="Z2361" s="456"/>
      <c r="AA2361" s="456"/>
      <c r="AB2361" s="456"/>
      <c r="AC2361" s="456"/>
      <c r="AD2361" s="456"/>
      <c r="AE2361" s="457"/>
      <c r="AF2361" s="455"/>
      <c r="AG2361" s="456"/>
      <c r="AH2361" s="456"/>
      <c r="AI2361" s="456"/>
      <c r="AJ2361" s="456"/>
      <c r="AK2361" s="456"/>
      <c r="AL2361" s="456"/>
      <c r="AM2361" s="456"/>
      <c r="AN2361" s="457"/>
      <c r="AO2361" s="455"/>
      <c r="AP2361" s="456"/>
      <c r="AQ2361" s="456"/>
      <c r="AR2361" s="456"/>
      <c r="AS2361" s="456"/>
      <c r="AT2361" s="456"/>
      <c r="AU2361" s="456"/>
      <c r="AV2361" s="456"/>
      <c r="AW2361" s="456"/>
      <c r="AX2361" s="456"/>
      <c r="AY2361" s="456"/>
      <c r="AZ2361" s="456"/>
      <c r="BA2361" s="456"/>
      <c r="BB2361" s="456"/>
      <c r="BC2361" s="456"/>
      <c r="BD2361" s="456"/>
      <c r="BE2361" s="456"/>
      <c r="BF2361" s="456"/>
      <c r="BG2361" s="457"/>
      <c r="BH2361" s="458"/>
      <c r="BI2361" s="459"/>
      <c r="BJ2361" s="459"/>
      <c r="BK2361" s="459"/>
      <c r="BL2361" s="459"/>
      <c r="BM2361" s="460"/>
      <c r="BN2361" s="314"/>
      <c r="BO2361" s="314"/>
      <c r="BP2361" s="1"/>
      <c r="BQ2361" s="120">
        <f>IF($F$3="","",IF(N2361=$F$3,COUNTIF(BQ$23:BQ2360,"&gt;0")+1,0))</f>
        <v>0</v>
      </c>
      <c r="BR2361" s="1"/>
      <c r="BS2361" s="20" t="str">
        <f>IF($N2361="","",IF(VLOOKUP(VLOOKUP($N2361,IMPOSTAZIONI!$E$6:$I$13,5,FALSE),IMPOSTAZIONI!$B$25:$N$32,3,FALSE)=0,"",VLOOKUP(VLOOKUP($N2361,IMPOSTAZIONI!$E$6:$I$13,5,FALSE),IMPOSTAZIONI!$B$25:$N$32,3,FALSE)))</f>
        <v/>
      </c>
      <c r="BT2361" s="20" t="str">
        <f>IF($N2361="","",IF(VLOOKUP(VLOOKUP($N2361,IMPOSTAZIONI!$E$6:$I$13,5,FALSE),IMPOSTAZIONI!$B$25:$N$32,6,FALSE)=0,"",VLOOKUP(VLOOKUP($N2361,IMPOSTAZIONI!$E$6:$I$13,5,FALSE),IMPOSTAZIONI!$B$25:$N$32,6,FALSE)))</f>
        <v/>
      </c>
      <c r="BU2361" s="20" t="str">
        <f>IF($N2361="","",IF(VLOOKUP(VLOOKUP($N2361,IMPOSTAZIONI!$E$6:$I$13,5,FALSE),IMPOSTAZIONI!$B$25:$N$32,9,FALSE)=0,"",VLOOKUP(VLOOKUP($N2361,IMPOSTAZIONI!$E$6:$I$13,5,FALSE),IMPOSTAZIONI!$B$25:$N$32,9,FALSE)))</f>
        <v/>
      </c>
      <c r="BV2361" s="20" t="str">
        <f>IF($N2361="","",IF(VLOOKUP(VLOOKUP($N2361,IMPOSTAZIONI!$E$6:$I$13,5,FALSE),IMPOSTAZIONI!$B$25:$N$32,12,FALSE)=0,"",VLOOKUP(VLOOKUP($N2361,IMPOSTAZIONI!$E$6:$I$13,5,FALSE),IMPOSTAZIONI!$B$25:$N$32,12,FALSE)))</f>
        <v/>
      </c>
      <c r="BW2361" s="221" t="str">
        <f t="shared" si="598"/>
        <v/>
      </c>
      <c r="BX2361" s="221" t="str">
        <f t="shared" si="599"/>
        <v/>
      </c>
      <c r="BY2361" s="221">
        <f t="shared" si="600"/>
        <v>0</v>
      </c>
      <c r="BZ2361" s="231">
        <f t="shared" si="601"/>
        <v>0</v>
      </c>
      <c r="CA2361" s="246">
        <f t="shared" si="602"/>
        <v>0</v>
      </c>
      <c r="CB2361" s="246">
        <f t="shared" si="603"/>
        <v>0</v>
      </c>
      <c r="CC2361" s="246" t="str">
        <f t="shared" si="604"/>
        <v/>
      </c>
      <c r="CD2361" s="246">
        <f t="shared" si="605"/>
        <v>5</v>
      </c>
      <c r="CE2361" s="246">
        <f t="shared" si="606"/>
        <v>0</v>
      </c>
      <c r="CF2361" s="276">
        <f t="shared" si="607"/>
        <v>0</v>
      </c>
      <c r="CG2361" s="277">
        <f t="shared" si="607"/>
        <v>0</v>
      </c>
      <c r="CH2361" s="277">
        <f t="shared" si="607"/>
        <v>0</v>
      </c>
      <c r="CI2361" s="278">
        <f t="shared" si="607"/>
        <v>0</v>
      </c>
      <c r="CJ2361" s="280">
        <f t="shared" si="608"/>
        <v>0</v>
      </c>
      <c r="CK2361" s="232">
        <f t="shared" si="609"/>
        <v>0</v>
      </c>
      <c r="CL2361" s="1"/>
    </row>
    <row r="2362" spans="1:90" ht="18" customHeight="1">
      <c r="A2362" s="1"/>
      <c r="B2362" s="1"/>
      <c r="C2362" s="314"/>
      <c r="D2362" s="287" t="str">
        <f t="shared" si="610"/>
        <v/>
      </c>
      <c r="E2362" s="449" t="str">
        <f t="shared" si="597"/>
        <v/>
      </c>
      <c r="F2362" s="450"/>
      <c r="G2362" s="451"/>
      <c r="H2362" s="452"/>
      <c r="I2362" s="453"/>
      <c r="J2362" s="453"/>
      <c r="K2362" s="453"/>
      <c r="L2362" s="453"/>
      <c r="M2362" s="454"/>
      <c r="N2362" s="455"/>
      <c r="O2362" s="456"/>
      <c r="P2362" s="456"/>
      <c r="Q2362" s="456"/>
      <c r="R2362" s="456"/>
      <c r="S2362" s="456"/>
      <c r="T2362" s="456"/>
      <c r="U2362" s="456"/>
      <c r="V2362" s="456"/>
      <c r="W2362" s="456"/>
      <c r="X2362" s="456"/>
      <c r="Y2362" s="456"/>
      <c r="Z2362" s="456"/>
      <c r="AA2362" s="456"/>
      <c r="AB2362" s="456"/>
      <c r="AC2362" s="456"/>
      <c r="AD2362" s="456"/>
      <c r="AE2362" s="457"/>
      <c r="AF2362" s="455"/>
      <c r="AG2362" s="456"/>
      <c r="AH2362" s="456"/>
      <c r="AI2362" s="456"/>
      <c r="AJ2362" s="456"/>
      <c r="AK2362" s="456"/>
      <c r="AL2362" s="456"/>
      <c r="AM2362" s="456"/>
      <c r="AN2362" s="457"/>
      <c r="AO2362" s="455"/>
      <c r="AP2362" s="456"/>
      <c r="AQ2362" s="456"/>
      <c r="AR2362" s="456"/>
      <c r="AS2362" s="456"/>
      <c r="AT2362" s="456"/>
      <c r="AU2362" s="456"/>
      <c r="AV2362" s="456"/>
      <c r="AW2362" s="456"/>
      <c r="AX2362" s="456"/>
      <c r="AY2362" s="456"/>
      <c r="AZ2362" s="456"/>
      <c r="BA2362" s="456"/>
      <c r="BB2362" s="456"/>
      <c r="BC2362" s="456"/>
      <c r="BD2362" s="456"/>
      <c r="BE2362" s="456"/>
      <c r="BF2362" s="456"/>
      <c r="BG2362" s="457"/>
      <c r="BH2362" s="458"/>
      <c r="BI2362" s="459"/>
      <c r="BJ2362" s="459"/>
      <c r="BK2362" s="459"/>
      <c r="BL2362" s="459"/>
      <c r="BM2362" s="460"/>
      <c r="BN2362" s="314"/>
      <c r="BO2362" s="314"/>
      <c r="BP2362" s="1"/>
      <c r="BQ2362" s="120">
        <f>IF($F$3="","",IF(N2362=$F$3,COUNTIF(BQ$23:BQ2361,"&gt;0")+1,0))</f>
        <v>0</v>
      </c>
      <c r="BR2362" s="1"/>
      <c r="BS2362" s="20" t="str">
        <f>IF($N2362="","",IF(VLOOKUP(VLOOKUP($N2362,IMPOSTAZIONI!$E$6:$I$13,5,FALSE),IMPOSTAZIONI!$B$25:$N$32,3,FALSE)=0,"",VLOOKUP(VLOOKUP($N2362,IMPOSTAZIONI!$E$6:$I$13,5,FALSE),IMPOSTAZIONI!$B$25:$N$32,3,FALSE)))</f>
        <v/>
      </c>
      <c r="BT2362" s="20" t="str">
        <f>IF($N2362="","",IF(VLOOKUP(VLOOKUP($N2362,IMPOSTAZIONI!$E$6:$I$13,5,FALSE),IMPOSTAZIONI!$B$25:$N$32,6,FALSE)=0,"",VLOOKUP(VLOOKUP($N2362,IMPOSTAZIONI!$E$6:$I$13,5,FALSE),IMPOSTAZIONI!$B$25:$N$32,6,FALSE)))</f>
        <v/>
      </c>
      <c r="BU2362" s="20" t="str">
        <f>IF($N2362="","",IF(VLOOKUP(VLOOKUP($N2362,IMPOSTAZIONI!$E$6:$I$13,5,FALSE),IMPOSTAZIONI!$B$25:$N$32,9,FALSE)=0,"",VLOOKUP(VLOOKUP($N2362,IMPOSTAZIONI!$E$6:$I$13,5,FALSE),IMPOSTAZIONI!$B$25:$N$32,9,FALSE)))</f>
        <v/>
      </c>
      <c r="BV2362" s="20" t="str">
        <f>IF($N2362="","",IF(VLOOKUP(VLOOKUP($N2362,IMPOSTAZIONI!$E$6:$I$13,5,FALSE),IMPOSTAZIONI!$B$25:$N$32,12,FALSE)=0,"",VLOOKUP(VLOOKUP($N2362,IMPOSTAZIONI!$E$6:$I$13,5,FALSE),IMPOSTAZIONI!$B$25:$N$32,12,FALSE)))</f>
        <v/>
      </c>
      <c r="BW2362" s="221" t="str">
        <f t="shared" si="598"/>
        <v/>
      </c>
      <c r="BX2362" s="221" t="str">
        <f t="shared" si="599"/>
        <v/>
      </c>
      <c r="BY2362" s="221">
        <f t="shared" si="600"/>
        <v>0</v>
      </c>
      <c r="BZ2362" s="231">
        <f t="shared" si="601"/>
        <v>0</v>
      </c>
      <c r="CA2362" s="246">
        <f t="shared" si="602"/>
        <v>0</v>
      </c>
      <c r="CB2362" s="246">
        <f t="shared" si="603"/>
        <v>0</v>
      </c>
      <c r="CC2362" s="246" t="str">
        <f t="shared" si="604"/>
        <v/>
      </c>
      <c r="CD2362" s="246">
        <f t="shared" si="605"/>
        <v>5</v>
      </c>
      <c r="CE2362" s="246">
        <f t="shared" si="606"/>
        <v>0</v>
      </c>
      <c r="CF2362" s="276">
        <f t="shared" si="607"/>
        <v>0</v>
      </c>
      <c r="CG2362" s="277">
        <f t="shared" si="607"/>
        <v>0</v>
      </c>
      <c r="CH2362" s="277">
        <f t="shared" si="607"/>
        <v>0</v>
      </c>
      <c r="CI2362" s="278">
        <f t="shared" si="607"/>
        <v>0</v>
      </c>
      <c r="CJ2362" s="280">
        <f t="shared" si="608"/>
        <v>0</v>
      </c>
      <c r="CK2362" s="232">
        <f t="shared" si="609"/>
        <v>0</v>
      </c>
      <c r="CL2362" s="1"/>
    </row>
    <row r="2363" spans="1:90" ht="18" customHeight="1">
      <c r="A2363" s="1"/>
      <c r="B2363" s="1"/>
      <c r="C2363" s="314"/>
      <c r="D2363" s="287" t="str">
        <f t="shared" si="610"/>
        <v/>
      </c>
      <c r="E2363" s="449" t="str">
        <f t="shared" si="597"/>
        <v/>
      </c>
      <c r="F2363" s="450"/>
      <c r="G2363" s="451"/>
      <c r="H2363" s="452"/>
      <c r="I2363" s="453"/>
      <c r="J2363" s="453"/>
      <c r="K2363" s="453"/>
      <c r="L2363" s="453"/>
      <c r="M2363" s="454"/>
      <c r="N2363" s="455"/>
      <c r="O2363" s="456"/>
      <c r="P2363" s="456"/>
      <c r="Q2363" s="456"/>
      <c r="R2363" s="456"/>
      <c r="S2363" s="456"/>
      <c r="T2363" s="456"/>
      <c r="U2363" s="456"/>
      <c r="V2363" s="456"/>
      <c r="W2363" s="456"/>
      <c r="X2363" s="456"/>
      <c r="Y2363" s="456"/>
      <c r="Z2363" s="456"/>
      <c r="AA2363" s="456"/>
      <c r="AB2363" s="456"/>
      <c r="AC2363" s="456"/>
      <c r="AD2363" s="456"/>
      <c r="AE2363" s="457"/>
      <c r="AF2363" s="455"/>
      <c r="AG2363" s="456"/>
      <c r="AH2363" s="456"/>
      <c r="AI2363" s="456"/>
      <c r="AJ2363" s="456"/>
      <c r="AK2363" s="456"/>
      <c r="AL2363" s="456"/>
      <c r="AM2363" s="456"/>
      <c r="AN2363" s="457"/>
      <c r="AO2363" s="455"/>
      <c r="AP2363" s="456"/>
      <c r="AQ2363" s="456"/>
      <c r="AR2363" s="456"/>
      <c r="AS2363" s="456"/>
      <c r="AT2363" s="456"/>
      <c r="AU2363" s="456"/>
      <c r="AV2363" s="456"/>
      <c r="AW2363" s="456"/>
      <c r="AX2363" s="456"/>
      <c r="AY2363" s="456"/>
      <c r="AZ2363" s="456"/>
      <c r="BA2363" s="456"/>
      <c r="BB2363" s="456"/>
      <c r="BC2363" s="456"/>
      <c r="BD2363" s="456"/>
      <c r="BE2363" s="456"/>
      <c r="BF2363" s="456"/>
      <c r="BG2363" s="457"/>
      <c r="BH2363" s="458"/>
      <c r="BI2363" s="459"/>
      <c r="BJ2363" s="459"/>
      <c r="BK2363" s="459"/>
      <c r="BL2363" s="459"/>
      <c r="BM2363" s="460"/>
      <c r="BN2363" s="314"/>
      <c r="BO2363" s="314"/>
      <c r="BP2363" s="1"/>
      <c r="BQ2363" s="120">
        <f>IF($F$3="","",IF(N2363=$F$3,COUNTIF(BQ$23:BQ2362,"&gt;0")+1,0))</f>
        <v>0</v>
      </c>
      <c r="BR2363" s="1"/>
      <c r="BS2363" s="20" t="str">
        <f>IF($N2363="","",IF(VLOOKUP(VLOOKUP($N2363,IMPOSTAZIONI!$E$6:$I$13,5,FALSE),IMPOSTAZIONI!$B$25:$N$32,3,FALSE)=0,"",VLOOKUP(VLOOKUP($N2363,IMPOSTAZIONI!$E$6:$I$13,5,FALSE),IMPOSTAZIONI!$B$25:$N$32,3,FALSE)))</f>
        <v/>
      </c>
      <c r="BT2363" s="20" t="str">
        <f>IF($N2363="","",IF(VLOOKUP(VLOOKUP($N2363,IMPOSTAZIONI!$E$6:$I$13,5,FALSE),IMPOSTAZIONI!$B$25:$N$32,6,FALSE)=0,"",VLOOKUP(VLOOKUP($N2363,IMPOSTAZIONI!$E$6:$I$13,5,FALSE),IMPOSTAZIONI!$B$25:$N$32,6,FALSE)))</f>
        <v/>
      </c>
      <c r="BU2363" s="20" t="str">
        <f>IF($N2363="","",IF(VLOOKUP(VLOOKUP($N2363,IMPOSTAZIONI!$E$6:$I$13,5,FALSE),IMPOSTAZIONI!$B$25:$N$32,9,FALSE)=0,"",VLOOKUP(VLOOKUP($N2363,IMPOSTAZIONI!$E$6:$I$13,5,FALSE),IMPOSTAZIONI!$B$25:$N$32,9,FALSE)))</f>
        <v/>
      </c>
      <c r="BV2363" s="20" t="str">
        <f>IF($N2363="","",IF(VLOOKUP(VLOOKUP($N2363,IMPOSTAZIONI!$E$6:$I$13,5,FALSE),IMPOSTAZIONI!$B$25:$N$32,12,FALSE)=0,"",VLOOKUP(VLOOKUP($N2363,IMPOSTAZIONI!$E$6:$I$13,5,FALSE),IMPOSTAZIONI!$B$25:$N$32,12,FALSE)))</f>
        <v/>
      </c>
      <c r="BW2363" s="221" t="str">
        <f t="shared" si="598"/>
        <v/>
      </c>
      <c r="BX2363" s="221" t="str">
        <f t="shared" si="599"/>
        <v/>
      </c>
      <c r="BY2363" s="221">
        <f t="shared" si="600"/>
        <v>0</v>
      </c>
      <c r="BZ2363" s="231">
        <f t="shared" si="601"/>
        <v>0</v>
      </c>
      <c r="CA2363" s="246">
        <f t="shared" si="602"/>
        <v>0</v>
      </c>
      <c r="CB2363" s="246">
        <f t="shared" si="603"/>
        <v>0</v>
      </c>
      <c r="CC2363" s="246" t="str">
        <f t="shared" si="604"/>
        <v/>
      </c>
      <c r="CD2363" s="246">
        <f t="shared" si="605"/>
        <v>5</v>
      </c>
      <c r="CE2363" s="246">
        <f t="shared" si="606"/>
        <v>0</v>
      </c>
      <c r="CF2363" s="276">
        <f t="shared" si="607"/>
        <v>0</v>
      </c>
      <c r="CG2363" s="277">
        <f t="shared" si="607"/>
        <v>0</v>
      </c>
      <c r="CH2363" s="277">
        <f t="shared" si="607"/>
        <v>0</v>
      </c>
      <c r="CI2363" s="278">
        <f t="shared" si="607"/>
        <v>0</v>
      </c>
      <c r="CJ2363" s="280">
        <f t="shared" si="608"/>
        <v>0</v>
      </c>
      <c r="CK2363" s="232">
        <f t="shared" si="609"/>
        <v>0</v>
      </c>
      <c r="CL2363" s="1"/>
    </row>
    <row r="2364" spans="1:90" ht="18" customHeight="1">
      <c r="A2364" s="1"/>
      <c r="B2364" s="1"/>
      <c r="C2364" s="314"/>
      <c r="D2364" s="287" t="str">
        <f t="shared" si="610"/>
        <v/>
      </c>
      <c r="E2364" s="449" t="str">
        <f t="shared" si="597"/>
        <v/>
      </c>
      <c r="F2364" s="450"/>
      <c r="G2364" s="451"/>
      <c r="H2364" s="452"/>
      <c r="I2364" s="453"/>
      <c r="J2364" s="453"/>
      <c r="K2364" s="453"/>
      <c r="L2364" s="453"/>
      <c r="M2364" s="454"/>
      <c r="N2364" s="455"/>
      <c r="O2364" s="456"/>
      <c r="P2364" s="456"/>
      <c r="Q2364" s="456"/>
      <c r="R2364" s="456"/>
      <c r="S2364" s="456"/>
      <c r="T2364" s="456"/>
      <c r="U2364" s="456"/>
      <c r="V2364" s="456"/>
      <c r="W2364" s="456"/>
      <c r="X2364" s="456"/>
      <c r="Y2364" s="456"/>
      <c r="Z2364" s="456"/>
      <c r="AA2364" s="456"/>
      <c r="AB2364" s="456"/>
      <c r="AC2364" s="456"/>
      <c r="AD2364" s="456"/>
      <c r="AE2364" s="457"/>
      <c r="AF2364" s="455"/>
      <c r="AG2364" s="456"/>
      <c r="AH2364" s="456"/>
      <c r="AI2364" s="456"/>
      <c r="AJ2364" s="456"/>
      <c r="AK2364" s="456"/>
      <c r="AL2364" s="456"/>
      <c r="AM2364" s="456"/>
      <c r="AN2364" s="457"/>
      <c r="AO2364" s="455"/>
      <c r="AP2364" s="456"/>
      <c r="AQ2364" s="456"/>
      <c r="AR2364" s="456"/>
      <c r="AS2364" s="456"/>
      <c r="AT2364" s="456"/>
      <c r="AU2364" s="456"/>
      <c r="AV2364" s="456"/>
      <c r="AW2364" s="456"/>
      <c r="AX2364" s="456"/>
      <c r="AY2364" s="456"/>
      <c r="AZ2364" s="456"/>
      <c r="BA2364" s="456"/>
      <c r="BB2364" s="456"/>
      <c r="BC2364" s="456"/>
      <c r="BD2364" s="456"/>
      <c r="BE2364" s="456"/>
      <c r="BF2364" s="456"/>
      <c r="BG2364" s="457"/>
      <c r="BH2364" s="458"/>
      <c r="BI2364" s="459"/>
      <c r="BJ2364" s="459"/>
      <c r="BK2364" s="459"/>
      <c r="BL2364" s="459"/>
      <c r="BM2364" s="460"/>
      <c r="BN2364" s="314"/>
      <c r="BO2364" s="314"/>
      <c r="BP2364" s="1"/>
      <c r="BQ2364" s="120">
        <f>IF($F$3="","",IF(N2364=$F$3,COUNTIF(BQ$23:BQ2363,"&gt;0")+1,0))</f>
        <v>0</v>
      </c>
      <c r="BR2364" s="1"/>
      <c r="BS2364" s="20" t="str">
        <f>IF($N2364="","",IF(VLOOKUP(VLOOKUP($N2364,IMPOSTAZIONI!$E$6:$I$13,5,FALSE),IMPOSTAZIONI!$B$25:$N$32,3,FALSE)=0,"",VLOOKUP(VLOOKUP($N2364,IMPOSTAZIONI!$E$6:$I$13,5,FALSE),IMPOSTAZIONI!$B$25:$N$32,3,FALSE)))</f>
        <v/>
      </c>
      <c r="BT2364" s="20" t="str">
        <f>IF($N2364="","",IF(VLOOKUP(VLOOKUP($N2364,IMPOSTAZIONI!$E$6:$I$13,5,FALSE),IMPOSTAZIONI!$B$25:$N$32,6,FALSE)=0,"",VLOOKUP(VLOOKUP($N2364,IMPOSTAZIONI!$E$6:$I$13,5,FALSE),IMPOSTAZIONI!$B$25:$N$32,6,FALSE)))</f>
        <v/>
      </c>
      <c r="BU2364" s="20" t="str">
        <f>IF($N2364="","",IF(VLOOKUP(VLOOKUP($N2364,IMPOSTAZIONI!$E$6:$I$13,5,FALSE),IMPOSTAZIONI!$B$25:$N$32,9,FALSE)=0,"",VLOOKUP(VLOOKUP($N2364,IMPOSTAZIONI!$E$6:$I$13,5,FALSE),IMPOSTAZIONI!$B$25:$N$32,9,FALSE)))</f>
        <v/>
      </c>
      <c r="BV2364" s="20" t="str">
        <f>IF($N2364="","",IF(VLOOKUP(VLOOKUP($N2364,IMPOSTAZIONI!$E$6:$I$13,5,FALSE),IMPOSTAZIONI!$B$25:$N$32,12,FALSE)=0,"",VLOOKUP(VLOOKUP($N2364,IMPOSTAZIONI!$E$6:$I$13,5,FALSE),IMPOSTAZIONI!$B$25:$N$32,12,FALSE)))</f>
        <v/>
      </c>
      <c r="BW2364" s="221" t="str">
        <f t="shared" si="598"/>
        <v/>
      </c>
      <c r="BX2364" s="221" t="str">
        <f t="shared" si="599"/>
        <v/>
      </c>
      <c r="BY2364" s="221">
        <f t="shared" si="600"/>
        <v>0</v>
      </c>
      <c r="BZ2364" s="231">
        <f t="shared" si="601"/>
        <v>0</v>
      </c>
      <c r="CA2364" s="246">
        <f t="shared" si="602"/>
        <v>0</v>
      </c>
      <c r="CB2364" s="246">
        <f t="shared" si="603"/>
        <v>0</v>
      </c>
      <c r="CC2364" s="246" t="str">
        <f t="shared" si="604"/>
        <v/>
      </c>
      <c r="CD2364" s="246">
        <f t="shared" si="605"/>
        <v>5</v>
      </c>
      <c r="CE2364" s="246">
        <f t="shared" si="606"/>
        <v>0</v>
      </c>
      <c r="CF2364" s="276">
        <f t="shared" si="607"/>
        <v>0</v>
      </c>
      <c r="CG2364" s="277">
        <f t="shared" si="607"/>
        <v>0</v>
      </c>
      <c r="CH2364" s="277">
        <f t="shared" si="607"/>
        <v>0</v>
      </c>
      <c r="CI2364" s="278">
        <f t="shared" si="607"/>
        <v>0</v>
      </c>
      <c r="CJ2364" s="280">
        <f t="shared" si="608"/>
        <v>0</v>
      </c>
      <c r="CK2364" s="232">
        <f t="shared" si="609"/>
        <v>0</v>
      </c>
      <c r="CL2364" s="1"/>
    </row>
    <row r="2365" spans="1:90" ht="18" customHeight="1">
      <c r="A2365" s="1"/>
      <c r="B2365" s="1"/>
      <c r="C2365" s="314"/>
      <c r="D2365" s="287" t="str">
        <f t="shared" si="610"/>
        <v/>
      </c>
      <c r="E2365" s="449" t="str">
        <f t="shared" si="597"/>
        <v/>
      </c>
      <c r="F2365" s="450"/>
      <c r="G2365" s="451"/>
      <c r="H2365" s="452"/>
      <c r="I2365" s="453"/>
      <c r="J2365" s="453"/>
      <c r="K2365" s="453"/>
      <c r="L2365" s="453"/>
      <c r="M2365" s="454"/>
      <c r="N2365" s="455"/>
      <c r="O2365" s="456"/>
      <c r="P2365" s="456"/>
      <c r="Q2365" s="456"/>
      <c r="R2365" s="456"/>
      <c r="S2365" s="456"/>
      <c r="T2365" s="456"/>
      <c r="U2365" s="456"/>
      <c r="V2365" s="456"/>
      <c r="W2365" s="456"/>
      <c r="X2365" s="456"/>
      <c r="Y2365" s="456"/>
      <c r="Z2365" s="456"/>
      <c r="AA2365" s="456"/>
      <c r="AB2365" s="456"/>
      <c r="AC2365" s="456"/>
      <c r="AD2365" s="456"/>
      <c r="AE2365" s="457"/>
      <c r="AF2365" s="455"/>
      <c r="AG2365" s="456"/>
      <c r="AH2365" s="456"/>
      <c r="AI2365" s="456"/>
      <c r="AJ2365" s="456"/>
      <c r="AK2365" s="456"/>
      <c r="AL2365" s="456"/>
      <c r="AM2365" s="456"/>
      <c r="AN2365" s="457"/>
      <c r="AO2365" s="455"/>
      <c r="AP2365" s="456"/>
      <c r="AQ2365" s="456"/>
      <c r="AR2365" s="456"/>
      <c r="AS2365" s="456"/>
      <c r="AT2365" s="456"/>
      <c r="AU2365" s="456"/>
      <c r="AV2365" s="456"/>
      <c r="AW2365" s="456"/>
      <c r="AX2365" s="456"/>
      <c r="AY2365" s="456"/>
      <c r="AZ2365" s="456"/>
      <c r="BA2365" s="456"/>
      <c r="BB2365" s="456"/>
      <c r="BC2365" s="456"/>
      <c r="BD2365" s="456"/>
      <c r="BE2365" s="456"/>
      <c r="BF2365" s="456"/>
      <c r="BG2365" s="457"/>
      <c r="BH2365" s="458"/>
      <c r="BI2365" s="459"/>
      <c r="BJ2365" s="459"/>
      <c r="BK2365" s="459"/>
      <c r="BL2365" s="459"/>
      <c r="BM2365" s="460"/>
      <c r="BN2365" s="314"/>
      <c r="BO2365" s="314"/>
      <c r="BP2365" s="1"/>
      <c r="BQ2365" s="120">
        <f>IF($F$3="","",IF(N2365=$F$3,COUNTIF(BQ$23:BQ2364,"&gt;0")+1,0))</f>
        <v>0</v>
      </c>
      <c r="BR2365" s="1"/>
      <c r="BS2365" s="20" t="str">
        <f>IF($N2365="","",IF(VLOOKUP(VLOOKUP($N2365,IMPOSTAZIONI!$E$6:$I$13,5,FALSE),IMPOSTAZIONI!$B$25:$N$32,3,FALSE)=0,"",VLOOKUP(VLOOKUP($N2365,IMPOSTAZIONI!$E$6:$I$13,5,FALSE),IMPOSTAZIONI!$B$25:$N$32,3,FALSE)))</f>
        <v/>
      </c>
      <c r="BT2365" s="20" t="str">
        <f>IF($N2365="","",IF(VLOOKUP(VLOOKUP($N2365,IMPOSTAZIONI!$E$6:$I$13,5,FALSE),IMPOSTAZIONI!$B$25:$N$32,6,FALSE)=0,"",VLOOKUP(VLOOKUP($N2365,IMPOSTAZIONI!$E$6:$I$13,5,FALSE),IMPOSTAZIONI!$B$25:$N$32,6,FALSE)))</f>
        <v/>
      </c>
      <c r="BU2365" s="20" t="str">
        <f>IF($N2365="","",IF(VLOOKUP(VLOOKUP($N2365,IMPOSTAZIONI!$E$6:$I$13,5,FALSE),IMPOSTAZIONI!$B$25:$N$32,9,FALSE)=0,"",VLOOKUP(VLOOKUP($N2365,IMPOSTAZIONI!$E$6:$I$13,5,FALSE),IMPOSTAZIONI!$B$25:$N$32,9,FALSE)))</f>
        <v/>
      </c>
      <c r="BV2365" s="20" t="str">
        <f>IF($N2365="","",IF(VLOOKUP(VLOOKUP($N2365,IMPOSTAZIONI!$E$6:$I$13,5,FALSE),IMPOSTAZIONI!$B$25:$N$32,12,FALSE)=0,"",VLOOKUP(VLOOKUP($N2365,IMPOSTAZIONI!$E$6:$I$13,5,FALSE),IMPOSTAZIONI!$B$25:$N$32,12,FALSE)))</f>
        <v/>
      </c>
      <c r="BW2365" s="221" t="str">
        <f t="shared" si="598"/>
        <v/>
      </c>
      <c r="BX2365" s="221" t="str">
        <f t="shared" si="599"/>
        <v/>
      </c>
      <c r="BY2365" s="221">
        <f t="shared" si="600"/>
        <v>0</v>
      </c>
      <c r="BZ2365" s="231">
        <f t="shared" si="601"/>
        <v>0</v>
      </c>
      <c r="CA2365" s="246">
        <f t="shared" si="602"/>
        <v>0</v>
      </c>
      <c r="CB2365" s="246">
        <f t="shared" si="603"/>
        <v>0</v>
      </c>
      <c r="CC2365" s="246" t="str">
        <f t="shared" si="604"/>
        <v/>
      </c>
      <c r="CD2365" s="246">
        <f t="shared" si="605"/>
        <v>5</v>
      </c>
      <c r="CE2365" s="246">
        <f t="shared" si="606"/>
        <v>0</v>
      </c>
      <c r="CF2365" s="276">
        <f t="shared" si="607"/>
        <v>0</v>
      </c>
      <c r="CG2365" s="277">
        <f t="shared" si="607"/>
        <v>0</v>
      </c>
      <c r="CH2365" s="277">
        <f t="shared" si="607"/>
        <v>0</v>
      </c>
      <c r="CI2365" s="278">
        <f t="shared" ref="CI2365:CI2428" si="611">COUNTIF($CE$23:$CE$3022,CONCATENATE($CD2365,CI$21))</f>
        <v>0</v>
      </c>
      <c r="CJ2365" s="280">
        <f t="shared" si="608"/>
        <v>0</v>
      </c>
      <c r="CK2365" s="232">
        <f t="shared" si="609"/>
        <v>0</v>
      </c>
      <c r="CL2365" s="1"/>
    </row>
    <row r="2366" spans="1:90" ht="18" customHeight="1">
      <c r="A2366" s="1"/>
      <c r="B2366" s="1"/>
      <c r="C2366" s="314"/>
      <c r="D2366" s="287" t="str">
        <f t="shared" si="610"/>
        <v/>
      </c>
      <c r="E2366" s="449" t="str">
        <f t="shared" ref="E2366:E2429" si="612">IF(BQ2366=0,"",BQ2366)</f>
        <v/>
      </c>
      <c r="F2366" s="450"/>
      <c r="G2366" s="451"/>
      <c r="H2366" s="452"/>
      <c r="I2366" s="453"/>
      <c r="J2366" s="453"/>
      <c r="K2366" s="453"/>
      <c r="L2366" s="453"/>
      <c r="M2366" s="454"/>
      <c r="N2366" s="455"/>
      <c r="O2366" s="456"/>
      <c r="P2366" s="456"/>
      <c r="Q2366" s="456"/>
      <c r="R2366" s="456"/>
      <c r="S2366" s="456"/>
      <c r="T2366" s="456"/>
      <c r="U2366" s="456"/>
      <c r="V2366" s="456"/>
      <c r="W2366" s="456"/>
      <c r="X2366" s="456"/>
      <c r="Y2366" s="456"/>
      <c r="Z2366" s="456"/>
      <c r="AA2366" s="456"/>
      <c r="AB2366" s="456"/>
      <c r="AC2366" s="456"/>
      <c r="AD2366" s="456"/>
      <c r="AE2366" s="457"/>
      <c r="AF2366" s="455"/>
      <c r="AG2366" s="456"/>
      <c r="AH2366" s="456"/>
      <c r="AI2366" s="456"/>
      <c r="AJ2366" s="456"/>
      <c r="AK2366" s="456"/>
      <c r="AL2366" s="456"/>
      <c r="AM2366" s="456"/>
      <c r="AN2366" s="457"/>
      <c r="AO2366" s="455"/>
      <c r="AP2366" s="456"/>
      <c r="AQ2366" s="456"/>
      <c r="AR2366" s="456"/>
      <c r="AS2366" s="456"/>
      <c r="AT2366" s="456"/>
      <c r="AU2366" s="456"/>
      <c r="AV2366" s="456"/>
      <c r="AW2366" s="456"/>
      <c r="AX2366" s="456"/>
      <c r="AY2366" s="456"/>
      <c r="AZ2366" s="456"/>
      <c r="BA2366" s="456"/>
      <c r="BB2366" s="456"/>
      <c r="BC2366" s="456"/>
      <c r="BD2366" s="456"/>
      <c r="BE2366" s="456"/>
      <c r="BF2366" s="456"/>
      <c r="BG2366" s="457"/>
      <c r="BH2366" s="458"/>
      <c r="BI2366" s="459"/>
      <c r="BJ2366" s="459"/>
      <c r="BK2366" s="459"/>
      <c r="BL2366" s="459"/>
      <c r="BM2366" s="460"/>
      <c r="BN2366" s="314"/>
      <c r="BO2366" s="314"/>
      <c r="BP2366" s="1"/>
      <c r="BQ2366" s="120">
        <f>IF($F$3="","",IF(N2366=$F$3,COUNTIF(BQ$23:BQ2365,"&gt;0")+1,0))</f>
        <v>0</v>
      </c>
      <c r="BR2366" s="1"/>
      <c r="BS2366" s="20" t="str">
        <f>IF($N2366="","",IF(VLOOKUP(VLOOKUP($N2366,IMPOSTAZIONI!$E$6:$I$13,5,FALSE),IMPOSTAZIONI!$B$25:$N$32,3,FALSE)=0,"",VLOOKUP(VLOOKUP($N2366,IMPOSTAZIONI!$E$6:$I$13,5,FALSE),IMPOSTAZIONI!$B$25:$N$32,3,FALSE)))</f>
        <v/>
      </c>
      <c r="BT2366" s="20" t="str">
        <f>IF($N2366="","",IF(VLOOKUP(VLOOKUP($N2366,IMPOSTAZIONI!$E$6:$I$13,5,FALSE),IMPOSTAZIONI!$B$25:$N$32,6,FALSE)=0,"",VLOOKUP(VLOOKUP($N2366,IMPOSTAZIONI!$E$6:$I$13,5,FALSE),IMPOSTAZIONI!$B$25:$N$32,6,FALSE)))</f>
        <v/>
      </c>
      <c r="BU2366" s="20" t="str">
        <f>IF($N2366="","",IF(VLOOKUP(VLOOKUP($N2366,IMPOSTAZIONI!$E$6:$I$13,5,FALSE),IMPOSTAZIONI!$B$25:$N$32,9,FALSE)=0,"",VLOOKUP(VLOOKUP($N2366,IMPOSTAZIONI!$E$6:$I$13,5,FALSE),IMPOSTAZIONI!$B$25:$N$32,9,FALSE)))</f>
        <v/>
      </c>
      <c r="BV2366" s="20" t="str">
        <f>IF($N2366="","",IF(VLOOKUP(VLOOKUP($N2366,IMPOSTAZIONI!$E$6:$I$13,5,FALSE),IMPOSTAZIONI!$B$25:$N$32,12,FALSE)=0,"",VLOOKUP(VLOOKUP($N2366,IMPOSTAZIONI!$E$6:$I$13,5,FALSE),IMPOSTAZIONI!$B$25:$N$32,12,FALSE)))</f>
        <v/>
      </c>
      <c r="BW2366" s="221" t="str">
        <f t="shared" ref="BW2366:BW2429" si="613">IF(AF2366="","",HLOOKUP(AF2366,BS2366:BV2366,1,FALSE))</f>
        <v/>
      </c>
      <c r="BX2366" s="221" t="str">
        <f t="shared" ref="BX2366:BX2429" si="614">IF(N2366="","",VLOOKUP(N2366,$AY$3109:$BM$3116,1,FALSE))</f>
        <v/>
      </c>
      <c r="BY2366" s="221">
        <f t="shared" ref="BY2366:BY2429" si="615">IF(OR(ISERROR(BW2366),ISERROR(BX2366),AND(H2366&gt;0,H2366&lt;AD$3140),AND(H2366&gt;0,H2366&gt;AD$3141)),1,IF(CK2366=1,2,0))</f>
        <v>0</v>
      </c>
      <c r="BZ2366" s="231">
        <f t="shared" ref="BZ2366:BZ2429" si="616">IF($F$3="",0,IF($F$3=N2366,H2366,0))</f>
        <v>0</v>
      </c>
      <c r="CA2366" s="246">
        <f t="shared" ref="CA2366:CA2429" si="617">IF($BN$3&gt;$AY$3147,"",IF(BZ2366=0,0,IF(AF2366="",0,VLOOKUP(AF2366,$AY$3118:$BL$3121,14,FALSE))))</f>
        <v>0</v>
      </c>
      <c r="CB2366" s="246">
        <f t="shared" ref="CB2366:CB2429" si="618">IF(BZ2366=0,0,MONTH(BZ2366))</f>
        <v>0</v>
      </c>
      <c r="CC2366" s="246" t="str">
        <f t="shared" ref="CC2366:CC2429" si="619">IF(OR(BZ2366=0,CA2366=0),"",CONCATENATE(CB2366,CA2366))</f>
        <v/>
      </c>
      <c r="CD2366" s="246">
        <f t="shared" ref="CD2366:CD2429" si="620">MATCH(BZ2366,BZ$23:BZ$3022,0)</f>
        <v>5</v>
      </c>
      <c r="CE2366" s="246">
        <f t="shared" ref="CE2366:CE2429" si="621">IF(CA2366&gt;0,CONCATENATE(CD2366,CA2366),0)</f>
        <v>0</v>
      </c>
      <c r="CF2366" s="276">
        <f t="shared" ref="CF2366:CI2429" si="622">COUNTIF($CE$23:$CE$3022,CONCATENATE($CD2366,CF$21))</f>
        <v>0</v>
      </c>
      <c r="CG2366" s="277">
        <f t="shared" si="622"/>
        <v>0</v>
      </c>
      <c r="CH2366" s="277">
        <f t="shared" si="622"/>
        <v>0</v>
      </c>
      <c r="CI2366" s="278">
        <f t="shared" si="611"/>
        <v>0</v>
      </c>
      <c r="CJ2366" s="280">
        <f t="shared" ref="CJ2366:CJ2429" si="623">COUNTIF(CF2366:CI2366,"&gt;0")</f>
        <v>0</v>
      </c>
      <c r="CK2366" s="232">
        <f t="shared" ref="CK2366:CK2429" si="624">IF(CJ2366&gt;1,1,0)</f>
        <v>0</v>
      </c>
      <c r="CL2366" s="1"/>
    </row>
    <row r="2367" spans="1:90" ht="18" customHeight="1">
      <c r="A2367" s="1"/>
      <c r="B2367" s="1"/>
      <c r="C2367" s="314"/>
      <c r="D2367" s="287" t="str">
        <f t="shared" si="610"/>
        <v/>
      </c>
      <c r="E2367" s="449" t="str">
        <f t="shared" si="612"/>
        <v/>
      </c>
      <c r="F2367" s="450"/>
      <c r="G2367" s="451"/>
      <c r="H2367" s="452"/>
      <c r="I2367" s="453"/>
      <c r="J2367" s="453"/>
      <c r="K2367" s="453"/>
      <c r="L2367" s="453"/>
      <c r="M2367" s="454"/>
      <c r="N2367" s="455"/>
      <c r="O2367" s="456"/>
      <c r="P2367" s="456"/>
      <c r="Q2367" s="456"/>
      <c r="R2367" s="456"/>
      <c r="S2367" s="456"/>
      <c r="T2367" s="456"/>
      <c r="U2367" s="456"/>
      <c r="V2367" s="456"/>
      <c r="W2367" s="456"/>
      <c r="X2367" s="456"/>
      <c r="Y2367" s="456"/>
      <c r="Z2367" s="456"/>
      <c r="AA2367" s="456"/>
      <c r="AB2367" s="456"/>
      <c r="AC2367" s="456"/>
      <c r="AD2367" s="456"/>
      <c r="AE2367" s="457"/>
      <c r="AF2367" s="455"/>
      <c r="AG2367" s="456"/>
      <c r="AH2367" s="456"/>
      <c r="AI2367" s="456"/>
      <c r="AJ2367" s="456"/>
      <c r="AK2367" s="456"/>
      <c r="AL2367" s="456"/>
      <c r="AM2367" s="456"/>
      <c r="AN2367" s="457"/>
      <c r="AO2367" s="455"/>
      <c r="AP2367" s="456"/>
      <c r="AQ2367" s="456"/>
      <c r="AR2367" s="456"/>
      <c r="AS2367" s="456"/>
      <c r="AT2367" s="456"/>
      <c r="AU2367" s="456"/>
      <c r="AV2367" s="456"/>
      <c r="AW2367" s="456"/>
      <c r="AX2367" s="456"/>
      <c r="AY2367" s="456"/>
      <c r="AZ2367" s="456"/>
      <c r="BA2367" s="456"/>
      <c r="BB2367" s="456"/>
      <c r="BC2367" s="456"/>
      <c r="BD2367" s="456"/>
      <c r="BE2367" s="456"/>
      <c r="BF2367" s="456"/>
      <c r="BG2367" s="457"/>
      <c r="BH2367" s="458"/>
      <c r="BI2367" s="459"/>
      <c r="BJ2367" s="459"/>
      <c r="BK2367" s="459"/>
      <c r="BL2367" s="459"/>
      <c r="BM2367" s="460"/>
      <c r="BN2367" s="314"/>
      <c r="BO2367" s="314"/>
      <c r="BP2367" s="1"/>
      <c r="BQ2367" s="120">
        <f>IF($F$3="","",IF(N2367=$F$3,COUNTIF(BQ$23:BQ2366,"&gt;0")+1,0))</f>
        <v>0</v>
      </c>
      <c r="BR2367" s="1"/>
      <c r="BS2367" s="20" t="str">
        <f>IF($N2367="","",IF(VLOOKUP(VLOOKUP($N2367,IMPOSTAZIONI!$E$6:$I$13,5,FALSE),IMPOSTAZIONI!$B$25:$N$32,3,FALSE)=0,"",VLOOKUP(VLOOKUP($N2367,IMPOSTAZIONI!$E$6:$I$13,5,FALSE),IMPOSTAZIONI!$B$25:$N$32,3,FALSE)))</f>
        <v/>
      </c>
      <c r="BT2367" s="20" t="str">
        <f>IF($N2367="","",IF(VLOOKUP(VLOOKUP($N2367,IMPOSTAZIONI!$E$6:$I$13,5,FALSE),IMPOSTAZIONI!$B$25:$N$32,6,FALSE)=0,"",VLOOKUP(VLOOKUP($N2367,IMPOSTAZIONI!$E$6:$I$13,5,FALSE),IMPOSTAZIONI!$B$25:$N$32,6,FALSE)))</f>
        <v/>
      </c>
      <c r="BU2367" s="20" t="str">
        <f>IF($N2367="","",IF(VLOOKUP(VLOOKUP($N2367,IMPOSTAZIONI!$E$6:$I$13,5,FALSE),IMPOSTAZIONI!$B$25:$N$32,9,FALSE)=0,"",VLOOKUP(VLOOKUP($N2367,IMPOSTAZIONI!$E$6:$I$13,5,FALSE),IMPOSTAZIONI!$B$25:$N$32,9,FALSE)))</f>
        <v/>
      </c>
      <c r="BV2367" s="20" t="str">
        <f>IF($N2367="","",IF(VLOOKUP(VLOOKUP($N2367,IMPOSTAZIONI!$E$6:$I$13,5,FALSE),IMPOSTAZIONI!$B$25:$N$32,12,FALSE)=0,"",VLOOKUP(VLOOKUP($N2367,IMPOSTAZIONI!$E$6:$I$13,5,FALSE),IMPOSTAZIONI!$B$25:$N$32,12,FALSE)))</f>
        <v/>
      </c>
      <c r="BW2367" s="221" t="str">
        <f t="shared" si="613"/>
        <v/>
      </c>
      <c r="BX2367" s="221" t="str">
        <f t="shared" si="614"/>
        <v/>
      </c>
      <c r="BY2367" s="221">
        <f t="shared" si="615"/>
        <v>0</v>
      </c>
      <c r="BZ2367" s="231">
        <f t="shared" si="616"/>
        <v>0</v>
      </c>
      <c r="CA2367" s="246">
        <f t="shared" si="617"/>
        <v>0</v>
      </c>
      <c r="CB2367" s="246">
        <f t="shared" si="618"/>
        <v>0</v>
      </c>
      <c r="CC2367" s="246" t="str">
        <f t="shared" si="619"/>
        <v/>
      </c>
      <c r="CD2367" s="246">
        <f t="shared" si="620"/>
        <v>5</v>
      </c>
      <c r="CE2367" s="246">
        <f t="shared" si="621"/>
        <v>0</v>
      </c>
      <c r="CF2367" s="276">
        <f t="shared" si="622"/>
        <v>0</v>
      </c>
      <c r="CG2367" s="277">
        <f t="shared" si="622"/>
        <v>0</v>
      </c>
      <c r="CH2367" s="277">
        <f t="shared" si="622"/>
        <v>0</v>
      </c>
      <c r="CI2367" s="278">
        <f t="shared" si="611"/>
        <v>0</v>
      </c>
      <c r="CJ2367" s="280">
        <f t="shared" si="623"/>
        <v>0</v>
      </c>
      <c r="CK2367" s="232">
        <f t="shared" si="624"/>
        <v>0</v>
      </c>
      <c r="CL2367" s="1"/>
    </row>
    <row r="2368" spans="1:90" ht="18" customHeight="1">
      <c r="A2368" s="1"/>
      <c r="B2368" s="1"/>
      <c r="C2368" s="314"/>
      <c r="D2368" s="287" t="str">
        <f t="shared" si="610"/>
        <v/>
      </c>
      <c r="E2368" s="449" t="str">
        <f t="shared" si="612"/>
        <v/>
      </c>
      <c r="F2368" s="450"/>
      <c r="G2368" s="451"/>
      <c r="H2368" s="452"/>
      <c r="I2368" s="453"/>
      <c r="J2368" s="453"/>
      <c r="K2368" s="453"/>
      <c r="L2368" s="453"/>
      <c r="M2368" s="454"/>
      <c r="N2368" s="455"/>
      <c r="O2368" s="456"/>
      <c r="P2368" s="456"/>
      <c r="Q2368" s="456"/>
      <c r="R2368" s="456"/>
      <c r="S2368" s="456"/>
      <c r="T2368" s="456"/>
      <c r="U2368" s="456"/>
      <c r="V2368" s="456"/>
      <c r="W2368" s="456"/>
      <c r="X2368" s="456"/>
      <c r="Y2368" s="456"/>
      <c r="Z2368" s="456"/>
      <c r="AA2368" s="456"/>
      <c r="AB2368" s="456"/>
      <c r="AC2368" s="456"/>
      <c r="AD2368" s="456"/>
      <c r="AE2368" s="457"/>
      <c r="AF2368" s="455"/>
      <c r="AG2368" s="456"/>
      <c r="AH2368" s="456"/>
      <c r="AI2368" s="456"/>
      <c r="AJ2368" s="456"/>
      <c r="AK2368" s="456"/>
      <c r="AL2368" s="456"/>
      <c r="AM2368" s="456"/>
      <c r="AN2368" s="457"/>
      <c r="AO2368" s="455"/>
      <c r="AP2368" s="456"/>
      <c r="AQ2368" s="456"/>
      <c r="AR2368" s="456"/>
      <c r="AS2368" s="456"/>
      <c r="AT2368" s="456"/>
      <c r="AU2368" s="456"/>
      <c r="AV2368" s="456"/>
      <c r="AW2368" s="456"/>
      <c r="AX2368" s="456"/>
      <c r="AY2368" s="456"/>
      <c r="AZ2368" s="456"/>
      <c r="BA2368" s="456"/>
      <c r="BB2368" s="456"/>
      <c r="BC2368" s="456"/>
      <c r="BD2368" s="456"/>
      <c r="BE2368" s="456"/>
      <c r="BF2368" s="456"/>
      <c r="BG2368" s="457"/>
      <c r="BH2368" s="458"/>
      <c r="BI2368" s="459"/>
      <c r="BJ2368" s="459"/>
      <c r="BK2368" s="459"/>
      <c r="BL2368" s="459"/>
      <c r="BM2368" s="460"/>
      <c r="BN2368" s="314"/>
      <c r="BO2368" s="314"/>
      <c r="BP2368" s="1"/>
      <c r="BQ2368" s="120">
        <f>IF($F$3="","",IF(N2368=$F$3,COUNTIF(BQ$23:BQ2367,"&gt;0")+1,0))</f>
        <v>0</v>
      </c>
      <c r="BR2368" s="1"/>
      <c r="BS2368" s="20" t="str">
        <f>IF($N2368="","",IF(VLOOKUP(VLOOKUP($N2368,IMPOSTAZIONI!$E$6:$I$13,5,FALSE),IMPOSTAZIONI!$B$25:$N$32,3,FALSE)=0,"",VLOOKUP(VLOOKUP($N2368,IMPOSTAZIONI!$E$6:$I$13,5,FALSE),IMPOSTAZIONI!$B$25:$N$32,3,FALSE)))</f>
        <v/>
      </c>
      <c r="BT2368" s="20" t="str">
        <f>IF($N2368="","",IF(VLOOKUP(VLOOKUP($N2368,IMPOSTAZIONI!$E$6:$I$13,5,FALSE),IMPOSTAZIONI!$B$25:$N$32,6,FALSE)=0,"",VLOOKUP(VLOOKUP($N2368,IMPOSTAZIONI!$E$6:$I$13,5,FALSE),IMPOSTAZIONI!$B$25:$N$32,6,FALSE)))</f>
        <v/>
      </c>
      <c r="BU2368" s="20" t="str">
        <f>IF($N2368="","",IF(VLOOKUP(VLOOKUP($N2368,IMPOSTAZIONI!$E$6:$I$13,5,FALSE),IMPOSTAZIONI!$B$25:$N$32,9,FALSE)=0,"",VLOOKUP(VLOOKUP($N2368,IMPOSTAZIONI!$E$6:$I$13,5,FALSE),IMPOSTAZIONI!$B$25:$N$32,9,FALSE)))</f>
        <v/>
      </c>
      <c r="BV2368" s="20" t="str">
        <f>IF($N2368="","",IF(VLOOKUP(VLOOKUP($N2368,IMPOSTAZIONI!$E$6:$I$13,5,FALSE),IMPOSTAZIONI!$B$25:$N$32,12,FALSE)=0,"",VLOOKUP(VLOOKUP($N2368,IMPOSTAZIONI!$E$6:$I$13,5,FALSE),IMPOSTAZIONI!$B$25:$N$32,12,FALSE)))</f>
        <v/>
      </c>
      <c r="BW2368" s="221" t="str">
        <f t="shared" si="613"/>
        <v/>
      </c>
      <c r="BX2368" s="221" t="str">
        <f t="shared" si="614"/>
        <v/>
      </c>
      <c r="BY2368" s="221">
        <f t="shared" si="615"/>
        <v>0</v>
      </c>
      <c r="BZ2368" s="231">
        <f t="shared" si="616"/>
        <v>0</v>
      </c>
      <c r="CA2368" s="246">
        <f t="shared" si="617"/>
        <v>0</v>
      </c>
      <c r="CB2368" s="246">
        <f t="shared" si="618"/>
        <v>0</v>
      </c>
      <c r="CC2368" s="246" t="str">
        <f t="shared" si="619"/>
        <v/>
      </c>
      <c r="CD2368" s="246">
        <f t="shared" si="620"/>
        <v>5</v>
      </c>
      <c r="CE2368" s="246">
        <f t="shared" si="621"/>
        <v>0</v>
      </c>
      <c r="CF2368" s="276">
        <f t="shared" si="622"/>
        <v>0</v>
      </c>
      <c r="CG2368" s="277">
        <f t="shared" si="622"/>
        <v>0</v>
      </c>
      <c r="CH2368" s="277">
        <f t="shared" si="622"/>
        <v>0</v>
      </c>
      <c r="CI2368" s="278">
        <f t="shared" si="611"/>
        <v>0</v>
      </c>
      <c r="CJ2368" s="280">
        <f t="shared" si="623"/>
        <v>0</v>
      </c>
      <c r="CK2368" s="232">
        <f t="shared" si="624"/>
        <v>0</v>
      </c>
      <c r="CL2368" s="1"/>
    </row>
    <row r="2369" spans="1:90" ht="18" customHeight="1">
      <c r="A2369" s="1"/>
      <c r="B2369" s="1"/>
      <c r="C2369" s="314"/>
      <c r="D2369" s="287" t="str">
        <f t="shared" si="610"/>
        <v/>
      </c>
      <c r="E2369" s="449" t="str">
        <f t="shared" si="612"/>
        <v/>
      </c>
      <c r="F2369" s="450"/>
      <c r="G2369" s="451"/>
      <c r="H2369" s="452"/>
      <c r="I2369" s="453"/>
      <c r="J2369" s="453"/>
      <c r="K2369" s="453"/>
      <c r="L2369" s="453"/>
      <c r="M2369" s="454"/>
      <c r="N2369" s="455"/>
      <c r="O2369" s="456"/>
      <c r="P2369" s="456"/>
      <c r="Q2369" s="456"/>
      <c r="R2369" s="456"/>
      <c r="S2369" s="456"/>
      <c r="T2369" s="456"/>
      <c r="U2369" s="456"/>
      <c r="V2369" s="456"/>
      <c r="W2369" s="456"/>
      <c r="X2369" s="456"/>
      <c r="Y2369" s="456"/>
      <c r="Z2369" s="456"/>
      <c r="AA2369" s="456"/>
      <c r="AB2369" s="456"/>
      <c r="AC2369" s="456"/>
      <c r="AD2369" s="456"/>
      <c r="AE2369" s="457"/>
      <c r="AF2369" s="455"/>
      <c r="AG2369" s="456"/>
      <c r="AH2369" s="456"/>
      <c r="AI2369" s="456"/>
      <c r="AJ2369" s="456"/>
      <c r="AK2369" s="456"/>
      <c r="AL2369" s="456"/>
      <c r="AM2369" s="456"/>
      <c r="AN2369" s="457"/>
      <c r="AO2369" s="455"/>
      <c r="AP2369" s="456"/>
      <c r="AQ2369" s="456"/>
      <c r="AR2369" s="456"/>
      <c r="AS2369" s="456"/>
      <c r="AT2369" s="456"/>
      <c r="AU2369" s="456"/>
      <c r="AV2369" s="456"/>
      <c r="AW2369" s="456"/>
      <c r="AX2369" s="456"/>
      <c r="AY2369" s="456"/>
      <c r="AZ2369" s="456"/>
      <c r="BA2369" s="456"/>
      <c r="BB2369" s="456"/>
      <c r="BC2369" s="456"/>
      <c r="BD2369" s="456"/>
      <c r="BE2369" s="456"/>
      <c r="BF2369" s="456"/>
      <c r="BG2369" s="457"/>
      <c r="BH2369" s="458"/>
      <c r="BI2369" s="459"/>
      <c r="BJ2369" s="459"/>
      <c r="BK2369" s="459"/>
      <c r="BL2369" s="459"/>
      <c r="BM2369" s="460"/>
      <c r="BN2369" s="314"/>
      <c r="BO2369" s="314"/>
      <c r="BP2369" s="1"/>
      <c r="BQ2369" s="120">
        <f>IF($F$3="","",IF(N2369=$F$3,COUNTIF(BQ$23:BQ2368,"&gt;0")+1,0))</f>
        <v>0</v>
      </c>
      <c r="BR2369" s="1"/>
      <c r="BS2369" s="20" t="str">
        <f>IF($N2369="","",IF(VLOOKUP(VLOOKUP($N2369,IMPOSTAZIONI!$E$6:$I$13,5,FALSE),IMPOSTAZIONI!$B$25:$N$32,3,FALSE)=0,"",VLOOKUP(VLOOKUP($N2369,IMPOSTAZIONI!$E$6:$I$13,5,FALSE),IMPOSTAZIONI!$B$25:$N$32,3,FALSE)))</f>
        <v/>
      </c>
      <c r="BT2369" s="20" t="str">
        <f>IF($N2369="","",IF(VLOOKUP(VLOOKUP($N2369,IMPOSTAZIONI!$E$6:$I$13,5,FALSE),IMPOSTAZIONI!$B$25:$N$32,6,FALSE)=0,"",VLOOKUP(VLOOKUP($N2369,IMPOSTAZIONI!$E$6:$I$13,5,FALSE),IMPOSTAZIONI!$B$25:$N$32,6,FALSE)))</f>
        <v/>
      </c>
      <c r="BU2369" s="20" t="str">
        <f>IF($N2369="","",IF(VLOOKUP(VLOOKUP($N2369,IMPOSTAZIONI!$E$6:$I$13,5,FALSE),IMPOSTAZIONI!$B$25:$N$32,9,FALSE)=0,"",VLOOKUP(VLOOKUP($N2369,IMPOSTAZIONI!$E$6:$I$13,5,FALSE),IMPOSTAZIONI!$B$25:$N$32,9,FALSE)))</f>
        <v/>
      </c>
      <c r="BV2369" s="20" t="str">
        <f>IF($N2369="","",IF(VLOOKUP(VLOOKUP($N2369,IMPOSTAZIONI!$E$6:$I$13,5,FALSE),IMPOSTAZIONI!$B$25:$N$32,12,FALSE)=0,"",VLOOKUP(VLOOKUP($N2369,IMPOSTAZIONI!$E$6:$I$13,5,FALSE),IMPOSTAZIONI!$B$25:$N$32,12,FALSE)))</f>
        <v/>
      </c>
      <c r="BW2369" s="221" t="str">
        <f t="shared" si="613"/>
        <v/>
      </c>
      <c r="BX2369" s="221" t="str">
        <f t="shared" si="614"/>
        <v/>
      </c>
      <c r="BY2369" s="221">
        <f t="shared" si="615"/>
        <v>0</v>
      </c>
      <c r="BZ2369" s="231">
        <f t="shared" si="616"/>
        <v>0</v>
      </c>
      <c r="CA2369" s="246">
        <f t="shared" si="617"/>
        <v>0</v>
      </c>
      <c r="CB2369" s="246">
        <f t="shared" si="618"/>
        <v>0</v>
      </c>
      <c r="CC2369" s="246" t="str">
        <f t="shared" si="619"/>
        <v/>
      </c>
      <c r="CD2369" s="246">
        <f t="shared" si="620"/>
        <v>5</v>
      </c>
      <c r="CE2369" s="246">
        <f t="shared" si="621"/>
        <v>0</v>
      </c>
      <c r="CF2369" s="276">
        <f t="shared" si="622"/>
        <v>0</v>
      </c>
      <c r="CG2369" s="277">
        <f t="shared" si="622"/>
        <v>0</v>
      </c>
      <c r="CH2369" s="277">
        <f t="shared" si="622"/>
        <v>0</v>
      </c>
      <c r="CI2369" s="278">
        <f t="shared" si="611"/>
        <v>0</v>
      </c>
      <c r="CJ2369" s="280">
        <f t="shared" si="623"/>
        <v>0</v>
      </c>
      <c r="CK2369" s="232">
        <f t="shared" si="624"/>
        <v>0</v>
      </c>
      <c r="CL2369" s="1"/>
    </row>
    <row r="2370" spans="1:90" ht="18" customHeight="1">
      <c r="A2370" s="1"/>
      <c r="B2370" s="1"/>
      <c r="C2370" s="314"/>
      <c r="D2370" s="287" t="str">
        <f t="shared" si="610"/>
        <v/>
      </c>
      <c r="E2370" s="449" t="str">
        <f t="shared" si="612"/>
        <v/>
      </c>
      <c r="F2370" s="450"/>
      <c r="G2370" s="451"/>
      <c r="H2370" s="452"/>
      <c r="I2370" s="453"/>
      <c r="J2370" s="453"/>
      <c r="K2370" s="453"/>
      <c r="L2370" s="453"/>
      <c r="M2370" s="454"/>
      <c r="N2370" s="455"/>
      <c r="O2370" s="456"/>
      <c r="P2370" s="456"/>
      <c r="Q2370" s="456"/>
      <c r="R2370" s="456"/>
      <c r="S2370" s="456"/>
      <c r="T2370" s="456"/>
      <c r="U2370" s="456"/>
      <c r="V2370" s="456"/>
      <c r="W2370" s="456"/>
      <c r="X2370" s="456"/>
      <c r="Y2370" s="456"/>
      <c r="Z2370" s="456"/>
      <c r="AA2370" s="456"/>
      <c r="AB2370" s="456"/>
      <c r="AC2370" s="456"/>
      <c r="AD2370" s="456"/>
      <c r="AE2370" s="457"/>
      <c r="AF2370" s="455"/>
      <c r="AG2370" s="456"/>
      <c r="AH2370" s="456"/>
      <c r="AI2370" s="456"/>
      <c r="AJ2370" s="456"/>
      <c r="AK2370" s="456"/>
      <c r="AL2370" s="456"/>
      <c r="AM2370" s="456"/>
      <c r="AN2370" s="457"/>
      <c r="AO2370" s="455"/>
      <c r="AP2370" s="456"/>
      <c r="AQ2370" s="456"/>
      <c r="AR2370" s="456"/>
      <c r="AS2370" s="456"/>
      <c r="AT2370" s="456"/>
      <c r="AU2370" s="456"/>
      <c r="AV2370" s="456"/>
      <c r="AW2370" s="456"/>
      <c r="AX2370" s="456"/>
      <c r="AY2370" s="456"/>
      <c r="AZ2370" s="456"/>
      <c r="BA2370" s="456"/>
      <c r="BB2370" s="456"/>
      <c r="BC2370" s="456"/>
      <c r="BD2370" s="456"/>
      <c r="BE2370" s="456"/>
      <c r="BF2370" s="456"/>
      <c r="BG2370" s="457"/>
      <c r="BH2370" s="458"/>
      <c r="BI2370" s="459"/>
      <c r="BJ2370" s="459"/>
      <c r="BK2370" s="459"/>
      <c r="BL2370" s="459"/>
      <c r="BM2370" s="460"/>
      <c r="BN2370" s="314"/>
      <c r="BO2370" s="314"/>
      <c r="BP2370" s="1"/>
      <c r="BQ2370" s="120">
        <f>IF($F$3="","",IF(N2370=$F$3,COUNTIF(BQ$23:BQ2369,"&gt;0")+1,0))</f>
        <v>0</v>
      </c>
      <c r="BR2370" s="1"/>
      <c r="BS2370" s="20" t="str">
        <f>IF($N2370="","",IF(VLOOKUP(VLOOKUP($N2370,IMPOSTAZIONI!$E$6:$I$13,5,FALSE),IMPOSTAZIONI!$B$25:$N$32,3,FALSE)=0,"",VLOOKUP(VLOOKUP($N2370,IMPOSTAZIONI!$E$6:$I$13,5,FALSE),IMPOSTAZIONI!$B$25:$N$32,3,FALSE)))</f>
        <v/>
      </c>
      <c r="BT2370" s="20" t="str">
        <f>IF($N2370="","",IF(VLOOKUP(VLOOKUP($N2370,IMPOSTAZIONI!$E$6:$I$13,5,FALSE),IMPOSTAZIONI!$B$25:$N$32,6,FALSE)=0,"",VLOOKUP(VLOOKUP($N2370,IMPOSTAZIONI!$E$6:$I$13,5,FALSE),IMPOSTAZIONI!$B$25:$N$32,6,FALSE)))</f>
        <v/>
      </c>
      <c r="BU2370" s="20" t="str">
        <f>IF($N2370="","",IF(VLOOKUP(VLOOKUP($N2370,IMPOSTAZIONI!$E$6:$I$13,5,FALSE),IMPOSTAZIONI!$B$25:$N$32,9,FALSE)=0,"",VLOOKUP(VLOOKUP($N2370,IMPOSTAZIONI!$E$6:$I$13,5,FALSE),IMPOSTAZIONI!$B$25:$N$32,9,FALSE)))</f>
        <v/>
      </c>
      <c r="BV2370" s="20" t="str">
        <f>IF($N2370="","",IF(VLOOKUP(VLOOKUP($N2370,IMPOSTAZIONI!$E$6:$I$13,5,FALSE),IMPOSTAZIONI!$B$25:$N$32,12,FALSE)=0,"",VLOOKUP(VLOOKUP($N2370,IMPOSTAZIONI!$E$6:$I$13,5,FALSE),IMPOSTAZIONI!$B$25:$N$32,12,FALSE)))</f>
        <v/>
      </c>
      <c r="BW2370" s="221" t="str">
        <f t="shared" si="613"/>
        <v/>
      </c>
      <c r="BX2370" s="221" t="str">
        <f t="shared" si="614"/>
        <v/>
      </c>
      <c r="BY2370" s="221">
        <f t="shared" si="615"/>
        <v>0</v>
      </c>
      <c r="BZ2370" s="231">
        <f t="shared" si="616"/>
        <v>0</v>
      </c>
      <c r="CA2370" s="246">
        <f t="shared" si="617"/>
        <v>0</v>
      </c>
      <c r="CB2370" s="246">
        <f t="shared" si="618"/>
        <v>0</v>
      </c>
      <c r="CC2370" s="246" t="str">
        <f t="shared" si="619"/>
        <v/>
      </c>
      <c r="CD2370" s="246">
        <f t="shared" si="620"/>
        <v>5</v>
      </c>
      <c r="CE2370" s="246">
        <f t="shared" si="621"/>
        <v>0</v>
      </c>
      <c r="CF2370" s="276">
        <f t="shared" si="622"/>
        <v>0</v>
      </c>
      <c r="CG2370" s="277">
        <f t="shared" si="622"/>
        <v>0</v>
      </c>
      <c r="CH2370" s="277">
        <f t="shared" si="622"/>
        <v>0</v>
      </c>
      <c r="CI2370" s="278">
        <f t="shared" si="611"/>
        <v>0</v>
      </c>
      <c r="CJ2370" s="280">
        <f t="shared" si="623"/>
        <v>0</v>
      </c>
      <c r="CK2370" s="232">
        <f t="shared" si="624"/>
        <v>0</v>
      </c>
      <c r="CL2370" s="1"/>
    </row>
    <row r="2371" spans="1:90" ht="18" customHeight="1">
      <c r="A2371" s="1"/>
      <c r="B2371" s="1"/>
      <c r="C2371" s="314"/>
      <c r="D2371" s="287" t="str">
        <f t="shared" si="610"/>
        <v/>
      </c>
      <c r="E2371" s="449" t="str">
        <f t="shared" si="612"/>
        <v/>
      </c>
      <c r="F2371" s="450"/>
      <c r="G2371" s="451"/>
      <c r="H2371" s="452"/>
      <c r="I2371" s="453"/>
      <c r="J2371" s="453"/>
      <c r="K2371" s="453"/>
      <c r="L2371" s="453"/>
      <c r="M2371" s="454"/>
      <c r="N2371" s="455"/>
      <c r="O2371" s="456"/>
      <c r="P2371" s="456"/>
      <c r="Q2371" s="456"/>
      <c r="R2371" s="456"/>
      <c r="S2371" s="456"/>
      <c r="T2371" s="456"/>
      <c r="U2371" s="456"/>
      <c r="V2371" s="456"/>
      <c r="W2371" s="456"/>
      <c r="X2371" s="456"/>
      <c r="Y2371" s="456"/>
      <c r="Z2371" s="456"/>
      <c r="AA2371" s="456"/>
      <c r="AB2371" s="456"/>
      <c r="AC2371" s="456"/>
      <c r="AD2371" s="456"/>
      <c r="AE2371" s="457"/>
      <c r="AF2371" s="455"/>
      <c r="AG2371" s="456"/>
      <c r="AH2371" s="456"/>
      <c r="AI2371" s="456"/>
      <c r="AJ2371" s="456"/>
      <c r="AK2371" s="456"/>
      <c r="AL2371" s="456"/>
      <c r="AM2371" s="456"/>
      <c r="AN2371" s="457"/>
      <c r="AO2371" s="455"/>
      <c r="AP2371" s="456"/>
      <c r="AQ2371" s="456"/>
      <c r="AR2371" s="456"/>
      <c r="AS2371" s="456"/>
      <c r="AT2371" s="456"/>
      <c r="AU2371" s="456"/>
      <c r="AV2371" s="456"/>
      <c r="AW2371" s="456"/>
      <c r="AX2371" s="456"/>
      <c r="AY2371" s="456"/>
      <c r="AZ2371" s="456"/>
      <c r="BA2371" s="456"/>
      <c r="BB2371" s="456"/>
      <c r="BC2371" s="456"/>
      <c r="BD2371" s="456"/>
      <c r="BE2371" s="456"/>
      <c r="BF2371" s="456"/>
      <c r="BG2371" s="457"/>
      <c r="BH2371" s="458"/>
      <c r="BI2371" s="459"/>
      <c r="BJ2371" s="459"/>
      <c r="BK2371" s="459"/>
      <c r="BL2371" s="459"/>
      <c r="BM2371" s="460"/>
      <c r="BN2371" s="314"/>
      <c r="BO2371" s="314"/>
      <c r="BP2371" s="1"/>
      <c r="BQ2371" s="120">
        <f>IF($F$3="","",IF(N2371=$F$3,COUNTIF(BQ$23:BQ2370,"&gt;0")+1,0))</f>
        <v>0</v>
      </c>
      <c r="BR2371" s="1"/>
      <c r="BS2371" s="20" t="str">
        <f>IF($N2371="","",IF(VLOOKUP(VLOOKUP($N2371,IMPOSTAZIONI!$E$6:$I$13,5,FALSE),IMPOSTAZIONI!$B$25:$N$32,3,FALSE)=0,"",VLOOKUP(VLOOKUP($N2371,IMPOSTAZIONI!$E$6:$I$13,5,FALSE),IMPOSTAZIONI!$B$25:$N$32,3,FALSE)))</f>
        <v/>
      </c>
      <c r="BT2371" s="20" t="str">
        <f>IF($N2371="","",IF(VLOOKUP(VLOOKUP($N2371,IMPOSTAZIONI!$E$6:$I$13,5,FALSE),IMPOSTAZIONI!$B$25:$N$32,6,FALSE)=0,"",VLOOKUP(VLOOKUP($N2371,IMPOSTAZIONI!$E$6:$I$13,5,FALSE),IMPOSTAZIONI!$B$25:$N$32,6,FALSE)))</f>
        <v/>
      </c>
      <c r="BU2371" s="20" t="str">
        <f>IF($N2371="","",IF(VLOOKUP(VLOOKUP($N2371,IMPOSTAZIONI!$E$6:$I$13,5,FALSE),IMPOSTAZIONI!$B$25:$N$32,9,FALSE)=0,"",VLOOKUP(VLOOKUP($N2371,IMPOSTAZIONI!$E$6:$I$13,5,FALSE),IMPOSTAZIONI!$B$25:$N$32,9,FALSE)))</f>
        <v/>
      </c>
      <c r="BV2371" s="20" t="str">
        <f>IF($N2371="","",IF(VLOOKUP(VLOOKUP($N2371,IMPOSTAZIONI!$E$6:$I$13,5,FALSE),IMPOSTAZIONI!$B$25:$N$32,12,FALSE)=0,"",VLOOKUP(VLOOKUP($N2371,IMPOSTAZIONI!$E$6:$I$13,5,FALSE),IMPOSTAZIONI!$B$25:$N$32,12,FALSE)))</f>
        <v/>
      </c>
      <c r="BW2371" s="221" t="str">
        <f t="shared" si="613"/>
        <v/>
      </c>
      <c r="BX2371" s="221" t="str">
        <f t="shared" si="614"/>
        <v/>
      </c>
      <c r="BY2371" s="221">
        <f t="shared" si="615"/>
        <v>0</v>
      </c>
      <c r="BZ2371" s="231">
        <f t="shared" si="616"/>
        <v>0</v>
      </c>
      <c r="CA2371" s="246">
        <f t="shared" si="617"/>
        <v>0</v>
      </c>
      <c r="CB2371" s="246">
        <f t="shared" si="618"/>
        <v>0</v>
      </c>
      <c r="CC2371" s="246" t="str">
        <f t="shared" si="619"/>
        <v/>
      </c>
      <c r="CD2371" s="246">
        <f t="shared" si="620"/>
        <v>5</v>
      </c>
      <c r="CE2371" s="246">
        <f t="shared" si="621"/>
        <v>0</v>
      </c>
      <c r="CF2371" s="276">
        <f t="shared" si="622"/>
        <v>0</v>
      </c>
      <c r="CG2371" s="277">
        <f t="shared" si="622"/>
        <v>0</v>
      </c>
      <c r="CH2371" s="277">
        <f t="shared" si="622"/>
        <v>0</v>
      </c>
      <c r="CI2371" s="278">
        <f t="shared" si="611"/>
        <v>0</v>
      </c>
      <c r="CJ2371" s="280">
        <f t="shared" si="623"/>
        <v>0</v>
      </c>
      <c r="CK2371" s="232">
        <f t="shared" si="624"/>
        <v>0</v>
      </c>
      <c r="CL2371" s="1"/>
    </row>
    <row r="2372" spans="1:90" ht="18" customHeight="1">
      <c r="A2372" s="1"/>
      <c r="B2372" s="1"/>
      <c r="C2372" s="314"/>
      <c r="D2372" s="287" t="str">
        <f t="shared" si="610"/>
        <v/>
      </c>
      <c r="E2372" s="449" t="str">
        <f t="shared" si="612"/>
        <v/>
      </c>
      <c r="F2372" s="450"/>
      <c r="G2372" s="451"/>
      <c r="H2372" s="452"/>
      <c r="I2372" s="453"/>
      <c r="J2372" s="453"/>
      <c r="K2372" s="453"/>
      <c r="L2372" s="453"/>
      <c r="M2372" s="454"/>
      <c r="N2372" s="455"/>
      <c r="O2372" s="456"/>
      <c r="P2372" s="456"/>
      <c r="Q2372" s="456"/>
      <c r="R2372" s="456"/>
      <c r="S2372" s="456"/>
      <c r="T2372" s="456"/>
      <c r="U2372" s="456"/>
      <c r="V2372" s="456"/>
      <c r="W2372" s="456"/>
      <c r="X2372" s="456"/>
      <c r="Y2372" s="456"/>
      <c r="Z2372" s="456"/>
      <c r="AA2372" s="456"/>
      <c r="AB2372" s="456"/>
      <c r="AC2372" s="456"/>
      <c r="AD2372" s="456"/>
      <c r="AE2372" s="457"/>
      <c r="AF2372" s="455"/>
      <c r="AG2372" s="456"/>
      <c r="AH2372" s="456"/>
      <c r="AI2372" s="456"/>
      <c r="AJ2372" s="456"/>
      <c r="AK2372" s="456"/>
      <c r="AL2372" s="456"/>
      <c r="AM2372" s="456"/>
      <c r="AN2372" s="457"/>
      <c r="AO2372" s="455"/>
      <c r="AP2372" s="456"/>
      <c r="AQ2372" s="456"/>
      <c r="AR2372" s="456"/>
      <c r="AS2372" s="456"/>
      <c r="AT2372" s="456"/>
      <c r="AU2372" s="456"/>
      <c r="AV2372" s="456"/>
      <c r="AW2372" s="456"/>
      <c r="AX2372" s="456"/>
      <c r="AY2372" s="456"/>
      <c r="AZ2372" s="456"/>
      <c r="BA2372" s="456"/>
      <c r="BB2372" s="456"/>
      <c r="BC2372" s="456"/>
      <c r="BD2372" s="456"/>
      <c r="BE2372" s="456"/>
      <c r="BF2372" s="456"/>
      <c r="BG2372" s="457"/>
      <c r="BH2372" s="458"/>
      <c r="BI2372" s="459"/>
      <c r="BJ2372" s="459"/>
      <c r="BK2372" s="459"/>
      <c r="BL2372" s="459"/>
      <c r="BM2372" s="460"/>
      <c r="BN2372" s="314"/>
      <c r="BO2372" s="314"/>
      <c r="BP2372" s="1"/>
      <c r="BQ2372" s="120">
        <f>IF($F$3="","",IF(N2372=$F$3,COUNTIF(BQ$23:BQ2371,"&gt;0")+1,0))</f>
        <v>0</v>
      </c>
      <c r="BR2372" s="1"/>
      <c r="BS2372" s="20" t="str">
        <f>IF($N2372="","",IF(VLOOKUP(VLOOKUP($N2372,IMPOSTAZIONI!$E$6:$I$13,5,FALSE),IMPOSTAZIONI!$B$25:$N$32,3,FALSE)=0,"",VLOOKUP(VLOOKUP($N2372,IMPOSTAZIONI!$E$6:$I$13,5,FALSE),IMPOSTAZIONI!$B$25:$N$32,3,FALSE)))</f>
        <v/>
      </c>
      <c r="BT2372" s="20" t="str">
        <f>IF($N2372="","",IF(VLOOKUP(VLOOKUP($N2372,IMPOSTAZIONI!$E$6:$I$13,5,FALSE),IMPOSTAZIONI!$B$25:$N$32,6,FALSE)=0,"",VLOOKUP(VLOOKUP($N2372,IMPOSTAZIONI!$E$6:$I$13,5,FALSE),IMPOSTAZIONI!$B$25:$N$32,6,FALSE)))</f>
        <v/>
      </c>
      <c r="BU2372" s="20" t="str">
        <f>IF($N2372="","",IF(VLOOKUP(VLOOKUP($N2372,IMPOSTAZIONI!$E$6:$I$13,5,FALSE),IMPOSTAZIONI!$B$25:$N$32,9,FALSE)=0,"",VLOOKUP(VLOOKUP($N2372,IMPOSTAZIONI!$E$6:$I$13,5,FALSE),IMPOSTAZIONI!$B$25:$N$32,9,FALSE)))</f>
        <v/>
      </c>
      <c r="BV2372" s="20" t="str">
        <f>IF($N2372="","",IF(VLOOKUP(VLOOKUP($N2372,IMPOSTAZIONI!$E$6:$I$13,5,FALSE),IMPOSTAZIONI!$B$25:$N$32,12,FALSE)=0,"",VLOOKUP(VLOOKUP($N2372,IMPOSTAZIONI!$E$6:$I$13,5,FALSE),IMPOSTAZIONI!$B$25:$N$32,12,FALSE)))</f>
        <v/>
      </c>
      <c r="BW2372" s="221" t="str">
        <f t="shared" si="613"/>
        <v/>
      </c>
      <c r="BX2372" s="221" t="str">
        <f t="shared" si="614"/>
        <v/>
      </c>
      <c r="BY2372" s="221">
        <f t="shared" si="615"/>
        <v>0</v>
      </c>
      <c r="BZ2372" s="231">
        <f t="shared" si="616"/>
        <v>0</v>
      </c>
      <c r="CA2372" s="246">
        <f t="shared" si="617"/>
        <v>0</v>
      </c>
      <c r="CB2372" s="246">
        <f t="shared" si="618"/>
        <v>0</v>
      </c>
      <c r="CC2372" s="246" t="str">
        <f t="shared" si="619"/>
        <v/>
      </c>
      <c r="CD2372" s="246">
        <f t="shared" si="620"/>
        <v>5</v>
      </c>
      <c r="CE2372" s="246">
        <f t="shared" si="621"/>
        <v>0</v>
      </c>
      <c r="CF2372" s="276">
        <f t="shared" si="622"/>
        <v>0</v>
      </c>
      <c r="CG2372" s="277">
        <f t="shared" si="622"/>
        <v>0</v>
      </c>
      <c r="CH2372" s="277">
        <f t="shared" si="622"/>
        <v>0</v>
      </c>
      <c r="CI2372" s="278">
        <f t="shared" si="611"/>
        <v>0</v>
      </c>
      <c r="CJ2372" s="280">
        <f t="shared" si="623"/>
        <v>0</v>
      </c>
      <c r="CK2372" s="232">
        <f t="shared" si="624"/>
        <v>0</v>
      </c>
      <c r="CL2372" s="1"/>
    </row>
    <row r="2373" spans="1:90" ht="18" customHeight="1">
      <c r="A2373" s="1"/>
      <c r="B2373" s="1"/>
      <c r="C2373" s="314"/>
      <c r="D2373" s="287" t="str">
        <f t="shared" si="610"/>
        <v/>
      </c>
      <c r="E2373" s="449" t="str">
        <f t="shared" si="612"/>
        <v/>
      </c>
      <c r="F2373" s="450"/>
      <c r="G2373" s="451"/>
      <c r="H2373" s="452"/>
      <c r="I2373" s="453"/>
      <c r="J2373" s="453"/>
      <c r="K2373" s="453"/>
      <c r="L2373" s="453"/>
      <c r="M2373" s="454"/>
      <c r="N2373" s="455"/>
      <c r="O2373" s="456"/>
      <c r="P2373" s="456"/>
      <c r="Q2373" s="456"/>
      <c r="R2373" s="456"/>
      <c r="S2373" s="456"/>
      <c r="T2373" s="456"/>
      <c r="U2373" s="456"/>
      <c r="V2373" s="456"/>
      <c r="W2373" s="456"/>
      <c r="X2373" s="456"/>
      <c r="Y2373" s="456"/>
      <c r="Z2373" s="456"/>
      <c r="AA2373" s="456"/>
      <c r="AB2373" s="456"/>
      <c r="AC2373" s="456"/>
      <c r="AD2373" s="456"/>
      <c r="AE2373" s="457"/>
      <c r="AF2373" s="455"/>
      <c r="AG2373" s="456"/>
      <c r="AH2373" s="456"/>
      <c r="AI2373" s="456"/>
      <c r="AJ2373" s="456"/>
      <c r="AK2373" s="456"/>
      <c r="AL2373" s="456"/>
      <c r="AM2373" s="456"/>
      <c r="AN2373" s="457"/>
      <c r="AO2373" s="455"/>
      <c r="AP2373" s="456"/>
      <c r="AQ2373" s="456"/>
      <c r="AR2373" s="456"/>
      <c r="AS2373" s="456"/>
      <c r="AT2373" s="456"/>
      <c r="AU2373" s="456"/>
      <c r="AV2373" s="456"/>
      <c r="AW2373" s="456"/>
      <c r="AX2373" s="456"/>
      <c r="AY2373" s="456"/>
      <c r="AZ2373" s="456"/>
      <c r="BA2373" s="456"/>
      <c r="BB2373" s="456"/>
      <c r="BC2373" s="456"/>
      <c r="BD2373" s="456"/>
      <c r="BE2373" s="456"/>
      <c r="BF2373" s="456"/>
      <c r="BG2373" s="457"/>
      <c r="BH2373" s="458"/>
      <c r="BI2373" s="459"/>
      <c r="BJ2373" s="459"/>
      <c r="BK2373" s="459"/>
      <c r="BL2373" s="459"/>
      <c r="BM2373" s="460"/>
      <c r="BN2373" s="314"/>
      <c r="BO2373" s="314"/>
      <c r="BP2373" s="1"/>
      <c r="BQ2373" s="120">
        <f>IF($F$3="","",IF(N2373=$F$3,COUNTIF(BQ$23:BQ2372,"&gt;0")+1,0))</f>
        <v>0</v>
      </c>
      <c r="BR2373" s="1"/>
      <c r="BS2373" s="20" t="str">
        <f>IF($N2373="","",IF(VLOOKUP(VLOOKUP($N2373,IMPOSTAZIONI!$E$6:$I$13,5,FALSE),IMPOSTAZIONI!$B$25:$N$32,3,FALSE)=0,"",VLOOKUP(VLOOKUP($N2373,IMPOSTAZIONI!$E$6:$I$13,5,FALSE),IMPOSTAZIONI!$B$25:$N$32,3,FALSE)))</f>
        <v/>
      </c>
      <c r="BT2373" s="20" t="str">
        <f>IF($N2373="","",IF(VLOOKUP(VLOOKUP($N2373,IMPOSTAZIONI!$E$6:$I$13,5,FALSE),IMPOSTAZIONI!$B$25:$N$32,6,FALSE)=0,"",VLOOKUP(VLOOKUP($N2373,IMPOSTAZIONI!$E$6:$I$13,5,FALSE),IMPOSTAZIONI!$B$25:$N$32,6,FALSE)))</f>
        <v/>
      </c>
      <c r="BU2373" s="20" t="str">
        <f>IF($N2373="","",IF(VLOOKUP(VLOOKUP($N2373,IMPOSTAZIONI!$E$6:$I$13,5,FALSE),IMPOSTAZIONI!$B$25:$N$32,9,FALSE)=0,"",VLOOKUP(VLOOKUP($N2373,IMPOSTAZIONI!$E$6:$I$13,5,FALSE),IMPOSTAZIONI!$B$25:$N$32,9,FALSE)))</f>
        <v/>
      </c>
      <c r="BV2373" s="20" t="str">
        <f>IF($N2373="","",IF(VLOOKUP(VLOOKUP($N2373,IMPOSTAZIONI!$E$6:$I$13,5,FALSE),IMPOSTAZIONI!$B$25:$N$32,12,FALSE)=0,"",VLOOKUP(VLOOKUP($N2373,IMPOSTAZIONI!$E$6:$I$13,5,FALSE),IMPOSTAZIONI!$B$25:$N$32,12,FALSE)))</f>
        <v/>
      </c>
      <c r="BW2373" s="221" t="str">
        <f t="shared" si="613"/>
        <v/>
      </c>
      <c r="BX2373" s="221" t="str">
        <f t="shared" si="614"/>
        <v/>
      </c>
      <c r="BY2373" s="221">
        <f t="shared" si="615"/>
        <v>0</v>
      </c>
      <c r="BZ2373" s="231">
        <f t="shared" si="616"/>
        <v>0</v>
      </c>
      <c r="CA2373" s="246">
        <f t="shared" si="617"/>
        <v>0</v>
      </c>
      <c r="CB2373" s="246">
        <f t="shared" si="618"/>
        <v>0</v>
      </c>
      <c r="CC2373" s="246" t="str">
        <f t="shared" si="619"/>
        <v/>
      </c>
      <c r="CD2373" s="246">
        <f t="shared" si="620"/>
        <v>5</v>
      </c>
      <c r="CE2373" s="246">
        <f t="shared" si="621"/>
        <v>0</v>
      </c>
      <c r="CF2373" s="276">
        <f t="shared" si="622"/>
        <v>0</v>
      </c>
      <c r="CG2373" s="277">
        <f t="shared" si="622"/>
        <v>0</v>
      </c>
      <c r="CH2373" s="277">
        <f t="shared" si="622"/>
        <v>0</v>
      </c>
      <c r="CI2373" s="278">
        <f t="shared" si="611"/>
        <v>0</v>
      </c>
      <c r="CJ2373" s="280">
        <f t="shared" si="623"/>
        <v>0</v>
      </c>
      <c r="CK2373" s="232">
        <f t="shared" si="624"/>
        <v>0</v>
      </c>
      <c r="CL2373" s="1"/>
    </row>
    <row r="2374" spans="1:90" ht="18" customHeight="1">
      <c r="A2374" s="1"/>
      <c r="B2374" s="1"/>
      <c r="C2374" s="314"/>
      <c r="D2374" s="287" t="str">
        <f t="shared" si="610"/>
        <v/>
      </c>
      <c r="E2374" s="449" t="str">
        <f t="shared" si="612"/>
        <v/>
      </c>
      <c r="F2374" s="450"/>
      <c r="G2374" s="451"/>
      <c r="H2374" s="452"/>
      <c r="I2374" s="453"/>
      <c r="J2374" s="453"/>
      <c r="K2374" s="453"/>
      <c r="L2374" s="453"/>
      <c r="M2374" s="454"/>
      <c r="N2374" s="455"/>
      <c r="O2374" s="456"/>
      <c r="P2374" s="456"/>
      <c r="Q2374" s="456"/>
      <c r="R2374" s="456"/>
      <c r="S2374" s="456"/>
      <c r="T2374" s="456"/>
      <c r="U2374" s="456"/>
      <c r="V2374" s="456"/>
      <c r="W2374" s="456"/>
      <c r="X2374" s="456"/>
      <c r="Y2374" s="456"/>
      <c r="Z2374" s="456"/>
      <c r="AA2374" s="456"/>
      <c r="AB2374" s="456"/>
      <c r="AC2374" s="456"/>
      <c r="AD2374" s="456"/>
      <c r="AE2374" s="457"/>
      <c r="AF2374" s="455"/>
      <c r="AG2374" s="456"/>
      <c r="AH2374" s="456"/>
      <c r="AI2374" s="456"/>
      <c r="AJ2374" s="456"/>
      <c r="AK2374" s="456"/>
      <c r="AL2374" s="456"/>
      <c r="AM2374" s="456"/>
      <c r="AN2374" s="457"/>
      <c r="AO2374" s="455"/>
      <c r="AP2374" s="456"/>
      <c r="AQ2374" s="456"/>
      <c r="AR2374" s="456"/>
      <c r="AS2374" s="456"/>
      <c r="AT2374" s="456"/>
      <c r="AU2374" s="456"/>
      <c r="AV2374" s="456"/>
      <c r="AW2374" s="456"/>
      <c r="AX2374" s="456"/>
      <c r="AY2374" s="456"/>
      <c r="AZ2374" s="456"/>
      <c r="BA2374" s="456"/>
      <c r="BB2374" s="456"/>
      <c r="BC2374" s="456"/>
      <c r="BD2374" s="456"/>
      <c r="BE2374" s="456"/>
      <c r="BF2374" s="456"/>
      <c r="BG2374" s="457"/>
      <c r="BH2374" s="458"/>
      <c r="BI2374" s="459"/>
      <c r="BJ2374" s="459"/>
      <c r="BK2374" s="459"/>
      <c r="BL2374" s="459"/>
      <c r="BM2374" s="460"/>
      <c r="BN2374" s="314"/>
      <c r="BO2374" s="314"/>
      <c r="BP2374" s="1"/>
      <c r="BQ2374" s="120">
        <f>IF($F$3="","",IF(N2374=$F$3,COUNTIF(BQ$23:BQ2373,"&gt;0")+1,0))</f>
        <v>0</v>
      </c>
      <c r="BR2374" s="1"/>
      <c r="BS2374" s="20" t="str">
        <f>IF($N2374="","",IF(VLOOKUP(VLOOKUP($N2374,IMPOSTAZIONI!$E$6:$I$13,5,FALSE),IMPOSTAZIONI!$B$25:$N$32,3,FALSE)=0,"",VLOOKUP(VLOOKUP($N2374,IMPOSTAZIONI!$E$6:$I$13,5,FALSE),IMPOSTAZIONI!$B$25:$N$32,3,FALSE)))</f>
        <v/>
      </c>
      <c r="BT2374" s="20" t="str">
        <f>IF($N2374="","",IF(VLOOKUP(VLOOKUP($N2374,IMPOSTAZIONI!$E$6:$I$13,5,FALSE),IMPOSTAZIONI!$B$25:$N$32,6,FALSE)=0,"",VLOOKUP(VLOOKUP($N2374,IMPOSTAZIONI!$E$6:$I$13,5,FALSE),IMPOSTAZIONI!$B$25:$N$32,6,FALSE)))</f>
        <v/>
      </c>
      <c r="BU2374" s="20" t="str">
        <f>IF($N2374="","",IF(VLOOKUP(VLOOKUP($N2374,IMPOSTAZIONI!$E$6:$I$13,5,FALSE),IMPOSTAZIONI!$B$25:$N$32,9,FALSE)=0,"",VLOOKUP(VLOOKUP($N2374,IMPOSTAZIONI!$E$6:$I$13,5,FALSE),IMPOSTAZIONI!$B$25:$N$32,9,FALSE)))</f>
        <v/>
      </c>
      <c r="BV2374" s="20" t="str">
        <f>IF($N2374="","",IF(VLOOKUP(VLOOKUP($N2374,IMPOSTAZIONI!$E$6:$I$13,5,FALSE),IMPOSTAZIONI!$B$25:$N$32,12,FALSE)=0,"",VLOOKUP(VLOOKUP($N2374,IMPOSTAZIONI!$E$6:$I$13,5,FALSE),IMPOSTAZIONI!$B$25:$N$32,12,FALSE)))</f>
        <v/>
      </c>
      <c r="BW2374" s="221" t="str">
        <f t="shared" si="613"/>
        <v/>
      </c>
      <c r="BX2374" s="221" t="str">
        <f t="shared" si="614"/>
        <v/>
      </c>
      <c r="BY2374" s="221">
        <f t="shared" si="615"/>
        <v>0</v>
      </c>
      <c r="BZ2374" s="231">
        <f t="shared" si="616"/>
        <v>0</v>
      </c>
      <c r="CA2374" s="246">
        <f t="shared" si="617"/>
        <v>0</v>
      </c>
      <c r="CB2374" s="246">
        <f t="shared" si="618"/>
        <v>0</v>
      </c>
      <c r="CC2374" s="246" t="str">
        <f t="shared" si="619"/>
        <v/>
      </c>
      <c r="CD2374" s="246">
        <f t="shared" si="620"/>
        <v>5</v>
      </c>
      <c r="CE2374" s="246">
        <f t="shared" si="621"/>
        <v>0</v>
      </c>
      <c r="CF2374" s="276">
        <f t="shared" si="622"/>
        <v>0</v>
      </c>
      <c r="CG2374" s="277">
        <f t="shared" si="622"/>
        <v>0</v>
      </c>
      <c r="CH2374" s="277">
        <f t="shared" si="622"/>
        <v>0</v>
      </c>
      <c r="CI2374" s="278">
        <f t="shared" si="611"/>
        <v>0</v>
      </c>
      <c r="CJ2374" s="280">
        <f t="shared" si="623"/>
        <v>0</v>
      </c>
      <c r="CK2374" s="232">
        <f t="shared" si="624"/>
        <v>0</v>
      </c>
      <c r="CL2374" s="1"/>
    </row>
    <row r="2375" spans="1:90" ht="18" customHeight="1">
      <c r="A2375" s="1"/>
      <c r="B2375" s="1"/>
      <c r="C2375" s="314"/>
      <c r="D2375" s="287" t="str">
        <f t="shared" si="610"/>
        <v/>
      </c>
      <c r="E2375" s="449" t="str">
        <f t="shared" si="612"/>
        <v/>
      </c>
      <c r="F2375" s="450"/>
      <c r="G2375" s="451"/>
      <c r="H2375" s="452"/>
      <c r="I2375" s="453"/>
      <c r="J2375" s="453"/>
      <c r="K2375" s="453"/>
      <c r="L2375" s="453"/>
      <c r="M2375" s="454"/>
      <c r="N2375" s="455"/>
      <c r="O2375" s="456"/>
      <c r="P2375" s="456"/>
      <c r="Q2375" s="456"/>
      <c r="R2375" s="456"/>
      <c r="S2375" s="456"/>
      <c r="T2375" s="456"/>
      <c r="U2375" s="456"/>
      <c r="V2375" s="456"/>
      <c r="W2375" s="456"/>
      <c r="X2375" s="456"/>
      <c r="Y2375" s="456"/>
      <c r="Z2375" s="456"/>
      <c r="AA2375" s="456"/>
      <c r="AB2375" s="456"/>
      <c r="AC2375" s="456"/>
      <c r="AD2375" s="456"/>
      <c r="AE2375" s="457"/>
      <c r="AF2375" s="455"/>
      <c r="AG2375" s="456"/>
      <c r="AH2375" s="456"/>
      <c r="AI2375" s="456"/>
      <c r="AJ2375" s="456"/>
      <c r="AK2375" s="456"/>
      <c r="AL2375" s="456"/>
      <c r="AM2375" s="456"/>
      <c r="AN2375" s="457"/>
      <c r="AO2375" s="455"/>
      <c r="AP2375" s="456"/>
      <c r="AQ2375" s="456"/>
      <c r="AR2375" s="456"/>
      <c r="AS2375" s="456"/>
      <c r="AT2375" s="456"/>
      <c r="AU2375" s="456"/>
      <c r="AV2375" s="456"/>
      <c r="AW2375" s="456"/>
      <c r="AX2375" s="456"/>
      <c r="AY2375" s="456"/>
      <c r="AZ2375" s="456"/>
      <c r="BA2375" s="456"/>
      <c r="BB2375" s="456"/>
      <c r="BC2375" s="456"/>
      <c r="BD2375" s="456"/>
      <c r="BE2375" s="456"/>
      <c r="BF2375" s="456"/>
      <c r="BG2375" s="457"/>
      <c r="BH2375" s="458"/>
      <c r="BI2375" s="459"/>
      <c r="BJ2375" s="459"/>
      <c r="BK2375" s="459"/>
      <c r="BL2375" s="459"/>
      <c r="BM2375" s="460"/>
      <c r="BN2375" s="314"/>
      <c r="BO2375" s="314"/>
      <c r="BP2375" s="1"/>
      <c r="BQ2375" s="120">
        <f>IF($F$3="","",IF(N2375=$F$3,COUNTIF(BQ$23:BQ2374,"&gt;0")+1,0))</f>
        <v>0</v>
      </c>
      <c r="BR2375" s="1"/>
      <c r="BS2375" s="20" t="str">
        <f>IF($N2375="","",IF(VLOOKUP(VLOOKUP($N2375,IMPOSTAZIONI!$E$6:$I$13,5,FALSE),IMPOSTAZIONI!$B$25:$N$32,3,FALSE)=0,"",VLOOKUP(VLOOKUP($N2375,IMPOSTAZIONI!$E$6:$I$13,5,FALSE),IMPOSTAZIONI!$B$25:$N$32,3,FALSE)))</f>
        <v/>
      </c>
      <c r="BT2375" s="20" t="str">
        <f>IF($N2375="","",IF(VLOOKUP(VLOOKUP($N2375,IMPOSTAZIONI!$E$6:$I$13,5,FALSE),IMPOSTAZIONI!$B$25:$N$32,6,FALSE)=0,"",VLOOKUP(VLOOKUP($N2375,IMPOSTAZIONI!$E$6:$I$13,5,FALSE),IMPOSTAZIONI!$B$25:$N$32,6,FALSE)))</f>
        <v/>
      </c>
      <c r="BU2375" s="20" t="str">
        <f>IF($N2375="","",IF(VLOOKUP(VLOOKUP($N2375,IMPOSTAZIONI!$E$6:$I$13,5,FALSE),IMPOSTAZIONI!$B$25:$N$32,9,FALSE)=0,"",VLOOKUP(VLOOKUP($N2375,IMPOSTAZIONI!$E$6:$I$13,5,FALSE),IMPOSTAZIONI!$B$25:$N$32,9,FALSE)))</f>
        <v/>
      </c>
      <c r="BV2375" s="20" t="str">
        <f>IF($N2375="","",IF(VLOOKUP(VLOOKUP($N2375,IMPOSTAZIONI!$E$6:$I$13,5,FALSE),IMPOSTAZIONI!$B$25:$N$32,12,FALSE)=0,"",VLOOKUP(VLOOKUP($N2375,IMPOSTAZIONI!$E$6:$I$13,5,FALSE),IMPOSTAZIONI!$B$25:$N$32,12,FALSE)))</f>
        <v/>
      </c>
      <c r="BW2375" s="221" t="str">
        <f t="shared" si="613"/>
        <v/>
      </c>
      <c r="BX2375" s="221" t="str">
        <f t="shared" si="614"/>
        <v/>
      </c>
      <c r="BY2375" s="221">
        <f t="shared" si="615"/>
        <v>0</v>
      </c>
      <c r="BZ2375" s="231">
        <f t="shared" si="616"/>
        <v>0</v>
      </c>
      <c r="CA2375" s="246">
        <f t="shared" si="617"/>
        <v>0</v>
      </c>
      <c r="CB2375" s="246">
        <f t="shared" si="618"/>
        <v>0</v>
      </c>
      <c r="CC2375" s="246" t="str">
        <f t="shared" si="619"/>
        <v/>
      </c>
      <c r="CD2375" s="246">
        <f t="shared" si="620"/>
        <v>5</v>
      </c>
      <c r="CE2375" s="246">
        <f t="shared" si="621"/>
        <v>0</v>
      </c>
      <c r="CF2375" s="276">
        <f t="shared" si="622"/>
        <v>0</v>
      </c>
      <c r="CG2375" s="277">
        <f t="shared" si="622"/>
        <v>0</v>
      </c>
      <c r="CH2375" s="277">
        <f t="shared" si="622"/>
        <v>0</v>
      </c>
      <c r="CI2375" s="278">
        <f t="shared" si="611"/>
        <v>0</v>
      </c>
      <c r="CJ2375" s="280">
        <f t="shared" si="623"/>
        <v>0</v>
      </c>
      <c r="CK2375" s="232">
        <f t="shared" si="624"/>
        <v>0</v>
      </c>
      <c r="CL2375" s="1"/>
    </row>
    <row r="2376" spans="1:90" ht="18" customHeight="1">
      <c r="A2376" s="1"/>
      <c r="B2376" s="1"/>
      <c r="C2376" s="314"/>
      <c r="D2376" s="287" t="str">
        <f t="shared" si="610"/>
        <v/>
      </c>
      <c r="E2376" s="449" t="str">
        <f t="shared" si="612"/>
        <v/>
      </c>
      <c r="F2376" s="450"/>
      <c r="G2376" s="451"/>
      <c r="H2376" s="452"/>
      <c r="I2376" s="453"/>
      <c r="J2376" s="453"/>
      <c r="K2376" s="453"/>
      <c r="L2376" s="453"/>
      <c r="M2376" s="454"/>
      <c r="N2376" s="455"/>
      <c r="O2376" s="456"/>
      <c r="P2376" s="456"/>
      <c r="Q2376" s="456"/>
      <c r="R2376" s="456"/>
      <c r="S2376" s="456"/>
      <c r="T2376" s="456"/>
      <c r="U2376" s="456"/>
      <c r="V2376" s="456"/>
      <c r="W2376" s="456"/>
      <c r="X2376" s="456"/>
      <c r="Y2376" s="456"/>
      <c r="Z2376" s="456"/>
      <c r="AA2376" s="456"/>
      <c r="AB2376" s="456"/>
      <c r="AC2376" s="456"/>
      <c r="AD2376" s="456"/>
      <c r="AE2376" s="457"/>
      <c r="AF2376" s="455"/>
      <c r="AG2376" s="456"/>
      <c r="AH2376" s="456"/>
      <c r="AI2376" s="456"/>
      <c r="AJ2376" s="456"/>
      <c r="AK2376" s="456"/>
      <c r="AL2376" s="456"/>
      <c r="AM2376" s="456"/>
      <c r="AN2376" s="457"/>
      <c r="AO2376" s="455"/>
      <c r="AP2376" s="456"/>
      <c r="AQ2376" s="456"/>
      <c r="AR2376" s="456"/>
      <c r="AS2376" s="456"/>
      <c r="AT2376" s="456"/>
      <c r="AU2376" s="456"/>
      <c r="AV2376" s="456"/>
      <c r="AW2376" s="456"/>
      <c r="AX2376" s="456"/>
      <c r="AY2376" s="456"/>
      <c r="AZ2376" s="456"/>
      <c r="BA2376" s="456"/>
      <c r="BB2376" s="456"/>
      <c r="BC2376" s="456"/>
      <c r="BD2376" s="456"/>
      <c r="BE2376" s="456"/>
      <c r="BF2376" s="456"/>
      <c r="BG2376" s="457"/>
      <c r="BH2376" s="458"/>
      <c r="BI2376" s="459"/>
      <c r="BJ2376" s="459"/>
      <c r="BK2376" s="459"/>
      <c r="BL2376" s="459"/>
      <c r="BM2376" s="460"/>
      <c r="BN2376" s="314"/>
      <c r="BO2376" s="314"/>
      <c r="BP2376" s="1"/>
      <c r="BQ2376" s="120">
        <f>IF($F$3="","",IF(N2376=$F$3,COUNTIF(BQ$23:BQ2375,"&gt;0")+1,0))</f>
        <v>0</v>
      </c>
      <c r="BR2376" s="1"/>
      <c r="BS2376" s="20" t="str">
        <f>IF($N2376="","",IF(VLOOKUP(VLOOKUP($N2376,IMPOSTAZIONI!$E$6:$I$13,5,FALSE),IMPOSTAZIONI!$B$25:$N$32,3,FALSE)=0,"",VLOOKUP(VLOOKUP($N2376,IMPOSTAZIONI!$E$6:$I$13,5,FALSE),IMPOSTAZIONI!$B$25:$N$32,3,FALSE)))</f>
        <v/>
      </c>
      <c r="BT2376" s="20" t="str">
        <f>IF($N2376="","",IF(VLOOKUP(VLOOKUP($N2376,IMPOSTAZIONI!$E$6:$I$13,5,FALSE),IMPOSTAZIONI!$B$25:$N$32,6,FALSE)=0,"",VLOOKUP(VLOOKUP($N2376,IMPOSTAZIONI!$E$6:$I$13,5,FALSE),IMPOSTAZIONI!$B$25:$N$32,6,FALSE)))</f>
        <v/>
      </c>
      <c r="BU2376" s="20" t="str">
        <f>IF($N2376="","",IF(VLOOKUP(VLOOKUP($N2376,IMPOSTAZIONI!$E$6:$I$13,5,FALSE),IMPOSTAZIONI!$B$25:$N$32,9,FALSE)=0,"",VLOOKUP(VLOOKUP($N2376,IMPOSTAZIONI!$E$6:$I$13,5,FALSE),IMPOSTAZIONI!$B$25:$N$32,9,FALSE)))</f>
        <v/>
      </c>
      <c r="BV2376" s="20" t="str">
        <f>IF($N2376="","",IF(VLOOKUP(VLOOKUP($N2376,IMPOSTAZIONI!$E$6:$I$13,5,FALSE),IMPOSTAZIONI!$B$25:$N$32,12,FALSE)=0,"",VLOOKUP(VLOOKUP($N2376,IMPOSTAZIONI!$E$6:$I$13,5,FALSE),IMPOSTAZIONI!$B$25:$N$32,12,FALSE)))</f>
        <v/>
      </c>
      <c r="BW2376" s="221" t="str">
        <f t="shared" si="613"/>
        <v/>
      </c>
      <c r="BX2376" s="221" t="str">
        <f t="shared" si="614"/>
        <v/>
      </c>
      <c r="BY2376" s="221">
        <f t="shared" si="615"/>
        <v>0</v>
      </c>
      <c r="BZ2376" s="231">
        <f t="shared" si="616"/>
        <v>0</v>
      </c>
      <c r="CA2376" s="246">
        <f t="shared" si="617"/>
        <v>0</v>
      </c>
      <c r="CB2376" s="246">
        <f t="shared" si="618"/>
        <v>0</v>
      </c>
      <c r="CC2376" s="246" t="str">
        <f t="shared" si="619"/>
        <v/>
      </c>
      <c r="CD2376" s="246">
        <f t="shared" si="620"/>
        <v>5</v>
      </c>
      <c r="CE2376" s="246">
        <f t="shared" si="621"/>
        <v>0</v>
      </c>
      <c r="CF2376" s="276">
        <f t="shared" si="622"/>
        <v>0</v>
      </c>
      <c r="CG2376" s="277">
        <f t="shared" si="622"/>
        <v>0</v>
      </c>
      <c r="CH2376" s="277">
        <f t="shared" si="622"/>
        <v>0</v>
      </c>
      <c r="CI2376" s="278">
        <f t="shared" si="611"/>
        <v>0</v>
      </c>
      <c r="CJ2376" s="280">
        <f t="shared" si="623"/>
        <v>0</v>
      </c>
      <c r="CK2376" s="232">
        <f t="shared" si="624"/>
        <v>0</v>
      </c>
      <c r="CL2376" s="1"/>
    </row>
    <row r="2377" spans="1:90" ht="18" customHeight="1">
      <c r="A2377" s="1"/>
      <c r="B2377" s="1"/>
      <c r="C2377" s="314"/>
      <c r="D2377" s="287" t="str">
        <f t="shared" si="610"/>
        <v/>
      </c>
      <c r="E2377" s="449" t="str">
        <f t="shared" si="612"/>
        <v/>
      </c>
      <c r="F2377" s="450"/>
      <c r="G2377" s="451"/>
      <c r="H2377" s="452"/>
      <c r="I2377" s="453"/>
      <c r="J2377" s="453"/>
      <c r="K2377" s="453"/>
      <c r="L2377" s="453"/>
      <c r="M2377" s="454"/>
      <c r="N2377" s="455"/>
      <c r="O2377" s="456"/>
      <c r="P2377" s="456"/>
      <c r="Q2377" s="456"/>
      <c r="R2377" s="456"/>
      <c r="S2377" s="456"/>
      <c r="T2377" s="456"/>
      <c r="U2377" s="456"/>
      <c r="V2377" s="456"/>
      <c r="W2377" s="456"/>
      <c r="X2377" s="456"/>
      <c r="Y2377" s="456"/>
      <c r="Z2377" s="456"/>
      <c r="AA2377" s="456"/>
      <c r="AB2377" s="456"/>
      <c r="AC2377" s="456"/>
      <c r="AD2377" s="456"/>
      <c r="AE2377" s="457"/>
      <c r="AF2377" s="455"/>
      <c r="AG2377" s="456"/>
      <c r="AH2377" s="456"/>
      <c r="AI2377" s="456"/>
      <c r="AJ2377" s="456"/>
      <c r="AK2377" s="456"/>
      <c r="AL2377" s="456"/>
      <c r="AM2377" s="456"/>
      <c r="AN2377" s="457"/>
      <c r="AO2377" s="455"/>
      <c r="AP2377" s="456"/>
      <c r="AQ2377" s="456"/>
      <c r="AR2377" s="456"/>
      <c r="AS2377" s="456"/>
      <c r="AT2377" s="456"/>
      <c r="AU2377" s="456"/>
      <c r="AV2377" s="456"/>
      <c r="AW2377" s="456"/>
      <c r="AX2377" s="456"/>
      <c r="AY2377" s="456"/>
      <c r="AZ2377" s="456"/>
      <c r="BA2377" s="456"/>
      <c r="BB2377" s="456"/>
      <c r="BC2377" s="456"/>
      <c r="BD2377" s="456"/>
      <c r="BE2377" s="456"/>
      <c r="BF2377" s="456"/>
      <c r="BG2377" s="457"/>
      <c r="BH2377" s="458"/>
      <c r="BI2377" s="459"/>
      <c r="BJ2377" s="459"/>
      <c r="BK2377" s="459"/>
      <c r="BL2377" s="459"/>
      <c r="BM2377" s="460"/>
      <c r="BN2377" s="314"/>
      <c r="BO2377" s="314"/>
      <c r="BP2377" s="1"/>
      <c r="BQ2377" s="120">
        <f>IF($F$3="","",IF(N2377=$F$3,COUNTIF(BQ$23:BQ2376,"&gt;0")+1,0))</f>
        <v>0</v>
      </c>
      <c r="BR2377" s="1"/>
      <c r="BS2377" s="20" t="str">
        <f>IF($N2377="","",IF(VLOOKUP(VLOOKUP($N2377,IMPOSTAZIONI!$E$6:$I$13,5,FALSE),IMPOSTAZIONI!$B$25:$N$32,3,FALSE)=0,"",VLOOKUP(VLOOKUP($N2377,IMPOSTAZIONI!$E$6:$I$13,5,FALSE),IMPOSTAZIONI!$B$25:$N$32,3,FALSE)))</f>
        <v/>
      </c>
      <c r="BT2377" s="20" t="str">
        <f>IF($N2377="","",IF(VLOOKUP(VLOOKUP($N2377,IMPOSTAZIONI!$E$6:$I$13,5,FALSE),IMPOSTAZIONI!$B$25:$N$32,6,FALSE)=0,"",VLOOKUP(VLOOKUP($N2377,IMPOSTAZIONI!$E$6:$I$13,5,FALSE),IMPOSTAZIONI!$B$25:$N$32,6,FALSE)))</f>
        <v/>
      </c>
      <c r="BU2377" s="20" t="str">
        <f>IF($N2377="","",IF(VLOOKUP(VLOOKUP($N2377,IMPOSTAZIONI!$E$6:$I$13,5,FALSE),IMPOSTAZIONI!$B$25:$N$32,9,FALSE)=0,"",VLOOKUP(VLOOKUP($N2377,IMPOSTAZIONI!$E$6:$I$13,5,FALSE),IMPOSTAZIONI!$B$25:$N$32,9,FALSE)))</f>
        <v/>
      </c>
      <c r="BV2377" s="20" t="str">
        <f>IF($N2377="","",IF(VLOOKUP(VLOOKUP($N2377,IMPOSTAZIONI!$E$6:$I$13,5,FALSE),IMPOSTAZIONI!$B$25:$N$32,12,FALSE)=0,"",VLOOKUP(VLOOKUP($N2377,IMPOSTAZIONI!$E$6:$I$13,5,FALSE),IMPOSTAZIONI!$B$25:$N$32,12,FALSE)))</f>
        <v/>
      </c>
      <c r="BW2377" s="221" t="str">
        <f t="shared" si="613"/>
        <v/>
      </c>
      <c r="BX2377" s="221" t="str">
        <f t="shared" si="614"/>
        <v/>
      </c>
      <c r="BY2377" s="221">
        <f t="shared" si="615"/>
        <v>0</v>
      </c>
      <c r="BZ2377" s="231">
        <f t="shared" si="616"/>
        <v>0</v>
      </c>
      <c r="CA2377" s="246">
        <f t="shared" si="617"/>
        <v>0</v>
      </c>
      <c r="CB2377" s="246">
        <f t="shared" si="618"/>
        <v>0</v>
      </c>
      <c r="CC2377" s="246" t="str">
        <f t="shared" si="619"/>
        <v/>
      </c>
      <c r="CD2377" s="246">
        <f t="shared" si="620"/>
        <v>5</v>
      </c>
      <c r="CE2377" s="246">
        <f t="shared" si="621"/>
        <v>0</v>
      </c>
      <c r="CF2377" s="276">
        <f t="shared" si="622"/>
        <v>0</v>
      </c>
      <c r="CG2377" s="277">
        <f t="shared" si="622"/>
        <v>0</v>
      </c>
      <c r="CH2377" s="277">
        <f t="shared" si="622"/>
        <v>0</v>
      </c>
      <c r="CI2377" s="278">
        <f t="shared" si="611"/>
        <v>0</v>
      </c>
      <c r="CJ2377" s="280">
        <f t="shared" si="623"/>
        <v>0</v>
      </c>
      <c r="CK2377" s="232">
        <f t="shared" si="624"/>
        <v>0</v>
      </c>
      <c r="CL2377" s="1"/>
    </row>
    <row r="2378" spans="1:90" ht="18" customHeight="1">
      <c r="A2378" s="1"/>
      <c r="B2378" s="1"/>
      <c r="C2378" s="314"/>
      <c r="D2378" s="287" t="str">
        <f t="shared" si="610"/>
        <v/>
      </c>
      <c r="E2378" s="449" t="str">
        <f t="shared" si="612"/>
        <v/>
      </c>
      <c r="F2378" s="450"/>
      <c r="G2378" s="451"/>
      <c r="H2378" s="452"/>
      <c r="I2378" s="453"/>
      <c r="J2378" s="453"/>
      <c r="K2378" s="453"/>
      <c r="L2378" s="453"/>
      <c r="M2378" s="454"/>
      <c r="N2378" s="455"/>
      <c r="O2378" s="456"/>
      <c r="P2378" s="456"/>
      <c r="Q2378" s="456"/>
      <c r="R2378" s="456"/>
      <c r="S2378" s="456"/>
      <c r="T2378" s="456"/>
      <c r="U2378" s="456"/>
      <c r="V2378" s="456"/>
      <c r="W2378" s="456"/>
      <c r="X2378" s="456"/>
      <c r="Y2378" s="456"/>
      <c r="Z2378" s="456"/>
      <c r="AA2378" s="456"/>
      <c r="AB2378" s="456"/>
      <c r="AC2378" s="456"/>
      <c r="AD2378" s="456"/>
      <c r="AE2378" s="457"/>
      <c r="AF2378" s="455"/>
      <c r="AG2378" s="456"/>
      <c r="AH2378" s="456"/>
      <c r="AI2378" s="456"/>
      <c r="AJ2378" s="456"/>
      <c r="AK2378" s="456"/>
      <c r="AL2378" s="456"/>
      <c r="AM2378" s="456"/>
      <c r="AN2378" s="457"/>
      <c r="AO2378" s="455"/>
      <c r="AP2378" s="456"/>
      <c r="AQ2378" s="456"/>
      <c r="AR2378" s="456"/>
      <c r="AS2378" s="456"/>
      <c r="AT2378" s="456"/>
      <c r="AU2378" s="456"/>
      <c r="AV2378" s="456"/>
      <c r="AW2378" s="456"/>
      <c r="AX2378" s="456"/>
      <c r="AY2378" s="456"/>
      <c r="AZ2378" s="456"/>
      <c r="BA2378" s="456"/>
      <c r="BB2378" s="456"/>
      <c r="BC2378" s="456"/>
      <c r="BD2378" s="456"/>
      <c r="BE2378" s="456"/>
      <c r="BF2378" s="456"/>
      <c r="BG2378" s="457"/>
      <c r="BH2378" s="458"/>
      <c r="BI2378" s="459"/>
      <c r="BJ2378" s="459"/>
      <c r="BK2378" s="459"/>
      <c r="BL2378" s="459"/>
      <c r="BM2378" s="460"/>
      <c r="BN2378" s="314"/>
      <c r="BO2378" s="314"/>
      <c r="BP2378" s="1"/>
      <c r="BQ2378" s="120">
        <f>IF($F$3="","",IF(N2378=$F$3,COUNTIF(BQ$23:BQ2377,"&gt;0")+1,0))</f>
        <v>0</v>
      </c>
      <c r="BR2378" s="1"/>
      <c r="BS2378" s="20" t="str">
        <f>IF($N2378="","",IF(VLOOKUP(VLOOKUP($N2378,IMPOSTAZIONI!$E$6:$I$13,5,FALSE),IMPOSTAZIONI!$B$25:$N$32,3,FALSE)=0,"",VLOOKUP(VLOOKUP($N2378,IMPOSTAZIONI!$E$6:$I$13,5,FALSE),IMPOSTAZIONI!$B$25:$N$32,3,FALSE)))</f>
        <v/>
      </c>
      <c r="BT2378" s="20" t="str">
        <f>IF($N2378="","",IF(VLOOKUP(VLOOKUP($N2378,IMPOSTAZIONI!$E$6:$I$13,5,FALSE),IMPOSTAZIONI!$B$25:$N$32,6,FALSE)=0,"",VLOOKUP(VLOOKUP($N2378,IMPOSTAZIONI!$E$6:$I$13,5,FALSE),IMPOSTAZIONI!$B$25:$N$32,6,FALSE)))</f>
        <v/>
      </c>
      <c r="BU2378" s="20" t="str">
        <f>IF($N2378="","",IF(VLOOKUP(VLOOKUP($N2378,IMPOSTAZIONI!$E$6:$I$13,5,FALSE),IMPOSTAZIONI!$B$25:$N$32,9,FALSE)=0,"",VLOOKUP(VLOOKUP($N2378,IMPOSTAZIONI!$E$6:$I$13,5,FALSE),IMPOSTAZIONI!$B$25:$N$32,9,FALSE)))</f>
        <v/>
      </c>
      <c r="BV2378" s="20" t="str">
        <f>IF($N2378="","",IF(VLOOKUP(VLOOKUP($N2378,IMPOSTAZIONI!$E$6:$I$13,5,FALSE),IMPOSTAZIONI!$B$25:$N$32,12,FALSE)=0,"",VLOOKUP(VLOOKUP($N2378,IMPOSTAZIONI!$E$6:$I$13,5,FALSE),IMPOSTAZIONI!$B$25:$N$32,12,FALSE)))</f>
        <v/>
      </c>
      <c r="BW2378" s="221" t="str">
        <f t="shared" si="613"/>
        <v/>
      </c>
      <c r="BX2378" s="221" t="str">
        <f t="shared" si="614"/>
        <v/>
      </c>
      <c r="BY2378" s="221">
        <f t="shared" si="615"/>
        <v>0</v>
      </c>
      <c r="BZ2378" s="231">
        <f t="shared" si="616"/>
        <v>0</v>
      </c>
      <c r="CA2378" s="246">
        <f t="shared" si="617"/>
        <v>0</v>
      </c>
      <c r="CB2378" s="246">
        <f t="shared" si="618"/>
        <v>0</v>
      </c>
      <c r="CC2378" s="246" t="str">
        <f t="shared" si="619"/>
        <v/>
      </c>
      <c r="CD2378" s="246">
        <f t="shared" si="620"/>
        <v>5</v>
      </c>
      <c r="CE2378" s="246">
        <f t="shared" si="621"/>
        <v>0</v>
      </c>
      <c r="CF2378" s="276">
        <f t="shared" si="622"/>
        <v>0</v>
      </c>
      <c r="CG2378" s="277">
        <f t="shared" si="622"/>
        <v>0</v>
      </c>
      <c r="CH2378" s="277">
        <f t="shared" si="622"/>
        <v>0</v>
      </c>
      <c r="CI2378" s="278">
        <f t="shared" si="611"/>
        <v>0</v>
      </c>
      <c r="CJ2378" s="280">
        <f t="shared" si="623"/>
        <v>0</v>
      </c>
      <c r="CK2378" s="232">
        <f t="shared" si="624"/>
        <v>0</v>
      </c>
      <c r="CL2378" s="1"/>
    </row>
    <row r="2379" spans="1:90" ht="18" customHeight="1">
      <c r="A2379" s="1"/>
      <c r="B2379" s="1"/>
      <c r="C2379" s="314"/>
      <c r="D2379" s="287" t="str">
        <f t="shared" si="610"/>
        <v/>
      </c>
      <c r="E2379" s="449" t="str">
        <f t="shared" si="612"/>
        <v/>
      </c>
      <c r="F2379" s="450"/>
      <c r="G2379" s="451"/>
      <c r="H2379" s="452"/>
      <c r="I2379" s="453"/>
      <c r="J2379" s="453"/>
      <c r="K2379" s="453"/>
      <c r="L2379" s="453"/>
      <c r="M2379" s="454"/>
      <c r="N2379" s="455"/>
      <c r="O2379" s="456"/>
      <c r="P2379" s="456"/>
      <c r="Q2379" s="456"/>
      <c r="R2379" s="456"/>
      <c r="S2379" s="456"/>
      <c r="T2379" s="456"/>
      <c r="U2379" s="456"/>
      <c r="V2379" s="456"/>
      <c r="W2379" s="456"/>
      <c r="X2379" s="456"/>
      <c r="Y2379" s="456"/>
      <c r="Z2379" s="456"/>
      <c r="AA2379" s="456"/>
      <c r="AB2379" s="456"/>
      <c r="AC2379" s="456"/>
      <c r="AD2379" s="456"/>
      <c r="AE2379" s="457"/>
      <c r="AF2379" s="455"/>
      <c r="AG2379" s="456"/>
      <c r="AH2379" s="456"/>
      <c r="AI2379" s="456"/>
      <c r="AJ2379" s="456"/>
      <c r="AK2379" s="456"/>
      <c r="AL2379" s="456"/>
      <c r="AM2379" s="456"/>
      <c r="AN2379" s="457"/>
      <c r="AO2379" s="455"/>
      <c r="AP2379" s="456"/>
      <c r="AQ2379" s="456"/>
      <c r="AR2379" s="456"/>
      <c r="AS2379" s="456"/>
      <c r="AT2379" s="456"/>
      <c r="AU2379" s="456"/>
      <c r="AV2379" s="456"/>
      <c r="AW2379" s="456"/>
      <c r="AX2379" s="456"/>
      <c r="AY2379" s="456"/>
      <c r="AZ2379" s="456"/>
      <c r="BA2379" s="456"/>
      <c r="BB2379" s="456"/>
      <c r="BC2379" s="456"/>
      <c r="BD2379" s="456"/>
      <c r="BE2379" s="456"/>
      <c r="BF2379" s="456"/>
      <c r="BG2379" s="457"/>
      <c r="BH2379" s="458"/>
      <c r="BI2379" s="459"/>
      <c r="BJ2379" s="459"/>
      <c r="BK2379" s="459"/>
      <c r="BL2379" s="459"/>
      <c r="BM2379" s="460"/>
      <c r="BN2379" s="314"/>
      <c r="BO2379" s="314"/>
      <c r="BP2379" s="1"/>
      <c r="BQ2379" s="120">
        <f>IF($F$3="","",IF(N2379=$F$3,COUNTIF(BQ$23:BQ2378,"&gt;0")+1,0))</f>
        <v>0</v>
      </c>
      <c r="BR2379" s="1"/>
      <c r="BS2379" s="20" t="str">
        <f>IF($N2379="","",IF(VLOOKUP(VLOOKUP($N2379,IMPOSTAZIONI!$E$6:$I$13,5,FALSE),IMPOSTAZIONI!$B$25:$N$32,3,FALSE)=0,"",VLOOKUP(VLOOKUP($N2379,IMPOSTAZIONI!$E$6:$I$13,5,FALSE),IMPOSTAZIONI!$B$25:$N$32,3,FALSE)))</f>
        <v/>
      </c>
      <c r="BT2379" s="20" t="str">
        <f>IF($N2379="","",IF(VLOOKUP(VLOOKUP($N2379,IMPOSTAZIONI!$E$6:$I$13,5,FALSE),IMPOSTAZIONI!$B$25:$N$32,6,FALSE)=0,"",VLOOKUP(VLOOKUP($N2379,IMPOSTAZIONI!$E$6:$I$13,5,FALSE),IMPOSTAZIONI!$B$25:$N$32,6,FALSE)))</f>
        <v/>
      </c>
      <c r="BU2379" s="20" t="str">
        <f>IF($N2379="","",IF(VLOOKUP(VLOOKUP($N2379,IMPOSTAZIONI!$E$6:$I$13,5,FALSE),IMPOSTAZIONI!$B$25:$N$32,9,FALSE)=0,"",VLOOKUP(VLOOKUP($N2379,IMPOSTAZIONI!$E$6:$I$13,5,FALSE),IMPOSTAZIONI!$B$25:$N$32,9,FALSE)))</f>
        <v/>
      </c>
      <c r="BV2379" s="20" t="str">
        <f>IF($N2379="","",IF(VLOOKUP(VLOOKUP($N2379,IMPOSTAZIONI!$E$6:$I$13,5,FALSE),IMPOSTAZIONI!$B$25:$N$32,12,FALSE)=0,"",VLOOKUP(VLOOKUP($N2379,IMPOSTAZIONI!$E$6:$I$13,5,FALSE),IMPOSTAZIONI!$B$25:$N$32,12,FALSE)))</f>
        <v/>
      </c>
      <c r="BW2379" s="221" t="str">
        <f t="shared" si="613"/>
        <v/>
      </c>
      <c r="BX2379" s="221" t="str">
        <f t="shared" si="614"/>
        <v/>
      </c>
      <c r="BY2379" s="221">
        <f t="shared" si="615"/>
        <v>0</v>
      </c>
      <c r="BZ2379" s="231">
        <f t="shared" si="616"/>
        <v>0</v>
      </c>
      <c r="CA2379" s="246">
        <f t="shared" si="617"/>
        <v>0</v>
      </c>
      <c r="CB2379" s="246">
        <f t="shared" si="618"/>
        <v>0</v>
      </c>
      <c r="CC2379" s="246" t="str">
        <f t="shared" si="619"/>
        <v/>
      </c>
      <c r="CD2379" s="246">
        <f t="shared" si="620"/>
        <v>5</v>
      </c>
      <c r="CE2379" s="246">
        <f t="shared" si="621"/>
        <v>0</v>
      </c>
      <c r="CF2379" s="276">
        <f t="shared" si="622"/>
        <v>0</v>
      </c>
      <c r="CG2379" s="277">
        <f t="shared" si="622"/>
        <v>0</v>
      </c>
      <c r="CH2379" s="277">
        <f t="shared" si="622"/>
        <v>0</v>
      </c>
      <c r="CI2379" s="278">
        <f t="shared" si="611"/>
        <v>0</v>
      </c>
      <c r="CJ2379" s="280">
        <f t="shared" si="623"/>
        <v>0</v>
      </c>
      <c r="CK2379" s="232">
        <f t="shared" si="624"/>
        <v>0</v>
      </c>
      <c r="CL2379" s="1"/>
    </row>
    <row r="2380" spans="1:90" ht="18" customHeight="1">
      <c r="A2380" s="1"/>
      <c r="B2380" s="1"/>
      <c r="C2380" s="314"/>
      <c r="D2380" s="287" t="str">
        <f t="shared" si="610"/>
        <v/>
      </c>
      <c r="E2380" s="449" t="str">
        <f t="shared" si="612"/>
        <v/>
      </c>
      <c r="F2380" s="450"/>
      <c r="G2380" s="451"/>
      <c r="H2380" s="452"/>
      <c r="I2380" s="453"/>
      <c r="J2380" s="453"/>
      <c r="K2380" s="453"/>
      <c r="L2380" s="453"/>
      <c r="M2380" s="454"/>
      <c r="N2380" s="455"/>
      <c r="O2380" s="456"/>
      <c r="P2380" s="456"/>
      <c r="Q2380" s="456"/>
      <c r="R2380" s="456"/>
      <c r="S2380" s="456"/>
      <c r="T2380" s="456"/>
      <c r="U2380" s="456"/>
      <c r="V2380" s="456"/>
      <c r="W2380" s="456"/>
      <c r="X2380" s="456"/>
      <c r="Y2380" s="456"/>
      <c r="Z2380" s="456"/>
      <c r="AA2380" s="456"/>
      <c r="AB2380" s="456"/>
      <c r="AC2380" s="456"/>
      <c r="AD2380" s="456"/>
      <c r="AE2380" s="457"/>
      <c r="AF2380" s="455"/>
      <c r="AG2380" s="456"/>
      <c r="AH2380" s="456"/>
      <c r="AI2380" s="456"/>
      <c r="AJ2380" s="456"/>
      <c r="AK2380" s="456"/>
      <c r="AL2380" s="456"/>
      <c r="AM2380" s="456"/>
      <c r="AN2380" s="457"/>
      <c r="AO2380" s="455"/>
      <c r="AP2380" s="456"/>
      <c r="AQ2380" s="456"/>
      <c r="AR2380" s="456"/>
      <c r="AS2380" s="456"/>
      <c r="AT2380" s="456"/>
      <c r="AU2380" s="456"/>
      <c r="AV2380" s="456"/>
      <c r="AW2380" s="456"/>
      <c r="AX2380" s="456"/>
      <c r="AY2380" s="456"/>
      <c r="AZ2380" s="456"/>
      <c r="BA2380" s="456"/>
      <c r="BB2380" s="456"/>
      <c r="BC2380" s="456"/>
      <c r="BD2380" s="456"/>
      <c r="BE2380" s="456"/>
      <c r="BF2380" s="456"/>
      <c r="BG2380" s="457"/>
      <c r="BH2380" s="458"/>
      <c r="BI2380" s="459"/>
      <c r="BJ2380" s="459"/>
      <c r="BK2380" s="459"/>
      <c r="BL2380" s="459"/>
      <c r="BM2380" s="460"/>
      <c r="BN2380" s="314"/>
      <c r="BO2380" s="314"/>
      <c r="BP2380" s="1"/>
      <c r="BQ2380" s="120">
        <f>IF($F$3="","",IF(N2380=$F$3,COUNTIF(BQ$23:BQ2379,"&gt;0")+1,0))</f>
        <v>0</v>
      </c>
      <c r="BR2380" s="1"/>
      <c r="BS2380" s="20" t="str">
        <f>IF($N2380="","",IF(VLOOKUP(VLOOKUP($N2380,IMPOSTAZIONI!$E$6:$I$13,5,FALSE),IMPOSTAZIONI!$B$25:$N$32,3,FALSE)=0,"",VLOOKUP(VLOOKUP($N2380,IMPOSTAZIONI!$E$6:$I$13,5,FALSE),IMPOSTAZIONI!$B$25:$N$32,3,FALSE)))</f>
        <v/>
      </c>
      <c r="BT2380" s="20" t="str">
        <f>IF($N2380="","",IF(VLOOKUP(VLOOKUP($N2380,IMPOSTAZIONI!$E$6:$I$13,5,FALSE),IMPOSTAZIONI!$B$25:$N$32,6,FALSE)=0,"",VLOOKUP(VLOOKUP($N2380,IMPOSTAZIONI!$E$6:$I$13,5,FALSE),IMPOSTAZIONI!$B$25:$N$32,6,FALSE)))</f>
        <v/>
      </c>
      <c r="BU2380" s="20" t="str">
        <f>IF($N2380="","",IF(VLOOKUP(VLOOKUP($N2380,IMPOSTAZIONI!$E$6:$I$13,5,FALSE),IMPOSTAZIONI!$B$25:$N$32,9,FALSE)=0,"",VLOOKUP(VLOOKUP($N2380,IMPOSTAZIONI!$E$6:$I$13,5,FALSE),IMPOSTAZIONI!$B$25:$N$32,9,FALSE)))</f>
        <v/>
      </c>
      <c r="BV2380" s="20" t="str">
        <f>IF($N2380="","",IF(VLOOKUP(VLOOKUP($N2380,IMPOSTAZIONI!$E$6:$I$13,5,FALSE),IMPOSTAZIONI!$B$25:$N$32,12,FALSE)=0,"",VLOOKUP(VLOOKUP($N2380,IMPOSTAZIONI!$E$6:$I$13,5,FALSE),IMPOSTAZIONI!$B$25:$N$32,12,FALSE)))</f>
        <v/>
      </c>
      <c r="BW2380" s="221" t="str">
        <f t="shared" si="613"/>
        <v/>
      </c>
      <c r="BX2380" s="221" t="str">
        <f t="shared" si="614"/>
        <v/>
      </c>
      <c r="BY2380" s="221">
        <f t="shared" si="615"/>
        <v>0</v>
      </c>
      <c r="BZ2380" s="231">
        <f t="shared" si="616"/>
        <v>0</v>
      </c>
      <c r="CA2380" s="246">
        <f t="shared" si="617"/>
        <v>0</v>
      </c>
      <c r="CB2380" s="246">
        <f t="shared" si="618"/>
        <v>0</v>
      </c>
      <c r="CC2380" s="246" t="str">
        <f t="shared" si="619"/>
        <v/>
      </c>
      <c r="CD2380" s="246">
        <f t="shared" si="620"/>
        <v>5</v>
      </c>
      <c r="CE2380" s="246">
        <f t="shared" si="621"/>
        <v>0</v>
      </c>
      <c r="CF2380" s="276">
        <f t="shared" si="622"/>
        <v>0</v>
      </c>
      <c r="CG2380" s="277">
        <f t="shared" si="622"/>
        <v>0</v>
      </c>
      <c r="CH2380" s="277">
        <f t="shared" si="622"/>
        <v>0</v>
      </c>
      <c r="CI2380" s="278">
        <f t="shared" si="611"/>
        <v>0</v>
      </c>
      <c r="CJ2380" s="280">
        <f t="shared" si="623"/>
        <v>0</v>
      </c>
      <c r="CK2380" s="232">
        <f t="shared" si="624"/>
        <v>0</v>
      </c>
      <c r="CL2380" s="1"/>
    </row>
    <row r="2381" spans="1:90" ht="18" customHeight="1">
      <c r="A2381" s="1"/>
      <c r="B2381" s="1"/>
      <c r="C2381" s="314"/>
      <c r="D2381" s="287" t="str">
        <f t="shared" si="610"/>
        <v/>
      </c>
      <c r="E2381" s="449" t="str">
        <f t="shared" si="612"/>
        <v/>
      </c>
      <c r="F2381" s="450"/>
      <c r="G2381" s="451"/>
      <c r="H2381" s="452"/>
      <c r="I2381" s="453"/>
      <c r="J2381" s="453"/>
      <c r="K2381" s="453"/>
      <c r="L2381" s="453"/>
      <c r="M2381" s="454"/>
      <c r="N2381" s="455"/>
      <c r="O2381" s="456"/>
      <c r="P2381" s="456"/>
      <c r="Q2381" s="456"/>
      <c r="R2381" s="456"/>
      <c r="S2381" s="456"/>
      <c r="T2381" s="456"/>
      <c r="U2381" s="456"/>
      <c r="V2381" s="456"/>
      <c r="W2381" s="456"/>
      <c r="X2381" s="456"/>
      <c r="Y2381" s="456"/>
      <c r="Z2381" s="456"/>
      <c r="AA2381" s="456"/>
      <c r="AB2381" s="456"/>
      <c r="AC2381" s="456"/>
      <c r="AD2381" s="456"/>
      <c r="AE2381" s="457"/>
      <c r="AF2381" s="455"/>
      <c r="AG2381" s="456"/>
      <c r="AH2381" s="456"/>
      <c r="AI2381" s="456"/>
      <c r="AJ2381" s="456"/>
      <c r="AK2381" s="456"/>
      <c r="AL2381" s="456"/>
      <c r="AM2381" s="456"/>
      <c r="AN2381" s="457"/>
      <c r="AO2381" s="455"/>
      <c r="AP2381" s="456"/>
      <c r="AQ2381" s="456"/>
      <c r="AR2381" s="456"/>
      <c r="AS2381" s="456"/>
      <c r="AT2381" s="456"/>
      <c r="AU2381" s="456"/>
      <c r="AV2381" s="456"/>
      <c r="AW2381" s="456"/>
      <c r="AX2381" s="456"/>
      <c r="AY2381" s="456"/>
      <c r="AZ2381" s="456"/>
      <c r="BA2381" s="456"/>
      <c r="BB2381" s="456"/>
      <c r="BC2381" s="456"/>
      <c r="BD2381" s="456"/>
      <c r="BE2381" s="456"/>
      <c r="BF2381" s="456"/>
      <c r="BG2381" s="457"/>
      <c r="BH2381" s="458"/>
      <c r="BI2381" s="459"/>
      <c r="BJ2381" s="459"/>
      <c r="BK2381" s="459"/>
      <c r="BL2381" s="459"/>
      <c r="BM2381" s="460"/>
      <c r="BN2381" s="314"/>
      <c r="BO2381" s="314"/>
      <c r="BP2381" s="1"/>
      <c r="BQ2381" s="120">
        <f>IF($F$3="","",IF(N2381=$F$3,COUNTIF(BQ$23:BQ2380,"&gt;0")+1,0))</f>
        <v>0</v>
      </c>
      <c r="BR2381" s="1"/>
      <c r="BS2381" s="20" t="str">
        <f>IF($N2381="","",IF(VLOOKUP(VLOOKUP($N2381,IMPOSTAZIONI!$E$6:$I$13,5,FALSE),IMPOSTAZIONI!$B$25:$N$32,3,FALSE)=0,"",VLOOKUP(VLOOKUP($N2381,IMPOSTAZIONI!$E$6:$I$13,5,FALSE),IMPOSTAZIONI!$B$25:$N$32,3,FALSE)))</f>
        <v/>
      </c>
      <c r="BT2381" s="20" t="str">
        <f>IF($N2381="","",IF(VLOOKUP(VLOOKUP($N2381,IMPOSTAZIONI!$E$6:$I$13,5,FALSE),IMPOSTAZIONI!$B$25:$N$32,6,FALSE)=0,"",VLOOKUP(VLOOKUP($N2381,IMPOSTAZIONI!$E$6:$I$13,5,FALSE),IMPOSTAZIONI!$B$25:$N$32,6,FALSE)))</f>
        <v/>
      </c>
      <c r="BU2381" s="20" t="str">
        <f>IF($N2381="","",IF(VLOOKUP(VLOOKUP($N2381,IMPOSTAZIONI!$E$6:$I$13,5,FALSE),IMPOSTAZIONI!$B$25:$N$32,9,FALSE)=0,"",VLOOKUP(VLOOKUP($N2381,IMPOSTAZIONI!$E$6:$I$13,5,FALSE),IMPOSTAZIONI!$B$25:$N$32,9,FALSE)))</f>
        <v/>
      </c>
      <c r="BV2381" s="20" t="str">
        <f>IF($N2381="","",IF(VLOOKUP(VLOOKUP($N2381,IMPOSTAZIONI!$E$6:$I$13,5,FALSE),IMPOSTAZIONI!$B$25:$N$32,12,FALSE)=0,"",VLOOKUP(VLOOKUP($N2381,IMPOSTAZIONI!$E$6:$I$13,5,FALSE),IMPOSTAZIONI!$B$25:$N$32,12,FALSE)))</f>
        <v/>
      </c>
      <c r="BW2381" s="221" t="str">
        <f t="shared" si="613"/>
        <v/>
      </c>
      <c r="BX2381" s="221" t="str">
        <f t="shared" si="614"/>
        <v/>
      </c>
      <c r="BY2381" s="221">
        <f t="shared" si="615"/>
        <v>0</v>
      </c>
      <c r="BZ2381" s="231">
        <f t="shared" si="616"/>
        <v>0</v>
      </c>
      <c r="CA2381" s="246">
        <f t="shared" si="617"/>
        <v>0</v>
      </c>
      <c r="CB2381" s="246">
        <f t="shared" si="618"/>
        <v>0</v>
      </c>
      <c r="CC2381" s="246" t="str">
        <f t="shared" si="619"/>
        <v/>
      </c>
      <c r="CD2381" s="246">
        <f t="shared" si="620"/>
        <v>5</v>
      </c>
      <c r="CE2381" s="246">
        <f t="shared" si="621"/>
        <v>0</v>
      </c>
      <c r="CF2381" s="276">
        <f t="shared" si="622"/>
        <v>0</v>
      </c>
      <c r="CG2381" s="277">
        <f t="shared" si="622"/>
        <v>0</v>
      </c>
      <c r="CH2381" s="277">
        <f t="shared" si="622"/>
        <v>0</v>
      </c>
      <c r="CI2381" s="278">
        <f t="shared" si="611"/>
        <v>0</v>
      </c>
      <c r="CJ2381" s="280">
        <f t="shared" si="623"/>
        <v>0</v>
      </c>
      <c r="CK2381" s="232">
        <f t="shared" si="624"/>
        <v>0</v>
      </c>
      <c r="CL2381" s="1"/>
    </row>
    <row r="2382" spans="1:90" ht="18" customHeight="1">
      <c r="A2382" s="1"/>
      <c r="B2382" s="1"/>
      <c r="C2382" s="314"/>
      <c r="D2382" s="287" t="str">
        <f t="shared" si="610"/>
        <v/>
      </c>
      <c r="E2382" s="449" t="str">
        <f t="shared" si="612"/>
        <v/>
      </c>
      <c r="F2382" s="450"/>
      <c r="G2382" s="451"/>
      <c r="H2382" s="452"/>
      <c r="I2382" s="453"/>
      <c r="J2382" s="453"/>
      <c r="K2382" s="453"/>
      <c r="L2382" s="453"/>
      <c r="M2382" s="454"/>
      <c r="N2382" s="455"/>
      <c r="O2382" s="456"/>
      <c r="P2382" s="456"/>
      <c r="Q2382" s="456"/>
      <c r="R2382" s="456"/>
      <c r="S2382" s="456"/>
      <c r="T2382" s="456"/>
      <c r="U2382" s="456"/>
      <c r="V2382" s="456"/>
      <c r="W2382" s="456"/>
      <c r="X2382" s="456"/>
      <c r="Y2382" s="456"/>
      <c r="Z2382" s="456"/>
      <c r="AA2382" s="456"/>
      <c r="AB2382" s="456"/>
      <c r="AC2382" s="456"/>
      <c r="AD2382" s="456"/>
      <c r="AE2382" s="457"/>
      <c r="AF2382" s="455"/>
      <c r="AG2382" s="456"/>
      <c r="AH2382" s="456"/>
      <c r="AI2382" s="456"/>
      <c r="AJ2382" s="456"/>
      <c r="AK2382" s="456"/>
      <c r="AL2382" s="456"/>
      <c r="AM2382" s="456"/>
      <c r="AN2382" s="457"/>
      <c r="AO2382" s="455"/>
      <c r="AP2382" s="456"/>
      <c r="AQ2382" s="456"/>
      <c r="AR2382" s="456"/>
      <c r="AS2382" s="456"/>
      <c r="AT2382" s="456"/>
      <c r="AU2382" s="456"/>
      <c r="AV2382" s="456"/>
      <c r="AW2382" s="456"/>
      <c r="AX2382" s="456"/>
      <c r="AY2382" s="456"/>
      <c r="AZ2382" s="456"/>
      <c r="BA2382" s="456"/>
      <c r="BB2382" s="456"/>
      <c r="BC2382" s="456"/>
      <c r="BD2382" s="456"/>
      <c r="BE2382" s="456"/>
      <c r="BF2382" s="456"/>
      <c r="BG2382" s="457"/>
      <c r="BH2382" s="458"/>
      <c r="BI2382" s="459"/>
      <c r="BJ2382" s="459"/>
      <c r="BK2382" s="459"/>
      <c r="BL2382" s="459"/>
      <c r="BM2382" s="460"/>
      <c r="BN2382" s="314"/>
      <c r="BO2382" s="314"/>
      <c r="BP2382" s="1"/>
      <c r="BQ2382" s="120">
        <f>IF($F$3="","",IF(N2382=$F$3,COUNTIF(BQ$23:BQ2381,"&gt;0")+1,0))</f>
        <v>0</v>
      </c>
      <c r="BR2382" s="1"/>
      <c r="BS2382" s="20" t="str">
        <f>IF($N2382="","",IF(VLOOKUP(VLOOKUP($N2382,IMPOSTAZIONI!$E$6:$I$13,5,FALSE),IMPOSTAZIONI!$B$25:$N$32,3,FALSE)=0,"",VLOOKUP(VLOOKUP($N2382,IMPOSTAZIONI!$E$6:$I$13,5,FALSE),IMPOSTAZIONI!$B$25:$N$32,3,FALSE)))</f>
        <v/>
      </c>
      <c r="BT2382" s="20" t="str">
        <f>IF($N2382="","",IF(VLOOKUP(VLOOKUP($N2382,IMPOSTAZIONI!$E$6:$I$13,5,FALSE),IMPOSTAZIONI!$B$25:$N$32,6,FALSE)=0,"",VLOOKUP(VLOOKUP($N2382,IMPOSTAZIONI!$E$6:$I$13,5,FALSE),IMPOSTAZIONI!$B$25:$N$32,6,FALSE)))</f>
        <v/>
      </c>
      <c r="BU2382" s="20" t="str">
        <f>IF($N2382="","",IF(VLOOKUP(VLOOKUP($N2382,IMPOSTAZIONI!$E$6:$I$13,5,FALSE),IMPOSTAZIONI!$B$25:$N$32,9,FALSE)=0,"",VLOOKUP(VLOOKUP($N2382,IMPOSTAZIONI!$E$6:$I$13,5,FALSE),IMPOSTAZIONI!$B$25:$N$32,9,FALSE)))</f>
        <v/>
      </c>
      <c r="BV2382" s="20" t="str">
        <f>IF($N2382="","",IF(VLOOKUP(VLOOKUP($N2382,IMPOSTAZIONI!$E$6:$I$13,5,FALSE),IMPOSTAZIONI!$B$25:$N$32,12,FALSE)=0,"",VLOOKUP(VLOOKUP($N2382,IMPOSTAZIONI!$E$6:$I$13,5,FALSE),IMPOSTAZIONI!$B$25:$N$32,12,FALSE)))</f>
        <v/>
      </c>
      <c r="BW2382" s="221" t="str">
        <f t="shared" si="613"/>
        <v/>
      </c>
      <c r="BX2382" s="221" t="str">
        <f t="shared" si="614"/>
        <v/>
      </c>
      <c r="BY2382" s="221">
        <f t="shared" si="615"/>
        <v>0</v>
      </c>
      <c r="BZ2382" s="231">
        <f t="shared" si="616"/>
        <v>0</v>
      </c>
      <c r="CA2382" s="246">
        <f t="shared" si="617"/>
        <v>0</v>
      </c>
      <c r="CB2382" s="246">
        <f t="shared" si="618"/>
        <v>0</v>
      </c>
      <c r="CC2382" s="246" t="str">
        <f t="shared" si="619"/>
        <v/>
      </c>
      <c r="CD2382" s="246">
        <f t="shared" si="620"/>
        <v>5</v>
      </c>
      <c r="CE2382" s="246">
        <f t="shared" si="621"/>
        <v>0</v>
      </c>
      <c r="CF2382" s="276">
        <f t="shared" si="622"/>
        <v>0</v>
      </c>
      <c r="CG2382" s="277">
        <f t="shared" si="622"/>
        <v>0</v>
      </c>
      <c r="CH2382" s="277">
        <f t="shared" si="622"/>
        <v>0</v>
      </c>
      <c r="CI2382" s="278">
        <f t="shared" si="611"/>
        <v>0</v>
      </c>
      <c r="CJ2382" s="280">
        <f t="shared" si="623"/>
        <v>0</v>
      </c>
      <c r="CK2382" s="232">
        <f t="shared" si="624"/>
        <v>0</v>
      </c>
      <c r="CL2382" s="1"/>
    </row>
    <row r="2383" spans="1:90" ht="18" customHeight="1">
      <c r="A2383" s="1"/>
      <c r="B2383" s="1"/>
      <c r="C2383" s="314"/>
      <c r="D2383" s="287" t="str">
        <f t="shared" si="610"/>
        <v/>
      </c>
      <c r="E2383" s="449" t="str">
        <f t="shared" si="612"/>
        <v/>
      </c>
      <c r="F2383" s="450"/>
      <c r="G2383" s="451"/>
      <c r="H2383" s="452"/>
      <c r="I2383" s="453"/>
      <c r="J2383" s="453"/>
      <c r="K2383" s="453"/>
      <c r="L2383" s="453"/>
      <c r="M2383" s="454"/>
      <c r="N2383" s="455"/>
      <c r="O2383" s="456"/>
      <c r="P2383" s="456"/>
      <c r="Q2383" s="456"/>
      <c r="R2383" s="456"/>
      <c r="S2383" s="456"/>
      <c r="T2383" s="456"/>
      <c r="U2383" s="456"/>
      <c r="V2383" s="456"/>
      <c r="W2383" s="456"/>
      <c r="X2383" s="456"/>
      <c r="Y2383" s="456"/>
      <c r="Z2383" s="456"/>
      <c r="AA2383" s="456"/>
      <c r="AB2383" s="456"/>
      <c r="AC2383" s="456"/>
      <c r="AD2383" s="456"/>
      <c r="AE2383" s="457"/>
      <c r="AF2383" s="455"/>
      <c r="AG2383" s="456"/>
      <c r="AH2383" s="456"/>
      <c r="AI2383" s="456"/>
      <c r="AJ2383" s="456"/>
      <c r="AK2383" s="456"/>
      <c r="AL2383" s="456"/>
      <c r="AM2383" s="456"/>
      <c r="AN2383" s="457"/>
      <c r="AO2383" s="455"/>
      <c r="AP2383" s="456"/>
      <c r="AQ2383" s="456"/>
      <c r="AR2383" s="456"/>
      <c r="AS2383" s="456"/>
      <c r="AT2383" s="456"/>
      <c r="AU2383" s="456"/>
      <c r="AV2383" s="456"/>
      <c r="AW2383" s="456"/>
      <c r="AX2383" s="456"/>
      <c r="AY2383" s="456"/>
      <c r="AZ2383" s="456"/>
      <c r="BA2383" s="456"/>
      <c r="BB2383" s="456"/>
      <c r="BC2383" s="456"/>
      <c r="BD2383" s="456"/>
      <c r="BE2383" s="456"/>
      <c r="BF2383" s="456"/>
      <c r="BG2383" s="457"/>
      <c r="BH2383" s="458"/>
      <c r="BI2383" s="459"/>
      <c r="BJ2383" s="459"/>
      <c r="BK2383" s="459"/>
      <c r="BL2383" s="459"/>
      <c r="BM2383" s="460"/>
      <c r="BN2383" s="314"/>
      <c r="BO2383" s="314"/>
      <c r="BP2383" s="1"/>
      <c r="BQ2383" s="120">
        <f>IF($F$3="","",IF(N2383=$F$3,COUNTIF(BQ$23:BQ2382,"&gt;0")+1,0))</f>
        <v>0</v>
      </c>
      <c r="BR2383" s="1"/>
      <c r="BS2383" s="20" t="str">
        <f>IF($N2383="","",IF(VLOOKUP(VLOOKUP($N2383,IMPOSTAZIONI!$E$6:$I$13,5,FALSE),IMPOSTAZIONI!$B$25:$N$32,3,FALSE)=0,"",VLOOKUP(VLOOKUP($N2383,IMPOSTAZIONI!$E$6:$I$13,5,FALSE),IMPOSTAZIONI!$B$25:$N$32,3,FALSE)))</f>
        <v/>
      </c>
      <c r="BT2383" s="20" t="str">
        <f>IF($N2383="","",IF(VLOOKUP(VLOOKUP($N2383,IMPOSTAZIONI!$E$6:$I$13,5,FALSE),IMPOSTAZIONI!$B$25:$N$32,6,FALSE)=0,"",VLOOKUP(VLOOKUP($N2383,IMPOSTAZIONI!$E$6:$I$13,5,FALSE),IMPOSTAZIONI!$B$25:$N$32,6,FALSE)))</f>
        <v/>
      </c>
      <c r="BU2383" s="20" t="str">
        <f>IF($N2383="","",IF(VLOOKUP(VLOOKUP($N2383,IMPOSTAZIONI!$E$6:$I$13,5,FALSE),IMPOSTAZIONI!$B$25:$N$32,9,FALSE)=0,"",VLOOKUP(VLOOKUP($N2383,IMPOSTAZIONI!$E$6:$I$13,5,FALSE),IMPOSTAZIONI!$B$25:$N$32,9,FALSE)))</f>
        <v/>
      </c>
      <c r="BV2383" s="20" t="str">
        <f>IF($N2383="","",IF(VLOOKUP(VLOOKUP($N2383,IMPOSTAZIONI!$E$6:$I$13,5,FALSE),IMPOSTAZIONI!$B$25:$N$32,12,FALSE)=0,"",VLOOKUP(VLOOKUP($N2383,IMPOSTAZIONI!$E$6:$I$13,5,FALSE),IMPOSTAZIONI!$B$25:$N$32,12,FALSE)))</f>
        <v/>
      </c>
      <c r="BW2383" s="221" t="str">
        <f t="shared" si="613"/>
        <v/>
      </c>
      <c r="BX2383" s="221" t="str">
        <f t="shared" si="614"/>
        <v/>
      </c>
      <c r="BY2383" s="221">
        <f t="shared" si="615"/>
        <v>0</v>
      </c>
      <c r="BZ2383" s="231">
        <f t="shared" si="616"/>
        <v>0</v>
      </c>
      <c r="CA2383" s="246">
        <f t="shared" si="617"/>
        <v>0</v>
      </c>
      <c r="CB2383" s="246">
        <f t="shared" si="618"/>
        <v>0</v>
      </c>
      <c r="CC2383" s="246" t="str">
        <f t="shared" si="619"/>
        <v/>
      </c>
      <c r="CD2383" s="246">
        <f t="shared" si="620"/>
        <v>5</v>
      </c>
      <c r="CE2383" s="246">
        <f t="shared" si="621"/>
        <v>0</v>
      </c>
      <c r="CF2383" s="276">
        <f t="shared" si="622"/>
        <v>0</v>
      </c>
      <c r="CG2383" s="277">
        <f t="shared" si="622"/>
        <v>0</v>
      </c>
      <c r="CH2383" s="277">
        <f t="shared" si="622"/>
        <v>0</v>
      </c>
      <c r="CI2383" s="278">
        <f t="shared" si="611"/>
        <v>0</v>
      </c>
      <c r="CJ2383" s="280">
        <f t="shared" si="623"/>
        <v>0</v>
      </c>
      <c r="CK2383" s="232">
        <f t="shared" si="624"/>
        <v>0</v>
      </c>
      <c r="CL2383" s="1"/>
    </row>
    <row r="2384" spans="1:90" ht="18" customHeight="1">
      <c r="A2384" s="1"/>
      <c r="B2384" s="1"/>
      <c r="C2384" s="314"/>
      <c r="D2384" s="287" t="str">
        <f t="shared" si="610"/>
        <v/>
      </c>
      <c r="E2384" s="449" t="str">
        <f t="shared" si="612"/>
        <v/>
      </c>
      <c r="F2384" s="450"/>
      <c r="G2384" s="451"/>
      <c r="H2384" s="452"/>
      <c r="I2384" s="453"/>
      <c r="J2384" s="453"/>
      <c r="K2384" s="453"/>
      <c r="L2384" s="453"/>
      <c r="M2384" s="454"/>
      <c r="N2384" s="455"/>
      <c r="O2384" s="456"/>
      <c r="P2384" s="456"/>
      <c r="Q2384" s="456"/>
      <c r="R2384" s="456"/>
      <c r="S2384" s="456"/>
      <c r="T2384" s="456"/>
      <c r="U2384" s="456"/>
      <c r="V2384" s="456"/>
      <c r="W2384" s="456"/>
      <c r="X2384" s="456"/>
      <c r="Y2384" s="456"/>
      <c r="Z2384" s="456"/>
      <c r="AA2384" s="456"/>
      <c r="AB2384" s="456"/>
      <c r="AC2384" s="456"/>
      <c r="AD2384" s="456"/>
      <c r="AE2384" s="457"/>
      <c r="AF2384" s="455"/>
      <c r="AG2384" s="456"/>
      <c r="AH2384" s="456"/>
      <c r="AI2384" s="456"/>
      <c r="AJ2384" s="456"/>
      <c r="AK2384" s="456"/>
      <c r="AL2384" s="456"/>
      <c r="AM2384" s="456"/>
      <c r="AN2384" s="457"/>
      <c r="AO2384" s="455"/>
      <c r="AP2384" s="456"/>
      <c r="AQ2384" s="456"/>
      <c r="AR2384" s="456"/>
      <c r="AS2384" s="456"/>
      <c r="AT2384" s="456"/>
      <c r="AU2384" s="456"/>
      <c r="AV2384" s="456"/>
      <c r="AW2384" s="456"/>
      <c r="AX2384" s="456"/>
      <c r="AY2384" s="456"/>
      <c r="AZ2384" s="456"/>
      <c r="BA2384" s="456"/>
      <c r="BB2384" s="456"/>
      <c r="BC2384" s="456"/>
      <c r="BD2384" s="456"/>
      <c r="BE2384" s="456"/>
      <c r="BF2384" s="456"/>
      <c r="BG2384" s="457"/>
      <c r="BH2384" s="458"/>
      <c r="BI2384" s="459"/>
      <c r="BJ2384" s="459"/>
      <c r="BK2384" s="459"/>
      <c r="BL2384" s="459"/>
      <c r="BM2384" s="460"/>
      <c r="BN2384" s="314"/>
      <c r="BO2384" s="314"/>
      <c r="BP2384" s="1"/>
      <c r="BQ2384" s="120">
        <f>IF($F$3="","",IF(N2384=$F$3,COUNTIF(BQ$23:BQ2383,"&gt;0")+1,0))</f>
        <v>0</v>
      </c>
      <c r="BR2384" s="1"/>
      <c r="BS2384" s="20" t="str">
        <f>IF($N2384="","",IF(VLOOKUP(VLOOKUP($N2384,IMPOSTAZIONI!$E$6:$I$13,5,FALSE),IMPOSTAZIONI!$B$25:$N$32,3,FALSE)=0,"",VLOOKUP(VLOOKUP($N2384,IMPOSTAZIONI!$E$6:$I$13,5,FALSE),IMPOSTAZIONI!$B$25:$N$32,3,FALSE)))</f>
        <v/>
      </c>
      <c r="BT2384" s="20" t="str">
        <f>IF($N2384="","",IF(VLOOKUP(VLOOKUP($N2384,IMPOSTAZIONI!$E$6:$I$13,5,FALSE),IMPOSTAZIONI!$B$25:$N$32,6,FALSE)=0,"",VLOOKUP(VLOOKUP($N2384,IMPOSTAZIONI!$E$6:$I$13,5,FALSE),IMPOSTAZIONI!$B$25:$N$32,6,FALSE)))</f>
        <v/>
      </c>
      <c r="BU2384" s="20" t="str">
        <f>IF($N2384="","",IF(VLOOKUP(VLOOKUP($N2384,IMPOSTAZIONI!$E$6:$I$13,5,FALSE),IMPOSTAZIONI!$B$25:$N$32,9,FALSE)=0,"",VLOOKUP(VLOOKUP($N2384,IMPOSTAZIONI!$E$6:$I$13,5,FALSE),IMPOSTAZIONI!$B$25:$N$32,9,FALSE)))</f>
        <v/>
      </c>
      <c r="BV2384" s="20" t="str">
        <f>IF($N2384="","",IF(VLOOKUP(VLOOKUP($N2384,IMPOSTAZIONI!$E$6:$I$13,5,FALSE),IMPOSTAZIONI!$B$25:$N$32,12,FALSE)=0,"",VLOOKUP(VLOOKUP($N2384,IMPOSTAZIONI!$E$6:$I$13,5,FALSE),IMPOSTAZIONI!$B$25:$N$32,12,FALSE)))</f>
        <v/>
      </c>
      <c r="BW2384" s="221" t="str">
        <f t="shared" si="613"/>
        <v/>
      </c>
      <c r="BX2384" s="221" t="str">
        <f t="shared" si="614"/>
        <v/>
      </c>
      <c r="BY2384" s="221">
        <f t="shared" si="615"/>
        <v>0</v>
      </c>
      <c r="BZ2384" s="231">
        <f t="shared" si="616"/>
        <v>0</v>
      </c>
      <c r="CA2384" s="246">
        <f t="shared" si="617"/>
        <v>0</v>
      </c>
      <c r="CB2384" s="246">
        <f t="shared" si="618"/>
        <v>0</v>
      </c>
      <c r="CC2384" s="246" t="str">
        <f t="shared" si="619"/>
        <v/>
      </c>
      <c r="CD2384" s="246">
        <f t="shared" si="620"/>
        <v>5</v>
      </c>
      <c r="CE2384" s="246">
        <f t="shared" si="621"/>
        <v>0</v>
      </c>
      <c r="CF2384" s="276">
        <f t="shared" si="622"/>
        <v>0</v>
      </c>
      <c r="CG2384" s="277">
        <f t="shared" si="622"/>
        <v>0</v>
      </c>
      <c r="CH2384" s="277">
        <f t="shared" si="622"/>
        <v>0</v>
      </c>
      <c r="CI2384" s="278">
        <f t="shared" si="611"/>
        <v>0</v>
      </c>
      <c r="CJ2384" s="280">
        <f t="shared" si="623"/>
        <v>0</v>
      </c>
      <c r="CK2384" s="232">
        <f t="shared" si="624"/>
        <v>0</v>
      </c>
      <c r="CL2384" s="1"/>
    </row>
    <row r="2385" spans="1:90" ht="18" customHeight="1">
      <c r="A2385" s="1"/>
      <c r="B2385" s="1"/>
      <c r="C2385" s="314"/>
      <c r="D2385" s="287" t="str">
        <f t="shared" si="610"/>
        <v/>
      </c>
      <c r="E2385" s="449" t="str">
        <f t="shared" si="612"/>
        <v/>
      </c>
      <c r="F2385" s="450"/>
      <c r="G2385" s="451"/>
      <c r="H2385" s="452"/>
      <c r="I2385" s="453"/>
      <c r="J2385" s="453"/>
      <c r="K2385" s="453"/>
      <c r="L2385" s="453"/>
      <c r="M2385" s="454"/>
      <c r="N2385" s="455"/>
      <c r="O2385" s="456"/>
      <c r="P2385" s="456"/>
      <c r="Q2385" s="456"/>
      <c r="R2385" s="456"/>
      <c r="S2385" s="456"/>
      <c r="T2385" s="456"/>
      <c r="U2385" s="456"/>
      <c r="V2385" s="456"/>
      <c r="W2385" s="456"/>
      <c r="X2385" s="456"/>
      <c r="Y2385" s="456"/>
      <c r="Z2385" s="456"/>
      <c r="AA2385" s="456"/>
      <c r="AB2385" s="456"/>
      <c r="AC2385" s="456"/>
      <c r="AD2385" s="456"/>
      <c r="AE2385" s="457"/>
      <c r="AF2385" s="455"/>
      <c r="AG2385" s="456"/>
      <c r="AH2385" s="456"/>
      <c r="AI2385" s="456"/>
      <c r="AJ2385" s="456"/>
      <c r="AK2385" s="456"/>
      <c r="AL2385" s="456"/>
      <c r="AM2385" s="456"/>
      <c r="AN2385" s="457"/>
      <c r="AO2385" s="455"/>
      <c r="AP2385" s="456"/>
      <c r="AQ2385" s="456"/>
      <c r="AR2385" s="456"/>
      <c r="AS2385" s="456"/>
      <c r="AT2385" s="456"/>
      <c r="AU2385" s="456"/>
      <c r="AV2385" s="456"/>
      <c r="AW2385" s="456"/>
      <c r="AX2385" s="456"/>
      <c r="AY2385" s="456"/>
      <c r="AZ2385" s="456"/>
      <c r="BA2385" s="456"/>
      <c r="BB2385" s="456"/>
      <c r="BC2385" s="456"/>
      <c r="BD2385" s="456"/>
      <c r="BE2385" s="456"/>
      <c r="BF2385" s="456"/>
      <c r="BG2385" s="457"/>
      <c r="BH2385" s="458"/>
      <c r="BI2385" s="459"/>
      <c r="BJ2385" s="459"/>
      <c r="BK2385" s="459"/>
      <c r="BL2385" s="459"/>
      <c r="BM2385" s="460"/>
      <c r="BN2385" s="314"/>
      <c r="BO2385" s="314"/>
      <c r="BP2385" s="1"/>
      <c r="BQ2385" s="120">
        <f>IF($F$3="","",IF(N2385=$F$3,COUNTIF(BQ$23:BQ2384,"&gt;0")+1,0))</f>
        <v>0</v>
      </c>
      <c r="BR2385" s="1"/>
      <c r="BS2385" s="20" t="str">
        <f>IF($N2385="","",IF(VLOOKUP(VLOOKUP($N2385,IMPOSTAZIONI!$E$6:$I$13,5,FALSE),IMPOSTAZIONI!$B$25:$N$32,3,FALSE)=0,"",VLOOKUP(VLOOKUP($N2385,IMPOSTAZIONI!$E$6:$I$13,5,FALSE),IMPOSTAZIONI!$B$25:$N$32,3,FALSE)))</f>
        <v/>
      </c>
      <c r="BT2385" s="20" t="str">
        <f>IF($N2385="","",IF(VLOOKUP(VLOOKUP($N2385,IMPOSTAZIONI!$E$6:$I$13,5,FALSE),IMPOSTAZIONI!$B$25:$N$32,6,FALSE)=0,"",VLOOKUP(VLOOKUP($N2385,IMPOSTAZIONI!$E$6:$I$13,5,FALSE),IMPOSTAZIONI!$B$25:$N$32,6,FALSE)))</f>
        <v/>
      </c>
      <c r="BU2385" s="20" t="str">
        <f>IF($N2385="","",IF(VLOOKUP(VLOOKUP($N2385,IMPOSTAZIONI!$E$6:$I$13,5,FALSE),IMPOSTAZIONI!$B$25:$N$32,9,FALSE)=0,"",VLOOKUP(VLOOKUP($N2385,IMPOSTAZIONI!$E$6:$I$13,5,FALSE),IMPOSTAZIONI!$B$25:$N$32,9,FALSE)))</f>
        <v/>
      </c>
      <c r="BV2385" s="20" t="str">
        <f>IF($N2385="","",IF(VLOOKUP(VLOOKUP($N2385,IMPOSTAZIONI!$E$6:$I$13,5,FALSE),IMPOSTAZIONI!$B$25:$N$32,12,FALSE)=0,"",VLOOKUP(VLOOKUP($N2385,IMPOSTAZIONI!$E$6:$I$13,5,FALSE),IMPOSTAZIONI!$B$25:$N$32,12,FALSE)))</f>
        <v/>
      </c>
      <c r="BW2385" s="221" t="str">
        <f t="shared" si="613"/>
        <v/>
      </c>
      <c r="BX2385" s="221" t="str">
        <f t="shared" si="614"/>
        <v/>
      </c>
      <c r="BY2385" s="221">
        <f t="shared" si="615"/>
        <v>0</v>
      </c>
      <c r="BZ2385" s="231">
        <f t="shared" si="616"/>
        <v>0</v>
      </c>
      <c r="CA2385" s="246">
        <f t="shared" si="617"/>
        <v>0</v>
      </c>
      <c r="CB2385" s="246">
        <f t="shared" si="618"/>
        <v>0</v>
      </c>
      <c r="CC2385" s="246" t="str">
        <f t="shared" si="619"/>
        <v/>
      </c>
      <c r="CD2385" s="246">
        <f t="shared" si="620"/>
        <v>5</v>
      </c>
      <c r="CE2385" s="246">
        <f t="shared" si="621"/>
        <v>0</v>
      </c>
      <c r="CF2385" s="276">
        <f t="shared" si="622"/>
        <v>0</v>
      </c>
      <c r="CG2385" s="277">
        <f t="shared" si="622"/>
        <v>0</v>
      </c>
      <c r="CH2385" s="277">
        <f t="shared" si="622"/>
        <v>0</v>
      </c>
      <c r="CI2385" s="278">
        <f t="shared" si="611"/>
        <v>0</v>
      </c>
      <c r="CJ2385" s="280">
        <f t="shared" si="623"/>
        <v>0</v>
      </c>
      <c r="CK2385" s="232">
        <f t="shared" si="624"/>
        <v>0</v>
      </c>
      <c r="CL2385" s="1"/>
    </row>
    <row r="2386" spans="1:90" ht="18" customHeight="1">
      <c r="A2386" s="1"/>
      <c r="B2386" s="1"/>
      <c r="C2386" s="314"/>
      <c r="D2386" s="287" t="str">
        <f t="shared" si="610"/>
        <v/>
      </c>
      <c r="E2386" s="449" t="str">
        <f t="shared" si="612"/>
        <v/>
      </c>
      <c r="F2386" s="450"/>
      <c r="G2386" s="451"/>
      <c r="H2386" s="452"/>
      <c r="I2386" s="453"/>
      <c r="J2386" s="453"/>
      <c r="K2386" s="453"/>
      <c r="L2386" s="453"/>
      <c r="M2386" s="454"/>
      <c r="N2386" s="455"/>
      <c r="O2386" s="456"/>
      <c r="P2386" s="456"/>
      <c r="Q2386" s="456"/>
      <c r="R2386" s="456"/>
      <c r="S2386" s="456"/>
      <c r="T2386" s="456"/>
      <c r="U2386" s="456"/>
      <c r="V2386" s="456"/>
      <c r="W2386" s="456"/>
      <c r="X2386" s="456"/>
      <c r="Y2386" s="456"/>
      <c r="Z2386" s="456"/>
      <c r="AA2386" s="456"/>
      <c r="AB2386" s="456"/>
      <c r="AC2386" s="456"/>
      <c r="AD2386" s="456"/>
      <c r="AE2386" s="457"/>
      <c r="AF2386" s="455"/>
      <c r="AG2386" s="456"/>
      <c r="AH2386" s="456"/>
      <c r="AI2386" s="456"/>
      <c r="AJ2386" s="456"/>
      <c r="AK2386" s="456"/>
      <c r="AL2386" s="456"/>
      <c r="AM2386" s="456"/>
      <c r="AN2386" s="457"/>
      <c r="AO2386" s="455"/>
      <c r="AP2386" s="456"/>
      <c r="AQ2386" s="456"/>
      <c r="AR2386" s="456"/>
      <c r="AS2386" s="456"/>
      <c r="AT2386" s="456"/>
      <c r="AU2386" s="456"/>
      <c r="AV2386" s="456"/>
      <c r="AW2386" s="456"/>
      <c r="AX2386" s="456"/>
      <c r="AY2386" s="456"/>
      <c r="AZ2386" s="456"/>
      <c r="BA2386" s="456"/>
      <c r="BB2386" s="456"/>
      <c r="BC2386" s="456"/>
      <c r="BD2386" s="456"/>
      <c r="BE2386" s="456"/>
      <c r="BF2386" s="456"/>
      <c r="BG2386" s="457"/>
      <c r="BH2386" s="458"/>
      <c r="BI2386" s="459"/>
      <c r="BJ2386" s="459"/>
      <c r="BK2386" s="459"/>
      <c r="BL2386" s="459"/>
      <c r="BM2386" s="460"/>
      <c r="BN2386" s="314"/>
      <c r="BO2386" s="314"/>
      <c r="BP2386" s="1"/>
      <c r="BQ2386" s="120">
        <f>IF($F$3="","",IF(N2386=$F$3,COUNTIF(BQ$23:BQ2385,"&gt;0")+1,0))</f>
        <v>0</v>
      </c>
      <c r="BR2386" s="1"/>
      <c r="BS2386" s="20" t="str">
        <f>IF($N2386="","",IF(VLOOKUP(VLOOKUP($N2386,IMPOSTAZIONI!$E$6:$I$13,5,FALSE),IMPOSTAZIONI!$B$25:$N$32,3,FALSE)=0,"",VLOOKUP(VLOOKUP($N2386,IMPOSTAZIONI!$E$6:$I$13,5,FALSE),IMPOSTAZIONI!$B$25:$N$32,3,FALSE)))</f>
        <v/>
      </c>
      <c r="BT2386" s="20" t="str">
        <f>IF($N2386="","",IF(VLOOKUP(VLOOKUP($N2386,IMPOSTAZIONI!$E$6:$I$13,5,FALSE),IMPOSTAZIONI!$B$25:$N$32,6,FALSE)=0,"",VLOOKUP(VLOOKUP($N2386,IMPOSTAZIONI!$E$6:$I$13,5,FALSE),IMPOSTAZIONI!$B$25:$N$32,6,FALSE)))</f>
        <v/>
      </c>
      <c r="BU2386" s="20" t="str">
        <f>IF($N2386="","",IF(VLOOKUP(VLOOKUP($N2386,IMPOSTAZIONI!$E$6:$I$13,5,FALSE),IMPOSTAZIONI!$B$25:$N$32,9,FALSE)=0,"",VLOOKUP(VLOOKUP($N2386,IMPOSTAZIONI!$E$6:$I$13,5,FALSE),IMPOSTAZIONI!$B$25:$N$32,9,FALSE)))</f>
        <v/>
      </c>
      <c r="BV2386" s="20" t="str">
        <f>IF($N2386="","",IF(VLOOKUP(VLOOKUP($N2386,IMPOSTAZIONI!$E$6:$I$13,5,FALSE),IMPOSTAZIONI!$B$25:$N$32,12,FALSE)=0,"",VLOOKUP(VLOOKUP($N2386,IMPOSTAZIONI!$E$6:$I$13,5,FALSE),IMPOSTAZIONI!$B$25:$N$32,12,FALSE)))</f>
        <v/>
      </c>
      <c r="BW2386" s="221" t="str">
        <f t="shared" si="613"/>
        <v/>
      </c>
      <c r="BX2386" s="221" t="str">
        <f t="shared" si="614"/>
        <v/>
      </c>
      <c r="BY2386" s="221">
        <f t="shared" si="615"/>
        <v>0</v>
      </c>
      <c r="BZ2386" s="231">
        <f t="shared" si="616"/>
        <v>0</v>
      </c>
      <c r="CA2386" s="246">
        <f t="shared" si="617"/>
        <v>0</v>
      </c>
      <c r="CB2386" s="246">
        <f t="shared" si="618"/>
        <v>0</v>
      </c>
      <c r="CC2386" s="246" t="str">
        <f t="shared" si="619"/>
        <v/>
      </c>
      <c r="CD2386" s="246">
        <f t="shared" si="620"/>
        <v>5</v>
      </c>
      <c r="CE2386" s="246">
        <f t="shared" si="621"/>
        <v>0</v>
      </c>
      <c r="CF2386" s="276">
        <f t="shared" si="622"/>
        <v>0</v>
      </c>
      <c r="CG2386" s="277">
        <f t="shared" si="622"/>
        <v>0</v>
      </c>
      <c r="CH2386" s="277">
        <f t="shared" si="622"/>
        <v>0</v>
      </c>
      <c r="CI2386" s="278">
        <f t="shared" si="611"/>
        <v>0</v>
      </c>
      <c r="CJ2386" s="280">
        <f t="shared" si="623"/>
        <v>0</v>
      </c>
      <c r="CK2386" s="232">
        <f t="shared" si="624"/>
        <v>0</v>
      </c>
      <c r="CL2386" s="1"/>
    </row>
    <row r="2387" spans="1:90" ht="18" customHeight="1">
      <c r="A2387" s="1"/>
      <c r="B2387" s="1"/>
      <c r="C2387" s="314"/>
      <c r="D2387" s="287" t="str">
        <f t="shared" si="610"/>
        <v/>
      </c>
      <c r="E2387" s="449" t="str">
        <f t="shared" si="612"/>
        <v/>
      </c>
      <c r="F2387" s="450"/>
      <c r="G2387" s="451"/>
      <c r="H2387" s="452"/>
      <c r="I2387" s="453"/>
      <c r="J2387" s="453"/>
      <c r="K2387" s="453"/>
      <c r="L2387" s="453"/>
      <c r="M2387" s="454"/>
      <c r="N2387" s="455"/>
      <c r="O2387" s="456"/>
      <c r="P2387" s="456"/>
      <c r="Q2387" s="456"/>
      <c r="R2387" s="456"/>
      <c r="S2387" s="456"/>
      <c r="T2387" s="456"/>
      <c r="U2387" s="456"/>
      <c r="V2387" s="456"/>
      <c r="W2387" s="456"/>
      <c r="X2387" s="456"/>
      <c r="Y2387" s="456"/>
      <c r="Z2387" s="456"/>
      <c r="AA2387" s="456"/>
      <c r="AB2387" s="456"/>
      <c r="AC2387" s="456"/>
      <c r="AD2387" s="456"/>
      <c r="AE2387" s="457"/>
      <c r="AF2387" s="455"/>
      <c r="AG2387" s="456"/>
      <c r="AH2387" s="456"/>
      <c r="AI2387" s="456"/>
      <c r="AJ2387" s="456"/>
      <c r="AK2387" s="456"/>
      <c r="AL2387" s="456"/>
      <c r="AM2387" s="456"/>
      <c r="AN2387" s="457"/>
      <c r="AO2387" s="455"/>
      <c r="AP2387" s="456"/>
      <c r="AQ2387" s="456"/>
      <c r="AR2387" s="456"/>
      <c r="AS2387" s="456"/>
      <c r="AT2387" s="456"/>
      <c r="AU2387" s="456"/>
      <c r="AV2387" s="456"/>
      <c r="AW2387" s="456"/>
      <c r="AX2387" s="456"/>
      <c r="AY2387" s="456"/>
      <c r="AZ2387" s="456"/>
      <c r="BA2387" s="456"/>
      <c r="BB2387" s="456"/>
      <c r="BC2387" s="456"/>
      <c r="BD2387" s="456"/>
      <c r="BE2387" s="456"/>
      <c r="BF2387" s="456"/>
      <c r="BG2387" s="457"/>
      <c r="BH2387" s="458"/>
      <c r="BI2387" s="459"/>
      <c r="BJ2387" s="459"/>
      <c r="BK2387" s="459"/>
      <c r="BL2387" s="459"/>
      <c r="BM2387" s="460"/>
      <c r="BN2387" s="314"/>
      <c r="BO2387" s="314"/>
      <c r="BP2387" s="1"/>
      <c r="BQ2387" s="120">
        <f>IF($F$3="","",IF(N2387=$F$3,COUNTIF(BQ$23:BQ2386,"&gt;0")+1,0))</f>
        <v>0</v>
      </c>
      <c r="BR2387" s="1"/>
      <c r="BS2387" s="20" t="str">
        <f>IF($N2387="","",IF(VLOOKUP(VLOOKUP($N2387,IMPOSTAZIONI!$E$6:$I$13,5,FALSE),IMPOSTAZIONI!$B$25:$N$32,3,FALSE)=0,"",VLOOKUP(VLOOKUP($N2387,IMPOSTAZIONI!$E$6:$I$13,5,FALSE),IMPOSTAZIONI!$B$25:$N$32,3,FALSE)))</f>
        <v/>
      </c>
      <c r="BT2387" s="20" t="str">
        <f>IF($N2387="","",IF(VLOOKUP(VLOOKUP($N2387,IMPOSTAZIONI!$E$6:$I$13,5,FALSE),IMPOSTAZIONI!$B$25:$N$32,6,FALSE)=0,"",VLOOKUP(VLOOKUP($N2387,IMPOSTAZIONI!$E$6:$I$13,5,FALSE),IMPOSTAZIONI!$B$25:$N$32,6,FALSE)))</f>
        <v/>
      </c>
      <c r="BU2387" s="20" t="str">
        <f>IF($N2387="","",IF(VLOOKUP(VLOOKUP($N2387,IMPOSTAZIONI!$E$6:$I$13,5,FALSE),IMPOSTAZIONI!$B$25:$N$32,9,FALSE)=0,"",VLOOKUP(VLOOKUP($N2387,IMPOSTAZIONI!$E$6:$I$13,5,FALSE),IMPOSTAZIONI!$B$25:$N$32,9,FALSE)))</f>
        <v/>
      </c>
      <c r="BV2387" s="20" t="str">
        <f>IF($N2387="","",IF(VLOOKUP(VLOOKUP($N2387,IMPOSTAZIONI!$E$6:$I$13,5,FALSE),IMPOSTAZIONI!$B$25:$N$32,12,FALSE)=0,"",VLOOKUP(VLOOKUP($N2387,IMPOSTAZIONI!$E$6:$I$13,5,FALSE),IMPOSTAZIONI!$B$25:$N$32,12,FALSE)))</f>
        <v/>
      </c>
      <c r="BW2387" s="221" t="str">
        <f t="shared" si="613"/>
        <v/>
      </c>
      <c r="BX2387" s="221" t="str">
        <f t="shared" si="614"/>
        <v/>
      </c>
      <c r="BY2387" s="221">
        <f t="shared" si="615"/>
        <v>0</v>
      </c>
      <c r="BZ2387" s="231">
        <f t="shared" si="616"/>
        <v>0</v>
      </c>
      <c r="CA2387" s="246">
        <f t="shared" si="617"/>
        <v>0</v>
      </c>
      <c r="CB2387" s="246">
        <f t="shared" si="618"/>
        <v>0</v>
      </c>
      <c r="CC2387" s="246" t="str">
        <f t="shared" si="619"/>
        <v/>
      </c>
      <c r="CD2387" s="246">
        <f t="shared" si="620"/>
        <v>5</v>
      </c>
      <c r="CE2387" s="246">
        <f t="shared" si="621"/>
        <v>0</v>
      </c>
      <c r="CF2387" s="276">
        <f t="shared" si="622"/>
        <v>0</v>
      </c>
      <c r="CG2387" s="277">
        <f t="shared" si="622"/>
        <v>0</v>
      </c>
      <c r="CH2387" s="277">
        <f t="shared" si="622"/>
        <v>0</v>
      </c>
      <c r="CI2387" s="278">
        <f t="shared" si="611"/>
        <v>0</v>
      </c>
      <c r="CJ2387" s="280">
        <f t="shared" si="623"/>
        <v>0</v>
      </c>
      <c r="CK2387" s="232">
        <f t="shared" si="624"/>
        <v>0</v>
      </c>
      <c r="CL2387" s="1"/>
    </row>
    <row r="2388" spans="1:90" ht="18" customHeight="1">
      <c r="A2388" s="1"/>
      <c r="B2388" s="1"/>
      <c r="C2388" s="314"/>
      <c r="D2388" s="287" t="str">
        <f t="shared" si="610"/>
        <v/>
      </c>
      <c r="E2388" s="449" t="str">
        <f t="shared" si="612"/>
        <v/>
      </c>
      <c r="F2388" s="450"/>
      <c r="G2388" s="451"/>
      <c r="H2388" s="452"/>
      <c r="I2388" s="453"/>
      <c r="J2388" s="453"/>
      <c r="K2388" s="453"/>
      <c r="L2388" s="453"/>
      <c r="M2388" s="454"/>
      <c r="N2388" s="455"/>
      <c r="O2388" s="456"/>
      <c r="P2388" s="456"/>
      <c r="Q2388" s="456"/>
      <c r="R2388" s="456"/>
      <c r="S2388" s="456"/>
      <c r="T2388" s="456"/>
      <c r="U2388" s="456"/>
      <c r="V2388" s="456"/>
      <c r="W2388" s="456"/>
      <c r="X2388" s="456"/>
      <c r="Y2388" s="456"/>
      <c r="Z2388" s="456"/>
      <c r="AA2388" s="456"/>
      <c r="AB2388" s="456"/>
      <c r="AC2388" s="456"/>
      <c r="AD2388" s="456"/>
      <c r="AE2388" s="457"/>
      <c r="AF2388" s="455"/>
      <c r="AG2388" s="456"/>
      <c r="AH2388" s="456"/>
      <c r="AI2388" s="456"/>
      <c r="AJ2388" s="456"/>
      <c r="AK2388" s="456"/>
      <c r="AL2388" s="456"/>
      <c r="AM2388" s="456"/>
      <c r="AN2388" s="457"/>
      <c r="AO2388" s="455"/>
      <c r="AP2388" s="456"/>
      <c r="AQ2388" s="456"/>
      <c r="AR2388" s="456"/>
      <c r="AS2388" s="456"/>
      <c r="AT2388" s="456"/>
      <c r="AU2388" s="456"/>
      <c r="AV2388" s="456"/>
      <c r="AW2388" s="456"/>
      <c r="AX2388" s="456"/>
      <c r="AY2388" s="456"/>
      <c r="AZ2388" s="456"/>
      <c r="BA2388" s="456"/>
      <c r="BB2388" s="456"/>
      <c r="BC2388" s="456"/>
      <c r="BD2388" s="456"/>
      <c r="BE2388" s="456"/>
      <c r="BF2388" s="456"/>
      <c r="BG2388" s="457"/>
      <c r="BH2388" s="458"/>
      <c r="BI2388" s="459"/>
      <c r="BJ2388" s="459"/>
      <c r="BK2388" s="459"/>
      <c r="BL2388" s="459"/>
      <c r="BM2388" s="460"/>
      <c r="BN2388" s="314"/>
      <c r="BO2388" s="314"/>
      <c r="BP2388" s="1"/>
      <c r="BQ2388" s="120">
        <f>IF($F$3="","",IF(N2388=$F$3,COUNTIF(BQ$23:BQ2387,"&gt;0")+1,0))</f>
        <v>0</v>
      </c>
      <c r="BR2388" s="1"/>
      <c r="BS2388" s="20" t="str">
        <f>IF($N2388="","",IF(VLOOKUP(VLOOKUP($N2388,IMPOSTAZIONI!$E$6:$I$13,5,FALSE),IMPOSTAZIONI!$B$25:$N$32,3,FALSE)=0,"",VLOOKUP(VLOOKUP($N2388,IMPOSTAZIONI!$E$6:$I$13,5,FALSE),IMPOSTAZIONI!$B$25:$N$32,3,FALSE)))</f>
        <v/>
      </c>
      <c r="BT2388" s="20" t="str">
        <f>IF($N2388="","",IF(VLOOKUP(VLOOKUP($N2388,IMPOSTAZIONI!$E$6:$I$13,5,FALSE),IMPOSTAZIONI!$B$25:$N$32,6,FALSE)=0,"",VLOOKUP(VLOOKUP($N2388,IMPOSTAZIONI!$E$6:$I$13,5,FALSE),IMPOSTAZIONI!$B$25:$N$32,6,FALSE)))</f>
        <v/>
      </c>
      <c r="BU2388" s="20" t="str">
        <f>IF($N2388="","",IF(VLOOKUP(VLOOKUP($N2388,IMPOSTAZIONI!$E$6:$I$13,5,FALSE),IMPOSTAZIONI!$B$25:$N$32,9,FALSE)=0,"",VLOOKUP(VLOOKUP($N2388,IMPOSTAZIONI!$E$6:$I$13,5,FALSE),IMPOSTAZIONI!$B$25:$N$32,9,FALSE)))</f>
        <v/>
      </c>
      <c r="BV2388" s="20" t="str">
        <f>IF($N2388="","",IF(VLOOKUP(VLOOKUP($N2388,IMPOSTAZIONI!$E$6:$I$13,5,FALSE),IMPOSTAZIONI!$B$25:$N$32,12,FALSE)=0,"",VLOOKUP(VLOOKUP($N2388,IMPOSTAZIONI!$E$6:$I$13,5,FALSE),IMPOSTAZIONI!$B$25:$N$32,12,FALSE)))</f>
        <v/>
      </c>
      <c r="BW2388" s="221" t="str">
        <f t="shared" si="613"/>
        <v/>
      </c>
      <c r="BX2388" s="221" t="str">
        <f t="shared" si="614"/>
        <v/>
      </c>
      <c r="BY2388" s="221">
        <f t="shared" si="615"/>
        <v>0</v>
      </c>
      <c r="BZ2388" s="231">
        <f t="shared" si="616"/>
        <v>0</v>
      </c>
      <c r="CA2388" s="246">
        <f t="shared" si="617"/>
        <v>0</v>
      </c>
      <c r="CB2388" s="246">
        <f t="shared" si="618"/>
        <v>0</v>
      </c>
      <c r="CC2388" s="246" t="str">
        <f t="shared" si="619"/>
        <v/>
      </c>
      <c r="CD2388" s="246">
        <f t="shared" si="620"/>
        <v>5</v>
      </c>
      <c r="CE2388" s="246">
        <f t="shared" si="621"/>
        <v>0</v>
      </c>
      <c r="CF2388" s="276">
        <f t="shared" si="622"/>
        <v>0</v>
      </c>
      <c r="CG2388" s="277">
        <f t="shared" si="622"/>
        <v>0</v>
      </c>
      <c r="CH2388" s="277">
        <f t="shared" si="622"/>
        <v>0</v>
      </c>
      <c r="CI2388" s="278">
        <f t="shared" si="611"/>
        <v>0</v>
      </c>
      <c r="CJ2388" s="280">
        <f t="shared" si="623"/>
        <v>0</v>
      </c>
      <c r="CK2388" s="232">
        <f t="shared" si="624"/>
        <v>0</v>
      </c>
      <c r="CL2388" s="1"/>
    </row>
    <row r="2389" spans="1:90" ht="18" customHeight="1">
      <c r="A2389" s="1"/>
      <c r="B2389" s="1"/>
      <c r="C2389" s="314"/>
      <c r="D2389" s="287" t="str">
        <f t="shared" si="610"/>
        <v/>
      </c>
      <c r="E2389" s="449" t="str">
        <f t="shared" si="612"/>
        <v/>
      </c>
      <c r="F2389" s="450"/>
      <c r="G2389" s="451"/>
      <c r="H2389" s="452"/>
      <c r="I2389" s="453"/>
      <c r="J2389" s="453"/>
      <c r="K2389" s="453"/>
      <c r="L2389" s="453"/>
      <c r="M2389" s="454"/>
      <c r="N2389" s="455"/>
      <c r="O2389" s="456"/>
      <c r="P2389" s="456"/>
      <c r="Q2389" s="456"/>
      <c r="R2389" s="456"/>
      <c r="S2389" s="456"/>
      <c r="T2389" s="456"/>
      <c r="U2389" s="456"/>
      <c r="V2389" s="456"/>
      <c r="W2389" s="456"/>
      <c r="X2389" s="456"/>
      <c r="Y2389" s="456"/>
      <c r="Z2389" s="456"/>
      <c r="AA2389" s="456"/>
      <c r="AB2389" s="456"/>
      <c r="AC2389" s="456"/>
      <c r="AD2389" s="456"/>
      <c r="AE2389" s="457"/>
      <c r="AF2389" s="455"/>
      <c r="AG2389" s="456"/>
      <c r="AH2389" s="456"/>
      <c r="AI2389" s="456"/>
      <c r="AJ2389" s="456"/>
      <c r="AK2389" s="456"/>
      <c r="AL2389" s="456"/>
      <c r="AM2389" s="456"/>
      <c r="AN2389" s="457"/>
      <c r="AO2389" s="455"/>
      <c r="AP2389" s="456"/>
      <c r="AQ2389" s="456"/>
      <c r="AR2389" s="456"/>
      <c r="AS2389" s="456"/>
      <c r="AT2389" s="456"/>
      <c r="AU2389" s="456"/>
      <c r="AV2389" s="456"/>
      <c r="AW2389" s="456"/>
      <c r="AX2389" s="456"/>
      <c r="AY2389" s="456"/>
      <c r="AZ2389" s="456"/>
      <c r="BA2389" s="456"/>
      <c r="BB2389" s="456"/>
      <c r="BC2389" s="456"/>
      <c r="BD2389" s="456"/>
      <c r="BE2389" s="456"/>
      <c r="BF2389" s="456"/>
      <c r="BG2389" s="457"/>
      <c r="BH2389" s="458"/>
      <c r="BI2389" s="459"/>
      <c r="BJ2389" s="459"/>
      <c r="BK2389" s="459"/>
      <c r="BL2389" s="459"/>
      <c r="BM2389" s="460"/>
      <c r="BN2389" s="314"/>
      <c r="BO2389" s="314"/>
      <c r="BP2389" s="1"/>
      <c r="BQ2389" s="120">
        <f>IF($F$3="","",IF(N2389=$F$3,COUNTIF(BQ$23:BQ2388,"&gt;0")+1,0))</f>
        <v>0</v>
      </c>
      <c r="BR2389" s="1"/>
      <c r="BS2389" s="20" t="str">
        <f>IF($N2389="","",IF(VLOOKUP(VLOOKUP($N2389,IMPOSTAZIONI!$E$6:$I$13,5,FALSE),IMPOSTAZIONI!$B$25:$N$32,3,FALSE)=0,"",VLOOKUP(VLOOKUP($N2389,IMPOSTAZIONI!$E$6:$I$13,5,FALSE),IMPOSTAZIONI!$B$25:$N$32,3,FALSE)))</f>
        <v/>
      </c>
      <c r="BT2389" s="20" t="str">
        <f>IF($N2389="","",IF(VLOOKUP(VLOOKUP($N2389,IMPOSTAZIONI!$E$6:$I$13,5,FALSE),IMPOSTAZIONI!$B$25:$N$32,6,FALSE)=0,"",VLOOKUP(VLOOKUP($N2389,IMPOSTAZIONI!$E$6:$I$13,5,FALSE),IMPOSTAZIONI!$B$25:$N$32,6,FALSE)))</f>
        <v/>
      </c>
      <c r="BU2389" s="20" t="str">
        <f>IF($N2389="","",IF(VLOOKUP(VLOOKUP($N2389,IMPOSTAZIONI!$E$6:$I$13,5,FALSE),IMPOSTAZIONI!$B$25:$N$32,9,FALSE)=0,"",VLOOKUP(VLOOKUP($N2389,IMPOSTAZIONI!$E$6:$I$13,5,FALSE),IMPOSTAZIONI!$B$25:$N$32,9,FALSE)))</f>
        <v/>
      </c>
      <c r="BV2389" s="20" t="str">
        <f>IF($N2389="","",IF(VLOOKUP(VLOOKUP($N2389,IMPOSTAZIONI!$E$6:$I$13,5,FALSE),IMPOSTAZIONI!$B$25:$N$32,12,FALSE)=0,"",VLOOKUP(VLOOKUP($N2389,IMPOSTAZIONI!$E$6:$I$13,5,FALSE),IMPOSTAZIONI!$B$25:$N$32,12,FALSE)))</f>
        <v/>
      </c>
      <c r="BW2389" s="221" t="str">
        <f t="shared" si="613"/>
        <v/>
      </c>
      <c r="BX2389" s="221" t="str">
        <f t="shared" si="614"/>
        <v/>
      </c>
      <c r="BY2389" s="221">
        <f t="shared" si="615"/>
        <v>0</v>
      </c>
      <c r="BZ2389" s="231">
        <f t="shared" si="616"/>
        <v>0</v>
      </c>
      <c r="CA2389" s="246">
        <f t="shared" si="617"/>
        <v>0</v>
      </c>
      <c r="CB2389" s="246">
        <f t="shared" si="618"/>
        <v>0</v>
      </c>
      <c r="CC2389" s="246" t="str">
        <f t="shared" si="619"/>
        <v/>
      </c>
      <c r="CD2389" s="246">
        <f t="shared" si="620"/>
        <v>5</v>
      </c>
      <c r="CE2389" s="246">
        <f t="shared" si="621"/>
        <v>0</v>
      </c>
      <c r="CF2389" s="276">
        <f t="shared" si="622"/>
        <v>0</v>
      </c>
      <c r="CG2389" s="277">
        <f t="shared" si="622"/>
        <v>0</v>
      </c>
      <c r="CH2389" s="277">
        <f t="shared" si="622"/>
        <v>0</v>
      </c>
      <c r="CI2389" s="278">
        <f t="shared" si="611"/>
        <v>0</v>
      </c>
      <c r="CJ2389" s="280">
        <f t="shared" si="623"/>
        <v>0</v>
      </c>
      <c r="CK2389" s="232">
        <f t="shared" si="624"/>
        <v>0</v>
      </c>
      <c r="CL2389" s="1"/>
    </row>
    <row r="2390" spans="1:90" ht="18" customHeight="1">
      <c r="A2390" s="1"/>
      <c r="B2390" s="1"/>
      <c r="C2390" s="314"/>
      <c r="D2390" s="287" t="str">
        <f t="shared" si="610"/>
        <v/>
      </c>
      <c r="E2390" s="449" t="str">
        <f t="shared" si="612"/>
        <v/>
      </c>
      <c r="F2390" s="450"/>
      <c r="G2390" s="451"/>
      <c r="H2390" s="452"/>
      <c r="I2390" s="453"/>
      <c r="J2390" s="453"/>
      <c r="K2390" s="453"/>
      <c r="L2390" s="453"/>
      <c r="M2390" s="454"/>
      <c r="N2390" s="455"/>
      <c r="O2390" s="456"/>
      <c r="P2390" s="456"/>
      <c r="Q2390" s="456"/>
      <c r="R2390" s="456"/>
      <c r="S2390" s="456"/>
      <c r="T2390" s="456"/>
      <c r="U2390" s="456"/>
      <c r="V2390" s="456"/>
      <c r="W2390" s="456"/>
      <c r="X2390" s="456"/>
      <c r="Y2390" s="456"/>
      <c r="Z2390" s="456"/>
      <c r="AA2390" s="456"/>
      <c r="AB2390" s="456"/>
      <c r="AC2390" s="456"/>
      <c r="AD2390" s="456"/>
      <c r="AE2390" s="457"/>
      <c r="AF2390" s="455"/>
      <c r="AG2390" s="456"/>
      <c r="AH2390" s="456"/>
      <c r="AI2390" s="456"/>
      <c r="AJ2390" s="456"/>
      <c r="AK2390" s="456"/>
      <c r="AL2390" s="456"/>
      <c r="AM2390" s="456"/>
      <c r="AN2390" s="457"/>
      <c r="AO2390" s="455"/>
      <c r="AP2390" s="456"/>
      <c r="AQ2390" s="456"/>
      <c r="AR2390" s="456"/>
      <c r="AS2390" s="456"/>
      <c r="AT2390" s="456"/>
      <c r="AU2390" s="456"/>
      <c r="AV2390" s="456"/>
      <c r="AW2390" s="456"/>
      <c r="AX2390" s="456"/>
      <c r="AY2390" s="456"/>
      <c r="AZ2390" s="456"/>
      <c r="BA2390" s="456"/>
      <c r="BB2390" s="456"/>
      <c r="BC2390" s="456"/>
      <c r="BD2390" s="456"/>
      <c r="BE2390" s="456"/>
      <c r="BF2390" s="456"/>
      <c r="BG2390" s="457"/>
      <c r="BH2390" s="458"/>
      <c r="BI2390" s="459"/>
      <c r="BJ2390" s="459"/>
      <c r="BK2390" s="459"/>
      <c r="BL2390" s="459"/>
      <c r="BM2390" s="460"/>
      <c r="BN2390" s="314"/>
      <c r="BO2390" s="314"/>
      <c r="BP2390" s="1"/>
      <c r="BQ2390" s="120">
        <f>IF($F$3="","",IF(N2390=$F$3,COUNTIF(BQ$23:BQ2389,"&gt;0")+1,0))</f>
        <v>0</v>
      </c>
      <c r="BR2390" s="1"/>
      <c r="BS2390" s="20" t="str">
        <f>IF($N2390="","",IF(VLOOKUP(VLOOKUP($N2390,IMPOSTAZIONI!$E$6:$I$13,5,FALSE),IMPOSTAZIONI!$B$25:$N$32,3,FALSE)=0,"",VLOOKUP(VLOOKUP($N2390,IMPOSTAZIONI!$E$6:$I$13,5,FALSE),IMPOSTAZIONI!$B$25:$N$32,3,FALSE)))</f>
        <v/>
      </c>
      <c r="BT2390" s="20" t="str">
        <f>IF($N2390="","",IF(VLOOKUP(VLOOKUP($N2390,IMPOSTAZIONI!$E$6:$I$13,5,FALSE),IMPOSTAZIONI!$B$25:$N$32,6,FALSE)=0,"",VLOOKUP(VLOOKUP($N2390,IMPOSTAZIONI!$E$6:$I$13,5,FALSE),IMPOSTAZIONI!$B$25:$N$32,6,FALSE)))</f>
        <v/>
      </c>
      <c r="BU2390" s="20" t="str">
        <f>IF($N2390="","",IF(VLOOKUP(VLOOKUP($N2390,IMPOSTAZIONI!$E$6:$I$13,5,FALSE),IMPOSTAZIONI!$B$25:$N$32,9,FALSE)=0,"",VLOOKUP(VLOOKUP($N2390,IMPOSTAZIONI!$E$6:$I$13,5,FALSE),IMPOSTAZIONI!$B$25:$N$32,9,FALSE)))</f>
        <v/>
      </c>
      <c r="BV2390" s="20" t="str">
        <f>IF($N2390="","",IF(VLOOKUP(VLOOKUP($N2390,IMPOSTAZIONI!$E$6:$I$13,5,FALSE),IMPOSTAZIONI!$B$25:$N$32,12,FALSE)=0,"",VLOOKUP(VLOOKUP($N2390,IMPOSTAZIONI!$E$6:$I$13,5,FALSE),IMPOSTAZIONI!$B$25:$N$32,12,FALSE)))</f>
        <v/>
      </c>
      <c r="BW2390" s="221" t="str">
        <f t="shared" si="613"/>
        <v/>
      </c>
      <c r="BX2390" s="221" t="str">
        <f t="shared" si="614"/>
        <v/>
      </c>
      <c r="BY2390" s="221">
        <f t="shared" si="615"/>
        <v>0</v>
      </c>
      <c r="BZ2390" s="231">
        <f t="shared" si="616"/>
        <v>0</v>
      </c>
      <c r="CA2390" s="246">
        <f t="shared" si="617"/>
        <v>0</v>
      </c>
      <c r="CB2390" s="246">
        <f t="shared" si="618"/>
        <v>0</v>
      </c>
      <c r="CC2390" s="246" t="str">
        <f t="shared" si="619"/>
        <v/>
      </c>
      <c r="CD2390" s="246">
        <f t="shared" si="620"/>
        <v>5</v>
      </c>
      <c r="CE2390" s="246">
        <f t="shared" si="621"/>
        <v>0</v>
      </c>
      <c r="CF2390" s="276">
        <f t="shared" si="622"/>
        <v>0</v>
      </c>
      <c r="CG2390" s="277">
        <f t="shared" si="622"/>
        <v>0</v>
      </c>
      <c r="CH2390" s="277">
        <f t="shared" si="622"/>
        <v>0</v>
      </c>
      <c r="CI2390" s="278">
        <f t="shared" si="611"/>
        <v>0</v>
      </c>
      <c r="CJ2390" s="280">
        <f t="shared" si="623"/>
        <v>0</v>
      </c>
      <c r="CK2390" s="232">
        <f t="shared" si="624"/>
        <v>0</v>
      </c>
      <c r="CL2390" s="1"/>
    </row>
    <row r="2391" spans="1:90" ht="18" customHeight="1">
      <c r="A2391" s="1"/>
      <c r="B2391" s="1"/>
      <c r="C2391" s="314"/>
      <c r="D2391" s="287" t="str">
        <f t="shared" si="610"/>
        <v/>
      </c>
      <c r="E2391" s="449" t="str">
        <f t="shared" si="612"/>
        <v/>
      </c>
      <c r="F2391" s="450"/>
      <c r="G2391" s="451"/>
      <c r="H2391" s="452"/>
      <c r="I2391" s="453"/>
      <c r="J2391" s="453"/>
      <c r="K2391" s="453"/>
      <c r="L2391" s="453"/>
      <c r="M2391" s="454"/>
      <c r="N2391" s="455"/>
      <c r="O2391" s="456"/>
      <c r="P2391" s="456"/>
      <c r="Q2391" s="456"/>
      <c r="R2391" s="456"/>
      <c r="S2391" s="456"/>
      <c r="T2391" s="456"/>
      <c r="U2391" s="456"/>
      <c r="V2391" s="456"/>
      <c r="W2391" s="456"/>
      <c r="X2391" s="456"/>
      <c r="Y2391" s="456"/>
      <c r="Z2391" s="456"/>
      <c r="AA2391" s="456"/>
      <c r="AB2391" s="456"/>
      <c r="AC2391" s="456"/>
      <c r="AD2391" s="456"/>
      <c r="AE2391" s="457"/>
      <c r="AF2391" s="455"/>
      <c r="AG2391" s="456"/>
      <c r="AH2391" s="456"/>
      <c r="AI2391" s="456"/>
      <c r="AJ2391" s="456"/>
      <c r="AK2391" s="456"/>
      <c r="AL2391" s="456"/>
      <c r="AM2391" s="456"/>
      <c r="AN2391" s="457"/>
      <c r="AO2391" s="455"/>
      <c r="AP2391" s="456"/>
      <c r="AQ2391" s="456"/>
      <c r="AR2391" s="456"/>
      <c r="AS2391" s="456"/>
      <c r="AT2391" s="456"/>
      <c r="AU2391" s="456"/>
      <c r="AV2391" s="456"/>
      <c r="AW2391" s="456"/>
      <c r="AX2391" s="456"/>
      <c r="AY2391" s="456"/>
      <c r="AZ2391" s="456"/>
      <c r="BA2391" s="456"/>
      <c r="BB2391" s="456"/>
      <c r="BC2391" s="456"/>
      <c r="BD2391" s="456"/>
      <c r="BE2391" s="456"/>
      <c r="BF2391" s="456"/>
      <c r="BG2391" s="457"/>
      <c r="BH2391" s="458"/>
      <c r="BI2391" s="459"/>
      <c r="BJ2391" s="459"/>
      <c r="BK2391" s="459"/>
      <c r="BL2391" s="459"/>
      <c r="BM2391" s="460"/>
      <c r="BN2391" s="314"/>
      <c r="BO2391" s="314"/>
      <c r="BP2391" s="1"/>
      <c r="BQ2391" s="120">
        <f>IF($F$3="","",IF(N2391=$F$3,COUNTIF(BQ$23:BQ2390,"&gt;0")+1,0))</f>
        <v>0</v>
      </c>
      <c r="BR2391" s="1"/>
      <c r="BS2391" s="20" t="str">
        <f>IF($N2391="","",IF(VLOOKUP(VLOOKUP($N2391,IMPOSTAZIONI!$E$6:$I$13,5,FALSE),IMPOSTAZIONI!$B$25:$N$32,3,FALSE)=0,"",VLOOKUP(VLOOKUP($N2391,IMPOSTAZIONI!$E$6:$I$13,5,FALSE),IMPOSTAZIONI!$B$25:$N$32,3,FALSE)))</f>
        <v/>
      </c>
      <c r="BT2391" s="20" t="str">
        <f>IF($N2391="","",IF(VLOOKUP(VLOOKUP($N2391,IMPOSTAZIONI!$E$6:$I$13,5,FALSE),IMPOSTAZIONI!$B$25:$N$32,6,FALSE)=0,"",VLOOKUP(VLOOKUP($N2391,IMPOSTAZIONI!$E$6:$I$13,5,FALSE),IMPOSTAZIONI!$B$25:$N$32,6,FALSE)))</f>
        <v/>
      </c>
      <c r="BU2391" s="20" t="str">
        <f>IF($N2391="","",IF(VLOOKUP(VLOOKUP($N2391,IMPOSTAZIONI!$E$6:$I$13,5,FALSE),IMPOSTAZIONI!$B$25:$N$32,9,FALSE)=0,"",VLOOKUP(VLOOKUP($N2391,IMPOSTAZIONI!$E$6:$I$13,5,FALSE),IMPOSTAZIONI!$B$25:$N$32,9,FALSE)))</f>
        <v/>
      </c>
      <c r="BV2391" s="20" t="str">
        <f>IF($N2391="","",IF(VLOOKUP(VLOOKUP($N2391,IMPOSTAZIONI!$E$6:$I$13,5,FALSE),IMPOSTAZIONI!$B$25:$N$32,12,FALSE)=0,"",VLOOKUP(VLOOKUP($N2391,IMPOSTAZIONI!$E$6:$I$13,5,FALSE),IMPOSTAZIONI!$B$25:$N$32,12,FALSE)))</f>
        <v/>
      </c>
      <c r="BW2391" s="221" t="str">
        <f t="shared" si="613"/>
        <v/>
      </c>
      <c r="BX2391" s="221" t="str">
        <f t="shared" si="614"/>
        <v/>
      </c>
      <c r="BY2391" s="221">
        <f t="shared" si="615"/>
        <v>0</v>
      </c>
      <c r="BZ2391" s="231">
        <f t="shared" si="616"/>
        <v>0</v>
      </c>
      <c r="CA2391" s="246">
        <f t="shared" si="617"/>
        <v>0</v>
      </c>
      <c r="CB2391" s="246">
        <f t="shared" si="618"/>
        <v>0</v>
      </c>
      <c r="CC2391" s="246" t="str">
        <f t="shared" si="619"/>
        <v/>
      </c>
      <c r="CD2391" s="246">
        <f t="shared" si="620"/>
        <v>5</v>
      </c>
      <c r="CE2391" s="246">
        <f t="shared" si="621"/>
        <v>0</v>
      </c>
      <c r="CF2391" s="276">
        <f t="shared" si="622"/>
        <v>0</v>
      </c>
      <c r="CG2391" s="277">
        <f t="shared" si="622"/>
        <v>0</v>
      </c>
      <c r="CH2391" s="277">
        <f t="shared" si="622"/>
        <v>0</v>
      </c>
      <c r="CI2391" s="278">
        <f t="shared" si="611"/>
        <v>0</v>
      </c>
      <c r="CJ2391" s="280">
        <f t="shared" si="623"/>
        <v>0</v>
      </c>
      <c r="CK2391" s="232">
        <f t="shared" si="624"/>
        <v>0</v>
      </c>
      <c r="CL2391" s="1"/>
    </row>
    <row r="2392" spans="1:90" ht="18" customHeight="1">
      <c r="A2392" s="1"/>
      <c r="B2392" s="1"/>
      <c r="C2392" s="314"/>
      <c r="D2392" s="287" t="str">
        <f t="shared" si="610"/>
        <v/>
      </c>
      <c r="E2392" s="449" t="str">
        <f t="shared" si="612"/>
        <v/>
      </c>
      <c r="F2392" s="450"/>
      <c r="G2392" s="451"/>
      <c r="H2392" s="452"/>
      <c r="I2392" s="453"/>
      <c r="J2392" s="453"/>
      <c r="K2392" s="453"/>
      <c r="L2392" s="453"/>
      <c r="M2392" s="454"/>
      <c r="N2392" s="455"/>
      <c r="O2392" s="456"/>
      <c r="P2392" s="456"/>
      <c r="Q2392" s="456"/>
      <c r="R2392" s="456"/>
      <c r="S2392" s="456"/>
      <c r="T2392" s="456"/>
      <c r="U2392" s="456"/>
      <c r="V2392" s="456"/>
      <c r="W2392" s="456"/>
      <c r="X2392" s="456"/>
      <c r="Y2392" s="456"/>
      <c r="Z2392" s="456"/>
      <c r="AA2392" s="456"/>
      <c r="AB2392" s="456"/>
      <c r="AC2392" s="456"/>
      <c r="AD2392" s="456"/>
      <c r="AE2392" s="457"/>
      <c r="AF2392" s="455"/>
      <c r="AG2392" s="456"/>
      <c r="AH2392" s="456"/>
      <c r="AI2392" s="456"/>
      <c r="AJ2392" s="456"/>
      <c r="AK2392" s="456"/>
      <c r="AL2392" s="456"/>
      <c r="AM2392" s="456"/>
      <c r="AN2392" s="457"/>
      <c r="AO2392" s="455"/>
      <c r="AP2392" s="456"/>
      <c r="AQ2392" s="456"/>
      <c r="AR2392" s="456"/>
      <c r="AS2392" s="456"/>
      <c r="AT2392" s="456"/>
      <c r="AU2392" s="456"/>
      <c r="AV2392" s="456"/>
      <c r="AW2392" s="456"/>
      <c r="AX2392" s="456"/>
      <c r="AY2392" s="456"/>
      <c r="AZ2392" s="456"/>
      <c r="BA2392" s="456"/>
      <c r="BB2392" s="456"/>
      <c r="BC2392" s="456"/>
      <c r="BD2392" s="456"/>
      <c r="BE2392" s="456"/>
      <c r="BF2392" s="456"/>
      <c r="BG2392" s="457"/>
      <c r="BH2392" s="458"/>
      <c r="BI2392" s="459"/>
      <c r="BJ2392" s="459"/>
      <c r="BK2392" s="459"/>
      <c r="BL2392" s="459"/>
      <c r="BM2392" s="460"/>
      <c r="BN2392" s="314"/>
      <c r="BO2392" s="314"/>
      <c r="BP2392" s="1"/>
      <c r="BQ2392" s="120">
        <f>IF($F$3="","",IF(N2392=$F$3,COUNTIF(BQ$23:BQ2391,"&gt;0")+1,0))</f>
        <v>0</v>
      </c>
      <c r="BR2392" s="1"/>
      <c r="BS2392" s="20" t="str">
        <f>IF($N2392="","",IF(VLOOKUP(VLOOKUP($N2392,IMPOSTAZIONI!$E$6:$I$13,5,FALSE),IMPOSTAZIONI!$B$25:$N$32,3,FALSE)=0,"",VLOOKUP(VLOOKUP($N2392,IMPOSTAZIONI!$E$6:$I$13,5,FALSE),IMPOSTAZIONI!$B$25:$N$32,3,FALSE)))</f>
        <v/>
      </c>
      <c r="BT2392" s="20" t="str">
        <f>IF($N2392="","",IF(VLOOKUP(VLOOKUP($N2392,IMPOSTAZIONI!$E$6:$I$13,5,FALSE),IMPOSTAZIONI!$B$25:$N$32,6,FALSE)=0,"",VLOOKUP(VLOOKUP($N2392,IMPOSTAZIONI!$E$6:$I$13,5,FALSE),IMPOSTAZIONI!$B$25:$N$32,6,FALSE)))</f>
        <v/>
      </c>
      <c r="BU2392" s="20" t="str">
        <f>IF($N2392="","",IF(VLOOKUP(VLOOKUP($N2392,IMPOSTAZIONI!$E$6:$I$13,5,FALSE),IMPOSTAZIONI!$B$25:$N$32,9,FALSE)=0,"",VLOOKUP(VLOOKUP($N2392,IMPOSTAZIONI!$E$6:$I$13,5,FALSE),IMPOSTAZIONI!$B$25:$N$32,9,FALSE)))</f>
        <v/>
      </c>
      <c r="BV2392" s="20" t="str">
        <f>IF($N2392="","",IF(VLOOKUP(VLOOKUP($N2392,IMPOSTAZIONI!$E$6:$I$13,5,FALSE),IMPOSTAZIONI!$B$25:$N$32,12,FALSE)=0,"",VLOOKUP(VLOOKUP($N2392,IMPOSTAZIONI!$E$6:$I$13,5,FALSE),IMPOSTAZIONI!$B$25:$N$32,12,FALSE)))</f>
        <v/>
      </c>
      <c r="BW2392" s="221" t="str">
        <f t="shared" si="613"/>
        <v/>
      </c>
      <c r="BX2392" s="221" t="str">
        <f t="shared" si="614"/>
        <v/>
      </c>
      <c r="BY2392" s="221">
        <f t="shared" si="615"/>
        <v>0</v>
      </c>
      <c r="BZ2392" s="231">
        <f t="shared" si="616"/>
        <v>0</v>
      </c>
      <c r="CA2392" s="246">
        <f t="shared" si="617"/>
        <v>0</v>
      </c>
      <c r="CB2392" s="246">
        <f t="shared" si="618"/>
        <v>0</v>
      </c>
      <c r="CC2392" s="246" t="str">
        <f t="shared" si="619"/>
        <v/>
      </c>
      <c r="CD2392" s="246">
        <f t="shared" si="620"/>
        <v>5</v>
      </c>
      <c r="CE2392" s="246">
        <f t="shared" si="621"/>
        <v>0</v>
      </c>
      <c r="CF2392" s="276">
        <f t="shared" si="622"/>
        <v>0</v>
      </c>
      <c r="CG2392" s="277">
        <f t="shared" si="622"/>
        <v>0</v>
      </c>
      <c r="CH2392" s="277">
        <f t="shared" si="622"/>
        <v>0</v>
      </c>
      <c r="CI2392" s="278">
        <f t="shared" si="611"/>
        <v>0</v>
      </c>
      <c r="CJ2392" s="280">
        <f t="shared" si="623"/>
        <v>0</v>
      </c>
      <c r="CK2392" s="232">
        <f t="shared" si="624"/>
        <v>0</v>
      </c>
      <c r="CL2392" s="1"/>
    </row>
    <row r="2393" spans="1:90" ht="18" customHeight="1">
      <c r="A2393" s="1"/>
      <c r="B2393" s="1"/>
      <c r="C2393" s="314"/>
      <c r="D2393" s="287" t="str">
        <f t="shared" si="610"/>
        <v/>
      </c>
      <c r="E2393" s="449" t="str">
        <f t="shared" si="612"/>
        <v/>
      </c>
      <c r="F2393" s="450"/>
      <c r="G2393" s="451"/>
      <c r="H2393" s="452"/>
      <c r="I2393" s="453"/>
      <c r="J2393" s="453"/>
      <c r="K2393" s="453"/>
      <c r="L2393" s="453"/>
      <c r="M2393" s="454"/>
      <c r="N2393" s="455"/>
      <c r="O2393" s="456"/>
      <c r="P2393" s="456"/>
      <c r="Q2393" s="456"/>
      <c r="R2393" s="456"/>
      <c r="S2393" s="456"/>
      <c r="T2393" s="456"/>
      <c r="U2393" s="456"/>
      <c r="V2393" s="456"/>
      <c r="W2393" s="456"/>
      <c r="X2393" s="456"/>
      <c r="Y2393" s="456"/>
      <c r="Z2393" s="456"/>
      <c r="AA2393" s="456"/>
      <c r="AB2393" s="456"/>
      <c r="AC2393" s="456"/>
      <c r="AD2393" s="456"/>
      <c r="AE2393" s="457"/>
      <c r="AF2393" s="455"/>
      <c r="AG2393" s="456"/>
      <c r="AH2393" s="456"/>
      <c r="AI2393" s="456"/>
      <c r="AJ2393" s="456"/>
      <c r="AK2393" s="456"/>
      <c r="AL2393" s="456"/>
      <c r="AM2393" s="456"/>
      <c r="AN2393" s="457"/>
      <c r="AO2393" s="455"/>
      <c r="AP2393" s="456"/>
      <c r="AQ2393" s="456"/>
      <c r="AR2393" s="456"/>
      <c r="AS2393" s="456"/>
      <c r="AT2393" s="456"/>
      <c r="AU2393" s="456"/>
      <c r="AV2393" s="456"/>
      <c r="AW2393" s="456"/>
      <c r="AX2393" s="456"/>
      <c r="AY2393" s="456"/>
      <c r="AZ2393" s="456"/>
      <c r="BA2393" s="456"/>
      <c r="BB2393" s="456"/>
      <c r="BC2393" s="456"/>
      <c r="BD2393" s="456"/>
      <c r="BE2393" s="456"/>
      <c r="BF2393" s="456"/>
      <c r="BG2393" s="457"/>
      <c r="BH2393" s="458"/>
      <c r="BI2393" s="459"/>
      <c r="BJ2393" s="459"/>
      <c r="BK2393" s="459"/>
      <c r="BL2393" s="459"/>
      <c r="BM2393" s="460"/>
      <c r="BN2393" s="314"/>
      <c r="BO2393" s="314"/>
      <c r="BP2393" s="1"/>
      <c r="BQ2393" s="120">
        <f>IF($F$3="","",IF(N2393=$F$3,COUNTIF(BQ$23:BQ2392,"&gt;0")+1,0))</f>
        <v>0</v>
      </c>
      <c r="BR2393" s="1"/>
      <c r="BS2393" s="20" t="str">
        <f>IF($N2393="","",IF(VLOOKUP(VLOOKUP($N2393,IMPOSTAZIONI!$E$6:$I$13,5,FALSE),IMPOSTAZIONI!$B$25:$N$32,3,FALSE)=0,"",VLOOKUP(VLOOKUP($N2393,IMPOSTAZIONI!$E$6:$I$13,5,FALSE),IMPOSTAZIONI!$B$25:$N$32,3,FALSE)))</f>
        <v/>
      </c>
      <c r="BT2393" s="20" t="str">
        <f>IF($N2393="","",IF(VLOOKUP(VLOOKUP($N2393,IMPOSTAZIONI!$E$6:$I$13,5,FALSE),IMPOSTAZIONI!$B$25:$N$32,6,FALSE)=0,"",VLOOKUP(VLOOKUP($N2393,IMPOSTAZIONI!$E$6:$I$13,5,FALSE),IMPOSTAZIONI!$B$25:$N$32,6,FALSE)))</f>
        <v/>
      </c>
      <c r="BU2393" s="20" t="str">
        <f>IF($N2393="","",IF(VLOOKUP(VLOOKUP($N2393,IMPOSTAZIONI!$E$6:$I$13,5,FALSE),IMPOSTAZIONI!$B$25:$N$32,9,FALSE)=0,"",VLOOKUP(VLOOKUP($N2393,IMPOSTAZIONI!$E$6:$I$13,5,FALSE),IMPOSTAZIONI!$B$25:$N$32,9,FALSE)))</f>
        <v/>
      </c>
      <c r="BV2393" s="20" t="str">
        <f>IF($N2393="","",IF(VLOOKUP(VLOOKUP($N2393,IMPOSTAZIONI!$E$6:$I$13,5,FALSE),IMPOSTAZIONI!$B$25:$N$32,12,FALSE)=0,"",VLOOKUP(VLOOKUP($N2393,IMPOSTAZIONI!$E$6:$I$13,5,FALSE),IMPOSTAZIONI!$B$25:$N$32,12,FALSE)))</f>
        <v/>
      </c>
      <c r="BW2393" s="221" t="str">
        <f t="shared" si="613"/>
        <v/>
      </c>
      <c r="BX2393" s="221" t="str">
        <f t="shared" si="614"/>
        <v/>
      </c>
      <c r="BY2393" s="221">
        <f t="shared" si="615"/>
        <v>0</v>
      </c>
      <c r="BZ2393" s="231">
        <f t="shared" si="616"/>
        <v>0</v>
      </c>
      <c r="CA2393" s="246">
        <f t="shared" si="617"/>
        <v>0</v>
      </c>
      <c r="CB2393" s="246">
        <f t="shared" si="618"/>
        <v>0</v>
      </c>
      <c r="CC2393" s="246" t="str">
        <f t="shared" si="619"/>
        <v/>
      </c>
      <c r="CD2393" s="246">
        <f t="shared" si="620"/>
        <v>5</v>
      </c>
      <c r="CE2393" s="246">
        <f t="shared" si="621"/>
        <v>0</v>
      </c>
      <c r="CF2393" s="276">
        <f t="shared" si="622"/>
        <v>0</v>
      </c>
      <c r="CG2393" s="277">
        <f t="shared" si="622"/>
        <v>0</v>
      </c>
      <c r="CH2393" s="277">
        <f t="shared" si="622"/>
        <v>0</v>
      </c>
      <c r="CI2393" s="278">
        <f t="shared" si="611"/>
        <v>0</v>
      </c>
      <c r="CJ2393" s="280">
        <f t="shared" si="623"/>
        <v>0</v>
      </c>
      <c r="CK2393" s="232">
        <f t="shared" si="624"/>
        <v>0</v>
      </c>
      <c r="CL2393" s="1"/>
    </row>
    <row r="2394" spans="1:90" ht="18" customHeight="1">
      <c r="A2394" s="1"/>
      <c r="B2394" s="1"/>
      <c r="C2394" s="314"/>
      <c r="D2394" s="287" t="str">
        <f t="shared" si="610"/>
        <v/>
      </c>
      <c r="E2394" s="449" t="str">
        <f t="shared" si="612"/>
        <v/>
      </c>
      <c r="F2394" s="450"/>
      <c r="G2394" s="451"/>
      <c r="H2394" s="452"/>
      <c r="I2394" s="453"/>
      <c r="J2394" s="453"/>
      <c r="K2394" s="453"/>
      <c r="L2394" s="453"/>
      <c r="M2394" s="454"/>
      <c r="N2394" s="455"/>
      <c r="O2394" s="456"/>
      <c r="P2394" s="456"/>
      <c r="Q2394" s="456"/>
      <c r="R2394" s="456"/>
      <c r="S2394" s="456"/>
      <c r="T2394" s="456"/>
      <c r="U2394" s="456"/>
      <c r="V2394" s="456"/>
      <c r="W2394" s="456"/>
      <c r="X2394" s="456"/>
      <c r="Y2394" s="456"/>
      <c r="Z2394" s="456"/>
      <c r="AA2394" s="456"/>
      <c r="AB2394" s="456"/>
      <c r="AC2394" s="456"/>
      <c r="AD2394" s="456"/>
      <c r="AE2394" s="457"/>
      <c r="AF2394" s="455"/>
      <c r="AG2394" s="456"/>
      <c r="AH2394" s="456"/>
      <c r="AI2394" s="456"/>
      <c r="AJ2394" s="456"/>
      <c r="AK2394" s="456"/>
      <c r="AL2394" s="456"/>
      <c r="AM2394" s="456"/>
      <c r="AN2394" s="457"/>
      <c r="AO2394" s="455"/>
      <c r="AP2394" s="456"/>
      <c r="AQ2394" s="456"/>
      <c r="AR2394" s="456"/>
      <c r="AS2394" s="456"/>
      <c r="AT2394" s="456"/>
      <c r="AU2394" s="456"/>
      <c r="AV2394" s="456"/>
      <c r="AW2394" s="456"/>
      <c r="AX2394" s="456"/>
      <c r="AY2394" s="456"/>
      <c r="AZ2394" s="456"/>
      <c r="BA2394" s="456"/>
      <c r="BB2394" s="456"/>
      <c r="BC2394" s="456"/>
      <c r="BD2394" s="456"/>
      <c r="BE2394" s="456"/>
      <c r="BF2394" s="456"/>
      <c r="BG2394" s="457"/>
      <c r="BH2394" s="458"/>
      <c r="BI2394" s="459"/>
      <c r="BJ2394" s="459"/>
      <c r="BK2394" s="459"/>
      <c r="BL2394" s="459"/>
      <c r="BM2394" s="460"/>
      <c r="BN2394" s="314"/>
      <c r="BO2394" s="314"/>
      <c r="BP2394" s="1"/>
      <c r="BQ2394" s="120">
        <f>IF($F$3="","",IF(N2394=$F$3,COUNTIF(BQ$23:BQ2393,"&gt;0")+1,0))</f>
        <v>0</v>
      </c>
      <c r="BR2394" s="1"/>
      <c r="BS2394" s="20" t="str">
        <f>IF($N2394="","",IF(VLOOKUP(VLOOKUP($N2394,IMPOSTAZIONI!$E$6:$I$13,5,FALSE),IMPOSTAZIONI!$B$25:$N$32,3,FALSE)=0,"",VLOOKUP(VLOOKUP($N2394,IMPOSTAZIONI!$E$6:$I$13,5,FALSE),IMPOSTAZIONI!$B$25:$N$32,3,FALSE)))</f>
        <v/>
      </c>
      <c r="BT2394" s="20" t="str">
        <f>IF($N2394="","",IF(VLOOKUP(VLOOKUP($N2394,IMPOSTAZIONI!$E$6:$I$13,5,FALSE),IMPOSTAZIONI!$B$25:$N$32,6,FALSE)=0,"",VLOOKUP(VLOOKUP($N2394,IMPOSTAZIONI!$E$6:$I$13,5,FALSE),IMPOSTAZIONI!$B$25:$N$32,6,FALSE)))</f>
        <v/>
      </c>
      <c r="BU2394" s="20" t="str">
        <f>IF($N2394="","",IF(VLOOKUP(VLOOKUP($N2394,IMPOSTAZIONI!$E$6:$I$13,5,FALSE),IMPOSTAZIONI!$B$25:$N$32,9,FALSE)=0,"",VLOOKUP(VLOOKUP($N2394,IMPOSTAZIONI!$E$6:$I$13,5,FALSE),IMPOSTAZIONI!$B$25:$N$32,9,FALSE)))</f>
        <v/>
      </c>
      <c r="BV2394" s="20" t="str">
        <f>IF($N2394="","",IF(VLOOKUP(VLOOKUP($N2394,IMPOSTAZIONI!$E$6:$I$13,5,FALSE),IMPOSTAZIONI!$B$25:$N$32,12,FALSE)=0,"",VLOOKUP(VLOOKUP($N2394,IMPOSTAZIONI!$E$6:$I$13,5,FALSE),IMPOSTAZIONI!$B$25:$N$32,12,FALSE)))</f>
        <v/>
      </c>
      <c r="BW2394" s="221" t="str">
        <f t="shared" si="613"/>
        <v/>
      </c>
      <c r="BX2394" s="221" t="str">
        <f t="shared" si="614"/>
        <v/>
      </c>
      <c r="BY2394" s="221">
        <f t="shared" si="615"/>
        <v>0</v>
      </c>
      <c r="BZ2394" s="231">
        <f t="shared" si="616"/>
        <v>0</v>
      </c>
      <c r="CA2394" s="246">
        <f t="shared" si="617"/>
        <v>0</v>
      </c>
      <c r="CB2394" s="246">
        <f t="shared" si="618"/>
        <v>0</v>
      </c>
      <c r="CC2394" s="246" t="str">
        <f t="shared" si="619"/>
        <v/>
      </c>
      <c r="CD2394" s="246">
        <f t="shared" si="620"/>
        <v>5</v>
      </c>
      <c r="CE2394" s="246">
        <f t="shared" si="621"/>
        <v>0</v>
      </c>
      <c r="CF2394" s="276">
        <f t="shared" si="622"/>
        <v>0</v>
      </c>
      <c r="CG2394" s="277">
        <f t="shared" si="622"/>
        <v>0</v>
      </c>
      <c r="CH2394" s="277">
        <f t="shared" si="622"/>
        <v>0</v>
      </c>
      <c r="CI2394" s="278">
        <f t="shared" si="611"/>
        <v>0</v>
      </c>
      <c r="CJ2394" s="280">
        <f t="shared" si="623"/>
        <v>0</v>
      </c>
      <c r="CK2394" s="232">
        <f t="shared" si="624"/>
        <v>0</v>
      </c>
      <c r="CL2394" s="1"/>
    </row>
    <row r="2395" spans="1:90" ht="18" customHeight="1">
      <c r="A2395" s="1"/>
      <c r="B2395" s="1"/>
      <c r="C2395" s="314"/>
      <c r="D2395" s="287" t="str">
        <f t="shared" si="610"/>
        <v/>
      </c>
      <c r="E2395" s="449" t="str">
        <f t="shared" si="612"/>
        <v/>
      </c>
      <c r="F2395" s="450"/>
      <c r="G2395" s="451"/>
      <c r="H2395" s="452"/>
      <c r="I2395" s="453"/>
      <c r="J2395" s="453"/>
      <c r="K2395" s="453"/>
      <c r="L2395" s="453"/>
      <c r="M2395" s="454"/>
      <c r="N2395" s="455"/>
      <c r="O2395" s="456"/>
      <c r="P2395" s="456"/>
      <c r="Q2395" s="456"/>
      <c r="R2395" s="456"/>
      <c r="S2395" s="456"/>
      <c r="T2395" s="456"/>
      <c r="U2395" s="456"/>
      <c r="V2395" s="456"/>
      <c r="W2395" s="456"/>
      <c r="X2395" s="456"/>
      <c r="Y2395" s="456"/>
      <c r="Z2395" s="456"/>
      <c r="AA2395" s="456"/>
      <c r="AB2395" s="456"/>
      <c r="AC2395" s="456"/>
      <c r="AD2395" s="456"/>
      <c r="AE2395" s="457"/>
      <c r="AF2395" s="455"/>
      <c r="AG2395" s="456"/>
      <c r="AH2395" s="456"/>
      <c r="AI2395" s="456"/>
      <c r="AJ2395" s="456"/>
      <c r="AK2395" s="456"/>
      <c r="AL2395" s="456"/>
      <c r="AM2395" s="456"/>
      <c r="AN2395" s="457"/>
      <c r="AO2395" s="455"/>
      <c r="AP2395" s="456"/>
      <c r="AQ2395" s="456"/>
      <c r="AR2395" s="456"/>
      <c r="AS2395" s="456"/>
      <c r="AT2395" s="456"/>
      <c r="AU2395" s="456"/>
      <c r="AV2395" s="456"/>
      <c r="AW2395" s="456"/>
      <c r="AX2395" s="456"/>
      <c r="AY2395" s="456"/>
      <c r="AZ2395" s="456"/>
      <c r="BA2395" s="456"/>
      <c r="BB2395" s="456"/>
      <c r="BC2395" s="456"/>
      <c r="BD2395" s="456"/>
      <c r="BE2395" s="456"/>
      <c r="BF2395" s="456"/>
      <c r="BG2395" s="457"/>
      <c r="BH2395" s="458"/>
      <c r="BI2395" s="459"/>
      <c r="BJ2395" s="459"/>
      <c r="BK2395" s="459"/>
      <c r="BL2395" s="459"/>
      <c r="BM2395" s="460"/>
      <c r="BN2395" s="314"/>
      <c r="BO2395" s="314"/>
      <c r="BP2395" s="1"/>
      <c r="BQ2395" s="120">
        <f>IF($F$3="","",IF(N2395=$F$3,COUNTIF(BQ$23:BQ2394,"&gt;0")+1,0))</f>
        <v>0</v>
      </c>
      <c r="BR2395" s="1"/>
      <c r="BS2395" s="20" t="str">
        <f>IF($N2395="","",IF(VLOOKUP(VLOOKUP($N2395,IMPOSTAZIONI!$E$6:$I$13,5,FALSE),IMPOSTAZIONI!$B$25:$N$32,3,FALSE)=0,"",VLOOKUP(VLOOKUP($N2395,IMPOSTAZIONI!$E$6:$I$13,5,FALSE),IMPOSTAZIONI!$B$25:$N$32,3,FALSE)))</f>
        <v/>
      </c>
      <c r="BT2395" s="20" t="str">
        <f>IF($N2395="","",IF(VLOOKUP(VLOOKUP($N2395,IMPOSTAZIONI!$E$6:$I$13,5,FALSE),IMPOSTAZIONI!$B$25:$N$32,6,FALSE)=0,"",VLOOKUP(VLOOKUP($N2395,IMPOSTAZIONI!$E$6:$I$13,5,FALSE),IMPOSTAZIONI!$B$25:$N$32,6,FALSE)))</f>
        <v/>
      </c>
      <c r="BU2395" s="20" t="str">
        <f>IF($N2395="","",IF(VLOOKUP(VLOOKUP($N2395,IMPOSTAZIONI!$E$6:$I$13,5,FALSE),IMPOSTAZIONI!$B$25:$N$32,9,FALSE)=0,"",VLOOKUP(VLOOKUP($N2395,IMPOSTAZIONI!$E$6:$I$13,5,FALSE),IMPOSTAZIONI!$B$25:$N$32,9,FALSE)))</f>
        <v/>
      </c>
      <c r="BV2395" s="20" t="str">
        <f>IF($N2395="","",IF(VLOOKUP(VLOOKUP($N2395,IMPOSTAZIONI!$E$6:$I$13,5,FALSE),IMPOSTAZIONI!$B$25:$N$32,12,FALSE)=0,"",VLOOKUP(VLOOKUP($N2395,IMPOSTAZIONI!$E$6:$I$13,5,FALSE),IMPOSTAZIONI!$B$25:$N$32,12,FALSE)))</f>
        <v/>
      </c>
      <c r="BW2395" s="221" t="str">
        <f t="shared" si="613"/>
        <v/>
      </c>
      <c r="BX2395" s="221" t="str">
        <f t="shared" si="614"/>
        <v/>
      </c>
      <c r="BY2395" s="221">
        <f t="shared" si="615"/>
        <v>0</v>
      </c>
      <c r="BZ2395" s="231">
        <f t="shared" si="616"/>
        <v>0</v>
      </c>
      <c r="CA2395" s="246">
        <f t="shared" si="617"/>
        <v>0</v>
      </c>
      <c r="CB2395" s="246">
        <f t="shared" si="618"/>
        <v>0</v>
      </c>
      <c r="CC2395" s="246" t="str">
        <f t="shared" si="619"/>
        <v/>
      </c>
      <c r="CD2395" s="246">
        <f t="shared" si="620"/>
        <v>5</v>
      </c>
      <c r="CE2395" s="246">
        <f t="shared" si="621"/>
        <v>0</v>
      </c>
      <c r="CF2395" s="276">
        <f t="shared" si="622"/>
        <v>0</v>
      </c>
      <c r="CG2395" s="277">
        <f t="shared" si="622"/>
        <v>0</v>
      </c>
      <c r="CH2395" s="277">
        <f t="shared" si="622"/>
        <v>0</v>
      </c>
      <c r="CI2395" s="278">
        <f t="shared" si="611"/>
        <v>0</v>
      </c>
      <c r="CJ2395" s="280">
        <f t="shared" si="623"/>
        <v>0</v>
      </c>
      <c r="CK2395" s="232">
        <f t="shared" si="624"/>
        <v>0</v>
      </c>
      <c r="CL2395" s="1"/>
    </row>
    <row r="2396" spans="1:90" ht="18" customHeight="1">
      <c r="A2396" s="1"/>
      <c r="B2396" s="1"/>
      <c r="C2396" s="314"/>
      <c r="D2396" s="287" t="str">
        <f t="shared" si="610"/>
        <v/>
      </c>
      <c r="E2396" s="449" t="str">
        <f t="shared" si="612"/>
        <v/>
      </c>
      <c r="F2396" s="450"/>
      <c r="G2396" s="451"/>
      <c r="H2396" s="452"/>
      <c r="I2396" s="453"/>
      <c r="J2396" s="453"/>
      <c r="K2396" s="453"/>
      <c r="L2396" s="453"/>
      <c r="M2396" s="454"/>
      <c r="N2396" s="455"/>
      <c r="O2396" s="456"/>
      <c r="P2396" s="456"/>
      <c r="Q2396" s="456"/>
      <c r="R2396" s="456"/>
      <c r="S2396" s="456"/>
      <c r="T2396" s="456"/>
      <c r="U2396" s="456"/>
      <c r="V2396" s="456"/>
      <c r="W2396" s="456"/>
      <c r="X2396" s="456"/>
      <c r="Y2396" s="456"/>
      <c r="Z2396" s="456"/>
      <c r="AA2396" s="456"/>
      <c r="AB2396" s="456"/>
      <c r="AC2396" s="456"/>
      <c r="AD2396" s="456"/>
      <c r="AE2396" s="457"/>
      <c r="AF2396" s="455"/>
      <c r="AG2396" s="456"/>
      <c r="AH2396" s="456"/>
      <c r="AI2396" s="456"/>
      <c r="AJ2396" s="456"/>
      <c r="AK2396" s="456"/>
      <c r="AL2396" s="456"/>
      <c r="AM2396" s="456"/>
      <c r="AN2396" s="457"/>
      <c r="AO2396" s="455"/>
      <c r="AP2396" s="456"/>
      <c r="AQ2396" s="456"/>
      <c r="AR2396" s="456"/>
      <c r="AS2396" s="456"/>
      <c r="AT2396" s="456"/>
      <c r="AU2396" s="456"/>
      <c r="AV2396" s="456"/>
      <c r="AW2396" s="456"/>
      <c r="AX2396" s="456"/>
      <c r="AY2396" s="456"/>
      <c r="AZ2396" s="456"/>
      <c r="BA2396" s="456"/>
      <c r="BB2396" s="456"/>
      <c r="BC2396" s="456"/>
      <c r="BD2396" s="456"/>
      <c r="BE2396" s="456"/>
      <c r="BF2396" s="456"/>
      <c r="BG2396" s="457"/>
      <c r="BH2396" s="458"/>
      <c r="BI2396" s="459"/>
      <c r="BJ2396" s="459"/>
      <c r="BK2396" s="459"/>
      <c r="BL2396" s="459"/>
      <c r="BM2396" s="460"/>
      <c r="BN2396" s="314"/>
      <c r="BO2396" s="314"/>
      <c r="BP2396" s="1"/>
      <c r="BQ2396" s="120">
        <f>IF($F$3="","",IF(N2396=$F$3,COUNTIF(BQ$23:BQ2395,"&gt;0")+1,0))</f>
        <v>0</v>
      </c>
      <c r="BR2396" s="1"/>
      <c r="BS2396" s="20" t="str">
        <f>IF($N2396="","",IF(VLOOKUP(VLOOKUP($N2396,IMPOSTAZIONI!$E$6:$I$13,5,FALSE),IMPOSTAZIONI!$B$25:$N$32,3,FALSE)=0,"",VLOOKUP(VLOOKUP($N2396,IMPOSTAZIONI!$E$6:$I$13,5,FALSE),IMPOSTAZIONI!$B$25:$N$32,3,FALSE)))</f>
        <v/>
      </c>
      <c r="BT2396" s="20" t="str">
        <f>IF($N2396="","",IF(VLOOKUP(VLOOKUP($N2396,IMPOSTAZIONI!$E$6:$I$13,5,FALSE),IMPOSTAZIONI!$B$25:$N$32,6,FALSE)=0,"",VLOOKUP(VLOOKUP($N2396,IMPOSTAZIONI!$E$6:$I$13,5,FALSE),IMPOSTAZIONI!$B$25:$N$32,6,FALSE)))</f>
        <v/>
      </c>
      <c r="BU2396" s="20" t="str">
        <f>IF($N2396="","",IF(VLOOKUP(VLOOKUP($N2396,IMPOSTAZIONI!$E$6:$I$13,5,FALSE),IMPOSTAZIONI!$B$25:$N$32,9,FALSE)=0,"",VLOOKUP(VLOOKUP($N2396,IMPOSTAZIONI!$E$6:$I$13,5,FALSE),IMPOSTAZIONI!$B$25:$N$32,9,FALSE)))</f>
        <v/>
      </c>
      <c r="BV2396" s="20" t="str">
        <f>IF($N2396="","",IF(VLOOKUP(VLOOKUP($N2396,IMPOSTAZIONI!$E$6:$I$13,5,FALSE),IMPOSTAZIONI!$B$25:$N$32,12,FALSE)=0,"",VLOOKUP(VLOOKUP($N2396,IMPOSTAZIONI!$E$6:$I$13,5,FALSE),IMPOSTAZIONI!$B$25:$N$32,12,FALSE)))</f>
        <v/>
      </c>
      <c r="BW2396" s="221" t="str">
        <f t="shared" si="613"/>
        <v/>
      </c>
      <c r="BX2396" s="221" t="str">
        <f t="shared" si="614"/>
        <v/>
      </c>
      <c r="BY2396" s="221">
        <f t="shared" si="615"/>
        <v>0</v>
      </c>
      <c r="BZ2396" s="231">
        <f t="shared" si="616"/>
        <v>0</v>
      </c>
      <c r="CA2396" s="246">
        <f t="shared" si="617"/>
        <v>0</v>
      </c>
      <c r="CB2396" s="246">
        <f t="shared" si="618"/>
        <v>0</v>
      </c>
      <c r="CC2396" s="246" t="str">
        <f t="shared" si="619"/>
        <v/>
      </c>
      <c r="CD2396" s="246">
        <f t="shared" si="620"/>
        <v>5</v>
      </c>
      <c r="CE2396" s="246">
        <f t="shared" si="621"/>
        <v>0</v>
      </c>
      <c r="CF2396" s="276">
        <f t="shared" si="622"/>
        <v>0</v>
      </c>
      <c r="CG2396" s="277">
        <f t="shared" si="622"/>
        <v>0</v>
      </c>
      <c r="CH2396" s="277">
        <f t="shared" si="622"/>
        <v>0</v>
      </c>
      <c r="CI2396" s="278">
        <f t="shared" si="611"/>
        <v>0</v>
      </c>
      <c r="CJ2396" s="280">
        <f t="shared" si="623"/>
        <v>0</v>
      </c>
      <c r="CK2396" s="232">
        <f t="shared" si="624"/>
        <v>0</v>
      </c>
      <c r="CL2396" s="1"/>
    </row>
    <row r="2397" spans="1:90" ht="18" customHeight="1">
      <c r="A2397" s="1"/>
      <c r="B2397" s="1"/>
      <c r="C2397" s="314"/>
      <c r="D2397" s="287" t="str">
        <f t="shared" si="610"/>
        <v/>
      </c>
      <c r="E2397" s="449" t="str">
        <f t="shared" si="612"/>
        <v/>
      </c>
      <c r="F2397" s="450"/>
      <c r="G2397" s="451"/>
      <c r="H2397" s="452"/>
      <c r="I2397" s="453"/>
      <c r="J2397" s="453"/>
      <c r="K2397" s="453"/>
      <c r="L2397" s="453"/>
      <c r="M2397" s="454"/>
      <c r="N2397" s="455"/>
      <c r="O2397" s="456"/>
      <c r="P2397" s="456"/>
      <c r="Q2397" s="456"/>
      <c r="R2397" s="456"/>
      <c r="S2397" s="456"/>
      <c r="T2397" s="456"/>
      <c r="U2397" s="456"/>
      <c r="V2397" s="456"/>
      <c r="W2397" s="456"/>
      <c r="X2397" s="456"/>
      <c r="Y2397" s="456"/>
      <c r="Z2397" s="456"/>
      <c r="AA2397" s="456"/>
      <c r="AB2397" s="456"/>
      <c r="AC2397" s="456"/>
      <c r="AD2397" s="456"/>
      <c r="AE2397" s="457"/>
      <c r="AF2397" s="455"/>
      <c r="AG2397" s="456"/>
      <c r="AH2397" s="456"/>
      <c r="AI2397" s="456"/>
      <c r="AJ2397" s="456"/>
      <c r="AK2397" s="456"/>
      <c r="AL2397" s="456"/>
      <c r="AM2397" s="456"/>
      <c r="AN2397" s="457"/>
      <c r="AO2397" s="455"/>
      <c r="AP2397" s="456"/>
      <c r="AQ2397" s="456"/>
      <c r="AR2397" s="456"/>
      <c r="AS2397" s="456"/>
      <c r="AT2397" s="456"/>
      <c r="AU2397" s="456"/>
      <c r="AV2397" s="456"/>
      <c r="AW2397" s="456"/>
      <c r="AX2397" s="456"/>
      <c r="AY2397" s="456"/>
      <c r="AZ2397" s="456"/>
      <c r="BA2397" s="456"/>
      <c r="BB2397" s="456"/>
      <c r="BC2397" s="456"/>
      <c r="BD2397" s="456"/>
      <c r="BE2397" s="456"/>
      <c r="BF2397" s="456"/>
      <c r="BG2397" s="457"/>
      <c r="BH2397" s="458"/>
      <c r="BI2397" s="459"/>
      <c r="BJ2397" s="459"/>
      <c r="BK2397" s="459"/>
      <c r="BL2397" s="459"/>
      <c r="BM2397" s="460"/>
      <c r="BN2397" s="314"/>
      <c r="BO2397" s="314"/>
      <c r="BP2397" s="1"/>
      <c r="BQ2397" s="120">
        <f>IF($F$3="","",IF(N2397=$F$3,COUNTIF(BQ$23:BQ2396,"&gt;0")+1,0))</f>
        <v>0</v>
      </c>
      <c r="BR2397" s="1"/>
      <c r="BS2397" s="20" t="str">
        <f>IF($N2397="","",IF(VLOOKUP(VLOOKUP($N2397,IMPOSTAZIONI!$E$6:$I$13,5,FALSE),IMPOSTAZIONI!$B$25:$N$32,3,FALSE)=0,"",VLOOKUP(VLOOKUP($N2397,IMPOSTAZIONI!$E$6:$I$13,5,FALSE),IMPOSTAZIONI!$B$25:$N$32,3,FALSE)))</f>
        <v/>
      </c>
      <c r="BT2397" s="20" t="str">
        <f>IF($N2397="","",IF(VLOOKUP(VLOOKUP($N2397,IMPOSTAZIONI!$E$6:$I$13,5,FALSE),IMPOSTAZIONI!$B$25:$N$32,6,FALSE)=0,"",VLOOKUP(VLOOKUP($N2397,IMPOSTAZIONI!$E$6:$I$13,5,FALSE),IMPOSTAZIONI!$B$25:$N$32,6,FALSE)))</f>
        <v/>
      </c>
      <c r="BU2397" s="20" t="str">
        <f>IF($N2397="","",IF(VLOOKUP(VLOOKUP($N2397,IMPOSTAZIONI!$E$6:$I$13,5,FALSE),IMPOSTAZIONI!$B$25:$N$32,9,FALSE)=0,"",VLOOKUP(VLOOKUP($N2397,IMPOSTAZIONI!$E$6:$I$13,5,FALSE),IMPOSTAZIONI!$B$25:$N$32,9,FALSE)))</f>
        <v/>
      </c>
      <c r="BV2397" s="20" t="str">
        <f>IF($N2397="","",IF(VLOOKUP(VLOOKUP($N2397,IMPOSTAZIONI!$E$6:$I$13,5,FALSE),IMPOSTAZIONI!$B$25:$N$32,12,FALSE)=0,"",VLOOKUP(VLOOKUP($N2397,IMPOSTAZIONI!$E$6:$I$13,5,FALSE),IMPOSTAZIONI!$B$25:$N$32,12,FALSE)))</f>
        <v/>
      </c>
      <c r="BW2397" s="221" t="str">
        <f t="shared" si="613"/>
        <v/>
      </c>
      <c r="BX2397" s="221" t="str">
        <f t="shared" si="614"/>
        <v/>
      </c>
      <c r="BY2397" s="221">
        <f t="shared" si="615"/>
        <v>0</v>
      </c>
      <c r="BZ2397" s="231">
        <f t="shared" si="616"/>
        <v>0</v>
      </c>
      <c r="CA2397" s="246">
        <f t="shared" si="617"/>
        <v>0</v>
      </c>
      <c r="CB2397" s="246">
        <f t="shared" si="618"/>
        <v>0</v>
      </c>
      <c r="CC2397" s="246" t="str">
        <f t="shared" si="619"/>
        <v/>
      </c>
      <c r="CD2397" s="246">
        <f t="shared" si="620"/>
        <v>5</v>
      </c>
      <c r="CE2397" s="246">
        <f t="shared" si="621"/>
        <v>0</v>
      </c>
      <c r="CF2397" s="276">
        <f t="shared" si="622"/>
        <v>0</v>
      </c>
      <c r="CG2397" s="277">
        <f t="shared" si="622"/>
        <v>0</v>
      </c>
      <c r="CH2397" s="277">
        <f t="shared" si="622"/>
        <v>0</v>
      </c>
      <c r="CI2397" s="278">
        <f t="shared" si="611"/>
        <v>0</v>
      </c>
      <c r="CJ2397" s="280">
        <f t="shared" si="623"/>
        <v>0</v>
      </c>
      <c r="CK2397" s="232">
        <f t="shared" si="624"/>
        <v>0</v>
      </c>
      <c r="CL2397" s="1"/>
    </row>
    <row r="2398" spans="1:90" ht="18" customHeight="1">
      <c r="A2398" s="1"/>
      <c r="B2398" s="1"/>
      <c r="C2398" s="314"/>
      <c r="D2398" s="287" t="str">
        <f t="shared" si="610"/>
        <v/>
      </c>
      <c r="E2398" s="449" t="str">
        <f t="shared" si="612"/>
        <v/>
      </c>
      <c r="F2398" s="450"/>
      <c r="G2398" s="451"/>
      <c r="H2398" s="452"/>
      <c r="I2398" s="453"/>
      <c r="J2398" s="453"/>
      <c r="K2398" s="453"/>
      <c r="L2398" s="453"/>
      <c r="M2398" s="454"/>
      <c r="N2398" s="455"/>
      <c r="O2398" s="456"/>
      <c r="P2398" s="456"/>
      <c r="Q2398" s="456"/>
      <c r="R2398" s="456"/>
      <c r="S2398" s="456"/>
      <c r="T2398" s="456"/>
      <c r="U2398" s="456"/>
      <c r="V2398" s="456"/>
      <c r="W2398" s="456"/>
      <c r="X2398" s="456"/>
      <c r="Y2398" s="456"/>
      <c r="Z2398" s="456"/>
      <c r="AA2398" s="456"/>
      <c r="AB2398" s="456"/>
      <c r="AC2398" s="456"/>
      <c r="AD2398" s="456"/>
      <c r="AE2398" s="457"/>
      <c r="AF2398" s="455"/>
      <c r="AG2398" s="456"/>
      <c r="AH2398" s="456"/>
      <c r="AI2398" s="456"/>
      <c r="AJ2398" s="456"/>
      <c r="AK2398" s="456"/>
      <c r="AL2398" s="456"/>
      <c r="AM2398" s="456"/>
      <c r="AN2398" s="457"/>
      <c r="AO2398" s="455"/>
      <c r="AP2398" s="456"/>
      <c r="AQ2398" s="456"/>
      <c r="AR2398" s="456"/>
      <c r="AS2398" s="456"/>
      <c r="AT2398" s="456"/>
      <c r="AU2398" s="456"/>
      <c r="AV2398" s="456"/>
      <c r="AW2398" s="456"/>
      <c r="AX2398" s="456"/>
      <c r="AY2398" s="456"/>
      <c r="AZ2398" s="456"/>
      <c r="BA2398" s="456"/>
      <c r="BB2398" s="456"/>
      <c r="BC2398" s="456"/>
      <c r="BD2398" s="456"/>
      <c r="BE2398" s="456"/>
      <c r="BF2398" s="456"/>
      <c r="BG2398" s="457"/>
      <c r="BH2398" s="458"/>
      <c r="BI2398" s="459"/>
      <c r="BJ2398" s="459"/>
      <c r="BK2398" s="459"/>
      <c r="BL2398" s="459"/>
      <c r="BM2398" s="460"/>
      <c r="BN2398" s="314"/>
      <c r="BO2398" s="314"/>
      <c r="BP2398" s="1"/>
      <c r="BQ2398" s="120">
        <f>IF($F$3="","",IF(N2398=$F$3,COUNTIF(BQ$23:BQ2397,"&gt;0")+1,0))</f>
        <v>0</v>
      </c>
      <c r="BR2398" s="1"/>
      <c r="BS2398" s="20" t="str">
        <f>IF($N2398="","",IF(VLOOKUP(VLOOKUP($N2398,IMPOSTAZIONI!$E$6:$I$13,5,FALSE),IMPOSTAZIONI!$B$25:$N$32,3,FALSE)=0,"",VLOOKUP(VLOOKUP($N2398,IMPOSTAZIONI!$E$6:$I$13,5,FALSE),IMPOSTAZIONI!$B$25:$N$32,3,FALSE)))</f>
        <v/>
      </c>
      <c r="BT2398" s="20" t="str">
        <f>IF($N2398="","",IF(VLOOKUP(VLOOKUP($N2398,IMPOSTAZIONI!$E$6:$I$13,5,FALSE),IMPOSTAZIONI!$B$25:$N$32,6,FALSE)=0,"",VLOOKUP(VLOOKUP($N2398,IMPOSTAZIONI!$E$6:$I$13,5,FALSE),IMPOSTAZIONI!$B$25:$N$32,6,FALSE)))</f>
        <v/>
      </c>
      <c r="BU2398" s="20" t="str">
        <f>IF($N2398="","",IF(VLOOKUP(VLOOKUP($N2398,IMPOSTAZIONI!$E$6:$I$13,5,FALSE),IMPOSTAZIONI!$B$25:$N$32,9,FALSE)=0,"",VLOOKUP(VLOOKUP($N2398,IMPOSTAZIONI!$E$6:$I$13,5,FALSE),IMPOSTAZIONI!$B$25:$N$32,9,FALSE)))</f>
        <v/>
      </c>
      <c r="BV2398" s="20" t="str">
        <f>IF($N2398="","",IF(VLOOKUP(VLOOKUP($N2398,IMPOSTAZIONI!$E$6:$I$13,5,FALSE),IMPOSTAZIONI!$B$25:$N$32,12,FALSE)=0,"",VLOOKUP(VLOOKUP($N2398,IMPOSTAZIONI!$E$6:$I$13,5,FALSE),IMPOSTAZIONI!$B$25:$N$32,12,FALSE)))</f>
        <v/>
      </c>
      <c r="BW2398" s="221" t="str">
        <f t="shared" si="613"/>
        <v/>
      </c>
      <c r="BX2398" s="221" t="str">
        <f t="shared" si="614"/>
        <v/>
      </c>
      <c r="BY2398" s="221">
        <f t="shared" si="615"/>
        <v>0</v>
      </c>
      <c r="BZ2398" s="231">
        <f t="shared" si="616"/>
        <v>0</v>
      </c>
      <c r="CA2398" s="246">
        <f t="shared" si="617"/>
        <v>0</v>
      </c>
      <c r="CB2398" s="246">
        <f t="shared" si="618"/>
        <v>0</v>
      </c>
      <c r="CC2398" s="246" t="str">
        <f t="shared" si="619"/>
        <v/>
      </c>
      <c r="CD2398" s="246">
        <f t="shared" si="620"/>
        <v>5</v>
      </c>
      <c r="CE2398" s="246">
        <f t="shared" si="621"/>
        <v>0</v>
      </c>
      <c r="CF2398" s="276">
        <f t="shared" si="622"/>
        <v>0</v>
      </c>
      <c r="CG2398" s="277">
        <f t="shared" si="622"/>
        <v>0</v>
      </c>
      <c r="CH2398" s="277">
        <f t="shared" si="622"/>
        <v>0</v>
      </c>
      <c r="CI2398" s="278">
        <f t="shared" si="611"/>
        <v>0</v>
      </c>
      <c r="CJ2398" s="280">
        <f t="shared" si="623"/>
        <v>0</v>
      </c>
      <c r="CK2398" s="232">
        <f t="shared" si="624"/>
        <v>0</v>
      </c>
      <c r="CL2398" s="1"/>
    </row>
    <row r="2399" spans="1:90" ht="18" customHeight="1">
      <c r="A2399" s="1"/>
      <c r="B2399" s="1"/>
      <c r="C2399" s="314"/>
      <c r="D2399" s="287" t="str">
        <f t="shared" si="610"/>
        <v/>
      </c>
      <c r="E2399" s="449" t="str">
        <f t="shared" si="612"/>
        <v/>
      </c>
      <c r="F2399" s="450"/>
      <c r="G2399" s="451"/>
      <c r="H2399" s="452"/>
      <c r="I2399" s="453"/>
      <c r="J2399" s="453"/>
      <c r="K2399" s="453"/>
      <c r="L2399" s="453"/>
      <c r="M2399" s="454"/>
      <c r="N2399" s="455"/>
      <c r="O2399" s="456"/>
      <c r="P2399" s="456"/>
      <c r="Q2399" s="456"/>
      <c r="R2399" s="456"/>
      <c r="S2399" s="456"/>
      <c r="T2399" s="456"/>
      <c r="U2399" s="456"/>
      <c r="V2399" s="456"/>
      <c r="W2399" s="456"/>
      <c r="X2399" s="456"/>
      <c r="Y2399" s="456"/>
      <c r="Z2399" s="456"/>
      <c r="AA2399" s="456"/>
      <c r="AB2399" s="456"/>
      <c r="AC2399" s="456"/>
      <c r="AD2399" s="456"/>
      <c r="AE2399" s="457"/>
      <c r="AF2399" s="455"/>
      <c r="AG2399" s="456"/>
      <c r="AH2399" s="456"/>
      <c r="AI2399" s="456"/>
      <c r="AJ2399" s="456"/>
      <c r="AK2399" s="456"/>
      <c r="AL2399" s="456"/>
      <c r="AM2399" s="456"/>
      <c r="AN2399" s="457"/>
      <c r="AO2399" s="455"/>
      <c r="AP2399" s="456"/>
      <c r="AQ2399" s="456"/>
      <c r="AR2399" s="456"/>
      <c r="AS2399" s="456"/>
      <c r="AT2399" s="456"/>
      <c r="AU2399" s="456"/>
      <c r="AV2399" s="456"/>
      <c r="AW2399" s="456"/>
      <c r="AX2399" s="456"/>
      <c r="AY2399" s="456"/>
      <c r="AZ2399" s="456"/>
      <c r="BA2399" s="456"/>
      <c r="BB2399" s="456"/>
      <c r="BC2399" s="456"/>
      <c r="BD2399" s="456"/>
      <c r="BE2399" s="456"/>
      <c r="BF2399" s="456"/>
      <c r="BG2399" s="457"/>
      <c r="BH2399" s="458"/>
      <c r="BI2399" s="459"/>
      <c r="BJ2399" s="459"/>
      <c r="BK2399" s="459"/>
      <c r="BL2399" s="459"/>
      <c r="BM2399" s="460"/>
      <c r="BN2399" s="314"/>
      <c r="BO2399" s="314"/>
      <c r="BP2399" s="1"/>
      <c r="BQ2399" s="120">
        <f>IF($F$3="","",IF(N2399=$F$3,COUNTIF(BQ$23:BQ2398,"&gt;0")+1,0))</f>
        <v>0</v>
      </c>
      <c r="BR2399" s="1"/>
      <c r="BS2399" s="20" t="str">
        <f>IF($N2399="","",IF(VLOOKUP(VLOOKUP($N2399,IMPOSTAZIONI!$E$6:$I$13,5,FALSE),IMPOSTAZIONI!$B$25:$N$32,3,FALSE)=0,"",VLOOKUP(VLOOKUP($N2399,IMPOSTAZIONI!$E$6:$I$13,5,FALSE),IMPOSTAZIONI!$B$25:$N$32,3,FALSE)))</f>
        <v/>
      </c>
      <c r="BT2399" s="20" t="str">
        <f>IF($N2399="","",IF(VLOOKUP(VLOOKUP($N2399,IMPOSTAZIONI!$E$6:$I$13,5,FALSE),IMPOSTAZIONI!$B$25:$N$32,6,FALSE)=0,"",VLOOKUP(VLOOKUP($N2399,IMPOSTAZIONI!$E$6:$I$13,5,FALSE),IMPOSTAZIONI!$B$25:$N$32,6,FALSE)))</f>
        <v/>
      </c>
      <c r="BU2399" s="20" t="str">
        <f>IF($N2399="","",IF(VLOOKUP(VLOOKUP($N2399,IMPOSTAZIONI!$E$6:$I$13,5,FALSE),IMPOSTAZIONI!$B$25:$N$32,9,FALSE)=0,"",VLOOKUP(VLOOKUP($N2399,IMPOSTAZIONI!$E$6:$I$13,5,FALSE),IMPOSTAZIONI!$B$25:$N$32,9,FALSE)))</f>
        <v/>
      </c>
      <c r="BV2399" s="20" t="str">
        <f>IF($N2399="","",IF(VLOOKUP(VLOOKUP($N2399,IMPOSTAZIONI!$E$6:$I$13,5,FALSE),IMPOSTAZIONI!$B$25:$N$32,12,FALSE)=0,"",VLOOKUP(VLOOKUP($N2399,IMPOSTAZIONI!$E$6:$I$13,5,FALSE),IMPOSTAZIONI!$B$25:$N$32,12,FALSE)))</f>
        <v/>
      </c>
      <c r="BW2399" s="221" t="str">
        <f t="shared" si="613"/>
        <v/>
      </c>
      <c r="BX2399" s="221" t="str">
        <f t="shared" si="614"/>
        <v/>
      </c>
      <c r="BY2399" s="221">
        <f t="shared" si="615"/>
        <v>0</v>
      </c>
      <c r="BZ2399" s="231">
        <f t="shared" si="616"/>
        <v>0</v>
      </c>
      <c r="CA2399" s="246">
        <f t="shared" si="617"/>
        <v>0</v>
      </c>
      <c r="CB2399" s="246">
        <f t="shared" si="618"/>
        <v>0</v>
      </c>
      <c r="CC2399" s="246" t="str">
        <f t="shared" si="619"/>
        <v/>
      </c>
      <c r="CD2399" s="246">
        <f t="shared" si="620"/>
        <v>5</v>
      </c>
      <c r="CE2399" s="246">
        <f t="shared" si="621"/>
        <v>0</v>
      </c>
      <c r="CF2399" s="276">
        <f t="shared" si="622"/>
        <v>0</v>
      </c>
      <c r="CG2399" s="277">
        <f t="shared" si="622"/>
        <v>0</v>
      </c>
      <c r="CH2399" s="277">
        <f t="shared" si="622"/>
        <v>0</v>
      </c>
      <c r="CI2399" s="278">
        <f t="shared" si="611"/>
        <v>0</v>
      </c>
      <c r="CJ2399" s="280">
        <f t="shared" si="623"/>
        <v>0</v>
      </c>
      <c r="CK2399" s="232">
        <f t="shared" si="624"/>
        <v>0</v>
      </c>
      <c r="CL2399" s="1"/>
    </row>
    <row r="2400" spans="1:90" ht="18" customHeight="1">
      <c r="A2400" s="1"/>
      <c r="B2400" s="1"/>
      <c r="C2400" s="314"/>
      <c r="D2400" s="287" t="str">
        <f t="shared" si="610"/>
        <v/>
      </c>
      <c r="E2400" s="449" t="str">
        <f t="shared" si="612"/>
        <v/>
      </c>
      <c r="F2400" s="450"/>
      <c r="G2400" s="451"/>
      <c r="H2400" s="452"/>
      <c r="I2400" s="453"/>
      <c r="J2400" s="453"/>
      <c r="K2400" s="453"/>
      <c r="L2400" s="453"/>
      <c r="M2400" s="454"/>
      <c r="N2400" s="455"/>
      <c r="O2400" s="456"/>
      <c r="P2400" s="456"/>
      <c r="Q2400" s="456"/>
      <c r="R2400" s="456"/>
      <c r="S2400" s="456"/>
      <c r="T2400" s="456"/>
      <c r="U2400" s="456"/>
      <c r="V2400" s="456"/>
      <c r="W2400" s="456"/>
      <c r="X2400" s="456"/>
      <c r="Y2400" s="456"/>
      <c r="Z2400" s="456"/>
      <c r="AA2400" s="456"/>
      <c r="AB2400" s="456"/>
      <c r="AC2400" s="456"/>
      <c r="AD2400" s="456"/>
      <c r="AE2400" s="457"/>
      <c r="AF2400" s="455"/>
      <c r="AG2400" s="456"/>
      <c r="AH2400" s="456"/>
      <c r="AI2400" s="456"/>
      <c r="AJ2400" s="456"/>
      <c r="AK2400" s="456"/>
      <c r="AL2400" s="456"/>
      <c r="AM2400" s="456"/>
      <c r="AN2400" s="457"/>
      <c r="AO2400" s="455"/>
      <c r="AP2400" s="456"/>
      <c r="AQ2400" s="456"/>
      <c r="AR2400" s="456"/>
      <c r="AS2400" s="456"/>
      <c r="AT2400" s="456"/>
      <c r="AU2400" s="456"/>
      <c r="AV2400" s="456"/>
      <c r="AW2400" s="456"/>
      <c r="AX2400" s="456"/>
      <c r="AY2400" s="456"/>
      <c r="AZ2400" s="456"/>
      <c r="BA2400" s="456"/>
      <c r="BB2400" s="456"/>
      <c r="BC2400" s="456"/>
      <c r="BD2400" s="456"/>
      <c r="BE2400" s="456"/>
      <c r="BF2400" s="456"/>
      <c r="BG2400" s="457"/>
      <c r="BH2400" s="458"/>
      <c r="BI2400" s="459"/>
      <c r="BJ2400" s="459"/>
      <c r="BK2400" s="459"/>
      <c r="BL2400" s="459"/>
      <c r="BM2400" s="460"/>
      <c r="BN2400" s="314"/>
      <c r="BO2400" s="314"/>
      <c r="BP2400" s="1"/>
      <c r="BQ2400" s="120">
        <f>IF($F$3="","",IF(N2400=$F$3,COUNTIF(BQ$23:BQ2399,"&gt;0")+1,0))</f>
        <v>0</v>
      </c>
      <c r="BR2400" s="1"/>
      <c r="BS2400" s="20" t="str">
        <f>IF($N2400="","",IF(VLOOKUP(VLOOKUP($N2400,IMPOSTAZIONI!$E$6:$I$13,5,FALSE),IMPOSTAZIONI!$B$25:$N$32,3,FALSE)=0,"",VLOOKUP(VLOOKUP($N2400,IMPOSTAZIONI!$E$6:$I$13,5,FALSE),IMPOSTAZIONI!$B$25:$N$32,3,FALSE)))</f>
        <v/>
      </c>
      <c r="BT2400" s="20" t="str">
        <f>IF($N2400="","",IF(VLOOKUP(VLOOKUP($N2400,IMPOSTAZIONI!$E$6:$I$13,5,FALSE),IMPOSTAZIONI!$B$25:$N$32,6,FALSE)=0,"",VLOOKUP(VLOOKUP($N2400,IMPOSTAZIONI!$E$6:$I$13,5,FALSE),IMPOSTAZIONI!$B$25:$N$32,6,FALSE)))</f>
        <v/>
      </c>
      <c r="BU2400" s="20" t="str">
        <f>IF($N2400="","",IF(VLOOKUP(VLOOKUP($N2400,IMPOSTAZIONI!$E$6:$I$13,5,FALSE),IMPOSTAZIONI!$B$25:$N$32,9,FALSE)=0,"",VLOOKUP(VLOOKUP($N2400,IMPOSTAZIONI!$E$6:$I$13,5,FALSE),IMPOSTAZIONI!$B$25:$N$32,9,FALSE)))</f>
        <v/>
      </c>
      <c r="BV2400" s="20" t="str">
        <f>IF($N2400="","",IF(VLOOKUP(VLOOKUP($N2400,IMPOSTAZIONI!$E$6:$I$13,5,FALSE),IMPOSTAZIONI!$B$25:$N$32,12,FALSE)=0,"",VLOOKUP(VLOOKUP($N2400,IMPOSTAZIONI!$E$6:$I$13,5,FALSE),IMPOSTAZIONI!$B$25:$N$32,12,FALSE)))</f>
        <v/>
      </c>
      <c r="BW2400" s="221" t="str">
        <f t="shared" si="613"/>
        <v/>
      </c>
      <c r="BX2400" s="221" t="str">
        <f t="shared" si="614"/>
        <v/>
      </c>
      <c r="BY2400" s="221">
        <f t="shared" si="615"/>
        <v>0</v>
      </c>
      <c r="BZ2400" s="231">
        <f t="shared" si="616"/>
        <v>0</v>
      </c>
      <c r="CA2400" s="246">
        <f t="shared" si="617"/>
        <v>0</v>
      </c>
      <c r="CB2400" s="246">
        <f t="shared" si="618"/>
        <v>0</v>
      </c>
      <c r="CC2400" s="246" t="str">
        <f t="shared" si="619"/>
        <v/>
      </c>
      <c r="CD2400" s="246">
        <f t="shared" si="620"/>
        <v>5</v>
      </c>
      <c r="CE2400" s="246">
        <f t="shared" si="621"/>
        <v>0</v>
      </c>
      <c r="CF2400" s="276">
        <f t="shared" si="622"/>
        <v>0</v>
      </c>
      <c r="CG2400" s="277">
        <f t="shared" si="622"/>
        <v>0</v>
      </c>
      <c r="CH2400" s="277">
        <f t="shared" si="622"/>
        <v>0</v>
      </c>
      <c r="CI2400" s="278">
        <f t="shared" si="611"/>
        <v>0</v>
      </c>
      <c r="CJ2400" s="280">
        <f t="shared" si="623"/>
        <v>0</v>
      </c>
      <c r="CK2400" s="232">
        <f t="shared" si="624"/>
        <v>0</v>
      </c>
      <c r="CL2400" s="1"/>
    </row>
    <row r="2401" spans="1:90" ht="18" customHeight="1">
      <c r="A2401" s="1"/>
      <c r="B2401" s="1"/>
      <c r="C2401" s="314"/>
      <c r="D2401" s="287" t="str">
        <f t="shared" si="610"/>
        <v/>
      </c>
      <c r="E2401" s="449" t="str">
        <f t="shared" si="612"/>
        <v/>
      </c>
      <c r="F2401" s="450"/>
      <c r="G2401" s="451"/>
      <c r="H2401" s="452"/>
      <c r="I2401" s="453"/>
      <c r="J2401" s="453"/>
      <c r="K2401" s="453"/>
      <c r="L2401" s="453"/>
      <c r="M2401" s="454"/>
      <c r="N2401" s="455"/>
      <c r="O2401" s="456"/>
      <c r="P2401" s="456"/>
      <c r="Q2401" s="456"/>
      <c r="R2401" s="456"/>
      <c r="S2401" s="456"/>
      <c r="T2401" s="456"/>
      <c r="U2401" s="456"/>
      <c r="V2401" s="456"/>
      <c r="W2401" s="456"/>
      <c r="X2401" s="456"/>
      <c r="Y2401" s="456"/>
      <c r="Z2401" s="456"/>
      <c r="AA2401" s="456"/>
      <c r="AB2401" s="456"/>
      <c r="AC2401" s="456"/>
      <c r="AD2401" s="456"/>
      <c r="AE2401" s="457"/>
      <c r="AF2401" s="455"/>
      <c r="AG2401" s="456"/>
      <c r="AH2401" s="456"/>
      <c r="AI2401" s="456"/>
      <c r="AJ2401" s="456"/>
      <c r="AK2401" s="456"/>
      <c r="AL2401" s="456"/>
      <c r="AM2401" s="456"/>
      <c r="AN2401" s="457"/>
      <c r="AO2401" s="455"/>
      <c r="AP2401" s="456"/>
      <c r="AQ2401" s="456"/>
      <c r="AR2401" s="456"/>
      <c r="AS2401" s="456"/>
      <c r="AT2401" s="456"/>
      <c r="AU2401" s="456"/>
      <c r="AV2401" s="456"/>
      <c r="AW2401" s="456"/>
      <c r="AX2401" s="456"/>
      <c r="AY2401" s="456"/>
      <c r="AZ2401" s="456"/>
      <c r="BA2401" s="456"/>
      <c r="BB2401" s="456"/>
      <c r="BC2401" s="456"/>
      <c r="BD2401" s="456"/>
      <c r="BE2401" s="456"/>
      <c r="BF2401" s="456"/>
      <c r="BG2401" s="457"/>
      <c r="BH2401" s="458"/>
      <c r="BI2401" s="459"/>
      <c r="BJ2401" s="459"/>
      <c r="BK2401" s="459"/>
      <c r="BL2401" s="459"/>
      <c r="BM2401" s="460"/>
      <c r="BN2401" s="314"/>
      <c r="BO2401" s="314"/>
      <c r="BP2401" s="1"/>
      <c r="BQ2401" s="120">
        <f>IF($F$3="","",IF(N2401=$F$3,COUNTIF(BQ$23:BQ2400,"&gt;0")+1,0))</f>
        <v>0</v>
      </c>
      <c r="BR2401" s="1"/>
      <c r="BS2401" s="20" t="str">
        <f>IF($N2401="","",IF(VLOOKUP(VLOOKUP($N2401,IMPOSTAZIONI!$E$6:$I$13,5,FALSE),IMPOSTAZIONI!$B$25:$N$32,3,FALSE)=0,"",VLOOKUP(VLOOKUP($N2401,IMPOSTAZIONI!$E$6:$I$13,5,FALSE),IMPOSTAZIONI!$B$25:$N$32,3,FALSE)))</f>
        <v/>
      </c>
      <c r="BT2401" s="20" t="str">
        <f>IF($N2401="","",IF(VLOOKUP(VLOOKUP($N2401,IMPOSTAZIONI!$E$6:$I$13,5,FALSE),IMPOSTAZIONI!$B$25:$N$32,6,FALSE)=0,"",VLOOKUP(VLOOKUP($N2401,IMPOSTAZIONI!$E$6:$I$13,5,FALSE),IMPOSTAZIONI!$B$25:$N$32,6,FALSE)))</f>
        <v/>
      </c>
      <c r="BU2401" s="20" t="str">
        <f>IF($N2401="","",IF(VLOOKUP(VLOOKUP($N2401,IMPOSTAZIONI!$E$6:$I$13,5,FALSE),IMPOSTAZIONI!$B$25:$N$32,9,FALSE)=0,"",VLOOKUP(VLOOKUP($N2401,IMPOSTAZIONI!$E$6:$I$13,5,FALSE),IMPOSTAZIONI!$B$25:$N$32,9,FALSE)))</f>
        <v/>
      </c>
      <c r="BV2401" s="20" t="str">
        <f>IF($N2401="","",IF(VLOOKUP(VLOOKUP($N2401,IMPOSTAZIONI!$E$6:$I$13,5,FALSE),IMPOSTAZIONI!$B$25:$N$32,12,FALSE)=0,"",VLOOKUP(VLOOKUP($N2401,IMPOSTAZIONI!$E$6:$I$13,5,FALSE),IMPOSTAZIONI!$B$25:$N$32,12,FALSE)))</f>
        <v/>
      </c>
      <c r="BW2401" s="221" t="str">
        <f t="shared" si="613"/>
        <v/>
      </c>
      <c r="BX2401" s="221" t="str">
        <f t="shared" si="614"/>
        <v/>
      </c>
      <c r="BY2401" s="221">
        <f t="shared" si="615"/>
        <v>0</v>
      </c>
      <c r="BZ2401" s="231">
        <f t="shared" si="616"/>
        <v>0</v>
      </c>
      <c r="CA2401" s="246">
        <f t="shared" si="617"/>
        <v>0</v>
      </c>
      <c r="CB2401" s="246">
        <f t="shared" si="618"/>
        <v>0</v>
      </c>
      <c r="CC2401" s="246" t="str">
        <f t="shared" si="619"/>
        <v/>
      </c>
      <c r="CD2401" s="246">
        <f t="shared" si="620"/>
        <v>5</v>
      </c>
      <c r="CE2401" s="246">
        <f t="shared" si="621"/>
        <v>0</v>
      </c>
      <c r="CF2401" s="276">
        <f t="shared" si="622"/>
        <v>0</v>
      </c>
      <c r="CG2401" s="277">
        <f t="shared" si="622"/>
        <v>0</v>
      </c>
      <c r="CH2401" s="277">
        <f t="shared" si="622"/>
        <v>0</v>
      </c>
      <c r="CI2401" s="278">
        <f t="shared" si="611"/>
        <v>0</v>
      </c>
      <c r="CJ2401" s="280">
        <f t="shared" si="623"/>
        <v>0</v>
      </c>
      <c r="CK2401" s="232">
        <f t="shared" si="624"/>
        <v>0</v>
      </c>
      <c r="CL2401" s="1"/>
    </row>
    <row r="2402" spans="1:90" ht="18" customHeight="1">
      <c r="A2402" s="1"/>
      <c r="B2402" s="1"/>
      <c r="C2402" s="314"/>
      <c r="D2402" s="287" t="str">
        <f t="shared" si="610"/>
        <v/>
      </c>
      <c r="E2402" s="449" t="str">
        <f t="shared" si="612"/>
        <v/>
      </c>
      <c r="F2402" s="450"/>
      <c r="G2402" s="451"/>
      <c r="H2402" s="452"/>
      <c r="I2402" s="453"/>
      <c r="J2402" s="453"/>
      <c r="K2402" s="453"/>
      <c r="L2402" s="453"/>
      <c r="M2402" s="454"/>
      <c r="N2402" s="455"/>
      <c r="O2402" s="456"/>
      <c r="P2402" s="456"/>
      <c r="Q2402" s="456"/>
      <c r="R2402" s="456"/>
      <c r="S2402" s="456"/>
      <c r="T2402" s="456"/>
      <c r="U2402" s="456"/>
      <c r="V2402" s="456"/>
      <c r="W2402" s="456"/>
      <c r="X2402" s="456"/>
      <c r="Y2402" s="456"/>
      <c r="Z2402" s="456"/>
      <c r="AA2402" s="456"/>
      <c r="AB2402" s="456"/>
      <c r="AC2402" s="456"/>
      <c r="AD2402" s="456"/>
      <c r="AE2402" s="457"/>
      <c r="AF2402" s="455"/>
      <c r="AG2402" s="456"/>
      <c r="AH2402" s="456"/>
      <c r="AI2402" s="456"/>
      <c r="AJ2402" s="456"/>
      <c r="AK2402" s="456"/>
      <c r="AL2402" s="456"/>
      <c r="AM2402" s="456"/>
      <c r="AN2402" s="457"/>
      <c r="AO2402" s="455"/>
      <c r="AP2402" s="456"/>
      <c r="AQ2402" s="456"/>
      <c r="AR2402" s="456"/>
      <c r="AS2402" s="456"/>
      <c r="AT2402" s="456"/>
      <c r="AU2402" s="456"/>
      <c r="AV2402" s="456"/>
      <c r="AW2402" s="456"/>
      <c r="AX2402" s="456"/>
      <c r="AY2402" s="456"/>
      <c r="AZ2402" s="456"/>
      <c r="BA2402" s="456"/>
      <c r="BB2402" s="456"/>
      <c r="BC2402" s="456"/>
      <c r="BD2402" s="456"/>
      <c r="BE2402" s="456"/>
      <c r="BF2402" s="456"/>
      <c r="BG2402" s="457"/>
      <c r="BH2402" s="458"/>
      <c r="BI2402" s="459"/>
      <c r="BJ2402" s="459"/>
      <c r="BK2402" s="459"/>
      <c r="BL2402" s="459"/>
      <c r="BM2402" s="460"/>
      <c r="BN2402" s="314"/>
      <c r="BO2402" s="314"/>
      <c r="BP2402" s="1"/>
      <c r="BQ2402" s="120">
        <f>IF($F$3="","",IF(N2402=$F$3,COUNTIF(BQ$23:BQ2401,"&gt;0")+1,0))</f>
        <v>0</v>
      </c>
      <c r="BR2402" s="1"/>
      <c r="BS2402" s="20" t="str">
        <f>IF($N2402="","",IF(VLOOKUP(VLOOKUP($N2402,IMPOSTAZIONI!$E$6:$I$13,5,FALSE),IMPOSTAZIONI!$B$25:$N$32,3,FALSE)=0,"",VLOOKUP(VLOOKUP($N2402,IMPOSTAZIONI!$E$6:$I$13,5,FALSE),IMPOSTAZIONI!$B$25:$N$32,3,FALSE)))</f>
        <v/>
      </c>
      <c r="BT2402" s="20" t="str">
        <f>IF($N2402="","",IF(VLOOKUP(VLOOKUP($N2402,IMPOSTAZIONI!$E$6:$I$13,5,FALSE),IMPOSTAZIONI!$B$25:$N$32,6,FALSE)=0,"",VLOOKUP(VLOOKUP($N2402,IMPOSTAZIONI!$E$6:$I$13,5,FALSE),IMPOSTAZIONI!$B$25:$N$32,6,FALSE)))</f>
        <v/>
      </c>
      <c r="BU2402" s="20" t="str">
        <f>IF($N2402="","",IF(VLOOKUP(VLOOKUP($N2402,IMPOSTAZIONI!$E$6:$I$13,5,FALSE),IMPOSTAZIONI!$B$25:$N$32,9,FALSE)=0,"",VLOOKUP(VLOOKUP($N2402,IMPOSTAZIONI!$E$6:$I$13,5,FALSE),IMPOSTAZIONI!$B$25:$N$32,9,FALSE)))</f>
        <v/>
      </c>
      <c r="BV2402" s="20" t="str">
        <f>IF($N2402="","",IF(VLOOKUP(VLOOKUP($N2402,IMPOSTAZIONI!$E$6:$I$13,5,FALSE),IMPOSTAZIONI!$B$25:$N$32,12,FALSE)=0,"",VLOOKUP(VLOOKUP($N2402,IMPOSTAZIONI!$E$6:$I$13,5,FALSE),IMPOSTAZIONI!$B$25:$N$32,12,FALSE)))</f>
        <v/>
      </c>
      <c r="BW2402" s="221" t="str">
        <f t="shared" si="613"/>
        <v/>
      </c>
      <c r="BX2402" s="221" t="str">
        <f t="shared" si="614"/>
        <v/>
      </c>
      <c r="BY2402" s="221">
        <f t="shared" si="615"/>
        <v>0</v>
      </c>
      <c r="BZ2402" s="231">
        <f t="shared" si="616"/>
        <v>0</v>
      </c>
      <c r="CA2402" s="246">
        <f t="shared" si="617"/>
        <v>0</v>
      </c>
      <c r="CB2402" s="246">
        <f t="shared" si="618"/>
        <v>0</v>
      </c>
      <c r="CC2402" s="246" t="str">
        <f t="shared" si="619"/>
        <v/>
      </c>
      <c r="CD2402" s="246">
        <f t="shared" si="620"/>
        <v>5</v>
      </c>
      <c r="CE2402" s="246">
        <f t="shared" si="621"/>
        <v>0</v>
      </c>
      <c r="CF2402" s="276">
        <f t="shared" si="622"/>
        <v>0</v>
      </c>
      <c r="CG2402" s="277">
        <f t="shared" si="622"/>
        <v>0</v>
      </c>
      <c r="CH2402" s="277">
        <f t="shared" si="622"/>
        <v>0</v>
      </c>
      <c r="CI2402" s="278">
        <f t="shared" si="611"/>
        <v>0</v>
      </c>
      <c r="CJ2402" s="280">
        <f t="shared" si="623"/>
        <v>0</v>
      </c>
      <c r="CK2402" s="232">
        <f t="shared" si="624"/>
        <v>0</v>
      </c>
      <c r="CL2402" s="1"/>
    </row>
    <row r="2403" spans="1:90" ht="18" customHeight="1">
      <c r="A2403" s="1"/>
      <c r="B2403" s="1"/>
      <c r="C2403" s="314"/>
      <c r="D2403" s="287" t="str">
        <f t="shared" si="610"/>
        <v/>
      </c>
      <c r="E2403" s="449" t="str">
        <f t="shared" si="612"/>
        <v/>
      </c>
      <c r="F2403" s="450"/>
      <c r="G2403" s="451"/>
      <c r="H2403" s="452"/>
      <c r="I2403" s="453"/>
      <c r="J2403" s="453"/>
      <c r="K2403" s="453"/>
      <c r="L2403" s="453"/>
      <c r="M2403" s="454"/>
      <c r="N2403" s="455"/>
      <c r="O2403" s="456"/>
      <c r="P2403" s="456"/>
      <c r="Q2403" s="456"/>
      <c r="R2403" s="456"/>
      <c r="S2403" s="456"/>
      <c r="T2403" s="456"/>
      <c r="U2403" s="456"/>
      <c r="V2403" s="456"/>
      <c r="W2403" s="456"/>
      <c r="X2403" s="456"/>
      <c r="Y2403" s="456"/>
      <c r="Z2403" s="456"/>
      <c r="AA2403" s="456"/>
      <c r="AB2403" s="456"/>
      <c r="AC2403" s="456"/>
      <c r="AD2403" s="456"/>
      <c r="AE2403" s="457"/>
      <c r="AF2403" s="455"/>
      <c r="AG2403" s="456"/>
      <c r="AH2403" s="456"/>
      <c r="AI2403" s="456"/>
      <c r="AJ2403" s="456"/>
      <c r="AK2403" s="456"/>
      <c r="AL2403" s="456"/>
      <c r="AM2403" s="456"/>
      <c r="AN2403" s="457"/>
      <c r="AO2403" s="455"/>
      <c r="AP2403" s="456"/>
      <c r="AQ2403" s="456"/>
      <c r="AR2403" s="456"/>
      <c r="AS2403" s="456"/>
      <c r="AT2403" s="456"/>
      <c r="AU2403" s="456"/>
      <c r="AV2403" s="456"/>
      <c r="AW2403" s="456"/>
      <c r="AX2403" s="456"/>
      <c r="AY2403" s="456"/>
      <c r="AZ2403" s="456"/>
      <c r="BA2403" s="456"/>
      <c r="BB2403" s="456"/>
      <c r="BC2403" s="456"/>
      <c r="BD2403" s="456"/>
      <c r="BE2403" s="456"/>
      <c r="BF2403" s="456"/>
      <c r="BG2403" s="457"/>
      <c r="BH2403" s="458"/>
      <c r="BI2403" s="459"/>
      <c r="BJ2403" s="459"/>
      <c r="BK2403" s="459"/>
      <c r="BL2403" s="459"/>
      <c r="BM2403" s="460"/>
      <c r="BN2403" s="314"/>
      <c r="BO2403" s="314"/>
      <c r="BP2403" s="1"/>
      <c r="BQ2403" s="120">
        <f>IF($F$3="","",IF(N2403=$F$3,COUNTIF(BQ$23:BQ2402,"&gt;0")+1,0))</f>
        <v>0</v>
      </c>
      <c r="BR2403" s="1"/>
      <c r="BS2403" s="20" t="str">
        <f>IF($N2403="","",IF(VLOOKUP(VLOOKUP($N2403,IMPOSTAZIONI!$E$6:$I$13,5,FALSE),IMPOSTAZIONI!$B$25:$N$32,3,FALSE)=0,"",VLOOKUP(VLOOKUP($N2403,IMPOSTAZIONI!$E$6:$I$13,5,FALSE),IMPOSTAZIONI!$B$25:$N$32,3,FALSE)))</f>
        <v/>
      </c>
      <c r="BT2403" s="20" t="str">
        <f>IF($N2403="","",IF(VLOOKUP(VLOOKUP($N2403,IMPOSTAZIONI!$E$6:$I$13,5,FALSE),IMPOSTAZIONI!$B$25:$N$32,6,FALSE)=0,"",VLOOKUP(VLOOKUP($N2403,IMPOSTAZIONI!$E$6:$I$13,5,FALSE),IMPOSTAZIONI!$B$25:$N$32,6,FALSE)))</f>
        <v/>
      </c>
      <c r="BU2403" s="20" t="str">
        <f>IF($N2403="","",IF(VLOOKUP(VLOOKUP($N2403,IMPOSTAZIONI!$E$6:$I$13,5,FALSE),IMPOSTAZIONI!$B$25:$N$32,9,FALSE)=0,"",VLOOKUP(VLOOKUP($N2403,IMPOSTAZIONI!$E$6:$I$13,5,FALSE),IMPOSTAZIONI!$B$25:$N$32,9,FALSE)))</f>
        <v/>
      </c>
      <c r="BV2403" s="20" t="str">
        <f>IF($N2403="","",IF(VLOOKUP(VLOOKUP($N2403,IMPOSTAZIONI!$E$6:$I$13,5,FALSE),IMPOSTAZIONI!$B$25:$N$32,12,FALSE)=0,"",VLOOKUP(VLOOKUP($N2403,IMPOSTAZIONI!$E$6:$I$13,5,FALSE),IMPOSTAZIONI!$B$25:$N$32,12,FALSE)))</f>
        <v/>
      </c>
      <c r="BW2403" s="221" t="str">
        <f t="shared" si="613"/>
        <v/>
      </c>
      <c r="BX2403" s="221" t="str">
        <f t="shared" si="614"/>
        <v/>
      </c>
      <c r="BY2403" s="221">
        <f t="shared" si="615"/>
        <v>0</v>
      </c>
      <c r="BZ2403" s="231">
        <f t="shared" si="616"/>
        <v>0</v>
      </c>
      <c r="CA2403" s="246">
        <f t="shared" si="617"/>
        <v>0</v>
      </c>
      <c r="CB2403" s="246">
        <f t="shared" si="618"/>
        <v>0</v>
      </c>
      <c r="CC2403" s="246" t="str">
        <f t="shared" si="619"/>
        <v/>
      </c>
      <c r="CD2403" s="246">
        <f t="shared" si="620"/>
        <v>5</v>
      </c>
      <c r="CE2403" s="246">
        <f t="shared" si="621"/>
        <v>0</v>
      </c>
      <c r="CF2403" s="276">
        <f t="shared" si="622"/>
        <v>0</v>
      </c>
      <c r="CG2403" s="277">
        <f t="shared" si="622"/>
        <v>0</v>
      </c>
      <c r="CH2403" s="277">
        <f t="shared" si="622"/>
        <v>0</v>
      </c>
      <c r="CI2403" s="278">
        <f t="shared" si="611"/>
        <v>0</v>
      </c>
      <c r="CJ2403" s="280">
        <f t="shared" si="623"/>
        <v>0</v>
      </c>
      <c r="CK2403" s="232">
        <f t="shared" si="624"/>
        <v>0</v>
      </c>
      <c r="CL2403" s="1"/>
    </row>
    <row r="2404" spans="1:90" ht="18" customHeight="1">
      <c r="A2404" s="1"/>
      <c r="B2404" s="1"/>
      <c r="C2404" s="314"/>
      <c r="D2404" s="287" t="str">
        <f t="shared" si="610"/>
        <v/>
      </c>
      <c r="E2404" s="449" t="str">
        <f t="shared" si="612"/>
        <v/>
      </c>
      <c r="F2404" s="450"/>
      <c r="G2404" s="451"/>
      <c r="H2404" s="452"/>
      <c r="I2404" s="453"/>
      <c r="J2404" s="453"/>
      <c r="K2404" s="453"/>
      <c r="L2404" s="453"/>
      <c r="M2404" s="454"/>
      <c r="N2404" s="455"/>
      <c r="O2404" s="456"/>
      <c r="P2404" s="456"/>
      <c r="Q2404" s="456"/>
      <c r="R2404" s="456"/>
      <c r="S2404" s="456"/>
      <c r="T2404" s="456"/>
      <c r="U2404" s="456"/>
      <c r="V2404" s="456"/>
      <c r="W2404" s="456"/>
      <c r="X2404" s="456"/>
      <c r="Y2404" s="456"/>
      <c r="Z2404" s="456"/>
      <c r="AA2404" s="456"/>
      <c r="AB2404" s="456"/>
      <c r="AC2404" s="456"/>
      <c r="AD2404" s="456"/>
      <c r="AE2404" s="457"/>
      <c r="AF2404" s="455"/>
      <c r="AG2404" s="456"/>
      <c r="AH2404" s="456"/>
      <c r="AI2404" s="456"/>
      <c r="AJ2404" s="456"/>
      <c r="AK2404" s="456"/>
      <c r="AL2404" s="456"/>
      <c r="AM2404" s="456"/>
      <c r="AN2404" s="457"/>
      <c r="AO2404" s="455"/>
      <c r="AP2404" s="456"/>
      <c r="AQ2404" s="456"/>
      <c r="AR2404" s="456"/>
      <c r="AS2404" s="456"/>
      <c r="AT2404" s="456"/>
      <c r="AU2404" s="456"/>
      <c r="AV2404" s="456"/>
      <c r="AW2404" s="456"/>
      <c r="AX2404" s="456"/>
      <c r="AY2404" s="456"/>
      <c r="AZ2404" s="456"/>
      <c r="BA2404" s="456"/>
      <c r="BB2404" s="456"/>
      <c r="BC2404" s="456"/>
      <c r="BD2404" s="456"/>
      <c r="BE2404" s="456"/>
      <c r="BF2404" s="456"/>
      <c r="BG2404" s="457"/>
      <c r="BH2404" s="458"/>
      <c r="BI2404" s="459"/>
      <c r="BJ2404" s="459"/>
      <c r="BK2404" s="459"/>
      <c r="BL2404" s="459"/>
      <c r="BM2404" s="460"/>
      <c r="BN2404" s="314"/>
      <c r="BO2404" s="314"/>
      <c r="BP2404" s="1"/>
      <c r="BQ2404" s="120">
        <f>IF($F$3="","",IF(N2404=$F$3,COUNTIF(BQ$23:BQ2403,"&gt;0")+1,0))</f>
        <v>0</v>
      </c>
      <c r="BR2404" s="1"/>
      <c r="BS2404" s="20" t="str">
        <f>IF($N2404="","",IF(VLOOKUP(VLOOKUP($N2404,IMPOSTAZIONI!$E$6:$I$13,5,FALSE),IMPOSTAZIONI!$B$25:$N$32,3,FALSE)=0,"",VLOOKUP(VLOOKUP($N2404,IMPOSTAZIONI!$E$6:$I$13,5,FALSE),IMPOSTAZIONI!$B$25:$N$32,3,FALSE)))</f>
        <v/>
      </c>
      <c r="BT2404" s="20" t="str">
        <f>IF($N2404="","",IF(VLOOKUP(VLOOKUP($N2404,IMPOSTAZIONI!$E$6:$I$13,5,FALSE),IMPOSTAZIONI!$B$25:$N$32,6,FALSE)=0,"",VLOOKUP(VLOOKUP($N2404,IMPOSTAZIONI!$E$6:$I$13,5,FALSE),IMPOSTAZIONI!$B$25:$N$32,6,FALSE)))</f>
        <v/>
      </c>
      <c r="BU2404" s="20" t="str">
        <f>IF($N2404="","",IF(VLOOKUP(VLOOKUP($N2404,IMPOSTAZIONI!$E$6:$I$13,5,FALSE),IMPOSTAZIONI!$B$25:$N$32,9,FALSE)=0,"",VLOOKUP(VLOOKUP($N2404,IMPOSTAZIONI!$E$6:$I$13,5,FALSE),IMPOSTAZIONI!$B$25:$N$32,9,FALSE)))</f>
        <v/>
      </c>
      <c r="BV2404" s="20" t="str">
        <f>IF($N2404="","",IF(VLOOKUP(VLOOKUP($N2404,IMPOSTAZIONI!$E$6:$I$13,5,FALSE),IMPOSTAZIONI!$B$25:$N$32,12,FALSE)=0,"",VLOOKUP(VLOOKUP($N2404,IMPOSTAZIONI!$E$6:$I$13,5,FALSE),IMPOSTAZIONI!$B$25:$N$32,12,FALSE)))</f>
        <v/>
      </c>
      <c r="BW2404" s="221" t="str">
        <f t="shared" si="613"/>
        <v/>
      </c>
      <c r="BX2404" s="221" t="str">
        <f t="shared" si="614"/>
        <v/>
      </c>
      <c r="BY2404" s="221">
        <f t="shared" si="615"/>
        <v>0</v>
      </c>
      <c r="BZ2404" s="231">
        <f t="shared" si="616"/>
        <v>0</v>
      </c>
      <c r="CA2404" s="246">
        <f t="shared" si="617"/>
        <v>0</v>
      </c>
      <c r="CB2404" s="246">
        <f t="shared" si="618"/>
        <v>0</v>
      </c>
      <c r="CC2404" s="246" t="str">
        <f t="shared" si="619"/>
        <v/>
      </c>
      <c r="CD2404" s="246">
        <f t="shared" si="620"/>
        <v>5</v>
      </c>
      <c r="CE2404" s="246">
        <f t="shared" si="621"/>
        <v>0</v>
      </c>
      <c r="CF2404" s="276">
        <f t="shared" si="622"/>
        <v>0</v>
      </c>
      <c r="CG2404" s="277">
        <f t="shared" si="622"/>
        <v>0</v>
      </c>
      <c r="CH2404" s="277">
        <f t="shared" si="622"/>
        <v>0</v>
      </c>
      <c r="CI2404" s="278">
        <f t="shared" si="611"/>
        <v>0</v>
      </c>
      <c r="CJ2404" s="280">
        <f t="shared" si="623"/>
        <v>0</v>
      </c>
      <c r="CK2404" s="232">
        <f t="shared" si="624"/>
        <v>0</v>
      </c>
      <c r="CL2404" s="1"/>
    </row>
    <row r="2405" spans="1:90" ht="18" customHeight="1">
      <c r="A2405" s="1"/>
      <c r="B2405" s="1"/>
      <c r="C2405" s="314"/>
      <c r="D2405" s="287" t="str">
        <f t="shared" si="610"/>
        <v/>
      </c>
      <c r="E2405" s="449" t="str">
        <f t="shared" si="612"/>
        <v/>
      </c>
      <c r="F2405" s="450"/>
      <c r="G2405" s="451"/>
      <c r="H2405" s="452"/>
      <c r="I2405" s="453"/>
      <c r="J2405" s="453"/>
      <c r="K2405" s="453"/>
      <c r="L2405" s="453"/>
      <c r="M2405" s="454"/>
      <c r="N2405" s="455"/>
      <c r="O2405" s="456"/>
      <c r="P2405" s="456"/>
      <c r="Q2405" s="456"/>
      <c r="R2405" s="456"/>
      <c r="S2405" s="456"/>
      <c r="T2405" s="456"/>
      <c r="U2405" s="456"/>
      <c r="V2405" s="456"/>
      <c r="W2405" s="456"/>
      <c r="X2405" s="456"/>
      <c r="Y2405" s="456"/>
      <c r="Z2405" s="456"/>
      <c r="AA2405" s="456"/>
      <c r="AB2405" s="456"/>
      <c r="AC2405" s="456"/>
      <c r="AD2405" s="456"/>
      <c r="AE2405" s="457"/>
      <c r="AF2405" s="455"/>
      <c r="AG2405" s="456"/>
      <c r="AH2405" s="456"/>
      <c r="AI2405" s="456"/>
      <c r="AJ2405" s="456"/>
      <c r="AK2405" s="456"/>
      <c r="AL2405" s="456"/>
      <c r="AM2405" s="456"/>
      <c r="AN2405" s="457"/>
      <c r="AO2405" s="455"/>
      <c r="AP2405" s="456"/>
      <c r="AQ2405" s="456"/>
      <c r="AR2405" s="456"/>
      <c r="AS2405" s="456"/>
      <c r="AT2405" s="456"/>
      <c r="AU2405" s="456"/>
      <c r="AV2405" s="456"/>
      <c r="AW2405" s="456"/>
      <c r="AX2405" s="456"/>
      <c r="AY2405" s="456"/>
      <c r="AZ2405" s="456"/>
      <c r="BA2405" s="456"/>
      <c r="BB2405" s="456"/>
      <c r="BC2405" s="456"/>
      <c r="BD2405" s="456"/>
      <c r="BE2405" s="456"/>
      <c r="BF2405" s="456"/>
      <c r="BG2405" s="457"/>
      <c r="BH2405" s="458"/>
      <c r="BI2405" s="459"/>
      <c r="BJ2405" s="459"/>
      <c r="BK2405" s="459"/>
      <c r="BL2405" s="459"/>
      <c r="BM2405" s="460"/>
      <c r="BN2405" s="314"/>
      <c r="BO2405" s="314"/>
      <c r="BP2405" s="1"/>
      <c r="BQ2405" s="120">
        <f>IF($F$3="","",IF(N2405=$F$3,COUNTIF(BQ$23:BQ2404,"&gt;0")+1,0))</f>
        <v>0</v>
      </c>
      <c r="BR2405" s="1"/>
      <c r="BS2405" s="20" t="str">
        <f>IF($N2405="","",IF(VLOOKUP(VLOOKUP($N2405,IMPOSTAZIONI!$E$6:$I$13,5,FALSE),IMPOSTAZIONI!$B$25:$N$32,3,FALSE)=0,"",VLOOKUP(VLOOKUP($N2405,IMPOSTAZIONI!$E$6:$I$13,5,FALSE),IMPOSTAZIONI!$B$25:$N$32,3,FALSE)))</f>
        <v/>
      </c>
      <c r="BT2405" s="20" t="str">
        <f>IF($N2405="","",IF(VLOOKUP(VLOOKUP($N2405,IMPOSTAZIONI!$E$6:$I$13,5,FALSE),IMPOSTAZIONI!$B$25:$N$32,6,FALSE)=0,"",VLOOKUP(VLOOKUP($N2405,IMPOSTAZIONI!$E$6:$I$13,5,FALSE),IMPOSTAZIONI!$B$25:$N$32,6,FALSE)))</f>
        <v/>
      </c>
      <c r="BU2405" s="20" t="str">
        <f>IF($N2405="","",IF(VLOOKUP(VLOOKUP($N2405,IMPOSTAZIONI!$E$6:$I$13,5,FALSE),IMPOSTAZIONI!$B$25:$N$32,9,FALSE)=0,"",VLOOKUP(VLOOKUP($N2405,IMPOSTAZIONI!$E$6:$I$13,5,FALSE),IMPOSTAZIONI!$B$25:$N$32,9,FALSE)))</f>
        <v/>
      </c>
      <c r="BV2405" s="20" t="str">
        <f>IF($N2405="","",IF(VLOOKUP(VLOOKUP($N2405,IMPOSTAZIONI!$E$6:$I$13,5,FALSE),IMPOSTAZIONI!$B$25:$N$32,12,FALSE)=0,"",VLOOKUP(VLOOKUP($N2405,IMPOSTAZIONI!$E$6:$I$13,5,FALSE),IMPOSTAZIONI!$B$25:$N$32,12,FALSE)))</f>
        <v/>
      </c>
      <c r="BW2405" s="221" t="str">
        <f t="shared" si="613"/>
        <v/>
      </c>
      <c r="BX2405" s="221" t="str">
        <f t="shared" si="614"/>
        <v/>
      </c>
      <c r="BY2405" s="221">
        <f t="shared" si="615"/>
        <v>0</v>
      </c>
      <c r="BZ2405" s="231">
        <f t="shared" si="616"/>
        <v>0</v>
      </c>
      <c r="CA2405" s="246">
        <f t="shared" si="617"/>
        <v>0</v>
      </c>
      <c r="CB2405" s="246">
        <f t="shared" si="618"/>
        <v>0</v>
      </c>
      <c r="CC2405" s="246" t="str">
        <f t="shared" si="619"/>
        <v/>
      </c>
      <c r="CD2405" s="246">
        <f t="shared" si="620"/>
        <v>5</v>
      </c>
      <c r="CE2405" s="246">
        <f t="shared" si="621"/>
        <v>0</v>
      </c>
      <c r="CF2405" s="276">
        <f t="shared" si="622"/>
        <v>0</v>
      </c>
      <c r="CG2405" s="277">
        <f t="shared" si="622"/>
        <v>0</v>
      </c>
      <c r="CH2405" s="277">
        <f t="shared" si="622"/>
        <v>0</v>
      </c>
      <c r="CI2405" s="278">
        <f t="shared" si="611"/>
        <v>0</v>
      </c>
      <c r="CJ2405" s="280">
        <f t="shared" si="623"/>
        <v>0</v>
      </c>
      <c r="CK2405" s="232">
        <f t="shared" si="624"/>
        <v>0</v>
      </c>
      <c r="CL2405" s="1"/>
    </row>
    <row r="2406" spans="1:90" ht="18" customHeight="1">
      <c r="A2406" s="1"/>
      <c r="B2406" s="1"/>
      <c r="C2406" s="314"/>
      <c r="D2406" s="287" t="str">
        <f t="shared" si="610"/>
        <v/>
      </c>
      <c r="E2406" s="449" t="str">
        <f t="shared" si="612"/>
        <v/>
      </c>
      <c r="F2406" s="450"/>
      <c r="G2406" s="451"/>
      <c r="H2406" s="452"/>
      <c r="I2406" s="453"/>
      <c r="J2406" s="453"/>
      <c r="K2406" s="453"/>
      <c r="L2406" s="453"/>
      <c r="M2406" s="454"/>
      <c r="N2406" s="455"/>
      <c r="O2406" s="456"/>
      <c r="P2406" s="456"/>
      <c r="Q2406" s="456"/>
      <c r="R2406" s="456"/>
      <c r="S2406" s="456"/>
      <c r="T2406" s="456"/>
      <c r="U2406" s="456"/>
      <c r="V2406" s="456"/>
      <c r="W2406" s="456"/>
      <c r="X2406" s="456"/>
      <c r="Y2406" s="456"/>
      <c r="Z2406" s="456"/>
      <c r="AA2406" s="456"/>
      <c r="AB2406" s="456"/>
      <c r="AC2406" s="456"/>
      <c r="AD2406" s="456"/>
      <c r="AE2406" s="457"/>
      <c r="AF2406" s="455"/>
      <c r="AG2406" s="456"/>
      <c r="AH2406" s="456"/>
      <c r="AI2406" s="456"/>
      <c r="AJ2406" s="456"/>
      <c r="AK2406" s="456"/>
      <c r="AL2406" s="456"/>
      <c r="AM2406" s="456"/>
      <c r="AN2406" s="457"/>
      <c r="AO2406" s="455"/>
      <c r="AP2406" s="456"/>
      <c r="AQ2406" s="456"/>
      <c r="AR2406" s="456"/>
      <c r="AS2406" s="456"/>
      <c r="AT2406" s="456"/>
      <c r="AU2406" s="456"/>
      <c r="AV2406" s="456"/>
      <c r="AW2406" s="456"/>
      <c r="AX2406" s="456"/>
      <c r="AY2406" s="456"/>
      <c r="AZ2406" s="456"/>
      <c r="BA2406" s="456"/>
      <c r="BB2406" s="456"/>
      <c r="BC2406" s="456"/>
      <c r="BD2406" s="456"/>
      <c r="BE2406" s="456"/>
      <c r="BF2406" s="456"/>
      <c r="BG2406" s="457"/>
      <c r="BH2406" s="458"/>
      <c r="BI2406" s="459"/>
      <c r="BJ2406" s="459"/>
      <c r="BK2406" s="459"/>
      <c r="BL2406" s="459"/>
      <c r="BM2406" s="460"/>
      <c r="BN2406" s="314"/>
      <c r="BO2406" s="314"/>
      <c r="BP2406" s="1"/>
      <c r="BQ2406" s="120">
        <f>IF($F$3="","",IF(N2406=$F$3,COUNTIF(BQ$23:BQ2405,"&gt;0")+1,0))</f>
        <v>0</v>
      </c>
      <c r="BR2406" s="1"/>
      <c r="BS2406" s="20" t="str">
        <f>IF($N2406="","",IF(VLOOKUP(VLOOKUP($N2406,IMPOSTAZIONI!$E$6:$I$13,5,FALSE),IMPOSTAZIONI!$B$25:$N$32,3,FALSE)=0,"",VLOOKUP(VLOOKUP($N2406,IMPOSTAZIONI!$E$6:$I$13,5,FALSE),IMPOSTAZIONI!$B$25:$N$32,3,FALSE)))</f>
        <v/>
      </c>
      <c r="BT2406" s="20" t="str">
        <f>IF($N2406="","",IF(VLOOKUP(VLOOKUP($N2406,IMPOSTAZIONI!$E$6:$I$13,5,FALSE),IMPOSTAZIONI!$B$25:$N$32,6,FALSE)=0,"",VLOOKUP(VLOOKUP($N2406,IMPOSTAZIONI!$E$6:$I$13,5,FALSE),IMPOSTAZIONI!$B$25:$N$32,6,FALSE)))</f>
        <v/>
      </c>
      <c r="BU2406" s="20" t="str">
        <f>IF($N2406="","",IF(VLOOKUP(VLOOKUP($N2406,IMPOSTAZIONI!$E$6:$I$13,5,FALSE),IMPOSTAZIONI!$B$25:$N$32,9,FALSE)=0,"",VLOOKUP(VLOOKUP($N2406,IMPOSTAZIONI!$E$6:$I$13,5,FALSE),IMPOSTAZIONI!$B$25:$N$32,9,FALSE)))</f>
        <v/>
      </c>
      <c r="BV2406" s="20" t="str">
        <f>IF($N2406="","",IF(VLOOKUP(VLOOKUP($N2406,IMPOSTAZIONI!$E$6:$I$13,5,FALSE),IMPOSTAZIONI!$B$25:$N$32,12,FALSE)=0,"",VLOOKUP(VLOOKUP($N2406,IMPOSTAZIONI!$E$6:$I$13,5,FALSE),IMPOSTAZIONI!$B$25:$N$32,12,FALSE)))</f>
        <v/>
      </c>
      <c r="BW2406" s="221" t="str">
        <f t="shared" si="613"/>
        <v/>
      </c>
      <c r="BX2406" s="221" t="str">
        <f t="shared" si="614"/>
        <v/>
      </c>
      <c r="BY2406" s="221">
        <f t="shared" si="615"/>
        <v>0</v>
      </c>
      <c r="BZ2406" s="231">
        <f t="shared" si="616"/>
        <v>0</v>
      </c>
      <c r="CA2406" s="246">
        <f t="shared" si="617"/>
        <v>0</v>
      </c>
      <c r="CB2406" s="246">
        <f t="shared" si="618"/>
        <v>0</v>
      </c>
      <c r="CC2406" s="246" t="str">
        <f t="shared" si="619"/>
        <v/>
      </c>
      <c r="CD2406" s="246">
        <f t="shared" si="620"/>
        <v>5</v>
      </c>
      <c r="CE2406" s="246">
        <f t="shared" si="621"/>
        <v>0</v>
      </c>
      <c r="CF2406" s="276">
        <f t="shared" si="622"/>
        <v>0</v>
      </c>
      <c r="CG2406" s="277">
        <f t="shared" si="622"/>
        <v>0</v>
      </c>
      <c r="CH2406" s="277">
        <f t="shared" si="622"/>
        <v>0</v>
      </c>
      <c r="CI2406" s="278">
        <f t="shared" si="611"/>
        <v>0</v>
      </c>
      <c r="CJ2406" s="280">
        <f t="shared" si="623"/>
        <v>0</v>
      </c>
      <c r="CK2406" s="232">
        <f t="shared" si="624"/>
        <v>0</v>
      </c>
      <c r="CL2406" s="1"/>
    </row>
    <row r="2407" spans="1:90" ht="18" customHeight="1">
      <c r="A2407" s="1"/>
      <c r="B2407" s="1"/>
      <c r="C2407" s="314"/>
      <c r="D2407" s="287" t="str">
        <f t="shared" si="610"/>
        <v/>
      </c>
      <c r="E2407" s="449" t="str">
        <f t="shared" si="612"/>
        <v/>
      </c>
      <c r="F2407" s="450"/>
      <c r="G2407" s="451"/>
      <c r="H2407" s="452"/>
      <c r="I2407" s="453"/>
      <c r="J2407" s="453"/>
      <c r="K2407" s="453"/>
      <c r="L2407" s="453"/>
      <c r="M2407" s="454"/>
      <c r="N2407" s="455"/>
      <c r="O2407" s="456"/>
      <c r="P2407" s="456"/>
      <c r="Q2407" s="456"/>
      <c r="R2407" s="456"/>
      <c r="S2407" s="456"/>
      <c r="T2407" s="456"/>
      <c r="U2407" s="456"/>
      <c r="V2407" s="456"/>
      <c r="W2407" s="456"/>
      <c r="X2407" s="456"/>
      <c r="Y2407" s="456"/>
      <c r="Z2407" s="456"/>
      <c r="AA2407" s="456"/>
      <c r="AB2407" s="456"/>
      <c r="AC2407" s="456"/>
      <c r="AD2407" s="456"/>
      <c r="AE2407" s="457"/>
      <c r="AF2407" s="455"/>
      <c r="AG2407" s="456"/>
      <c r="AH2407" s="456"/>
      <c r="AI2407" s="456"/>
      <c r="AJ2407" s="456"/>
      <c r="AK2407" s="456"/>
      <c r="AL2407" s="456"/>
      <c r="AM2407" s="456"/>
      <c r="AN2407" s="457"/>
      <c r="AO2407" s="455"/>
      <c r="AP2407" s="456"/>
      <c r="AQ2407" s="456"/>
      <c r="AR2407" s="456"/>
      <c r="AS2407" s="456"/>
      <c r="AT2407" s="456"/>
      <c r="AU2407" s="456"/>
      <c r="AV2407" s="456"/>
      <c r="AW2407" s="456"/>
      <c r="AX2407" s="456"/>
      <c r="AY2407" s="456"/>
      <c r="AZ2407" s="456"/>
      <c r="BA2407" s="456"/>
      <c r="BB2407" s="456"/>
      <c r="BC2407" s="456"/>
      <c r="BD2407" s="456"/>
      <c r="BE2407" s="456"/>
      <c r="BF2407" s="456"/>
      <c r="BG2407" s="457"/>
      <c r="BH2407" s="458"/>
      <c r="BI2407" s="459"/>
      <c r="BJ2407" s="459"/>
      <c r="BK2407" s="459"/>
      <c r="BL2407" s="459"/>
      <c r="BM2407" s="460"/>
      <c r="BN2407" s="314"/>
      <c r="BO2407" s="314"/>
      <c r="BP2407" s="1"/>
      <c r="BQ2407" s="120">
        <f>IF($F$3="","",IF(N2407=$F$3,COUNTIF(BQ$23:BQ2406,"&gt;0")+1,0))</f>
        <v>0</v>
      </c>
      <c r="BR2407" s="1"/>
      <c r="BS2407" s="20" t="str">
        <f>IF($N2407="","",IF(VLOOKUP(VLOOKUP($N2407,IMPOSTAZIONI!$E$6:$I$13,5,FALSE),IMPOSTAZIONI!$B$25:$N$32,3,FALSE)=0,"",VLOOKUP(VLOOKUP($N2407,IMPOSTAZIONI!$E$6:$I$13,5,FALSE),IMPOSTAZIONI!$B$25:$N$32,3,FALSE)))</f>
        <v/>
      </c>
      <c r="BT2407" s="20" t="str">
        <f>IF($N2407="","",IF(VLOOKUP(VLOOKUP($N2407,IMPOSTAZIONI!$E$6:$I$13,5,FALSE),IMPOSTAZIONI!$B$25:$N$32,6,FALSE)=0,"",VLOOKUP(VLOOKUP($N2407,IMPOSTAZIONI!$E$6:$I$13,5,FALSE),IMPOSTAZIONI!$B$25:$N$32,6,FALSE)))</f>
        <v/>
      </c>
      <c r="BU2407" s="20" t="str">
        <f>IF($N2407="","",IF(VLOOKUP(VLOOKUP($N2407,IMPOSTAZIONI!$E$6:$I$13,5,FALSE),IMPOSTAZIONI!$B$25:$N$32,9,FALSE)=0,"",VLOOKUP(VLOOKUP($N2407,IMPOSTAZIONI!$E$6:$I$13,5,FALSE),IMPOSTAZIONI!$B$25:$N$32,9,FALSE)))</f>
        <v/>
      </c>
      <c r="BV2407" s="20" t="str">
        <f>IF($N2407="","",IF(VLOOKUP(VLOOKUP($N2407,IMPOSTAZIONI!$E$6:$I$13,5,FALSE),IMPOSTAZIONI!$B$25:$N$32,12,FALSE)=0,"",VLOOKUP(VLOOKUP($N2407,IMPOSTAZIONI!$E$6:$I$13,5,FALSE),IMPOSTAZIONI!$B$25:$N$32,12,FALSE)))</f>
        <v/>
      </c>
      <c r="BW2407" s="221" t="str">
        <f t="shared" si="613"/>
        <v/>
      </c>
      <c r="BX2407" s="221" t="str">
        <f t="shared" si="614"/>
        <v/>
      </c>
      <c r="BY2407" s="221">
        <f t="shared" si="615"/>
        <v>0</v>
      </c>
      <c r="BZ2407" s="231">
        <f t="shared" si="616"/>
        <v>0</v>
      </c>
      <c r="CA2407" s="246">
        <f t="shared" si="617"/>
        <v>0</v>
      </c>
      <c r="CB2407" s="246">
        <f t="shared" si="618"/>
        <v>0</v>
      </c>
      <c r="CC2407" s="246" t="str">
        <f t="shared" si="619"/>
        <v/>
      </c>
      <c r="CD2407" s="246">
        <f t="shared" si="620"/>
        <v>5</v>
      </c>
      <c r="CE2407" s="246">
        <f t="shared" si="621"/>
        <v>0</v>
      </c>
      <c r="CF2407" s="276">
        <f t="shared" si="622"/>
        <v>0</v>
      </c>
      <c r="CG2407" s="277">
        <f t="shared" si="622"/>
        <v>0</v>
      </c>
      <c r="CH2407" s="277">
        <f t="shared" si="622"/>
        <v>0</v>
      </c>
      <c r="CI2407" s="278">
        <f t="shared" si="611"/>
        <v>0</v>
      </c>
      <c r="CJ2407" s="280">
        <f t="shared" si="623"/>
        <v>0</v>
      </c>
      <c r="CK2407" s="232">
        <f t="shared" si="624"/>
        <v>0</v>
      </c>
      <c r="CL2407" s="1"/>
    </row>
    <row r="2408" spans="1:90" ht="18" customHeight="1">
      <c r="A2408" s="1"/>
      <c r="B2408" s="1"/>
      <c r="C2408" s="314"/>
      <c r="D2408" s="287" t="str">
        <f t="shared" si="610"/>
        <v/>
      </c>
      <c r="E2408" s="449" t="str">
        <f t="shared" si="612"/>
        <v/>
      </c>
      <c r="F2408" s="450"/>
      <c r="G2408" s="451"/>
      <c r="H2408" s="452"/>
      <c r="I2408" s="453"/>
      <c r="J2408" s="453"/>
      <c r="K2408" s="453"/>
      <c r="L2408" s="453"/>
      <c r="M2408" s="454"/>
      <c r="N2408" s="455"/>
      <c r="O2408" s="456"/>
      <c r="P2408" s="456"/>
      <c r="Q2408" s="456"/>
      <c r="R2408" s="456"/>
      <c r="S2408" s="456"/>
      <c r="T2408" s="456"/>
      <c r="U2408" s="456"/>
      <c r="V2408" s="456"/>
      <c r="W2408" s="456"/>
      <c r="X2408" s="456"/>
      <c r="Y2408" s="456"/>
      <c r="Z2408" s="456"/>
      <c r="AA2408" s="456"/>
      <c r="AB2408" s="456"/>
      <c r="AC2408" s="456"/>
      <c r="AD2408" s="456"/>
      <c r="AE2408" s="457"/>
      <c r="AF2408" s="455"/>
      <c r="AG2408" s="456"/>
      <c r="AH2408" s="456"/>
      <c r="AI2408" s="456"/>
      <c r="AJ2408" s="456"/>
      <c r="AK2408" s="456"/>
      <c r="AL2408" s="456"/>
      <c r="AM2408" s="456"/>
      <c r="AN2408" s="457"/>
      <c r="AO2408" s="455"/>
      <c r="AP2408" s="456"/>
      <c r="AQ2408" s="456"/>
      <c r="AR2408" s="456"/>
      <c r="AS2408" s="456"/>
      <c r="AT2408" s="456"/>
      <c r="AU2408" s="456"/>
      <c r="AV2408" s="456"/>
      <c r="AW2408" s="456"/>
      <c r="AX2408" s="456"/>
      <c r="AY2408" s="456"/>
      <c r="AZ2408" s="456"/>
      <c r="BA2408" s="456"/>
      <c r="BB2408" s="456"/>
      <c r="BC2408" s="456"/>
      <c r="BD2408" s="456"/>
      <c r="BE2408" s="456"/>
      <c r="BF2408" s="456"/>
      <c r="BG2408" s="457"/>
      <c r="BH2408" s="458"/>
      <c r="BI2408" s="459"/>
      <c r="BJ2408" s="459"/>
      <c r="BK2408" s="459"/>
      <c r="BL2408" s="459"/>
      <c r="BM2408" s="460"/>
      <c r="BN2408" s="314"/>
      <c r="BO2408" s="314"/>
      <c r="BP2408" s="1"/>
      <c r="BQ2408" s="120">
        <f>IF($F$3="","",IF(N2408=$F$3,COUNTIF(BQ$23:BQ2407,"&gt;0")+1,0))</f>
        <v>0</v>
      </c>
      <c r="BR2408" s="1"/>
      <c r="BS2408" s="20" t="str">
        <f>IF($N2408="","",IF(VLOOKUP(VLOOKUP($N2408,IMPOSTAZIONI!$E$6:$I$13,5,FALSE),IMPOSTAZIONI!$B$25:$N$32,3,FALSE)=0,"",VLOOKUP(VLOOKUP($N2408,IMPOSTAZIONI!$E$6:$I$13,5,FALSE),IMPOSTAZIONI!$B$25:$N$32,3,FALSE)))</f>
        <v/>
      </c>
      <c r="BT2408" s="20" t="str">
        <f>IF($N2408="","",IF(VLOOKUP(VLOOKUP($N2408,IMPOSTAZIONI!$E$6:$I$13,5,FALSE),IMPOSTAZIONI!$B$25:$N$32,6,FALSE)=0,"",VLOOKUP(VLOOKUP($N2408,IMPOSTAZIONI!$E$6:$I$13,5,FALSE),IMPOSTAZIONI!$B$25:$N$32,6,FALSE)))</f>
        <v/>
      </c>
      <c r="BU2408" s="20" t="str">
        <f>IF($N2408="","",IF(VLOOKUP(VLOOKUP($N2408,IMPOSTAZIONI!$E$6:$I$13,5,FALSE),IMPOSTAZIONI!$B$25:$N$32,9,FALSE)=0,"",VLOOKUP(VLOOKUP($N2408,IMPOSTAZIONI!$E$6:$I$13,5,FALSE),IMPOSTAZIONI!$B$25:$N$32,9,FALSE)))</f>
        <v/>
      </c>
      <c r="BV2408" s="20" t="str">
        <f>IF($N2408="","",IF(VLOOKUP(VLOOKUP($N2408,IMPOSTAZIONI!$E$6:$I$13,5,FALSE),IMPOSTAZIONI!$B$25:$N$32,12,FALSE)=0,"",VLOOKUP(VLOOKUP($N2408,IMPOSTAZIONI!$E$6:$I$13,5,FALSE),IMPOSTAZIONI!$B$25:$N$32,12,FALSE)))</f>
        <v/>
      </c>
      <c r="BW2408" s="221" t="str">
        <f t="shared" si="613"/>
        <v/>
      </c>
      <c r="BX2408" s="221" t="str">
        <f t="shared" si="614"/>
        <v/>
      </c>
      <c r="BY2408" s="221">
        <f t="shared" si="615"/>
        <v>0</v>
      </c>
      <c r="BZ2408" s="231">
        <f t="shared" si="616"/>
        <v>0</v>
      </c>
      <c r="CA2408" s="246">
        <f t="shared" si="617"/>
        <v>0</v>
      </c>
      <c r="CB2408" s="246">
        <f t="shared" si="618"/>
        <v>0</v>
      </c>
      <c r="CC2408" s="246" t="str">
        <f t="shared" si="619"/>
        <v/>
      </c>
      <c r="CD2408" s="246">
        <f t="shared" si="620"/>
        <v>5</v>
      </c>
      <c r="CE2408" s="246">
        <f t="shared" si="621"/>
        <v>0</v>
      </c>
      <c r="CF2408" s="276">
        <f t="shared" si="622"/>
        <v>0</v>
      </c>
      <c r="CG2408" s="277">
        <f t="shared" si="622"/>
        <v>0</v>
      </c>
      <c r="CH2408" s="277">
        <f t="shared" si="622"/>
        <v>0</v>
      </c>
      <c r="CI2408" s="278">
        <f t="shared" si="611"/>
        <v>0</v>
      </c>
      <c r="CJ2408" s="280">
        <f t="shared" si="623"/>
        <v>0</v>
      </c>
      <c r="CK2408" s="232">
        <f t="shared" si="624"/>
        <v>0</v>
      </c>
      <c r="CL2408" s="1"/>
    </row>
    <row r="2409" spans="1:90" ht="18" customHeight="1">
      <c r="A2409" s="1"/>
      <c r="B2409" s="1"/>
      <c r="C2409" s="314"/>
      <c r="D2409" s="287" t="str">
        <f t="shared" si="610"/>
        <v/>
      </c>
      <c r="E2409" s="449" t="str">
        <f t="shared" si="612"/>
        <v/>
      </c>
      <c r="F2409" s="450"/>
      <c r="G2409" s="451"/>
      <c r="H2409" s="452"/>
      <c r="I2409" s="453"/>
      <c r="J2409" s="453"/>
      <c r="K2409" s="453"/>
      <c r="L2409" s="453"/>
      <c r="M2409" s="454"/>
      <c r="N2409" s="455"/>
      <c r="O2409" s="456"/>
      <c r="P2409" s="456"/>
      <c r="Q2409" s="456"/>
      <c r="R2409" s="456"/>
      <c r="S2409" s="456"/>
      <c r="T2409" s="456"/>
      <c r="U2409" s="456"/>
      <c r="V2409" s="456"/>
      <c r="W2409" s="456"/>
      <c r="X2409" s="456"/>
      <c r="Y2409" s="456"/>
      <c r="Z2409" s="456"/>
      <c r="AA2409" s="456"/>
      <c r="AB2409" s="456"/>
      <c r="AC2409" s="456"/>
      <c r="AD2409" s="456"/>
      <c r="AE2409" s="457"/>
      <c r="AF2409" s="455"/>
      <c r="AG2409" s="456"/>
      <c r="AH2409" s="456"/>
      <c r="AI2409" s="456"/>
      <c r="AJ2409" s="456"/>
      <c r="AK2409" s="456"/>
      <c r="AL2409" s="456"/>
      <c r="AM2409" s="456"/>
      <c r="AN2409" s="457"/>
      <c r="AO2409" s="455"/>
      <c r="AP2409" s="456"/>
      <c r="AQ2409" s="456"/>
      <c r="AR2409" s="456"/>
      <c r="AS2409" s="456"/>
      <c r="AT2409" s="456"/>
      <c r="AU2409" s="456"/>
      <c r="AV2409" s="456"/>
      <c r="AW2409" s="456"/>
      <c r="AX2409" s="456"/>
      <c r="AY2409" s="456"/>
      <c r="AZ2409" s="456"/>
      <c r="BA2409" s="456"/>
      <c r="BB2409" s="456"/>
      <c r="BC2409" s="456"/>
      <c r="BD2409" s="456"/>
      <c r="BE2409" s="456"/>
      <c r="BF2409" s="456"/>
      <c r="BG2409" s="457"/>
      <c r="BH2409" s="458"/>
      <c r="BI2409" s="459"/>
      <c r="BJ2409" s="459"/>
      <c r="BK2409" s="459"/>
      <c r="BL2409" s="459"/>
      <c r="BM2409" s="460"/>
      <c r="BN2409" s="314"/>
      <c r="BO2409" s="314"/>
      <c r="BP2409" s="1"/>
      <c r="BQ2409" s="120">
        <f>IF($F$3="","",IF(N2409=$F$3,COUNTIF(BQ$23:BQ2408,"&gt;0")+1,0))</f>
        <v>0</v>
      </c>
      <c r="BR2409" s="1"/>
      <c r="BS2409" s="20" t="str">
        <f>IF($N2409="","",IF(VLOOKUP(VLOOKUP($N2409,IMPOSTAZIONI!$E$6:$I$13,5,FALSE),IMPOSTAZIONI!$B$25:$N$32,3,FALSE)=0,"",VLOOKUP(VLOOKUP($N2409,IMPOSTAZIONI!$E$6:$I$13,5,FALSE),IMPOSTAZIONI!$B$25:$N$32,3,FALSE)))</f>
        <v/>
      </c>
      <c r="BT2409" s="20" t="str">
        <f>IF($N2409="","",IF(VLOOKUP(VLOOKUP($N2409,IMPOSTAZIONI!$E$6:$I$13,5,FALSE),IMPOSTAZIONI!$B$25:$N$32,6,FALSE)=0,"",VLOOKUP(VLOOKUP($N2409,IMPOSTAZIONI!$E$6:$I$13,5,FALSE),IMPOSTAZIONI!$B$25:$N$32,6,FALSE)))</f>
        <v/>
      </c>
      <c r="BU2409" s="20" t="str">
        <f>IF($N2409="","",IF(VLOOKUP(VLOOKUP($N2409,IMPOSTAZIONI!$E$6:$I$13,5,FALSE),IMPOSTAZIONI!$B$25:$N$32,9,FALSE)=0,"",VLOOKUP(VLOOKUP($N2409,IMPOSTAZIONI!$E$6:$I$13,5,FALSE),IMPOSTAZIONI!$B$25:$N$32,9,FALSE)))</f>
        <v/>
      </c>
      <c r="BV2409" s="20" t="str">
        <f>IF($N2409="","",IF(VLOOKUP(VLOOKUP($N2409,IMPOSTAZIONI!$E$6:$I$13,5,FALSE),IMPOSTAZIONI!$B$25:$N$32,12,FALSE)=0,"",VLOOKUP(VLOOKUP($N2409,IMPOSTAZIONI!$E$6:$I$13,5,FALSE),IMPOSTAZIONI!$B$25:$N$32,12,FALSE)))</f>
        <v/>
      </c>
      <c r="BW2409" s="221" t="str">
        <f t="shared" si="613"/>
        <v/>
      </c>
      <c r="BX2409" s="221" t="str">
        <f t="shared" si="614"/>
        <v/>
      </c>
      <c r="BY2409" s="221">
        <f t="shared" si="615"/>
        <v>0</v>
      </c>
      <c r="BZ2409" s="231">
        <f t="shared" si="616"/>
        <v>0</v>
      </c>
      <c r="CA2409" s="246">
        <f t="shared" si="617"/>
        <v>0</v>
      </c>
      <c r="CB2409" s="246">
        <f t="shared" si="618"/>
        <v>0</v>
      </c>
      <c r="CC2409" s="246" t="str">
        <f t="shared" si="619"/>
        <v/>
      </c>
      <c r="CD2409" s="246">
        <f t="shared" si="620"/>
        <v>5</v>
      </c>
      <c r="CE2409" s="246">
        <f t="shared" si="621"/>
        <v>0</v>
      </c>
      <c r="CF2409" s="276">
        <f t="shared" si="622"/>
        <v>0</v>
      </c>
      <c r="CG2409" s="277">
        <f t="shared" si="622"/>
        <v>0</v>
      </c>
      <c r="CH2409" s="277">
        <f t="shared" si="622"/>
        <v>0</v>
      </c>
      <c r="CI2409" s="278">
        <f t="shared" si="611"/>
        <v>0</v>
      </c>
      <c r="CJ2409" s="280">
        <f t="shared" si="623"/>
        <v>0</v>
      </c>
      <c r="CK2409" s="232">
        <f t="shared" si="624"/>
        <v>0</v>
      </c>
      <c r="CL2409" s="1"/>
    </row>
    <row r="2410" spans="1:90" ht="18" customHeight="1">
      <c r="A2410" s="1"/>
      <c r="B2410" s="1"/>
      <c r="C2410" s="314"/>
      <c r="D2410" s="287" t="str">
        <f t="shared" si="610"/>
        <v/>
      </c>
      <c r="E2410" s="449" t="str">
        <f t="shared" si="612"/>
        <v/>
      </c>
      <c r="F2410" s="450"/>
      <c r="G2410" s="451"/>
      <c r="H2410" s="452"/>
      <c r="I2410" s="453"/>
      <c r="J2410" s="453"/>
      <c r="K2410" s="453"/>
      <c r="L2410" s="453"/>
      <c r="M2410" s="454"/>
      <c r="N2410" s="455"/>
      <c r="O2410" s="456"/>
      <c r="P2410" s="456"/>
      <c r="Q2410" s="456"/>
      <c r="R2410" s="456"/>
      <c r="S2410" s="456"/>
      <c r="T2410" s="456"/>
      <c r="U2410" s="456"/>
      <c r="V2410" s="456"/>
      <c r="W2410" s="456"/>
      <c r="X2410" s="456"/>
      <c r="Y2410" s="456"/>
      <c r="Z2410" s="456"/>
      <c r="AA2410" s="456"/>
      <c r="AB2410" s="456"/>
      <c r="AC2410" s="456"/>
      <c r="AD2410" s="456"/>
      <c r="AE2410" s="457"/>
      <c r="AF2410" s="455"/>
      <c r="AG2410" s="456"/>
      <c r="AH2410" s="456"/>
      <c r="AI2410" s="456"/>
      <c r="AJ2410" s="456"/>
      <c r="AK2410" s="456"/>
      <c r="AL2410" s="456"/>
      <c r="AM2410" s="456"/>
      <c r="AN2410" s="457"/>
      <c r="AO2410" s="455"/>
      <c r="AP2410" s="456"/>
      <c r="AQ2410" s="456"/>
      <c r="AR2410" s="456"/>
      <c r="AS2410" s="456"/>
      <c r="AT2410" s="456"/>
      <c r="AU2410" s="456"/>
      <c r="AV2410" s="456"/>
      <c r="AW2410" s="456"/>
      <c r="AX2410" s="456"/>
      <c r="AY2410" s="456"/>
      <c r="AZ2410" s="456"/>
      <c r="BA2410" s="456"/>
      <c r="BB2410" s="456"/>
      <c r="BC2410" s="456"/>
      <c r="BD2410" s="456"/>
      <c r="BE2410" s="456"/>
      <c r="BF2410" s="456"/>
      <c r="BG2410" s="457"/>
      <c r="BH2410" s="458"/>
      <c r="BI2410" s="459"/>
      <c r="BJ2410" s="459"/>
      <c r="BK2410" s="459"/>
      <c r="BL2410" s="459"/>
      <c r="BM2410" s="460"/>
      <c r="BN2410" s="314"/>
      <c r="BO2410" s="314"/>
      <c r="BP2410" s="1"/>
      <c r="BQ2410" s="120">
        <f>IF($F$3="","",IF(N2410=$F$3,COUNTIF(BQ$23:BQ2409,"&gt;0")+1,0))</f>
        <v>0</v>
      </c>
      <c r="BR2410" s="1"/>
      <c r="BS2410" s="20" t="str">
        <f>IF($N2410="","",IF(VLOOKUP(VLOOKUP($N2410,IMPOSTAZIONI!$E$6:$I$13,5,FALSE),IMPOSTAZIONI!$B$25:$N$32,3,FALSE)=0,"",VLOOKUP(VLOOKUP($N2410,IMPOSTAZIONI!$E$6:$I$13,5,FALSE),IMPOSTAZIONI!$B$25:$N$32,3,FALSE)))</f>
        <v/>
      </c>
      <c r="BT2410" s="20" t="str">
        <f>IF($N2410="","",IF(VLOOKUP(VLOOKUP($N2410,IMPOSTAZIONI!$E$6:$I$13,5,FALSE),IMPOSTAZIONI!$B$25:$N$32,6,FALSE)=0,"",VLOOKUP(VLOOKUP($N2410,IMPOSTAZIONI!$E$6:$I$13,5,FALSE),IMPOSTAZIONI!$B$25:$N$32,6,FALSE)))</f>
        <v/>
      </c>
      <c r="BU2410" s="20" t="str">
        <f>IF($N2410="","",IF(VLOOKUP(VLOOKUP($N2410,IMPOSTAZIONI!$E$6:$I$13,5,FALSE),IMPOSTAZIONI!$B$25:$N$32,9,FALSE)=0,"",VLOOKUP(VLOOKUP($N2410,IMPOSTAZIONI!$E$6:$I$13,5,FALSE),IMPOSTAZIONI!$B$25:$N$32,9,FALSE)))</f>
        <v/>
      </c>
      <c r="BV2410" s="20" t="str">
        <f>IF($N2410="","",IF(VLOOKUP(VLOOKUP($N2410,IMPOSTAZIONI!$E$6:$I$13,5,FALSE),IMPOSTAZIONI!$B$25:$N$32,12,FALSE)=0,"",VLOOKUP(VLOOKUP($N2410,IMPOSTAZIONI!$E$6:$I$13,5,FALSE),IMPOSTAZIONI!$B$25:$N$32,12,FALSE)))</f>
        <v/>
      </c>
      <c r="BW2410" s="221" t="str">
        <f t="shared" si="613"/>
        <v/>
      </c>
      <c r="BX2410" s="221" t="str">
        <f t="shared" si="614"/>
        <v/>
      </c>
      <c r="BY2410" s="221">
        <f t="shared" si="615"/>
        <v>0</v>
      </c>
      <c r="BZ2410" s="231">
        <f t="shared" si="616"/>
        <v>0</v>
      </c>
      <c r="CA2410" s="246">
        <f t="shared" si="617"/>
        <v>0</v>
      </c>
      <c r="CB2410" s="246">
        <f t="shared" si="618"/>
        <v>0</v>
      </c>
      <c r="CC2410" s="246" t="str">
        <f t="shared" si="619"/>
        <v/>
      </c>
      <c r="CD2410" s="246">
        <f t="shared" si="620"/>
        <v>5</v>
      </c>
      <c r="CE2410" s="246">
        <f t="shared" si="621"/>
        <v>0</v>
      </c>
      <c r="CF2410" s="276">
        <f t="shared" si="622"/>
        <v>0</v>
      </c>
      <c r="CG2410" s="277">
        <f t="shared" si="622"/>
        <v>0</v>
      </c>
      <c r="CH2410" s="277">
        <f t="shared" si="622"/>
        <v>0</v>
      </c>
      <c r="CI2410" s="278">
        <f t="shared" si="611"/>
        <v>0</v>
      </c>
      <c r="CJ2410" s="280">
        <f t="shared" si="623"/>
        <v>0</v>
      </c>
      <c r="CK2410" s="232">
        <f t="shared" si="624"/>
        <v>0</v>
      </c>
      <c r="CL2410" s="1"/>
    </row>
    <row r="2411" spans="1:90" ht="18" customHeight="1">
      <c r="A2411" s="1"/>
      <c r="B2411" s="1"/>
      <c r="C2411" s="314"/>
      <c r="D2411" s="287" t="str">
        <f t="shared" si="610"/>
        <v/>
      </c>
      <c r="E2411" s="449" t="str">
        <f t="shared" si="612"/>
        <v/>
      </c>
      <c r="F2411" s="450"/>
      <c r="G2411" s="451"/>
      <c r="H2411" s="452"/>
      <c r="I2411" s="453"/>
      <c r="J2411" s="453"/>
      <c r="K2411" s="453"/>
      <c r="L2411" s="453"/>
      <c r="M2411" s="454"/>
      <c r="N2411" s="455"/>
      <c r="O2411" s="456"/>
      <c r="P2411" s="456"/>
      <c r="Q2411" s="456"/>
      <c r="R2411" s="456"/>
      <c r="S2411" s="456"/>
      <c r="T2411" s="456"/>
      <c r="U2411" s="456"/>
      <c r="V2411" s="456"/>
      <c r="W2411" s="456"/>
      <c r="X2411" s="456"/>
      <c r="Y2411" s="456"/>
      <c r="Z2411" s="456"/>
      <c r="AA2411" s="456"/>
      <c r="AB2411" s="456"/>
      <c r="AC2411" s="456"/>
      <c r="AD2411" s="456"/>
      <c r="AE2411" s="457"/>
      <c r="AF2411" s="455"/>
      <c r="AG2411" s="456"/>
      <c r="AH2411" s="456"/>
      <c r="AI2411" s="456"/>
      <c r="AJ2411" s="456"/>
      <c r="AK2411" s="456"/>
      <c r="AL2411" s="456"/>
      <c r="AM2411" s="456"/>
      <c r="AN2411" s="457"/>
      <c r="AO2411" s="455"/>
      <c r="AP2411" s="456"/>
      <c r="AQ2411" s="456"/>
      <c r="AR2411" s="456"/>
      <c r="AS2411" s="456"/>
      <c r="AT2411" s="456"/>
      <c r="AU2411" s="456"/>
      <c r="AV2411" s="456"/>
      <c r="AW2411" s="456"/>
      <c r="AX2411" s="456"/>
      <c r="AY2411" s="456"/>
      <c r="AZ2411" s="456"/>
      <c r="BA2411" s="456"/>
      <c r="BB2411" s="456"/>
      <c r="BC2411" s="456"/>
      <c r="BD2411" s="456"/>
      <c r="BE2411" s="456"/>
      <c r="BF2411" s="456"/>
      <c r="BG2411" s="457"/>
      <c r="BH2411" s="458"/>
      <c r="BI2411" s="459"/>
      <c r="BJ2411" s="459"/>
      <c r="BK2411" s="459"/>
      <c r="BL2411" s="459"/>
      <c r="BM2411" s="460"/>
      <c r="BN2411" s="314"/>
      <c r="BO2411" s="314"/>
      <c r="BP2411" s="1"/>
      <c r="BQ2411" s="120">
        <f>IF($F$3="","",IF(N2411=$F$3,COUNTIF(BQ$23:BQ2410,"&gt;0")+1,0))</f>
        <v>0</v>
      </c>
      <c r="BR2411" s="1"/>
      <c r="BS2411" s="20" t="str">
        <f>IF($N2411="","",IF(VLOOKUP(VLOOKUP($N2411,IMPOSTAZIONI!$E$6:$I$13,5,FALSE),IMPOSTAZIONI!$B$25:$N$32,3,FALSE)=0,"",VLOOKUP(VLOOKUP($N2411,IMPOSTAZIONI!$E$6:$I$13,5,FALSE),IMPOSTAZIONI!$B$25:$N$32,3,FALSE)))</f>
        <v/>
      </c>
      <c r="BT2411" s="20" t="str">
        <f>IF($N2411="","",IF(VLOOKUP(VLOOKUP($N2411,IMPOSTAZIONI!$E$6:$I$13,5,FALSE),IMPOSTAZIONI!$B$25:$N$32,6,FALSE)=0,"",VLOOKUP(VLOOKUP($N2411,IMPOSTAZIONI!$E$6:$I$13,5,FALSE),IMPOSTAZIONI!$B$25:$N$32,6,FALSE)))</f>
        <v/>
      </c>
      <c r="BU2411" s="20" t="str">
        <f>IF($N2411="","",IF(VLOOKUP(VLOOKUP($N2411,IMPOSTAZIONI!$E$6:$I$13,5,FALSE),IMPOSTAZIONI!$B$25:$N$32,9,FALSE)=0,"",VLOOKUP(VLOOKUP($N2411,IMPOSTAZIONI!$E$6:$I$13,5,FALSE),IMPOSTAZIONI!$B$25:$N$32,9,FALSE)))</f>
        <v/>
      </c>
      <c r="BV2411" s="20" t="str">
        <f>IF($N2411="","",IF(VLOOKUP(VLOOKUP($N2411,IMPOSTAZIONI!$E$6:$I$13,5,FALSE),IMPOSTAZIONI!$B$25:$N$32,12,FALSE)=0,"",VLOOKUP(VLOOKUP($N2411,IMPOSTAZIONI!$E$6:$I$13,5,FALSE),IMPOSTAZIONI!$B$25:$N$32,12,FALSE)))</f>
        <v/>
      </c>
      <c r="BW2411" s="221" t="str">
        <f t="shared" si="613"/>
        <v/>
      </c>
      <c r="BX2411" s="221" t="str">
        <f t="shared" si="614"/>
        <v/>
      </c>
      <c r="BY2411" s="221">
        <f t="shared" si="615"/>
        <v>0</v>
      </c>
      <c r="BZ2411" s="231">
        <f t="shared" si="616"/>
        <v>0</v>
      </c>
      <c r="CA2411" s="246">
        <f t="shared" si="617"/>
        <v>0</v>
      </c>
      <c r="CB2411" s="246">
        <f t="shared" si="618"/>
        <v>0</v>
      </c>
      <c r="CC2411" s="246" t="str">
        <f t="shared" si="619"/>
        <v/>
      </c>
      <c r="CD2411" s="246">
        <f t="shared" si="620"/>
        <v>5</v>
      </c>
      <c r="CE2411" s="246">
        <f t="shared" si="621"/>
        <v>0</v>
      </c>
      <c r="CF2411" s="276">
        <f t="shared" si="622"/>
        <v>0</v>
      </c>
      <c r="CG2411" s="277">
        <f t="shared" si="622"/>
        <v>0</v>
      </c>
      <c r="CH2411" s="277">
        <f t="shared" si="622"/>
        <v>0</v>
      </c>
      <c r="CI2411" s="278">
        <f t="shared" si="611"/>
        <v>0</v>
      </c>
      <c r="CJ2411" s="280">
        <f t="shared" si="623"/>
        <v>0</v>
      </c>
      <c r="CK2411" s="232">
        <f t="shared" si="624"/>
        <v>0</v>
      </c>
      <c r="CL2411" s="1"/>
    </row>
    <row r="2412" spans="1:90" ht="18" customHeight="1">
      <c r="A2412" s="1"/>
      <c r="B2412" s="1"/>
      <c r="C2412" s="314"/>
      <c r="D2412" s="287" t="str">
        <f t="shared" si="610"/>
        <v/>
      </c>
      <c r="E2412" s="449" t="str">
        <f t="shared" si="612"/>
        <v/>
      </c>
      <c r="F2412" s="450"/>
      <c r="G2412" s="451"/>
      <c r="H2412" s="452"/>
      <c r="I2412" s="453"/>
      <c r="J2412" s="453"/>
      <c r="K2412" s="453"/>
      <c r="L2412" s="453"/>
      <c r="M2412" s="454"/>
      <c r="N2412" s="455"/>
      <c r="O2412" s="456"/>
      <c r="P2412" s="456"/>
      <c r="Q2412" s="456"/>
      <c r="R2412" s="456"/>
      <c r="S2412" s="456"/>
      <c r="T2412" s="456"/>
      <c r="U2412" s="456"/>
      <c r="V2412" s="456"/>
      <c r="W2412" s="456"/>
      <c r="X2412" s="456"/>
      <c r="Y2412" s="456"/>
      <c r="Z2412" s="456"/>
      <c r="AA2412" s="456"/>
      <c r="AB2412" s="456"/>
      <c r="AC2412" s="456"/>
      <c r="AD2412" s="456"/>
      <c r="AE2412" s="457"/>
      <c r="AF2412" s="455"/>
      <c r="AG2412" s="456"/>
      <c r="AH2412" s="456"/>
      <c r="AI2412" s="456"/>
      <c r="AJ2412" s="456"/>
      <c r="AK2412" s="456"/>
      <c r="AL2412" s="456"/>
      <c r="AM2412" s="456"/>
      <c r="AN2412" s="457"/>
      <c r="AO2412" s="455"/>
      <c r="AP2412" s="456"/>
      <c r="AQ2412" s="456"/>
      <c r="AR2412" s="456"/>
      <c r="AS2412" s="456"/>
      <c r="AT2412" s="456"/>
      <c r="AU2412" s="456"/>
      <c r="AV2412" s="456"/>
      <c r="AW2412" s="456"/>
      <c r="AX2412" s="456"/>
      <c r="AY2412" s="456"/>
      <c r="AZ2412" s="456"/>
      <c r="BA2412" s="456"/>
      <c r="BB2412" s="456"/>
      <c r="BC2412" s="456"/>
      <c r="BD2412" s="456"/>
      <c r="BE2412" s="456"/>
      <c r="BF2412" s="456"/>
      <c r="BG2412" s="457"/>
      <c r="BH2412" s="458"/>
      <c r="BI2412" s="459"/>
      <c r="BJ2412" s="459"/>
      <c r="BK2412" s="459"/>
      <c r="BL2412" s="459"/>
      <c r="BM2412" s="460"/>
      <c r="BN2412" s="314"/>
      <c r="BO2412" s="314"/>
      <c r="BP2412" s="1"/>
      <c r="BQ2412" s="120">
        <f>IF($F$3="","",IF(N2412=$F$3,COUNTIF(BQ$23:BQ2411,"&gt;0")+1,0))</f>
        <v>0</v>
      </c>
      <c r="BR2412" s="1"/>
      <c r="BS2412" s="20" t="str">
        <f>IF($N2412="","",IF(VLOOKUP(VLOOKUP($N2412,IMPOSTAZIONI!$E$6:$I$13,5,FALSE),IMPOSTAZIONI!$B$25:$N$32,3,FALSE)=0,"",VLOOKUP(VLOOKUP($N2412,IMPOSTAZIONI!$E$6:$I$13,5,FALSE),IMPOSTAZIONI!$B$25:$N$32,3,FALSE)))</f>
        <v/>
      </c>
      <c r="BT2412" s="20" t="str">
        <f>IF($N2412="","",IF(VLOOKUP(VLOOKUP($N2412,IMPOSTAZIONI!$E$6:$I$13,5,FALSE),IMPOSTAZIONI!$B$25:$N$32,6,FALSE)=0,"",VLOOKUP(VLOOKUP($N2412,IMPOSTAZIONI!$E$6:$I$13,5,FALSE),IMPOSTAZIONI!$B$25:$N$32,6,FALSE)))</f>
        <v/>
      </c>
      <c r="BU2412" s="20" t="str">
        <f>IF($N2412="","",IF(VLOOKUP(VLOOKUP($N2412,IMPOSTAZIONI!$E$6:$I$13,5,FALSE),IMPOSTAZIONI!$B$25:$N$32,9,FALSE)=0,"",VLOOKUP(VLOOKUP($N2412,IMPOSTAZIONI!$E$6:$I$13,5,FALSE),IMPOSTAZIONI!$B$25:$N$32,9,FALSE)))</f>
        <v/>
      </c>
      <c r="BV2412" s="20" t="str">
        <f>IF($N2412="","",IF(VLOOKUP(VLOOKUP($N2412,IMPOSTAZIONI!$E$6:$I$13,5,FALSE),IMPOSTAZIONI!$B$25:$N$32,12,FALSE)=0,"",VLOOKUP(VLOOKUP($N2412,IMPOSTAZIONI!$E$6:$I$13,5,FALSE),IMPOSTAZIONI!$B$25:$N$32,12,FALSE)))</f>
        <v/>
      </c>
      <c r="BW2412" s="221" t="str">
        <f t="shared" si="613"/>
        <v/>
      </c>
      <c r="BX2412" s="221" t="str">
        <f t="shared" si="614"/>
        <v/>
      </c>
      <c r="BY2412" s="221">
        <f t="shared" si="615"/>
        <v>0</v>
      </c>
      <c r="BZ2412" s="231">
        <f t="shared" si="616"/>
        <v>0</v>
      </c>
      <c r="CA2412" s="246">
        <f t="shared" si="617"/>
        <v>0</v>
      </c>
      <c r="CB2412" s="246">
        <f t="shared" si="618"/>
        <v>0</v>
      </c>
      <c r="CC2412" s="246" t="str">
        <f t="shared" si="619"/>
        <v/>
      </c>
      <c r="CD2412" s="246">
        <f t="shared" si="620"/>
        <v>5</v>
      </c>
      <c r="CE2412" s="246">
        <f t="shared" si="621"/>
        <v>0</v>
      </c>
      <c r="CF2412" s="276">
        <f t="shared" si="622"/>
        <v>0</v>
      </c>
      <c r="CG2412" s="277">
        <f t="shared" si="622"/>
        <v>0</v>
      </c>
      <c r="CH2412" s="277">
        <f t="shared" si="622"/>
        <v>0</v>
      </c>
      <c r="CI2412" s="278">
        <f t="shared" si="611"/>
        <v>0</v>
      </c>
      <c r="CJ2412" s="280">
        <f t="shared" si="623"/>
        <v>0</v>
      </c>
      <c r="CK2412" s="232">
        <f t="shared" si="624"/>
        <v>0</v>
      </c>
      <c r="CL2412" s="1"/>
    </row>
    <row r="2413" spans="1:90" ht="18" customHeight="1">
      <c r="A2413" s="1"/>
      <c r="B2413" s="1"/>
      <c r="C2413" s="314"/>
      <c r="D2413" s="287" t="str">
        <f t="shared" si="610"/>
        <v/>
      </c>
      <c r="E2413" s="449" t="str">
        <f t="shared" si="612"/>
        <v/>
      </c>
      <c r="F2413" s="450"/>
      <c r="G2413" s="451"/>
      <c r="H2413" s="452"/>
      <c r="I2413" s="453"/>
      <c r="J2413" s="453"/>
      <c r="K2413" s="453"/>
      <c r="L2413" s="453"/>
      <c r="M2413" s="454"/>
      <c r="N2413" s="455"/>
      <c r="O2413" s="456"/>
      <c r="P2413" s="456"/>
      <c r="Q2413" s="456"/>
      <c r="R2413" s="456"/>
      <c r="S2413" s="456"/>
      <c r="T2413" s="456"/>
      <c r="U2413" s="456"/>
      <c r="V2413" s="456"/>
      <c r="W2413" s="456"/>
      <c r="X2413" s="456"/>
      <c r="Y2413" s="456"/>
      <c r="Z2413" s="456"/>
      <c r="AA2413" s="456"/>
      <c r="AB2413" s="456"/>
      <c r="AC2413" s="456"/>
      <c r="AD2413" s="456"/>
      <c r="AE2413" s="457"/>
      <c r="AF2413" s="455"/>
      <c r="AG2413" s="456"/>
      <c r="AH2413" s="456"/>
      <c r="AI2413" s="456"/>
      <c r="AJ2413" s="456"/>
      <c r="AK2413" s="456"/>
      <c r="AL2413" s="456"/>
      <c r="AM2413" s="456"/>
      <c r="AN2413" s="457"/>
      <c r="AO2413" s="455"/>
      <c r="AP2413" s="456"/>
      <c r="AQ2413" s="456"/>
      <c r="AR2413" s="456"/>
      <c r="AS2413" s="456"/>
      <c r="AT2413" s="456"/>
      <c r="AU2413" s="456"/>
      <c r="AV2413" s="456"/>
      <c r="AW2413" s="456"/>
      <c r="AX2413" s="456"/>
      <c r="AY2413" s="456"/>
      <c r="AZ2413" s="456"/>
      <c r="BA2413" s="456"/>
      <c r="BB2413" s="456"/>
      <c r="BC2413" s="456"/>
      <c r="BD2413" s="456"/>
      <c r="BE2413" s="456"/>
      <c r="BF2413" s="456"/>
      <c r="BG2413" s="457"/>
      <c r="BH2413" s="458"/>
      <c r="BI2413" s="459"/>
      <c r="BJ2413" s="459"/>
      <c r="BK2413" s="459"/>
      <c r="BL2413" s="459"/>
      <c r="BM2413" s="460"/>
      <c r="BN2413" s="314"/>
      <c r="BO2413" s="314"/>
      <c r="BP2413" s="1"/>
      <c r="BQ2413" s="120">
        <f>IF($F$3="","",IF(N2413=$F$3,COUNTIF(BQ$23:BQ2412,"&gt;0")+1,0))</f>
        <v>0</v>
      </c>
      <c r="BR2413" s="1"/>
      <c r="BS2413" s="20" t="str">
        <f>IF($N2413="","",IF(VLOOKUP(VLOOKUP($N2413,IMPOSTAZIONI!$E$6:$I$13,5,FALSE),IMPOSTAZIONI!$B$25:$N$32,3,FALSE)=0,"",VLOOKUP(VLOOKUP($N2413,IMPOSTAZIONI!$E$6:$I$13,5,FALSE),IMPOSTAZIONI!$B$25:$N$32,3,FALSE)))</f>
        <v/>
      </c>
      <c r="BT2413" s="20" t="str">
        <f>IF($N2413="","",IF(VLOOKUP(VLOOKUP($N2413,IMPOSTAZIONI!$E$6:$I$13,5,FALSE),IMPOSTAZIONI!$B$25:$N$32,6,FALSE)=0,"",VLOOKUP(VLOOKUP($N2413,IMPOSTAZIONI!$E$6:$I$13,5,FALSE),IMPOSTAZIONI!$B$25:$N$32,6,FALSE)))</f>
        <v/>
      </c>
      <c r="BU2413" s="20" t="str">
        <f>IF($N2413="","",IF(VLOOKUP(VLOOKUP($N2413,IMPOSTAZIONI!$E$6:$I$13,5,FALSE),IMPOSTAZIONI!$B$25:$N$32,9,FALSE)=0,"",VLOOKUP(VLOOKUP($N2413,IMPOSTAZIONI!$E$6:$I$13,5,FALSE),IMPOSTAZIONI!$B$25:$N$32,9,FALSE)))</f>
        <v/>
      </c>
      <c r="BV2413" s="20" t="str">
        <f>IF($N2413="","",IF(VLOOKUP(VLOOKUP($N2413,IMPOSTAZIONI!$E$6:$I$13,5,FALSE),IMPOSTAZIONI!$B$25:$N$32,12,FALSE)=0,"",VLOOKUP(VLOOKUP($N2413,IMPOSTAZIONI!$E$6:$I$13,5,FALSE),IMPOSTAZIONI!$B$25:$N$32,12,FALSE)))</f>
        <v/>
      </c>
      <c r="BW2413" s="221" t="str">
        <f t="shared" si="613"/>
        <v/>
      </c>
      <c r="BX2413" s="221" t="str">
        <f t="shared" si="614"/>
        <v/>
      </c>
      <c r="BY2413" s="221">
        <f t="shared" si="615"/>
        <v>0</v>
      </c>
      <c r="BZ2413" s="231">
        <f t="shared" si="616"/>
        <v>0</v>
      </c>
      <c r="CA2413" s="246">
        <f t="shared" si="617"/>
        <v>0</v>
      </c>
      <c r="CB2413" s="246">
        <f t="shared" si="618"/>
        <v>0</v>
      </c>
      <c r="CC2413" s="246" t="str">
        <f t="shared" si="619"/>
        <v/>
      </c>
      <c r="CD2413" s="246">
        <f t="shared" si="620"/>
        <v>5</v>
      </c>
      <c r="CE2413" s="246">
        <f t="shared" si="621"/>
        <v>0</v>
      </c>
      <c r="CF2413" s="276">
        <f t="shared" si="622"/>
        <v>0</v>
      </c>
      <c r="CG2413" s="277">
        <f t="shared" si="622"/>
        <v>0</v>
      </c>
      <c r="CH2413" s="277">
        <f t="shared" si="622"/>
        <v>0</v>
      </c>
      <c r="CI2413" s="278">
        <f t="shared" si="611"/>
        <v>0</v>
      </c>
      <c r="CJ2413" s="280">
        <f t="shared" si="623"/>
        <v>0</v>
      </c>
      <c r="CK2413" s="232">
        <f t="shared" si="624"/>
        <v>0</v>
      </c>
      <c r="CL2413" s="1"/>
    </row>
    <row r="2414" spans="1:90" ht="18" customHeight="1">
      <c r="A2414" s="1"/>
      <c r="B2414" s="1"/>
      <c r="C2414" s="314"/>
      <c r="D2414" s="287" t="str">
        <f t="shared" si="610"/>
        <v/>
      </c>
      <c r="E2414" s="449" t="str">
        <f t="shared" si="612"/>
        <v/>
      </c>
      <c r="F2414" s="450"/>
      <c r="G2414" s="451"/>
      <c r="H2414" s="452"/>
      <c r="I2414" s="453"/>
      <c r="J2414" s="453"/>
      <c r="K2414" s="453"/>
      <c r="L2414" s="453"/>
      <c r="M2414" s="454"/>
      <c r="N2414" s="455"/>
      <c r="O2414" s="456"/>
      <c r="P2414" s="456"/>
      <c r="Q2414" s="456"/>
      <c r="R2414" s="456"/>
      <c r="S2414" s="456"/>
      <c r="T2414" s="456"/>
      <c r="U2414" s="456"/>
      <c r="V2414" s="456"/>
      <c r="W2414" s="456"/>
      <c r="X2414" s="456"/>
      <c r="Y2414" s="456"/>
      <c r="Z2414" s="456"/>
      <c r="AA2414" s="456"/>
      <c r="AB2414" s="456"/>
      <c r="AC2414" s="456"/>
      <c r="AD2414" s="456"/>
      <c r="AE2414" s="457"/>
      <c r="AF2414" s="455"/>
      <c r="AG2414" s="456"/>
      <c r="AH2414" s="456"/>
      <c r="AI2414" s="456"/>
      <c r="AJ2414" s="456"/>
      <c r="AK2414" s="456"/>
      <c r="AL2414" s="456"/>
      <c r="AM2414" s="456"/>
      <c r="AN2414" s="457"/>
      <c r="AO2414" s="455"/>
      <c r="AP2414" s="456"/>
      <c r="AQ2414" s="456"/>
      <c r="AR2414" s="456"/>
      <c r="AS2414" s="456"/>
      <c r="AT2414" s="456"/>
      <c r="AU2414" s="456"/>
      <c r="AV2414" s="456"/>
      <c r="AW2414" s="456"/>
      <c r="AX2414" s="456"/>
      <c r="AY2414" s="456"/>
      <c r="AZ2414" s="456"/>
      <c r="BA2414" s="456"/>
      <c r="BB2414" s="456"/>
      <c r="BC2414" s="456"/>
      <c r="BD2414" s="456"/>
      <c r="BE2414" s="456"/>
      <c r="BF2414" s="456"/>
      <c r="BG2414" s="457"/>
      <c r="BH2414" s="458"/>
      <c r="BI2414" s="459"/>
      <c r="BJ2414" s="459"/>
      <c r="BK2414" s="459"/>
      <c r="BL2414" s="459"/>
      <c r="BM2414" s="460"/>
      <c r="BN2414" s="314"/>
      <c r="BO2414" s="314"/>
      <c r="BP2414" s="1"/>
      <c r="BQ2414" s="120">
        <f>IF($F$3="","",IF(N2414=$F$3,COUNTIF(BQ$23:BQ2413,"&gt;0")+1,0))</f>
        <v>0</v>
      </c>
      <c r="BR2414" s="1"/>
      <c r="BS2414" s="20" t="str">
        <f>IF($N2414="","",IF(VLOOKUP(VLOOKUP($N2414,IMPOSTAZIONI!$E$6:$I$13,5,FALSE),IMPOSTAZIONI!$B$25:$N$32,3,FALSE)=0,"",VLOOKUP(VLOOKUP($N2414,IMPOSTAZIONI!$E$6:$I$13,5,FALSE),IMPOSTAZIONI!$B$25:$N$32,3,FALSE)))</f>
        <v/>
      </c>
      <c r="BT2414" s="20" t="str">
        <f>IF($N2414="","",IF(VLOOKUP(VLOOKUP($N2414,IMPOSTAZIONI!$E$6:$I$13,5,FALSE),IMPOSTAZIONI!$B$25:$N$32,6,FALSE)=0,"",VLOOKUP(VLOOKUP($N2414,IMPOSTAZIONI!$E$6:$I$13,5,FALSE),IMPOSTAZIONI!$B$25:$N$32,6,FALSE)))</f>
        <v/>
      </c>
      <c r="BU2414" s="20" t="str">
        <f>IF($N2414="","",IF(VLOOKUP(VLOOKUP($N2414,IMPOSTAZIONI!$E$6:$I$13,5,FALSE),IMPOSTAZIONI!$B$25:$N$32,9,FALSE)=0,"",VLOOKUP(VLOOKUP($N2414,IMPOSTAZIONI!$E$6:$I$13,5,FALSE),IMPOSTAZIONI!$B$25:$N$32,9,FALSE)))</f>
        <v/>
      </c>
      <c r="BV2414" s="20" t="str">
        <f>IF($N2414="","",IF(VLOOKUP(VLOOKUP($N2414,IMPOSTAZIONI!$E$6:$I$13,5,FALSE),IMPOSTAZIONI!$B$25:$N$32,12,FALSE)=0,"",VLOOKUP(VLOOKUP($N2414,IMPOSTAZIONI!$E$6:$I$13,5,FALSE),IMPOSTAZIONI!$B$25:$N$32,12,FALSE)))</f>
        <v/>
      </c>
      <c r="BW2414" s="221" t="str">
        <f t="shared" si="613"/>
        <v/>
      </c>
      <c r="BX2414" s="221" t="str">
        <f t="shared" si="614"/>
        <v/>
      </c>
      <c r="BY2414" s="221">
        <f t="shared" si="615"/>
        <v>0</v>
      </c>
      <c r="BZ2414" s="231">
        <f t="shared" si="616"/>
        <v>0</v>
      </c>
      <c r="CA2414" s="246">
        <f t="shared" si="617"/>
        <v>0</v>
      </c>
      <c r="CB2414" s="246">
        <f t="shared" si="618"/>
        <v>0</v>
      </c>
      <c r="CC2414" s="246" t="str">
        <f t="shared" si="619"/>
        <v/>
      </c>
      <c r="CD2414" s="246">
        <f t="shared" si="620"/>
        <v>5</v>
      </c>
      <c r="CE2414" s="246">
        <f t="shared" si="621"/>
        <v>0</v>
      </c>
      <c r="CF2414" s="276">
        <f t="shared" si="622"/>
        <v>0</v>
      </c>
      <c r="CG2414" s="277">
        <f t="shared" si="622"/>
        <v>0</v>
      </c>
      <c r="CH2414" s="277">
        <f t="shared" si="622"/>
        <v>0</v>
      </c>
      <c r="CI2414" s="278">
        <f t="shared" si="611"/>
        <v>0</v>
      </c>
      <c r="CJ2414" s="280">
        <f t="shared" si="623"/>
        <v>0</v>
      </c>
      <c r="CK2414" s="232">
        <f t="shared" si="624"/>
        <v>0</v>
      </c>
      <c r="CL2414" s="1"/>
    </row>
    <row r="2415" spans="1:90" ht="18" customHeight="1">
      <c r="A2415" s="1"/>
      <c r="B2415" s="1"/>
      <c r="C2415" s="314"/>
      <c r="D2415" s="287" t="str">
        <f t="shared" si="610"/>
        <v/>
      </c>
      <c r="E2415" s="449" t="str">
        <f t="shared" si="612"/>
        <v/>
      </c>
      <c r="F2415" s="450"/>
      <c r="G2415" s="451"/>
      <c r="H2415" s="452"/>
      <c r="I2415" s="453"/>
      <c r="J2415" s="453"/>
      <c r="K2415" s="453"/>
      <c r="L2415" s="453"/>
      <c r="M2415" s="454"/>
      <c r="N2415" s="455"/>
      <c r="O2415" s="456"/>
      <c r="P2415" s="456"/>
      <c r="Q2415" s="456"/>
      <c r="R2415" s="456"/>
      <c r="S2415" s="456"/>
      <c r="T2415" s="456"/>
      <c r="U2415" s="456"/>
      <c r="V2415" s="456"/>
      <c r="W2415" s="456"/>
      <c r="X2415" s="456"/>
      <c r="Y2415" s="456"/>
      <c r="Z2415" s="456"/>
      <c r="AA2415" s="456"/>
      <c r="AB2415" s="456"/>
      <c r="AC2415" s="456"/>
      <c r="AD2415" s="456"/>
      <c r="AE2415" s="457"/>
      <c r="AF2415" s="455"/>
      <c r="AG2415" s="456"/>
      <c r="AH2415" s="456"/>
      <c r="AI2415" s="456"/>
      <c r="AJ2415" s="456"/>
      <c r="AK2415" s="456"/>
      <c r="AL2415" s="456"/>
      <c r="AM2415" s="456"/>
      <c r="AN2415" s="457"/>
      <c r="AO2415" s="455"/>
      <c r="AP2415" s="456"/>
      <c r="AQ2415" s="456"/>
      <c r="AR2415" s="456"/>
      <c r="AS2415" s="456"/>
      <c r="AT2415" s="456"/>
      <c r="AU2415" s="456"/>
      <c r="AV2415" s="456"/>
      <c r="AW2415" s="456"/>
      <c r="AX2415" s="456"/>
      <c r="AY2415" s="456"/>
      <c r="AZ2415" s="456"/>
      <c r="BA2415" s="456"/>
      <c r="BB2415" s="456"/>
      <c r="BC2415" s="456"/>
      <c r="BD2415" s="456"/>
      <c r="BE2415" s="456"/>
      <c r="BF2415" s="456"/>
      <c r="BG2415" s="457"/>
      <c r="BH2415" s="458"/>
      <c r="BI2415" s="459"/>
      <c r="BJ2415" s="459"/>
      <c r="BK2415" s="459"/>
      <c r="BL2415" s="459"/>
      <c r="BM2415" s="460"/>
      <c r="BN2415" s="314"/>
      <c r="BO2415" s="314"/>
      <c r="BP2415" s="1"/>
      <c r="BQ2415" s="120">
        <f>IF($F$3="","",IF(N2415=$F$3,COUNTIF(BQ$23:BQ2414,"&gt;0")+1,0))</f>
        <v>0</v>
      </c>
      <c r="BR2415" s="1"/>
      <c r="BS2415" s="20" t="str">
        <f>IF($N2415="","",IF(VLOOKUP(VLOOKUP($N2415,IMPOSTAZIONI!$E$6:$I$13,5,FALSE),IMPOSTAZIONI!$B$25:$N$32,3,FALSE)=0,"",VLOOKUP(VLOOKUP($N2415,IMPOSTAZIONI!$E$6:$I$13,5,FALSE),IMPOSTAZIONI!$B$25:$N$32,3,FALSE)))</f>
        <v/>
      </c>
      <c r="BT2415" s="20" t="str">
        <f>IF($N2415="","",IF(VLOOKUP(VLOOKUP($N2415,IMPOSTAZIONI!$E$6:$I$13,5,FALSE),IMPOSTAZIONI!$B$25:$N$32,6,FALSE)=0,"",VLOOKUP(VLOOKUP($N2415,IMPOSTAZIONI!$E$6:$I$13,5,FALSE),IMPOSTAZIONI!$B$25:$N$32,6,FALSE)))</f>
        <v/>
      </c>
      <c r="BU2415" s="20" t="str">
        <f>IF($N2415="","",IF(VLOOKUP(VLOOKUP($N2415,IMPOSTAZIONI!$E$6:$I$13,5,FALSE),IMPOSTAZIONI!$B$25:$N$32,9,FALSE)=0,"",VLOOKUP(VLOOKUP($N2415,IMPOSTAZIONI!$E$6:$I$13,5,FALSE),IMPOSTAZIONI!$B$25:$N$32,9,FALSE)))</f>
        <v/>
      </c>
      <c r="BV2415" s="20" t="str">
        <f>IF($N2415="","",IF(VLOOKUP(VLOOKUP($N2415,IMPOSTAZIONI!$E$6:$I$13,5,FALSE),IMPOSTAZIONI!$B$25:$N$32,12,FALSE)=0,"",VLOOKUP(VLOOKUP($N2415,IMPOSTAZIONI!$E$6:$I$13,5,FALSE),IMPOSTAZIONI!$B$25:$N$32,12,FALSE)))</f>
        <v/>
      </c>
      <c r="BW2415" s="221" t="str">
        <f t="shared" si="613"/>
        <v/>
      </c>
      <c r="BX2415" s="221" t="str">
        <f t="shared" si="614"/>
        <v/>
      </c>
      <c r="BY2415" s="221">
        <f t="shared" si="615"/>
        <v>0</v>
      </c>
      <c r="BZ2415" s="231">
        <f t="shared" si="616"/>
        <v>0</v>
      </c>
      <c r="CA2415" s="246">
        <f t="shared" si="617"/>
        <v>0</v>
      </c>
      <c r="CB2415" s="246">
        <f t="shared" si="618"/>
        <v>0</v>
      </c>
      <c r="CC2415" s="246" t="str">
        <f t="shared" si="619"/>
        <v/>
      </c>
      <c r="CD2415" s="246">
        <f t="shared" si="620"/>
        <v>5</v>
      </c>
      <c r="CE2415" s="246">
        <f t="shared" si="621"/>
        <v>0</v>
      </c>
      <c r="CF2415" s="276">
        <f t="shared" si="622"/>
        <v>0</v>
      </c>
      <c r="CG2415" s="277">
        <f t="shared" si="622"/>
        <v>0</v>
      </c>
      <c r="CH2415" s="277">
        <f t="shared" si="622"/>
        <v>0</v>
      </c>
      <c r="CI2415" s="278">
        <f t="shared" si="611"/>
        <v>0</v>
      </c>
      <c r="CJ2415" s="280">
        <f t="shared" si="623"/>
        <v>0</v>
      </c>
      <c r="CK2415" s="232">
        <f t="shared" si="624"/>
        <v>0</v>
      </c>
      <c r="CL2415" s="1"/>
    </row>
    <row r="2416" spans="1:90" ht="18" customHeight="1">
      <c r="A2416" s="1"/>
      <c r="B2416" s="1"/>
      <c r="C2416" s="314"/>
      <c r="D2416" s="287" t="str">
        <f t="shared" si="610"/>
        <v/>
      </c>
      <c r="E2416" s="449" t="str">
        <f t="shared" si="612"/>
        <v/>
      </c>
      <c r="F2416" s="450"/>
      <c r="G2416" s="451"/>
      <c r="H2416" s="452"/>
      <c r="I2416" s="453"/>
      <c r="J2416" s="453"/>
      <c r="K2416" s="453"/>
      <c r="L2416" s="453"/>
      <c r="M2416" s="454"/>
      <c r="N2416" s="455"/>
      <c r="O2416" s="456"/>
      <c r="P2416" s="456"/>
      <c r="Q2416" s="456"/>
      <c r="R2416" s="456"/>
      <c r="S2416" s="456"/>
      <c r="T2416" s="456"/>
      <c r="U2416" s="456"/>
      <c r="V2416" s="456"/>
      <c r="W2416" s="456"/>
      <c r="X2416" s="456"/>
      <c r="Y2416" s="456"/>
      <c r="Z2416" s="456"/>
      <c r="AA2416" s="456"/>
      <c r="AB2416" s="456"/>
      <c r="AC2416" s="456"/>
      <c r="AD2416" s="456"/>
      <c r="AE2416" s="457"/>
      <c r="AF2416" s="455"/>
      <c r="AG2416" s="456"/>
      <c r="AH2416" s="456"/>
      <c r="AI2416" s="456"/>
      <c r="AJ2416" s="456"/>
      <c r="AK2416" s="456"/>
      <c r="AL2416" s="456"/>
      <c r="AM2416" s="456"/>
      <c r="AN2416" s="457"/>
      <c r="AO2416" s="455"/>
      <c r="AP2416" s="456"/>
      <c r="AQ2416" s="456"/>
      <c r="AR2416" s="456"/>
      <c r="AS2416" s="456"/>
      <c r="AT2416" s="456"/>
      <c r="AU2416" s="456"/>
      <c r="AV2416" s="456"/>
      <c r="AW2416" s="456"/>
      <c r="AX2416" s="456"/>
      <c r="AY2416" s="456"/>
      <c r="AZ2416" s="456"/>
      <c r="BA2416" s="456"/>
      <c r="BB2416" s="456"/>
      <c r="BC2416" s="456"/>
      <c r="BD2416" s="456"/>
      <c r="BE2416" s="456"/>
      <c r="BF2416" s="456"/>
      <c r="BG2416" s="457"/>
      <c r="BH2416" s="458"/>
      <c r="BI2416" s="459"/>
      <c r="BJ2416" s="459"/>
      <c r="BK2416" s="459"/>
      <c r="BL2416" s="459"/>
      <c r="BM2416" s="460"/>
      <c r="BN2416" s="314"/>
      <c r="BO2416" s="314"/>
      <c r="BP2416" s="1"/>
      <c r="BQ2416" s="120">
        <f>IF($F$3="","",IF(N2416=$F$3,COUNTIF(BQ$23:BQ2415,"&gt;0")+1,0))</f>
        <v>0</v>
      </c>
      <c r="BR2416" s="1"/>
      <c r="BS2416" s="20" t="str">
        <f>IF($N2416="","",IF(VLOOKUP(VLOOKUP($N2416,IMPOSTAZIONI!$E$6:$I$13,5,FALSE),IMPOSTAZIONI!$B$25:$N$32,3,FALSE)=0,"",VLOOKUP(VLOOKUP($N2416,IMPOSTAZIONI!$E$6:$I$13,5,FALSE),IMPOSTAZIONI!$B$25:$N$32,3,FALSE)))</f>
        <v/>
      </c>
      <c r="BT2416" s="20" t="str">
        <f>IF($N2416="","",IF(VLOOKUP(VLOOKUP($N2416,IMPOSTAZIONI!$E$6:$I$13,5,FALSE),IMPOSTAZIONI!$B$25:$N$32,6,FALSE)=0,"",VLOOKUP(VLOOKUP($N2416,IMPOSTAZIONI!$E$6:$I$13,5,FALSE),IMPOSTAZIONI!$B$25:$N$32,6,FALSE)))</f>
        <v/>
      </c>
      <c r="BU2416" s="20" t="str">
        <f>IF($N2416="","",IF(VLOOKUP(VLOOKUP($N2416,IMPOSTAZIONI!$E$6:$I$13,5,FALSE),IMPOSTAZIONI!$B$25:$N$32,9,FALSE)=0,"",VLOOKUP(VLOOKUP($N2416,IMPOSTAZIONI!$E$6:$I$13,5,FALSE),IMPOSTAZIONI!$B$25:$N$32,9,FALSE)))</f>
        <v/>
      </c>
      <c r="BV2416" s="20" t="str">
        <f>IF($N2416="","",IF(VLOOKUP(VLOOKUP($N2416,IMPOSTAZIONI!$E$6:$I$13,5,FALSE),IMPOSTAZIONI!$B$25:$N$32,12,FALSE)=0,"",VLOOKUP(VLOOKUP($N2416,IMPOSTAZIONI!$E$6:$I$13,5,FALSE),IMPOSTAZIONI!$B$25:$N$32,12,FALSE)))</f>
        <v/>
      </c>
      <c r="BW2416" s="221" t="str">
        <f t="shared" si="613"/>
        <v/>
      </c>
      <c r="BX2416" s="221" t="str">
        <f t="shared" si="614"/>
        <v/>
      </c>
      <c r="BY2416" s="221">
        <f t="shared" si="615"/>
        <v>0</v>
      </c>
      <c r="BZ2416" s="231">
        <f t="shared" si="616"/>
        <v>0</v>
      </c>
      <c r="CA2416" s="246">
        <f t="shared" si="617"/>
        <v>0</v>
      </c>
      <c r="CB2416" s="246">
        <f t="shared" si="618"/>
        <v>0</v>
      </c>
      <c r="CC2416" s="246" t="str">
        <f t="shared" si="619"/>
        <v/>
      </c>
      <c r="CD2416" s="246">
        <f t="shared" si="620"/>
        <v>5</v>
      </c>
      <c r="CE2416" s="246">
        <f t="shared" si="621"/>
        <v>0</v>
      </c>
      <c r="CF2416" s="276">
        <f t="shared" si="622"/>
        <v>0</v>
      </c>
      <c r="CG2416" s="277">
        <f t="shared" si="622"/>
        <v>0</v>
      </c>
      <c r="CH2416" s="277">
        <f t="shared" si="622"/>
        <v>0</v>
      </c>
      <c r="CI2416" s="278">
        <f t="shared" si="611"/>
        <v>0</v>
      </c>
      <c r="CJ2416" s="280">
        <f t="shared" si="623"/>
        <v>0</v>
      </c>
      <c r="CK2416" s="232">
        <f t="shared" si="624"/>
        <v>0</v>
      </c>
      <c r="CL2416" s="1"/>
    </row>
    <row r="2417" spans="1:90" ht="18" customHeight="1">
      <c r="A2417" s="1"/>
      <c r="B2417" s="1"/>
      <c r="C2417" s="314"/>
      <c r="D2417" s="287" t="str">
        <f t="shared" ref="D2417:D2480" si="625">IF(BY2417=1,"Errore",IF(BY2417=2,"+ EVN nel gg.",""))</f>
        <v/>
      </c>
      <c r="E2417" s="449" t="str">
        <f t="shared" si="612"/>
        <v/>
      </c>
      <c r="F2417" s="450"/>
      <c r="G2417" s="451"/>
      <c r="H2417" s="452"/>
      <c r="I2417" s="453"/>
      <c r="J2417" s="453"/>
      <c r="K2417" s="453"/>
      <c r="L2417" s="453"/>
      <c r="M2417" s="454"/>
      <c r="N2417" s="455"/>
      <c r="O2417" s="456"/>
      <c r="P2417" s="456"/>
      <c r="Q2417" s="456"/>
      <c r="R2417" s="456"/>
      <c r="S2417" s="456"/>
      <c r="T2417" s="456"/>
      <c r="U2417" s="456"/>
      <c r="V2417" s="456"/>
      <c r="W2417" s="456"/>
      <c r="X2417" s="456"/>
      <c r="Y2417" s="456"/>
      <c r="Z2417" s="456"/>
      <c r="AA2417" s="456"/>
      <c r="AB2417" s="456"/>
      <c r="AC2417" s="456"/>
      <c r="AD2417" s="456"/>
      <c r="AE2417" s="457"/>
      <c r="AF2417" s="455"/>
      <c r="AG2417" s="456"/>
      <c r="AH2417" s="456"/>
      <c r="AI2417" s="456"/>
      <c r="AJ2417" s="456"/>
      <c r="AK2417" s="456"/>
      <c r="AL2417" s="456"/>
      <c r="AM2417" s="456"/>
      <c r="AN2417" s="457"/>
      <c r="AO2417" s="455"/>
      <c r="AP2417" s="456"/>
      <c r="AQ2417" s="456"/>
      <c r="AR2417" s="456"/>
      <c r="AS2417" s="456"/>
      <c r="AT2417" s="456"/>
      <c r="AU2417" s="456"/>
      <c r="AV2417" s="456"/>
      <c r="AW2417" s="456"/>
      <c r="AX2417" s="456"/>
      <c r="AY2417" s="456"/>
      <c r="AZ2417" s="456"/>
      <c r="BA2417" s="456"/>
      <c r="BB2417" s="456"/>
      <c r="BC2417" s="456"/>
      <c r="BD2417" s="456"/>
      <c r="BE2417" s="456"/>
      <c r="BF2417" s="456"/>
      <c r="BG2417" s="457"/>
      <c r="BH2417" s="458"/>
      <c r="BI2417" s="459"/>
      <c r="BJ2417" s="459"/>
      <c r="BK2417" s="459"/>
      <c r="BL2417" s="459"/>
      <c r="BM2417" s="460"/>
      <c r="BN2417" s="314"/>
      <c r="BO2417" s="314"/>
      <c r="BP2417" s="1"/>
      <c r="BQ2417" s="120">
        <f>IF($F$3="","",IF(N2417=$F$3,COUNTIF(BQ$23:BQ2416,"&gt;0")+1,0))</f>
        <v>0</v>
      </c>
      <c r="BR2417" s="1"/>
      <c r="BS2417" s="20" t="str">
        <f>IF($N2417="","",IF(VLOOKUP(VLOOKUP($N2417,IMPOSTAZIONI!$E$6:$I$13,5,FALSE),IMPOSTAZIONI!$B$25:$N$32,3,FALSE)=0,"",VLOOKUP(VLOOKUP($N2417,IMPOSTAZIONI!$E$6:$I$13,5,FALSE),IMPOSTAZIONI!$B$25:$N$32,3,FALSE)))</f>
        <v/>
      </c>
      <c r="BT2417" s="20" t="str">
        <f>IF($N2417="","",IF(VLOOKUP(VLOOKUP($N2417,IMPOSTAZIONI!$E$6:$I$13,5,FALSE),IMPOSTAZIONI!$B$25:$N$32,6,FALSE)=0,"",VLOOKUP(VLOOKUP($N2417,IMPOSTAZIONI!$E$6:$I$13,5,FALSE),IMPOSTAZIONI!$B$25:$N$32,6,FALSE)))</f>
        <v/>
      </c>
      <c r="BU2417" s="20" t="str">
        <f>IF($N2417="","",IF(VLOOKUP(VLOOKUP($N2417,IMPOSTAZIONI!$E$6:$I$13,5,FALSE),IMPOSTAZIONI!$B$25:$N$32,9,FALSE)=0,"",VLOOKUP(VLOOKUP($N2417,IMPOSTAZIONI!$E$6:$I$13,5,FALSE),IMPOSTAZIONI!$B$25:$N$32,9,FALSE)))</f>
        <v/>
      </c>
      <c r="BV2417" s="20" t="str">
        <f>IF($N2417="","",IF(VLOOKUP(VLOOKUP($N2417,IMPOSTAZIONI!$E$6:$I$13,5,FALSE),IMPOSTAZIONI!$B$25:$N$32,12,FALSE)=0,"",VLOOKUP(VLOOKUP($N2417,IMPOSTAZIONI!$E$6:$I$13,5,FALSE),IMPOSTAZIONI!$B$25:$N$32,12,FALSE)))</f>
        <v/>
      </c>
      <c r="BW2417" s="221" t="str">
        <f t="shared" si="613"/>
        <v/>
      </c>
      <c r="BX2417" s="221" t="str">
        <f t="shared" si="614"/>
        <v/>
      </c>
      <c r="BY2417" s="221">
        <f t="shared" si="615"/>
        <v>0</v>
      </c>
      <c r="BZ2417" s="231">
        <f t="shared" si="616"/>
        <v>0</v>
      </c>
      <c r="CA2417" s="246">
        <f t="shared" si="617"/>
        <v>0</v>
      </c>
      <c r="CB2417" s="246">
        <f t="shared" si="618"/>
        <v>0</v>
      </c>
      <c r="CC2417" s="246" t="str">
        <f t="shared" si="619"/>
        <v/>
      </c>
      <c r="CD2417" s="246">
        <f t="shared" si="620"/>
        <v>5</v>
      </c>
      <c r="CE2417" s="246">
        <f t="shared" si="621"/>
        <v>0</v>
      </c>
      <c r="CF2417" s="276">
        <f t="shared" si="622"/>
        <v>0</v>
      </c>
      <c r="CG2417" s="277">
        <f t="shared" si="622"/>
        <v>0</v>
      </c>
      <c r="CH2417" s="277">
        <f t="shared" si="622"/>
        <v>0</v>
      </c>
      <c r="CI2417" s="278">
        <f t="shared" si="611"/>
        <v>0</v>
      </c>
      <c r="CJ2417" s="280">
        <f t="shared" si="623"/>
        <v>0</v>
      </c>
      <c r="CK2417" s="232">
        <f t="shared" si="624"/>
        <v>0</v>
      </c>
      <c r="CL2417" s="1"/>
    </row>
    <row r="2418" spans="1:90" ht="18" customHeight="1">
      <c r="A2418" s="1"/>
      <c r="B2418" s="1"/>
      <c r="C2418" s="314"/>
      <c r="D2418" s="287" t="str">
        <f t="shared" si="625"/>
        <v/>
      </c>
      <c r="E2418" s="449" t="str">
        <f t="shared" si="612"/>
        <v/>
      </c>
      <c r="F2418" s="450"/>
      <c r="G2418" s="451"/>
      <c r="H2418" s="452"/>
      <c r="I2418" s="453"/>
      <c r="J2418" s="453"/>
      <c r="K2418" s="453"/>
      <c r="L2418" s="453"/>
      <c r="M2418" s="454"/>
      <c r="N2418" s="455"/>
      <c r="O2418" s="456"/>
      <c r="P2418" s="456"/>
      <c r="Q2418" s="456"/>
      <c r="R2418" s="456"/>
      <c r="S2418" s="456"/>
      <c r="T2418" s="456"/>
      <c r="U2418" s="456"/>
      <c r="V2418" s="456"/>
      <c r="W2418" s="456"/>
      <c r="X2418" s="456"/>
      <c r="Y2418" s="456"/>
      <c r="Z2418" s="456"/>
      <c r="AA2418" s="456"/>
      <c r="AB2418" s="456"/>
      <c r="AC2418" s="456"/>
      <c r="AD2418" s="456"/>
      <c r="AE2418" s="457"/>
      <c r="AF2418" s="455"/>
      <c r="AG2418" s="456"/>
      <c r="AH2418" s="456"/>
      <c r="AI2418" s="456"/>
      <c r="AJ2418" s="456"/>
      <c r="AK2418" s="456"/>
      <c r="AL2418" s="456"/>
      <c r="AM2418" s="456"/>
      <c r="AN2418" s="457"/>
      <c r="AO2418" s="455"/>
      <c r="AP2418" s="456"/>
      <c r="AQ2418" s="456"/>
      <c r="AR2418" s="456"/>
      <c r="AS2418" s="456"/>
      <c r="AT2418" s="456"/>
      <c r="AU2418" s="456"/>
      <c r="AV2418" s="456"/>
      <c r="AW2418" s="456"/>
      <c r="AX2418" s="456"/>
      <c r="AY2418" s="456"/>
      <c r="AZ2418" s="456"/>
      <c r="BA2418" s="456"/>
      <c r="BB2418" s="456"/>
      <c r="BC2418" s="456"/>
      <c r="BD2418" s="456"/>
      <c r="BE2418" s="456"/>
      <c r="BF2418" s="456"/>
      <c r="BG2418" s="457"/>
      <c r="BH2418" s="458"/>
      <c r="BI2418" s="459"/>
      <c r="BJ2418" s="459"/>
      <c r="BK2418" s="459"/>
      <c r="BL2418" s="459"/>
      <c r="BM2418" s="460"/>
      <c r="BN2418" s="314"/>
      <c r="BO2418" s="314"/>
      <c r="BP2418" s="1"/>
      <c r="BQ2418" s="120">
        <f>IF($F$3="","",IF(N2418=$F$3,COUNTIF(BQ$23:BQ2417,"&gt;0")+1,0))</f>
        <v>0</v>
      </c>
      <c r="BR2418" s="1"/>
      <c r="BS2418" s="20" t="str">
        <f>IF($N2418="","",IF(VLOOKUP(VLOOKUP($N2418,IMPOSTAZIONI!$E$6:$I$13,5,FALSE),IMPOSTAZIONI!$B$25:$N$32,3,FALSE)=0,"",VLOOKUP(VLOOKUP($N2418,IMPOSTAZIONI!$E$6:$I$13,5,FALSE),IMPOSTAZIONI!$B$25:$N$32,3,FALSE)))</f>
        <v/>
      </c>
      <c r="BT2418" s="20" t="str">
        <f>IF($N2418="","",IF(VLOOKUP(VLOOKUP($N2418,IMPOSTAZIONI!$E$6:$I$13,5,FALSE),IMPOSTAZIONI!$B$25:$N$32,6,FALSE)=0,"",VLOOKUP(VLOOKUP($N2418,IMPOSTAZIONI!$E$6:$I$13,5,FALSE),IMPOSTAZIONI!$B$25:$N$32,6,FALSE)))</f>
        <v/>
      </c>
      <c r="BU2418" s="20" t="str">
        <f>IF($N2418="","",IF(VLOOKUP(VLOOKUP($N2418,IMPOSTAZIONI!$E$6:$I$13,5,FALSE),IMPOSTAZIONI!$B$25:$N$32,9,FALSE)=0,"",VLOOKUP(VLOOKUP($N2418,IMPOSTAZIONI!$E$6:$I$13,5,FALSE),IMPOSTAZIONI!$B$25:$N$32,9,FALSE)))</f>
        <v/>
      </c>
      <c r="BV2418" s="20" t="str">
        <f>IF($N2418="","",IF(VLOOKUP(VLOOKUP($N2418,IMPOSTAZIONI!$E$6:$I$13,5,FALSE),IMPOSTAZIONI!$B$25:$N$32,12,FALSE)=0,"",VLOOKUP(VLOOKUP($N2418,IMPOSTAZIONI!$E$6:$I$13,5,FALSE),IMPOSTAZIONI!$B$25:$N$32,12,FALSE)))</f>
        <v/>
      </c>
      <c r="BW2418" s="221" t="str">
        <f t="shared" si="613"/>
        <v/>
      </c>
      <c r="BX2418" s="221" t="str">
        <f t="shared" si="614"/>
        <v/>
      </c>
      <c r="BY2418" s="221">
        <f t="shared" si="615"/>
        <v>0</v>
      </c>
      <c r="BZ2418" s="231">
        <f t="shared" si="616"/>
        <v>0</v>
      </c>
      <c r="CA2418" s="246">
        <f t="shared" si="617"/>
        <v>0</v>
      </c>
      <c r="CB2418" s="246">
        <f t="shared" si="618"/>
        <v>0</v>
      </c>
      <c r="CC2418" s="246" t="str">
        <f t="shared" si="619"/>
        <v/>
      </c>
      <c r="CD2418" s="246">
        <f t="shared" si="620"/>
        <v>5</v>
      </c>
      <c r="CE2418" s="246">
        <f t="shared" si="621"/>
        <v>0</v>
      </c>
      <c r="CF2418" s="276">
        <f t="shared" si="622"/>
        <v>0</v>
      </c>
      <c r="CG2418" s="277">
        <f t="shared" si="622"/>
        <v>0</v>
      </c>
      <c r="CH2418" s="277">
        <f t="shared" si="622"/>
        <v>0</v>
      </c>
      <c r="CI2418" s="278">
        <f t="shared" si="611"/>
        <v>0</v>
      </c>
      <c r="CJ2418" s="280">
        <f t="shared" si="623"/>
        <v>0</v>
      </c>
      <c r="CK2418" s="232">
        <f t="shared" si="624"/>
        <v>0</v>
      </c>
      <c r="CL2418" s="1"/>
    </row>
    <row r="2419" spans="1:90" ht="18" customHeight="1">
      <c r="A2419" s="1"/>
      <c r="B2419" s="1"/>
      <c r="C2419" s="314"/>
      <c r="D2419" s="287" t="str">
        <f t="shared" si="625"/>
        <v/>
      </c>
      <c r="E2419" s="449" t="str">
        <f t="shared" si="612"/>
        <v/>
      </c>
      <c r="F2419" s="450"/>
      <c r="G2419" s="451"/>
      <c r="H2419" s="452"/>
      <c r="I2419" s="453"/>
      <c r="J2419" s="453"/>
      <c r="K2419" s="453"/>
      <c r="L2419" s="453"/>
      <c r="M2419" s="454"/>
      <c r="N2419" s="455"/>
      <c r="O2419" s="456"/>
      <c r="P2419" s="456"/>
      <c r="Q2419" s="456"/>
      <c r="R2419" s="456"/>
      <c r="S2419" s="456"/>
      <c r="T2419" s="456"/>
      <c r="U2419" s="456"/>
      <c r="V2419" s="456"/>
      <c r="W2419" s="456"/>
      <c r="X2419" s="456"/>
      <c r="Y2419" s="456"/>
      <c r="Z2419" s="456"/>
      <c r="AA2419" s="456"/>
      <c r="AB2419" s="456"/>
      <c r="AC2419" s="456"/>
      <c r="AD2419" s="456"/>
      <c r="AE2419" s="457"/>
      <c r="AF2419" s="455"/>
      <c r="AG2419" s="456"/>
      <c r="AH2419" s="456"/>
      <c r="AI2419" s="456"/>
      <c r="AJ2419" s="456"/>
      <c r="AK2419" s="456"/>
      <c r="AL2419" s="456"/>
      <c r="AM2419" s="456"/>
      <c r="AN2419" s="457"/>
      <c r="AO2419" s="455"/>
      <c r="AP2419" s="456"/>
      <c r="AQ2419" s="456"/>
      <c r="AR2419" s="456"/>
      <c r="AS2419" s="456"/>
      <c r="AT2419" s="456"/>
      <c r="AU2419" s="456"/>
      <c r="AV2419" s="456"/>
      <c r="AW2419" s="456"/>
      <c r="AX2419" s="456"/>
      <c r="AY2419" s="456"/>
      <c r="AZ2419" s="456"/>
      <c r="BA2419" s="456"/>
      <c r="BB2419" s="456"/>
      <c r="BC2419" s="456"/>
      <c r="BD2419" s="456"/>
      <c r="BE2419" s="456"/>
      <c r="BF2419" s="456"/>
      <c r="BG2419" s="457"/>
      <c r="BH2419" s="458"/>
      <c r="BI2419" s="459"/>
      <c r="BJ2419" s="459"/>
      <c r="BK2419" s="459"/>
      <c r="BL2419" s="459"/>
      <c r="BM2419" s="460"/>
      <c r="BN2419" s="314"/>
      <c r="BO2419" s="314"/>
      <c r="BP2419" s="1"/>
      <c r="BQ2419" s="120">
        <f>IF($F$3="","",IF(N2419=$F$3,COUNTIF(BQ$23:BQ2418,"&gt;0")+1,0))</f>
        <v>0</v>
      </c>
      <c r="BR2419" s="1"/>
      <c r="BS2419" s="20" t="str">
        <f>IF($N2419="","",IF(VLOOKUP(VLOOKUP($N2419,IMPOSTAZIONI!$E$6:$I$13,5,FALSE),IMPOSTAZIONI!$B$25:$N$32,3,FALSE)=0,"",VLOOKUP(VLOOKUP($N2419,IMPOSTAZIONI!$E$6:$I$13,5,FALSE),IMPOSTAZIONI!$B$25:$N$32,3,FALSE)))</f>
        <v/>
      </c>
      <c r="BT2419" s="20" t="str">
        <f>IF($N2419="","",IF(VLOOKUP(VLOOKUP($N2419,IMPOSTAZIONI!$E$6:$I$13,5,FALSE),IMPOSTAZIONI!$B$25:$N$32,6,FALSE)=0,"",VLOOKUP(VLOOKUP($N2419,IMPOSTAZIONI!$E$6:$I$13,5,FALSE),IMPOSTAZIONI!$B$25:$N$32,6,FALSE)))</f>
        <v/>
      </c>
      <c r="BU2419" s="20" t="str">
        <f>IF($N2419="","",IF(VLOOKUP(VLOOKUP($N2419,IMPOSTAZIONI!$E$6:$I$13,5,FALSE),IMPOSTAZIONI!$B$25:$N$32,9,FALSE)=0,"",VLOOKUP(VLOOKUP($N2419,IMPOSTAZIONI!$E$6:$I$13,5,FALSE),IMPOSTAZIONI!$B$25:$N$32,9,FALSE)))</f>
        <v/>
      </c>
      <c r="BV2419" s="20" t="str">
        <f>IF($N2419="","",IF(VLOOKUP(VLOOKUP($N2419,IMPOSTAZIONI!$E$6:$I$13,5,FALSE),IMPOSTAZIONI!$B$25:$N$32,12,FALSE)=0,"",VLOOKUP(VLOOKUP($N2419,IMPOSTAZIONI!$E$6:$I$13,5,FALSE),IMPOSTAZIONI!$B$25:$N$32,12,FALSE)))</f>
        <v/>
      </c>
      <c r="BW2419" s="221" t="str">
        <f t="shared" si="613"/>
        <v/>
      </c>
      <c r="BX2419" s="221" t="str">
        <f t="shared" si="614"/>
        <v/>
      </c>
      <c r="BY2419" s="221">
        <f t="shared" si="615"/>
        <v>0</v>
      </c>
      <c r="BZ2419" s="231">
        <f t="shared" si="616"/>
        <v>0</v>
      </c>
      <c r="CA2419" s="246">
        <f t="shared" si="617"/>
        <v>0</v>
      </c>
      <c r="CB2419" s="246">
        <f t="shared" si="618"/>
        <v>0</v>
      </c>
      <c r="CC2419" s="246" t="str">
        <f t="shared" si="619"/>
        <v/>
      </c>
      <c r="CD2419" s="246">
        <f t="shared" si="620"/>
        <v>5</v>
      </c>
      <c r="CE2419" s="246">
        <f t="shared" si="621"/>
        <v>0</v>
      </c>
      <c r="CF2419" s="276">
        <f t="shared" si="622"/>
        <v>0</v>
      </c>
      <c r="CG2419" s="277">
        <f t="shared" si="622"/>
        <v>0</v>
      </c>
      <c r="CH2419" s="277">
        <f t="shared" si="622"/>
        <v>0</v>
      </c>
      <c r="CI2419" s="278">
        <f t="shared" si="611"/>
        <v>0</v>
      </c>
      <c r="CJ2419" s="280">
        <f t="shared" si="623"/>
        <v>0</v>
      </c>
      <c r="CK2419" s="232">
        <f t="shared" si="624"/>
        <v>0</v>
      </c>
      <c r="CL2419" s="1"/>
    </row>
    <row r="2420" spans="1:90" ht="18" customHeight="1">
      <c r="A2420" s="1"/>
      <c r="B2420" s="1"/>
      <c r="C2420" s="314"/>
      <c r="D2420" s="287" t="str">
        <f t="shared" si="625"/>
        <v/>
      </c>
      <c r="E2420" s="449" t="str">
        <f t="shared" si="612"/>
        <v/>
      </c>
      <c r="F2420" s="450"/>
      <c r="G2420" s="451"/>
      <c r="H2420" s="452"/>
      <c r="I2420" s="453"/>
      <c r="J2420" s="453"/>
      <c r="K2420" s="453"/>
      <c r="L2420" s="453"/>
      <c r="M2420" s="454"/>
      <c r="N2420" s="455"/>
      <c r="O2420" s="456"/>
      <c r="P2420" s="456"/>
      <c r="Q2420" s="456"/>
      <c r="R2420" s="456"/>
      <c r="S2420" s="456"/>
      <c r="T2420" s="456"/>
      <c r="U2420" s="456"/>
      <c r="V2420" s="456"/>
      <c r="W2420" s="456"/>
      <c r="X2420" s="456"/>
      <c r="Y2420" s="456"/>
      <c r="Z2420" s="456"/>
      <c r="AA2420" s="456"/>
      <c r="AB2420" s="456"/>
      <c r="AC2420" s="456"/>
      <c r="AD2420" s="456"/>
      <c r="AE2420" s="457"/>
      <c r="AF2420" s="455"/>
      <c r="AG2420" s="456"/>
      <c r="AH2420" s="456"/>
      <c r="AI2420" s="456"/>
      <c r="AJ2420" s="456"/>
      <c r="AK2420" s="456"/>
      <c r="AL2420" s="456"/>
      <c r="AM2420" s="456"/>
      <c r="AN2420" s="457"/>
      <c r="AO2420" s="455"/>
      <c r="AP2420" s="456"/>
      <c r="AQ2420" s="456"/>
      <c r="AR2420" s="456"/>
      <c r="AS2420" s="456"/>
      <c r="AT2420" s="456"/>
      <c r="AU2420" s="456"/>
      <c r="AV2420" s="456"/>
      <c r="AW2420" s="456"/>
      <c r="AX2420" s="456"/>
      <c r="AY2420" s="456"/>
      <c r="AZ2420" s="456"/>
      <c r="BA2420" s="456"/>
      <c r="BB2420" s="456"/>
      <c r="BC2420" s="456"/>
      <c r="BD2420" s="456"/>
      <c r="BE2420" s="456"/>
      <c r="BF2420" s="456"/>
      <c r="BG2420" s="457"/>
      <c r="BH2420" s="458"/>
      <c r="BI2420" s="459"/>
      <c r="BJ2420" s="459"/>
      <c r="BK2420" s="459"/>
      <c r="BL2420" s="459"/>
      <c r="BM2420" s="460"/>
      <c r="BN2420" s="314"/>
      <c r="BO2420" s="314"/>
      <c r="BP2420" s="1"/>
      <c r="BQ2420" s="120">
        <f>IF($F$3="","",IF(N2420=$F$3,COUNTIF(BQ$23:BQ2419,"&gt;0")+1,0))</f>
        <v>0</v>
      </c>
      <c r="BR2420" s="1"/>
      <c r="BS2420" s="20" t="str">
        <f>IF($N2420="","",IF(VLOOKUP(VLOOKUP($N2420,IMPOSTAZIONI!$E$6:$I$13,5,FALSE),IMPOSTAZIONI!$B$25:$N$32,3,FALSE)=0,"",VLOOKUP(VLOOKUP($N2420,IMPOSTAZIONI!$E$6:$I$13,5,FALSE),IMPOSTAZIONI!$B$25:$N$32,3,FALSE)))</f>
        <v/>
      </c>
      <c r="BT2420" s="20" t="str">
        <f>IF($N2420="","",IF(VLOOKUP(VLOOKUP($N2420,IMPOSTAZIONI!$E$6:$I$13,5,FALSE),IMPOSTAZIONI!$B$25:$N$32,6,FALSE)=0,"",VLOOKUP(VLOOKUP($N2420,IMPOSTAZIONI!$E$6:$I$13,5,FALSE),IMPOSTAZIONI!$B$25:$N$32,6,FALSE)))</f>
        <v/>
      </c>
      <c r="BU2420" s="20" t="str">
        <f>IF($N2420="","",IF(VLOOKUP(VLOOKUP($N2420,IMPOSTAZIONI!$E$6:$I$13,5,FALSE),IMPOSTAZIONI!$B$25:$N$32,9,FALSE)=0,"",VLOOKUP(VLOOKUP($N2420,IMPOSTAZIONI!$E$6:$I$13,5,FALSE),IMPOSTAZIONI!$B$25:$N$32,9,FALSE)))</f>
        <v/>
      </c>
      <c r="BV2420" s="20" t="str">
        <f>IF($N2420="","",IF(VLOOKUP(VLOOKUP($N2420,IMPOSTAZIONI!$E$6:$I$13,5,FALSE),IMPOSTAZIONI!$B$25:$N$32,12,FALSE)=0,"",VLOOKUP(VLOOKUP($N2420,IMPOSTAZIONI!$E$6:$I$13,5,FALSE),IMPOSTAZIONI!$B$25:$N$32,12,FALSE)))</f>
        <v/>
      </c>
      <c r="BW2420" s="221" t="str">
        <f t="shared" si="613"/>
        <v/>
      </c>
      <c r="BX2420" s="221" t="str">
        <f t="shared" si="614"/>
        <v/>
      </c>
      <c r="BY2420" s="221">
        <f t="shared" si="615"/>
        <v>0</v>
      </c>
      <c r="BZ2420" s="231">
        <f t="shared" si="616"/>
        <v>0</v>
      </c>
      <c r="CA2420" s="246">
        <f t="shared" si="617"/>
        <v>0</v>
      </c>
      <c r="CB2420" s="246">
        <f t="shared" si="618"/>
        <v>0</v>
      </c>
      <c r="CC2420" s="246" t="str">
        <f t="shared" si="619"/>
        <v/>
      </c>
      <c r="CD2420" s="246">
        <f t="shared" si="620"/>
        <v>5</v>
      </c>
      <c r="CE2420" s="246">
        <f t="shared" si="621"/>
        <v>0</v>
      </c>
      <c r="CF2420" s="276">
        <f t="shared" si="622"/>
        <v>0</v>
      </c>
      <c r="CG2420" s="277">
        <f t="shared" si="622"/>
        <v>0</v>
      </c>
      <c r="CH2420" s="277">
        <f t="shared" si="622"/>
        <v>0</v>
      </c>
      <c r="CI2420" s="278">
        <f t="shared" si="611"/>
        <v>0</v>
      </c>
      <c r="CJ2420" s="280">
        <f t="shared" si="623"/>
        <v>0</v>
      </c>
      <c r="CK2420" s="232">
        <f t="shared" si="624"/>
        <v>0</v>
      </c>
      <c r="CL2420" s="1"/>
    </row>
    <row r="2421" spans="1:90" ht="18" customHeight="1">
      <c r="A2421" s="1"/>
      <c r="B2421" s="1"/>
      <c r="C2421" s="314"/>
      <c r="D2421" s="287" t="str">
        <f t="shared" si="625"/>
        <v/>
      </c>
      <c r="E2421" s="449" t="str">
        <f t="shared" si="612"/>
        <v/>
      </c>
      <c r="F2421" s="450"/>
      <c r="G2421" s="451"/>
      <c r="H2421" s="452"/>
      <c r="I2421" s="453"/>
      <c r="J2421" s="453"/>
      <c r="K2421" s="453"/>
      <c r="L2421" s="453"/>
      <c r="M2421" s="454"/>
      <c r="N2421" s="455"/>
      <c r="O2421" s="456"/>
      <c r="P2421" s="456"/>
      <c r="Q2421" s="456"/>
      <c r="R2421" s="456"/>
      <c r="S2421" s="456"/>
      <c r="T2421" s="456"/>
      <c r="U2421" s="456"/>
      <c r="V2421" s="456"/>
      <c r="W2421" s="456"/>
      <c r="X2421" s="456"/>
      <c r="Y2421" s="456"/>
      <c r="Z2421" s="456"/>
      <c r="AA2421" s="456"/>
      <c r="AB2421" s="456"/>
      <c r="AC2421" s="456"/>
      <c r="AD2421" s="456"/>
      <c r="AE2421" s="457"/>
      <c r="AF2421" s="455"/>
      <c r="AG2421" s="456"/>
      <c r="AH2421" s="456"/>
      <c r="AI2421" s="456"/>
      <c r="AJ2421" s="456"/>
      <c r="AK2421" s="456"/>
      <c r="AL2421" s="456"/>
      <c r="AM2421" s="456"/>
      <c r="AN2421" s="457"/>
      <c r="AO2421" s="455"/>
      <c r="AP2421" s="456"/>
      <c r="AQ2421" s="456"/>
      <c r="AR2421" s="456"/>
      <c r="AS2421" s="456"/>
      <c r="AT2421" s="456"/>
      <c r="AU2421" s="456"/>
      <c r="AV2421" s="456"/>
      <c r="AW2421" s="456"/>
      <c r="AX2421" s="456"/>
      <c r="AY2421" s="456"/>
      <c r="AZ2421" s="456"/>
      <c r="BA2421" s="456"/>
      <c r="BB2421" s="456"/>
      <c r="BC2421" s="456"/>
      <c r="BD2421" s="456"/>
      <c r="BE2421" s="456"/>
      <c r="BF2421" s="456"/>
      <c r="BG2421" s="457"/>
      <c r="BH2421" s="458"/>
      <c r="BI2421" s="459"/>
      <c r="BJ2421" s="459"/>
      <c r="BK2421" s="459"/>
      <c r="BL2421" s="459"/>
      <c r="BM2421" s="460"/>
      <c r="BN2421" s="314"/>
      <c r="BO2421" s="314"/>
      <c r="BP2421" s="1"/>
      <c r="BQ2421" s="120">
        <f>IF($F$3="","",IF(N2421=$F$3,COUNTIF(BQ$23:BQ2420,"&gt;0")+1,0))</f>
        <v>0</v>
      </c>
      <c r="BR2421" s="1"/>
      <c r="BS2421" s="20" t="str">
        <f>IF($N2421="","",IF(VLOOKUP(VLOOKUP($N2421,IMPOSTAZIONI!$E$6:$I$13,5,FALSE),IMPOSTAZIONI!$B$25:$N$32,3,FALSE)=0,"",VLOOKUP(VLOOKUP($N2421,IMPOSTAZIONI!$E$6:$I$13,5,FALSE),IMPOSTAZIONI!$B$25:$N$32,3,FALSE)))</f>
        <v/>
      </c>
      <c r="BT2421" s="20" t="str">
        <f>IF($N2421="","",IF(VLOOKUP(VLOOKUP($N2421,IMPOSTAZIONI!$E$6:$I$13,5,FALSE),IMPOSTAZIONI!$B$25:$N$32,6,FALSE)=0,"",VLOOKUP(VLOOKUP($N2421,IMPOSTAZIONI!$E$6:$I$13,5,FALSE),IMPOSTAZIONI!$B$25:$N$32,6,FALSE)))</f>
        <v/>
      </c>
      <c r="BU2421" s="20" t="str">
        <f>IF($N2421="","",IF(VLOOKUP(VLOOKUP($N2421,IMPOSTAZIONI!$E$6:$I$13,5,FALSE),IMPOSTAZIONI!$B$25:$N$32,9,FALSE)=0,"",VLOOKUP(VLOOKUP($N2421,IMPOSTAZIONI!$E$6:$I$13,5,FALSE),IMPOSTAZIONI!$B$25:$N$32,9,FALSE)))</f>
        <v/>
      </c>
      <c r="BV2421" s="20" t="str">
        <f>IF($N2421="","",IF(VLOOKUP(VLOOKUP($N2421,IMPOSTAZIONI!$E$6:$I$13,5,FALSE),IMPOSTAZIONI!$B$25:$N$32,12,FALSE)=0,"",VLOOKUP(VLOOKUP($N2421,IMPOSTAZIONI!$E$6:$I$13,5,FALSE),IMPOSTAZIONI!$B$25:$N$32,12,FALSE)))</f>
        <v/>
      </c>
      <c r="BW2421" s="221" t="str">
        <f t="shared" si="613"/>
        <v/>
      </c>
      <c r="BX2421" s="221" t="str">
        <f t="shared" si="614"/>
        <v/>
      </c>
      <c r="BY2421" s="221">
        <f t="shared" si="615"/>
        <v>0</v>
      </c>
      <c r="BZ2421" s="231">
        <f t="shared" si="616"/>
        <v>0</v>
      </c>
      <c r="CA2421" s="246">
        <f t="shared" si="617"/>
        <v>0</v>
      </c>
      <c r="CB2421" s="246">
        <f t="shared" si="618"/>
        <v>0</v>
      </c>
      <c r="CC2421" s="246" t="str">
        <f t="shared" si="619"/>
        <v/>
      </c>
      <c r="CD2421" s="246">
        <f t="shared" si="620"/>
        <v>5</v>
      </c>
      <c r="CE2421" s="246">
        <f t="shared" si="621"/>
        <v>0</v>
      </c>
      <c r="CF2421" s="276">
        <f t="shared" si="622"/>
        <v>0</v>
      </c>
      <c r="CG2421" s="277">
        <f t="shared" si="622"/>
        <v>0</v>
      </c>
      <c r="CH2421" s="277">
        <f t="shared" si="622"/>
        <v>0</v>
      </c>
      <c r="CI2421" s="278">
        <f t="shared" si="611"/>
        <v>0</v>
      </c>
      <c r="CJ2421" s="280">
        <f t="shared" si="623"/>
        <v>0</v>
      </c>
      <c r="CK2421" s="232">
        <f t="shared" si="624"/>
        <v>0</v>
      </c>
      <c r="CL2421" s="1"/>
    </row>
    <row r="2422" spans="1:90" ht="18" customHeight="1">
      <c r="A2422" s="1"/>
      <c r="B2422" s="1"/>
      <c r="C2422" s="314"/>
      <c r="D2422" s="287" t="str">
        <f t="shared" si="625"/>
        <v/>
      </c>
      <c r="E2422" s="449" t="str">
        <f t="shared" si="612"/>
        <v/>
      </c>
      <c r="F2422" s="450"/>
      <c r="G2422" s="451"/>
      <c r="H2422" s="452"/>
      <c r="I2422" s="453"/>
      <c r="J2422" s="453"/>
      <c r="K2422" s="453"/>
      <c r="L2422" s="453"/>
      <c r="M2422" s="454"/>
      <c r="N2422" s="455"/>
      <c r="O2422" s="456"/>
      <c r="P2422" s="456"/>
      <c r="Q2422" s="456"/>
      <c r="R2422" s="456"/>
      <c r="S2422" s="456"/>
      <c r="T2422" s="456"/>
      <c r="U2422" s="456"/>
      <c r="V2422" s="456"/>
      <c r="W2422" s="456"/>
      <c r="X2422" s="456"/>
      <c r="Y2422" s="456"/>
      <c r="Z2422" s="456"/>
      <c r="AA2422" s="456"/>
      <c r="AB2422" s="456"/>
      <c r="AC2422" s="456"/>
      <c r="AD2422" s="456"/>
      <c r="AE2422" s="457"/>
      <c r="AF2422" s="455"/>
      <c r="AG2422" s="456"/>
      <c r="AH2422" s="456"/>
      <c r="AI2422" s="456"/>
      <c r="AJ2422" s="456"/>
      <c r="AK2422" s="456"/>
      <c r="AL2422" s="456"/>
      <c r="AM2422" s="456"/>
      <c r="AN2422" s="457"/>
      <c r="AO2422" s="455"/>
      <c r="AP2422" s="456"/>
      <c r="AQ2422" s="456"/>
      <c r="AR2422" s="456"/>
      <c r="AS2422" s="456"/>
      <c r="AT2422" s="456"/>
      <c r="AU2422" s="456"/>
      <c r="AV2422" s="456"/>
      <c r="AW2422" s="456"/>
      <c r="AX2422" s="456"/>
      <c r="AY2422" s="456"/>
      <c r="AZ2422" s="456"/>
      <c r="BA2422" s="456"/>
      <c r="BB2422" s="456"/>
      <c r="BC2422" s="456"/>
      <c r="BD2422" s="456"/>
      <c r="BE2422" s="456"/>
      <c r="BF2422" s="456"/>
      <c r="BG2422" s="457"/>
      <c r="BH2422" s="458"/>
      <c r="BI2422" s="459"/>
      <c r="BJ2422" s="459"/>
      <c r="BK2422" s="459"/>
      <c r="BL2422" s="459"/>
      <c r="BM2422" s="460"/>
      <c r="BN2422" s="314"/>
      <c r="BO2422" s="314"/>
      <c r="BP2422" s="1"/>
      <c r="BQ2422" s="120">
        <f>IF($F$3="","",IF(N2422=$F$3,COUNTIF(BQ$23:BQ2421,"&gt;0")+1,0))</f>
        <v>0</v>
      </c>
      <c r="BR2422" s="1"/>
      <c r="BS2422" s="20" t="str">
        <f>IF($N2422="","",IF(VLOOKUP(VLOOKUP($N2422,IMPOSTAZIONI!$E$6:$I$13,5,FALSE),IMPOSTAZIONI!$B$25:$N$32,3,FALSE)=0,"",VLOOKUP(VLOOKUP($N2422,IMPOSTAZIONI!$E$6:$I$13,5,FALSE),IMPOSTAZIONI!$B$25:$N$32,3,FALSE)))</f>
        <v/>
      </c>
      <c r="BT2422" s="20" t="str">
        <f>IF($N2422="","",IF(VLOOKUP(VLOOKUP($N2422,IMPOSTAZIONI!$E$6:$I$13,5,FALSE),IMPOSTAZIONI!$B$25:$N$32,6,FALSE)=0,"",VLOOKUP(VLOOKUP($N2422,IMPOSTAZIONI!$E$6:$I$13,5,FALSE),IMPOSTAZIONI!$B$25:$N$32,6,FALSE)))</f>
        <v/>
      </c>
      <c r="BU2422" s="20" t="str">
        <f>IF($N2422="","",IF(VLOOKUP(VLOOKUP($N2422,IMPOSTAZIONI!$E$6:$I$13,5,FALSE),IMPOSTAZIONI!$B$25:$N$32,9,FALSE)=0,"",VLOOKUP(VLOOKUP($N2422,IMPOSTAZIONI!$E$6:$I$13,5,FALSE),IMPOSTAZIONI!$B$25:$N$32,9,FALSE)))</f>
        <v/>
      </c>
      <c r="BV2422" s="20" t="str">
        <f>IF($N2422="","",IF(VLOOKUP(VLOOKUP($N2422,IMPOSTAZIONI!$E$6:$I$13,5,FALSE),IMPOSTAZIONI!$B$25:$N$32,12,FALSE)=0,"",VLOOKUP(VLOOKUP($N2422,IMPOSTAZIONI!$E$6:$I$13,5,FALSE),IMPOSTAZIONI!$B$25:$N$32,12,FALSE)))</f>
        <v/>
      </c>
      <c r="BW2422" s="221" t="str">
        <f t="shared" si="613"/>
        <v/>
      </c>
      <c r="BX2422" s="221" t="str">
        <f t="shared" si="614"/>
        <v/>
      </c>
      <c r="BY2422" s="221">
        <f t="shared" si="615"/>
        <v>0</v>
      </c>
      <c r="BZ2422" s="231">
        <f t="shared" si="616"/>
        <v>0</v>
      </c>
      <c r="CA2422" s="246">
        <f t="shared" si="617"/>
        <v>0</v>
      </c>
      <c r="CB2422" s="246">
        <f t="shared" si="618"/>
        <v>0</v>
      </c>
      <c r="CC2422" s="246" t="str">
        <f t="shared" si="619"/>
        <v/>
      </c>
      <c r="CD2422" s="246">
        <f t="shared" si="620"/>
        <v>5</v>
      </c>
      <c r="CE2422" s="246">
        <f t="shared" si="621"/>
        <v>0</v>
      </c>
      <c r="CF2422" s="276">
        <f t="shared" si="622"/>
        <v>0</v>
      </c>
      <c r="CG2422" s="277">
        <f t="shared" si="622"/>
        <v>0</v>
      </c>
      <c r="CH2422" s="277">
        <f t="shared" si="622"/>
        <v>0</v>
      </c>
      <c r="CI2422" s="278">
        <f t="shared" si="611"/>
        <v>0</v>
      </c>
      <c r="CJ2422" s="280">
        <f t="shared" si="623"/>
        <v>0</v>
      </c>
      <c r="CK2422" s="232">
        <f t="shared" si="624"/>
        <v>0</v>
      </c>
      <c r="CL2422" s="1"/>
    </row>
    <row r="2423" spans="1:90" ht="18" customHeight="1">
      <c r="A2423" s="1"/>
      <c r="B2423" s="1"/>
      <c r="C2423" s="314"/>
      <c r="D2423" s="287" t="str">
        <f t="shared" si="625"/>
        <v/>
      </c>
      <c r="E2423" s="449" t="str">
        <f t="shared" si="612"/>
        <v/>
      </c>
      <c r="F2423" s="450"/>
      <c r="G2423" s="451"/>
      <c r="H2423" s="452"/>
      <c r="I2423" s="453"/>
      <c r="J2423" s="453"/>
      <c r="K2423" s="453"/>
      <c r="L2423" s="453"/>
      <c r="M2423" s="454"/>
      <c r="N2423" s="455"/>
      <c r="O2423" s="456"/>
      <c r="P2423" s="456"/>
      <c r="Q2423" s="456"/>
      <c r="R2423" s="456"/>
      <c r="S2423" s="456"/>
      <c r="T2423" s="456"/>
      <c r="U2423" s="456"/>
      <c r="V2423" s="456"/>
      <c r="W2423" s="456"/>
      <c r="X2423" s="456"/>
      <c r="Y2423" s="456"/>
      <c r="Z2423" s="456"/>
      <c r="AA2423" s="456"/>
      <c r="AB2423" s="456"/>
      <c r="AC2423" s="456"/>
      <c r="AD2423" s="456"/>
      <c r="AE2423" s="457"/>
      <c r="AF2423" s="455"/>
      <c r="AG2423" s="456"/>
      <c r="AH2423" s="456"/>
      <c r="AI2423" s="456"/>
      <c r="AJ2423" s="456"/>
      <c r="AK2423" s="456"/>
      <c r="AL2423" s="456"/>
      <c r="AM2423" s="456"/>
      <c r="AN2423" s="457"/>
      <c r="AO2423" s="455"/>
      <c r="AP2423" s="456"/>
      <c r="AQ2423" s="456"/>
      <c r="AR2423" s="456"/>
      <c r="AS2423" s="456"/>
      <c r="AT2423" s="456"/>
      <c r="AU2423" s="456"/>
      <c r="AV2423" s="456"/>
      <c r="AW2423" s="456"/>
      <c r="AX2423" s="456"/>
      <c r="AY2423" s="456"/>
      <c r="AZ2423" s="456"/>
      <c r="BA2423" s="456"/>
      <c r="BB2423" s="456"/>
      <c r="BC2423" s="456"/>
      <c r="BD2423" s="456"/>
      <c r="BE2423" s="456"/>
      <c r="BF2423" s="456"/>
      <c r="BG2423" s="457"/>
      <c r="BH2423" s="458"/>
      <c r="BI2423" s="459"/>
      <c r="BJ2423" s="459"/>
      <c r="BK2423" s="459"/>
      <c r="BL2423" s="459"/>
      <c r="BM2423" s="460"/>
      <c r="BN2423" s="314"/>
      <c r="BO2423" s="314"/>
      <c r="BP2423" s="1"/>
      <c r="BQ2423" s="120">
        <f>IF($F$3="","",IF(N2423=$F$3,COUNTIF(BQ$23:BQ2422,"&gt;0")+1,0))</f>
        <v>0</v>
      </c>
      <c r="BR2423" s="1"/>
      <c r="BS2423" s="20" t="str">
        <f>IF($N2423="","",IF(VLOOKUP(VLOOKUP($N2423,IMPOSTAZIONI!$E$6:$I$13,5,FALSE),IMPOSTAZIONI!$B$25:$N$32,3,FALSE)=0,"",VLOOKUP(VLOOKUP($N2423,IMPOSTAZIONI!$E$6:$I$13,5,FALSE),IMPOSTAZIONI!$B$25:$N$32,3,FALSE)))</f>
        <v/>
      </c>
      <c r="BT2423" s="20" t="str">
        <f>IF($N2423="","",IF(VLOOKUP(VLOOKUP($N2423,IMPOSTAZIONI!$E$6:$I$13,5,FALSE),IMPOSTAZIONI!$B$25:$N$32,6,FALSE)=0,"",VLOOKUP(VLOOKUP($N2423,IMPOSTAZIONI!$E$6:$I$13,5,FALSE),IMPOSTAZIONI!$B$25:$N$32,6,FALSE)))</f>
        <v/>
      </c>
      <c r="BU2423" s="20" t="str">
        <f>IF($N2423="","",IF(VLOOKUP(VLOOKUP($N2423,IMPOSTAZIONI!$E$6:$I$13,5,FALSE),IMPOSTAZIONI!$B$25:$N$32,9,FALSE)=0,"",VLOOKUP(VLOOKUP($N2423,IMPOSTAZIONI!$E$6:$I$13,5,FALSE),IMPOSTAZIONI!$B$25:$N$32,9,FALSE)))</f>
        <v/>
      </c>
      <c r="BV2423" s="20" t="str">
        <f>IF($N2423="","",IF(VLOOKUP(VLOOKUP($N2423,IMPOSTAZIONI!$E$6:$I$13,5,FALSE),IMPOSTAZIONI!$B$25:$N$32,12,FALSE)=0,"",VLOOKUP(VLOOKUP($N2423,IMPOSTAZIONI!$E$6:$I$13,5,FALSE),IMPOSTAZIONI!$B$25:$N$32,12,FALSE)))</f>
        <v/>
      </c>
      <c r="BW2423" s="221" t="str">
        <f t="shared" si="613"/>
        <v/>
      </c>
      <c r="BX2423" s="221" t="str">
        <f t="shared" si="614"/>
        <v/>
      </c>
      <c r="BY2423" s="221">
        <f t="shared" si="615"/>
        <v>0</v>
      </c>
      <c r="BZ2423" s="231">
        <f t="shared" si="616"/>
        <v>0</v>
      </c>
      <c r="CA2423" s="246">
        <f t="shared" si="617"/>
        <v>0</v>
      </c>
      <c r="CB2423" s="246">
        <f t="shared" si="618"/>
        <v>0</v>
      </c>
      <c r="CC2423" s="246" t="str">
        <f t="shared" si="619"/>
        <v/>
      </c>
      <c r="CD2423" s="246">
        <f t="shared" si="620"/>
        <v>5</v>
      </c>
      <c r="CE2423" s="246">
        <f t="shared" si="621"/>
        <v>0</v>
      </c>
      <c r="CF2423" s="276">
        <f t="shared" si="622"/>
        <v>0</v>
      </c>
      <c r="CG2423" s="277">
        <f t="shared" si="622"/>
        <v>0</v>
      </c>
      <c r="CH2423" s="277">
        <f t="shared" si="622"/>
        <v>0</v>
      </c>
      <c r="CI2423" s="278">
        <f t="shared" si="611"/>
        <v>0</v>
      </c>
      <c r="CJ2423" s="280">
        <f t="shared" si="623"/>
        <v>0</v>
      </c>
      <c r="CK2423" s="232">
        <f t="shared" si="624"/>
        <v>0</v>
      </c>
      <c r="CL2423" s="1"/>
    </row>
    <row r="2424" spans="1:90" ht="18" customHeight="1">
      <c r="A2424" s="1"/>
      <c r="B2424" s="1"/>
      <c r="C2424" s="314"/>
      <c r="D2424" s="287" t="str">
        <f t="shared" si="625"/>
        <v/>
      </c>
      <c r="E2424" s="449" t="str">
        <f t="shared" si="612"/>
        <v/>
      </c>
      <c r="F2424" s="450"/>
      <c r="G2424" s="451"/>
      <c r="H2424" s="452"/>
      <c r="I2424" s="453"/>
      <c r="J2424" s="453"/>
      <c r="K2424" s="453"/>
      <c r="L2424" s="453"/>
      <c r="M2424" s="454"/>
      <c r="N2424" s="455"/>
      <c r="O2424" s="456"/>
      <c r="P2424" s="456"/>
      <c r="Q2424" s="456"/>
      <c r="R2424" s="456"/>
      <c r="S2424" s="456"/>
      <c r="T2424" s="456"/>
      <c r="U2424" s="456"/>
      <c r="V2424" s="456"/>
      <c r="W2424" s="456"/>
      <c r="X2424" s="456"/>
      <c r="Y2424" s="456"/>
      <c r="Z2424" s="456"/>
      <c r="AA2424" s="456"/>
      <c r="AB2424" s="456"/>
      <c r="AC2424" s="456"/>
      <c r="AD2424" s="456"/>
      <c r="AE2424" s="457"/>
      <c r="AF2424" s="455"/>
      <c r="AG2424" s="456"/>
      <c r="AH2424" s="456"/>
      <c r="AI2424" s="456"/>
      <c r="AJ2424" s="456"/>
      <c r="AK2424" s="456"/>
      <c r="AL2424" s="456"/>
      <c r="AM2424" s="456"/>
      <c r="AN2424" s="457"/>
      <c r="AO2424" s="455"/>
      <c r="AP2424" s="456"/>
      <c r="AQ2424" s="456"/>
      <c r="AR2424" s="456"/>
      <c r="AS2424" s="456"/>
      <c r="AT2424" s="456"/>
      <c r="AU2424" s="456"/>
      <c r="AV2424" s="456"/>
      <c r="AW2424" s="456"/>
      <c r="AX2424" s="456"/>
      <c r="AY2424" s="456"/>
      <c r="AZ2424" s="456"/>
      <c r="BA2424" s="456"/>
      <c r="BB2424" s="456"/>
      <c r="BC2424" s="456"/>
      <c r="BD2424" s="456"/>
      <c r="BE2424" s="456"/>
      <c r="BF2424" s="456"/>
      <c r="BG2424" s="457"/>
      <c r="BH2424" s="458"/>
      <c r="BI2424" s="459"/>
      <c r="BJ2424" s="459"/>
      <c r="BK2424" s="459"/>
      <c r="BL2424" s="459"/>
      <c r="BM2424" s="460"/>
      <c r="BN2424" s="314"/>
      <c r="BO2424" s="314"/>
      <c r="BP2424" s="1"/>
      <c r="BQ2424" s="120">
        <f>IF($F$3="","",IF(N2424=$F$3,COUNTIF(BQ$23:BQ2423,"&gt;0")+1,0))</f>
        <v>0</v>
      </c>
      <c r="BR2424" s="1"/>
      <c r="BS2424" s="20" t="str">
        <f>IF($N2424="","",IF(VLOOKUP(VLOOKUP($N2424,IMPOSTAZIONI!$E$6:$I$13,5,FALSE),IMPOSTAZIONI!$B$25:$N$32,3,FALSE)=0,"",VLOOKUP(VLOOKUP($N2424,IMPOSTAZIONI!$E$6:$I$13,5,FALSE),IMPOSTAZIONI!$B$25:$N$32,3,FALSE)))</f>
        <v/>
      </c>
      <c r="BT2424" s="20" t="str">
        <f>IF($N2424="","",IF(VLOOKUP(VLOOKUP($N2424,IMPOSTAZIONI!$E$6:$I$13,5,FALSE),IMPOSTAZIONI!$B$25:$N$32,6,FALSE)=0,"",VLOOKUP(VLOOKUP($N2424,IMPOSTAZIONI!$E$6:$I$13,5,FALSE),IMPOSTAZIONI!$B$25:$N$32,6,FALSE)))</f>
        <v/>
      </c>
      <c r="BU2424" s="20" t="str">
        <f>IF($N2424="","",IF(VLOOKUP(VLOOKUP($N2424,IMPOSTAZIONI!$E$6:$I$13,5,FALSE),IMPOSTAZIONI!$B$25:$N$32,9,FALSE)=0,"",VLOOKUP(VLOOKUP($N2424,IMPOSTAZIONI!$E$6:$I$13,5,FALSE),IMPOSTAZIONI!$B$25:$N$32,9,FALSE)))</f>
        <v/>
      </c>
      <c r="BV2424" s="20" t="str">
        <f>IF($N2424="","",IF(VLOOKUP(VLOOKUP($N2424,IMPOSTAZIONI!$E$6:$I$13,5,FALSE),IMPOSTAZIONI!$B$25:$N$32,12,FALSE)=0,"",VLOOKUP(VLOOKUP($N2424,IMPOSTAZIONI!$E$6:$I$13,5,FALSE),IMPOSTAZIONI!$B$25:$N$32,12,FALSE)))</f>
        <v/>
      </c>
      <c r="BW2424" s="221" t="str">
        <f t="shared" si="613"/>
        <v/>
      </c>
      <c r="BX2424" s="221" t="str">
        <f t="shared" si="614"/>
        <v/>
      </c>
      <c r="BY2424" s="221">
        <f t="shared" si="615"/>
        <v>0</v>
      </c>
      <c r="BZ2424" s="231">
        <f t="shared" si="616"/>
        <v>0</v>
      </c>
      <c r="CA2424" s="246">
        <f t="shared" si="617"/>
        <v>0</v>
      </c>
      <c r="CB2424" s="246">
        <f t="shared" si="618"/>
        <v>0</v>
      </c>
      <c r="CC2424" s="246" t="str">
        <f t="shared" si="619"/>
        <v/>
      </c>
      <c r="CD2424" s="246">
        <f t="shared" si="620"/>
        <v>5</v>
      </c>
      <c r="CE2424" s="246">
        <f t="shared" si="621"/>
        <v>0</v>
      </c>
      <c r="CF2424" s="276">
        <f t="shared" si="622"/>
        <v>0</v>
      </c>
      <c r="CG2424" s="277">
        <f t="shared" si="622"/>
        <v>0</v>
      </c>
      <c r="CH2424" s="277">
        <f t="shared" si="622"/>
        <v>0</v>
      </c>
      <c r="CI2424" s="278">
        <f t="shared" si="611"/>
        <v>0</v>
      </c>
      <c r="CJ2424" s="280">
        <f t="shared" si="623"/>
        <v>0</v>
      </c>
      <c r="CK2424" s="232">
        <f t="shared" si="624"/>
        <v>0</v>
      </c>
      <c r="CL2424" s="1"/>
    </row>
    <row r="2425" spans="1:90" ht="18" customHeight="1">
      <c r="A2425" s="1"/>
      <c r="B2425" s="1"/>
      <c r="C2425" s="314"/>
      <c r="D2425" s="287" t="str">
        <f t="shared" si="625"/>
        <v/>
      </c>
      <c r="E2425" s="449" t="str">
        <f t="shared" si="612"/>
        <v/>
      </c>
      <c r="F2425" s="450"/>
      <c r="G2425" s="451"/>
      <c r="H2425" s="452"/>
      <c r="I2425" s="453"/>
      <c r="J2425" s="453"/>
      <c r="K2425" s="453"/>
      <c r="L2425" s="453"/>
      <c r="M2425" s="454"/>
      <c r="N2425" s="455"/>
      <c r="O2425" s="456"/>
      <c r="P2425" s="456"/>
      <c r="Q2425" s="456"/>
      <c r="R2425" s="456"/>
      <c r="S2425" s="456"/>
      <c r="T2425" s="456"/>
      <c r="U2425" s="456"/>
      <c r="V2425" s="456"/>
      <c r="W2425" s="456"/>
      <c r="X2425" s="456"/>
      <c r="Y2425" s="456"/>
      <c r="Z2425" s="456"/>
      <c r="AA2425" s="456"/>
      <c r="AB2425" s="456"/>
      <c r="AC2425" s="456"/>
      <c r="AD2425" s="456"/>
      <c r="AE2425" s="457"/>
      <c r="AF2425" s="455"/>
      <c r="AG2425" s="456"/>
      <c r="AH2425" s="456"/>
      <c r="AI2425" s="456"/>
      <c r="AJ2425" s="456"/>
      <c r="AK2425" s="456"/>
      <c r="AL2425" s="456"/>
      <c r="AM2425" s="456"/>
      <c r="AN2425" s="457"/>
      <c r="AO2425" s="455"/>
      <c r="AP2425" s="456"/>
      <c r="AQ2425" s="456"/>
      <c r="AR2425" s="456"/>
      <c r="AS2425" s="456"/>
      <c r="AT2425" s="456"/>
      <c r="AU2425" s="456"/>
      <c r="AV2425" s="456"/>
      <c r="AW2425" s="456"/>
      <c r="AX2425" s="456"/>
      <c r="AY2425" s="456"/>
      <c r="AZ2425" s="456"/>
      <c r="BA2425" s="456"/>
      <c r="BB2425" s="456"/>
      <c r="BC2425" s="456"/>
      <c r="BD2425" s="456"/>
      <c r="BE2425" s="456"/>
      <c r="BF2425" s="456"/>
      <c r="BG2425" s="457"/>
      <c r="BH2425" s="458"/>
      <c r="BI2425" s="459"/>
      <c r="BJ2425" s="459"/>
      <c r="BK2425" s="459"/>
      <c r="BL2425" s="459"/>
      <c r="BM2425" s="460"/>
      <c r="BN2425" s="314"/>
      <c r="BO2425" s="314"/>
      <c r="BP2425" s="1"/>
      <c r="BQ2425" s="120">
        <f>IF($F$3="","",IF(N2425=$F$3,COUNTIF(BQ$23:BQ2424,"&gt;0")+1,0))</f>
        <v>0</v>
      </c>
      <c r="BR2425" s="1"/>
      <c r="BS2425" s="20" t="str">
        <f>IF($N2425="","",IF(VLOOKUP(VLOOKUP($N2425,IMPOSTAZIONI!$E$6:$I$13,5,FALSE),IMPOSTAZIONI!$B$25:$N$32,3,FALSE)=0,"",VLOOKUP(VLOOKUP($N2425,IMPOSTAZIONI!$E$6:$I$13,5,FALSE),IMPOSTAZIONI!$B$25:$N$32,3,FALSE)))</f>
        <v/>
      </c>
      <c r="BT2425" s="20" t="str">
        <f>IF($N2425="","",IF(VLOOKUP(VLOOKUP($N2425,IMPOSTAZIONI!$E$6:$I$13,5,FALSE),IMPOSTAZIONI!$B$25:$N$32,6,FALSE)=0,"",VLOOKUP(VLOOKUP($N2425,IMPOSTAZIONI!$E$6:$I$13,5,FALSE),IMPOSTAZIONI!$B$25:$N$32,6,FALSE)))</f>
        <v/>
      </c>
      <c r="BU2425" s="20" t="str">
        <f>IF($N2425="","",IF(VLOOKUP(VLOOKUP($N2425,IMPOSTAZIONI!$E$6:$I$13,5,FALSE),IMPOSTAZIONI!$B$25:$N$32,9,FALSE)=0,"",VLOOKUP(VLOOKUP($N2425,IMPOSTAZIONI!$E$6:$I$13,5,FALSE),IMPOSTAZIONI!$B$25:$N$32,9,FALSE)))</f>
        <v/>
      </c>
      <c r="BV2425" s="20" t="str">
        <f>IF($N2425="","",IF(VLOOKUP(VLOOKUP($N2425,IMPOSTAZIONI!$E$6:$I$13,5,FALSE),IMPOSTAZIONI!$B$25:$N$32,12,FALSE)=0,"",VLOOKUP(VLOOKUP($N2425,IMPOSTAZIONI!$E$6:$I$13,5,FALSE),IMPOSTAZIONI!$B$25:$N$32,12,FALSE)))</f>
        <v/>
      </c>
      <c r="BW2425" s="221" t="str">
        <f t="shared" si="613"/>
        <v/>
      </c>
      <c r="BX2425" s="221" t="str">
        <f t="shared" si="614"/>
        <v/>
      </c>
      <c r="BY2425" s="221">
        <f t="shared" si="615"/>
        <v>0</v>
      </c>
      <c r="BZ2425" s="231">
        <f t="shared" si="616"/>
        <v>0</v>
      </c>
      <c r="CA2425" s="246">
        <f t="shared" si="617"/>
        <v>0</v>
      </c>
      <c r="CB2425" s="246">
        <f t="shared" si="618"/>
        <v>0</v>
      </c>
      <c r="CC2425" s="246" t="str">
        <f t="shared" si="619"/>
        <v/>
      </c>
      <c r="CD2425" s="246">
        <f t="shared" si="620"/>
        <v>5</v>
      </c>
      <c r="CE2425" s="246">
        <f t="shared" si="621"/>
        <v>0</v>
      </c>
      <c r="CF2425" s="276">
        <f t="shared" si="622"/>
        <v>0</v>
      </c>
      <c r="CG2425" s="277">
        <f t="shared" si="622"/>
        <v>0</v>
      </c>
      <c r="CH2425" s="277">
        <f t="shared" si="622"/>
        <v>0</v>
      </c>
      <c r="CI2425" s="278">
        <f t="shared" si="611"/>
        <v>0</v>
      </c>
      <c r="CJ2425" s="280">
        <f t="shared" si="623"/>
        <v>0</v>
      </c>
      <c r="CK2425" s="232">
        <f t="shared" si="624"/>
        <v>0</v>
      </c>
      <c r="CL2425" s="1"/>
    </row>
    <row r="2426" spans="1:90" ht="18" customHeight="1">
      <c r="A2426" s="1"/>
      <c r="B2426" s="1"/>
      <c r="C2426" s="314"/>
      <c r="D2426" s="287" t="str">
        <f t="shared" si="625"/>
        <v/>
      </c>
      <c r="E2426" s="449" t="str">
        <f t="shared" si="612"/>
        <v/>
      </c>
      <c r="F2426" s="450"/>
      <c r="G2426" s="451"/>
      <c r="H2426" s="452"/>
      <c r="I2426" s="453"/>
      <c r="J2426" s="453"/>
      <c r="K2426" s="453"/>
      <c r="L2426" s="453"/>
      <c r="M2426" s="454"/>
      <c r="N2426" s="455"/>
      <c r="O2426" s="456"/>
      <c r="P2426" s="456"/>
      <c r="Q2426" s="456"/>
      <c r="R2426" s="456"/>
      <c r="S2426" s="456"/>
      <c r="T2426" s="456"/>
      <c r="U2426" s="456"/>
      <c r="V2426" s="456"/>
      <c r="W2426" s="456"/>
      <c r="X2426" s="456"/>
      <c r="Y2426" s="456"/>
      <c r="Z2426" s="456"/>
      <c r="AA2426" s="456"/>
      <c r="AB2426" s="456"/>
      <c r="AC2426" s="456"/>
      <c r="AD2426" s="456"/>
      <c r="AE2426" s="457"/>
      <c r="AF2426" s="455"/>
      <c r="AG2426" s="456"/>
      <c r="AH2426" s="456"/>
      <c r="AI2426" s="456"/>
      <c r="AJ2426" s="456"/>
      <c r="AK2426" s="456"/>
      <c r="AL2426" s="456"/>
      <c r="AM2426" s="456"/>
      <c r="AN2426" s="457"/>
      <c r="AO2426" s="455"/>
      <c r="AP2426" s="456"/>
      <c r="AQ2426" s="456"/>
      <c r="AR2426" s="456"/>
      <c r="AS2426" s="456"/>
      <c r="AT2426" s="456"/>
      <c r="AU2426" s="456"/>
      <c r="AV2426" s="456"/>
      <c r="AW2426" s="456"/>
      <c r="AX2426" s="456"/>
      <c r="AY2426" s="456"/>
      <c r="AZ2426" s="456"/>
      <c r="BA2426" s="456"/>
      <c r="BB2426" s="456"/>
      <c r="BC2426" s="456"/>
      <c r="BD2426" s="456"/>
      <c r="BE2426" s="456"/>
      <c r="BF2426" s="456"/>
      <c r="BG2426" s="457"/>
      <c r="BH2426" s="458"/>
      <c r="BI2426" s="459"/>
      <c r="BJ2426" s="459"/>
      <c r="BK2426" s="459"/>
      <c r="BL2426" s="459"/>
      <c r="BM2426" s="460"/>
      <c r="BN2426" s="314"/>
      <c r="BO2426" s="314"/>
      <c r="BP2426" s="1"/>
      <c r="BQ2426" s="120">
        <f>IF($F$3="","",IF(N2426=$F$3,COUNTIF(BQ$23:BQ2425,"&gt;0")+1,0))</f>
        <v>0</v>
      </c>
      <c r="BR2426" s="1"/>
      <c r="BS2426" s="20" t="str">
        <f>IF($N2426="","",IF(VLOOKUP(VLOOKUP($N2426,IMPOSTAZIONI!$E$6:$I$13,5,FALSE),IMPOSTAZIONI!$B$25:$N$32,3,FALSE)=0,"",VLOOKUP(VLOOKUP($N2426,IMPOSTAZIONI!$E$6:$I$13,5,FALSE),IMPOSTAZIONI!$B$25:$N$32,3,FALSE)))</f>
        <v/>
      </c>
      <c r="BT2426" s="20" t="str">
        <f>IF($N2426="","",IF(VLOOKUP(VLOOKUP($N2426,IMPOSTAZIONI!$E$6:$I$13,5,FALSE),IMPOSTAZIONI!$B$25:$N$32,6,FALSE)=0,"",VLOOKUP(VLOOKUP($N2426,IMPOSTAZIONI!$E$6:$I$13,5,FALSE),IMPOSTAZIONI!$B$25:$N$32,6,FALSE)))</f>
        <v/>
      </c>
      <c r="BU2426" s="20" t="str">
        <f>IF($N2426="","",IF(VLOOKUP(VLOOKUP($N2426,IMPOSTAZIONI!$E$6:$I$13,5,FALSE),IMPOSTAZIONI!$B$25:$N$32,9,FALSE)=0,"",VLOOKUP(VLOOKUP($N2426,IMPOSTAZIONI!$E$6:$I$13,5,FALSE),IMPOSTAZIONI!$B$25:$N$32,9,FALSE)))</f>
        <v/>
      </c>
      <c r="BV2426" s="20" t="str">
        <f>IF($N2426="","",IF(VLOOKUP(VLOOKUP($N2426,IMPOSTAZIONI!$E$6:$I$13,5,FALSE),IMPOSTAZIONI!$B$25:$N$32,12,FALSE)=0,"",VLOOKUP(VLOOKUP($N2426,IMPOSTAZIONI!$E$6:$I$13,5,FALSE),IMPOSTAZIONI!$B$25:$N$32,12,FALSE)))</f>
        <v/>
      </c>
      <c r="BW2426" s="221" t="str">
        <f t="shared" si="613"/>
        <v/>
      </c>
      <c r="BX2426" s="221" t="str">
        <f t="shared" si="614"/>
        <v/>
      </c>
      <c r="BY2426" s="221">
        <f t="shared" si="615"/>
        <v>0</v>
      </c>
      <c r="BZ2426" s="231">
        <f t="shared" si="616"/>
        <v>0</v>
      </c>
      <c r="CA2426" s="246">
        <f t="shared" si="617"/>
        <v>0</v>
      </c>
      <c r="CB2426" s="246">
        <f t="shared" si="618"/>
        <v>0</v>
      </c>
      <c r="CC2426" s="246" t="str">
        <f t="shared" si="619"/>
        <v/>
      </c>
      <c r="CD2426" s="246">
        <f t="shared" si="620"/>
        <v>5</v>
      </c>
      <c r="CE2426" s="246">
        <f t="shared" si="621"/>
        <v>0</v>
      </c>
      <c r="CF2426" s="276">
        <f t="shared" si="622"/>
        <v>0</v>
      </c>
      <c r="CG2426" s="277">
        <f t="shared" si="622"/>
        <v>0</v>
      </c>
      <c r="CH2426" s="277">
        <f t="shared" si="622"/>
        <v>0</v>
      </c>
      <c r="CI2426" s="278">
        <f t="shared" si="611"/>
        <v>0</v>
      </c>
      <c r="CJ2426" s="280">
        <f t="shared" si="623"/>
        <v>0</v>
      </c>
      <c r="CK2426" s="232">
        <f t="shared" si="624"/>
        <v>0</v>
      </c>
      <c r="CL2426" s="1"/>
    </row>
    <row r="2427" spans="1:90" ht="18" customHeight="1">
      <c r="A2427" s="1"/>
      <c r="B2427" s="1"/>
      <c r="C2427" s="314"/>
      <c r="D2427" s="287" t="str">
        <f t="shared" si="625"/>
        <v/>
      </c>
      <c r="E2427" s="449" t="str">
        <f t="shared" si="612"/>
        <v/>
      </c>
      <c r="F2427" s="450"/>
      <c r="G2427" s="451"/>
      <c r="H2427" s="452"/>
      <c r="I2427" s="453"/>
      <c r="J2427" s="453"/>
      <c r="K2427" s="453"/>
      <c r="L2427" s="453"/>
      <c r="M2427" s="454"/>
      <c r="N2427" s="455"/>
      <c r="O2427" s="456"/>
      <c r="P2427" s="456"/>
      <c r="Q2427" s="456"/>
      <c r="R2427" s="456"/>
      <c r="S2427" s="456"/>
      <c r="T2427" s="456"/>
      <c r="U2427" s="456"/>
      <c r="V2427" s="456"/>
      <c r="W2427" s="456"/>
      <c r="X2427" s="456"/>
      <c r="Y2427" s="456"/>
      <c r="Z2427" s="456"/>
      <c r="AA2427" s="456"/>
      <c r="AB2427" s="456"/>
      <c r="AC2427" s="456"/>
      <c r="AD2427" s="456"/>
      <c r="AE2427" s="457"/>
      <c r="AF2427" s="455"/>
      <c r="AG2427" s="456"/>
      <c r="AH2427" s="456"/>
      <c r="AI2427" s="456"/>
      <c r="AJ2427" s="456"/>
      <c r="AK2427" s="456"/>
      <c r="AL2427" s="456"/>
      <c r="AM2427" s="456"/>
      <c r="AN2427" s="457"/>
      <c r="AO2427" s="455"/>
      <c r="AP2427" s="456"/>
      <c r="AQ2427" s="456"/>
      <c r="AR2427" s="456"/>
      <c r="AS2427" s="456"/>
      <c r="AT2427" s="456"/>
      <c r="AU2427" s="456"/>
      <c r="AV2427" s="456"/>
      <c r="AW2427" s="456"/>
      <c r="AX2427" s="456"/>
      <c r="AY2427" s="456"/>
      <c r="AZ2427" s="456"/>
      <c r="BA2427" s="456"/>
      <c r="BB2427" s="456"/>
      <c r="BC2427" s="456"/>
      <c r="BD2427" s="456"/>
      <c r="BE2427" s="456"/>
      <c r="BF2427" s="456"/>
      <c r="BG2427" s="457"/>
      <c r="BH2427" s="458"/>
      <c r="BI2427" s="459"/>
      <c r="BJ2427" s="459"/>
      <c r="BK2427" s="459"/>
      <c r="BL2427" s="459"/>
      <c r="BM2427" s="460"/>
      <c r="BN2427" s="314"/>
      <c r="BO2427" s="314"/>
      <c r="BP2427" s="1"/>
      <c r="BQ2427" s="120">
        <f>IF($F$3="","",IF(N2427=$F$3,COUNTIF(BQ$23:BQ2426,"&gt;0")+1,0))</f>
        <v>0</v>
      </c>
      <c r="BR2427" s="1"/>
      <c r="BS2427" s="20" t="str">
        <f>IF($N2427="","",IF(VLOOKUP(VLOOKUP($N2427,IMPOSTAZIONI!$E$6:$I$13,5,FALSE),IMPOSTAZIONI!$B$25:$N$32,3,FALSE)=0,"",VLOOKUP(VLOOKUP($N2427,IMPOSTAZIONI!$E$6:$I$13,5,FALSE),IMPOSTAZIONI!$B$25:$N$32,3,FALSE)))</f>
        <v/>
      </c>
      <c r="BT2427" s="20" t="str">
        <f>IF($N2427="","",IF(VLOOKUP(VLOOKUP($N2427,IMPOSTAZIONI!$E$6:$I$13,5,FALSE),IMPOSTAZIONI!$B$25:$N$32,6,FALSE)=0,"",VLOOKUP(VLOOKUP($N2427,IMPOSTAZIONI!$E$6:$I$13,5,FALSE),IMPOSTAZIONI!$B$25:$N$32,6,FALSE)))</f>
        <v/>
      </c>
      <c r="BU2427" s="20" t="str">
        <f>IF($N2427="","",IF(VLOOKUP(VLOOKUP($N2427,IMPOSTAZIONI!$E$6:$I$13,5,FALSE),IMPOSTAZIONI!$B$25:$N$32,9,FALSE)=0,"",VLOOKUP(VLOOKUP($N2427,IMPOSTAZIONI!$E$6:$I$13,5,FALSE),IMPOSTAZIONI!$B$25:$N$32,9,FALSE)))</f>
        <v/>
      </c>
      <c r="BV2427" s="20" t="str">
        <f>IF($N2427="","",IF(VLOOKUP(VLOOKUP($N2427,IMPOSTAZIONI!$E$6:$I$13,5,FALSE),IMPOSTAZIONI!$B$25:$N$32,12,FALSE)=0,"",VLOOKUP(VLOOKUP($N2427,IMPOSTAZIONI!$E$6:$I$13,5,FALSE),IMPOSTAZIONI!$B$25:$N$32,12,FALSE)))</f>
        <v/>
      </c>
      <c r="BW2427" s="221" t="str">
        <f t="shared" si="613"/>
        <v/>
      </c>
      <c r="BX2427" s="221" t="str">
        <f t="shared" si="614"/>
        <v/>
      </c>
      <c r="BY2427" s="221">
        <f t="shared" si="615"/>
        <v>0</v>
      </c>
      <c r="BZ2427" s="231">
        <f t="shared" si="616"/>
        <v>0</v>
      </c>
      <c r="CA2427" s="246">
        <f t="shared" si="617"/>
        <v>0</v>
      </c>
      <c r="CB2427" s="246">
        <f t="shared" si="618"/>
        <v>0</v>
      </c>
      <c r="CC2427" s="246" t="str">
        <f t="shared" si="619"/>
        <v/>
      </c>
      <c r="CD2427" s="246">
        <f t="shared" si="620"/>
        <v>5</v>
      </c>
      <c r="CE2427" s="246">
        <f t="shared" si="621"/>
        <v>0</v>
      </c>
      <c r="CF2427" s="276">
        <f t="shared" si="622"/>
        <v>0</v>
      </c>
      <c r="CG2427" s="277">
        <f t="shared" si="622"/>
        <v>0</v>
      </c>
      <c r="CH2427" s="277">
        <f t="shared" si="622"/>
        <v>0</v>
      </c>
      <c r="CI2427" s="278">
        <f t="shared" si="611"/>
        <v>0</v>
      </c>
      <c r="CJ2427" s="280">
        <f t="shared" si="623"/>
        <v>0</v>
      </c>
      <c r="CK2427" s="232">
        <f t="shared" si="624"/>
        <v>0</v>
      </c>
      <c r="CL2427" s="1"/>
    </row>
    <row r="2428" spans="1:90" ht="18" customHeight="1">
      <c r="A2428" s="1"/>
      <c r="B2428" s="1"/>
      <c r="C2428" s="314"/>
      <c r="D2428" s="287" t="str">
        <f t="shared" si="625"/>
        <v/>
      </c>
      <c r="E2428" s="449" t="str">
        <f t="shared" si="612"/>
        <v/>
      </c>
      <c r="F2428" s="450"/>
      <c r="G2428" s="451"/>
      <c r="H2428" s="452"/>
      <c r="I2428" s="453"/>
      <c r="J2428" s="453"/>
      <c r="K2428" s="453"/>
      <c r="L2428" s="453"/>
      <c r="M2428" s="454"/>
      <c r="N2428" s="455"/>
      <c r="O2428" s="456"/>
      <c r="P2428" s="456"/>
      <c r="Q2428" s="456"/>
      <c r="R2428" s="456"/>
      <c r="S2428" s="456"/>
      <c r="T2428" s="456"/>
      <c r="U2428" s="456"/>
      <c r="V2428" s="456"/>
      <c r="W2428" s="456"/>
      <c r="X2428" s="456"/>
      <c r="Y2428" s="456"/>
      <c r="Z2428" s="456"/>
      <c r="AA2428" s="456"/>
      <c r="AB2428" s="456"/>
      <c r="AC2428" s="456"/>
      <c r="AD2428" s="456"/>
      <c r="AE2428" s="457"/>
      <c r="AF2428" s="455"/>
      <c r="AG2428" s="456"/>
      <c r="AH2428" s="456"/>
      <c r="AI2428" s="456"/>
      <c r="AJ2428" s="456"/>
      <c r="AK2428" s="456"/>
      <c r="AL2428" s="456"/>
      <c r="AM2428" s="456"/>
      <c r="AN2428" s="457"/>
      <c r="AO2428" s="455"/>
      <c r="AP2428" s="456"/>
      <c r="AQ2428" s="456"/>
      <c r="AR2428" s="456"/>
      <c r="AS2428" s="456"/>
      <c r="AT2428" s="456"/>
      <c r="AU2428" s="456"/>
      <c r="AV2428" s="456"/>
      <c r="AW2428" s="456"/>
      <c r="AX2428" s="456"/>
      <c r="AY2428" s="456"/>
      <c r="AZ2428" s="456"/>
      <c r="BA2428" s="456"/>
      <c r="BB2428" s="456"/>
      <c r="BC2428" s="456"/>
      <c r="BD2428" s="456"/>
      <c r="BE2428" s="456"/>
      <c r="BF2428" s="456"/>
      <c r="BG2428" s="457"/>
      <c r="BH2428" s="458"/>
      <c r="BI2428" s="459"/>
      <c r="BJ2428" s="459"/>
      <c r="BK2428" s="459"/>
      <c r="BL2428" s="459"/>
      <c r="BM2428" s="460"/>
      <c r="BN2428" s="314"/>
      <c r="BO2428" s="314"/>
      <c r="BP2428" s="1"/>
      <c r="BQ2428" s="120">
        <f>IF($F$3="","",IF(N2428=$F$3,COUNTIF(BQ$23:BQ2427,"&gt;0")+1,0))</f>
        <v>0</v>
      </c>
      <c r="BR2428" s="1"/>
      <c r="BS2428" s="20" t="str">
        <f>IF($N2428="","",IF(VLOOKUP(VLOOKUP($N2428,IMPOSTAZIONI!$E$6:$I$13,5,FALSE),IMPOSTAZIONI!$B$25:$N$32,3,FALSE)=0,"",VLOOKUP(VLOOKUP($N2428,IMPOSTAZIONI!$E$6:$I$13,5,FALSE),IMPOSTAZIONI!$B$25:$N$32,3,FALSE)))</f>
        <v/>
      </c>
      <c r="BT2428" s="20" t="str">
        <f>IF($N2428="","",IF(VLOOKUP(VLOOKUP($N2428,IMPOSTAZIONI!$E$6:$I$13,5,FALSE),IMPOSTAZIONI!$B$25:$N$32,6,FALSE)=0,"",VLOOKUP(VLOOKUP($N2428,IMPOSTAZIONI!$E$6:$I$13,5,FALSE),IMPOSTAZIONI!$B$25:$N$32,6,FALSE)))</f>
        <v/>
      </c>
      <c r="BU2428" s="20" t="str">
        <f>IF($N2428="","",IF(VLOOKUP(VLOOKUP($N2428,IMPOSTAZIONI!$E$6:$I$13,5,FALSE),IMPOSTAZIONI!$B$25:$N$32,9,FALSE)=0,"",VLOOKUP(VLOOKUP($N2428,IMPOSTAZIONI!$E$6:$I$13,5,FALSE),IMPOSTAZIONI!$B$25:$N$32,9,FALSE)))</f>
        <v/>
      </c>
      <c r="BV2428" s="20" t="str">
        <f>IF($N2428="","",IF(VLOOKUP(VLOOKUP($N2428,IMPOSTAZIONI!$E$6:$I$13,5,FALSE),IMPOSTAZIONI!$B$25:$N$32,12,FALSE)=0,"",VLOOKUP(VLOOKUP($N2428,IMPOSTAZIONI!$E$6:$I$13,5,FALSE),IMPOSTAZIONI!$B$25:$N$32,12,FALSE)))</f>
        <v/>
      </c>
      <c r="BW2428" s="221" t="str">
        <f t="shared" si="613"/>
        <v/>
      </c>
      <c r="BX2428" s="221" t="str">
        <f t="shared" si="614"/>
        <v/>
      </c>
      <c r="BY2428" s="221">
        <f t="shared" si="615"/>
        <v>0</v>
      </c>
      <c r="BZ2428" s="231">
        <f t="shared" si="616"/>
        <v>0</v>
      </c>
      <c r="CA2428" s="246">
        <f t="shared" si="617"/>
        <v>0</v>
      </c>
      <c r="CB2428" s="246">
        <f t="shared" si="618"/>
        <v>0</v>
      </c>
      <c r="CC2428" s="246" t="str">
        <f t="shared" si="619"/>
        <v/>
      </c>
      <c r="CD2428" s="246">
        <f t="shared" si="620"/>
        <v>5</v>
      </c>
      <c r="CE2428" s="246">
        <f t="shared" si="621"/>
        <v>0</v>
      </c>
      <c r="CF2428" s="276">
        <f t="shared" si="622"/>
        <v>0</v>
      </c>
      <c r="CG2428" s="277">
        <f t="shared" si="622"/>
        <v>0</v>
      </c>
      <c r="CH2428" s="277">
        <f t="shared" si="622"/>
        <v>0</v>
      </c>
      <c r="CI2428" s="278">
        <f t="shared" si="611"/>
        <v>0</v>
      </c>
      <c r="CJ2428" s="280">
        <f t="shared" si="623"/>
        <v>0</v>
      </c>
      <c r="CK2428" s="232">
        <f t="shared" si="624"/>
        <v>0</v>
      </c>
      <c r="CL2428" s="1"/>
    </row>
    <row r="2429" spans="1:90" ht="18" customHeight="1">
      <c r="A2429" s="1"/>
      <c r="B2429" s="1"/>
      <c r="C2429" s="314"/>
      <c r="D2429" s="287" t="str">
        <f t="shared" si="625"/>
        <v/>
      </c>
      <c r="E2429" s="449" t="str">
        <f t="shared" si="612"/>
        <v/>
      </c>
      <c r="F2429" s="450"/>
      <c r="G2429" s="451"/>
      <c r="H2429" s="452"/>
      <c r="I2429" s="453"/>
      <c r="J2429" s="453"/>
      <c r="K2429" s="453"/>
      <c r="L2429" s="453"/>
      <c r="M2429" s="454"/>
      <c r="N2429" s="455"/>
      <c r="O2429" s="456"/>
      <c r="P2429" s="456"/>
      <c r="Q2429" s="456"/>
      <c r="R2429" s="456"/>
      <c r="S2429" s="456"/>
      <c r="T2429" s="456"/>
      <c r="U2429" s="456"/>
      <c r="V2429" s="456"/>
      <c r="W2429" s="456"/>
      <c r="X2429" s="456"/>
      <c r="Y2429" s="456"/>
      <c r="Z2429" s="456"/>
      <c r="AA2429" s="456"/>
      <c r="AB2429" s="456"/>
      <c r="AC2429" s="456"/>
      <c r="AD2429" s="456"/>
      <c r="AE2429" s="457"/>
      <c r="AF2429" s="455"/>
      <c r="AG2429" s="456"/>
      <c r="AH2429" s="456"/>
      <c r="AI2429" s="456"/>
      <c r="AJ2429" s="456"/>
      <c r="AK2429" s="456"/>
      <c r="AL2429" s="456"/>
      <c r="AM2429" s="456"/>
      <c r="AN2429" s="457"/>
      <c r="AO2429" s="455"/>
      <c r="AP2429" s="456"/>
      <c r="AQ2429" s="456"/>
      <c r="AR2429" s="456"/>
      <c r="AS2429" s="456"/>
      <c r="AT2429" s="456"/>
      <c r="AU2429" s="456"/>
      <c r="AV2429" s="456"/>
      <c r="AW2429" s="456"/>
      <c r="AX2429" s="456"/>
      <c r="AY2429" s="456"/>
      <c r="AZ2429" s="456"/>
      <c r="BA2429" s="456"/>
      <c r="BB2429" s="456"/>
      <c r="BC2429" s="456"/>
      <c r="BD2429" s="456"/>
      <c r="BE2429" s="456"/>
      <c r="BF2429" s="456"/>
      <c r="BG2429" s="457"/>
      <c r="BH2429" s="458"/>
      <c r="BI2429" s="459"/>
      <c r="BJ2429" s="459"/>
      <c r="BK2429" s="459"/>
      <c r="BL2429" s="459"/>
      <c r="BM2429" s="460"/>
      <c r="BN2429" s="314"/>
      <c r="BO2429" s="314"/>
      <c r="BP2429" s="1"/>
      <c r="BQ2429" s="120">
        <f>IF($F$3="","",IF(N2429=$F$3,COUNTIF(BQ$23:BQ2428,"&gt;0")+1,0))</f>
        <v>0</v>
      </c>
      <c r="BR2429" s="1"/>
      <c r="BS2429" s="20" t="str">
        <f>IF($N2429="","",IF(VLOOKUP(VLOOKUP($N2429,IMPOSTAZIONI!$E$6:$I$13,5,FALSE),IMPOSTAZIONI!$B$25:$N$32,3,FALSE)=0,"",VLOOKUP(VLOOKUP($N2429,IMPOSTAZIONI!$E$6:$I$13,5,FALSE),IMPOSTAZIONI!$B$25:$N$32,3,FALSE)))</f>
        <v/>
      </c>
      <c r="BT2429" s="20" t="str">
        <f>IF($N2429="","",IF(VLOOKUP(VLOOKUP($N2429,IMPOSTAZIONI!$E$6:$I$13,5,FALSE),IMPOSTAZIONI!$B$25:$N$32,6,FALSE)=0,"",VLOOKUP(VLOOKUP($N2429,IMPOSTAZIONI!$E$6:$I$13,5,FALSE),IMPOSTAZIONI!$B$25:$N$32,6,FALSE)))</f>
        <v/>
      </c>
      <c r="BU2429" s="20" t="str">
        <f>IF($N2429="","",IF(VLOOKUP(VLOOKUP($N2429,IMPOSTAZIONI!$E$6:$I$13,5,FALSE),IMPOSTAZIONI!$B$25:$N$32,9,FALSE)=0,"",VLOOKUP(VLOOKUP($N2429,IMPOSTAZIONI!$E$6:$I$13,5,FALSE),IMPOSTAZIONI!$B$25:$N$32,9,FALSE)))</f>
        <v/>
      </c>
      <c r="BV2429" s="20" t="str">
        <f>IF($N2429="","",IF(VLOOKUP(VLOOKUP($N2429,IMPOSTAZIONI!$E$6:$I$13,5,FALSE),IMPOSTAZIONI!$B$25:$N$32,12,FALSE)=0,"",VLOOKUP(VLOOKUP($N2429,IMPOSTAZIONI!$E$6:$I$13,5,FALSE),IMPOSTAZIONI!$B$25:$N$32,12,FALSE)))</f>
        <v/>
      </c>
      <c r="BW2429" s="221" t="str">
        <f t="shared" si="613"/>
        <v/>
      </c>
      <c r="BX2429" s="221" t="str">
        <f t="shared" si="614"/>
        <v/>
      </c>
      <c r="BY2429" s="221">
        <f t="shared" si="615"/>
        <v>0</v>
      </c>
      <c r="BZ2429" s="231">
        <f t="shared" si="616"/>
        <v>0</v>
      </c>
      <c r="CA2429" s="246">
        <f t="shared" si="617"/>
        <v>0</v>
      </c>
      <c r="CB2429" s="246">
        <f t="shared" si="618"/>
        <v>0</v>
      </c>
      <c r="CC2429" s="246" t="str">
        <f t="shared" si="619"/>
        <v/>
      </c>
      <c r="CD2429" s="246">
        <f t="shared" si="620"/>
        <v>5</v>
      </c>
      <c r="CE2429" s="246">
        <f t="shared" si="621"/>
        <v>0</v>
      </c>
      <c r="CF2429" s="276">
        <f t="shared" si="622"/>
        <v>0</v>
      </c>
      <c r="CG2429" s="277">
        <f t="shared" si="622"/>
        <v>0</v>
      </c>
      <c r="CH2429" s="277">
        <f t="shared" si="622"/>
        <v>0</v>
      </c>
      <c r="CI2429" s="278">
        <f t="shared" si="622"/>
        <v>0</v>
      </c>
      <c r="CJ2429" s="280">
        <f t="shared" si="623"/>
        <v>0</v>
      </c>
      <c r="CK2429" s="232">
        <f t="shared" si="624"/>
        <v>0</v>
      </c>
      <c r="CL2429" s="1"/>
    </row>
    <row r="2430" spans="1:90" ht="18" customHeight="1">
      <c r="A2430" s="1"/>
      <c r="B2430" s="1"/>
      <c r="C2430" s="314"/>
      <c r="D2430" s="287" t="str">
        <f t="shared" si="625"/>
        <v/>
      </c>
      <c r="E2430" s="449" t="str">
        <f t="shared" ref="E2430:E2493" si="626">IF(BQ2430=0,"",BQ2430)</f>
        <v/>
      </c>
      <c r="F2430" s="450"/>
      <c r="G2430" s="451"/>
      <c r="H2430" s="452"/>
      <c r="I2430" s="453"/>
      <c r="J2430" s="453"/>
      <c r="K2430" s="453"/>
      <c r="L2430" s="453"/>
      <c r="M2430" s="454"/>
      <c r="N2430" s="455"/>
      <c r="O2430" s="456"/>
      <c r="P2430" s="456"/>
      <c r="Q2430" s="456"/>
      <c r="R2430" s="456"/>
      <c r="S2430" s="456"/>
      <c r="T2430" s="456"/>
      <c r="U2430" s="456"/>
      <c r="V2430" s="456"/>
      <c r="W2430" s="456"/>
      <c r="X2430" s="456"/>
      <c r="Y2430" s="456"/>
      <c r="Z2430" s="456"/>
      <c r="AA2430" s="456"/>
      <c r="AB2430" s="456"/>
      <c r="AC2430" s="456"/>
      <c r="AD2430" s="456"/>
      <c r="AE2430" s="457"/>
      <c r="AF2430" s="455"/>
      <c r="AG2430" s="456"/>
      <c r="AH2430" s="456"/>
      <c r="AI2430" s="456"/>
      <c r="AJ2430" s="456"/>
      <c r="AK2430" s="456"/>
      <c r="AL2430" s="456"/>
      <c r="AM2430" s="456"/>
      <c r="AN2430" s="457"/>
      <c r="AO2430" s="455"/>
      <c r="AP2430" s="456"/>
      <c r="AQ2430" s="456"/>
      <c r="AR2430" s="456"/>
      <c r="AS2430" s="456"/>
      <c r="AT2430" s="456"/>
      <c r="AU2430" s="456"/>
      <c r="AV2430" s="456"/>
      <c r="AW2430" s="456"/>
      <c r="AX2430" s="456"/>
      <c r="AY2430" s="456"/>
      <c r="AZ2430" s="456"/>
      <c r="BA2430" s="456"/>
      <c r="BB2430" s="456"/>
      <c r="BC2430" s="456"/>
      <c r="BD2430" s="456"/>
      <c r="BE2430" s="456"/>
      <c r="BF2430" s="456"/>
      <c r="BG2430" s="457"/>
      <c r="BH2430" s="458"/>
      <c r="BI2430" s="459"/>
      <c r="BJ2430" s="459"/>
      <c r="BK2430" s="459"/>
      <c r="BL2430" s="459"/>
      <c r="BM2430" s="460"/>
      <c r="BN2430" s="314"/>
      <c r="BO2430" s="314"/>
      <c r="BP2430" s="1"/>
      <c r="BQ2430" s="120">
        <f>IF($F$3="","",IF(N2430=$F$3,COUNTIF(BQ$23:BQ2429,"&gt;0")+1,0))</f>
        <v>0</v>
      </c>
      <c r="BR2430" s="1"/>
      <c r="BS2430" s="20" t="str">
        <f>IF($N2430="","",IF(VLOOKUP(VLOOKUP($N2430,IMPOSTAZIONI!$E$6:$I$13,5,FALSE),IMPOSTAZIONI!$B$25:$N$32,3,FALSE)=0,"",VLOOKUP(VLOOKUP($N2430,IMPOSTAZIONI!$E$6:$I$13,5,FALSE),IMPOSTAZIONI!$B$25:$N$32,3,FALSE)))</f>
        <v/>
      </c>
      <c r="BT2430" s="20" t="str">
        <f>IF($N2430="","",IF(VLOOKUP(VLOOKUP($N2430,IMPOSTAZIONI!$E$6:$I$13,5,FALSE),IMPOSTAZIONI!$B$25:$N$32,6,FALSE)=0,"",VLOOKUP(VLOOKUP($N2430,IMPOSTAZIONI!$E$6:$I$13,5,FALSE),IMPOSTAZIONI!$B$25:$N$32,6,FALSE)))</f>
        <v/>
      </c>
      <c r="BU2430" s="20" t="str">
        <f>IF($N2430="","",IF(VLOOKUP(VLOOKUP($N2430,IMPOSTAZIONI!$E$6:$I$13,5,FALSE),IMPOSTAZIONI!$B$25:$N$32,9,FALSE)=0,"",VLOOKUP(VLOOKUP($N2430,IMPOSTAZIONI!$E$6:$I$13,5,FALSE),IMPOSTAZIONI!$B$25:$N$32,9,FALSE)))</f>
        <v/>
      </c>
      <c r="BV2430" s="20" t="str">
        <f>IF($N2430="","",IF(VLOOKUP(VLOOKUP($N2430,IMPOSTAZIONI!$E$6:$I$13,5,FALSE),IMPOSTAZIONI!$B$25:$N$32,12,FALSE)=0,"",VLOOKUP(VLOOKUP($N2430,IMPOSTAZIONI!$E$6:$I$13,5,FALSE),IMPOSTAZIONI!$B$25:$N$32,12,FALSE)))</f>
        <v/>
      </c>
      <c r="BW2430" s="221" t="str">
        <f t="shared" ref="BW2430:BW2493" si="627">IF(AF2430="","",HLOOKUP(AF2430,BS2430:BV2430,1,FALSE))</f>
        <v/>
      </c>
      <c r="BX2430" s="221" t="str">
        <f t="shared" ref="BX2430:BX2493" si="628">IF(N2430="","",VLOOKUP(N2430,$AY$3109:$BM$3116,1,FALSE))</f>
        <v/>
      </c>
      <c r="BY2430" s="221">
        <f t="shared" ref="BY2430:BY2493" si="629">IF(OR(ISERROR(BW2430),ISERROR(BX2430),AND(H2430&gt;0,H2430&lt;AD$3140),AND(H2430&gt;0,H2430&gt;AD$3141)),1,IF(CK2430=1,2,0))</f>
        <v>0</v>
      </c>
      <c r="BZ2430" s="231">
        <f t="shared" ref="BZ2430:BZ2493" si="630">IF($F$3="",0,IF($F$3=N2430,H2430,0))</f>
        <v>0</v>
      </c>
      <c r="CA2430" s="246">
        <f t="shared" ref="CA2430:CA2493" si="631">IF($BN$3&gt;$AY$3147,"",IF(BZ2430=0,0,IF(AF2430="",0,VLOOKUP(AF2430,$AY$3118:$BL$3121,14,FALSE))))</f>
        <v>0</v>
      </c>
      <c r="CB2430" s="246">
        <f t="shared" ref="CB2430:CB2493" si="632">IF(BZ2430=0,0,MONTH(BZ2430))</f>
        <v>0</v>
      </c>
      <c r="CC2430" s="246" t="str">
        <f t="shared" ref="CC2430:CC2493" si="633">IF(OR(BZ2430=0,CA2430=0),"",CONCATENATE(CB2430,CA2430))</f>
        <v/>
      </c>
      <c r="CD2430" s="246">
        <f t="shared" ref="CD2430:CD2493" si="634">MATCH(BZ2430,BZ$23:BZ$3022,0)</f>
        <v>5</v>
      </c>
      <c r="CE2430" s="246">
        <f t="shared" ref="CE2430:CE2493" si="635">IF(CA2430&gt;0,CONCATENATE(CD2430,CA2430),0)</f>
        <v>0</v>
      </c>
      <c r="CF2430" s="276">
        <f t="shared" ref="CF2430:CI2493" si="636">COUNTIF($CE$23:$CE$3022,CONCATENATE($CD2430,CF$21))</f>
        <v>0</v>
      </c>
      <c r="CG2430" s="277">
        <f t="shared" si="636"/>
        <v>0</v>
      </c>
      <c r="CH2430" s="277">
        <f t="shared" si="636"/>
        <v>0</v>
      </c>
      <c r="CI2430" s="278">
        <f t="shared" si="636"/>
        <v>0</v>
      </c>
      <c r="CJ2430" s="280">
        <f t="shared" ref="CJ2430:CJ2493" si="637">COUNTIF(CF2430:CI2430,"&gt;0")</f>
        <v>0</v>
      </c>
      <c r="CK2430" s="232">
        <f t="shared" ref="CK2430:CK2493" si="638">IF(CJ2430&gt;1,1,0)</f>
        <v>0</v>
      </c>
      <c r="CL2430" s="1"/>
    </row>
    <row r="2431" spans="1:90" ht="18" customHeight="1">
      <c r="A2431" s="1"/>
      <c r="B2431" s="1"/>
      <c r="C2431" s="314"/>
      <c r="D2431" s="287" t="str">
        <f t="shared" si="625"/>
        <v/>
      </c>
      <c r="E2431" s="449" t="str">
        <f t="shared" si="626"/>
        <v/>
      </c>
      <c r="F2431" s="450"/>
      <c r="G2431" s="451"/>
      <c r="H2431" s="452"/>
      <c r="I2431" s="453"/>
      <c r="J2431" s="453"/>
      <c r="K2431" s="453"/>
      <c r="L2431" s="453"/>
      <c r="M2431" s="454"/>
      <c r="N2431" s="455"/>
      <c r="O2431" s="456"/>
      <c r="P2431" s="456"/>
      <c r="Q2431" s="456"/>
      <c r="R2431" s="456"/>
      <c r="S2431" s="456"/>
      <c r="T2431" s="456"/>
      <c r="U2431" s="456"/>
      <c r="V2431" s="456"/>
      <c r="W2431" s="456"/>
      <c r="X2431" s="456"/>
      <c r="Y2431" s="456"/>
      <c r="Z2431" s="456"/>
      <c r="AA2431" s="456"/>
      <c r="AB2431" s="456"/>
      <c r="AC2431" s="456"/>
      <c r="AD2431" s="456"/>
      <c r="AE2431" s="457"/>
      <c r="AF2431" s="455"/>
      <c r="AG2431" s="456"/>
      <c r="AH2431" s="456"/>
      <c r="AI2431" s="456"/>
      <c r="AJ2431" s="456"/>
      <c r="AK2431" s="456"/>
      <c r="AL2431" s="456"/>
      <c r="AM2431" s="456"/>
      <c r="AN2431" s="457"/>
      <c r="AO2431" s="455"/>
      <c r="AP2431" s="456"/>
      <c r="AQ2431" s="456"/>
      <c r="AR2431" s="456"/>
      <c r="AS2431" s="456"/>
      <c r="AT2431" s="456"/>
      <c r="AU2431" s="456"/>
      <c r="AV2431" s="456"/>
      <c r="AW2431" s="456"/>
      <c r="AX2431" s="456"/>
      <c r="AY2431" s="456"/>
      <c r="AZ2431" s="456"/>
      <c r="BA2431" s="456"/>
      <c r="BB2431" s="456"/>
      <c r="BC2431" s="456"/>
      <c r="BD2431" s="456"/>
      <c r="BE2431" s="456"/>
      <c r="BF2431" s="456"/>
      <c r="BG2431" s="457"/>
      <c r="BH2431" s="458"/>
      <c r="BI2431" s="459"/>
      <c r="BJ2431" s="459"/>
      <c r="BK2431" s="459"/>
      <c r="BL2431" s="459"/>
      <c r="BM2431" s="460"/>
      <c r="BN2431" s="314"/>
      <c r="BO2431" s="314"/>
      <c r="BP2431" s="1"/>
      <c r="BQ2431" s="120">
        <f>IF($F$3="","",IF(N2431=$F$3,COUNTIF(BQ$23:BQ2430,"&gt;0")+1,0))</f>
        <v>0</v>
      </c>
      <c r="BR2431" s="1"/>
      <c r="BS2431" s="20" t="str">
        <f>IF($N2431="","",IF(VLOOKUP(VLOOKUP($N2431,IMPOSTAZIONI!$E$6:$I$13,5,FALSE),IMPOSTAZIONI!$B$25:$N$32,3,FALSE)=0,"",VLOOKUP(VLOOKUP($N2431,IMPOSTAZIONI!$E$6:$I$13,5,FALSE),IMPOSTAZIONI!$B$25:$N$32,3,FALSE)))</f>
        <v/>
      </c>
      <c r="BT2431" s="20" t="str">
        <f>IF($N2431="","",IF(VLOOKUP(VLOOKUP($N2431,IMPOSTAZIONI!$E$6:$I$13,5,FALSE),IMPOSTAZIONI!$B$25:$N$32,6,FALSE)=0,"",VLOOKUP(VLOOKUP($N2431,IMPOSTAZIONI!$E$6:$I$13,5,FALSE),IMPOSTAZIONI!$B$25:$N$32,6,FALSE)))</f>
        <v/>
      </c>
      <c r="BU2431" s="20" t="str">
        <f>IF($N2431="","",IF(VLOOKUP(VLOOKUP($N2431,IMPOSTAZIONI!$E$6:$I$13,5,FALSE),IMPOSTAZIONI!$B$25:$N$32,9,FALSE)=0,"",VLOOKUP(VLOOKUP($N2431,IMPOSTAZIONI!$E$6:$I$13,5,FALSE),IMPOSTAZIONI!$B$25:$N$32,9,FALSE)))</f>
        <v/>
      </c>
      <c r="BV2431" s="20" t="str">
        <f>IF($N2431="","",IF(VLOOKUP(VLOOKUP($N2431,IMPOSTAZIONI!$E$6:$I$13,5,FALSE),IMPOSTAZIONI!$B$25:$N$32,12,FALSE)=0,"",VLOOKUP(VLOOKUP($N2431,IMPOSTAZIONI!$E$6:$I$13,5,FALSE),IMPOSTAZIONI!$B$25:$N$32,12,FALSE)))</f>
        <v/>
      </c>
      <c r="BW2431" s="221" t="str">
        <f t="shared" si="627"/>
        <v/>
      </c>
      <c r="BX2431" s="221" t="str">
        <f t="shared" si="628"/>
        <v/>
      </c>
      <c r="BY2431" s="221">
        <f t="shared" si="629"/>
        <v>0</v>
      </c>
      <c r="BZ2431" s="231">
        <f t="shared" si="630"/>
        <v>0</v>
      </c>
      <c r="CA2431" s="246">
        <f t="shared" si="631"/>
        <v>0</v>
      </c>
      <c r="CB2431" s="246">
        <f t="shared" si="632"/>
        <v>0</v>
      </c>
      <c r="CC2431" s="246" t="str">
        <f t="shared" si="633"/>
        <v/>
      </c>
      <c r="CD2431" s="246">
        <f t="shared" si="634"/>
        <v>5</v>
      </c>
      <c r="CE2431" s="246">
        <f t="shared" si="635"/>
        <v>0</v>
      </c>
      <c r="CF2431" s="276">
        <f t="shared" si="636"/>
        <v>0</v>
      </c>
      <c r="CG2431" s="277">
        <f t="shared" si="636"/>
        <v>0</v>
      </c>
      <c r="CH2431" s="277">
        <f t="shared" si="636"/>
        <v>0</v>
      </c>
      <c r="CI2431" s="278">
        <f t="shared" si="636"/>
        <v>0</v>
      </c>
      <c r="CJ2431" s="280">
        <f t="shared" si="637"/>
        <v>0</v>
      </c>
      <c r="CK2431" s="232">
        <f t="shared" si="638"/>
        <v>0</v>
      </c>
      <c r="CL2431" s="1"/>
    </row>
    <row r="2432" spans="1:90" ht="18" customHeight="1">
      <c r="A2432" s="1"/>
      <c r="B2432" s="1"/>
      <c r="C2432" s="314"/>
      <c r="D2432" s="287" t="str">
        <f t="shared" si="625"/>
        <v/>
      </c>
      <c r="E2432" s="449" t="str">
        <f t="shared" si="626"/>
        <v/>
      </c>
      <c r="F2432" s="450"/>
      <c r="G2432" s="451"/>
      <c r="H2432" s="452"/>
      <c r="I2432" s="453"/>
      <c r="J2432" s="453"/>
      <c r="K2432" s="453"/>
      <c r="L2432" s="453"/>
      <c r="M2432" s="454"/>
      <c r="N2432" s="455"/>
      <c r="O2432" s="456"/>
      <c r="P2432" s="456"/>
      <c r="Q2432" s="456"/>
      <c r="R2432" s="456"/>
      <c r="S2432" s="456"/>
      <c r="T2432" s="456"/>
      <c r="U2432" s="456"/>
      <c r="V2432" s="456"/>
      <c r="W2432" s="456"/>
      <c r="X2432" s="456"/>
      <c r="Y2432" s="456"/>
      <c r="Z2432" s="456"/>
      <c r="AA2432" s="456"/>
      <c r="AB2432" s="456"/>
      <c r="AC2432" s="456"/>
      <c r="AD2432" s="456"/>
      <c r="AE2432" s="457"/>
      <c r="AF2432" s="455"/>
      <c r="AG2432" s="456"/>
      <c r="AH2432" s="456"/>
      <c r="AI2432" s="456"/>
      <c r="AJ2432" s="456"/>
      <c r="AK2432" s="456"/>
      <c r="AL2432" s="456"/>
      <c r="AM2432" s="456"/>
      <c r="AN2432" s="457"/>
      <c r="AO2432" s="455"/>
      <c r="AP2432" s="456"/>
      <c r="AQ2432" s="456"/>
      <c r="AR2432" s="456"/>
      <c r="AS2432" s="456"/>
      <c r="AT2432" s="456"/>
      <c r="AU2432" s="456"/>
      <c r="AV2432" s="456"/>
      <c r="AW2432" s="456"/>
      <c r="AX2432" s="456"/>
      <c r="AY2432" s="456"/>
      <c r="AZ2432" s="456"/>
      <c r="BA2432" s="456"/>
      <c r="BB2432" s="456"/>
      <c r="BC2432" s="456"/>
      <c r="BD2432" s="456"/>
      <c r="BE2432" s="456"/>
      <c r="BF2432" s="456"/>
      <c r="BG2432" s="457"/>
      <c r="BH2432" s="458"/>
      <c r="BI2432" s="459"/>
      <c r="BJ2432" s="459"/>
      <c r="BK2432" s="459"/>
      <c r="BL2432" s="459"/>
      <c r="BM2432" s="460"/>
      <c r="BN2432" s="314"/>
      <c r="BO2432" s="314"/>
      <c r="BP2432" s="1"/>
      <c r="BQ2432" s="120">
        <f>IF($F$3="","",IF(N2432=$F$3,COUNTIF(BQ$23:BQ2431,"&gt;0")+1,0))</f>
        <v>0</v>
      </c>
      <c r="BR2432" s="1"/>
      <c r="BS2432" s="20" t="str">
        <f>IF($N2432="","",IF(VLOOKUP(VLOOKUP($N2432,IMPOSTAZIONI!$E$6:$I$13,5,FALSE),IMPOSTAZIONI!$B$25:$N$32,3,FALSE)=0,"",VLOOKUP(VLOOKUP($N2432,IMPOSTAZIONI!$E$6:$I$13,5,FALSE),IMPOSTAZIONI!$B$25:$N$32,3,FALSE)))</f>
        <v/>
      </c>
      <c r="BT2432" s="20" t="str">
        <f>IF($N2432="","",IF(VLOOKUP(VLOOKUP($N2432,IMPOSTAZIONI!$E$6:$I$13,5,FALSE),IMPOSTAZIONI!$B$25:$N$32,6,FALSE)=0,"",VLOOKUP(VLOOKUP($N2432,IMPOSTAZIONI!$E$6:$I$13,5,FALSE),IMPOSTAZIONI!$B$25:$N$32,6,FALSE)))</f>
        <v/>
      </c>
      <c r="BU2432" s="20" t="str">
        <f>IF($N2432="","",IF(VLOOKUP(VLOOKUP($N2432,IMPOSTAZIONI!$E$6:$I$13,5,FALSE),IMPOSTAZIONI!$B$25:$N$32,9,FALSE)=0,"",VLOOKUP(VLOOKUP($N2432,IMPOSTAZIONI!$E$6:$I$13,5,FALSE),IMPOSTAZIONI!$B$25:$N$32,9,FALSE)))</f>
        <v/>
      </c>
      <c r="BV2432" s="20" t="str">
        <f>IF($N2432="","",IF(VLOOKUP(VLOOKUP($N2432,IMPOSTAZIONI!$E$6:$I$13,5,FALSE),IMPOSTAZIONI!$B$25:$N$32,12,FALSE)=0,"",VLOOKUP(VLOOKUP($N2432,IMPOSTAZIONI!$E$6:$I$13,5,FALSE),IMPOSTAZIONI!$B$25:$N$32,12,FALSE)))</f>
        <v/>
      </c>
      <c r="BW2432" s="221" t="str">
        <f t="shared" si="627"/>
        <v/>
      </c>
      <c r="BX2432" s="221" t="str">
        <f t="shared" si="628"/>
        <v/>
      </c>
      <c r="BY2432" s="221">
        <f t="shared" si="629"/>
        <v>0</v>
      </c>
      <c r="BZ2432" s="231">
        <f t="shared" si="630"/>
        <v>0</v>
      </c>
      <c r="CA2432" s="246">
        <f t="shared" si="631"/>
        <v>0</v>
      </c>
      <c r="CB2432" s="246">
        <f t="shared" si="632"/>
        <v>0</v>
      </c>
      <c r="CC2432" s="246" t="str">
        <f t="shared" si="633"/>
        <v/>
      </c>
      <c r="CD2432" s="246">
        <f t="shared" si="634"/>
        <v>5</v>
      </c>
      <c r="CE2432" s="246">
        <f t="shared" si="635"/>
        <v>0</v>
      </c>
      <c r="CF2432" s="276">
        <f t="shared" si="636"/>
        <v>0</v>
      </c>
      <c r="CG2432" s="277">
        <f t="shared" si="636"/>
        <v>0</v>
      </c>
      <c r="CH2432" s="277">
        <f t="shared" si="636"/>
        <v>0</v>
      </c>
      <c r="CI2432" s="278">
        <f t="shared" si="636"/>
        <v>0</v>
      </c>
      <c r="CJ2432" s="280">
        <f t="shared" si="637"/>
        <v>0</v>
      </c>
      <c r="CK2432" s="232">
        <f t="shared" si="638"/>
        <v>0</v>
      </c>
      <c r="CL2432" s="1"/>
    </row>
    <row r="2433" spans="1:90" ht="18" customHeight="1">
      <c r="A2433" s="1"/>
      <c r="B2433" s="1"/>
      <c r="C2433" s="314"/>
      <c r="D2433" s="287" t="str">
        <f t="shared" si="625"/>
        <v/>
      </c>
      <c r="E2433" s="449" t="str">
        <f t="shared" si="626"/>
        <v/>
      </c>
      <c r="F2433" s="450"/>
      <c r="G2433" s="451"/>
      <c r="H2433" s="452"/>
      <c r="I2433" s="453"/>
      <c r="J2433" s="453"/>
      <c r="K2433" s="453"/>
      <c r="L2433" s="453"/>
      <c r="M2433" s="454"/>
      <c r="N2433" s="455"/>
      <c r="O2433" s="456"/>
      <c r="P2433" s="456"/>
      <c r="Q2433" s="456"/>
      <c r="R2433" s="456"/>
      <c r="S2433" s="456"/>
      <c r="T2433" s="456"/>
      <c r="U2433" s="456"/>
      <c r="V2433" s="456"/>
      <c r="W2433" s="456"/>
      <c r="X2433" s="456"/>
      <c r="Y2433" s="456"/>
      <c r="Z2433" s="456"/>
      <c r="AA2433" s="456"/>
      <c r="AB2433" s="456"/>
      <c r="AC2433" s="456"/>
      <c r="AD2433" s="456"/>
      <c r="AE2433" s="457"/>
      <c r="AF2433" s="455"/>
      <c r="AG2433" s="456"/>
      <c r="AH2433" s="456"/>
      <c r="AI2433" s="456"/>
      <c r="AJ2433" s="456"/>
      <c r="AK2433" s="456"/>
      <c r="AL2433" s="456"/>
      <c r="AM2433" s="456"/>
      <c r="AN2433" s="457"/>
      <c r="AO2433" s="455"/>
      <c r="AP2433" s="456"/>
      <c r="AQ2433" s="456"/>
      <c r="AR2433" s="456"/>
      <c r="AS2433" s="456"/>
      <c r="AT2433" s="456"/>
      <c r="AU2433" s="456"/>
      <c r="AV2433" s="456"/>
      <c r="AW2433" s="456"/>
      <c r="AX2433" s="456"/>
      <c r="AY2433" s="456"/>
      <c r="AZ2433" s="456"/>
      <c r="BA2433" s="456"/>
      <c r="BB2433" s="456"/>
      <c r="BC2433" s="456"/>
      <c r="BD2433" s="456"/>
      <c r="BE2433" s="456"/>
      <c r="BF2433" s="456"/>
      <c r="BG2433" s="457"/>
      <c r="BH2433" s="458"/>
      <c r="BI2433" s="459"/>
      <c r="BJ2433" s="459"/>
      <c r="BK2433" s="459"/>
      <c r="BL2433" s="459"/>
      <c r="BM2433" s="460"/>
      <c r="BN2433" s="314"/>
      <c r="BO2433" s="314"/>
      <c r="BP2433" s="1"/>
      <c r="BQ2433" s="120">
        <f>IF($F$3="","",IF(N2433=$F$3,COUNTIF(BQ$23:BQ2432,"&gt;0")+1,0))</f>
        <v>0</v>
      </c>
      <c r="BR2433" s="1"/>
      <c r="BS2433" s="20" t="str">
        <f>IF($N2433="","",IF(VLOOKUP(VLOOKUP($N2433,IMPOSTAZIONI!$E$6:$I$13,5,FALSE),IMPOSTAZIONI!$B$25:$N$32,3,FALSE)=0,"",VLOOKUP(VLOOKUP($N2433,IMPOSTAZIONI!$E$6:$I$13,5,FALSE),IMPOSTAZIONI!$B$25:$N$32,3,FALSE)))</f>
        <v/>
      </c>
      <c r="BT2433" s="20" t="str">
        <f>IF($N2433="","",IF(VLOOKUP(VLOOKUP($N2433,IMPOSTAZIONI!$E$6:$I$13,5,FALSE),IMPOSTAZIONI!$B$25:$N$32,6,FALSE)=0,"",VLOOKUP(VLOOKUP($N2433,IMPOSTAZIONI!$E$6:$I$13,5,FALSE),IMPOSTAZIONI!$B$25:$N$32,6,FALSE)))</f>
        <v/>
      </c>
      <c r="BU2433" s="20" t="str">
        <f>IF($N2433="","",IF(VLOOKUP(VLOOKUP($N2433,IMPOSTAZIONI!$E$6:$I$13,5,FALSE),IMPOSTAZIONI!$B$25:$N$32,9,FALSE)=0,"",VLOOKUP(VLOOKUP($N2433,IMPOSTAZIONI!$E$6:$I$13,5,FALSE),IMPOSTAZIONI!$B$25:$N$32,9,FALSE)))</f>
        <v/>
      </c>
      <c r="BV2433" s="20" t="str">
        <f>IF($N2433="","",IF(VLOOKUP(VLOOKUP($N2433,IMPOSTAZIONI!$E$6:$I$13,5,FALSE),IMPOSTAZIONI!$B$25:$N$32,12,FALSE)=0,"",VLOOKUP(VLOOKUP($N2433,IMPOSTAZIONI!$E$6:$I$13,5,FALSE),IMPOSTAZIONI!$B$25:$N$32,12,FALSE)))</f>
        <v/>
      </c>
      <c r="BW2433" s="221" t="str">
        <f t="shared" si="627"/>
        <v/>
      </c>
      <c r="BX2433" s="221" t="str">
        <f t="shared" si="628"/>
        <v/>
      </c>
      <c r="BY2433" s="221">
        <f t="shared" si="629"/>
        <v>0</v>
      </c>
      <c r="BZ2433" s="231">
        <f t="shared" si="630"/>
        <v>0</v>
      </c>
      <c r="CA2433" s="246">
        <f t="shared" si="631"/>
        <v>0</v>
      </c>
      <c r="CB2433" s="246">
        <f t="shared" si="632"/>
        <v>0</v>
      </c>
      <c r="CC2433" s="246" t="str">
        <f t="shared" si="633"/>
        <v/>
      </c>
      <c r="CD2433" s="246">
        <f t="shared" si="634"/>
        <v>5</v>
      </c>
      <c r="CE2433" s="246">
        <f t="shared" si="635"/>
        <v>0</v>
      </c>
      <c r="CF2433" s="276">
        <f t="shared" si="636"/>
        <v>0</v>
      </c>
      <c r="CG2433" s="277">
        <f t="shared" si="636"/>
        <v>0</v>
      </c>
      <c r="CH2433" s="277">
        <f t="shared" si="636"/>
        <v>0</v>
      </c>
      <c r="CI2433" s="278">
        <f t="shared" si="636"/>
        <v>0</v>
      </c>
      <c r="CJ2433" s="280">
        <f t="shared" si="637"/>
        <v>0</v>
      </c>
      <c r="CK2433" s="232">
        <f t="shared" si="638"/>
        <v>0</v>
      </c>
      <c r="CL2433" s="1"/>
    </row>
    <row r="2434" spans="1:90" ht="18" customHeight="1">
      <c r="A2434" s="1"/>
      <c r="B2434" s="1"/>
      <c r="C2434" s="314"/>
      <c r="D2434" s="287" t="str">
        <f t="shared" si="625"/>
        <v/>
      </c>
      <c r="E2434" s="449" t="str">
        <f t="shared" si="626"/>
        <v/>
      </c>
      <c r="F2434" s="450"/>
      <c r="G2434" s="451"/>
      <c r="H2434" s="452"/>
      <c r="I2434" s="453"/>
      <c r="J2434" s="453"/>
      <c r="K2434" s="453"/>
      <c r="L2434" s="453"/>
      <c r="M2434" s="454"/>
      <c r="N2434" s="455"/>
      <c r="O2434" s="456"/>
      <c r="P2434" s="456"/>
      <c r="Q2434" s="456"/>
      <c r="R2434" s="456"/>
      <c r="S2434" s="456"/>
      <c r="T2434" s="456"/>
      <c r="U2434" s="456"/>
      <c r="V2434" s="456"/>
      <c r="W2434" s="456"/>
      <c r="X2434" s="456"/>
      <c r="Y2434" s="456"/>
      <c r="Z2434" s="456"/>
      <c r="AA2434" s="456"/>
      <c r="AB2434" s="456"/>
      <c r="AC2434" s="456"/>
      <c r="AD2434" s="456"/>
      <c r="AE2434" s="457"/>
      <c r="AF2434" s="455"/>
      <c r="AG2434" s="456"/>
      <c r="AH2434" s="456"/>
      <c r="AI2434" s="456"/>
      <c r="AJ2434" s="456"/>
      <c r="AK2434" s="456"/>
      <c r="AL2434" s="456"/>
      <c r="AM2434" s="456"/>
      <c r="AN2434" s="457"/>
      <c r="AO2434" s="455"/>
      <c r="AP2434" s="456"/>
      <c r="AQ2434" s="456"/>
      <c r="AR2434" s="456"/>
      <c r="AS2434" s="456"/>
      <c r="AT2434" s="456"/>
      <c r="AU2434" s="456"/>
      <c r="AV2434" s="456"/>
      <c r="AW2434" s="456"/>
      <c r="AX2434" s="456"/>
      <c r="AY2434" s="456"/>
      <c r="AZ2434" s="456"/>
      <c r="BA2434" s="456"/>
      <c r="BB2434" s="456"/>
      <c r="BC2434" s="456"/>
      <c r="BD2434" s="456"/>
      <c r="BE2434" s="456"/>
      <c r="BF2434" s="456"/>
      <c r="BG2434" s="457"/>
      <c r="BH2434" s="458"/>
      <c r="BI2434" s="459"/>
      <c r="BJ2434" s="459"/>
      <c r="BK2434" s="459"/>
      <c r="BL2434" s="459"/>
      <c r="BM2434" s="460"/>
      <c r="BN2434" s="314"/>
      <c r="BO2434" s="314"/>
      <c r="BP2434" s="1"/>
      <c r="BQ2434" s="120">
        <f>IF($F$3="","",IF(N2434=$F$3,COUNTIF(BQ$23:BQ2433,"&gt;0")+1,0))</f>
        <v>0</v>
      </c>
      <c r="BR2434" s="1"/>
      <c r="BS2434" s="20" t="str">
        <f>IF($N2434="","",IF(VLOOKUP(VLOOKUP($N2434,IMPOSTAZIONI!$E$6:$I$13,5,FALSE),IMPOSTAZIONI!$B$25:$N$32,3,FALSE)=0,"",VLOOKUP(VLOOKUP($N2434,IMPOSTAZIONI!$E$6:$I$13,5,FALSE),IMPOSTAZIONI!$B$25:$N$32,3,FALSE)))</f>
        <v/>
      </c>
      <c r="BT2434" s="20" t="str">
        <f>IF($N2434="","",IF(VLOOKUP(VLOOKUP($N2434,IMPOSTAZIONI!$E$6:$I$13,5,FALSE),IMPOSTAZIONI!$B$25:$N$32,6,FALSE)=0,"",VLOOKUP(VLOOKUP($N2434,IMPOSTAZIONI!$E$6:$I$13,5,FALSE),IMPOSTAZIONI!$B$25:$N$32,6,FALSE)))</f>
        <v/>
      </c>
      <c r="BU2434" s="20" t="str">
        <f>IF($N2434="","",IF(VLOOKUP(VLOOKUP($N2434,IMPOSTAZIONI!$E$6:$I$13,5,FALSE),IMPOSTAZIONI!$B$25:$N$32,9,FALSE)=0,"",VLOOKUP(VLOOKUP($N2434,IMPOSTAZIONI!$E$6:$I$13,5,FALSE),IMPOSTAZIONI!$B$25:$N$32,9,FALSE)))</f>
        <v/>
      </c>
      <c r="BV2434" s="20" t="str">
        <f>IF($N2434="","",IF(VLOOKUP(VLOOKUP($N2434,IMPOSTAZIONI!$E$6:$I$13,5,FALSE),IMPOSTAZIONI!$B$25:$N$32,12,FALSE)=0,"",VLOOKUP(VLOOKUP($N2434,IMPOSTAZIONI!$E$6:$I$13,5,FALSE),IMPOSTAZIONI!$B$25:$N$32,12,FALSE)))</f>
        <v/>
      </c>
      <c r="BW2434" s="221" t="str">
        <f t="shared" si="627"/>
        <v/>
      </c>
      <c r="BX2434" s="221" t="str">
        <f t="shared" si="628"/>
        <v/>
      </c>
      <c r="BY2434" s="221">
        <f t="shared" si="629"/>
        <v>0</v>
      </c>
      <c r="BZ2434" s="231">
        <f t="shared" si="630"/>
        <v>0</v>
      </c>
      <c r="CA2434" s="246">
        <f t="shared" si="631"/>
        <v>0</v>
      </c>
      <c r="CB2434" s="246">
        <f t="shared" si="632"/>
        <v>0</v>
      </c>
      <c r="CC2434" s="246" t="str">
        <f t="shared" si="633"/>
        <v/>
      </c>
      <c r="CD2434" s="246">
        <f t="shared" si="634"/>
        <v>5</v>
      </c>
      <c r="CE2434" s="246">
        <f t="shared" si="635"/>
        <v>0</v>
      </c>
      <c r="CF2434" s="276">
        <f t="shared" si="636"/>
        <v>0</v>
      </c>
      <c r="CG2434" s="277">
        <f t="shared" si="636"/>
        <v>0</v>
      </c>
      <c r="CH2434" s="277">
        <f t="shared" si="636"/>
        <v>0</v>
      </c>
      <c r="CI2434" s="278">
        <f t="shared" si="636"/>
        <v>0</v>
      </c>
      <c r="CJ2434" s="280">
        <f t="shared" si="637"/>
        <v>0</v>
      </c>
      <c r="CK2434" s="232">
        <f t="shared" si="638"/>
        <v>0</v>
      </c>
      <c r="CL2434" s="1"/>
    </row>
    <row r="2435" spans="1:90" ht="18" customHeight="1">
      <c r="A2435" s="1"/>
      <c r="B2435" s="1"/>
      <c r="C2435" s="314"/>
      <c r="D2435" s="287" t="str">
        <f t="shared" si="625"/>
        <v/>
      </c>
      <c r="E2435" s="449" t="str">
        <f t="shared" si="626"/>
        <v/>
      </c>
      <c r="F2435" s="450"/>
      <c r="G2435" s="451"/>
      <c r="H2435" s="452"/>
      <c r="I2435" s="453"/>
      <c r="J2435" s="453"/>
      <c r="K2435" s="453"/>
      <c r="L2435" s="453"/>
      <c r="M2435" s="454"/>
      <c r="N2435" s="455"/>
      <c r="O2435" s="456"/>
      <c r="P2435" s="456"/>
      <c r="Q2435" s="456"/>
      <c r="R2435" s="456"/>
      <c r="S2435" s="456"/>
      <c r="T2435" s="456"/>
      <c r="U2435" s="456"/>
      <c r="V2435" s="456"/>
      <c r="W2435" s="456"/>
      <c r="X2435" s="456"/>
      <c r="Y2435" s="456"/>
      <c r="Z2435" s="456"/>
      <c r="AA2435" s="456"/>
      <c r="AB2435" s="456"/>
      <c r="AC2435" s="456"/>
      <c r="AD2435" s="456"/>
      <c r="AE2435" s="457"/>
      <c r="AF2435" s="455"/>
      <c r="AG2435" s="456"/>
      <c r="AH2435" s="456"/>
      <c r="AI2435" s="456"/>
      <c r="AJ2435" s="456"/>
      <c r="AK2435" s="456"/>
      <c r="AL2435" s="456"/>
      <c r="AM2435" s="456"/>
      <c r="AN2435" s="457"/>
      <c r="AO2435" s="455"/>
      <c r="AP2435" s="456"/>
      <c r="AQ2435" s="456"/>
      <c r="AR2435" s="456"/>
      <c r="AS2435" s="456"/>
      <c r="AT2435" s="456"/>
      <c r="AU2435" s="456"/>
      <c r="AV2435" s="456"/>
      <c r="AW2435" s="456"/>
      <c r="AX2435" s="456"/>
      <c r="AY2435" s="456"/>
      <c r="AZ2435" s="456"/>
      <c r="BA2435" s="456"/>
      <c r="BB2435" s="456"/>
      <c r="BC2435" s="456"/>
      <c r="BD2435" s="456"/>
      <c r="BE2435" s="456"/>
      <c r="BF2435" s="456"/>
      <c r="BG2435" s="457"/>
      <c r="BH2435" s="458"/>
      <c r="BI2435" s="459"/>
      <c r="BJ2435" s="459"/>
      <c r="BK2435" s="459"/>
      <c r="BL2435" s="459"/>
      <c r="BM2435" s="460"/>
      <c r="BN2435" s="314"/>
      <c r="BO2435" s="314"/>
      <c r="BP2435" s="1"/>
      <c r="BQ2435" s="120">
        <f>IF($F$3="","",IF(N2435=$F$3,COUNTIF(BQ$23:BQ2434,"&gt;0")+1,0))</f>
        <v>0</v>
      </c>
      <c r="BR2435" s="1"/>
      <c r="BS2435" s="20" t="str">
        <f>IF($N2435="","",IF(VLOOKUP(VLOOKUP($N2435,IMPOSTAZIONI!$E$6:$I$13,5,FALSE),IMPOSTAZIONI!$B$25:$N$32,3,FALSE)=0,"",VLOOKUP(VLOOKUP($N2435,IMPOSTAZIONI!$E$6:$I$13,5,FALSE),IMPOSTAZIONI!$B$25:$N$32,3,FALSE)))</f>
        <v/>
      </c>
      <c r="BT2435" s="20" t="str">
        <f>IF($N2435="","",IF(VLOOKUP(VLOOKUP($N2435,IMPOSTAZIONI!$E$6:$I$13,5,FALSE),IMPOSTAZIONI!$B$25:$N$32,6,FALSE)=0,"",VLOOKUP(VLOOKUP($N2435,IMPOSTAZIONI!$E$6:$I$13,5,FALSE),IMPOSTAZIONI!$B$25:$N$32,6,FALSE)))</f>
        <v/>
      </c>
      <c r="BU2435" s="20" t="str">
        <f>IF($N2435="","",IF(VLOOKUP(VLOOKUP($N2435,IMPOSTAZIONI!$E$6:$I$13,5,FALSE),IMPOSTAZIONI!$B$25:$N$32,9,FALSE)=0,"",VLOOKUP(VLOOKUP($N2435,IMPOSTAZIONI!$E$6:$I$13,5,FALSE),IMPOSTAZIONI!$B$25:$N$32,9,FALSE)))</f>
        <v/>
      </c>
      <c r="BV2435" s="20" t="str">
        <f>IF($N2435="","",IF(VLOOKUP(VLOOKUP($N2435,IMPOSTAZIONI!$E$6:$I$13,5,FALSE),IMPOSTAZIONI!$B$25:$N$32,12,FALSE)=0,"",VLOOKUP(VLOOKUP($N2435,IMPOSTAZIONI!$E$6:$I$13,5,FALSE),IMPOSTAZIONI!$B$25:$N$32,12,FALSE)))</f>
        <v/>
      </c>
      <c r="BW2435" s="221" t="str">
        <f t="shared" si="627"/>
        <v/>
      </c>
      <c r="BX2435" s="221" t="str">
        <f t="shared" si="628"/>
        <v/>
      </c>
      <c r="BY2435" s="221">
        <f t="shared" si="629"/>
        <v>0</v>
      </c>
      <c r="BZ2435" s="231">
        <f t="shared" si="630"/>
        <v>0</v>
      </c>
      <c r="CA2435" s="246">
        <f t="shared" si="631"/>
        <v>0</v>
      </c>
      <c r="CB2435" s="246">
        <f t="shared" si="632"/>
        <v>0</v>
      </c>
      <c r="CC2435" s="246" t="str">
        <f t="shared" si="633"/>
        <v/>
      </c>
      <c r="CD2435" s="246">
        <f t="shared" si="634"/>
        <v>5</v>
      </c>
      <c r="CE2435" s="246">
        <f t="shared" si="635"/>
        <v>0</v>
      </c>
      <c r="CF2435" s="276">
        <f t="shared" si="636"/>
        <v>0</v>
      </c>
      <c r="CG2435" s="277">
        <f t="shared" si="636"/>
        <v>0</v>
      </c>
      <c r="CH2435" s="277">
        <f t="shared" si="636"/>
        <v>0</v>
      </c>
      <c r="CI2435" s="278">
        <f t="shared" si="636"/>
        <v>0</v>
      </c>
      <c r="CJ2435" s="280">
        <f t="shared" si="637"/>
        <v>0</v>
      </c>
      <c r="CK2435" s="232">
        <f t="shared" si="638"/>
        <v>0</v>
      </c>
      <c r="CL2435" s="1"/>
    </row>
    <row r="2436" spans="1:90" ht="18" customHeight="1">
      <c r="A2436" s="1"/>
      <c r="B2436" s="1"/>
      <c r="C2436" s="314"/>
      <c r="D2436" s="287" t="str">
        <f t="shared" si="625"/>
        <v/>
      </c>
      <c r="E2436" s="449" t="str">
        <f t="shared" si="626"/>
        <v/>
      </c>
      <c r="F2436" s="450"/>
      <c r="G2436" s="451"/>
      <c r="H2436" s="452"/>
      <c r="I2436" s="453"/>
      <c r="J2436" s="453"/>
      <c r="K2436" s="453"/>
      <c r="L2436" s="453"/>
      <c r="M2436" s="454"/>
      <c r="N2436" s="455"/>
      <c r="O2436" s="456"/>
      <c r="P2436" s="456"/>
      <c r="Q2436" s="456"/>
      <c r="R2436" s="456"/>
      <c r="S2436" s="456"/>
      <c r="T2436" s="456"/>
      <c r="U2436" s="456"/>
      <c r="V2436" s="456"/>
      <c r="W2436" s="456"/>
      <c r="X2436" s="456"/>
      <c r="Y2436" s="456"/>
      <c r="Z2436" s="456"/>
      <c r="AA2436" s="456"/>
      <c r="AB2436" s="456"/>
      <c r="AC2436" s="456"/>
      <c r="AD2436" s="456"/>
      <c r="AE2436" s="457"/>
      <c r="AF2436" s="455"/>
      <c r="AG2436" s="456"/>
      <c r="AH2436" s="456"/>
      <c r="AI2436" s="456"/>
      <c r="AJ2436" s="456"/>
      <c r="AK2436" s="456"/>
      <c r="AL2436" s="456"/>
      <c r="AM2436" s="456"/>
      <c r="AN2436" s="457"/>
      <c r="AO2436" s="455"/>
      <c r="AP2436" s="456"/>
      <c r="AQ2436" s="456"/>
      <c r="AR2436" s="456"/>
      <c r="AS2436" s="456"/>
      <c r="AT2436" s="456"/>
      <c r="AU2436" s="456"/>
      <c r="AV2436" s="456"/>
      <c r="AW2436" s="456"/>
      <c r="AX2436" s="456"/>
      <c r="AY2436" s="456"/>
      <c r="AZ2436" s="456"/>
      <c r="BA2436" s="456"/>
      <c r="BB2436" s="456"/>
      <c r="BC2436" s="456"/>
      <c r="BD2436" s="456"/>
      <c r="BE2436" s="456"/>
      <c r="BF2436" s="456"/>
      <c r="BG2436" s="457"/>
      <c r="BH2436" s="458"/>
      <c r="BI2436" s="459"/>
      <c r="BJ2436" s="459"/>
      <c r="BK2436" s="459"/>
      <c r="BL2436" s="459"/>
      <c r="BM2436" s="460"/>
      <c r="BN2436" s="314"/>
      <c r="BO2436" s="314"/>
      <c r="BP2436" s="1"/>
      <c r="BQ2436" s="120">
        <f>IF($F$3="","",IF(N2436=$F$3,COUNTIF(BQ$23:BQ2435,"&gt;0")+1,0))</f>
        <v>0</v>
      </c>
      <c r="BR2436" s="1"/>
      <c r="BS2436" s="20" t="str">
        <f>IF($N2436="","",IF(VLOOKUP(VLOOKUP($N2436,IMPOSTAZIONI!$E$6:$I$13,5,FALSE),IMPOSTAZIONI!$B$25:$N$32,3,FALSE)=0,"",VLOOKUP(VLOOKUP($N2436,IMPOSTAZIONI!$E$6:$I$13,5,FALSE),IMPOSTAZIONI!$B$25:$N$32,3,FALSE)))</f>
        <v/>
      </c>
      <c r="BT2436" s="20" t="str">
        <f>IF($N2436="","",IF(VLOOKUP(VLOOKUP($N2436,IMPOSTAZIONI!$E$6:$I$13,5,FALSE),IMPOSTAZIONI!$B$25:$N$32,6,FALSE)=0,"",VLOOKUP(VLOOKUP($N2436,IMPOSTAZIONI!$E$6:$I$13,5,FALSE),IMPOSTAZIONI!$B$25:$N$32,6,FALSE)))</f>
        <v/>
      </c>
      <c r="BU2436" s="20" t="str">
        <f>IF($N2436="","",IF(VLOOKUP(VLOOKUP($N2436,IMPOSTAZIONI!$E$6:$I$13,5,FALSE),IMPOSTAZIONI!$B$25:$N$32,9,FALSE)=0,"",VLOOKUP(VLOOKUP($N2436,IMPOSTAZIONI!$E$6:$I$13,5,FALSE),IMPOSTAZIONI!$B$25:$N$32,9,FALSE)))</f>
        <v/>
      </c>
      <c r="BV2436" s="20" t="str">
        <f>IF($N2436="","",IF(VLOOKUP(VLOOKUP($N2436,IMPOSTAZIONI!$E$6:$I$13,5,FALSE),IMPOSTAZIONI!$B$25:$N$32,12,FALSE)=0,"",VLOOKUP(VLOOKUP($N2436,IMPOSTAZIONI!$E$6:$I$13,5,FALSE),IMPOSTAZIONI!$B$25:$N$32,12,FALSE)))</f>
        <v/>
      </c>
      <c r="BW2436" s="221" t="str">
        <f t="shared" si="627"/>
        <v/>
      </c>
      <c r="BX2436" s="221" t="str">
        <f t="shared" si="628"/>
        <v/>
      </c>
      <c r="BY2436" s="221">
        <f t="shared" si="629"/>
        <v>0</v>
      </c>
      <c r="BZ2436" s="231">
        <f t="shared" si="630"/>
        <v>0</v>
      </c>
      <c r="CA2436" s="246">
        <f t="shared" si="631"/>
        <v>0</v>
      </c>
      <c r="CB2436" s="246">
        <f t="shared" si="632"/>
        <v>0</v>
      </c>
      <c r="CC2436" s="246" t="str">
        <f t="shared" si="633"/>
        <v/>
      </c>
      <c r="CD2436" s="246">
        <f t="shared" si="634"/>
        <v>5</v>
      </c>
      <c r="CE2436" s="246">
        <f t="shared" si="635"/>
        <v>0</v>
      </c>
      <c r="CF2436" s="276">
        <f t="shared" si="636"/>
        <v>0</v>
      </c>
      <c r="CG2436" s="277">
        <f t="shared" si="636"/>
        <v>0</v>
      </c>
      <c r="CH2436" s="277">
        <f t="shared" si="636"/>
        <v>0</v>
      </c>
      <c r="CI2436" s="278">
        <f t="shared" si="636"/>
        <v>0</v>
      </c>
      <c r="CJ2436" s="280">
        <f t="shared" si="637"/>
        <v>0</v>
      </c>
      <c r="CK2436" s="232">
        <f t="shared" si="638"/>
        <v>0</v>
      </c>
      <c r="CL2436" s="1"/>
    </row>
    <row r="2437" spans="1:90" ht="18" customHeight="1">
      <c r="A2437" s="1"/>
      <c r="B2437" s="1"/>
      <c r="C2437" s="314"/>
      <c r="D2437" s="287" t="str">
        <f t="shared" si="625"/>
        <v/>
      </c>
      <c r="E2437" s="449" t="str">
        <f t="shared" si="626"/>
        <v/>
      </c>
      <c r="F2437" s="450"/>
      <c r="G2437" s="451"/>
      <c r="H2437" s="452"/>
      <c r="I2437" s="453"/>
      <c r="J2437" s="453"/>
      <c r="K2437" s="453"/>
      <c r="L2437" s="453"/>
      <c r="M2437" s="454"/>
      <c r="N2437" s="455"/>
      <c r="O2437" s="456"/>
      <c r="P2437" s="456"/>
      <c r="Q2437" s="456"/>
      <c r="R2437" s="456"/>
      <c r="S2437" s="456"/>
      <c r="T2437" s="456"/>
      <c r="U2437" s="456"/>
      <c r="V2437" s="456"/>
      <c r="W2437" s="456"/>
      <c r="X2437" s="456"/>
      <c r="Y2437" s="456"/>
      <c r="Z2437" s="456"/>
      <c r="AA2437" s="456"/>
      <c r="AB2437" s="456"/>
      <c r="AC2437" s="456"/>
      <c r="AD2437" s="456"/>
      <c r="AE2437" s="457"/>
      <c r="AF2437" s="455"/>
      <c r="AG2437" s="456"/>
      <c r="AH2437" s="456"/>
      <c r="AI2437" s="456"/>
      <c r="AJ2437" s="456"/>
      <c r="AK2437" s="456"/>
      <c r="AL2437" s="456"/>
      <c r="AM2437" s="456"/>
      <c r="AN2437" s="457"/>
      <c r="AO2437" s="455"/>
      <c r="AP2437" s="456"/>
      <c r="AQ2437" s="456"/>
      <c r="AR2437" s="456"/>
      <c r="AS2437" s="456"/>
      <c r="AT2437" s="456"/>
      <c r="AU2437" s="456"/>
      <c r="AV2437" s="456"/>
      <c r="AW2437" s="456"/>
      <c r="AX2437" s="456"/>
      <c r="AY2437" s="456"/>
      <c r="AZ2437" s="456"/>
      <c r="BA2437" s="456"/>
      <c r="BB2437" s="456"/>
      <c r="BC2437" s="456"/>
      <c r="BD2437" s="456"/>
      <c r="BE2437" s="456"/>
      <c r="BF2437" s="456"/>
      <c r="BG2437" s="457"/>
      <c r="BH2437" s="458"/>
      <c r="BI2437" s="459"/>
      <c r="BJ2437" s="459"/>
      <c r="BK2437" s="459"/>
      <c r="BL2437" s="459"/>
      <c r="BM2437" s="460"/>
      <c r="BN2437" s="314"/>
      <c r="BO2437" s="314"/>
      <c r="BP2437" s="1"/>
      <c r="BQ2437" s="120">
        <f>IF($F$3="","",IF(N2437=$F$3,COUNTIF(BQ$23:BQ2436,"&gt;0")+1,0))</f>
        <v>0</v>
      </c>
      <c r="BR2437" s="1"/>
      <c r="BS2437" s="20" t="str">
        <f>IF($N2437="","",IF(VLOOKUP(VLOOKUP($N2437,IMPOSTAZIONI!$E$6:$I$13,5,FALSE),IMPOSTAZIONI!$B$25:$N$32,3,FALSE)=0,"",VLOOKUP(VLOOKUP($N2437,IMPOSTAZIONI!$E$6:$I$13,5,FALSE),IMPOSTAZIONI!$B$25:$N$32,3,FALSE)))</f>
        <v/>
      </c>
      <c r="BT2437" s="20" t="str">
        <f>IF($N2437="","",IF(VLOOKUP(VLOOKUP($N2437,IMPOSTAZIONI!$E$6:$I$13,5,FALSE),IMPOSTAZIONI!$B$25:$N$32,6,FALSE)=0,"",VLOOKUP(VLOOKUP($N2437,IMPOSTAZIONI!$E$6:$I$13,5,FALSE),IMPOSTAZIONI!$B$25:$N$32,6,FALSE)))</f>
        <v/>
      </c>
      <c r="BU2437" s="20" t="str">
        <f>IF($N2437="","",IF(VLOOKUP(VLOOKUP($N2437,IMPOSTAZIONI!$E$6:$I$13,5,FALSE),IMPOSTAZIONI!$B$25:$N$32,9,FALSE)=0,"",VLOOKUP(VLOOKUP($N2437,IMPOSTAZIONI!$E$6:$I$13,5,FALSE),IMPOSTAZIONI!$B$25:$N$32,9,FALSE)))</f>
        <v/>
      </c>
      <c r="BV2437" s="20" t="str">
        <f>IF($N2437="","",IF(VLOOKUP(VLOOKUP($N2437,IMPOSTAZIONI!$E$6:$I$13,5,FALSE),IMPOSTAZIONI!$B$25:$N$32,12,FALSE)=0,"",VLOOKUP(VLOOKUP($N2437,IMPOSTAZIONI!$E$6:$I$13,5,FALSE),IMPOSTAZIONI!$B$25:$N$32,12,FALSE)))</f>
        <v/>
      </c>
      <c r="BW2437" s="221" t="str">
        <f t="shared" si="627"/>
        <v/>
      </c>
      <c r="BX2437" s="221" t="str">
        <f t="shared" si="628"/>
        <v/>
      </c>
      <c r="BY2437" s="221">
        <f t="shared" si="629"/>
        <v>0</v>
      </c>
      <c r="BZ2437" s="231">
        <f t="shared" si="630"/>
        <v>0</v>
      </c>
      <c r="CA2437" s="246">
        <f t="shared" si="631"/>
        <v>0</v>
      </c>
      <c r="CB2437" s="246">
        <f t="shared" si="632"/>
        <v>0</v>
      </c>
      <c r="CC2437" s="246" t="str">
        <f t="shared" si="633"/>
        <v/>
      </c>
      <c r="CD2437" s="246">
        <f t="shared" si="634"/>
        <v>5</v>
      </c>
      <c r="CE2437" s="246">
        <f t="shared" si="635"/>
        <v>0</v>
      </c>
      <c r="CF2437" s="276">
        <f t="shared" si="636"/>
        <v>0</v>
      </c>
      <c r="CG2437" s="277">
        <f t="shared" si="636"/>
        <v>0</v>
      </c>
      <c r="CH2437" s="277">
        <f t="shared" si="636"/>
        <v>0</v>
      </c>
      <c r="CI2437" s="278">
        <f t="shared" si="636"/>
        <v>0</v>
      </c>
      <c r="CJ2437" s="280">
        <f t="shared" si="637"/>
        <v>0</v>
      </c>
      <c r="CK2437" s="232">
        <f t="shared" si="638"/>
        <v>0</v>
      </c>
      <c r="CL2437" s="1"/>
    </row>
    <row r="2438" spans="1:90" ht="18" customHeight="1">
      <c r="A2438" s="1"/>
      <c r="B2438" s="1"/>
      <c r="C2438" s="314"/>
      <c r="D2438" s="287" t="str">
        <f t="shared" si="625"/>
        <v/>
      </c>
      <c r="E2438" s="449" t="str">
        <f t="shared" si="626"/>
        <v/>
      </c>
      <c r="F2438" s="450"/>
      <c r="G2438" s="451"/>
      <c r="H2438" s="452"/>
      <c r="I2438" s="453"/>
      <c r="J2438" s="453"/>
      <c r="K2438" s="453"/>
      <c r="L2438" s="453"/>
      <c r="M2438" s="454"/>
      <c r="N2438" s="455"/>
      <c r="O2438" s="456"/>
      <c r="P2438" s="456"/>
      <c r="Q2438" s="456"/>
      <c r="R2438" s="456"/>
      <c r="S2438" s="456"/>
      <c r="T2438" s="456"/>
      <c r="U2438" s="456"/>
      <c r="V2438" s="456"/>
      <c r="W2438" s="456"/>
      <c r="X2438" s="456"/>
      <c r="Y2438" s="456"/>
      <c r="Z2438" s="456"/>
      <c r="AA2438" s="456"/>
      <c r="AB2438" s="456"/>
      <c r="AC2438" s="456"/>
      <c r="AD2438" s="456"/>
      <c r="AE2438" s="457"/>
      <c r="AF2438" s="455"/>
      <c r="AG2438" s="456"/>
      <c r="AH2438" s="456"/>
      <c r="AI2438" s="456"/>
      <c r="AJ2438" s="456"/>
      <c r="AK2438" s="456"/>
      <c r="AL2438" s="456"/>
      <c r="AM2438" s="456"/>
      <c r="AN2438" s="457"/>
      <c r="AO2438" s="455"/>
      <c r="AP2438" s="456"/>
      <c r="AQ2438" s="456"/>
      <c r="AR2438" s="456"/>
      <c r="AS2438" s="456"/>
      <c r="AT2438" s="456"/>
      <c r="AU2438" s="456"/>
      <c r="AV2438" s="456"/>
      <c r="AW2438" s="456"/>
      <c r="AX2438" s="456"/>
      <c r="AY2438" s="456"/>
      <c r="AZ2438" s="456"/>
      <c r="BA2438" s="456"/>
      <c r="BB2438" s="456"/>
      <c r="BC2438" s="456"/>
      <c r="BD2438" s="456"/>
      <c r="BE2438" s="456"/>
      <c r="BF2438" s="456"/>
      <c r="BG2438" s="457"/>
      <c r="BH2438" s="458"/>
      <c r="BI2438" s="459"/>
      <c r="BJ2438" s="459"/>
      <c r="BK2438" s="459"/>
      <c r="BL2438" s="459"/>
      <c r="BM2438" s="460"/>
      <c r="BN2438" s="314"/>
      <c r="BO2438" s="314"/>
      <c r="BP2438" s="1"/>
      <c r="BQ2438" s="120">
        <f>IF($F$3="","",IF(N2438=$F$3,COUNTIF(BQ$23:BQ2437,"&gt;0")+1,0))</f>
        <v>0</v>
      </c>
      <c r="BR2438" s="1"/>
      <c r="BS2438" s="20" t="str">
        <f>IF($N2438="","",IF(VLOOKUP(VLOOKUP($N2438,IMPOSTAZIONI!$E$6:$I$13,5,FALSE),IMPOSTAZIONI!$B$25:$N$32,3,FALSE)=0,"",VLOOKUP(VLOOKUP($N2438,IMPOSTAZIONI!$E$6:$I$13,5,FALSE),IMPOSTAZIONI!$B$25:$N$32,3,FALSE)))</f>
        <v/>
      </c>
      <c r="BT2438" s="20" t="str">
        <f>IF($N2438="","",IF(VLOOKUP(VLOOKUP($N2438,IMPOSTAZIONI!$E$6:$I$13,5,FALSE),IMPOSTAZIONI!$B$25:$N$32,6,FALSE)=0,"",VLOOKUP(VLOOKUP($N2438,IMPOSTAZIONI!$E$6:$I$13,5,FALSE),IMPOSTAZIONI!$B$25:$N$32,6,FALSE)))</f>
        <v/>
      </c>
      <c r="BU2438" s="20" t="str">
        <f>IF($N2438="","",IF(VLOOKUP(VLOOKUP($N2438,IMPOSTAZIONI!$E$6:$I$13,5,FALSE),IMPOSTAZIONI!$B$25:$N$32,9,FALSE)=0,"",VLOOKUP(VLOOKUP($N2438,IMPOSTAZIONI!$E$6:$I$13,5,FALSE),IMPOSTAZIONI!$B$25:$N$32,9,FALSE)))</f>
        <v/>
      </c>
      <c r="BV2438" s="20" t="str">
        <f>IF($N2438="","",IF(VLOOKUP(VLOOKUP($N2438,IMPOSTAZIONI!$E$6:$I$13,5,FALSE),IMPOSTAZIONI!$B$25:$N$32,12,FALSE)=0,"",VLOOKUP(VLOOKUP($N2438,IMPOSTAZIONI!$E$6:$I$13,5,FALSE),IMPOSTAZIONI!$B$25:$N$32,12,FALSE)))</f>
        <v/>
      </c>
      <c r="BW2438" s="221" t="str">
        <f t="shared" si="627"/>
        <v/>
      </c>
      <c r="BX2438" s="221" t="str">
        <f t="shared" si="628"/>
        <v/>
      </c>
      <c r="BY2438" s="221">
        <f t="shared" si="629"/>
        <v>0</v>
      </c>
      <c r="BZ2438" s="231">
        <f t="shared" si="630"/>
        <v>0</v>
      </c>
      <c r="CA2438" s="246">
        <f t="shared" si="631"/>
        <v>0</v>
      </c>
      <c r="CB2438" s="246">
        <f t="shared" si="632"/>
        <v>0</v>
      </c>
      <c r="CC2438" s="246" t="str">
        <f t="shared" si="633"/>
        <v/>
      </c>
      <c r="CD2438" s="246">
        <f t="shared" si="634"/>
        <v>5</v>
      </c>
      <c r="CE2438" s="246">
        <f t="shared" si="635"/>
        <v>0</v>
      </c>
      <c r="CF2438" s="276">
        <f t="shared" si="636"/>
        <v>0</v>
      </c>
      <c r="CG2438" s="277">
        <f t="shared" si="636"/>
        <v>0</v>
      </c>
      <c r="CH2438" s="277">
        <f t="shared" si="636"/>
        <v>0</v>
      </c>
      <c r="CI2438" s="278">
        <f t="shared" si="636"/>
        <v>0</v>
      </c>
      <c r="CJ2438" s="280">
        <f t="shared" si="637"/>
        <v>0</v>
      </c>
      <c r="CK2438" s="232">
        <f t="shared" si="638"/>
        <v>0</v>
      </c>
      <c r="CL2438" s="1"/>
    </row>
    <row r="2439" spans="1:90" ht="18" customHeight="1">
      <c r="A2439" s="1"/>
      <c r="B2439" s="1"/>
      <c r="C2439" s="314"/>
      <c r="D2439" s="287" t="str">
        <f t="shared" si="625"/>
        <v/>
      </c>
      <c r="E2439" s="449" t="str">
        <f t="shared" si="626"/>
        <v/>
      </c>
      <c r="F2439" s="450"/>
      <c r="G2439" s="451"/>
      <c r="H2439" s="452"/>
      <c r="I2439" s="453"/>
      <c r="J2439" s="453"/>
      <c r="K2439" s="453"/>
      <c r="L2439" s="453"/>
      <c r="M2439" s="454"/>
      <c r="N2439" s="455"/>
      <c r="O2439" s="456"/>
      <c r="P2439" s="456"/>
      <c r="Q2439" s="456"/>
      <c r="R2439" s="456"/>
      <c r="S2439" s="456"/>
      <c r="T2439" s="456"/>
      <c r="U2439" s="456"/>
      <c r="V2439" s="456"/>
      <c r="W2439" s="456"/>
      <c r="X2439" s="456"/>
      <c r="Y2439" s="456"/>
      <c r="Z2439" s="456"/>
      <c r="AA2439" s="456"/>
      <c r="AB2439" s="456"/>
      <c r="AC2439" s="456"/>
      <c r="AD2439" s="456"/>
      <c r="AE2439" s="457"/>
      <c r="AF2439" s="455"/>
      <c r="AG2439" s="456"/>
      <c r="AH2439" s="456"/>
      <c r="AI2439" s="456"/>
      <c r="AJ2439" s="456"/>
      <c r="AK2439" s="456"/>
      <c r="AL2439" s="456"/>
      <c r="AM2439" s="456"/>
      <c r="AN2439" s="457"/>
      <c r="AO2439" s="455"/>
      <c r="AP2439" s="456"/>
      <c r="AQ2439" s="456"/>
      <c r="AR2439" s="456"/>
      <c r="AS2439" s="456"/>
      <c r="AT2439" s="456"/>
      <c r="AU2439" s="456"/>
      <c r="AV2439" s="456"/>
      <c r="AW2439" s="456"/>
      <c r="AX2439" s="456"/>
      <c r="AY2439" s="456"/>
      <c r="AZ2439" s="456"/>
      <c r="BA2439" s="456"/>
      <c r="BB2439" s="456"/>
      <c r="BC2439" s="456"/>
      <c r="BD2439" s="456"/>
      <c r="BE2439" s="456"/>
      <c r="BF2439" s="456"/>
      <c r="BG2439" s="457"/>
      <c r="BH2439" s="458"/>
      <c r="BI2439" s="459"/>
      <c r="BJ2439" s="459"/>
      <c r="BK2439" s="459"/>
      <c r="BL2439" s="459"/>
      <c r="BM2439" s="460"/>
      <c r="BN2439" s="314"/>
      <c r="BO2439" s="314"/>
      <c r="BP2439" s="1"/>
      <c r="BQ2439" s="120">
        <f>IF($F$3="","",IF(N2439=$F$3,COUNTIF(BQ$23:BQ2438,"&gt;0")+1,0))</f>
        <v>0</v>
      </c>
      <c r="BR2439" s="1"/>
      <c r="BS2439" s="20" t="str">
        <f>IF($N2439="","",IF(VLOOKUP(VLOOKUP($N2439,IMPOSTAZIONI!$E$6:$I$13,5,FALSE),IMPOSTAZIONI!$B$25:$N$32,3,FALSE)=0,"",VLOOKUP(VLOOKUP($N2439,IMPOSTAZIONI!$E$6:$I$13,5,FALSE),IMPOSTAZIONI!$B$25:$N$32,3,FALSE)))</f>
        <v/>
      </c>
      <c r="BT2439" s="20" t="str">
        <f>IF($N2439="","",IF(VLOOKUP(VLOOKUP($N2439,IMPOSTAZIONI!$E$6:$I$13,5,FALSE),IMPOSTAZIONI!$B$25:$N$32,6,FALSE)=0,"",VLOOKUP(VLOOKUP($N2439,IMPOSTAZIONI!$E$6:$I$13,5,FALSE),IMPOSTAZIONI!$B$25:$N$32,6,FALSE)))</f>
        <v/>
      </c>
      <c r="BU2439" s="20" t="str">
        <f>IF($N2439="","",IF(VLOOKUP(VLOOKUP($N2439,IMPOSTAZIONI!$E$6:$I$13,5,FALSE),IMPOSTAZIONI!$B$25:$N$32,9,FALSE)=0,"",VLOOKUP(VLOOKUP($N2439,IMPOSTAZIONI!$E$6:$I$13,5,FALSE),IMPOSTAZIONI!$B$25:$N$32,9,FALSE)))</f>
        <v/>
      </c>
      <c r="BV2439" s="20" t="str">
        <f>IF($N2439="","",IF(VLOOKUP(VLOOKUP($N2439,IMPOSTAZIONI!$E$6:$I$13,5,FALSE),IMPOSTAZIONI!$B$25:$N$32,12,FALSE)=0,"",VLOOKUP(VLOOKUP($N2439,IMPOSTAZIONI!$E$6:$I$13,5,FALSE),IMPOSTAZIONI!$B$25:$N$32,12,FALSE)))</f>
        <v/>
      </c>
      <c r="BW2439" s="221" t="str">
        <f t="shared" si="627"/>
        <v/>
      </c>
      <c r="BX2439" s="221" t="str">
        <f t="shared" si="628"/>
        <v/>
      </c>
      <c r="BY2439" s="221">
        <f t="shared" si="629"/>
        <v>0</v>
      </c>
      <c r="BZ2439" s="231">
        <f t="shared" si="630"/>
        <v>0</v>
      </c>
      <c r="CA2439" s="246">
        <f t="shared" si="631"/>
        <v>0</v>
      </c>
      <c r="CB2439" s="246">
        <f t="shared" si="632"/>
        <v>0</v>
      </c>
      <c r="CC2439" s="246" t="str">
        <f t="shared" si="633"/>
        <v/>
      </c>
      <c r="CD2439" s="246">
        <f t="shared" si="634"/>
        <v>5</v>
      </c>
      <c r="CE2439" s="246">
        <f t="shared" si="635"/>
        <v>0</v>
      </c>
      <c r="CF2439" s="276">
        <f t="shared" si="636"/>
        <v>0</v>
      </c>
      <c r="CG2439" s="277">
        <f t="shared" si="636"/>
        <v>0</v>
      </c>
      <c r="CH2439" s="277">
        <f t="shared" si="636"/>
        <v>0</v>
      </c>
      <c r="CI2439" s="278">
        <f t="shared" si="636"/>
        <v>0</v>
      </c>
      <c r="CJ2439" s="280">
        <f t="shared" si="637"/>
        <v>0</v>
      </c>
      <c r="CK2439" s="232">
        <f t="shared" si="638"/>
        <v>0</v>
      </c>
      <c r="CL2439" s="1"/>
    </row>
    <row r="2440" spans="1:90" ht="18" customHeight="1">
      <c r="A2440" s="1"/>
      <c r="B2440" s="1"/>
      <c r="C2440" s="314"/>
      <c r="D2440" s="287" t="str">
        <f t="shared" si="625"/>
        <v/>
      </c>
      <c r="E2440" s="449" t="str">
        <f t="shared" si="626"/>
        <v/>
      </c>
      <c r="F2440" s="450"/>
      <c r="G2440" s="451"/>
      <c r="H2440" s="452"/>
      <c r="I2440" s="453"/>
      <c r="J2440" s="453"/>
      <c r="K2440" s="453"/>
      <c r="L2440" s="453"/>
      <c r="M2440" s="454"/>
      <c r="N2440" s="455"/>
      <c r="O2440" s="456"/>
      <c r="P2440" s="456"/>
      <c r="Q2440" s="456"/>
      <c r="R2440" s="456"/>
      <c r="S2440" s="456"/>
      <c r="T2440" s="456"/>
      <c r="U2440" s="456"/>
      <c r="V2440" s="456"/>
      <c r="W2440" s="456"/>
      <c r="X2440" s="456"/>
      <c r="Y2440" s="456"/>
      <c r="Z2440" s="456"/>
      <c r="AA2440" s="456"/>
      <c r="AB2440" s="456"/>
      <c r="AC2440" s="456"/>
      <c r="AD2440" s="456"/>
      <c r="AE2440" s="457"/>
      <c r="AF2440" s="455"/>
      <c r="AG2440" s="456"/>
      <c r="AH2440" s="456"/>
      <c r="AI2440" s="456"/>
      <c r="AJ2440" s="456"/>
      <c r="AK2440" s="456"/>
      <c r="AL2440" s="456"/>
      <c r="AM2440" s="456"/>
      <c r="AN2440" s="457"/>
      <c r="AO2440" s="455"/>
      <c r="AP2440" s="456"/>
      <c r="AQ2440" s="456"/>
      <c r="AR2440" s="456"/>
      <c r="AS2440" s="456"/>
      <c r="AT2440" s="456"/>
      <c r="AU2440" s="456"/>
      <c r="AV2440" s="456"/>
      <c r="AW2440" s="456"/>
      <c r="AX2440" s="456"/>
      <c r="AY2440" s="456"/>
      <c r="AZ2440" s="456"/>
      <c r="BA2440" s="456"/>
      <c r="BB2440" s="456"/>
      <c r="BC2440" s="456"/>
      <c r="BD2440" s="456"/>
      <c r="BE2440" s="456"/>
      <c r="BF2440" s="456"/>
      <c r="BG2440" s="457"/>
      <c r="BH2440" s="458"/>
      <c r="BI2440" s="459"/>
      <c r="BJ2440" s="459"/>
      <c r="BK2440" s="459"/>
      <c r="BL2440" s="459"/>
      <c r="BM2440" s="460"/>
      <c r="BN2440" s="314"/>
      <c r="BO2440" s="314"/>
      <c r="BP2440" s="1"/>
      <c r="BQ2440" s="120">
        <f>IF($F$3="","",IF(N2440=$F$3,COUNTIF(BQ$23:BQ2439,"&gt;0")+1,0))</f>
        <v>0</v>
      </c>
      <c r="BR2440" s="1"/>
      <c r="BS2440" s="20" t="str">
        <f>IF($N2440="","",IF(VLOOKUP(VLOOKUP($N2440,IMPOSTAZIONI!$E$6:$I$13,5,FALSE),IMPOSTAZIONI!$B$25:$N$32,3,FALSE)=0,"",VLOOKUP(VLOOKUP($N2440,IMPOSTAZIONI!$E$6:$I$13,5,FALSE),IMPOSTAZIONI!$B$25:$N$32,3,FALSE)))</f>
        <v/>
      </c>
      <c r="BT2440" s="20" t="str">
        <f>IF($N2440="","",IF(VLOOKUP(VLOOKUP($N2440,IMPOSTAZIONI!$E$6:$I$13,5,FALSE),IMPOSTAZIONI!$B$25:$N$32,6,FALSE)=0,"",VLOOKUP(VLOOKUP($N2440,IMPOSTAZIONI!$E$6:$I$13,5,FALSE),IMPOSTAZIONI!$B$25:$N$32,6,FALSE)))</f>
        <v/>
      </c>
      <c r="BU2440" s="20" t="str">
        <f>IF($N2440="","",IF(VLOOKUP(VLOOKUP($N2440,IMPOSTAZIONI!$E$6:$I$13,5,FALSE),IMPOSTAZIONI!$B$25:$N$32,9,FALSE)=0,"",VLOOKUP(VLOOKUP($N2440,IMPOSTAZIONI!$E$6:$I$13,5,FALSE),IMPOSTAZIONI!$B$25:$N$32,9,FALSE)))</f>
        <v/>
      </c>
      <c r="BV2440" s="20" t="str">
        <f>IF($N2440="","",IF(VLOOKUP(VLOOKUP($N2440,IMPOSTAZIONI!$E$6:$I$13,5,FALSE),IMPOSTAZIONI!$B$25:$N$32,12,FALSE)=0,"",VLOOKUP(VLOOKUP($N2440,IMPOSTAZIONI!$E$6:$I$13,5,FALSE),IMPOSTAZIONI!$B$25:$N$32,12,FALSE)))</f>
        <v/>
      </c>
      <c r="BW2440" s="221" t="str">
        <f t="shared" si="627"/>
        <v/>
      </c>
      <c r="BX2440" s="221" t="str">
        <f t="shared" si="628"/>
        <v/>
      </c>
      <c r="BY2440" s="221">
        <f t="shared" si="629"/>
        <v>0</v>
      </c>
      <c r="BZ2440" s="231">
        <f t="shared" si="630"/>
        <v>0</v>
      </c>
      <c r="CA2440" s="246">
        <f t="shared" si="631"/>
        <v>0</v>
      </c>
      <c r="CB2440" s="246">
        <f t="shared" si="632"/>
        <v>0</v>
      </c>
      <c r="CC2440" s="246" t="str">
        <f t="shared" si="633"/>
        <v/>
      </c>
      <c r="CD2440" s="246">
        <f t="shared" si="634"/>
        <v>5</v>
      </c>
      <c r="CE2440" s="246">
        <f t="shared" si="635"/>
        <v>0</v>
      </c>
      <c r="CF2440" s="276">
        <f t="shared" si="636"/>
        <v>0</v>
      </c>
      <c r="CG2440" s="277">
        <f t="shared" si="636"/>
        <v>0</v>
      </c>
      <c r="CH2440" s="277">
        <f t="shared" si="636"/>
        <v>0</v>
      </c>
      <c r="CI2440" s="278">
        <f t="shared" si="636"/>
        <v>0</v>
      </c>
      <c r="CJ2440" s="280">
        <f t="shared" si="637"/>
        <v>0</v>
      </c>
      <c r="CK2440" s="232">
        <f t="shared" si="638"/>
        <v>0</v>
      </c>
      <c r="CL2440" s="1"/>
    </row>
    <row r="2441" spans="1:90" ht="18" customHeight="1">
      <c r="A2441" s="1"/>
      <c r="B2441" s="1"/>
      <c r="C2441" s="314"/>
      <c r="D2441" s="287" t="str">
        <f t="shared" si="625"/>
        <v/>
      </c>
      <c r="E2441" s="449" t="str">
        <f t="shared" si="626"/>
        <v/>
      </c>
      <c r="F2441" s="450"/>
      <c r="G2441" s="451"/>
      <c r="H2441" s="452"/>
      <c r="I2441" s="453"/>
      <c r="J2441" s="453"/>
      <c r="K2441" s="453"/>
      <c r="L2441" s="453"/>
      <c r="M2441" s="454"/>
      <c r="N2441" s="455"/>
      <c r="O2441" s="456"/>
      <c r="P2441" s="456"/>
      <c r="Q2441" s="456"/>
      <c r="R2441" s="456"/>
      <c r="S2441" s="456"/>
      <c r="T2441" s="456"/>
      <c r="U2441" s="456"/>
      <c r="V2441" s="456"/>
      <c r="W2441" s="456"/>
      <c r="X2441" s="456"/>
      <c r="Y2441" s="456"/>
      <c r="Z2441" s="456"/>
      <c r="AA2441" s="456"/>
      <c r="AB2441" s="456"/>
      <c r="AC2441" s="456"/>
      <c r="AD2441" s="456"/>
      <c r="AE2441" s="457"/>
      <c r="AF2441" s="455"/>
      <c r="AG2441" s="456"/>
      <c r="AH2441" s="456"/>
      <c r="AI2441" s="456"/>
      <c r="AJ2441" s="456"/>
      <c r="AK2441" s="456"/>
      <c r="AL2441" s="456"/>
      <c r="AM2441" s="456"/>
      <c r="AN2441" s="457"/>
      <c r="AO2441" s="455"/>
      <c r="AP2441" s="456"/>
      <c r="AQ2441" s="456"/>
      <c r="AR2441" s="456"/>
      <c r="AS2441" s="456"/>
      <c r="AT2441" s="456"/>
      <c r="AU2441" s="456"/>
      <c r="AV2441" s="456"/>
      <c r="AW2441" s="456"/>
      <c r="AX2441" s="456"/>
      <c r="AY2441" s="456"/>
      <c r="AZ2441" s="456"/>
      <c r="BA2441" s="456"/>
      <c r="BB2441" s="456"/>
      <c r="BC2441" s="456"/>
      <c r="BD2441" s="456"/>
      <c r="BE2441" s="456"/>
      <c r="BF2441" s="456"/>
      <c r="BG2441" s="457"/>
      <c r="BH2441" s="458"/>
      <c r="BI2441" s="459"/>
      <c r="BJ2441" s="459"/>
      <c r="BK2441" s="459"/>
      <c r="BL2441" s="459"/>
      <c r="BM2441" s="460"/>
      <c r="BN2441" s="314"/>
      <c r="BO2441" s="314"/>
      <c r="BP2441" s="1"/>
      <c r="BQ2441" s="120">
        <f>IF($F$3="","",IF(N2441=$F$3,COUNTIF(BQ$23:BQ2440,"&gt;0")+1,0))</f>
        <v>0</v>
      </c>
      <c r="BR2441" s="1"/>
      <c r="BS2441" s="20" t="str">
        <f>IF($N2441="","",IF(VLOOKUP(VLOOKUP($N2441,IMPOSTAZIONI!$E$6:$I$13,5,FALSE),IMPOSTAZIONI!$B$25:$N$32,3,FALSE)=0,"",VLOOKUP(VLOOKUP($N2441,IMPOSTAZIONI!$E$6:$I$13,5,FALSE),IMPOSTAZIONI!$B$25:$N$32,3,FALSE)))</f>
        <v/>
      </c>
      <c r="BT2441" s="20" t="str">
        <f>IF($N2441="","",IF(VLOOKUP(VLOOKUP($N2441,IMPOSTAZIONI!$E$6:$I$13,5,FALSE),IMPOSTAZIONI!$B$25:$N$32,6,FALSE)=0,"",VLOOKUP(VLOOKUP($N2441,IMPOSTAZIONI!$E$6:$I$13,5,FALSE),IMPOSTAZIONI!$B$25:$N$32,6,FALSE)))</f>
        <v/>
      </c>
      <c r="BU2441" s="20" t="str">
        <f>IF($N2441="","",IF(VLOOKUP(VLOOKUP($N2441,IMPOSTAZIONI!$E$6:$I$13,5,FALSE),IMPOSTAZIONI!$B$25:$N$32,9,FALSE)=0,"",VLOOKUP(VLOOKUP($N2441,IMPOSTAZIONI!$E$6:$I$13,5,FALSE),IMPOSTAZIONI!$B$25:$N$32,9,FALSE)))</f>
        <v/>
      </c>
      <c r="BV2441" s="20" t="str">
        <f>IF($N2441="","",IF(VLOOKUP(VLOOKUP($N2441,IMPOSTAZIONI!$E$6:$I$13,5,FALSE),IMPOSTAZIONI!$B$25:$N$32,12,FALSE)=0,"",VLOOKUP(VLOOKUP($N2441,IMPOSTAZIONI!$E$6:$I$13,5,FALSE),IMPOSTAZIONI!$B$25:$N$32,12,FALSE)))</f>
        <v/>
      </c>
      <c r="BW2441" s="221" t="str">
        <f t="shared" si="627"/>
        <v/>
      </c>
      <c r="BX2441" s="221" t="str">
        <f t="shared" si="628"/>
        <v/>
      </c>
      <c r="BY2441" s="221">
        <f t="shared" si="629"/>
        <v>0</v>
      </c>
      <c r="BZ2441" s="231">
        <f t="shared" si="630"/>
        <v>0</v>
      </c>
      <c r="CA2441" s="246">
        <f t="shared" si="631"/>
        <v>0</v>
      </c>
      <c r="CB2441" s="246">
        <f t="shared" si="632"/>
        <v>0</v>
      </c>
      <c r="CC2441" s="246" t="str">
        <f t="shared" si="633"/>
        <v/>
      </c>
      <c r="CD2441" s="246">
        <f t="shared" si="634"/>
        <v>5</v>
      </c>
      <c r="CE2441" s="246">
        <f t="shared" si="635"/>
        <v>0</v>
      </c>
      <c r="CF2441" s="276">
        <f t="shared" si="636"/>
        <v>0</v>
      </c>
      <c r="CG2441" s="277">
        <f t="shared" si="636"/>
        <v>0</v>
      </c>
      <c r="CH2441" s="277">
        <f t="shared" si="636"/>
        <v>0</v>
      </c>
      <c r="CI2441" s="278">
        <f t="shared" si="636"/>
        <v>0</v>
      </c>
      <c r="CJ2441" s="280">
        <f t="shared" si="637"/>
        <v>0</v>
      </c>
      <c r="CK2441" s="232">
        <f t="shared" si="638"/>
        <v>0</v>
      </c>
      <c r="CL2441" s="1"/>
    </row>
    <row r="2442" spans="1:90" ht="18" customHeight="1">
      <c r="A2442" s="1"/>
      <c r="B2442" s="1"/>
      <c r="C2442" s="314"/>
      <c r="D2442" s="287" t="str">
        <f t="shared" si="625"/>
        <v/>
      </c>
      <c r="E2442" s="449" t="str">
        <f t="shared" si="626"/>
        <v/>
      </c>
      <c r="F2442" s="450"/>
      <c r="G2442" s="451"/>
      <c r="H2442" s="452"/>
      <c r="I2442" s="453"/>
      <c r="J2442" s="453"/>
      <c r="K2442" s="453"/>
      <c r="L2442" s="453"/>
      <c r="M2442" s="454"/>
      <c r="N2442" s="455"/>
      <c r="O2442" s="456"/>
      <c r="P2442" s="456"/>
      <c r="Q2442" s="456"/>
      <c r="R2442" s="456"/>
      <c r="S2442" s="456"/>
      <c r="T2442" s="456"/>
      <c r="U2442" s="456"/>
      <c r="V2442" s="456"/>
      <c r="W2442" s="456"/>
      <c r="X2442" s="456"/>
      <c r="Y2442" s="456"/>
      <c r="Z2442" s="456"/>
      <c r="AA2442" s="456"/>
      <c r="AB2442" s="456"/>
      <c r="AC2442" s="456"/>
      <c r="AD2442" s="456"/>
      <c r="AE2442" s="457"/>
      <c r="AF2442" s="455"/>
      <c r="AG2442" s="456"/>
      <c r="AH2442" s="456"/>
      <c r="AI2442" s="456"/>
      <c r="AJ2442" s="456"/>
      <c r="AK2442" s="456"/>
      <c r="AL2442" s="456"/>
      <c r="AM2442" s="456"/>
      <c r="AN2442" s="457"/>
      <c r="AO2442" s="455"/>
      <c r="AP2442" s="456"/>
      <c r="AQ2442" s="456"/>
      <c r="AR2442" s="456"/>
      <c r="AS2442" s="456"/>
      <c r="AT2442" s="456"/>
      <c r="AU2442" s="456"/>
      <c r="AV2442" s="456"/>
      <c r="AW2442" s="456"/>
      <c r="AX2442" s="456"/>
      <c r="AY2442" s="456"/>
      <c r="AZ2442" s="456"/>
      <c r="BA2442" s="456"/>
      <c r="BB2442" s="456"/>
      <c r="BC2442" s="456"/>
      <c r="BD2442" s="456"/>
      <c r="BE2442" s="456"/>
      <c r="BF2442" s="456"/>
      <c r="BG2442" s="457"/>
      <c r="BH2442" s="458"/>
      <c r="BI2442" s="459"/>
      <c r="BJ2442" s="459"/>
      <c r="BK2442" s="459"/>
      <c r="BL2442" s="459"/>
      <c r="BM2442" s="460"/>
      <c r="BN2442" s="314"/>
      <c r="BO2442" s="314"/>
      <c r="BP2442" s="1"/>
      <c r="BQ2442" s="120">
        <f>IF($F$3="","",IF(N2442=$F$3,COUNTIF(BQ$23:BQ2441,"&gt;0")+1,0))</f>
        <v>0</v>
      </c>
      <c r="BR2442" s="1"/>
      <c r="BS2442" s="20" t="str">
        <f>IF($N2442="","",IF(VLOOKUP(VLOOKUP($N2442,IMPOSTAZIONI!$E$6:$I$13,5,FALSE),IMPOSTAZIONI!$B$25:$N$32,3,FALSE)=0,"",VLOOKUP(VLOOKUP($N2442,IMPOSTAZIONI!$E$6:$I$13,5,FALSE),IMPOSTAZIONI!$B$25:$N$32,3,FALSE)))</f>
        <v/>
      </c>
      <c r="BT2442" s="20" t="str">
        <f>IF($N2442="","",IF(VLOOKUP(VLOOKUP($N2442,IMPOSTAZIONI!$E$6:$I$13,5,FALSE),IMPOSTAZIONI!$B$25:$N$32,6,FALSE)=0,"",VLOOKUP(VLOOKUP($N2442,IMPOSTAZIONI!$E$6:$I$13,5,FALSE),IMPOSTAZIONI!$B$25:$N$32,6,FALSE)))</f>
        <v/>
      </c>
      <c r="BU2442" s="20" t="str">
        <f>IF($N2442="","",IF(VLOOKUP(VLOOKUP($N2442,IMPOSTAZIONI!$E$6:$I$13,5,FALSE),IMPOSTAZIONI!$B$25:$N$32,9,FALSE)=0,"",VLOOKUP(VLOOKUP($N2442,IMPOSTAZIONI!$E$6:$I$13,5,FALSE),IMPOSTAZIONI!$B$25:$N$32,9,FALSE)))</f>
        <v/>
      </c>
      <c r="BV2442" s="20" t="str">
        <f>IF($N2442="","",IF(VLOOKUP(VLOOKUP($N2442,IMPOSTAZIONI!$E$6:$I$13,5,FALSE),IMPOSTAZIONI!$B$25:$N$32,12,FALSE)=0,"",VLOOKUP(VLOOKUP($N2442,IMPOSTAZIONI!$E$6:$I$13,5,FALSE),IMPOSTAZIONI!$B$25:$N$32,12,FALSE)))</f>
        <v/>
      </c>
      <c r="BW2442" s="221" t="str">
        <f t="shared" si="627"/>
        <v/>
      </c>
      <c r="BX2442" s="221" t="str">
        <f t="shared" si="628"/>
        <v/>
      </c>
      <c r="BY2442" s="221">
        <f t="shared" si="629"/>
        <v>0</v>
      </c>
      <c r="BZ2442" s="231">
        <f t="shared" si="630"/>
        <v>0</v>
      </c>
      <c r="CA2442" s="246">
        <f t="shared" si="631"/>
        <v>0</v>
      </c>
      <c r="CB2442" s="246">
        <f t="shared" si="632"/>
        <v>0</v>
      </c>
      <c r="CC2442" s="246" t="str">
        <f t="shared" si="633"/>
        <v/>
      </c>
      <c r="CD2442" s="246">
        <f t="shared" si="634"/>
        <v>5</v>
      </c>
      <c r="CE2442" s="246">
        <f t="shared" si="635"/>
        <v>0</v>
      </c>
      <c r="CF2442" s="276">
        <f t="shared" si="636"/>
        <v>0</v>
      </c>
      <c r="CG2442" s="277">
        <f t="shared" si="636"/>
        <v>0</v>
      </c>
      <c r="CH2442" s="277">
        <f t="shared" si="636"/>
        <v>0</v>
      </c>
      <c r="CI2442" s="278">
        <f t="shared" si="636"/>
        <v>0</v>
      </c>
      <c r="CJ2442" s="280">
        <f t="shared" si="637"/>
        <v>0</v>
      </c>
      <c r="CK2442" s="232">
        <f t="shared" si="638"/>
        <v>0</v>
      </c>
      <c r="CL2442" s="1"/>
    </row>
    <row r="2443" spans="1:90" ht="18" customHeight="1">
      <c r="A2443" s="1"/>
      <c r="B2443" s="1"/>
      <c r="C2443" s="314"/>
      <c r="D2443" s="287" t="str">
        <f t="shared" si="625"/>
        <v/>
      </c>
      <c r="E2443" s="449" t="str">
        <f t="shared" si="626"/>
        <v/>
      </c>
      <c r="F2443" s="450"/>
      <c r="G2443" s="451"/>
      <c r="H2443" s="452"/>
      <c r="I2443" s="453"/>
      <c r="J2443" s="453"/>
      <c r="K2443" s="453"/>
      <c r="L2443" s="453"/>
      <c r="M2443" s="454"/>
      <c r="N2443" s="455"/>
      <c r="O2443" s="456"/>
      <c r="P2443" s="456"/>
      <c r="Q2443" s="456"/>
      <c r="R2443" s="456"/>
      <c r="S2443" s="456"/>
      <c r="T2443" s="456"/>
      <c r="U2443" s="456"/>
      <c r="V2443" s="456"/>
      <c r="W2443" s="456"/>
      <c r="X2443" s="456"/>
      <c r="Y2443" s="456"/>
      <c r="Z2443" s="456"/>
      <c r="AA2443" s="456"/>
      <c r="AB2443" s="456"/>
      <c r="AC2443" s="456"/>
      <c r="AD2443" s="456"/>
      <c r="AE2443" s="457"/>
      <c r="AF2443" s="455"/>
      <c r="AG2443" s="456"/>
      <c r="AH2443" s="456"/>
      <c r="AI2443" s="456"/>
      <c r="AJ2443" s="456"/>
      <c r="AK2443" s="456"/>
      <c r="AL2443" s="456"/>
      <c r="AM2443" s="456"/>
      <c r="AN2443" s="457"/>
      <c r="AO2443" s="455"/>
      <c r="AP2443" s="456"/>
      <c r="AQ2443" s="456"/>
      <c r="AR2443" s="456"/>
      <c r="AS2443" s="456"/>
      <c r="AT2443" s="456"/>
      <c r="AU2443" s="456"/>
      <c r="AV2443" s="456"/>
      <c r="AW2443" s="456"/>
      <c r="AX2443" s="456"/>
      <c r="AY2443" s="456"/>
      <c r="AZ2443" s="456"/>
      <c r="BA2443" s="456"/>
      <c r="BB2443" s="456"/>
      <c r="BC2443" s="456"/>
      <c r="BD2443" s="456"/>
      <c r="BE2443" s="456"/>
      <c r="BF2443" s="456"/>
      <c r="BG2443" s="457"/>
      <c r="BH2443" s="458"/>
      <c r="BI2443" s="459"/>
      <c r="BJ2443" s="459"/>
      <c r="BK2443" s="459"/>
      <c r="BL2443" s="459"/>
      <c r="BM2443" s="460"/>
      <c r="BN2443" s="314"/>
      <c r="BO2443" s="314"/>
      <c r="BP2443" s="1"/>
      <c r="BQ2443" s="120">
        <f>IF($F$3="","",IF(N2443=$F$3,COUNTIF(BQ$23:BQ2442,"&gt;0")+1,0))</f>
        <v>0</v>
      </c>
      <c r="BR2443" s="1"/>
      <c r="BS2443" s="20" t="str">
        <f>IF($N2443="","",IF(VLOOKUP(VLOOKUP($N2443,IMPOSTAZIONI!$E$6:$I$13,5,FALSE),IMPOSTAZIONI!$B$25:$N$32,3,FALSE)=0,"",VLOOKUP(VLOOKUP($N2443,IMPOSTAZIONI!$E$6:$I$13,5,FALSE),IMPOSTAZIONI!$B$25:$N$32,3,FALSE)))</f>
        <v/>
      </c>
      <c r="BT2443" s="20" t="str">
        <f>IF($N2443="","",IF(VLOOKUP(VLOOKUP($N2443,IMPOSTAZIONI!$E$6:$I$13,5,FALSE),IMPOSTAZIONI!$B$25:$N$32,6,FALSE)=0,"",VLOOKUP(VLOOKUP($N2443,IMPOSTAZIONI!$E$6:$I$13,5,FALSE),IMPOSTAZIONI!$B$25:$N$32,6,FALSE)))</f>
        <v/>
      </c>
      <c r="BU2443" s="20" t="str">
        <f>IF($N2443="","",IF(VLOOKUP(VLOOKUP($N2443,IMPOSTAZIONI!$E$6:$I$13,5,FALSE),IMPOSTAZIONI!$B$25:$N$32,9,FALSE)=0,"",VLOOKUP(VLOOKUP($N2443,IMPOSTAZIONI!$E$6:$I$13,5,FALSE),IMPOSTAZIONI!$B$25:$N$32,9,FALSE)))</f>
        <v/>
      </c>
      <c r="BV2443" s="20" t="str">
        <f>IF($N2443="","",IF(VLOOKUP(VLOOKUP($N2443,IMPOSTAZIONI!$E$6:$I$13,5,FALSE),IMPOSTAZIONI!$B$25:$N$32,12,FALSE)=0,"",VLOOKUP(VLOOKUP($N2443,IMPOSTAZIONI!$E$6:$I$13,5,FALSE),IMPOSTAZIONI!$B$25:$N$32,12,FALSE)))</f>
        <v/>
      </c>
      <c r="BW2443" s="221" t="str">
        <f t="shared" si="627"/>
        <v/>
      </c>
      <c r="BX2443" s="221" t="str">
        <f t="shared" si="628"/>
        <v/>
      </c>
      <c r="BY2443" s="221">
        <f t="shared" si="629"/>
        <v>0</v>
      </c>
      <c r="BZ2443" s="231">
        <f t="shared" si="630"/>
        <v>0</v>
      </c>
      <c r="CA2443" s="246">
        <f t="shared" si="631"/>
        <v>0</v>
      </c>
      <c r="CB2443" s="246">
        <f t="shared" si="632"/>
        <v>0</v>
      </c>
      <c r="CC2443" s="246" t="str">
        <f t="shared" si="633"/>
        <v/>
      </c>
      <c r="CD2443" s="246">
        <f t="shared" si="634"/>
        <v>5</v>
      </c>
      <c r="CE2443" s="246">
        <f t="shared" si="635"/>
        <v>0</v>
      </c>
      <c r="CF2443" s="276">
        <f t="shared" si="636"/>
        <v>0</v>
      </c>
      <c r="CG2443" s="277">
        <f t="shared" si="636"/>
        <v>0</v>
      </c>
      <c r="CH2443" s="277">
        <f t="shared" si="636"/>
        <v>0</v>
      </c>
      <c r="CI2443" s="278">
        <f t="shared" si="636"/>
        <v>0</v>
      </c>
      <c r="CJ2443" s="280">
        <f t="shared" si="637"/>
        <v>0</v>
      </c>
      <c r="CK2443" s="232">
        <f t="shared" si="638"/>
        <v>0</v>
      </c>
      <c r="CL2443" s="1"/>
    </row>
    <row r="2444" spans="1:90" ht="18" customHeight="1">
      <c r="A2444" s="1"/>
      <c r="B2444" s="1"/>
      <c r="C2444" s="314"/>
      <c r="D2444" s="287" t="str">
        <f t="shared" si="625"/>
        <v/>
      </c>
      <c r="E2444" s="449" t="str">
        <f t="shared" si="626"/>
        <v/>
      </c>
      <c r="F2444" s="450"/>
      <c r="G2444" s="451"/>
      <c r="H2444" s="452"/>
      <c r="I2444" s="453"/>
      <c r="J2444" s="453"/>
      <c r="K2444" s="453"/>
      <c r="L2444" s="453"/>
      <c r="M2444" s="454"/>
      <c r="N2444" s="455"/>
      <c r="O2444" s="456"/>
      <c r="P2444" s="456"/>
      <c r="Q2444" s="456"/>
      <c r="R2444" s="456"/>
      <c r="S2444" s="456"/>
      <c r="T2444" s="456"/>
      <c r="U2444" s="456"/>
      <c r="V2444" s="456"/>
      <c r="W2444" s="456"/>
      <c r="X2444" s="456"/>
      <c r="Y2444" s="456"/>
      <c r="Z2444" s="456"/>
      <c r="AA2444" s="456"/>
      <c r="AB2444" s="456"/>
      <c r="AC2444" s="456"/>
      <c r="AD2444" s="456"/>
      <c r="AE2444" s="457"/>
      <c r="AF2444" s="455"/>
      <c r="AG2444" s="456"/>
      <c r="AH2444" s="456"/>
      <c r="AI2444" s="456"/>
      <c r="AJ2444" s="456"/>
      <c r="AK2444" s="456"/>
      <c r="AL2444" s="456"/>
      <c r="AM2444" s="456"/>
      <c r="AN2444" s="457"/>
      <c r="AO2444" s="455"/>
      <c r="AP2444" s="456"/>
      <c r="AQ2444" s="456"/>
      <c r="AR2444" s="456"/>
      <c r="AS2444" s="456"/>
      <c r="AT2444" s="456"/>
      <c r="AU2444" s="456"/>
      <c r="AV2444" s="456"/>
      <c r="AW2444" s="456"/>
      <c r="AX2444" s="456"/>
      <c r="AY2444" s="456"/>
      <c r="AZ2444" s="456"/>
      <c r="BA2444" s="456"/>
      <c r="BB2444" s="456"/>
      <c r="BC2444" s="456"/>
      <c r="BD2444" s="456"/>
      <c r="BE2444" s="456"/>
      <c r="BF2444" s="456"/>
      <c r="BG2444" s="457"/>
      <c r="BH2444" s="458"/>
      <c r="BI2444" s="459"/>
      <c r="BJ2444" s="459"/>
      <c r="BK2444" s="459"/>
      <c r="BL2444" s="459"/>
      <c r="BM2444" s="460"/>
      <c r="BN2444" s="314"/>
      <c r="BO2444" s="314"/>
      <c r="BP2444" s="1"/>
      <c r="BQ2444" s="120">
        <f>IF($F$3="","",IF(N2444=$F$3,COUNTIF(BQ$23:BQ2443,"&gt;0")+1,0))</f>
        <v>0</v>
      </c>
      <c r="BR2444" s="1"/>
      <c r="BS2444" s="20" t="str">
        <f>IF($N2444="","",IF(VLOOKUP(VLOOKUP($N2444,IMPOSTAZIONI!$E$6:$I$13,5,FALSE),IMPOSTAZIONI!$B$25:$N$32,3,FALSE)=0,"",VLOOKUP(VLOOKUP($N2444,IMPOSTAZIONI!$E$6:$I$13,5,FALSE),IMPOSTAZIONI!$B$25:$N$32,3,FALSE)))</f>
        <v/>
      </c>
      <c r="BT2444" s="20" t="str">
        <f>IF($N2444="","",IF(VLOOKUP(VLOOKUP($N2444,IMPOSTAZIONI!$E$6:$I$13,5,FALSE),IMPOSTAZIONI!$B$25:$N$32,6,FALSE)=0,"",VLOOKUP(VLOOKUP($N2444,IMPOSTAZIONI!$E$6:$I$13,5,FALSE),IMPOSTAZIONI!$B$25:$N$32,6,FALSE)))</f>
        <v/>
      </c>
      <c r="BU2444" s="20" t="str">
        <f>IF($N2444="","",IF(VLOOKUP(VLOOKUP($N2444,IMPOSTAZIONI!$E$6:$I$13,5,FALSE),IMPOSTAZIONI!$B$25:$N$32,9,FALSE)=0,"",VLOOKUP(VLOOKUP($N2444,IMPOSTAZIONI!$E$6:$I$13,5,FALSE),IMPOSTAZIONI!$B$25:$N$32,9,FALSE)))</f>
        <v/>
      </c>
      <c r="BV2444" s="20" t="str">
        <f>IF($N2444="","",IF(VLOOKUP(VLOOKUP($N2444,IMPOSTAZIONI!$E$6:$I$13,5,FALSE),IMPOSTAZIONI!$B$25:$N$32,12,FALSE)=0,"",VLOOKUP(VLOOKUP($N2444,IMPOSTAZIONI!$E$6:$I$13,5,FALSE),IMPOSTAZIONI!$B$25:$N$32,12,FALSE)))</f>
        <v/>
      </c>
      <c r="BW2444" s="221" t="str">
        <f t="shared" si="627"/>
        <v/>
      </c>
      <c r="BX2444" s="221" t="str">
        <f t="shared" si="628"/>
        <v/>
      </c>
      <c r="BY2444" s="221">
        <f t="shared" si="629"/>
        <v>0</v>
      </c>
      <c r="BZ2444" s="231">
        <f t="shared" si="630"/>
        <v>0</v>
      </c>
      <c r="CA2444" s="246">
        <f t="shared" si="631"/>
        <v>0</v>
      </c>
      <c r="CB2444" s="246">
        <f t="shared" si="632"/>
        <v>0</v>
      </c>
      <c r="CC2444" s="246" t="str">
        <f t="shared" si="633"/>
        <v/>
      </c>
      <c r="CD2444" s="246">
        <f t="shared" si="634"/>
        <v>5</v>
      </c>
      <c r="CE2444" s="246">
        <f t="shared" si="635"/>
        <v>0</v>
      </c>
      <c r="CF2444" s="276">
        <f t="shared" si="636"/>
        <v>0</v>
      </c>
      <c r="CG2444" s="277">
        <f t="shared" si="636"/>
        <v>0</v>
      </c>
      <c r="CH2444" s="277">
        <f t="shared" si="636"/>
        <v>0</v>
      </c>
      <c r="CI2444" s="278">
        <f t="shared" si="636"/>
        <v>0</v>
      </c>
      <c r="CJ2444" s="280">
        <f t="shared" si="637"/>
        <v>0</v>
      </c>
      <c r="CK2444" s="232">
        <f t="shared" si="638"/>
        <v>0</v>
      </c>
      <c r="CL2444" s="1"/>
    </row>
    <row r="2445" spans="1:90" ht="18" customHeight="1">
      <c r="A2445" s="1"/>
      <c r="B2445" s="1"/>
      <c r="C2445" s="314"/>
      <c r="D2445" s="287" t="str">
        <f t="shared" si="625"/>
        <v/>
      </c>
      <c r="E2445" s="449" t="str">
        <f t="shared" si="626"/>
        <v/>
      </c>
      <c r="F2445" s="450"/>
      <c r="G2445" s="451"/>
      <c r="H2445" s="452"/>
      <c r="I2445" s="453"/>
      <c r="J2445" s="453"/>
      <c r="K2445" s="453"/>
      <c r="L2445" s="453"/>
      <c r="M2445" s="454"/>
      <c r="N2445" s="455"/>
      <c r="O2445" s="456"/>
      <c r="P2445" s="456"/>
      <c r="Q2445" s="456"/>
      <c r="R2445" s="456"/>
      <c r="S2445" s="456"/>
      <c r="T2445" s="456"/>
      <c r="U2445" s="456"/>
      <c r="V2445" s="456"/>
      <c r="W2445" s="456"/>
      <c r="X2445" s="456"/>
      <c r="Y2445" s="456"/>
      <c r="Z2445" s="456"/>
      <c r="AA2445" s="456"/>
      <c r="AB2445" s="456"/>
      <c r="AC2445" s="456"/>
      <c r="AD2445" s="456"/>
      <c r="AE2445" s="457"/>
      <c r="AF2445" s="455"/>
      <c r="AG2445" s="456"/>
      <c r="AH2445" s="456"/>
      <c r="AI2445" s="456"/>
      <c r="AJ2445" s="456"/>
      <c r="AK2445" s="456"/>
      <c r="AL2445" s="456"/>
      <c r="AM2445" s="456"/>
      <c r="AN2445" s="457"/>
      <c r="AO2445" s="455"/>
      <c r="AP2445" s="456"/>
      <c r="AQ2445" s="456"/>
      <c r="AR2445" s="456"/>
      <c r="AS2445" s="456"/>
      <c r="AT2445" s="456"/>
      <c r="AU2445" s="456"/>
      <c r="AV2445" s="456"/>
      <c r="AW2445" s="456"/>
      <c r="AX2445" s="456"/>
      <c r="AY2445" s="456"/>
      <c r="AZ2445" s="456"/>
      <c r="BA2445" s="456"/>
      <c r="BB2445" s="456"/>
      <c r="BC2445" s="456"/>
      <c r="BD2445" s="456"/>
      <c r="BE2445" s="456"/>
      <c r="BF2445" s="456"/>
      <c r="BG2445" s="457"/>
      <c r="BH2445" s="458"/>
      <c r="BI2445" s="459"/>
      <c r="BJ2445" s="459"/>
      <c r="BK2445" s="459"/>
      <c r="BL2445" s="459"/>
      <c r="BM2445" s="460"/>
      <c r="BN2445" s="314"/>
      <c r="BO2445" s="314"/>
      <c r="BP2445" s="1"/>
      <c r="BQ2445" s="120">
        <f>IF($F$3="","",IF(N2445=$F$3,COUNTIF(BQ$23:BQ2444,"&gt;0")+1,0))</f>
        <v>0</v>
      </c>
      <c r="BR2445" s="1"/>
      <c r="BS2445" s="20" t="str">
        <f>IF($N2445="","",IF(VLOOKUP(VLOOKUP($N2445,IMPOSTAZIONI!$E$6:$I$13,5,FALSE),IMPOSTAZIONI!$B$25:$N$32,3,FALSE)=0,"",VLOOKUP(VLOOKUP($N2445,IMPOSTAZIONI!$E$6:$I$13,5,FALSE),IMPOSTAZIONI!$B$25:$N$32,3,FALSE)))</f>
        <v/>
      </c>
      <c r="BT2445" s="20" t="str">
        <f>IF($N2445="","",IF(VLOOKUP(VLOOKUP($N2445,IMPOSTAZIONI!$E$6:$I$13,5,FALSE),IMPOSTAZIONI!$B$25:$N$32,6,FALSE)=0,"",VLOOKUP(VLOOKUP($N2445,IMPOSTAZIONI!$E$6:$I$13,5,FALSE),IMPOSTAZIONI!$B$25:$N$32,6,FALSE)))</f>
        <v/>
      </c>
      <c r="BU2445" s="20" t="str">
        <f>IF($N2445="","",IF(VLOOKUP(VLOOKUP($N2445,IMPOSTAZIONI!$E$6:$I$13,5,FALSE),IMPOSTAZIONI!$B$25:$N$32,9,FALSE)=0,"",VLOOKUP(VLOOKUP($N2445,IMPOSTAZIONI!$E$6:$I$13,5,FALSE),IMPOSTAZIONI!$B$25:$N$32,9,FALSE)))</f>
        <v/>
      </c>
      <c r="BV2445" s="20" t="str">
        <f>IF($N2445="","",IF(VLOOKUP(VLOOKUP($N2445,IMPOSTAZIONI!$E$6:$I$13,5,FALSE),IMPOSTAZIONI!$B$25:$N$32,12,FALSE)=0,"",VLOOKUP(VLOOKUP($N2445,IMPOSTAZIONI!$E$6:$I$13,5,FALSE),IMPOSTAZIONI!$B$25:$N$32,12,FALSE)))</f>
        <v/>
      </c>
      <c r="BW2445" s="221" t="str">
        <f t="shared" si="627"/>
        <v/>
      </c>
      <c r="BX2445" s="221" t="str">
        <f t="shared" si="628"/>
        <v/>
      </c>
      <c r="BY2445" s="221">
        <f t="shared" si="629"/>
        <v>0</v>
      </c>
      <c r="BZ2445" s="231">
        <f t="shared" si="630"/>
        <v>0</v>
      </c>
      <c r="CA2445" s="246">
        <f t="shared" si="631"/>
        <v>0</v>
      </c>
      <c r="CB2445" s="246">
        <f t="shared" si="632"/>
        <v>0</v>
      </c>
      <c r="CC2445" s="246" t="str">
        <f t="shared" si="633"/>
        <v/>
      </c>
      <c r="CD2445" s="246">
        <f t="shared" si="634"/>
        <v>5</v>
      </c>
      <c r="CE2445" s="246">
        <f t="shared" si="635"/>
        <v>0</v>
      </c>
      <c r="CF2445" s="276">
        <f t="shared" si="636"/>
        <v>0</v>
      </c>
      <c r="CG2445" s="277">
        <f t="shared" si="636"/>
        <v>0</v>
      </c>
      <c r="CH2445" s="277">
        <f t="shared" si="636"/>
        <v>0</v>
      </c>
      <c r="CI2445" s="278">
        <f t="shared" si="636"/>
        <v>0</v>
      </c>
      <c r="CJ2445" s="280">
        <f t="shared" si="637"/>
        <v>0</v>
      </c>
      <c r="CK2445" s="232">
        <f t="shared" si="638"/>
        <v>0</v>
      </c>
      <c r="CL2445" s="1"/>
    </row>
    <row r="2446" spans="1:90" ht="18" customHeight="1">
      <c r="A2446" s="1"/>
      <c r="B2446" s="1"/>
      <c r="C2446" s="314"/>
      <c r="D2446" s="287" t="str">
        <f t="shared" si="625"/>
        <v/>
      </c>
      <c r="E2446" s="449" t="str">
        <f t="shared" si="626"/>
        <v/>
      </c>
      <c r="F2446" s="450"/>
      <c r="G2446" s="451"/>
      <c r="H2446" s="452"/>
      <c r="I2446" s="453"/>
      <c r="J2446" s="453"/>
      <c r="K2446" s="453"/>
      <c r="L2446" s="453"/>
      <c r="M2446" s="454"/>
      <c r="N2446" s="455"/>
      <c r="O2446" s="456"/>
      <c r="P2446" s="456"/>
      <c r="Q2446" s="456"/>
      <c r="R2446" s="456"/>
      <c r="S2446" s="456"/>
      <c r="T2446" s="456"/>
      <c r="U2446" s="456"/>
      <c r="V2446" s="456"/>
      <c r="W2446" s="456"/>
      <c r="X2446" s="456"/>
      <c r="Y2446" s="456"/>
      <c r="Z2446" s="456"/>
      <c r="AA2446" s="456"/>
      <c r="AB2446" s="456"/>
      <c r="AC2446" s="456"/>
      <c r="AD2446" s="456"/>
      <c r="AE2446" s="457"/>
      <c r="AF2446" s="455"/>
      <c r="AG2446" s="456"/>
      <c r="AH2446" s="456"/>
      <c r="AI2446" s="456"/>
      <c r="AJ2446" s="456"/>
      <c r="AK2446" s="456"/>
      <c r="AL2446" s="456"/>
      <c r="AM2446" s="456"/>
      <c r="AN2446" s="457"/>
      <c r="AO2446" s="455"/>
      <c r="AP2446" s="456"/>
      <c r="AQ2446" s="456"/>
      <c r="AR2446" s="456"/>
      <c r="AS2446" s="456"/>
      <c r="AT2446" s="456"/>
      <c r="AU2446" s="456"/>
      <c r="AV2446" s="456"/>
      <c r="AW2446" s="456"/>
      <c r="AX2446" s="456"/>
      <c r="AY2446" s="456"/>
      <c r="AZ2446" s="456"/>
      <c r="BA2446" s="456"/>
      <c r="BB2446" s="456"/>
      <c r="BC2446" s="456"/>
      <c r="BD2446" s="456"/>
      <c r="BE2446" s="456"/>
      <c r="BF2446" s="456"/>
      <c r="BG2446" s="457"/>
      <c r="BH2446" s="458"/>
      <c r="BI2446" s="459"/>
      <c r="BJ2446" s="459"/>
      <c r="BK2446" s="459"/>
      <c r="BL2446" s="459"/>
      <c r="BM2446" s="460"/>
      <c r="BN2446" s="314"/>
      <c r="BO2446" s="314"/>
      <c r="BP2446" s="1"/>
      <c r="BQ2446" s="120">
        <f>IF($F$3="","",IF(N2446=$F$3,COUNTIF(BQ$23:BQ2445,"&gt;0")+1,0))</f>
        <v>0</v>
      </c>
      <c r="BR2446" s="1"/>
      <c r="BS2446" s="20" t="str">
        <f>IF($N2446="","",IF(VLOOKUP(VLOOKUP($N2446,IMPOSTAZIONI!$E$6:$I$13,5,FALSE),IMPOSTAZIONI!$B$25:$N$32,3,FALSE)=0,"",VLOOKUP(VLOOKUP($N2446,IMPOSTAZIONI!$E$6:$I$13,5,FALSE),IMPOSTAZIONI!$B$25:$N$32,3,FALSE)))</f>
        <v/>
      </c>
      <c r="BT2446" s="20" t="str">
        <f>IF($N2446="","",IF(VLOOKUP(VLOOKUP($N2446,IMPOSTAZIONI!$E$6:$I$13,5,FALSE),IMPOSTAZIONI!$B$25:$N$32,6,FALSE)=0,"",VLOOKUP(VLOOKUP($N2446,IMPOSTAZIONI!$E$6:$I$13,5,FALSE),IMPOSTAZIONI!$B$25:$N$32,6,FALSE)))</f>
        <v/>
      </c>
      <c r="BU2446" s="20" t="str">
        <f>IF($N2446="","",IF(VLOOKUP(VLOOKUP($N2446,IMPOSTAZIONI!$E$6:$I$13,5,FALSE),IMPOSTAZIONI!$B$25:$N$32,9,FALSE)=0,"",VLOOKUP(VLOOKUP($N2446,IMPOSTAZIONI!$E$6:$I$13,5,FALSE),IMPOSTAZIONI!$B$25:$N$32,9,FALSE)))</f>
        <v/>
      </c>
      <c r="BV2446" s="20" t="str">
        <f>IF($N2446="","",IF(VLOOKUP(VLOOKUP($N2446,IMPOSTAZIONI!$E$6:$I$13,5,FALSE),IMPOSTAZIONI!$B$25:$N$32,12,FALSE)=0,"",VLOOKUP(VLOOKUP($N2446,IMPOSTAZIONI!$E$6:$I$13,5,FALSE),IMPOSTAZIONI!$B$25:$N$32,12,FALSE)))</f>
        <v/>
      </c>
      <c r="BW2446" s="221" t="str">
        <f t="shared" si="627"/>
        <v/>
      </c>
      <c r="BX2446" s="221" t="str">
        <f t="shared" si="628"/>
        <v/>
      </c>
      <c r="BY2446" s="221">
        <f t="shared" si="629"/>
        <v>0</v>
      </c>
      <c r="BZ2446" s="231">
        <f t="shared" si="630"/>
        <v>0</v>
      </c>
      <c r="CA2446" s="246">
        <f t="shared" si="631"/>
        <v>0</v>
      </c>
      <c r="CB2446" s="246">
        <f t="shared" si="632"/>
        <v>0</v>
      </c>
      <c r="CC2446" s="246" t="str">
        <f t="shared" si="633"/>
        <v/>
      </c>
      <c r="CD2446" s="246">
        <f t="shared" si="634"/>
        <v>5</v>
      </c>
      <c r="CE2446" s="246">
        <f t="shared" si="635"/>
        <v>0</v>
      </c>
      <c r="CF2446" s="276">
        <f t="shared" si="636"/>
        <v>0</v>
      </c>
      <c r="CG2446" s="277">
        <f t="shared" si="636"/>
        <v>0</v>
      </c>
      <c r="CH2446" s="277">
        <f t="shared" si="636"/>
        <v>0</v>
      </c>
      <c r="CI2446" s="278">
        <f t="shared" si="636"/>
        <v>0</v>
      </c>
      <c r="CJ2446" s="280">
        <f t="shared" si="637"/>
        <v>0</v>
      </c>
      <c r="CK2446" s="232">
        <f t="shared" si="638"/>
        <v>0</v>
      </c>
      <c r="CL2446" s="1"/>
    </row>
    <row r="2447" spans="1:90" ht="18" customHeight="1">
      <c r="A2447" s="1"/>
      <c r="B2447" s="1"/>
      <c r="C2447" s="314"/>
      <c r="D2447" s="287" t="str">
        <f t="shared" si="625"/>
        <v/>
      </c>
      <c r="E2447" s="449" t="str">
        <f t="shared" si="626"/>
        <v/>
      </c>
      <c r="F2447" s="450"/>
      <c r="G2447" s="451"/>
      <c r="H2447" s="452"/>
      <c r="I2447" s="453"/>
      <c r="J2447" s="453"/>
      <c r="K2447" s="453"/>
      <c r="L2447" s="453"/>
      <c r="M2447" s="454"/>
      <c r="N2447" s="455"/>
      <c r="O2447" s="456"/>
      <c r="P2447" s="456"/>
      <c r="Q2447" s="456"/>
      <c r="R2447" s="456"/>
      <c r="S2447" s="456"/>
      <c r="T2447" s="456"/>
      <c r="U2447" s="456"/>
      <c r="V2447" s="456"/>
      <c r="W2447" s="456"/>
      <c r="X2447" s="456"/>
      <c r="Y2447" s="456"/>
      <c r="Z2447" s="456"/>
      <c r="AA2447" s="456"/>
      <c r="AB2447" s="456"/>
      <c r="AC2447" s="456"/>
      <c r="AD2447" s="456"/>
      <c r="AE2447" s="457"/>
      <c r="AF2447" s="455"/>
      <c r="AG2447" s="456"/>
      <c r="AH2447" s="456"/>
      <c r="AI2447" s="456"/>
      <c r="AJ2447" s="456"/>
      <c r="AK2447" s="456"/>
      <c r="AL2447" s="456"/>
      <c r="AM2447" s="456"/>
      <c r="AN2447" s="457"/>
      <c r="AO2447" s="455"/>
      <c r="AP2447" s="456"/>
      <c r="AQ2447" s="456"/>
      <c r="AR2447" s="456"/>
      <c r="AS2447" s="456"/>
      <c r="AT2447" s="456"/>
      <c r="AU2447" s="456"/>
      <c r="AV2447" s="456"/>
      <c r="AW2447" s="456"/>
      <c r="AX2447" s="456"/>
      <c r="AY2447" s="456"/>
      <c r="AZ2447" s="456"/>
      <c r="BA2447" s="456"/>
      <c r="BB2447" s="456"/>
      <c r="BC2447" s="456"/>
      <c r="BD2447" s="456"/>
      <c r="BE2447" s="456"/>
      <c r="BF2447" s="456"/>
      <c r="BG2447" s="457"/>
      <c r="BH2447" s="458"/>
      <c r="BI2447" s="459"/>
      <c r="BJ2447" s="459"/>
      <c r="BK2447" s="459"/>
      <c r="BL2447" s="459"/>
      <c r="BM2447" s="460"/>
      <c r="BN2447" s="314"/>
      <c r="BO2447" s="314"/>
      <c r="BP2447" s="1"/>
      <c r="BQ2447" s="120">
        <f>IF($F$3="","",IF(N2447=$F$3,COUNTIF(BQ$23:BQ2446,"&gt;0")+1,0))</f>
        <v>0</v>
      </c>
      <c r="BR2447" s="1"/>
      <c r="BS2447" s="20" t="str">
        <f>IF($N2447="","",IF(VLOOKUP(VLOOKUP($N2447,IMPOSTAZIONI!$E$6:$I$13,5,FALSE),IMPOSTAZIONI!$B$25:$N$32,3,FALSE)=0,"",VLOOKUP(VLOOKUP($N2447,IMPOSTAZIONI!$E$6:$I$13,5,FALSE),IMPOSTAZIONI!$B$25:$N$32,3,FALSE)))</f>
        <v/>
      </c>
      <c r="BT2447" s="20" t="str">
        <f>IF($N2447="","",IF(VLOOKUP(VLOOKUP($N2447,IMPOSTAZIONI!$E$6:$I$13,5,FALSE),IMPOSTAZIONI!$B$25:$N$32,6,FALSE)=0,"",VLOOKUP(VLOOKUP($N2447,IMPOSTAZIONI!$E$6:$I$13,5,FALSE),IMPOSTAZIONI!$B$25:$N$32,6,FALSE)))</f>
        <v/>
      </c>
      <c r="BU2447" s="20" t="str">
        <f>IF($N2447="","",IF(VLOOKUP(VLOOKUP($N2447,IMPOSTAZIONI!$E$6:$I$13,5,FALSE),IMPOSTAZIONI!$B$25:$N$32,9,FALSE)=0,"",VLOOKUP(VLOOKUP($N2447,IMPOSTAZIONI!$E$6:$I$13,5,FALSE),IMPOSTAZIONI!$B$25:$N$32,9,FALSE)))</f>
        <v/>
      </c>
      <c r="BV2447" s="20" t="str">
        <f>IF($N2447="","",IF(VLOOKUP(VLOOKUP($N2447,IMPOSTAZIONI!$E$6:$I$13,5,FALSE),IMPOSTAZIONI!$B$25:$N$32,12,FALSE)=0,"",VLOOKUP(VLOOKUP($N2447,IMPOSTAZIONI!$E$6:$I$13,5,FALSE),IMPOSTAZIONI!$B$25:$N$32,12,FALSE)))</f>
        <v/>
      </c>
      <c r="BW2447" s="221" t="str">
        <f t="shared" si="627"/>
        <v/>
      </c>
      <c r="BX2447" s="221" t="str">
        <f t="shared" si="628"/>
        <v/>
      </c>
      <c r="BY2447" s="221">
        <f t="shared" si="629"/>
        <v>0</v>
      </c>
      <c r="BZ2447" s="231">
        <f t="shared" si="630"/>
        <v>0</v>
      </c>
      <c r="CA2447" s="246">
        <f t="shared" si="631"/>
        <v>0</v>
      </c>
      <c r="CB2447" s="246">
        <f t="shared" si="632"/>
        <v>0</v>
      </c>
      <c r="CC2447" s="246" t="str">
        <f t="shared" si="633"/>
        <v/>
      </c>
      <c r="CD2447" s="246">
        <f t="shared" si="634"/>
        <v>5</v>
      </c>
      <c r="CE2447" s="246">
        <f t="shared" si="635"/>
        <v>0</v>
      </c>
      <c r="CF2447" s="276">
        <f t="shared" si="636"/>
        <v>0</v>
      </c>
      <c r="CG2447" s="277">
        <f t="shared" si="636"/>
        <v>0</v>
      </c>
      <c r="CH2447" s="277">
        <f t="shared" si="636"/>
        <v>0</v>
      </c>
      <c r="CI2447" s="278">
        <f t="shared" si="636"/>
        <v>0</v>
      </c>
      <c r="CJ2447" s="280">
        <f t="shared" si="637"/>
        <v>0</v>
      </c>
      <c r="CK2447" s="232">
        <f t="shared" si="638"/>
        <v>0</v>
      </c>
      <c r="CL2447" s="1"/>
    </row>
    <row r="2448" spans="1:90" ht="18" customHeight="1">
      <c r="A2448" s="1"/>
      <c r="B2448" s="1"/>
      <c r="C2448" s="314"/>
      <c r="D2448" s="287" t="str">
        <f t="shared" si="625"/>
        <v/>
      </c>
      <c r="E2448" s="449" t="str">
        <f t="shared" si="626"/>
        <v/>
      </c>
      <c r="F2448" s="450"/>
      <c r="G2448" s="451"/>
      <c r="H2448" s="452"/>
      <c r="I2448" s="453"/>
      <c r="J2448" s="453"/>
      <c r="K2448" s="453"/>
      <c r="L2448" s="453"/>
      <c r="M2448" s="454"/>
      <c r="N2448" s="455"/>
      <c r="O2448" s="456"/>
      <c r="P2448" s="456"/>
      <c r="Q2448" s="456"/>
      <c r="R2448" s="456"/>
      <c r="S2448" s="456"/>
      <c r="T2448" s="456"/>
      <c r="U2448" s="456"/>
      <c r="V2448" s="456"/>
      <c r="W2448" s="456"/>
      <c r="X2448" s="456"/>
      <c r="Y2448" s="456"/>
      <c r="Z2448" s="456"/>
      <c r="AA2448" s="456"/>
      <c r="AB2448" s="456"/>
      <c r="AC2448" s="456"/>
      <c r="AD2448" s="456"/>
      <c r="AE2448" s="457"/>
      <c r="AF2448" s="455"/>
      <c r="AG2448" s="456"/>
      <c r="AH2448" s="456"/>
      <c r="AI2448" s="456"/>
      <c r="AJ2448" s="456"/>
      <c r="AK2448" s="456"/>
      <c r="AL2448" s="456"/>
      <c r="AM2448" s="456"/>
      <c r="AN2448" s="457"/>
      <c r="AO2448" s="455"/>
      <c r="AP2448" s="456"/>
      <c r="AQ2448" s="456"/>
      <c r="AR2448" s="456"/>
      <c r="AS2448" s="456"/>
      <c r="AT2448" s="456"/>
      <c r="AU2448" s="456"/>
      <c r="AV2448" s="456"/>
      <c r="AW2448" s="456"/>
      <c r="AX2448" s="456"/>
      <c r="AY2448" s="456"/>
      <c r="AZ2448" s="456"/>
      <c r="BA2448" s="456"/>
      <c r="BB2448" s="456"/>
      <c r="BC2448" s="456"/>
      <c r="BD2448" s="456"/>
      <c r="BE2448" s="456"/>
      <c r="BF2448" s="456"/>
      <c r="BG2448" s="457"/>
      <c r="BH2448" s="458"/>
      <c r="BI2448" s="459"/>
      <c r="BJ2448" s="459"/>
      <c r="BK2448" s="459"/>
      <c r="BL2448" s="459"/>
      <c r="BM2448" s="460"/>
      <c r="BN2448" s="314"/>
      <c r="BO2448" s="314"/>
      <c r="BP2448" s="1"/>
      <c r="BQ2448" s="120">
        <f>IF($F$3="","",IF(N2448=$F$3,COUNTIF(BQ$23:BQ2447,"&gt;0")+1,0))</f>
        <v>0</v>
      </c>
      <c r="BR2448" s="1"/>
      <c r="BS2448" s="20" t="str">
        <f>IF($N2448="","",IF(VLOOKUP(VLOOKUP($N2448,IMPOSTAZIONI!$E$6:$I$13,5,FALSE),IMPOSTAZIONI!$B$25:$N$32,3,FALSE)=0,"",VLOOKUP(VLOOKUP($N2448,IMPOSTAZIONI!$E$6:$I$13,5,FALSE),IMPOSTAZIONI!$B$25:$N$32,3,FALSE)))</f>
        <v/>
      </c>
      <c r="BT2448" s="20" t="str">
        <f>IF($N2448="","",IF(VLOOKUP(VLOOKUP($N2448,IMPOSTAZIONI!$E$6:$I$13,5,FALSE),IMPOSTAZIONI!$B$25:$N$32,6,FALSE)=0,"",VLOOKUP(VLOOKUP($N2448,IMPOSTAZIONI!$E$6:$I$13,5,FALSE),IMPOSTAZIONI!$B$25:$N$32,6,FALSE)))</f>
        <v/>
      </c>
      <c r="BU2448" s="20" t="str">
        <f>IF($N2448="","",IF(VLOOKUP(VLOOKUP($N2448,IMPOSTAZIONI!$E$6:$I$13,5,FALSE),IMPOSTAZIONI!$B$25:$N$32,9,FALSE)=0,"",VLOOKUP(VLOOKUP($N2448,IMPOSTAZIONI!$E$6:$I$13,5,FALSE),IMPOSTAZIONI!$B$25:$N$32,9,FALSE)))</f>
        <v/>
      </c>
      <c r="BV2448" s="20" t="str">
        <f>IF($N2448="","",IF(VLOOKUP(VLOOKUP($N2448,IMPOSTAZIONI!$E$6:$I$13,5,FALSE),IMPOSTAZIONI!$B$25:$N$32,12,FALSE)=0,"",VLOOKUP(VLOOKUP($N2448,IMPOSTAZIONI!$E$6:$I$13,5,FALSE),IMPOSTAZIONI!$B$25:$N$32,12,FALSE)))</f>
        <v/>
      </c>
      <c r="BW2448" s="221" t="str">
        <f t="shared" si="627"/>
        <v/>
      </c>
      <c r="BX2448" s="221" t="str">
        <f t="shared" si="628"/>
        <v/>
      </c>
      <c r="BY2448" s="221">
        <f t="shared" si="629"/>
        <v>0</v>
      </c>
      <c r="BZ2448" s="231">
        <f t="shared" si="630"/>
        <v>0</v>
      </c>
      <c r="CA2448" s="246">
        <f t="shared" si="631"/>
        <v>0</v>
      </c>
      <c r="CB2448" s="246">
        <f t="shared" si="632"/>
        <v>0</v>
      </c>
      <c r="CC2448" s="246" t="str">
        <f t="shared" si="633"/>
        <v/>
      </c>
      <c r="CD2448" s="246">
        <f t="shared" si="634"/>
        <v>5</v>
      </c>
      <c r="CE2448" s="246">
        <f t="shared" si="635"/>
        <v>0</v>
      </c>
      <c r="CF2448" s="276">
        <f t="shared" si="636"/>
        <v>0</v>
      </c>
      <c r="CG2448" s="277">
        <f t="shared" si="636"/>
        <v>0</v>
      </c>
      <c r="CH2448" s="277">
        <f t="shared" si="636"/>
        <v>0</v>
      </c>
      <c r="CI2448" s="278">
        <f t="shared" si="636"/>
        <v>0</v>
      </c>
      <c r="CJ2448" s="280">
        <f t="shared" si="637"/>
        <v>0</v>
      </c>
      <c r="CK2448" s="232">
        <f t="shared" si="638"/>
        <v>0</v>
      </c>
      <c r="CL2448" s="1"/>
    </row>
    <row r="2449" spans="1:90" ht="18" customHeight="1">
      <c r="A2449" s="1"/>
      <c r="B2449" s="1"/>
      <c r="C2449" s="314"/>
      <c r="D2449" s="287" t="str">
        <f t="shared" si="625"/>
        <v/>
      </c>
      <c r="E2449" s="449" t="str">
        <f t="shared" si="626"/>
        <v/>
      </c>
      <c r="F2449" s="450"/>
      <c r="G2449" s="451"/>
      <c r="H2449" s="452"/>
      <c r="I2449" s="453"/>
      <c r="J2449" s="453"/>
      <c r="K2449" s="453"/>
      <c r="L2449" s="453"/>
      <c r="M2449" s="454"/>
      <c r="N2449" s="455"/>
      <c r="O2449" s="456"/>
      <c r="P2449" s="456"/>
      <c r="Q2449" s="456"/>
      <c r="R2449" s="456"/>
      <c r="S2449" s="456"/>
      <c r="T2449" s="456"/>
      <c r="U2449" s="456"/>
      <c r="V2449" s="456"/>
      <c r="W2449" s="456"/>
      <c r="X2449" s="456"/>
      <c r="Y2449" s="456"/>
      <c r="Z2449" s="456"/>
      <c r="AA2449" s="456"/>
      <c r="AB2449" s="456"/>
      <c r="AC2449" s="456"/>
      <c r="AD2449" s="456"/>
      <c r="AE2449" s="457"/>
      <c r="AF2449" s="455"/>
      <c r="AG2449" s="456"/>
      <c r="AH2449" s="456"/>
      <c r="AI2449" s="456"/>
      <c r="AJ2449" s="456"/>
      <c r="AK2449" s="456"/>
      <c r="AL2449" s="456"/>
      <c r="AM2449" s="456"/>
      <c r="AN2449" s="457"/>
      <c r="AO2449" s="455"/>
      <c r="AP2449" s="456"/>
      <c r="AQ2449" s="456"/>
      <c r="AR2449" s="456"/>
      <c r="AS2449" s="456"/>
      <c r="AT2449" s="456"/>
      <c r="AU2449" s="456"/>
      <c r="AV2449" s="456"/>
      <c r="AW2449" s="456"/>
      <c r="AX2449" s="456"/>
      <c r="AY2449" s="456"/>
      <c r="AZ2449" s="456"/>
      <c r="BA2449" s="456"/>
      <c r="BB2449" s="456"/>
      <c r="BC2449" s="456"/>
      <c r="BD2449" s="456"/>
      <c r="BE2449" s="456"/>
      <c r="BF2449" s="456"/>
      <c r="BG2449" s="457"/>
      <c r="BH2449" s="458"/>
      <c r="BI2449" s="459"/>
      <c r="BJ2449" s="459"/>
      <c r="BK2449" s="459"/>
      <c r="BL2449" s="459"/>
      <c r="BM2449" s="460"/>
      <c r="BN2449" s="314"/>
      <c r="BO2449" s="314"/>
      <c r="BP2449" s="1"/>
      <c r="BQ2449" s="120">
        <f>IF($F$3="","",IF(N2449=$F$3,COUNTIF(BQ$23:BQ2448,"&gt;0")+1,0))</f>
        <v>0</v>
      </c>
      <c r="BR2449" s="1"/>
      <c r="BS2449" s="20" t="str">
        <f>IF($N2449="","",IF(VLOOKUP(VLOOKUP($N2449,IMPOSTAZIONI!$E$6:$I$13,5,FALSE),IMPOSTAZIONI!$B$25:$N$32,3,FALSE)=0,"",VLOOKUP(VLOOKUP($N2449,IMPOSTAZIONI!$E$6:$I$13,5,FALSE),IMPOSTAZIONI!$B$25:$N$32,3,FALSE)))</f>
        <v/>
      </c>
      <c r="BT2449" s="20" t="str">
        <f>IF($N2449="","",IF(VLOOKUP(VLOOKUP($N2449,IMPOSTAZIONI!$E$6:$I$13,5,FALSE),IMPOSTAZIONI!$B$25:$N$32,6,FALSE)=0,"",VLOOKUP(VLOOKUP($N2449,IMPOSTAZIONI!$E$6:$I$13,5,FALSE),IMPOSTAZIONI!$B$25:$N$32,6,FALSE)))</f>
        <v/>
      </c>
      <c r="BU2449" s="20" t="str">
        <f>IF($N2449="","",IF(VLOOKUP(VLOOKUP($N2449,IMPOSTAZIONI!$E$6:$I$13,5,FALSE),IMPOSTAZIONI!$B$25:$N$32,9,FALSE)=0,"",VLOOKUP(VLOOKUP($N2449,IMPOSTAZIONI!$E$6:$I$13,5,FALSE),IMPOSTAZIONI!$B$25:$N$32,9,FALSE)))</f>
        <v/>
      </c>
      <c r="BV2449" s="20" t="str">
        <f>IF($N2449="","",IF(VLOOKUP(VLOOKUP($N2449,IMPOSTAZIONI!$E$6:$I$13,5,FALSE),IMPOSTAZIONI!$B$25:$N$32,12,FALSE)=0,"",VLOOKUP(VLOOKUP($N2449,IMPOSTAZIONI!$E$6:$I$13,5,FALSE),IMPOSTAZIONI!$B$25:$N$32,12,FALSE)))</f>
        <v/>
      </c>
      <c r="BW2449" s="221" t="str">
        <f t="shared" si="627"/>
        <v/>
      </c>
      <c r="BX2449" s="221" t="str">
        <f t="shared" si="628"/>
        <v/>
      </c>
      <c r="BY2449" s="221">
        <f t="shared" si="629"/>
        <v>0</v>
      </c>
      <c r="BZ2449" s="231">
        <f t="shared" si="630"/>
        <v>0</v>
      </c>
      <c r="CA2449" s="246">
        <f t="shared" si="631"/>
        <v>0</v>
      </c>
      <c r="CB2449" s="246">
        <f t="shared" si="632"/>
        <v>0</v>
      </c>
      <c r="CC2449" s="246" t="str">
        <f t="shared" si="633"/>
        <v/>
      </c>
      <c r="CD2449" s="246">
        <f t="shared" si="634"/>
        <v>5</v>
      </c>
      <c r="CE2449" s="246">
        <f t="shared" si="635"/>
        <v>0</v>
      </c>
      <c r="CF2449" s="276">
        <f t="shared" si="636"/>
        <v>0</v>
      </c>
      <c r="CG2449" s="277">
        <f t="shared" si="636"/>
        <v>0</v>
      </c>
      <c r="CH2449" s="277">
        <f t="shared" si="636"/>
        <v>0</v>
      </c>
      <c r="CI2449" s="278">
        <f t="shared" si="636"/>
        <v>0</v>
      </c>
      <c r="CJ2449" s="280">
        <f t="shared" si="637"/>
        <v>0</v>
      </c>
      <c r="CK2449" s="232">
        <f t="shared" si="638"/>
        <v>0</v>
      </c>
      <c r="CL2449" s="1"/>
    </row>
    <row r="2450" spans="1:90" ht="18" customHeight="1">
      <c r="A2450" s="1"/>
      <c r="B2450" s="1"/>
      <c r="C2450" s="314"/>
      <c r="D2450" s="287" t="str">
        <f t="shared" si="625"/>
        <v/>
      </c>
      <c r="E2450" s="449" t="str">
        <f t="shared" si="626"/>
        <v/>
      </c>
      <c r="F2450" s="450"/>
      <c r="G2450" s="451"/>
      <c r="H2450" s="452"/>
      <c r="I2450" s="453"/>
      <c r="J2450" s="453"/>
      <c r="K2450" s="453"/>
      <c r="L2450" s="453"/>
      <c r="M2450" s="454"/>
      <c r="N2450" s="455"/>
      <c r="O2450" s="456"/>
      <c r="P2450" s="456"/>
      <c r="Q2450" s="456"/>
      <c r="R2450" s="456"/>
      <c r="S2450" s="456"/>
      <c r="T2450" s="456"/>
      <c r="U2450" s="456"/>
      <c r="V2450" s="456"/>
      <c r="W2450" s="456"/>
      <c r="X2450" s="456"/>
      <c r="Y2450" s="456"/>
      <c r="Z2450" s="456"/>
      <c r="AA2450" s="456"/>
      <c r="AB2450" s="456"/>
      <c r="AC2450" s="456"/>
      <c r="AD2450" s="456"/>
      <c r="AE2450" s="457"/>
      <c r="AF2450" s="455"/>
      <c r="AG2450" s="456"/>
      <c r="AH2450" s="456"/>
      <c r="AI2450" s="456"/>
      <c r="AJ2450" s="456"/>
      <c r="AK2450" s="456"/>
      <c r="AL2450" s="456"/>
      <c r="AM2450" s="456"/>
      <c r="AN2450" s="457"/>
      <c r="AO2450" s="455"/>
      <c r="AP2450" s="456"/>
      <c r="AQ2450" s="456"/>
      <c r="AR2450" s="456"/>
      <c r="AS2450" s="456"/>
      <c r="AT2450" s="456"/>
      <c r="AU2450" s="456"/>
      <c r="AV2450" s="456"/>
      <c r="AW2450" s="456"/>
      <c r="AX2450" s="456"/>
      <c r="AY2450" s="456"/>
      <c r="AZ2450" s="456"/>
      <c r="BA2450" s="456"/>
      <c r="BB2450" s="456"/>
      <c r="BC2450" s="456"/>
      <c r="BD2450" s="456"/>
      <c r="BE2450" s="456"/>
      <c r="BF2450" s="456"/>
      <c r="BG2450" s="457"/>
      <c r="BH2450" s="458"/>
      <c r="BI2450" s="459"/>
      <c r="BJ2450" s="459"/>
      <c r="BK2450" s="459"/>
      <c r="BL2450" s="459"/>
      <c r="BM2450" s="460"/>
      <c r="BN2450" s="314"/>
      <c r="BO2450" s="314"/>
      <c r="BP2450" s="1"/>
      <c r="BQ2450" s="120">
        <f>IF($F$3="","",IF(N2450=$F$3,COUNTIF(BQ$23:BQ2449,"&gt;0")+1,0))</f>
        <v>0</v>
      </c>
      <c r="BR2450" s="1"/>
      <c r="BS2450" s="20" t="str">
        <f>IF($N2450="","",IF(VLOOKUP(VLOOKUP($N2450,IMPOSTAZIONI!$E$6:$I$13,5,FALSE),IMPOSTAZIONI!$B$25:$N$32,3,FALSE)=0,"",VLOOKUP(VLOOKUP($N2450,IMPOSTAZIONI!$E$6:$I$13,5,FALSE),IMPOSTAZIONI!$B$25:$N$32,3,FALSE)))</f>
        <v/>
      </c>
      <c r="BT2450" s="20" t="str">
        <f>IF($N2450="","",IF(VLOOKUP(VLOOKUP($N2450,IMPOSTAZIONI!$E$6:$I$13,5,FALSE),IMPOSTAZIONI!$B$25:$N$32,6,FALSE)=0,"",VLOOKUP(VLOOKUP($N2450,IMPOSTAZIONI!$E$6:$I$13,5,FALSE),IMPOSTAZIONI!$B$25:$N$32,6,FALSE)))</f>
        <v/>
      </c>
      <c r="BU2450" s="20" t="str">
        <f>IF($N2450="","",IF(VLOOKUP(VLOOKUP($N2450,IMPOSTAZIONI!$E$6:$I$13,5,FALSE),IMPOSTAZIONI!$B$25:$N$32,9,FALSE)=0,"",VLOOKUP(VLOOKUP($N2450,IMPOSTAZIONI!$E$6:$I$13,5,FALSE),IMPOSTAZIONI!$B$25:$N$32,9,FALSE)))</f>
        <v/>
      </c>
      <c r="BV2450" s="20" t="str">
        <f>IF($N2450="","",IF(VLOOKUP(VLOOKUP($N2450,IMPOSTAZIONI!$E$6:$I$13,5,FALSE),IMPOSTAZIONI!$B$25:$N$32,12,FALSE)=0,"",VLOOKUP(VLOOKUP($N2450,IMPOSTAZIONI!$E$6:$I$13,5,FALSE),IMPOSTAZIONI!$B$25:$N$32,12,FALSE)))</f>
        <v/>
      </c>
      <c r="BW2450" s="221" t="str">
        <f t="shared" si="627"/>
        <v/>
      </c>
      <c r="BX2450" s="221" t="str">
        <f t="shared" si="628"/>
        <v/>
      </c>
      <c r="BY2450" s="221">
        <f t="shared" si="629"/>
        <v>0</v>
      </c>
      <c r="BZ2450" s="231">
        <f t="shared" si="630"/>
        <v>0</v>
      </c>
      <c r="CA2450" s="246">
        <f t="shared" si="631"/>
        <v>0</v>
      </c>
      <c r="CB2450" s="246">
        <f t="shared" si="632"/>
        <v>0</v>
      </c>
      <c r="CC2450" s="246" t="str">
        <f t="shared" si="633"/>
        <v/>
      </c>
      <c r="CD2450" s="246">
        <f t="shared" si="634"/>
        <v>5</v>
      </c>
      <c r="CE2450" s="246">
        <f t="shared" si="635"/>
        <v>0</v>
      </c>
      <c r="CF2450" s="276">
        <f t="shared" si="636"/>
        <v>0</v>
      </c>
      <c r="CG2450" s="277">
        <f t="shared" si="636"/>
        <v>0</v>
      </c>
      <c r="CH2450" s="277">
        <f t="shared" si="636"/>
        <v>0</v>
      </c>
      <c r="CI2450" s="278">
        <f t="shared" si="636"/>
        <v>0</v>
      </c>
      <c r="CJ2450" s="280">
        <f t="shared" si="637"/>
        <v>0</v>
      </c>
      <c r="CK2450" s="232">
        <f t="shared" si="638"/>
        <v>0</v>
      </c>
      <c r="CL2450" s="1"/>
    </row>
    <row r="2451" spans="1:90" ht="18" customHeight="1">
      <c r="A2451" s="1"/>
      <c r="B2451" s="1"/>
      <c r="C2451" s="314"/>
      <c r="D2451" s="287" t="str">
        <f t="shared" si="625"/>
        <v/>
      </c>
      <c r="E2451" s="449" t="str">
        <f t="shared" si="626"/>
        <v/>
      </c>
      <c r="F2451" s="450"/>
      <c r="G2451" s="451"/>
      <c r="H2451" s="452"/>
      <c r="I2451" s="453"/>
      <c r="J2451" s="453"/>
      <c r="K2451" s="453"/>
      <c r="L2451" s="453"/>
      <c r="M2451" s="454"/>
      <c r="N2451" s="455"/>
      <c r="O2451" s="456"/>
      <c r="P2451" s="456"/>
      <c r="Q2451" s="456"/>
      <c r="R2451" s="456"/>
      <c r="S2451" s="456"/>
      <c r="T2451" s="456"/>
      <c r="U2451" s="456"/>
      <c r="V2451" s="456"/>
      <c r="W2451" s="456"/>
      <c r="X2451" s="456"/>
      <c r="Y2451" s="456"/>
      <c r="Z2451" s="456"/>
      <c r="AA2451" s="456"/>
      <c r="AB2451" s="456"/>
      <c r="AC2451" s="456"/>
      <c r="AD2451" s="456"/>
      <c r="AE2451" s="457"/>
      <c r="AF2451" s="455"/>
      <c r="AG2451" s="456"/>
      <c r="AH2451" s="456"/>
      <c r="AI2451" s="456"/>
      <c r="AJ2451" s="456"/>
      <c r="AK2451" s="456"/>
      <c r="AL2451" s="456"/>
      <c r="AM2451" s="456"/>
      <c r="AN2451" s="457"/>
      <c r="AO2451" s="455"/>
      <c r="AP2451" s="456"/>
      <c r="AQ2451" s="456"/>
      <c r="AR2451" s="456"/>
      <c r="AS2451" s="456"/>
      <c r="AT2451" s="456"/>
      <c r="AU2451" s="456"/>
      <c r="AV2451" s="456"/>
      <c r="AW2451" s="456"/>
      <c r="AX2451" s="456"/>
      <c r="AY2451" s="456"/>
      <c r="AZ2451" s="456"/>
      <c r="BA2451" s="456"/>
      <c r="BB2451" s="456"/>
      <c r="BC2451" s="456"/>
      <c r="BD2451" s="456"/>
      <c r="BE2451" s="456"/>
      <c r="BF2451" s="456"/>
      <c r="BG2451" s="457"/>
      <c r="BH2451" s="458"/>
      <c r="BI2451" s="459"/>
      <c r="BJ2451" s="459"/>
      <c r="BK2451" s="459"/>
      <c r="BL2451" s="459"/>
      <c r="BM2451" s="460"/>
      <c r="BN2451" s="314"/>
      <c r="BO2451" s="314"/>
      <c r="BP2451" s="1"/>
      <c r="BQ2451" s="120">
        <f>IF($F$3="","",IF(N2451=$F$3,COUNTIF(BQ$23:BQ2450,"&gt;0")+1,0))</f>
        <v>0</v>
      </c>
      <c r="BR2451" s="1"/>
      <c r="BS2451" s="20" t="str">
        <f>IF($N2451="","",IF(VLOOKUP(VLOOKUP($N2451,IMPOSTAZIONI!$E$6:$I$13,5,FALSE),IMPOSTAZIONI!$B$25:$N$32,3,FALSE)=0,"",VLOOKUP(VLOOKUP($N2451,IMPOSTAZIONI!$E$6:$I$13,5,FALSE),IMPOSTAZIONI!$B$25:$N$32,3,FALSE)))</f>
        <v/>
      </c>
      <c r="BT2451" s="20" t="str">
        <f>IF($N2451="","",IF(VLOOKUP(VLOOKUP($N2451,IMPOSTAZIONI!$E$6:$I$13,5,FALSE),IMPOSTAZIONI!$B$25:$N$32,6,FALSE)=0,"",VLOOKUP(VLOOKUP($N2451,IMPOSTAZIONI!$E$6:$I$13,5,FALSE),IMPOSTAZIONI!$B$25:$N$32,6,FALSE)))</f>
        <v/>
      </c>
      <c r="BU2451" s="20" t="str">
        <f>IF($N2451="","",IF(VLOOKUP(VLOOKUP($N2451,IMPOSTAZIONI!$E$6:$I$13,5,FALSE),IMPOSTAZIONI!$B$25:$N$32,9,FALSE)=0,"",VLOOKUP(VLOOKUP($N2451,IMPOSTAZIONI!$E$6:$I$13,5,FALSE),IMPOSTAZIONI!$B$25:$N$32,9,FALSE)))</f>
        <v/>
      </c>
      <c r="BV2451" s="20" t="str">
        <f>IF($N2451="","",IF(VLOOKUP(VLOOKUP($N2451,IMPOSTAZIONI!$E$6:$I$13,5,FALSE),IMPOSTAZIONI!$B$25:$N$32,12,FALSE)=0,"",VLOOKUP(VLOOKUP($N2451,IMPOSTAZIONI!$E$6:$I$13,5,FALSE),IMPOSTAZIONI!$B$25:$N$32,12,FALSE)))</f>
        <v/>
      </c>
      <c r="BW2451" s="221" t="str">
        <f t="shared" si="627"/>
        <v/>
      </c>
      <c r="BX2451" s="221" t="str">
        <f t="shared" si="628"/>
        <v/>
      </c>
      <c r="BY2451" s="221">
        <f t="shared" si="629"/>
        <v>0</v>
      </c>
      <c r="BZ2451" s="231">
        <f t="shared" si="630"/>
        <v>0</v>
      </c>
      <c r="CA2451" s="246">
        <f t="shared" si="631"/>
        <v>0</v>
      </c>
      <c r="CB2451" s="246">
        <f t="shared" si="632"/>
        <v>0</v>
      </c>
      <c r="CC2451" s="246" t="str">
        <f t="shared" si="633"/>
        <v/>
      </c>
      <c r="CD2451" s="246">
        <f t="shared" si="634"/>
        <v>5</v>
      </c>
      <c r="CE2451" s="246">
        <f t="shared" si="635"/>
        <v>0</v>
      </c>
      <c r="CF2451" s="276">
        <f t="shared" si="636"/>
        <v>0</v>
      </c>
      <c r="CG2451" s="277">
        <f t="shared" si="636"/>
        <v>0</v>
      </c>
      <c r="CH2451" s="277">
        <f t="shared" si="636"/>
        <v>0</v>
      </c>
      <c r="CI2451" s="278">
        <f t="shared" si="636"/>
        <v>0</v>
      </c>
      <c r="CJ2451" s="280">
        <f t="shared" si="637"/>
        <v>0</v>
      </c>
      <c r="CK2451" s="232">
        <f t="shared" si="638"/>
        <v>0</v>
      </c>
      <c r="CL2451" s="1"/>
    </row>
    <row r="2452" spans="1:90" ht="18" customHeight="1">
      <c r="A2452" s="1"/>
      <c r="B2452" s="1"/>
      <c r="C2452" s="314"/>
      <c r="D2452" s="287" t="str">
        <f t="shared" si="625"/>
        <v/>
      </c>
      <c r="E2452" s="449" t="str">
        <f t="shared" si="626"/>
        <v/>
      </c>
      <c r="F2452" s="450"/>
      <c r="G2452" s="451"/>
      <c r="H2452" s="452"/>
      <c r="I2452" s="453"/>
      <c r="J2452" s="453"/>
      <c r="K2452" s="453"/>
      <c r="L2452" s="453"/>
      <c r="M2452" s="454"/>
      <c r="N2452" s="455"/>
      <c r="O2452" s="456"/>
      <c r="P2452" s="456"/>
      <c r="Q2452" s="456"/>
      <c r="R2452" s="456"/>
      <c r="S2452" s="456"/>
      <c r="T2452" s="456"/>
      <c r="U2452" s="456"/>
      <c r="V2452" s="456"/>
      <c r="W2452" s="456"/>
      <c r="X2452" s="456"/>
      <c r="Y2452" s="456"/>
      <c r="Z2452" s="456"/>
      <c r="AA2452" s="456"/>
      <c r="AB2452" s="456"/>
      <c r="AC2452" s="456"/>
      <c r="AD2452" s="456"/>
      <c r="AE2452" s="457"/>
      <c r="AF2452" s="455"/>
      <c r="AG2452" s="456"/>
      <c r="AH2452" s="456"/>
      <c r="AI2452" s="456"/>
      <c r="AJ2452" s="456"/>
      <c r="AK2452" s="456"/>
      <c r="AL2452" s="456"/>
      <c r="AM2452" s="456"/>
      <c r="AN2452" s="457"/>
      <c r="AO2452" s="455"/>
      <c r="AP2452" s="456"/>
      <c r="AQ2452" s="456"/>
      <c r="AR2452" s="456"/>
      <c r="AS2452" s="456"/>
      <c r="AT2452" s="456"/>
      <c r="AU2452" s="456"/>
      <c r="AV2452" s="456"/>
      <c r="AW2452" s="456"/>
      <c r="AX2452" s="456"/>
      <c r="AY2452" s="456"/>
      <c r="AZ2452" s="456"/>
      <c r="BA2452" s="456"/>
      <c r="BB2452" s="456"/>
      <c r="BC2452" s="456"/>
      <c r="BD2452" s="456"/>
      <c r="BE2452" s="456"/>
      <c r="BF2452" s="456"/>
      <c r="BG2452" s="457"/>
      <c r="BH2452" s="458"/>
      <c r="BI2452" s="459"/>
      <c r="BJ2452" s="459"/>
      <c r="BK2452" s="459"/>
      <c r="BL2452" s="459"/>
      <c r="BM2452" s="460"/>
      <c r="BN2452" s="314"/>
      <c r="BO2452" s="314"/>
      <c r="BP2452" s="1"/>
      <c r="BQ2452" s="120">
        <f>IF($F$3="","",IF(N2452=$F$3,COUNTIF(BQ$23:BQ2451,"&gt;0")+1,0))</f>
        <v>0</v>
      </c>
      <c r="BR2452" s="1"/>
      <c r="BS2452" s="20" t="str">
        <f>IF($N2452="","",IF(VLOOKUP(VLOOKUP($N2452,IMPOSTAZIONI!$E$6:$I$13,5,FALSE),IMPOSTAZIONI!$B$25:$N$32,3,FALSE)=0,"",VLOOKUP(VLOOKUP($N2452,IMPOSTAZIONI!$E$6:$I$13,5,FALSE),IMPOSTAZIONI!$B$25:$N$32,3,FALSE)))</f>
        <v/>
      </c>
      <c r="BT2452" s="20" t="str">
        <f>IF($N2452="","",IF(VLOOKUP(VLOOKUP($N2452,IMPOSTAZIONI!$E$6:$I$13,5,FALSE),IMPOSTAZIONI!$B$25:$N$32,6,FALSE)=0,"",VLOOKUP(VLOOKUP($N2452,IMPOSTAZIONI!$E$6:$I$13,5,FALSE),IMPOSTAZIONI!$B$25:$N$32,6,FALSE)))</f>
        <v/>
      </c>
      <c r="BU2452" s="20" t="str">
        <f>IF($N2452="","",IF(VLOOKUP(VLOOKUP($N2452,IMPOSTAZIONI!$E$6:$I$13,5,FALSE),IMPOSTAZIONI!$B$25:$N$32,9,FALSE)=0,"",VLOOKUP(VLOOKUP($N2452,IMPOSTAZIONI!$E$6:$I$13,5,FALSE),IMPOSTAZIONI!$B$25:$N$32,9,FALSE)))</f>
        <v/>
      </c>
      <c r="BV2452" s="20" t="str">
        <f>IF($N2452="","",IF(VLOOKUP(VLOOKUP($N2452,IMPOSTAZIONI!$E$6:$I$13,5,FALSE),IMPOSTAZIONI!$B$25:$N$32,12,FALSE)=0,"",VLOOKUP(VLOOKUP($N2452,IMPOSTAZIONI!$E$6:$I$13,5,FALSE),IMPOSTAZIONI!$B$25:$N$32,12,FALSE)))</f>
        <v/>
      </c>
      <c r="BW2452" s="221" t="str">
        <f t="shared" si="627"/>
        <v/>
      </c>
      <c r="BX2452" s="221" t="str">
        <f t="shared" si="628"/>
        <v/>
      </c>
      <c r="BY2452" s="221">
        <f t="shared" si="629"/>
        <v>0</v>
      </c>
      <c r="BZ2452" s="231">
        <f t="shared" si="630"/>
        <v>0</v>
      </c>
      <c r="CA2452" s="246">
        <f t="shared" si="631"/>
        <v>0</v>
      </c>
      <c r="CB2452" s="246">
        <f t="shared" si="632"/>
        <v>0</v>
      </c>
      <c r="CC2452" s="246" t="str">
        <f t="shared" si="633"/>
        <v/>
      </c>
      <c r="CD2452" s="246">
        <f t="shared" si="634"/>
        <v>5</v>
      </c>
      <c r="CE2452" s="246">
        <f t="shared" si="635"/>
        <v>0</v>
      </c>
      <c r="CF2452" s="276">
        <f t="shared" si="636"/>
        <v>0</v>
      </c>
      <c r="CG2452" s="277">
        <f t="shared" si="636"/>
        <v>0</v>
      </c>
      <c r="CH2452" s="277">
        <f t="shared" si="636"/>
        <v>0</v>
      </c>
      <c r="CI2452" s="278">
        <f t="shared" si="636"/>
        <v>0</v>
      </c>
      <c r="CJ2452" s="280">
        <f t="shared" si="637"/>
        <v>0</v>
      </c>
      <c r="CK2452" s="232">
        <f t="shared" si="638"/>
        <v>0</v>
      </c>
      <c r="CL2452" s="1"/>
    </row>
    <row r="2453" spans="1:90" ht="18" customHeight="1">
      <c r="A2453" s="1"/>
      <c r="B2453" s="1"/>
      <c r="C2453" s="314"/>
      <c r="D2453" s="287" t="str">
        <f t="shared" si="625"/>
        <v/>
      </c>
      <c r="E2453" s="449" t="str">
        <f t="shared" si="626"/>
        <v/>
      </c>
      <c r="F2453" s="450"/>
      <c r="G2453" s="451"/>
      <c r="H2453" s="452"/>
      <c r="I2453" s="453"/>
      <c r="J2453" s="453"/>
      <c r="K2453" s="453"/>
      <c r="L2453" s="453"/>
      <c r="M2453" s="454"/>
      <c r="N2453" s="455"/>
      <c r="O2453" s="456"/>
      <c r="P2453" s="456"/>
      <c r="Q2453" s="456"/>
      <c r="R2453" s="456"/>
      <c r="S2453" s="456"/>
      <c r="T2453" s="456"/>
      <c r="U2453" s="456"/>
      <c r="V2453" s="456"/>
      <c r="W2453" s="456"/>
      <c r="X2453" s="456"/>
      <c r="Y2453" s="456"/>
      <c r="Z2453" s="456"/>
      <c r="AA2453" s="456"/>
      <c r="AB2453" s="456"/>
      <c r="AC2453" s="456"/>
      <c r="AD2453" s="456"/>
      <c r="AE2453" s="457"/>
      <c r="AF2453" s="455"/>
      <c r="AG2453" s="456"/>
      <c r="AH2453" s="456"/>
      <c r="AI2453" s="456"/>
      <c r="AJ2453" s="456"/>
      <c r="AK2453" s="456"/>
      <c r="AL2453" s="456"/>
      <c r="AM2453" s="456"/>
      <c r="AN2453" s="457"/>
      <c r="AO2453" s="455"/>
      <c r="AP2453" s="456"/>
      <c r="AQ2453" s="456"/>
      <c r="AR2453" s="456"/>
      <c r="AS2453" s="456"/>
      <c r="AT2453" s="456"/>
      <c r="AU2453" s="456"/>
      <c r="AV2453" s="456"/>
      <c r="AW2453" s="456"/>
      <c r="AX2453" s="456"/>
      <c r="AY2453" s="456"/>
      <c r="AZ2453" s="456"/>
      <c r="BA2453" s="456"/>
      <c r="BB2453" s="456"/>
      <c r="BC2453" s="456"/>
      <c r="BD2453" s="456"/>
      <c r="BE2453" s="456"/>
      <c r="BF2453" s="456"/>
      <c r="BG2453" s="457"/>
      <c r="BH2453" s="458"/>
      <c r="BI2453" s="459"/>
      <c r="BJ2453" s="459"/>
      <c r="BK2453" s="459"/>
      <c r="BL2453" s="459"/>
      <c r="BM2453" s="460"/>
      <c r="BN2453" s="314"/>
      <c r="BO2453" s="314"/>
      <c r="BP2453" s="1"/>
      <c r="BQ2453" s="120">
        <f>IF($F$3="","",IF(N2453=$F$3,COUNTIF(BQ$23:BQ2452,"&gt;0")+1,0))</f>
        <v>0</v>
      </c>
      <c r="BR2453" s="1"/>
      <c r="BS2453" s="20" t="str">
        <f>IF($N2453="","",IF(VLOOKUP(VLOOKUP($N2453,IMPOSTAZIONI!$E$6:$I$13,5,FALSE),IMPOSTAZIONI!$B$25:$N$32,3,FALSE)=0,"",VLOOKUP(VLOOKUP($N2453,IMPOSTAZIONI!$E$6:$I$13,5,FALSE),IMPOSTAZIONI!$B$25:$N$32,3,FALSE)))</f>
        <v/>
      </c>
      <c r="BT2453" s="20" t="str">
        <f>IF($N2453="","",IF(VLOOKUP(VLOOKUP($N2453,IMPOSTAZIONI!$E$6:$I$13,5,FALSE),IMPOSTAZIONI!$B$25:$N$32,6,FALSE)=0,"",VLOOKUP(VLOOKUP($N2453,IMPOSTAZIONI!$E$6:$I$13,5,FALSE),IMPOSTAZIONI!$B$25:$N$32,6,FALSE)))</f>
        <v/>
      </c>
      <c r="BU2453" s="20" t="str">
        <f>IF($N2453="","",IF(VLOOKUP(VLOOKUP($N2453,IMPOSTAZIONI!$E$6:$I$13,5,FALSE),IMPOSTAZIONI!$B$25:$N$32,9,FALSE)=0,"",VLOOKUP(VLOOKUP($N2453,IMPOSTAZIONI!$E$6:$I$13,5,FALSE),IMPOSTAZIONI!$B$25:$N$32,9,FALSE)))</f>
        <v/>
      </c>
      <c r="BV2453" s="20" t="str">
        <f>IF($N2453="","",IF(VLOOKUP(VLOOKUP($N2453,IMPOSTAZIONI!$E$6:$I$13,5,FALSE),IMPOSTAZIONI!$B$25:$N$32,12,FALSE)=0,"",VLOOKUP(VLOOKUP($N2453,IMPOSTAZIONI!$E$6:$I$13,5,FALSE),IMPOSTAZIONI!$B$25:$N$32,12,FALSE)))</f>
        <v/>
      </c>
      <c r="BW2453" s="221" t="str">
        <f t="shared" si="627"/>
        <v/>
      </c>
      <c r="BX2453" s="221" t="str">
        <f t="shared" si="628"/>
        <v/>
      </c>
      <c r="BY2453" s="221">
        <f t="shared" si="629"/>
        <v>0</v>
      </c>
      <c r="BZ2453" s="231">
        <f t="shared" si="630"/>
        <v>0</v>
      </c>
      <c r="CA2453" s="246">
        <f t="shared" si="631"/>
        <v>0</v>
      </c>
      <c r="CB2453" s="246">
        <f t="shared" si="632"/>
        <v>0</v>
      </c>
      <c r="CC2453" s="246" t="str">
        <f t="shared" si="633"/>
        <v/>
      </c>
      <c r="CD2453" s="246">
        <f t="shared" si="634"/>
        <v>5</v>
      </c>
      <c r="CE2453" s="246">
        <f t="shared" si="635"/>
        <v>0</v>
      </c>
      <c r="CF2453" s="276">
        <f t="shared" si="636"/>
        <v>0</v>
      </c>
      <c r="CG2453" s="277">
        <f t="shared" si="636"/>
        <v>0</v>
      </c>
      <c r="CH2453" s="277">
        <f t="shared" si="636"/>
        <v>0</v>
      </c>
      <c r="CI2453" s="278">
        <f t="shared" si="636"/>
        <v>0</v>
      </c>
      <c r="CJ2453" s="280">
        <f t="shared" si="637"/>
        <v>0</v>
      </c>
      <c r="CK2453" s="232">
        <f t="shared" si="638"/>
        <v>0</v>
      </c>
      <c r="CL2453" s="1"/>
    </row>
    <row r="2454" spans="1:90" ht="18" customHeight="1">
      <c r="A2454" s="1"/>
      <c r="B2454" s="1"/>
      <c r="C2454" s="314"/>
      <c r="D2454" s="287" t="str">
        <f t="shared" si="625"/>
        <v/>
      </c>
      <c r="E2454" s="449" t="str">
        <f t="shared" si="626"/>
        <v/>
      </c>
      <c r="F2454" s="450"/>
      <c r="G2454" s="451"/>
      <c r="H2454" s="452"/>
      <c r="I2454" s="453"/>
      <c r="J2454" s="453"/>
      <c r="K2454" s="453"/>
      <c r="L2454" s="453"/>
      <c r="M2454" s="454"/>
      <c r="N2454" s="455"/>
      <c r="O2454" s="456"/>
      <c r="P2454" s="456"/>
      <c r="Q2454" s="456"/>
      <c r="R2454" s="456"/>
      <c r="S2454" s="456"/>
      <c r="T2454" s="456"/>
      <c r="U2454" s="456"/>
      <c r="V2454" s="456"/>
      <c r="W2454" s="456"/>
      <c r="X2454" s="456"/>
      <c r="Y2454" s="456"/>
      <c r="Z2454" s="456"/>
      <c r="AA2454" s="456"/>
      <c r="AB2454" s="456"/>
      <c r="AC2454" s="456"/>
      <c r="AD2454" s="456"/>
      <c r="AE2454" s="457"/>
      <c r="AF2454" s="455"/>
      <c r="AG2454" s="456"/>
      <c r="AH2454" s="456"/>
      <c r="AI2454" s="456"/>
      <c r="AJ2454" s="456"/>
      <c r="AK2454" s="456"/>
      <c r="AL2454" s="456"/>
      <c r="AM2454" s="456"/>
      <c r="AN2454" s="457"/>
      <c r="AO2454" s="455"/>
      <c r="AP2454" s="456"/>
      <c r="AQ2454" s="456"/>
      <c r="AR2454" s="456"/>
      <c r="AS2454" s="456"/>
      <c r="AT2454" s="456"/>
      <c r="AU2454" s="456"/>
      <c r="AV2454" s="456"/>
      <c r="AW2454" s="456"/>
      <c r="AX2454" s="456"/>
      <c r="AY2454" s="456"/>
      <c r="AZ2454" s="456"/>
      <c r="BA2454" s="456"/>
      <c r="BB2454" s="456"/>
      <c r="BC2454" s="456"/>
      <c r="BD2454" s="456"/>
      <c r="BE2454" s="456"/>
      <c r="BF2454" s="456"/>
      <c r="BG2454" s="457"/>
      <c r="BH2454" s="458"/>
      <c r="BI2454" s="459"/>
      <c r="BJ2454" s="459"/>
      <c r="BK2454" s="459"/>
      <c r="BL2454" s="459"/>
      <c r="BM2454" s="460"/>
      <c r="BN2454" s="314"/>
      <c r="BO2454" s="314"/>
      <c r="BP2454" s="1"/>
      <c r="BQ2454" s="120">
        <f>IF($F$3="","",IF(N2454=$F$3,COUNTIF(BQ$23:BQ2453,"&gt;0")+1,0))</f>
        <v>0</v>
      </c>
      <c r="BR2454" s="1"/>
      <c r="BS2454" s="20" t="str">
        <f>IF($N2454="","",IF(VLOOKUP(VLOOKUP($N2454,IMPOSTAZIONI!$E$6:$I$13,5,FALSE),IMPOSTAZIONI!$B$25:$N$32,3,FALSE)=0,"",VLOOKUP(VLOOKUP($N2454,IMPOSTAZIONI!$E$6:$I$13,5,FALSE),IMPOSTAZIONI!$B$25:$N$32,3,FALSE)))</f>
        <v/>
      </c>
      <c r="BT2454" s="20" t="str">
        <f>IF($N2454="","",IF(VLOOKUP(VLOOKUP($N2454,IMPOSTAZIONI!$E$6:$I$13,5,FALSE),IMPOSTAZIONI!$B$25:$N$32,6,FALSE)=0,"",VLOOKUP(VLOOKUP($N2454,IMPOSTAZIONI!$E$6:$I$13,5,FALSE),IMPOSTAZIONI!$B$25:$N$32,6,FALSE)))</f>
        <v/>
      </c>
      <c r="BU2454" s="20" t="str">
        <f>IF($N2454="","",IF(VLOOKUP(VLOOKUP($N2454,IMPOSTAZIONI!$E$6:$I$13,5,FALSE),IMPOSTAZIONI!$B$25:$N$32,9,FALSE)=0,"",VLOOKUP(VLOOKUP($N2454,IMPOSTAZIONI!$E$6:$I$13,5,FALSE),IMPOSTAZIONI!$B$25:$N$32,9,FALSE)))</f>
        <v/>
      </c>
      <c r="BV2454" s="20" t="str">
        <f>IF($N2454="","",IF(VLOOKUP(VLOOKUP($N2454,IMPOSTAZIONI!$E$6:$I$13,5,FALSE),IMPOSTAZIONI!$B$25:$N$32,12,FALSE)=0,"",VLOOKUP(VLOOKUP($N2454,IMPOSTAZIONI!$E$6:$I$13,5,FALSE),IMPOSTAZIONI!$B$25:$N$32,12,FALSE)))</f>
        <v/>
      </c>
      <c r="BW2454" s="221" t="str">
        <f t="shared" si="627"/>
        <v/>
      </c>
      <c r="BX2454" s="221" t="str">
        <f t="shared" si="628"/>
        <v/>
      </c>
      <c r="BY2454" s="221">
        <f t="shared" si="629"/>
        <v>0</v>
      </c>
      <c r="BZ2454" s="231">
        <f t="shared" si="630"/>
        <v>0</v>
      </c>
      <c r="CA2454" s="246">
        <f t="shared" si="631"/>
        <v>0</v>
      </c>
      <c r="CB2454" s="246">
        <f t="shared" si="632"/>
        <v>0</v>
      </c>
      <c r="CC2454" s="246" t="str">
        <f t="shared" si="633"/>
        <v/>
      </c>
      <c r="CD2454" s="246">
        <f t="shared" si="634"/>
        <v>5</v>
      </c>
      <c r="CE2454" s="246">
        <f t="shared" si="635"/>
        <v>0</v>
      </c>
      <c r="CF2454" s="276">
        <f t="shared" si="636"/>
        <v>0</v>
      </c>
      <c r="CG2454" s="277">
        <f t="shared" si="636"/>
        <v>0</v>
      </c>
      <c r="CH2454" s="277">
        <f t="shared" si="636"/>
        <v>0</v>
      </c>
      <c r="CI2454" s="278">
        <f t="shared" si="636"/>
        <v>0</v>
      </c>
      <c r="CJ2454" s="280">
        <f t="shared" si="637"/>
        <v>0</v>
      </c>
      <c r="CK2454" s="232">
        <f t="shared" si="638"/>
        <v>0</v>
      </c>
      <c r="CL2454" s="1"/>
    </row>
    <row r="2455" spans="1:90" ht="18" customHeight="1">
      <c r="A2455" s="1"/>
      <c r="B2455" s="1"/>
      <c r="C2455" s="314"/>
      <c r="D2455" s="287" t="str">
        <f t="shared" si="625"/>
        <v/>
      </c>
      <c r="E2455" s="449" t="str">
        <f t="shared" si="626"/>
        <v/>
      </c>
      <c r="F2455" s="450"/>
      <c r="G2455" s="451"/>
      <c r="H2455" s="452"/>
      <c r="I2455" s="453"/>
      <c r="J2455" s="453"/>
      <c r="K2455" s="453"/>
      <c r="L2455" s="453"/>
      <c r="M2455" s="454"/>
      <c r="N2455" s="455"/>
      <c r="O2455" s="456"/>
      <c r="P2455" s="456"/>
      <c r="Q2455" s="456"/>
      <c r="R2455" s="456"/>
      <c r="S2455" s="456"/>
      <c r="T2455" s="456"/>
      <c r="U2455" s="456"/>
      <c r="V2455" s="456"/>
      <c r="W2455" s="456"/>
      <c r="X2455" s="456"/>
      <c r="Y2455" s="456"/>
      <c r="Z2455" s="456"/>
      <c r="AA2455" s="456"/>
      <c r="AB2455" s="456"/>
      <c r="AC2455" s="456"/>
      <c r="AD2455" s="456"/>
      <c r="AE2455" s="457"/>
      <c r="AF2455" s="455"/>
      <c r="AG2455" s="456"/>
      <c r="AH2455" s="456"/>
      <c r="AI2455" s="456"/>
      <c r="AJ2455" s="456"/>
      <c r="AK2455" s="456"/>
      <c r="AL2455" s="456"/>
      <c r="AM2455" s="456"/>
      <c r="AN2455" s="457"/>
      <c r="AO2455" s="455"/>
      <c r="AP2455" s="456"/>
      <c r="AQ2455" s="456"/>
      <c r="AR2455" s="456"/>
      <c r="AS2455" s="456"/>
      <c r="AT2455" s="456"/>
      <c r="AU2455" s="456"/>
      <c r="AV2455" s="456"/>
      <c r="AW2455" s="456"/>
      <c r="AX2455" s="456"/>
      <c r="AY2455" s="456"/>
      <c r="AZ2455" s="456"/>
      <c r="BA2455" s="456"/>
      <c r="BB2455" s="456"/>
      <c r="BC2455" s="456"/>
      <c r="BD2455" s="456"/>
      <c r="BE2455" s="456"/>
      <c r="BF2455" s="456"/>
      <c r="BG2455" s="457"/>
      <c r="BH2455" s="458"/>
      <c r="BI2455" s="459"/>
      <c r="BJ2455" s="459"/>
      <c r="BK2455" s="459"/>
      <c r="BL2455" s="459"/>
      <c r="BM2455" s="460"/>
      <c r="BN2455" s="314"/>
      <c r="BO2455" s="314"/>
      <c r="BP2455" s="1"/>
      <c r="BQ2455" s="120">
        <f>IF($F$3="","",IF(N2455=$F$3,COUNTIF(BQ$23:BQ2454,"&gt;0")+1,0))</f>
        <v>0</v>
      </c>
      <c r="BR2455" s="1"/>
      <c r="BS2455" s="20" t="str">
        <f>IF($N2455="","",IF(VLOOKUP(VLOOKUP($N2455,IMPOSTAZIONI!$E$6:$I$13,5,FALSE),IMPOSTAZIONI!$B$25:$N$32,3,FALSE)=0,"",VLOOKUP(VLOOKUP($N2455,IMPOSTAZIONI!$E$6:$I$13,5,FALSE),IMPOSTAZIONI!$B$25:$N$32,3,FALSE)))</f>
        <v/>
      </c>
      <c r="BT2455" s="20" t="str">
        <f>IF($N2455="","",IF(VLOOKUP(VLOOKUP($N2455,IMPOSTAZIONI!$E$6:$I$13,5,FALSE),IMPOSTAZIONI!$B$25:$N$32,6,FALSE)=0,"",VLOOKUP(VLOOKUP($N2455,IMPOSTAZIONI!$E$6:$I$13,5,FALSE),IMPOSTAZIONI!$B$25:$N$32,6,FALSE)))</f>
        <v/>
      </c>
      <c r="BU2455" s="20" t="str">
        <f>IF($N2455="","",IF(VLOOKUP(VLOOKUP($N2455,IMPOSTAZIONI!$E$6:$I$13,5,FALSE),IMPOSTAZIONI!$B$25:$N$32,9,FALSE)=0,"",VLOOKUP(VLOOKUP($N2455,IMPOSTAZIONI!$E$6:$I$13,5,FALSE),IMPOSTAZIONI!$B$25:$N$32,9,FALSE)))</f>
        <v/>
      </c>
      <c r="BV2455" s="20" t="str">
        <f>IF($N2455="","",IF(VLOOKUP(VLOOKUP($N2455,IMPOSTAZIONI!$E$6:$I$13,5,FALSE),IMPOSTAZIONI!$B$25:$N$32,12,FALSE)=0,"",VLOOKUP(VLOOKUP($N2455,IMPOSTAZIONI!$E$6:$I$13,5,FALSE),IMPOSTAZIONI!$B$25:$N$32,12,FALSE)))</f>
        <v/>
      </c>
      <c r="BW2455" s="221" t="str">
        <f t="shared" si="627"/>
        <v/>
      </c>
      <c r="BX2455" s="221" t="str">
        <f t="shared" si="628"/>
        <v/>
      </c>
      <c r="BY2455" s="221">
        <f t="shared" si="629"/>
        <v>0</v>
      </c>
      <c r="BZ2455" s="231">
        <f t="shared" si="630"/>
        <v>0</v>
      </c>
      <c r="CA2455" s="246">
        <f t="shared" si="631"/>
        <v>0</v>
      </c>
      <c r="CB2455" s="246">
        <f t="shared" si="632"/>
        <v>0</v>
      </c>
      <c r="CC2455" s="246" t="str">
        <f t="shared" si="633"/>
        <v/>
      </c>
      <c r="CD2455" s="246">
        <f t="shared" si="634"/>
        <v>5</v>
      </c>
      <c r="CE2455" s="246">
        <f t="shared" si="635"/>
        <v>0</v>
      </c>
      <c r="CF2455" s="276">
        <f t="shared" si="636"/>
        <v>0</v>
      </c>
      <c r="CG2455" s="277">
        <f t="shared" si="636"/>
        <v>0</v>
      </c>
      <c r="CH2455" s="277">
        <f t="shared" si="636"/>
        <v>0</v>
      </c>
      <c r="CI2455" s="278">
        <f t="shared" si="636"/>
        <v>0</v>
      </c>
      <c r="CJ2455" s="280">
        <f t="shared" si="637"/>
        <v>0</v>
      </c>
      <c r="CK2455" s="232">
        <f t="shared" si="638"/>
        <v>0</v>
      </c>
      <c r="CL2455" s="1"/>
    </row>
    <row r="2456" spans="1:90" ht="18" customHeight="1">
      <c r="A2456" s="1"/>
      <c r="B2456" s="1"/>
      <c r="C2456" s="314"/>
      <c r="D2456" s="287" t="str">
        <f t="shared" si="625"/>
        <v/>
      </c>
      <c r="E2456" s="449" t="str">
        <f t="shared" si="626"/>
        <v/>
      </c>
      <c r="F2456" s="450"/>
      <c r="G2456" s="451"/>
      <c r="H2456" s="452"/>
      <c r="I2456" s="453"/>
      <c r="J2456" s="453"/>
      <c r="K2456" s="453"/>
      <c r="L2456" s="453"/>
      <c r="M2456" s="454"/>
      <c r="N2456" s="455"/>
      <c r="O2456" s="456"/>
      <c r="P2456" s="456"/>
      <c r="Q2456" s="456"/>
      <c r="R2456" s="456"/>
      <c r="S2456" s="456"/>
      <c r="T2456" s="456"/>
      <c r="U2456" s="456"/>
      <c r="V2456" s="456"/>
      <c r="W2456" s="456"/>
      <c r="X2456" s="456"/>
      <c r="Y2456" s="456"/>
      <c r="Z2456" s="456"/>
      <c r="AA2456" s="456"/>
      <c r="AB2456" s="456"/>
      <c r="AC2456" s="456"/>
      <c r="AD2456" s="456"/>
      <c r="AE2456" s="457"/>
      <c r="AF2456" s="455"/>
      <c r="AG2456" s="456"/>
      <c r="AH2456" s="456"/>
      <c r="AI2456" s="456"/>
      <c r="AJ2456" s="456"/>
      <c r="AK2456" s="456"/>
      <c r="AL2456" s="456"/>
      <c r="AM2456" s="456"/>
      <c r="AN2456" s="457"/>
      <c r="AO2456" s="455"/>
      <c r="AP2456" s="456"/>
      <c r="AQ2456" s="456"/>
      <c r="AR2456" s="456"/>
      <c r="AS2456" s="456"/>
      <c r="AT2456" s="456"/>
      <c r="AU2456" s="456"/>
      <c r="AV2456" s="456"/>
      <c r="AW2456" s="456"/>
      <c r="AX2456" s="456"/>
      <c r="AY2456" s="456"/>
      <c r="AZ2456" s="456"/>
      <c r="BA2456" s="456"/>
      <c r="BB2456" s="456"/>
      <c r="BC2456" s="456"/>
      <c r="BD2456" s="456"/>
      <c r="BE2456" s="456"/>
      <c r="BF2456" s="456"/>
      <c r="BG2456" s="457"/>
      <c r="BH2456" s="458"/>
      <c r="BI2456" s="459"/>
      <c r="BJ2456" s="459"/>
      <c r="BK2456" s="459"/>
      <c r="BL2456" s="459"/>
      <c r="BM2456" s="460"/>
      <c r="BN2456" s="314"/>
      <c r="BO2456" s="314"/>
      <c r="BP2456" s="1"/>
      <c r="BQ2456" s="120">
        <f>IF($F$3="","",IF(N2456=$F$3,COUNTIF(BQ$23:BQ2455,"&gt;0")+1,0))</f>
        <v>0</v>
      </c>
      <c r="BR2456" s="1"/>
      <c r="BS2456" s="20" t="str">
        <f>IF($N2456="","",IF(VLOOKUP(VLOOKUP($N2456,IMPOSTAZIONI!$E$6:$I$13,5,FALSE),IMPOSTAZIONI!$B$25:$N$32,3,FALSE)=0,"",VLOOKUP(VLOOKUP($N2456,IMPOSTAZIONI!$E$6:$I$13,5,FALSE),IMPOSTAZIONI!$B$25:$N$32,3,FALSE)))</f>
        <v/>
      </c>
      <c r="BT2456" s="20" t="str">
        <f>IF($N2456="","",IF(VLOOKUP(VLOOKUP($N2456,IMPOSTAZIONI!$E$6:$I$13,5,FALSE),IMPOSTAZIONI!$B$25:$N$32,6,FALSE)=0,"",VLOOKUP(VLOOKUP($N2456,IMPOSTAZIONI!$E$6:$I$13,5,FALSE),IMPOSTAZIONI!$B$25:$N$32,6,FALSE)))</f>
        <v/>
      </c>
      <c r="BU2456" s="20" t="str">
        <f>IF($N2456="","",IF(VLOOKUP(VLOOKUP($N2456,IMPOSTAZIONI!$E$6:$I$13,5,FALSE),IMPOSTAZIONI!$B$25:$N$32,9,FALSE)=0,"",VLOOKUP(VLOOKUP($N2456,IMPOSTAZIONI!$E$6:$I$13,5,FALSE),IMPOSTAZIONI!$B$25:$N$32,9,FALSE)))</f>
        <v/>
      </c>
      <c r="BV2456" s="20" t="str">
        <f>IF($N2456="","",IF(VLOOKUP(VLOOKUP($N2456,IMPOSTAZIONI!$E$6:$I$13,5,FALSE),IMPOSTAZIONI!$B$25:$N$32,12,FALSE)=0,"",VLOOKUP(VLOOKUP($N2456,IMPOSTAZIONI!$E$6:$I$13,5,FALSE),IMPOSTAZIONI!$B$25:$N$32,12,FALSE)))</f>
        <v/>
      </c>
      <c r="BW2456" s="221" t="str">
        <f t="shared" si="627"/>
        <v/>
      </c>
      <c r="BX2456" s="221" t="str">
        <f t="shared" si="628"/>
        <v/>
      </c>
      <c r="BY2456" s="221">
        <f t="shared" si="629"/>
        <v>0</v>
      </c>
      <c r="BZ2456" s="231">
        <f t="shared" si="630"/>
        <v>0</v>
      </c>
      <c r="CA2456" s="246">
        <f t="shared" si="631"/>
        <v>0</v>
      </c>
      <c r="CB2456" s="246">
        <f t="shared" si="632"/>
        <v>0</v>
      </c>
      <c r="CC2456" s="246" t="str">
        <f t="shared" si="633"/>
        <v/>
      </c>
      <c r="CD2456" s="246">
        <f t="shared" si="634"/>
        <v>5</v>
      </c>
      <c r="CE2456" s="246">
        <f t="shared" si="635"/>
        <v>0</v>
      </c>
      <c r="CF2456" s="276">
        <f t="shared" si="636"/>
        <v>0</v>
      </c>
      <c r="CG2456" s="277">
        <f t="shared" si="636"/>
        <v>0</v>
      </c>
      <c r="CH2456" s="277">
        <f t="shared" si="636"/>
        <v>0</v>
      </c>
      <c r="CI2456" s="278">
        <f t="shared" si="636"/>
        <v>0</v>
      </c>
      <c r="CJ2456" s="280">
        <f t="shared" si="637"/>
        <v>0</v>
      </c>
      <c r="CK2456" s="232">
        <f t="shared" si="638"/>
        <v>0</v>
      </c>
      <c r="CL2456" s="1"/>
    </row>
    <row r="2457" spans="1:90" ht="18" customHeight="1">
      <c r="A2457" s="1"/>
      <c r="B2457" s="1"/>
      <c r="C2457" s="314"/>
      <c r="D2457" s="287" t="str">
        <f t="shared" si="625"/>
        <v/>
      </c>
      <c r="E2457" s="449" t="str">
        <f t="shared" si="626"/>
        <v/>
      </c>
      <c r="F2457" s="450"/>
      <c r="G2457" s="451"/>
      <c r="H2457" s="452"/>
      <c r="I2457" s="453"/>
      <c r="J2457" s="453"/>
      <c r="K2457" s="453"/>
      <c r="L2457" s="453"/>
      <c r="M2457" s="454"/>
      <c r="N2457" s="455"/>
      <c r="O2457" s="456"/>
      <c r="P2457" s="456"/>
      <c r="Q2457" s="456"/>
      <c r="R2457" s="456"/>
      <c r="S2457" s="456"/>
      <c r="T2457" s="456"/>
      <c r="U2457" s="456"/>
      <c r="V2457" s="456"/>
      <c r="W2457" s="456"/>
      <c r="X2457" s="456"/>
      <c r="Y2457" s="456"/>
      <c r="Z2457" s="456"/>
      <c r="AA2457" s="456"/>
      <c r="AB2457" s="456"/>
      <c r="AC2457" s="456"/>
      <c r="AD2457" s="456"/>
      <c r="AE2457" s="457"/>
      <c r="AF2457" s="455"/>
      <c r="AG2457" s="456"/>
      <c r="AH2457" s="456"/>
      <c r="AI2457" s="456"/>
      <c r="AJ2457" s="456"/>
      <c r="AK2457" s="456"/>
      <c r="AL2457" s="456"/>
      <c r="AM2457" s="456"/>
      <c r="AN2457" s="457"/>
      <c r="AO2457" s="455"/>
      <c r="AP2457" s="456"/>
      <c r="AQ2457" s="456"/>
      <c r="AR2457" s="456"/>
      <c r="AS2457" s="456"/>
      <c r="AT2457" s="456"/>
      <c r="AU2457" s="456"/>
      <c r="AV2457" s="456"/>
      <c r="AW2457" s="456"/>
      <c r="AX2457" s="456"/>
      <c r="AY2457" s="456"/>
      <c r="AZ2457" s="456"/>
      <c r="BA2457" s="456"/>
      <c r="BB2457" s="456"/>
      <c r="BC2457" s="456"/>
      <c r="BD2457" s="456"/>
      <c r="BE2457" s="456"/>
      <c r="BF2457" s="456"/>
      <c r="BG2457" s="457"/>
      <c r="BH2457" s="458"/>
      <c r="BI2457" s="459"/>
      <c r="BJ2457" s="459"/>
      <c r="BK2457" s="459"/>
      <c r="BL2457" s="459"/>
      <c r="BM2457" s="460"/>
      <c r="BN2457" s="314"/>
      <c r="BO2457" s="314"/>
      <c r="BP2457" s="1"/>
      <c r="BQ2457" s="120">
        <f>IF($F$3="","",IF(N2457=$F$3,COUNTIF(BQ$23:BQ2456,"&gt;0")+1,0))</f>
        <v>0</v>
      </c>
      <c r="BR2457" s="1"/>
      <c r="BS2457" s="20" t="str">
        <f>IF($N2457="","",IF(VLOOKUP(VLOOKUP($N2457,IMPOSTAZIONI!$E$6:$I$13,5,FALSE),IMPOSTAZIONI!$B$25:$N$32,3,FALSE)=0,"",VLOOKUP(VLOOKUP($N2457,IMPOSTAZIONI!$E$6:$I$13,5,FALSE),IMPOSTAZIONI!$B$25:$N$32,3,FALSE)))</f>
        <v/>
      </c>
      <c r="BT2457" s="20" t="str">
        <f>IF($N2457="","",IF(VLOOKUP(VLOOKUP($N2457,IMPOSTAZIONI!$E$6:$I$13,5,FALSE),IMPOSTAZIONI!$B$25:$N$32,6,FALSE)=0,"",VLOOKUP(VLOOKUP($N2457,IMPOSTAZIONI!$E$6:$I$13,5,FALSE),IMPOSTAZIONI!$B$25:$N$32,6,FALSE)))</f>
        <v/>
      </c>
      <c r="BU2457" s="20" t="str">
        <f>IF($N2457="","",IF(VLOOKUP(VLOOKUP($N2457,IMPOSTAZIONI!$E$6:$I$13,5,FALSE),IMPOSTAZIONI!$B$25:$N$32,9,FALSE)=0,"",VLOOKUP(VLOOKUP($N2457,IMPOSTAZIONI!$E$6:$I$13,5,FALSE),IMPOSTAZIONI!$B$25:$N$32,9,FALSE)))</f>
        <v/>
      </c>
      <c r="BV2457" s="20" t="str">
        <f>IF($N2457="","",IF(VLOOKUP(VLOOKUP($N2457,IMPOSTAZIONI!$E$6:$I$13,5,FALSE),IMPOSTAZIONI!$B$25:$N$32,12,FALSE)=0,"",VLOOKUP(VLOOKUP($N2457,IMPOSTAZIONI!$E$6:$I$13,5,FALSE),IMPOSTAZIONI!$B$25:$N$32,12,FALSE)))</f>
        <v/>
      </c>
      <c r="BW2457" s="221" t="str">
        <f t="shared" si="627"/>
        <v/>
      </c>
      <c r="BX2457" s="221" t="str">
        <f t="shared" si="628"/>
        <v/>
      </c>
      <c r="BY2457" s="221">
        <f t="shared" si="629"/>
        <v>0</v>
      </c>
      <c r="BZ2457" s="231">
        <f t="shared" si="630"/>
        <v>0</v>
      </c>
      <c r="CA2457" s="246">
        <f t="shared" si="631"/>
        <v>0</v>
      </c>
      <c r="CB2457" s="246">
        <f t="shared" si="632"/>
        <v>0</v>
      </c>
      <c r="CC2457" s="246" t="str">
        <f t="shared" si="633"/>
        <v/>
      </c>
      <c r="CD2457" s="246">
        <f t="shared" si="634"/>
        <v>5</v>
      </c>
      <c r="CE2457" s="246">
        <f t="shared" si="635"/>
        <v>0</v>
      </c>
      <c r="CF2457" s="276">
        <f t="shared" si="636"/>
        <v>0</v>
      </c>
      <c r="CG2457" s="277">
        <f t="shared" si="636"/>
        <v>0</v>
      </c>
      <c r="CH2457" s="277">
        <f t="shared" si="636"/>
        <v>0</v>
      </c>
      <c r="CI2457" s="278">
        <f t="shared" si="636"/>
        <v>0</v>
      </c>
      <c r="CJ2457" s="280">
        <f t="shared" si="637"/>
        <v>0</v>
      </c>
      <c r="CK2457" s="232">
        <f t="shared" si="638"/>
        <v>0</v>
      </c>
      <c r="CL2457" s="1"/>
    </row>
    <row r="2458" spans="1:90" ht="18" customHeight="1">
      <c r="A2458" s="1"/>
      <c r="B2458" s="1"/>
      <c r="C2458" s="314"/>
      <c r="D2458" s="287" t="str">
        <f t="shared" si="625"/>
        <v/>
      </c>
      <c r="E2458" s="449" t="str">
        <f t="shared" si="626"/>
        <v/>
      </c>
      <c r="F2458" s="450"/>
      <c r="G2458" s="451"/>
      <c r="H2458" s="452"/>
      <c r="I2458" s="453"/>
      <c r="J2458" s="453"/>
      <c r="K2458" s="453"/>
      <c r="L2458" s="453"/>
      <c r="M2458" s="454"/>
      <c r="N2458" s="455"/>
      <c r="O2458" s="456"/>
      <c r="P2458" s="456"/>
      <c r="Q2458" s="456"/>
      <c r="R2458" s="456"/>
      <c r="S2458" s="456"/>
      <c r="T2458" s="456"/>
      <c r="U2458" s="456"/>
      <c r="V2458" s="456"/>
      <c r="W2458" s="456"/>
      <c r="X2458" s="456"/>
      <c r="Y2458" s="456"/>
      <c r="Z2458" s="456"/>
      <c r="AA2458" s="456"/>
      <c r="AB2458" s="456"/>
      <c r="AC2458" s="456"/>
      <c r="AD2458" s="456"/>
      <c r="AE2458" s="457"/>
      <c r="AF2458" s="455"/>
      <c r="AG2458" s="456"/>
      <c r="AH2458" s="456"/>
      <c r="AI2458" s="456"/>
      <c r="AJ2458" s="456"/>
      <c r="AK2458" s="456"/>
      <c r="AL2458" s="456"/>
      <c r="AM2458" s="456"/>
      <c r="AN2458" s="457"/>
      <c r="AO2458" s="455"/>
      <c r="AP2458" s="456"/>
      <c r="AQ2458" s="456"/>
      <c r="AR2458" s="456"/>
      <c r="AS2458" s="456"/>
      <c r="AT2458" s="456"/>
      <c r="AU2458" s="456"/>
      <c r="AV2458" s="456"/>
      <c r="AW2458" s="456"/>
      <c r="AX2458" s="456"/>
      <c r="AY2458" s="456"/>
      <c r="AZ2458" s="456"/>
      <c r="BA2458" s="456"/>
      <c r="BB2458" s="456"/>
      <c r="BC2458" s="456"/>
      <c r="BD2458" s="456"/>
      <c r="BE2458" s="456"/>
      <c r="BF2458" s="456"/>
      <c r="BG2458" s="457"/>
      <c r="BH2458" s="458"/>
      <c r="BI2458" s="459"/>
      <c r="BJ2458" s="459"/>
      <c r="BK2458" s="459"/>
      <c r="BL2458" s="459"/>
      <c r="BM2458" s="460"/>
      <c r="BN2458" s="314"/>
      <c r="BO2458" s="314"/>
      <c r="BP2458" s="1"/>
      <c r="BQ2458" s="120">
        <f>IF($F$3="","",IF(N2458=$F$3,COUNTIF(BQ$23:BQ2457,"&gt;0")+1,0))</f>
        <v>0</v>
      </c>
      <c r="BR2458" s="1"/>
      <c r="BS2458" s="20" t="str">
        <f>IF($N2458="","",IF(VLOOKUP(VLOOKUP($N2458,IMPOSTAZIONI!$E$6:$I$13,5,FALSE),IMPOSTAZIONI!$B$25:$N$32,3,FALSE)=0,"",VLOOKUP(VLOOKUP($N2458,IMPOSTAZIONI!$E$6:$I$13,5,FALSE),IMPOSTAZIONI!$B$25:$N$32,3,FALSE)))</f>
        <v/>
      </c>
      <c r="BT2458" s="20" t="str">
        <f>IF($N2458="","",IF(VLOOKUP(VLOOKUP($N2458,IMPOSTAZIONI!$E$6:$I$13,5,FALSE),IMPOSTAZIONI!$B$25:$N$32,6,FALSE)=0,"",VLOOKUP(VLOOKUP($N2458,IMPOSTAZIONI!$E$6:$I$13,5,FALSE),IMPOSTAZIONI!$B$25:$N$32,6,FALSE)))</f>
        <v/>
      </c>
      <c r="BU2458" s="20" t="str">
        <f>IF($N2458="","",IF(VLOOKUP(VLOOKUP($N2458,IMPOSTAZIONI!$E$6:$I$13,5,FALSE),IMPOSTAZIONI!$B$25:$N$32,9,FALSE)=0,"",VLOOKUP(VLOOKUP($N2458,IMPOSTAZIONI!$E$6:$I$13,5,FALSE),IMPOSTAZIONI!$B$25:$N$32,9,FALSE)))</f>
        <v/>
      </c>
      <c r="BV2458" s="20" t="str">
        <f>IF($N2458="","",IF(VLOOKUP(VLOOKUP($N2458,IMPOSTAZIONI!$E$6:$I$13,5,FALSE),IMPOSTAZIONI!$B$25:$N$32,12,FALSE)=0,"",VLOOKUP(VLOOKUP($N2458,IMPOSTAZIONI!$E$6:$I$13,5,FALSE),IMPOSTAZIONI!$B$25:$N$32,12,FALSE)))</f>
        <v/>
      </c>
      <c r="BW2458" s="221" t="str">
        <f t="shared" si="627"/>
        <v/>
      </c>
      <c r="BX2458" s="221" t="str">
        <f t="shared" si="628"/>
        <v/>
      </c>
      <c r="BY2458" s="221">
        <f t="shared" si="629"/>
        <v>0</v>
      </c>
      <c r="BZ2458" s="231">
        <f t="shared" si="630"/>
        <v>0</v>
      </c>
      <c r="CA2458" s="246">
        <f t="shared" si="631"/>
        <v>0</v>
      </c>
      <c r="CB2458" s="246">
        <f t="shared" si="632"/>
        <v>0</v>
      </c>
      <c r="CC2458" s="246" t="str">
        <f t="shared" si="633"/>
        <v/>
      </c>
      <c r="CD2458" s="246">
        <f t="shared" si="634"/>
        <v>5</v>
      </c>
      <c r="CE2458" s="246">
        <f t="shared" si="635"/>
        <v>0</v>
      </c>
      <c r="CF2458" s="276">
        <f t="shared" si="636"/>
        <v>0</v>
      </c>
      <c r="CG2458" s="277">
        <f t="shared" si="636"/>
        <v>0</v>
      </c>
      <c r="CH2458" s="277">
        <f t="shared" si="636"/>
        <v>0</v>
      </c>
      <c r="CI2458" s="278">
        <f t="shared" si="636"/>
        <v>0</v>
      </c>
      <c r="CJ2458" s="280">
        <f t="shared" si="637"/>
        <v>0</v>
      </c>
      <c r="CK2458" s="232">
        <f t="shared" si="638"/>
        <v>0</v>
      </c>
      <c r="CL2458" s="1"/>
    </row>
    <row r="2459" spans="1:90" ht="18" customHeight="1">
      <c r="A2459" s="1"/>
      <c r="B2459" s="1"/>
      <c r="C2459" s="314"/>
      <c r="D2459" s="287" t="str">
        <f t="shared" si="625"/>
        <v/>
      </c>
      <c r="E2459" s="449" t="str">
        <f t="shared" si="626"/>
        <v/>
      </c>
      <c r="F2459" s="450"/>
      <c r="G2459" s="451"/>
      <c r="H2459" s="452"/>
      <c r="I2459" s="453"/>
      <c r="J2459" s="453"/>
      <c r="K2459" s="453"/>
      <c r="L2459" s="453"/>
      <c r="M2459" s="454"/>
      <c r="N2459" s="455"/>
      <c r="O2459" s="456"/>
      <c r="P2459" s="456"/>
      <c r="Q2459" s="456"/>
      <c r="R2459" s="456"/>
      <c r="S2459" s="456"/>
      <c r="T2459" s="456"/>
      <c r="U2459" s="456"/>
      <c r="V2459" s="456"/>
      <c r="W2459" s="456"/>
      <c r="X2459" s="456"/>
      <c r="Y2459" s="456"/>
      <c r="Z2459" s="456"/>
      <c r="AA2459" s="456"/>
      <c r="AB2459" s="456"/>
      <c r="AC2459" s="456"/>
      <c r="AD2459" s="456"/>
      <c r="AE2459" s="457"/>
      <c r="AF2459" s="455"/>
      <c r="AG2459" s="456"/>
      <c r="AH2459" s="456"/>
      <c r="AI2459" s="456"/>
      <c r="AJ2459" s="456"/>
      <c r="AK2459" s="456"/>
      <c r="AL2459" s="456"/>
      <c r="AM2459" s="456"/>
      <c r="AN2459" s="457"/>
      <c r="AO2459" s="455"/>
      <c r="AP2459" s="456"/>
      <c r="AQ2459" s="456"/>
      <c r="AR2459" s="456"/>
      <c r="AS2459" s="456"/>
      <c r="AT2459" s="456"/>
      <c r="AU2459" s="456"/>
      <c r="AV2459" s="456"/>
      <c r="AW2459" s="456"/>
      <c r="AX2459" s="456"/>
      <c r="AY2459" s="456"/>
      <c r="AZ2459" s="456"/>
      <c r="BA2459" s="456"/>
      <c r="BB2459" s="456"/>
      <c r="BC2459" s="456"/>
      <c r="BD2459" s="456"/>
      <c r="BE2459" s="456"/>
      <c r="BF2459" s="456"/>
      <c r="BG2459" s="457"/>
      <c r="BH2459" s="458"/>
      <c r="BI2459" s="459"/>
      <c r="BJ2459" s="459"/>
      <c r="BK2459" s="459"/>
      <c r="BL2459" s="459"/>
      <c r="BM2459" s="460"/>
      <c r="BN2459" s="314"/>
      <c r="BO2459" s="314"/>
      <c r="BP2459" s="1"/>
      <c r="BQ2459" s="120">
        <f>IF($F$3="","",IF(N2459=$F$3,COUNTIF(BQ$23:BQ2458,"&gt;0")+1,0))</f>
        <v>0</v>
      </c>
      <c r="BR2459" s="1"/>
      <c r="BS2459" s="20" t="str">
        <f>IF($N2459="","",IF(VLOOKUP(VLOOKUP($N2459,IMPOSTAZIONI!$E$6:$I$13,5,FALSE),IMPOSTAZIONI!$B$25:$N$32,3,FALSE)=0,"",VLOOKUP(VLOOKUP($N2459,IMPOSTAZIONI!$E$6:$I$13,5,FALSE),IMPOSTAZIONI!$B$25:$N$32,3,FALSE)))</f>
        <v/>
      </c>
      <c r="BT2459" s="20" t="str">
        <f>IF($N2459="","",IF(VLOOKUP(VLOOKUP($N2459,IMPOSTAZIONI!$E$6:$I$13,5,FALSE),IMPOSTAZIONI!$B$25:$N$32,6,FALSE)=0,"",VLOOKUP(VLOOKUP($N2459,IMPOSTAZIONI!$E$6:$I$13,5,FALSE),IMPOSTAZIONI!$B$25:$N$32,6,FALSE)))</f>
        <v/>
      </c>
      <c r="BU2459" s="20" t="str">
        <f>IF($N2459="","",IF(VLOOKUP(VLOOKUP($N2459,IMPOSTAZIONI!$E$6:$I$13,5,FALSE),IMPOSTAZIONI!$B$25:$N$32,9,FALSE)=0,"",VLOOKUP(VLOOKUP($N2459,IMPOSTAZIONI!$E$6:$I$13,5,FALSE),IMPOSTAZIONI!$B$25:$N$32,9,FALSE)))</f>
        <v/>
      </c>
      <c r="BV2459" s="20" t="str">
        <f>IF($N2459="","",IF(VLOOKUP(VLOOKUP($N2459,IMPOSTAZIONI!$E$6:$I$13,5,FALSE),IMPOSTAZIONI!$B$25:$N$32,12,FALSE)=0,"",VLOOKUP(VLOOKUP($N2459,IMPOSTAZIONI!$E$6:$I$13,5,FALSE),IMPOSTAZIONI!$B$25:$N$32,12,FALSE)))</f>
        <v/>
      </c>
      <c r="BW2459" s="221" t="str">
        <f t="shared" si="627"/>
        <v/>
      </c>
      <c r="BX2459" s="221" t="str">
        <f t="shared" si="628"/>
        <v/>
      </c>
      <c r="BY2459" s="221">
        <f t="shared" si="629"/>
        <v>0</v>
      </c>
      <c r="BZ2459" s="231">
        <f t="shared" si="630"/>
        <v>0</v>
      </c>
      <c r="CA2459" s="246">
        <f t="shared" si="631"/>
        <v>0</v>
      </c>
      <c r="CB2459" s="246">
        <f t="shared" si="632"/>
        <v>0</v>
      </c>
      <c r="CC2459" s="246" t="str">
        <f t="shared" si="633"/>
        <v/>
      </c>
      <c r="CD2459" s="246">
        <f t="shared" si="634"/>
        <v>5</v>
      </c>
      <c r="CE2459" s="246">
        <f t="shared" si="635"/>
        <v>0</v>
      </c>
      <c r="CF2459" s="276">
        <f t="shared" si="636"/>
        <v>0</v>
      </c>
      <c r="CG2459" s="277">
        <f t="shared" si="636"/>
        <v>0</v>
      </c>
      <c r="CH2459" s="277">
        <f t="shared" si="636"/>
        <v>0</v>
      </c>
      <c r="CI2459" s="278">
        <f t="shared" si="636"/>
        <v>0</v>
      </c>
      <c r="CJ2459" s="280">
        <f t="shared" si="637"/>
        <v>0</v>
      </c>
      <c r="CK2459" s="232">
        <f t="shared" si="638"/>
        <v>0</v>
      </c>
      <c r="CL2459" s="1"/>
    </row>
    <row r="2460" spans="1:90" ht="18" customHeight="1">
      <c r="A2460" s="1"/>
      <c r="B2460" s="1"/>
      <c r="C2460" s="314"/>
      <c r="D2460" s="287" t="str">
        <f t="shared" si="625"/>
        <v/>
      </c>
      <c r="E2460" s="449" t="str">
        <f t="shared" si="626"/>
        <v/>
      </c>
      <c r="F2460" s="450"/>
      <c r="G2460" s="451"/>
      <c r="H2460" s="452"/>
      <c r="I2460" s="453"/>
      <c r="J2460" s="453"/>
      <c r="K2460" s="453"/>
      <c r="L2460" s="453"/>
      <c r="M2460" s="454"/>
      <c r="N2460" s="455"/>
      <c r="O2460" s="456"/>
      <c r="P2460" s="456"/>
      <c r="Q2460" s="456"/>
      <c r="R2460" s="456"/>
      <c r="S2460" s="456"/>
      <c r="T2460" s="456"/>
      <c r="U2460" s="456"/>
      <c r="V2460" s="456"/>
      <c r="W2460" s="456"/>
      <c r="X2460" s="456"/>
      <c r="Y2460" s="456"/>
      <c r="Z2460" s="456"/>
      <c r="AA2460" s="456"/>
      <c r="AB2460" s="456"/>
      <c r="AC2460" s="456"/>
      <c r="AD2460" s="456"/>
      <c r="AE2460" s="457"/>
      <c r="AF2460" s="455"/>
      <c r="AG2460" s="456"/>
      <c r="AH2460" s="456"/>
      <c r="AI2460" s="456"/>
      <c r="AJ2460" s="456"/>
      <c r="AK2460" s="456"/>
      <c r="AL2460" s="456"/>
      <c r="AM2460" s="456"/>
      <c r="AN2460" s="457"/>
      <c r="AO2460" s="455"/>
      <c r="AP2460" s="456"/>
      <c r="AQ2460" s="456"/>
      <c r="AR2460" s="456"/>
      <c r="AS2460" s="456"/>
      <c r="AT2460" s="456"/>
      <c r="AU2460" s="456"/>
      <c r="AV2460" s="456"/>
      <c r="AW2460" s="456"/>
      <c r="AX2460" s="456"/>
      <c r="AY2460" s="456"/>
      <c r="AZ2460" s="456"/>
      <c r="BA2460" s="456"/>
      <c r="BB2460" s="456"/>
      <c r="BC2460" s="456"/>
      <c r="BD2460" s="456"/>
      <c r="BE2460" s="456"/>
      <c r="BF2460" s="456"/>
      <c r="BG2460" s="457"/>
      <c r="BH2460" s="458"/>
      <c r="BI2460" s="459"/>
      <c r="BJ2460" s="459"/>
      <c r="BK2460" s="459"/>
      <c r="BL2460" s="459"/>
      <c r="BM2460" s="460"/>
      <c r="BN2460" s="314"/>
      <c r="BO2460" s="314"/>
      <c r="BP2460" s="1"/>
      <c r="BQ2460" s="120">
        <f>IF($F$3="","",IF(N2460=$F$3,COUNTIF(BQ$23:BQ2459,"&gt;0")+1,0))</f>
        <v>0</v>
      </c>
      <c r="BR2460" s="1"/>
      <c r="BS2460" s="20" t="str">
        <f>IF($N2460="","",IF(VLOOKUP(VLOOKUP($N2460,IMPOSTAZIONI!$E$6:$I$13,5,FALSE),IMPOSTAZIONI!$B$25:$N$32,3,FALSE)=0,"",VLOOKUP(VLOOKUP($N2460,IMPOSTAZIONI!$E$6:$I$13,5,FALSE),IMPOSTAZIONI!$B$25:$N$32,3,FALSE)))</f>
        <v/>
      </c>
      <c r="BT2460" s="20" t="str">
        <f>IF($N2460="","",IF(VLOOKUP(VLOOKUP($N2460,IMPOSTAZIONI!$E$6:$I$13,5,FALSE),IMPOSTAZIONI!$B$25:$N$32,6,FALSE)=0,"",VLOOKUP(VLOOKUP($N2460,IMPOSTAZIONI!$E$6:$I$13,5,FALSE),IMPOSTAZIONI!$B$25:$N$32,6,FALSE)))</f>
        <v/>
      </c>
      <c r="BU2460" s="20" t="str">
        <f>IF($N2460="","",IF(VLOOKUP(VLOOKUP($N2460,IMPOSTAZIONI!$E$6:$I$13,5,FALSE),IMPOSTAZIONI!$B$25:$N$32,9,FALSE)=0,"",VLOOKUP(VLOOKUP($N2460,IMPOSTAZIONI!$E$6:$I$13,5,FALSE),IMPOSTAZIONI!$B$25:$N$32,9,FALSE)))</f>
        <v/>
      </c>
      <c r="BV2460" s="20" t="str">
        <f>IF($N2460="","",IF(VLOOKUP(VLOOKUP($N2460,IMPOSTAZIONI!$E$6:$I$13,5,FALSE),IMPOSTAZIONI!$B$25:$N$32,12,FALSE)=0,"",VLOOKUP(VLOOKUP($N2460,IMPOSTAZIONI!$E$6:$I$13,5,FALSE),IMPOSTAZIONI!$B$25:$N$32,12,FALSE)))</f>
        <v/>
      </c>
      <c r="BW2460" s="221" t="str">
        <f t="shared" si="627"/>
        <v/>
      </c>
      <c r="BX2460" s="221" t="str">
        <f t="shared" si="628"/>
        <v/>
      </c>
      <c r="BY2460" s="221">
        <f t="shared" si="629"/>
        <v>0</v>
      </c>
      <c r="BZ2460" s="231">
        <f t="shared" si="630"/>
        <v>0</v>
      </c>
      <c r="CA2460" s="246">
        <f t="shared" si="631"/>
        <v>0</v>
      </c>
      <c r="CB2460" s="246">
        <f t="shared" si="632"/>
        <v>0</v>
      </c>
      <c r="CC2460" s="246" t="str">
        <f t="shared" si="633"/>
        <v/>
      </c>
      <c r="CD2460" s="246">
        <f t="shared" si="634"/>
        <v>5</v>
      </c>
      <c r="CE2460" s="246">
        <f t="shared" si="635"/>
        <v>0</v>
      </c>
      <c r="CF2460" s="276">
        <f t="shared" si="636"/>
        <v>0</v>
      </c>
      <c r="CG2460" s="277">
        <f t="shared" si="636"/>
        <v>0</v>
      </c>
      <c r="CH2460" s="277">
        <f t="shared" si="636"/>
        <v>0</v>
      </c>
      <c r="CI2460" s="278">
        <f t="shared" si="636"/>
        <v>0</v>
      </c>
      <c r="CJ2460" s="280">
        <f t="shared" si="637"/>
        <v>0</v>
      </c>
      <c r="CK2460" s="232">
        <f t="shared" si="638"/>
        <v>0</v>
      </c>
      <c r="CL2460" s="1"/>
    </row>
    <row r="2461" spans="1:90" ht="18" customHeight="1">
      <c r="A2461" s="1"/>
      <c r="B2461" s="1"/>
      <c r="C2461" s="314"/>
      <c r="D2461" s="287" t="str">
        <f t="shared" si="625"/>
        <v/>
      </c>
      <c r="E2461" s="449" t="str">
        <f t="shared" si="626"/>
        <v/>
      </c>
      <c r="F2461" s="450"/>
      <c r="G2461" s="451"/>
      <c r="H2461" s="452"/>
      <c r="I2461" s="453"/>
      <c r="J2461" s="453"/>
      <c r="K2461" s="453"/>
      <c r="L2461" s="453"/>
      <c r="M2461" s="454"/>
      <c r="N2461" s="455"/>
      <c r="O2461" s="456"/>
      <c r="P2461" s="456"/>
      <c r="Q2461" s="456"/>
      <c r="R2461" s="456"/>
      <c r="S2461" s="456"/>
      <c r="T2461" s="456"/>
      <c r="U2461" s="456"/>
      <c r="V2461" s="456"/>
      <c r="W2461" s="456"/>
      <c r="X2461" s="456"/>
      <c r="Y2461" s="456"/>
      <c r="Z2461" s="456"/>
      <c r="AA2461" s="456"/>
      <c r="AB2461" s="456"/>
      <c r="AC2461" s="456"/>
      <c r="AD2461" s="456"/>
      <c r="AE2461" s="457"/>
      <c r="AF2461" s="455"/>
      <c r="AG2461" s="456"/>
      <c r="AH2461" s="456"/>
      <c r="AI2461" s="456"/>
      <c r="AJ2461" s="456"/>
      <c r="AK2461" s="456"/>
      <c r="AL2461" s="456"/>
      <c r="AM2461" s="456"/>
      <c r="AN2461" s="457"/>
      <c r="AO2461" s="455"/>
      <c r="AP2461" s="456"/>
      <c r="AQ2461" s="456"/>
      <c r="AR2461" s="456"/>
      <c r="AS2461" s="456"/>
      <c r="AT2461" s="456"/>
      <c r="AU2461" s="456"/>
      <c r="AV2461" s="456"/>
      <c r="AW2461" s="456"/>
      <c r="AX2461" s="456"/>
      <c r="AY2461" s="456"/>
      <c r="AZ2461" s="456"/>
      <c r="BA2461" s="456"/>
      <c r="BB2461" s="456"/>
      <c r="BC2461" s="456"/>
      <c r="BD2461" s="456"/>
      <c r="BE2461" s="456"/>
      <c r="BF2461" s="456"/>
      <c r="BG2461" s="457"/>
      <c r="BH2461" s="458"/>
      <c r="BI2461" s="459"/>
      <c r="BJ2461" s="459"/>
      <c r="BK2461" s="459"/>
      <c r="BL2461" s="459"/>
      <c r="BM2461" s="460"/>
      <c r="BN2461" s="314"/>
      <c r="BO2461" s="314"/>
      <c r="BP2461" s="1"/>
      <c r="BQ2461" s="120">
        <f>IF($F$3="","",IF(N2461=$F$3,COUNTIF(BQ$23:BQ2460,"&gt;0")+1,0))</f>
        <v>0</v>
      </c>
      <c r="BR2461" s="1"/>
      <c r="BS2461" s="20" t="str">
        <f>IF($N2461="","",IF(VLOOKUP(VLOOKUP($N2461,IMPOSTAZIONI!$E$6:$I$13,5,FALSE),IMPOSTAZIONI!$B$25:$N$32,3,FALSE)=0,"",VLOOKUP(VLOOKUP($N2461,IMPOSTAZIONI!$E$6:$I$13,5,FALSE),IMPOSTAZIONI!$B$25:$N$32,3,FALSE)))</f>
        <v/>
      </c>
      <c r="BT2461" s="20" t="str">
        <f>IF($N2461="","",IF(VLOOKUP(VLOOKUP($N2461,IMPOSTAZIONI!$E$6:$I$13,5,FALSE),IMPOSTAZIONI!$B$25:$N$32,6,FALSE)=0,"",VLOOKUP(VLOOKUP($N2461,IMPOSTAZIONI!$E$6:$I$13,5,FALSE),IMPOSTAZIONI!$B$25:$N$32,6,FALSE)))</f>
        <v/>
      </c>
      <c r="BU2461" s="20" t="str">
        <f>IF($N2461="","",IF(VLOOKUP(VLOOKUP($N2461,IMPOSTAZIONI!$E$6:$I$13,5,FALSE),IMPOSTAZIONI!$B$25:$N$32,9,FALSE)=0,"",VLOOKUP(VLOOKUP($N2461,IMPOSTAZIONI!$E$6:$I$13,5,FALSE),IMPOSTAZIONI!$B$25:$N$32,9,FALSE)))</f>
        <v/>
      </c>
      <c r="BV2461" s="20" t="str">
        <f>IF($N2461="","",IF(VLOOKUP(VLOOKUP($N2461,IMPOSTAZIONI!$E$6:$I$13,5,FALSE),IMPOSTAZIONI!$B$25:$N$32,12,FALSE)=0,"",VLOOKUP(VLOOKUP($N2461,IMPOSTAZIONI!$E$6:$I$13,5,FALSE),IMPOSTAZIONI!$B$25:$N$32,12,FALSE)))</f>
        <v/>
      </c>
      <c r="BW2461" s="221" t="str">
        <f t="shared" si="627"/>
        <v/>
      </c>
      <c r="BX2461" s="221" t="str">
        <f t="shared" si="628"/>
        <v/>
      </c>
      <c r="BY2461" s="221">
        <f t="shared" si="629"/>
        <v>0</v>
      </c>
      <c r="BZ2461" s="231">
        <f t="shared" si="630"/>
        <v>0</v>
      </c>
      <c r="CA2461" s="246">
        <f t="shared" si="631"/>
        <v>0</v>
      </c>
      <c r="CB2461" s="246">
        <f t="shared" si="632"/>
        <v>0</v>
      </c>
      <c r="CC2461" s="246" t="str">
        <f t="shared" si="633"/>
        <v/>
      </c>
      <c r="CD2461" s="246">
        <f t="shared" si="634"/>
        <v>5</v>
      </c>
      <c r="CE2461" s="246">
        <f t="shared" si="635"/>
        <v>0</v>
      </c>
      <c r="CF2461" s="276">
        <f t="shared" si="636"/>
        <v>0</v>
      </c>
      <c r="CG2461" s="277">
        <f t="shared" si="636"/>
        <v>0</v>
      </c>
      <c r="CH2461" s="277">
        <f t="shared" si="636"/>
        <v>0</v>
      </c>
      <c r="CI2461" s="278">
        <f t="shared" si="636"/>
        <v>0</v>
      </c>
      <c r="CJ2461" s="280">
        <f t="shared" si="637"/>
        <v>0</v>
      </c>
      <c r="CK2461" s="232">
        <f t="shared" si="638"/>
        <v>0</v>
      </c>
      <c r="CL2461" s="1"/>
    </row>
    <row r="2462" spans="1:90" ht="18" customHeight="1">
      <c r="A2462" s="1"/>
      <c r="B2462" s="1"/>
      <c r="C2462" s="314"/>
      <c r="D2462" s="287" t="str">
        <f t="shared" si="625"/>
        <v/>
      </c>
      <c r="E2462" s="449" t="str">
        <f t="shared" si="626"/>
        <v/>
      </c>
      <c r="F2462" s="450"/>
      <c r="G2462" s="451"/>
      <c r="H2462" s="452"/>
      <c r="I2462" s="453"/>
      <c r="J2462" s="453"/>
      <c r="K2462" s="453"/>
      <c r="L2462" s="453"/>
      <c r="M2462" s="454"/>
      <c r="N2462" s="455"/>
      <c r="O2462" s="456"/>
      <c r="P2462" s="456"/>
      <c r="Q2462" s="456"/>
      <c r="R2462" s="456"/>
      <c r="S2462" s="456"/>
      <c r="T2462" s="456"/>
      <c r="U2462" s="456"/>
      <c r="V2462" s="456"/>
      <c r="W2462" s="456"/>
      <c r="X2462" s="456"/>
      <c r="Y2462" s="456"/>
      <c r="Z2462" s="456"/>
      <c r="AA2462" s="456"/>
      <c r="AB2462" s="456"/>
      <c r="AC2462" s="456"/>
      <c r="AD2462" s="456"/>
      <c r="AE2462" s="457"/>
      <c r="AF2462" s="455"/>
      <c r="AG2462" s="456"/>
      <c r="AH2462" s="456"/>
      <c r="AI2462" s="456"/>
      <c r="AJ2462" s="456"/>
      <c r="AK2462" s="456"/>
      <c r="AL2462" s="456"/>
      <c r="AM2462" s="456"/>
      <c r="AN2462" s="457"/>
      <c r="AO2462" s="455"/>
      <c r="AP2462" s="456"/>
      <c r="AQ2462" s="456"/>
      <c r="AR2462" s="456"/>
      <c r="AS2462" s="456"/>
      <c r="AT2462" s="456"/>
      <c r="AU2462" s="456"/>
      <c r="AV2462" s="456"/>
      <c r="AW2462" s="456"/>
      <c r="AX2462" s="456"/>
      <c r="AY2462" s="456"/>
      <c r="AZ2462" s="456"/>
      <c r="BA2462" s="456"/>
      <c r="BB2462" s="456"/>
      <c r="BC2462" s="456"/>
      <c r="BD2462" s="456"/>
      <c r="BE2462" s="456"/>
      <c r="BF2462" s="456"/>
      <c r="BG2462" s="457"/>
      <c r="BH2462" s="458"/>
      <c r="BI2462" s="459"/>
      <c r="BJ2462" s="459"/>
      <c r="BK2462" s="459"/>
      <c r="BL2462" s="459"/>
      <c r="BM2462" s="460"/>
      <c r="BN2462" s="314"/>
      <c r="BO2462" s="314"/>
      <c r="BP2462" s="1"/>
      <c r="BQ2462" s="120">
        <f>IF($F$3="","",IF(N2462=$F$3,COUNTIF(BQ$23:BQ2461,"&gt;0")+1,0))</f>
        <v>0</v>
      </c>
      <c r="BR2462" s="1"/>
      <c r="BS2462" s="20" t="str">
        <f>IF($N2462="","",IF(VLOOKUP(VLOOKUP($N2462,IMPOSTAZIONI!$E$6:$I$13,5,FALSE),IMPOSTAZIONI!$B$25:$N$32,3,FALSE)=0,"",VLOOKUP(VLOOKUP($N2462,IMPOSTAZIONI!$E$6:$I$13,5,FALSE),IMPOSTAZIONI!$B$25:$N$32,3,FALSE)))</f>
        <v/>
      </c>
      <c r="BT2462" s="20" t="str">
        <f>IF($N2462="","",IF(VLOOKUP(VLOOKUP($N2462,IMPOSTAZIONI!$E$6:$I$13,5,FALSE),IMPOSTAZIONI!$B$25:$N$32,6,FALSE)=0,"",VLOOKUP(VLOOKUP($N2462,IMPOSTAZIONI!$E$6:$I$13,5,FALSE),IMPOSTAZIONI!$B$25:$N$32,6,FALSE)))</f>
        <v/>
      </c>
      <c r="BU2462" s="20" t="str">
        <f>IF($N2462="","",IF(VLOOKUP(VLOOKUP($N2462,IMPOSTAZIONI!$E$6:$I$13,5,FALSE),IMPOSTAZIONI!$B$25:$N$32,9,FALSE)=0,"",VLOOKUP(VLOOKUP($N2462,IMPOSTAZIONI!$E$6:$I$13,5,FALSE),IMPOSTAZIONI!$B$25:$N$32,9,FALSE)))</f>
        <v/>
      </c>
      <c r="BV2462" s="20" t="str">
        <f>IF($N2462="","",IF(VLOOKUP(VLOOKUP($N2462,IMPOSTAZIONI!$E$6:$I$13,5,FALSE),IMPOSTAZIONI!$B$25:$N$32,12,FALSE)=0,"",VLOOKUP(VLOOKUP($N2462,IMPOSTAZIONI!$E$6:$I$13,5,FALSE),IMPOSTAZIONI!$B$25:$N$32,12,FALSE)))</f>
        <v/>
      </c>
      <c r="BW2462" s="221" t="str">
        <f t="shared" si="627"/>
        <v/>
      </c>
      <c r="BX2462" s="221" t="str">
        <f t="shared" si="628"/>
        <v/>
      </c>
      <c r="BY2462" s="221">
        <f t="shared" si="629"/>
        <v>0</v>
      </c>
      <c r="BZ2462" s="231">
        <f t="shared" si="630"/>
        <v>0</v>
      </c>
      <c r="CA2462" s="246">
        <f t="shared" si="631"/>
        <v>0</v>
      </c>
      <c r="CB2462" s="246">
        <f t="shared" si="632"/>
        <v>0</v>
      </c>
      <c r="CC2462" s="246" t="str">
        <f t="shared" si="633"/>
        <v/>
      </c>
      <c r="CD2462" s="246">
        <f t="shared" si="634"/>
        <v>5</v>
      </c>
      <c r="CE2462" s="246">
        <f t="shared" si="635"/>
        <v>0</v>
      </c>
      <c r="CF2462" s="276">
        <f t="shared" si="636"/>
        <v>0</v>
      </c>
      <c r="CG2462" s="277">
        <f t="shared" si="636"/>
        <v>0</v>
      </c>
      <c r="CH2462" s="277">
        <f t="shared" si="636"/>
        <v>0</v>
      </c>
      <c r="CI2462" s="278">
        <f t="shared" si="636"/>
        <v>0</v>
      </c>
      <c r="CJ2462" s="280">
        <f t="shared" si="637"/>
        <v>0</v>
      </c>
      <c r="CK2462" s="232">
        <f t="shared" si="638"/>
        <v>0</v>
      </c>
      <c r="CL2462" s="1"/>
    </row>
    <row r="2463" spans="1:90" ht="18" customHeight="1">
      <c r="A2463" s="1"/>
      <c r="B2463" s="1"/>
      <c r="C2463" s="314"/>
      <c r="D2463" s="287" t="str">
        <f t="shared" si="625"/>
        <v/>
      </c>
      <c r="E2463" s="449" t="str">
        <f t="shared" si="626"/>
        <v/>
      </c>
      <c r="F2463" s="450"/>
      <c r="G2463" s="451"/>
      <c r="H2463" s="452"/>
      <c r="I2463" s="453"/>
      <c r="J2463" s="453"/>
      <c r="K2463" s="453"/>
      <c r="L2463" s="453"/>
      <c r="M2463" s="454"/>
      <c r="N2463" s="455"/>
      <c r="O2463" s="456"/>
      <c r="P2463" s="456"/>
      <c r="Q2463" s="456"/>
      <c r="R2463" s="456"/>
      <c r="S2463" s="456"/>
      <c r="T2463" s="456"/>
      <c r="U2463" s="456"/>
      <c r="V2463" s="456"/>
      <c r="W2463" s="456"/>
      <c r="X2463" s="456"/>
      <c r="Y2463" s="456"/>
      <c r="Z2463" s="456"/>
      <c r="AA2463" s="456"/>
      <c r="AB2463" s="456"/>
      <c r="AC2463" s="456"/>
      <c r="AD2463" s="456"/>
      <c r="AE2463" s="457"/>
      <c r="AF2463" s="455"/>
      <c r="AG2463" s="456"/>
      <c r="AH2463" s="456"/>
      <c r="AI2463" s="456"/>
      <c r="AJ2463" s="456"/>
      <c r="AK2463" s="456"/>
      <c r="AL2463" s="456"/>
      <c r="AM2463" s="456"/>
      <c r="AN2463" s="457"/>
      <c r="AO2463" s="455"/>
      <c r="AP2463" s="456"/>
      <c r="AQ2463" s="456"/>
      <c r="AR2463" s="456"/>
      <c r="AS2463" s="456"/>
      <c r="AT2463" s="456"/>
      <c r="AU2463" s="456"/>
      <c r="AV2463" s="456"/>
      <c r="AW2463" s="456"/>
      <c r="AX2463" s="456"/>
      <c r="AY2463" s="456"/>
      <c r="AZ2463" s="456"/>
      <c r="BA2463" s="456"/>
      <c r="BB2463" s="456"/>
      <c r="BC2463" s="456"/>
      <c r="BD2463" s="456"/>
      <c r="BE2463" s="456"/>
      <c r="BF2463" s="456"/>
      <c r="BG2463" s="457"/>
      <c r="BH2463" s="458"/>
      <c r="BI2463" s="459"/>
      <c r="BJ2463" s="459"/>
      <c r="BK2463" s="459"/>
      <c r="BL2463" s="459"/>
      <c r="BM2463" s="460"/>
      <c r="BN2463" s="314"/>
      <c r="BO2463" s="314"/>
      <c r="BP2463" s="1"/>
      <c r="BQ2463" s="120">
        <f>IF($F$3="","",IF(N2463=$F$3,COUNTIF(BQ$23:BQ2462,"&gt;0")+1,0))</f>
        <v>0</v>
      </c>
      <c r="BR2463" s="1"/>
      <c r="BS2463" s="20" t="str">
        <f>IF($N2463="","",IF(VLOOKUP(VLOOKUP($N2463,IMPOSTAZIONI!$E$6:$I$13,5,FALSE),IMPOSTAZIONI!$B$25:$N$32,3,FALSE)=0,"",VLOOKUP(VLOOKUP($N2463,IMPOSTAZIONI!$E$6:$I$13,5,FALSE),IMPOSTAZIONI!$B$25:$N$32,3,FALSE)))</f>
        <v/>
      </c>
      <c r="BT2463" s="20" t="str">
        <f>IF($N2463="","",IF(VLOOKUP(VLOOKUP($N2463,IMPOSTAZIONI!$E$6:$I$13,5,FALSE),IMPOSTAZIONI!$B$25:$N$32,6,FALSE)=0,"",VLOOKUP(VLOOKUP($N2463,IMPOSTAZIONI!$E$6:$I$13,5,FALSE),IMPOSTAZIONI!$B$25:$N$32,6,FALSE)))</f>
        <v/>
      </c>
      <c r="BU2463" s="20" t="str">
        <f>IF($N2463="","",IF(VLOOKUP(VLOOKUP($N2463,IMPOSTAZIONI!$E$6:$I$13,5,FALSE),IMPOSTAZIONI!$B$25:$N$32,9,FALSE)=0,"",VLOOKUP(VLOOKUP($N2463,IMPOSTAZIONI!$E$6:$I$13,5,FALSE),IMPOSTAZIONI!$B$25:$N$32,9,FALSE)))</f>
        <v/>
      </c>
      <c r="BV2463" s="20" t="str">
        <f>IF($N2463="","",IF(VLOOKUP(VLOOKUP($N2463,IMPOSTAZIONI!$E$6:$I$13,5,FALSE),IMPOSTAZIONI!$B$25:$N$32,12,FALSE)=0,"",VLOOKUP(VLOOKUP($N2463,IMPOSTAZIONI!$E$6:$I$13,5,FALSE),IMPOSTAZIONI!$B$25:$N$32,12,FALSE)))</f>
        <v/>
      </c>
      <c r="BW2463" s="221" t="str">
        <f t="shared" si="627"/>
        <v/>
      </c>
      <c r="BX2463" s="221" t="str">
        <f t="shared" si="628"/>
        <v/>
      </c>
      <c r="BY2463" s="221">
        <f t="shared" si="629"/>
        <v>0</v>
      </c>
      <c r="BZ2463" s="231">
        <f t="shared" si="630"/>
        <v>0</v>
      </c>
      <c r="CA2463" s="246">
        <f t="shared" si="631"/>
        <v>0</v>
      </c>
      <c r="CB2463" s="246">
        <f t="shared" si="632"/>
        <v>0</v>
      </c>
      <c r="CC2463" s="246" t="str">
        <f t="shared" si="633"/>
        <v/>
      </c>
      <c r="CD2463" s="246">
        <f t="shared" si="634"/>
        <v>5</v>
      </c>
      <c r="CE2463" s="246">
        <f t="shared" si="635"/>
        <v>0</v>
      </c>
      <c r="CF2463" s="276">
        <f t="shared" si="636"/>
        <v>0</v>
      </c>
      <c r="CG2463" s="277">
        <f t="shared" si="636"/>
        <v>0</v>
      </c>
      <c r="CH2463" s="277">
        <f t="shared" si="636"/>
        <v>0</v>
      </c>
      <c r="CI2463" s="278">
        <f t="shared" si="636"/>
        <v>0</v>
      </c>
      <c r="CJ2463" s="280">
        <f t="shared" si="637"/>
        <v>0</v>
      </c>
      <c r="CK2463" s="232">
        <f t="shared" si="638"/>
        <v>0</v>
      </c>
      <c r="CL2463" s="1"/>
    </row>
    <row r="2464" spans="1:90" ht="18" customHeight="1">
      <c r="A2464" s="1"/>
      <c r="B2464" s="1"/>
      <c r="C2464" s="314"/>
      <c r="D2464" s="287" t="str">
        <f t="shared" si="625"/>
        <v/>
      </c>
      <c r="E2464" s="449" t="str">
        <f t="shared" si="626"/>
        <v/>
      </c>
      <c r="F2464" s="450"/>
      <c r="G2464" s="451"/>
      <c r="H2464" s="452"/>
      <c r="I2464" s="453"/>
      <c r="J2464" s="453"/>
      <c r="K2464" s="453"/>
      <c r="L2464" s="453"/>
      <c r="M2464" s="454"/>
      <c r="N2464" s="455"/>
      <c r="O2464" s="456"/>
      <c r="P2464" s="456"/>
      <c r="Q2464" s="456"/>
      <c r="R2464" s="456"/>
      <c r="S2464" s="456"/>
      <c r="T2464" s="456"/>
      <c r="U2464" s="456"/>
      <c r="V2464" s="456"/>
      <c r="W2464" s="456"/>
      <c r="X2464" s="456"/>
      <c r="Y2464" s="456"/>
      <c r="Z2464" s="456"/>
      <c r="AA2464" s="456"/>
      <c r="AB2464" s="456"/>
      <c r="AC2464" s="456"/>
      <c r="AD2464" s="456"/>
      <c r="AE2464" s="457"/>
      <c r="AF2464" s="455"/>
      <c r="AG2464" s="456"/>
      <c r="AH2464" s="456"/>
      <c r="AI2464" s="456"/>
      <c r="AJ2464" s="456"/>
      <c r="AK2464" s="456"/>
      <c r="AL2464" s="456"/>
      <c r="AM2464" s="456"/>
      <c r="AN2464" s="457"/>
      <c r="AO2464" s="455"/>
      <c r="AP2464" s="456"/>
      <c r="AQ2464" s="456"/>
      <c r="AR2464" s="456"/>
      <c r="AS2464" s="456"/>
      <c r="AT2464" s="456"/>
      <c r="AU2464" s="456"/>
      <c r="AV2464" s="456"/>
      <c r="AW2464" s="456"/>
      <c r="AX2464" s="456"/>
      <c r="AY2464" s="456"/>
      <c r="AZ2464" s="456"/>
      <c r="BA2464" s="456"/>
      <c r="BB2464" s="456"/>
      <c r="BC2464" s="456"/>
      <c r="BD2464" s="456"/>
      <c r="BE2464" s="456"/>
      <c r="BF2464" s="456"/>
      <c r="BG2464" s="457"/>
      <c r="BH2464" s="458"/>
      <c r="BI2464" s="459"/>
      <c r="BJ2464" s="459"/>
      <c r="BK2464" s="459"/>
      <c r="BL2464" s="459"/>
      <c r="BM2464" s="460"/>
      <c r="BN2464" s="314"/>
      <c r="BO2464" s="314"/>
      <c r="BP2464" s="1"/>
      <c r="BQ2464" s="120">
        <f>IF($F$3="","",IF(N2464=$F$3,COUNTIF(BQ$23:BQ2463,"&gt;0")+1,0))</f>
        <v>0</v>
      </c>
      <c r="BR2464" s="1"/>
      <c r="BS2464" s="20" t="str">
        <f>IF($N2464="","",IF(VLOOKUP(VLOOKUP($N2464,IMPOSTAZIONI!$E$6:$I$13,5,FALSE),IMPOSTAZIONI!$B$25:$N$32,3,FALSE)=0,"",VLOOKUP(VLOOKUP($N2464,IMPOSTAZIONI!$E$6:$I$13,5,FALSE),IMPOSTAZIONI!$B$25:$N$32,3,FALSE)))</f>
        <v/>
      </c>
      <c r="BT2464" s="20" t="str">
        <f>IF($N2464="","",IF(VLOOKUP(VLOOKUP($N2464,IMPOSTAZIONI!$E$6:$I$13,5,FALSE),IMPOSTAZIONI!$B$25:$N$32,6,FALSE)=0,"",VLOOKUP(VLOOKUP($N2464,IMPOSTAZIONI!$E$6:$I$13,5,FALSE),IMPOSTAZIONI!$B$25:$N$32,6,FALSE)))</f>
        <v/>
      </c>
      <c r="BU2464" s="20" t="str">
        <f>IF($N2464="","",IF(VLOOKUP(VLOOKUP($N2464,IMPOSTAZIONI!$E$6:$I$13,5,FALSE),IMPOSTAZIONI!$B$25:$N$32,9,FALSE)=0,"",VLOOKUP(VLOOKUP($N2464,IMPOSTAZIONI!$E$6:$I$13,5,FALSE),IMPOSTAZIONI!$B$25:$N$32,9,FALSE)))</f>
        <v/>
      </c>
      <c r="BV2464" s="20" t="str">
        <f>IF($N2464="","",IF(VLOOKUP(VLOOKUP($N2464,IMPOSTAZIONI!$E$6:$I$13,5,FALSE),IMPOSTAZIONI!$B$25:$N$32,12,FALSE)=0,"",VLOOKUP(VLOOKUP($N2464,IMPOSTAZIONI!$E$6:$I$13,5,FALSE),IMPOSTAZIONI!$B$25:$N$32,12,FALSE)))</f>
        <v/>
      </c>
      <c r="BW2464" s="221" t="str">
        <f t="shared" si="627"/>
        <v/>
      </c>
      <c r="BX2464" s="221" t="str">
        <f t="shared" si="628"/>
        <v/>
      </c>
      <c r="BY2464" s="221">
        <f t="shared" si="629"/>
        <v>0</v>
      </c>
      <c r="BZ2464" s="231">
        <f t="shared" si="630"/>
        <v>0</v>
      </c>
      <c r="CA2464" s="246">
        <f t="shared" si="631"/>
        <v>0</v>
      </c>
      <c r="CB2464" s="246">
        <f t="shared" si="632"/>
        <v>0</v>
      </c>
      <c r="CC2464" s="246" t="str">
        <f t="shared" si="633"/>
        <v/>
      </c>
      <c r="CD2464" s="246">
        <f t="shared" si="634"/>
        <v>5</v>
      </c>
      <c r="CE2464" s="246">
        <f t="shared" si="635"/>
        <v>0</v>
      </c>
      <c r="CF2464" s="276">
        <f t="shared" si="636"/>
        <v>0</v>
      </c>
      <c r="CG2464" s="277">
        <f t="shared" si="636"/>
        <v>0</v>
      </c>
      <c r="CH2464" s="277">
        <f t="shared" si="636"/>
        <v>0</v>
      </c>
      <c r="CI2464" s="278">
        <f t="shared" si="636"/>
        <v>0</v>
      </c>
      <c r="CJ2464" s="280">
        <f t="shared" si="637"/>
        <v>0</v>
      </c>
      <c r="CK2464" s="232">
        <f t="shared" si="638"/>
        <v>0</v>
      </c>
      <c r="CL2464" s="1"/>
    </row>
    <row r="2465" spans="1:90" ht="18" customHeight="1">
      <c r="A2465" s="1"/>
      <c r="B2465" s="1"/>
      <c r="C2465" s="314"/>
      <c r="D2465" s="287" t="str">
        <f t="shared" si="625"/>
        <v/>
      </c>
      <c r="E2465" s="449" t="str">
        <f t="shared" si="626"/>
        <v/>
      </c>
      <c r="F2465" s="450"/>
      <c r="G2465" s="451"/>
      <c r="H2465" s="452"/>
      <c r="I2465" s="453"/>
      <c r="J2465" s="453"/>
      <c r="K2465" s="453"/>
      <c r="L2465" s="453"/>
      <c r="M2465" s="454"/>
      <c r="N2465" s="455"/>
      <c r="O2465" s="456"/>
      <c r="P2465" s="456"/>
      <c r="Q2465" s="456"/>
      <c r="R2465" s="456"/>
      <c r="S2465" s="456"/>
      <c r="T2465" s="456"/>
      <c r="U2465" s="456"/>
      <c r="V2465" s="456"/>
      <c r="W2465" s="456"/>
      <c r="X2465" s="456"/>
      <c r="Y2465" s="456"/>
      <c r="Z2465" s="456"/>
      <c r="AA2465" s="456"/>
      <c r="AB2465" s="456"/>
      <c r="AC2465" s="456"/>
      <c r="AD2465" s="456"/>
      <c r="AE2465" s="457"/>
      <c r="AF2465" s="455"/>
      <c r="AG2465" s="456"/>
      <c r="AH2465" s="456"/>
      <c r="AI2465" s="456"/>
      <c r="AJ2465" s="456"/>
      <c r="AK2465" s="456"/>
      <c r="AL2465" s="456"/>
      <c r="AM2465" s="456"/>
      <c r="AN2465" s="457"/>
      <c r="AO2465" s="455"/>
      <c r="AP2465" s="456"/>
      <c r="AQ2465" s="456"/>
      <c r="AR2465" s="456"/>
      <c r="AS2465" s="456"/>
      <c r="AT2465" s="456"/>
      <c r="AU2465" s="456"/>
      <c r="AV2465" s="456"/>
      <c r="AW2465" s="456"/>
      <c r="AX2465" s="456"/>
      <c r="AY2465" s="456"/>
      <c r="AZ2465" s="456"/>
      <c r="BA2465" s="456"/>
      <c r="BB2465" s="456"/>
      <c r="BC2465" s="456"/>
      <c r="BD2465" s="456"/>
      <c r="BE2465" s="456"/>
      <c r="BF2465" s="456"/>
      <c r="BG2465" s="457"/>
      <c r="BH2465" s="458"/>
      <c r="BI2465" s="459"/>
      <c r="BJ2465" s="459"/>
      <c r="BK2465" s="459"/>
      <c r="BL2465" s="459"/>
      <c r="BM2465" s="460"/>
      <c r="BN2465" s="314"/>
      <c r="BO2465" s="314"/>
      <c r="BP2465" s="1"/>
      <c r="BQ2465" s="120">
        <f>IF($F$3="","",IF(N2465=$F$3,COUNTIF(BQ$23:BQ2464,"&gt;0")+1,0))</f>
        <v>0</v>
      </c>
      <c r="BR2465" s="1"/>
      <c r="BS2465" s="20" t="str">
        <f>IF($N2465="","",IF(VLOOKUP(VLOOKUP($N2465,IMPOSTAZIONI!$E$6:$I$13,5,FALSE),IMPOSTAZIONI!$B$25:$N$32,3,FALSE)=0,"",VLOOKUP(VLOOKUP($N2465,IMPOSTAZIONI!$E$6:$I$13,5,FALSE),IMPOSTAZIONI!$B$25:$N$32,3,FALSE)))</f>
        <v/>
      </c>
      <c r="BT2465" s="20" t="str">
        <f>IF($N2465="","",IF(VLOOKUP(VLOOKUP($N2465,IMPOSTAZIONI!$E$6:$I$13,5,FALSE),IMPOSTAZIONI!$B$25:$N$32,6,FALSE)=0,"",VLOOKUP(VLOOKUP($N2465,IMPOSTAZIONI!$E$6:$I$13,5,FALSE),IMPOSTAZIONI!$B$25:$N$32,6,FALSE)))</f>
        <v/>
      </c>
      <c r="BU2465" s="20" t="str">
        <f>IF($N2465="","",IF(VLOOKUP(VLOOKUP($N2465,IMPOSTAZIONI!$E$6:$I$13,5,FALSE),IMPOSTAZIONI!$B$25:$N$32,9,FALSE)=0,"",VLOOKUP(VLOOKUP($N2465,IMPOSTAZIONI!$E$6:$I$13,5,FALSE),IMPOSTAZIONI!$B$25:$N$32,9,FALSE)))</f>
        <v/>
      </c>
      <c r="BV2465" s="20" t="str">
        <f>IF($N2465="","",IF(VLOOKUP(VLOOKUP($N2465,IMPOSTAZIONI!$E$6:$I$13,5,FALSE),IMPOSTAZIONI!$B$25:$N$32,12,FALSE)=0,"",VLOOKUP(VLOOKUP($N2465,IMPOSTAZIONI!$E$6:$I$13,5,FALSE),IMPOSTAZIONI!$B$25:$N$32,12,FALSE)))</f>
        <v/>
      </c>
      <c r="BW2465" s="221" t="str">
        <f t="shared" si="627"/>
        <v/>
      </c>
      <c r="BX2465" s="221" t="str">
        <f t="shared" si="628"/>
        <v/>
      </c>
      <c r="BY2465" s="221">
        <f t="shared" si="629"/>
        <v>0</v>
      </c>
      <c r="BZ2465" s="231">
        <f t="shared" si="630"/>
        <v>0</v>
      </c>
      <c r="CA2465" s="246">
        <f t="shared" si="631"/>
        <v>0</v>
      </c>
      <c r="CB2465" s="246">
        <f t="shared" si="632"/>
        <v>0</v>
      </c>
      <c r="CC2465" s="246" t="str">
        <f t="shared" si="633"/>
        <v/>
      </c>
      <c r="CD2465" s="246">
        <f t="shared" si="634"/>
        <v>5</v>
      </c>
      <c r="CE2465" s="246">
        <f t="shared" si="635"/>
        <v>0</v>
      </c>
      <c r="CF2465" s="276">
        <f t="shared" si="636"/>
        <v>0</v>
      </c>
      <c r="CG2465" s="277">
        <f t="shared" si="636"/>
        <v>0</v>
      </c>
      <c r="CH2465" s="277">
        <f t="shared" si="636"/>
        <v>0</v>
      </c>
      <c r="CI2465" s="278">
        <f t="shared" si="636"/>
        <v>0</v>
      </c>
      <c r="CJ2465" s="280">
        <f t="shared" si="637"/>
        <v>0</v>
      </c>
      <c r="CK2465" s="232">
        <f t="shared" si="638"/>
        <v>0</v>
      </c>
      <c r="CL2465" s="1"/>
    </row>
    <row r="2466" spans="1:90" ht="18" customHeight="1">
      <c r="A2466" s="1"/>
      <c r="B2466" s="1"/>
      <c r="C2466" s="314"/>
      <c r="D2466" s="287" t="str">
        <f t="shared" si="625"/>
        <v/>
      </c>
      <c r="E2466" s="449" t="str">
        <f t="shared" si="626"/>
        <v/>
      </c>
      <c r="F2466" s="450"/>
      <c r="G2466" s="451"/>
      <c r="H2466" s="452"/>
      <c r="I2466" s="453"/>
      <c r="J2466" s="453"/>
      <c r="K2466" s="453"/>
      <c r="L2466" s="453"/>
      <c r="M2466" s="454"/>
      <c r="N2466" s="455"/>
      <c r="O2466" s="456"/>
      <c r="P2466" s="456"/>
      <c r="Q2466" s="456"/>
      <c r="R2466" s="456"/>
      <c r="S2466" s="456"/>
      <c r="T2466" s="456"/>
      <c r="U2466" s="456"/>
      <c r="V2466" s="456"/>
      <c r="W2466" s="456"/>
      <c r="X2466" s="456"/>
      <c r="Y2466" s="456"/>
      <c r="Z2466" s="456"/>
      <c r="AA2466" s="456"/>
      <c r="AB2466" s="456"/>
      <c r="AC2466" s="456"/>
      <c r="AD2466" s="456"/>
      <c r="AE2466" s="457"/>
      <c r="AF2466" s="455"/>
      <c r="AG2466" s="456"/>
      <c r="AH2466" s="456"/>
      <c r="AI2466" s="456"/>
      <c r="AJ2466" s="456"/>
      <c r="AK2466" s="456"/>
      <c r="AL2466" s="456"/>
      <c r="AM2466" s="456"/>
      <c r="AN2466" s="457"/>
      <c r="AO2466" s="455"/>
      <c r="AP2466" s="456"/>
      <c r="AQ2466" s="456"/>
      <c r="AR2466" s="456"/>
      <c r="AS2466" s="456"/>
      <c r="AT2466" s="456"/>
      <c r="AU2466" s="456"/>
      <c r="AV2466" s="456"/>
      <c r="AW2466" s="456"/>
      <c r="AX2466" s="456"/>
      <c r="AY2466" s="456"/>
      <c r="AZ2466" s="456"/>
      <c r="BA2466" s="456"/>
      <c r="BB2466" s="456"/>
      <c r="BC2466" s="456"/>
      <c r="BD2466" s="456"/>
      <c r="BE2466" s="456"/>
      <c r="BF2466" s="456"/>
      <c r="BG2466" s="457"/>
      <c r="BH2466" s="458"/>
      <c r="BI2466" s="459"/>
      <c r="BJ2466" s="459"/>
      <c r="BK2466" s="459"/>
      <c r="BL2466" s="459"/>
      <c r="BM2466" s="460"/>
      <c r="BN2466" s="314"/>
      <c r="BO2466" s="314"/>
      <c r="BP2466" s="1"/>
      <c r="BQ2466" s="120">
        <f>IF($F$3="","",IF(N2466=$F$3,COUNTIF(BQ$23:BQ2465,"&gt;0")+1,0))</f>
        <v>0</v>
      </c>
      <c r="BR2466" s="1"/>
      <c r="BS2466" s="20" t="str">
        <f>IF($N2466="","",IF(VLOOKUP(VLOOKUP($N2466,IMPOSTAZIONI!$E$6:$I$13,5,FALSE),IMPOSTAZIONI!$B$25:$N$32,3,FALSE)=0,"",VLOOKUP(VLOOKUP($N2466,IMPOSTAZIONI!$E$6:$I$13,5,FALSE),IMPOSTAZIONI!$B$25:$N$32,3,FALSE)))</f>
        <v/>
      </c>
      <c r="BT2466" s="20" t="str">
        <f>IF($N2466="","",IF(VLOOKUP(VLOOKUP($N2466,IMPOSTAZIONI!$E$6:$I$13,5,FALSE),IMPOSTAZIONI!$B$25:$N$32,6,FALSE)=0,"",VLOOKUP(VLOOKUP($N2466,IMPOSTAZIONI!$E$6:$I$13,5,FALSE),IMPOSTAZIONI!$B$25:$N$32,6,FALSE)))</f>
        <v/>
      </c>
      <c r="BU2466" s="20" t="str">
        <f>IF($N2466="","",IF(VLOOKUP(VLOOKUP($N2466,IMPOSTAZIONI!$E$6:$I$13,5,FALSE),IMPOSTAZIONI!$B$25:$N$32,9,FALSE)=0,"",VLOOKUP(VLOOKUP($N2466,IMPOSTAZIONI!$E$6:$I$13,5,FALSE),IMPOSTAZIONI!$B$25:$N$32,9,FALSE)))</f>
        <v/>
      </c>
      <c r="BV2466" s="20" t="str">
        <f>IF($N2466="","",IF(VLOOKUP(VLOOKUP($N2466,IMPOSTAZIONI!$E$6:$I$13,5,FALSE),IMPOSTAZIONI!$B$25:$N$32,12,FALSE)=0,"",VLOOKUP(VLOOKUP($N2466,IMPOSTAZIONI!$E$6:$I$13,5,FALSE),IMPOSTAZIONI!$B$25:$N$32,12,FALSE)))</f>
        <v/>
      </c>
      <c r="BW2466" s="221" t="str">
        <f t="shared" si="627"/>
        <v/>
      </c>
      <c r="BX2466" s="221" t="str">
        <f t="shared" si="628"/>
        <v/>
      </c>
      <c r="BY2466" s="221">
        <f t="shared" si="629"/>
        <v>0</v>
      </c>
      <c r="BZ2466" s="231">
        <f t="shared" si="630"/>
        <v>0</v>
      </c>
      <c r="CA2466" s="246">
        <f t="shared" si="631"/>
        <v>0</v>
      </c>
      <c r="CB2466" s="246">
        <f t="shared" si="632"/>
        <v>0</v>
      </c>
      <c r="CC2466" s="246" t="str">
        <f t="shared" si="633"/>
        <v/>
      </c>
      <c r="CD2466" s="246">
        <f t="shared" si="634"/>
        <v>5</v>
      </c>
      <c r="CE2466" s="246">
        <f t="shared" si="635"/>
        <v>0</v>
      </c>
      <c r="CF2466" s="276">
        <f t="shared" si="636"/>
        <v>0</v>
      </c>
      <c r="CG2466" s="277">
        <f t="shared" si="636"/>
        <v>0</v>
      </c>
      <c r="CH2466" s="277">
        <f t="shared" si="636"/>
        <v>0</v>
      </c>
      <c r="CI2466" s="278">
        <f t="shared" si="636"/>
        <v>0</v>
      </c>
      <c r="CJ2466" s="280">
        <f t="shared" si="637"/>
        <v>0</v>
      </c>
      <c r="CK2466" s="232">
        <f t="shared" si="638"/>
        <v>0</v>
      </c>
      <c r="CL2466" s="1"/>
    </row>
    <row r="2467" spans="1:90" ht="18" customHeight="1">
      <c r="A2467" s="1"/>
      <c r="B2467" s="1"/>
      <c r="C2467" s="314"/>
      <c r="D2467" s="287" t="str">
        <f t="shared" si="625"/>
        <v/>
      </c>
      <c r="E2467" s="449" t="str">
        <f t="shared" si="626"/>
        <v/>
      </c>
      <c r="F2467" s="450"/>
      <c r="G2467" s="451"/>
      <c r="H2467" s="452"/>
      <c r="I2467" s="453"/>
      <c r="J2467" s="453"/>
      <c r="K2467" s="453"/>
      <c r="L2467" s="453"/>
      <c r="M2467" s="454"/>
      <c r="N2467" s="455"/>
      <c r="O2467" s="456"/>
      <c r="P2467" s="456"/>
      <c r="Q2467" s="456"/>
      <c r="R2467" s="456"/>
      <c r="S2467" s="456"/>
      <c r="T2467" s="456"/>
      <c r="U2467" s="456"/>
      <c r="V2467" s="456"/>
      <c r="W2467" s="456"/>
      <c r="X2467" s="456"/>
      <c r="Y2467" s="456"/>
      <c r="Z2467" s="456"/>
      <c r="AA2467" s="456"/>
      <c r="AB2467" s="456"/>
      <c r="AC2467" s="456"/>
      <c r="AD2467" s="456"/>
      <c r="AE2467" s="457"/>
      <c r="AF2467" s="455"/>
      <c r="AG2467" s="456"/>
      <c r="AH2467" s="456"/>
      <c r="AI2467" s="456"/>
      <c r="AJ2467" s="456"/>
      <c r="AK2467" s="456"/>
      <c r="AL2467" s="456"/>
      <c r="AM2467" s="456"/>
      <c r="AN2467" s="457"/>
      <c r="AO2467" s="455"/>
      <c r="AP2467" s="456"/>
      <c r="AQ2467" s="456"/>
      <c r="AR2467" s="456"/>
      <c r="AS2467" s="456"/>
      <c r="AT2467" s="456"/>
      <c r="AU2467" s="456"/>
      <c r="AV2467" s="456"/>
      <c r="AW2467" s="456"/>
      <c r="AX2467" s="456"/>
      <c r="AY2467" s="456"/>
      <c r="AZ2467" s="456"/>
      <c r="BA2467" s="456"/>
      <c r="BB2467" s="456"/>
      <c r="BC2467" s="456"/>
      <c r="BD2467" s="456"/>
      <c r="BE2467" s="456"/>
      <c r="BF2467" s="456"/>
      <c r="BG2467" s="457"/>
      <c r="BH2467" s="458"/>
      <c r="BI2467" s="459"/>
      <c r="BJ2467" s="459"/>
      <c r="BK2467" s="459"/>
      <c r="BL2467" s="459"/>
      <c r="BM2467" s="460"/>
      <c r="BN2467" s="314"/>
      <c r="BO2467" s="314"/>
      <c r="BP2467" s="1"/>
      <c r="BQ2467" s="120">
        <f>IF($F$3="","",IF(N2467=$F$3,COUNTIF(BQ$23:BQ2466,"&gt;0")+1,0))</f>
        <v>0</v>
      </c>
      <c r="BR2467" s="1"/>
      <c r="BS2467" s="20" t="str">
        <f>IF($N2467="","",IF(VLOOKUP(VLOOKUP($N2467,IMPOSTAZIONI!$E$6:$I$13,5,FALSE),IMPOSTAZIONI!$B$25:$N$32,3,FALSE)=0,"",VLOOKUP(VLOOKUP($N2467,IMPOSTAZIONI!$E$6:$I$13,5,FALSE),IMPOSTAZIONI!$B$25:$N$32,3,FALSE)))</f>
        <v/>
      </c>
      <c r="BT2467" s="20" t="str">
        <f>IF($N2467="","",IF(VLOOKUP(VLOOKUP($N2467,IMPOSTAZIONI!$E$6:$I$13,5,FALSE),IMPOSTAZIONI!$B$25:$N$32,6,FALSE)=0,"",VLOOKUP(VLOOKUP($N2467,IMPOSTAZIONI!$E$6:$I$13,5,FALSE),IMPOSTAZIONI!$B$25:$N$32,6,FALSE)))</f>
        <v/>
      </c>
      <c r="BU2467" s="20" t="str">
        <f>IF($N2467="","",IF(VLOOKUP(VLOOKUP($N2467,IMPOSTAZIONI!$E$6:$I$13,5,FALSE),IMPOSTAZIONI!$B$25:$N$32,9,FALSE)=0,"",VLOOKUP(VLOOKUP($N2467,IMPOSTAZIONI!$E$6:$I$13,5,FALSE),IMPOSTAZIONI!$B$25:$N$32,9,FALSE)))</f>
        <v/>
      </c>
      <c r="BV2467" s="20" t="str">
        <f>IF($N2467="","",IF(VLOOKUP(VLOOKUP($N2467,IMPOSTAZIONI!$E$6:$I$13,5,FALSE),IMPOSTAZIONI!$B$25:$N$32,12,FALSE)=0,"",VLOOKUP(VLOOKUP($N2467,IMPOSTAZIONI!$E$6:$I$13,5,FALSE),IMPOSTAZIONI!$B$25:$N$32,12,FALSE)))</f>
        <v/>
      </c>
      <c r="BW2467" s="221" t="str">
        <f t="shared" si="627"/>
        <v/>
      </c>
      <c r="BX2467" s="221" t="str">
        <f t="shared" si="628"/>
        <v/>
      </c>
      <c r="BY2467" s="221">
        <f t="shared" si="629"/>
        <v>0</v>
      </c>
      <c r="BZ2467" s="231">
        <f t="shared" si="630"/>
        <v>0</v>
      </c>
      <c r="CA2467" s="246">
        <f t="shared" si="631"/>
        <v>0</v>
      </c>
      <c r="CB2467" s="246">
        <f t="shared" si="632"/>
        <v>0</v>
      </c>
      <c r="CC2467" s="246" t="str">
        <f t="shared" si="633"/>
        <v/>
      </c>
      <c r="CD2467" s="246">
        <f t="shared" si="634"/>
        <v>5</v>
      </c>
      <c r="CE2467" s="246">
        <f t="shared" si="635"/>
        <v>0</v>
      </c>
      <c r="CF2467" s="276">
        <f t="shared" si="636"/>
        <v>0</v>
      </c>
      <c r="CG2467" s="277">
        <f t="shared" si="636"/>
        <v>0</v>
      </c>
      <c r="CH2467" s="277">
        <f t="shared" si="636"/>
        <v>0</v>
      </c>
      <c r="CI2467" s="278">
        <f t="shared" si="636"/>
        <v>0</v>
      </c>
      <c r="CJ2467" s="280">
        <f t="shared" si="637"/>
        <v>0</v>
      </c>
      <c r="CK2467" s="232">
        <f t="shared" si="638"/>
        <v>0</v>
      </c>
      <c r="CL2467" s="1"/>
    </row>
    <row r="2468" spans="1:90" ht="18" customHeight="1">
      <c r="A2468" s="1"/>
      <c r="B2468" s="1"/>
      <c r="C2468" s="314"/>
      <c r="D2468" s="287" t="str">
        <f t="shared" si="625"/>
        <v/>
      </c>
      <c r="E2468" s="449" t="str">
        <f t="shared" si="626"/>
        <v/>
      </c>
      <c r="F2468" s="450"/>
      <c r="G2468" s="451"/>
      <c r="H2468" s="452"/>
      <c r="I2468" s="453"/>
      <c r="J2468" s="453"/>
      <c r="K2468" s="453"/>
      <c r="L2468" s="453"/>
      <c r="M2468" s="454"/>
      <c r="N2468" s="455"/>
      <c r="O2468" s="456"/>
      <c r="P2468" s="456"/>
      <c r="Q2468" s="456"/>
      <c r="R2468" s="456"/>
      <c r="S2468" s="456"/>
      <c r="T2468" s="456"/>
      <c r="U2468" s="456"/>
      <c r="V2468" s="456"/>
      <c r="W2468" s="456"/>
      <c r="X2468" s="456"/>
      <c r="Y2468" s="456"/>
      <c r="Z2468" s="456"/>
      <c r="AA2468" s="456"/>
      <c r="AB2468" s="456"/>
      <c r="AC2468" s="456"/>
      <c r="AD2468" s="456"/>
      <c r="AE2468" s="457"/>
      <c r="AF2468" s="455"/>
      <c r="AG2468" s="456"/>
      <c r="AH2468" s="456"/>
      <c r="AI2468" s="456"/>
      <c r="AJ2468" s="456"/>
      <c r="AK2468" s="456"/>
      <c r="AL2468" s="456"/>
      <c r="AM2468" s="456"/>
      <c r="AN2468" s="457"/>
      <c r="AO2468" s="455"/>
      <c r="AP2468" s="456"/>
      <c r="AQ2468" s="456"/>
      <c r="AR2468" s="456"/>
      <c r="AS2468" s="456"/>
      <c r="AT2468" s="456"/>
      <c r="AU2468" s="456"/>
      <c r="AV2468" s="456"/>
      <c r="AW2468" s="456"/>
      <c r="AX2468" s="456"/>
      <c r="AY2468" s="456"/>
      <c r="AZ2468" s="456"/>
      <c r="BA2468" s="456"/>
      <c r="BB2468" s="456"/>
      <c r="BC2468" s="456"/>
      <c r="BD2468" s="456"/>
      <c r="BE2468" s="456"/>
      <c r="BF2468" s="456"/>
      <c r="BG2468" s="457"/>
      <c r="BH2468" s="458"/>
      <c r="BI2468" s="459"/>
      <c r="BJ2468" s="459"/>
      <c r="BK2468" s="459"/>
      <c r="BL2468" s="459"/>
      <c r="BM2468" s="460"/>
      <c r="BN2468" s="314"/>
      <c r="BO2468" s="314"/>
      <c r="BP2468" s="1"/>
      <c r="BQ2468" s="120">
        <f>IF($F$3="","",IF(N2468=$F$3,COUNTIF(BQ$23:BQ2467,"&gt;0")+1,0))</f>
        <v>0</v>
      </c>
      <c r="BR2468" s="1"/>
      <c r="BS2468" s="20" t="str">
        <f>IF($N2468="","",IF(VLOOKUP(VLOOKUP($N2468,IMPOSTAZIONI!$E$6:$I$13,5,FALSE),IMPOSTAZIONI!$B$25:$N$32,3,FALSE)=0,"",VLOOKUP(VLOOKUP($N2468,IMPOSTAZIONI!$E$6:$I$13,5,FALSE),IMPOSTAZIONI!$B$25:$N$32,3,FALSE)))</f>
        <v/>
      </c>
      <c r="BT2468" s="20" t="str">
        <f>IF($N2468="","",IF(VLOOKUP(VLOOKUP($N2468,IMPOSTAZIONI!$E$6:$I$13,5,FALSE),IMPOSTAZIONI!$B$25:$N$32,6,FALSE)=0,"",VLOOKUP(VLOOKUP($N2468,IMPOSTAZIONI!$E$6:$I$13,5,FALSE),IMPOSTAZIONI!$B$25:$N$32,6,FALSE)))</f>
        <v/>
      </c>
      <c r="BU2468" s="20" t="str">
        <f>IF($N2468="","",IF(VLOOKUP(VLOOKUP($N2468,IMPOSTAZIONI!$E$6:$I$13,5,FALSE),IMPOSTAZIONI!$B$25:$N$32,9,FALSE)=0,"",VLOOKUP(VLOOKUP($N2468,IMPOSTAZIONI!$E$6:$I$13,5,FALSE),IMPOSTAZIONI!$B$25:$N$32,9,FALSE)))</f>
        <v/>
      </c>
      <c r="BV2468" s="20" t="str">
        <f>IF($N2468="","",IF(VLOOKUP(VLOOKUP($N2468,IMPOSTAZIONI!$E$6:$I$13,5,FALSE),IMPOSTAZIONI!$B$25:$N$32,12,FALSE)=0,"",VLOOKUP(VLOOKUP($N2468,IMPOSTAZIONI!$E$6:$I$13,5,FALSE),IMPOSTAZIONI!$B$25:$N$32,12,FALSE)))</f>
        <v/>
      </c>
      <c r="BW2468" s="221" t="str">
        <f t="shared" si="627"/>
        <v/>
      </c>
      <c r="BX2468" s="221" t="str">
        <f t="shared" si="628"/>
        <v/>
      </c>
      <c r="BY2468" s="221">
        <f t="shared" si="629"/>
        <v>0</v>
      </c>
      <c r="BZ2468" s="231">
        <f t="shared" si="630"/>
        <v>0</v>
      </c>
      <c r="CA2468" s="246">
        <f t="shared" si="631"/>
        <v>0</v>
      </c>
      <c r="CB2468" s="246">
        <f t="shared" si="632"/>
        <v>0</v>
      </c>
      <c r="CC2468" s="246" t="str">
        <f t="shared" si="633"/>
        <v/>
      </c>
      <c r="CD2468" s="246">
        <f t="shared" si="634"/>
        <v>5</v>
      </c>
      <c r="CE2468" s="246">
        <f t="shared" si="635"/>
        <v>0</v>
      </c>
      <c r="CF2468" s="276">
        <f t="shared" si="636"/>
        <v>0</v>
      </c>
      <c r="CG2468" s="277">
        <f t="shared" si="636"/>
        <v>0</v>
      </c>
      <c r="CH2468" s="277">
        <f t="shared" si="636"/>
        <v>0</v>
      </c>
      <c r="CI2468" s="278">
        <f t="shared" si="636"/>
        <v>0</v>
      </c>
      <c r="CJ2468" s="280">
        <f t="shared" si="637"/>
        <v>0</v>
      </c>
      <c r="CK2468" s="232">
        <f t="shared" si="638"/>
        <v>0</v>
      </c>
      <c r="CL2468" s="1"/>
    </row>
    <row r="2469" spans="1:90" ht="18" customHeight="1">
      <c r="A2469" s="1"/>
      <c r="B2469" s="1"/>
      <c r="C2469" s="314"/>
      <c r="D2469" s="287" t="str">
        <f t="shared" si="625"/>
        <v/>
      </c>
      <c r="E2469" s="449" t="str">
        <f t="shared" si="626"/>
        <v/>
      </c>
      <c r="F2469" s="450"/>
      <c r="G2469" s="451"/>
      <c r="H2469" s="452"/>
      <c r="I2469" s="453"/>
      <c r="J2469" s="453"/>
      <c r="K2469" s="453"/>
      <c r="L2469" s="453"/>
      <c r="M2469" s="454"/>
      <c r="N2469" s="455"/>
      <c r="O2469" s="456"/>
      <c r="P2469" s="456"/>
      <c r="Q2469" s="456"/>
      <c r="R2469" s="456"/>
      <c r="S2469" s="456"/>
      <c r="T2469" s="456"/>
      <c r="U2469" s="456"/>
      <c r="V2469" s="456"/>
      <c r="W2469" s="456"/>
      <c r="X2469" s="456"/>
      <c r="Y2469" s="456"/>
      <c r="Z2469" s="456"/>
      <c r="AA2469" s="456"/>
      <c r="AB2469" s="456"/>
      <c r="AC2469" s="456"/>
      <c r="AD2469" s="456"/>
      <c r="AE2469" s="457"/>
      <c r="AF2469" s="455"/>
      <c r="AG2469" s="456"/>
      <c r="AH2469" s="456"/>
      <c r="AI2469" s="456"/>
      <c r="AJ2469" s="456"/>
      <c r="AK2469" s="456"/>
      <c r="AL2469" s="456"/>
      <c r="AM2469" s="456"/>
      <c r="AN2469" s="457"/>
      <c r="AO2469" s="455"/>
      <c r="AP2469" s="456"/>
      <c r="AQ2469" s="456"/>
      <c r="AR2469" s="456"/>
      <c r="AS2469" s="456"/>
      <c r="AT2469" s="456"/>
      <c r="AU2469" s="456"/>
      <c r="AV2469" s="456"/>
      <c r="AW2469" s="456"/>
      <c r="AX2469" s="456"/>
      <c r="AY2469" s="456"/>
      <c r="AZ2469" s="456"/>
      <c r="BA2469" s="456"/>
      <c r="BB2469" s="456"/>
      <c r="BC2469" s="456"/>
      <c r="BD2469" s="456"/>
      <c r="BE2469" s="456"/>
      <c r="BF2469" s="456"/>
      <c r="BG2469" s="457"/>
      <c r="BH2469" s="458"/>
      <c r="BI2469" s="459"/>
      <c r="BJ2469" s="459"/>
      <c r="BK2469" s="459"/>
      <c r="BL2469" s="459"/>
      <c r="BM2469" s="460"/>
      <c r="BN2469" s="314"/>
      <c r="BO2469" s="314"/>
      <c r="BP2469" s="1"/>
      <c r="BQ2469" s="120">
        <f>IF($F$3="","",IF(N2469=$F$3,COUNTIF(BQ$23:BQ2468,"&gt;0")+1,0))</f>
        <v>0</v>
      </c>
      <c r="BR2469" s="1"/>
      <c r="BS2469" s="20" t="str">
        <f>IF($N2469="","",IF(VLOOKUP(VLOOKUP($N2469,IMPOSTAZIONI!$E$6:$I$13,5,FALSE),IMPOSTAZIONI!$B$25:$N$32,3,FALSE)=0,"",VLOOKUP(VLOOKUP($N2469,IMPOSTAZIONI!$E$6:$I$13,5,FALSE),IMPOSTAZIONI!$B$25:$N$32,3,FALSE)))</f>
        <v/>
      </c>
      <c r="BT2469" s="20" t="str">
        <f>IF($N2469="","",IF(VLOOKUP(VLOOKUP($N2469,IMPOSTAZIONI!$E$6:$I$13,5,FALSE),IMPOSTAZIONI!$B$25:$N$32,6,FALSE)=0,"",VLOOKUP(VLOOKUP($N2469,IMPOSTAZIONI!$E$6:$I$13,5,FALSE),IMPOSTAZIONI!$B$25:$N$32,6,FALSE)))</f>
        <v/>
      </c>
      <c r="BU2469" s="20" t="str">
        <f>IF($N2469="","",IF(VLOOKUP(VLOOKUP($N2469,IMPOSTAZIONI!$E$6:$I$13,5,FALSE),IMPOSTAZIONI!$B$25:$N$32,9,FALSE)=0,"",VLOOKUP(VLOOKUP($N2469,IMPOSTAZIONI!$E$6:$I$13,5,FALSE),IMPOSTAZIONI!$B$25:$N$32,9,FALSE)))</f>
        <v/>
      </c>
      <c r="BV2469" s="20" t="str">
        <f>IF($N2469="","",IF(VLOOKUP(VLOOKUP($N2469,IMPOSTAZIONI!$E$6:$I$13,5,FALSE),IMPOSTAZIONI!$B$25:$N$32,12,FALSE)=0,"",VLOOKUP(VLOOKUP($N2469,IMPOSTAZIONI!$E$6:$I$13,5,FALSE),IMPOSTAZIONI!$B$25:$N$32,12,FALSE)))</f>
        <v/>
      </c>
      <c r="BW2469" s="221" t="str">
        <f t="shared" si="627"/>
        <v/>
      </c>
      <c r="BX2469" s="221" t="str">
        <f t="shared" si="628"/>
        <v/>
      </c>
      <c r="BY2469" s="221">
        <f t="shared" si="629"/>
        <v>0</v>
      </c>
      <c r="BZ2469" s="231">
        <f t="shared" si="630"/>
        <v>0</v>
      </c>
      <c r="CA2469" s="246">
        <f t="shared" si="631"/>
        <v>0</v>
      </c>
      <c r="CB2469" s="246">
        <f t="shared" si="632"/>
        <v>0</v>
      </c>
      <c r="CC2469" s="246" t="str">
        <f t="shared" si="633"/>
        <v/>
      </c>
      <c r="CD2469" s="246">
        <f t="shared" si="634"/>
        <v>5</v>
      </c>
      <c r="CE2469" s="246">
        <f t="shared" si="635"/>
        <v>0</v>
      </c>
      <c r="CF2469" s="276">
        <f t="shared" si="636"/>
        <v>0</v>
      </c>
      <c r="CG2469" s="277">
        <f t="shared" si="636"/>
        <v>0</v>
      </c>
      <c r="CH2469" s="277">
        <f t="shared" si="636"/>
        <v>0</v>
      </c>
      <c r="CI2469" s="278">
        <f t="shared" si="636"/>
        <v>0</v>
      </c>
      <c r="CJ2469" s="280">
        <f t="shared" si="637"/>
        <v>0</v>
      </c>
      <c r="CK2469" s="232">
        <f t="shared" si="638"/>
        <v>0</v>
      </c>
      <c r="CL2469" s="1"/>
    </row>
    <row r="2470" spans="1:90" ht="18" customHeight="1">
      <c r="A2470" s="1"/>
      <c r="B2470" s="1"/>
      <c r="C2470" s="314"/>
      <c r="D2470" s="287" t="str">
        <f t="shared" si="625"/>
        <v/>
      </c>
      <c r="E2470" s="449" t="str">
        <f t="shared" si="626"/>
        <v/>
      </c>
      <c r="F2470" s="450"/>
      <c r="G2470" s="451"/>
      <c r="H2470" s="452"/>
      <c r="I2470" s="453"/>
      <c r="J2470" s="453"/>
      <c r="K2470" s="453"/>
      <c r="L2470" s="453"/>
      <c r="M2470" s="454"/>
      <c r="N2470" s="455"/>
      <c r="O2470" s="456"/>
      <c r="P2470" s="456"/>
      <c r="Q2470" s="456"/>
      <c r="R2470" s="456"/>
      <c r="S2470" s="456"/>
      <c r="T2470" s="456"/>
      <c r="U2470" s="456"/>
      <c r="V2470" s="456"/>
      <c r="W2470" s="456"/>
      <c r="X2470" s="456"/>
      <c r="Y2470" s="456"/>
      <c r="Z2470" s="456"/>
      <c r="AA2470" s="456"/>
      <c r="AB2470" s="456"/>
      <c r="AC2470" s="456"/>
      <c r="AD2470" s="456"/>
      <c r="AE2470" s="457"/>
      <c r="AF2470" s="455"/>
      <c r="AG2470" s="456"/>
      <c r="AH2470" s="456"/>
      <c r="AI2470" s="456"/>
      <c r="AJ2470" s="456"/>
      <c r="AK2470" s="456"/>
      <c r="AL2470" s="456"/>
      <c r="AM2470" s="456"/>
      <c r="AN2470" s="457"/>
      <c r="AO2470" s="455"/>
      <c r="AP2470" s="456"/>
      <c r="AQ2470" s="456"/>
      <c r="AR2470" s="456"/>
      <c r="AS2470" s="456"/>
      <c r="AT2470" s="456"/>
      <c r="AU2470" s="456"/>
      <c r="AV2470" s="456"/>
      <c r="AW2470" s="456"/>
      <c r="AX2470" s="456"/>
      <c r="AY2470" s="456"/>
      <c r="AZ2470" s="456"/>
      <c r="BA2470" s="456"/>
      <c r="BB2470" s="456"/>
      <c r="BC2470" s="456"/>
      <c r="BD2470" s="456"/>
      <c r="BE2470" s="456"/>
      <c r="BF2470" s="456"/>
      <c r="BG2470" s="457"/>
      <c r="BH2470" s="458"/>
      <c r="BI2470" s="459"/>
      <c r="BJ2470" s="459"/>
      <c r="BK2470" s="459"/>
      <c r="BL2470" s="459"/>
      <c r="BM2470" s="460"/>
      <c r="BN2470" s="314"/>
      <c r="BO2470" s="314"/>
      <c r="BP2470" s="1"/>
      <c r="BQ2470" s="120">
        <f>IF($F$3="","",IF(N2470=$F$3,COUNTIF(BQ$23:BQ2469,"&gt;0")+1,0))</f>
        <v>0</v>
      </c>
      <c r="BR2470" s="1"/>
      <c r="BS2470" s="20" t="str">
        <f>IF($N2470="","",IF(VLOOKUP(VLOOKUP($N2470,IMPOSTAZIONI!$E$6:$I$13,5,FALSE),IMPOSTAZIONI!$B$25:$N$32,3,FALSE)=0,"",VLOOKUP(VLOOKUP($N2470,IMPOSTAZIONI!$E$6:$I$13,5,FALSE),IMPOSTAZIONI!$B$25:$N$32,3,FALSE)))</f>
        <v/>
      </c>
      <c r="BT2470" s="20" t="str">
        <f>IF($N2470="","",IF(VLOOKUP(VLOOKUP($N2470,IMPOSTAZIONI!$E$6:$I$13,5,FALSE),IMPOSTAZIONI!$B$25:$N$32,6,FALSE)=0,"",VLOOKUP(VLOOKUP($N2470,IMPOSTAZIONI!$E$6:$I$13,5,FALSE),IMPOSTAZIONI!$B$25:$N$32,6,FALSE)))</f>
        <v/>
      </c>
      <c r="BU2470" s="20" t="str">
        <f>IF($N2470="","",IF(VLOOKUP(VLOOKUP($N2470,IMPOSTAZIONI!$E$6:$I$13,5,FALSE),IMPOSTAZIONI!$B$25:$N$32,9,FALSE)=0,"",VLOOKUP(VLOOKUP($N2470,IMPOSTAZIONI!$E$6:$I$13,5,FALSE),IMPOSTAZIONI!$B$25:$N$32,9,FALSE)))</f>
        <v/>
      </c>
      <c r="BV2470" s="20" t="str">
        <f>IF($N2470="","",IF(VLOOKUP(VLOOKUP($N2470,IMPOSTAZIONI!$E$6:$I$13,5,FALSE),IMPOSTAZIONI!$B$25:$N$32,12,FALSE)=0,"",VLOOKUP(VLOOKUP($N2470,IMPOSTAZIONI!$E$6:$I$13,5,FALSE),IMPOSTAZIONI!$B$25:$N$32,12,FALSE)))</f>
        <v/>
      </c>
      <c r="BW2470" s="221" t="str">
        <f t="shared" si="627"/>
        <v/>
      </c>
      <c r="BX2470" s="221" t="str">
        <f t="shared" si="628"/>
        <v/>
      </c>
      <c r="BY2470" s="221">
        <f t="shared" si="629"/>
        <v>0</v>
      </c>
      <c r="BZ2470" s="231">
        <f t="shared" si="630"/>
        <v>0</v>
      </c>
      <c r="CA2470" s="246">
        <f t="shared" si="631"/>
        <v>0</v>
      </c>
      <c r="CB2470" s="246">
        <f t="shared" si="632"/>
        <v>0</v>
      </c>
      <c r="CC2470" s="246" t="str">
        <f t="shared" si="633"/>
        <v/>
      </c>
      <c r="CD2470" s="246">
        <f t="shared" si="634"/>
        <v>5</v>
      </c>
      <c r="CE2470" s="246">
        <f t="shared" si="635"/>
        <v>0</v>
      </c>
      <c r="CF2470" s="276">
        <f t="shared" si="636"/>
        <v>0</v>
      </c>
      <c r="CG2470" s="277">
        <f t="shared" si="636"/>
        <v>0</v>
      </c>
      <c r="CH2470" s="277">
        <f t="shared" si="636"/>
        <v>0</v>
      </c>
      <c r="CI2470" s="278">
        <f t="shared" si="636"/>
        <v>0</v>
      </c>
      <c r="CJ2470" s="280">
        <f t="shared" si="637"/>
        <v>0</v>
      </c>
      <c r="CK2470" s="232">
        <f t="shared" si="638"/>
        <v>0</v>
      </c>
      <c r="CL2470" s="1"/>
    </row>
    <row r="2471" spans="1:90" ht="18" customHeight="1">
      <c r="A2471" s="1"/>
      <c r="B2471" s="1"/>
      <c r="C2471" s="314"/>
      <c r="D2471" s="287" t="str">
        <f t="shared" si="625"/>
        <v/>
      </c>
      <c r="E2471" s="449" t="str">
        <f t="shared" si="626"/>
        <v/>
      </c>
      <c r="F2471" s="450"/>
      <c r="G2471" s="451"/>
      <c r="H2471" s="452"/>
      <c r="I2471" s="453"/>
      <c r="J2471" s="453"/>
      <c r="K2471" s="453"/>
      <c r="L2471" s="453"/>
      <c r="M2471" s="454"/>
      <c r="N2471" s="455"/>
      <c r="O2471" s="456"/>
      <c r="P2471" s="456"/>
      <c r="Q2471" s="456"/>
      <c r="R2471" s="456"/>
      <c r="S2471" s="456"/>
      <c r="T2471" s="456"/>
      <c r="U2471" s="456"/>
      <c r="V2471" s="456"/>
      <c r="W2471" s="456"/>
      <c r="X2471" s="456"/>
      <c r="Y2471" s="456"/>
      <c r="Z2471" s="456"/>
      <c r="AA2471" s="456"/>
      <c r="AB2471" s="456"/>
      <c r="AC2471" s="456"/>
      <c r="AD2471" s="456"/>
      <c r="AE2471" s="457"/>
      <c r="AF2471" s="455"/>
      <c r="AG2471" s="456"/>
      <c r="AH2471" s="456"/>
      <c r="AI2471" s="456"/>
      <c r="AJ2471" s="456"/>
      <c r="AK2471" s="456"/>
      <c r="AL2471" s="456"/>
      <c r="AM2471" s="456"/>
      <c r="AN2471" s="457"/>
      <c r="AO2471" s="455"/>
      <c r="AP2471" s="456"/>
      <c r="AQ2471" s="456"/>
      <c r="AR2471" s="456"/>
      <c r="AS2471" s="456"/>
      <c r="AT2471" s="456"/>
      <c r="AU2471" s="456"/>
      <c r="AV2471" s="456"/>
      <c r="AW2471" s="456"/>
      <c r="AX2471" s="456"/>
      <c r="AY2471" s="456"/>
      <c r="AZ2471" s="456"/>
      <c r="BA2471" s="456"/>
      <c r="BB2471" s="456"/>
      <c r="BC2471" s="456"/>
      <c r="BD2471" s="456"/>
      <c r="BE2471" s="456"/>
      <c r="BF2471" s="456"/>
      <c r="BG2471" s="457"/>
      <c r="BH2471" s="458"/>
      <c r="BI2471" s="459"/>
      <c r="BJ2471" s="459"/>
      <c r="BK2471" s="459"/>
      <c r="BL2471" s="459"/>
      <c r="BM2471" s="460"/>
      <c r="BN2471" s="314"/>
      <c r="BO2471" s="314"/>
      <c r="BP2471" s="1"/>
      <c r="BQ2471" s="120">
        <f>IF($F$3="","",IF(N2471=$F$3,COUNTIF(BQ$23:BQ2470,"&gt;0")+1,0))</f>
        <v>0</v>
      </c>
      <c r="BR2471" s="1"/>
      <c r="BS2471" s="20" t="str">
        <f>IF($N2471="","",IF(VLOOKUP(VLOOKUP($N2471,IMPOSTAZIONI!$E$6:$I$13,5,FALSE),IMPOSTAZIONI!$B$25:$N$32,3,FALSE)=0,"",VLOOKUP(VLOOKUP($N2471,IMPOSTAZIONI!$E$6:$I$13,5,FALSE),IMPOSTAZIONI!$B$25:$N$32,3,FALSE)))</f>
        <v/>
      </c>
      <c r="BT2471" s="20" t="str">
        <f>IF($N2471="","",IF(VLOOKUP(VLOOKUP($N2471,IMPOSTAZIONI!$E$6:$I$13,5,FALSE),IMPOSTAZIONI!$B$25:$N$32,6,FALSE)=0,"",VLOOKUP(VLOOKUP($N2471,IMPOSTAZIONI!$E$6:$I$13,5,FALSE),IMPOSTAZIONI!$B$25:$N$32,6,FALSE)))</f>
        <v/>
      </c>
      <c r="BU2471" s="20" t="str">
        <f>IF($N2471="","",IF(VLOOKUP(VLOOKUP($N2471,IMPOSTAZIONI!$E$6:$I$13,5,FALSE),IMPOSTAZIONI!$B$25:$N$32,9,FALSE)=0,"",VLOOKUP(VLOOKUP($N2471,IMPOSTAZIONI!$E$6:$I$13,5,FALSE),IMPOSTAZIONI!$B$25:$N$32,9,FALSE)))</f>
        <v/>
      </c>
      <c r="BV2471" s="20" t="str">
        <f>IF($N2471="","",IF(VLOOKUP(VLOOKUP($N2471,IMPOSTAZIONI!$E$6:$I$13,5,FALSE),IMPOSTAZIONI!$B$25:$N$32,12,FALSE)=0,"",VLOOKUP(VLOOKUP($N2471,IMPOSTAZIONI!$E$6:$I$13,5,FALSE),IMPOSTAZIONI!$B$25:$N$32,12,FALSE)))</f>
        <v/>
      </c>
      <c r="BW2471" s="221" t="str">
        <f t="shared" si="627"/>
        <v/>
      </c>
      <c r="BX2471" s="221" t="str">
        <f t="shared" si="628"/>
        <v/>
      </c>
      <c r="BY2471" s="221">
        <f t="shared" si="629"/>
        <v>0</v>
      </c>
      <c r="BZ2471" s="231">
        <f t="shared" si="630"/>
        <v>0</v>
      </c>
      <c r="CA2471" s="246">
        <f t="shared" si="631"/>
        <v>0</v>
      </c>
      <c r="CB2471" s="246">
        <f t="shared" si="632"/>
        <v>0</v>
      </c>
      <c r="CC2471" s="246" t="str">
        <f t="shared" si="633"/>
        <v/>
      </c>
      <c r="CD2471" s="246">
        <f t="shared" si="634"/>
        <v>5</v>
      </c>
      <c r="CE2471" s="246">
        <f t="shared" si="635"/>
        <v>0</v>
      </c>
      <c r="CF2471" s="276">
        <f t="shared" si="636"/>
        <v>0</v>
      </c>
      <c r="CG2471" s="277">
        <f t="shared" si="636"/>
        <v>0</v>
      </c>
      <c r="CH2471" s="277">
        <f t="shared" si="636"/>
        <v>0</v>
      </c>
      <c r="CI2471" s="278">
        <f t="shared" si="636"/>
        <v>0</v>
      </c>
      <c r="CJ2471" s="280">
        <f t="shared" si="637"/>
        <v>0</v>
      </c>
      <c r="CK2471" s="232">
        <f t="shared" si="638"/>
        <v>0</v>
      </c>
      <c r="CL2471" s="1"/>
    </row>
    <row r="2472" spans="1:90" ht="18" customHeight="1">
      <c r="A2472" s="1"/>
      <c r="B2472" s="1"/>
      <c r="C2472" s="314"/>
      <c r="D2472" s="287" t="str">
        <f t="shared" si="625"/>
        <v/>
      </c>
      <c r="E2472" s="449" t="str">
        <f t="shared" si="626"/>
        <v/>
      </c>
      <c r="F2472" s="450"/>
      <c r="G2472" s="451"/>
      <c r="H2472" s="452"/>
      <c r="I2472" s="453"/>
      <c r="J2472" s="453"/>
      <c r="K2472" s="453"/>
      <c r="L2472" s="453"/>
      <c r="M2472" s="454"/>
      <c r="N2472" s="455"/>
      <c r="O2472" s="456"/>
      <c r="P2472" s="456"/>
      <c r="Q2472" s="456"/>
      <c r="R2472" s="456"/>
      <c r="S2472" s="456"/>
      <c r="T2472" s="456"/>
      <c r="U2472" s="456"/>
      <c r="V2472" s="456"/>
      <c r="W2472" s="456"/>
      <c r="X2472" s="456"/>
      <c r="Y2472" s="456"/>
      <c r="Z2472" s="456"/>
      <c r="AA2472" s="456"/>
      <c r="AB2472" s="456"/>
      <c r="AC2472" s="456"/>
      <c r="AD2472" s="456"/>
      <c r="AE2472" s="457"/>
      <c r="AF2472" s="455"/>
      <c r="AG2472" s="456"/>
      <c r="AH2472" s="456"/>
      <c r="AI2472" s="456"/>
      <c r="AJ2472" s="456"/>
      <c r="AK2472" s="456"/>
      <c r="AL2472" s="456"/>
      <c r="AM2472" s="456"/>
      <c r="AN2472" s="457"/>
      <c r="AO2472" s="455"/>
      <c r="AP2472" s="456"/>
      <c r="AQ2472" s="456"/>
      <c r="AR2472" s="456"/>
      <c r="AS2472" s="456"/>
      <c r="AT2472" s="456"/>
      <c r="AU2472" s="456"/>
      <c r="AV2472" s="456"/>
      <c r="AW2472" s="456"/>
      <c r="AX2472" s="456"/>
      <c r="AY2472" s="456"/>
      <c r="AZ2472" s="456"/>
      <c r="BA2472" s="456"/>
      <c r="BB2472" s="456"/>
      <c r="BC2472" s="456"/>
      <c r="BD2472" s="456"/>
      <c r="BE2472" s="456"/>
      <c r="BF2472" s="456"/>
      <c r="BG2472" s="457"/>
      <c r="BH2472" s="458"/>
      <c r="BI2472" s="459"/>
      <c r="BJ2472" s="459"/>
      <c r="BK2472" s="459"/>
      <c r="BL2472" s="459"/>
      <c r="BM2472" s="460"/>
      <c r="BN2472" s="314"/>
      <c r="BO2472" s="314"/>
      <c r="BP2472" s="1"/>
      <c r="BQ2472" s="120">
        <f>IF($F$3="","",IF(N2472=$F$3,COUNTIF(BQ$23:BQ2471,"&gt;0")+1,0))</f>
        <v>0</v>
      </c>
      <c r="BR2472" s="1"/>
      <c r="BS2472" s="20" t="str">
        <f>IF($N2472="","",IF(VLOOKUP(VLOOKUP($N2472,IMPOSTAZIONI!$E$6:$I$13,5,FALSE),IMPOSTAZIONI!$B$25:$N$32,3,FALSE)=0,"",VLOOKUP(VLOOKUP($N2472,IMPOSTAZIONI!$E$6:$I$13,5,FALSE),IMPOSTAZIONI!$B$25:$N$32,3,FALSE)))</f>
        <v/>
      </c>
      <c r="BT2472" s="20" t="str">
        <f>IF($N2472="","",IF(VLOOKUP(VLOOKUP($N2472,IMPOSTAZIONI!$E$6:$I$13,5,FALSE),IMPOSTAZIONI!$B$25:$N$32,6,FALSE)=0,"",VLOOKUP(VLOOKUP($N2472,IMPOSTAZIONI!$E$6:$I$13,5,FALSE),IMPOSTAZIONI!$B$25:$N$32,6,FALSE)))</f>
        <v/>
      </c>
      <c r="BU2472" s="20" t="str">
        <f>IF($N2472="","",IF(VLOOKUP(VLOOKUP($N2472,IMPOSTAZIONI!$E$6:$I$13,5,FALSE),IMPOSTAZIONI!$B$25:$N$32,9,FALSE)=0,"",VLOOKUP(VLOOKUP($N2472,IMPOSTAZIONI!$E$6:$I$13,5,FALSE),IMPOSTAZIONI!$B$25:$N$32,9,FALSE)))</f>
        <v/>
      </c>
      <c r="BV2472" s="20" t="str">
        <f>IF($N2472="","",IF(VLOOKUP(VLOOKUP($N2472,IMPOSTAZIONI!$E$6:$I$13,5,FALSE),IMPOSTAZIONI!$B$25:$N$32,12,FALSE)=0,"",VLOOKUP(VLOOKUP($N2472,IMPOSTAZIONI!$E$6:$I$13,5,FALSE),IMPOSTAZIONI!$B$25:$N$32,12,FALSE)))</f>
        <v/>
      </c>
      <c r="BW2472" s="221" t="str">
        <f t="shared" si="627"/>
        <v/>
      </c>
      <c r="BX2472" s="221" t="str">
        <f t="shared" si="628"/>
        <v/>
      </c>
      <c r="BY2472" s="221">
        <f t="shared" si="629"/>
        <v>0</v>
      </c>
      <c r="BZ2472" s="231">
        <f t="shared" si="630"/>
        <v>0</v>
      </c>
      <c r="CA2472" s="246">
        <f t="shared" si="631"/>
        <v>0</v>
      </c>
      <c r="CB2472" s="246">
        <f t="shared" si="632"/>
        <v>0</v>
      </c>
      <c r="CC2472" s="246" t="str">
        <f t="shared" si="633"/>
        <v/>
      </c>
      <c r="CD2472" s="246">
        <f t="shared" si="634"/>
        <v>5</v>
      </c>
      <c r="CE2472" s="246">
        <f t="shared" si="635"/>
        <v>0</v>
      </c>
      <c r="CF2472" s="276">
        <f t="shared" si="636"/>
        <v>0</v>
      </c>
      <c r="CG2472" s="277">
        <f t="shared" si="636"/>
        <v>0</v>
      </c>
      <c r="CH2472" s="277">
        <f t="shared" si="636"/>
        <v>0</v>
      </c>
      <c r="CI2472" s="278">
        <f t="shared" si="636"/>
        <v>0</v>
      </c>
      <c r="CJ2472" s="280">
        <f t="shared" si="637"/>
        <v>0</v>
      </c>
      <c r="CK2472" s="232">
        <f t="shared" si="638"/>
        <v>0</v>
      </c>
      <c r="CL2472" s="1"/>
    </row>
    <row r="2473" spans="1:90" ht="18" customHeight="1">
      <c r="A2473" s="1"/>
      <c r="B2473" s="1"/>
      <c r="C2473" s="314"/>
      <c r="D2473" s="287" t="str">
        <f t="shared" si="625"/>
        <v/>
      </c>
      <c r="E2473" s="449" t="str">
        <f t="shared" si="626"/>
        <v/>
      </c>
      <c r="F2473" s="450"/>
      <c r="G2473" s="451"/>
      <c r="H2473" s="452"/>
      <c r="I2473" s="453"/>
      <c r="J2473" s="453"/>
      <c r="K2473" s="453"/>
      <c r="L2473" s="453"/>
      <c r="M2473" s="454"/>
      <c r="N2473" s="455"/>
      <c r="O2473" s="456"/>
      <c r="P2473" s="456"/>
      <c r="Q2473" s="456"/>
      <c r="R2473" s="456"/>
      <c r="S2473" s="456"/>
      <c r="T2473" s="456"/>
      <c r="U2473" s="456"/>
      <c r="V2473" s="456"/>
      <c r="W2473" s="456"/>
      <c r="X2473" s="456"/>
      <c r="Y2473" s="456"/>
      <c r="Z2473" s="456"/>
      <c r="AA2473" s="456"/>
      <c r="AB2473" s="456"/>
      <c r="AC2473" s="456"/>
      <c r="AD2473" s="456"/>
      <c r="AE2473" s="457"/>
      <c r="AF2473" s="455"/>
      <c r="AG2473" s="456"/>
      <c r="AH2473" s="456"/>
      <c r="AI2473" s="456"/>
      <c r="AJ2473" s="456"/>
      <c r="AK2473" s="456"/>
      <c r="AL2473" s="456"/>
      <c r="AM2473" s="456"/>
      <c r="AN2473" s="457"/>
      <c r="AO2473" s="455"/>
      <c r="AP2473" s="456"/>
      <c r="AQ2473" s="456"/>
      <c r="AR2473" s="456"/>
      <c r="AS2473" s="456"/>
      <c r="AT2473" s="456"/>
      <c r="AU2473" s="456"/>
      <c r="AV2473" s="456"/>
      <c r="AW2473" s="456"/>
      <c r="AX2473" s="456"/>
      <c r="AY2473" s="456"/>
      <c r="AZ2473" s="456"/>
      <c r="BA2473" s="456"/>
      <c r="BB2473" s="456"/>
      <c r="BC2473" s="456"/>
      <c r="BD2473" s="456"/>
      <c r="BE2473" s="456"/>
      <c r="BF2473" s="456"/>
      <c r="BG2473" s="457"/>
      <c r="BH2473" s="458"/>
      <c r="BI2473" s="459"/>
      <c r="BJ2473" s="459"/>
      <c r="BK2473" s="459"/>
      <c r="BL2473" s="459"/>
      <c r="BM2473" s="460"/>
      <c r="BN2473" s="314"/>
      <c r="BO2473" s="314"/>
      <c r="BP2473" s="1"/>
      <c r="BQ2473" s="120">
        <f>IF($F$3="","",IF(N2473=$F$3,COUNTIF(BQ$23:BQ2472,"&gt;0")+1,0))</f>
        <v>0</v>
      </c>
      <c r="BR2473" s="1"/>
      <c r="BS2473" s="20" t="str">
        <f>IF($N2473="","",IF(VLOOKUP(VLOOKUP($N2473,IMPOSTAZIONI!$E$6:$I$13,5,FALSE),IMPOSTAZIONI!$B$25:$N$32,3,FALSE)=0,"",VLOOKUP(VLOOKUP($N2473,IMPOSTAZIONI!$E$6:$I$13,5,FALSE),IMPOSTAZIONI!$B$25:$N$32,3,FALSE)))</f>
        <v/>
      </c>
      <c r="BT2473" s="20" t="str">
        <f>IF($N2473="","",IF(VLOOKUP(VLOOKUP($N2473,IMPOSTAZIONI!$E$6:$I$13,5,FALSE),IMPOSTAZIONI!$B$25:$N$32,6,FALSE)=0,"",VLOOKUP(VLOOKUP($N2473,IMPOSTAZIONI!$E$6:$I$13,5,FALSE),IMPOSTAZIONI!$B$25:$N$32,6,FALSE)))</f>
        <v/>
      </c>
      <c r="BU2473" s="20" t="str">
        <f>IF($N2473="","",IF(VLOOKUP(VLOOKUP($N2473,IMPOSTAZIONI!$E$6:$I$13,5,FALSE),IMPOSTAZIONI!$B$25:$N$32,9,FALSE)=0,"",VLOOKUP(VLOOKUP($N2473,IMPOSTAZIONI!$E$6:$I$13,5,FALSE),IMPOSTAZIONI!$B$25:$N$32,9,FALSE)))</f>
        <v/>
      </c>
      <c r="BV2473" s="20" t="str">
        <f>IF($N2473="","",IF(VLOOKUP(VLOOKUP($N2473,IMPOSTAZIONI!$E$6:$I$13,5,FALSE),IMPOSTAZIONI!$B$25:$N$32,12,FALSE)=0,"",VLOOKUP(VLOOKUP($N2473,IMPOSTAZIONI!$E$6:$I$13,5,FALSE),IMPOSTAZIONI!$B$25:$N$32,12,FALSE)))</f>
        <v/>
      </c>
      <c r="BW2473" s="221" t="str">
        <f t="shared" si="627"/>
        <v/>
      </c>
      <c r="BX2473" s="221" t="str">
        <f t="shared" si="628"/>
        <v/>
      </c>
      <c r="BY2473" s="221">
        <f t="shared" si="629"/>
        <v>0</v>
      </c>
      <c r="BZ2473" s="231">
        <f t="shared" si="630"/>
        <v>0</v>
      </c>
      <c r="CA2473" s="246">
        <f t="shared" si="631"/>
        <v>0</v>
      </c>
      <c r="CB2473" s="246">
        <f t="shared" si="632"/>
        <v>0</v>
      </c>
      <c r="CC2473" s="246" t="str">
        <f t="shared" si="633"/>
        <v/>
      </c>
      <c r="CD2473" s="246">
        <f t="shared" si="634"/>
        <v>5</v>
      </c>
      <c r="CE2473" s="246">
        <f t="shared" si="635"/>
        <v>0</v>
      </c>
      <c r="CF2473" s="276">
        <f t="shared" si="636"/>
        <v>0</v>
      </c>
      <c r="CG2473" s="277">
        <f t="shared" si="636"/>
        <v>0</v>
      </c>
      <c r="CH2473" s="277">
        <f t="shared" si="636"/>
        <v>0</v>
      </c>
      <c r="CI2473" s="278">
        <f t="shared" si="636"/>
        <v>0</v>
      </c>
      <c r="CJ2473" s="280">
        <f t="shared" si="637"/>
        <v>0</v>
      </c>
      <c r="CK2473" s="232">
        <f t="shared" si="638"/>
        <v>0</v>
      </c>
      <c r="CL2473" s="1"/>
    </row>
    <row r="2474" spans="1:90" ht="18" customHeight="1">
      <c r="A2474" s="1"/>
      <c r="B2474" s="1"/>
      <c r="C2474" s="314"/>
      <c r="D2474" s="287" t="str">
        <f t="shared" si="625"/>
        <v/>
      </c>
      <c r="E2474" s="449" t="str">
        <f t="shared" si="626"/>
        <v/>
      </c>
      <c r="F2474" s="450"/>
      <c r="G2474" s="451"/>
      <c r="H2474" s="452"/>
      <c r="I2474" s="453"/>
      <c r="J2474" s="453"/>
      <c r="K2474" s="453"/>
      <c r="L2474" s="453"/>
      <c r="M2474" s="454"/>
      <c r="N2474" s="455"/>
      <c r="O2474" s="456"/>
      <c r="P2474" s="456"/>
      <c r="Q2474" s="456"/>
      <c r="R2474" s="456"/>
      <c r="S2474" s="456"/>
      <c r="T2474" s="456"/>
      <c r="U2474" s="456"/>
      <c r="V2474" s="456"/>
      <c r="W2474" s="456"/>
      <c r="X2474" s="456"/>
      <c r="Y2474" s="456"/>
      <c r="Z2474" s="456"/>
      <c r="AA2474" s="456"/>
      <c r="AB2474" s="456"/>
      <c r="AC2474" s="456"/>
      <c r="AD2474" s="456"/>
      <c r="AE2474" s="457"/>
      <c r="AF2474" s="455"/>
      <c r="AG2474" s="456"/>
      <c r="AH2474" s="456"/>
      <c r="AI2474" s="456"/>
      <c r="AJ2474" s="456"/>
      <c r="AK2474" s="456"/>
      <c r="AL2474" s="456"/>
      <c r="AM2474" s="456"/>
      <c r="AN2474" s="457"/>
      <c r="AO2474" s="455"/>
      <c r="AP2474" s="456"/>
      <c r="AQ2474" s="456"/>
      <c r="AR2474" s="456"/>
      <c r="AS2474" s="456"/>
      <c r="AT2474" s="456"/>
      <c r="AU2474" s="456"/>
      <c r="AV2474" s="456"/>
      <c r="AW2474" s="456"/>
      <c r="AX2474" s="456"/>
      <c r="AY2474" s="456"/>
      <c r="AZ2474" s="456"/>
      <c r="BA2474" s="456"/>
      <c r="BB2474" s="456"/>
      <c r="BC2474" s="456"/>
      <c r="BD2474" s="456"/>
      <c r="BE2474" s="456"/>
      <c r="BF2474" s="456"/>
      <c r="BG2474" s="457"/>
      <c r="BH2474" s="458"/>
      <c r="BI2474" s="459"/>
      <c r="BJ2474" s="459"/>
      <c r="BK2474" s="459"/>
      <c r="BL2474" s="459"/>
      <c r="BM2474" s="460"/>
      <c r="BN2474" s="314"/>
      <c r="BO2474" s="314"/>
      <c r="BP2474" s="1"/>
      <c r="BQ2474" s="120">
        <f>IF($F$3="","",IF(N2474=$F$3,COUNTIF(BQ$23:BQ2473,"&gt;0")+1,0))</f>
        <v>0</v>
      </c>
      <c r="BR2474" s="1"/>
      <c r="BS2474" s="20" t="str">
        <f>IF($N2474="","",IF(VLOOKUP(VLOOKUP($N2474,IMPOSTAZIONI!$E$6:$I$13,5,FALSE),IMPOSTAZIONI!$B$25:$N$32,3,FALSE)=0,"",VLOOKUP(VLOOKUP($N2474,IMPOSTAZIONI!$E$6:$I$13,5,FALSE),IMPOSTAZIONI!$B$25:$N$32,3,FALSE)))</f>
        <v/>
      </c>
      <c r="BT2474" s="20" t="str">
        <f>IF($N2474="","",IF(VLOOKUP(VLOOKUP($N2474,IMPOSTAZIONI!$E$6:$I$13,5,FALSE),IMPOSTAZIONI!$B$25:$N$32,6,FALSE)=0,"",VLOOKUP(VLOOKUP($N2474,IMPOSTAZIONI!$E$6:$I$13,5,FALSE),IMPOSTAZIONI!$B$25:$N$32,6,FALSE)))</f>
        <v/>
      </c>
      <c r="BU2474" s="20" t="str">
        <f>IF($N2474="","",IF(VLOOKUP(VLOOKUP($N2474,IMPOSTAZIONI!$E$6:$I$13,5,FALSE),IMPOSTAZIONI!$B$25:$N$32,9,FALSE)=0,"",VLOOKUP(VLOOKUP($N2474,IMPOSTAZIONI!$E$6:$I$13,5,FALSE),IMPOSTAZIONI!$B$25:$N$32,9,FALSE)))</f>
        <v/>
      </c>
      <c r="BV2474" s="20" t="str">
        <f>IF($N2474="","",IF(VLOOKUP(VLOOKUP($N2474,IMPOSTAZIONI!$E$6:$I$13,5,FALSE),IMPOSTAZIONI!$B$25:$N$32,12,FALSE)=0,"",VLOOKUP(VLOOKUP($N2474,IMPOSTAZIONI!$E$6:$I$13,5,FALSE),IMPOSTAZIONI!$B$25:$N$32,12,FALSE)))</f>
        <v/>
      </c>
      <c r="BW2474" s="221" t="str">
        <f t="shared" si="627"/>
        <v/>
      </c>
      <c r="BX2474" s="221" t="str">
        <f t="shared" si="628"/>
        <v/>
      </c>
      <c r="BY2474" s="221">
        <f t="shared" si="629"/>
        <v>0</v>
      </c>
      <c r="BZ2474" s="231">
        <f t="shared" si="630"/>
        <v>0</v>
      </c>
      <c r="CA2474" s="246">
        <f t="shared" si="631"/>
        <v>0</v>
      </c>
      <c r="CB2474" s="246">
        <f t="shared" si="632"/>
        <v>0</v>
      </c>
      <c r="CC2474" s="246" t="str">
        <f t="shared" si="633"/>
        <v/>
      </c>
      <c r="CD2474" s="246">
        <f t="shared" si="634"/>
        <v>5</v>
      </c>
      <c r="CE2474" s="246">
        <f t="shared" si="635"/>
        <v>0</v>
      </c>
      <c r="CF2474" s="276">
        <f t="shared" si="636"/>
        <v>0</v>
      </c>
      <c r="CG2474" s="277">
        <f t="shared" si="636"/>
        <v>0</v>
      </c>
      <c r="CH2474" s="277">
        <f t="shared" si="636"/>
        <v>0</v>
      </c>
      <c r="CI2474" s="278">
        <f t="shared" si="636"/>
        <v>0</v>
      </c>
      <c r="CJ2474" s="280">
        <f t="shared" si="637"/>
        <v>0</v>
      </c>
      <c r="CK2474" s="232">
        <f t="shared" si="638"/>
        <v>0</v>
      </c>
      <c r="CL2474" s="1"/>
    </row>
    <row r="2475" spans="1:90" ht="18" customHeight="1">
      <c r="A2475" s="1"/>
      <c r="B2475" s="1"/>
      <c r="C2475" s="314"/>
      <c r="D2475" s="287" t="str">
        <f t="shared" si="625"/>
        <v/>
      </c>
      <c r="E2475" s="449" t="str">
        <f t="shared" si="626"/>
        <v/>
      </c>
      <c r="F2475" s="450"/>
      <c r="G2475" s="451"/>
      <c r="H2475" s="452"/>
      <c r="I2475" s="453"/>
      <c r="J2475" s="453"/>
      <c r="K2475" s="453"/>
      <c r="L2475" s="453"/>
      <c r="M2475" s="454"/>
      <c r="N2475" s="455"/>
      <c r="O2475" s="456"/>
      <c r="P2475" s="456"/>
      <c r="Q2475" s="456"/>
      <c r="R2475" s="456"/>
      <c r="S2475" s="456"/>
      <c r="T2475" s="456"/>
      <c r="U2475" s="456"/>
      <c r="V2475" s="456"/>
      <c r="W2475" s="456"/>
      <c r="X2475" s="456"/>
      <c r="Y2475" s="456"/>
      <c r="Z2475" s="456"/>
      <c r="AA2475" s="456"/>
      <c r="AB2475" s="456"/>
      <c r="AC2475" s="456"/>
      <c r="AD2475" s="456"/>
      <c r="AE2475" s="457"/>
      <c r="AF2475" s="455"/>
      <c r="AG2475" s="456"/>
      <c r="AH2475" s="456"/>
      <c r="AI2475" s="456"/>
      <c r="AJ2475" s="456"/>
      <c r="AK2475" s="456"/>
      <c r="AL2475" s="456"/>
      <c r="AM2475" s="456"/>
      <c r="AN2475" s="457"/>
      <c r="AO2475" s="455"/>
      <c r="AP2475" s="456"/>
      <c r="AQ2475" s="456"/>
      <c r="AR2475" s="456"/>
      <c r="AS2475" s="456"/>
      <c r="AT2475" s="456"/>
      <c r="AU2475" s="456"/>
      <c r="AV2475" s="456"/>
      <c r="AW2475" s="456"/>
      <c r="AX2475" s="456"/>
      <c r="AY2475" s="456"/>
      <c r="AZ2475" s="456"/>
      <c r="BA2475" s="456"/>
      <c r="BB2475" s="456"/>
      <c r="BC2475" s="456"/>
      <c r="BD2475" s="456"/>
      <c r="BE2475" s="456"/>
      <c r="BF2475" s="456"/>
      <c r="BG2475" s="457"/>
      <c r="BH2475" s="458"/>
      <c r="BI2475" s="459"/>
      <c r="BJ2475" s="459"/>
      <c r="BK2475" s="459"/>
      <c r="BL2475" s="459"/>
      <c r="BM2475" s="460"/>
      <c r="BN2475" s="314"/>
      <c r="BO2475" s="314"/>
      <c r="BP2475" s="1"/>
      <c r="BQ2475" s="120">
        <f>IF($F$3="","",IF(N2475=$F$3,COUNTIF(BQ$23:BQ2474,"&gt;0")+1,0))</f>
        <v>0</v>
      </c>
      <c r="BR2475" s="1"/>
      <c r="BS2475" s="20" t="str">
        <f>IF($N2475="","",IF(VLOOKUP(VLOOKUP($N2475,IMPOSTAZIONI!$E$6:$I$13,5,FALSE),IMPOSTAZIONI!$B$25:$N$32,3,FALSE)=0,"",VLOOKUP(VLOOKUP($N2475,IMPOSTAZIONI!$E$6:$I$13,5,FALSE),IMPOSTAZIONI!$B$25:$N$32,3,FALSE)))</f>
        <v/>
      </c>
      <c r="BT2475" s="20" t="str">
        <f>IF($N2475="","",IF(VLOOKUP(VLOOKUP($N2475,IMPOSTAZIONI!$E$6:$I$13,5,FALSE),IMPOSTAZIONI!$B$25:$N$32,6,FALSE)=0,"",VLOOKUP(VLOOKUP($N2475,IMPOSTAZIONI!$E$6:$I$13,5,FALSE),IMPOSTAZIONI!$B$25:$N$32,6,FALSE)))</f>
        <v/>
      </c>
      <c r="BU2475" s="20" t="str">
        <f>IF($N2475="","",IF(VLOOKUP(VLOOKUP($N2475,IMPOSTAZIONI!$E$6:$I$13,5,FALSE),IMPOSTAZIONI!$B$25:$N$32,9,FALSE)=0,"",VLOOKUP(VLOOKUP($N2475,IMPOSTAZIONI!$E$6:$I$13,5,FALSE),IMPOSTAZIONI!$B$25:$N$32,9,FALSE)))</f>
        <v/>
      </c>
      <c r="BV2475" s="20" t="str">
        <f>IF($N2475="","",IF(VLOOKUP(VLOOKUP($N2475,IMPOSTAZIONI!$E$6:$I$13,5,FALSE),IMPOSTAZIONI!$B$25:$N$32,12,FALSE)=0,"",VLOOKUP(VLOOKUP($N2475,IMPOSTAZIONI!$E$6:$I$13,5,FALSE),IMPOSTAZIONI!$B$25:$N$32,12,FALSE)))</f>
        <v/>
      </c>
      <c r="BW2475" s="221" t="str">
        <f t="shared" si="627"/>
        <v/>
      </c>
      <c r="BX2475" s="221" t="str">
        <f t="shared" si="628"/>
        <v/>
      </c>
      <c r="BY2475" s="221">
        <f t="shared" si="629"/>
        <v>0</v>
      </c>
      <c r="BZ2475" s="231">
        <f t="shared" si="630"/>
        <v>0</v>
      </c>
      <c r="CA2475" s="246">
        <f t="shared" si="631"/>
        <v>0</v>
      </c>
      <c r="CB2475" s="246">
        <f t="shared" si="632"/>
        <v>0</v>
      </c>
      <c r="CC2475" s="246" t="str">
        <f t="shared" si="633"/>
        <v/>
      </c>
      <c r="CD2475" s="246">
        <f t="shared" si="634"/>
        <v>5</v>
      </c>
      <c r="CE2475" s="246">
        <f t="shared" si="635"/>
        <v>0</v>
      </c>
      <c r="CF2475" s="276">
        <f t="shared" si="636"/>
        <v>0</v>
      </c>
      <c r="CG2475" s="277">
        <f t="shared" si="636"/>
        <v>0</v>
      </c>
      <c r="CH2475" s="277">
        <f t="shared" si="636"/>
        <v>0</v>
      </c>
      <c r="CI2475" s="278">
        <f t="shared" si="636"/>
        <v>0</v>
      </c>
      <c r="CJ2475" s="280">
        <f t="shared" si="637"/>
        <v>0</v>
      </c>
      <c r="CK2475" s="232">
        <f t="shared" si="638"/>
        <v>0</v>
      </c>
      <c r="CL2475" s="1"/>
    </row>
    <row r="2476" spans="1:90" ht="18" customHeight="1">
      <c r="A2476" s="1"/>
      <c r="B2476" s="1"/>
      <c r="C2476" s="314"/>
      <c r="D2476" s="287" t="str">
        <f t="shared" si="625"/>
        <v/>
      </c>
      <c r="E2476" s="449" t="str">
        <f t="shared" si="626"/>
        <v/>
      </c>
      <c r="F2476" s="450"/>
      <c r="G2476" s="451"/>
      <c r="H2476" s="452"/>
      <c r="I2476" s="453"/>
      <c r="J2476" s="453"/>
      <c r="K2476" s="453"/>
      <c r="L2476" s="453"/>
      <c r="M2476" s="454"/>
      <c r="N2476" s="455"/>
      <c r="O2476" s="456"/>
      <c r="P2476" s="456"/>
      <c r="Q2476" s="456"/>
      <c r="R2476" s="456"/>
      <c r="S2476" s="456"/>
      <c r="T2476" s="456"/>
      <c r="U2476" s="456"/>
      <c r="V2476" s="456"/>
      <c r="W2476" s="456"/>
      <c r="X2476" s="456"/>
      <c r="Y2476" s="456"/>
      <c r="Z2476" s="456"/>
      <c r="AA2476" s="456"/>
      <c r="AB2476" s="456"/>
      <c r="AC2476" s="456"/>
      <c r="AD2476" s="456"/>
      <c r="AE2476" s="457"/>
      <c r="AF2476" s="455"/>
      <c r="AG2476" s="456"/>
      <c r="AH2476" s="456"/>
      <c r="AI2476" s="456"/>
      <c r="AJ2476" s="456"/>
      <c r="AK2476" s="456"/>
      <c r="AL2476" s="456"/>
      <c r="AM2476" s="456"/>
      <c r="AN2476" s="457"/>
      <c r="AO2476" s="455"/>
      <c r="AP2476" s="456"/>
      <c r="AQ2476" s="456"/>
      <c r="AR2476" s="456"/>
      <c r="AS2476" s="456"/>
      <c r="AT2476" s="456"/>
      <c r="AU2476" s="456"/>
      <c r="AV2476" s="456"/>
      <c r="AW2476" s="456"/>
      <c r="AX2476" s="456"/>
      <c r="AY2476" s="456"/>
      <c r="AZ2476" s="456"/>
      <c r="BA2476" s="456"/>
      <c r="BB2476" s="456"/>
      <c r="BC2476" s="456"/>
      <c r="BD2476" s="456"/>
      <c r="BE2476" s="456"/>
      <c r="BF2476" s="456"/>
      <c r="BG2476" s="457"/>
      <c r="BH2476" s="458"/>
      <c r="BI2476" s="459"/>
      <c r="BJ2476" s="459"/>
      <c r="BK2476" s="459"/>
      <c r="BL2476" s="459"/>
      <c r="BM2476" s="460"/>
      <c r="BN2476" s="314"/>
      <c r="BO2476" s="314"/>
      <c r="BP2476" s="1"/>
      <c r="BQ2476" s="120">
        <f>IF($F$3="","",IF(N2476=$F$3,COUNTIF(BQ$23:BQ2475,"&gt;0")+1,0))</f>
        <v>0</v>
      </c>
      <c r="BR2476" s="1"/>
      <c r="BS2476" s="20" t="str">
        <f>IF($N2476="","",IF(VLOOKUP(VLOOKUP($N2476,IMPOSTAZIONI!$E$6:$I$13,5,FALSE),IMPOSTAZIONI!$B$25:$N$32,3,FALSE)=0,"",VLOOKUP(VLOOKUP($N2476,IMPOSTAZIONI!$E$6:$I$13,5,FALSE),IMPOSTAZIONI!$B$25:$N$32,3,FALSE)))</f>
        <v/>
      </c>
      <c r="BT2476" s="20" t="str">
        <f>IF($N2476="","",IF(VLOOKUP(VLOOKUP($N2476,IMPOSTAZIONI!$E$6:$I$13,5,FALSE),IMPOSTAZIONI!$B$25:$N$32,6,FALSE)=0,"",VLOOKUP(VLOOKUP($N2476,IMPOSTAZIONI!$E$6:$I$13,5,FALSE),IMPOSTAZIONI!$B$25:$N$32,6,FALSE)))</f>
        <v/>
      </c>
      <c r="BU2476" s="20" t="str">
        <f>IF($N2476="","",IF(VLOOKUP(VLOOKUP($N2476,IMPOSTAZIONI!$E$6:$I$13,5,FALSE),IMPOSTAZIONI!$B$25:$N$32,9,FALSE)=0,"",VLOOKUP(VLOOKUP($N2476,IMPOSTAZIONI!$E$6:$I$13,5,FALSE),IMPOSTAZIONI!$B$25:$N$32,9,FALSE)))</f>
        <v/>
      </c>
      <c r="BV2476" s="20" t="str">
        <f>IF($N2476="","",IF(VLOOKUP(VLOOKUP($N2476,IMPOSTAZIONI!$E$6:$I$13,5,FALSE),IMPOSTAZIONI!$B$25:$N$32,12,FALSE)=0,"",VLOOKUP(VLOOKUP($N2476,IMPOSTAZIONI!$E$6:$I$13,5,FALSE),IMPOSTAZIONI!$B$25:$N$32,12,FALSE)))</f>
        <v/>
      </c>
      <c r="BW2476" s="221" t="str">
        <f t="shared" si="627"/>
        <v/>
      </c>
      <c r="BX2476" s="221" t="str">
        <f t="shared" si="628"/>
        <v/>
      </c>
      <c r="BY2476" s="221">
        <f t="shared" si="629"/>
        <v>0</v>
      </c>
      <c r="BZ2476" s="231">
        <f t="shared" si="630"/>
        <v>0</v>
      </c>
      <c r="CA2476" s="246">
        <f t="shared" si="631"/>
        <v>0</v>
      </c>
      <c r="CB2476" s="246">
        <f t="shared" si="632"/>
        <v>0</v>
      </c>
      <c r="CC2476" s="246" t="str">
        <f t="shared" si="633"/>
        <v/>
      </c>
      <c r="CD2476" s="246">
        <f t="shared" si="634"/>
        <v>5</v>
      </c>
      <c r="CE2476" s="246">
        <f t="shared" si="635"/>
        <v>0</v>
      </c>
      <c r="CF2476" s="276">
        <f t="shared" si="636"/>
        <v>0</v>
      </c>
      <c r="CG2476" s="277">
        <f t="shared" si="636"/>
        <v>0</v>
      </c>
      <c r="CH2476" s="277">
        <f t="shared" si="636"/>
        <v>0</v>
      </c>
      <c r="CI2476" s="278">
        <f t="shared" si="636"/>
        <v>0</v>
      </c>
      <c r="CJ2476" s="280">
        <f t="shared" si="637"/>
        <v>0</v>
      </c>
      <c r="CK2476" s="232">
        <f t="shared" si="638"/>
        <v>0</v>
      </c>
      <c r="CL2476" s="1"/>
    </row>
    <row r="2477" spans="1:90" ht="18" customHeight="1">
      <c r="A2477" s="1"/>
      <c r="B2477" s="1"/>
      <c r="C2477" s="314"/>
      <c r="D2477" s="287" t="str">
        <f t="shared" si="625"/>
        <v/>
      </c>
      <c r="E2477" s="449" t="str">
        <f t="shared" si="626"/>
        <v/>
      </c>
      <c r="F2477" s="450"/>
      <c r="G2477" s="451"/>
      <c r="H2477" s="452"/>
      <c r="I2477" s="453"/>
      <c r="J2477" s="453"/>
      <c r="K2477" s="453"/>
      <c r="L2477" s="453"/>
      <c r="M2477" s="454"/>
      <c r="N2477" s="455"/>
      <c r="O2477" s="456"/>
      <c r="P2477" s="456"/>
      <c r="Q2477" s="456"/>
      <c r="R2477" s="456"/>
      <c r="S2477" s="456"/>
      <c r="T2477" s="456"/>
      <c r="U2477" s="456"/>
      <c r="V2477" s="456"/>
      <c r="W2477" s="456"/>
      <c r="X2477" s="456"/>
      <c r="Y2477" s="456"/>
      <c r="Z2477" s="456"/>
      <c r="AA2477" s="456"/>
      <c r="AB2477" s="456"/>
      <c r="AC2477" s="456"/>
      <c r="AD2477" s="456"/>
      <c r="AE2477" s="457"/>
      <c r="AF2477" s="455"/>
      <c r="AG2477" s="456"/>
      <c r="AH2477" s="456"/>
      <c r="AI2477" s="456"/>
      <c r="AJ2477" s="456"/>
      <c r="AK2477" s="456"/>
      <c r="AL2477" s="456"/>
      <c r="AM2477" s="456"/>
      <c r="AN2477" s="457"/>
      <c r="AO2477" s="455"/>
      <c r="AP2477" s="456"/>
      <c r="AQ2477" s="456"/>
      <c r="AR2477" s="456"/>
      <c r="AS2477" s="456"/>
      <c r="AT2477" s="456"/>
      <c r="AU2477" s="456"/>
      <c r="AV2477" s="456"/>
      <c r="AW2477" s="456"/>
      <c r="AX2477" s="456"/>
      <c r="AY2477" s="456"/>
      <c r="AZ2477" s="456"/>
      <c r="BA2477" s="456"/>
      <c r="BB2477" s="456"/>
      <c r="BC2477" s="456"/>
      <c r="BD2477" s="456"/>
      <c r="BE2477" s="456"/>
      <c r="BF2477" s="456"/>
      <c r="BG2477" s="457"/>
      <c r="BH2477" s="458"/>
      <c r="BI2477" s="459"/>
      <c r="BJ2477" s="459"/>
      <c r="BK2477" s="459"/>
      <c r="BL2477" s="459"/>
      <c r="BM2477" s="460"/>
      <c r="BN2477" s="314"/>
      <c r="BO2477" s="314"/>
      <c r="BP2477" s="1"/>
      <c r="BQ2477" s="120">
        <f>IF($F$3="","",IF(N2477=$F$3,COUNTIF(BQ$23:BQ2476,"&gt;0")+1,0))</f>
        <v>0</v>
      </c>
      <c r="BR2477" s="1"/>
      <c r="BS2477" s="20" t="str">
        <f>IF($N2477="","",IF(VLOOKUP(VLOOKUP($N2477,IMPOSTAZIONI!$E$6:$I$13,5,FALSE),IMPOSTAZIONI!$B$25:$N$32,3,FALSE)=0,"",VLOOKUP(VLOOKUP($N2477,IMPOSTAZIONI!$E$6:$I$13,5,FALSE),IMPOSTAZIONI!$B$25:$N$32,3,FALSE)))</f>
        <v/>
      </c>
      <c r="BT2477" s="20" t="str">
        <f>IF($N2477="","",IF(VLOOKUP(VLOOKUP($N2477,IMPOSTAZIONI!$E$6:$I$13,5,FALSE),IMPOSTAZIONI!$B$25:$N$32,6,FALSE)=0,"",VLOOKUP(VLOOKUP($N2477,IMPOSTAZIONI!$E$6:$I$13,5,FALSE),IMPOSTAZIONI!$B$25:$N$32,6,FALSE)))</f>
        <v/>
      </c>
      <c r="BU2477" s="20" t="str">
        <f>IF($N2477="","",IF(VLOOKUP(VLOOKUP($N2477,IMPOSTAZIONI!$E$6:$I$13,5,FALSE),IMPOSTAZIONI!$B$25:$N$32,9,FALSE)=0,"",VLOOKUP(VLOOKUP($N2477,IMPOSTAZIONI!$E$6:$I$13,5,FALSE),IMPOSTAZIONI!$B$25:$N$32,9,FALSE)))</f>
        <v/>
      </c>
      <c r="BV2477" s="20" t="str">
        <f>IF($N2477="","",IF(VLOOKUP(VLOOKUP($N2477,IMPOSTAZIONI!$E$6:$I$13,5,FALSE),IMPOSTAZIONI!$B$25:$N$32,12,FALSE)=0,"",VLOOKUP(VLOOKUP($N2477,IMPOSTAZIONI!$E$6:$I$13,5,FALSE),IMPOSTAZIONI!$B$25:$N$32,12,FALSE)))</f>
        <v/>
      </c>
      <c r="BW2477" s="221" t="str">
        <f t="shared" si="627"/>
        <v/>
      </c>
      <c r="BX2477" s="221" t="str">
        <f t="shared" si="628"/>
        <v/>
      </c>
      <c r="BY2477" s="221">
        <f t="shared" si="629"/>
        <v>0</v>
      </c>
      <c r="BZ2477" s="231">
        <f t="shared" si="630"/>
        <v>0</v>
      </c>
      <c r="CA2477" s="246">
        <f t="shared" si="631"/>
        <v>0</v>
      </c>
      <c r="CB2477" s="246">
        <f t="shared" si="632"/>
        <v>0</v>
      </c>
      <c r="CC2477" s="246" t="str">
        <f t="shared" si="633"/>
        <v/>
      </c>
      <c r="CD2477" s="246">
        <f t="shared" si="634"/>
        <v>5</v>
      </c>
      <c r="CE2477" s="246">
        <f t="shared" si="635"/>
        <v>0</v>
      </c>
      <c r="CF2477" s="276">
        <f t="shared" si="636"/>
        <v>0</v>
      </c>
      <c r="CG2477" s="277">
        <f t="shared" si="636"/>
        <v>0</v>
      </c>
      <c r="CH2477" s="277">
        <f t="shared" si="636"/>
        <v>0</v>
      </c>
      <c r="CI2477" s="278">
        <f t="shared" si="636"/>
        <v>0</v>
      </c>
      <c r="CJ2477" s="280">
        <f t="shared" si="637"/>
        <v>0</v>
      </c>
      <c r="CK2477" s="232">
        <f t="shared" si="638"/>
        <v>0</v>
      </c>
      <c r="CL2477" s="1"/>
    </row>
    <row r="2478" spans="1:90" ht="18" customHeight="1">
      <c r="A2478" s="1"/>
      <c r="B2478" s="1"/>
      <c r="C2478" s="314"/>
      <c r="D2478" s="287" t="str">
        <f t="shared" si="625"/>
        <v/>
      </c>
      <c r="E2478" s="449" t="str">
        <f t="shared" si="626"/>
        <v/>
      </c>
      <c r="F2478" s="450"/>
      <c r="G2478" s="451"/>
      <c r="H2478" s="452"/>
      <c r="I2478" s="453"/>
      <c r="J2478" s="453"/>
      <c r="K2478" s="453"/>
      <c r="L2478" s="453"/>
      <c r="M2478" s="454"/>
      <c r="N2478" s="455"/>
      <c r="O2478" s="456"/>
      <c r="P2478" s="456"/>
      <c r="Q2478" s="456"/>
      <c r="R2478" s="456"/>
      <c r="S2478" s="456"/>
      <c r="T2478" s="456"/>
      <c r="U2478" s="456"/>
      <c r="V2478" s="456"/>
      <c r="W2478" s="456"/>
      <c r="X2478" s="456"/>
      <c r="Y2478" s="456"/>
      <c r="Z2478" s="456"/>
      <c r="AA2478" s="456"/>
      <c r="AB2478" s="456"/>
      <c r="AC2478" s="456"/>
      <c r="AD2478" s="456"/>
      <c r="AE2478" s="457"/>
      <c r="AF2478" s="455"/>
      <c r="AG2478" s="456"/>
      <c r="AH2478" s="456"/>
      <c r="AI2478" s="456"/>
      <c r="AJ2478" s="456"/>
      <c r="AK2478" s="456"/>
      <c r="AL2478" s="456"/>
      <c r="AM2478" s="456"/>
      <c r="AN2478" s="457"/>
      <c r="AO2478" s="455"/>
      <c r="AP2478" s="456"/>
      <c r="AQ2478" s="456"/>
      <c r="AR2478" s="456"/>
      <c r="AS2478" s="456"/>
      <c r="AT2478" s="456"/>
      <c r="AU2478" s="456"/>
      <c r="AV2478" s="456"/>
      <c r="AW2478" s="456"/>
      <c r="AX2478" s="456"/>
      <c r="AY2478" s="456"/>
      <c r="AZ2478" s="456"/>
      <c r="BA2478" s="456"/>
      <c r="BB2478" s="456"/>
      <c r="BC2478" s="456"/>
      <c r="BD2478" s="456"/>
      <c r="BE2478" s="456"/>
      <c r="BF2478" s="456"/>
      <c r="BG2478" s="457"/>
      <c r="BH2478" s="458"/>
      <c r="BI2478" s="459"/>
      <c r="BJ2478" s="459"/>
      <c r="BK2478" s="459"/>
      <c r="BL2478" s="459"/>
      <c r="BM2478" s="460"/>
      <c r="BN2478" s="314"/>
      <c r="BO2478" s="314"/>
      <c r="BP2478" s="1"/>
      <c r="BQ2478" s="120">
        <f>IF($F$3="","",IF(N2478=$F$3,COUNTIF(BQ$23:BQ2477,"&gt;0")+1,0))</f>
        <v>0</v>
      </c>
      <c r="BR2478" s="1"/>
      <c r="BS2478" s="20" t="str">
        <f>IF($N2478="","",IF(VLOOKUP(VLOOKUP($N2478,IMPOSTAZIONI!$E$6:$I$13,5,FALSE),IMPOSTAZIONI!$B$25:$N$32,3,FALSE)=0,"",VLOOKUP(VLOOKUP($N2478,IMPOSTAZIONI!$E$6:$I$13,5,FALSE),IMPOSTAZIONI!$B$25:$N$32,3,FALSE)))</f>
        <v/>
      </c>
      <c r="BT2478" s="20" t="str">
        <f>IF($N2478="","",IF(VLOOKUP(VLOOKUP($N2478,IMPOSTAZIONI!$E$6:$I$13,5,FALSE),IMPOSTAZIONI!$B$25:$N$32,6,FALSE)=0,"",VLOOKUP(VLOOKUP($N2478,IMPOSTAZIONI!$E$6:$I$13,5,FALSE),IMPOSTAZIONI!$B$25:$N$32,6,FALSE)))</f>
        <v/>
      </c>
      <c r="BU2478" s="20" t="str">
        <f>IF($N2478="","",IF(VLOOKUP(VLOOKUP($N2478,IMPOSTAZIONI!$E$6:$I$13,5,FALSE),IMPOSTAZIONI!$B$25:$N$32,9,FALSE)=0,"",VLOOKUP(VLOOKUP($N2478,IMPOSTAZIONI!$E$6:$I$13,5,FALSE),IMPOSTAZIONI!$B$25:$N$32,9,FALSE)))</f>
        <v/>
      </c>
      <c r="BV2478" s="20" t="str">
        <f>IF($N2478="","",IF(VLOOKUP(VLOOKUP($N2478,IMPOSTAZIONI!$E$6:$I$13,5,FALSE),IMPOSTAZIONI!$B$25:$N$32,12,FALSE)=0,"",VLOOKUP(VLOOKUP($N2478,IMPOSTAZIONI!$E$6:$I$13,5,FALSE),IMPOSTAZIONI!$B$25:$N$32,12,FALSE)))</f>
        <v/>
      </c>
      <c r="BW2478" s="221" t="str">
        <f t="shared" si="627"/>
        <v/>
      </c>
      <c r="BX2478" s="221" t="str">
        <f t="shared" si="628"/>
        <v/>
      </c>
      <c r="BY2478" s="221">
        <f t="shared" si="629"/>
        <v>0</v>
      </c>
      <c r="BZ2478" s="231">
        <f t="shared" si="630"/>
        <v>0</v>
      </c>
      <c r="CA2478" s="246">
        <f t="shared" si="631"/>
        <v>0</v>
      </c>
      <c r="CB2478" s="246">
        <f t="shared" si="632"/>
        <v>0</v>
      </c>
      <c r="CC2478" s="246" t="str">
        <f t="shared" si="633"/>
        <v/>
      </c>
      <c r="CD2478" s="246">
        <f t="shared" si="634"/>
        <v>5</v>
      </c>
      <c r="CE2478" s="246">
        <f t="shared" si="635"/>
        <v>0</v>
      </c>
      <c r="CF2478" s="276">
        <f t="shared" si="636"/>
        <v>0</v>
      </c>
      <c r="CG2478" s="277">
        <f t="shared" si="636"/>
        <v>0</v>
      </c>
      <c r="CH2478" s="277">
        <f t="shared" si="636"/>
        <v>0</v>
      </c>
      <c r="CI2478" s="278">
        <f t="shared" si="636"/>
        <v>0</v>
      </c>
      <c r="CJ2478" s="280">
        <f t="shared" si="637"/>
        <v>0</v>
      </c>
      <c r="CK2478" s="232">
        <f t="shared" si="638"/>
        <v>0</v>
      </c>
      <c r="CL2478" s="1"/>
    </row>
    <row r="2479" spans="1:90" ht="18" customHeight="1">
      <c r="A2479" s="1"/>
      <c r="B2479" s="1"/>
      <c r="C2479" s="314"/>
      <c r="D2479" s="287" t="str">
        <f t="shared" si="625"/>
        <v/>
      </c>
      <c r="E2479" s="449" t="str">
        <f t="shared" si="626"/>
        <v/>
      </c>
      <c r="F2479" s="450"/>
      <c r="G2479" s="451"/>
      <c r="H2479" s="452"/>
      <c r="I2479" s="453"/>
      <c r="J2479" s="453"/>
      <c r="K2479" s="453"/>
      <c r="L2479" s="453"/>
      <c r="M2479" s="454"/>
      <c r="N2479" s="455"/>
      <c r="O2479" s="456"/>
      <c r="P2479" s="456"/>
      <c r="Q2479" s="456"/>
      <c r="R2479" s="456"/>
      <c r="S2479" s="456"/>
      <c r="T2479" s="456"/>
      <c r="U2479" s="456"/>
      <c r="V2479" s="456"/>
      <c r="W2479" s="456"/>
      <c r="X2479" s="456"/>
      <c r="Y2479" s="456"/>
      <c r="Z2479" s="456"/>
      <c r="AA2479" s="456"/>
      <c r="AB2479" s="456"/>
      <c r="AC2479" s="456"/>
      <c r="AD2479" s="456"/>
      <c r="AE2479" s="457"/>
      <c r="AF2479" s="455"/>
      <c r="AG2479" s="456"/>
      <c r="AH2479" s="456"/>
      <c r="AI2479" s="456"/>
      <c r="AJ2479" s="456"/>
      <c r="AK2479" s="456"/>
      <c r="AL2479" s="456"/>
      <c r="AM2479" s="456"/>
      <c r="AN2479" s="457"/>
      <c r="AO2479" s="455"/>
      <c r="AP2479" s="456"/>
      <c r="AQ2479" s="456"/>
      <c r="AR2479" s="456"/>
      <c r="AS2479" s="456"/>
      <c r="AT2479" s="456"/>
      <c r="AU2479" s="456"/>
      <c r="AV2479" s="456"/>
      <c r="AW2479" s="456"/>
      <c r="AX2479" s="456"/>
      <c r="AY2479" s="456"/>
      <c r="AZ2479" s="456"/>
      <c r="BA2479" s="456"/>
      <c r="BB2479" s="456"/>
      <c r="BC2479" s="456"/>
      <c r="BD2479" s="456"/>
      <c r="BE2479" s="456"/>
      <c r="BF2479" s="456"/>
      <c r="BG2479" s="457"/>
      <c r="BH2479" s="458"/>
      <c r="BI2479" s="459"/>
      <c r="BJ2479" s="459"/>
      <c r="BK2479" s="459"/>
      <c r="BL2479" s="459"/>
      <c r="BM2479" s="460"/>
      <c r="BN2479" s="314"/>
      <c r="BO2479" s="314"/>
      <c r="BP2479" s="1"/>
      <c r="BQ2479" s="120">
        <f>IF($F$3="","",IF(N2479=$F$3,COUNTIF(BQ$23:BQ2478,"&gt;0")+1,0))</f>
        <v>0</v>
      </c>
      <c r="BR2479" s="1"/>
      <c r="BS2479" s="20" t="str">
        <f>IF($N2479="","",IF(VLOOKUP(VLOOKUP($N2479,IMPOSTAZIONI!$E$6:$I$13,5,FALSE),IMPOSTAZIONI!$B$25:$N$32,3,FALSE)=0,"",VLOOKUP(VLOOKUP($N2479,IMPOSTAZIONI!$E$6:$I$13,5,FALSE),IMPOSTAZIONI!$B$25:$N$32,3,FALSE)))</f>
        <v/>
      </c>
      <c r="BT2479" s="20" t="str">
        <f>IF($N2479="","",IF(VLOOKUP(VLOOKUP($N2479,IMPOSTAZIONI!$E$6:$I$13,5,FALSE),IMPOSTAZIONI!$B$25:$N$32,6,FALSE)=0,"",VLOOKUP(VLOOKUP($N2479,IMPOSTAZIONI!$E$6:$I$13,5,FALSE),IMPOSTAZIONI!$B$25:$N$32,6,FALSE)))</f>
        <v/>
      </c>
      <c r="BU2479" s="20" t="str">
        <f>IF($N2479="","",IF(VLOOKUP(VLOOKUP($N2479,IMPOSTAZIONI!$E$6:$I$13,5,FALSE),IMPOSTAZIONI!$B$25:$N$32,9,FALSE)=0,"",VLOOKUP(VLOOKUP($N2479,IMPOSTAZIONI!$E$6:$I$13,5,FALSE),IMPOSTAZIONI!$B$25:$N$32,9,FALSE)))</f>
        <v/>
      </c>
      <c r="BV2479" s="20" t="str">
        <f>IF($N2479="","",IF(VLOOKUP(VLOOKUP($N2479,IMPOSTAZIONI!$E$6:$I$13,5,FALSE),IMPOSTAZIONI!$B$25:$N$32,12,FALSE)=0,"",VLOOKUP(VLOOKUP($N2479,IMPOSTAZIONI!$E$6:$I$13,5,FALSE),IMPOSTAZIONI!$B$25:$N$32,12,FALSE)))</f>
        <v/>
      </c>
      <c r="BW2479" s="221" t="str">
        <f t="shared" si="627"/>
        <v/>
      </c>
      <c r="BX2479" s="221" t="str">
        <f t="shared" si="628"/>
        <v/>
      </c>
      <c r="BY2479" s="221">
        <f t="shared" si="629"/>
        <v>0</v>
      </c>
      <c r="BZ2479" s="231">
        <f t="shared" si="630"/>
        <v>0</v>
      </c>
      <c r="CA2479" s="246">
        <f t="shared" si="631"/>
        <v>0</v>
      </c>
      <c r="CB2479" s="246">
        <f t="shared" si="632"/>
        <v>0</v>
      </c>
      <c r="CC2479" s="246" t="str">
        <f t="shared" si="633"/>
        <v/>
      </c>
      <c r="CD2479" s="246">
        <f t="shared" si="634"/>
        <v>5</v>
      </c>
      <c r="CE2479" s="246">
        <f t="shared" si="635"/>
        <v>0</v>
      </c>
      <c r="CF2479" s="276">
        <f t="shared" si="636"/>
        <v>0</v>
      </c>
      <c r="CG2479" s="277">
        <f t="shared" si="636"/>
        <v>0</v>
      </c>
      <c r="CH2479" s="277">
        <f t="shared" si="636"/>
        <v>0</v>
      </c>
      <c r="CI2479" s="278">
        <f t="shared" si="636"/>
        <v>0</v>
      </c>
      <c r="CJ2479" s="280">
        <f t="shared" si="637"/>
        <v>0</v>
      </c>
      <c r="CK2479" s="232">
        <f t="shared" si="638"/>
        <v>0</v>
      </c>
      <c r="CL2479" s="1"/>
    </row>
    <row r="2480" spans="1:90" ht="18" customHeight="1">
      <c r="A2480" s="1"/>
      <c r="B2480" s="1"/>
      <c r="C2480" s="314"/>
      <c r="D2480" s="287" t="str">
        <f t="shared" si="625"/>
        <v/>
      </c>
      <c r="E2480" s="449" t="str">
        <f t="shared" si="626"/>
        <v/>
      </c>
      <c r="F2480" s="450"/>
      <c r="G2480" s="451"/>
      <c r="H2480" s="452"/>
      <c r="I2480" s="453"/>
      <c r="J2480" s="453"/>
      <c r="K2480" s="453"/>
      <c r="L2480" s="453"/>
      <c r="M2480" s="454"/>
      <c r="N2480" s="455"/>
      <c r="O2480" s="456"/>
      <c r="P2480" s="456"/>
      <c r="Q2480" s="456"/>
      <c r="R2480" s="456"/>
      <c r="S2480" s="456"/>
      <c r="T2480" s="456"/>
      <c r="U2480" s="456"/>
      <c r="V2480" s="456"/>
      <c r="W2480" s="456"/>
      <c r="X2480" s="456"/>
      <c r="Y2480" s="456"/>
      <c r="Z2480" s="456"/>
      <c r="AA2480" s="456"/>
      <c r="AB2480" s="456"/>
      <c r="AC2480" s="456"/>
      <c r="AD2480" s="456"/>
      <c r="AE2480" s="457"/>
      <c r="AF2480" s="455"/>
      <c r="AG2480" s="456"/>
      <c r="AH2480" s="456"/>
      <c r="AI2480" s="456"/>
      <c r="AJ2480" s="456"/>
      <c r="AK2480" s="456"/>
      <c r="AL2480" s="456"/>
      <c r="AM2480" s="456"/>
      <c r="AN2480" s="457"/>
      <c r="AO2480" s="455"/>
      <c r="AP2480" s="456"/>
      <c r="AQ2480" s="456"/>
      <c r="AR2480" s="456"/>
      <c r="AS2480" s="456"/>
      <c r="AT2480" s="456"/>
      <c r="AU2480" s="456"/>
      <c r="AV2480" s="456"/>
      <c r="AW2480" s="456"/>
      <c r="AX2480" s="456"/>
      <c r="AY2480" s="456"/>
      <c r="AZ2480" s="456"/>
      <c r="BA2480" s="456"/>
      <c r="BB2480" s="456"/>
      <c r="BC2480" s="456"/>
      <c r="BD2480" s="456"/>
      <c r="BE2480" s="456"/>
      <c r="BF2480" s="456"/>
      <c r="BG2480" s="457"/>
      <c r="BH2480" s="458"/>
      <c r="BI2480" s="459"/>
      <c r="BJ2480" s="459"/>
      <c r="BK2480" s="459"/>
      <c r="BL2480" s="459"/>
      <c r="BM2480" s="460"/>
      <c r="BN2480" s="314"/>
      <c r="BO2480" s="314"/>
      <c r="BP2480" s="1"/>
      <c r="BQ2480" s="120">
        <f>IF($F$3="","",IF(N2480=$F$3,COUNTIF(BQ$23:BQ2479,"&gt;0")+1,0))</f>
        <v>0</v>
      </c>
      <c r="BR2480" s="1"/>
      <c r="BS2480" s="20" t="str">
        <f>IF($N2480="","",IF(VLOOKUP(VLOOKUP($N2480,IMPOSTAZIONI!$E$6:$I$13,5,FALSE),IMPOSTAZIONI!$B$25:$N$32,3,FALSE)=0,"",VLOOKUP(VLOOKUP($N2480,IMPOSTAZIONI!$E$6:$I$13,5,FALSE),IMPOSTAZIONI!$B$25:$N$32,3,FALSE)))</f>
        <v/>
      </c>
      <c r="BT2480" s="20" t="str">
        <f>IF($N2480="","",IF(VLOOKUP(VLOOKUP($N2480,IMPOSTAZIONI!$E$6:$I$13,5,FALSE),IMPOSTAZIONI!$B$25:$N$32,6,FALSE)=0,"",VLOOKUP(VLOOKUP($N2480,IMPOSTAZIONI!$E$6:$I$13,5,FALSE),IMPOSTAZIONI!$B$25:$N$32,6,FALSE)))</f>
        <v/>
      </c>
      <c r="BU2480" s="20" t="str">
        <f>IF($N2480="","",IF(VLOOKUP(VLOOKUP($N2480,IMPOSTAZIONI!$E$6:$I$13,5,FALSE),IMPOSTAZIONI!$B$25:$N$32,9,FALSE)=0,"",VLOOKUP(VLOOKUP($N2480,IMPOSTAZIONI!$E$6:$I$13,5,FALSE),IMPOSTAZIONI!$B$25:$N$32,9,FALSE)))</f>
        <v/>
      </c>
      <c r="BV2480" s="20" t="str">
        <f>IF($N2480="","",IF(VLOOKUP(VLOOKUP($N2480,IMPOSTAZIONI!$E$6:$I$13,5,FALSE),IMPOSTAZIONI!$B$25:$N$32,12,FALSE)=0,"",VLOOKUP(VLOOKUP($N2480,IMPOSTAZIONI!$E$6:$I$13,5,FALSE),IMPOSTAZIONI!$B$25:$N$32,12,FALSE)))</f>
        <v/>
      </c>
      <c r="BW2480" s="221" t="str">
        <f t="shared" si="627"/>
        <v/>
      </c>
      <c r="BX2480" s="221" t="str">
        <f t="shared" si="628"/>
        <v/>
      </c>
      <c r="BY2480" s="221">
        <f t="shared" si="629"/>
        <v>0</v>
      </c>
      <c r="BZ2480" s="231">
        <f t="shared" si="630"/>
        <v>0</v>
      </c>
      <c r="CA2480" s="246">
        <f t="shared" si="631"/>
        <v>0</v>
      </c>
      <c r="CB2480" s="246">
        <f t="shared" si="632"/>
        <v>0</v>
      </c>
      <c r="CC2480" s="246" t="str">
        <f t="shared" si="633"/>
        <v/>
      </c>
      <c r="CD2480" s="246">
        <f t="shared" si="634"/>
        <v>5</v>
      </c>
      <c r="CE2480" s="246">
        <f t="shared" si="635"/>
        <v>0</v>
      </c>
      <c r="CF2480" s="276">
        <f t="shared" si="636"/>
        <v>0</v>
      </c>
      <c r="CG2480" s="277">
        <f t="shared" si="636"/>
        <v>0</v>
      </c>
      <c r="CH2480" s="277">
        <f t="shared" si="636"/>
        <v>0</v>
      </c>
      <c r="CI2480" s="278">
        <f t="shared" si="636"/>
        <v>0</v>
      </c>
      <c r="CJ2480" s="280">
        <f t="shared" si="637"/>
        <v>0</v>
      </c>
      <c r="CK2480" s="232">
        <f t="shared" si="638"/>
        <v>0</v>
      </c>
      <c r="CL2480" s="1"/>
    </row>
    <row r="2481" spans="1:90" ht="18" customHeight="1">
      <c r="A2481" s="1"/>
      <c r="B2481" s="1"/>
      <c r="C2481" s="314"/>
      <c r="D2481" s="287" t="str">
        <f t="shared" ref="D2481:D2544" si="639">IF(BY2481=1,"Errore",IF(BY2481=2,"+ EVN nel gg.",""))</f>
        <v/>
      </c>
      <c r="E2481" s="449" t="str">
        <f t="shared" si="626"/>
        <v/>
      </c>
      <c r="F2481" s="450"/>
      <c r="G2481" s="451"/>
      <c r="H2481" s="452"/>
      <c r="I2481" s="453"/>
      <c r="J2481" s="453"/>
      <c r="K2481" s="453"/>
      <c r="L2481" s="453"/>
      <c r="M2481" s="454"/>
      <c r="N2481" s="455"/>
      <c r="O2481" s="456"/>
      <c r="P2481" s="456"/>
      <c r="Q2481" s="456"/>
      <c r="R2481" s="456"/>
      <c r="S2481" s="456"/>
      <c r="T2481" s="456"/>
      <c r="U2481" s="456"/>
      <c r="V2481" s="456"/>
      <c r="W2481" s="456"/>
      <c r="X2481" s="456"/>
      <c r="Y2481" s="456"/>
      <c r="Z2481" s="456"/>
      <c r="AA2481" s="456"/>
      <c r="AB2481" s="456"/>
      <c r="AC2481" s="456"/>
      <c r="AD2481" s="456"/>
      <c r="AE2481" s="457"/>
      <c r="AF2481" s="455"/>
      <c r="AG2481" s="456"/>
      <c r="AH2481" s="456"/>
      <c r="AI2481" s="456"/>
      <c r="AJ2481" s="456"/>
      <c r="AK2481" s="456"/>
      <c r="AL2481" s="456"/>
      <c r="AM2481" s="456"/>
      <c r="AN2481" s="457"/>
      <c r="AO2481" s="455"/>
      <c r="AP2481" s="456"/>
      <c r="AQ2481" s="456"/>
      <c r="AR2481" s="456"/>
      <c r="AS2481" s="456"/>
      <c r="AT2481" s="456"/>
      <c r="AU2481" s="456"/>
      <c r="AV2481" s="456"/>
      <c r="AW2481" s="456"/>
      <c r="AX2481" s="456"/>
      <c r="AY2481" s="456"/>
      <c r="AZ2481" s="456"/>
      <c r="BA2481" s="456"/>
      <c r="BB2481" s="456"/>
      <c r="BC2481" s="456"/>
      <c r="BD2481" s="456"/>
      <c r="BE2481" s="456"/>
      <c r="BF2481" s="456"/>
      <c r="BG2481" s="457"/>
      <c r="BH2481" s="458"/>
      <c r="BI2481" s="459"/>
      <c r="BJ2481" s="459"/>
      <c r="BK2481" s="459"/>
      <c r="BL2481" s="459"/>
      <c r="BM2481" s="460"/>
      <c r="BN2481" s="314"/>
      <c r="BO2481" s="314"/>
      <c r="BP2481" s="1"/>
      <c r="BQ2481" s="120">
        <f>IF($F$3="","",IF(N2481=$F$3,COUNTIF(BQ$23:BQ2480,"&gt;0")+1,0))</f>
        <v>0</v>
      </c>
      <c r="BR2481" s="1"/>
      <c r="BS2481" s="20" t="str">
        <f>IF($N2481="","",IF(VLOOKUP(VLOOKUP($N2481,IMPOSTAZIONI!$E$6:$I$13,5,FALSE),IMPOSTAZIONI!$B$25:$N$32,3,FALSE)=0,"",VLOOKUP(VLOOKUP($N2481,IMPOSTAZIONI!$E$6:$I$13,5,FALSE),IMPOSTAZIONI!$B$25:$N$32,3,FALSE)))</f>
        <v/>
      </c>
      <c r="BT2481" s="20" t="str">
        <f>IF($N2481="","",IF(VLOOKUP(VLOOKUP($N2481,IMPOSTAZIONI!$E$6:$I$13,5,FALSE),IMPOSTAZIONI!$B$25:$N$32,6,FALSE)=0,"",VLOOKUP(VLOOKUP($N2481,IMPOSTAZIONI!$E$6:$I$13,5,FALSE),IMPOSTAZIONI!$B$25:$N$32,6,FALSE)))</f>
        <v/>
      </c>
      <c r="BU2481" s="20" t="str">
        <f>IF($N2481="","",IF(VLOOKUP(VLOOKUP($N2481,IMPOSTAZIONI!$E$6:$I$13,5,FALSE),IMPOSTAZIONI!$B$25:$N$32,9,FALSE)=0,"",VLOOKUP(VLOOKUP($N2481,IMPOSTAZIONI!$E$6:$I$13,5,FALSE),IMPOSTAZIONI!$B$25:$N$32,9,FALSE)))</f>
        <v/>
      </c>
      <c r="BV2481" s="20" t="str">
        <f>IF($N2481="","",IF(VLOOKUP(VLOOKUP($N2481,IMPOSTAZIONI!$E$6:$I$13,5,FALSE),IMPOSTAZIONI!$B$25:$N$32,12,FALSE)=0,"",VLOOKUP(VLOOKUP($N2481,IMPOSTAZIONI!$E$6:$I$13,5,FALSE),IMPOSTAZIONI!$B$25:$N$32,12,FALSE)))</f>
        <v/>
      </c>
      <c r="BW2481" s="221" t="str">
        <f t="shared" si="627"/>
        <v/>
      </c>
      <c r="BX2481" s="221" t="str">
        <f t="shared" si="628"/>
        <v/>
      </c>
      <c r="BY2481" s="221">
        <f t="shared" si="629"/>
        <v>0</v>
      </c>
      <c r="BZ2481" s="231">
        <f t="shared" si="630"/>
        <v>0</v>
      </c>
      <c r="CA2481" s="246">
        <f t="shared" si="631"/>
        <v>0</v>
      </c>
      <c r="CB2481" s="246">
        <f t="shared" si="632"/>
        <v>0</v>
      </c>
      <c r="CC2481" s="246" t="str">
        <f t="shared" si="633"/>
        <v/>
      </c>
      <c r="CD2481" s="246">
        <f t="shared" si="634"/>
        <v>5</v>
      </c>
      <c r="CE2481" s="246">
        <f t="shared" si="635"/>
        <v>0</v>
      </c>
      <c r="CF2481" s="276">
        <f t="shared" si="636"/>
        <v>0</v>
      </c>
      <c r="CG2481" s="277">
        <f t="shared" si="636"/>
        <v>0</v>
      </c>
      <c r="CH2481" s="277">
        <f t="shared" si="636"/>
        <v>0</v>
      </c>
      <c r="CI2481" s="278">
        <f t="shared" si="636"/>
        <v>0</v>
      </c>
      <c r="CJ2481" s="280">
        <f t="shared" si="637"/>
        <v>0</v>
      </c>
      <c r="CK2481" s="232">
        <f t="shared" si="638"/>
        <v>0</v>
      </c>
      <c r="CL2481" s="1"/>
    </row>
    <row r="2482" spans="1:90" ht="18" customHeight="1">
      <c r="A2482" s="1"/>
      <c r="B2482" s="1"/>
      <c r="C2482" s="314"/>
      <c r="D2482" s="287" t="str">
        <f t="shared" si="639"/>
        <v/>
      </c>
      <c r="E2482" s="449" t="str">
        <f t="shared" si="626"/>
        <v/>
      </c>
      <c r="F2482" s="450"/>
      <c r="G2482" s="451"/>
      <c r="H2482" s="452"/>
      <c r="I2482" s="453"/>
      <c r="J2482" s="453"/>
      <c r="K2482" s="453"/>
      <c r="L2482" s="453"/>
      <c r="M2482" s="454"/>
      <c r="N2482" s="455"/>
      <c r="O2482" s="456"/>
      <c r="P2482" s="456"/>
      <c r="Q2482" s="456"/>
      <c r="R2482" s="456"/>
      <c r="S2482" s="456"/>
      <c r="T2482" s="456"/>
      <c r="U2482" s="456"/>
      <c r="V2482" s="456"/>
      <c r="W2482" s="456"/>
      <c r="X2482" s="456"/>
      <c r="Y2482" s="456"/>
      <c r="Z2482" s="456"/>
      <c r="AA2482" s="456"/>
      <c r="AB2482" s="456"/>
      <c r="AC2482" s="456"/>
      <c r="AD2482" s="456"/>
      <c r="AE2482" s="457"/>
      <c r="AF2482" s="455"/>
      <c r="AG2482" s="456"/>
      <c r="AH2482" s="456"/>
      <c r="AI2482" s="456"/>
      <c r="AJ2482" s="456"/>
      <c r="AK2482" s="456"/>
      <c r="AL2482" s="456"/>
      <c r="AM2482" s="456"/>
      <c r="AN2482" s="457"/>
      <c r="AO2482" s="455"/>
      <c r="AP2482" s="456"/>
      <c r="AQ2482" s="456"/>
      <c r="AR2482" s="456"/>
      <c r="AS2482" s="456"/>
      <c r="AT2482" s="456"/>
      <c r="AU2482" s="456"/>
      <c r="AV2482" s="456"/>
      <c r="AW2482" s="456"/>
      <c r="AX2482" s="456"/>
      <c r="AY2482" s="456"/>
      <c r="AZ2482" s="456"/>
      <c r="BA2482" s="456"/>
      <c r="BB2482" s="456"/>
      <c r="BC2482" s="456"/>
      <c r="BD2482" s="456"/>
      <c r="BE2482" s="456"/>
      <c r="BF2482" s="456"/>
      <c r="BG2482" s="457"/>
      <c r="BH2482" s="458"/>
      <c r="BI2482" s="459"/>
      <c r="BJ2482" s="459"/>
      <c r="BK2482" s="459"/>
      <c r="BL2482" s="459"/>
      <c r="BM2482" s="460"/>
      <c r="BN2482" s="314"/>
      <c r="BO2482" s="314"/>
      <c r="BP2482" s="1"/>
      <c r="BQ2482" s="120">
        <f>IF($F$3="","",IF(N2482=$F$3,COUNTIF(BQ$23:BQ2481,"&gt;0")+1,0))</f>
        <v>0</v>
      </c>
      <c r="BR2482" s="1"/>
      <c r="BS2482" s="20" t="str">
        <f>IF($N2482="","",IF(VLOOKUP(VLOOKUP($N2482,IMPOSTAZIONI!$E$6:$I$13,5,FALSE),IMPOSTAZIONI!$B$25:$N$32,3,FALSE)=0,"",VLOOKUP(VLOOKUP($N2482,IMPOSTAZIONI!$E$6:$I$13,5,FALSE),IMPOSTAZIONI!$B$25:$N$32,3,FALSE)))</f>
        <v/>
      </c>
      <c r="BT2482" s="20" t="str">
        <f>IF($N2482="","",IF(VLOOKUP(VLOOKUP($N2482,IMPOSTAZIONI!$E$6:$I$13,5,FALSE),IMPOSTAZIONI!$B$25:$N$32,6,FALSE)=0,"",VLOOKUP(VLOOKUP($N2482,IMPOSTAZIONI!$E$6:$I$13,5,FALSE),IMPOSTAZIONI!$B$25:$N$32,6,FALSE)))</f>
        <v/>
      </c>
      <c r="BU2482" s="20" t="str">
        <f>IF($N2482="","",IF(VLOOKUP(VLOOKUP($N2482,IMPOSTAZIONI!$E$6:$I$13,5,FALSE),IMPOSTAZIONI!$B$25:$N$32,9,FALSE)=0,"",VLOOKUP(VLOOKUP($N2482,IMPOSTAZIONI!$E$6:$I$13,5,FALSE),IMPOSTAZIONI!$B$25:$N$32,9,FALSE)))</f>
        <v/>
      </c>
      <c r="BV2482" s="20" t="str">
        <f>IF($N2482="","",IF(VLOOKUP(VLOOKUP($N2482,IMPOSTAZIONI!$E$6:$I$13,5,FALSE),IMPOSTAZIONI!$B$25:$N$32,12,FALSE)=0,"",VLOOKUP(VLOOKUP($N2482,IMPOSTAZIONI!$E$6:$I$13,5,FALSE),IMPOSTAZIONI!$B$25:$N$32,12,FALSE)))</f>
        <v/>
      </c>
      <c r="BW2482" s="221" t="str">
        <f t="shared" si="627"/>
        <v/>
      </c>
      <c r="BX2482" s="221" t="str">
        <f t="shared" si="628"/>
        <v/>
      </c>
      <c r="BY2482" s="221">
        <f t="shared" si="629"/>
        <v>0</v>
      </c>
      <c r="BZ2482" s="231">
        <f t="shared" si="630"/>
        <v>0</v>
      </c>
      <c r="CA2482" s="246">
        <f t="shared" si="631"/>
        <v>0</v>
      </c>
      <c r="CB2482" s="246">
        <f t="shared" si="632"/>
        <v>0</v>
      </c>
      <c r="CC2482" s="246" t="str">
        <f t="shared" si="633"/>
        <v/>
      </c>
      <c r="CD2482" s="246">
        <f t="shared" si="634"/>
        <v>5</v>
      </c>
      <c r="CE2482" s="246">
        <f t="shared" si="635"/>
        <v>0</v>
      </c>
      <c r="CF2482" s="276">
        <f t="shared" si="636"/>
        <v>0</v>
      </c>
      <c r="CG2482" s="277">
        <f t="shared" si="636"/>
        <v>0</v>
      </c>
      <c r="CH2482" s="277">
        <f t="shared" si="636"/>
        <v>0</v>
      </c>
      <c r="CI2482" s="278">
        <f t="shared" si="636"/>
        <v>0</v>
      </c>
      <c r="CJ2482" s="280">
        <f t="shared" si="637"/>
        <v>0</v>
      </c>
      <c r="CK2482" s="232">
        <f t="shared" si="638"/>
        <v>0</v>
      </c>
      <c r="CL2482" s="1"/>
    </row>
    <row r="2483" spans="1:90" ht="18" customHeight="1">
      <c r="A2483" s="1"/>
      <c r="B2483" s="1"/>
      <c r="C2483" s="314"/>
      <c r="D2483" s="287" t="str">
        <f t="shared" si="639"/>
        <v/>
      </c>
      <c r="E2483" s="449" t="str">
        <f t="shared" si="626"/>
        <v/>
      </c>
      <c r="F2483" s="450"/>
      <c r="G2483" s="451"/>
      <c r="H2483" s="452"/>
      <c r="I2483" s="453"/>
      <c r="J2483" s="453"/>
      <c r="K2483" s="453"/>
      <c r="L2483" s="453"/>
      <c r="M2483" s="454"/>
      <c r="N2483" s="455"/>
      <c r="O2483" s="456"/>
      <c r="P2483" s="456"/>
      <c r="Q2483" s="456"/>
      <c r="R2483" s="456"/>
      <c r="S2483" s="456"/>
      <c r="T2483" s="456"/>
      <c r="U2483" s="456"/>
      <c r="V2483" s="456"/>
      <c r="W2483" s="456"/>
      <c r="X2483" s="456"/>
      <c r="Y2483" s="456"/>
      <c r="Z2483" s="456"/>
      <c r="AA2483" s="456"/>
      <c r="AB2483" s="456"/>
      <c r="AC2483" s="456"/>
      <c r="AD2483" s="456"/>
      <c r="AE2483" s="457"/>
      <c r="AF2483" s="455"/>
      <c r="AG2483" s="456"/>
      <c r="AH2483" s="456"/>
      <c r="AI2483" s="456"/>
      <c r="AJ2483" s="456"/>
      <c r="AK2483" s="456"/>
      <c r="AL2483" s="456"/>
      <c r="AM2483" s="456"/>
      <c r="AN2483" s="457"/>
      <c r="AO2483" s="455"/>
      <c r="AP2483" s="456"/>
      <c r="AQ2483" s="456"/>
      <c r="AR2483" s="456"/>
      <c r="AS2483" s="456"/>
      <c r="AT2483" s="456"/>
      <c r="AU2483" s="456"/>
      <c r="AV2483" s="456"/>
      <c r="AW2483" s="456"/>
      <c r="AX2483" s="456"/>
      <c r="AY2483" s="456"/>
      <c r="AZ2483" s="456"/>
      <c r="BA2483" s="456"/>
      <c r="BB2483" s="456"/>
      <c r="BC2483" s="456"/>
      <c r="BD2483" s="456"/>
      <c r="BE2483" s="456"/>
      <c r="BF2483" s="456"/>
      <c r="BG2483" s="457"/>
      <c r="BH2483" s="458"/>
      <c r="BI2483" s="459"/>
      <c r="BJ2483" s="459"/>
      <c r="BK2483" s="459"/>
      <c r="BL2483" s="459"/>
      <c r="BM2483" s="460"/>
      <c r="BN2483" s="314"/>
      <c r="BO2483" s="314"/>
      <c r="BP2483" s="1"/>
      <c r="BQ2483" s="120">
        <f>IF($F$3="","",IF(N2483=$F$3,COUNTIF(BQ$23:BQ2482,"&gt;0")+1,0))</f>
        <v>0</v>
      </c>
      <c r="BR2483" s="1"/>
      <c r="BS2483" s="20" t="str">
        <f>IF($N2483="","",IF(VLOOKUP(VLOOKUP($N2483,IMPOSTAZIONI!$E$6:$I$13,5,FALSE),IMPOSTAZIONI!$B$25:$N$32,3,FALSE)=0,"",VLOOKUP(VLOOKUP($N2483,IMPOSTAZIONI!$E$6:$I$13,5,FALSE),IMPOSTAZIONI!$B$25:$N$32,3,FALSE)))</f>
        <v/>
      </c>
      <c r="BT2483" s="20" t="str">
        <f>IF($N2483="","",IF(VLOOKUP(VLOOKUP($N2483,IMPOSTAZIONI!$E$6:$I$13,5,FALSE),IMPOSTAZIONI!$B$25:$N$32,6,FALSE)=0,"",VLOOKUP(VLOOKUP($N2483,IMPOSTAZIONI!$E$6:$I$13,5,FALSE),IMPOSTAZIONI!$B$25:$N$32,6,FALSE)))</f>
        <v/>
      </c>
      <c r="BU2483" s="20" t="str">
        <f>IF($N2483="","",IF(VLOOKUP(VLOOKUP($N2483,IMPOSTAZIONI!$E$6:$I$13,5,FALSE),IMPOSTAZIONI!$B$25:$N$32,9,FALSE)=0,"",VLOOKUP(VLOOKUP($N2483,IMPOSTAZIONI!$E$6:$I$13,5,FALSE),IMPOSTAZIONI!$B$25:$N$32,9,FALSE)))</f>
        <v/>
      </c>
      <c r="BV2483" s="20" t="str">
        <f>IF($N2483="","",IF(VLOOKUP(VLOOKUP($N2483,IMPOSTAZIONI!$E$6:$I$13,5,FALSE),IMPOSTAZIONI!$B$25:$N$32,12,FALSE)=0,"",VLOOKUP(VLOOKUP($N2483,IMPOSTAZIONI!$E$6:$I$13,5,FALSE),IMPOSTAZIONI!$B$25:$N$32,12,FALSE)))</f>
        <v/>
      </c>
      <c r="BW2483" s="221" t="str">
        <f t="shared" si="627"/>
        <v/>
      </c>
      <c r="BX2483" s="221" t="str">
        <f t="shared" si="628"/>
        <v/>
      </c>
      <c r="BY2483" s="221">
        <f t="shared" si="629"/>
        <v>0</v>
      </c>
      <c r="BZ2483" s="231">
        <f t="shared" si="630"/>
        <v>0</v>
      </c>
      <c r="CA2483" s="246">
        <f t="shared" si="631"/>
        <v>0</v>
      </c>
      <c r="CB2483" s="246">
        <f t="shared" si="632"/>
        <v>0</v>
      </c>
      <c r="CC2483" s="246" t="str">
        <f t="shared" si="633"/>
        <v/>
      </c>
      <c r="CD2483" s="246">
        <f t="shared" si="634"/>
        <v>5</v>
      </c>
      <c r="CE2483" s="246">
        <f t="shared" si="635"/>
        <v>0</v>
      </c>
      <c r="CF2483" s="276">
        <f t="shared" si="636"/>
        <v>0</v>
      </c>
      <c r="CG2483" s="277">
        <f t="shared" si="636"/>
        <v>0</v>
      </c>
      <c r="CH2483" s="277">
        <f t="shared" si="636"/>
        <v>0</v>
      </c>
      <c r="CI2483" s="278">
        <f t="shared" si="636"/>
        <v>0</v>
      </c>
      <c r="CJ2483" s="280">
        <f t="shared" si="637"/>
        <v>0</v>
      </c>
      <c r="CK2483" s="232">
        <f t="shared" si="638"/>
        <v>0</v>
      </c>
      <c r="CL2483" s="1"/>
    </row>
    <row r="2484" spans="1:90" ht="18" customHeight="1">
      <c r="A2484" s="1"/>
      <c r="B2484" s="1"/>
      <c r="C2484" s="314"/>
      <c r="D2484" s="287" t="str">
        <f t="shared" si="639"/>
        <v/>
      </c>
      <c r="E2484" s="449" t="str">
        <f t="shared" si="626"/>
        <v/>
      </c>
      <c r="F2484" s="450"/>
      <c r="G2484" s="451"/>
      <c r="H2484" s="452"/>
      <c r="I2484" s="453"/>
      <c r="J2484" s="453"/>
      <c r="K2484" s="453"/>
      <c r="L2484" s="453"/>
      <c r="M2484" s="454"/>
      <c r="N2484" s="455"/>
      <c r="O2484" s="456"/>
      <c r="P2484" s="456"/>
      <c r="Q2484" s="456"/>
      <c r="R2484" s="456"/>
      <c r="S2484" s="456"/>
      <c r="T2484" s="456"/>
      <c r="U2484" s="456"/>
      <c r="V2484" s="456"/>
      <c r="W2484" s="456"/>
      <c r="X2484" s="456"/>
      <c r="Y2484" s="456"/>
      <c r="Z2484" s="456"/>
      <c r="AA2484" s="456"/>
      <c r="AB2484" s="456"/>
      <c r="AC2484" s="456"/>
      <c r="AD2484" s="456"/>
      <c r="AE2484" s="457"/>
      <c r="AF2484" s="455"/>
      <c r="AG2484" s="456"/>
      <c r="AH2484" s="456"/>
      <c r="AI2484" s="456"/>
      <c r="AJ2484" s="456"/>
      <c r="AK2484" s="456"/>
      <c r="AL2484" s="456"/>
      <c r="AM2484" s="456"/>
      <c r="AN2484" s="457"/>
      <c r="AO2484" s="455"/>
      <c r="AP2484" s="456"/>
      <c r="AQ2484" s="456"/>
      <c r="AR2484" s="456"/>
      <c r="AS2484" s="456"/>
      <c r="AT2484" s="456"/>
      <c r="AU2484" s="456"/>
      <c r="AV2484" s="456"/>
      <c r="AW2484" s="456"/>
      <c r="AX2484" s="456"/>
      <c r="AY2484" s="456"/>
      <c r="AZ2484" s="456"/>
      <c r="BA2484" s="456"/>
      <c r="BB2484" s="456"/>
      <c r="BC2484" s="456"/>
      <c r="BD2484" s="456"/>
      <c r="BE2484" s="456"/>
      <c r="BF2484" s="456"/>
      <c r="BG2484" s="457"/>
      <c r="BH2484" s="458"/>
      <c r="BI2484" s="459"/>
      <c r="BJ2484" s="459"/>
      <c r="BK2484" s="459"/>
      <c r="BL2484" s="459"/>
      <c r="BM2484" s="460"/>
      <c r="BN2484" s="314"/>
      <c r="BO2484" s="314"/>
      <c r="BP2484" s="1"/>
      <c r="BQ2484" s="120">
        <f>IF($F$3="","",IF(N2484=$F$3,COUNTIF(BQ$23:BQ2483,"&gt;0")+1,0))</f>
        <v>0</v>
      </c>
      <c r="BR2484" s="1"/>
      <c r="BS2484" s="20" t="str">
        <f>IF($N2484="","",IF(VLOOKUP(VLOOKUP($N2484,IMPOSTAZIONI!$E$6:$I$13,5,FALSE),IMPOSTAZIONI!$B$25:$N$32,3,FALSE)=0,"",VLOOKUP(VLOOKUP($N2484,IMPOSTAZIONI!$E$6:$I$13,5,FALSE),IMPOSTAZIONI!$B$25:$N$32,3,FALSE)))</f>
        <v/>
      </c>
      <c r="BT2484" s="20" t="str">
        <f>IF($N2484="","",IF(VLOOKUP(VLOOKUP($N2484,IMPOSTAZIONI!$E$6:$I$13,5,FALSE),IMPOSTAZIONI!$B$25:$N$32,6,FALSE)=0,"",VLOOKUP(VLOOKUP($N2484,IMPOSTAZIONI!$E$6:$I$13,5,FALSE),IMPOSTAZIONI!$B$25:$N$32,6,FALSE)))</f>
        <v/>
      </c>
      <c r="BU2484" s="20" t="str">
        <f>IF($N2484="","",IF(VLOOKUP(VLOOKUP($N2484,IMPOSTAZIONI!$E$6:$I$13,5,FALSE),IMPOSTAZIONI!$B$25:$N$32,9,FALSE)=0,"",VLOOKUP(VLOOKUP($N2484,IMPOSTAZIONI!$E$6:$I$13,5,FALSE),IMPOSTAZIONI!$B$25:$N$32,9,FALSE)))</f>
        <v/>
      </c>
      <c r="BV2484" s="20" t="str">
        <f>IF($N2484="","",IF(VLOOKUP(VLOOKUP($N2484,IMPOSTAZIONI!$E$6:$I$13,5,FALSE),IMPOSTAZIONI!$B$25:$N$32,12,FALSE)=0,"",VLOOKUP(VLOOKUP($N2484,IMPOSTAZIONI!$E$6:$I$13,5,FALSE),IMPOSTAZIONI!$B$25:$N$32,12,FALSE)))</f>
        <v/>
      </c>
      <c r="BW2484" s="221" t="str">
        <f t="shared" si="627"/>
        <v/>
      </c>
      <c r="BX2484" s="221" t="str">
        <f t="shared" si="628"/>
        <v/>
      </c>
      <c r="BY2484" s="221">
        <f t="shared" si="629"/>
        <v>0</v>
      </c>
      <c r="BZ2484" s="231">
        <f t="shared" si="630"/>
        <v>0</v>
      </c>
      <c r="CA2484" s="246">
        <f t="shared" si="631"/>
        <v>0</v>
      </c>
      <c r="CB2484" s="246">
        <f t="shared" si="632"/>
        <v>0</v>
      </c>
      <c r="CC2484" s="246" t="str">
        <f t="shared" si="633"/>
        <v/>
      </c>
      <c r="CD2484" s="246">
        <f t="shared" si="634"/>
        <v>5</v>
      </c>
      <c r="CE2484" s="246">
        <f t="shared" si="635"/>
        <v>0</v>
      </c>
      <c r="CF2484" s="276">
        <f t="shared" si="636"/>
        <v>0</v>
      </c>
      <c r="CG2484" s="277">
        <f t="shared" si="636"/>
        <v>0</v>
      </c>
      <c r="CH2484" s="277">
        <f t="shared" si="636"/>
        <v>0</v>
      </c>
      <c r="CI2484" s="278">
        <f t="shared" si="636"/>
        <v>0</v>
      </c>
      <c r="CJ2484" s="280">
        <f t="shared" si="637"/>
        <v>0</v>
      </c>
      <c r="CK2484" s="232">
        <f t="shared" si="638"/>
        <v>0</v>
      </c>
      <c r="CL2484" s="1"/>
    </row>
    <row r="2485" spans="1:90" ht="18" customHeight="1">
      <c r="A2485" s="1"/>
      <c r="B2485" s="1"/>
      <c r="C2485" s="314"/>
      <c r="D2485" s="287" t="str">
        <f t="shared" si="639"/>
        <v/>
      </c>
      <c r="E2485" s="449" t="str">
        <f t="shared" si="626"/>
        <v/>
      </c>
      <c r="F2485" s="450"/>
      <c r="G2485" s="451"/>
      <c r="H2485" s="452"/>
      <c r="I2485" s="453"/>
      <c r="J2485" s="453"/>
      <c r="K2485" s="453"/>
      <c r="L2485" s="453"/>
      <c r="M2485" s="454"/>
      <c r="N2485" s="455"/>
      <c r="O2485" s="456"/>
      <c r="P2485" s="456"/>
      <c r="Q2485" s="456"/>
      <c r="R2485" s="456"/>
      <c r="S2485" s="456"/>
      <c r="T2485" s="456"/>
      <c r="U2485" s="456"/>
      <c r="V2485" s="456"/>
      <c r="W2485" s="456"/>
      <c r="X2485" s="456"/>
      <c r="Y2485" s="456"/>
      <c r="Z2485" s="456"/>
      <c r="AA2485" s="456"/>
      <c r="AB2485" s="456"/>
      <c r="AC2485" s="456"/>
      <c r="AD2485" s="456"/>
      <c r="AE2485" s="457"/>
      <c r="AF2485" s="455"/>
      <c r="AG2485" s="456"/>
      <c r="AH2485" s="456"/>
      <c r="AI2485" s="456"/>
      <c r="AJ2485" s="456"/>
      <c r="AK2485" s="456"/>
      <c r="AL2485" s="456"/>
      <c r="AM2485" s="456"/>
      <c r="AN2485" s="457"/>
      <c r="AO2485" s="455"/>
      <c r="AP2485" s="456"/>
      <c r="AQ2485" s="456"/>
      <c r="AR2485" s="456"/>
      <c r="AS2485" s="456"/>
      <c r="AT2485" s="456"/>
      <c r="AU2485" s="456"/>
      <c r="AV2485" s="456"/>
      <c r="AW2485" s="456"/>
      <c r="AX2485" s="456"/>
      <c r="AY2485" s="456"/>
      <c r="AZ2485" s="456"/>
      <c r="BA2485" s="456"/>
      <c r="BB2485" s="456"/>
      <c r="BC2485" s="456"/>
      <c r="BD2485" s="456"/>
      <c r="BE2485" s="456"/>
      <c r="BF2485" s="456"/>
      <c r="BG2485" s="457"/>
      <c r="BH2485" s="458"/>
      <c r="BI2485" s="459"/>
      <c r="BJ2485" s="459"/>
      <c r="BK2485" s="459"/>
      <c r="BL2485" s="459"/>
      <c r="BM2485" s="460"/>
      <c r="BN2485" s="314"/>
      <c r="BO2485" s="314"/>
      <c r="BP2485" s="1"/>
      <c r="BQ2485" s="120">
        <f>IF($F$3="","",IF(N2485=$F$3,COUNTIF(BQ$23:BQ2484,"&gt;0")+1,0))</f>
        <v>0</v>
      </c>
      <c r="BR2485" s="1"/>
      <c r="BS2485" s="20" t="str">
        <f>IF($N2485="","",IF(VLOOKUP(VLOOKUP($N2485,IMPOSTAZIONI!$E$6:$I$13,5,FALSE),IMPOSTAZIONI!$B$25:$N$32,3,FALSE)=0,"",VLOOKUP(VLOOKUP($N2485,IMPOSTAZIONI!$E$6:$I$13,5,FALSE),IMPOSTAZIONI!$B$25:$N$32,3,FALSE)))</f>
        <v/>
      </c>
      <c r="BT2485" s="20" t="str">
        <f>IF($N2485="","",IF(VLOOKUP(VLOOKUP($N2485,IMPOSTAZIONI!$E$6:$I$13,5,FALSE),IMPOSTAZIONI!$B$25:$N$32,6,FALSE)=0,"",VLOOKUP(VLOOKUP($N2485,IMPOSTAZIONI!$E$6:$I$13,5,FALSE),IMPOSTAZIONI!$B$25:$N$32,6,FALSE)))</f>
        <v/>
      </c>
      <c r="BU2485" s="20" t="str">
        <f>IF($N2485="","",IF(VLOOKUP(VLOOKUP($N2485,IMPOSTAZIONI!$E$6:$I$13,5,FALSE),IMPOSTAZIONI!$B$25:$N$32,9,FALSE)=0,"",VLOOKUP(VLOOKUP($N2485,IMPOSTAZIONI!$E$6:$I$13,5,FALSE),IMPOSTAZIONI!$B$25:$N$32,9,FALSE)))</f>
        <v/>
      </c>
      <c r="BV2485" s="20" t="str">
        <f>IF($N2485="","",IF(VLOOKUP(VLOOKUP($N2485,IMPOSTAZIONI!$E$6:$I$13,5,FALSE),IMPOSTAZIONI!$B$25:$N$32,12,FALSE)=0,"",VLOOKUP(VLOOKUP($N2485,IMPOSTAZIONI!$E$6:$I$13,5,FALSE),IMPOSTAZIONI!$B$25:$N$32,12,FALSE)))</f>
        <v/>
      </c>
      <c r="BW2485" s="221" t="str">
        <f t="shared" si="627"/>
        <v/>
      </c>
      <c r="BX2485" s="221" t="str">
        <f t="shared" si="628"/>
        <v/>
      </c>
      <c r="BY2485" s="221">
        <f t="shared" si="629"/>
        <v>0</v>
      </c>
      <c r="BZ2485" s="231">
        <f t="shared" si="630"/>
        <v>0</v>
      </c>
      <c r="CA2485" s="246">
        <f t="shared" si="631"/>
        <v>0</v>
      </c>
      <c r="CB2485" s="246">
        <f t="shared" si="632"/>
        <v>0</v>
      </c>
      <c r="CC2485" s="246" t="str">
        <f t="shared" si="633"/>
        <v/>
      </c>
      <c r="CD2485" s="246">
        <f t="shared" si="634"/>
        <v>5</v>
      </c>
      <c r="CE2485" s="246">
        <f t="shared" si="635"/>
        <v>0</v>
      </c>
      <c r="CF2485" s="276">
        <f t="shared" si="636"/>
        <v>0</v>
      </c>
      <c r="CG2485" s="277">
        <f t="shared" si="636"/>
        <v>0</v>
      </c>
      <c r="CH2485" s="277">
        <f t="shared" si="636"/>
        <v>0</v>
      </c>
      <c r="CI2485" s="278">
        <f t="shared" si="636"/>
        <v>0</v>
      </c>
      <c r="CJ2485" s="280">
        <f t="shared" si="637"/>
        <v>0</v>
      </c>
      <c r="CK2485" s="232">
        <f t="shared" si="638"/>
        <v>0</v>
      </c>
      <c r="CL2485" s="1"/>
    </row>
    <row r="2486" spans="1:90" ht="18" customHeight="1">
      <c r="A2486" s="1"/>
      <c r="B2486" s="1"/>
      <c r="C2486" s="314"/>
      <c r="D2486" s="287" t="str">
        <f t="shared" si="639"/>
        <v/>
      </c>
      <c r="E2486" s="449" t="str">
        <f t="shared" si="626"/>
        <v/>
      </c>
      <c r="F2486" s="450"/>
      <c r="G2486" s="451"/>
      <c r="H2486" s="452"/>
      <c r="I2486" s="453"/>
      <c r="J2486" s="453"/>
      <c r="K2486" s="453"/>
      <c r="L2486" s="453"/>
      <c r="M2486" s="454"/>
      <c r="N2486" s="455"/>
      <c r="O2486" s="456"/>
      <c r="P2486" s="456"/>
      <c r="Q2486" s="456"/>
      <c r="R2486" s="456"/>
      <c r="S2486" s="456"/>
      <c r="T2486" s="456"/>
      <c r="U2486" s="456"/>
      <c r="V2486" s="456"/>
      <c r="W2486" s="456"/>
      <c r="X2486" s="456"/>
      <c r="Y2486" s="456"/>
      <c r="Z2486" s="456"/>
      <c r="AA2486" s="456"/>
      <c r="AB2486" s="456"/>
      <c r="AC2486" s="456"/>
      <c r="AD2486" s="456"/>
      <c r="AE2486" s="457"/>
      <c r="AF2486" s="455"/>
      <c r="AG2486" s="456"/>
      <c r="AH2486" s="456"/>
      <c r="AI2486" s="456"/>
      <c r="AJ2486" s="456"/>
      <c r="AK2486" s="456"/>
      <c r="AL2486" s="456"/>
      <c r="AM2486" s="456"/>
      <c r="AN2486" s="457"/>
      <c r="AO2486" s="455"/>
      <c r="AP2486" s="456"/>
      <c r="AQ2486" s="456"/>
      <c r="AR2486" s="456"/>
      <c r="AS2486" s="456"/>
      <c r="AT2486" s="456"/>
      <c r="AU2486" s="456"/>
      <c r="AV2486" s="456"/>
      <c r="AW2486" s="456"/>
      <c r="AX2486" s="456"/>
      <c r="AY2486" s="456"/>
      <c r="AZ2486" s="456"/>
      <c r="BA2486" s="456"/>
      <c r="BB2486" s="456"/>
      <c r="BC2486" s="456"/>
      <c r="BD2486" s="456"/>
      <c r="BE2486" s="456"/>
      <c r="BF2486" s="456"/>
      <c r="BG2486" s="457"/>
      <c r="BH2486" s="458"/>
      <c r="BI2486" s="459"/>
      <c r="BJ2486" s="459"/>
      <c r="BK2486" s="459"/>
      <c r="BL2486" s="459"/>
      <c r="BM2486" s="460"/>
      <c r="BN2486" s="314"/>
      <c r="BO2486" s="314"/>
      <c r="BP2486" s="1"/>
      <c r="BQ2486" s="120">
        <f>IF($F$3="","",IF(N2486=$F$3,COUNTIF(BQ$23:BQ2485,"&gt;0")+1,0))</f>
        <v>0</v>
      </c>
      <c r="BR2486" s="1"/>
      <c r="BS2486" s="20" t="str">
        <f>IF($N2486="","",IF(VLOOKUP(VLOOKUP($N2486,IMPOSTAZIONI!$E$6:$I$13,5,FALSE),IMPOSTAZIONI!$B$25:$N$32,3,FALSE)=0,"",VLOOKUP(VLOOKUP($N2486,IMPOSTAZIONI!$E$6:$I$13,5,FALSE),IMPOSTAZIONI!$B$25:$N$32,3,FALSE)))</f>
        <v/>
      </c>
      <c r="BT2486" s="20" t="str">
        <f>IF($N2486="","",IF(VLOOKUP(VLOOKUP($N2486,IMPOSTAZIONI!$E$6:$I$13,5,FALSE),IMPOSTAZIONI!$B$25:$N$32,6,FALSE)=0,"",VLOOKUP(VLOOKUP($N2486,IMPOSTAZIONI!$E$6:$I$13,5,FALSE),IMPOSTAZIONI!$B$25:$N$32,6,FALSE)))</f>
        <v/>
      </c>
      <c r="BU2486" s="20" t="str">
        <f>IF($N2486="","",IF(VLOOKUP(VLOOKUP($N2486,IMPOSTAZIONI!$E$6:$I$13,5,FALSE),IMPOSTAZIONI!$B$25:$N$32,9,FALSE)=0,"",VLOOKUP(VLOOKUP($N2486,IMPOSTAZIONI!$E$6:$I$13,5,FALSE),IMPOSTAZIONI!$B$25:$N$32,9,FALSE)))</f>
        <v/>
      </c>
      <c r="BV2486" s="20" t="str">
        <f>IF($N2486="","",IF(VLOOKUP(VLOOKUP($N2486,IMPOSTAZIONI!$E$6:$I$13,5,FALSE),IMPOSTAZIONI!$B$25:$N$32,12,FALSE)=0,"",VLOOKUP(VLOOKUP($N2486,IMPOSTAZIONI!$E$6:$I$13,5,FALSE),IMPOSTAZIONI!$B$25:$N$32,12,FALSE)))</f>
        <v/>
      </c>
      <c r="BW2486" s="221" t="str">
        <f t="shared" si="627"/>
        <v/>
      </c>
      <c r="BX2486" s="221" t="str">
        <f t="shared" si="628"/>
        <v/>
      </c>
      <c r="BY2486" s="221">
        <f t="shared" si="629"/>
        <v>0</v>
      </c>
      <c r="BZ2486" s="231">
        <f t="shared" si="630"/>
        <v>0</v>
      </c>
      <c r="CA2486" s="246">
        <f t="shared" si="631"/>
        <v>0</v>
      </c>
      <c r="CB2486" s="246">
        <f t="shared" si="632"/>
        <v>0</v>
      </c>
      <c r="CC2486" s="246" t="str">
        <f t="shared" si="633"/>
        <v/>
      </c>
      <c r="CD2486" s="246">
        <f t="shared" si="634"/>
        <v>5</v>
      </c>
      <c r="CE2486" s="246">
        <f t="shared" si="635"/>
        <v>0</v>
      </c>
      <c r="CF2486" s="276">
        <f t="shared" si="636"/>
        <v>0</v>
      </c>
      <c r="CG2486" s="277">
        <f t="shared" si="636"/>
        <v>0</v>
      </c>
      <c r="CH2486" s="277">
        <f t="shared" si="636"/>
        <v>0</v>
      </c>
      <c r="CI2486" s="278">
        <f t="shared" si="636"/>
        <v>0</v>
      </c>
      <c r="CJ2486" s="280">
        <f t="shared" si="637"/>
        <v>0</v>
      </c>
      <c r="CK2486" s="232">
        <f t="shared" si="638"/>
        <v>0</v>
      </c>
      <c r="CL2486" s="1"/>
    </row>
    <row r="2487" spans="1:90" ht="18" customHeight="1">
      <c r="A2487" s="1"/>
      <c r="B2487" s="1"/>
      <c r="C2487" s="314"/>
      <c r="D2487" s="287" t="str">
        <f t="shared" si="639"/>
        <v/>
      </c>
      <c r="E2487" s="449" t="str">
        <f t="shared" si="626"/>
        <v/>
      </c>
      <c r="F2487" s="450"/>
      <c r="G2487" s="451"/>
      <c r="H2487" s="452"/>
      <c r="I2487" s="453"/>
      <c r="J2487" s="453"/>
      <c r="K2487" s="453"/>
      <c r="L2487" s="453"/>
      <c r="M2487" s="454"/>
      <c r="N2487" s="455"/>
      <c r="O2487" s="456"/>
      <c r="P2487" s="456"/>
      <c r="Q2487" s="456"/>
      <c r="R2487" s="456"/>
      <c r="S2487" s="456"/>
      <c r="T2487" s="456"/>
      <c r="U2487" s="456"/>
      <c r="V2487" s="456"/>
      <c r="W2487" s="456"/>
      <c r="X2487" s="456"/>
      <c r="Y2487" s="456"/>
      <c r="Z2487" s="456"/>
      <c r="AA2487" s="456"/>
      <c r="AB2487" s="456"/>
      <c r="AC2487" s="456"/>
      <c r="AD2487" s="456"/>
      <c r="AE2487" s="457"/>
      <c r="AF2487" s="455"/>
      <c r="AG2487" s="456"/>
      <c r="AH2487" s="456"/>
      <c r="AI2487" s="456"/>
      <c r="AJ2487" s="456"/>
      <c r="AK2487" s="456"/>
      <c r="AL2487" s="456"/>
      <c r="AM2487" s="456"/>
      <c r="AN2487" s="457"/>
      <c r="AO2487" s="455"/>
      <c r="AP2487" s="456"/>
      <c r="AQ2487" s="456"/>
      <c r="AR2487" s="456"/>
      <c r="AS2487" s="456"/>
      <c r="AT2487" s="456"/>
      <c r="AU2487" s="456"/>
      <c r="AV2487" s="456"/>
      <c r="AW2487" s="456"/>
      <c r="AX2487" s="456"/>
      <c r="AY2487" s="456"/>
      <c r="AZ2487" s="456"/>
      <c r="BA2487" s="456"/>
      <c r="BB2487" s="456"/>
      <c r="BC2487" s="456"/>
      <c r="BD2487" s="456"/>
      <c r="BE2487" s="456"/>
      <c r="BF2487" s="456"/>
      <c r="BG2487" s="457"/>
      <c r="BH2487" s="458"/>
      <c r="BI2487" s="459"/>
      <c r="BJ2487" s="459"/>
      <c r="BK2487" s="459"/>
      <c r="BL2487" s="459"/>
      <c r="BM2487" s="460"/>
      <c r="BN2487" s="314"/>
      <c r="BO2487" s="314"/>
      <c r="BP2487" s="1"/>
      <c r="BQ2487" s="120">
        <f>IF($F$3="","",IF(N2487=$F$3,COUNTIF(BQ$23:BQ2486,"&gt;0")+1,0))</f>
        <v>0</v>
      </c>
      <c r="BR2487" s="1"/>
      <c r="BS2487" s="20" t="str">
        <f>IF($N2487="","",IF(VLOOKUP(VLOOKUP($N2487,IMPOSTAZIONI!$E$6:$I$13,5,FALSE),IMPOSTAZIONI!$B$25:$N$32,3,FALSE)=0,"",VLOOKUP(VLOOKUP($N2487,IMPOSTAZIONI!$E$6:$I$13,5,FALSE),IMPOSTAZIONI!$B$25:$N$32,3,FALSE)))</f>
        <v/>
      </c>
      <c r="BT2487" s="20" t="str">
        <f>IF($N2487="","",IF(VLOOKUP(VLOOKUP($N2487,IMPOSTAZIONI!$E$6:$I$13,5,FALSE),IMPOSTAZIONI!$B$25:$N$32,6,FALSE)=0,"",VLOOKUP(VLOOKUP($N2487,IMPOSTAZIONI!$E$6:$I$13,5,FALSE),IMPOSTAZIONI!$B$25:$N$32,6,FALSE)))</f>
        <v/>
      </c>
      <c r="BU2487" s="20" t="str">
        <f>IF($N2487="","",IF(VLOOKUP(VLOOKUP($N2487,IMPOSTAZIONI!$E$6:$I$13,5,FALSE),IMPOSTAZIONI!$B$25:$N$32,9,FALSE)=0,"",VLOOKUP(VLOOKUP($N2487,IMPOSTAZIONI!$E$6:$I$13,5,FALSE),IMPOSTAZIONI!$B$25:$N$32,9,FALSE)))</f>
        <v/>
      </c>
      <c r="BV2487" s="20" t="str">
        <f>IF($N2487="","",IF(VLOOKUP(VLOOKUP($N2487,IMPOSTAZIONI!$E$6:$I$13,5,FALSE),IMPOSTAZIONI!$B$25:$N$32,12,FALSE)=0,"",VLOOKUP(VLOOKUP($N2487,IMPOSTAZIONI!$E$6:$I$13,5,FALSE),IMPOSTAZIONI!$B$25:$N$32,12,FALSE)))</f>
        <v/>
      </c>
      <c r="BW2487" s="221" t="str">
        <f t="shared" si="627"/>
        <v/>
      </c>
      <c r="BX2487" s="221" t="str">
        <f t="shared" si="628"/>
        <v/>
      </c>
      <c r="BY2487" s="221">
        <f t="shared" si="629"/>
        <v>0</v>
      </c>
      <c r="BZ2487" s="231">
        <f t="shared" si="630"/>
        <v>0</v>
      </c>
      <c r="CA2487" s="246">
        <f t="shared" si="631"/>
        <v>0</v>
      </c>
      <c r="CB2487" s="246">
        <f t="shared" si="632"/>
        <v>0</v>
      </c>
      <c r="CC2487" s="246" t="str">
        <f t="shared" si="633"/>
        <v/>
      </c>
      <c r="CD2487" s="246">
        <f t="shared" si="634"/>
        <v>5</v>
      </c>
      <c r="CE2487" s="246">
        <f t="shared" si="635"/>
        <v>0</v>
      </c>
      <c r="CF2487" s="276">
        <f t="shared" si="636"/>
        <v>0</v>
      </c>
      <c r="CG2487" s="277">
        <f t="shared" si="636"/>
        <v>0</v>
      </c>
      <c r="CH2487" s="277">
        <f t="shared" si="636"/>
        <v>0</v>
      </c>
      <c r="CI2487" s="278">
        <f t="shared" si="636"/>
        <v>0</v>
      </c>
      <c r="CJ2487" s="280">
        <f t="shared" si="637"/>
        <v>0</v>
      </c>
      <c r="CK2487" s="232">
        <f t="shared" si="638"/>
        <v>0</v>
      </c>
      <c r="CL2487" s="1"/>
    </row>
    <row r="2488" spans="1:90" ht="18" customHeight="1">
      <c r="A2488" s="1"/>
      <c r="B2488" s="1"/>
      <c r="C2488" s="314"/>
      <c r="D2488" s="287" t="str">
        <f t="shared" si="639"/>
        <v/>
      </c>
      <c r="E2488" s="449" t="str">
        <f t="shared" si="626"/>
        <v/>
      </c>
      <c r="F2488" s="450"/>
      <c r="G2488" s="451"/>
      <c r="H2488" s="452"/>
      <c r="I2488" s="453"/>
      <c r="J2488" s="453"/>
      <c r="K2488" s="453"/>
      <c r="L2488" s="453"/>
      <c r="M2488" s="454"/>
      <c r="N2488" s="455"/>
      <c r="O2488" s="456"/>
      <c r="P2488" s="456"/>
      <c r="Q2488" s="456"/>
      <c r="R2488" s="456"/>
      <c r="S2488" s="456"/>
      <c r="T2488" s="456"/>
      <c r="U2488" s="456"/>
      <c r="V2488" s="456"/>
      <c r="W2488" s="456"/>
      <c r="X2488" s="456"/>
      <c r="Y2488" s="456"/>
      <c r="Z2488" s="456"/>
      <c r="AA2488" s="456"/>
      <c r="AB2488" s="456"/>
      <c r="AC2488" s="456"/>
      <c r="AD2488" s="456"/>
      <c r="AE2488" s="457"/>
      <c r="AF2488" s="455"/>
      <c r="AG2488" s="456"/>
      <c r="AH2488" s="456"/>
      <c r="AI2488" s="456"/>
      <c r="AJ2488" s="456"/>
      <c r="AK2488" s="456"/>
      <c r="AL2488" s="456"/>
      <c r="AM2488" s="456"/>
      <c r="AN2488" s="457"/>
      <c r="AO2488" s="455"/>
      <c r="AP2488" s="456"/>
      <c r="AQ2488" s="456"/>
      <c r="AR2488" s="456"/>
      <c r="AS2488" s="456"/>
      <c r="AT2488" s="456"/>
      <c r="AU2488" s="456"/>
      <c r="AV2488" s="456"/>
      <c r="AW2488" s="456"/>
      <c r="AX2488" s="456"/>
      <c r="AY2488" s="456"/>
      <c r="AZ2488" s="456"/>
      <c r="BA2488" s="456"/>
      <c r="BB2488" s="456"/>
      <c r="BC2488" s="456"/>
      <c r="BD2488" s="456"/>
      <c r="BE2488" s="456"/>
      <c r="BF2488" s="456"/>
      <c r="BG2488" s="457"/>
      <c r="BH2488" s="458"/>
      <c r="BI2488" s="459"/>
      <c r="BJ2488" s="459"/>
      <c r="BK2488" s="459"/>
      <c r="BL2488" s="459"/>
      <c r="BM2488" s="460"/>
      <c r="BN2488" s="314"/>
      <c r="BO2488" s="314"/>
      <c r="BP2488" s="1"/>
      <c r="BQ2488" s="120">
        <f>IF($F$3="","",IF(N2488=$F$3,COUNTIF(BQ$23:BQ2487,"&gt;0")+1,0))</f>
        <v>0</v>
      </c>
      <c r="BR2488" s="1"/>
      <c r="BS2488" s="20" t="str">
        <f>IF($N2488="","",IF(VLOOKUP(VLOOKUP($N2488,IMPOSTAZIONI!$E$6:$I$13,5,FALSE),IMPOSTAZIONI!$B$25:$N$32,3,FALSE)=0,"",VLOOKUP(VLOOKUP($N2488,IMPOSTAZIONI!$E$6:$I$13,5,FALSE),IMPOSTAZIONI!$B$25:$N$32,3,FALSE)))</f>
        <v/>
      </c>
      <c r="BT2488" s="20" t="str">
        <f>IF($N2488="","",IF(VLOOKUP(VLOOKUP($N2488,IMPOSTAZIONI!$E$6:$I$13,5,FALSE),IMPOSTAZIONI!$B$25:$N$32,6,FALSE)=0,"",VLOOKUP(VLOOKUP($N2488,IMPOSTAZIONI!$E$6:$I$13,5,FALSE),IMPOSTAZIONI!$B$25:$N$32,6,FALSE)))</f>
        <v/>
      </c>
      <c r="BU2488" s="20" t="str">
        <f>IF($N2488="","",IF(VLOOKUP(VLOOKUP($N2488,IMPOSTAZIONI!$E$6:$I$13,5,FALSE),IMPOSTAZIONI!$B$25:$N$32,9,FALSE)=0,"",VLOOKUP(VLOOKUP($N2488,IMPOSTAZIONI!$E$6:$I$13,5,FALSE),IMPOSTAZIONI!$B$25:$N$32,9,FALSE)))</f>
        <v/>
      </c>
      <c r="BV2488" s="20" t="str">
        <f>IF($N2488="","",IF(VLOOKUP(VLOOKUP($N2488,IMPOSTAZIONI!$E$6:$I$13,5,FALSE),IMPOSTAZIONI!$B$25:$N$32,12,FALSE)=0,"",VLOOKUP(VLOOKUP($N2488,IMPOSTAZIONI!$E$6:$I$13,5,FALSE),IMPOSTAZIONI!$B$25:$N$32,12,FALSE)))</f>
        <v/>
      </c>
      <c r="BW2488" s="221" t="str">
        <f t="shared" si="627"/>
        <v/>
      </c>
      <c r="BX2488" s="221" t="str">
        <f t="shared" si="628"/>
        <v/>
      </c>
      <c r="BY2488" s="221">
        <f t="shared" si="629"/>
        <v>0</v>
      </c>
      <c r="BZ2488" s="231">
        <f t="shared" si="630"/>
        <v>0</v>
      </c>
      <c r="CA2488" s="246">
        <f t="shared" si="631"/>
        <v>0</v>
      </c>
      <c r="CB2488" s="246">
        <f t="shared" si="632"/>
        <v>0</v>
      </c>
      <c r="CC2488" s="246" t="str">
        <f t="shared" si="633"/>
        <v/>
      </c>
      <c r="CD2488" s="246">
        <f t="shared" si="634"/>
        <v>5</v>
      </c>
      <c r="CE2488" s="246">
        <f t="shared" si="635"/>
        <v>0</v>
      </c>
      <c r="CF2488" s="276">
        <f t="shared" si="636"/>
        <v>0</v>
      </c>
      <c r="CG2488" s="277">
        <f t="shared" si="636"/>
        <v>0</v>
      </c>
      <c r="CH2488" s="277">
        <f t="shared" si="636"/>
        <v>0</v>
      </c>
      <c r="CI2488" s="278">
        <f t="shared" si="636"/>
        <v>0</v>
      </c>
      <c r="CJ2488" s="280">
        <f t="shared" si="637"/>
        <v>0</v>
      </c>
      <c r="CK2488" s="232">
        <f t="shared" si="638"/>
        <v>0</v>
      </c>
      <c r="CL2488" s="1"/>
    </row>
    <row r="2489" spans="1:90" ht="18" customHeight="1">
      <c r="A2489" s="1"/>
      <c r="B2489" s="1"/>
      <c r="C2489" s="314"/>
      <c r="D2489" s="287" t="str">
        <f t="shared" si="639"/>
        <v/>
      </c>
      <c r="E2489" s="449" t="str">
        <f t="shared" si="626"/>
        <v/>
      </c>
      <c r="F2489" s="450"/>
      <c r="G2489" s="451"/>
      <c r="H2489" s="452"/>
      <c r="I2489" s="453"/>
      <c r="J2489" s="453"/>
      <c r="K2489" s="453"/>
      <c r="L2489" s="453"/>
      <c r="M2489" s="454"/>
      <c r="N2489" s="455"/>
      <c r="O2489" s="456"/>
      <c r="P2489" s="456"/>
      <c r="Q2489" s="456"/>
      <c r="R2489" s="456"/>
      <c r="S2489" s="456"/>
      <c r="T2489" s="456"/>
      <c r="U2489" s="456"/>
      <c r="V2489" s="456"/>
      <c r="W2489" s="456"/>
      <c r="X2489" s="456"/>
      <c r="Y2489" s="456"/>
      <c r="Z2489" s="456"/>
      <c r="AA2489" s="456"/>
      <c r="AB2489" s="456"/>
      <c r="AC2489" s="456"/>
      <c r="AD2489" s="456"/>
      <c r="AE2489" s="457"/>
      <c r="AF2489" s="455"/>
      <c r="AG2489" s="456"/>
      <c r="AH2489" s="456"/>
      <c r="AI2489" s="456"/>
      <c r="AJ2489" s="456"/>
      <c r="AK2489" s="456"/>
      <c r="AL2489" s="456"/>
      <c r="AM2489" s="456"/>
      <c r="AN2489" s="457"/>
      <c r="AO2489" s="455"/>
      <c r="AP2489" s="456"/>
      <c r="AQ2489" s="456"/>
      <c r="AR2489" s="456"/>
      <c r="AS2489" s="456"/>
      <c r="AT2489" s="456"/>
      <c r="AU2489" s="456"/>
      <c r="AV2489" s="456"/>
      <c r="AW2489" s="456"/>
      <c r="AX2489" s="456"/>
      <c r="AY2489" s="456"/>
      <c r="AZ2489" s="456"/>
      <c r="BA2489" s="456"/>
      <c r="BB2489" s="456"/>
      <c r="BC2489" s="456"/>
      <c r="BD2489" s="456"/>
      <c r="BE2489" s="456"/>
      <c r="BF2489" s="456"/>
      <c r="BG2489" s="457"/>
      <c r="BH2489" s="458"/>
      <c r="BI2489" s="459"/>
      <c r="BJ2489" s="459"/>
      <c r="BK2489" s="459"/>
      <c r="BL2489" s="459"/>
      <c r="BM2489" s="460"/>
      <c r="BN2489" s="314"/>
      <c r="BO2489" s="314"/>
      <c r="BP2489" s="1"/>
      <c r="BQ2489" s="120">
        <f>IF($F$3="","",IF(N2489=$F$3,COUNTIF(BQ$23:BQ2488,"&gt;0")+1,0))</f>
        <v>0</v>
      </c>
      <c r="BR2489" s="1"/>
      <c r="BS2489" s="20" t="str">
        <f>IF($N2489="","",IF(VLOOKUP(VLOOKUP($N2489,IMPOSTAZIONI!$E$6:$I$13,5,FALSE),IMPOSTAZIONI!$B$25:$N$32,3,FALSE)=0,"",VLOOKUP(VLOOKUP($N2489,IMPOSTAZIONI!$E$6:$I$13,5,FALSE),IMPOSTAZIONI!$B$25:$N$32,3,FALSE)))</f>
        <v/>
      </c>
      <c r="BT2489" s="20" t="str">
        <f>IF($N2489="","",IF(VLOOKUP(VLOOKUP($N2489,IMPOSTAZIONI!$E$6:$I$13,5,FALSE),IMPOSTAZIONI!$B$25:$N$32,6,FALSE)=0,"",VLOOKUP(VLOOKUP($N2489,IMPOSTAZIONI!$E$6:$I$13,5,FALSE),IMPOSTAZIONI!$B$25:$N$32,6,FALSE)))</f>
        <v/>
      </c>
      <c r="BU2489" s="20" t="str">
        <f>IF($N2489="","",IF(VLOOKUP(VLOOKUP($N2489,IMPOSTAZIONI!$E$6:$I$13,5,FALSE),IMPOSTAZIONI!$B$25:$N$32,9,FALSE)=0,"",VLOOKUP(VLOOKUP($N2489,IMPOSTAZIONI!$E$6:$I$13,5,FALSE),IMPOSTAZIONI!$B$25:$N$32,9,FALSE)))</f>
        <v/>
      </c>
      <c r="BV2489" s="20" t="str">
        <f>IF($N2489="","",IF(VLOOKUP(VLOOKUP($N2489,IMPOSTAZIONI!$E$6:$I$13,5,FALSE),IMPOSTAZIONI!$B$25:$N$32,12,FALSE)=0,"",VLOOKUP(VLOOKUP($N2489,IMPOSTAZIONI!$E$6:$I$13,5,FALSE),IMPOSTAZIONI!$B$25:$N$32,12,FALSE)))</f>
        <v/>
      </c>
      <c r="BW2489" s="221" t="str">
        <f t="shared" si="627"/>
        <v/>
      </c>
      <c r="BX2489" s="221" t="str">
        <f t="shared" si="628"/>
        <v/>
      </c>
      <c r="BY2489" s="221">
        <f t="shared" si="629"/>
        <v>0</v>
      </c>
      <c r="BZ2489" s="231">
        <f t="shared" si="630"/>
        <v>0</v>
      </c>
      <c r="CA2489" s="246">
        <f t="shared" si="631"/>
        <v>0</v>
      </c>
      <c r="CB2489" s="246">
        <f t="shared" si="632"/>
        <v>0</v>
      </c>
      <c r="CC2489" s="246" t="str">
        <f t="shared" si="633"/>
        <v/>
      </c>
      <c r="CD2489" s="246">
        <f t="shared" si="634"/>
        <v>5</v>
      </c>
      <c r="CE2489" s="246">
        <f t="shared" si="635"/>
        <v>0</v>
      </c>
      <c r="CF2489" s="276">
        <f t="shared" si="636"/>
        <v>0</v>
      </c>
      <c r="CG2489" s="277">
        <f t="shared" si="636"/>
        <v>0</v>
      </c>
      <c r="CH2489" s="277">
        <f t="shared" si="636"/>
        <v>0</v>
      </c>
      <c r="CI2489" s="278">
        <f t="shared" si="636"/>
        <v>0</v>
      </c>
      <c r="CJ2489" s="280">
        <f t="shared" si="637"/>
        <v>0</v>
      </c>
      <c r="CK2489" s="232">
        <f t="shared" si="638"/>
        <v>0</v>
      </c>
      <c r="CL2489" s="1"/>
    </row>
    <row r="2490" spans="1:90" ht="18" customHeight="1">
      <c r="A2490" s="1"/>
      <c r="B2490" s="1"/>
      <c r="C2490" s="314"/>
      <c r="D2490" s="287" t="str">
        <f t="shared" si="639"/>
        <v/>
      </c>
      <c r="E2490" s="449" t="str">
        <f t="shared" si="626"/>
        <v/>
      </c>
      <c r="F2490" s="450"/>
      <c r="G2490" s="451"/>
      <c r="H2490" s="452"/>
      <c r="I2490" s="453"/>
      <c r="J2490" s="453"/>
      <c r="K2490" s="453"/>
      <c r="L2490" s="453"/>
      <c r="M2490" s="454"/>
      <c r="N2490" s="455"/>
      <c r="O2490" s="456"/>
      <c r="P2490" s="456"/>
      <c r="Q2490" s="456"/>
      <c r="R2490" s="456"/>
      <c r="S2490" s="456"/>
      <c r="T2490" s="456"/>
      <c r="U2490" s="456"/>
      <c r="V2490" s="456"/>
      <c r="W2490" s="456"/>
      <c r="X2490" s="456"/>
      <c r="Y2490" s="456"/>
      <c r="Z2490" s="456"/>
      <c r="AA2490" s="456"/>
      <c r="AB2490" s="456"/>
      <c r="AC2490" s="456"/>
      <c r="AD2490" s="456"/>
      <c r="AE2490" s="457"/>
      <c r="AF2490" s="455"/>
      <c r="AG2490" s="456"/>
      <c r="AH2490" s="456"/>
      <c r="AI2490" s="456"/>
      <c r="AJ2490" s="456"/>
      <c r="AK2490" s="456"/>
      <c r="AL2490" s="456"/>
      <c r="AM2490" s="456"/>
      <c r="AN2490" s="457"/>
      <c r="AO2490" s="455"/>
      <c r="AP2490" s="456"/>
      <c r="AQ2490" s="456"/>
      <c r="AR2490" s="456"/>
      <c r="AS2490" s="456"/>
      <c r="AT2490" s="456"/>
      <c r="AU2490" s="456"/>
      <c r="AV2490" s="456"/>
      <c r="AW2490" s="456"/>
      <c r="AX2490" s="456"/>
      <c r="AY2490" s="456"/>
      <c r="AZ2490" s="456"/>
      <c r="BA2490" s="456"/>
      <c r="BB2490" s="456"/>
      <c r="BC2490" s="456"/>
      <c r="BD2490" s="456"/>
      <c r="BE2490" s="456"/>
      <c r="BF2490" s="456"/>
      <c r="BG2490" s="457"/>
      <c r="BH2490" s="458"/>
      <c r="BI2490" s="459"/>
      <c r="BJ2490" s="459"/>
      <c r="BK2490" s="459"/>
      <c r="BL2490" s="459"/>
      <c r="BM2490" s="460"/>
      <c r="BN2490" s="314"/>
      <c r="BO2490" s="314"/>
      <c r="BP2490" s="1"/>
      <c r="BQ2490" s="120">
        <f>IF($F$3="","",IF(N2490=$F$3,COUNTIF(BQ$23:BQ2489,"&gt;0")+1,0))</f>
        <v>0</v>
      </c>
      <c r="BR2490" s="1"/>
      <c r="BS2490" s="20" t="str">
        <f>IF($N2490="","",IF(VLOOKUP(VLOOKUP($N2490,IMPOSTAZIONI!$E$6:$I$13,5,FALSE),IMPOSTAZIONI!$B$25:$N$32,3,FALSE)=0,"",VLOOKUP(VLOOKUP($N2490,IMPOSTAZIONI!$E$6:$I$13,5,FALSE),IMPOSTAZIONI!$B$25:$N$32,3,FALSE)))</f>
        <v/>
      </c>
      <c r="BT2490" s="20" t="str">
        <f>IF($N2490="","",IF(VLOOKUP(VLOOKUP($N2490,IMPOSTAZIONI!$E$6:$I$13,5,FALSE),IMPOSTAZIONI!$B$25:$N$32,6,FALSE)=0,"",VLOOKUP(VLOOKUP($N2490,IMPOSTAZIONI!$E$6:$I$13,5,FALSE),IMPOSTAZIONI!$B$25:$N$32,6,FALSE)))</f>
        <v/>
      </c>
      <c r="BU2490" s="20" t="str">
        <f>IF($N2490="","",IF(VLOOKUP(VLOOKUP($N2490,IMPOSTAZIONI!$E$6:$I$13,5,FALSE),IMPOSTAZIONI!$B$25:$N$32,9,FALSE)=0,"",VLOOKUP(VLOOKUP($N2490,IMPOSTAZIONI!$E$6:$I$13,5,FALSE),IMPOSTAZIONI!$B$25:$N$32,9,FALSE)))</f>
        <v/>
      </c>
      <c r="BV2490" s="20" t="str">
        <f>IF($N2490="","",IF(VLOOKUP(VLOOKUP($N2490,IMPOSTAZIONI!$E$6:$I$13,5,FALSE),IMPOSTAZIONI!$B$25:$N$32,12,FALSE)=0,"",VLOOKUP(VLOOKUP($N2490,IMPOSTAZIONI!$E$6:$I$13,5,FALSE),IMPOSTAZIONI!$B$25:$N$32,12,FALSE)))</f>
        <v/>
      </c>
      <c r="BW2490" s="221" t="str">
        <f t="shared" si="627"/>
        <v/>
      </c>
      <c r="BX2490" s="221" t="str">
        <f t="shared" si="628"/>
        <v/>
      </c>
      <c r="BY2490" s="221">
        <f t="shared" si="629"/>
        <v>0</v>
      </c>
      <c r="BZ2490" s="231">
        <f t="shared" si="630"/>
        <v>0</v>
      </c>
      <c r="CA2490" s="246">
        <f t="shared" si="631"/>
        <v>0</v>
      </c>
      <c r="CB2490" s="246">
        <f t="shared" si="632"/>
        <v>0</v>
      </c>
      <c r="CC2490" s="246" t="str">
        <f t="shared" si="633"/>
        <v/>
      </c>
      <c r="CD2490" s="246">
        <f t="shared" si="634"/>
        <v>5</v>
      </c>
      <c r="CE2490" s="246">
        <f t="shared" si="635"/>
        <v>0</v>
      </c>
      <c r="CF2490" s="276">
        <f t="shared" si="636"/>
        <v>0</v>
      </c>
      <c r="CG2490" s="277">
        <f t="shared" si="636"/>
        <v>0</v>
      </c>
      <c r="CH2490" s="277">
        <f t="shared" si="636"/>
        <v>0</v>
      </c>
      <c r="CI2490" s="278">
        <f t="shared" si="636"/>
        <v>0</v>
      </c>
      <c r="CJ2490" s="280">
        <f t="shared" si="637"/>
        <v>0</v>
      </c>
      <c r="CK2490" s="232">
        <f t="shared" si="638"/>
        <v>0</v>
      </c>
      <c r="CL2490" s="1"/>
    </row>
    <row r="2491" spans="1:90" ht="18" customHeight="1">
      <c r="A2491" s="1"/>
      <c r="B2491" s="1"/>
      <c r="C2491" s="314"/>
      <c r="D2491" s="287" t="str">
        <f t="shared" si="639"/>
        <v/>
      </c>
      <c r="E2491" s="449" t="str">
        <f t="shared" si="626"/>
        <v/>
      </c>
      <c r="F2491" s="450"/>
      <c r="G2491" s="451"/>
      <c r="H2491" s="452"/>
      <c r="I2491" s="453"/>
      <c r="J2491" s="453"/>
      <c r="K2491" s="453"/>
      <c r="L2491" s="453"/>
      <c r="M2491" s="454"/>
      <c r="N2491" s="455"/>
      <c r="O2491" s="456"/>
      <c r="P2491" s="456"/>
      <c r="Q2491" s="456"/>
      <c r="R2491" s="456"/>
      <c r="S2491" s="456"/>
      <c r="T2491" s="456"/>
      <c r="U2491" s="456"/>
      <c r="V2491" s="456"/>
      <c r="W2491" s="456"/>
      <c r="X2491" s="456"/>
      <c r="Y2491" s="456"/>
      <c r="Z2491" s="456"/>
      <c r="AA2491" s="456"/>
      <c r="AB2491" s="456"/>
      <c r="AC2491" s="456"/>
      <c r="AD2491" s="456"/>
      <c r="AE2491" s="457"/>
      <c r="AF2491" s="455"/>
      <c r="AG2491" s="456"/>
      <c r="AH2491" s="456"/>
      <c r="AI2491" s="456"/>
      <c r="AJ2491" s="456"/>
      <c r="AK2491" s="456"/>
      <c r="AL2491" s="456"/>
      <c r="AM2491" s="456"/>
      <c r="AN2491" s="457"/>
      <c r="AO2491" s="455"/>
      <c r="AP2491" s="456"/>
      <c r="AQ2491" s="456"/>
      <c r="AR2491" s="456"/>
      <c r="AS2491" s="456"/>
      <c r="AT2491" s="456"/>
      <c r="AU2491" s="456"/>
      <c r="AV2491" s="456"/>
      <c r="AW2491" s="456"/>
      <c r="AX2491" s="456"/>
      <c r="AY2491" s="456"/>
      <c r="AZ2491" s="456"/>
      <c r="BA2491" s="456"/>
      <c r="BB2491" s="456"/>
      <c r="BC2491" s="456"/>
      <c r="BD2491" s="456"/>
      <c r="BE2491" s="456"/>
      <c r="BF2491" s="456"/>
      <c r="BG2491" s="457"/>
      <c r="BH2491" s="458"/>
      <c r="BI2491" s="459"/>
      <c r="BJ2491" s="459"/>
      <c r="BK2491" s="459"/>
      <c r="BL2491" s="459"/>
      <c r="BM2491" s="460"/>
      <c r="BN2491" s="314"/>
      <c r="BO2491" s="314"/>
      <c r="BP2491" s="1"/>
      <c r="BQ2491" s="120">
        <f>IF($F$3="","",IF(N2491=$F$3,COUNTIF(BQ$23:BQ2490,"&gt;0")+1,0))</f>
        <v>0</v>
      </c>
      <c r="BR2491" s="1"/>
      <c r="BS2491" s="20" t="str">
        <f>IF($N2491="","",IF(VLOOKUP(VLOOKUP($N2491,IMPOSTAZIONI!$E$6:$I$13,5,FALSE),IMPOSTAZIONI!$B$25:$N$32,3,FALSE)=0,"",VLOOKUP(VLOOKUP($N2491,IMPOSTAZIONI!$E$6:$I$13,5,FALSE),IMPOSTAZIONI!$B$25:$N$32,3,FALSE)))</f>
        <v/>
      </c>
      <c r="BT2491" s="20" t="str">
        <f>IF($N2491="","",IF(VLOOKUP(VLOOKUP($N2491,IMPOSTAZIONI!$E$6:$I$13,5,FALSE),IMPOSTAZIONI!$B$25:$N$32,6,FALSE)=0,"",VLOOKUP(VLOOKUP($N2491,IMPOSTAZIONI!$E$6:$I$13,5,FALSE),IMPOSTAZIONI!$B$25:$N$32,6,FALSE)))</f>
        <v/>
      </c>
      <c r="BU2491" s="20" t="str">
        <f>IF($N2491="","",IF(VLOOKUP(VLOOKUP($N2491,IMPOSTAZIONI!$E$6:$I$13,5,FALSE),IMPOSTAZIONI!$B$25:$N$32,9,FALSE)=0,"",VLOOKUP(VLOOKUP($N2491,IMPOSTAZIONI!$E$6:$I$13,5,FALSE),IMPOSTAZIONI!$B$25:$N$32,9,FALSE)))</f>
        <v/>
      </c>
      <c r="BV2491" s="20" t="str">
        <f>IF($N2491="","",IF(VLOOKUP(VLOOKUP($N2491,IMPOSTAZIONI!$E$6:$I$13,5,FALSE),IMPOSTAZIONI!$B$25:$N$32,12,FALSE)=0,"",VLOOKUP(VLOOKUP($N2491,IMPOSTAZIONI!$E$6:$I$13,5,FALSE),IMPOSTAZIONI!$B$25:$N$32,12,FALSE)))</f>
        <v/>
      </c>
      <c r="BW2491" s="221" t="str">
        <f t="shared" si="627"/>
        <v/>
      </c>
      <c r="BX2491" s="221" t="str">
        <f t="shared" si="628"/>
        <v/>
      </c>
      <c r="BY2491" s="221">
        <f t="shared" si="629"/>
        <v>0</v>
      </c>
      <c r="BZ2491" s="231">
        <f t="shared" si="630"/>
        <v>0</v>
      </c>
      <c r="CA2491" s="246">
        <f t="shared" si="631"/>
        <v>0</v>
      </c>
      <c r="CB2491" s="246">
        <f t="shared" si="632"/>
        <v>0</v>
      </c>
      <c r="CC2491" s="246" t="str">
        <f t="shared" si="633"/>
        <v/>
      </c>
      <c r="CD2491" s="246">
        <f t="shared" si="634"/>
        <v>5</v>
      </c>
      <c r="CE2491" s="246">
        <f t="shared" si="635"/>
        <v>0</v>
      </c>
      <c r="CF2491" s="276">
        <f t="shared" si="636"/>
        <v>0</v>
      </c>
      <c r="CG2491" s="277">
        <f t="shared" si="636"/>
        <v>0</v>
      </c>
      <c r="CH2491" s="277">
        <f t="shared" si="636"/>
        <v>0</v>
      </c>
      <c r="CI2491" s="278">
        <f t="shared" si="636"/>
        <v>0</v>
      </c>
      <c r="CJ2491" s="280">
        <f t="shared" si="637"/>
        <v>0</v>
      </c>
      <c r="CK2491" s="232">
        <f t="shared" si="638"/>
        <v>0</v>
      </c>
      <c r="CL2491" s="1"/>
    </row>
    <row r="2492" spans="1:90" ht="18" customHeight="1">
      <c r="A2492" s="1"/>
      <c r="B2492" s="1"/>
      <c r="C2492" s="314"/>
      <c r="D2492" s="287" t="str">
        <f t="shared" si="639"/>
        <v/>
      </c>
      <c r="E2492" s="449" t="str">
        <f t="shared" si="626"/>
        <v/>
      </c>
      <c r="F2492" s="450"/>
      <c r="G2492" s="451"/>
      <c r="H2492" s="452"/>
      <c r="I2492" s="453"/>
      <c r="J2492" s="453"/>
      <c r="K2492" s="453"/>
      <c r="L2492" s="453"/>
      <c r="M2492" s="454"/>
      <c r="N2492" s="455"/>
      <c r="O2492" s="456"/>
      <c r="P2492" s="456"/>
      <c r="Q2492" s="456"/>
      <c r="R2492" s="456"/>
      <c r="S2492" s="456"/>
      <c r="T2492" s="456"/>
      <c r="U2492" s="456"/>
      <c r="V2492" s="456"/>
      <c r="W2492" s="456"/>
      <c r="X2492" s="456"/>
      <c r="Y2492" s="456"/>
      <c r="Z2492" s="456"/>
      <c r="AA2492" s="456"/>
      <c r="AB2492" s="456"/>
      <c r="AC2492" s="456"/>
      <c r="AD2492" s="456"/>
      <c r="AE2492" s="457"/>
      <c r="AF2492" s="455"/>
      <c r="AG2492" s="456"/>
      <c r="AH2492" s="456"/>
      <c r="AI2492" s="456"/>
      <c r="AJ2492" s="456"/>
      <c r="AK2492" s="456"/>
      <c r="AL2492" s="456"/>
      <c r="AM2492" s="456"/>
      <c r="AN2492" s="457"/>
      <c r="AO2492" s="455"/>
      <c r="AP2492" s="456"/>
      <c r="AQ2492" s="456"/>
      <c r="AR2492" s="456"/>
      <c r="AS2492" s="456"/>
      <c r="AT2492" s="456"/>
      <c r="AU2492" s="456"/>
      <c r="AV2492" s="456"/>
      <c r="AW2492" s="456"/>
      <c r="AX2492" s="456"/>
      <c r="AY2492" s="456"/>
      <c r="AZ2492" s="456"/>
      <c r="BA2492" s="456"/>
      <c r="BB2492" s="456"/>
      <c r="BC2492" s="456"/>
      <c r="BD2492" s="456"/>
      <c r="BE2492" s="456"/>
      <c r="BF2492" s="456"/>
      <c r="BG2492" s="457"/>
      <c r="BH2492" s="458"/>
      <c r="BI2492" s="459"/>
      <c r="BJ2492" s="459"/>
      <c r="BK2492" s="459"/>
      <c r="BL2492" s="459"/>
      <c r="BM2492" s="460"/>
      <c r="BN2492" s="314"/>
      <c r="BO2492" s="314"/>
      <c r="BP2492" s="1"/>
      <c r="BQ2492" s="120">
        <f>IF($F$3="","",IF(N2492=$F$3,COUNTIF(BQ$23:BQ2491,"&gt;0")+1,0))</f>
        <v>0</v>
      </c>
      <c r="BR2492" s="1"/>
      <c r="BS2492" s="20" t="str">
        <f>IF($N2492="","",IF(VLOOKUP(VLOOKUP($N2492,IMPOSTAZIONI!$E$6:$I$13,5,FALSE),IMPOSTAZIONI!$B$25:$N$32,3,FALSE)=0,"",VLOOKUP(VLOOKUP($N2492,IMPOSTAZIONI!$E$6:$I$13,5,FALSE),IMPOSTAZIONI!$B$25:$N$32,3,FALSE)))</f>
        <v/>
      </c>
      <c r="BT2492" s="20" t="str">
        <f>IF($N2492="","",IF(VLOOKUP(VLOOKUP($N2492,IMPOSTAZIONI!$E$6:$I$13,5,FALSE),IMPOSTAZIONI!$B$25:$N$32,6,FALSE)=0,"",VLOOKUP(VLOOKUP($N2492,IMPOSTAZIONI!$E$6:$I$13,5,FALSE),IMPOSTAZIONI!$B$25:$N$32,6,FALSE)))</f>
        <v/>
      </c>
      <c r="BU2492" s="20" t="str">
        <f>IF($N2492="","",IF(VLOOKUP(VLOOKUP($N2492,IMPOSTAZIONI!$E$6:$I$13,5,FALSE),IMPOSTAZIONI!$B$25:$N$32,9,FALSE)=0,"",VLOOKUP(VLOOKUP($N2492,IMPOSTAZIONI!$E$6:$I$13,5,FALSE),IMPOSTAZIONI!$B$25:$N$32,9,FALSE)))</f>
        <v/>
      </c>
      <c r="BV2492" s="20" t="str">
        <f>IF($N2492="","",IF(VLOOKUP(VLOOKUP($N2492,IMPOSTAZIONI!$E$6:$I$13,5,FALSE),IMPOSTAZIONI!$B$25:$N$32,12,FALSE)=0,"",VLOOKUP(VLOOKUP($N2492,IMPOSTAZIONI!$E$6:$I$13,5,FALSE),IMPOSTAZIONI!$B$25:$N$32,12,FALSE)))</f>
        <v/>
      </c>
      <c r="BW2492" s="221" t="str">
        <f t="shared" si="627"/>
        <v/>
      </c>
      <c r="BX2492" s="221" t="str">
        <f t="shared" si="628"/>
        <v/>
      </c>
      <c r="BY2492" s="221">
        <f t="shared" si="629"/>
        <v>0</v>
      </c>
      <c r="BZ2492" s="231">
        <f t="shared" si="630"/>
        <v>0</v>
      </c>
      <c r="CA2492" s="246">
        <f t="shared" si="631"/>
        <v>0</v>
      </c>
      <c r="CB2492" s="246">
        <f t="shared" si="632"/>
        <v>0</v>
      </c>
      <c r="CC2492" s="246" t="str">
        <f t="shared" si="633"/>
        <v/>
      </c>
      <c r="CD2492" s="246">
        <f t="shared" si="634"/>
        <v>5</v>
      </c>
      <c r="CE2492" s="246">
        <f t="shared" si="635"/>
        <v>0</v>
      </c>
      <c r="CF2492" s="276">
        <f t="shared" si="636"/>
        <v>0</v>
      </c>
      <c r="CG2492" s="277">
        <f t="shared" si="636"/>
        <v>0</v>
      </c>
      <c r="CH2492" s="277">
        <f t="shared" si="636"/>
        <v>0</v>
      </c>
      <c r="CI2492" s="278">
        <f t="shared" si="636"/>
        <v>0</v>
      </c>
      <c r="CJ2492" s="280">
        <f t="shared" si="637"/>
        <v>0</v>
      </c>
      <c r="CK2492" s="232">
        <f t="shared" si="638"/>
        <v>0</v>
      </c>
      <c r="CL2492" s="1"/>
    </row>
    <row r="2493" spans="1:90" ht="18" customHeight="1">
      <c r="A2493" s="1"/>
      <c r="B2493" s="1"/>
      <c r="C2493" s="314"/>
      <c r="D2493" s="287" t="str">
        <f t="shared" si="639"/>
        <v/>
      </c>
      <c r="E2493" s="449" t="str">
        <f t="shared" si="626"/>
        <v/>
      </c>
      <c r="F2493" s="450"/>
      <c r="G2493" s="451"/>
      <c r="H2493" s="452"/>
      <c r="I2493" s="453"/>
      <c r="J2493" s="453"/>
      <c r="K2493" s="453"/>
      <c r="L2493" s="453"/>
      <c r="M2493" s="454"/>
      <c r="N2493" s="455"/>
      <c r="O2493" s="456"/>
      <c r="P2493" s="456"/>
      <c r="Q2493" s="456"/>
      <c r="R2493" s="456"/>
      <c r="S2493" s="456"/>
      <c r="T2493" s="456"/>
      <c r="U2493" s="456"/>
      <c r="V2493" s="456"/>
      <c r="W2493" s="456"/>
      <c r="X2493" s="456"/>
      <c r="Y2493" s="456"/>
      <c r="Z2493" s="456"/>
      <c r="AA2493" s="456"/>
      <c r="AB2493" s="456"/>
      <c r="AC2493" s="456"/>
      <c r="AD2493" s="456"/>
      <c r="AE2493" s="457"/>
      <c r="AF2493" s="455"/>
      <c r="AG2493" s="456"/>
      <c r="AH2493" s="456"/>
      <c r="AI2493" s="456"/>
      <c r="AJ2493" s="456"/>
      <c r="AK2493" s="456"/>
      <c r="AL2493" s="456"/>
      <c r="AM2493" s="456"/>
      <c r="AN2493" s="457"/>
      <c r="AO2493" s="455"/>
      <c r="AP2493" s="456"/>
      <c r="AQ2493" s="456"/>
      <c r="AR2493" s="456"/>
      <c r="AS2493" s="456"/>
      <c r="AT2493" s="456"/>
      <c r="AU2493" s="456"/>
      <c r="AV2493" s="456"/>
      <c r="AW2493" s="456"/>
      <c r="AX2493" s="456"/>
      <c r="AY2493" s="456"/>
      <c r="AZ2493" s="456"/>
      <c r="BA2493" s="456"/>
      <c r="BB2493" s="456"/>
      <c r="BC2493" s="456"/>
      <c r="BD2493" s="456"/>
      <c r="BE2493" s="456"/>
      <c r="BF2493" s="456"/>
      <c r="BG2493" s="457"/>
      <c r="BH2493" s="458"/>
      <c r="BI2493" s="459"/>
      <c r="BJ2493" s="459"/>
      <c r="BK2493" s="459"/>
      <c r="BL2493" s="459"/>
      <c r="BM2493" s="460"/>
      <c r="BN2493" s="314"/>
      <c r="BO2493" s="314"/>
      <c r="BP2493" s="1"/>
      <c r="BQ2493" s="120">
        <f>IF($F$3="","",IF(N2493=$F$3,COUNTIF(BQ$23:BQ2492,"&gt;0")+1,0))</f>
        <v>0</v>
      </c>
      <c r="BR2493" s="1"/>
      <c r="BS2493" s="20" t="str">
        <f>IF($N2493="","",IF(VLOOKUP(VLOOKUP($N2493,IMPOSTAZIONI!$E$6:$I$13,5,FALSE),IMPOSTAZIONI!$B$25:$N$32,3,FALSE)=0,"",VLOOKUP(VLOOKUP($N2493,IMPOSTAZIONI!$E$6:$I$13,5,FALSE),IMPOSTAZIONI!$B$25:$N$32,3,FALSE)))</f>
        <v/>
      </c>
      <c r="BT2493" s="20" t="str">
        <f>IF($N2493="","",IF(VLOOKUP(VLOOKUP($N2493,IMPOSTAZIONI!$E$6:$I$13,5,FALSE),IMPOSTAZIONI!$B$25:$N$32,6,FALSE)=0,"",VLOOKUP(VLOOKUP($N2493,IMPOSTAZIONI!$E$6:$I$13,5,FALSE),IMPOSTAZIONI!$B$25:$N$32,6,FALSE)))</f>
        <v/>
      </c>
      <c r="BU2493" s="20" t="str">
        <f>IF($N2493="","",IF(VLOOKUP(VLOOKUP($N2493,IMPOSTAZIONI!$E$6:$I$13,5,FALSE),IMPOSTAZIONI!$B$25:$N$32,9,FALSE)=0,"",VLOOKUP(VLOOKUP($N2493,IMPOSTAZIONI!$E$6:$I$13,5,FALSE),IMPOSTAZIONI!$B$25:$N$32,9,FALSE)))</f>
        <v/>
      </c>
      <c r="BV2493" s="20" t="str">
        <f>IF($N2493="","",IF(VLOOKUP(VLOOKUP($N2493,IMPOSTAZIONI!$E$6:$I$13,5,FALSE),IMPOSTAZIONI!$B$25:$N$32,12,FALSE)=0,"",VLOOKUP(VLOOKUP($N2493,IMPOSTAZIONI!$E$6:$I$13,5,FALSE),IMPOSTAZIONI!$B$25:$N$32,12,FALSE)))</f>
        <v/>
      </c>
      <c r="BW2493" s="221" t="str">
        <f t="shared" si="627"/>
        <v/>
      </c>
      <c r="BX2493" s="221" t="str">
        <f t="shared" si="628"/>
        <v/>
      </c>
      <c r="BY2493" s="221">
        <f t="shared" si="629"/>
        <v>0</v>
      </c>
      <c r="BZ2493" s="231">
        <f t="shared" si="630"/>
        <v>0</v>
      </c>
      <c r="CA2493" s="246">
        <f t="shared" si="631"/>
        <v>0</v>
      </c>
      <c r="CB2493" s="246">
        <f t="shared" si="632"/>
        <v>0</v>
      </c>
      <c r="CC2493" s="246" t="str">
        <f t="shared" si="633"/>
        <v/>
      </c>
      <c r="CD2493" s="246">
        <f t="shared" si="634"/>
        <v>5</v>
      </c>
      <c r="CE2493" s="246">
        <f t="shared" si="635"/>
        <v>0</v>
      </c>
      <c r="CF2493" s="276">
        <f t="shared" si="636"/>
        <v>0</v>
      </c>
      <c r="CG2493" s="277">
        <f t="shared" si="636"/>
        <v>0</v>
      </c>
      <c r="CH2493" s="277">
        <f t="shared" si="636"/>
        <v>0</v>
      </c>
      <c r="CI2493" s="278">
        <f t="shared" ref="CI2493:CI2556" si="640">COUNTIF($CE$23:$CE$3022,CONCATENATE($CD2493,CI$21))</f>
        <v>0</v>
      </c>
      <c r="CJ2493" s="280">
        <f t="shared" si="637"/>
        <v>0</v>
      </c>
      <c r="CK2493" s="232">
        <f t="shared" si="638"/>
        <v>0</v>
      </c>
      <c r="CL2493" s="1"/>
    </row>
    <row r="2494" spans="1:90" ht="18" customHeight="1">
      <c r="A2494" s="1"/>
      <c r="B2494" s="1"/>
      <c r="C2494" s="314"/>
      <c r="D2494" s="287" t="str">
        <f t="shared" si="639"/>
        <v/>
      </c>
      <c r="E2494" s="449" t="str">
        <f t="shared" ref="E2494:E2557" si="641">IF(BQ2494=0,"",BQ2494)</f>
        <v/>
      </c>
      <c r="F2494" s="450"/>
      <c r="G2494" s="451"/>
      <c r="H2494" s="452"/>
      <c r="I2494" s="453"/>
      <c r="J2494" s="453"/>
      <c r="K2494" s="453"/>
      <c r="L2494" s="453"/>
      <c r="M2494" s="454"/>
      <c r="N2494" s="455"/>
      <c r="O2494" s="456"/>
      <c r="P2494" s="456"/>
      <c r="Q2494" s="456"/>
      <c r="R2494" s="456"/>
      <c r="S2494" s="456"/>
      <c r="T2494" s="456"/>
      <c r="U2494" s="456"/>
      <c r="V2494" s="456"/>
      <c r="W2494" s="456"/>
      <c r="X2494" s="456"/>
      <c r="Y2494" s="456"/>
      <c r="Z2494" s="456"/>
      <c r="AA2494" s="456"/>
      <c r="AB2494" s="456"/>
      <c r="AC2494" s="456"/>
      <c r="AD2494" s="456"/>
      <c r="AE2494" s="457"/>
      <c r="AF2494" s="455"/>
      <c r="AG2494" s="456"/>
      <c r="AH2494" s="456"/>
      <c r="AI2494" s="456"/>
      <c r="AJ2494" s="456"/>
      <c r="AK2494" s="456"/>
      <c r="AL2494" s="456"/>
      <c r="AM2494" s="456"/>
      <c r="AN2494" s="457"/>
      <c r="AO2494" s="455"/>
      <c r="AP2494" s="456"/>
      <c r="AQ2494" s="456"/>
      <c r="AR2494" s="456"/>
      <c r="AS2494" s="456"/>
      <c r="AT2494" s="456"/>
      <c r="AU2494" s="456"/>
      <c r="AV2494" s="456"/>
      <c r="AW2494" s="456"/>
      <c r="AX2494" s="456"/>
      <c r="AY2494" s="456"/>
      <c r="AZ2494" s="456"/>
      <c r="BA2494" s="456"/>
      <c r="BB2494" s="456"/>
      <c r="BC2494" s="456"/>
      <c r="BD2494" s="456"/>
      <c r="BE2494" s="456"/>
      <c r="BF2494" s="456"/>
      <c r="BG2494" s="457"/>
      <c r="BH2494" s="458"/>
      <c r="BI2494" s="459"/>
      <c r="BJ2494" s="459"/>
      <c r="BK2494" s="459"/>
      <c r="BL2494" s="459"/>
      <c r="BM2494" s="460"/>
      <c r="BN2494" s="314"/>
      <c r="BO2494" s="314"/>
      <c r="BP2494" s="1"/>
      <c r="BQ2494" s="120">
        <f>IF($F$3="","",IF(N2494=$F$3,COUNTIF(BQ$23:BQ2493,"&gt;0")+1,0))</f>
        <v>0</v>
      </c>
      <c r="BR2494" s="1"/>
      <c r="BS2494" s="20" t="str">
        <f>IF($N2494="","",IF(VLOOKUP(VLOOKUP($N2494,IMPOSTAZIONI!$E$6:$I$13,5,FALSE),IMPOSTAZIONI!$B$25:$N$32,3,FALSE)=0,"",VLOOKUP(VLOOKUP($N2494,IMPOSTAZIONI!$E$6:$I$13,5,FALSE),IMPOSTAZIONI!$B$25:$N$32,3,FALSE)))</f>
        <v/>
      </c>
      <c r="BT2494" s="20" t="str">
        <f>IF($N2494="","",IF(VLOOKUP(VLOOKUP($N2494,IMPOSTAZIONI!$E$6:$I$13,5,FALSE),IMPOSTAZIONI!$B$25:$N$32,6,FALSE)=0,"",VLOOKUP(VLOOKUP($N2494,IMPOSTAZIONI!$E$6:$I$13,5,FALSE),IMPOSTAZIONI!$B$25:$N$32,6,FALSE)))</f>
        <v/>
      </c>
      <c r="BU2494" s="20" t="str">
        <f>IF($N2494="","",IF(VLOOKUP(VLOOKUP($N2494,IMPOSTAZIONI!$E$6:$I$13,5,FALSE),IMPOSTAZIONI!$B$25:$N$32,9,FALSE)=0,"",VLOOKUP(VLOOKUP($N2494,IMPOSTAZIONI!$E$6:$I$13,5,FALSE),IMPOSTAZIONI!$B$25:$N$32,9,FALSE)))</f>
        <v/>
      </c>
      <c r="BV2494" s="20" t="str">
        <f>IF($N2494="","",IF(VLOOKUP(VLOOKUP($N2494,IMPOSTAZIONI!$E$6:$I$13,5,FALSE),IMPOSTAZIONI!$B$25:$N$32,12,FALSE)=0,"",VLOOKUP(VLOOKUP($N2494,IMPOSTAZIONI!$E$6:$I$13,5,FALSE),IMPOSTAZIONI!$B$25:$N$32,12,FALSE)))</f>
        <v/>
      </c>
      <c r="BW2494" s="221" t="str">
        <f t="shared" ref="BW2494:BW2557" si="642">IF(AF2494="","",HLOOKUP(AF2494,BS2494:BV2494,1,FALSE))</f>
        <v/>
      </c>
      <c r="BX2494" s="221" t="str">
        <f t="shared" ref="BX2494:BX2557" si="643">IF(N2494="","",VLOOKUP(N2494,$AY$3109:$BM$3116,1,FALSE))</f>
        <v/>
      </c>
      <c r="BY2494" s="221">
        <f t="shared" ref="BY2494:BY2557" si="644">IF(OR(ISERROR(BW2494),ISERROR(BX2494),AND(H2494&gt;0,H2494&lt;AD$3140),AND(H2494&gt;0,H2494&gt;AD$3141)),1,IF(CK2494=1,2,0))</f>
        <v>0</v>
      </c>
      <c r="BZ2494" s="231">
        <f t="shared" ref="BZ2494:BZ2557" si="645">IF($F$3="",0,IF($F$3=N2494,H2494,0))</f>
        <v>0</v>
      </c>
      <c r="CA2494" s="246">
        <f t="shared" ref="CA2494:CA2557" si="646">IF($BN$3&gt;$AY$3147,"",IF(BZ2494=0,0,IF(AF2494="",0,VLOOKUP(AF2494,$AY$3118:$BL$3121,14,FALSE))))</f>
        <v>0</v>
      </c>
      <c r="CB2494" s="246">
        <f t="shared" ref="CB2494:CB2557" si="647">IF(BZ2494=0,0,MONTH(BZ2494))</f>
        <v>0</v>
      </c>
      <c r="CC2494" s="246" t="str">
        <f t="shared" ref="CC2494:CC2557" si="648">IF(OR(BZ2494=0,CA2494=0),"",CONCATENATE(CB2494,CA2494))</f>
        <v/>
      </c>
      <c r="CD2494" s="246">
        <f t="shared" ref="CD2494:CD2557" si="649">MATCH(BZ2494,BZ$23:BZ$3022,0)</f>
        <v>5</v>
      </c>
      <c r="CE2494" s="246">
        <f t="shared" ref="CE2494:CE2557" si="650">IF(CA2494&gt;0,CONCATENATE(CD2494,CA2494),0)</f>
        <v>0</v>
      </c>
      <c r="CF2494" s="276">
        <f t="shared" ref="CF2494:CI2557" si="651">COUNTIF($CE$23:$CE$3022,CONCATENATE($CD2494,CF$21))</f>
        <v>0</v>
      </c>
      <c r="CG2494" s="277">
        <f t="shared" si="651"/>
        <v>0</v>
      </c>
      <c r="CH2494" s="277">
        <f t="shared" si="651"/>
        <v>0</v>
      </c>
      <c r="CI2494" s="278">
        <f t="shared" si="640"/>
        <v>0</v>
      </c>
      <c r="CJ2494" s="280">
        <f t="shared" ref="CJ2494:CJ2557" si="652">COUNTIF(CF2494:CI2494,"&gt;0")</f>
        <v>0</v>
      </c>
      <c r="CK2494" s="232">
        <f t="shared" ref="CK2494:CK2557" si="653">IF(CJ2494&gt;1,1,0)</f>
        <v>0</v>
      </c>
      <c r="CL2494" s="1"/>
    </row>
    <row r="2495" spans="1:90" ht="18" customHeight="1">
      <c r="A2495" s="1"/>
      <c r="B2495" s="1"/>
      <c r="C2495" s="314"/>
      <c r="D2495" s="287" t="str">
        <f t="shared" si="639"/>
        <v/>
      </c>
      <c r="E2495" s="449" t="str">
        <f t="shared" si="641"/>
        <v/>
      </c>
      <c r="F2495" s="450"/>
      <c r="G2495" s="451"/>
      <c r="H2495" s="452"/>
      <c r="I2495" s="453"/>
      <c r="J2495" s="453"/>
      <c r="K2495" s="453"/>
      <c r="L2495" s="453"/>
      <c r="M2495" s="454"/>
      <c r="N2495" s="455"/>
      <c r="O2495" s="456"/>
      <c r="P2495" s="456"/>
      <c r="Q2495" s="456"/>
      <c r="R2495" s="456"/>
      <c r="S2495" s="456"/>
      <c r="T2495" s="456"/>
      <c r="U2495" s="456"/>
      <c r="V2495" s="456"/>
      <c r="W2495" s="456"/>
      <c r="X2495" s="456"/>
      <c r="Y2495" s="456"/>
      <c r="Z2495" s="456"/>
      <c r="AA2495" s="456"/>
      <c r="AB2495" s="456"/>
      <c r="AC2495" s="456"/>
      <c r="AD2495" s="456"/>
      <c r="AE2495" s="457"/>
      <c r="AF2495" s="455"/>
      <c r="AG2495" s="456"/>
      <c r="AH2495" s="456"/>
      <c r="AI2495" s="456"/>
      <c r="AJ2495" s="456"/>
      <c r="AK2495" s="456"/>
      <c r="AL2495" s="456"/>
      <c r="AM2495" s="456"/>
      <c r="AN2495" s="457"/>
      <c r="AO2495" s="455"/>
      <c r="AP2495" s="456"/>
      <c r="AQ2495" s="456"/>
      <c r="AR2495" s="456"/>
      <c r="AS2495" s="456"/>
      <c r="AT2495" s="456"/>
      <c r="AU2495" s="456"/>
      <c r="AV2495" s="456"/>
      <c r="AW2495" s="456"/>
      <c r="AX2495" s="456"/>
      <c r="AY2495" s="456"/>
      <c r="AZ2495" s="456"/>
      <c r="BA2495" s="456"/>
      <c r="BB2495" s="456"/>
      <c r="BC2495" s="456"/>
      <c r="BD2495" s="456"/>
      <c r="BE2495" s="456"/>
      <c r="BF2495" s="456"/>
      <c r="BG2495" s="457"/>
      <c r="BH2495" s="458"/>
      <c r="BI2495" s="459"/>
      <c r="BJ2495" s="459"/>
      <c r="BK2495" s="459"/>
      <c r="BL2495" s="459"/>
      <c r="BM2495" s="460"/>
      <c r="BN2495" s="314"/>
      <c r="BO2495" s="314"/>
      <c r="BP2495" s="1"/>
      <c r="BQ2495" s="120">
        <f>IF($F$3="","",IF(N2495=$F$3,COUNTIF(BQ$23:BQ2494,"&gt;0")+1,0))</f>
        <v>0</v>
      </c>
      <c r="BR2495" s="1"/>
      <c r="BS2495" s="20" t="str">
        <f>IF($N2495="","",IF(VLOOKUP(VLOOKUP($N2495,IMPOSTAZIONI!$E$6:$I$13,5,FALSE),IMPOSTAZIONI!$B$25:$N$32,3,FALSE)=0,"",VLOOKUP(VLOOKUP($N2495,IMPOSTAZIONI!$E$6:$I$13,5,FALSE),IMPOSTAZIONI!$B$25:$N$32,3,FALSE)))</f>
        <v/>
      </c>
      <c r="BT2495" s="20" t="str">
        <f>IF($N2495="","",IF(VLOOKUP(VLOOKUP($N2495,IMPOSTAZIONI!$E$6:$I$13,5,FALSE),IMPOSTAZIONI!$B$25:$N$32,6,FALSE)=0,"",VLOOKUP(VLOOKUP($N2495,IMPOSTAZIONI!$E$6:$I$13,5,FALSE),IMPOSTAZIONI!$B$25:$N$32,6,FALSE)))</f>
        <v/>
      </c>
      <c r="BU2495" s="20" t="str">
        <f>IF($N2495="","",IF(VLOOKUP(VLOOKUP($N2495,IMPOSTAZIONI!$E$6:$I$13,5,FALSE),IMPOSTAZIONI!$B$25:$N$32,9,FALSE)=0,"",VLOOKUP(VLOOKUP($N2495,IMPOSTAZIONI!$E$6:$I$13,5,FALSE),IMPOSTAZIONI!$B$25:$N$32,9,FALSE)))</f>
        <v/>
      </c>
      <c r="BV2495" s="20" t="str">
        <f>IF($N2495="","",IF(VLOOKUP(VLOOKUP($N2495,IMPOSTAZIONI!$E$6:$I$13,5,FALSE),IMPOSTAZIONI!$B$25:$N$32,12,FALSE)=0,"",VLOOKUP(VLOOKUP($N2495,IMPOSTAZIONI!$E$6:$I$13,5,FALSE),IMPOSTAZIONI!$B$25:$N$32,12,FALSE)))</f>
        <v/>
      </c>
      <c r="BW2495" s="221" t="str">
        <f t="shared" si="642"/>
        <v/>
      </c>
      <c r="BX2495" s="221" t="str">
        <f t="shared" si="643"/>
        <v/>
      </c>
      <c r="BY2495" s="221">
        <f t="shared" si="644"/>
        <v>0</v>
      </c>
      <c r="BZ2495" s="231">
        <f t="shared" si="645"/>
        <v>0</v>
      </c>
      <c r="CA2495" s="246">
        <f t="shared" si="646"/>
        <v>0</v>
      </c>
      <c r="CB2495" s="246">
        <f t="shared" si="647"/>
        <v>0</v>
      </c>
      <c r="CC2495" s="246" t="str">
        <f t="shared" si="648"/>
        <v/>
      </c>
      <c r="CD2495" s="246">
        <f t="shared" si="649"/>
        <v>5</v>
      </c>
      <c r="CE2495" s="246">
        <f t="shared" si="650"/>
        <v>0</v>
      </c>
      <c r="CF2495" s="276">
        <f t="shared" si="651"/>
        <v>0</v>
      </c>
      <c r="CG2495" s="277">
        <f t="shared" si="651"/>
        <v>0</v>
      </c>
      <c r="CH2495" s="277">
        <f t="shared" si="651"/>
        <v>0</v>
      </c>
      <c r="CI2495" s="278">
        <f t="shared" si="640"/>
        <v>0</v>
      </c>
      <c r="CJ2495" s="280">
        <f t="shared" si="652"/>
        <v>0</v>
      </c>
      <c r="CK2495" s="232">
        <f t="shared" si="653"/>
        <v>0</v>
      </c>
      <c r="CL2495" s="1"/>
    </row>
    <row r="2496" spans="1:90" ht="18" customHeight="1">
      <c r="A2496" s="1"/>
      <c r="B2496" s="1"/>
      <c r="C2496" s="314"/>
      <c r="D2496" s="287" t="str">
        <f t="shared" si="639"/>
        <v/>
      </c>
      <c r="E2496" s="449" t="str">
        <f t="shared" si="641"/>
        <v/>
      </c>
      <c r="F2496" s="450"/>
      <c r="G2496" s="451"/>
      <c r="H2496" s="452"/>
      <c r="I2496" s="453"/>
      <c r="J2496" s="453"/>
      <c r="K2496" s="453"/>
      <c r="L2496" s="453"/>
      <c r="M2496" s="454"/>
      <c r="N2496" s="455"/>
      <c r="O2496" s="456"/>
      <c r="P2496" s="456"/>
      <c r="Q2496" s="456"/>
      <c r="R2496" s="456"/>
      <c r="S2496" s="456"/>
      <c r="T2496" s="456"/>
      <c r="U2496" s="456"/>
      <c r="V2496" s="456"/>
      <c r="W2496" s="456"/>
      <c r="X2496" s="456"/>
      <c r="Y2496" s="456"/>
      <c r="Z2496" s="456"/>
      <c r="AA2496" s="456"/>
      <c r="AB2496" s="456"/>
      <c r="AC2496" s="456"/>
      <c r="AD2496" s="456"/>
      <c r="AE2496" s="457"/>
      <c r="AF2496" s="455"/>
      <c r="AG2496" s="456"/>
      <c r="AH2496" s="456"/>
      <c r="AI2496" s="456"/>
      <c r="AJ2496" s="456"/>
      <c r="AK2496" s="456"/>
      <c r="AL2496" s="456"/>
      <c r="AM2496" s="456"/>
      <c r="AN2496" s="457"/>
      <c r="AO2496" s="455"/>
      <c r="AP2496" s="456"/>
      <c r="AQ2496" s="456"/>
      <c r="AR2496" s="456"/>
      <c r="AS2496" s="456"/>
      <c r="AT2496" s="456"/>
      <c r="AU2496" s="456"/>
      <c r="AV2496" s="456"/>
      <c r="AW2496" s="456"/>
      <c r="AX2496" s="456"/>
      <c r="AY2496" s="456"/>
      <c r="AZ2496" s="456"/>
      <c r="BA2496" s="456"/>
      <c r="BB2496" s="456"/>
      <c r="BC2496" s="456"/>
      <c r="BD2496" s="456"/>
      <c r="BE2496" s="456"/>
      <c r="BF2496" s="456"/>
      <c r="BG2496" s="457"/>
      <c r="BH2496" s="458"/>
      <c r="BI2496" s="459"/>
      <c r="BJ2496" s="459"/>
      <c r="BK2496" s="459"/>
      <c r="BL2496" s="459"/>
      <c r="BM2496" s="460"/>
      <c r="BN2496" s="314"/>
      <c r="BO2496" s="314"/>
      <c r="BP2496" s="1"/>
      <c r="BQ2496" s="120">
        <f>IF($F$3="","",IF(N2496=$F$3,COUNTIF(BQ$23:BQ2495,"&gt;0")+1,0))</f>
        <v>0</v>
      </c>
      <c r="BR2496" s="1"/>
      <c r="BS2496" s="20" t="str">
        <f>IF($N2496="","",IF(VLOOKUP(VLOOKUP($N2496,IMPOSTAZIONI!$E$6:$I$13,5,FALSE),IMPOSTAZIONI!$B$25:$N$32,3,FALSE)=0,"",VLOOKUP(VLOOKUP($N2496,IMPOSTAZIONI!$E$6:$I$13,5,FALSE),IMPOSTAZIONI!$B$25:$N$32,3,FALSE)))</f>
        <v/>
      </c>
      <c r="BT2496" s="20" t="str">
        <f>IF($N2496="","",IF(VLOOKUP(VLOOKUP($N2496,IMPOSTAZIONI!$E$6:$I$13,5,FALSE),IMPOSTAZIONI!$B$25:$N$32,6,FALSE)=0,"",VLOOKUP(VLOOKUP($N2496,IMPOSTAZIONI!$E$6:$I$13,5,FALSE),IMPOSTAZIONI!$B$25:$N$32,6,FALSE)))</f>
        <v/>
      </c>
      <c r="BU2496" s="20" t="str">
        <f>IF($N2496="","",IF(VLOOKUP(VLOOKUP($N2496,IMPOSTAZIONI!$E$6:$I$13,5,FALSE),IMPOSTAZIONI!$B$25:$N$32,9,FALSE)=0,"",VLOOKUP(VLOOKUP($N2496,IMPOSTAZIONI!$E$6:$I$13,5,FALSE),IMPOSTAZIONI!$B$25:$N$32,9,FALSE)))</f>
        <v/>
      </c>
      <c r="BV2496" s="20" t="str">
        <f>IF($N2496="","",IF(VLOOKUP(VLOOKUP($N2496,IMPOSTAZIONI!$E$6:$I$13,5,FALSE),IMPOSTAZIONI!$B$25:$N$32,12,FALSE)=0,"",VLOOKUP(VLOOKUP($N2496,IMPOSTAZIONI!$E$6:$I$13,5,FALSE),IMPOSTAZIONI!$B$25:$N$32,12,FALSE)))</f>
        <v/>
      </c>
      <c r="BW2496" s="221" t="str">
        <f t="shared" si="642"/>
        <v/>
      </c>
      <c r="BX2496" s="221" t="str">
        <f t="shared" si="643"/>
        <v/>
      </c>
      <c r="BY2496" s="221">
        <f t="shared" si="644"/>
        <v>0</v>
      </c>
      <c r="BZ2496" s="231">
        <f t="shared" si="645"/>
        <v>0</v>
      </c>
      <c r="CA2496" s="246">
        <f t="shared" si="646"/>
        <v>0</v>
      </c>
      <c r="CB2496" s="246">
        <f t="shared" si="647"/>
        <v>0</v>
      </c>
      <c r="CC2496" s="246" t="str">
        <f t="shared" si="648"/>
        <v/>
      </c>
      <c r="CD2496" s="246">
        <f t="shared" si="649"/>
        <v>5</v>
      </c>
      <c r="CE2496" s="246">
        <f t="shared" si="650"/>
        <v>0</v>
      </c>
      <c r="CF2496" s="276">
        <f t="shared" si="651"/>
        <v>0</v>
      </c>
      <c r="CG2496" s="277">
        <f t="shared" si="651"/>
        <v>0</v>
      </c>
      <c r="CH2496" s="277">
        <f t="shared" si="651"/>
        <v>0</v>
      </c>
      <c r="CI2496" s="278">
        <f t="shared" si="640"/>
        <v>0</v>
      </c>
      <c r="CJ2496" s="280">
        <f t="shared" si="652"/>
        <v>0</v>
      </c>
      <c r="CK2496" s="232">
        <f t="shared" si="653"/>
        <v>0</v>
      </c>
      <c r="CL2496" s="1"/>
    </row>
    <row r="2497" spans="1:90" ht="18" customHeight="1">
      <c r="A2497" s="1"/>
      <c r="B2497" s="1"/>
      <c r="C2497" s="314"/>
      <c r="D2497" s="287" t="str">
        <f t="shared" si="639"/>
        <v/>
      </c>
      <c r="E2497" s="449" t="str">
        <f t="shared" si="641"/>
        <v/>
      </c>
      <c r="F2497" s="450"/>
      <c r="G2497" s="451"/>
      <c r="H2497" s="452"/>
      <c r="I2497" s="453"/>
      <c r="J2497" s="453"/>
      <c r="K2497" s="453"/>
      <c r="L2497" s="453"/>
      <c r="M2497" s="454"/>
      <c r="N2497" s="455"/>
      <c r="O2497" s="456"/>
      <c r="P2497" s="456"/>
      <c r="Q2497" s="456"/>
      <c r="R2497" s="456"/>
      <c r="S2497" s="456"/>
      <c r="T2497" s="456"/>
      <c r="U2497" s="456"/>
      <c r="V2497" s="456"/>
      <c r="W2497" s="456"/>
      <c r="X2497" s="456"/>
      <c r="Y2497" s="456"/>
      <c r="Z2497" s="456"/>
      <c r="AA2497" s="456"/>
      <c r="AB2497" s="456"/>
      <c r="AC2497" s="456"/>
      <c r="AD2497" s="456"/>
      <c r="AE2497" s="457"/>
      <c r="AF2497" s="455"/>
      <c r="AG2497" s="456"/>
      <c r="AH2497" s="456"/>
      <c r="AI2497" s="456"/>
      <c r="AJ2497" s="456"/>
      <c r="AK2497" s="456"/>
      <c r="AL2497" s="456"/>
      <c r="AM2497" s="456"/>
      <c r="AN2497" s="457"/>
      <c r="AO2497" s="455"/>
      <c r="AP2497" s="456"/>
      <c r="AQ2497" s="456"/>
      <c r="AR2497" s="456"/>
      <c r="AS2497" s="456"/>
      <c r="AT2497" s="456"/>
      <c r="AU2497" s="456"/>
      <c r="AV2497" s="456"/>
      <c r="AW2497" s="456"/>
      <c r="AX2497" s="456"/>
      <c r="AY2497" s="456"/>
      <c r="AZ2497" s="456"/>
      <c r="BA2497" s="456"/>
      <c r="BB2497" s="456"/>
      <c r="BC2497" s="456"/>
      <c r="BD2497" s="456"/>
      <c r="BE2497" s="456"/>
      <c r="BF2497" s="456"/>
      <c r="BG2497" s="457"/>
      <c r="BH2497" s="458"/>
      <c r="BI2497" s="459"/>
      <c r="BJ2497" s="459"/>
      <c r="BK2497" s="459"/>
      <c r="BL2497" s="459"/>
      <c r="BM2497" s="460"/>
      <c r="BN2497" s="314"/>
      <c r="BO2497" s="314"/>
      <c r="BP2497" s="1"/>
      <c r="BQ2497" s="120">
        <f>IF($F$3="","",IF(N2497=$F$3,COUNTIF(BQ$23:BQ2496,"&gt;0")+1,0))</f>
        <v>0</v>
      </c>
      <c r="BR2497" s="1"/>
      <c r="BS2497" s="20" t="str">
        <f>IF($N2497="","",IF(VLOOKUP(VLOOKUP($N2497,IMPOSTAZIONI!$E$6:$I$13,5,FALSE),IMPOSTAZIONI!$B$25:$N$32,3,FALSE)=0,"",VLOOKUP(VLOOKUP($N2497,IMPOSTAZIONI!$E$6:$I$13,5,FALSE),IMPOSTAZIONI!$B$25:$N$32,3,FALSE)))</f>
        <v/>
      </c>
      <c r="BT2497" s="20" t="str">
        <f>IF($N2497="","",IF(VLOOKUP(VLOOKUP($N2497,IMPOSTAZIONI!$E$6:$I$13,5,FALSE),IMPOSTAZIONI!$B$25:$N$32,6,FALSE)=0,"",VLOOKUP(VLOOKUP($N2497,IMPOSTAZIONI!$E$6:$I$13,5,FALSE),IMPOSTAZIONI!$B$25:$N$32,6,FALSE)))</f>
        <v/>
      </c>
      <c r="BU2497" s="20" t="str">
        <f>IF($N2497="","",IF(VLOOKUP(VLOOKUP($N2497,IMPOSTAZIONI!$E$6:$I$13,5,FALSE),IMPOSTAZIONI!$B$25:$N$32,9,FALSE)=0,"",VLOOKUP(VLOOKUP($N2497,IMPOSTAZIONI!$E$6:$I$13,5,FALSE),IMPOSTAZIONI!$B$25:$N$32,9,FALSE)))</f>
        <v/>
      </c>
      <c r="BV2497" s="20" t="str">
        <f>IF($N2497="","",IF(VLOOKUP(VLOOKUP($N2497,IMPOSTAZIONI!$E$6:$I$13,5,FALSE),IMPOSTAZIONI!$B$25:$N$32,12,FALSE)=0,"",VLOOKUP(VLOOKUP($N2497,IMPOSTAZIONI!$E$6:$I$13,5,FALSE),IMPOSTAZIONI!$B$25:$N$32,12,FALSE)))</f>
        <v/>
      </c>
      <c r="BW2497" s="221" t="str">
        <f t="shared" si="642"/>
        <v/>
      </c>
      <c r="BX2497" s="221" t="str">
        <f t="shared" si="643"/>
        <v/>
      </c>
      <c r="BY2497" s="221">
        <f t="shared" si="644"/>
        <v>0</v>
      </c>
      <c r="BZ2497" s="231">
        <f t="shared" si="645"/>
        <v>0</v>
      </c>
      <c r="CA2497" s="246">
        <f t="shared" si="646"/>
        <v>0</v>
      </c>
      <c r="CB2497" s="246">
        <f t="shared" si="647"/>
        <v>0</v>
      </c>
      <c r="CC2497" s="246" t="str">
        <f t="shared" si="648"/>
        <v/>
      </c>
      <c r="CD2497" s="246">
        <f t="shared" si="649"/>
        <v>5</v>
      </c>
      <c r="CE2497" s="246">
        <f t="shared" si="650"/>
        <v>0</v>
      </c>
      <c r="CF2497" s="276">
        <f t="shared" si="651"/>
        <v>0</v>
      </c>
      <c r="CG2497" s="277">
        <f t="shared" si="651"/>
        <v>0</v>
      </c>
      <c r="CH2497" s="277">
        <f t="shared" si="651"/>
        <v>0</v>
      </c>
      <c r="CI2497" s="278">
        <f t="shared" si="640"/>
        <v>0</v>
      </c>
      <c r="CJ2497" s="280">
        <f t="shared" si="652"/>
        <v>0</v>
      </c>
      <c r="CK2497" s="232">
        <f t="shared" si="653"/>
        <v>0</v>
      </c>
      <c r="CL2497" s="1"/>
    </row>
    <row r="2498" spans="1:90" ht="18" customHeight="1">
      <c r="A2498" s="1"/>
      <c r="B2498" s="1"/>
      <c r="C2498" s="314"/>
      <c r="D2498" s="287" t="str">
        <f t="shared" si="639"/>
        <v/>
      </c>
      <c r="E2498" s="449" t="str">
        <f t="shared" si="641"/>
        <v/>
      </c>
      <c r="F2498" s="450"/>
      <c r="G2498" s="451"/>
      <c r="H2498" s="452"/>
      <c r="I2498" s="453"/>
      <c r="J2498" s="453"/>
      <c r="K2498" s="453"/>
      <c r="L2498" s="453"/>
      <c r="M2498" s="454"/>
      <c r="N2498" s="455"/>
      <c r="O2498" s="456"/>
      <c r="P2498" s="456"/>
      <c r="Q2498" s="456"/>
      <c r="R2498" s="456"/>
      <c r="S2498" s="456"/>
      <c r="T2498" s="456"/>
      <c r="U2498" s="456"/>
      <c r="V2498" s="456"/>
      <c r="W2498" s="456"/>
      <c r="X2498" s="456"/>
      <c r="Y2498" s="456"/>
      <c r="Z2498" s="456"/>
      <c r="AA2498" s="456"/>
      <c r="AB2498" s="456"/>
      <c r="AC2498" s="456"/>
      <c r="AD2498" s="456"/>
      <c r="AE2498" s="457"/>
      <c r="AF2498" s="455"/>
      <c r="AG2498" s="456"/>
      <c r="AH2498" s="456"/>
      <c r="AI2498" s="456"/>
      <c r="AJ2498" s="456"/>
      <c r="AK2498" s="456"/>
      <c r="AL2498" s="456"/>
      <c r="AM2498" s="456"/>
      <c r="AN2498" s="457"/>
      <c r="AO2498" s="455"/>
      <c r="AP2498" s="456"/>
      <c r="AQ2498" s="456"/>
      <c r="AR2498" s="456"/>
      <c r="AS2498" s="456"/>
      <c r="AT2498" s="456"/>
      <c r="AU2498" s="456"/>
      <c r="AV2498" s="456"/>
      <c r="AW2498" s="456"/>
      <c r="AX2498" s="456"/>
      <c r="AY2498" s="456"/>
      <c r="AZ2498" s="456"/>
      <c r="BA2498" s="456"/>
      <c r="BB2498" s="456"/>
      <c r="BC2498" s="456"/>
      <c r="BD2498" s="456"/>
      <c r="BE2498" s="456"/>
      <c r="BF2498" s="456"/>
      <c r="BG2498" s="457"/>
      <c r="BH2498" s="458"/>
      <c r="BI2498" s="459"/>
      <c r="BJ2498" s="459"/>
      <c r="BK2498" s="459"/>
      <c r="BL2498" s="459"/>
      <c r="BM2498" s="460"/>
      <c r="BN2498" s="314"/>
      <c r="BO2498" s="314"/>
      <c r="BP2498" s="1"/>
      <c r="BQ2498" s="120">
        <f>IF($F$3="","",IF(N2498=$F$3,COUNTIF(BQ$23:BQ2497,"&gt;0")+1,0))</f>
        <v>0</v>
      </c>
      <c r="BR2498" s="1"/>
      <c r="BS2498" s="20" t="str">
        <f>IF($N2498="","",IF(VLOOKUP(VLOOKUP($N2498,IMPOSTAZIONI!$E$6:$I$13,5,FALSE),IMPOSTAZIONI!$B$25:$N$32,3,FALSE)=0,"",VLOOKUP(VLOOKUP($N2498,IMPOSTAZIONI!$E$6:$I$13,5,FALSE),IMPOSTAZIONI!$B$25:$N$32,3,FALSE)))</f>
        <v/>
      </c>
      <c r="BT2498" s="20" t="str">
        <f>IF($N2498="","",IF(VLOOKUP(VLOOKUP($N2498,IMPOSTAZIONI!$E$6:$I$13,5,FALSE),IMPOSTAZIONI!$B$25:$N$32,6,FALSE)=0,"",VLOOKUP(VLOOKUP($N2498,IMPOSTAZIONI!$E$6:$I$13,5,FALSE),IMPOSTAZIONI!$B$25:$N$32,6,FALSE)))</f>
        <v/>
      </c>
      <c r="BU2498" s="20" t="str">
        <f>IF($N2498="","",IF(VLOOKUP(VLOOKUP($N2498,IMPOSTAZIONI!$E$6:$I$13,5,FALSE),IMPOSTAZIONI!$B$25:$N$32,9,FALSE)=0,"",VLOOKUP(VLOOKUP($N2498,IMPOSTAZIONI!$E$6:$I$13,5,FALSE),IMPOSTAZIONI!$B$25:$N$32,9,FALSE)))</f>
        <v/>
      </c>
      <c r="BV2498" s="20" t="str">
        <f>IF($N2498="","",IF(VLOOKUP(VLOOKUP($N2498,IMPOSTAZIONI!$E$6:$I$13,5,FALSE),IMPOSTAZIONI!$B$25:$N$32,12,FALSE)=0,"",VLOOKUP(VLOOKUP($N2498,IMPOSTAZIONI!$E$6:$I$13,5,FALSE),IMPOSTAZIONI!$B$25:$N$32,12,FALSE)))</f>
        <v/>
      </c>
      <c r="BW2498" s="221" t="str">
        <f t="shared" si="642"/>
        <v/>
      </c>
      <c r="BX2498" s="221" t="str">
        <f t="shared" si="643"/>
        <v/>
      </c>
      <c r="BY2498" s="221">
        <f t="shared" si="644"/>
        <v>0</v>
      </c>
      <c r="BZ2498" s="231">
        <f t="shared" si="645"/>
        <v>0</v>
      </c>
      <c r="CA2498" s="246">
        <f t="shared" si="646"/>
        <v>0</v>
      </c>
      <c r="CB2498" s="246">
        <f t="shared" si="647"/>
        <v>0</v>
      </c>
      <c r="CC2498" s="246" t="str">
        <f t="shared" si="648"/>
        <v/>
      </c>
      <c r="CD2498" s="246">
        <f t="shared" si="649"/>
        <v>5</v>
      </c>
      <c r="CE2498" s="246">
        <f t="shared" si="650"/>
        <v>0</v>
      </c>
      <c r="CF2498" s="276">
        <f t="shared" si="651"/>
        <v>0</v>
      </c>
      <c r="CG2498" s="277">
        <f t="shared" si="651"/>
        <v>0</v>
      </c>
      <c r="CH2498" s="277">
        <f t="shared" si="651"/>
        <v>0</v>
      </c>
      <c r="CI2498" s="278">
        <f t="shared" si="640"/>
        <v>0</v>
      </c>
      <c r="CJ2498" s="280">
        <f t="shared" si="652"/>
        <v>0</v>
      </c>
      <c r="CK2498" s="232">
        <f t="shared" si="653"/>
        <v>0</v>
      </c>
      <c r="CL2498" s="1"/>
    </row>
    <row r="2499" spans="1:90" ht="18" customHeight="1">
      <c r="A2499" s="1"/>
      <c r="B2499" s="1"/>
      <c r="C2499" s="314"/>
      <c r="D2499" s="287" t="str">
        <f t="shared" si="639"/>
        <v/>
      </c>
      <c r="E2499" s="449" t="str">
        <f t="shared" si="641"/>
        <v/>
      </c>
      <c r="F2499" s="450"/>
      <c r="G2499" s="451"/>
      <c r="H2499" s="452"/>
      <c r="I2499" s="453"/>
      <c r="J2499" s="453"/>
      <c r="K2499" s="453"/>
      <c r="L2499" s="453"/>
      <c r="M2499" s="454"/>
      <c r="N2499" s="455"/>
      <c r="O2499" s="456"/>
      <c r="P2499" s="456"/>
      <c r="Q2499" s="456"/>
      <c r="R2499" s="456"/>
      <c r="S2499" s="456"/>
      <c r="T2499" s="456"/>
      <c r="U2499" s="456"/>
      <c r="V2499" s="456"/>
      <c r="W2499" s="456"/>
      <c r="X2499" s="456"/>
      <c r="Y2499" s="456"/>
      <c r="Z2499" s="456"/>
      <c r="AA2499" s="456"/>
      <c r="AB2499" s="456"/>
      <c r="AC2499" s="456"/>
      <c r="AD2499" s="456"/>
      <c r="AE2499" s="457"/>
      <c r="AF2499" s="455"/>
      <c r="AG2499" s="456"/>
      <c r="AH2499" s="456"/>
      <c r="AI2499" s="456"/>
      <c r="AJ2499" s="456"/>
      <c r="AK2499" s="456"/>
      <c r="AL2499" s="456"/>
      <c r="AM2499" s="456"/>
      <c r="AN2499" s="457"/>
      <c r="AO2499" s="455"/>
      <c r="AP2499" s="456"/>
      <c r="AQ2499" s="456"/>
      <c r="AR2499" s="456"/>
      <c r="AS2499" s="456"/>
      <c r="AT2499" s="456"/>
      <c r="AU2499" s="456"/>
      <c r="AV2499" s="456"/>
      <c r="AW2499" s="456"/>
      <c r="AX2499" s="456"/>
      <c r="AY2499" s="456"/>
      <c r="AZ2499" s="456"/>
      <c r="BA2499" s="456"/>
      <c r="BB2499" s="456"/>
      <c r="BC2499" s="456"/>
      <c r="BD2499" s="456"/>
      <c r="BE2499" s="456"/>
      <c r="BF2499" s="456"/>
      <c r="BG2499" s="457"/>
      <c r="BH2499" s="458"/>
      <c r="BI2499" s="459"/>
      <c r="BJ2499" s="459"/>
      <c r="BK2499" s="459"/>
      <c r="BL2499" s="459"/>
      <c r="BM2499" s="460"/>
      <c r="BN2499" s="314"/>
      <c r="BO2499" s="314"/>
      <c r="BP2499" s="1"/>
      <c r="BQ2499" s="120">
        <f>IF($F$3="","",IF(N2499=$F$3,COUNTIF(BQ$23:BQ2498,"&gt;0")+1,0))</f>
        <v>0</v>
      </c>
      <c r="BR2499" s="1"/>
      <c r="BS2499" s="20" t="str">
        <f>IF($N2499="","",IF(VLOOKUP(VLOOKUP($N2499,IMPOSTAZIONI!$E$6:$I$13,5,FALSE),IMPOSTAZIONI!$B$25:$N$32,3,FALSE)=0,"",VLOOKUP(VLOOKUP($N2499,IMPOSTAZIONI!$E$6:$I$13,5,FALSE),IMPOSTAZIONI!$B$25:$N$32,3,FALSE)))</f>
        <v/>
      </c>
      <c r="BT2499" s="20" t="str">
        <f>IF($N2499="","",IF(VLOOKUP(VLOOKUP($N2499,IMPOSTAZIONI!$E$6:$I$13,5,FALSE),IMPOSTAZIONI!$B$25:$N$32,6,FALSE)=0,"",VLOOKUP(VLOOKUP($N2499,IMPOSTAZIONI!$E$6:$I$13,5,FALSE),IMPOSTAZIONI!$B$25:$N$32,6,FALSE)))</f>
        <v/>
      </c>
      <c r="BU2499" s="20" t="str">
        <f>IF($N2499="","",IF(VLOOKUP(VLOOKUP($N2499,IMPOSTAZIONI!$E$6:$I$13,5,FALSE),IMPOSTAZIONI!$B$25:$N$32,9,FALSE)=0,"",VLOOKUP(VLOOKUP($N2499,IMPOSTAZIONI!$E$6:$I$13,5,FALSE),IMPOSTAZIONI!$B$25:$N$32,9,FALSE)))</f>
        <v/>
      </c>
      <c r="BV2499" s="20" t="str">
        <f>IF($N2499="","",IF(VLOOKUP(VLOOKUP($N2499,IMPOSTAZIONI!$E$6:$I$13,5,FALSE),IMPOSTAZIONI!$B$25:$N$32,12,FALSE)=0,"",VLOOKUP(VLOOKUP($N2499,IMPOSTAZIONI!$E$6:$I$13,5,FALSE),IMPOSTAZIONI!$B$25:$N$32,12,FALSE)))</f>
        <v/>
      </c>
      <c r="BW2499" s="221" t="str">
        <f t="shared" si="642"/>
        <v/>
      </c>
      <c r="BX2499" s="221" t="str">
        <f t="shared" si="643"/>
        <v/>
      </c>
      <c r="BY2499" s="221">
        <f t="shared" si="644"/>
        <v>0</v>
      </c>
      <c r="BZ2499" s="231">
        <f t="shared" si="645"/>
        <v>0</v>
      </c>
      <c r="CA2499" s="246">
        <f t="shared" si="646"/>
        <v>0</v>
      </c>
      <c r="CB2499" s="246">
        <f t="shared" si="647"/>
        <v>0</v>
      </c>
      <c r="CC2499" s="246" t="str">
        <f t="shared" si="648"/>
        <v/>
      </c>
      <c r="CD2499" s="246">
        <f t="shared" si="649"/>
        <v>5</v>
      </c>
      <c r="CE2499" s="246">
        <f t="shared" si="650"/>
        <v>0</v>
      </c>
      <c r="CF2499" s="276">
        <f t="shared" si="651"/>
        <v>0</v>
      </c>
      <c r="CG2499" s="277">
        <f t="shared" si="651"/>
        <v>0</v>
      </c>
      <c r="CH2499" s="277">
        <f t="shared" si="651"/>
        <v>0</v>
      </c>
      <c r="CI2499" s="278">
        <f t="shared" si="640"/>
        <v>0</v>
      </c>
      <c r="CJ2499" s="280">
        <f t="shared" si="652"/>
        <v>0</v>
      </c>
      <c r="CK2499" s="232">
        <f t="shared" si="653"/>
        <v>0</v>
      </c>
      <c r="CL2499" s="1"/>
    </row>
    <row r="2500" spans="1:90" ht="18" customHeight="1">
      <c r="A2500" s="1"/>
      <c r="B2500" s="1"/>
      <c r="C2500" s="314"/>
      <c r="D2500" s="287" t="str">
        <f t="shared" si="639"/>
        <v/>
      </c>
      <c r="E2500" s="449" t="str">
        <f t="shared" si="641"/>
        <v/>
      </c>
      <c r="F2500" s="450"/>
      <c r="G2500" s="451"/>
      <c r="H2500" s="452"/>
      <c r="I2500" s="453"/>
      <c r="J2500" s="453"/>
      <c r="K2500" s="453"/>
      <c r="L2500" s="453"/>
      <c r="M2500" s="454"/>
      <c r="N2500" s="455"/>
      <c r="O2500" s="456"/>
      <c r="P2500" s="456"/>
      <c r="Q2500" s="456"/>
      <c r="R2500" s="456"/>
      <c r="S2500" s="456"/>
      <c r="T2500" s="456"/>
      <c r="U2500" s="456"/>
      <c r="V2500" s="456"/>
      <c r="W2500" s="456"/>
      <c r="X2500" s="456"/>
      <c r="Y2500" s="456"/>
      <c r="Z2500" s="456"/>
      <c r="AA2500" s="456"/>
      <c r="AB2500" s="456"/>
      <c r="AC2500" s="456"/>
      <c r="AD2500" s="456"/>
      <c r="AE2500" s="457"/>
      <c r="AF2500" s="455"/>
      <c r="AG2500" s="456"/>
      <c r="AH2500" s="456"/>
      <c r="AI2500" s="456"/>
      <c r="AJ2500" s="456"/>
      <c r="AK2500" s="456"/>
      <c r="AL2500" s="456"/>
      <c r="AM2500" s="456"/>
      <c r="AN2500" s="457"/>
      <c r="AO2500" s="455"/>
      <c r="AP2500" s="456"/>
      <c r="AQ2500" s="456"/>
      <c r="AR2500" s="456"/>
      <c r="AS2500" s="456"/>
      <c r="AT2500" s="456"/>
      <c r="AU2500" s="456"/>
      <c r="AV2500" s="456"/>
      <c r="AW2500" s="456"/>
      <c r="AX2500" s="456"/>
      <c r="AY2500" s="456"/>
      <c r="AZ2500" s="456"/>
      <c r="BA2500" s="456"/>
      <c r="BB2500" s="456"/>
      <c r="BC2500" s="456"/>
      <c r="BD2500" s="456"/>
      <c r="BE2500" s="456"/>
      <c r="BF2500" s="456"/>
      <c r="BG2500" s="457"/>
      <c r="BH2500" s="458"/>
      <c r="BI2500" s="459"/>
      <c r="BJ2500" s="459"/>
      <c r="BK2500" s="459"/>
      <c r="BL2500" s="459"/>
      <c r="BM2500" s="460"/>
      <c r="BN2500" s="314"/>
      <c r="BO2500" s="314"/>
      <c r="BP2500" s="1"/>
      <c r="BQ2500" s="120">
        <f>IF($F$3="","",IF(N2500=$F$3,COUNTIF(BQ$23:BQ2499,"&gt;0")+1,0))</f>
        <v>0</v>
      </c>
      <c r="BR2500" s="1"/>
      <c r="BS2500" s="20" t="str">
        <f>IF($N2500="","",IF(VLOOKUP(VLOOKUP($N2500,IMPOSTAZIONI!$E$6:$I$13,5,FALSE),IMPOSTAZIONI!$B$25:$N$32,3,FALSE)=0,"",VLOOKUP(VLOOKUP($N2500,IMPOSTAZIONI!$E$6:$I$13,5,FALSE),IMPOSTAZIONI!$B$25:$N$32,3,FALSE)))</f>
        <v/>
      </c>
      <c r="BT2500" s="20" t="str">
        <f>IF($N2500="","",IF(VLOOKUP(VLOOKUP($N2500,IMPOSTAZIONI!$E$6:$I$13,5,FALSE),IMPOSTAZIONI!$B$25:$N$32,6,FALSE)=0,"",VLOOKUP(VLOOKUP($N2500,IMPOSTAZIONI!$E$6:$I$13,5,FALSE),IMPOSTAZIONI!$B$25:$N$32,6,FALSE)))</f>
        <v/>
      </c>
      <c r="BU2500" s="20" t="str">
        <f>IF($N2500="","",IF(VLOOKUP(VLOOKUP($N2500,IMPOSTAZIONI!$E$6:$I$13,5,FALSE),IMPOSTAZIONI!$B$25:$N$32,9,FALSE)=0,"",VLOOKUP(VLOOKUP($N2500,IMPOSTAZIONI!$E$6:$I$13,5,FALSE),IMPOSTAZIONI!$B$25:$N$32,9,FALSE)))</f>
        <v/>
      </c>
      <c r="BV2500" s="20" t="str">
        <f>IF($N2500="","",IF(VLOOKUP(VLOOKUP($N2500,IMPOSTAZIONI!$E$6:$I$13,5,FALSE),IMPOSTAZIONI!$B$25:$N$32,12,FALSE)=0,"",VLOOKUP(VLOOKUP($N2500,IMPOSTAZIONI!$E$6:$I$13,5,FALSE),IMPOSTAZIONI!$B$25:$N$32,12,FALSE)))</f>
        <v/>
      </c>
      <c r="BW2500" s="221" t="str">
        <f t="shared" si="642"/>
        <v/>
      </c>
      <c r="BX2500" s="221" t="str">
        <f t="shared" si="643"/>
        <v/>
      </c>
      <c r="BY2500" s="221">
        <f t="shared" si="644"/>
        <v>0</v>
      </c>
      <c r="BZ2500" s="231">
        <f t="shared" si="645"/>
        <v>0</v>
      </c>
      <c r="CA2500" s="246">
        <f t="shared" si="646"/>
        <v>0</v>
      </c>
      <c r="CB2500" s="246">
        <f t="shared" si="647"/>
        <v>0</v>
      </c>
      <c r="CC2500" s="246" t="str">
        <f t="shared" si="648"/>
        <v/>
      </c>
      <c r="CD2500" s="246">
        <f t="shared" si="649"/>
        <v>5</v>
      </c>
      <c r="CE2500" s="246">
        <f t="shared" si="650"/>
        <v>0</v>
      </c>
      <c r="CF2500" s="276">
        <f t="shared" si="651"/>
        <v>0</v>
      </c>
      <c r="CG2500" s="277">
        <f t="shared" si="651"/>
        <v>0</v>
      </c>
      <c r="CH2500" s="277">
        <f t="shared" si="651"/>
        <v>0</v>
      </c>
      <c r="CI2500" s="278">
        <f t="shared" si="640"/>
        <v>0</v>
      </c>
      <c r="CJ2500" s="280">
        <f t="shared" si="652"/>
        <v>0</v>
      </c>
      <c r="CK2500" s="232">
        <f t="shared" si="653"/>
        <v>0</v>
      </c>
      <c r="CL2500" s="1"/>
    </row>
    <row r="2501" spans="1:90" ht="18" customHeight="1">
      <c r="A2501" s="1"/>
      <c r="B2501" s="1"/>
      <c r="C2501" s="314"/>
      <c r="D2501" s="287" t="str">
        <f t="shared" si="639"/>
        <v/>
      </c>
      <c r="E2501" s="449" t="str">
        <f t="shared" si="641"/>
        <v/>
      </c>
      <c r="F2501" s="450"/>
      <c r="G2501" s="451"/>
      <c r="H2501" s="452"/>
      <c r="I2501" s="453"/>
      <c r="J2501" s="453"/>
      <c r="K2501" s="453"/>
      <c r="L2501" s="453"/>
      <c r="M2501" s="454"/>
      <c r="N2501" s="455"/>
      <c r="O2501" s="456"/>
      <c r="P2501" s="456"/>
      <c r="Q2501" s="456"/>
      <c r="R2501" s="456"/>
      <c r="S2501" s="456"/>
      <c r="T2501" s="456"/>
      <c r="U2501" s="456"/>
      <c r="V2501" s="456"/>
      <c r="W2501" s="456"/>
      <c r="X2501" s="456"/>
      <c r="Y2501" s="456"/>
      <c r="Z2501" s="456"/>
      <c r="AA2501" s="456"/>
      <c r="AB2501" s="456"/>
      <c r="AC2501" s="456"/>
      <c r="AD2501" s="456"/>
      <c r="AE2501" s="457"/>
      <c r="AF2501" s="455"/>
      <c r="AG2501" s="456"/>
      <c r="AH2501" s="456"/>
      <c r="AI2501" s="456"/>
      <c r="AJ2501" s="456"/>
      <c r="AK2501" s="456"/>
      <c r="AL2501" s="456"/>
      <c r="AM2501" s="456"/>
      <c r="AN2501" s="457"/>
      <c r="AO2501" s="455"/>
      <c r="AP2501" s="456"/>
      <c r="AQ2501" s="456"/>
      <c r="AR2501" s="456"/>
      <c r="AS2501" s="456"/>
      <c r="AT2501" s="456"/>
      <c r="AU2501" s="456"/>
      <c r="AV2501" s="456"/>
      <c r="AW2501" s="456"/>
      <c r="AX2501" s="456"/>
      <c r="AY2501" s="456"/>
      <c r="AZ2501" s="456"/>
      <c r="BA2501" s="456"/>
      <c r="BB2501" s="456"/>
      <c r="BC2501" s="456"/>
      <c r="BD2501" s="456"/>
      <c r="BE2501" s="456"/>
      <c r="BF2501" s="456"/>
      <c r="BG2501" s="457"/>
      <c r="BH2501" s="458"/>
      <c r="BI2501" s="459"/>
      <c r="BJ2501" s="459"/>
      <c r="BK2501" s="459"/>
      <c r="BL2501" s="459"/>
      <c r="BM2501" s="460"/>
      <c r="BN2501" s="314"/>
      <c r="BO2501" s="314"/>
      <c r="BP2501" s="1"/>
      <c r="BQ2501" s="120">
        <f>IF($F$3="","",IF(N2501=$F$3,COUNTIF(BQ$23:BQ2500,"&gt;0")+1,0))</f>
        <v>0</v>
      </c>
      <c r="BR2501" s="1"/>
      <c r="BS2501" s="20" t="str">
        <f>IF($N2501="","",IF(VLOOKUP(VLOOKUP($N2501,IMPOSTAZIONI!$E$6:$I$13,5,FALSE),IMPOSTAZIONI!$B$25:$N$32,3,FALSE)=0,"",VLOOKUP(VLOOKUP($N2501,IMPOSTAZIONI!$E$6:$I$13,5,FALSE),IMPOSTAZIONI!$B$25:$N$32,3,FALSE)))</f>
        <v/>
      </c>
      <c r="BT2501" s="20" t="str">
        <f>IF($N2501="","",IF(VLOOKUP(VLOOKUP($N2501,IMPOSTAZIONI!$E$6:$I$13,5,FALSE),IMPOSTAZIONI!$B$25:$N$32,6,FALSE)=0,"",VLOOKUP(VLOOKUP($N2501,IMPOSTAZIONI!$E$6:$I$13,5,FALSE),IMPOSTAZIONI!$B$25:$N$32,6,FALSE)))</f>
        <v/>
      </c>
      <c r="BU2501" s="20" t="str">
        <f>IF($N2501="","",IF(VLOOKUP(VLOOKUP($N2501,IMPOSTAZIONI!$E$6:$I$13,5,FALSE),IMPOSTAZIONI!$B$25:$N$32,9,FALSE)=0,"",VLOOKUP(VLOOKUP($N2501,IMPOSTAZIONI!$E$6:$I$13,5,FALSE),IMPOSTAZIONI!$B$25:$N$32,9,FALSE)))</f>
        <v/>
      </c>
      <c r="BV2501" s="20" t="str">
        <f>IF($N2501="","",IF(VLOOKUP(VLOOKUP($N2501,IMPOSTAZIONI!$E$6:$I$13,5,FALSE),IMPOSTAZIONI!$B$25:$N$32,12,FALSE)=0,"",VLOOKUP(VLOOKUP($N2501,IMPOSTAZIONI!$E$6:$I$13,5,FALSE),IMPOSTAZIONI!$B$25:$N$32,12,FALSE)))</f>
        <v/>
      </c>
      <c r="BW2501" s="221" t="str">
        <f t="shared" si="642"/>
        <v/>
      </c>
      <c r="BX2501" s="221" t="str">
        <f t="shared" si="643"/>
        <v/>
      </c>
      <c r="BY2501" s="221">
        <f t="shared" si="644"/>
        <v>0</v>
      </c>
      <c r="BZ2501" s="231">
        <f t="shared" si="645"/>
        <v>0</v>
      </c>
      <c r="CA2501" s="246">
        <f t="shared" si="646"/>
        <v>0</v>
      </c>
      <c r="CB2501" s="246">
        <f t="shared" si="647"/>
        <v>0</v>
      </c>
      <c r="CC2501" s="246" t="str">
        <f t="shared" si="648"/>
        <v/>
      </c>
      <c r="CD2501" s="246">
        <f t="shared" si="649"/>
        <v>5</v>
      </c>
      <c r="CE2501" s="246">
        <f t="shared" si="650"/>
        <v>0</v>
      </c>
      <c r="CF2501" s="276">
        <f t="shared" si="651"/>
        <v>0</v>
      </c>
      <c r="CG2501" s="277">
        <f t="shared" si="651"/>
        <v>0</v>
      </c>
      <c r="CH2501" s="277">
        <f t="shared" si="651"/>
        <v>0</v>
      </c>
      <c r="CI2501" s="278">
        <f t="shared" si="640"/>
        <v>0</v>
      </c>
      <c r="CJ2501" s="280">
        <f t="shared" si="652"/>
        <v>0</v>
      </c>
      <c r="CK2501" s="232">
        <f t="shared" si="653"/>
        <v>0</v>
      </c>
      <c r="CL2501" s="1"/>
    </row>
    <row r="2502" spans="1:90" ht="18" customHeight="1">
      <c r="A2502" s="1"/>
      <c r="B2502" s="1"/>
      <c r="C2502" s="314"/>
      <c r="D2502" s="287" t="str">
        <f t="shared" si="639"/>
        <v/>
      </c>
      <c r="E2502" s="449" t="str">
        <f t="shared" si="641"/>
        <v/>
      </c>
      <c r="F2502" s="450"/>
      <c r="G2502" s="451"/>
      <c r="H2502" s="452"/>
      <c r="I2502" s="453"/>
      <c r="J2502" s="453"/>
      <c r="K2502" s="453"/>
      <c r="L2502" s="453"/>
      <c r="M2502" s="454"/>
      <c r="N2502" s="455"/>
      <c r="O2502" s="456"/>
      <c r="P2502" s="456"/>
      <c r="Q2502" s="456"/>
      <c r="R2502" s="456"/>
      <c r="S2502" s="456"/>
      <c r="T2502" s="456"/>
      <c r="U2502" s="456"/>
      <c r="V2502" s="456"/>
      <c r="W2502" s="456"/>
      <c r="X2502" s="456"/>
      <c r="Y2502" s="456"/>
      <c r="Z2502" s="456"/>
      <c r="AA2502" s="456"/>
      <c r="AB2502" s="456"/>
      <c r="AC2502" s="456"/>
      <c r="AD2502" s="456"/>
      <c r="AE2502" s="457"/>
      <c r="AF2502" s="455"/>
      <c r="AG2502" s="456"/>
      <c r="AH2502" s="456"/>
      <c r="AI2502" s="456"/>
      <c r="AJ2502" s="456"/>
      <c r="AK2502" s="456"/>
      <c r="AL2502" s="456"/>
      <c r="AM2502" s="456"/>
      <c r="AN2502" s="457"/>
      <c r="AO2502" s="455"/>
      <c r="AP2502" s="456"/>
      <c r="AQ2502" s="456"/>
      <c r="AR2502" s="456"/>
      <c r="AS2502" s="456"/>
      <c r="AT2502" s="456"/>
      <c r="AU2502" s="456"/>
      <c r="AV2502" s="456"/>
      <c r="AW2502" s="456"/>
      <c r="AX2502" s="456"/>
      <c r="AY2502" s="456"/>
      <c r="AZ2502" s="456"/>
      <c r="BA2502" s="456"/>
      <c r="BB2502" s="456"/>
      <c r="BC2502" s="456"/>
      <c r="BD2502" s="456"/>
      <c r="BE2502" s="456"/>
      <c r="BF2502" s="456"/>
      <c r="BG2502" s="457"/>
      <c r="BH2502" s="458"/>
      <c r="BI2502" s="459"/>
      <c r="BJ2502" s="459"/>
      <c r="BK2502" s="459"/>
      <c r="BL2502" s="459"/>
      <c r="BM2502" s="460"/>
      <c r="BN2502" s="314"/>
      <c r="BO2502" s="314"/>
      <c r="BP2502" s="1"/>
      <c r="BQ2502" s="120">
        <f>IF($F$3="","",IF(N2502=$F$3,COUNTIF(BQ$23:BQ2501,"&gt;0")+1,0))</f>
        <v>0</v>
      </c>
      <c r="BR2502" s="1"/>
      <c r="BS2502" s="20" t="str">
        <f>IF($N2502="","",IF(VLOOKUP(VLOOKUP($N2502,IMPOSTAZIONI!$E$6:$I$13,5,FALSE),IMPOSTAZIONI!$B$25:$N$32,3,FALSE)=0,"",VLOOKUP(VLOOKUP($N2502,IMPOSTAZIONI!$E$6:$I$13,5,FALSE),IMPOSTAZIONI!$B$25:$N$32,3,FALSE)))</f>
        <v/>
      </c>
      <c r="BT2502" s="20" t="str">
        <f>IF($N2502="","",IF(VLOOKUP(VLOOKUP($N2502,IMPOSTAZIONI!$E$6:$I$13,5,FALSE),IMPOSTAZIONI!$B$25:$N$32,6,FALSE)=0,"",VLOOKUP(VLOOKUP($N2502,IMPOSTAZIONI!$E$6:$I$13,5,FALSE),IMPOSTAZIONI!$B$25:$N$32,6,FALSE)))</f>
        <v/>
      </c>
      <c r="BU2502" s="20" t="str">
        <f>IF($N2502="","",IF(VLOOKUP(VLOOKUP($N2502,IMPOSTAZIONI!$E$6:$I$13,5,FALSE),IMPOSTAZIONI!$B$25:$N$32,9,FALSE)=0,"",VLOOKUP(VLOOKUP($N2502,IMPOSTAZIONI!$E$6:$I$13,5,FALSE),IMPOSTAZIONI!$B$25:$N$32,9,FALSE)))</f>
        <v/>
      </c>
      <c r="BV2502" s="20" t="str">
        <f>IF($N2502="","",IF(VLOOKUP(VLOOKUP($N2502,IMPOSTAZIONI!$E$6:$I$13,5,FALSE),IMPOSTAZIONI!$B$25:$N$32,12,FALSE)=0,"",VLOOKUP(VLOOKUP($N2502,IMPOSTAZIONI!$E$6:$I$13,5,FALSE),IMPOSTAZIONI!$B$25:$N$32,12,FALSE)))</f>
        <v/>
      </c>
      <c r="BW2502" s="221" t="str">
        <f t="shared" si="642"/>
        <v/>
      </c>
      <c r="BX2502" s="221" t="str">
        <f t="shared" si="643"/>
        <v/>
      </c>
      <c r="BY2502" s="221">
        <f t="shared" si="644"/>
        <v>0</v>
      </c>
      <c r="BZ2502" s="231">
        <f t="shared" si="645"/>
        <v>0</v>
      </c>
      <c r="CA2502" s="246">
        <f t="shared" si="646"/>
        <v>0</v>
      </c>
      <c r="CB2502" s="246">
        <f t="shared" si="647"/>
        <v>0</v>
      </c>
      <c r="CC2502" s="246" t="str">
        <f t="shared" si="648"/>
        <v/>
      </c>
      <c r="CD2502" s="246">
        <f t="shared" si="649"/>
        <v>5</v>
      </c>
      <c r="CE2502" s="246">
        <f t="shared" si="650"/>
        <v>0</v>
      </c>
      <c r="CF2502" s="276">
        <f t="shared" si="651"/>
        <v>0</v>
      </c>
      <c r="CG2502" s="277">
        <f t="shared" si="651"/>
        <v>0</v>
      </c>
      <c r="CH2502" s="277">
        <f t="shared" si="651"/>
        <v>0</v>
      </c>
      <c r="CI2502" s="278">
        <f t="shared" si="640"/>
        <v>0</v>
      </c>
      <c r="CJ2502" s="280">
        <f t="shared" si="652"/>
        <v>0</v>
      </c>
      <c r="CK2502" s="232">
        <f t="shared" si="653"/>
        <v>0</v>
      </c>
      <c r="CL2502" s="1"/>
    </row>
    <row r="2503" spans="1:90" ht="18" customHeight="1">
      <c r="A2503" s="1"/>
      <c r="B2503" s="1"/>
      <c r="C2503" s="314"/>
      <c r="D2503" s="287" t="str">
        <f t="shared" si="639"/>
        <v/>
      </c>
      <c r="E2503" s="449" t="str">
        <f t="shared" si="641"/>
        <v/>
      </c>
      <c r="F2503" s="450"/>
      <c r="G2503" s="451"/>
      <c r="H2503" s="452"/>
      <c r="I2503" s="453"/>
      <c r="J2503" s="453"/>
      <c r="K2503" s="453"/>
      <c r="L2503" s="453"/>
      <c r="M2503" s="454"/>
      <c r="N2503" s="455"/>
      <c r="O2503" s="456"/>
      <c r="P2503" s="456"/>
      <c r="Q2503" s="456"/>
      <c r="R2503" s="456"/>
      <c r="S2503" s="456"/>
      <c r="T2503" s="456"/>
      <c r="U2503" s="456"/>
      <c r="V2503" s="456"/>
      <c r="W2503" s="456"/>
      <c r="X2503" s="456"/>
      <c r="Y2503" s="456"/>
      <c r="Z2503" s="456"/>
      <c r="AA2503" s="456"/>
      <c r="AB2503" s="456"/>
      <c r="AC2503" s="456"/>
      <c r="AD2503" s="456"/>
      <c r="AE2503" s="457"/>
      <c r="AF2503" s="455"/>
      <c r="AG2503" s="456"/>
      <c r="AH2503" s="456"/>
      <c r="AI2503" s="456"/>
      <c r="AJ2503" s="456"/>
      <c r="AK2503" s="456"/>
      <c r="AL2503" s="456"/>
      <c r="AM2503" s="456"/>
      <c r="AN2503" s="457"/>
      <c r="AO2503" s="455"/>
      <c r="AP2503" s="456"/>
      <c r="AQ2503" s="456"/>
      <c r="AR2503" s="456"/>
      <c r="AS2503" s="456"/>
      <c r="AT2503" s="456"/>
      <c r="AU2503" s="456"/>
      <c r="AV2503" s="456"/>
      <c r="AW2503" s="456"/>
      <c r="AX2503" s="456"/>
      <c r="AY2503" s="456"/>
      <c r="AZ2503" s="456"/>
      <c r="BA2503" s="456"/>
      <c r="BB2503" s="456"/>
      <c r="BC2503" s="456"/>
      <c r="BD2503" s="456"/>
      <c r="BE2503" s="456"/>
      <c r="BF2503" s="456"/>
      <c r="BG2503" s="457"/>
      <c r="BH2503" s="458"/>
      <c r="BI2503" s="459"/>
      <c r="BJ2503" s="459"/>
      <c r="BK2503" s="459"/>
      <c r="BL2503" s="459"/>
      <c r="BM2503" s="460"/>
      <c r="BN2503" s="314"/>
      <c r="BO2503" s="314"/>
      <c r="BP2503" s="1"/>
      <c r="BQ2503" s="120">
        <f>IF($F$3="","",IF(N2503=$F$3,COUNTIF(BQ$23:BQ2502,"&gt;0")+1,0))</f>
        <v>0</v>
      </c>
      <c r="BR2503" s="1"/>
      <c r="BS2503" s="20" t="str">
        <f>IF($N2503="","",IF(VLOOKUP(VLOOKUP($N2503,IMPOSTAZIONI!$E$6:$I$13,5,FALSE),IMPOSTAZIONI!$B$25:$N$32,3,FALSE)=0,"",VLOOKUP(VLOOKUP($N2503,IMPOSTAZIONI!$E$6:$I$13,5,FALSE),IMPOSTAZIONI!$B$25:$N$32,3,FALSE)))</f>
        <v/>
      </c>
      <c r="BT2503" s="20" t="str">
        <f>IF($N2503="","",IF(VLOOKUP(VLOOKUP($N2503,IMPOSTAZIONI!$E$6:$I$13,5,FALSE),IMPOSTAZIONI!$B$25:$N$32,6,FALSE)=0,"",VLOOKUP(VLOOKUP($N2503,IMPOSTAZIONI!$E$6:$I$13,5,FALSE),IMPOSTAZIONI!$B$25:$N$32,6,FALSE)))</f>
        <v/>
      </c>
      <c r="BU2503" s="20" t="str">
        <f>IF($N2503="","",IF(VLOOKUP(VLOOKUP($N2503,IMPOSTAZIONI!$E$6:$I$13,5,FALSE),IMPOSTAZIONI!$B$25:$N$32,9,FALSE)=0,"",VLOOKUP(VLOOKUP($N2503,IMPOSTAZIONI!$E$6:$I$13,5,FALSE),IMPOSTAZIONI!$B$25:$N$32,9,FALSE)))</f>
        <v/>
      </c>
      <c r="BV2503" s="20" t="str">
        <f>IF($N2503="","",IF(VLOOKUP(VLOOKUP($N2503,IMPOSTAZIONI!$E$6:$I$13,5,FALSE),IMPOSTAZIONI!$B$25:$N$32,12,FALSE)=0,"",VLOOKUP(VLOOKUP($N2503,IMPOSTAZIONI!$E$6:$I$13,5,FALSE),IMPOSTAZIONI!$B$25:$N$32,12,FALSE)))</f>
        <v/>
      </c>
      <c r="BW2503" s="221" t="str">
        <f t="shared" si="642"/>
        <v/>
      </c>
      <c r="BX2503" s="221" t="str">
        <f t="shared" si="643"/>
        <v/>
      </c>
      <c r="BY2503" s="221">
        <f t="shared" si="644"/>
        <v>0</v>
      </c>
      <c r="BZ2503" s="231">
        <f t="shared" si="645"/>
        <v>0</v>
      </c>
      <c r="CA2503" s="246">
        <f t="shared" si="646"/>
        <v>0</v>
      </c>
      <c r="CB2503" s="246">
        <f t="shared" si="647"/>
        <v>0</v>
      </c>
      <c r="CC2503" s="246" t="str">
        <f t="shared" si="648"/>
        <v/>
      </c>
      <c r="CD2503" s="246">
        <f t="shared" si="649"/>
        <v>5</v>
      </c>
      <c r="CE2503" s="246">
        <f t="shared" si="650"/>
        <v>0</v>
      </c>
      <c r="CF2503" s="276">
        <f t="shared" si="651"/>
        <v>0</v>
      </c>
      <c r="CG2503" s="277">
        <f t="shared" si="651"/>
        <v>0</v>
      </c>
      <c r="CH2503" s="277">
        <f t="shared" si="651"/>
        <v>0</v>
      </c>
      <c r="CI2503" s="278">
        <f t="shared" si="640"/>
        <v>0</v>
      </c>
      <c r="CJ2503" s="280">
        <f t="shared" si="652"/>
        <v>0</v>
      </c>
      <c r="CK2503" s="232">
        <f t="shared" si="653"/>
        <v>0</v>
      </c>
      <c r="CL2503" s="1"/>
    </row>
    <row r="2504" spans="1:90" ht="18" customHeight="1">
      <c r="A2504" s="1"/>
      <c r="B2504" s="1"/>
      <c r="C2504" s="314"/>
      <c r="D2504" s="287" t="str">
        <f t="shared" si="639"/>
        <v/>
      </c>
      <c r="E2504" s="449" t="str">
        <f t="shared" si="641"/>
        <v/>
      </c>
      <c r="F2504" s="450"/>
      <c r="G2504" s="451"/>
      <c r="H2504" s="452"/>
      <c r="I2504" s="453"/>
      <c r="J2504" s="453"/>
      <c r="K2504" s="453"/>
      <c r="L2504" s="453"/>
      <c r="M2504" s="454"/>
      <c r="N2504" s="455"/>
      <c r="O2504" s="456"/>
      <c r="P2504" s="456"/>
      <c r="Q2504" s="456"/>
      <c r="R2504" s="456"/>
      <c r="S2504" s="456"/>
      <c r="T2504" s="456"/>
      <c r="U2504" s="456"/>
      <c r="V2504" s="456"/>
      <c r="W2504" s="456"/>
      <c r="X2504" s="456"/>
      <c r="Y2504" s="456"/>
      <c r="Z2504" s="456"/>
      <c r="AA2504" s="456"/>
      <c r="AB2504" s="456"/>
      <c r="AC2504" s="456"/>
      <c r="AD2504" s="456"/>
      <c r="AE2504" s="457"/>
      <c r="AF2504" s="455"/>
      <c r="AG2504" s="456"/>
      <c r="AH2504" s="456"/>
      <c r="AI2504" s="456"/>
      <c r="AJ2504" s="456"/>
      <c r="AK2504" s="456"/>
      <c r="AL2504" s="456"/>
      <c r="AM2504" s="456"/>
      <c r="AN2504" s="457"/>
      <c r="AO2504" s="455"/>
      <c r="AP2504" s="456"/>
      <c r="AQ2504" s="456"/>
      <c r="AR2504" s="456"/>
      <c r="AS2504" s="456"/>
      <c r="AT2504" s="456"/>
      <c r="AU2504" s="456"/>
      <c r="AV2504" s="456"/>
      <c r="AW2504" s="456"/>
      <c r="AX2504" s="456"/>
      <c r="AY2504" s="456"/>
      <c r="AZ2504" s="456"/>
      <c r="BA2504" s="456"/>
      <c r="BB2504" s="456"/>
      <c r="BC2504" s="456"/>
      <c r="BD2504" s="456"/>
      <c r="BE2504" s="456"/>
      <c r="BF2504" s="456"/>
      <c r="BG2504" s="457"/>
      <c r="BH2504" s="458"/>
      <c r="BI2504" s="459"/>
      <c r="BJ2504" s="459"/>
      <c r="BK2504" s="459"/>
      <c r="BL2504" s="459"/>
      <c r="BM2504" s="460"/>
      <c r="BN2504" s="314"/>
      <c r="BO2504" s="314"/>
      <c r="BP2504" s="1"/>
      <c r="BQ2504" s="120">
        <f>IF($F$3="","",IF(N2504=$F$3,COUNTIF(BQ$23:BQ2503,"&gt;0")+1,0))</f>
        <v>0</v>
      </c>
      <c r="BR2504" s="1"/>
      <c r="BS2504" s="20" t="str">
        <f>IF($N2504="","",IF(VLOOKUP(VLOOKUP($N2504,IMPOSTAZIONI!$E$6:$I$13,5,FALSE),IMPOSTAZIONI!$B$25:$N$32,3,FALSE)=0,"",VLOOKUP(VLOOKUP($N2504,IMPOSTAZIONI!$E$6:$I$13,5,FALSE),IMPOSTAZIONI!$B$25:$N$32,3,FALSE)))</f>
        <v/>
      </c>
      <c r="BT2504" s="20" t="str">
        <f>IF($N2504="","",IF(VLOOKUP(VLOOKUP($N2504,IMPOSTAZIONI!$E$6:$I$13,5,FALSE),IMPOSTAZIONI!$B$25:$N$32,6,FALSE)=0,"",VLOOKUP(VLOOKUP($N2504,IMPOSTAZIONI!$E$6:$I$13,5,FALSE),IMPOSTAZIONI!$B$25:$N$32,6,FALSE)))</f>
        <v/>
      </c>
      <c r="BU2504" s="20" t="str">
        <f>IF($N2504="","",IF(VLOOKUP(VLOOKUP($N2504,IMPOSTAZIONI!$E$6:$I$13,5,FALSE),IMPOSTAZIONI!$B$25:$N$32,9,FALSE)=0,"",VLOOKUP(VLOOKUP($N2504,IMPOSTAZIONI!$E$6:$I$13,5,FALSE),IMPOSTAZIONI!$B$25:$N$32,9,FALSE)))</f>
        <v/>
      </c>
      <c r="BV2504" s="20" t="str">
        <f>IF($N2504="","",IF(VLOOKUP(VLOOKUP($N2504,IMPOSTAZIONI!$E$6:$I$13,5,FALSE),IMPOSTAZIONI!$B$25:$N$32,12,FALSE)=0,"",VLOOKUP(VLOOKUP($N2504,IMPOSTAZIONI!$E$6:$I$13,5,FALSE),IMPOSTAZIONI!$B$25:$N$32,12,FALSE)))</f>
        <v/>
      </c>
      <c r="BW2504" s="221" t="str">
        <f t="shared" si="642"/>
        <v/>
      </c>
      <c r="BX2504" s="221" t="str">
        <f t="shared" si="643"/>
        <v/>
      </c>
      <c r="BY2504" s="221">
        <f t="shared" si="644"/>
        <v>0</v>
      </c>
      <c r="BZ2504" s="231">
        <f t="shared" si="645"/>
        <v>0</v>
      </c>
      <c r="CA2504" s="246">
        <f t="shared" si="646"/>
        <v>0</v>
      </c>
      <c r="CB2504" s="246">
        <f t="shared" si="647"/>
        <v>0</v>
      </c>
      <c r="CC2504" s="246" t="str">
        <f t="shared" si="648"/>
        <v/>
      </c>
      <c r="CD2504" s="246">
        <f t="shared" si="649"/>
        <v>5</v>
      </c>
      <c r="CE2504" s="246">
        <f t="shared" si="650"/>
        <v>0</v>
      </c>
      <c r="CF2504" s="276">
        <f t="shared" si="651"/>
        <v>0</v>
      </c>
      <c r="CG2504" s="277">
        <f t="shared" si="651"/>
        <v>0</v>
      </c>
      <c r="CH2504" s="277">
        <f t="shared" si="651"/>
        <v>0</v>
      </c>
      <c r="CI2504" s="278">
        <f t="shared" si="640"/>
        <v>0</v>
      </c>
      <c r="CJ2504" s="280">
        <f t="shared" si="652"/>
        <v>0</v>
      </c>
      <c r="CK2504" s="232">
        <f t="shared" si="653"/>
        <v>0</v>
      </c>
      <c r="CL2504" s="1"/>
    </row>
    <row r="2505" spans="1:90" ht="18" customHeight="1">
      <c r="A2505" s="1"/>
      <c r="B2505" s="1"/>
      <c r="C2505" s="314"/>
      <c r="D2505" s="287" t="str">
        <f t="shared" si="639"/>
        <v/>
      </c>
      <c r="E2505" s="449" t="str">
        <f t="shared" si="641"/>
        <v/>
      </c>
      <c r="F2505" s="450"/>
      <c r="G2505" s="451"/>
      <c r="H2505" s="452"/>
      <c r="I2505" s="453"/>
      <c r="J2505" s="453"/>
      <c r="K2505" s="453"/>
      <c r="L2505" s="453"/>
      <c r="M2505" s="454"/>
      <c r="N2505" s="455"/>
      <c r="O2505" s="456"/>
      <c r="P2505" s="456"/>
      <c r="Q2505" s="456"/>
      <c r="R2505" s="456"/>
      <c r="S2505" s="456"/>
      <c r="T2505" s="456"/>
      <c r="U2505" s="456"/>
      <c r="V2505" s="456"/>
      <c r="W2505" s="456"/>
      <c r="X2505" s="456"/>
      <c r="Y2505" s="456"/>
      <c r="Z2505" s="456"/>
      <c r="AA2505" s="456"/>
      <c r="AB2505" s="456"/>
      <c r="AC2505" s="456"/>
      <c r="AD2505" s="456"/>
      <c r="AE2505" s="457"/>
      <c r="AF2505" s="455"/>
      <c r="AG2505" s="456"/>
      <c r="AH2505" s="456"/>
      <c r="AI2505" s="456"/>
      <c r="AJ2505" s="456"/>
      <c r="AK2505" s="456"/>
      <c r="AL2505" s="456"/>
      <c r="AM2505" s="456"/>
      <c r="AN2505" s="457"/>
      <c r="AO2505" s="455"/>
      <c r="AP2505" s="456"/>
      <c r="AQ2505" s="456"/>
      <c r="AR2505" s="456"/>
      <c r="AS2505" s="456"/>
      <c r="AT2505" s="456"/>
      <c r="AU2505" s="456"/>
      <c r="AV2505" s="456"/>
      <c r="AW2505" s="456"/>
      <c r="AX2505" s="456"/>
      <c r="AY2505" s="456"/>
      <c r="AZ2505" s="456"/>
      <c r="BA2505" s="456"/>
      <c r="BB2505" s="456"/>
      <c r="BC2505" s="456"/>
      <c r="BD2505" s="456"/>
      <c r="BE2505" s="456"/>
      <c r="BF2505" s="456"/>
      <c r="BG2505" s="457"/>
      <c r="BH2505" s="458"/>
      <c r="BI2505" s="459"/>
      <c r="BJ2505" s="459"/>
      <c r="BK2505" s="459"/>
      <c r="BL2505" s="459"/>
      <c r="BM2505" s="460"/>
      <c r="BN2505" s="314"/>
      <c r="BO2505" s="314"/>
      <c r="BP2505" s="1"/>
      <c r="BQ2505" s="120">
        <f>IF($F$3="","",IF(N2505=$F$3,COUNTIF(BQ$23:BQ2504,"&gt;0")+1,0))</f>
        <v>0</v>
      </c>
      <c r="BR2505" s="1"/>
      <c r="BS2505" s="20" t="str">
        <f>IF($N2505="","",IF(VLOOKUP(VLOOKUP($N2505,IMPOSTAZIONI!$E$6:$I$13,5,FALSE),IMPOSTAZIONI!$B$25:$N$32,3,FALSE)=0,"",VLOOKUP(VLOOKUP($N2505,IMPOSTAZIONI!$E$6:$I$13,5,FALSE),IMPOSTAZIONI!$B$25:$N$32,3,FALSE)))</f>
        <v/>
      </c>
      <c r="BT2505" s="20" t="str">
        <f>IF($N2505="","",IF(VLOOKUP(VLOOKUP($N2505,IMPOSTAZIONI!$E$6:$I$13,5,FALSE),IMPOSTAZIONI!$B$25:$N$32,6,FALSE)=0,"",VLOOKUP(VLOOKUP($N2505,IMPOSTAZIONI!$E$6:$I$13,5,FALSE),IMPOSTAZIONI!$B$25:$N$32,6,FALSE)))</f>
        <v/>
      </c>
      <c r="BU2505" s="20" t="str">
        <f>IF($N2505="","",IF(VLOOKUP(VLOOKUP($N2505,IMPOSTAZIONI!$E$6:$I$13,5,FALSE),IMPOSTAZIONI!$B$25:$N$32,9,FALSE)=0,"",VLOOKUP(VLOOKUP($N2505,IMPOSTAZIONI!$E$6:$I$13,5,FALSE),IMPOSTAZIONI!$B$25:$N$32,9,FALSE)))</f>
        <v/>
      </c>
      <c r="BV2505" s="20" t="str">
        <f>IF($N2505="","",IF(VLOOKUP(VLOOKUP($N2505,IMPOSTAZIONI!$E$6:$I$13,5,FALSE),IMPOSTAZIONI!$B$25:$N$32,12,FALSE)=0,"",VLOOKUP(VLOOKUP($N2505,IMPOSTAZIONI!$E$6:$I$13,5,FALSE),IMPOSTAZIONI!$B$25:$N$32,12,FALSE)))</f>
        <v/>
      </c>
      <c r="BW2505" s="221" t="str">
        <f t="shared" si="642"/>
        <v/>
      </c>
      <c r="BX2505" s="221" t="str">
        <f t="shared" si="643"/>
        <v/>
      </c>
      <c r="BY2505" s="221">
        <f t="shared" si="644"/>
        <v>0</v>
      </c>
      <c r="BZ2505" s="231">
        <f t="shared" si="645"/>
        <v>0</v>
      </c>
      <c r="CA2505" s="246">
        <f t="shared" si="646"/>
        <v>0</v>
      </c>
      <c r="CB2505" s="246">
        <f t="shared" si="647"/>
        <v>0</v>
      </c>
      <c r="CC2505" s="246" t="str">
        <f t="shared" si="648"/>
        <v/>
      </c>
      <c r="CD2505" s="246">
        <f t="shared" si="649"/>
        <v>5</v>
      </c>
      <c r="CE2505" s="246">
        <f t="shared" si="650"/>
        <v>0</v>
      </c>
      <c r="CF2505" s="276">
        <f t="shared" si="651"/>
        <v>0</v>
      </c>
      <c r="CG2505" s="277">
        <f t="shared" si="651"/>
        <v>0</v>
      </c>
      <c r="CH2505" s="277">
        <f t="shared" si="651"/>
        <v>0</v>
      </c>
      <c r="CI2505" s="278">
        <f t="shared" si="640"/>
        <v>0</v>
      </c>
      <c r="CJ2505" s="280">
        <f t="shared" si="652"/>
        <v>0</v>
      </c>
      <c r="CK2505" s="232">
        <f t="shared" si="653"/>
        <v>0</v>
      </c>
      <c r="CL2505" s="1"/>
    </row>
    <row r="2506" spans="1:90" ht="18" customHeight="1">
      <c r="A2506" s="1"/>
      <c r="B2506" s="1"/>
      <c r="C2506" s="314"/>
      <c r="D2506" s="287" t="str">
        <f t="shared" si="639"/>
        <v/>
      </c>
      <c r="E2506" s="449" t="str">
        <f t="shared" si="641"/>
        <v/>
      </c>
      <c r="F2506" s="450"/>
      <c r="G2506" s="451"/>
      <c r="H2506" s="452"/>
      <c r="I2506" s="453"/>
      <c r="J2506" s="453"/>
      <c r="K2506" s="453"/>
      <c r="L2506" s="453"/>
      <c r="M2506" s="454"/>
      <c r="N2506" s="455"/>
      <c r="O2506" s="456"/>
      <c r="P2506" s="456"/>
      <c r="Q2506" s="456"/>
      <c r="R2506" s="456"/>
      <c r="S2506" s="456"/>
      <c r="T2506" s="456"/>
      <c r="U2506" s="456"/>
      <c r="V2506" s="456"/>
      <c r="W2506" s="456"/>
      <c r="X2506" s="456"/>
      <c r="Y2506" s="456"/>
      <c r="Z2506" s="456"/>
      <c r="AA2506" s="456"/>
      <c r="AB2506" s="456"/>
      <c r="AC2506" s="456"/>
      <c r="AD2506" s="456"/>
      <c r="AE2506" s="457"/>
      <c r="AF2506" s="455"/>
      <c r="AG2506" s="456"/>
      <c r="AH2506" s="456"/>
      <c r="AI2506" s="456"/>
      <c r="AJ2506" s="456"/>
      <c r="AK2506" s="456"/>
      <c r="AL2506" s="456"/>
      <c r="AM2506" s="456"/>
      <c r="AN2506" s="457"/>
      <c r="AO2506" s="455"/>
      <c r="AP2506" s="456"/>
      <c r="AQ2506" s="456"/>
      <c r="AR2506" s="456"/>
      <c r="AS2506" s="456"/>
      <c r="AT2506" s="456"/>
      <c r="AU2506" s="456"/>
      <c r="AV2506" s="456"/>
      <c r="AW2506" s="456"/>
      <c r="AX2506" s="456"/>
      <c r="AY2506" s="456"/>
      <c r="AZ2506" s="456"/>
      <c r="BA2506" s="456"/>
      <c r="BB2506" s="456"/>
      <c r="BC2506" s="456"/>
      <c r="BD2506" s="456"/>
      <c r="BE2506" s="456"/>
      <c r="BF2506" s="456"/>
      <c r="BG2506" s="457"/>
      <c r="BH2506" s="458"/>
      <c r="BI2506" s="459"/>
      <c r="BJ2506" s="459"/>
      <c r="BK2506" s="459"/>
      <c r="BL2506" s="459"/>
      <c r="BM2506" s="460"/>
      <c r="BN2506" s="314"/>
      <c r="BO2506" s="314"/>
      <c r="BP2506" s="1"/>
      <c r="BQ2506" s="120">
        <f>IF($F$3="","",IF(N2506=$F$3,COUNTIF(BQ$23:BQ2505,"&gt;0")+1,0))</f>
        <v>0</v>
      </c>
      <c r="BR2506" s="1"/>
      <c r="BS2506" s="20" t="str">
        <f>IF($N2506="","",IF(VLOOKUP(VLOOKUP($N2506,IMPOSTAZIONI!$E$6:$I$13,5,FALSE),IMPOSTAZIONI!$B$25:$N$32,3,FALSE)=0,"",VLOOKUP(VLOOKUP($N2506,IMPOSTAZIONI!$E$6:$I$13,5,FALSE),IMPOSTAZIONI!$B$25:$N$32,3,FALSE)))</f>
        <v/>
      </c>
      <c r="BT2506" s="20" t="str">
        <f>IF($N2506="","",IF(VLOOKUP(VLOOKUP($N2506,IMPOSTAZIONI!$E$6:$I$13,5,FALSE),IMPOSTAZIONI!$B$25:$N$32,6,FALSE)=0,"",VLOOKUP(VLOOKUP($N2506,IMPOSTAZIONI!$E$6:$I$13,5,FALSE),IMPOSTAZIONI!$B$25:$N$32,6,FALSE)))</f>
        <v/>
      </c>
      <c r="BU2506" s="20" t="str">
        <f>IF($N2506="","",IF(VLOOKUP(VLOOKUP($N2506,IMPOSTAZIONI!$E$6:$I$13,5,FALSE),IMPOSTAZIONI!$B$25:$N$32,9,FALSE)=0,"",VLOOKUP(VLOOKUP($N2506,IMPOSTAZIONI!$E$6:$I$13,5,FALSE),IMPOSTAZIONI!$B$25:$N$32,9,FALSE)))</f>
        <v/>
      </c>
      <c r="BV2506" s="20" t="str">
        <f>IF($N2506="","",IF(VLOOKUP(VLOOKUP($N2506,IMPOSTAZIONI!$E$6:$I$13,5,FALSE),IMPOSTAZIONI!$B$25:$N$32,12,FALSE)=0,"",VLOOKUP(VLOOKUP($N2506,IMPOSTAZIONI!$E$6:$I$13,5,FALSE),IMPOSTAZIONI!$B$25:$N$32,12,FALSE)))</f>
        <v/>
      </c>
      <c r="BW2506" s="221" t="str">
        <f t="shared" si="642"/>
        <v/>
      </c>
      <c r="BX2506" s="221" t="str">
        <f t="shared" si="643"/>
        <v/>
      </c>
      <c r="BY2506" s="221">
        <f t="shared" si="644"/>
        <v>0</v>
      </c>
      <c r="BZ2506" s="231">
        <f t="shared" si="645"/>
        <v>0</v>
      </c>
      <c r="CA2506" s="246">
        <f t="shared" si="646"/>
        <v>0</v>
      </c>
      <c r="CB2506" s="246">
        <f t="shared" si="647"/>
        <v>0</v>
      </c>
      <c r="CC2506" s="246" t="str">
        <f t="shared" si="648"/>
        <v/>
      </c>
      <c r="CD2506" s="246">
        <f t="shared" si="649"/>
        <v>5</v>
      </c>
      <c r="CE2506" s="246">
        <f t="shared" si="650"/>
        <v>0</v>
      </c>
      <c r="CF2506" s="276">
        <f t="shared" si="651"/>
        <v>0</v>
      </c>
      <c r="CG2506" s="277">
        <f t="shared" si="651"/>
        <v>0</v>
      </c>
      <c r="CH2506" s="277">
        <f t="shared" si="651"/>
        <v>0</v>
      </c>
      <c r="CI2506" s="278">
        <f t="shared" si="640"/>
        <v>0</v>
      </c>
      <c r="CJ2506" s="280">
        <f t="shared" si="652"/>
        <v>0</v>
      </c>
      <c r="CK2506" s="232">
        <f t="shared" si="653"/>
        <v>0</v>
      </c>
      <c r="CL2506" s="1"/>
    </row>
    <row r="2507" spans="1:90" ht="18" customHeight="1">
      <c r="A2507" s="1"/>
      <c r="B2507" s="1"/>
      <c r="C2507" s="314"/>
      <c r="D2507" s="287" t="str">
        <f t="shared" si="639"/>
        <v/>
      </c>
      <c r="E2507" s="449" t="str">
        <f t="shared" si="641"/>
        <v/>
      </c>
      <c r="F2507" s="450"/>
      <c r="G2507" s="451"/>
      <c r="H2507" s="452"/>
      <c r="I2507" s="453"/>
      <c r="J2507" s="453"/>
      <c r="K2507" s="453"/>
      <c r="L2507" s="453"/>
      <c r="M2507" s="454"/>
      <c r="N2507" s="455"/>
      <c r="O2507" s="456"/>
      <c r="P2507" s="456"/>
      <c r="Q2507" s="456"/>
      <c r="R2507" s="456"/>
      <c r="S2507" s="456"/>
      <c r="T2507" s="456"/>
      <c r="U2507" s="456"/>
      <c r="V2507" s="456"/>
      <c r="W2507" s="456"/>
      <c r="X2507" s="456"/>
      <c r="Y2507" s="456"/>
      <c r="Z2507" s="456"/>
      <c r="AA2507" s="456"/>
      <c r="AB2507" s="456"/>
      <c r="AC2507" s="456"/>
      <c r="AD2507" s="456"/>
      <c r="AE2507" s="457"/>
      <c r="AF2507" s="455"/>
      <c r="AG2507" s="456"/>
      <c r="AH2507" s="456"/>
      <c r="AI2507" s="456"/>
      <c r="AJ2507" s="456"/>
      <c r="AK2507" s="456"/>
      <c r="AL2507" s="456"/>
      <c r="AM2507" s="456"/>
      <c r="AN2507" s="457"/>
      <c r="AO2507" s="455"/>
      <c r="AP2507" s="456"/>
      <c r="AQ2507" s="456"/>
      <c r="AR2507" s="456"/>
      <c r="AS2507" s="456"/>
      <c r="AT2507" s="456"/>
      <c r="AU2507" s="456"/>
      <c r="AV2507" s="456"/>
      <c r="AW2507" s="456"/>
      <c r="AX2507" s="456"/>
      <c r="AY2507" s="456"/>
      <c r="AZ2507" s="456"/>
      <c r="BA2507" s="456"/>
      <c r="BB2507" s="456"/>
      <c r="BC2507" s="456"/>
      <c r="BD2507" s="456"/>
      <c r="BE2507" s="456"/>
      <c r="BF2507" s="456"/>
      <c r="BG2507" s="457"/>
      <c r="BH2507" s="458"/>
      <c r="BI2507" s="459"/>
      <c r="BJ2507" s="459"/>
      <c r="BK2507" s="459"/>
      <c r="BL2507" s="459"/>
      <c r="BM2507" s="460"/>
      <c r="BN2507" s="314"/>
      <c r="BO2507" s="314"/>
      <c r="BP2507" s="1"/>
      <c r="BQ2507" s="120">
        <f>IF($F$3="","",IF(N2507=$F$3,COUNTIF(BQ$23:BQ2506,"&gt;0")+1,0))</f>
        <v>0</v>
      </c>
      <c r="BR2507" s="1"/>
      <c r="BS2507" s="20" t="str">
        <f>IF($N2507="","",IF(VLOOKUP(VLOOKUP($N2507,IMPOSTAZIONI!$E$6:$I$13,5,FALSE),IMPOSTAZIONI!$B$25:$N$32,3,FALSE)=0,"",VLOOKUP(VLOOKUP($N2507,IMPOSTAZIONI!$E$6:$I$13,5,FALSE),IMPOSTAZIONI!$B$25:$N$32,3,FALSE)))</f>
        <v/>
      </c>
      <c r="BT2507" s="20" t="str">
        <f>IF($N2507="","",IF(VLOOKUP(VLOOKUP($N2507,IMPOSTAZIONI!$E$6:$I$13,5,FALSE),IMPOSTAZIONI!$B$25:$N$32,6,FALSE)=0,"",VLOOKUP(VLOOKUP($N2507,IMPOSTAZIONI!$E$6:$I$13,5,FALSE),IMPOSTAZIONI!$B$25:$N$32,6,FALSE)))</f>
        <v/>
      </c>
      <c r="BU2507" s="20" t="str">
        <f>IF($N2507="","",IF(VLOOKUP(VLOOKUP($N2507,IMPOSTAZIONI!$E$6:$I$13,5,FALSE),IMPOSTAZIONI!$B$25:$N$32,9,FALSE)=0,"",VLOOKUP(VLOOKUP($N2507,IMPOSTAZIONI!$E$6:$I$13,5,FALSE),IMPOSTAZIONI!$B$25:$N$32,9,FALSE)))</f>
        <v/>
      </c>
      <c r="BV2507" s="20" t="str">
        <f>IF($N2507="","",IF(VLOOKUP(VLOOKUP($N2507,IMPOSTAZIONI!$E$6:$I$13,5,FALSE),IMPOSTAZIONI!$B$25:$N$32,12,FALSE)=0,"",VLOOKUP(VLOOKUP($N2507,IMPOSTAZIONI!$E$6:$I$13,5,FALSE),IMPOSTAZIONI!$B$25:$N$32,12,FALSE)))</f>
        <v/>
      </c>
      <c r="BW2507" s="221" t="str">
        <f t="shared" si="642"/>
        <v/>
      </c>
      <c r="BX2507" s="221" t="str">
        <f t="shared" si="643"/>
        <v/>
      </c>
      <c r="BY2507" s="221">
        <f t="shared" si="644"/>
        <v>0</v>
      </c>
      <c r="BZ2507" s="231">
        <f t="shared" si="645"/>
        <v>0</v>
      </c>
      <c r="CA2507" s="246">
        <f t="shared" si="646"/>
        <v>0</v>
      </c>
      <c r="CB2507" s="246">
        <f t="shared" si="647"/>
        <v>0</v>
      </c>
      <c r="CC2507" s="246" t="str">
        <f t="shared" si="648"/>
        <v/>
      </c>
      <c r="CD2507" s="246">
        <f t="shared" si="649"/>
        <v>5</v>
      </c>
      <c r="CE2507" s="246">
        <f t="shared" si="650"/>
        <v>0</v>
      </c>
      <c r="CF2507" s="276">
        <f t="shared" si="651"/>
        <v>0</v>
      </c>
      <c r="CG2507" s="277">
        <f t="shared" si="651"/>
        <v>0</v>
      </c>
      <c r="CH2507" s="277">
        <f t="shared" si="651"/>
        <v>0</v>
      </c>
      <c r="CI2507" s="278">
        <f t="shared" si="640"/>
        <v>0</v>
      </c>
      <c r="CJ2507" s="280">
        <f t="shared" si="652"/>
        <v>0</v>
      </c>
      <c r="CK2507" s="232">
        <f t="shared" si="653"/>
        <v>0</v>
      </c>
      <c r="CL2507" s="1"/>
    </row>
    <row r="2508" spans="1:90" ht="18" customHeight="1">
      <c r="A2508" s="1"/>
      <c r="B2508" s="1"/>
      <c r="C2508" s="314"/>
      <c r="D2508" s="287" t="str">
        <f t="shared" si="639"/>
        <v/>
      </c>
      <c r="E2508" s="449" t="str">
        <f t="shared" si="641"/>
        <v/>
      </c>
      <c r="F2508" s="450"/>
      <c r="G2508" s="451"/>
      <c r="H2508" s="452"/>
      <c r="I2508" s="453"/>
      <c r="J2508" s="453"/>
      <c r="K2508" s="453"/>
      <c r="L2508" s="453"/>
      <c r="M2508" s="454"/>
      <c r="N2508" s="455"/>
      <c r="O2508" s="456"/>
      <c r="P2508" s="456"/>
      <c r="Q2508" s="456"/>
      <c r="R2508" s="456"/>
      <c r="S2508" s="456"/>
      <c r="T2508" s="456"/>
      <c r="U2508" s="456"/>
      <c r="V2508" s="456"/>
      <c r="W2508" s="456"/>
      <c r="X2508" s="456"/>
      <c r="Y2508" s="456"/>
      <c r="Z2508" s="456"/>
      <c r="AA2508" s="456"/>
      <c r="AB2508" s="456"/>
      <c r="AC2508" s="456"/>
      <c r="AD2508" s="456"/>
      <c r="AE2508" s="457"/>
      <c r="AF2508" s="455"/>
      <c r="AG2508" s="456"/>
      <c r="AH2508" s="456"/>
      <c r="AI2508" s="456"/>
      <c r="AJ2508" s="456"/>
      <c r="AK2508" s="456"/>
      <c r="AL2508" s="456"/>
      <c r="AM2508" s="456"/>
      <c r="AN2508" s="457"/>
      <c r="AO2508" s="455"/>
      <c r="AP2508" s="456"/>
      <c r="AQ2508" s="456"/>
      <c r="AR2508" s="456"/>
      <c r="AS2508" s="456"/>
      <c r="AT2508" s="456"/>
      <c r="AU2508" s="456"/>
      <c r="AV2508" s="456"/>
      <c r="AW2508" s="456"/>
      <c r="AX2508" s="456"/>
      <c r="AY2508" s="456"/>
      <c r="AZ2508" s="456"/>
      <c r="BA2508" s="456"/>
      <c r="BB2508" s="456"/>
      <c r="BC2508" s="456"/>
      <c r="BD2508" s="456"/>
      <c r="BE2508" s="456"/>
      <c r="BF2508" s="456"/>
      <c r="BG2508" s="457"/>
      <c r="BH2508" s="458"/>
      <c r="BI2508" s="459"/>
      <c r="BJ2508" s="459"/>
      <c r="BK2508" s="459"/>
      <c r="BL2508" s="459"/>
      <c r="BM2508" s="460"/>
      <c r="BN2508" s="314"/>
      <c r="BO2508" s="314"/>
      <c r="BP2508" s="1"/>
      <c r="BQ2508" s="120">
        <f>IF($F$3="","",IF(N2508=$F$3,COUNTIF(BQ$23:BQ2507,"&gt;0")+1,0))</f>
        <v>0</v>
      </c>
      <c r="BR2508" s="1"/>
      <c r="BS2508" s="20" t="str">
        <f>IF($N2508="","",IF(VLOOKUP(VLOOKUP($N2508,IMPOSTAZIONI!$E$6:$I$13,5,FALSE),IMPOSTAZIONI!$B$25:$N$32,3,FALSE)=0,"",VLOOKUP(VLOOKUP($N2508,IMPOSTAZIONI!$E$6:$I$13,5,FALSE),IMPOSTAZIONI!$B$25:$N$32,3,FALSE)))</f>
        <v/>
      </c>
      <c r="BT2508" s="20" t="str">
        <f>IF($N2508="","",IF(VLOOKUP(VLOOKUP($N2508,IMPOSTAZIONI!$E$6:$I$13,5,FALSE),IMPOSTAZIONI!$B$25:$N$32,6,FALSE)=0,"",VLOOKUP(VLOOKUP($N2508,IMPOSTAZIONI!$E$6:$I$13,5,FALSE),IMPOSTAZIONI!$B$25:$N$32,6,FALSE)))</f>
        <v/>
      </c>
      <c r="BU2508" s="20" t="str">
        <f>IF($N2508="","",IF(VLOOKUP(VLOOKUP($N2508,IMPOSTAZIONI!$E$6:$I$13,5,FALSE),IMPOSTAZIONI!$B$25:$N$32,9,FALSE)=0,"",VLOOKUP(VLOOKUP($N2508,IMPOSTAZIONI!$E$6:$I$13,5,FALSE),IMPOSTAZIONI!$B$25:$N$32,9,FALSE)))</f>
        <v/>
      </c>
      <c r="BV2508" s="20" t="str">
        <f>IF($N2508="","",IF(VLOOKUP(VLOOKUP($N2508,IMPOSTAZIONI!$E$6:$I$13,5,FALSE),IMPOSTAZIONI!$B$25:$N$32,12,FALSE)=0,"",VLOOKUP(VLOOKUP($N2508,IMPOSTAZIONI!$E$6:$I$13,5,FALSE),IMPOSTAZIONI!$B$25:$N$32,12,FALSE)))</f>
        <v/>
      </c>
      <c r="BW2508" s="221" t="str">
        <f t="shared" si="642"/>
        <v/>
      </c>
      <c r="BX2508" s="221" t="str">
        <f t="shared" si="643"/>
        <v/>
      </c>
      <c r="BY2508" s="221">
        <f t="shared" si="644"/>
        <v>0</v>
      </c>
      <c r="BZ2508" s="231">
        <f t="shared" si="645"/>
        <v>0</v>
      </c>
      <c r="CA2508" s="246">
        <f t="shared" si="646"/>
        <v>0</v>
      </c>
      <c r="CB2508" s="246">
        <f t="shared" si="647"/>
        <v>0</v>
      </c>
      <c r="CC2508" s="246" t="str">
        <f t="shared" si="648"/>
        <v/>
      </c>
      <c r="CD2508" s="246">
        <f t="shared" si="649"/>
        <v>5</v>
      </c>
      <c r="CE2508" s="246">
        <f t="shared" si="650"/>
        <v>0</v>
      </c>
      <c r="CF2508" s="276">
        <f t="shared" si="651"/>
        <v>0</v>
      </c>
      <c r="CG2508" s="277">
        <f t="shared" si="651"/>
        <v>0</v>
      </c>
      <c r="CH2508" s="277">
        <f t="shared" si="651"/>
        <v>0</v>
      </c>
      <c r="CI2508" s="278">
        <f t="shared" si="640"/>
        <v>0</v>
      </c>
      <c r="CJ2508" s="280">
        <f t="shared" si="652"/>
        <v>0</v>
      </c>
      <c r="CK2508" s="232">
        <f t="shared" si="653"/>
        <v>0</v>
      </c>
      <c r="CL2508" s="1"/>
    </row>
    <row r="2509" spans="1:90" ht="18" customHeight="1">
      <c r="A2509" s="1"/>
      <c r="B2509" s="1"/>
      <c r="C2509" s="314"/>
      <c r="D2509" s="287" t="str">
        <f t="shared" si="639"/>
        <v/>
      </c>
      <c r="E2509" s="449" t="str">
        <f t="shared" si="641"/>
        <v/>
      </c>
      <c r="F2509" s="450"/>
      <c r="G2509" s="451"/>
      <c r="H2509" s="452"/>
      <c r="I2509" s="453"/>
      <c r="J2509" s="453"/>
      <c r="K2509" s="453"/>
      <c r="L2509" s="453"/>
      <c r="M2509" s="454"/>
      <c r="N2509" s="455"/>
      <c r="O2509" s="456"/>
      <c r="P2509" s="456"/>
      <c r="Q2509" s="456"/>
      <c r="R2509" s="456"/>
      <c r="S2509" s="456"/>
      <c r="T2509" s="456"/>
      <c r="U2509" s="456"/>
      <c r="V2509" s="456"/>
      <c r="W2509" s="456"/>
      <c r="X2509" s="456"/>
      <c r="Y2509" s="456"/>
      <c r="Z2509" s="456"/>
      <c r="AA2509" s="456"/>
      <c r="AB2509" s="456"/>
      <c r="AC2509" s="456"/>
      <c r="AD2509" s="456"/>
      <c r="AE2509" s="457"/>
      <c r="AF2509" s="455"/>
      <c r="AG2509" s="456"/>
      <c r="AH2509" s="456"/>
      <c r="AI2509" s="456"/>
      <c r="AJ2509" s="456"/>
      <c r="AK2509" s="456"/>
      <c r="AL2509" s="456"/>
      <c r="AM2509" s="456"/>
      <c r="AN2509" s="457"/>
      <c r="AO2509" s="455"/>
      <c r="AP2509" s="456"/>
      <c r="AQ2509" s="456"/>
      <c r="AR2509" s="456"/>
      <c r="AS2509" s="456"/>
      <c r="AT2509" s="456"/>
      <c r="AU2509" s="456"/>
      <c r="AV2509" s="456"/>
      <c r="AW2509" s="456"/>
      <c r="AX2509" s="456"/>
      <c r="AY2509" s="456"/>
      <c r="AZ2509" s="456"/>
      <c r="BA2509" s="456"/>
      <c r="BB2509" s="456"/>
      <c r="BC2509" s="456"/>
      <c r="BD2509" s="456"/>
      <c r="BE2509" s="456"/>
      <c r="BF2509" s="456"/>
      <c r="BG2509" s="457"/>
      <c r="BH2509" s="458"/>
      <c r="BI2509" s="459"/>
      <c r="BJ2509" s="459"/>
      <c r="BK2509" s="459"/>
      <c r="BL2509" s="459"/>
      <c r="BM2509" s="460"/>
      <c r="BN2509" s="314"/>
      <c r="BO2509" s="314"/>
      <c r="BP2509" s="1"/>
      <c r="BQ2509" s="120">
        <f>IF($F$3="","",IF(N2509=$F$3,COUNTIF(BQ$23:BQ2508,"&gt;0")+1,0))</f>
        <v>0</v>
      </c>
      <c r="BR2509" s="1"/>
      <c r="BS2509" s="20" t="str">
        <f>IF($N2509="","",IF(VLOOKUP(VLOOKUP($N2509,IMPOSTAZIONI!$E$6:$I$13,5,FALSE),IMPOSTAZIONI!$B$25:$N$32,3,FALSE)=0,"",VLOOKUP(VLOOKUP($N2509,IMPOSTAZIONI!$E$6:$I$13,5,FALSE),IMPOSTAZIONI!$B$25:$N$32,3,FALSE)))</f>
        <v/>
      </c>
      <c r="BT2509" s="20" t="str">
        <f>IF($N2509="","",IF(VLOOKUP(VLOOKUP($N2509,IMPOSTAZIONI!$E$6:$I$13,5,FALSE),IMPOSTAZIONI!$B$25:$N$32,6,FALSE)=0,"",VLOOKUP(VLOOKUP($N2509,IMPOSTAZIONI!$E$6:$I$13,5,FALSE),IMPOSTAZIONI!$B$25:$N$32,6,FALSE)))</f>
        <v/>
      </c>
      <c r="BU2509" s="20" t="str">
        <f>IF($N2509="","",IF(VLOOKUP(VLOOKUP($N2509,IMPOSTAZIONI!$E$6:$I$13,5,FALSE),IMPOSTAZIONI!$B$25:$N$32,9,FALSE)=0,"",VLOOKUP(VLOOKUP($N2509,IMPOSTAZIONI!$E$6:$I$13,5,FALSE),IMPOSTAZIONI!$B$25:$N$32,9,FALSE)))</f>
        <v/>
      </c>
      <c r="BV2509" s="20" t="str">
        <f>IF($N2509="","",IF(VLOOKUP(VLOOKUP($N2509,IMPOSTAZIONI!$E$6:$I$13,5,FALSE),IMPOSTAZIONI!$B$25:$N$32,12,FALSE)=0,"",VLOOKUP(VLOOKUP($N2509,IMPOSTAZIONI!$E$6:$I$13,5,FALSE),IMPOSTAZIONI!$B$25:$N$32,12,FALSE)))</f>
        <v/>
      </c>
      <c r="BW2509" s="221" t="str">
        <f t="shared" si="642"/>
        <v/>
      </c>
      <c r="BX2509" s="221" t="str">
        <f t="shared" si="643"/>
        <v/>
      </c>
      <c r="BY2509" s="221">
        <f t="shared" si="644"/>
        <v>0</v>
      </c>
      <c r="BZ2509" s="231">
        <f t="shared" si="645"/>
        <v>0</v>
      </c>
      <c r="CA2509" s="246">
        <f t="shared" si="646"/>
        <v>0</v>
      </c>
      <c r="CB2509" s="246">
        <f t="shared" si="647"/>
        <v>0</v>
      </c>
      <c r="CC2509" s="246" t="str">
        <f t="shared" si="648"/>
        <v/>
      </c>
      <c r="CD2509" s="246">
        <f t="shared" si="649"/>
        <v>5</v>
      </c>
      <c r="CE2509" s="246">
        <f t="shared" si="650"/>
        <v>0</v>
      </c>
      <c r="CF2509" s="276">
        <f t="shared" si="651"/>
        <v>0</v>
      </c>
      <c r="CG2509" s="277">
        <f t="shared" si="651"/>
        <v>0</v>
      </c>
      <c r="CH2509" s="277">
        <f t="shared" si="651"/>
        <v>0</v>
      </c>
      <c r="CI2509" s="278">
        <f t="shared" si="640"/>
        <v>0</v>
      </c>
      <c r="CJ2509" s="280">
        <f t="shared" si="652"/>
        <v>0</v>
      </c>
      <c r="CK2509" s="232">
        <f t="shared" si="653"/>
        <v>0</v>
      </c>
      <c r="CL2509" s="1"/>
    </row>
    <row r="2510" spans="1:90" ht="18" customHeight="1">
      <c r="A2510" s="1"/>
      <c r="B2510" s="1"/>
      <c r="C2510" s="314"/>
      <c r="D2510" s="287" t="str">
        <f t="shared" si="639"/>
        <v/>
      </c>
      <c r="E2510" s="449" t="str">
        <f t="shared" si="641"/>
        <v/>
      </c>
      <c r="F2510" s="450"/>
      <c r="G2510" s="451"/>
      <c r="H2510" s="452"/>
      <c r="I2510" s="453"/>
      <c r="J2510" s="453"/>
      <c r="K2510" s="453"/>
      <c r="L2510" s="453"/>
      <c r="M2510" s="454"/>
      <c r="N2510" s="455"/>
      <c r="O2510" s="456"/>
      <c r="P2510" s="456"/>
      <c r="Q2510" s="456"/>
      <c r="R2510" s="456"/>
      <c r="S2510" s="456"/>
      <c r="T2510" s="456"/>
      <c r="U2510" s="456"/>
      <c r="V2510" s="456"/>
      <c r="W2510" s="456"/>
      <c r="X2510" s="456"/>
      <c r="Y2510" s="456"/>
      <c r="Z2510" s="456"/>
      <c r="AA2510" s="456"/>
      <c r="AB2510" s="456"/>
      <c r="AC2510" s="456"/>
      <c r="AD2510" s="456"/>
      <c r="AE2510" s="457"/>
      <c r="AF2510" s="455"/>
      <c r="AG2510" s="456"/>
      <c r="AH2510" s="456"/>
      <c r="AI2510" s="456"/>
      <c r="AJ2510" s="456"/>
      <c r="AK2510" s="456"/>
      <c r="AL2510" s="456"/>
      <c r="AM2510" s="456"/>
      <c r="AN2510" s="457"/>
      <c r="AO2510" s="455"/>
      <c r="AP2510" s="456"/>
      <c r="AQ2510" s="456"/>
      <c r="AR2510" s="456"/>
      <c r="AS2510" s="456"/>
      <c r="AT2510" s="456"/>
      <c r="AU2510" s="456"/>
      <c r="AV2510" s="456"/>
      <c r="AW2510" s="456"/>
      <c r="AX2510" s="456"/>
      <c r="AY2510" s="456"/>
      <c r="AZ2510" s="456"/>
      <c r="BA2510" s="456"/>
      <c r="BB2510" s="456"/>
      <c r="BC2510" s="456"/>
      <c r="BD2510" s="456"/>
      <c r="BE2510" s="456"/>
      <c r="BF2510" s="456"/>
      <c r="BG2510" s="457"/>
      <c r="BH2510" s="458"/>
      <c r="BI2510" s="459"/>
      <c r="BJ2510" s="459"/>
      <c r="BK2510" s="459"/>
      <c r="BL2510" s="459"/>
      <c r="BM2510" s="460"/>
      <c r="BN2510" s="314"/>
      <c r="BO2510" s="314"/>
      <c r="BP2510" s="1"/>
      <c r="BQ2510" s="120">
        <f>IF($F$3="","",IF(N2510=$F$3,COUNTIF(BQ$23:BQ2509,"&gt;0")+1,0))</f>
        <v>0</v>
      </c>
      <c r="BR2510" s="1"/>
      <c r="BS2510" s="20" t="str">
        <f>IF($N2510="","",IF(VLOOKUP(VLOOKUP($N2510,IMPOSTAZIONI!$E$6:$I$13,5,FALSE),IMPOSTAZIONI!$B$25:$N$32,3,FALSE)=0,"",VLOOKUP(VLOOKUP($N2510,IMPOSTAZIONI!$E$6:$I$13,5,FALSE),IMPOSTAZIONI!$B$25:$N$32,3,FALSE)))</f>
        <v/>
      </c>
      <c r="BT2510" s="20" t="str">
        <f>IF($N2510="","",IF(VLOOKUP(VLOOKUP($N2510,IMPOSTAZIONI!$E$6:$I$13,5,FALSE),IMPOSTAZIONI!$B$25:$N$32,6,FALSE)=0,"",VLOOKUP(VLOOKUP($N2510,IMPOSTAZIONI!$E$6:$I$13,5,FALSE),IMPOSTAZIONI!$B$25:$N$32,6,FALSE)))</f>
        <v/>
      </c>
      <c r="BU2510" s="20" t="str">
        <f>IF($N2510="","",IF(VLOOKUP(VLOOKUP($N2510,IMPOSTAZIONI!$E$6:$I$13,5,FALSE),IMPOSTAZIONI!$B$25:$N$32,9,FALSE)=0,"",VLOOKUP(VLOOKUP($N2510,IMPOSTAZIONI!$E$6:$I$13,5,FALSE),IMPOSTAZIONI!$B$25:$N$32,9,FALSE)))</f>
        <v/>
      </c>
      <c r="BV2510" s="20" t="str">
        <f>IF($N2510="","",IF(VLOOKUP(VLOOKUP($N2510,IMPOSTAZIONI!$E$6:$I$13,5,FALSE),IMPOSTAZIONI!$B$25:$N$32,12,FALSE)=0,"",VLOOKUP(VLOOKUP($N2510,IMPOSTAZIONI!$E$6:$I$13,5,FALSE),IMPOSTAZIONI!$B$25:$N$32,12,FALSE)))</f>
        <v/>
      </c>
      <c r="BW2510" s="221" t="str">
        <f t="shared" si="642"/>
        <v/>
      </c>
      <c r="BX2510" s="221" t="str">
        <f t="shared" si="643"/>
        <v/>
      </c>
      <c r="BY2510" s="221">
        <f t="shared" si="644"/>
        <v>0</v>
      </c>
      <c r="BZ2510" s="231">
        <f t="shared" si="645"/>
        <v>0</v>
      </c>
      <c r="CA2510" s="246">
        <f t="shared" si="646"/>
        <v>0</v>
      </c>
      <c r="CB2510" s="246">
        <f t="shared" si="647"/>
        <v>0</v>
      </c>
      <c r="CC2510" s="246" t="str">
        <f t="shared" si="648"/>
        <v/>
      </c>
      <c r="CD2510" s="246">
        <f t="shared" si="649"/>
        <v>5</v>
      </c>
      <c r="CE2510" s="246">
        <f t="shared" si="650"/>
        <v>0</v>
      </c>
      <c r="CF2510" s="276">
        <f t="shared" si="651"/>
        <v>0</v>
      </c>
      <c r="CG2510" s="277">
        <f t="shared" si="651"/>
        <v>0</v>
      </c>
      <c r="CH2510" s="277">
        <f t="shared" si="651"/>
        <v>0</v>
      </c>
      <c r="CI2510" s="278">
        <f t="shared" si="640"/>
        <v>0</v>
      </c>
      <c r="CJ2510" s="280">
        <f t="shared" si="652"/>
        <v>0</v>
      </c>
      <c r="CK2510" s="232">
        <f t="shared" si="653"/>
        <v>0</v>
      </c>
      <c r="CL2510" s="1"/>
    </row>
    <row r="2511" spans="1:90" ht="18" customHeight="1">
      <c r="A2511" s="1"/>
      <c r="B2511" s="1"/>
      <c r="C2511" s="314"/>
      <c r="D2511" s="287" t="str">
        <f t="shared" si="639"/>
        <v/>
      </c>
      <c r="E2511" s="449" t="str">
        <f t="shared" si="641"/>
        <v/>
      </c>
      <c r="F2511" s="450"/>
      <c r="G2511" s="451"/>
      <c r="H2511" s="452"/>
      <c r="I2511" s="453"/>
      <c r="J2511" s="453"/>
      <c r="K2511" s="453"/>
      <c r="L2511" s="453"/>
      <c r="M2511" s="454"/>
      <c r="N2511" s="455"/>
      <c r="O2511" s="456"/>
      <c r="P2511" s="456"/>
      <c r="Q2511" s="456"/>
      <c r="R2511" s="456"/>
      <c r="S2511" s="456"/>
      <c r="T2511" s="456"/>
      <c r="U2511" s="456"/>
      <c r="V2511" s="456"/>
      <c r="W2511" s="456"/>
      <c r="X2511" s="456"/>
      <c r="Y2511" s="456"/>
      <c r="Z2511" s="456"/>
      <c r="AA2511" s="456"/>
      <c r="AB2511" s="456"/>
      <c r="AC2511" s="456"/>
      <c r="AD2511" s="456"/>
      <c r="AE2511" s="457"/>
      <c r="AF2511" s="455"/>
      <c r="AG2511" s="456"/>
      <c r="AH2511" s="456"/>
      <c r="AI2511" s="456"/>
      <c r="AJ2511" s="456"/>
      <c r="AK2511" s="456"/>
      <c r="AL2511" s="456"/>
      <c r="AM2511" s="456"/>
      <c r="AN2511" s="457"/>
      <c r="AO2511" s="455"/>
      <c r="AP2511" s="456"/>
      <c r="AQ2511" s="456"/>
      <c r="AR2511" s="456"/>
      <c r="AS2511" s="456"/>
      <c r="AT2511" s="456"/>
      <c r="AU2511" s="456"/>
      <c r="AV2511" s="456"/>
      <c r="AW2511" s="456"/>
      <c r="AX2511" s="456"/>
      <c r="AY2511" s="456"/>
      <c r="AZ2511" s="456"/>
      <c r="BA2511" s="456"/>
      <c r="BB2511" s="456"/>
      <c r="BC2511" s="456"/>
      <c r="BD2511" s="456"/>
      <c r="BE2511" s="456"/>
      <c r="BF2511" s="456"/>
      <c r="BG2511" s="457"/>
      <c r="BH2511" s="458"/>
      <c r="BI2511" s="459"/>
      <c r="BJ2511" s="459"/>
      <c r="BK2511" s="459"/>
      <c r="BL2511" s="459"/>
      <c r="BM2511" s="460"/>
      <c r="BN2511" s="314"/>
      <c r="BO2511" s="314"/>
      <c r="BP2511" s="1"/>
      <c r="BQ2511" s="120">
        <f>IF($F$3="","",IF(N2511=$F$3,COUNTIF(BQ$23:BQ2510,"&gt;0")+1,0))</f>
        <v>0</v>
      </c>
      <c r="BR2511" s="1"/>
      <c r="BS2511" s="20" t="str">
        <f>IF($N2511="","",IF(VLOOKUP(VLOOKUP($N2511,IMPOSTAZIONI!$E$6:$I$13,5,FALSE),IMPOSTAZIONI!$B$25:$N$32,3,FALSE)=0,"",VLOOKUP(VLOOKUP($N2511,IMPOSTAZIONI!$E$6:$I$13,5,FALSE),IMPOSTAZIONI!$B$25:$N$32,3,FALSE)))</f>
        <v/>
      </c>
      <c r="BT2511" s="20" t="str">
        <f>IF($N2511="","",IF(VLOOKUP(VLOOKUP($N2511,IMPOSTAZIONI!$E$6:$I$13,5,FALSE),IMPOSTAZIONI!$B$25:$N$32,6,FALSE)=0,"",VLOOKUP(VLOOKUP($N2511,IMPOSTAZIONI!$E$6:$I$13,5,FALSE),IMPOSTAZIONI!$B$25:$N$32,6,FALSE)))</f>
        <v/>
      </c>
      <c r="BU2511" s="20" t="str">
        <f>IF($N2511="","",IF(VLOOKUP(VLOOKUP($N2511,IMPOSTAZIONI!$E$6:$I$13,5,FALSE),IMPOSTAZIONI!$B$25:$N$32,9,FALSE)=0,"",VLOOKUP(VLOOKUP($N2511,IMPOSTAZIONI!$E$6:$I$13,5,FALSE),IMPOSTAZIONI!$B$25:$N$32,9,FALSE)))</f>
        <v/>
      </c>
      <c r="BV2511" s="20" t="str">
        <f>IF($N2511="","",IF(VLOOKUP(VLOOKUP($N2511,IMPOSTAZIONI!$E$6:$I$13,5,FALSE),IMPOSTAZIONI!$B$25:$N$32,12,FALSE)=0,"",VLOOKUP(VLOOKUP($N2511,IMPOSTAZIONI!$E$6:$I$13,5,FALSE),IMPOSTAZIONI!$B$25:$N$32,12,FALSE)))</f>
        <v/>
      </c>
      <c r="BW2511" s="221" t="str">
        <f t="shared" si="642"/>
        <v/>
      </c>
      <c r="BX2511" s="221" t="str">
        <f t="shared" si="643"/>
        <v/>
      </c>
      <c r="BY2511" s="221">
        <f t="shared" si="644"/>
        <v>0</v>
      </c>
      <c r="BZ2511" s="231">
        <f t="shared" si="645"/>
        <v>0</v>
      </c>
      <c r="CA2511" s="246">
        <f t="shared" si="646"/>
        <v>0</v>
      </c>
      <c r="CB2511" s="246">
        <f t="shared" si="647"/>
        <v>0</v>
      </c>
      <c r="CC2511" s="246" t="str">
        <f t="shared" si="648"/>
        <v/>
      </c>
      <c r="CD2511" s="246">
        <f t="shared" si="649"/>
        <v>5</v>
      </c>
      <c r="CE2511" s="246">
        <f t="shared" si="650"/>
        <v>0</v>
      </c>
      <c r="CF2511" s="276">
        <f t="shared" si="651"/>
        <v>0</v>
      </c>
      <c r="CG2511" s="277">
        <f t="shared" si="651"/>
        <v>0</v>
      </c>
      <c r="CH2511" s="277">
        <f t="shared" si="651"/>
        <v>0</v>
      </c>
      <c r="CI2511" s="278">
        <f t="shared" si="640"/>
        <v>0</v>
      </c>
      <c r="CJ2511" s="280">
        <f t="shared" si="652"/>
        <v>0</v>
      </c>
      <c r="CK2511" s="232">
        <f t="shared" si="653"/>
        <v>0</v>
      </c>
      <c r="CL2511" s="1"/>
    </row>
    <row r="2512" spans="1:90" ht="18" customHeight="1">
      <c r="A2512" s="1"/>
      <c r="B2512" s="1"/>
      <c r="C2512" s="314"/>
      <c r="D2512" s="287" t="str">
        <f t="shared" si="639"/>
        <v/>
      </c>
      <c r="E2512" s="449" t="str">
        <f t="shared" si="641"/>
        <v/>
      </c>
      <c r="F2512" s="450"/>
      <c r="G2512" s="451"/>
      <c r="H2512" s="452"/>
      <c r="I2512" s="453"/>
      <c r="J2512" s="453"/>
      <c r="K2512" s="453"/>
      <c r="L2512" s="453"/>
      <c r="M2512" s="454"/>
      <c r="N2512" s="455"/>
      <c r="O2512" s="456"/>
      <c r="P2512" s="456"/>
      <c r="Q2512" s="456"/>
      <c r="R2512" s="456"/>
      <c r="S2512" s="456"/>
      <c r="T2512" s="456"/>
      <c r="U2512" s="456"/>
      <c r="V2512" s="456"/>
      <c r="W2512" s="456"/>
      <c r="X2512" s="456"/>
      <c r="Y2512" s="456"/>
      <c r="Z2512" s="456"/>
      <c r="AA2512" s="456"/>
      <c r="AB2512" s="456"/>
      <c r="AC2512" s="456"/>
      <c r="AD2512" s="456"/>
      <c r="AE2512" s="457"/>
      <c r="AF2512" s="455"/>
      <c r="AG2512" s="456"/>
      <c r="AH2512" s="456"/>
      <c r="AI2512" s="456"/>
      <c r="AJ2512" s="456"/>
      <c r="AK2512" s="456"/>
      <c r="AL2512" s="456"/>
      <c r="AM2512" s="456"/>
      <c r="AN2512" s="457"/>
      <c r="AO2512" s="455"/>
      <c r="AP2512" s="456"/>
      <c r="AQ2512" s="456"/>
      <c r="AR2512" s="456"/>
      <c r="AS2512" s="456"/>
      <c r="AT2512" s="456"/>
      <c r="AU2512" s="456"/>
      <c r="AV2512" s="456"/>
      <c r="AW2512" s="456"/>
      <c r="AX2512" s="456"/>
      <c r="AY2512" s="456"/>
      <c r="AZ2512" s="456"/>
      <c r="BA2512" s="456"/>
      <c r="BB2512" s="456"/>
      <c r="BC2512" s="456"/>
      <c r="BD2512" s="456"/>
      <c r="BE2512" s="456"/>
      <c r="BF2512" s="456"/>
      <c r="BG2512" s="457"/>
      <c r="BH2512" s="458"/>
      <c r="BI2512" s="459"/>
      <c r="BJ2512" s="459"/>
      <c r="BK2512" s="459"/>
      <c r="BL2512" s="459"/>
      <c r="BM2512" s="460"/>
      <c r="BN2512" s="314"/>
      <c r="BO2512" s="314"/>
      <c r="BP2512" s="1"/>
      <c r="BQ2512" s="120">
        <f>IF($F$3="","",IF(N2512=$F$3,COUNTIF(BQ$23:BQ2511,"&gt;0")+1,0))</f>
        <v>0</v>
      </c>
      <c r="BR2512" s="1"/>
      <c r="BS2512" s="20" t="str">
        <f>IF($N2512="","",IF(VLOOKUP(VLOOKUP($N2512,IMPOSTAZIONI!$E$6:$I$13,5,FALSE),IMPOSTAZIONI!$B$25:$N$32,3,FALSE)=0,"",VLOOKUP(VLOOKUP($N2512,IMPOSTAZIONI!$E$6:$I$13,5,FALSE),IMPOSTAZIONI!$B$25:$N$32,3,FALSE)))</f>
        <v/>
      </c>
      <c r="BT2512" s="20" t="str">
        <f>IF($N2512="","",IF(VLOOKUP(VLOOKUP($N2512,IMPOSTAZIONI!$E$6:$I$13,5,FALSE),IMPOSTAZIONI!$B$25:$N$32,6,FALSE)=0,"",VLOOKUP(VLOOKUP($N2512,IMPOSTAZIONI!$E$6:$I$13,5,FALSE),IMPOSTAZIONI!$B$25:$N$32,6,FALSE)))</f>
        <v/>
      </c>
      <c r="BU2512" s="20" t="str">
        <f>IF($N2512="","",IF(VLOOKUP(VLOOKUP($N2512,IMPOSTAZIONI!$E$6:$I$13,5,FALSE),IMPOSTAZIONI!$B$25:$N$32,9,FALSE)=0,"",VLOOKUP(VLOOKUP($N2512,IMPOSTAZIONI!$E$6:$I$13,5,FALSE),IMPOSTAZIONI!$B$25:$N$32,9,FALSE)))</f>
        <v/>
      </c>
      <c r="BV2512" s="20" t="str">
        <f>IF($N2512="","",IF(VLOOKUP(VLOOKUP($N2512,IMPOSTAZIONI!$E$6:$I$13,5,FALSE),IMPOSTAZIONI!$B$25:$N$32,12,FALSE)=0,"",VLOOKUP(VLOOKUP($N2512,IMPOSTAZIONI!$E$6:$I$13,5,FALSE),IMPOSTAZIONI!$B$25:$N$32,12,FALSE)))</f>
        <v/>
      </c>
      <c r="BW2512" s="221" t="str">
        <f t="shared" si="642"/>
        <v/>
      </c>
      <c r="BX2512" s="221" t="str">
        <f t="shared" si="643"/>
        <v/>
      </c>
      <c r="BY2512" s="221">
        <f t="shared" si="644"/>
        <v>0</v>
      </c>
      <c r="BZ2512" s="231">
        <f t="shared" si="645"/>
        <v>0</v>
      </c>
      <c r="CA2512" s="246">
        <f t="shared" si="646"/>
        <v>0</v>
      </c>
      <c r="CB2512" s="246">
        <f t="shared" si="647"/>
        <v>0</v>
      </c>
      <c r="CC2512" s="246" t="str">
        <f t="shared" si="648"/>
        <v/>
      </c>
      <c r="CD2512" s="246">
        <f t="shared" si="649"/>
        <v>5</v>
      </c>
      <c r="CE2512" s="246">
        <f t="shared" si="650"/>
        <v>0</v>
      </c>
      <c r="CF2512" s="276">
        <f t="shared" si="651"/>
        <v>0</v>
      </c>
      <c r="CG2512" s="277">
        <f t="shared" si="651"/>
        <v>0</v>
      </c>
      <c r="CH2512" s="277">
        <f t="shared" si="651"/>
        <v>0</v>
      </c>
      <c r="CI2512" s="278">
        <f t="shared" si="640"/>
        <v>0</v>
      </c>
      <c r="CJ2512" s="280">
        <f t="shared" si="652"/>
        <v>0</v>
      </c>
      <c r="CK2512" s="232">
        <f t="shared" si="653"/>
        <v>0</v>
      </c>
      <c r="CL2512" s="1"/>
    </row>
    <row r="2513" spans="1:90" ht="18" customHeight="1">
      <c r="A2513" s="1"/>
      <c r="B2513" s="1"/>
      <c r="C2513" s="314"/>
      <c r="D2513" s="287" t="str">
        <f t="shared" si="639"/>
        <v/>
      </c>
      <c r="E2513" s="449" t="str">
        <f t="shared" si="641"/>
        <v/>
      </c>
      <c r="F2513" s="450"/>
      <c r="G2513" s="451"/>
      <c r="H2513" s="452"/>
      <c r="I2513" s="453"/>
      <c r="J2513" s="453"/>
      <c r="K2513" s="453"/>
      <c r="L2513" s="453"/>
      <c r="M2513" s="454"/>
      <c r="N2513" s="455"/>
      <c r="O2513" s="456"/>
      <c r="P2513" s="456"/>
      <c r="Q2513" s="456"/>
      <c r="R2513" s="456"/>
      <c r="S2513" s="456"/>
      <c r="T2513" s="456"/>
      <c r="U2513" s="456"/>
      <c r="V2513" s="456"/>
      <c r="W2513" s="456"/>
      <c r="X2513" s="456"/>
      <c r="Y2513" s="456"/>
      <c r="Z2513" s="456"/>
      <c r="AA2513" s="456"/>
      <c r="AB2513" s="456"/>
      <c r="AC2513" s="456"/>
      <c r="AD2513" s="456"/>
      <c r="AE2513" s="457"/>
      <c r="AF2513" s="455"/>
      <c r="AG2513" s="456"/>
      <c r="AH2513" s="456"/>
      <c r="AI2513" s="456"/>
      <c r="AJ2513" s="456"/>
      <c r="AK2513" s="456"/>
      <c r="AL2513" s="456"/>
      <c r="AM2513" s="456"/>
      <c r="AN2513" s="457"/>
      <c r="AO2513" s="455"/>
      <c r="AP2513" s="456"/>
      <c r="AQ2513" s="456"/>
      <c r="AR2513" s="456"/>
      <c r="AS2513" s="456"/>
      <c r="AT2513" s="456"/>
      <c r="AU2513" s="456"/>
      <c r="AV2513" s="456"/>
      <c r="AW2513" s="456"/>
      <c r="AX2513" s="456"/>
      <c r="AY2513" s="456"/>
      <c r="AZ2513" s="456"/>
      <c r="BA2513" s="456"/>
      <c r="BB2513" s="456"/>
      <c r="BC2513" s="456"/>
      <c r="BD2513" s="456"/>
      <c r="BE2513" s="456"/>
      <c r="BF2513" s="456"/>
      <c r="BG2513" s="457"/>
      <c r="BH2513" s="458"/>
      <c r="BI2513" s="459"/>
      <c r="BJ2513" s="459"/>
      <c r="BK2513" s="459"/>
      <c r="BL2513" s="459"/>
      <c r="BM2513" s="460"/>
      <c r="BN2513" s="314"/>
      <c r="BO2513" s="314"/>
      <c r="BP2513" s="1"/>
      <c r="BQ2513" s="120">
        <f>IF($F$3="","",IF(N2513=$F$3,COUNTIF(BQ$23:BQ2512,"&gt;0")+1,0))</f>
        <v>0</v>
      </c>
      <c r="BR2513" s="1"/>
      <c r="BS2513" s="20" t="str">
        <f>IF($N2513="","",IF(VLOOKUP(VLOOKUP($N2513,IMPOSTAZIONI!$E$6:$I$13,5,FALSE),IMPOSTAZIONI!$B$25:$N$32,3,FALSE)=0,"",VLOOKUP(VLOOKUP($N2513,IMPOSTAZIONI!$E$6:$I$13,5,FALSE),IMPOSTAZIONI!$B$25:$N$32,3,FALSE)))</f>
        <v/>
      </c>
      <c r="BT2513" s="20" t="str">
        <f>IF($N2513="","",IF(VLOOKUP(VLOOKUP($N2513,IMPOSTAZIONI!$E$6:$I$13,5,FALSE),IMPOSTAZIONI!$B$25:$N$32,6,FALSE)=0,"",VLOOKUP(VLOOKUP($N2513,IMPOSTAZIONI!$E$6:$I$13,5,FALSE),IMPOSTAZIONI!$B$25:$N$32,6,FALSE)))</f>
        <v/>
      </c>
      <c r="BU2513" s="20" t="str">
        <f>IF($N2513="","",IF(VLOOKUP(VLOOKUP($N2513,IMPOSTAZIONI!$E$6:$I$13,5,FALSE),IMPOSTAZIONI!$B$25:$N$32,9,FALSE)=0,"",VLOOKUP(VLOOKUP($N2513,IMPOSTAZIONI!$E$6:$I$13,5,FALSE),IMPOSTAZIONI!$B$25:$N$32,9,FALSE)))</f>
        <v/>
      </c>
      <c r="BV2513" s="20" t="str">
        <f>IF($N2513="","",IF(VLOOKUP(VLOOKUP($N2513,IMPOSTAZIONI!$E$6:$I$13,5,FALSE),IMPOSTAZIONI!$B$25:$N$32,12,FALSE)=0,"",VLOOKUP(VLOOKUP($N2513,IMPOSTAZIONI!$E$6:$I$13,5,FALSE),IMPOSTAZIONI!$B$25:$N$32,12,FALSE)))</f>
        <v/>
      </c>
      <c r="BW2513" s="221" t="str">
        <f t="shared" si="642"/>
        <v/>
      </c>
      <c r="BX2513" s="221" t="str">
        <f t="shared" si="643"/>
        <v/>
      </c>
      <c r="BY2513" s="221">
        <f t="shared" si="644"/>
        <v>0</v>
      </c>
      <c r="BZ2513" s="231">
        <f t="shared" si="645"/>
        <v>0</v>
      </c>
      <c r="CA2513" s="246">
        <f t="shared" si="646"/>
        <v>0</v>
      </c>
      <c r="CB2513" s="246">
        <f t="shared" si="647"/>
        <v>0</v>
      </c>
      <c r="CC2513" s="246" t="str">
        <f t="shared" si="648"/>
        <v/>
      </c>
      <c r="CD2513" s="246">
        <f t="shared" si="649"/>
        <v>5</v>
      </c>
      <c r="CE2513" s="246">
        <f t="shared" si="650"/>
        <v>0</v>
      </c>
      <c r="CF2513" s="276">
        <f t="shared" si="651"/>
        <v>0</v>
      </c>
      <c r="CG2513" s="277">
        <f t="shared" si="651"/>
        <v>0</v>
      </c>
      <c r="CH2513" s="277">
        <f t="shared" si="651"/>
        <v>0</v>
      </c>
      <c r="CI2513" s="278">
        <f t="shared" si="640"/>
        <v>0</v>
      </c>
      <c r="CJ2513" s="280">
        <f t="shared" si="652"/>
        <v>0</v>
      </c>
      <c r="CK2513" s="232">
        <f t="shared" si="653"/>
        <v>0</v>
      </c>
      <c r="CL2513" s="1"/>
    </row>
    <row r="2514" spans="1:90" ht="18" customHeight="1">
      <c r="A2514" s="1"/>
      <c r="B2514" s="1"/>
      <c r="C2514" s="314"/>
      <c r="D2514" s="287" t="str">
        <f t="shared" si="639"/>
        <v/>
      </c>
      <c r="E2514" s="449" t="str">
        <f t="shared" si="641"/>
        <v/>
      </c>
      <c r="F2514" s="450"/>
      <c r="G2514" s="451"/>
      <c r="H2514" s="452"/>
      <c r="I2514" s="453"/>
      <c r="J2514" s="453"/>
      <c r="K2514" s="453"/>
      <c r="L2514" s="453"/>
      <c r="M2514" s="454"/>
      <c r="N2514" s="455"/>
      <c r="O2514" s="456"/>
      <c r="P2514" s="456"/>
      <c r="Q2514" s="456"/>
      <c r="R2514" s="456"/>
      <c r="S2514" s="456"/>
      <c r="T2514" s="456"/>
      <c r="U2514" s="456"/>
      <c r="V2514" s="456"/>
      <c r="W2514" s="456"/>
      <c r="X2514" s="456"/>
      <c r="Y2514" s="456"/>
      <c r="Z2514" s="456"/>
      <c r="AA2514" s="456"/>
      <c r="AB2514" s="456"/>
      <c r="AC2514" s="456"/>
      <c r="AD2514" s="456"/>
      <c r="AE2514" s="457"/>
      <c r="AF2514" s="455"/>
      <c r="AG2514" s="456"/>
      <c r="AH2514" s="456"/>
      <c r="AI2514" s="456"/>
      <c r="AJ2514" s="456"/>
      <c r="AK2514" s="456"/>
      <c r="AL2514" s="456"/>
      <c r="AM2514" s="456"/>
      <c r="AN2514" s="457"/>
      <c r="AO2514" s="455"/>
      <c r="AP2514" s="456"/>
      <c r="AQ2514" s="456"/>
      <c r="AR2514" s="456"/>
      <c r="AS2514" s="456"/>
      <c r="AT2514" s="456"/>
      <c r="AU2514" s="456"/>
      <c r="AV2514" s="456"/>
      <c r="AW2514" s="456"/>
      <c r="AX2514" s="456"/>
      <c r="AY2514" s="456"/>
      <c r="AZ2514" s="456"/>
      <c r="BA2514" s="456"/>
      <c r="BB2514" s="456"/>
      <c r="BC2514" s="456"/>
      <c r="BD2514" s="456"/>
      <c r="BE2514" s="456"/>
      <c r="BF2514" s="456"/>
      <c r="BG2514" s="457"/>
      <c r="BH2514" s="458"/>
      <c r="BI2514" s="459"/>
      <c r="BJ2514" s="459"/>
      <c r="BK2514" s="459"/>
      <c r="BL2514" s="459"/>
      <c r="BM2514" s="460"/>
      <c r="BN2514" s="314"/>
      <c r="BO2514" s="314"/>
      <c r="BP2514" s="1"/>
      <c r="BQ2514" s="120">
        <f>IF($F$3="","",IF(N2514=$F$3,COUNTIF(BQ$23:BQ2513,"&gt;0")+1,0))</f>
        <v>0</v>
      </c>
      <c r="BR2514" s="1"/>
      <c r="BS2514" s="20" t="str">
        <f>IF($N2514="","",IF(VLOOKUP(VLOOKUP($N2514,IMPOSTAZIONI!$E$6:$I$13,5,FALSE),IMPOSTAZIONI!$B$25:$N$32,3,FALSE)=0,"",VLOOKUP(VLOOKUP($N2514,IMPOSTAZIONI!$E$6:$I$13,5,FALSE),IMPOSTAZIONI!$B$25:$N$32,3,FALSE)))</f>
        <v/>
      </c>
      <c r="BT2514" s="20" t="str">
        <f>IF($N2514="","",IF(VLOOKUP(VLOOKUP($N2514,IMPOSTAZIONI!$E$6:$I$13,5,FALSE),IMPOSTAZIONI!$B$25:$N$32,6,FALSE)=0,"",VLOOKUP(VLOOKUP($N2514,IMPOSTAZIONI!$E$6:$I$13,5,FALSE),IMPOSTAZIONI!$B$25:$N$32,6,FALSE)))</f>
        <v/>
      </c>
      <c r="BU2514" s="20" t="str">
        <f>IF($N2514="","",IF(VLOOKUP(VLOOKUP($N2514,IMPOSTAZIONI!$E$6:$I$13,5,FALSE),IMPOSTAZIONI!$B$25:$N$32,9,FALSE)=0,"",VLOOKUP(VLOOKUP($N2514,IMPOSTAZIONI!$E$6:$I$13,5,FALSE),IMPOSTAZIONI!$B$25:$N$32,9,FALSE)))</f>
        <v/>
      </c>
      <c r="BV2514" s="20" t="str">
        <f>IF($N2514="","",IF(VLOOKUP(VLOOKUP($N2514,IMPOSTAZIONI!$E$6:$I$13,5,FALSE),IMPOSTAZIONI!$B$25:$N$32,12,FALSE)=0,"",VLOOKUP(VLOOKUP($N2514,IMPOSTAZIONI!$E$6:$I$13,5,FALSE),IMPOSTAZIONI!$B$25:$N$32,12,FALSE)))</f>
        <v/>
      </c>
      <c r="BW2514" s="221" t="str">
        <f t="shared" si="642"/>
        <v/>
      </c>
      <c r="BX2514" s="221" t="str">
        <f t="shared" si="643"/>
        <v/>
      </c>
      <c r="BY2514" s="221">
        <f t="shared" si="644"/>
        <v>0</v>
      </c>
      <c r="BZ2514" s="231">
        <f t="shared" si="645"/>
        <v>0</v>
      </c>
      <c r="CA2514" s="246">
        <f t="shared" si="646"/>
        <v>0</v>
      </c>
      <c r="CB2514" s="246">
        <f t="shared" si="647"/>
        <v>0</v>
      </c>
      <c r="CC2514" s="246" t="str">
        <f t="shared" si="648"/>
        <v/>
      </c>
      <c r="CD2514" s="246">
        <f t="shared" si="649"/>
        <v>5</v>
      </c>
      <c r="CE2514" s="246">
        <f t="shared" si="650"/>
        <v>0</v>
      </c>
      <c r="CF2514" s="276">
        <f t="shared" si="651"/>
        <v>0</v>
      </c>
      <c r="CG2514" s="277">
        <f t="shared" si="651"/>
        <v>0</v>
      </c>
      <c r="CH2514" s="277">
        <f t="shared" si="651"/>
        <v>0</v>
      </c>
      <c r="CI2514" s="278">
        <f t="shared" si="640"/>
        <v>0</v>
      </c>
      <c r="CJ2514" s="280">
        <f t="shared" si="652"/>
        <v>0</v>
      </c>
      <c r="CK2514" s="232">
        <f t="shared" si="653"/>
        <v>0</v>
      </c>
      <c r="CL2514" s="1"/>
    </row>
    <row r="2515" spans="1:90" ht="18" customHeight="1">
      <c r="A2515" s="1"/>
      <c r="B2515" s="1"/>
      <c r="C2515" s="314"/>
      <c r="D2515" s="287" t="str">
        <f t="shared" si="639"/>
        <v/>
      </c>
      <c r="E2515" s="449" t="str">
        <f t="shared" si="641"/>
        <v/>
      </c>
      <c r="F2515" s="450"/>
      <c r="G2515" s="451"/>
      <c r="H2515" s="452"/>
      <c r="I2515" s="453"/>
      <c r="J2515" s="453"/>
      <c r="K2515" s="453"/>
      <c r="L2515" s="453"/>
      <c r="M2515" s="454"/>
      <c r="N2515" s="455"/>
      <c r="O2515" s="456"/>
      <c r="P2515" s="456"/>
      <c r="Q2515" s="456"/>
      <c r="R2515" s="456"/>
      <c r="S2515" s="456"/>
      <c r="T2515" s="456"/>
      <c r="U2515" s="456"/>
      <c r="V2515" s="456"/>
      <c r="W2515" s="456"/>
      <c r="X2515" s="456"/>
      <c r="Y2515" s="456"/>
      <c r="Z2515" s="456"/>
      <c r="AA2515" s="456"/>
      <c r="AB2515" s="456"/>
      <c r="AC2515" s="456"/>
      <c r="AD2515" s="456"/>
      <c r="AE2515" s="457"/>
      <c r="AF2515" s="455"/>
      <c r="AG2515" s="456"/>
      <c r="AH2515" s="456"/>
      <c r="AI2515" s="456"/>
      <c r="AJ2515" s="456"/>
      <c r="AK2515" s="456"/>
      <c r="AL2515" s="456"/>
      <c r="AM2515" s="456"/>
      <c r="AN2515" s="457"/>
      <c r="AO2515" s="455"/>
      <c r="AP2515" s="456"/>
      <c r="AQ2515" s="456"/>
      <c r="AR2515" s="456"/>
      <c r="AS2515" s="456"/>
      <c r="AT2515" s="456"/>
      <c r="AU2515" s="456"/>
      <c r="AV2515" s="456"/>
      <c r="AW2515" s="456"/>
      <c r="AX2515" s="456"/>
      <c r="AY2515" s="456"/>
      <c r="AZ2515" s="456"/>
      <c r="BA2515" s="456"/>
      <c r="BB2515" s="456"/>
      <c r="BC2515" s="456"/>
      <c r="BD2515" s="456"/>
      <c r="BE2515" s="456"/>
      <c r="BF2515" s="456"/>
      <c r="BG2515" s="457"/>
      <c r="BH2515" s="458"/>
      <c r="BI2515" s="459"/>
      <c r="BJ2515" s="459"/>
      <c r="BK2515" s="459"/>
      <c r="BL2515" s="459"/>
      <c r="BM2515" s="460"/>
      <c r="BN2515" s="314"/>
      <c r="BO2515" s="314"/>
      <c r="BP2515" s="1"/>
      <c r="BQ2515" s="120">
        <f>IF($F$3="","",IF(N2515=$F$3,COUNTIF(BQ$23:BQ2514,"&gt;0")+1,0))</f>
        <v>0</v>
      </c>
      <c r="BR2515" s="1"/>
      <c r="BS2515" s="20" t="str">
        <f>IF($N2515="","",IF(VLOOKUP(VLOOKUP($N2515,IMPOSTAZIONI!$E$6:$I$13,5,FALSE),IMPOSTAZIONI!$B$25:$N$32,3,FALSE)=0,"",VLOOKUP(VLOOKUP($N2515,IMPOSTAZIONI!$E$6:$I$13,5,FALSE),IMPOSTAZIONI!$B$25:$N$32,3,FALSE)))</f>
        <v/>
      </c>
      <c r="BT2515" s="20" t="str">
        <f>IF($N2515="","",IF(VLOOKUP(VLOOKUP($N2515,IMPOSTAZIONI!$E$6:$I$13,5,FALSE),IMPOSTAZIONI!$B$25:$N$32,6,FALSE)=0,"",VLOOKUP(VLOOKUP($N2515,IMPOSTAZIONI!$E$6:$I$13,5,FALSE),IMPOSTAZIONI!$B$25:$N$32,6,FALSE)))</f>
        <v/>
      </c>
      <c r="BU2515" s="20" t="str">
        <f>IF($N2515="","",IF(VLOOKUP(VLOOKUP($N2515,IMPOSTAZIONI!$E$6:$I$13,5,FALSE),IMPOSTAZIONI!$B$25:$N$32,9,FALSE)=0,"",VLOOKUP(VLOOKUP($N2515,IMPOSTAZIONI!$E$6:$I$13,5,FALSE),IMPOSTAZIONI!$B$25:$N$32,9,FALSE)))</f>
        <v/>
      </c>
      <c r="BV2515" s="20" t="str">
        <f>IF($N2515="","",IF(VLOOKUP(VLOOKUP($N2515,IMPOSTAZIONI!$E$6:$I$13,5,FALSE),IMPOSTAZIONI!$B$25:$N$32,12,FALSE)=0,"",VLOOKUP(VLOOKUP($N2515,IMPOSTAZIONI!$E$6:$I$13,5,FALSE),IMPOSTAZIONI!$B$25:$N$32,12,FALSE)))</f>
        <v/>
      </c>
      <c r="BW2515" s="221" t="str">
        <f t="shared" si="642"/>
        <v/>
      </c>
      <c r="BX2515" s="221" t="str">
        <f t="shared" si="643"/>
        <v/>
      </c>
      <c r="BY2515" s="221">
        <f t="shared" si="644"/>
        <v>0</v>
      </c>
      <c r="BZ2515" s="231">
        <f t="shared" si="645"/>
        <v>0</v>
      </c>
      <c r="CA2515" s="246">
        <f t="shared" si="646"/>
        <v>0</v>
      </c>
      <c r="CB2515" s="246">
        <f t="shared" si="647"/>
        <v>0</v>
      </c>
      <c r="CC2515" s="246" t="str">
        <f t="shared" si="648"/>
        <v/>
      </c>
      <c r="CD2515" s="246">
        <f t="shared" si="649"/>
        <v>5</v>
      </c>
      <c r="CE2515" s="246">
        <f t="shared" si="650"/>
        <v>0</v>
      </c>
      <c r="CF2515" s="276">
        <f t="shared" si="651"/>
        <v>0</v>
      </c>
      <c r="CG2515" s="277">
        <f t="shared" si="651"/>
        <v>0</v>
      </c>
      <c r="CH2515" s="277">
        <f t="shared" si="651"/>
        <v>0</v>
      </c>
      <c r="CI2515" s="278">
        <f t="shared" si="640"/>
        <v>0</v>
      </c>
      <c r="CJ2515" s="280">
        <f t="shared" si="652"/>
        <v>0</v>
      </c>
      <c r="CK2515" s="232">
        <f t="shared" si="653"/>
        <v>0</v>
      </c>
      <c r="CL2515" s="1"/>
    </row>
    <row r="2516" spans="1:90" ht="18" customHeight="1">
      <c r="A2516" s="1"/>
      <c r="B2516" s="1"/>
      <c r="C2516" s="314"/>
      <c r="D2516" s="287" t="str">
        <f t="shared" si="639"/>
        <v/>
      </c>
      <c r="E2516" s="449" t="str">
        <f t="shared" si="641"/>
        <v/>
      </c>
      <c r="F2516" s="450"/>
      <c r="G2516" s="451"/>
      <c r="H2516" s="452"/>
      <c r="I2516" s="453"/>
      <c r="J2516" s="453"/>
      <c r="K2516" s="453"/>
      <c r="L2516" s="453"/>
      <c r="M2516" s="454"/>
      <c r="N2516" s="455"/>
      <c r="O2516" s="456"/>
      <c r="P2516" s="456"/>
      <c r="Q2516" s="456"/>
      <c r="R2516" s="456"/>
      <c r="S2516" s="456"/>
      <c r="T2516" s="456"/>
      <c r="U2516" s="456"/>
      <c r="V2516" s="456"/>
      <c r="W2516" s="456"/>
      <c r="X2516" s="456"/>
      <c r="Y2516" s="456"/>
      <c r="Z2516" s="456"/>
      <c r="AA2516" s="456"/>
      <c r="AB2516" s="456"/>
      <c r="AC2516" s="456"/>
      <c r="AD2516" s="456"/>
      <c r="AE2516" s="457"/>
      <c r="AF2516" s="455"/>
      <c r="AG2516" s="456"/>
      <c r="AH2516" s="456"/>
      <c r="AI2516" s="456"/>
      <c r="AJ2516" s="456"/>
      <c r="AK2516" s="456"/>
      <c r="AL2516" s="456"/>
      <c r="AM2516" s="456"/>
      <c r="AN2516" s="457"/>
      <c r="AO2516" s="455"/>
      <c r="AP2516" s="456"/>
      <c r="AQ2516" s="456"/>
      <c r="AR2516" s="456"/>
      <c r="AS2516" s="456"/>
      <c r="AT2516" s="456"/>
      <c r="AU2516" s="456"/>
      <c r="AV2516" s="456"/>
      <c r="AW2516" s="456"/>
      <c r="AX2516" s="456"/>
      <c r="AY2516" s="456"/>
      <c r="AZ2516" s="456"/>
      <c r="BA2516" s="456"/>
      <c r="BB2516" s="456"/>
      <c r="BC2516" s="456"/>
      <c r="BD2516" s="456"/>
      <c r="BE2516" s="456"/>
      <c r="BF2516" s="456"/>
      <c r="BG2516" s="457"/>
      <c r="BH2516" s="458"/>
      <c r="BI2516" s="459"/>
      <c r="BJ2516" s="459"/>
      <c r="BK2516" s="459"/>
      <c r="BL2516" s="459"/>
      <c r="BM2516" s="460"/>
      <c r="BN2516" s="314"/>
      <c r="BO2516" s="314"/>
      <c r="BP2516" s="1"/>
      <c r="BQ2516" s="120">
        <f>IF($F$3="","",IF(N2516=$F$3,COUNTIF(BQ$23:BQ2515,"&gt;0")+1,0))</f>
        <v>0</v>
      </c>
      <c r="BR2516" s="1"/>
      <c r="BS2516" s="20" t="str">
        <f>IF($N2516="","",IF(VLOOKUP(VLOOKUP($N2516,IMPOSTAZIONI!$E$6:$I$13,5,FALSE),IMPOSTAZIONI!$B$25:$N$32,3,FALSE)=0,"",VLOOKUP(VLOOKUP($N2516,IMPOSTAZIONI!$E$6:$I$13,5,FALSE),IMPOSTAZIONI!$B$25:$N$32,3,FALSE)))</f>
        <v/>
      </c>
      <c r="BT2516" s="20" t="str">
        <f>IF($N2516="","",IF(VLOOKUP(VLOOKUP($N2516,IMPOSTAZIONI!$E$6:$I$13,5,FALSE),IMPOSTAZIONI!$B$25:$N$32,6,FALSE)=0,"",VLOOKUP(VLOOKUP($N2516,IMPOSTAZIONI!$E$6:$I$13,5,FALSE),IMPOSTAZIONI!$B$25:$N$32,6,FALSE)))</f>
        <v/>
      </c>
      <c r="BU2516" s="20" t="str">
        <f>IF($N2516="","",IF(VLOOKUP(VLOOKUP($N2516,IMPOSTAZIONI!$E$6:$I$13,5,FALSE),IMPOSTAZIONI!$B$25:$N$32,9,FALSE)=0,"",VLOOKUP(VLOOKUP($N2516,IMPOSTAZIONI!$E$6:$I$13,5,FALSE),IMPOSTAZIONI!$B$25:$N$32,9,FALSE)))</f>
        <v/>
      </c>
      <c r="BV2516" s="20" t="str">
        <f>IF($N2516="","",IF(VLOOKUP(VLOOKUP($N2516,IMPOSTAZIONI!$E$6:$I$13,5,FALSE),IMPOSTAZIONI!$B$25:$N$32,12,FALSE)=0,"",VLOOKUP(VLOOKUP($N2516,IMPOSTAZIONI!$E$6:$I$13,5,FALSE),IMPOSTAZIONI!$B$25:$N$32,12,FALSE)))</f>
        <v/>
      </c>
      <c r="BW2516" s="221" t="str">
        <f t="shared" si="642"/>
        <v/>
      </c>
      <c r="BX2516" s="221" t="str">
        <f t="shared" si="643"/>
        <v/>
      </c>
      <c r="BY2516" s="221">
        <f t="shared" si="644"/>
        <v>0</v>
      </c>
      <c r="BZ2516" s="231">
        <f t="shared" si="645"/>
        <v>0</v>
      </c>
      <c r="CA2516" s="246">
        <f t="shared" si="646"/>
        <v>0</v>
      </c>
      <c r="CB2516" s="246">
        <f t="shared" si="647"/>
        <v>0</v>
      </c>
      <c r="CC2516" s="246" t="str">
        <f t="shared" si="648"/>
        <v/>
      </c>
      <c r="CD2516" s="246">
        <f t="shared" si="649"/>
        <v>5</v>
      </c>
      <c r="CE2516" s="246">
        <f t="shared" si="650"/>
        <v>0</v>
      </c>
      <c r="CF2516" s="276">
        <f t="shared" si="651"/>
        <v>0</v>
      </c>
      <c r="CG2516" s="277">
        <f t="shared" si="651"/>
        <v>0</v>
      </c>
      <c r="CH2516" s="277">
        <f t="shared" si="651"/>
        <v>0</v>
      </c>
      <c r="CI2516" s="278">
        <f t="shared" si="640"/>
        <v>0</v>
      </c>
      <c r="CJ2516" s="280">
        <f t="shared" si="652"/>
        <v>0</v>
      </c>
      <c r="CK2516" s="232">
        <f t="shared" si="653"/>
        <v>0</v>
      </c>
      <c r="CL2516" s="1"/>
    </row>
    <row r="2517" spans="1:90" ht="18" customHeight="1">
      <c r="A2517" s="1"/>
      <c r="B2517" s="1"/>
      <c r="C2517" s="314"/>
      <c r="D2517" s="287" t="str">
        <f t="shared" si="639"/>
        <v/>
      </c>
      <c r="E2517" s="449" t="str">
        <f t="shared" si="641"/>
        <v/>
      </c>
      <c r="F2517" s="450"/>
      <c r="G2517" s="451"/>
      <c r="H2517" s="452"/>
      <c r="I2517" s="453"/>
      <c r="J2517" s="453"/>
      <c r="K2517" s="453"/>
      <c r="L2517" s="453"/>
      <c r="M2517" s="454"/>
      <c r="N2517" s="455"/>
      <c r="O2517" s="456"/>
      <c r="P2517" s="456"/>
      <c r="Q2517" s="456"/>
      <c r="R2517" s="456"/>
      <c r="S2517" s="456"/>
      <c r="T2517" s="456"/>
      <c r="U2517" s="456"/>
      <c r="V2517" s="456"/>
      <c r="W2517" s="456"/>
      <c r="X2517" s="456"/>
      <c r="Y2517" s="456"/>
      <c r="Z2517" s="456"/>
      <c r="AA2517" s="456"/>
      <c r="AB2517" s="456"/>
      <c r="AC2517" s="456"/>
      <c r="AD2517" s="456"/>
      <c r="AE2517" s="457"/>
      <c r="AF2517" s="455"/>
      <c r="AG2517" s="456"/>
      <c r="AH2517" s="456"/>
      <c r="AI2517" s="456"/>
      <c r="AJ2517" s="456"/>
      <c r="AK2517" s="456"/>
      <c r="AL2517" s="456"/>
      <c r="AM2517" s="456"/>
      <c r="AN2517" s="457"/>
      <c r="AO2517" s="455"/>
      <c r="AP2517" s="456"/>
      <c r="AQ2517" s="456"/>
      <c r="AR2517" s="456"/>
      <c r="AS2517" s="456"/>
      <c r="AT2517" s="456"/>
      <c r="AU2517" s="456"/>
      <c r="AV2517" s="456"/>
      <c r="AW2517" s="456"/>
      <c r="AX2517" s="456"/>
      <c r="AY2517" s="456"/>
      <c r="AZ2517" s="456"/>
      <c r="BA2517" s="456"/>
      <c r="BB2517" s="456"/>
      <c r="BC2517" s="456"/>
      <c r="BD2517" s="456"/>
      <c r="BE2517" s="456"/>
      <c r="BF2517" s="456"/>
      <c r="BG2517" s="457"/>
      <c r="BH2517" s="458"/>
      <c r="BI2517" s="459"/>
      <c r="BJ2517" s="459"/>
      <c r="BK2517" s="459"/>
      <c r="BL2517" s="459"/>
      <c r="BM2517" s="460"/>
      <c r="BN2517" s="314"/>
      <c r="BO2517" s="314"/>
      <c r="BP2517" s="1"/>
      <c r="BQ2517" s="120">
        <f>IF($F$3="","",IF(N2517=$F$3,COUNTIF(BQ$23:BQ2516,"&gt;0")+1,0))</f>
        <v>0</v>
      </c>
      <c r="BR2517" s="1"/>
      <c r="BS2517" s="20" t="str">
        <f>IF($N2517="","",IF(VLOOKUP(VLOOKUP($N2517,IMPOSTAZIONI!$E$6:$I$13,5,FALSE),IMPOSTAZIONI!$B$25:$N$32,3,FALSE)=0,"",VLOOKUP(VLOOKUP($N2517,IMPOSTAZIONI!$E$6:$I$13,5,FALSE),IMPOSTAZIONI!$B$25:$N$32,3,FALSE)))</f>
        <v/>
      </c>
      <c r="BT2517" s="20" t="str">
        <f>IF($N2517="","",IF(VLOOKUP(VLOOKUP($N2517,IMPOSTAZIONI!$E$6:$I$13,5,FALSE),IMPOSTAZIONI!$B$25:$N$32,6,FALSE)=0,"",VLOOKUP(VLOOKUP($N2517,IMPOSTAZIONI!$E$6:$I$13,5,FALSE),IMPOSTAZIONI!$B$25:$N$32,6,FALSE)))</f>
        <v/>
      </c>
      <c r="BU2517" s="20" t="str">
        <f>IF($N2517="","",IF(VLOOKUP(VLOOKUP($N2517,IMPOSTAZIONI!$E$6:$I$13,5,FALSE),IMPOSTAZIONI!$B$25:$N$32,9,FALSE)=0,"",VLOOKUP(VLOOKUP($N2517,IMPOSTAZIONI!$E$6:$I$13,5,FALSE),IMPOSTAZIONI!$B$25:$N$32,9,FALSE)))</f>
        <v/>
      </c>
      <c r="BV2517" s="20" t="str">
        <f>IF($N2517="","",IF(VLOOKUP(VLOOKUP($N2517,IMPOSTAZIONI!$E$6:$I$13,5,FALSE),IMPOSTAZIONI!$B$25:$N$32,12,FALSE)=0,"",VLOOKUP(VLOOKUP($N2517,IMPOSTAZIONI!$E$6:$I$13,5,FALSE),IMPOSTAZIONI!$B$25:$N$32,12,FALSE)))</f>
        <v/>
      </c>
      <c r="BW2517" s="221" t="str">
        <f t="shared" si="642"/>
        <v/>
      </c>
      <c r="BX2517" s="221" t="str">
        <f t="shared" si="643"/>
        <v/>
      </c>
      <c r="BY2517" s="221">
        <f t="shared" si="644"/>
        <v>0</v>
      </c>
      <c r="BZ2517" s="231">
        <f t="shared" si="645"/>
        <v>0</v>
      </c>
      <c r="CA2517" s="246">
        <f t="shared" si="646"/>
        <v>0</v>
      </c>
      <c r="CB2517" s="246">
        <f t="shared" si="647"/>
        <v>0</v>
      </c>
      <c r="CC2517" s="246" t="str">
        <f t="shared" si="648"/>
        <v/>
      </c>
      <c r="CD2517" s="246">
        <f t="shared" si="649"/>
        <v>5</v>
      </c>
      <c r="CE2517" s="246">
        <f t="shared" si="650"/>
        <v>0</v>
      </c>
      <c r="CF2517" s="276">
        <f t="shared" si="651"/>
        <v>0</v>
      </c>
      <c r="CG2517" s="277">
        <f t="shared" si="651"/>
        <v>0</v>
      </c>
      <c r="CH2517" s="277">
        <f t="shared" si="651"/>
        <v>0</v>
      </c>
      <c r="CI2517" s="278">
        <f t="shared" si="640"/>
        <v>0</v>
      </c>
      <c r="CJ2517" s="280">
        <f t="shared" si="652"/>
        <v>0</v>
      </c>
      <c r="CK2517" s="232">
        <f t="shared" si="653"/>
        <v>0</v>
      </c>
      <c r="CL2517" s="1"/>
    </row>
    <row r="2518" spans="1:90" ht="18" customHeight="1">
      <c r="A2518" s="1"/>
      <c r="B2518" s="1"/>
      <c r="C2518" s="314"/>
      <c r="D2518" s="287" t="str">
        <f t="shared" si="639"/>
        <v/>
      </c>
      <c r="E2518" s="449" t="str">
        <f t="shared" si="641"/>
        <v/>
      </c>
      <c r="F2518" s="450"/>
      <c r="G2518" s="451"/>
      <c r="H2518" s="452"/>
      <c r="I2518" s="453"/>
      <c r="J2518" s="453"/>
      <c r="K2518" s="453"/>
      <c r="L2518" s="453"/>
      <c r="M2518" s="454"/>
      <c r="N2518" s="455"/>
      <c r="O2518" s="456"/>
      <c r="P2518" s="456"/>
      <c r="Q2518" s="456"/>
      <c r="R2518" s="456"/>
      <c r="S2518" s="456"/>
      <c r="T2518" s="456"/>
      <c r="U2518" s="456"/>
      <c r="V2518" s="456"/>
      <c r="W2518" s="456"/>
      <c r="X2518" s="456"/>
      <c r="Y2518" s="456"/>
      <c r="Z2518" s="456"/>
      <c r="AA2518" s="456"/>
      <c r="AB2518" s="456"/>
      <c r="AC2518" s="456"/>
      <c r="AD2518" s="456"/>
      <c r="AE2518" s="457"/>
      <c r="AF2518" s="455"/>
      <c r="AG2518" s="456"/>
      <c r="AH2518" s="456"/>
      <c r="AI2518" s="456"/>
      <c r="AJ2518" s="456"/>
      <c r="AK2518" s="456"/>
      <c r="AL2518" s="456"/>
      <c r="AM2518" s="456"/>
      <c r="AN2518" s="457"/>
      <c r="AO2518" s="455"/>
      <c r="AP2518" s="456"/>
      <c r="AQ2518" s="456"/>
      <c r="AR2518" s="456"/>
      <c r="AS2518" s="456"/>
      <c r="AT2518" s="456"/>
      <c r="AU2518" s="456"/>
      <c r="AV2518" s="456"/>
      <c r="AW2518" s="456"/>
      <c r="AX2518" s="456"/>
      <c r="AY2518" s="456"/>
      <c r="AZ2518" s="456"/>
      <c r="BA2518" s="456"/>
      <c r="BB2518" s="456"/>
      <c r="BC2518" s="456"/>
      <c r="BD2518" s="456"/>
      <c r="BE2518" s="456"/>
      <c r="BF2518" s="456"/>
      <c r="BG2518" s="457"/>
      <c r="BH2518" s="458"/>
      <c r="BI2518" s="459"/>
      <c r="BJ2518" s="459"/>
      <c r="BK2518" s="459"/>
      <c r="BL2518" s="459"/>
      <c r="BM2518" s="460"/>
      <c r="BN2518" s="314"/>
      <c r="BO2518" s="314"/>
      <c r="BP2518" s="1"/>
      <c r="BQ2518" s="120">
        <f>IF($F$3="","",IF(N2518=$F$3,COUNTIF(BQ$23:BQ2517,"&gt;0")+1,0))</f>
        <v>0</v>
      </c>
      <c r="BR2518" s="1"/>
      <c r="BS2518" s="20" t="str">
        <f>IF($N2518="","",IF(VLOOKUP(VLOOKUP($N2518,IMPOSTAZIONI!$E$6:$I$13,5,FALSE),IMPOSTAZIONI!$B$25:$N$32,3,FALSE)=0,"",VLOOKUP(VLOOKUP($N2518,IMPOSTAZIONI!$E$6:$I$13,5,FALSE),IMPOSTAZIONI!$B$25:$N$32,3,FALSE)))</f>
        <v/>
      </c>
      <c r="BT2518" s="20" t="str">
        <f>IF($N2518="","",IF(VLOOKUP(VLOOKUP($N2518,IMPOSTAZIONI!$E$6:$I$13,5,FALSE),IMPOSTAZIONI!$B$25:$N$32,6,FALSE)=0,"",VLOOKUP(VLOOKUP($N2518,IMPOSTAZIONI!$E$6:$I$13,5,FALSE),IMPOSTAZIONI!$B$25:$N$32,6,FALSE)))</f>
        <v/>
      </c>
      <c r="BU2518" s="20" t="str">
        <f>IF($N2518="","",IF(VLOOKUP(VLOOKUP($N2518,IMPOSTAZIONI!$E$6:$I$13,5,FALSE),IMPOSTAZIONI!$B$25:$N$32,9,FALSE)=0,"",VLOOKUP(VLOOKUP($N2518,IMPOSTAZIONI!$E$6:$I$13,5,FALSE),IMPOSTAZIONI!$B$25:$N$32,9,FALSE)))</f>
        <v/>
      </c>
      <c r="BV2518" s="20" t="str">
        <f>IF($N2518="","",IF(VLOOKUP(VLOOKUP($N2518,IMPOSTAZIONI!$E$6:$I$13,5,FALSE),IMPOSTAZIONI!$B$25:$N$32,12,FALSE)=0,"",VLOOKUP(VLOOKUP($N2518,IMPOSTAZIONI!$E$6:$I$13,5,FALSE),IMPOSTAZIONI!$B$25:$N$32,12,FALSE)))</f>
        <v/>
      </c>
      <c r="BW2518" s="221" t="str">
        <f t="shared" si="642"/>
        <v/>
      </c>
      <c r="BX2518" s="221" t="str">
        <f t="shared" si="643"/>
        <v/>
      </c>
      <c r="BY2518" s="221">
        <f t="shared" si="644"/>
        <v>0</v>
      </c>
      <c r="BZ2518" s="231">
        <f t="shared" si="645"/>
        <v>0</v>
      </c>
      <c r="CA2518" s="246">
        <f t="shared" si="646"/>
        <v>0</v>
      </c>
      <c r="CB2518" s="246">
        <f t="shared" si="647"/>
        <v>0</v>
      </c>
      <c r="CC2518" s="246" t="str">
        <f t="shared" si="648"/>
        <v/>
      </c>
      <c r="CD2518" s="246">
        <f t="shared" si="649"/>
        <v>5</v>
      </c>
      <c r="CE2518" s="246">
        <f t="shared" si="650"/>
        <v>0</v>
      </c>
      <c r="CF2518" s="276">
        <f t="shared" si="651"/>
        <v>0</v>
      </c>
      <c r="CG2518" s="277">
        <f t="shared" si="651"/>
        <v>0</v>
      </c>
      <c r="CH2518" s="277">
        <f t="shared" si="651"/>
        <v>0</v>
      </c>
      <c r="CI2518" s="278">
        <f t="shared" si="640"/>
        <v>0</v>
      </c>
      <c r="CJ2518" s="280">
        <f t="shared" si="652"/>
        <v>0</v>
      </c>
      <c r="CK2518" s="232">
        <f t="shared" si="653"/>
        <v>0</v>
      </c>
      <c r="CL2518" s="1"/>
    </row>
    <row r="2519" spans="1:90" ht="18" customHeight="1">
      <c r="A2519" s="1"/>
      <c r="B2519" s="1"/>
      <c r="C2519" s="314"/>
      <c r="D2519" s="287" t="str">
        <f t="shared" si="639"/>
        <v/>
      </c>
      <c r="E2519" s="449" t="str">
        <f t="shared" si="641"/>
        <v/>
      </c>
      <c r="F2519" s="450"/>
      <c r="G2519" s="451"/>
      <c r="H2519" s="452"/>
      <c r="I2519" s="453"/>
      <c r="J2519" s="453"/>
      <c r="K2519" s="453"/>
      <c r="L2519" s="453"/>
      <c r="M2519" s="454"/>
      <c r="N2519" s="455"/>
      <c r="O2519" s="456"/>
      <c r="P2519" s="456"/>
      <c r="Q2519" s="456"/>
      <c r="R2519" s="456"/>
      <c r="S2519" s="456"/>
      <c r="T2519" s="456"/>
      <c r="U2519" s="456"/>
      <c r="V2519" s="456"/>
      <c r="W2519" s="456"/>
      <c r="X2519" s="456"/>
      <c r="Y2519" s="456"/>
      <c r="Z2519" s="456"/>
      <c r="AA2519" s="456"/>
      <c r="AB2519" s="456"/>
      <c r="AC2519" s="456"/>
      <c r="AD2519" s="456"/>
      <c r="AE2519" s="457"/>
      <c r="AF2519" s="455"/>
      <c r="AG2519" s="456"/>
      <c r="AH2519" s="456"/>
      <c r="AI2519" s="456"/>
      <c r="AJ2519" s="456"/>
      <c r="AK2519" s="456"/>
      <c r="AL2519" s="456"/>
      <c r="AM2519" s="456"/>
      <c r="AN2519" s="457"/>
      <c r="AO2519" s="455"/>
      <c r="AP2519" s="456"/>
      <c r="AQ2519" s="456"/>
      <c r="AR2519" s="456"/>
      <c r="AS2519" s="456"/>
      <c r="AT2519" s="456"/>
      <c r="AU2519" s="456"/>
      <c r="AV2519" s="456"/>
      <c r="AW2519" s="456"/>
      <c r="AX2519" s="456"/>
      <c r="AY2519" s="456"/>
      <c r="AZ2519" s="456"/>
      <c r="BA2519" s="456"/>
      <c r="BB2519" s="456"/>
      <c r="BC2519" s="456"/>
      <c r="BD2519" s="456"/>
      <c r="BE2519" s="456"/>
      <c r="BF2519" s="456"/>
      <c r="BG2519" s="457"/>
      <c r="BH2519" s="458"/>
      <c r="BI2519" s="459"/>
      <c r="BJ2519" s="459"/>
      <c r="BK2519" s="459"/>
      <c r="BL2519" s="459"/>
      <c r="BM2519" s="460"/>
      <c r="BN2519" s="314"/>
      <c r="BO2519" s="314"/>
      <c r="BP2519" s="1"/>
      <c r="BQ2519" s="120">
        <f>IF($F$3="","",IF(N2519=$F$3,COUNTIF(BQ$23:BQ2518,"&gt;0")+1,0))</f>
        <v>0</v>
      </c>
      <c r="BR2519" s="1"/>
      <c r="BS2519" s="20" t="str">
        <f>IF($N2519="","",IF(VLOOKUP(VLOOKUP($N2519,IMPOSTAZIONI!$E$6:$I$13,5,FALSE),IMPOSTAZIONI!$B$25:$N$32,3,FALSE)=0,"",VLOOKUP(VLOOKUP($N2519,IMPOSTAZIONI!$E$6:$I$13,5,FALSE),IMPOSTAZIONI!$B$25:$N$32,3,FALSE)))</f>
        <v/>
      </c>
      <c r="BT2519" s="20" t="str">
        <f>IF($N2519="","",IF(VLOOKUP(VLOOKUP($N2519,IMPOSTAZIONI!$E$6:$I$13,5,FALSE),IMPOSTAZIONI!$B$25:$N$32,6,FALSE)=0,"",VLOOKUP(VLOOKUP($N2519,IMPOSTAZIONI!$E$6:$I$13,5,FALSE),IMPOSTAZIONI!$B$25:$N$32,6,FALSE)))</f>
        <v/>
      </c>
      <c r="BU2519" s="20" t="str">
        <f>IF($N2519="","",IF(VLOOKUP(VLOOKUP($N2519,IMPOSTAZIONI!$E$6:$I$13,5,FALSE),IMPOSTAZIONI!$B$25:$N$32,9,FALSE)=0,"",VLOOKUP(VLOOKUP($N2519,IMPOSTAZIONI!$E$6:$I$13,5,FALSE),IMPOSTAZIONI!$B$25:$N$32,9,FALSE)))</f>
        <v/>
      </c>
      <c r="BV2519" s="20" t="str">
        <f>IF($N2519="","",IF(VLOOKUP(VLOOKUP($N2519,IMPOSTAZIONI!$E$6:$I$13,5,FALSE),IMPOSTAZIONI!$B$25:$N$32,12,FALSE)=0,"",VLOOKUP(VLOOKUP($N2519,IMPOSTAZIONI!$E$6:$I$13,5,FALSE),IMPOSTAZIONI!$B$25:$N$32,12,FALSE)))</f>
        <v/>
      </c>
      <c r="BW2519" s="221" t="str">
        <f t="shared" si="642"/>
        <v/>
      </c>
      <c r="BX2519" s="221" t="str">
        <f t="shared" si="643"/>
        <v/>
      </c>
      <c r="BY2519" s="221">
        <f t="shared" si="644"/>
        <v>0</v>
      </c>
      <c r="BZ2519" s="231">
        <f t="shared" si="645"/>
        <v>0</v>
      </c>
      <c r="CA2519" s="246">
        <f t="shared" si="646"/>
        <v>0</v>
      </c>
      <c r="CB2519" s="246">
        <f t="shared" si="647"/>
        <v>0</v>
      </c>
      <c r="CC2519" s="246" t="str">
        <f t="shared" si="648"/>
        <v/>
      </c>
      <c r="CD2519" s="246">
        <f t="shared" si="649"/>
        <v>5</v>
      </c>
      <c r="CE2519" s="246">
        <f t="shared" si="650"/>
        <v>0</v>
      </c>
      <c r="CF2519" s="276">
        <f t="shared" si="651"/>
        <v>0</v>
      </c>
      <c r="CG2519" s="277">
        <f t="shared" si="651"/>
        <v>0</v>
      </c>
      <c r="CH2519" s="277">
        <f t="shared" si="651"/>
        <v>0</v>
      </c>
      <c r="CI2519" s="278">
        <f t="shared" si="640"/>
        <v>0</v>
      </c>
      <c r="CJ2519" s="280">
        <f t="shared" si="652"/>
        <v>0</v>
      </c>
      <c r="CK2519" s="232">
        <f t="shared" si="653"/>
        <v>0</v>
      </c>
      <c r="CL2519" s="1"/>
    </row>
    <row r="2520" spans="1:90" ht="18" customHeight="1">
      <c r="A2520" s="1"/>
      <c r="B2520" s="1"/>
      <c r="C2520" s="314"/>
      <c r="D2520" s="287" t="str">
        <f t="shared" si="639"/>
        <v/>
      </c>
      <c r="E2520" s="449" t="str">
        <f t="shared" si="641"/>
        <v/>
      </c>
      <c r="F2520" s="450"/>
      <c r="G2520" s="451"/>
      <c r="H2520" s="452"/>
      <c r="I2520" s="453"/>
      <c r="J2520" s="453"/>
      <c r="K2520" s="453"/>
      <c r="L2520" s="453"/>
      <c r="M2520" s="454"/>
      <c r="N2520" s="455"/>
      <c r="O2520" s="456"/>
      <c r="P2520" s="456"/>
      <c r="Q2520" s="456"/>
      <c r="R2520" s="456"/>
      <c r="S2520" s="456"/>
      <c r="T2520" s="456"/>
      <c r="U2520" s="456"/>
      <c r="V2520" s="456"/>
      <c r="W2520" s="456"/>
      <c r="X2520" s="456"/>
      <c r="Y2520" s="456"/>
      <c r="Z2520" s="456"/>
      <c r="AA2520" s="456"/>
      <c r="AB2520" s="456"/>
      <c r="AC2520" s="456"/>
      <c r="AD2520" s="456"/>
      <c r="AE2520" s="457"/>
      <c r="AF2520" s="455"/>
      <c r="AG2520" s="456"/>
      <c r="AH2520" s="456"/>
      <c r="AI2520" s="456"/>
      <c r="AJ2520" s="456"/>
      <c r="AK2520" s="456"/>
      <c r="AL2520" s="456"/>
      <c r="AM2520" s="456"/>
      <c r="AN2520" s="457"/>
      <c r="AO2520" s="455"/>
      <c r="AP2520" s="456"/>
      <c r="AQ2520" s="456"/>
      <c r="AR2520" s="456"/>
      <c r="AS2520" s="456"/>
      <c r="AT2520" s="456"/>
      <c r="AU2520" s="456"/>
      <c r="AV2520" s="456"/>
      <c r="AW2520" s="456"/>
      <c r="AX2520" s="456"/>
      <c r="AY2520" s="456"/>
      <c r="AZ2520" s="456"/>
      <c r="BA2520" s="456"/>
      <c r="BB2520" s="456"/>
      <c r="BC2520" s="456"/>
      <c r="BD2520" s="456"/>
      <c r="BE2520" s="456"/>
      <c r="BF2520" s="456"/>
      <c r="BG2520" s="457"/>
      <c r="BH2520" s="458"/>
      <c r="BI2520" s="459"/>
      <c r="BJ2520" s="459"/>
      <c r="BK2520" s="459"/>
      <c r="BL2520" s="459"/>
      <c r="BM2520" s="460"/>
      <c r="BN2520" s="314"/>
      <c r="BO2520" s="314"/>
      <c r="BP2520" s="1"/>
      <c r="BQ2520" s="120">
        <f>IF($F$3="","",IF(N2520=$F$3,COUNTIF(BQ$23:BQ2519,"&gt;0")+1,0))</f>
        <v>0</v>
      </c>
      <c r="BR2520" s="1"/>
      <c r="BS2520" s="20" t="str">
        <f>IF($N2520="","",IF(VLOOKUP(VLOOKUP($N2520,IMPOSTAZIONI!$E$6:$I$13,5,FALSE),IMPOSTAZIONI!$B$25:$N$32,3,FALSE)=0,"",VLOOKUP(VLOOKUP($N2520,IMPOSTAZIONI!$E$6:$I$13,5,FALSE),IMPOSTAZIONI!$B$25:$N$32,3,FALSE)))</f>
        <v/>
      </c>
      <c r="BT2520" s="20" t="str">
        <f>IF($N2520="","",IF(VLOOKUP(VLOOKUP($N2520,IMPOSTAZIONI!$E$6:$I$13,5,FALSE),IMPOSTAZIONI!$B$25:$N$32,6,FALSE)=0,"",VLOOKUP(VLOOKUP($N2520,IMPOSTAZIONI!$E$6:$I$13,5,FALSE),IMPOSTAZIONI!$B$25:$N$32,6,FALSE)))</f>
        <v/>
      </c>
      <c r="BU2520" s="20" t="str">
        <f>IF($N2520="","",IF(VLOOKUP(VLOOKUP($N2520,IMPOSTAZIONI!$E$6:$I$13,5,FALSE),IMPOSTAZIONI!$B$25:$N$32,9,FALSE)=0,"",VLOOKUP(VLOOKUP($N2520,IMPOSTAZIONI!$E$6:$I$13,5,FALSE),IMPOSTAZIONI!$B$25:$N$32,9,FALSE)))</f>
        <v/>
      </c>
      <c r="BV2520" s="20" t="str">
        <f>IF($N2520="","",IF(VLOOKUP(VLOOKUP($N2520,IMPOSTAZIONI!$E$6:$I$13,5,FALSE),IMPOSTAZIONI!$B$25:$N$32,12,FALSE)=0,"",VLOOKUP(VLOOKUP($N2520,IMPOSTAZIONI!$E$6:$I$13,5,FALSE),IMPOSTAZIONI!$B$25:$N$32,12,FALSE)))</f>
        <v/>
      </c>
      <c r="BW2520" s="221" t="str">
        <f t="shared" si="642"/>
        <v/>
      </c>
      <c r="BX2520" s="221" t="str">
        <f t="shared" si="643"/>
        <v/>
      </c>
      <c r="BY2520" s="221">
        <f t="shared" si="644"/>
        <v>0</v>
      </c>
      <c r="BZ2520" s="231">
        <f t="shared" si="645"/>
        <v>0</v>
      </c>
      <c r="CA2520" s="246">
        <f t="shared" si="646"/>
        <v>0</v>
      </c>
      <c r="CB2520" s="246">
        <f t="shared" si="647"/>
        <v>0</v>
      </c>
      <c r="CC2520" s="246" t="str">
        <f t="shared" si="648"/>
        <v/>
      </c>
      <c r="CD2520" s="246">
        <f t="shared" si="649"/>
        <v>5</v>
      </c>
      <c r="CE2520" s="246">
        <f t="shared" si="650"/>
        <v>0</v>
      </c>
      <c r="CF2520" s="276">
        <f t="shared" si="651"/>
        <v>0</v>
      </c>
      <c r="CG2520" s="277">
        <f t="shared" si="651"/>
        <v>0</v>
      </c>
      <c r="CH2520" s="277">
        <f t="shared" si="651"/>
        <v>0</v>
      </c>
      <c r="CI2520" s="278">
        <f t="shared" si="640"/>
        <v>0</v>
      </c>
      <c r="CJ2520" s="280">
        <f t="shared" si="652"/>
        <v>0</v>
      </c>
      <c r="CK2520" s="232">
        <f t="shared" si="653"/>
        <v>0</v>
      </c>
      <c r="CL2520" s="1"/>
    </row>
    <row r="2521" spans="1:90" ht="18" customHeight="1">
      <c r="A2521" s="1"/>
      <c r="B2521" s="1"/>
      <c r="C2521" s="314"/>
      <c r="D2521" s="287" t="str">
        <f t="shared" si="639"/>
        <v/>
      </c>
      <c r="E2521" s="449" t="str">
        <f t="shared" si="641"/>
        <v/>
      </c>
      <c r="F2521" s="450"/>
      <c r="G2521" s="451"/>
      <c r="H2521" s="452"/>
      <c r="I2521" s="453"/>
      <c r="J2521" s="453"/>
      <c r="K2521" s="453"/>
      <c r="L2521" s="453"/>
      <c r="M2521" s="454"/>
      <c r="N2521" s="455"/>
      <c r="O2521" s="456"/>
      <c r="P2521" s="456"/>
      <c r="Q2521" s="456"/>
      <c r="R2521" s="456"/>
      <c r="S2521" s="456"/>
      <c r="T2521" s="456"/>
      <c r="U2521" s="456"/>
      <c r="V2521" s="456"/>
      <c r="W2521" s="456"/>
      <c r="X2521" s="456"/>
      <c r="Y2521" s="456"/>
      <c r="Z2521" s="456"/>
      <c r="AA2521" s="456"/>
      <c r="AB2521" s="456"/>
      <c r="AC2521" s="456"/>
      <c r="AD2521" s="456"/>
      <c r="AE2521" s="457"/>
      <c r="AF2521" s="455"/>
      <c r="AG2521" s="456"/>
      <c r="AH2521" s="456"/>
      <c r="AI2521" s="456"/>
      <c r="AJ2521" s="456"/>
      <c r="AK2521" s="456"/>
      <c r="AL2521" s="456"/>
      <c r="AM2521" s="456"/>
      <c r="AN2521" s="457"/>
      <c r="AO2521" s="455"/>
      <c r="AP2521" s="456"/>
      <c r="AQ2521" s="456"/>
      <c r="AR2521" s="456"/>
      <c r="AS2521" s="456"/>
      <c r="AT2521" s="456"/>
      <c r="AU2521" s="456"/>
      <c r="AV2521" s="456"/>
      <c r="AW2521" s="456"/>
      <c r="AX2521" s="456"/>
      <c r="AY2521" s="456"/>
      <c r="AZ2521" s="456"/>
      <c r="BA2521" s="456"/>
      <c r="BB2521" s="456"/>
      <c r="BC2521" s="456"/>
      <c r="BD2521" s="456"/>
      <c r="BE2521" s="456"/>
      <c r="BF2521" s="456"/>
      <c r="BG2521" s="457"/>
      <c r="BH2521" s="458"/>
      <c r="BI2521" s="459"/>
      <c r="BJ2521" s="459"/>
      <c r="BK2521" s="459"/>
      <c r="BL2521" s="459"/>
      <c r="BM2521" s="460"/>
      <c r="BN2521" s="314"/>
      <c r="BO2521" s="314"/>
      <c r="BP2521" s="1"/>
      <c r="BQ2521" s="120">
        <f>IF($F$3="","",IF(N2521=$F$3,COUNTIF(BQ$23:BQ2520,"&gt;0")+1,0))</f>
        <v>0</v>
      </c>
      <c r="BR2521" s="1"/>
      <c r="BS2521" s="20" t="str">
        <f>IF($N2521="","",IF(VLOOKUP(VLOOKUP($N2521,IMPOSTAZIONI!$E$6:$I$13,5,FALSE),IMPOSTAZIONI!$B$25:$N$32,3,FALSE)=0,"",VLOOKUP(VLOOKUP($N2521,IMPOSTAZIONI!$E$6:$I$13,5,FALSE),IMPOSTAZIONI!$B$25:$N$32,3,FALSE)))</f>
        <v/>
      </c>
      <c r="BT2521" s="20" t="str">
        <f>IF($N2521="","",IF(VLOOKUP(VLOOKUP($N2521,IMPOSTAZIONI!$E$6:$I$13,5,FALSE),IMPOSTAZIONI!$B$25:$N$32,6,FALSE)=0,"",VLOOKUP(VLOOKUP($N2521,IMPOSTAZIONI!$E$6:$I$13,5,FALSE),IMPOSTAZIONI!$B$25:$N$32,6,FALSE)))</f>
        <v/>
      </c>
      <c r="BU2521" s="20" t="str">
        <f>IF($N2521="","",IF(VLOOKUP(VLOOKUP($N2521,IMPOSTAZIONI!$E$6:$I$13,5,FALSE),IMPOSTAZIONI!$B$25:$N$32,9,FALSE)=0,"",VLOOKUP(VLOOKUP($N2521,IMPOSTAZIONI!$E$6:$I$13,5,FALSE),IMPOSTAZIONI!$B$25:$N$32,9,FALSE)))</f>
        <v/>
      </c>
      <c r="BV2521" s="20" t="str">
        <f>IF($N2521="","",IF(VLOOKUP(VLOOKUP($N2521,IMPOSTAZIONI!$E$6:$I$13,5,FALSE),IMPOSTAZIONI!$B$25:$N$32,12,FALSE)=0,"",VLOOKUP(VLOOKUP($N2521,IMPOSTAZIONI!$E$6:$I$13,5,FALSE),IMPOSTAZIONI!$B$25:$N$32,12,FALSE)))</f>
        <v/>
      </c>
      <c r="BW2521" s="221" t="str">
        <f t="shared" si="642"/>
        <v/>
      </c>
      <c r="BX2521" s="221" t="str">
        <f t="shared" si="643"/>
        <v/>
      </c>
      <c r="BY2521" s="221">
        <f t="shared" si="644"/>
        <v>0</v>
      </c>
      <c r="BZ2521" s="231">
        <f t="shared" si="645"/>
        <v>0</v>
      </c>
      <c r="CA2521" s="246">
        <f t="shared" si="646"/>
        <v>0</v>
      </c>
      <c r="CB2521" s="246">
        <f t="shared" si="647"/>
        <v>0</v>
      </c>
      <c r="CC2521" s="246" t="str">
        <f t="shared" si="648"/>
        <v/>
      </c>
      <c r="CD2521" s="246">
        <f t="shared" si="649"/>
        <v>5</v>
      </c>
      <c r="CE2521" s="246">
        <f t="shared" si="650"/>
        <v>0</v>
      </c>
      <c r="CF2521" s="276">
        <f t="shared" si="651"/>
        <v>0</v>
      </c>
      <c r="CG2521" s="277">
        <f t="shared" si="651"/>
        <v>0</v>
      </c>
      <c r="CH2521" s="277">
        <f t="shared" si="651"/>
        <v>0</v>
      </c>
      <c r="CI2521" s="278">
        <f t="shared" si="640"/>
        <v>0</v>
      </c>
      <c r="CJ2521" s="280">
        <f t="shared" si="652"/>
        <v>0</v>
      </c>
      <c r="CK2521" s="232">
        <f t="shared" si="653"/>
        <v>0</v>
      </c>
      <c r="CL2521" s="1"/>
    </row>
    <row r="2522" spans="1:90" ht="18" customHeight="1">
      <c r="A2522" s="1"/>
      <c r="B2522" s="1"/>
      <c r="C2522" s="314"/>
      <c r="D2522" s="287" t="str">
        <f t="shared" si="639"/>
        <v/>
      </c>
      <c r="E2522" s="449" t="str">
        <f t="shared" si="641"/>
        <v/>
      </c>
      <c r="F2522" s="450"/>
      <c r="G2522" s="451"/>
      <c r="H2522" s="452"/>
      <c r="I2522" s="453"/>
      <c r="J2522" s="453"/>
      <c r="K2522" s="453"/>
      <c r="L2522" s="453"/>
      <c r="M2522" s="454"/>
      <c r="N2522" s="455"/>
      <c r="O2522" s="456"/>
      <c r="P2522" s="456"/>
      <c r="Q2522" s="456"/>
      <c r="R2522" s="456"/>
      <c r="S2522" s="456"/>
      <c r="T2522" s="456"/>
      <c r="U2522" s="456"/>
      <c r="V2522" s="456"/>
      <c r="W2522" s="456"/>
      <c r="X2522" s="456"/>
      <c r="Y2522" s="456"/>
      <c r="Z2522" s="456"/>
      <c r="AA2522" s="456"/>
      <c r="AB2522" s="456"/>
      <c r="AC2522" s="456"/>
      <c r="AD2522" s="456"/>
      <c r="AE2522" s="457"/>
      <c r="AF2522" s="455"/>
      <c r="AG2522" s="456"/>
      <c r="AH2522" s="456"/>
      <c r="AI2522" s="456"/>
      <c r="AJ2522" s="456"/>
      <c r="AK2522" s="456"/>
      <c r="AL2522" s="456"/>
      <c r="AM2522" s="456"/>
      <c r="AN2522" s="457"/>
      <c r="AO2522" s="455"/>
      <c r="AP2522" s="456"/>
      <c r="AQ2522" s="456"/>
      <c r="AR2522" s="456"/>
      <c r="AS2522" s="456"/>
      <c r="AT2522" s="456"/>
      <c r="AU2522" s="456"/>
      <c r="AV2522" s="456"/>
      <c r="AW2522" s="456"/>
      <c r="AX2522" s="456"/>
      <c r="AY2522" s="456"/>
      <c r="AZ2522" s="456"/>
      <c r="BA2522" s="456"/>
      <c r="BB2522" s="456"/>
      <c r="BC2522" s="456"/>
      <c r="BD2522" s="456"/>
      <c r="BE2522" s="456"/>
      <c r="BF2522" s="456"/>
      <c r="BG2522" s="457"/>
      <c r="BH2522" s="458"/>
      <c r="BI2522" s="459"/>
      <c r="BJ2522" s="459"/>
      <c r="BK2522" s="459"/>
      <c r="BL2522" s="459"/>
      <c r="BM2522" s="460"/>
      <c r="BN2522" s="314"/>
      <c r="BO2522" s="314"/>
      <c r="BP2522" s="1"/>
      <c r="BQ2522" s="120">
        <f>IF($F$3="","",IF(N2522=$F$3,COUNTIF(BQ$23:BQ2521,"&gt;0")+1,0))</f>
        <v>0</v>
      </c>
      <c r="BR2522" s="1"/>
      <c r="BS2522" s="20" t="str">
        <f>IF($N2522="","",IF(VLOOKUP(VLOOKUP($N2522,IMPOSTAZIONI!$E$6:$I$13,5,FALSE),IMPOSTAZIONI!$B$25:$N$32,3,FALSE)=0,"",VLOOKUP(VLOOKUP($N2522,IMPOSTAZIONI!$E$6:$I$13,5,FALSE),IMPOSTAZIONI!$B$25:$N$32,3,FALSE)))</f>
        <v/>
      </c>
      <c r="BT2522" s="20" t="str">
        <f>IF($N2522="","",IF(VLOOKUP(VLOOKUP($N2522,IMPOSTAZIONI!$E$6:$I$13,5,FALSE),IMPOSTAZIONI!$B$25:$N$32,6,FALSE)=0,"",VLOOKUP(VLOOKUP($N2522,IMPOSTAZIONI!$E$6:$I$13,5,FALSE),IMPOSTAZIONI!$B$25:$N$32,6,FALSE)))</f>
        <v/>
      </c>
      <c r="BU2522" s="20" t="str">
        <f>IF($N2522="","",IF(VLOOKUP(VLOOKUP($N2522,IMPOSTAZIONI!$E$6:$I$13,5,FALSE),IMPOSTAZIONI!$B$25:$N$32,9,FALSE)=0,"",VLOOKUP(VLOOKUP($N2522,IMPOSTAZIONI!$E$6:$I$13,5,FALSE),IMPOSTAZIONI!$B$25:$N$32,9,FALSE)))</f>
        <v/>
      </c>
      <c r="BV2522" s="20" t="str">
        <f>IF($N2522="","",IF(VLOOKUP(VLOOKUP($N2522,IMPOSTAZIONI!$E$6:$I$13,5,FALSE),IMPOSTAZIONI!$B$25:$N$32,12,FALSE)=0,"",VLOOKUP(VLOOKUP($N2522,IMPOSTAZIONI!$E$6:$I$13,5,FALSE),IMPOSTAZIONI!$B$25:$N$32,12,FALSE)))</f>
        <v/>
      </c>
      <c r="BW2522" s="221" t="str">
        <f t="shared" si="642"/>
        <v/>
      </c>
      <c r="BX2522" s="221" t="str">
        <f t="shared" si="643"/>
        <v/>
      </c>
      <c r="BY2522" s="221">
        <f t="shared" si="644"/>
        <v>0</v>
      </c>
      <c r="BZ2522" s="231">
        <f t="shared" si="645"/>
        <v>0</v>
      </c>
      <c r="CA2522" s="246">
        <f t="shared" si="646"/>
        <v>0</v>
      </c>
      <c r="CB2522" s="246">
        <f t="shared" si="647"/>
        <v>0</v>
      </c>
      <c r="CC2522" s="246" t="str">
        <f t="shared" si="648"/>
        <v/>
      </c>
      <c r="CD2522" s="246">
        <f t="shared" si="649"/>
        <v>5</v>
      </c>
      <c r="CE2522" s="246">
        <f t="shared" si="650"/>
        <v>0</v>
      </c>
      <c r="CF2522" s="276">
        <f t="shared" si="651"/>
        <v>0</v>
      </c>
      <c r="CG2522" s="277">
        <f t="shared" si="651"/>
        <v>0</v>
      </c>
      <c r="CH2522" s="277">
        <f t="shared" si="651"/>
        <v>0</v>
      </c>
      <c r="CI2522" s="278">
        <f t="shared" si="640"/>
        <v>0</v>
      </c>
      <c r="CJ2522" s="280">
        <f t="shared" si="652"/>
        <v>0</v>
      </c>
      <c r="CK2522" s="232">
        <f t="shared" si="653"/>
        <v>0</v>
      </c>
      <c r="CL2522" s="1"/>
    </row>
    <row r="2523" spans="1:90" ht="18" customHeight="1">
      <c r="A2523" s="1"/>
      <c r="B2523" s="1"/>
      <c r="C2523" s="314"/>
      <c r="D2523" s="287" t="str">
        <f t="shared" si="639"/>
        <v/>
      </c>
      <c r="E2523" s="449" t="str">
        <f t="shared" si="641"/>
        <v/>
      </c>
      <c r="F2523" s="450"/>
      <c r="G2523" s="451"/>
      <c r="H2523" s="452"/>
      <c r="I2523" s="453"/>
      <c r="J2523" s="453"/>
      <c r="K2523" s="453"/>
      <c r="L2523" s="453"/>
      <c r="M2523" s="454"/>
      <c r="N2523" s="455"/>
      <c r="O2523" s="456"/>
      <c r="P2523" s="456"/>
      <c r="Q2523" s="456"/>
      <c r="R2523" s="456"/>
      <c r="S2523" s="456"/>
      <c r="T2523" s="456"/>
      <c r="U2523" s="456"/>
      <c r="V2523" s="456"/>
      <c r="W2523" s="456"/>
      <c r="X2523" s="456"/>
      <c r="Y2523" s="456"/>
      <c r="Z2523" s="456"/>
      <c r="AA2523" s="456"/>
      <c r="AB2523" s="456"/>
      <c r="AC2523" s="456"/>
      <c r="AD2523" s="456"/>
      <c r="AE2523" s="457"/>
      <c r="AF2523" s="455"/>
      <c r="AG2523" s="456"/>
      <c r="AH2523" s="456"/>
      <c r="AI2523" s="456"/>
      <c r="AJ2523" s="456"/>
      <c r="AK2523" s="456"/>
      <c r="AL2523" s="456"/>
      <c r="AM2523" s="456"/>
      <c r="AN2523" s="457"/>
      <c r="AO2523" s="455"/>
      <c r="AP2523" s="456"/>
      <c r="AQ2523" s="456"/>
      <c r="AR2523" s="456"/>
      <c r="AS2523" s="456"/>
      <c r="AT2523" s="456"/>
      <c r="AU2523" s="456"/>
      <c r="AV2523" s="456"/>
      <c r="AW2523" s="456"/>
      <c r="AX2523" s="456"/>
      <c r="AY2523" s="456"/>
      <c r="AZ2523" s="456"/>
      <c r="BA2523" s="456"/>
      <c r="BB2523" s="456"/>
      <c r="BC2523" s="456"/>
      <c r="BD2523" s="456"/>
      <c r="BE2523" s="456"/>
      <c r="BF2523" s="456"/>
      <c r="BG2523" s="457"/>
      <c r="BH2523" s="458"/>
      <c r="BI2523" s="459"/>
      <c r="BJ2523" s="459"/>
      <c r="BK2523" s="459"/>
      <c r="BL2523" s="459"/>
      <c r="BM2523" s="460"/>
      <c r="BN2523" s="314"/>
      <c r="BO2523" s="314"/>
      <c r="BP2523" s="1"/>
      <c r="BQ2523" s="120">
        <f>IF($F$3="","",IF(N2523=$F$3,COUNTIF(BQ$23:BQ2522,"&gt;0")+1,0))</f>
        <v>0</v>
      </c>
      <c r="BR2523" s="1"/>
      <c r="BS2523" s="20" t="str">
        <f>IF($N2523="","",IF(VLOOKUP(VLOOKUP($N2523,IMPOSTAZIONI!$E$6:$I$13,5,FALSE),IMPOSTAZIONI!$B$25:$N$32,3,FALSE)=0,"",VLOOKUP(VLOOKUP($N2523,IMPOSTAZIONI!$E$6:$I$13,5,FALSE),IMPOSTAZIONI!$B$25:$N$32,3,FALSE)))</f>
        <v/>
      </c>
      <c r="BT2523" s="20" t="str">
        <f>IF($N2523="","",IF(VLOOKUP(VLOOKUP($N2523,IMPOSTAZIONI!$E$6:$I$13,5,FALSE),IMPOSTAZIONI!$B$25:$N$32,6,FALSE)=0,"",VLOOKUP(VLOOKUP($N2523,IMPOSTAZIONI!$E$6:$I$13,5,FALSE),IMPOSTAZIONI!$B$25:$N$32,6,FALSE)))</f>
        <v/>
      </c>
      <c r="BU2523" s="20" t="str">
        <f>IF($N2523="","",IF(VLOOKUP(VLOOKUP($N2523,IMPOSTAZIONI!$E$6:$I$13,5,FALSE),IMPOSTAZIONI!$B$25:$N$32,9,FALSE)=0,"",VLOOKUP(VLOOKUP($N2523,IMPOSTAZIONI!$E$6:$I$13,5,FALSE),IMPOSTAZIONI!$B$25:$N$32,9,FALSE)))</f>
        <v/>
      </c>
      <c r="BV2523" s="20" t="str">
        <f>IF($N2523="","",IF(VLOOKUP(VLOOKUP($N2523,IMPOSTAZIONI!$E$6:$I$13,5,FALSE),IMPOSTAZIONI!$B$25:$N$32,12,FALSE)=0,"",VLOOKUP(VLOOKUP($N2523,IMPOSTAZIONI!$E$6:$I$13,5,FALSE),IMPOSTAZIONI!$B$25:$N$32,12,FALSE)))</f>
        <v/>
      </c>
      <c r="BW2523" s="221" t="str">
        <f t="shared" si="642"/>
        <v/>
      </c>
      <c r="BX2523" s="221" t="str">
        <f t="shared" si="643"/>
        <v/>
      </c>
      <c r="BY2523" s="221">
        <f t="shared" si="644"/>
        <v>0</v>
      </c>
      <c r="BZ2523" s="231">
        <f t="shared" si="645"/>
        <v>0</v>
      </c>
      <c r="CA2523" s="246">
        <f t="shared" si="646"/>
        <v>0</v>
      </c>
      <c r="CB2523" s="246">
        <f t="shared" si="647"/>
        <v>0</v>
      </c>
      <c r="CC2523" s="246" t="str">
        <f t="shared" si="648"/>
        <v/>
      </c>
      <c r="CD2523" s="246">
        <f t="shared" si="649"/>
        <v>5</v>
      </c>
      <c r="CE2523" s="246">
        <f t="shared" si="650"/>
        <v>0</v>
      </c>
      <c r="CF2523" s="276">
        <f t="shared" si="651"/>
        <v>0</v>
      </c>
      <c r="CG2523" s="277">
        <f t="shared" si="651"/>
        <v>0</v>
      </c>
      <c r="CH2523" s="277">
        <f t="shared" si="651"/>
        <v>0</v>
      </c>
      <c r="CI2523" s="278">
        <f t="shared" si="640"/>
        <v>0</v>
      </c>
      <c r="CJ2523" s="280">
        <f t="shared" si="652"/>
        <v>0</v>
      </c>
      <c r="CK2523" s="232">
        <f t="shared" si="653"/>
        <v>0</v>
      </c>
      <c r="CL2523" s="1"/>
    </row>
    <row r="2524" spans="1:90" ht="18" customHeight="1">
      <c r="A2524" s="1"/>
      <c r="B2524" s="1"/>
      <c r="C2524" s="314"/>
      <c r="D2524" s="287" t="str">
        <f t="shared" si="639"/>
        <v/>
      </c>
      <c r="E2524" s="449" t="str">
        <f t="shared" si="641"/>
        <v/>
      </c>
      <c r="F2524" s="450"/>
      <c r="G2524" s="451"/>
      <c r="H2524" s="452"/>
      <c r="I2524" s="453"/>
      <c r="J2524" s="453"/>
      <c r="K2524" s="453"/>
      <c r="L2524" s="453"/>
      <c r="M2524" s="454"/>
      <c r="N2524" s="455"/>
      <c r="O2524" s="456"/>
      <c r="P2524" s="456"/>
      <c r="Q2524" s="456"/>
      <c r="R2524" s="456"/>
      <c r="S2524" s="456"/>
      <c r="T2524" s="456"/>
      <c r="U2524" s="456"/>
      <c r="V2524" s="456"/>
      <c r="W2524" s="456"/>
      <c r="X2524" s="456"/>
      <c r="Y2524" s="456"/>
      <c r="Z2524" s="456"/>
      <c r="AA2524" s="456"/>
      <c r="AB2524" s="456"/>
      <c r="AC2524" s="456"/>
      <c r="AD2524" s="456"/>
      <c r="AE2524" s="457"/>
      <c r="AF2524" s="455"/>
      <c r="AG2524" s="456"/>
      <c r="AH2524" s="456"/>
      <c r="AI2524" s="456"/>
      <c r="AJ2524" s="456"/>
      <c r="AK2524" s="456"/>
      <c r="AL2524" s="456"/>
      <c r="AM2524" s="456"/>
      <c r="AN2524" s="457"/>
      <c r="AO2524" s="455"/>
      <c r="AP2524" s="456"/>
      <c r="AQ2524" s="456"/>
      <c r="AR2524" s="456"/>
      <c r="AS2524" s="456"/>
      <c r="AT2524" s="456"/>
      <c r="AU2524" s="456"/>
      <c r="AV2524" s="456"/>
      <c r="AW2524" s="456"/>
      <c r="AX2524" s="456"/>
      <c r="AY2524" s="456"/>
      <c r="AZ2524" s="456"/>
      <c r="BA2524" s="456"/>
      <c r="BB2524" s="456"/>
      <c r="BC2524" s="456"/>
      <c r="BD2524" s="456"/>
      <c r="BE2524" s="456"/>
      <c r="BF2524" s="456"/>
      <c r="BG2524" s="457"/>
      <c r="BH2524" s="458"/>
      <c r="BI2524" s="459"/>
      <c r="BJ2524" s="459"/>
      <c r="BK2524" s="459"/>
      <c r="BL2524" s="459"/>
      <c r="BM2524" s="460"/>
      <c r="BN2524" s="314"/>
      <c r="BO2524" s="314"/>
      <c r="BP2524" s="1"/>
      <c r="BQ2524" s="120">
        <f>IF($F$3="","",IF(N2524=$F$3,COUNTIF(BQ$23:BQ2523,"&gt;0")+1,0))</f>
        <v>0</v>
      </c>
      <c r="BR2524" s="1"/>
      <c r="BS2524" s="20" t="str">
        <f>IF($N2524="","",IF(VLOOKUP(VLOOKUP($N2524,IMPOSTAZIONI!$E$6:$I$13,5,FALSE),IMPOSTAZIONI!$B$25:$N$32,3,FALSE)=0,"",VLOOKUP(VLOOKUP($N2524,IMPOSTAZIONI!$E$6:$I$13,5,FALSE),IMPOSTAZIONI!$B$25:$N$32,3,FALSE)))</f>
        <v/>
      </c>
      <c r="BT2524" s="20" t="str">
        <f>IF($N2524="","",IF(VLOOKUP(VLOOKUP($N2524,IMPOSTAZIONI!$E$6:$I$13,5,FALSE),IMPOSTAZIONI!$B$25:$N$32,6,FALSE)=0,"",VLOOKUP(VLOOKUP($N2524,IMPOSTAZIONI!$E$6:$I$13,5,FALSE),IMPOSTAZIONI!$B$25:$N$32,6,FALSE)))</f>
        <v/>
      </c>
      <c r="BU2524" s="20" t="str">
        <f>IF($N2524="","",IF(VLOOKUP(VLOOKUP($N2524,IMPOSTAZIONI!$E$6:$I$13,5,FALSE),IMPOSTAZIONI!$B$25:$N$32,9,FALSE)=0,"",VLOOKUP(VLOOKUP($N2524,IMPOSTAZIONI!$E$6:$I$13,5,FALSE),IMPOSTAZIONI!$B$25:$N$32,9,FALSE)))</f>
        <v/>
      </c>
      <c r="BV2524" s="20" t="str">
        <f>IF($N2524="","",IF(VLOOKUP(VLOOKUP($N2524,IMPOSTAZIONI!$E$6:$I$13,5,FALSE),IMPOSTAZIONI!$B$25:$N$32,12,FALSE)=0,"",VLOOKUP(VLOOKUP($N2524,IMPOSTAZIONI!$E$6:$I$13,5,FALSE),IMPOSTAZIONI!$B$25:$N$32,12,FALSE)))</f>
        <v/>
      </c>
      <c r="BW2524" s="221" t="str">
        <f t="shared" si="642"/>
        <v/>
      </c>
      <c r="BX2524" s="221" t="str">
        <f t="shared" si="643"/>
        <v/>
      </c>
      <c r="BY2524" s="221">
        <f t="shared" si="644"/>
        <v>0</v>
      </c>
      <c r="BZ2524" s="231">
        <f t="shared" si="645"/>
        <v>0</v>
      </c>
      <c r="CA2524" s="246">
        <f t="shared" si="646"/>
        <v>0</v>
      </c>
      <c r="CB2524" s="246">
        <f t="shared" si="647"/>
        <v>0</v>
      </c>
      <c r="CC2524" s="246" t="str">
        <f t="shared" si="648"/>
        <v/>
      </c>
      <c r="CD2524" s="246">
        <f t="shared" si="649"/>
        <v>5</v>
      </c>
      <c r="CE2524" s="246">
        <f t="shared" si="650"/>
        <v>0</v>
      </c>
      <c r="CF2524" s="276">
        <f t="shared" si="651"/>
        <v>0</v>
      </c>
      <c r="CG2524" s="277">
        <f t="shared" si="651"/>
        <v>0</v>
      </c>
      <c r="CH2524" s="277">
        <f t="shared" si="651"/>
        <v>0</v>
      </c>
      <c r="CI2524" s="278">
        <f t="shared" si="640"/>
        <v>0</v>
      </c>
      <c r="CJ2524" s="280">
        <f t="shared" si="652"/>
        <v>0</v>
      </c>
      <c r="CK2524" s="232">
        <f t="shared" si="653"/>
        <v>0</v>
      </c>
      <c r="CL2524" s="1"/>
    </row>
    <row r="2525" spans="1:90" ht="18" customHeight="1">
      <c r="A2525" s="1"/>
      <c r="B2525" s="1"/>
      <c r="C2525" s="314"/>
      <c r="D2525" s="287" t="str">
        <f t="shared" si="639"/>
        <v/>
      </c>
      <c r="E2525" s="449" t="str">
        <f t="shared" si="641"/>
        <v/>
      </c>
      <c r="F2525" s="450"/>
      <c r="G2525" s="451"/>
      <c r="H2525" s="452"/>
      <c r="I2525" s="453"/>
      <c r="J2525" s="453"/>
      <c r="K2525" s="453"/>
      <c r="L2525" s="453"/>
      <c r="M2525" s="454"/>
      <c r="N2525" s="455"/>
      <c r="O2525" s="456"/>
      <c r="P2525" s="456"/>
      <c r="Q2525" s="456"/>
      <c r="R2525" s="456"/>
      <c r="S2525" s="456"/>
      <c r="T2525" s="456"/>
      <c r="U2525" s="456"/>
      <c r="V2525" s="456"/>
      <c r="W2525" s="456"/>
      <c r="X2525" s="456"/>
      <c r="Y2525" s="456"/>
      <c r="Z2525" s="456"/>
      <c r="AA2525" s="456"/>
      <c r="AB2525" s="456"/>
      <c r="AC2525" s="456"/>
      <c r="AD2525" s="456"/>
      <c r="AE2525" s="457"/>
      <c r="AF2525" s="455"/>
      <c r="AG2525" s="456"/>
      <c r="AH2525" s="456"/>
      <c r="AI2525" s="456"/>
      <c r="AJ2525" s="456"/>
      <c r="AK2525" s="456"/>
      <c r="AL2525" s="456"/>
      <c r="AM2525" s="456"/>
      <c r="AN2525" s="457"/>
      <c r="AO2525" s="455"/>
      <c r="AP2525" s="456"/>
      <c r="AQ2525" s="456"/>
      <c r="AR2525" s="456"/>
      <c r="AS2525" s="456"/>
      <c r="AT2525" s="456"/>
      <c r="AU2525" s="456"/>
      <c r="AV2525" s="456"/>
      <c r="AW2525" s="456"/>
      <c r="AX2525" s="456"/>
      <c r="AY2525" s="456"/>
      <c r="AZ2525" s="456"/>
      <c r="BA2525" s="456"/>
      <c r="BB2525" s="456"/>
      <c r="BC2525" s="456"/>
      <c r="BD2525" s="456"/>
      <c r="BE2525" s="456"/>
      <c r="BF2525" s="456"/>
      <c r="BG2525" s="457"/>
      <c r="BH2525" s="458"/>
      <c r="BI2525" s="459"/>
      <c r="BJ2525" s="459"/>
      <c r="BK2525" s="459"/>
      <c r="BL2525" s="459"/>
      <c r="BM2525" s="460"/>
      <c r="BN2525" s="314"/>
      <c r="BO2525" s="314"/>
      <c r="BP2525" s="1"/>
      <c r="BQ2525" s="120">
        <f>IF($F$3="","",IF(N2525=$F$3,COUNTIF(BQ$23:BQ2524,"&gt;0")+1,0))</f>
        <v>0</v>
      </c>
      <c r="BR2525" s="1"/>
      <c r="BS2525" s="20" t="str">
        <f>IF($N2525="","",IF(VLOOKUP(VLOOKUP($N2525,IMPOSTAZIONI!$E$6:$I$13,5,FALSE),IMPOSTAZIONI!$B$25:$N$32,3,FALSE)=0,"",VLOOKUP(VLOOKUP($N2525,IMPOSTAZIONI!$E$6:$I$13,5,FALSE),IMPOSTAZIONI!$B$25:$N$32,3,FALSE)))</f>
        <v/>
      </c>
      <c r="BT2525" s="20" t="str">
        <f>IF($N2525="","",IF(VLOOKUP(VLOOKUP($N2525,IMPOSTAZIONI!$E$6:$I$13,5,FALSE),IMPOSTAZIONI!$B$25:$N$32,6,FALSE)=0,"",VLOOKUP(VLOOKUP($N2525,IMPOSTAZIONI!$E$6:$I$13,5,FALSE),IMPOSTAZIONI!$B$25:$N$32,6,FALSE)))</f>
        <v/>
      </c>
      <c r="BU2525" s="20" t="str">
        <f>IF($N2525="","",IF(VLOOKUP(VLOOKUP($N2525,IMPOSTAZIONI!$E$6:$I$13,5,FALSE),IMPOSTAZIONI!$B$25:$N$32,9,FALSE)=0,"",VLOOKUP(VLOOKUP($N2525,IMPOSTAZIONI!$E$6:$I$13,5,FALSE),IMPOSTAZIONI!$B$25:$N$32,9,FALSE)))</f>
        <v/>
      </c>
      <c r="BV2525" s="20" t="str">
        <f>IF($N2525="","",IF(VLOOKUP(VLOOKUP($N2525,IMPOSTAZIONI!$E$6:$I$13,5,FALSE),IMPOSTAZIONI!$B$25:$N$32,12,FALSE)=0,"",VLOOKUP(VLOOKUP($N2525,IMPOSTAZIONI!$E$6:$I$13,5,FALSE),IMPOSTAZIONI!$B$25:$N$32,12,FALSE)))</f>
        <v/>
      </c>
      <c r="BW2525" s="221" t="str">
        <f t="shared" si="642"/>
        <v/>
      </c>
      <c r="BX2525" s="221" t="str">
        <f t="shared" si="643"/>
        <v/>
      </c>
      <c r="BY2525" s="221">
        <f t="shared" si="644"/>
        <v>0</v>
      </c>
      <c r="BZ2525" s="231">
        <f t="shared" si="645"/>
        <v>0</v>
      </c>
      <c r="CA2525" s="246">
        <f t="shared" si="646"/>
        <v>0</v>
      </c>
      <c r="CB2525" s="246">
        <f t="shared" si="647"/>
        <v>0</v>
      </c>
      <c r="CC2525" s="246" t="str">
        <f t="shared" si="648"/>
        <v/>
      </c>
      <c r="CD2525" s="246">
        <f t="shared" si="649"/>
        <v>5</v>
      </c>
      <c r="CE2525" s="246">
        <f t="shared" si="650"/>
        <v>0</v>
      </c>
      <c r="CF2525" s="276">
        <f t="shared" si="651"/>
        <v>0</v>
      </c>
      <c r="CG2525" s="277">
        <f t="shared" si="651"/>
        <v>0</v>
      </c>
      <c r="CH2525" s="277">
        <f t="shared" si="651"/>
        <v>0</v>
      </c>
      <c r="CI2525" s="278">
        <f t="shared" si="640"/>
        <v>0</v>
      </c>
      <c r="CJ2525" s="280">
        <f t="shared" si="652"/>
        <v>0</v>
      </c>
      <c r="CK2525" s="232">
        <f t="shared" si="653"/>
        <v>0</v>
      </c>
      <c r="CL2525" s="1"/>
    </row>
    <row r="2526" spans="1:90" ht="18" customHeight="1">
      <c r="A2526" s="1"/>
      <c r="B2526" s="1"/>
      <c r="C2526" s="314"/>
      <c r="D2526" s="287" t="str">
        <f t="shared" si="639"/>
        <v/>
      </c>
      <c r="E2526" s="449" t="str">
        <f t="shared" si="641"/>
        <v/>
      </c>
      <c r="F2526" s="450"/>
      <c r="G2526" s="451"/>
      <c r="H2526" s="452"/>
      <c r="I2526" s="453"/>
      <c r="J2526" s="453"/>
      <c r="K2526" s="453"/>
      <c r="L2526" s="453"/>
      <c r="M2526" s="454"/>
      <c r="N2526" s="455"/>
      <c r="O2526" s="456"/>
      <c r="P2526" s="456"/>
      <c r="Q2526" s="456"/>
      <c r="R2526" s="456"/>
      <c r="S2526" s="456"/>
      <c r="T2526" s="456"/>
      <c r="U2526" s="456"/>
      <c r="V2526" s="456"/>
      <c r="W2526" s="456"/>
      <c r="X2526" s="456"/>
      <c r="Y2526" s="456"/>
      <c r="Z2526" s="456"/>
      <c r="AA2526" s="456"/>
      <c r="AB2526" s="456"/>
      <c r="AC2526" s="456"/>
      <c r="AD2526" s="456"/>
      <c r="AE2526" s="457"/>
      <c r="AF2526" s="455"/>
      <c r="AG2526" s="456"/>
      <c r="AH2526" s="456"/>
      <c r="AI2526" s="456"/>
      <c r="AJ2526" s="456"/>
      <c r="AK2526" s="456"/>
      <c r="AL2526" s="456"/>
      <c r="AM2526" s="456"/>
      <c r="AN2526" s="457"/>
      <c r="AO2526" s="455"/>
      <c r="AP2526" s="456"/>
      <c r="AQ2526" s="456"/>
      <c r="AR2526" s="456"/>
      <c r="AS2526" s="456"/>
      <c r="AT2526" s="456"/>
      <c r="AU2526" s="456"/>
      <c r="AV2526" s="456"/>
      <c r="AW2526" s="456"/>
      <c r="AX2526" s="456"/>
      <c r="AY2526" s="456"/>
      <c r="AZ2526" s="456"/>
      <c r="BA2526" s="456"/>
      <c r="BB2526" s="456"/>
      <c r="BC2526" s="456"/>
      <c r="BD2526" s="456"/>
      <c r="BE2526" s="456"/>
      <c r="BF2526" s="456"/>
      <c r="BG2526" s="457"/>
      <c r="BH2526" s="458"/>
      <c r="BI2526" s="459"/>
      <c r="BJ2526" s="459"/>
      <c r="BK2526" s="459"/>
      <c r="BL2526" s="459"/>
      <c r="BM2526" s="460"/>
      <c r="BN2526" s="314"/>
      <c r="BO2526" s="314"/>
      <c r="BP2526" s="1"/>
      <c r="BQ2526" s="120">
        <f>IF($F$3="","",IF(N2526=$F$3,COUNTIF(BQ$23:BQ2525,"&gt;0")+1,0))</f>
        <v>0</v>
      </c>
      <c r="BR2526" s="1"/>
      <c r="BS2526" s="20" t="str">
        <f>IF($N2526="","",IF(VLOOKUP(VLOOKUP($N2526,IMPOSTAZIONI!$E$6:$I$13,5,FALSE),IMPOSTAZIONI!$B$25:$N$32,3,FALSE)=0,"",VLOOKUP(VLOOKUP($N2526,IMPOSTAZIONI!$E$6:$I$13,5,FALSE),IMPOSTAZIONI!$B$25:$N$32,3,FALSE)))</f>
        <v/>
      </c>
      <c r="BT2526" s="20" t="str">
        <f>IF($N2526="","",IF(VLOOKUP(VLOOKUP($N2526,IMPOSTAZIONI!$E$6:$I$13,5,FALSE),IMPOSTAZIONI!$B$25:$N$32,6,FALSE)=0,"",VLOOKUP(VLOOKUP($N2526,IMPOSTAZIONI!$E$6:$I$13,5,FALSE),IMPOSTAZIONI!$B$25:$N$32,6,FALSE)))</f>
        <v/>
      </c>
      <c r="BU2526" s="20" t="str">
        <f>IF($N2526="","",IF(VLOOKUP(VLOOKUP($N2526,IMPOSTAZIONI!$E$6:$I$13,5,FALSE),IMPOSTAZIONI!$B$25:$N$32,9,FALSE)=0,"",VLOOKUP(VLOOKUP($N2526,IMPOSTAZIONI!$E$6:$I$13,5,FALSE),IMPOSTAZIONI!$B$25:$N$32,9,FALSE)))</f>
        <v/>
      </c>
      <c r="BV2526" s="20" t="str">
        <f>IF($N2526="","",IF(VLOOKUP(VLOOKUP($N2526,IMPOSTAZIONI!$E$6:$I$13,5,FALSE),IMPOSTAZIONI!$B$25:$N$32,12,FALSE)=0,"",VLOOKUP(VLOOKUP($N2526,IMPOSTAZIONI!$E$6:$I$13,5,FALSE),IMPOSTAZIONI!$B$25:$N$32,12,FALSE)))</f>
        <v/>
      </c>
      <c r="BW2526" s="221" t="str">
        <f t="shared" si="642"/>
        <v/>
      </c>
      <c r="BX2526" s="221" t="str">
        <f t="shared" si="643"/>
        <v/>
      </c>
      <c r="BY2526" s="221">
        <f t="shared" si="644"/>
        <v>0</v>
      </c>
      <c r="BZ2526" s="231">
        <f t="shared" si="645"/>
        <v>0</v>
      </c>
      <c r="CA2526" s="246">
        <f t="shared" si="646"/>
        <v>0</v>
      </c>
      <c r="CB2526" s="246">
        <f t="shared" si="647"/>
        <v>0</v>
      </c>
      <c r="CC2526" s="246" t="str">
        <f t="shared" si="648"/>
        <v/>
      </c>
      <c r="CD2526" s="246">
        <f t="shared" si="649"/>
        <v>5</v>
      </c>
      <c r="CE2526" s="246">
        <f t="shared" si="650"/>
        <v>0</v>
      </c>
      <c r="CF2526" s="276">
        <f t="shared" si="651"/>
        <v>0</v>
      </c>
      <c r="CG2526" s="277">
        <f t="shared" si="651"/>
        <v>0</v>
      </c>
      <c r="CH2526" s="277">
        <f t="shared" si="651"/>
        <v>0</v>
      </c>
      <c r="CI2526" s="278">
        <f t="shared" si="640"/>
        <v>0</v>
      </c>
      <c r="CJ2526" s="280">
        <f t="shared" si="652"/>
        <v>0</v>
      </c>
      <c r="CK2526" s="232">
        <f t="shared" si="653"/>
        <v>0</v>
      </c>
      <c r="CL2526" s="1"/>
    </row>
    <row r="2527" spans="1:90" ht="18" customHeight="1">
      <c r="A2527" s="1"/>
      <c r="B2527" s="1"/>
      <c r="C2527" s="314"/>
      <c r="D2527" s="287" t="str">
        <f t="shared" si="639"/>
        <v/>
      </c>
      <c r="E2527" s="449" t="str">
        <f t="shared" si="641"/>
        <v/>
      </c>
      <c r="F2527" s="450"/>
      <c r="G2527" s="451"/>
      <c r="H2527" s="452"/>
      <c r="I2527" s="453"/>
      <c r="J2527" s="453"/>
      <c r="K2527" s="453"/>
      <c r="L2527" s="453"/>
      <c r="M2527" s="454"/>
      <c r="N2527" s="455"/>
      <c r="O2527" s="456"/>
      <c r="P2527" s="456"/>
      <c r="Q2527" s="456"/>
      <c r="R2527" s="456"/>
      <c r="S2527" s="456"/>
      <c r="T2527" s="456"/>
      <c r="U2527" s="456"/>
      <c r="V2527" s="456"/>
      <c r="W2527" s="456"/>
      <c r="X2527" s="456"/>
      <c r="Y2527" s="456"/>
      <c r="Z2527" s="456"/>
      <c r="AA2527" s="456"/>
      <c r="AB2527" s="456"/>
      <c r="AC2527" s="456"/>
      <c r="AD2527" s="456"/>
      <c r="AE2527" s="457"/>
      <c r="AF2527" s="455"/>
      <c r="AG2527" s="456"/>
      <c r="AH2527" s="456"/>
      <c r="AI2527" s="456"/>
      <c r="AJ2527" s="456"/>
      <c r="AK2527" s="456"/>
      <c r="AL2527" s="456"/>
      <c r="AM2527" s="456"/>
      <c r="AN2527" s="457"/>
      <c r="AO2527" s="455"/>
      <c r="AP2527" s="456"/>
      <c r="AQ2527" s="456"/>
      <c r="AR2527" s="456"/>
      <c r="AS2527" s="456"/>
      <c r="AT2527" s="456"/>
      <c r="AU2527" s="456"/>
      <c r="AV2527" s="456"/>
      <c r="AW2527" s="456"/>
      <c r="AX2527" s="456"/>
      <c r="AY2527" s="456"/>
      <c r="AZ2527" s="456"/>
      <c r="BA2527" s="456"/>
      <c r="BB2527" s="456"/>
      <c r="BC2527" s="456"/>
      <c r="BD2527" s="456"/>
      <c r="BE2527" s="456"/>
      <c r="BF2527" s="456"/>
      <c r="BG2527" s="457"/>
      <c r="BH2527" s="458"/>
      <c r="BI2527" s="459"/>
      <c r="BJ2527" s="459"/>
      <c r="BK2527" s="459"/>
      <c r="BL2527" s="459"/>
      <c r="BM2527" s="460"/>
      <c r="BN2527" s="314"/>
      <c r="BO2527" s="314"/>
      <c r="BP2527" s="1"/>
      <c r="BQ2527" s="120">
        <f>IF($F$3="","",IF(N2527=$F$3,COUNTIF(BQ$23:BQ2526,"&gt;0")+1,0))</f>
        <v>0</v>
      </c>
      <c r="BR2527" s="1"/>
      <c r="BS2527" s="20" t="str">
        <f>IF($N2527="","",IF(VLOOKUP(VLOOKUP($N2527,IMPOSTAZIONI!$E$6:$I$13,5,FALSE),IMPOSTAZIONI!$B$25:$N$32,3,FALSE)=0,"",VLOOKUP(VLOOKUP($N2527,IMPOSTAZIONI!$E$6:$I$13,5,FALSE),IMPOSTAZIONI!$B$25:$N$32,3,FALSE)))</f>
        <v/>
      </c>
      <c r="BT2527" s="20" t="str">
        <f>IF($N2527="","",IF(VLOOKUP(VLOOKUP($N2527,IMPOSTAZIONI!$E$6:$I$13,5,FALSE),IMPOSTAZIONI!$B$25:$N$32,6,FALSE)=0,"",VLOOKUP(VLOOKUP($N2527,IMPOSTAZIONI!$E$6:$I$13,5,FALSE),IMPOSTAZIONI!$B$25:$N$32,6,FALSE)))</f>
        <v/>
      </c>
      <c r="BU2527" s="20" t="str">
        <f>IF($N2527="","",IF(VLOOKUP(VLOOKUP($N2527,IMPOSTAZIONI!$E$6:$I$13,5,FALSE),IMPOSTAZIONI!$B$25:$N$32,9,FALSE)=0,"",VLOOKUP(VLOOKUP($N2527,IMPOSTAZIONI!$E$6:$I$13,5,FALSE),IMPOSTAZIONI!$B$25:$N$32,9,FALSE)))</f>
        <v/>
      </c>
      <c r="BV2527" s="20" t="str">
        <f>IF($N2527="","",IF(VLOOKUP(VLOOKUP($N2527,IMPOSTAZIONI!$E$6:$I$13,5,FALSE),IMPOSTAZIONI!$B$25:$N$32,12,FALSE)=0,"",VLOOKUP(VLOOKUP($N2527,IMPOSTAZIONI!$E$6:$I$13,5,FALSE),IMPOSTAZIONI!$B$25:$N$32,12,FALSE)))</f>
        <v/>
      </c>
      <c r="BW2527" s="221" t="str">
        <f t="shared" si="642"/>
        <v/>
      </c>
      <c r="BX2527" s="221" t="str">
        <f t="shared" si="643"/>
        <v/>
      </c>
      <c r="BY2527" s="221">
        <f t="shared" si="644"/>
        <v>0</v>
      </c>
      <c r="BZ2527" s="231">
        <f t="shared" si="645"/>
        <v>0</v>
      </c>
      <c r="CA2527" s="246">
        <f t="shared" si="646"/>
        <v>0</v>
      </c>
      <c r="CB2527" s="246">
        <f t="shared" si="647"/>
        <v>0</v>
      </c>
      <c r="CC2527" s="246" t="str">
        <f t="shared" si="648"/>
        <v/>
      </c>
      <c r="CD2527" s="246">
        <f t="shared" si="649"/>
        <v>5</v>
      </c>
      <c r="CE2527" s="246">
        <f t="shared" si="650"/>
        <v>0</v>
      </c>
      <c r="CF2527" s="276">
        <f t="shared" si="651"/>
        <v>0</v>
      </c>
      <c r="CG2527" s="277">
        <f t="shared" si="651"/>
        <v>0</v>
      </c>
      <c r="CH2527" s="277">
        <f t="shared" si="651"/>
        <v>0</v>
      </c>
      <c r="CI2527" s="278">
        <f t="shared" si="640"/>
        <v>0</v>
      </c>
      <c r="CJ2527" s="280">
        <f t="shared" si="652"/>
        <v>0</v>
      </c>
      <c r="CK2527" s="232">
        <f t="shared" si="653"/>
        <v>0</v>
      </c>
      <c r="CL2527" s="1"/>
    </row>
    <row r="2528" spans="1:90" ht="18" customHeight="1">
      <c r="A2528" s="1"/>
      <c r="B2528" s="1"/>
      <c r="C2528" s="314"/>
      <c r="D2528" s="287" t="str">
        <f t="shared" si="639"/>
        <v/>
      </c>
      <c r="E2528" s="449" t="str">
        <f t="shared" si="641"/>
        <v/>
      </c>
      <c r="F2528" s="450"/>
      <c r="G2528" s="451"/>
      <c r="H2528" s="452"/>
      <c r="I2528" s="453"/>
      <c r="J2528" s="453"/>
      <c r="K2528" s="453"/>
      <c r="L2528" s="453"/>
      <c r="M2528" s="454"/>
      <c r="N2528" s="455"/>
      <c r="O2528" s="456"/>
      <c r="P2528" s="456"/>
      <c r="Q2528" s="456"/>
      <c r="R2528" s="456"/>
      <c r="S2528" s="456"/>
      <c r="T2528" s="456"/>
      <c r="U2528" s="456"/>
      <c r="V2528" s="456"/>
      <c r="W2528" s="456"/>
      <c r="X2528" s="456"/>
      <c r="Y2528" s="456"/>
      <c r="Z2528" s="456"/>
      <c r="AA2528" s="456"/>
      <c r="AB2528" s="456"/>
      <c r="AC2528" s="456"/>
      <c r="AD2528" s="456"/>
      <c r="AE2528" s="457"/>
      <c r="AF2528" s="455"/>
      <c r="AG2528" s="456"/>
      <c r="AH2528" s="456"/>
      <c r="AI2528" s="456"/>
      <c r="AJ2528" s="456"/>
      <c r="AK2528" s="456"/>
      <c r="AL2528" s="456"/>
      <c r="AM2528" s="456"/>
      <c r="AN2528" s="457"/>
      <c r="AO2528" s="455"/>
      <c r="AP2528" s="456"/>
      <c r="AQ2528" s="456"/>
      <c r="AR2528" s="456"/>
      <c r="AS2528" s="456"/>
      <c r="AT2528" s="456"/>
      <c r="AU2528" s="456"/>
      <c r="AV2528" s="456"/>
      <c r="AW2528" s="456"/>
      <c r="AX2528" s="456"/>
      <c r="AY2528" s="456"/>
      <c r="AZ2528" s="456"/>
      <c r="BA2528" s="456"/>
      <c r="BB2528" s="456"/>
      <c r="BC2528" s="456"/>
      <c r="BD2528" s="456"/>
      <c r="BE2528" s="456"/>
      <c r="BF2528" s="456"/>
      <c r="BG2528" s="457"/>
      <c r="BH2528" s="458"/>
      <c r="BI2528" s="459"/>
      <c r="BJ2528" s="459"/>
      <c r="BK2528" s="459"/>
      <c r="BL2528" s="459"/>
      <c r="BM2528" s="460"/>
      <c r="BN2528" s="314"/>
      <c r="BO2528" s="314"/>
      <c r="BP2528" s="1"/>
      <c r="BQ2528" s="120">
        <f>IF($F$3="","",IF(N2528=$F$3,COUNTIF(BQ$23:BQ2527,"&gt;0")+1,0))</f>
        <v>0</v>
      </c>
      <c r="BR2528" s="1"/>
      <c r="BS2528" s="20" t="str">
        <f>IF($N2528="","",IF(VLOOKUP(VLOOKUP($N2528,IMPOSTAZIONI!$E$6:$I$13,5,FALSE),IMPOSTAZIONI!$B$25:$N$32,3,FALSE)=0,"",VLOOKUP(VLOOKUP($N2528,IMPOSTAZIONI!$E$6:$I$13,5,FALSE),IMPOSTAZIONI!$B$25:$N$32,3,FALSE)))</f>
        <v/>
      </c>
      <c r="BT2528" s="20" t="str">
        <f>IF($N2528="","",IF(VLOOKUP(VLOOKUP($N2528,IMPOSTAZIONI!$E$6:$I$13,5,FALSE),IMPOSTAZIONI!$B$25:$N$32,6,FALSE)=0,"",VLOOKUP(VLOOKUP($N2528,IMPOSTAZIONI!$E$6:$I$13,5,FALSE),IMPOSTAZIONI!$B$25:$N$32,6,FALSE)))</f>
        <v/>
      </c>
      <c r="BU2528" s="20" t="str">
        <f>IF($N2528="","",IF(VLOOKUP(VLOOKUP($N2528,IMPOSTAZIONI!$E$6:$I$13,5,FALSE),IMPOSTAZIONI!$B$25:$N$32,9,FALSE)=0,"",VLOOKUP(VLOOKUP($N2528,IMPOSTAZIONI!$E$6:$I$13,5,FALSE),IMPOSTAZIONI!$B$25:$N$32,9,FALSE)))</f>
        <v/>
      </c>
      <c r="BV2528" s="20" t="str">
        <f>IF($N2528="","",IF(VLOOKUP(VLOOKUP($N2528,IMPOSTAZIONI!$E$6:$I$13,5,FALSE),IMPOSTAZIONI!$B$25:$N$32,12,FALSE)=0,"",VLOOKUP(VLOOKUP($N2528,IMPOSTAZIONI!$E$6:$I$13,5,FALSE),IMPOSTAZIONI!$B$25:$N$32,12,FALSE)))</f>
        <v/>
      </c>
      <c r="BW2528" s="221" t="str">
        <f t="shared" si="642"/>
        <v/>
      </c>
      <c r="BX2528" s="221" t="str">
        <f t="shared" si="643"/>
        <v/>
      </c>
      <c r="BY2528" s="221">
        <f t="shared" si="644"/>
        <v>0</v>
      </c>
      <c r="BZ2528" s="231">
        <f t="shared" si="645"/>
        <v>0</v>
      </c>
      <c r="CA2528" s="246">
        <f t="shared" si="646"/>
        <v>0</v>
      </c>
      <c r="CB2528" s="246">
        <f t="shared" si="647"/>
        <v>0</v>
      </c>
      <c r="CC2528" s="246" t="str">
        <f t="shared" si="648"/>
        <v/>
      </c>
      <c r="CD2528" s="246">
        <f t="shared" si="649"/>
        <v>5</v>
      </c>
      <c r="CE2528" s="246">
        <f t="shared" si="650"/>
        <v>0</v>
      </c>
      <c r="CF2528" s="276">
        <f t="shared" si="651"/>
        <v>0</v>
      </c>
      <c r="CG2528" s="277">
        <f t="shared" si="651"/>
        <v>0</v>
      </c>
      <c r="CH2528" s="277">
        <f t="shared" si="651"/>
        <v>0</v>
      </c>
      <c r="CI2528" s="278">
        <f t="shared" si="640"/>
        <v>0</v>
      </c>
      <c r="CJ2528" s="280">
        <f t="shared" si="652"/>
        <v>0</v>
      </c>
      <c r="CK2528" s="232">
        <f t="shared" si="653"/>
        <v>0</v>
      </c>
      <c r="CL2528" s="1"/>
    </row>
    <row r="2529" spans="1:90" ht="18" customHeight="1">
      <c r="A2529" s="1"/>
      <c r="B2529" s="1"/>
      <c r="C2529" s="314"/>
      <c r="D2529" s="287" t="str">
        <f t="shared" si="639"/>
        <v/>
      </c>
      <c r="E2529" s="449" t="str">
        <f t="shared" si="641"/>
        <v/>
      </c>
      <c r="F2529" s="450"/>
      <c r="G2529" s="451"/>
      <c r="H2529" s="452"/>
      <c r="I2529" s="453"/>
      <c r="J2529" s="453"/>
      <c r="K2529" s="453"/>
      <c r="L2529" s="453"/>
      <c r="M2529" s="454"/>
      <c r="N2529" s="455"/>
      <c r="O2529" s="456"/>
      <c r="P2529" s="456"/>
      <c r="Q2529" s="456"/>
      <c r="R2529" s="456"/>
      <c r="S2529" s="456"/>
      <c r="T2529" s="456"/>
      <c r="U2529" s="456"/>
      <c r="V2529" s="456"/>
      <c r="W2529" s="456"/>
      <c r="X2529" s="456"/>
      <c r="Y2529" s="456"/>
      <c r="Z2529" s="456"/>
      <c r="AA2529" s="456"/>
      <c r="AB2529" s="456"/>
      <c r="AC2529" s="456"/>
      <c r="AD2529" s="456"/>
      <c r="AE2529" s="457"/>
      <c r="AF2529" s="455"/>
      <c r="AG2529" s="456"/>
      <c r="AH2529" s="456"/>
      <c r="AI2529" s="456"/>
      <c r="AJ2529" s="456"/>
      <c r="AK2529" s="456"/>
      <c r="AL2529" s="456"/>
      <c r="AM2529" s="456"/>
      <c r="AN2529" s="457"/>
      <c r="AO2529" s="455"/>
      <c r="AP2529" s="456"/>
      <c r="AQ2529" s="456"/>
      <c r="AR2529" s="456"/>
      <c r="AS2529" s="456"/>
      <c r="AT2529" s="456"/>
      <c r="AU2529" s="456"/>
      <c r="AV2529" s="456"/>
      <c r="AW2529" s="456"/>
      <c r="AX2529" s="456"/>
      <c r="AY2529" s="456"/>
      <c r="AZ2529" s="456"/>
      <c r="BA2529" s="456"/>
      <c r="BB2529" s="456"/>
      <c r="BC2529" s="456"/>
      <c r="BD2529" s="456"/>
      <c r="BE2529" s="456"/>
      <c r="BF2529" s="456"/>
      <c r="BG2529" s="457"/>
      <c r="BH2529" s="458"/>
      <c r="BI2529" s="459"/>
      <c r="BJ2529" s="459"/>
      <c r="BK2529" s="459"/>
      <c r="BL2529" s="459"/>
      <c r="BM2529" s="460"/>
      <c r="BN2529" s="314"/>
      <c r="BO2529" s="314"/>
      <c r="BP2529" s="1"/>
      <c r="BQ2529" s="120">
        <f>IF($F$3="","",IF(N2529=$F$3,COUNTIF(BQ$23:BQ2528,"&gt;0")+1,0))</f>
        <v>0</v>
      </c>
      <c r="BR2529" s="1"/>
      <c r="BS2529" s="20" t="str">
        <f>IF($N2529="","",IF(VLOOKUP(VLOOKUP($N2529,IMPOSTAZIONI!$E$6:$I$13,5,FALSE),IMPOSTAZIONI!$B$25:$N$32,3,FALSE)=0,"",VLOOKUP(VLOOKUP($N2529,IMPOSTAZIONI!$E$6:$I$13,5,FALSE),IMPOSTAZIONI!$B$25:$N$32,3,FALSE)))</f>
        <v/>
      </c>
      <c r="BT2529" s="20" t="str">
        <f>IF($N2529="","",IF(VLOOKUP(VLOOKUP($N2529,IMPOSTAZIONI!$E$6:$I$13,5,FALSE),IMPOSTAZIONI!$B$25:$N$32,6,FALSE)=0,"",VLOOKUP(VLOOKUP($N2529,IMPOSTAZIONI!$E$6:$I$13,5,FALSE),IMPOSTAZIONI!$B$25:$N$32,6,FALSE)))</f>
        <v/>
      </c>
      <c r="BU2529" s="20" t="str">
        <f>IF($N2529="","",IF(VLOOKUP(VLOOKUP($N2529,IMPOSTAZIONI!$E$6:$I$13,5,FALSE),IMPOSTAZIONI!$B$25:$N$32,9,FALSE)=0,"",VLOOKUP(VLOOKUP($N2529,IMPOSTAZIONI!$E$6:$I$13,5,FALSE),IMPOSTAZIONI!$B$25:$N$32,9,FALSE)))</f>
        <v/>
      </c>
      <c r="BV2529" s="20" t="str">
        <f>IF($N2529="","",IF(VLOOKUP(VLOOKUP($N2529,IMPOSTAZIONI!$E$6:$I$13,5,FALSE),IMPOSTAZIONI!$B$25:$N$32,12,FALSE)=0,"",VLOOKUP(VLOOKUP($N2529,IMPOSTAZIONI!$E$6:$I$13,5,FALSE),IMPOSTAZIONI!$B$25:$N$32,12,FALSE)))</f>
        <v/>
      </c>
      <c r="BW2529" s="221" t="str">
        <f t="shared" si="642"/>
        <v/>
      </c>
      <c r="BX2529" s="221" t="str">
        <f t="shared" si="643"/>
        <v/>
      </c>
      <c r="BY2529" s="221">
        <f t="shared" si="644"/>
        <v>0</v>
      </c>
      <c r="BZ2529" s="231">
        <f t="shared" si="645"/>
        <v>0</v>
      </c>
      <c r="CA2529" s="246">
        <f t="shared" si="646"/>
        <v>0</v>
      </c>
      <c r="CB2529" s="246">
        <f t="shared" si="647"/>
        <v>0</v>
      </c>
      <c r="CC2529" s="246" t="str">
        <f t="shared" si="648"/>
        <v/>
      </c>
      <c r="CD2529" s="246">
        <f t="shared" si="649"/>
        <v>5</v>
      </c>
      <c r="CE2529" s="246">
        <f t="shared" si="650"/>
        <v>0</v>
      </c>
      <c r="CF2529" s="276">
        <f t="shared" si="651"/>
        <v>0</v>
      </c>
      <c r="CG2529" s="277">
        <f t="shared" si="651"/>
        <v>0</v>
      </c>
      <c r="CH2529" s="277">
        <f t="shared" si="651"/>
        <v>0</v>
      </c>
      <c r="CI2529" s="278">
        <f t="shared" si="640"/>
        <v>0</v>
      </c>
      <c r="CJ2529" s="280">
        <f t="shared" si="652"/>
        <v>0</v>
      </c>
      <c r="CK2529" s="232">
        <f t="shared" si="653"/>
        <v>0</v>
      </c>
      <c r="CL2529" s="1"/>
    </row>
    <row r="2530" spans="1:90" ht="18" customHeight="1">
      <c r="A2530" s="1"/>
      <c r="B2530" s="1"/>
      <c r="C2530" s="314"/>
      <c r="D2530" s="287" t="str">
        <f t="shared" si="639"/>
        <v/>
      </c>
      <c r="E2530" s="449" t="str">
        <f t="shared" si="641"/>
        <v/>
      </c>
      <c r="F2530" s="450"/>
      <c r="G2530" s="451"/>
      <c r="H2530" s="452"/>
      <c r="I2530" s="453"/>
      <c r="J2530" s="453"/>
      <c r="K2530" s="453"/>
      <c r="L2530" s="453"/>
      <c r="M2530" s="454"/>
      <c r="N2530" s="455"/>
      <c r="O2530" s="456"/>
      <c r="P2530" s="456"/>
      <c r="Q2530" s="456"/>
      <c r="R2530" s="456"/>
      <c r="S2530" s="456"/>
      <c r="T2530" s="456"/>
      <c r="U2530" s="456"/>
      <c r="V2530" s="456"/>
      <c r="W2530" s="456"/>
      <c r="X2530" s="456"/>
      <c r="Y2530" s="456"/>
      <c r="Z2530" s="456"/>
      <c r="AA2530" s="456"/>
      <c r="AB2530" s="456"/>
      <c r="AC2530" s="456"/>
      <c r="AD2530" s="456"/>
      <c r="AE2530" s="457"/>
      <c r="AF2530" s="455"/>
      <c r="AG2530" s="456"/>
      <c r="AH2530" s="456"/>
      <c r="AI2530" s="456"/>
      <c r="AJ2530" s="456"/>
      <c r="AK2530" s="456"/>
      <c r="AL2530" s="456"/>
      <c r="AM2530" s="456"/>
      <c r="AN2530" s="457"/>
      <c r="AO2530" s="455"/>
      <c r="AP2530" s="456"/>
      <c r="AQ2530" s="456"/>
      <c r="AR2530" s="456"/>
      <c r="AS2530" s="456"/>
      <c r="AT2530" s="456"/>
      <c r="AU2530" s="456"/>
      <c r="AV2530" s="456"/>
      <c r="AW2530" s="456"/>
      <c r="AX2530" s="456"/>
      <c r="AY2530" s="456"/>
      <c r="AZ2530" s="456"/>
      <c r="BA2530" s="456"/>
      <c r="BB2530" s="456"/>
      <c r="BC2530" s="456"/>
      <c r="BD2530" s="456"/>
      <c r="BE2530" s="456"/>
      <c r="BF2530" s="456"/>
      <c r="BG2530" s="457"/>
      <c r="BH2530" s="458"/>
      <c r="BI2530" s="459"/>
      <c r="BJ2530" s="459"/>
      <c r="BK2530" s="459"/>
      <c r="BL2530" s="459"/>
      <c r="BM2530" s="460"/>
      <c r="BN2530" s="314"/>
      <c r="BO2530" s="314"/>
      <c r="BP2530" s="1"/>
      <c r="BQ2530" s="120">
        <f>IF($F$3="","",IF(N2530=$F$3,COUNTIF(BQ$23:BQ2529,"&gt;0")+1,0))</f>
        <v>0</v>
      </c>
      <c r="BR2530" s="1"/>
      <c r="BS2530" s="20" t="str">
        <f>IF($N2530="","",IF(VLOOKUP(VLOOKUP($N2530,IMPOSTAZIONI!$E$6:$I$13,5,FALSE),IMPOSTAZIONI!$B$25:$N$32,3,FALSE)=0,"",VLOOKUP(VLOOKUP($N2530,IMPOSTAZIONI!$E$6:$I$13,5,FALSE),IMPOSTAZIONI!$B$25:$N$32,3,FALSE)))</f>
        <v/>
      </c>
      <c r="BT2530" s="20" t="str">
        <f>IF($N2530="","",IF(VLOOKUP(VLOOKUP($N2530,IMPOSTAZIONI!$E$6:$I$13,5,FALSE),IMPOSTAZIONI!$B$25:$N$32,6,FALSE)=0,"",VLOOKUP(VLOOKUP($N2530,IMPOSTAZIONI!$E$6:$I$13,5,FALSE),IMPOSTAZIONI!$B$25:$N$32,6,FALSE)))</f>
        <v/>
      </c>
      <c r="BU2530" s="20" t="str">
        <f>IF($N2530="","",IF(VLOOKUP(VLOOKUP($N2530,IMPOSTAZIONI!$E$6:$I$13,5,FALSE),IMPOSTAZIONI!$B$25:$N$32,9,FALSE)=0,"",VLOOKUP(VLOOKUP($N2530,IMPOSTAZIONI!$E$6:$I$13,5,FALSE),IMPOSTAZIONI!$B$25:$N$32,9,FALSE)))</f>
        <v/>
      </c>
      <c r="BV2530" s="20" t="str">
        <f>IF($N2530="","",IF(VLOOKUP(VLOOKUP($N2530,IMPOSTAZIONI!$E$6:$I$13,5,FALSE),IMPOSTAZIONI!$B$25:$N$32,12,FALSE)=0,"",VLOOKUP(VLOOKUP($N2530,IMPOSTAZIONI!$E$6:$I$13,5,FALSE),IMPOSTAZIONI!$B$25:$N$32,12,FALSE)))</f>
        <v/>
      </c>
      <c r="BW2530" s="221" t="str">
        <f t="shared" si="642"/>
        <v/>
      </c>
      <c r="BX2530" s="221" t="str">
        <f t="shared" si="643"/>
        <v/>
      </c>
      <c r="BY2530" s="221">
        <f t="shared" si="644"/>
        <v>0</v>
      </c>
      <c r="BZ2530" s="231">
        <f t="shared" si="645"/>
        <v>0</v>
      </c>
      <c r="CA2530" s="246">
        <f t="shared" si="646"/>
        <v>0</v>
      </c>
      <c r="CB2530" s="246">
        <f t="shared" si="647"/>
        <v>0</v>
      </c>
      <c r="CC2530" s="246" t="str">
        <f t="shared" si="648"/>
        <v/>
      </c>
      <c r="CD2530" s="246">
        <f t="shared" si="649"/>
        <v>5</v>
      </c>
      <c r="CE2530" s="246">
        <f t="shared" si="650"/>
        <v>0</v>
      </c>
      <c r="CF2530" s="276">
        <f t="shared" si="651"/>
        <v>0</v>
      </c>
      <c r="CG2530" s="277">
        <f t="shared" si="651"/>
        <v>0</v>
      </c>
      <c r="CH2530" s="277">
        <f t="shared" si="651"/>
        <v>0</v>
      </c>
      <c r="CI2530" s="278">
        <f t="shared" si="640"/>
        <v>0</v>
      </c>
      <c r="CJ2530" s="280">
        <f t="shared" si="652"/>
        <v>0</v>
      </c>
      <c r="CK2530" s="232">
        <f t="shared" si="653"/>
        <v>0</v>
      </c>
      <c r="CL2530" s="1"/>
    </row>
    <row r="2531" spans="1:90" ht="18" customHeight="1">
      <c r="A2531" s="1"/>
      <c r="B2531" s="1"/>
      <c r="C2531" s="314"/>
      <c r="D2531" s="287" t="str">
        <f t="shared" si="639"/>
        <v/>
      </c>
      <c r="E2531" s="449" t="str">
        <f t="shared" si="641"/>
        <v/>
      </c>
      <c r="F2531" s="450"/>
      <c r="G2531" s="451"/>
      <c r="H2531" s="452"/>
      <c r="I2531" s="453"/>
      <c r="J2531" s="453"/>
      <c r="K2531" s="453"/>
      <c r="L2531" s="453"/>
      <c r="M2531" s="454"/>
      <c r="N2531" s="455"/>
      <c r="O2531" s="456"/>
      <c r="P2531" s="456"/>
      <c r="Q2531" s="456"/>
      <c r="R2531" s="456"/>
      <c r="S2531" s="456"/>
      <c r="T2531" s="456"/>
      <c r="U2531" s="456"/>
      <c r="V2531" s="456"/>
      <c r="W2531" s="456"/>
      <c r="X2531" s="456"/>
      <c r="Y2531" s="456"/>
      <c r="Z2531" s="456"/>
      <c r="AA2531" s="456"/>
      <c r="AB2531" s="456"/>
      <c r="AC2531" s="456"/>
      <c r="AD2531" s="456"/>
      <c r="AE2531" s="457"/>
      <c r="AF2531" s="455"/>
      <c r="AG2531" s="456"/>
      <c r="AH2531" s="456"/>
      <c r="AI2531" s="456"/>
      <c r="AJ2531" s="456"/>
      <c r="AK2531" s="456"/>
      <c r="AL2531" s="456"/>
      <c r="AM2531" s="456"/>
      <c r="AN2531" s="457"/>
      <c r="AO2531" s="455"/>
      <c r="AP2531" s="456"/>
      <c r="AQ2531" s="456"/>
      <c r="AR2531" s="456"/>
      <c r="AS2531" s="456"/>
      <c r="AT2531" s="456"/>
      <c r="AU2531" s="456"/>
      <c r="AV2531" s="456"/>
      <c r="AW2531" s="456"/>
      <c r="AX2531" s="456"/>
      <c r="AY2531" s="456"/>
      <c r="AZ2531" s="456"/>
      <c r="BA2531" s="456"/>
      <c r="BB2531" s="456"/>
      <c r="BC2531" s="456"/>
      <c r="BD2531" s="456"/>
      <c r="BE2531" s="456"/>
      <c r="BF2531" s="456"/>
      <c r="BG2531" s="457"/>
      <c r="BH2531" s="458"/>
      <c r="BI2531" s="459"/>
      <c r="BJ2531" s="459"/>
      <c r="BK2531" s="459"/>
      <c r="BL2531" s="459"/>
      <c r="BM2531" s="460"/>
      <c r="BN2531" s="314"/>
      <c r="BO2531" s="314"/>
      <c r="BP2531" s="1"/>
      <c r="BQ2531" s="120">
        <f>IF($F$3="","",IF(N2531=$F$3,COUNTIF(BQ$23:BQ2530,"&gt;0")+1,0))</f>
        <v>0</v>
      </c>
      <c r="BR2531" s="1"/>
      <c r="BS2531" s="20" t="str">
        <f>IF($N2531="","",IF(VLOOKUP(VLOOKUP($N2531,IMPOSTAZIONI!$E$6:$I$13,5,FALSE),IMPOSTAZIONI!$B$25:$N$32,3,FALSE)=0,"",VLOOKUP(VLOOKUP($N2531,IMPOSTAZIONI!$E$6:$I$13,5,FALSE),IMPOSTAZIONI!$B$25:$N$32,3,FALSE)))</f>
        <v/>
      </c>
      <c r="BT2531" s="20" t="str">
        <f>IF($N2531="","",IF(VLOOKUP(VLOOKUP($N2531,IMPOSTAZIONI!$E$6:$I$13,5,FALSE),IMPOSTAZIONI!$B$25:$N$32,6,FALSE)=0,"",VLOOKUP(VLOOKUP($N2531,IMPOSTAZIONI!$E$6:$I$13,5,FALSE),IMPOSTAZIONI!$B$25:$N$32,6,FALSE)))</f>
        <v/>
      </c>
      <c r="BU2531" s="20" t="str">
        <f>IF($N2531="","",IF(VLOOKUP(VLOOKUP($N2531,IMPOSTAZIONI!$E$6:$I$13,5,FALSE),IMPOSTAZIONI!$B$25:$N$32,9,FALSE)=0,"",VLOOKUP(VLOOKUP($N2531,IMPOSTAZIONI!$E$6:$I$13,5,FALSE),IMPOSTAZIONI!$B$25:$N$32,9,FALSE)))</f>
        <v/>
      </c>
      <c r="BV2531" s="20" t="str">
        <f>IF($N2531="","",IF(VLOOKUP(VLOOKUP($N2531,IMPOSTAZIONI!$E$6:$I$13,5,FALSE),IMPOSTAZIONI!$B$25:$N$32,12,FALSE)=0,"",VLOOKUP(VLOOKUP($N2531,IMPOSTAZIONI!$E$6:$I$13,5,FALSE),IMPOSTAZIONI!$B$25:$N$32,12,FALSE)))</f>
        <v/>
      </c>
      <c r="BW2531" s="221" t="str">
        <f t="shared" si="642"/>
        <v/>
      </c>
      <c r="BX2531" s="221" t="str">
        <f t="shared" si="643"/>
        <v/>
      </c>
      <c r="BY2531" s="221">
        <f t="shared" si="644"/>
        <v>0</v>
      </c>
      <c r="BZ2531" s="231">
        <f t="shared" si="645"/>
        <v>0</v>
      </c>
      <c r="CA2531" s="246">
        <f t="shared" si="646"/>
        <v>0</v>
      </c>
      <c r="CB2531" s="246">
        <f t="shared" si="647"/>
        <v>0</v>
      </c>
      <c r="CC2531" s="246" t="str">
        <f t="shared" si="648"/>
        <v/>
      </c>
      <c r="CD2531" s="246">
        <f t="shared" si="649"/>
        <v>5</v>
      </c>
      <c r="CE2531" s="246">
        <f t="shared" si="650"/>
        <v>0</v>
      </c>
      <c r="CF2531" s="276">
        <f t="shared" si="651"/>
        <v>0</v>
      </c>
      <c r="CG2531" s="277">
        <f t="shared" si="651"/>
        <v>0</v>
      </c>
      <c r="CH2531" s="277">
        <f t="shared" si="651"/>
        <v>0</v>
      </c>
      <c r="CI2531" s="278">
        <f t="shared" si="640"/>
        <v>0</v>
      </c>
      <c r="CJ2531" s="280">
        <f t="shared" si="652"/>
        <v>0</v>
      </c>
      <c r="CK2531" s="232">
        <f t="shared" si="653"/>
        <v>0</v>
      </c>
      <c r="CL2531" s="1"/>
    </row>
    <row r="2532" spans="1:90" ht="18" customHeight="1">
      <c r="A2532" s="1"/>
      <c r="B2532" s="1"/>
      <c r="C2532" s="314"/>
      <c r="D2532" s="287" t="str">
        <f t="shared" si="639"/>
        <v/>
      </c>
      <c r="E2532" s="449" t="str">
        <f t="shared" si="641"/>
        <v/>
      </c>
      <c r="F2532" s="450"/>
      <c r="G2532" s="451"/>
      <c r="H2532" s="452"/>
      <c r="I2532" s="453"/>
      <c r="J2532" s="453"/>
      <c r="K2532" s="453"/>
      <c r="L2532" s="453"/>
      <c r="M2532" s="454"/>
      <c r="N2532" s="455"/>
      <c r="O2532" s="456"/>
      <c r="P2532" s="456"/>
      <c r="Q2532" s="456"/>
      <c r="R2532" s="456"/>
      <c r="S2532" s="456"/>
      <c r="T2532" s="456"/>
      <c r="U2532" s="456"/>
      <c r="V2532" s="456"/>
      <c r="W2532" s="456"/>
      <c r="X2532" s="456"/>
      <c r="Y2532" s="456"/>
      <c r="Z2532" s="456"/>
      <c r="AA2532" s="456"/>
      <c r="AB2532" s="456"/>
      <c r="AC2532" s="456"/>
      <c r="AD2532" s="456"/>
      <c r="AE2532" s="457"/>
      <c r="AF2532" s="455"/>
      <c r="AG2532" s="456"/>
      <c r="AH2532" s="456"/>
      <c r="AI2532" s="456"/>
      <c r="AJ2532" s="456"/>
      <c r="AK2532" s="456"/>
      <c r="AL2532" s="456"/>
      <c r="AM2532" s="456"/>
      <c r="AN2532" s="457"/>
      <c r="AO2532" s="455"/>
      <c r="AP2532" s="456"/>
      <c r="AQ2532" s="456"/>
      <c r="AR2532" s="456"/>
      <c r="AS2532" s="456"/>
      <c r="AT2532" s="456"/>
      <c r="AU2532" s="456"/>
      <c r="AV2532" s="456"/>
      <c r="AW2532" s="456"/>
      <c r="AX2532" s="456"/>
      <c r="AY2532" s="456"/>
      <c r="AZ2532" s="456"/>
      <c r="BA2532" s="456"/>
      <c r="BB2532" s="456"/>
      <c r="BC2532" s="456"/>
      <c r="BD2532" s="456"/>
      <c r="BE2532" s="456"/>
      <c r="BF2532" s="456"/>
      <c r="BG2532" s="457"/>
      <c r="BH2532" s="458"/>
      <c r="BI2532" s="459"/>
      <c r="BJ2532" s="459"/>
      <c r="BK2532" s="459"/>
      <c r="BL2532" s="459"/>
      <c r="BM2532" s="460"/>
      <c r="BN2532" s="314"/>
      <c r="BO2532" s="314"/>
      <c r="BP2532" s="1"/>
      <c r="BQ2532" s="120">
        <f>IF($F$3="","",IF(N2532=$F$3,COUNTIF(BQ$23:BQ2531,"&gt;0")+1,0))</f>
        <v>0</v>
      </c>
      <c r="BR2532" s="1"/>
      <c r="BS2532" s="20" t="str">
        <f>IF($N2532="","",IF(VLOOKUP(VLOOKUP($N2532,IMPOSTAZIONI!$E$6:$I$13,5,FALSE),IMPOSTAZIONI!$B$25:$N$32,3,FALSE)=0,"",VLOOKUP(VLOOKUP($N2532,IMPOSTAZIONI!$E$6:$I$13,5,FALSE),IMPOSTAZIONI!$B$25:$N$32,3,FALSE)))</f>
        <v/>
      </c>
      <c r="BT2532" s="20" t="str">
        <f>IF($N2532="","",IF(VLOOKUP(VLOOKUP($N2532,IMPOSTAZIONI!$E$6:$I$13,5,FALSE),IMPOSTAZIONI!$B$25:$N$32,6,FALSE)=0,"",VLOOKUP(VLOOKUP($N2532,IMPOSTAZIONI!$E$6:$I$13,5,FALSE),IMPOSTAZIONI!$B$25:$N$32,6,FALSE)))</f>
        <v/>
      </c>
      <c r="BU2532" s="20" t="str">
        <f>IF($N2532="","",IF(VLOOKUP(VLOOKUP($N2532,IMPOSTAZIONI!$E$6:$I$13,5,FALSE),IMPOSTAZIONI!$B$25:$N$32,9,FALSE)=0,"",VLOOKUP(VLOOKUP($N2532,IMPOSTAZIONI!$E$6:$I$13,5,FALSE),IMPOSTAZIONI!$B$25:$N$32,9,FALSE)))</f>
        <v/>
      </c>
      <c r="BV2532" s="20" t="str">
        <f>IF($N2532="","",IF(VLOOKUP(VLOOKUP($N2532,IMPOSTAZIONI!$E$6:$I$13,5,FALSE),IMPOSTAZIONI!$B$25:$N$32,12,FALSE)=0,"",VLOOKUP(VLOOKUP($N2532,IMPOSTAZIONI!$E$6:$I$13,5,FALSE),IMPOSTAZIONI!$B$25:$N$32,12,FALSE)))</f>
        <v/>
      </c>
      <c r="BW2532" s="221" t="str">
        <f t="shared" si="642"/>
        <v/>
      </c>
      <c r="BX2532" s="221" t="str">
        <f t="shared" si="643"/>
        <v/>
      </c>
      <c r="BY2532" s="221">
        <f t="shared" si="644"/>
        <v>0</v>
      </c>
      <c r="BZ2532" s="231">
        <f t="shared" si="645"/>
        <v>0</v>
      </c>
      <c r="CA2532" s="246">
        <f t="shared" si="646"/>
        <v>0</v>
      </c>
      <c r="CB2532" s="246">
        <f t="shared" si="647"/>
        <v>0</v>
      </c>
      <c r="CC2532" s="246" t="str">
        <f t="shared" si="648"/>
        <v/>
      </c>
      <c r="CD2532" s="246">
        <f t="shared" si="649"/>
        <v>5</v>
      </c>
      <c r="CE2532" s="246">
        <f t="shared" si="650"/>
        <v>0</v>
      </c>
      <c r="CF2532" s="276">
        <f t="shared" si="651"/>
        <v>0</v>
      </c>
      <c r="CG2532" s="277">
        <f t="shared" si="651"/>
        <v>0</v>
      </c>
      <c r="CH2532" s="277">
        <f t="shared" si="651"/>
        <v>0</v>
      </c>
      <c r="CI2532" s="278">
        <f t="shared" si="640"/>
        <v>0</v>
      </c>
      <c r="CJ2532" s="280">
        <f t="shared" si="652"/>
        <v>0</v>
      </c>
      <c r="CK2532" s="232">
        <f t="shared" si="653"/>
        <v>0</v>
      </c>
      <c r="CL2532" s="1"/>
    </row>
    <row r="2533" spans="1:90" ht="18" customHeight="1">
      <c r="A2533" s="1"/>
      <c r="B2533" s="1"/>
      <c r="C2533" s="314"/>
      <c r="D2533" s="287" t="str">
        <f t="shared" si="639"/>
        <v/>
      </c>
      <c r="E2533" s="449" t="str">
        <f t="shared" si="641"/>
        <v/>
      </c>
      <c r="F2533" s="450"/>
      <c r="G2533" s="451"/>
      <c r="H2533" s="452"/>
      <c r="I2533" s="453"/>
      <c r="J2533" s="453"/>
      <c r="K2533" s="453"/>
      <c r="L2533" s="453"/>
      <c r="M2533" s="454"/>
      <c r="N2533" s="455"/>
      <c r="O2533" s="456"/>
      <c r="P2533" s="456"/>
      <c r="Q2533" s="456"/>
      <c r="R2533" s="456"/>
      <c r="S2533" s="456"/>
      <c r="T2533" s="456"/>
      <c r="U2533" s="456"/>
      <c r="V2533" s="456"/>
      <c r="W2533" s="456"/>
      <c r="X2533" s="456"/>
      <c r="Y2533" s="456"/>
      <c r="Z2533" s="456"/>
      <c r="AA2533" s="456"/>
      <c r="AB2533" s="456"/>
      <c r="AC2533" s="456"/>
      <c r="AD2533" s="456"/>
      <c r="AE2533" s="457"/>
      <c r="AF2533" s="455"/>
      <c r="AG2533" s="456"/>
      <c r="AH2533" s="456"/>
      <c r="AI2533" s="456"/>
      <c r="AJ2533" s="456"/>
      <c r="AK2533" s="456"/>
      <c r="AL2533" s="456"/>
      <c r="AM2533" s="456"/>
      <c r="AN2533" s="457"/>
      <c r="AO2533" s="455"/>
      <c r="AP2533" s="456"/>
      <c r="AQ2533" s="456"/>
      <c r="AR2533" s="456"/>
      <c r="AS2533" s="456"/>
      <c r="AT2533" s="456"/>
      <c r="AU2533" s="456"/>
      <c r="AV2533" s="456"/>
      <c r="AW2533" s="456"/>
      <c r="AX2533" s="456"/>
      <c r="AY2533" s="456"/>
      <c r="AZ2533" s="456"/>
      <c r="BA2533" s="456"/>
      <c r="BB2533" s="456"/>
      <c r="BC2533" s="456"/>
      <c r="BD2533" s="456"/>
      <c r="BE2533" s="456"/>
      <c r="BF2533" s="456"/>
      <c r="BG2533" s="457"/>
      <c r="BH2533" s="458"/>
      <c r="BI2533" s="459"/>
      <c r="BJ2533" s="459"/>
      <c r="BK2533" s="459"/>
      <c r="BL2533" s="459"/>
      <c r="BM2533" s="460"/>
      <c r="BN2533" s="314"/>
      <c r="BO2533" s="314"/>
      <c r="BP2533" s="1"/>
      <c r="BQ2533" s="120">
        <f>IF($F$3="","",IF(N2533=$F$3,COUNTIF(BQ$23:BQ2532,"&gt;0")+1,0))</f>
        <v>0</v>
      </c>
      <c r="BR2533" s="1"/>
      <c r="BS2533" s="20" t="str">
        <f>IF($N2533="","",IF(VLOOKUP(VLOOKUP($N2533,IMPOSTAZIONI!$E$6:$I$13,5,FALSE),IMPOSTAZIONI!$B$25:$N$32,3,FALSE)=0,"",VLOOKUP(VLOOKUP($N2533,IMPOSTAZIONI!$E$6:$I$13,5,FALSE),IMPOSTAZIONI!$B$25:$N$32,3,FALSE)))</f>
        <v/>
      </c>
      <c r="BT2533" s="20" t="str">
        <f>IF($N2533="","",IF(VLOOKUP(VLOOKUP($N2533,IMPOSTAZIONI!$E$6:$I$13,5,FALSE),IMPOSTAZIONI!$B$25:$N$32,6,FALSE)=0,"",VLOOKUP(VLOOKUP($N2533,IMPOSTAZIONI!$E$6:$I$13,5,FALSE),IMPOSTAZIONI!$B$25:$N$32,6,FALSE)))</f>
        <v/>
      </c>
      <c r="BU2533" s="20" t="str">
        <f>IF($N2533="","",IF(VLOOKUP(VLOOKUP($N2533,IMPOSTAZIONI!$E$6:$I$13,5,FALSE),IMPOSTAZIONI!$B$25:$N$32,9,FALSE)=0,"",VLOOKUP(VLOOKUP($N2533,IMPOSTAZIONI!$E$6:$I$13,5,FALSE),IMPOSTAZIONI!$B$25:$N$32,9,FALSE)))</f>
        <v/>
      </c>
      <c r="BV2533" s="20" t="str">
        <f>IF($N2533="","",IF(VLOOKUP(VLOOKUP($N2533,IMPOSTAZIONI!$E$6:$I$13,5,FALSE),IMPOSTAZIONI!$B$25:$N$32,12,FALSE)=0,"",VLOOKUP(VLOOKUP($N2533,IMPOSTAZIONI!$E$6:$I$13,5,FALSE),IMPOSTAZIONI!$B$25:$N$32,12,FALSE)))</f>
        <v/>
      </c>
      <c r="BW2533" s="221" t="str">
        <f t="shared" si="642"/>
        <v/>
      </c>
      <c r="BX2533" s="221" t="str">
        <f t="shared" si="643"/>
        <v/>
      </c>
      <c r="BY2533" s="221">
        <f t="shared" si="644"/>
        <v>0</v>
      </c>
      <c r="BZ2533" s="231">
        <f t="shared" si="645"/>
        <v>0</v>
      </c>
      <c r="CA2533" s="246">
        <f t="shared" si="646"/>
        <v>0</v>
      </c>
      <c r="CB2533" s="246">
        <f t="shared" si="647"/>
        <v>0</v>
      </c>
      <c r="CC2533" s="246" t="str">
        <f t="shared" si="648"/>
        <v/>
      </c>
      <c r="CD2533" s="246">
        <f t="shared" si="649"/>
        <v>5</v>
      </c>
      <c r="CE2533" s="246">
        <f t="shared" si="650"/>
        <v>0</v>
      </c>
      <c r="CF2533" s="276">
        <f t="shared" si="651"/>
        <v>0</v>
      </c>
      <c r="CG2533" s="277">
        <f t="shared" si="651"/>
        <v>0</v>
      </c>
      <c r="CH2533" s="277">
        <f t="shared" si="651"/>
        <v>0</v>
      </c>
      <c r="CI2533" s="278">
        <f t="shared" si="640"/>
        <v>0</v>
      </c>
      <c r="CJ2533" s="280">
        <f t="shared" si="652"/>
        <v>0</v>
      </c>
      <c r="CK2533" s="232">
        <f t="shared" si="653"/>
        <v>0</v>
      </c>
      <c r="CL2533" s="1"/>
    </row>
    <row r="2534" spans="1:90" ht="18" customHeight="1">
      <c r="A2534" s="1"/>
      <c r="B2534" s="1"/>
      <c r="C2534" s="314"/>
      <c r="D2534" s="287" t="str">
        <f t="shared" si="639"/>
        <v/>
      </c>
      <c r="E2534" s="449" t="str">
        <f t="shared" si="641"/>
        <v/>
      </c>
      <c r="F2534" s="450"/>
      <c r="G2534" s="451"/>
      <c r="H2534" s="452"/>
      <c r="I2534" s="453"/>
      <c r="J2534" s="453"/>
      <c r="K2534" s="453"/>
      <c r="L2534" s="453"/>
      <c r="M2534" s="454"/>
      <c r="N2534" s="455"/>
      <c r="O2534" s="456"/>
      <c r="P2534" s="456"/>
      <c r="Q2534" s="456"/>
      <c r="R2534" s="456"/>
      <c r="S2534" s="456"/>
      <c r="T2534" s="456"/>
      <c r="U2534" s="456"/>
      <c r="V2534" s="456"/>
      <c r="W2534" s="456"/>
      <c r="X2534" s="456"/>
      <c r="Y2534" s="456"/>
      <c r="Z2534" s="456"/>
      <c r="AA2534" s="456"/>
      <c r="AB2534" s="456"/>
      <c r="AC2534" s="456"/>
      <c r="AD2534" s="456"/>
      <c r="AE2534" s="457"/>
      <c r="AF2534" s="455"/>
      <c r="AG2534" s="456"/>
      <c r="AH2534" s="456"/>
      <c r="AI2534" s="456"/>
      <c r="AJ2534" s="456"/>
      <c r="AK2534" s="456"/>
      <c r="AL2534" s="456"/>
      <c r="AM2534" s="456"/>
      <c r="AN2534" s="457"/>
      <c r="AO2534" s="455"/>
      <c r="AP2534" s="456"/>
      <c r="AQ2534" s="456"/>
      <c r="AR2534" s="456"/>
      <c r="AS2534" s="456"/>
      <c r="AT2534" s="456"/>
      <c r="AU2534" s="456"/>
      <c r="AV2534" s="456"/>
      <c r="AW2534" s="456"/>
      <c r="AX2534" s="456"/>
      <c r="AY2534" s="456"/>
      <c r="AZ2534" s="456"/>
      <c r="BA2534" s="456"/>
      <c r="BB2534" s="456"/>
      <c r="BC2534" s="456"/>
      <c r="BD2534" s="456"/>
      <c r="BE2534" s="456"/>
      <c r="BF2534" s="456"/>
      <c r="BG2534" s="457"/>
      <c r="BH2534" s="458"/>
      <c r="BI2534" s="459"/>
      <c r="BJ2534" s="459"/>
      <c r="BK2534" s="459"/>
      <c r="BL2534" s="459"/>
      <c r="BM2534" s="460"/>
      <c r="BN2534" s="314"/>
      <c r="BO2534" s="314"/>
      <c r="BP2534" s="1"/>
      <c r="BQ2534" s="120">
        <f>IF($F$3="","",IF(N2534=$F$3,COUNTIF(BQ$23:BQ2533,"&gt;0")+1,0))</f>
        <v>0</v>
      </c>
      <c r="BR2534" s="1"/>
      <c r="BS2534" s="20" t="str">
        <f>IF($N2534="","",IF(VLOOKUP(VLOOKUP($N2534,IMPOSTAZIONI!$E$6:$I$13,5,FALSE),IMPOSTAZIONI!$B$25:$N$32,3,FALSE)=0,"",VLOOKUP(VLOOKUP($N2534,IMPOSTAZIONI!$E$6:$I$13,5,FALSE),IMPOSTAZIONI!$B$25:$N$32,3,FALSE)))</f>
        <v/>
      </c>
      <c r="BT2534" s="20" t="str">
        <f>IF($N2534="","",IF(VLOOKUP(VLOOKUP($N2534,IMPOSTAZIONI!$E$6:$I$13,5,FALSE),IMPOSTAZIONI!$B$25:$N$32,6,FALSE)=0,"",VLOOKUP(VLOOKUP($N2534,IMPOSTAZIONI!$E$6:$I$13,5,FALSE),IMPOSTAZIONI!$B$25:$N$32,6,FALSE)))</f>
        <v/>
      </c>
      <c r="BU2534" s="20" t="str">
        <f>IF($N2534="","",IF(VLOOKUP(VLOOKUP($N2534,IMPOSTAZIONI!$E$6:$I$13,5,FALSE),IMPOSTAZIONI!$B$25:$N$32,9,FALSE)=0,"",VLOOKUP(VLOOKUP($N2534,IMPOSTAZIONI!$E$6:$I$13,5,FALSE),IMPOSTAZIONI!$B$25:$N$32,9,FALSE)))</f>
        <v/>
      </c>
      <c r="BV2534" s="20" t="str">
        <f>IF($N2534="","",IF(VLOOKUP(VLOOKUP($N2534,IMPOSTAZIONI!$E$6:$I$13,5,FALSE),IMPOSTAZIONI!$B$25:$N$32,12,FALSE)=0,"",VLOOKUP(VLOOKUP($N2534,IMPOSTAZIONI!$E$6:$I$13,5,FALSE),IMPOSTAZIONI!$B$25:$N$32,12,FALSE)))</f>
        <v/>
      </c>
      <c r="BW2534" s="221" t="str">
        <f t="shared" si="642"/>
        <v/>
      </c>
      <c r="BX2534" s="221" t="str">
        <f t="shared" si="643"/>
        <v/>
      </c>
      <c r="BY2534" s="221">
        <f t="shared" si="644"/>
        <v>0</v>
      </c>
      <c r="BZ2534" s="231">
        <f t="shared" si="645"/>
        <v>0</v>
      </c>
      <c r="CA2534" s="246">
        <f t="shared" si="646"/>
        <v>0</v>
      </c>
      <c r="CB2534" s="246">
        <f t="shared" si="647"/>
        <v>0</v>
      </c>
      <c r="CC2534" s="246" t="str">
        <f t="shared" si="648"/>
        <v/>
      </c>
      <c r="CD2534" s="246">
        <f t="shared" si="649"/>
        <v>5</v>
      </c>
      <c r="CE2534" s="246">
        <f t="shared" si="650"/>
        <v>0</v>
      </c>
      <c r="CF2534" s="276">
        <f t="shared" si="651"/>
        <v>0</v>
      </c>
      <c r="CG2534" s="277">
        <f t="shared" si="651"/>
        <v>0</v>
      </c>
      <c r="CH2534" s="277">
        <f t="shared" si="651"/>
        <v>0</v>
      </c>
      <c r="CI2534" s="278">
        <f t="shared" si="640"/>
        <v>0</v>
      </c>
      <c r="CJ2534" s="280">
        <f t="shared" si="652"/>
        <v>0</v>
      </c>
      <c r="CK2534" s="232">
        <f t="shared" si="653"/>
        <v>0</v>
      </c>
      <c r="CL2534" s="1"/>
    </row>
    <row r="2535" spans="1:90" ht="18" customHeight="1">
      <c r="A2535" s="1"/>
      <c r="B2535" s="1"/>
      <c r="C2535" s="314"/>
      <c r="D2535" s="287" t="str">
        <f t="shared" si="639"/>
        <v/>
      </c>
      <c r="E2535" s="449" t="str">
        <f t="shared" si="641"/>
        <v/>
      </c>
      <c r="F2535" s="450"/>
      <c r="G2535" s="451"/>
      <c r="H2535" s="452"/>
      <c r="I2535" s="453"/>
      <c r="J2535" s="453"/>
      <c r="K2535" s="453"/>
      <c r="L2535" s="453"/>
      <c r="M2535" s="454"/>
      <c r="N2535" s="455"/>
      <c r="O2535" s="456"/>
      <c r="P2535" s="456"/>
      <c r="Q2535" s="456"/>
      <c r="R2535" s="456"/>
      <c r="S2535" s="456"/>
      <c r="T2535" s="456"/>
      <c r="U2535" s="456"/>
      <c r="V2535" s="456"/>
      <c r="W2535" s="456"/>
      <c r="X2535" s="456"/>
      <c r="Y2535" s="456"/>
      <c r="Z2535" s="456"/>
      <c r="AA2535" s="456"/>
      <c r="AB2535" s="456"/>
      <c r="AC2535" s="456"/>
      <c r="AD2535" s="456"/>
      <c r="AE2535" s="457"/>
      <c r="AF2535" s="455"/>
      <c r="AG2535" s="456"/>
      <c r="AH2535" s="456"/>
      <c r="AI2535" s="456"/>
      <c r="AJ2535" s="456"/>
      <c r="AK2535" s="456"/>
      <c r="AL2535" s="456"/>
      <c r="AM2535" s="456"/>
      <c r="AN2535" s="457"/>
      <c r="AO2535" s="455"/>
      <c r="AP2535" s="456"/>
      <c r="AQ2535" s="456"/>
      <c r="AR2535" s="456"/>
      <c r="AS2535" s="456"/>
      <c r="AT2535" s="456"/>
      <c r="AU2535" s="456"/>
      <c r="AV2535" s="456"/>
      <c r="AW2535" s="456"/>
      <c r="AX2535" s="456"/>
      <c r="AY2535" s="456"/>
      <c r="AZ2535" s="456"/>
      <c r="BA2535" s="456"/>
      <c r="BB2535" s="456"/>
      <c r="BC2535" s="456"/>
      <c r="BD2535" s="456"/>
      <c r="BE2535" s="456"/>
      <c r="BF2535" s="456"/>
      <c r="BG2535" s="457"/>
      <c r="BH2535" s="458"/>
      <c r="BI2535" s="459"/>
      <c r="BJ2535" s="459"/>
      <c r="BK2535" s="459"/>
      <c r="BL2535" s="459"/>
      <c r="BM2535" s="460"/>
      <c r="BN2535" s="314"/>
      <c r="BO2535" s="314"/>
      <c r="BP2535" s="1"/>
      <c r="BQ2535" s="120">
        <f>IF($F$3="","",IF(N2535=$F$3,COUNTIF(BQ$23:BQ2534,"&gt;0")+1,0))</f>
        <v>0</v>
      </c>
      <c r="BR2535" s="1"/>
      <c r="BS2535" s="20" t="str">
        <f>IF($N2535="","",IF(VLOOKUP(VLOOKUP($N2535,IMPOSTAZIONI!$E$6:$I$13,5,FALSE),IMPOSTAZIONI!$B$25:$N$32,3,FALSE)=0,"",VLOOKUP(VLOOKUP($N2535,IMPOSTAZIONI!$E$6:$I$13,5,FALSE),IMPOSTAZIONI!$B$25:$N$32,3,FALSE)))</f>
        <v/>
      </c>
      <c r="BT2535" s="20" t="str">
        <f>IF($N2535="","",IF(VLOOKUP(VLOOKUP($N2535,IMPOSTAZIONI!$E$6:$I$13,5,FALSE),IMPOSTAZIONI!$B$25:$N$32,6,FALSE)=0,"",VLOOKUP(VLOOKUP($N2535,IMPOSTAZIONI!$E$6:$I$13,5,FALSE),IMPOSTAZIONI!$B$25:$N$32,6,FALSE)))</f>
        <v/>
      </c>
      <c r="BU2535" s="20" t="str">
        <f>IF($N2535="","",IF(VLOOKUP(VLOOKUP($N2535,IMPOSTAZIONI!$E$6:$I$13,5,FALSE),IMPOSTAZIONI!$B$25:$N$32,9,FALSE)=0,"",VLOOKUP(VLOOKUP($N2535,IMPOSTAZIONI!$E$6:$I$13,5,FALSE),IMPOSTAZIONI!$B$25:$N$32,9,FALSE)))</f>
        <v/>
      </c>
      <c r="BV2535" s="20" t="str">
        <f>IF($N2535="","",IF(VLOOKUP(VLOOKUP($N2535,IMPOSTAZIONI!$E$6:$I$13,5,FALSE),IMPOSTAZIONI!$B$25:$N$32,12,FALSE)=0,"",VLOOKUP(VLOOKUP($N2535,IMPOSTAZIONI!$E$6:$I$13,5,FALSE),IMPOSTAZIONI!$B$25:$N$32,12,FALSE)))</f>
        <v/>
      </c>
      <c r="BW2535" s="221" t="str">
        <f t="shared" si="642"/>
        <v/>
      </c>
      <c r="BX2535" s="221" t="str">
        <f t="shared" si="643"/>
        <v/>
      </c>
      <c r="BY2535" s="221">
        <f t="shared" si="644"/>
        <v>0</v>
      </c>
      <c r="BZ2535" s="231">
        <f t="shared" si="645"/>
        <v>0</v>
      </c>
      <c r="CA2535" s="246">
        <f t="shared" si="646"/>
        <v>0</v>
      </c>
      <c r="CB2535" s="246">
        <f t="shared" si="647"/>
        <v>0</v>
      </c>
      <c r="CC2535" s="246" t="str">
        <f t="shared" si="648"/>
        <v/>
      </c>
      <c r="CD2535" s="246">
        <f t="shared" si="649"/>
        <v>5</v>
      </c>
      <c r="CE2535" s="246">
        <f t="shared" si="650"/>
        <v>0</v>
      </c>
      <c r="CF2535" s="276">
        <f t="shared" si="651"/>
        <v>0</v>
      </c>
      <c r="CG2535" s="277">
        <f t="shared" si="651"/>
        <v>0</v>
      </c>
      <c r="CH2535" s="277">
        <f t="shared" si="651"/>
        <v>0</v>
      </c>
      <c r="CI2535" s="278">
        <f t="shared" si="640"/>
        <v>0</v>
      </c>
      <c r="CJ2535" s="280">
        <f t="shared" si="652"/>
        <v>0</v>
      </c>
      <c r="CK2535" s="232">
        <f t="shared" si="653"/>
        <v>0</v>
      </c>
      <c r="CL2535" s="1"/>
    </row>
    <row r="2536" spans="1:90" ht="18" customHeight="1">
      <c r="A2536" s="1"/>
      <c r="B2536" s="1"/>
      <c r="C2536" s="314"/>
      <c r="D2536" s="287" t="str">
        <f t="shared" si="639"/>
        <v/>
      </c>
      <c r="E2536" s="449" t="str">
        <f t="shared" si="641"/>
        <v/>
      </c>
      <c r="F2536" s="450"/>
      <c r="G2536" s="451"/>
      <c r="H2536" s="452"/>
      <c r="I2536" s="453"/>
      <c r="J2536" s="453"/>
      <c r="K2536" s="453"/>
      <c r="L2536" s="453"/>
      <c r="M2536" s="454"/>
      <c r="N2536" s="455"/>
      <c r="O2536" s="456"/>
      <c r="P2536" s="456"/>
      <c r="Q2536" s="456"/>
      <c r="R2536" s="456"/>
      <c r="S2536" s="456"/>
      <c r="T2536" s="456"/>
      <c r="U2536" s="456"/>
      <c r="V2536" s="456"/>
      <c r="W2536" s="456"/>
      <c r="X2536" s="456"/>
      <c r="Y2536" s="456"/>
      <c r="Z2536" s="456"/>
      <c r="AA2536" s="456"/>
      <c r="AB2536" s="456"/>
      <c r="AC2536" s="456"/>
      <c r="AD2536" s="456"/>
      <c r="AE2536" s="457"/>
      <c r="AF2536" s="455"/>
      <c r="AG2536" s="456"/>
      <c r="AH2536" s="456"/>
      <c r="AI2536" s="456"/>
      <c r="AJ2536" s="456"/>
      <c r="AK2536" s="456"/>
      <c r="AL2536" s="456"/>
      <c r="AM2536" s="456"/>
      <c r="AN2536" s="457"/>
      <c r="AO2536" s="455"/>
      <c r="AP2536" s="456"/>
      <c r="AQ2536" s="456"/>
      <c r="AR2536" s="456"/>
      <c r="AS2536" s="456"/>
      <c r="AT2536" s="456"/>
      <c r="AU2536" s="456"/>
      <c r="AV2536" s="456"/>
      <c r="AW2536" s="456"/>
      <c r="AX2536" s="456"/>
      <c r="AY2536" s="456"/>
      <c r="AZ2536" s="456"/>
      <c r="BA2536" s="456"/>
      <c r="BB2536" s="456"/>
      <c r="BC2536" s="456"/>
      <c r="BD2536" s="456"/>
      <c r="BE2536" s="456"/>
      <c r="BF2536" s="456"/>
      <c r="BG2536" s="457"/>
      <c r="BH2536" s="458"/>
      <c r="BI2536" s="459"/>
      <c r="BJ2536" s="459"/>
      <c r="BK2536" s="459"/>
      <c r="BL2536" s="459"/>
      <c r="BM2536" s="460"/>
      <c r="BN2536" s="314"/>
      <c r="BO2536" s="314"/>
      <c r="BP2536" s="1"/>
      <c r="BQ2536" s="120">
        <f>IF($F$3="","",IF(N2536=$F$3,COUNTIF(BQ$23:BQ2535,"&gt;0")+1,0))</f>
        <v>0</v>
      </c>
      <c r="BR2536" s="1"/>
      <c r="BS2536" s="20" t="str">
        <f>IF($N2536="","",IF(VLOOKUP(VLOOKUP($N2536,IMPOSTAZIONI!$E$6:$I$13,5,FALSE),IMPOSTAZIONI!$B$25:$N$32,3,FALSE)=0,"",VLOOKUP(VLOOKUP($N2536,IMPOSTAZIONI!$E$6:$I$13,5,FALSE),IMPOSTAZIONI!$B$25:$N$32,3,FALSE)))</f>
        <v/>
      </c>
      <c r="BT2536" s="20" t="str">
        <f>IF($N2536="","",IF(VLOOKUP(VLOOKUP($N2536,IMPOSTAZIONI!$E$6:$I$13,5,FALSE),IMPOSTAZIONI!$B$25:$N$32,6,FALSE)=0,"",VLOOKUP(VLOOKUP($N2536,IMPOSTAZIONI!$E$6:$I$13,5,FALSE),IMPOSTAZIONI!$B$25:$N$32,6,FALSE)))</f>
        <v/>
      </c>
      <c r="BU2536" s="20" t="str">
        <f>IF($N2536="","",IF(VLOOKUP(VLOOKUP($N2536,IMPOSTAZIONI!$E$6:$I$13,5,FALSE),IMPOSTAZIONI!$B$25:$N$32,9,FALSE)=0,"",VLOOKUP(VLOOKUP($N2536,IMPOSTAZIONI!$E$6:$I$13,5,FALSE),IMPOSTAZIONI!$B$25:$N$32,9,FALSE)))</f>
        <v/>
      </c>
      <c r="BV2536" s="20" t="str">
        <f>IF($N2536="","",IF(VLOOKUP(VLOOKUP($N2536,IMPOSTAZIONI!$E$6:$I$13,5,FALSE),IMPOSTAZIONI!$B$25:$N$32,12,FALSE)=0,"",VLOOKUP(VLOOKUP($N2536,IMPOSTAZIONI!$E$6:$I$13,5,FALSE),IMPOSTAZIONI!$B$25:$N$32,12,FALSE)))</f>
        <v/>
      </c>
      <c r="BW2536" s="221" t="str">
        <f t="shared" si="642"/>
        <v/>
      </c>
      <c r="BX2536" s="221" t="str">
        <f t="shared" si="643"/>
        <v/>
      </c>
      <c r="BY2536" s="221">
        <f t="shared" si="644"/>
        <v>0</v>
      </c>
      <c r="BZ2536" s="231">
        <f t="shared" si="645"/>
        <v>0</v>
      </c>
      <c r="CA2536" s="246">
        <f t="shared" si="646"/>
        <v>0</v>
      </c>
      <c r="CB2536" s="246">
        <f t="shared" si="647"/>
        <v>0</v>
      </c>
      <c r="CC2536" s="246" t="str">
        <f t="shared" si="648"/>
        <v/>
      </c>
      <c r="CD2536" s="246">
        <f t="shared" si="649"/>
        <v>5</v>
      </c>
      <c r="CE2536" s="246">
        <f t="shared" si="650"/>
        <v>0</v>
      </c>
      <c r="CF2536" s="276">
        <f t="shared" si="651"/>
        <v>0</v>
      </c>
      <c r="CG2536" s="277">
        <f t="shared" si="651"/>
        <v>0</v>
      </c>
      <c r="CH2536" s="277">
        <f t="shared" si="651"/>
        <v>0</v>
      </c>
      <c r="CI2536" s="278">
        <f t="shared" si="640"/>
        <v>0</v>
      </c>
      <c r="CJ2536" s="280">
        <f t="shared" si="652"/>
        <v>0</v>
      </c>
      <c r="CK2536" s="232">
        <f t="shared" si="653"/>
        <v>0</v>
      </c>
      <c r="CL2536" s="1"/>
    </row>
    <row r="2537" spans="1:90" ht="18" customHeight="1">
      <c r="A2537" s="1"/>
      <c r="B2537" s="1"/>
      <c r="C2537" s="314"/>
      <c r="D2537" s="287" t="str">
        <f t="shared" si="639"/>
        <v/>
      </c>
      <c r="E2537" s="449" t="str">
        <f t="shared" si="641"/>
        <v/>
      </c>
      <c r="F2537" s="450"/>
      <c r="G2537" s="451"/>
      <c r="H2537" s="452"/>
      <c r="I2537" s="453"/>
      <c r="J2537" s="453"/>
      <c r="K2537" s="453"/>
      <c r="L2537" s="453"/>
      <c r="M2537" s="454"/>
      <c r="N2537" s="455"/>
      <c r="O2537" s="456"/>
      <c r="P2537" s="456"/>
      <c r="Q2537" s="456"/>
      <c r="R2537" s="456"/>
      <c r="S2537" s="456"/>
      <c r="T2537" s="456"/>
      <c r="U2537" s="456"/>
      <c r="V2537" s="456"/>
      <c r="W2537" s="456"/>
      <c r="X2537" s="456"/>
      <c r="Y2537" s="456"/>
      <c r="Z2537" s="456"/>
      <c r="AA2537" s="456"/>
      <c r="AB2537" s="456"/>
      <c r="AC2537" s="456"/>
      <c r="AD2537" s="456"/>
      <c r="AE2537" s="457"/>
      <c r="AF2537" s="455"/>
      <c r="AG2537" s="456"/>
      <c r="AH2537" s="456"/>
      <c r="AI2537" s="456"/>
      <c r="AJ2537" s="456"/>
      <c r="AK2537" s="456"/>
      <c r="AL2537" s="456"/>
      <c r="AM2537" s="456"/>
      <c r="AN2537" s="457"/>
      <c r="AO2537" s="455"/>
      <c r="AP2537" s="456"/>
      <c r="AQ2537" s="456"/>
      <c r="AR2537" s="456"/>
      <c r="AS2537" s="456"/>
      <c r="AT2537" s="456"/>
      <c r="AU2537" s="456"/>
      <c r="AV2537" s="456"/>
      <c r="AW2537" s="456"/>
      <c r="AX2537" s="456"/>
      <c r="AY2537" s="456"/>
      <c r="AZ2537" s="456"/>
      <c r="BA2537" s="456"/>
      <c r="BB2537" s="456"/>
      <c r="BC2537" s="456"/>
      <c r="BD2537" s="456"/>
      <c r="BE2537" s="456"/>
      <c r="BF2537" s="456"/>
      <c r="BG2537" s="457"/>
      <c r="BH2537" s="458"/>
      <c r="BI2537" s="459"/>
      <c r="BJ2537" s="459"/>
      <c r="BK2537" s="459"/>
      <c r="BL2537" s="459"/>
      <c r="BM2537" s="460"/>
      <c r="BN2537" s="314"/>
      <c r="BO2537" s="314"/>
      <c r="BP2537" s="1"/>
      <c r="BQ2537" s="120">
        <f>IF($F$3="","",IF(N2537=$F$3,COUNTIF(BQ$23:BQ2536,"&gt;0")+1,0))</f>
        <v>0</v>
      </c>
      <c r="BR2537" s="1"/>
      <c r="BS2537" s="20" t="str">
        <f>IF($N2537="","",IF(VLOOKUP(VLOOKUP($N2537,IMPOSTAZIONI!$E$6:$I$13,5,FALSE),IMPOSTAZIONI!$B$25:$N$32,3,FALSE)=0,"",VLOOKUP(VLOOKUP($N2537,IMPOSTAZIONI!$E$6:$I$13,5,FALSE),IMPOSTAZIONI!$B$25:$N$32,3,FALSE)))</f>
        <v/>
      </c>
      <c r="BT2537" s="20" t="str">
        <f>IF($N2537="","",IF(VLOOKUP(VLOOKUP($N2537,IMPOSTAZIONI!$E$6:$I$13,5,FALSE),IMPOSTAZIONI!$B$25:$N$32,6,FALSE)=0,"",VLOOKUP(VLOOKUP($N2537,IMPOSTAZIONI!$E$6:$I$13,5,FALSE),IMPOSTAZIONI!$B$25:$N$32,6,FALSE)))</f>
        <v/>
      </c>
      <c r="BU2537" s="20" t="str">
        <f>IF($N2537="","",IF(VLOOKUP(VLOOKUP($N2537,IMPOSTAZIONI!$E$6:$I$13,5,FALSE),IMPOSTAZIONI!$B$25:$N$32,9,FALSE)=0,"",VLOOKUP(VLOOKUP($N2537,IMPOSTAZIONI!$E$6:$I$13,5,FALSE),IMPOSTAZIONI!$B$25:$N$32,9,FALSE)))</f>
        <v/>
      </c>
      <c r="BV2537" s="20" t="str">
        <f>IF($N2537="","",IF(VLOOKUP(VLOOKUP($N2537,IMPOSTAZIONI!$E$6:$I$13,5,FALSE),IMPOSTAZIONI!$B$25:$N$32,12,FALSE)=0,"",VLOOKUP(VLOOKUP($N2537,IMPOSTAZIONI!$E$6:$I$13,5,FALSE),IMPOSTAZIONI!$B$25:$N$32,12,FALSE)))</f>
        <v/>
      </c>
      <c r="BW2537" s="221" t="str">
        <f t="shared" si="642"/>
        <v/>
      </c>
      <c r="BX2537" s="221" t="str">
        <f t="shared" si="643"/>
        <v/>
      </c>
      <c r="BY2537" s="221">
        <f t="shared" si="644"/>
        <v>0</v>
      </c>
      <c r="BZ2537" s="231">
        <f t="shared" si="645"/>
        <v>0</v>
      </c>
      <c r="CA2537" s="246">
        <f t="shared" si="646"/>
        <v>0</v>
      </c>
      <c r="CB2537" s="246">
        <f t="shared" si="647"/>
        <v>0</v>
      </c>
      <c r="CC2537" s="246" t="str">
        <f t="shared" si="648"/>
        <v/>
      </c>
      <c r="CD2537" s="246">
        <f t="shared" si="649"/>
        <v>5</v>
      </c>
      <c r="CE2537" s="246">
        <f t="shared" si="650"/>
        <v>0</v>
      </c>
      <c r="CF2537" s="276">
        <f t="shared" si="651"/>
        <v>0</v>
      </c>
      <c r="CG2537" s="277">
        <f t="shared" si="651"/>
        <v>0</v>
      </c>
      <c r="CH2537" s="277">
        <f t="shared" si="651"/>
        <v>0</v>
      </c>
      <c r="CI2537" s="278">
        <f t="shared" si="640"/>
        <v>0</v>
      </c>
      <c r="CJ2537" s="280">
        <f t="shared" si="652"/>
        <v>0</v>
      </c>
      <c r="CK2537" s="232">
        <f t="shared" si="653"/>
        <v>0</v>
      </c>
      <c r="CL2537" s="1"/>
    </row>
    <row r="2538" spans="1:90" ht="18" customHeight="1">
      <c r="A2538" s="1"/>
      <c r="B2538" s="1"/>
      <c r="C2538" s="314"/>
      <c r="D2538" s="287" t="str">
        <f t="shared" si="639"/>
        <v/>
      </c>
      <c r="E2538" s="449" t="str">
        <f t="shared" si="641"/>
        <v/>
      </c>
      <c r="F2538" s="450"/>
      <c r="G2538" s="451"/>
      <c r="H2538" s="452"/>
      <c r="I2538" s="453"/>
      <c r="J2538" s="453"/>
      <c r="K2538" s="453"/>
      <c r="L2538" s="453"/>
      <c r="M2538" s="454"/>
      <c r="N2538" s="455"/>
      <c r="O2538" s="456"/>
      <c r="P2538" s="456"/>
      <c r="Q2538" s="456"/>
      <c r="R2538" s="456"/>
      <c r="S2538" s="456"/>
      <c r="T2538" s="456"/>
      <c r="U2538" s="456"/>
      <c r="V2538" s="456"/>
      <c r="W2538" s="456"/>
      <c r="X2538" s="456"/>
      <c r="Y2538" s="456"/>
      <c r="Z2538" s="456"/>
      <c r="AA2538" s="456"/>
      <c r="AB2538" s="456"/>
      <c r="AC2538" s="456"/>
      <c r="AD2538" s="456"/>
      <c r="AE2538" s="457"/>
      <c r="AF2538" s="455"/>
      <c r="AG2538" s="456"/>
      <c r="AH2538" s="456"/>
      <c r="AI2538" s="456"/>
      <c r="AJ2538" s="456"/>
      <c r="AK2538" s="456"/>
      <c r="AL2538" s="456"/>
      <c r="AM2538" s="456"/>
      <c r="AN2538" s="457"/>
      <c r="AO2538" s="455"/>
      <c r="AP2538" s="456"/>
      <c r="AQ2538" s="456"/>
      <c r="AR2538" s="456"/>
      <c r="AS2538" s="456"/>
      <c r="AT2538" s="456"/>
      <c r="AU2538" s="456"/>
      <c r="AV2538" s="456"/>
      <c r="AW2538" s="456"/>
      <c r="AX2538" s="456"/>
      <c r="AY2538" s="456"/>
      <c r="AZ2538" s="456"/>
      <c r="BA2538" s="456"/>
      <c r="BB2538" s="456"/>
      <c r="BC2538" s="456"/>
      <c r="BD2538" s="456"/>
      <c r="BE2538" s="456"/>
      <c r="BF2538" s="456"/>
      <c r="BG2538" s="457"/>
      <c r="BH2538" s="458"/>
      <c r="BI2538" s="459"/>
      <c r="BJ2538" s="459"/>
      <c r="BK2538" s="459"/>
      <c r="BL2538" s="459"/>
      <c r="BM2538" s="460"/>
      <c r="BN2538" s="314"/>
      <c r="BO2538" s="314"/>
      <c r="BP2538" s="1"/>
      <c r="BQ2538" s="120">
        <f>IF($F$3="","",IF(N2538=$F$3,COUNTIF(BQ$23:BQ2537,"&gt;0")+1,0))</f>
        <v>0</v>
      </c>
      <c r="BR2538" s="1"/>
      <c r="BS2538" s="20" t="str">
        <f>IF($N2538="","",IF(VLOOKUP(VLOOKUP($N2538,IMPOSTAZIONI!$E$6:$I$13,5,FALSE),IMPOSTAZIONI!$B$25:$N$32,3,FALSE)=0,"",VLOOKUP(VLOOKUP($N2538,IMPOSTAZIONI!$E$6:$I$13,5,FALSE),IMPOSTAZIONI!$B$25:$N$32,3,FALSE)))</f>
        <v/>
      </c>
      <c r="BT2538" s="20" t="str">
        <f>IF($N2538="","",IF(VLOOKUP(VLOOKUP($N2538,IMPOSTAZIONI!$E$6:$I$13,5,FALSE),IMPOSTAZIONI!$B$25:$N$32,6,FALSE)=0,"",VLOOKUP(VLOOKUP($N2538,IMPOSTAZIONI!$E$6:$I$13,5,FALSE),IMPOSTAZIONI!$B$25:$N$32,6,FALSE)))</f>
        <v/>
      </c>
      <c r="BU2538" s="20" t="str">
        <f>IF($N2538="","",IF(VLOOKUP(VLOOKUP($N2538,IMPOSTAZIONI!$E$6:$I$13,5,FALSE),IMPOSTAZIONI!$B$25:$N$32,9,FALSE)=0,"",VLOOKUP(VLOOKUP($N2538,IMPOSTAZIONI!$E$6:$I$13,5,FALSE),IMPOSTAZIONI!$B$25:$N$32,9,FALSE)))</f>
        <v/>
      </c>
      <c r="BV2538" s="20" t="str">
        <f>IF($N2538="","",IF(VLOOKUP(VLOOKUP($N2538,IMPOSTAZIONI!$E$6:$I$13,5,FALSE),IMPOSTAZIONI!$B$25:$N$32,12,FALSE)=0,"",VLOOKUP(VLOOKUP($N2538,IMPOSTAZIONI!$E$6:$I$13,5,FALSE),IMPOSTAZIONI!$B$25:$N$32,12,FALSE)))</f>
        <v/>
      </c>
      <c r="BW2538" s="221" t="str">
        <f t="shared" si="642"/>
        <v/>
      </c>
      <c r="BX2538" s="221" t="str">
        <f t="shared" si="643"/>
        <v/>
      </c>
      <c r="BY2538" s="221">
        <f t="shared" si="644"/>
        <v>0</v>
      </c>
      <c r="BZ2538" s="231">
        <f t="shared" si="645"/>
        <v>0</v>
      </c>
      <c r="CA2538" s="246">
        <f t="shared" si="646"/>
        <v>0</v>
      </c>
      <c r="CB2538" s="246">
        <f t="shared" si="647"/>
        <v>0</v>
      </c>
      <c r="CC2538" s="246" t="str">
        <f t="shared" si="648"/>
        <v/>
      </c>
      <c r="CD2538" s="246">
        <f t="shared" si="649"/>
        <v>5</v>
      </c>
      <c r="CE2538" s="246">
        <f t="shared" si="650"/>
        <v>0</v>
      </c>
      <c r="CF2538" s="276">
        <f t="shared" si="651"/>
        <v>0</v>
      </c>
      <c r="CG2538" s="277">
        <f t="shared" si="651"/>
        <v>0</v>
      </c>
      <c r="CH2538" s="277">
        <f t="shared" si="651"/>
        <v>0</v>
      </c>
      <c r="CI2538" s="278">
        <f t="shared" si="640"/>
        <v>0</v>
      </c>
      <c r="CJ2538" s="280">
        <f t="shared" si="652"/>
        <v>0</v>
      </c>
      <c r="CK2538" s="232">
        <f t="shared" si="653"/>
        <v>0</v>
      </c>
      <c r="CL2538" s="1"/>
    </row>
    <row r="2539" spans="1:90" ht="18" customHeight="1">
      <c r="A2539" s="1"/>
      <c r="B2539" s="1"/>
      <c r="C2539" s="314"/>
      <c r="D2539" s="287" t="str">
        <f t="shared" si="639"/>
        <v/>
      </c>
      <c r="E2539" s="449" t="str">
        <f t="shared" si="641"/>
        <v/>
      </c>
      <c r="F2539" s="450"/>
      <c r="G2539" s="451"/>
      <c r="H2539" s="452"/>
      <c r="I2539" s="453"/>
      <c r="J2539" s="453"/>
      <c r="K2539" s="453"/>
      <c r="L2539" s="453"/>
      <c r="M2539" s="454"/>
      <c r="N2539" s="455"/>
      <c r="O2539" s="456"/>
      <c r="P2539" s="456"/>
      <c r="Q2539" s="456"/>
      <c r="R2539" s="456"/>
      <c r="S2539" s="456"/>
      <c r="T2539" s="456"/>
      <c r="U2539" s="456"/>
      <c r="V2539" s="456"/>
      <c r="W2539" s="456"/>
      <c r="X2539" s="456"/>
      <c r="Y2539" s="456"/>
      <c r="Z2539" s="456"/>
      <c r="AA2539" s="456"/>
      <c r="AB2539" s="456"/>
      <c r="AC2539" s="456"/>
      <c r="AD2539" s="456"/>
      <c r="AE2539" s="457"/>
      <c r="AF2539" s="455"/>
      <c r="AG2539" s="456"/>
      <c r="AH2539" s="456"/>
      <c r="AI2539" s="456"/>
      <c r="AJ2539" s="456"/>
      <c r="AK2539" s="456"/>
      <c r="AL2539" s="456"/>
      <c r="AM2539" s="456"/>
      <c r="AN2539" s="457"/>
      <c r="AO2539" s="455"/>
      <c r="AP2539" s="456"/>
      <c r="AQ2539" s="456"/>
      <c r="AR2539" s="456"/>
      <c r="AS2539" s="456"/>
      <c r="AT2539" s="456"/>
      <c r="AU2539" s="456"/>
      <c r="AV2539" s="456"/>
      <c r="AW2539" s="456"/>
      <c r="AX2539" s="456"/>
      <c r="AY2539" s="456"/>
      <c r="AZ2539" s="456"/>
      <c r="BA2539" s="456"/>
      <c r="BB2539" s="456"/>
      <c r="BC2539" s="456"/>
      <c r="BD2539" s="456"/>
      <c r="BE2539" s="456"/>
      <c r="BF2539" s="456"/>
      <c r="BG2539" s="457"/>
      <c r="BH2539" s="458"/>
      <c r="BI2539" s="459"/>
      <c r="BJ2539" s="459"/>
      <c r="BK2539" s="459"/>
      <c r="BL2539" s="459"/>
      <c r="BM2539" s="460"/>
      <c r="BN2539" s="314"/>
      <c r="BO2539" s="314"/>
      <c r="BP2539" s="1"/>
      <c r="BQ2539" s="120">
        <f>IF($F$3="","",IF(N2539=$F$3,COUNTIF(BQ$23:BQ2538,"&gt;0")+1,0))</f>
        <v>0</v>
      </c>
      <c r="BR2539" s="1"/>
      <c r="BS2539" s="20" t="str">
        <f>IF($N2539="","",IF(VLOOKUP(VLOOKUP($N2539,IMPOSTAZIONI!$E$6:$I$13,5,FALSE),IMPOSTAZIONI!$B$25:$N$32,3,FALSE)=0,"",VLOOKUP(VLOOKUP($N2539,IMPOSTAZIONI!$E$6:$I$13,5,FALSE),IMPOSTAZIONI!$B$25:$N$32,3,FALSE)))</f>
        <v/>
      </c>
      <c r="BT2539" s="20" t="str">
        <f>IF($N2539="","",IF(VLOOKUP(VLOOKUP($N2539,IMPOSTAZIONI!$E$6:$I$13,5,FALSE),IMPOSTAZIONI!$B$25:$N$32,6,FALSE)=0,"",VLOOKUP(VLOOKUP($N2539,IMPOSTAZIONI!$E$6:$I$13,5,FALSE),IMPOSTAZIONI!$B$25:$N$32,6,FALSE)))</f>
        <v/>
      </c>
      <c r="BU2539" s="20" t="str">
        <f>IF($N2539="","",IF(VLOOKUP(VLOOKUP($N2539,IMPOSTAZIONI!$E$6:$I$13,5,FALSE),IMPOSTAZIONI!$B$25:$N$32,9,FALSE)=0,"",VLOOKUP(VLOOKUP($N2539,IMPOSTAZIONI!$E$6:$I$13,5,FALSE),IMPOSTAZIONI!$B$25:$N$32,9,FALSE)))</f>
        <v/>
      </c>
      <c r="BV2539" s="20" t="str">
        <f>IF($N2539="","",IF(VLOOKUP(VLOOKUP($N2539,IMPOSTAZIONI!$E$6:$I$13,5,FALSE),IMPOSTAZIONI!$B$25:$N$32,12,FALSE)=0,"",VLOOKUP(VLOOKUP($N2539,IMPOSTAZIONI!$E$6:$I$13,5,FALSE),IMPOSTAZIONI!$B$25:$N$32,12,FALSE)))</f>
        <v/>
      </c>
      <c r="BW2539" s="221" t="str">
        <f t="shared" si="642"/>
        <v/>
      </c>
      <c r="BX2539" s="221" t="str">
        <f t="shared" si="643"/>
        <v/>
      </c>
      <c r="BY2539" s="221">
        <f t="shared" si="644"/>
        <v>0</v>
      </c>
      <c r="BZ2539" s="231">
        <f t="shared" si="645"/>
        <v>0</v>
      </c>
      <c r="CA2539" s="246">
        <f t="shared" si="646"/>
        <v>0</v>
      </c>
      <c r="CB2539" s="246">
        <f t="shared" si="647"/>
        <v>0</v>
      </c>
      <c r="CC2539" s="246" t="str">
        <f t="shared" si="648"/>
        <v/>
      </c>
      <c r="CD2539" s="246">
        <f t="shared" si="649"/>
        <v>5</v>
      </c>
      <c r="CE2539" s="246">
        <f t="shared" si="650"/>
        <v>0</v>
      </c>
      <c r="CF2539" s="276">
        <f t="shared" si="651"/>
        <v>0</v>
      </c>
      <c r="CG2539" s="277">
        <f t="shared" si="651"/>
        <v>0</v>
      </c>
      <c r="CH2539" s="277">
        <f t="shared" si="651"/>
        <v>0</v>
      </c>
      <c r="CI2539" s="278">
        <f t="shared" si="640"/>
        <v>0</v>
      </c>
      <c r="CJ2539" s="280">
        <f t="shared" si="652"/>
        <v>0</v>
      </c>
      <c r="CK2539" s="232">
        <f t="shared" si="653"/>
        <v>0</v>
      </c>
      <c r="CL2539" s="1"/>
    </row>
    <row r="2540" spans="1:90" ht="18" customHeight="1">
      <c r="A2540" s="1"/>
      <c r="B2540" s="1"/>
      <c r="C2540" s="314"/>
      <c r="D2540" s="287" t="str">
        <f t="shared" si="639"/>
        <v/>
      </c>
      <c r="E2540" s="449" t="str">
        <f t="shared" si="641"/>
        <v/>
      </c>
      <c r="F2540" s="450"/>
      <c r="G2540" s="451"/>
      <c r="H2540" s="452"/>
      <c r="I2540" s="453"/>
      <c r="J2540" s="453"/>
      <c r="K2540" s="453"/>
      <c r="L2540" s="453"/>
      <c r="M2540" s="454"/>
      <c r="N2540" s="455"/>
      <c r="O2540" s="456"/>
      <c r="P2540" s="456"/>
      <c r="Q2540" s="456"/>
      <c r="R2540" s="456"/>
      <c r="S2540" s="456"/>
      <c r="T2540" s="456"/>
      <c r="U2540" s="456"/>
      <c r="V2540" s="456"/>
      <c r="W2540" s="456"/>
      <c r="X2540" s="456"/>
      <c r="Y2540" s="456"/>
      <c r="Z2540" s="456"/>
      <c r="AA2540" s="456"/>
      <c r="AB2540" s="456"/>
      <c r="AC2540" s="456"/>
      <c r="AD2540" s="456"/>
      <c r="AE2540" s="457"/>
      <c r="AF2540" s="455"/>
      <c r="AG2540" s="456"/>
      <c r="AH2540" s="456"/>
      <c r="AI2540" s="456"/>
      <c r="AJ2540" s="456"/>
      <c r="AK2540" s="456"/>
      <c r="AL2540" s="456"/>
      <c r="AM2540" s="456"/>
      <c r="AN2540" s="457"/>
      <c r="AO2540" s="455"/>
      <c r="AP2540" s="456"/>
      <c r="AQ2540" s="456"/>
      <c r="AR2540" s="456"/>
      <c r="AS2540" s="456"/>
      <c r="AT2540" s="456"/>
      <c r="AU2540" s="456"/>
      <c r="AV2540" s="456"/>
      <c r="AW2540" s="456"/>
      <c r="AX2540" s="456"/>
      <c r="AY2540" s="456"/>
      <c r="AZ2540" s="456"/>
      <c r="BA2540" s="456"/>
      <c r="BB2540" s="456"/>
      <c r="BC2540" s="456"/>
      <c r="BD2540" s="456"/>
      <c r="BE2540" s="456"/>
      <c r="BF2540" s="456"/>
      <c r="BG2540" s="457"/>
      <c r="BH2540" s="458"/>
      <c r="BI2540" s="459"/>
      <c r="BJ2540" s="459"/>
      <c r="BK2540" s="459"/>
      <c r="BL2540" s="459"/>
      <c r="BM2540" s="460"/>
      <c r="BN2540" s="314"/>
      <c r="BO2540" s="314"/>
      <c r="BP2540" s="1"/>
      <c r="BQ2540" s="120">
        <f>IF($F$3="","",IF(N2540=$F$3,COUNTIF(BQ$23:BQ2539,"&gt;0")+1,0))</f>
        <v>0</v>
      </c>
      <c r="BR2540" s="1"/>
      <c r="BS2540" s="20" t="str">
        <f>IF($N2540="","",IF(VLOOKUP(VLOOKUP($N2540,IMPOSTAZIONI!$E$6:$I$13,5,FALSE),IMPOSTAZIONI!$B$25:$N$32,3,FALSE)=0,"",VLOOKUP(VLOOKUP($N2540,IMPOSTAZIONI!$E$6:$I$13,5,FALSE),IMPOSTAZIONI!$B$25:$N$32,3,FALSE)))</f>
        <v/>
      </c>
      <c r="BT2540" s="20" t="str">
        <f>IF($N2540="","",IF(VLOOKUP(VLOOKUP($N2540,IMPOSTAZIONI!$E$6:$I$13,5,FALSE),IMPOSTAZIONI!$B$25:$N$32,6,FALSE)=0,"",VLOOKUP(VLOOKUP($N2540,IMPOSTAZIONI!$E$6:$I$13,5,FALSE),IMPOSTAZIONI!$B$25:$N$32,6,FALSE)))</f>
        <v/>
      </c>
      <c r="BU2540" s="20" t="str">
        <f>IF($N2540="","",IF(VLOOKUP(VLOOKUP($N2540,IMPOSTAZIONI!$E$6:$I$13,5,FALSE),IMPOSTAZIONI!$B$25:$N$32,9,FALSE)=0,"",VLOOKUP(VLOOKUP($N2540,IMPOSTAZIONI!$E$6:$I$13,5,FALSE),IMPOSTAZIONI!$B$25:$N$32,9,FALSE)))</f>
        <v/>
      </c>
      <c r="BV2540" s="20" t="str">
        <f>IF($N2540="","",IF(VLOOKUP(VLOOKUP($N2540,IMPOSTAZIONI!$E$6:$I$13,5,FALSE),IMPOSTAZIONI!$B$25:$N$32,12,FALSE)=0,"",VLOOKUP(VLOOKUP($N2540,IMPOSTAZIONI!$E$6:$I$13,5,FALSE),IMPOSTAZIONI!$B$25:$N$32,12,FALSE)))</f>
        <v/>
      </c>
      <c r="BW2540" s="221" t="str">
        <f t="shared" si="642"/>
        <v/>
      </c>
      <c r="BX2540" s="221" t="str">
        <f t="shared" si="643"/>
        <v/>
      </c>
      <c r="BY2540" s="221">
        <f t="shared" si="644"/>
        <v>0</v>
      </c>
      <c r="BZ2540" s="231">
        <f t="shared" si="645"/>
        <v>0</v>
      </c>
      <c r="CA2540" s="246">
        <f t="shared" si="646"/>
        <v>0</v>
      </c>
      <c r="CB2540" s="246">
        <f t="shared" si="647"/>
        <v>0</v>
      </c>
      <c r="CC2540" s="246" t="str">
        <f t="shared" si="648"/>
        <v/>
      </c>
      <c r="CD2540" s="246">
        <f t="shared" si="649"/>
        <v>5</v>
      </c>
      <c r="CE2540" s="246">
        <f t="shared" si="650"/>
        <v>0</v>
      </c>
      <c r="CF2540" s="276">
        <f t="shared" si="651"/>
        <v>0</v>
      </c>
      <c r="CG2540" s="277">
        <f t="shared" si="651"/>
        <v>0</v>
      </c>
      <c r="CH2540" s="277">
        <f t="shared" si="651"/>
        <v>0</v>
      </c>
      <c r="CI2540" s="278">
        <f t="shared" si="640"/>
        <v>0</v>
      </c>
      <c r="CJ2540" s="280">
        <f t="shared" si="652"/>
        <v>0</v>
      </c>
      <c r="CK2540" s="232">
        <f t="shared" si="653"/>
        <v>0</v>
      </c>
      <c r="CL2540" s="1"/>
    </row>
    <row r="2541" spans="1:90" ht="18" customHeight="1">
      <c r="A2541" s="1"/>
      <c r="B2541" s="1"/>
      <c r="C2541" s="314"/>
      <c r="D2541" s="287" t="str">
        <f t="shared" si="639"/>
        <v/>
      </c>
      <c r="E2541" s="449" t="str">
        <f t="shared" si="641"/>
        <v/>
      </c>
      <c r="F2541" s="450"/>
      <c r="G2541" s="451"/>
      <c r="H2541" s="452"/>
      <c r="I2541" s="453"/>
      <c r="J2541" s="453"/>
      <c r="K2541" s="453"/>
      <c r="L2541" s="453"/>
      <c r="M2541" s="454"/>
      <c r="N2541" s="455"/>
      <c r="O2541" s="456"/>
      <c r="P2541" s="456"/>
      <c r="Q2541" s="456"/>
      <c r="R2541" s="456"/>
      <c r="S2541" s="456"/>
      <c r="T2541" s="456"/>
      <c r="U2541" s="456"/>
      <c r="V2541" s="456"/>
      <c r="W2541" s="456"/>
      <c r="X2541" s="456"/>
      <c r="Y2541" s="456"/>
      <c r="Z2541" s="456"/>
      <c r="AA2541" s="456"/>
      <c r="AB2541" s="456"/>
      <c r="AC2541" s="456"/>
      <c r="AD2541" s="456"/>
      <c r="AE2541" s="457"/>
      <c r="AF2541" s="455"/>
      <c r="AG2541" s="456"/>
      <c r="AH2541" s="456"/>
      <c r="AI2541" s="456"/>
      <c r="AJ2541" s="456"/>
      <c r="AK2541" s="456"/>
      <c r="AL2541" s="456"/>
      <c r="AM2541" s="456"/>
      <c r="AN2541" s="457"/>
      <c r="AO2541" s="455"/>
      <c r="AP2541" s="456"/>
      <c r="AQ2541" s="456"/>
      <c r="AR2541" s="456"/>
      <c r="AS2541" s="456"/>
      <c r="AT2541" s="456"/>
      <c r="AU2541" s="456"/>
      <c r="AV2541" s="456"/>
      <c r="AW2541" s="456"/>
      <c r="AX2541" s="456"/>
      <c r="AY2541" s="456"/>
      <c r="AZ2541" s="456"/>
      <c r="BA2541" s="456"/>
      <c r="BB2541" s="456"/>
      <c r="BC2541" s="456"/>
      <c r="BD2541" s="456"/>
      <c r="BE2541" s="456"/>
      <c r="BF2541" s="456"/>
      <c r="BG2541" s="457"/>
      <c r="BH2541" s="458"/>
      <c r="BI2541" s="459"/>
      <c r="BJ2541" s="459"/>
      <c r="BK2541" s="459"/>
      <c r="BL2541" s="459"/>
      <c r="BM2541" s="460"/>
      <c r="BN2541" s="314"/>
      <c r="BO2541" s="314"/>
      <c r="BP2541" s="1"/>
      <c r="BQ2541" s="120">
        <f>IF($F$3="","",IF(N2541=$F$3,COUNTIF(BQ$23:BQ2540,"&gt;0")+1,0))</f>
        <v>0</v>
      </c>
      <c r="BR2541" s="1"/>
      <c r="BS2541" s="20" t="str">
        <f>IF($N2541="","",IF(VLOOKUP(VLOOKUP($N2541,IMPOSTAZIONI!$E$6:$I$13,5,FALSE),IMPOSTAZIONI!$B$25:$N$32,3,FALSE)=0,"",VLOOKUP(VLOOKUP($N2541,IMPOSTAZIONI!$E$6:$I$13,5,FALSE),IMPOSTAZIONI!$B$25:$N$32,3,FALSE)))</f>
        <v/>
      </c>
      <c r="BT2541" s="20" t="str">
        <f>IF($N2541="","",IF(VLOOKUP(VLOOKUP($N2541,IMPOSTAZIONI!$E$6:$I$13,5,FALSE),IMPOSTAZIONI!$B$25:$N$32,6,FALSE)=0,"",VLOOKUP(VLOOKUP($N2541,IMPOSTAZIONI!$E$6:$I$13,5,FALSE),IMPOSTAZIONI!$B$25:$N$32,6,FALSE)))</f>
        <v/>
      </c>
      <c r="BU2541" s="20" t="str">
        <f>IF($N2541="","",IF(VLOOKUP(VLOOKUP($N2541,IMPOSTAZIONI!$E$6:$I$13,5,FALSE),IMPOSTAZIONI!$B$25:$N$32,9,FALSE)=0,"",VLOOKUP(VLOOKUP($N2541,IMPOSTAZIONI!$E$6:$I$13,5,FALSE),IMPOSTAZIONI!$B$25:$N$32,9,FALSE)))</f>
        <v/>
      </c>
      <c r="BV2541" s="20" t="str">
        <f>IF($N2541="","",IF(VLOOKUP(VLOOKUP($N2541,IMPOSTAZIONI!$E$6:$I$13,5,FALSE),IMPOSTAZIONI!$B$25:$N$32,12,FALSE)=0,"",VLOOKUP(VLOOKUP($N2541,IMPOSTAZIONI!$E$6:$I$13,5,FALSE),IMPOSTAZIONI!$B$25:$N$32,12,FALSE)))</f>
        <v/>
      </c>
      <c r="BW2541" s="221" t="str">
        <f t="shared" si="642"/>
        <v/>
      </c>
      <c r="BX2541" s="221" t="str">
        <f t="shared" si="643"/>
        <v/>
      </c>
      <c r="BY2541" s="221">
        <f t="shared" si="644"/>
        <v>0</v>
      </c>
      <c r="BZ2541" s="231">
        <f t="shared" si="645"/>
        <v>0</v>
      </c>
      <c r="CA2541" s="246">
        <f t="shared" si="646"/>
        <v>0</v>
      </c>
      <c r="CB2541" s="246">
        <f t="shared" si="647"/>
        <v>0</v>
      </c>
      <c r="CC2541" s="246" t="str">
        <f t="shared" si="648"/>
        <v/>
      </c>
      <c r="CD2541" s="246">
        <f t="shared" si="649"/>
        <v>5</v>
      </c>
      <c r="CE2541" s="246">
        <f t="shared" si="650"/>
        <v>0</v>
      </c>
      <c r="CF2541" s="276">
        <f t="shared" si="651"/>
        <v>0</v>
      </c>
      <c r="CG2541" s="277">
        <f t="shared" si="651"/>
        <v>0</v>
      </c>
      <c r="CH2541" s="277">
        <f t="shared" si="651"/>
        <v>0</v>
      </c>
      <c r="CI2541" s="278">
        <f t="shared" si="640"/>
        <v>0</v>
      </c>
      <c r="CJ2541" s="280">
        <f t="shared" si="652"/>
        <v>0</v>
      </c>
      <c r="CK2541" s="232">
        <f t="shared" si="653"/>
        <v>0</v>
      </c>
      <c r="CL2541" s="1"/>
    </row>
    <row r="2542" spans="1:90" ht="18" customHeight="1">
      <c r="A2542" s="1"/>
      <c r="B2542" s="1"/>
      <c r="C2542" s="314"/>
      <c r="D2542" s="287" t="str">
        <f t="shared" si="639"/>
        <v/>
      </c>
      <c r="E2542" s="449" t="str">
        <f t="shared" si="641"/>
        <v/>
      </c>
      <c r="F2542" s="450"/>
      <c r="G2542" s="451"/>
      <c r="H2542" s="452"/>
      <c r="I2542" s="453"/>
      <c r="J2542" s="453"/>
      <c r="K2542" s="453"/>
      <c r="L2542" s="453"/>
      <c r="M2542" s="454"/>
      <c r="N2542" s="455"/>
      <c r="O2542" s="456"/>
      <c r="P2542" s="456"/>
      <c r="Q2542" s="456"/>
      <c r="R2542" s="456"/>
      <c r="S2542" s="456"/>
      <c r="T2542" s="456"/>
      <c r="U2542" s="456"/>
      <c r="V2542" s="456"/>
      <c r="W2542" s="456"/>
      <c r="X2542" s="456"/>
      <c r="Y2542" s="456"/>
      <c r="Z2542" s="456"/>
      <c r="AA2542" s="456"/>
      <c r="AB2542" s="456"/>
      <c r="AC2542" s="456"/>
      <c r="AD2542" s="456"/>
      <c r="AE2542" s="457"/>
      <c r="AF2542" s="455"/>
      <c r="AG2542" s="456"/>
      <c r="AH2542" s="456"/>
      <c r="AI2542" s="456"/>
      <c r="AJ2542" s="456"/>
      <c r="AK2542" s="456"/>
      <c r="AL2542" s="456"/>
      <c r="AM2542" s="456"/>
      <c r="AN2542" s="457"/>
      <c r="AO2542" s="455"/>
      <c r="AP2542" s="456"/>
      <c r="AQ2542" s="456"/>
      <c r="AR2542" s="456"/>
      <c r="AS2542" s="456"/>
      <c r="AT2542" s="456"/>
      <c r="AU2542" s="456"/>
      <c r="AV2542" s="456"/>
      <c r="AW2542" s="456"/>
      <c r="AX2542" s="456"/>
      <c r="AY2542" s="456"/>
      <c r="AZ2542" s="456"/>
      <c r="BA2542" s="456"/>
      <c r="BB2542" s="456"/>
      <c r="BC2542" s="456"/>
      <c r="BD2542" s="456"/>
      <c r="BE2542" s="456"/>
      <c r="BF2542" s="456"/>
      <c r="BG2542" s="457"/>
      <c r="BH2542" s="458"/>
      <c r="BI2542" s="459"/>
      <c r="BJ2542" s="459"/>
      <c r="BK2542" s="459"/>
      <c r="BL2542" s="459"/>
      <c r="BM2542" s="460"/>
      <c r="BN2542" s="314"/>
      <c r="BO2542" s="314"/>
      <c r="BP2542" s="1"/>
      <c r="BQ2542" s="120">
        <f>IF($F$3="","",IF(N2542=$F$3,COUNTIF(BQ$23:BQ2541,"&gt;0")+1,0))</f>
        <v>0</v>
      </c>
      <c r="BR2542" s="1"/>
      <c r="BS2542" s="20" t="str">
        <f>IF($N2542="","",IF(VLOOKUP(VLOOKUP($N2542,IMPOSTAZIONI!$E$6:$I$13,5,FALSE),IMPOSTAZIONI!$B$25:$N$32,3,FALSE)=0,"",VLOOKUP(VLOOKUP($N2542,IMPOSTAZIONI!$E$6:$I$13,5,FALSE),IMPOSTAZIONI!$B$25:$N$32,3,FALSE)))</f>
        <v/>
      </c>
      <c r="BT2542" s="20" t="str">
        <f>IF($N2542="","",IF(VLOOKUP(VLOOKUP($N2542,IMPOSTAZIONI!$E$6:$I$13,5,FALSE),IMPOSTAZIONI!$B$25:$N$32,6,FALSE)=0,"",VLOOKUP(VLOOKUP($N2542,IMPOSTAZIONI!$E$6:$I$13,5,FALSE),IMPOSTAZIONI!$B$25:$N$32,6,FALSE)))</f>
        <v/>
      </c>
      <c r="BU2542" s="20" t="str">
        <f>IF($N2542="","",IF(VLOOKUP(VLOOKUP($N2542,IMPOSTAZIONI!$E$6:$I$13,5,FALSE),IMPOSTAZIONI!$B$25:$N$32,9,FALSE)=0,"",VLOOKUP(VLOOKUP($N2542,IMPOSTAZIONI!$E$6:$I$13,5,FALSE),IMPOSTAZIONI!$B$25:$N$32,9,FALSE)))</f>
        <v/>
      </c>
      <c r="BV2542" s="20" t="str">
        <f>IF($N2542="","",IF(VLOOKUP(VLOOKUP($N2542,IMPOSTAZIONI!$E$6:$I$13,5,FALSE),IMPOSTAZIONI!$B$25:$N$32,12,FALSE)=0,"",VLOOKUP(VLOOKUP($N2542,IMPOSTAZIONI!$E$6:$I$13,5,FALSE),IMPOSTAZIONI!$B$25:$N$32,12,FALSE)))</f>
        <v/>
      </c>
      <c r="BW2542" s="221" t="str">
        <f t="shared" si="642"/>
        <v/>
      </c>
      <c r="BX2542" s="221" t="str">
        <f t="shared" si="643"/>
        <v/>
      </c>
      <c r="BY2542" s="221">
        <f t="shared" si="644"/>
        <v>0</v>
      </c>
      <c r="BZ2542" s="231">
        <f t="shared" si="645"/>
        <v>0</v>
      </c>
      <c r="CA2542" s="246">
        <f t="shared" si="646"/>
        <v>0</v>
      </c>
      <c r="CB2542" s="246">
        <f t="shared" si="647"/>
        <v>0</v>
      </c>
      <c r="CC2542" s="246" t="str">
        <f t="shared" si="648"/>
        <v/>
      </c>
      <c r="CD2542" s="246">
        <f t="shared" si="649"/>
        <v>5</v>
      </c>
      <c r="CE2542" s="246">
        <f t="shared" si="650"/>
        <v>0</v>
      </c>
      <c r="CF2542" s="276">
        <f t="shared" si="651"/>
        <v>0</v>
      </c>
      <c r="CG2542" s="277">
        <f t="shared" si="651"/>
        <v>0</v>
      </c>
      <c r="CH2542" s="277">
        <f t="shared" si="651"/>
        <v>0</v>
      </c>
      <c r="CI2542" s="278">
        <f t="shared" si="640"/>
        <v>0</v>
      </c>
      <c r="CJ2542" s="280">
        <f t="shared" si="652"/>
        <v>0</v>
      </c>
      <c r="CK2542" s="232">
        <f t="shared" si="653"/>
        <v>0</v>
      </c>
      <c r="CL2542" s="1"/>
    </row>
    <row r="2543" spans="1:90" ht="18" customHeight="1">
      <c r="A2543" s="1"/>
      <c r="B2543" s="1"/>
      <c r="C2543" s="314"/>
      <c r="D2543" s="287" t="str">
        <f t="shared" si="639"/>
        <v/>
      </c>
      <c r="E2543" s="449" t="str">
        <f t="shared" si="641"/>
        <v/>
      </c>
      <c r="F2543" s="450"/>
      <c r="G2543" s="451"/>
      <c r="H2543" s="452"/>
      <c r="I2543" s="453"/>
      <c r="J2543" s="453"/>
      <c r="K2543" s="453"/>
      <c r="L2543" s="453"/>
      <c r="M2543" s="454"/>
      <c r="N2543" s="455"/>
      <c r="O2543" s="456"/>
      <c r="P2543" s="456"/>
      <c r="Q2543" s="456"/>
      <c r="R2543" s="456"/>
      <c r="S2543" s="456"/>
      <c r="T2543" s="456"/>
      <c r="U2543" s="456"/>
      <c r="V2543" s="456"/>
      <c r="W2543" s="456"/>
      <c r="X2543" s="456"/>
      <c r="Y2543" s="456"/>
      <c r="Z2543" s="456"/>
      <c r="AA2543" s="456"/>
      <c r="AB2543" s="456"/>
      <c r="AC2543" s="456"/>
      <c r="AD2543" s="456"/>
      <c r="AE2543" s="457"/>
      <c r="AF2543" s="455"/>
      <c r="AG2543" s="456"/>
      <c r="AH2543" s="456"/>
      <c r="AI2543" s="456"/>
      <c r="AJ2543" s="456"/>
      <c r="AK2543" s="456"/>
      <c r="AL2543" s="456"/>
      <c r="AM2543" s="456"/>
      <c r="AN2543" s="457"/>
      <c r="AO2543" s="455"/>
      <c r="AP2543" s="456"/>
      <c r="AQ2543" s="456"/>
      <c r="AR2543" s="456"/>
      <c r="AS2543" s="456"/>
      <c r="AT2543" s="456"/>
      <c r="AU2543" s="456"/>
      <c r="AV2543" s="456"/>
      <c r="AW2543" s="456"/>
      <c r="AX2543" s="456"/>
      <c r="AY2543" s="456"/>
      <c r="AZ2543" s="456"/>
      <c r="BA2543" s="456"/>
      <c r="BB2543" s="456"/>
      <c r="BC2543" s="456"/>
      <c r="BD2543" s="456"/>
      <c r="BE2543" s="456"/>
      <c r="BF2543" s="456"/>
      <c r="BG2543" s="457"/>
      <c r="BH2543" s="458"/>
      <c r="BI2543" s="459"/>
      <c r="BJ2543" s="459"/>
      <c r="BK2543" s="459"/>
      <c r="BL2543" s="459"/>
      <c r="BM2543" s="460"/>
      <c r="BN2543" s="314"/>
      <c r="BO2543" s="314"/>
      <c r="BP2543" s="1"/>
      <c r="BQ2543" s="120">
        <f>IF($F$3="","",IF(N2543=$F$3,COUNTIF(BQ$23:BQ2542,"&gt;0")+1,0))</f>
        <v>0</v>
      </c>
      <c r="BR2543" s="1"/>
      <c r="BS2543" s="20" t="str">
        <f>IF($N2543="","",IF(VLOOKUP(VLOOKUP($N2543,IMPOSTAZIONI!$E$6:$I$13,5,FALSE),IMPOSTAZIONI!$B$25:$N$32,3,FALSE)=0,"",VLOOKUP(VLOOKUP($N2543,IMPOSTAZIONI!$E$6:$I$13,5,FALSE),IMPOSTAZIONI!$B$25:$N$32,3,FALSE)))</f>
        <v/>
      </c>
      <c r="BT2543" s="20" t="str">
        <f>IF($N2543="","",IF(VLOOKUP(VLOOKUP($N2543,IMPOSTAZIONI!$E$6:$I$13,5,FALSE),IMPOSTAZIONI!$B$25:$N$32,6,FALSE)=0,"",VLOOKUP(VLOOKUP($N2543,IMPOSTAZIONI!$E$6:$I$13,5,FALSE),IMPOSTAZIONI!$B$25:$N$32,6,FALSE)))</f>
        <v/>
      </c>
      <c r="BU2543" s="20" t="str">
        <f>IF($N2543="","",IF(VLOOKUP(VLOOKUP($N2543,IMPOSTAZIONI!$E$6:$I$13,5,FALSE),IMPOSTAZIONI!$B$25:$N$32,9,FALSE)=0,"",VLOOKUP(VLOOKUP($N2543,IMPOSTAZIONI!$E$6:$I$13,5,FALSE),IMPOSTAZIONI!$B$25:$N$32,9,FALSE)))</f>
        <v/>
      </c>
      <c r="BV2543" s="20" t="str">
        <f>IF($N2543="","",IF(VLOOKUP(VLOOKUP($N2543,IMPOSTAZIONI!$E$6:$I$13,5,FALSE),IMPOSTAZIONI!$B$25:$N$32,12,FALSE)=0,"",VLOOKUP(VLOOKUP($N2543,IMPOSTAZIONI!$E$6:$I$13,5,FALSE),IMPOSTAZIONI!$B$25:$N$32,12,FALSE)))</f>
        <v/>
      </c>
      <c r="BW2543" s="221" t="str">
        <f t="shared" si="642"/>
        <v/>
      </c>
      <c r="BX2543" s="221" t="str">
        <f t="shared" si="643"/>
        <v/>
      </c>
      <c r="BY2543" s="221">
        <f t="shared" si="644"/>
        <v>0</v>
      </c>
      <c r="BZ2543" s="231">
        <f t="shared" si="645"/>
        <v>0</v>
      </c>
      <c r="CA2543" s="246">
        <f t="shared" si="646"/>
        <v>0</v>
      </c>
      <c r="CB2543" s="246">
        <f t="shared" si="647"/>
        <v>0</v>
      </c>
      <c r="CC2543" s="246" t="str">
        <f t="shared" si="648"/>
        <v/>
      </c>
      <c r="CD2543" s="246">
        <f t="shared" si="649"/>
        <v>5</v>
      </c>
      <c r="CE2543" s="246">
        <f t="shared" si="650"/>
        <v>0</v>
      </c>
      <c r="CF2543" s="276">
        <f t="shared" si="651"/>
        <v>0</v>
      </c>
      <c r="CG2543" s="277">
        <f t="shared" si="651"/>
        <v>0</v>
      </c>
      <c r="CH2543" s="277">
        <f t="shared" si="651"/>
        <v>0</v>
      </c>
      <c r="CI2543" s="278">
        <f t="shared" si="640"/>
        <v>0</v>
      </c>
      <c r="CJ2543" s="280">
        <f t="shared" si="652"/>
        <v>0</v>
      </c>
      <c r="CK2543" s="232">
        <f t="shared" si="653"/>
        <v>0</v>
      </c>
      <c r="CL2543" s="1"/>
    </row>
    <row r="2544" spans="1:90" ht="18" customHeight="1">
      <c r="A2544" s="1"/>
      <c r="B2544" s="1"/>
      <c r="C2544" s="314"/>
      <c r="D2544" s="287" t="str">
        <f t="shared" si="639"/>
        <v/>
      </c>
      <c r="E2544" s="449" t="str">
        <f t="shared" si="641"/>
        <v/>
      </c>
      <c r="F2544" s="450"/>
      <c r="G2544" s="451"/>
      <c r="H2544" s="452"/>
      <c r="I2544" s="453"/>
      <c r="J2544" s="453"/>
      <c r="K2544" s="453"/>
      <c r="L2544" s="453"/>
      <c r="M2544" s="454"/>
      <c r="N2544" s="455"/>
      <c r="O2544" s="456"/>
      <c r="P2544" s="456"/>
      <c r="Q2544" s="456"/>
      <c r="R2544" s="456"/>
      <c r="S2544" s="456"/>
      <c r="T2544" s="456"/>
      <c r="U2544" s="456"/>
      <c r="V2544" s="456"/>
      <c r="W2544" s="456"/>
      <c r="X2544" s="456"/>
      <c r="Y2544" s="456"/>
      <c r="Z2544" s="456"/>
      <c r="AA2544" s="456"/>
      <c r="AB2544" s="456"/>
      <c r="AC2544" s="456"/>
      <c r="AD2544" s="456"/>
      <c r="AE2544" s="457"/>
      <c r="AF2544" s="455"/>
      <c r="AG2544" s="456"/>
      <c r="AH2544" s="456"/>
      <c r="AI2544" s="456"/>
      <c r="AJ2544" s="456"/>
      <c r="AK2544" s="456"/>
      <c r="AL2544" s="456"/>
      <c r="AM2544" s="456"/>
      <c r="AN2544" s="457"/>
      <c r="AO2544" s="455"/>
      <c r="AP2544" s="456"/>
      <c r="AQ2544" s="456"/>
      <c r="AR2544" s="456"/>
      <c r="AS2544" s="456"/>
      <c r="AT2544" s="456"/>
      <c r="AU2544" s="456"/>
      <c r="AV2544" s="456"/>
      <c r="AW2544" s="456"/>
      <c r="AX2544" s="456"/>
      <c r="AY2544" s="456"/>
      <c r="AZ2544" s="456"/>
      <c r="BA2544" s="456"/>
      <c r="BB2544" s="456"/>
      <c r="BC2544" s="456"/>
      <c r="BD2544" s="456"/>
      <c r="BE2544" s="456"/>
      <c r="BF2544" s="456"/>
      <c r="BG2544" s="457"/>
      <c r="BH2544" s="458"/>
      <c r="BI2544" s="459"/>
      <c r="BJ2544" s="459"/>
      <c r="BK2544" s="459"/>
      <c r="BL2544" s="459"/>
      <c r="BM2544" s="460"/>
      <c r="BN2544" s="314"/>
      <c r="BO2544" s="314"/>
      <c r="BP2544" s="1"/>
      <c r="BQ2544" s="120">
        <f>IF($F$3="","",IF(N2544=$F$3,COUNTIF(BQ$23:BQ2543,"&gt;0")+1,0))</f>
        <v>0</v>
      </c>
      <c r="BR2544" s="1"/>
      <c r="BS2544" s="20" t="str">
        <f>IF($N2544="","",IF(VLOOKUP(VLOOKUP($N2544,IMPOSTAZIONI!$E$6:$I$13,5,FALSE),IMPOSTAZIONI!$B$25:$N$32,3,FALSE)=0,"",VLOOKUP(VLOOKUP($N2544,IMPOSTAZIONI!$E$6:$I$13,5,FALSE),IMPOSTAZIONI!$B$25:$N$32,3,FALSE)))</f>
        <v/>
      </c>
      <c r="BT2544" s="20" t="str">
        <f>IF($N2544="","",IF(VLOOKUP(VLOOKUP($N2544,IMPOSTAZIONI!$E$6:$I$13,5,FALSE),IMPOSTAZIONI!$B$25:$N$32,6,FALSE)=0,"",VLOOKUP(VLOOKUP($N2544,IMPOSTAZIONI!$E$6:$I$13,5,FALSE),IMPOSTAZIONI!$B$25:$N$32,6,FALSE)))</f>
        <v/>
      </c>
      <c r="BU2544" s="20" t="str">
        <f>IF($N2544="","",IF(VLOOKUP(VLOOKUP($N2544,IMPOSTAZIONI!$E$6:$I$13,5,FALSE),IMPOSTAZIONI!$B$25:$N$32,9,FALSE)=0,"",VLOOKUP(VLOOKUP($N2544,IMPOSTAZIONI!$E$6:$I$13,5,FALSE),IMPOSTAZIONI!$B$25:$N$32,9,FALSE)))</f>
        <v/>
      </c>
      <c r="BV2544" s="20" t="str">
        <f>IF($N2544="","",IF(VLOOKUP(VLOOKUP($N2544,IMPOSTAZIONI!$E$6:$I$13,5,FALSE),IMPOSTAZIONI!$B$25:$N$32,12,FALSE)=0,"",VLOOKUP(VLOOKUP($N2544,IMPOSTAZIONI!$E$6:$I$13,5,FALSE),IMPOSTAZIONI!$B$25:$N$32,12,FALSE)))</f>
        <v/>
      </c>
      <c r="BW2544" s="221" t="str">
        <f t="shared" si="642"/>
        <v/>
      </c>
      <c r="BX2544" s="221" t="str">
        <f t="shared" si="643"/>
        <v/>
      </c>
      <c r="BY2544" s="221">
        <f t="shared" si="644"/>
        <v>0</v>
      </c>
      <c r="BZ2544" s="231">
        <f t="shared" si="645"/>
        <v>0</v>
      </c>
      <c r="CA2544" s="246">
        <f t="shared" si="646"/>
        <v>0</v>
      </c>
      <c r="CB2544" s="246">
        <f t="shared" si="647"/>
        <v>0</v>
      </c>
      <c r="CC2544" s="246" t="str">
        <f t="shared" si="648"/>
        <v/>
      </c>
      <c r="CD2544" s="246">
        <f t="shared" si="649"/>
        <v>5</v>
      </c>
      <c r="CE2544" s="246">
        <f t="shared" si="650"/>
        <v>0</v>
      </c>
      <c r="CF2544" s="276">
        <f t="shared" si="651"/>
        <v>0</v>
      </c>
      <c r="CG2544" s="277">
        <f t="shared" si="651"/>
        <v>0</v>
      </c>
      <c r="CH2544" s="277">
        <f t="shared" si="651"/>
        <v>0</v>
      </c>
      <c r="CI2544" s="278">
        <f t="shared" si="640"/>
        <v>0</v>
      </c>
      <c r="CJ2544" s="280">
        <f t="shared" si="652"/>
        <v>0</v>
      </c>
      <c r="CK2544" s="232">
        <f t="shared" si="653"/>
        <v>0</v>
      </c>
      <c r="CL2544" s="1"/>
    </row>
    <row r="2545" spans="1:90" ht="18" customHeight="1">
      <c r="A2545" s="1"/>
      <c r="B2545" s="1"/>
      <c r="C2545" s="314"/>
      <c r="D2545" s="287" t="str">
        <f t="shared" ref="D2545:D2608" si="654">IF(BY2545=1,"Errore",IF(BY2545=2,"+ EVN nel gg.",""))</f>
        <v/>
      </c>
      <c r="E2545" s="449" t="str">
        <f t="shared" si="641"/>
        <v/>
      </c>
      <c r="F2545" s="450"/>
      <c r="G2545" s="451"/>
      <c r="H2545" s="452"/>
      <c r="I2545" s="453"/>
      <c r="J2545" s="453"/>
      <c r="K2545" s="453"/>
      <c r="L2545" s="453"/>
      <c r="M2545" s="454"/>
      <c r="N2545" s="455"/>
      <c r="O2545" s="456"/>
      <c r="P2545" s="456"/>
      <c r="Q2545" s="456"/>
      <c r="R2545" s="456"/>
      <c r="S2545" s="456"/>
      <c r="T2545" s="456"/>
      <c r="U2545" s="456"/>
      <c r="V2545" s="456"/>
      <c r="W2545" s="456"/>
      <c r="X2545" s="456"/>
      <c r="Y2545" s="456"/>
      <c r="Z2545" s="456"/>
      <c r="AA2545" s="456"/>
      <c r="AB2545" s="456"/>
      <c r="AC2545" s="456"/>
      <c r="AD2545" s="456"/>
      <c r="AE2545" s="457"/>
      <c r="AF2545" s="455"/>
      <c r="AG2545" s="456"/>
      <c r="AH2545" s="456"/>
      <c r="AI2545" s="456"/>
      <c r="AJ2545" s="456"/>
      <c r="AK2545" s="456"/>
      <c r="AL2545" s="456"/>
      <c r="AM2545" s="456"/>
      <c r="AN2545" s="457"/>
      <c r="AO2545" s="455"/>
      <c r="AP2545" s="456"/>
      <c r="AQ2545" s="456"/>
      <c r="AR2545" s="456"/>
      <c r="AS2545" s="456"/>
      <c r="AT2545" s="456"/>
      <c r="AU2545" s="456"/>
      <c r="AV2545" s="456"/>
      <c r="AW2545" s="456"/>
      <c r="AX2545" s="456"/>
      <c r="AY2545" s="456"/>
      <c r="AZ2545" s="456"/>
      <c r="BA2545" s="456"/>
      <c r="BB2545" s="456"/>
      <c r="BC2545" s="456"/>
      <c r="BD2545" s="456"/>
      <c r="BE2545" s="456"/>
      <c r="BF2545" s="456"/>
      <c r="BG2545" s="457"/>
      <c r="BH2545" s="458"/>
      <c r="BI2545" s="459"/>
      <c r="BJ2545" s="459"/>
      <c r="BK2545" s="459"/>
      <c r="BL2545" s="459"/>
      <c r="BM2545" s="460"/>
      <c r="BN2545" s="314"/>
      <c r="BO2545" s="314"/>
      <c r="BP2545" s="1"/>
      <c r="BQ2545" s="120">
        <f>IF($F$3="","",IF(N2545=$F$3,COUNTIF(BQ$23:BQ2544,"&gt;0")+1,0))</f>
        <v>0</v>
      </c>
      <c r="BR2545" s="1"/>
      <c r="BS2545" s="20" t="str">
        <f>IF($N2545="","",IF(VLOOKUP(VLOOKUP($N2545,IMPOSTAZIONI!$E$6:$I$13,5,FALSE),IMPOSTAZIONI!$B$25:$N$32,3,FALSE)=0,"",VLOOKUP(VLOOKUP($N2545,IMPOSTAZIONI!$E$6:$I$13,5,FALSE),IMPOSTAZIONI!$B$25:$N$32,3,FALSE)))</f>
        <v/>
      </c>
      <c r="BT2545" s="20" t="str">
        <f>IF($N2545="","",IF(VLOOKUP(VLOOKUP($N2545,IMPOSTAZIONI!$E$6:$I$13,5,FALSE),IMPOSTAZIONI!$B$25:$N$32,6,FALSE)=0,"",VLOOKUP(VLOOKUP($N2545,IMPOSTAZIONI!$E$6:$I$13,5,FALSE),IMPOSTAZIONI!$B$25:$N$32,6,FALSE)))</f>
        <v/>
      </c>
      <c r="BU2545" s="20" t="str">
        <f>IF($N2545="","",IF(VLOOKUP(VLOOKUP($N2545,IMPOSTAZIONI!$E$6:$I$13,5,FALSE),IMPOSTAZIONI!$B$25:$N$32,9,FALSE)=0,"",VLOOKUP(VLOOKUP($N2545,IMPOSTAZIONI!$E$6:$I$13,5,FALSE),IMPOSTAZIONI!$B$25:$N$32,9,FALSE)))</f>
        <v/>
      </c>
      <c r="BV2545" s="20" t="str">
        <f>IF($N2545="","",IF(VLOOKUP(VLOOKUP($N2545,IMPOSTAZIONI!$E$6:$I$13,5,FALSE),IMPOSTAZIONI!$B$25:$N$32,12,FALSE)=0,"",VLOOKUP(VLOOKUP($N2545,IMPOSTAZIONI!$E$6:$I$13,5,FALSE),IMPOSTAZIONI!$B$25:$N$32,12,FALSE)))</f>
        <v/>
      </c>
      <c r="BW2545" s="221" t="str">
        <f t="shared" si="642"/>
        <v/>
      </c>
      <c r="BX2545" s="221" t="str">
        <f t="shared" si="643"/>
        <v/>
      </c>
      <c r="BY2545" s="221">
        <f t="shared" si="644"/>
        <v>0</v>
      </c>
      <c r="BZ2545" s="231">
        <f t="shared" si="645"/>
        <v>0</v>
      </c>
      <c r="CA2545" s="246">
        <f t="shared" si="646"/>
        <v>0</v>
      </c>
      <c r="CB2545" s="246">
        <f t="shared" si="647"/>
        <v>0</v>
      </c>
      <c r="CC2545" s="246" t="str">
        <f t="shared" si="648"/>
        <v/>
      </c>
      <c r="CD2545" s="246">
        <f t="shared" si="649"/>
        <v>5</v>
      </c>
      <c r="CE2545" s="246">
        <f t="shared" si="650"/>
        <v>0</v>
      </c>
      <c r="CF2545" s="276">
        <f t="shared" si="651"/>
        <v>0</v>
      </c>
      <c r="CG2545" s="277">
        <f t="shared" si="651"/>
        <v>0</v>
      </c>
      <c r="CH2545" s="277">
        <f t="shared" si="651"/>
        <v>0</v>
      </c>
      <c r="CI2545" s="278">
        <f t="shared" si="640"/>
        <v>0</v>
      </c>
      <c r="CJ2545" s="280">
        <f t="shared" si="652"/>
        <v>0</v>
      </c>
      <c r="CK2545" s="232">
        <f t="shared" si="653"/>
        <v>0</v>
      </c>
      <c r="CL2545" s="1"/>
    </row>
    <row r="2546" spans="1:90" ht="18" customHeight="1">
      <c r="A2546" s="1"/>
      <c r="B2546" s="1"/>
      <c r="C2546" s="314"/>
      <c r="D2546" s="287" t="str">
        <f t="shared" si="654"/>
        <v/>
      </c>
      <c r="E2546" s="449" t="str">
        <f t="shared" si="641"/>
        <v/>
      </c>
      <c r="F2546" s="450"/>
      <c r="G2546" s="451"/>
      <c r="H2546" s="452"/>
      <c r="I2546" s="453"/>
      <c r="J2546" s="453"/>
      <c r="K2546" s="453"/>
      <c r="L2546" s="453"/>
      <c r="M2546" s="454"/>
      <c r="N2546" s="455"/>
      <c r="O2546" s="456"/>
      <c r="P2546" s="456"/>
      <c r="Q2546" s="456"/>
      <c r="R2546" s="456"/>
      <c r="S2546" s="456"/>
      <c r="T2546" s="456"/>
      <c r="U2546" s="456"/>
      <c r="V2546" s="456"/>
      <c r="W2546" s="456"/>
      <c r="X2546" s="456"/>
      <c r="Y2546" s="456"/>
      <c r="Z2546" s="456"/>
      <c r="AA2546" s="456"/>
      <c r="AB2546" s="456"/>
      <c r="AC2546" s="456"/>
      <c r="AD2546" s="456"/>
      <c r="AE2546" s="457"/>
      <c r="AF2546" s="455"/>
      <c r="AG2546" s="456"/>
      <c r="AH2546" s="456"/>
      <c r="AI2546" s="456"/>
      <c r="AJ2546" s="456"/>
      <c r="AK2546" s="456"/>
      <c r="AL2546" s="456"/>
      <c r="AM2546" s="456"/>
      <c r="AN2546" s="457"/>
      <c r="AO2546" s="455"/>
      <c r="AP2546" s="456"/>
      <c r="AQ2546" s="456"/>
      <c r="AR2546" s="456"/>
      <c r="AS2546" s="456"/>
      <c r="AT2546" s="456"/>
      <c r="AU2546" s="456"/>
      <c r="AV2546" s="456"/>
      <c r="AW2546" s="456"/>
      <c r="AX2546" s="456"/>
      <c r="AY2546" s="456"/>
      <c r="AZ2546" s="456"/>
      <c r="BA2546" s="456"/>
      <c r="BB2546" s="456"/>
      <c r="BC2546" s="456"/>
      <c r="BD2546" s="456"/>
      <c r="BE2546" s="456"/>
      <c r="BF2546" s="456"/>
      <c r="BG2546" s="457"/>
      <c r="BH2546" s="458"/>
      <c r="BI2546" s="459"/>
      <c r="BJ2546" s="459"/>
      <c r="BK2546" s="459"/>
      <c r="BL2546" s="459"/>
      <c r="BM2546" s="460"/>
      <c r="BN2546" s="314"/>
      <c r="BO2546" s="314"/>
      <c r="BP2546" s="1"/>
      <c r="BQ2546" s="120">
        <f>IF($F$3="","",IF(N2546=$F$3,COUNTIF(BQ$23:BQ2545,"&gt;0")+1,0))</f>
        <v>0</v>
      </c>
      <c r="BR2546" s="1"/>
      <c r="BS2546" s="20" t="str">
        <f>IF($N2546="","",IF(VLOOKUP(VLOOKUP($N2546,IMPOSTAZIONI!$E$6:$I$13,5,FALSE),IMPOSTAZIONI!$B$25:$N$32,3,FALSE)=0,"",VLOOKUP(VLOOKUP($N2546,IMPOSTAZIONI!$E$6:$I$13,5,FALSE),IMPOSTAZIONI!$B$25:$N$32,3,FALSE)))</f>
        <v/>
      </c>
      <c r="BT2546" s="20" t="str">
        <f>IF($N2546="","",IF(VLOOKUP(VLOOKUP($N2546,IMPOSTAZIONI!$E$6:$I$13,5,FALSE),IMPOSTAZIONI!$B$25:$N$32,6,FALSE)=0,"",VLOOKUP(VLOOKUP($N2546,IMPOSTAZIONI!$E$6:$I$13,5,FALSE),IMPOSTAZIONI!$B$25:$N$32,6,FALSE)))</f>
        <v/>
      </c>
      <c r="BU2546" s="20" t="str">
        <f>IF($N2546="","",IF(VLOOKUP(VLOOKUP($N2546,IMPOSTAZIONI!$E$6:$I$13,5,FALSE),IMPOSTAZIONI!$B$25:$N$32,9,FALSE)=0,"",VLOOKUP(VLOOKUP($N2546,IMPOSTAZIONI!$E$6:$I$13,5,FALSE),IMPOSTAZIONI!$B$25:$N$32,9,FALSE)))</f>
        <v/>
      </c>
      <c r="BV2546" s="20" t="str">
        <f>IF($N2546="","",IF(VLOOKUP(VLOOKUP($N2546,IMPOSTAZIONI!$E$6:$I$13,5,FALSE),IMPOSTAZIONI!$B$25:$N$32,12,FALSE)=0,"",VLOOKUP(VLOOKUP($N2546,IMPOSTAZIONI!$E$6:$I$13,5,FALSE),IMPOSTAZIONI!$B$25:$N$32,12,FALSE)))</f>
        <v/>
      </c>
      <c r="BW2546" s="221" t="str">
        <f t="shared" si="642"/>
        <v/>
      </c>
      <c r="BX2546" s="221" t="str">
        <f t="shared" si="643"/>
        <v/>
      </c>
      <c r="BY2546" s="221">
        <f t="shared" si="644"/>
        <v>0</v>
      </c>
      <c r="BZ2546" s="231">
        <f t="shared" si="645"/>
        <v>0</v>
      </c>
      <c r="CA2546" s="246">
        <f t="shared" si="646"/>
        <v>0</v>
      </c>
      <c r="CB2546" s="246">
        <f t="shared" si="647"/>
        <v>0</v>
      </c>
      <c r="CC2546" s="246" t="str">
        <f t="shared" si="648"/>
        <v/>
      </c>
      <c r="CD2546" s="246">
        <f t="shared" si="649"/>
        <v>5</v>
      </c>
      <c r="CE2546" s="246">
        <f t="shared" si="650"/>
        <v>0</v>
      </c>
      <c r="CF2546" s="276">
        <f t="shared" si="651"/>
        <v>0</v>
      </c>
      <c r="CG2546" s="277">
        <f t="shared" si="651"/>
        <v>0</v>
      </c>
      <c r="CH2546" s="277">
        <f t="shared" si="651"/>
        <v>0</v>
      </c>
      <c r="CI2546" s="278">
        <f t="shared" si="640"/>
        <v>0</v>
      </c>
      <c r="CJ2546" s="280">
        <f t="shared" si="652"/>
        <v>0</v>
      </c>
      <c r="CK2546" s="232">
        <f t="shared" si="653"/>
        <v>0</v>
      </c>
      <c r="CL2546" s="1"/>
    </row>
    <row r="2547" spans="1:90" ht="18" customHeight="1">
      <c r="A2547" s="1"/>
      <c r="B2547" s="1"/>
      <c r="C2547" s="314"/>
      <c r="D2547" s="287" t="str">
        <f t="shared" si="654"/>
        <v/>
      </c>
      <c r="E2547" s="449" t="str">
        <f t="shared" si="641"/>
        <v/>
      </c>
      <c r="F2547" s="450"/>
      <c r="G2547" s="451"/>
      <c r="H2547" s="452"/>
      <c r="I2547" s="453"/>
      <c r="J2547" s="453"/>
      <c r="K2547" s="453"/>
      <c r="L2547" s="453"/>
      <c r="M2547" s="454"/>
      <c r="N2547" s="455"/>
      <c r="O2547" s="456"/>
      <c r="P2547" s="456"/>
      <c r="Q2547" s="456"/>
      <c r="R2547" s="456"/>
      <c r="S2547" s="456"/>
      <c r="T2547" s="456"/>
      <c r="U2547" s="456"/>
      <c r="V2547" s="456"/>
      <c r="W2547" s="456"/>
      <c r="X2547" s="456"/>
      <c r="Y2547" s="456"/>
      <c r="Z2547" s="456"/>
      <c r="AA2547" s="456"/>
      <c r="AB2547" s="456"/>
      <c r="AC2547" s="456"/>
      <c r="AD2547" s="456"/>
      <c r="AE2547" s="457"/>
      <c r="AF2547" s="455"/>
      <c r="AG2547" s="456"/>
      <c r="AH2547" s="456"/>
      <c r="AI2547" s="456"/>
      <c r="AJ2547" s="456"/>
      <c r="AK2547" s="456"/>
      <c r="AL2547" s="456"/>
      <c r="AM2547" s="456"/>
      <c r="AN2547" s="457"/>
      <c r="AO2547" s="455"/>
      <c r="AP2547" s="456"/>
      <c r="AQ2547" s="456"/>
      <c r="AR2547" s="456"/>
      <c r="AS2547" s="456"/>
      <c r="AT2547" s="456"/>
      <c r="AU2547" s="456"/>
      <c r="AV2547" s="456"/>
      <c r="AW2547" s="456"/>
      <c r="AX2547" s="456"/>
      <c r="AY2547" s="456"/>
      <c r="AZ2547" s="456"/>
      <c r="BA2547" s="456"/>
      <c r="BB2547" s="456"/>
      <c r="BC2547" s="456"/>
      <c r="BD2547" s="456"/>
      <c r="BE2547" s="456"/>
      <c r="BF2547" s="456"/>
      <c r="BG2547" s="457"/>
      <c r="BH2547" s="458"/>
      <c r="BI2547" s="459"/>
      <c r="BJ2547" s="459"/>
      <c r="BK2547" s="459"/>
      <c r="BL2547" s="459"/>
      <c r="BM2547" s="460"/>
      <c r="BN2547" s="314"/>
      <c r="BO2547" s="314"/>
      <c r="BP2547" s="1"/>
      <c r="BQ2547" s="120">
        <f>IF($F$3="","",IF(N2547=$F$3,COUNTIF(BQ$23:BQ2546,"&gt;0")+1,0))</f>
        <v>0</v>
      </c>
      <c r="BR2547" s="1"/>
      <c r="BS2547" s="20" t="str">
        <f>IF($N2547="","",IF(VLOOKUP(VLOOKUP($N2547,IMPOSTAZIONI!$E$6:$I$13,5,FALSE),IMPOSTAZIONI!$B$25:$N$32,3,FALSE)=0,"",VLOOKUP(VLOOKUP($N2547,IMPOSTAZIONI!$E$6:$I$13,5,FALSE),IMPOSTAZIONI!$B$25:$N$32,3,FALSE)))</f>
        <v/>
      </c>
      <c r="BT2547" s="20" t="str">
        <f>IF($N2547="","",IF(VLOOKUP(VLOOKUP($N2547,IMPOSTAZIONI!$E$6:$I$13,5,FALSE),IMPOSTAZIONI!$B$25:$N$32,6,FALSE)=0,"",VLOOKUP(VLOOKUP($N2547,IMPOSTAZIONI!$E$6:$I$13,5,FALSE),IMPOSTAZIONI!$B$25:$N$32,6,FALSE)))</f>
        <v/>
      </c>
      <c r="BU2547" s="20" t="str">
        <f>IF($N2547="","",IF(VLOOKUP(VLOOKUP($N2547,IMPOSTAZIONI!$E$6:$I$13,5,FALSE),IMPOSTAZIONI!$B$25:$N$32,9,FALSE)=0,"",VLOOKUP(VLOOKUP($N2547,IMPOSTAZIONI!$E$6:$I$13,5,FALSE),IMPOSTAZIONI!$B$25:$N$32,9,FALSE)))</f>
        <v/>
      </c>
      <c r="BV2547" s="20" t="str">
        <f>IF($N2547="","",IF(VLOOKUP(VLOOKUP($N2547,IMPOSTAZIONI!$E$6:$I$13,5,FALSE),IMPOSTAZIONI!$B$25:$N$32,12,FALSE)=0,"",VLOOKUP(VLOOKUP($N2547,IMPOSTAZIONI!$E$6:$I$13,5,FALSE),IMPOSTAZIONI!$B$25:$N$32,12,FALSE)))</f>
        <v/>
      </c>
      <c r="BW2547" s="221" t="str">
        <f t="shared" si="642"/>
        <v/>
      </c>
      <c r="BX2547" s="221" t="str">
        <f t="shared" si="643"/>
        <v/>
      </c>
      <c r="BY2547" s="221">
        <f t="shared" si="644"/>
        <v>0</v>
      </c>
      <c r="BZ2547" s="231">
        <f t="shared" si="645"/>
        <v>0</v>
      </c>
      <c r="CA2547" s="246">
        <f t="shared" si="646"/>
        <v>0</v>
      </c>
      <c r="CB2547" s="246">
        <f t="shared" si="647"/>
        <v>0</v>
      </c>
      <c r="CC2547" s="246" t="str">
        <f t="shared" si="648"/>
        <v/>
      </c>
      <c r="CD2547" s="246">
        <f t="shared" si="649"/>
        <v>5</v>
      </c>
      <c r="CE2547" s="246">
        <f t="shared" si="650"/>
        <v>0</v>
      </c>
      <c r="CF2547" s="276">
        <f t="shared" si="651"/>
        <v>0</v>
      </c>
      <c r="CG2547" s="277">
        <f t="shared" si="651"/>
        <v>0</v>
      </c>
      <c r="CH2547" s="277">
        <f t="shared" si="651"/>
        <v>0</v>
      </c>
      <c r="CI2547" s="278">
        <f t="shared" si="640"/>
        <v>0</v>
      </c>
      <c r="CJ2547" s="280">
        <f t="shared" si="652"/>
        <v>0</v>
      </c>
      <c r="CK2547" s="232">
        <f t="shared" si="653"/>
        <v>0</v>
      </c>
      <c r="CL2547" s="1"/>
    </row>
    <row r="2548" spans="1:90" ht="18" customHeight="1">
      <c r="A2548" s="1"/>
      <c r="B2548" s="1"/>
      <c r="C2548" s="314"/>
      <c r="D2548" s="287" t="str">
        <f t="shared" si="654"/>
        <v/>
      </c>
      <c r="E2548" s="449" t="str">
        <f t="shared" si="641"/>
        <v/>
      </c>
      <c r="F2548" s="450"/>
      <c r="G2548" s="451"/>
      <c r="H2548" s="452"/>
      <c r="I2548" s="453"/>
      <c r="J2548" s="453"/>
      <c r="K2548" s="453"/>
      <c r="L2548" s="453"/>
      <c r="M2548" s="454"/>
      <c r="N2548" s="455"/>
      <c r="O2548" s="456"/>
      <c r="P2548" s="456"/>
      <c r="Q2548" s="456"/>
      <c r="R2548" s="456"/>
      <c r="S2548" s="456"/>
      <c r="T2548" s="456"/>
      <c r="U2548" s="456"/>
      <c r="V2548" s="456"/>
      <c r="W2548" s="456"/>
      <c r="X2548" s="456"/>
      <c r="Y2548" s="456"/>
      <c r="Z2548" s="456"/>
      <c r="AA2548" s="456"/>
      <c r="AB2548" s="456"/>
      <c r="AC2548" s="456"/>
      <c r="AD2548" s="456"/>
      <c r="AE2548" s="457"/>
      <c r="AF2548" s="455"/>
      <c r="AG2548" s="456"/>
      <c r="AH2548" s="456"/>
      <c r="AI2548" s="456"/>
      <c r="AJ2548" s="456"/>
      <c r="AK2548" s="456"/>
      <c r="AL2548" s="456"/>
      <c r="AM2548" s="456"/>
      <c r="AN2548" s="457"/>
      <c r="AO2548" s="455"/>
      <c r="AP2548" s="456"/>
      <c r="AQ2548" s="456"/>
      <c r="AR2548" s="456"/>
      <c r="AS2548" s="456"/>
      <c r="AT2548" s="456"/>
      <c r="AU2548" s="456"/>
      <c r="AV2548" s="456"/>
      <c r="AW2548" s="456"/>
      <c r="AX2548" s="456"/>
      <c r="AY2548" s="456"/>
      <c r="AZ2548" s="456"/>
      <c r="BA2548" s="456"/>
      <c r="BB2548" s="456"/>
      <c r="BC2548" s="456"/>
      <c r="BD2548" s="456"/>
      <c r="BE2548" s="456"/>
      <c r="BF2548" s="456"/>
      <c r="BG2548" s="457"/>
      <c r="BH2548" s="458"/>
      <c r="BI2548" s="459"/>
      <c r="BJ2548" s="459"/>
      <c r="BK2548" s="459"/>
      <c r="BL2548" s="459"/>
      <c r="BM2548" s="460"/>
      <c r="BN2548" s="314"/>
      <c r="BO2548" s="314"/>
      <c r="BP2548" s="1"/>
      <c r="BQ2548" s="120">
        <f>IF($F$3="","",IF(N2548=$F$3,COUNTIF(BQ$23:BQ2547,"&gt;0")+1,0))</f>
        <v>0</v>
      </c>
      <c r="BR2548" s="1"/>
      <c r="BS2548" s="20" t="str">
        <f>IF($N2548="","",IF(VLOOKUP(VLOOKUP($N2548,IMPOSTAZIONI!$E$6:$I$13,5,FALSE),IMPOSTAZIONI!$B$25:$N$32,3,FALSE)=0,"",VLOOKUP(VLOOKUP($N2548,IMPOSTAZIONI!$E$6:$I$13,5,FALSE),IMPOSTAZIONI!$B$25:$N$32,3,FALSE)))</f>
        <v/>
      </c>
      <c r="BT2548" s="20" t="str">
        <f>IF($N2548="","",IF(VLOOKUP(VLOOKUP($N2548,IMPOSTAZIONI!$E$6:$I$13,5,FALSE),IMPOSTAZIONI!$B$25:$N$32,6,FALSE)=0,"",VLOOKUP(VLOOKUP($N2548,IMPOSTAZIONI!$E$6:$I$13,5,FALSE),IMPOSTAZIONI!$B$25:$N$32,6,FALSE)))</f>
        <v/>
      </c>
      <c r="BU2548" s="20" t="str">
        <f>IF($N2548="","",IF(VLOOKUP(VLOOKUP($N2548,IMPOSTAZIONI!$E$6:$I$13,5,FALSE),IMPOSTAZIONI!$B$25:$N$32,9,FALSE)=0,"",VLOOKUP(VLOOKUP($N2548,IMPOSTAZIONI!$E$6:$I$13,5,FALSE),IMPOSTAZIONI!$B$25:$N$32,9,FALSE)))</f>
        <v/>
      </c>
      <c r="BV2548" s="20" t="str">
        <f>IF($N2548="","",IF(VLOOKUP(VLOOKUP($N2548,IMPOSTAZIONI!$E$6:$I$13,5,FALSE),IMPOSTAZIONI!$B$25:$N$32,12,FALSE)=0,"",VLOOKUP(VLOOKUP($N2548,IMPOSTAZIONI!$E$6:$I$13,5,FALSE),IMPOSTAZIONI!$B$25:$N$32,12,FALSE)))</f>
        <v/>
      </c>
      <c r="BW2548" s="221" t="str">
        <f t="shared" si="642"/>
        <v/>
      </c>
      <c r="BX2548" s="221" t="str">
        <f t="shared" si="643"/>
        <v/>
      </c>
      <c r="BY2548" s="221">
        <f t="shared" si="644"/>
        <v>0</v>
      </c>
      <c r="BZ2548" s="231">
        <f t="shared" si="645"/>
        <v>0</v>
      </c>
      <c r="CA2548" s="246">
        <f t="shared" si="646"/>
        <v>0</v>
      </c>
      <c r="CB2548" s="246">
        <f t="shared" si="647"/>
        <v>0</v>
      </c>
      <c r="CC2548" s="246" t="str">
        <f t="shared" si="648"/>
        <v/>
      </c>
      <c r="CD2548" s="246">
        <f t="shared" si="649"/>
        <v>5</v>
      </c>
      <c r="CE2548" s="246">
        <f t="shared" si="650"/>
        <v>0</v>
      </c>
      <c r="CF2548" s="276">
        <f t="shared" si="651"/>
        <v>0</v>
      </c>
      <c r="CG2548" s="277">
        <f t="shared" si="651"/>
        <v>0</v>
      </c>
      <c r="CH2548" s="277">
        <f t="shared" si="651"/>
        <v>0</v>
      </c>
      <c r="CI2548" s="278">
        <f t="shared" si="640"/>
        <v>0</v>
      </c>
      <c r="CJ2548" s="280">
        <f t="shared" si="652"/>
        <v>0</v>
      </c>
      <c r="CK2548" s="232">
        <f t="shared" si="653"/>
        <v>0</v>
      </c>
      <c r="CL2548" s="1"/>
    </row>
    <row r="2549" spans="1:90" ht="18" customHeight="1">
      <c r="A2549" s="1"/>
      <c r="B2549" s="1"/>
      <c r="C2549" s="314"/>
      <c r="D2549" s="287" t="str">
        <f t="shared" si="654"/>
        <v/>
      </c>
      <c r="E2549" s="449" t="str">
        <f t="shared" si="641"/>
        <v/>
      </c>
      <c r="F2549" s="450"/>
      <c r="G2549" s="451"/>
      <c r="H2549" s="452"/>
      <c r="I2549" s="453"/>
      <c r="J2549" s="453"/>
      <c r="K2549" s="453"/>
      <c r="L2549" s="453"/>
      <c r="M2549" s="454"/>
      <c r="N2549" s="455"/>
      <c r="O2549" s="456"/>
      <c r="P2549" s="456"/>
      <c r="Q2549" s="456"/>
      <c r="R2549" s="456"/>
      <c r="S2549" s="456"/>
      <c r="T2549" s="456"/>
      <c r="U2549" s="456"/>
      <c r="V2549" s="456"/>
      <c r="W2549" s="456"/>
      <c r="X2549" s="456"/>
      <c r="Y2549" s="456"/>
      <c r="Z2549" s="456"/>
      <c r="AA2549" s="456"/>
      <c r="AB2549" s="456"/>
      <c r="AC2549" s="456"/>
      <c r="AD2549" s="456"/>
      <c r="AE2549" s="457"/>
      <c r="AF2549" s="455"/>
      <c r="AG2549" s="456"/>
      <c r="AH2549" s="456"/>
      <c r="AI2549" s="456"/>
      <c r="AJ2549" s="456"/>
      <c r="AK2549" s="456"/>
      <c r="AL2549" s="456"/>
      <c r="AM2549" s="456"/>
      <c r="AN2549" s="457"/>
      <c r="AO2549" s="455"/>
      <c r="AP2549" s="456"/>
      <c r="AQ2549" s="456"/>
      <c r="AR2549" s="456"/>
      <c r="AS2549" s="456"/>
      <c r="AT2549" s="456"/>
      <c r="AU2549" s="456"/>
      <c r="AV2549" s="456"/>
      <c r="AW2549" s="456"/>
      <c r="AX2549" s="456"/>
      <c r="AY2549" s="456"/>
      <c r="AZ2549" s="456"/>
      <c r="BA2549" s="456"/>
      <c r="BB2549" s="456"/>
      <c r="BC2549" s="456"/>
      <c r="BD2549" s="456"/>
      <c r="BE2549" s="456"/>
      <c r="BF2549" s="456"/>
      <c r="BG2549" s="457"/>
      <c r="BH2549" s="458"/>
      <c r="BI2549" s="459"/>
      <c r="BJ2549" s="459"/>
      <c r="BK2549" s="459"/>
      <c r="BL2549" s="459"/>
      <c r="BM2549" s="460"/>
      <c r="BN2549" s="314"/>
      <c r="BO2549" s="314"/>
      <c r="BP2549" s="1"/>
      <c r="BQ2549" s="120">
        <f>IF($F$3="","",IF(N2549=$F$3,COUNTIF(BQ$23:BQ2548,"&gt;0")+1,0))</f>
        <v>0</v>
      </c>
      <c r="BR2549" s="1"/>
      <c r="BS2549" s="20" t="str">
        <f>IF($N2549="","",IF(VLOOKUP(VLOOKUP($N2549,IMPOSTAZIONI!$E$6:$I$13,5,FALSE),IMPOSTAZIONI!$B$25:$N$32,3,FALSE)=0,"",VLOOKUP(VLOOKUP($N2549,IMPOSTAZIONI!$E$6:$I$13,5,FALSE),IMPOSTAZIONI!$B$25:$N$32,3,FALSE)))</f>
        <v/>
      </c>
      <c r="BT2549" s="20" t="str">
        <f>IF($N2549="","",IF(VLOOKUP(VLOOKUP($N2549,IMPOSTAZIONI!$E$6:$I$13,5,FALSE),IMPOSTAZIONI!$B$25:$N$32,6,FALSE)=0,"",VLOOKUP(VLOOKUP($N2549,IMPOSTAZIONI!$E$6:$I$13,5,FALSE),IMPOSTAZIONI!$B$25:$N$32,6,FALSE)))</f>
        <v/>
      </c>
      <c r="BU2549" s="20" t="str">
        <f>IF($N2549="","",IF(VLOOKUP(VLOOKUP($N2549,IMPOSTAZIONI!$E$6:$I$13,5,FALSE),IMPOSTAZIONI!$B$25:$N$32,9,FALSE)=0,"",VLOOKUP(VLOOKUP($N2549,IMPOSTAZIONI!$E$6:$I$13,5,FALSE),IMPOSTAZIONI!$B$25:$N$32,9,FALSE)))</f>
        <v/>
      </c>
      <c r="BV2549" s="20" t="str">
        <f>IF($N2549="","",IF(VLOOKUP(VLOOKUP($N2549,IMPOSTAZIONI!$E$6:$I$13,5,FALSE),IMPOSTAZIONI!$B$25:$N$32,12,FALSE)=0,"",VLOOKUP(VLOOKUP($N2549,IMPOSTAZIONI!$E$6:$I$13,5,FALSE),IMPOSTAZIONI!$B$25:$N$32,12,FALSE)))</f>
        <v/>
      </c>
      <c r="BW2549" s="221" t="str">
        <f t="shared" si="642"/>
        <v/>
      </c>
      <c r="BX2549" s="221" t="str">
        <f t="shared" si="643"/>
        <v/>
      </c>
      <c r="BY2549" s="221">
        <f t="shared" si="644"/>
        <v>0</v>
      </c>
      <c r="BZ2549" s="231">
        <f t="shared" si="645"/>
        <v>0</v>
      </c>
      <c r="CA2549" s="246">
        <f t="shared" si="646"/>
        <v>0</v>
      </c>
      <c r="CB2549" s="246">
        <f t="shared" si="647"/>
        <v>0</v>
      </c>
      <c r="CC2549" s="246" t="str">
        <f t="shared" si="648"/>
        <v/>
      </c>
      <c r="CD2549" s="246">
        <f t="shared" si="649"/>
        <v>5</v>
      </c>
      <c r="CE2549" s="246">
        <f t="shared" si="650"/>
        <v>0</v>
      </c>
      <c r="CF2549" s="276">
        <f t="shared" si="651"/>
        <v>0</v>
      </c>
      <c r="CG2549" s="277">
        <f t="shared" si="651"/>
        <v>0</v>
      </c>
      <c r="CH2549" s="277">
        <f t="shared" si="651"/>
        <v>0</v>
      </c>
      <c r="CI2549" s="278">
        <f t="shared" si="640"/>
        <v>0</v>
      </c>
      <c r="CJ2549" s="280">
        <f t="shared" si="652"/>
        <v>0</v>
      </c>
      <c r="CK2549" s="232">
        <f t="shared" si="653"/>
        <v>0</v>
      </c>
      <c r="CL2549" s="1"/>
    </row>
    <row r="2550" spans="1:90" ht="18" customHeight="1">
      <c r="A2550" s="1"/>
      <c r="B2550" s="1"/>
      <c r="C2550" s="314"/>
      <c r="D2550" s="287" t="str">
        <f t="shared" si="654"/>
        <v/>
      </c>
      <c r="E2550" s="449" t="str">
        <f t="shared" si="641"/>
        <v/>
      </c>
      <c r="F2550" s="450"/>
      <c r="G2550" s="451"/>
      <c r="H2550" s="452"/>
      <c r="I2550" s="453"/>
      <c r="J2550" s="453"/>
      <c r="K2550" s="453"/>
      <c r="L2550" s="453"/>
      <c r="M2550" s="454"/>
      <c r="N2550" s="455"/>
      <c r="O2550" s="456"/>
      <c r="P2550" s="456"/>
      <c r="Q2550" s="456"/>
      <c r="R2550" s="456"/>
      <c r="S2550" s="456"/>
      <c r="T2550" s="456"/>
      <c r="U2550" s="456"/>
      <c r="V2550" s="456"/>
      <c r="W2550" s="456"/>
      <c r="X2550" s="456"/>
      <c r="Y2550" s="456"/>
      <c r="Z2550" s="456"/>
      <c r="AA2550" s="456"/>
      <c r="AB2550" s="456"/>
      <c r="AC2550" s="456"/>
      <c r="AD2550" s="456"/>
      <c r="AE2550" s="457"/>
      <c r="AF2550" s="455"/>
      <c r="AG2550" s="456"/>
      <c r="AH2550" s="456"/>
      <c r="AI2550" s="456"/>
      <c r="AJ2550" s="456"/>
      <c r="AK2550" s="456"/>
      <c r="AL2550" s="456"/>
      <c r="AM2550" s="456"/>
      <c r="AN2550" s="457"/>
      <c r="AO2550" s="455"/>
      <c r="AP2550" s="456"/>
      <c r="AQ2550" s="456"/>
      <c r="AR2550" s="456"/>
      <c r="AS2550" s="456"/>
      <c r="AT2550" s="456"/>
      <c r="AU2550" s="456"/>
      <c r="AV2550" s="456"/>
      <c r="AW2550" s="456"/>
      <c r="AX2550" s="456"/>
      <c r="AY2550" s="456"/>
      <c r="AZ2550" s="456"/>
      <c r="BA2550" s="456"/>
      <c r="BB2550" s="456"/>
      <c r="BC2550" s="456"/>
      <c r="BD2550" s="456"/>
      <c r="BE2550" s="456"/>
      <c r="BF2550" s="456"/>
      <c r="BG2550" s="457"/>
      <c r="BH2550" s="458"/>
      <c r="BI2550" s="459"/>
      <c r="BJ2550" s="459"/>
      <c r="BK2550" s="459"/>
      <c r="BL2550" s="459"/>
      <c r="BM2550" s="460"/>
      <c r="BN2550" s="314"/>
      <c r="BO2550" s="314"/>
      <c r="BP2550" s="1"/>
      <c r="BQ2550" s="120">
        <f>IF($F$3="","",IF(N2550=$F$3,COUNTIF(BQ$23:BQ2549,"&gt;0")+1,0))</f>
        <v>0</v>
      </c>
      <c r="BR2550" s="1"/>
      <c r="BS2550" s="20" t="str">
        <f>IF($N2550="","",IF(VLOOKUP(VLOOKUP($N2550,IMPOSTAZIONI!$E$6:$I$13,5,FALSE),IMPOSTAZIONI!$B$25:$N$32,3,FALSE)=0,"",VLOOKUP(VLOOKUP($N2550,IMPOSTAZIONI!$E$6:$I$13,5,FALSE),IMPOSTAZIONI!$B$25:$N$32,3,FALSE)))</f>
        <v/>
      </c>
      <c r="BT2550" s="20" t="str">
        <f>IF($N2550="","",IF(VLOOKUP(VLOOKUP($N2550,IMPOSTAZIONI!$E$6:$I$13,5,FALSE),IMPOSTAZIONI!$B$25:$N$32,6,FALSE)=0,"",VLOOKUP(VLOOKUP($N2550,IMPOSTAZIONI!$E$6:$I$13,5,FALSE),IMPOSTAZIONI!$B$25:$N$32,6,FALSE)))</f>
        <v/>
      </c>
      <c r="BU2550" s="20" t="str">
        <f>IF($N2550="","",IF(VLOOKUP(VLOOKUP($N2550,IMPOSTAZIONI!$E$6:$I$13,5,FALSE),IMPOSTAZIONI!$B$25:$N$32,9,FALSE)=0,"",VLOOKUP(VLOOKUP($N2550,IMPOSTAZIONI!$E$6:$I$13,5,FALSE),IMPOSTAZIONI!$B$25:$N$32,9,FALSE)))</f>
        <v/>
      </c>
      <c r="BV2550" s="20" t="str">
        <f>IF($N2550="","",IF(VLOOKUP(VLOOKUP($N2550,IMPOSTAZIONI!$E$6:$I$13,5,FALSE),IMPOSTAZIONI!$B$25:$N$32,12,FALSE)=0,"",VLOOKUP(VLOOKUP($N2550,IMPOSTAZIONI!$E$6:$I$13,5,FALSE),IMPOSTAZIONI!$B$25:$N$32,12,FALSE)))</f>
        <v/>
      </c>
      <c r="BW2550" s="221" t="str">
        <f t="shared" si="642"/>
        <v/>
      </c>
      <c r="BX2550" s="221" t="str">
        <f t="shared" si="643"/>
        <v/>
      </c>
      <c r="BY2550" s="221">
        <f t="shared" si="644"/>
        <v>0</v>
      </c>
      <c r="BZ2550" s="231">
        <f t="shared" si="645"/>
        <v>0</v>
      </c>
      <c r="CA2550" s="246">
        <f t="shared" si="646"/>
        <v>0</v>
      </c>
      <c r="CB2550" s="246">
        <f t="shared" si="647"/>
        <v>0</v>
      </c>
      <c r="CC2550" s="246" t="str">
        <f t="shared" si="648"/>
        <v/>
      </c>
      <c r="CD2550" s="246">
        <f t="shared" si="649"/>
        <v>5</v>
      </c>
      <c r="CE2550" s="246">
        <f t="shared" si="650"/>
        <v>0</v>
      </c>
      <c r="CF2550" s="276">
        <f t="shared" si="651"/>
        <v>0</v>
      </c>
      <c r="CG2550" s="277">
        <f t="shared" si="651"/>
        <v>0</v>
      </c>
      <c r="CH2550" s="277">
        <f t="shared" si="651"/>
        <v>0</v>
      </c>
      <c r="CI2550" s="278">
        <f t="shared" si="640"/>
        <v>0</v>
      </c>
      <c r="CJ2550" s="280">
        <f t="shared" si="652"/>
        <v>0</v>
      </c>
      <c r="CK2550" s="232">
        <f t="shared" si="653"/>
        <v>0</v>
      </c>
      <c r="CL2550" s="1"/>
    </row>
    <row r="2551" spans="1:90" ht="18" customHeight="1">
      <c r="A2551" s="1"/>
      <c r="B2551" s="1"/>
      <c r="C2551" s="314"/>
      <c r="D2551" s="287" t="str">
        <f t="shared" si="654"/>
        <v/>
      </c>
      <c r="E2551" s="449" t="str">
        <f t="shared" si="641"/>
        <v/>
      </c>
      <c r="F2551" s="450"/>
      <c r="G2551" s="451"/>
      <c r="H2551" s="452"/>
      <c r="I2551" s="453"/>
      <c r="J2551" s="453"/>
      <c r="K2551" s="453"/>
      <c r="L2551" s="453"/>
      <c r="M2551" s="454"/>
      <c r="N2551" s="455"/>
      <c r="O2551" s="456"/>
      <c r="P2551" s="456"/>
      <c r="Q2551" s="456"/>
      <c r="R2551" s="456"/>
      <c r="S2551" s="456"/>
      <c r="T2551" s="456"/>
      <c r="U2551" s="456"/>
      <c r="V2551" s="456"/>
      <c r="W2551" s="456"/>
      <c r="X2551" s="456"/>
      <c r="Y2551" s="456"/>
      <c r="Z2551" s="456"/>
      <c r="AA2551" s="456"/>
      <c r="AB2551" s="456"/>
      <c r="AC2551" s="456"/>
      <c r="AD2551" s="456"/>
      <c r="AE2551" s="457"/>
      <c r="AF2551" s="455"/>
      <c r="AG2551" s="456"/>
      <c r="AH2551" s="456"/>
      <c r="AI2551" s="456"/>
      <c r="AJ2551" s="456"/>
      <c r="AK2551" s="456"/>
      <c r="AL2551" s="456"/>
      <c r="AM2551" s="456"/>
      <c r="AN2551" s="457"/>
      <c r="AO2551" s="455"/>
      <c r="AP2551" s="456"/>
      <c r="AQ2551" s="456"/>
      <c r="AR2551" s="456"/>
      <c r="AS2551" s="456"/>
      <c r="AT2551" s="456"/>
      <c r="AU2551" s="456"/>
      <c r="AV2551" s="456"/>
      <c r="AW2551" s="456"/>
      <c r="AX2551" s="456"/>
      <c r="AY2551" s="456"/>
      <c r="AZ2551" s="456"/>
      <c r="BA2551" s="456"/>
      <c r="BB2551" s="456"/>
      <c r="BC2551" s="456"/>
      <c r="BD2551" s="456"/>
      <c r="BE2551" s="456"/>
      <c r="BF2551" s="456"/>
      <c r="BG2551" s="457"/>
      <c r="BH2551" s="458"/>
      <c r="BI2551" s="459"/>
      <c r="BJ2551" s="459"/>
      <c r="BK2551" s="459"/>
      <c r="BL2551" s="459"/>
      <c r="BM2551" s="460"/>
      <c r="BN2551" s="314"/>
      <c r="BO2551" s="314"/>
      <c r="BP2551" s="1"/>
      <c r="BQ2551" s="120">
        <f>IF($F$3="","",IF(N2551=$F$3,COUNTIF(BQ$23:BQ2550,"&gt;0")+1,0))</f>
        <v>0</v>
      </c>
      <c r="BR2551" s="1"/>
      <c r="BS2551" s="20" t="str">
        <f>IF($N2551="","",IF(VLOOKUP(VLOOKUP($N2551,IMPOSTAZIONI!$E$6:$I$13,5,FALSE),IMPOSTAZIONI!$B$25:$N$32,3,FALSE)=0,"",VLOOKUP(VLOOKUP($N2551,IMPOSTAZIONI!$E$6:$I$13,5,FALSE),IMPOSTAZIONI!$B$25:$N$32,3,FALSE)))</f>
        <v/>
      </c>
      <c r="BT2551" s="20" t="str">
        <f>IF($N2551="","",IF(VLOOKUP(VLOOKUP($N2551,IMPOSTAZIONI!$E$6:$I$13,5,FALSE),IMPOSTAZIONI!$B$25:$N$32,6,FALSE)=0,"",VLOOKUP(VLOOKUP($N2551,IMPOSTAZIONI!$E$6:$I$13,5,FALSE),IMPOSTAZIONI!$B$25:$N$32,6,FALSE)))</f>
        <v/>
      </c>
      <c r="BU2551" s="20" t="str">
        <f>IF($N2551="","",IF(VLOOKUP(VLOOKUP($N2551,IMPOSTAZIONI!$E$6:$I$13,5,FALSE),IMPOSTAZIONI!$B$25:$N$32,9,FALSE)=0,"",VLOOKUP(VLOOKUP($N2551,IMPOSTAZIONI!$E$6:$I$13,5,FALSE),IMPOSTAZIONI!$B$25:$N$32,9,FALSE)))</f>
        <v/>
      </c>
      <c r="BV2551" s="20" t="str">
        <f>IF($N2551="","",IF(VLOOKUP(VLOOKUP($N2551,IMPOSTAZIONI!$E$6:$I$13,5,FALSE),IMPOSTAZIONI!$B$25:$N$32,12,FALSE)=0,"",VLOOKUP(VLOOKUP($N2551,IMPOSTAZIONI!$E$6:$I$13,5,FALSE),IMPOSTAZIONI!$B$25:$N$32,12,FALSE)))</f>
        <v/>
      </c>
      <c r="BW2551" s="221" t="str">
        <f t="shared" si="642"/>
        <v/>
      </c>
      <c r="BX2551" s="221" t="str">
        <f t="shared" si="643"/>
        <v/>
      </c>
      <c r="BY2551" s="221">
        <f t="shared" si="644"/>
        <v>0</v>
      </c>
      <c r="BZ2551" s="231">
        <f t="shared" si="645"/>
        <v>0</v>
      </c>
      <c r="CA2551" s="246">
        <f t="shared" si="646"/>
        <v>0</v>
      </c>
      <c r="CB2551" s="246">
        <f t="shared" si="647"/>
        <v>0</v>
      </c>
      <c r="CC2551" s="246" t="str">
        <f t="shared" si="648"/>
        <v/>
      </c>
      <c r="CD2551" s="246">
        <f t="shared" si="649"/>
        <v>5</v>
      </c>
      <c r="CE2551" s="246">
        <f t="shared" si="650"/>
        <v>0</v>
      </c>
      <c r="CF2551" s="276">
        <f t="shared" si="651"/>
        <v>0</v>
      </c>
      <c r="CG2551" s="277">
        <f t="shared" si="651"/>
        <v>0</v>
      </c>
      <c r="CH2551" s="277">
        <f t="shared" si="651"/>
        <v>0</v>
      </c>
      <c r="CI2551" s="278">
        <f t="shared" si="640"/>
        <v>0</v>
      </c>
      <c r="CJ2551" s="280">
        <f t="shared" si="652"/>
        <v>0</v>
      </c>
      <c r="CK2551" s="232">
        <f t="shared" si="653"/>
        <v>0</v>
      </c>
      <c r="CL2551" s="1"/>
    </row>
    <row r="2552" spans="1:90" ht="18" customHeight="1">
      <c r="A2552" s="1"/>
      <c r="B2552" s="1"/>
      <c r="C2552" s="314"/>
      <c r="D2552" s="287" t="str">
        <f t="shared" si="654"/>
        <v/>
      </c>
      <c r="E2552" s="449" t="str">
        <f t="shared" si="641"/>
        <v/>
      </c>
      <c r="F2552" s="450"/>
      <c r="G2552" s="451"/>
      <c r="H2552" s="452"/>
      <c r="I2552" s="453"/>
      <c r="J2552" s="453"/>
      <c r="K2552" s="453"/>
      <c r="L2552" s="453"/>
      <c r="M2552" s="454"/>
      <c r="N2552" s="455"/>
      <c r="O2552" s="456"/>
      <c r="P2552" s="456"/>
      <c r="Q2552" s="456"/>
      <c r="R2552" s="456"/>
      <c r="S2552" s="456"/>
      <c r="T2552" s="456"/>
      <c r="U2552" s="456"/>
      <c r="V2552" s="456"/>
      <c r="W2552" s="456"/>
      <c r="X2552" s="456"/>
      <c r="Y2552" s="456"/>
      <c r="Z2552" s="456"/>
      <c r="AA2552" s="456"/>
      <c r="AB2552" s="456"/>
      <c r="AC2552" s="456"/>
      <c r="AD2552" s="456"/>
      <c r="AE2552" s="457"/>
      <c r="AF2552" s="455"/>
      <c r="AG2552" s="456"/>
      <c r="AH2552" s="456"/>
      <c r="AI2552" s="456"/>
      <c r="AJ2552" s="456"/>
      <c r="AK2552" s="456"/>
      <c r="AL2552" s="456"/>
      <c r="AM2552" s="456"/>
      <c r="AN2552" s="457"/>
      <c r="AO2552" s="455"/>
      <c r="AP2552" s="456"/>
      <c r="AQ2552" s="456"/>
      <c r="AR2552" s="456"/>
      <c r="AS2552" s="456"/>
      <c r="AT2552" s="456"/>
      <c r="AU2552" s="456"/>
      <c r="AV2552" s="456"/>
      <c r="AW2552" s="456"/>
      <c r="AX2552" s="456"/>
      <c r="AY2552" s="456"/>
      <c r="AZ2552" s="456"/>
      <c r="BA2552" s="456"/>
      <c r="BB2552" s="456"/>
      <c r="BC2552" s="456"/>
      <c r="BD2552" s="456"/>
      <c r="BE2552" s="456"/>
      <c r="BF2552" s="456"/>
      <c r="BG2552" s="457"/>
      <c r="BH2552" s="458"/>
      <c r="BI2552" s="459"/>
      <c r="BJ2552" s="459"/>
      <c r="BK2552" s="459"/>
      <c r="BL2552" s="459"/>
      <c r="BM2552" s="460"/>
      <c r="BN2552" s="314"/>
      <c r="BO2552" s="314"/>
      <c r="BP2552" s="1"/>
      <c r="BQ2552" s="120">
        <f>IF($F$3="","",IF(N2552=$F$3,COUNTIF(BQ$23:BQ2551,"&gt;0")+1,0))</f>
        <v>0</v>
      </c>
      <c r="BR2552" s="1"/>
      <c r="BS2552" s="20" t="str">
        <f>IF($N2552="","",IF(VLOOKUP(VLOOKUP($N2552,IMPOSTAZIONI!$E$6:$I$13,5,FALSE),IMPOSTAZIONI!$B$25:$N$32,3,FALSE)=0,"",VLOOKUP(VLOOKUP($N2552,IMPOSTAZIONI!$E$6:$I$13,5,FALSE),IMPOSTAZIONI!$B$25:$N$32,3,FALSE)))</f>
        <v/>
      </c>
      <c r="BT2552" s="20" t="str">
        <f>IF($N2552="","",IF(VLOOKUP(VLOOKUP($N2552,IMPOSTAZIONI!$E$6:$I$13,5,FALSE),IMPOSTAZIONI!$B$25:$N$32,6,FALSE)=0,"",VLOOKUP(VLOOKUP($N2552,IMPOSTAZIONI!$E$6:$I$13,5,FALSE),IMPOSTAZIONI!$B$25:$N$32,6,FALSE)))</f>
        <v/>
      </c>
      <c r="BU2552" s="20" t="str">
        <f>IF($N2552="","",IF(VLOOKUP(VLOOKUP($N2552,IMPOSTAZIONI!$E$6:$I$13,5,FALSE),IMPOSTAZIONI!$B$25:$N$32,9,FALSE)=0,"",VLOOKUP(VLOOKUP($N2552,IMPOSTAZIONI!$E$6:$I$13,5,FALSE),IMPOSTAZIONI!$B$25:$N$32,9,FALSE)))</f>
        <v/>
      </c>
      <c r="BV2552" s="20" t="str">
        <f>IF($N2552="","",IF(VLOOKUP(VLOOKUP($N2552,IMPOSTAZIONI!$E$6:$I$13,5,FALSE),IMPOSTAZIONI!$B$25:$N$32,12,FALSE)=0,"",VLOOKUP(VLOOKUP($N2552,IMPOSTAZIONI!$E$6:$I$13,5,FALSE),IMPOSTAZIONI!$B$25:$N$32,12,FALSE)))</f>
        <v/>
      </c>
      <c r="BW2552" s="221" t="str">
        <f t="shared" si="642"/>
        <v/>
      </c>
      <c r="BX2552" s="221" t="str">
        <f t="shared" si="643"/>
        <v/>
      </c>
      <c r="BY2552" s="221">
        <f t="shared" si="644"/>
        <v>0</v>
      </c>
      <c r="BZ2552" s="231">
        <f t="shared" si="645"/>
        <v>0</v>
      </c>
      <c r="CA2552" s="246">
        <f t="shared" si="646"/>
        <v>0</v>
      </c>
      <c r="CB2552" s="246">
        <f t="shared" si="647"/>
        <v>0</v>
      </c>
      <c r="CC2552" s="246" t="str">
        <f t="shared" si="648"/>
        <v/>
      </c>
      <c r="CD2552" s="246">
        <f t="shared" si="649"/>
        <v>5</v>
      </c>
      <c r="CE2552" s="246">
        <f t="shared" si="650"/>
        <v>0</v>
      </c>
      <c r="CF2552" s="276">
        <f t="shared" si="651"/>
        <v>0</v>
      </c>
      <c r="CG2552" s="277">
        <f t="shared" si="651"/>
        <v>0</v>
      </c>
      <c r="CH2552" s="277">
        <f t="shared" si="651"/>
        <v>0</v>
      </c>
      <c r="CI2552" s="278">
        <f t="shared" si="640"/>
        <v>0</v>
      </c>
      <c r="CJ2552" s="280">
        <f t="shared" si="652"/>
        <v>0</v>
      </c>
      <c r="CK2552" s="232">
        <f t="shared" si="653"/>
        <v>0</v>
      </c>
      <c r="CL2552" s="1"/>
    </row>
    <row r="2553" spans="1:90" ht="18" customHeight="1">
      <c r="A2553" s="1"/>
      <c r="B2553" s="1"/>
      <c r="C2553" s="314"/>
      <c r="D2553" s="287" t="str">
        <f t="shared" si="654"/>
        <v/>
      </c>
      <c r="E2553" s="449" t="str">
        <f t="shared" si="641"/>
        <v/>
      </c>
      <c r="F2553" s="450"/>
      <c r="G2553" s="451"/>
      <c r="H2553" s="452"/>
      <c r="I2553" s="453"/>
      <c r="J2553" s="453"/>
      <c r="K2553" s="453"/>
      <c r="L2553" s="453"/>
      <c r="M2553" s="454"/>
      <c r="N2553" s="455"/>
      <c r="O2553" s="456"/>
      <c r="P2553" s="456"/>
      <c r="Q2553" s="456"/>
      <c r="R2553" s="456"/>
      <c r="S2553" s="456"/>
      <c r="T2553" s="456"/>
      <c r="U2553" s="456"/>
      <c r="V2553" s="456"/>
      <c r="W2553" s="456"/>
      <c r="X2553" s="456"/>
      <c r="Y2553" s="456"/>
      <c r="Z2553" s="456"/>
      <c r="AA2553" s="456"/>
      <c r="AB2553" s="456"/>
      <c r="AC2553" s="456"/>
      <c r="AD2553" s="456"/>
      <c r="AE2553" s="457"/>
      <c r="AF2553" s="455"/>
      <c r="AG2553" s="456"/>
      <c r="AH2553" s="456"/>
      <c r="AI2553" s="456"/>
      <c r="AJ2553" s="456"/>
      <c r="AK2553" s="456"/>
      <c r="AL2553" s="456"/>
      <c r="AM2553" s="456"/>
      <c r="AN2553" s="457"/>
      <c r="AO2553" s="455"/>
      <c r="AP2553" s="456"/>
      <c r="AQ2553" s="456"/>
      <c r="AR2553" s="456"/>
      <c r="AS2553" s="456"/>
      <c r="AT2553" s="456"/>
      <c r="AU2553" s="456"/>
      <c r="AV2553" s="456"/>
      <c r="AW2553" s="456"/>
      <c r="AX2553" s="456"/>
      <c r="AY2553" s="456"/>
      <c r="AZ2553" s="456"/>
      <c r="BA2553" s="456"/>
      <c r="BB2553" s="456"/>
      <c r="BC2553" s="456"/>
      <c r="BD2553" s="456"/>
      <c r="BE2553" s="456"/>
      <c r="BF2553" s="456"/>
      <c r="BG2553" s="457"/>
      <c r="BH2553" s="458"/>
      <c r="BI2553" s="459"/>
      <c r="BJ2553" s="459"/>
      <c r="BK2553" s="459"/>
      <c r="BL2553" s="459"/>
      <c r="BM2553" s="460"/>
      <c r="BN2553" s="314"/>
      <c r="BO2553" s="314"/>
      <c r="BP2553" s="1"/>
      <c r="BQ2553" s="120">
        <f>IF($F$3="","",IF(N2553=$F$3,COUNTIF(BQ$23:BQ2552,"&gt;0")+1,0))</f>
        <v>0</v>
      </c>
      <c r="BR2553" s="1"/>
      <c r="BS2553" s="20" t="str">
        <f>IF($N2553="","",IF(VLOOKUP(VLOOKUP($N2553,IMPOSTAZIONI!$E$6:$I$13,5,FALSE),IMPOSTAZIONI!$B$25:$N$32,3,FALSE)=0,"",VLOOKUP(VLOOKUP($N2553,IMPOSTAZIONI!$E$6:$I$13,5,FALSE),IMPOSTAZIONI!$B$25:$N$32,3,FALSE)))</f>
        <v/>
      </c>
      <c r="BT2553" s="20" t="str">
        <f>IF($N2553="","",IF(VLOOKUP(VLOOKUP($N2553,IMPOSTAZIONI!$E$6:$I$13,5,FALSE),IMPOSTAZIONI!$B$25:$N$32,6,FALSE)=0,"",VLOOKUP(VLOOKUP($N2553,IMPOSTAZIONI!$E$6:$I$13,5,FALSE),IMPOSTAZIONI!$B$25:$N$32,6,FALSE)))</f>
        <v/>
      </c>
      <c r="BU2553" s="20" t="str">
        <f>IF($N2553="","",IF(VLOOKUP(VLOOKUP($N2553,IMPOSTAZIONI!$E$6:$I$13,5,FALSE),IMPOSTAZIONI!$B$25:$N$32,9,FALSE)=0,"",VLOOKUP(VLOOKUP($N2553,IMPOSTAZIONI!$E$6:$I$13,5,FALSE),IMPOSTAZIONI!$B$25:$N$32,9,FALSE)))</f>
        <v/>
      </c>
      <c r="BV2553" s="20" t="str">
        <f>IF($N2553="","",IF(VLOOKUP(VLOOKUP($N2553,IMPOSTAZIONI!$E$6:$I$13,5,FALSE),IMPOSTAZIONI!$B$25:$N$32,12,FALSE)=0,"",VLOOKUP(VLOOKUP($N2553,IMPOSTAZIONI!$E$6:$I$13,5,FALSE),IMPOSTAZIONI!$B$25:$N$32,12,FALSE)))</f>
        <v/>
      </c>
      <c r="BW2553" s="221" t="str">
        <f t="shared" si="642"/>
        <v/>
      </c>
      <c r="BX2553" s="221" t="str">
        <f t="shared" si="643"/>
        <v/>
      </c>
      <c r="BY2553" s="221">
        <f t="shared" si="644"/>
        <v>0</v>
      </c>
      <c r="BZ2553" s="231">
        <f t="shared" si="645"/>
        <v>0</v>
      </c>
      <c r="CA2553" s="246">
        <f t="shared" si="646"/>
        <v>0</v>
      </c>
      <c r="CB2553" s="246">
        <f t="shared" si="647"/>
        <v>0</v>
      </c>
      <c r="CC2553" s="246" t="str">
        <f t="shared" si="648"/>
        <v/>
      </c>
      <c r="CD2553" s="246">
        <f t="shared" si="649"/>
        <v>5</v>
      </c>
      <c r="CE2553" s="246">
        <f t="shared" si="650"/>
        <v>0</v>
      </c>
      <c r="CF2553" s="276">
        <f t="shared" si="651"/>
        <v>0</v>
      </c>
      <c r="CG2553" s="277">
        <f t="shared" si="651"/>
        <v>0</v>
      </c>
      <c r="CH2553" s="277">
        <f t="shared" si="651"/>
        <v>0</v>
      </c>
      <c r="CI2553" s="278">
        <f t="shared" si="640"/>
        <v>0</v>
      </c>
      <c r="CJ2553" s="280">
        <f t="shared" si="652"/>
        <v>0</v>
      </c>
      <c r="CK2553" s="232">
        <f t="shared" si="653"/>
        <v>0</v>
      </c>
      <c r="CL2553" s="1"/>
    </row>
    <row r="2554" spans="1:90" ht="18" customHeight="1">
      <c r="A2554" s="1"/>
      <c r="B2554" s="1"/>
      <c r="C2554" s="314"/>
      <c r="D2554" s="287" t="str">
        <f t="shared" si="654"/>
        <v/>
      </c>
      <c r="E2554" s="449" t="str">
        <f t="shared" si="641"/>
        <v/>
      </c>
      <c r="F2554" s="450"/>
      <c r="G2554" s="451"/>
      <c r="H2554" s="452"/>
      <c r="I2554" s="453"/>
      <c r="J2554" s="453"/>
      <c r="K2554" s="453"/>
      <c r="L2554" s="453"/>
      <c r="M2554" s="454"/>
      <c r="N2554" s="455"/>
      <c r="O2554" s="456"/>
      <c r="P2554" s="456"/>
      <c r="Q2554" s="456"/>
      <c r="R2554" s="456"/>
      <c r="S2554" s="456"/>
      <c r="T2554" s="456"/>
      <c r="U2554" s="456"/>
      <c r="V2554" s="456"/>
      <c r="W2554" s="456"/>
      <c r="X2554" s="456"/>
      <c r="Y2554" s="456"/>
      <c r="Z2554" s="456"/>
      <c r="AA2554" s="456"/>
      <c r="AB2554" s="456"/>
      <c r="AC2554" s="456"/>
      <c r="AD2554" s="456"/>
      <c r="AE2554" s="457"/>
      <c r="AF2554" s="455"/>
      <c r="AG2554" s="456"/>
      <c r="AH2554" s="456"/>
      <c r="AI2554" s="456"/>
      <c r="AJ2554" s="456"/>
      <c r="AK2554" s="456"/>
      <c r="AL2554" s="456"/>
      <c r="AM2554" s="456"/>
      <c r="AN2554" s="457"/>
      <c r="AO2554" s="455"/>
      <c r="AP2554" s="456"/>
      <c r="AQ2554" s="456"/>
      <c r="AR2554" s="456"/>
      <c r="AS2554" s="456"/>
      <c r="AT2554" s="456"/>
      <c r="AU2554" s="456"/>
      <c r="AV2554" s="456"/>
      <c r="AW2554" s="456"/>
      <c r="AX2554" s="456"/>
      <c r="AY2554" s="456"/>
      <c r="AZ2554" s="456"/>
      <c r="BA2554" s="456"/>
      <c r="BB2554" s="456"/>
      <c r="BC2554" s="456"/>
      <c r="BD2554" s="456"/>
      <c r="BE2554" s="456"/>
      <c r="BF2554" s="456"/>
      <c r="BG2554" s="457"/>
      <c r="BH2554" s="458"/>
      <c r="BI2554" s="459"/>
      <c r="BJ2554" s="459"/>
      <c r="BK2554" s="459"/>
      <c r="BL2554" s="459"/>
      <c r="BM2554" s="460"/>
      <c r="BN2554" s="314"/>
      <c r="BO2554" s="314"/>
      <c r="BP2554" s="1"/>
      <c r="BQ2554" s="120">
        <f>IF($F$3="","",IF(N2554=$F$3,COUNTIF(BQ$23:BQ2553,"&gt;0")+1,0))</f>
        <v>0</v>
      </c>
      <c r="BR2554" s="1"/>
      <c r="BS2554" s="20" t="str">
        <f>IF($N2554="","",IF(VLOOKUP(VLOOKUP($N2554,IMPOSTAZIONI!$E$6:$I$13,5,FALSE),IMPOSTAZIONI!$B$25:$N$32,3,FALSE)=0,"",VLOOKUP(VLOOKUP($N2554,IMPOSTAZIONI!$E$6:$I$13,5,FALSE),IMPOSTAZIONI!$B$25:$N$32,3,FALSE)))</f>
        <v/>
      </c>
      <c r="BT2554" s="20" t="str">
        <f>IF($N2554="","",IF(VLOOKUP(VLOOKUP($N2554,IMPOSTAZIONI!$E$6:$I$13,5,FALSE),IMPOSTAZIONI!$B$25:$N$32,6,FALSE)=0,"",VLOOKUP(VLOOKUP($N2554,IMPOSTAZIONI!$E$6:$I$13,5,FALSE),IMPOSTAZIONI!$B$25:$N$32,6,FALSE)))</f>
        <v/>
      </c>
      <c r="BU2554" s="20" t="str">
        <f>IF($N2554="","",IF(VLOOKUP(VLOOKUP($N2554,IMPOSTAZIONI!$E$6:$I$13,5,FALSE),IMPOSTAZIONI!$B$25:$N$32,9,FALSE)=0,"",VLOOKUP(VLOOKUP($N2554,IMPOSTAZIONI!$E$6:$I$13,5,FALSE),IMPOSTAZIONI!$B$25:$N$32,9,FALSE)))</f>
        <v/>
      </c>
      <c r="BV2554" s="20" t="str">
        <f>IF($N2554="","",IF(VLOOKUP(VLOOKUP($N2554,IMPOSTAZIONI!$E$6:$I$13,5,FALSE),IMPOSTAZIONI!$B$25:$N$32,12,FALSE)=0,"",VLOOKUP(VLOOKUP($N2554,IMPOSTAZIONI!$E$6:$I$13,5,FALSE),IMPOSTAZIONI!$B$25:$N$32,12,FALSE)))</f>
        <v/>
      </c>
      <c r="BW2554" s="221" t="str">
        <f t="shared" si="642"/>
        <v/>
      </c>
      <c r="BX2554" s="221" t="str">
        <f t="shared" si="643"/>
        <v/>
      </c>
      <c r="BY2554" s="221">
        <f t="shared" si="644"/>
        <v>0</v>
      </c>
      <c r="BZ2554" s="231">
        <f t="shared" si="645"/>
        <v>0</v>
      </c>
      <c r="CA2554" s="246">
        <f t="shared" si="646"/>
        <v>0</v>
      </c>
      <c r="CB2554" s="246">
        <f t="shared" si="647"/>
        <v>0</v>
      </c>
      <c r="CC2554" s="246" t="str">
        <f t="shared" si="648"/>
        <v/>
      </c>
      <c r="CD2554" s="246">
        <f t="shared" si="649"/>
        <v>5</v>
      </c>
      <c r="CE2554" s="246">
        <f t="shared" si="650"/>
        <v>0</v>
      </c>
      <c r="CF2554" s="276">
        <f t="shared" si="651"/>
        <v>0</v>
      </c>
      <c r="CG2554" s="277">
        <f t="shared" si="651"/>
        <v>0</v>
      </c>
      <c r="CH2554" s="277">
        <f t="shared" si="651"/>
        <v>0</v>
      </c>
      <c r="CI2554" s="278">
        <f t="shared" si="640"/>
        <v>0</v>
      </c>
      <c r="CJ2554" s="280">
        <f t="shared" si="652"/>
        <v>0</v>
      </c>
      <c r="CK2554" s="232">
        <f t="shared" si="653"/>
        <v>0</v>
      </c>
      <c r="CL2554" s="1"/>
    </row>
    <row r="2555" spans="1:90" ht="18" customHeight="1">
      <c r="A2555" s="1"/>
      <c r="B2555" s="1"/>
      <c r="C2555" s="314"/>
      <c r="D2555" s="287" t="str">
        <f t="shared" si="654"/>
        <v/>
      </c>
      <c r="E2555" s="449" t="str">
        <f t="shared" si="641"/>
        <v/>
      </c>
      <c r="F2555" s="450"/>
      <c r="G2555" s="451"/>
      <c r="H2555" s="452"/>
      <c r="I2555" s="453"/>
      <c r="J2555" s="453"/>
      <c r="K2555" s="453"/>
      <c r="L2555" s="453"/>
      <c r="M2555" s="454"/>
      <c r="N2555" s="455"/>
      <c r="O2555" s="456"/>
      <c r="P2555" s="456"/>
      <c r="Q2555" s="456"/>
      <c r="R2555" s="456"/>
      <c r="S2555" s="456"/>
      <c r="T2555" s="456"/>
      <c r="U2555" s="456"/>
      <c r="V2555" s="456"/>
      <c r="W2555" s="456"/>
      <c r="X2555" s="456"/>
      <c r="Y2555" s="456"/>
      <c r="Z2555" s="456"/>
      <c r="AA2555" s="456"/>
      <c r="AB2555" s="456"/>
      <c r="AC2555" s="456"/>
      <c r="AD2555" s="456"/>
      <c r="AE2555" s="457"/>
      <c r="AF2555" s="455"/>
      <c r="AG2555" s="456"/>
      <c r="AH2555" s="456"/>
      <c r="AI2555" s="456"/>
      <c r="AJ2555" s="456"/>
      <c r="AK2555" s="456"/>
      <c r="AL2555" s="456"/>
      <c r="AM2555" s="456"/>
      <c r="AN2555" s="457"/>
      <c r="AO2555" s="455"/>
      <c r="AP2555" s="456"/>
      <c r="AQ2555" s="456"/>
      <c r="AR2555" s="456"/>
      <c r="AS2555" s="456"/>
      <c r="AT2555" s="456"/>
      <c r="AU2555" s="456"/>
      <c r="AV2555" s="456"/>
      <c r="AW2555" s="456"/>
      <c r="AX2555" s="456"/>
      <c r="AY2555" s="456"/>
      <c r="AZ2555" s="456"/>
      <c r="BA2555" s="456"/>
      <c r="BB2555" s="456"/>
      <c r="BC2555" s="456"/>
      <c r="BD2555" s="456"/>
      <c r="BE2555" s="456"/>
      <c r="BF2555" s="456"/>
      <c r="BG2555" s="457"/>
      <c r="BH2555" s="458"/>
      <c r="BI2555" s="459"/>
      <c r="BJ2555" s="459"/>
      <c r="BK2555" s="459"/>
      <c r="BL2555" s="459"/>
      <c r="BM2555" s="460"/>
      <c r="BN2555" s="314"/>
      <c r="BO2555" s="314"/>
      <c r="BP2555" s="1"/>
      <c r="BQ2555" s="120">
        <f>IF($F$3="","",IF(N2555=$F$3,COUNTIF(BQ$23:BQ2554,"&gt;0")+1,0))</f>
        <v>0</v>
      </c>
      <c r="BR2555" s="1"/>
      <c r="BS2555" s="20" t="str">
        <f>IF($N2555="","",IF(VLOOKUP(VLOOKUP($N2555,IMPOSTAZIONI!$E$6:$I$13,5,FALSE),IMPOSTAZIONI!$B$25:$N$32,3,FALSE)=0,"",VLOOKUP(VLOOKUP($N2555,IMPOSTAZIONI!$E$6:$I$13,5,FALSE),IMPOSTAZIONI!$B$25:$N$32,3,FALSE)))</f>
        <v/>
      </c>
      <c r="BT2555" s="20" t="str">
        <f>IF($N2555="","",IF(VLOOKUP(VLOOKUP($N2555,IMPOSTAZIONI!$E$6:$I$13,5,FALSE),IMPOSTAZIONI!$B$25:$N$32,6,FALSE)=0,"",VLOOKUP(VLOOKUP($N2555,IMPOSTAZIONI!$E$6:$I$13,5,FALSE),IMPOSTAZIONI!$B$25:$N$32,6,FALSE)))</f>
        <v/>
      </c>
      <c r="BU2555" s="20" t="str">
        <f>IF($N2555="","",IF(VLOOKUP(VLOOKUP($N2555,IMPOSTAZIONI!$E$6:$I$13,5,FALSE),IMPOSTAZIONI!$B$25:$N$32,9,FALSE)=0,"",VLOOKUP(VLOOKUP($N2555,IMPOSTAZIONI!$E$6:$I$13,5,FALSE),IMPOSTAZIONI!$B$25:$N$32,9,FALSE)))</f>
        <v/>
      </c>
      <c r="BV2555" s="20" t="str">
        <f>IF($N2555="","",IF(VLOOKUP(VLOOKUP($N2555,IMPOSTAZIONI!$E$6:$I$13,5,FALSE),IMPOSTAZIONI!$B$25:$N$32,12,FALSE)=0,"",VLOOKUP(VLOOKUP($N2555,IMPOSTAZIONI!$E$6:$I$13,5,FALSE),IMPOSTAZIONI!$B$25:$N$32,12,FALSE)))</f>
        <v/>
      </c>
      <c r="BW2555" s="221" t="str">
        <f t="shared" si="642"/>
        <v/>
      </c>
      <c r="BX2555" s="221" t="str">
        <f t="shared" si="643"/>
        <v/>
      </c>
      <c r="BY2555" s="221">
        <f t="shared" si="644"/>
        <v>0</v>
      </c>
      <c r="BZ2555" s="231">
        <f t="shared" si="645"/>
        <v>0</v>
      </c>
      <c r="CA2555" s="246">
        <f t="shared" si="646"/>
        <v>0</v>
      </c>
      <c r="CB2555" s="246">
        <f t="shared" si="647"/>
        <v>0</v>
      </c>
      <c r="CC2555" s="246" t="str">
        <f t="shared" si="648"/>
        <v/>
      </c>
      <c r="CD2555" s="246">
        <f t="shared" si="649"/>
        <v>5</v>
      </c>
      <c r="CE2555" s="246">
        <f t="shared" si="650"/>
        <v>0</v>
      </c>
      <c r="CF2555" s="276">
        <f t="shared" si="651"/>
        <v>0</v>
      </c>
      <c r="CG2555" s="277">
        <f t="shared" si="651"/>
        <v>0</v>
      </c>
      <c r="CH2555" s="277">
        <f t="shared" si="651"/>
        <v>0</v>
      </c>
      <c r="CI2555" s="278">
        <f t="shared" si="640"/>
        <v>0</v>
      </c>
      <c r="CJ2555" s="280">
        <f t="shared" si="652"/>
        <v>0</v>
      </c>
      <c r="CK2555" s="232">
        <f t="shared" si="653"/>
        <v>0</v>
      </c>
      <c r="CL2555" s="1"/>
    </row>
    <row r="2556" spans="1:90" ht="18" customHeight="1">
      <c r="A2556" s="1"/>
      <c r="B2556" s="1"/>
      <c r="C2556" s="314"/>
      <c r="D2556" s="287" t="str">
        <f t="shared" si="654"/>
        <v/>
      </c>
      <c r="E2556" s="449" t="str">
        <f t="shared" si="641"/>
        <v/>
      </c>
      <c r="F2556" s="450"/>
      <c r="G2556" s="451"/>
      <c r="H2556" s="452"/>
      <c r="I2556" s="453"/>
      <c r="J2556" s="453"/>
      <c r="K2556" s="453"/>
      <c r="L2556" s="453"/>
      <c r="M2556" s="454"/>
      <c r="N2556" s="455"/>
      <c r="O2556" s="456"/>
      <c r="P2556" s="456"/>
      <c r="Q2556" s="456"/>
      <c r="R2556" s="456"/>
      <c r="S2556" s="456"/>
      <c r="T2556" s="456"/>
      <c r="U2556" s="456"/>
      <c r="V2556" s="456"/>
      <c r="W2556" s="456"/>
      <c r="X2556" s="456"/>
      <c r="Y2556" s="456"/>
      <c r="Z2556" s="456"/>
      <c r="AA2556" s="456"/>
      <c r="AB2556" s="456"/>
      <c r="AC2556" s="456"/>
      <c r="AD2556" s="456"/>
      <c r="AE2556" s="457"/>
      <c r="AF2556" s="455"/>
      <c r="AG2556" s="456"/>
      <c r="AH2556" s="456"/>
      <c r="AI2556" s="456"/>
      <c r="AJ2556" s="456"/>
      <c r="AK2556" s="456"/>
      <c r="AL2556" s="456"/>
      <c r="AM2556" s="456"/>
      <c r="AN2556" s="457"/>
      <c r="AO2556" s="455"/>
      <c r="AP2556" s="456"/>
      <c r="AQ2556" s="456"/>
      <c r="AR2556" s="456"/>
      <c r="AS2556" s="456"/>
      <c r="AT2556" s="456"/>
      <c r="AU2556" s="456"/>
      <c r="AV2556" s="456"/>
      <c r="AW2556" s="456"/>
      <c r="AX2556" s="456"/>
      <c r="AY2556" s="456"/>
      <c r="AZ2556" s="456"/>
      <c r="BA2556" s="456"/>
      <c r="BB2556" s="456"/>
      <c r="BC2556" s="456"/>
      <c r="BD2556" s="456"/>
      <c r="BE2556" s="456"/>
      <c r="BF2556" s="456"/>
      <c r="BG2556" s="457"/>
      <c r="BH2556" s="458"/>
      <c r="BI2556" s="459"/>
      <c r="BJ2556" s="459"/>
      <c r="BK2556" s="459"/>
      <c r="BL2556" s="459"/>
      <c r="BM2556" s="460"/>
      <c r="BN2556" s="314"/>
      <c r="BO2556" s="314"/>
      <c r="BP2556" s="1"/>
      <c r="BQ2556" s="120">
        <f>IF($F$3="","",IF(N2556=$F$3,COUNTIF(BQ$23:BQ2555,"&gt;0")+1,0))</f>
        <v>0</v>
      </c>
      <c r="BR2556" s="1"/>
      <c r="BS2556" s="20" t="str">
        <f>IF($N2556="","",IF(VLOOKUP(VLOOKUP($N2556,IMPOSTAZIONI!$E$6:$I$13,5,FALSE),IMPOSTAZIONI!$B$25:$N$32,3,FALSE)=0,"",VLOOKUP(VLOOKUP($N2556,IMPOSTAZIONI!$E$6:$I$13,5,FALSE),IMPOSTAZIONI!$B$25:$N$32,3,FALSE)))</f>
        <v/>
      </c>
      <c r="BT2556" s="20" t="str">
        <f>IF($N2556="","",IF(VLOOKUP(VLOOKUP($N2556,IMPOSTAZIONI!$E$6:$I$13,5,FALSE),IMPOSTAZIONI!$B$25:$N$32,6,FALSE)=0,"",VLOOKUP(VLOOKUP($N2556,IMPOSTAZIONI!$E$6:$I$13,5,FALSE),IMPOSTAZIONI!$B$25:$N$32,6,FALSE)))</f>
        <v/>
      </c>
      <c r="BU2556" s="20" t="str">
        <f>IF($N2556="","",IF(VLOOKUP(VLOOKUP($N2556,IMPOSTAZIONI!$E$6:$I$13,5,FALSE),IMPOSTAZIONI!$B$25:$N$32,9,FALSE)=0,"",VLOOKUP(VLOOKUP($N2556,IMPOSTAZIONI!$E$6:$I$13,5,FALSE),IMPOSTAZIONI!$B$25:$N$32,9,FALSE)))</f>
        <v/>
      </c>
      <c r="BV2556" s="20" t="str">
        <f>IF($N2556="","",IF(VLOOKUP(VLOOKUP($N2556,IMPOSTAZIONI!$E$6:$I$13,5,FALSE),IMPOSTAZIONI!$B$25:$N$32,12,FALSE)=0,"",VLOOKUP(VLOOKUP($N2556,IMPOSTAZIONI!$E$6:$I$13,5,FALSE),IMPOSTAZIONI!$B$25:$N$32,12,FALSE)))</f>
        <v/>
      </c>
      <c r="BW2556" s="221" t="str">
        <f t="shared" si="642"/>
        <v/>
      </c>
      <c r="BX2556" s="221" t="str">
        <f t="shared" si="643"/>
        <v/>
      </c>
      <c r="BY2556" s="221">
        <f t="shared" si="644"/>
        <v>0</v>
      </c>
      <c r="BZ2556" s="231">
        <f t="shared" si="645"/>
        <v>0</v>
      </c>
      <c r="CA2556" s="246">
        <f t="shared" si="646"/>
        <v>0</v>
      </c>
      <c r="CB2556" s="246">
        <f t="shared" si="647"/>
        <v>0</v>
      </c>
      <c r="CC2556" s="246" t="str">
        <f t="shared" si="648"/>
        <v/>
      </c>
      <c r="CD2556" s="246">
        <f t="shared" si="649"/>
        <v>5</v>
      </c>
      <c r="CE2556" s="246">
        <f t="shared" si="650"/>
        <v>0</v>
      </c>
      <c r="CF2556" s="276">
        <f t="shared" si="651"/>
        <v>0</v>
      </c>
      <c r="CG2556" s="277">
        <f t="shared" si="651"/>
        <v>0</v>
      </c>
      <c r="CH2556" s="277">
        <f t="shared" si="651"/>
        <v>0</v>
      </c>
      <c r="CI2556" s="278">
        <f t="shared" si="640"/>
        <v>0</v>
      </c>
      <c r="CJ2556" s="280">
        <f t="shared" si="652"/>
        <v>0</v>
      </c>
      <c r="CK2556" s="232">
        <f t="shared" si="653"/>
        <v>0</v>
      </c>
      <c r="CL2556" s="1"/>
    </row>
    <row r="2557" spans="1:90" ht="18" customHeight="1">
      <c r="A2557" s="1"/>
      <c r="B2557" s="1"/>
      <c r="C2557" s="314"/>
      <c r="D2557" s="287" t="str">
        <f t="shared" si="654"/>
        <v/>
      </c>
      <c r="E2557" s="449" t="str">
        <f t="shared" si="641"/>
        <v/>
      </c>
      <c r="F2557" s="450"/>
      <c r="G2557" s="451"/>
      <c r="H2557" s="452"/>
      <c r="I2557" s="453"/>
      <c r="J2557" s="453"/>
      <c r="K2557" s="453"/>
      <c r="L2557" s="453"/>
      <c r="M2557" s="454"/>
      <c r="N2557" s="455"/>
      <c r="O2557" s="456"/>
      <c r="P2557" s="456"/>
      <c r="Q2557" s="456"/>
      <c r="R2557" s="456"/>
      <c r="S2557" s="456"/>
      <c r="T2557" s="456"/>
      <c r="U2557" s="456"/>
      <c r="V2557" s="456"/>
      <c r="W2557" s="456"/>
      <c r="X2557" s="456"/>
      <c r="Y2557" s="456"/>
      <c r="Z2557" s="456"/>
      <c r="AA2557" s="456"/>
      <c r="AB2557" s="456"/>
      <c r="AC2557" s="456"/>
      <c r="AD2557" s="456"/>
      <c r="AE2557" s="457"/>
      <c r="AF2557" s="455"/>
      <c r="AG2557" s="456"/>
      <c r="AH2557" s="456"/>
      <c r="AI2557" s="456"/>
      <c r="AJ2557" s="456"/>
      <c r="AK2557" s="456"/>
      <c r="AL2557" s="456"/>
      <c r="AM2557" s="456"/>
      <c r="AN2557" s="457"/>
      <c r="AO2557" s="455"/>
      <c r="AP2557" s="456"/>
      <c r="AQ2557" s="456"/>
      <c r="AR2557" s="456"/>
      <c r="AS2557" s="456"/>
      <c r="AT2557" s="456"/>
      <c r="AU2557" s="456"/>
      <c r="AV2557" s="456"/>
      <c r="AW2557" s="456"/>
      <c r="AX2557" s="456"/>
      <c r="AY2557" s="456"/>
      <c r="AZ2557" s="456"/>
      <c r="BA2557" s="456"/>
      <c r="BB2557" s="456"/>
      <c r="BC2557" s="456"/>
      <c r="BD2557" s="456"/>
      <c r="BE2557" s="456"/>
      <c r="BF2557" s="456"/>
      <c r="BG2557" s="457"/>
      <c r="BH2557" s="458"/>
      <c r="BI2557" s="459"/>
      <c r="BJ2557" s="459"/>
      <c r="BK2557" s="459"/>
      <c r="BL2557" s="459"/>
      <c r="BM2557" s="460"/>
      <c r="BN2557" s="314"/>
      <c r="BO2557" s="314"/>
      <c r="BP2557" s="1"/>
      <c r="BQ2557" s="120">
        <f>IF($F$3="","",IF(N2557=$F$3,COUNTIF(BQ$23:BQ2556,"&gt;0")+1,0))</f>
        <v>0</v>
      </c>
      <c r="BR2557" s="1"/>
      <c r="BS2557" s="20" t="str">
        <f>IF($N2557="","",IF(VLOOKUP(VLOOKUP($N2557,IMPOSTAZIONI!$E$6:$I$13,5,FALSE),IMPOSTAZIONI!$B$25:$N$32,3,FALSE)=0,"",VLOOKUP(VLOOKUP($N2557,IMPOSTAZIONI!$E$6:$I$13,5,FALSE),IMPOSTAZIONI!$B$25:$N$32,3,FALSE)))</f>
        <v/>
      </c>
      <c r="BT2557" s="20" t="str">
        <f>IF($N2557="","",IF(VLOOKUP(VLOOKUP($N2557,IMPOSTAZIONI!$E$6:$I$13,5,FALSE),IMPOSTAZIONI!$B$25:$N$32,6,FALSE)=0,"",VLOOKUP(VLOOKUP($N2557,IMPOSTAZIONI!$E$6:$I$13,5,FALSE),IMPOSTAZIONI!$B$25:$N$32,6,FALSE)))</f>
        <v/>
      </c>
      <c r="BU2557" s="20" t="str">
        <f>IF($N2557="","",IF(VLOOKUP(VLOOKUP($N2557,IMPOSTAZIONI!$E$6:$I$13,5,FALSE),IMPOSTAZIONI!$B$25:$N$32,9,FALSE)=0,"",VLOOKUP(VLOOKUP($N2557,IMPOSTAZIONI!$E$6:$I$13,5,FALSE),IMPOSTAZIONI!$B$25:$N$32,9,FALSE)))</f>
        <v/>
      </c>
      <c r="BV2557" s="20" t="str">
        <f>IF($N2557="","",IF(VLOOKUP(VLOOKUP($N2557,IMPOSTAZIONI!$E$6:$I$13,5,FALSE),IMPOSTAZIONI!$B$25:$N$32,12,FALSE)=0,"",VLOOKUP(VLOOKUP($N2557,IMPOSTAZIONI!$E$6:$I$13,5,FALSE),IMPOSTAZIONI!$B$25:$N$32,12,FALSE)))</f>
        <v/>
      </c>
      <c r="BW2557" s="221" t="str">
        <f t="shared" si="642"/>
        <v/>
      </c>
      <c r="BX2557" s="221" t="str">
        <f t="shared" si="643"/>
        <v/>
      </c>
      <c r="BY2557" s="221">
        <f t="shared" si="644"/>
        <v>0</v>
      </c>
      <c r="BZ2557" s="231">
        <f t="shared" si="645"/>
        <v>0</v>
      </c>
      <c r="CA2557" s="246">
        <f t="shared" si="646"/>
        <v>0</v>
      </c>
      <c r="CB2557" s="246">
        <f t="shared" si="647"/>
        <v>0</v>
      </c>
      <c r="CC2557" s="246" t="str">
        <f t="shared" si="648"/>
        <v/>
      </c>
      <c r="CD2557" s="246">
        <f t="shared" si="649"/>
        <v>5</v>
      </c>
      <c r="CE2557" s="246">
        <f t="shared" si="650"/>
        <v>0</v>
      </c>
      <c r="CF2557" s="276">
        <f t="shared" si="651"/>
        <v>0</v>
      </c>
      <c r="CG2557" s="277">
        <f t="shared" si="651"/>
        <v>0</v>
      </c>
      <c r="CH2557" s="277">
        <f t="shared" si="651"/>
        <v>0</v>
      </c>
      <c r="CI2557" s="278">
        <f t="shared" si="651"/>
        <v>0</v>
      </c>
      <c r="CJ2557" s="280">
        <f t="shared" si="652"/>
        <v>0</v>
      </c>
      <c r="CK2557" s="232">
        <f t="shared" si="653"/>
        <v>0</v>
      </c>
      <c r="CL2557" s="1"/>
    </row>
    <row r="2558" spans="1:90" ht="18" customHeight="1">
      <c r="A2558" s="1"/>
      <c r="B2558" s="1"/>
      <c r="C2558" s="314"/>
      <c r="D2558" s="287" t="str">
        <f t="shared" si="654"/>
        <v/>
      </c>
      <c r="E2558" s="449" t="str">
        <f t="shared" ref="E2558:E2621" si="655">IF(BQ2558=0,"",BQ2558)</f>
        <v/>
      </c>
      <c r="F2558" s="450"/>
      <c r="G2558" s="451"/>
      <c r="H2558" s="452"/>
      <c r="I2558" s="453"/>
      <c r="J2558" s="453"/>
      <c r="K2558" s="453"/>
      <c r="L2558" s="453"/>
      <c r="M2558" s="454"/>
      <c r="N2558" s="455"/>
      <c r="O2558" s="456"/>
      <c r="P2558" s="456"/>
      <c r="Q2558" s="456"/>
      <c r="R2558" s="456"/>
      <c r="S2558" s="456"/>
      <c r="T2558" s="456"/>
      <c r="U2558" s="456"/>
      <c r="V2558" s="456"/>
      <c r="W2558" s="456"/>
      <c r="X2558" s="456"/>
      <c r="Y2558" s="456"/>
      <c r="Z2558" s="456"/>
      <c r="AA2558" s="456"/>
      <c r="AB2558" s="456"/>
      <c r="AC2558" s="456"/>
      <c r="AD2558" s="456"/>
      <c r="AE2558" s="457"/>
      <c r="AF2558" s="455"/>
      <c r="AG2558" s="456"/>
      <c r="AH2558" s="456"/>
      <c r="AI2558" s="456"/>
      <c r="AJ2558" s="456"/>
      <c r="AK2558" s="456"/>
      <c r="AL2558" s="456"/>
      <c r="AM2558" s="456"/>
      <c r="AN2558" s="457"/>
      <c r="AO2558" s="455"/>
      <c r="AP2558" s="456"/>
      <c r="AQ2558" s="456"/>
      <c r="AR2558" s="456"/>
      <c r="AS2558" s="456"/>
      <c r="AT2558" s="456"/>
      <c r="AU2558" s="456"/>
      <c r="AV2558" s="456"/>
      <c r="AW2558" s="456"/>
      <c r="AX2558" s="456"/>
      <c r="AY2558" s="456"/>
      <c r="AZ2558" s="456"/>
      <c r="BA2558" s="456"/>
      <c r="BB2558" s="456"/>
      <c r="BC2558" s="456"/>
      <c r="BD2558" s="456"/>
      <c r="BE2558" s="456"/>
      <c r="BF2558" s="456"/>
      <c r="BG2558" s="457"/>
      <c r="BH2558" s="458"/>
      <c r="BI2558" s="459"/>
      <c r="BJ2558" s="459"/>
      <c r="BK2558" s="459"/>
      <c r="BL2558" s="459"/>
      <c r="BM2558" s="460"/>
      <c r="BN2558" s="314"/>
      <c r="BO2558" s="314"/>
      <c r="BP2558" s="1"/>
      <c r="BQ2558" s="120">
        <f>IF($F$3="","",IF(N2558=$F$3,COUNTIF(BQ$23:BQ2557,"&gt;0")+1,0))</f>
        <v>0</v>
      </c>
      <c r="BR2558" s="1"/>
      <c r="BS2558" s="20" t="str">
        <f>IF($N2558="","",IF(VLOOKUP(VLOOKUP($N2558,IMPOSTAZIONI!$E$6:$I$13,5,FALSE),IMPOSTAZIONI!$B$25:$N$32,3,FALSE)=0,"",VLOOKUP(VLOOKUP($N2558,IMPOSTAZIONI!$E$6:$I$13,5,FALSE),IMPOSTAZIONI!$B$25:$N$32,3,FALSE)))</f>
        <v/>
      </c>
      <c r="BT2558" s="20" t="str">
        <f>IF($N2558="","",IF(VLOOKUP(VLOOKUP($N2558,IMPOSTAZIONI!$E$6:$I$13,5,FALSE),IMPOSTAZIONI!$B$25:$N$32,6,FALSE)=0,"",VLOOKUP(VLOOKUP($N2558,IMPOSTAZIONI!$E$6:$I$13,5,FALSE),IMPOSTAZIONI!$B$25:$N$32,6,FALSE)))</f>
        <v/>
      </c>
      <c r="BU2558" s="20" t="str">
        <f>IF($N2558="","",IF(VLOOKUP(VLOOKUP($N2558,IMPOSTAZIONI!$E$6:$I$13,5,FALSE),IMPOSTAZIONI!$B$25:$N$32,9,FALSE)=0,"",VLOOKUP(VLOOKUP($N2558,IMPOSTAZIONI!$E$6:$I$13,5,FALSE),IMPOSTAZIONI!$B$25:$N$32,9,FALSE)))</f>
        <v/>
      </c>
      <c r="BV2558" s="20" t="str">
        <f>IF($N2558="","",IF(VLOOKUP(VLOOKUP($N2558,IMPOSTAZIONI!$E$6:$I$13,5,FALSE),IMPOSTAZIONI!$B$25:$N$32,12,FALSE)=0,"",VLOOKUP(VLOOKUP($N2558,IMPOSTAZIONI!$E$6:$I$13,5,FALSE),IMPOSTAZIONI!$B$25:$N$32,12,FALSE)))</f>
        <v/>
      </c>
      <c r="BW2558" s="221" t="str">
        <f t="shared" ref="BW2558:BW2621" si="656">IF(AF2558="","",HLOOKUP(AF2558,BS2558:BV2558,1,FALSE))</f>
        <v/>
      </c>
      <c r="BX2558" s="221" t="str">
        <f t="shared" ref="BX2558:BX2621" si="657">IF(N2558="","",VLOOKUP(N2558,$AY$3109:$BM$3116,1,FALSE))</f>
        <v/>
      </c>
      <c r="BY2558" s="221">
        <f t="shared" ref="BY2558:BY2621" si="658">IF(OR(ISERROR(BW2558),ISERROR(BX2558),AND(H2558&gt;0,H2558&lt;AD$3140),AND(H2558&gt;0,H2558&gt;AD$3141)),1,IF(CK2558=1,2,0))</f>
        <v>0</v>
      </c>
      <c r="BZ2558" s="231">
        <f t="shared" ref="BZ2558:BZ2621" si="659">IF($F$3="",0,IF($F$3=N2558,H2558,0))</f>
        <v>0</v>
      </c>
      <c r="CA2558" s="246">
        <f t="shared" ref="CA2558:CA2621" si="660">IF($BN$3&gt;$AY$3147,"",IF(BZ2558=0,0,IF(AF2558="",0,VLOOKUP(AF2558,$AY$3118:$BL$3121,14,FALSE))))</f>
        <v>0</v>
      </c>
      <c r="CB2558" s="246">
        <f t="shared" ref="CB2558:CB2621" si="661">IF(BZ2558=0,0,MONTH(BZ2558))</f>
        <v>0</v>
      </c>
      <c r="CC2558" s="246" t="str">
        <f t="shared" ref="CC2558:CC2621" si="662">IF(OR(BZ2558=0,CA2558=0),"",CONCATENATE(CB2558,CA2558))</f>
        <v/>
      </c>
      <c r="CD2558" s="246">
        <f t="shared" ref="CD2558:CD2621" si="663">MATCH(BZ2558,BZ$23:BZ$3022,0)</f>
        <v>5</v>
      </c>
      <c r="CE2558" s="246">
        <f t="shared" ref="CE2558:CE2621" si="664">IF(CA2558&gt;0,CONCATENATE(CD2558,CA2558),0)</f>
        <v>0</v>
      </c>
      <c r="CF2558" s="276">
        <f t="shared" ref="CF2558:CI2621" si="665">COUNTIF($CE$23:$CE$3022,CONCATENATE($CD2558,CF$21))</f>
        <v>0</v>
      </c>
      <c r="CG2558" s="277">
        <f t="shared" si="665"/>
        <v>0</v>
      </c>
      <c r="CH2558" s="277">
        <f t="shared" si="665"/>
        <v>0</v>
      </c>
      <c r="CI2558" s="278">
        <f t="shared" si="665"/>
        <v>0</v>
      </c>
      <c r="CJ2558" s="280">
        <f t="shared" ref="CJ2558:CJ2621" si="666">COUNTIF(CF2558:CI2558,"&gt;0")</f>
        <v>0</v>
      </c>
      <c r="CK2558" s="232">
        <f t="shared" ref="CK2558:CK2621" si="667">IF(CJ2558&gt;1,1,0)</f>
        <v>0</v>
      </c>
      <c r="CL2558" s="1"/>
    </row>
    <row r="2559" spans="1:90" ht="18" customHeight="1">
      <c r="A2559" s="1"/>
      <c r="B2559" s="1"/>
      <c r="C2559" s="314"/>
      <c r="D2559" s="287" t="str">
        <f t="shared" si="654"/>
        <v/>
      </c>
      <c r="E2559" s="449" t="str">
        <f t="shared" si="655"/>
        <v/>
      </c>
      <c r="F2559" s="450"/>
      <c r="G2559" s="451"/>
      <c r="H2559" s="452"/>
      <c r="I2559" s="453"/>
      <c r="J2559" s="453"/>
      <c r="K2559" s="453"/>
      <c r="L2559" s="453"/>
      <c r="M2559" s="454"/>
      <c r="N2559" s="455"/>
      <c r="O2559" s="456"/>
      <c r="P2559" s="456"/>
      <c r="Q2559" s="456"/>
      <c r="R2559" s="456"/>
      <c r="S2559" s="456"/>
      <c r="T2559" s="456"/>
      <c r="U2559" s="456"/>
      <c r="V2559" s="456"/>
      <c r="W2559" s="456"/>
      <c r="X2559" s="456"/>
      <c r="Y2559" s="456"/>
      <c r="Z2559" s="456"/>
      <c r="AA2559" s="456"/>
      <c r="AB2559" s="456"/>
      <c r="AC2559" s="456"/>
      <c r="AD2559" s="456"/>
      <c r="AE2559" s="457"/>
      <c r="AF2559" s="455"/>
      <c r="AG2559" s="456"/>
      <c r="AH2559" s="456"/>
      <c r="AI2559" s="456"/>
      <c r="AJ2559" s="456"/>
      <c r="AK2559" s="456"/>
      <c r="AL2559" s="456"/>
      <c r="AM2559" s="456"/>
      <c r="AN2559" s="457"/>
      <c r="AO2559" s="455"/>
      <c r="AP2559" s="456"/>
      <c r="AQ2559" s="456"/>
      <c r="AR2559" s="456"/>
      <c r="AS2559" s="456"/>
      <c r="AT2559" s="456"/>
      <c r="AU2559" s="456"/>
      <c r="AV2559" s="456"/>
      <c r="AW2559" s="456"/>
      <c r="AX2559" s="456"/>
      <c r="AY2559" s="456"/>
      <c r="AZ2559" s="456"/>
      <c r="BA2559" s="456"/>
      <c r="BB2559" s="456"/>
      <c r="BC2559" s="456"/>
      <c r="BD2559" s="456"/>
      <c r="BE2559" s="456"/>
      <c r="BF2559" s="456"/>
      <c r="BG2559" s="457"/>
      <c r="BH2559" s="458"/>
      <c r="BI2559" s="459"/>
      <c r="BJ2559" s="459"/>
      <c r="BK2559" s="459"/>
      <c r="BL2559" s="459"/>
      <c r="BM2559" s="460"/>
      <c r="BN2559" s="314"/>
      <c r="BO2559" s="314"/>
      <c r="BP2559" s="1"/>
      <c r="BQ2559" s="120">
        <f>IF($F$3="","",IF(N2559=$F$3,COUNTIF(BQ$23:BQ2558,"&gt;0")+1,0))</f>
        <v>0</v>
      </c>
      <c r="BR2559" s="1"/>
      <c r="BS2559" s="20" t="str">
        <f>IF($N2559="","",IF(VLOOKUP(VLOOKUP($N2559,IMPOSTAZIONI!$E$6:$I$13,5,FALSE),IMPOSTAZIONI!$B$25:$N$32,3,FALSE)=0,"",VLOOKUP(VLOOKUP($N2559,IMPOSTAZIONI!$E$6:$I$13,5,FALSE),IMPOSTAZIONI!$B$25:$N$32,3,FALSE)))</f>
        <v/>
      </c>
      <c r="BT2559" s="20" t="str">
        <f>IF($N2559="","",IF(VLOOKUP(VLOOKUP($N2559,IMPOSTAZIONI!$E$6:$I$13,5,FALSE),IMPOSTAZIONI!$B$25:$N$32,6,FALSE)=0,"",VLOOKUP(VLOOKUP($N2559,IMPOSTAZIONI!$E$6:$I$13,5,FALSE),IMPOSTAZIONI!$B$25:$N$32,6,FALSE)))</f>
        <v/>
      </c>
      <c r="BU2559" s="20" t="str">
        <f>IF($N2559="","",IF(VLOOKUP(VLOOKUP($N2559,IMPOSTAZIONI!$E$6:$I$13,5,FALSE),IMPOSTAZIONI!$B$25:$N$32,9,FALSE)=0,"",VLOOKUP(VLOOKUP($N2559,IMPOSTAZIONI!$E$6:$I$13,5,FALSE),IMPOSTAZIONI!$B$25:$N$32,9,FALSE)))</f>
        <v/>
      </c>
      <c r="BV2559" s="20" t="str">
        <f>IF($N2559="","",IF(VLOOKUP(VLOOKUP($N2559,IMPOSTAZIONI!$E$6:$I$13,5,FALSE),IMPOSTAZIONI!$B$25:$N$32,12,FALSE)=0,"",VLOOKUP(VLOOKUP($N2559,IMPOSTAZIONI!$E$6:$I$13,5,FALSE),IMPOSTAZIONI!$B$25:$N$32,12,FALSE)))</f>
        <v/>
      </c>
      <c r="BW2559" s="221" t="str">
        <f t="shared" si="656"/>
        <v/>
      </c>
      <c r="BX2559" s="221" t="str">
        <f t="shared" si="657"/>
        <v/>
      </c>
      <c r="BY2559" s="221">
        <f t="shared" si="658"/>
        <v>0</v>
      </c>
      <c r="BZ2559" s="231">
        <f t="shared" si="659"/>
        <v>0</v>
      </c>
      <c r="CA2559" s="246">
        <f t="shared" si="660"/>
        <v>0</v>
      </c>
      <c r="CB2559" s="246">
        <f t="shared" si="661"/>
        <v>0</v>
      </c>
      <c r="CC2559" s="246" t="str">
        <f t="shared" si="662"/>
        <v/>
      </c>
      <c r="CD2559" s="246">
        <f t="shared" si="663"/>
        <v>5</v>
      </c>
      <c r="CE2559" s="246">
        <f t="shared" si="664"/>
        <v>0</v>
      </c>
      <c r="CF2559" s="276">
        <f t="shared" si="665"/>
        <v>0</v>
      </c>
      <c r="CG2559" s="277">
        <f t="shared" si="665"/>
        <v>0</v>
      </c>
      <c r="CH2559" s="277">
        <f t="shared" si="665"/>
        <v>0</v>
      </c>
      <c r="CI2559" s="278">
        <f t="shared" si="665"/>
        <v>0</v>
      </c>
      <c r="CJ2559" s="280">
        <f t="shared" si="666"/>
        <v>0</v>
      </c>
      <c r="CK2559" s="232">
        <f t="shared" si="667"/>
        <v>0</v>
      </c>
      <c r="CL2559" s="1"/>
    </row>
    <row r="2560" spans="1:90" ht="18" customHeight="1">
      <c r="A2560" s="1"/>
      <c r="B2560" s="1"/>
      <c r="C2560" s="314"/>
      <c r="D2560" s="287" t="str">
        <f t="shared" si="654"/>
        <v/>
      </c>
      <c r="E2560" s="449" t="str">
        <f t="shared" si="655"/>
        <v/>
      </c>
      <c r="F2560" s="450"/>
      <c r="G2560" s="451"/>
      <c r="H2560" s="452"/>
      <c r="I2560" s="453"/>
      <c r="J2560" s="453"/>
      <c r="K2560" s="453"/>
      <c r="L2560" s="453"/>
      <c r="M2560" s="454"/>
      <c r="N2560" s="455"/>
      <c r="O2560" s="456"/>
      <c r="P2560" s="456"/>
      <c r="Q2560" s="456"/>
      <c r="R2560" s="456"/>
      <c r="S2560" s="456"/>
      <c r="T2560" s="456"/>
      <c r="U2560" s="456"/>
      <c r="V2560" s="456"/>
      <c r="W2560" s="456"/>
      <c r="X2560" s="456"/>
      <c r="Y2560" s="456"/>
      <c r="Z2560" s="456"/>
      <c r="AA2560" s="456"/>
      <c r="AB2560" s="456"/>
      <c r="AC2560" s="456"/>
      <c r="AD2560" s="456"/>
      <c r="AE2560" s="457"/>
      <c r="AF2560" s="455"/>
      <c r="AG2560" s="456"/>
      <c r="AH2560" s="456"/>
      <c r="AI2560" s="456"/>
      <c r="AJ2560" s="456"/>
      <c r="AK2560" s="456"/>
      <c r="AL2560" s="456"/>
      <c r="AM2560" s="456"/>
      <c r="AN2560" s="457"/>
      <c r="AO2560" s="455"/>
      <c r="AP2560" s="456"/>
      <c r="AQ2560" s="456"/>
      <c r="AR2560" s="456"/>
      <c r="AS2560" s="456"/>
      <c r="AT2560" s="456"/>
      <c r="AU2560" s="456"/>
      <c r="AV2560" s="456"/>
      <c r="AW2560" s="456"/>
      <c r="AX2560" s="456"/>
      <c r="AY2560" s="456"/>
      <c r="AZ2560" s="456"/>
      <c r="BA2560" s="456"/>
      <c r="BB2560" s="456"/>
      <c r="BC2560" s="456"/>
      <c r="BD2560" s="456"/>
      <c r="BE2560" s="456"/>
      <c r="BF2560" s="456"/>
      <c r="BG2560" s="457"/>
      <c r="BH2560" s="458"/>
      <c r="BI2560" s="459"/>
      <c r="BJ2560" s="459"/>
      <c r="BK2560" s="459"/>
      <c r="BL2560" s="459"/>
      <c r="BM2560" s="460"/>
      <c r="BN2560" s="314"/>
      <c r="BO2560" s="314"/>
      <c r="BP2560" s="1"/>
      <c r="BQ2560" s="120">
        <f>IF($F$3="","",IF(N2560=$F$3,COUNTIF(BQ$23:BQ2559,"&gt;0")+1,0))</f>
        <v>0</v>
      </c>
      <c r="BR2560" s="1"/>
      <c r="BS2560" s="20" t="str">
        <f>IF($N2560="","",IF(VLOOKUP(VLOOKUP($N2560,IMPOSTAZIONI!$E$6:$I$13,5,FALSE),IMPOSTAZIONI!$B$25:$N$32,3,FALSE)=0,"",VLOOKUP(VLOOKUP($N2560,IMPOSTAZIONI!$E$6:$I$13,5,FALSE),IMPOSTAZIONI!$B$25:$N$32,3,FALSE)))</f>
        <v/>
      </c>
      <c r="BT2560" s="20" t="str">
        <f>IF($N2560="","",IF(VLOOKUP(VLOOKUP($N2560,IMPOSTAZIONI!$E$6:$I$13,5,FALSE),IMPOSTAZIONI!$B$25:$N$32,6,FALSE)=0,"",VLOOKUP(VLOOKUP($N2560,IMPOSTAZIONI!$E$6:$I$13,5,FALSE),IMPOSTAZIONI!$B$25:$N$32,6,FALSE)))</f>
        <v/>
      </c>
      <c r="BU2560" s="20" t="str">
        <f>IF($N2560="","",IF(VLOOKUP(VLOOKUP($N2560,IMPOSTAZIONI!$E$6:$I$13,5,FALSE),IMPOSTAZIONI!$B$25:$N$32,9,FALSE)=0,"",VLOOKUP(VLOOKUP($N2560,IMPOSTAZIONI!$E$6:$I$13,5,FALSE),IMPOSTAZIONI!$B$25:$N$32,9,FALSE)))</f>
        <v/>
      </c>
      <c r="BV2560" s="20" t="str">
        <f>IF($N2560="","",IF(VLOOKUP(VLOOKUP($N2560,IMPOSTAZIONI!$E$6:$I$13,5,FALSE),IMPOSTAZIONI!$B$25:$N$32,12,FALSE)=0,"",VLOOKUP(VLOOKUP($N2560,IMPOSTAZIONI!$E$6:$I$13,5,FALSE),IMPOSTAZIONI!$B$25:$N$32,12,FALSE)))</f>
        <v/>
      </c>
      <c r="BW2560" s="221" t="str">
        <f t="shared" si="656"/>
        <v/>
      </c>
      <c r="BX2560" s="221" t="str">
        <f t="shared" si="657"/>
        <v/>
      </c>
      <c r="BY2560" s="221">
        <f t="shared" si="658"/>
        <v>0</v>
      </c>
      <c r="BZ2560" s="231">
        <f t="shared" si="659"/>
        <v>0</v>
      </c>
      <c r="CA2560" s="246">
        <f t="shared" si="660"/>
        <v>0</v>
      </c>
      <c r="CB2560" s="246">
        <f t="shared" si="661"/>
        <v>0</v>
      </c>
      <c r="CC2560" s="246" t="str">
        <f t="shared" si="662"/>
        <v/>
      </c>
      <c r="CD2560" s="246">
        <f t="shared" si="663"/>
        <v>5</v>
      </c>
      <c r="CE2560" s="246">
        <f t="shared" si="664"/>
        <v>0</v>
      </c>
      <c r="CF2560" s="276">
        <f t="shared" si="665"/>
        <v>0</v>
      </c>
      <c r="CG2560" s="277">
        <f t="shared" si="665"/>
        <v>0</v>
      </c>
      <c r="CH2560" s="277">
        <f t="shared" si="665"/>
        <v>0</v>
      </c>
      <c r="CI2560" s="278">
        <f t="shared" si="665"/>
        <v>0</v>
      </c>
      <c r="CJ2560" s="280">
        <f t="shared" si="666"/>
        <v>0</v>
      </c>
      <c r="CK2560" s="232">
        <f t="shared" si="667"/>
        <v>0</v>
      </c>
      <c r="CL2560" s="1"/>
    </row>
    <row r="2561" spans="1:90" ht="18" customHeight="1">
      <c r="A2561" s="1"/>
      <c r="B2561" s="1"/>
      <c r="C2561" s="314"/>
      <c r="D2561" s="287" t="str">
        <f t="shared" si="654"/>
        <v/>
      </c>
      <c r="E2561" s="449" t="str">
        <f t="shared" si="655"/>
        <v/>
      </c>
      <c r="F2561" s="450"/>
      <c r="G2561" s="451"/>
      <c r="H2561" s="452"/>
      <c r="I2561" s="453"/>
      <c r="J2561" s="453"/>
      <c r="K2561" s="453"/>
      <c r="L2561" s="453"/>
      <c r="M2561" s="454"/>
      <c r="N2561" s="455"/>
      <c r="O2561" s="456"/>
      <c r="P2561" s="456"/>
      <c r="Q2561" s="456"/>
      <c r="R2561" s="456"/>
      <c r="S2561" s="456"/>
      <c r="T2561" s="456"/>
      <c r="U2561" s="456"/>
      <c r="V2561" s="456"/>
      <c r="W2561" s="456"/>
      <c r="X2561" s="456"/>
      <c r="Y2561" s="456"/>
      <c r="Z2561" s="456"/>
      <c r="AA2561" s="456"/>
      <c r="AB2561" s="456"/>
      <c r="AC2561" s="456"/>
      <c r="AD2561" s="456"/>
      <c r="AE2561" s="457"/>
      <c r="AF2561" s="455"/>
      <c r="AG2561" s="456"/>
      <c r="AH2561" s="456"/>
      <c r="AI2561" s="456"/>
      <c r="AJ2561" s="456"/>
      <c r="AK2561" s="456"/>
      <c r="AL2561" s="456"/>
      <c r="AM2561" s="456"/>
      <c r="AN2561" s="457"/>
      <c r="AO2561" s="455"/>
      <c r="AP2561" s="456"/>
      <c r="AQ2561" s="456"/>
      <c r="AR2561" s="456"/>
      <c r="AS2561" s="456"/>
      <c r="AT2561" s="456"/>
      <c r="AU2561" s="456"/>
      <c r="AV2561" s="456"/>
      <c r="AW2561" s="456"/>
      <c r="AX2561" s="456"/>
      <c r="AY2561" s="456"/>
      <c r="AZ2561" s="456"/>
      <c r="BA2561" s="456"/>
      <c r="BB2561" s="456"/>
      <c r="BC2561" s="456"/>
      <c r="BD2561" s="456"/>
      <c r="BE2561" s="456"/>
      <c r="BF2561" s="456"/>
      <c r="BG2561" s="457"/>
      <c r="BH2561" s="458"/>
      <c r="BI2561" s="459"/>
      <c r="BJ2561" s="459"/>
      <c r="BK2561" s="459"/>
      <c r="BL2561" s="459"/>
      <c r="BM2561" s="460"/>
      <c r="BN2561" s="314"/>
      <c r="BO2561" s="314"/>
      <c r="BP2561" s="1"/>
      <c r="BQ2561" s="120">
        <f>IF($F$3="","",IF(N2561=$F$3,COUNTIF(BQ$23:BQ2560,"&gt;0")+1,0))</f>
        <v>0</v>
      </c>
      <c r="BR2561" s="1"/>
      <c r="BS2561" s="20" t="str">
        <f>IF($N2561="","",IF(VLOOKUP(VLOOKUP($N2561,IMPOSTAZIONI!$E$6:$I$13,5,FALSE),IMPOSTAZIONI!$B$25:$N$32,3,FALSE)=0,"",VLOOKUP(VLOOKUP($N2561,IMPOSTAZIONI!$E$6:$I$13,5,FALSE),IMPOSTAZIONI!$B$25:$N$32,3,FALSE)))</f>
        <v/>
      </c>
      <c r="BT2561" s="20" t="str">
        <f>IF($N2561="","",IF(VLOOKUP(VLOOKUP($N2561,IMPOSTAZIONI!$E$6:$I$13,5,FALSE),IMPOSTAZIONI!$B$25:$N$32,6,FALSE)=0,"",VLOOKUP(VLOOKUP($N2561,IMPOSTAZIONI!$E$6:$I$13,5,FALSE),IMPOSTAZIONI!$B$25:$N$32,6,FALSE)))</f>
        <v/>
      </c>
      <c r="BU2561" s="20" t="str">
        <f>IF($N2561="","",IF(VLOOKUP(VLOOKUP($N2561,IMPOSTAZIONI!$E$6:$I$13,5,FALSE),IMPOSTAZIONI!$B$25:$N$32,9,FALSE)=0,"",VLOOKUP(VLOOKUP($N2561,IMPOSTAZIONI!$E$6:$I$13,5,FALSE),IMPOSTAZIONI!$B$25:$N$32,9,FALSE)))</f>
        <v/>
      </c>
      <c r="BV2561" s="20" t="str">
        <f>IF($N2561="","",IF(VLOOKUP(VLOOKUP($N2561,IMPOSTAZIONI!$E$6:$I$13,5,FALSE),IMPOSTAZIONI!$B$25:$N$32,12,FALSE)=0,"",VLOOKUP(VLOOKUP($N2561,IMPOSTAZIONI!$E$6:$I$13,5,FALSE),IMPOSTAZIONI!$B$25:$N$32,12,FALSE)))</f>
        <v/>
      </c>
      <c r="BW2561" s="221" t="str">
        <f t="shared" si="656"/>
        <v/>
      </c>
      <c r="BX2561" s="221" t="str">
        <f t="shared" si="657"/>
        <v/>
      </c>
      <c r="BY2561" s="221">
        <f t="shared" si="658"/>
        <v>0</v>
      </c>
      <c r="BZ2561" s="231">
        <f t="shared" si="659"/>
        <v>0</v>
      </c>
      <c r="CA2561" s="246">
        <f t="shared" si="660"/>
        <v>0</v>
      </c>
      <c r="CB2561" s="246">
        <f t="shared" si="661"/>
        <v>0</v>
      </c>
      <c r="CC2561" s="246" t="str">
        <f t="shared" si="662"/>
        <v/>
      </c>
      <c r="CD2561" s="246">
        <f t="shared" si="663"/>
        <v>5</v>
      </c>
      <c r="CE2561" s="246">
        <f t="shared" si="664"/>
        <v>0</v>
      </c>
      <c r="CF2561" s="276">
        <f t="shared" si="665"/>
        <v>0</v>
      </c>
      <c r="CG2561" s="277">
        <f t="shared" si="665"/>
        <v>0</v>
      </c>
      <c r="CH2561" s="277">
        <f t="shared" si="665"/>
        <v>0</v>
      </c>
      <c r="CI2561" s="278">
        <f t="shared" si="665"/>
        <v>0</v>
      </c>
      <c r="CJ2561" s="280">
        <f t="shared" si="666"/>
        <v>0</v>
      </c>
      <c r="CK2561" s="232">
        <f t="shared" si="667"/>
        <v>0</v>
      </c>
      <c r="CL2561" s="1"/>
    </row>
    <row r="2562" spans="1:90" ht="18" customHeight="1">
      <c r="A2562" s="1"/>
      <c r="B2562" s="1"/>
      <c r="C2562" s="314"/>
      <c r="D2562" s="287" t="str">
        <f t="shared" si="654"/>
        <v/>
      </c>
      <c r="E2562" s="449" t="str">
        <f t="shared" si="655"/>
        <v/>
      </c>
      <c r="F2562" s="450"/>
      <c r="G2562" s="451"/>
      <c r="H2562" s="452"/>
      <c r="I2562" s="453"/>
      <c r="J2562" s="453"/>
      <c r="K2562" s="453"/>
      <c r="L2562" s="453"/>
      <c r="M2562" s="454"/>
      <c r="N2562" s="455"/>
      <c r="O2562" s="456"/>
      <c r="P2562" s="456"/>
      <c r="Q2562" s="456"/>
      <c r="R2562" s="456"/>
      <c r="S2562" s="456"/>
      <c r="T2562" s="456"/>
      <c r="U2562" s="456"/>
      <c r="V2562" s="456"/>
      <c r="W2562" s="456"/>
      <c r="X2562" s="456"/>
      <c r="Y2562" s="456"/>
      <c r="Z2562" s="456"/>
      <c r="AA2562" s="456"/>
      <c r="AB2562" s="456"/>
      <c r="AC2562" s="456"/>
      <c r="AD2562" s="456"/>
      <c r="AE2562" s="457"/>
      <c r="AF2562" s="455"/>
      <c r="AG2562" s="456"/>
      <c r="AH2562" s="456"/>
      <c r="AI2562" s="456"/>
      <c r="AJ2562" s="456"/>
      <c r="AK2562" s="456"/>
      <c r="AL2562" s="456"/>
      <c r="AM2562" s="456"/>
      <c r="AN2562" s="457"/>
      <c r="AO2562" s="455"/>
      <c r="AP2562" s="456"/>
      <c r="AQ2562" s="456"/>
      <c r="AR2562" s="456"/>
      <c r="AS2562" s="456"/>
      <c r="AT2562" s="456"/>
      <c r="AU2562" s="456"/>
      <c r="AV2562" s="456"/>
      <c r="AW2562" s="456"/>
      <c r="AX2562" s="456"/>
      <c r="AY2562" s="456"/>
      <c r="AZ2562" s="456"/>
      <c r="BA2562" s="456"/>
      <c r="BB2562" s="456"/>
      <c r="BC2562" s="456"/>
      <c r="BD2562" s="456"/>
      <c r="BE2562" s="456"/>
      <c r="BF2562" s="456"/>
      <c r="BG2562" s="457"/>
      <c r="BH2562" s="458"/>
      <c r="BI2562" s="459"/>
      <c r="BJ2562" s="459"/>
      <c r="BK2562" s="459"/>
      <c r="BL2562" s="459"/>
      <c r="BM2562" s="460"/>
      <c r="BN2562" s="314"/>
      <c r="BO2562" s="314"/>
      <c r="BP2562" s="1"/>
      <c r="BQ2562" s="120">
        <f>IF($F$3="","",IF(N2562=$F$3,COUNTIF(BQ$23:BQ2561,"&gt;0")+1,0))</f>
        <v>0</v>
      </c>
      <c r="BR2562" s="1"/>
      <c r="BS2562" s="20" t="str">
        <f>IF($N2562="","",IF(VLOOKUP(VLOOKUP($N2562,IMPOSTAZIONI!$E$6:$I$13,5,FALSE),IMPOSTAZIONI!$B$25:$N$32,3,FALSE)=0,"",VLOOKUP(VLOOKUP($N2562,IMPOSTAZIONI!$E$6:$I$13,5,FALSE),IMPOSTAZIONI!$B$25:$N$32,3,FALSE)))</f>
        <v/>
      </c>
      <c r="BT2562" s="20" t="str">
        <f>IF($N2562="","",IF(VLOOKUP(VLOOKUP($N2562,IMPOSTAZIONI!$E$6:$I$13,5,FALSE),IMPOSTAZIONI!$B$25:$N$32,6,FALSE)=0,"",VLOOKUP(VLOOKUP($N2562,IMPOSTAZIONI!$E$6:$I$13,5,FALSE),IMPOSTAZIONI!$B$25:$N$32,6,FALSE)))</f>
        <v/>
      </c>
      <c r="BU2562" s="20" t="str">
        <f>IF($N2562="","",IF(VLOOKUP(VLOOKUP($N2562,IMPOSTAZIONI!$E$6:$I$13,5,FALSE),IMPOSTAZIONI!$B$25:$N$32,9,FALSE)=0,"",VLOOKUP(VLOOKUP($N2562,IMPOSTAZIONI!$E$6:$I$13,5,FALSE),IMPOSTAZIONI!$B$25:$N$32,9,FALSE)))</f>
        <v/>
      </c>
      <c r="BV2562" s="20" t="str">
        <f>IF($N2562="","",IF(VLOOKUP(VLOOKUP($N2562,IMPOSTAZIONI!$E$6:$I$13,5,FALSE),IMPOSTAZIONI!$B$25:$N$32,12,FALSE)=0,"",VLOOKUP(VLOOKUP($N2562,IMPOSTAZIONI!$E$6:$I$13,5,FALSE),IMPOSTAZIONI!$B$25:$N$32,12,FALSE)))</f>
        <v/>
      </c>
      <c r="BW2562" s="221" t="str">
        <f t="shared" si="656"/>
        <v/>
      </c>
      <c r="BX2562" s="221" t="str">
        <f t="shared" si="657"/>
        <v/>
      </c>
      <c r="BY2562" s="221">
        <f t="shared" si="658"/>
        <v>0</v>
      </c>
      <c r="BZ2562" s="231">
        <f t="shared" si="659"/>
        <v>0</v>
      </c>
      <c r="CA2562" s="246">
        <f t="shared" si="660"/>
        <v>0</v>
      </c>
      <c r="CB2562" s="246">
        <f t="shared" si="661"/>
        <v>0</v>
      </c>
      <c r="CC2562" s="246" t="str">
        <f t="shared" si="662"/>
        <v/>
      </c>
      <c r="CD2562" s="246">
        <f t="shared" si="663"/>
        <v>5</v>
      </c>
      <c r="CE2562" s="246">
        <f t="shared" si="664"/>
        <v>0</v>
      </c>
      <c r="CF2562" s="276">
        <f t="shared" si="665"/>
        <v>0</v>
      </c>
      <c r="CG2562" s="277">
        <f t="shared" si="665"/>
        <v>0</v>
      </c>
      <c r="CH2562" s="277">
        <f t="shared" si="665"/>
        <v>0</v>
      </c>
      <c r="CI2562" s="278">
        <f t="shared" si="665"/>
        <v>0</v>
      </c>
      <c r="CJ2562" s="280">
        <f t="shared" si="666"/>
        <v>0</v>
      </c>
      <c r="CK2562" s="232">
        <f t="shared" si="667"/>
        <v>0</v>
      </c>
      <c r="CL2562" s="1"/>
    </row>
    <row r="2563" spans="1:90" ht="18" customHeight="1">
      <c r="A2563" s="1"/>
      <c r="B2563" s="1"/>
      <c r="C2563" s="314"/>
      <c r="D2563" s="287" t="str">
        <f t="shared" si="654"/>
        <v/>
      </c>
      <c r="E2563" s="449" t="str">
        <f t="shared" si="655"/>
        <v/>
      </c>
      <c r="F2563" s="450"/>
      <c r="G2563" s="451"/>
      <c r="H2563" s="452"/>
      <c r="I2563" s="453"/>
      <c r="J2563" s="453"/>
      <c r="K2563" s="453"/>
      <c r="L2563" s="453"/>
      <c r="M2563" s="454"/>
      <c r="N2563" s="455"/>
      <c r="O2563" s="456"/>
      <c r="P2563" s="456"/>
      <c r="Q2563" s="456"/>
      <c r="R2563" s="456"/>
      <c r="S2563" s="456"/>
      <c r="T2563" s="456"/>
      <c r="U2563" s="456"/>
      <c r="V2563" s="456"/>
      <c r="W2563" s="456"/>
      <c r="X2563" s="456"/>
      <c r="Y2563" s="456"/>
      <c r="Z2563" s="456"/>
      <c r="AA2563" s="456"/>
      <c r="AB2563" s="456"/>
      <c r="AC2563" s="456"/>
      <c r="AD2563" s="456"/>
      <c r="AE2563" s="457"/>
      <c r="AF2563" s="455"/>
      <c r="AG2563" s="456"/>
      <c r="AH2563" s="456"/>
      <c r="AI2563" s="456"/>
      <c r="AJ2563" s="456"/>
      <c r="AK2563" s="456"/>
      <c r="AL2563" s="456"/>
      <c r="AM2563" s="456"/>
      <c r="AN2563" s="457"/>
      <c r="AO2563" s="455"/>
      <c r="AP2563" s="456"/>
      <c r="AQ2563" s="456"/>
      <c r="AR2563" s="456"/>
      <c r="AS2563" s="456"/>
      <c r="AT2563" s="456"/>
      <c r="AU2563" s="456"/>
      <c r="AV2563" s="456"/>
      <c r="AW2563" s="456"/>
      <c r="AX2563" s="456"/>
      <c r="AY2563" s="456"/>
      <c r="AZ2563" s="456"/>
      <c r="BA2563" s="456"/>
      <c r="BB2563" s="456"/>
      <c r="BC2563" s="456"/>
      <c r="BD2563" s="456"/>
      <c r="BE2563" s="456"/>
      <c r="BF2563" s="456"/>
      <c r="BG2563" s="457"/>
      <c r="BH2563" s="458"/>
      <c r="BI2563" s="459"/>
      <c r="BJ2563" s="459"/>
      <c r="BK2563" s="459"/>
      <c r="BL2563" s="459"/>
      <c r="BM2563" s="460"/>
      <c r="BN2563" s="314"/>
      <c r="BO2563" s="314"/>
      <c r="BP2563" s="1"/>
      <c r="BQ2563" s="120">
        <f>IF($F$3="","",IF(N2563=$F$3,COUNTIF(BQ$23:BQ2562,"&gt;0")+1,0))</f>
        <v>0</v>
      </c>
      <c r="BR2563" s="1"/>
      <c r="BS2563" s="20" t="str">
        <f>IF($N2563="","",IF(VLOOKUP(VLOOKUP($N2563,IMPOSTAZIONI!$E$6:$I$13,5,FALSE),IMPOSTAZIONI!$B$25:$N$32,3,FALSE)=0,"",VLOOKUP(VLOOKUP($N2563,IMPOSTAZIONI!$E$6:$I$13,5,FALSE),IMPOSTAZIONI!$B$25:$N$32,3,FALSE)))</f>
        <v/>
      </c>
      <c r="BT2563" s="20" t="str">
        <f>IF($N2563="","",IF(VLOOKUP(VLOOKUP($N2563,IMPOSTAZIONI!$E$6:$I$13,5,FALSE),IMPOSTAZIONI!$B$25:$N$32,6,FALSE)=0,"",VLOOKUP(VLOOKUP($N2563,IMPOSTAZIONI!$E$6:$I$13,5,FALSE),IMPOSTAZIONI!$B$25:$N$32,6,FALSE)))</f>
        <v/>
      </c>
      <c r="BU2563" s="20" t="str">
        <f>IF($N2563="","",IF(VLOOKUP(VLOOKUP($N2563,IMPOSTAZIONI!$E$6:$I$13,5,FALSE),IMPOSTAZIONI!$B$25:$N$32,9,FALSE)=0,"",VLOOKUP(VLOOKUP($N2563,IMPOSTAZIONI!$E$6:$I$13,5,FALSE),IMPOSTAZIONI!$B$25:$N$32,9,FALSE)))</f>
        <v/>
      </c>
      <c r="BV2563" s="20" t="str">
        <f>IF($N2563="","",IF(VLOOKUP(VLOOKUP($N2563,IMPOSTAZIONI!$E$6:$I$13,5,FALSE),IMPOSTAZIONI!$B$25:$N$32,12,FALSE)=0,"",VLOOKUP(VLOOKUP($N2563,IMPOSTAZIONI!$E$6:$I$13,5,FALSE),IMPOSTAZIONI!$B$25:$N$32,12,FALSE)))</f>
        <v/>
      </c>
      <c r="BW2563" s="221" t="str">
        <f t="shared" si="656"/>
        <v/>
      </c>
      <c r="BX2563" s="221" t="str">
        <f t="shared" si="657"/>
        <v/>
      </c>
      <c r="BY2563" s="221">
        <f t="shared" si="658"/>
        <v>0</v>
      </c>
      <c r="BZ2563" s="231">
        <f t="shared" si="659"/>
        <v>0</v>
      </c>
      <c r="CA2563" s="246">
        <f t="shared" si="660"/>
        <v>0</v>
      </c>
      <c r="CB2563" s="246">
        <f t="shared" si="661"/>
        <v>0</v>
      </c>
      <c r="CC2563" s="246" t="str">
        <f t="shared" si="662"/>
        <v/>
      </c>
      <c r="CD2563" s="246">
        <f t="shared" si="663"/>
        <v>5</v>
      </c>
      <c r="CE2563" s="246">
        <f t="shared" si="664"/>
        <v>0</v>
      </c>
      <c r="CF2563" s="276">
        <f t="shared" si="665"/>
        <v>0</v>
      </c>
      <c r="CG2563" s="277">
        <f t="shared" si="665"/>
        <v>0</v>
      </c>
      <c r="CH2563" s="277">
        <f t="shared" si="665"/>
        <v>0</v>
      </c>
      <c r="CI2563" s="278">
        <f t="shared" si="665"/>
        <v>0</v>
      </c>
      <c r="CJ2563" s="280">
        <f t="shared" si="666"/>
        <v>0</v>
      </c>
      <c r="CK2563" s="232">
        <f t="shared" si="667"/>
        <v>0</v>
      </c>
      <c r="CL2563" s="1"/>
    </row>
    <row r="2564" spans="1:90" ht="18" customHeight="1">
      <c r="A2564" s="1"/>
      <c r="B2564" s="1"/>
      <c r="C2564" s="314"/>
      <c r="D2564" s="287" t="str">
        <f t="shared" si="654"/>
        <v/>
      </c>
      <c r="E2564" s="449" t="str">
        <f t="shared" si="655"/>
        <v/>
      </c>
      <c r="F2564" s="450"/>
      <c r="G2564" s="451"/>
      <c r="H2564" s="452"/>
      <c r="I2564" s="453"/>
      <c r="J2564" s="453"/>
      <c r="K2564" s="453"/>
      <c r="L2564" s="453"/>
      <c r="M2564" s="454"/>
      <c r="N2564" s="455"/>
      <c r="O2564" s="456"/>
      <c r="P2564" s="456"/>
      <c r="Q2564" s="456"/>
      <c r="R2564" s="456"/>
      <c r="S2564" s="456"/>
      <c r="T2564" s="456"/>
      <c r="U2564" s="456"/>
      <c r="V2564" s="456"/>
      <c r="W2564" s="456"/>
      <c r="X2564" s="456"/>
      <c r="Y2564" s="456"/>
      <c r="Z2564" s="456"/>
      <c r="AA2564" s="456"/>
      <c r="AB2564" s="456"/>
      <c r="AC2564" s="456"/>
      <c r="AD2564" s="456"/>
      <c r="AE2564" s="457"/>
      <c r="AF2564" s="455"/>
      <c r="AG2564" s="456"/>
      <c r="AH2564" s="456"/>
      <c r="AI2564" s="456"/>
      <c r="AJ2564" s="456"/>
      <c r="AK2564" s="456"/>
      <c r="AL2564" s="456"/>
      <c r="AM2564" s="456"/>
      <c r="AN2564" s="457"/>
      <c r="AO2564" s="455"/>
      <c r="AP2564" s="456"/>
      <c r="AQ2564" s="456"/>
      <c r="AR2564" s="456"/>
      <c r="AS2564" s="456"/>
      <c r="AT2564" s="456"/>
      <c r="AU2564" s="456"/>
      <c r="AV2564" s="456"/>
      <c r="AW2564" s="456"/>
      <c r="AX2564" s="456"/>
      <c r="AY2564" s="456"/>
      <c r="AZ2564" s="456"/>
      <c r="BA2564" s="456"/>
      <c r="BB2564" s="456"/>
      <c r="BC2564" s="456"/>
      <c r="BD2564" s="456"/>
      <c r="BE2564" s="456"/>
      <c r="BF2564" s="456"/>
      <c r="BG2564" s="457"/>
      <c r="BH2564" s="458"/>
      <c r="BI2564" s="459"/>
      <c r="BJ2564" s="459"/>
      <c r="BK2564" s="459"/>
      <c r="BL2564" s="459"/>
      <c r="BM2564" s="460"/>
      <c r="BN2564" s="314"/>
      <c r="BO2564" s="314"/>
      <c r="BP2564" s="1"/>
      <c r="BQ2564" s="120">
        <f>IF($F$3="","",IF(N2564=$F$3,COUNTIF(BQ$23:BQ2563,"&gt;0")+1,0))</f>
        <v>0</v>
      </c>
      <c r="BR2564" s="1"/>
      <c r="BS2564" s="20" t="str">
        <f>IF($N2564="","",IF(VLOOKUP(VLOOKUP($N2564,IMPOSTAZIONI!$E$6:$I$13,5,FALSE),IMPOSTAZIONI!$B$25:$N$32,3,FALSE)=0,"",VLOOKUP(VLOOKUP($N2564,IMPOSTAZIONI!$E$6:$I$13,5,FALSE),IMPOSTAZIONI!$B$25:$N$32,3,FALSE)))</f>
        <v/>
      </c>
      <c r="BT2564" s="20" t="str">
        <f>IF($N2564="","",IF(VLOOKUP(VLOOKUP($N2564,IMPOSTAZIONI!$E$6:$I$13,5,FALSE),IMPOSTAZIONI!$B$25:$N$32,6,FALSE)=0,"",VLOOKUP(VLOOKUP($N2564,IMPOSTAZIONI!$E$6:$I$13,5,FALSE),IMPOSTAZIONI!$B$25:$N$32,6,FALSE)))</f>
        <v/>
      </c>
      <c r="BU2564" s="20" t="str">
        <f>IF($N2564="","",IF(VLOOKUP(VLOOKUP($N2564,IMPOSTAZIONI!$E$6:$I$13,5,FALSE),IMPOSTAZIONI!$B$25:$N$32,9,FALSE)=0,"",VLOOKUP(VLOOKUP($N2564,IMPOSTAZIONI!$E$6:$I$13,5,FALSE),IMPOSTAZIONI!$B$25:$N$32,9,FALSE)))</f>
        <v/>
      </c>
      <c r="BV2564" s="20" t="str">
        <f>IF($N2564="","",IF(VLOOKUP(VLOOKUP($N2564,IMPOSTAZIONI!$E$6:$I$13,5,FALSE),IMPOSTAZIONI!$B$25:$N$32,12,FALSE)=0,"",VLOOKUP(VLOOKUP($N2564,IMPOSTAZIONI!$E$6:$I$13,5,FALSE),IMPOSTAZIONI!$B$25:$N$32,12,FALSE)))</f>
        <v/>
      </c>
      <c r="BW2564" s="221" t="str">
        <f t="shared" si="656"/>
        <v/>
      </c>
      <c r="BX2564" s="221" t="str">
        <f t="shared" si="657"/>
        <v/>
      </c>
      <c r="BY2564" s="221">
        <f t="shared" si="658"/>
        <v>0</v>
      </c>
      <c r="BZ2564" s="231">
        <f t="shared" si="659"/>
        <v>0</v>
      </c>
      <c r="CA2564" s="246">
        <f t="shared" si="660"/>
        <v>0</v>
      </c>
      <c r="CB2564" s="246">
        <f t="shared" si="661"/>
        <v>0</v>
      </c>
      <c r="CC2564" s="246" t="str">
        <f t="shared" si="662"/>
        <v/>
      </c>
      <c r="CD2564" s="246">
        <f t="shared" si="663"/>
        <v>5</v>
      </c>
      <c r="CE2564" s="246">
        <f t="shared" si="664"/>
        <v>0</v>
      </c>
      <c r="CF2564" s="276">
        <f t="shared" si="665"/>
        <v>0</v>
      </c>
      <c r="CG2564" s="277">
        <f t="shared" si="665"/>
        <v>0</v>
      </c>
      <c r="CH2564" s="277">
        <f t="shared" si="665"/>
        <v>0</v>
      </c>
      <c r="CI2564" s="278">
        <f t="shared" si="665"/>
        <v>0</v>
      </c>
      <c r="CJ2564" s="280">
        <f t="shared" si="666"/>
        <v>0</v>
      </c>
      <c r="CK2564" s="232">
        <f t="shared" si="667"/>
        <v>0</v>
      </c>
      <c r="CL2564" s="1"/>
    </row>
    <row r="2565" spans="1:90" ht="18" customHeight="1">
      <c r="A2565" s="1"/>
      <c r="B2565" s="1"/>
      <c r="C2565" s="314"/>
      <c r="D2565" s="287" t="str">
        <f t="shared" si="654"/>
        <v/>
      </c>
      <c r="E2565" s="449" t="str">
        <f t="shared" si="655"/>
        <v/>
      </c>
      <c r="F2565" s="450"/>
      <c r="G2565" s="451"/>
      <c r="H2565" s="452"/>
      <c r="I2565" s="453"/>
      <c r="J2565" s="453"/>
      <c r="K2565" s="453"/>
      <c r="L2565" s="453"/>
      <c r="M2565" s="454"/>
      <c r="N2565" s="455"/>
      <c r="O2565" s="456"/>
      <c r="P2565" s="456"/>
      <c r="Q2565" s="456"/>
      <c r="R2565" s="456"/>
      <c r="S2565" s="456"/>
      <c r="T2565" s="456"/>
      <c r="U2565" s="456"/>
      <c r="V2565" s="456"/>
      <c r="W2565" s="456"/>
      <c r="X2565" s="456"/>
      <c r="Y2565" s="456"/>
      <c r="Z2565" s="456"/>
      <c r="AA2565" s="456"/>
      <c r="AB2565" s="456"/>
      <c r="AC2565" s="456"/>
      <c r="AD2565" s="456"/>
      <c r="AE2565" s="457"/>
      <c r="AF2565" s="455"/>
      <c r="AG2565" s="456"/>
      <c r="AH2565" s="456"/>
      <c r="AI2565" s="456"/>
      <c r="AJ2565" s="456"/>
      <c r="AK2565" s="456"/>
      <c r="AL2565" s="456"/>
      <c r="AM2565" s="456"/>
      <c r="AN2565" s="457"/>
      <c r="AO2565" s="455"/>
      <c r="AP2565" s="456"/>
      <c r="AQ2565" s="456"/>
      <c r="AR2565" s="456"/>
      <c r="AS2565" s="456"/>
      <c r="AT2565" s="456"/>
      <c r="AU2565" s="456"/>
      <c r="AV2565" s="456"/>
      <c r="AW2565" s="456"/>
      <c r="AX2565" s="456"/>
      <c r="AY2565" s="456"/>
      <c r="AZ2565" s="456"/>
      <c r="BA2565" s="456"/>
      <c r="BB2565" s="456"/>
      <c r="BC2565" s="456"/>
      <c r="BD2565" s="456"/>
      <c r="BE2565" s="456"/>
      <c r="BF2565" s="456"/>
      <c r="BG2565" s="457"/>
      <c r="BH2565" s="458"/>
      <c r="BI2565" s="459"/>
      <c r="BJ2565" s="459"/>
      <c r="BK2565" s="459"/>
      <c r="BL2565" s="459"/>
      <c r="BM2565" s="460"/>
      <c r="BN2565" s="314"/>
      <c r="BO2565" s="314"/>
      <c r="BP2565" s="1"/>
      <c r="BQ2565" s="120">
        <f>IF($F$3="","",IF(N2565=$F$3,COUNTIF(BQ$23:BQ2564,"&gt;0")+1,0))</f>
        <v>0</v>
      </c>
      <c r="BR2565" s="1"/>
      <c r="BS2565" s="20" t="str">
        <f>IF($N2565="","",IF(VLOOKUP(VLOOKUP($N2565,IMPOSTAZIONI!$E$6:$I$13,5,FALSE),IMPOSTAZIONI!$B$25:$N$32,3,FALSE)=0,"",VLOOKUP(VLOOKUP($N2565,IMPOSTAZIONI!$E$6:$I$13,5,FALSE),IMPOSTAZIONI!$B$25:$N$32,3,FALSE)))</f>
        <v/>
      </c>
      <c r="BT2565" s="20" t="str">
        <f>IF($N2565="","",IF(VLOOKUP(VLOOKUP($N2565,IMPOSTAZIONI!$E$6:$I$13,5,FALSE),IMPOSTAZIONI!$B$25:$N$32,6,FALSE)=0,"",VLOOKUP(VLOOKUP($N2565,IMPOSTAZIONI!$E$6:$I$13,5,FALSE),IMPOSTAZIONI!$B$25:$N$32,6,FALSE)))</f>
        <v/>
      </c>
      <c r="BU2565" s="20" t="str">
        <f>IF($N2565="","",IF(VLOOKUP(VLOOKUP($N2565,IMPOSTAZIONI!$E$6:$I$13,5,FALSE),IMPOSTAZIONI!$B$25:$N$32,9,FALSE)=0,"",VLOOKUP(VLOOKUP($N2565,IMPOSTAZIONI!$E$6:$I$13,5,FALSE),IMPOSTAZIONI!$B$25:$N$32,9,FALSE)))</f>
        <v/>
      </c>
      <c r="BV2565" s="20" t="str">
        <f>IF($N2565="","",IF(VLOOKUP(VLOOKUP($N2565,IMPOSTAZIONI!$E$6:$I$13,5,FALSE),IMPOSTAZIONI!$B$25:$N$32,12,FALSE)=0,"",VLOOKUP(VLOOKUP($N2565,IMPOSTAZIONI!$E$6:$I$13,5,FALSE),IMPOSTAZIONI!$B$25:$N$32,12,FALSE)))</f>
        <v/>
      </c>
      <c r="BW2565" s="221" t="str">
        <f t="shared" si="656"/>
        <v/>
      </c>
      <c r="BX2565" s="221" t="str">
        <f t="shared" si="657"/>
        <v/>
      </c>
      <c r="BY2565" s="221">
        <f t="shared" si="658"/>
        <v>0</v>
      </c>
      <c r="BZ2565" s="231">
        <f t="shared" si="659"/>
        <v>0</v>
      </c>
      <c r="CA2565" s="246">
        <f t="shared" si="660"/>
        <v>0</v>
      </c>
      <c r="CB2565" s="246">
        <f t="shared" si="661"/>
        <v>0</v>
      </c>
      <c r="CC2565" s="246" t="str">
        <f t="shared" si="662"/>
        <v/>
      </c>
      <c r="CD2565" s="246">
        <f t="shared" si="663"/>
        <v>5</v>
      </c>
      <c r="CE2565" s="246">
        <f t="shared" si="664"/>
        <v>0</v>
      </c>
      <c r="CF2565" s="276">
        <f t="shared" si="665"/>
        <v>0</v>
      </c>
      <c r="CG2565" s="277">
        <f t="shared" si="665"/>
        <v>0</v>
      </c>
      <c r="CH2565" s="277">
        <f t="shared" si="665"/>
        <v>0</v>
      </c>
      <c r="CI2565" s="278">
        <f t="shared" si="665"/>
        <v>0</v>
      </c>
      <c r="CJ2565" s="280">
        <f t="shared" si="666"/>
        <v>0</v>
      </c>
      <c r="CK2565" s="232">
        <f t="shared" si="667"/>
        <v>0</v>
      </c>
      <c r="CL2565" s="1"/>
    </row>
    <row r="2566" spans="1:90" ht="18" customHeight="1">
      <c r="A2566" s="1"/>
      <c r="B2566" s="1"/>
      <c r="C2566" s="314"/>
      <c r="D2566" s="287" t="str">
        <f t="shared" si="654"/>
        <v/>
      </c>
      <c r="E2566" s="449" t="str">
        <f t="shared" si="655"/>
        <v/>
      </c>
      <c r="F2566" s="450"/>
      <c r="G2566" s="451"/>
      <c r="H2566" s="452"/>
      <c r="I2566" s="453"/>
      <c r="J2566" s="453"/>
      <c r="K2566" s="453"/>
      <c r="L2566" s="453"/>
      <c r="M2566" s="454"/>
      <c r="N2566" s="455"/>
      <c r="O2566" s="456"/>
      <c r="P2566" s="456"/>
      <c r="Q2566" s="456"/>
      <c r="R2566" s="456"/>
      <c r="S2566" s="456"/>
      <c r="T2566" s="456"/>
      <c r="U2566" s="456"/>
      <c r="V2566" s="456"/>
      <c r="W2566" s="456"/>
      <c r="X2566" s="456"/>
      <c r="Y2566" s="456"/>
      <c r="Z2566" s="456"/>
      <c r="AA2566" s="456"/>
      <c r="AB2566" s="456"/>
      <c r="AC2566" s="456"/>
      <c r="AD2566" s="456"/>
      <c r="AE2566" s="457"/>
      <c r="AF2566" s="455"/>
      <c r="AG2566" s="456"/>
      <c r="AH2566" s="456"/>
      <c r="AI2566" s="456"/>
      <c r="AJ2566" s="456"/>
      <c r="AK2566" s="456"/>
      <c r="AL2566" s="456"/>
      <c r="AM2566" s="456"/>
      <c r="AN2566" s="457"/>
      <c r="AO2566" s="455"/>
      <c r="AP2566" s="456"/>
      <c r="AQ2566" s="456"/>
      <c r="AR2566" s="456"/>
      <c r="AS2566" s="456"/>
      <c r="AT2566" s="456"/>
      <c r="AU2566" s="456"/>
      <c r="AV2566" s="456"/>
      <c r="AW2566" s="456"/>
      <c r="AX2566" s="456"/>
      <c r="AY2566" s="456"/>
      <c r="AZ2566" s="456"/>
      <c r="BA2566" s="456"/>
      <c r="BB2566" s="456"/>
      <c r="BC2566" s="456"/>
      <c r="BD2566" s="456"/>
      <c r="BE2566" s="456"/>
      <c r="BF2566" s="456"/>
      <c r="BG2566" s="457"/>
      <c r="BH2566" s="458"/>
      <c r="BI2566" s="459"/>
      <c r="BJ2566" s="459"/>
      <c r="BK2566" s="459"/>
      <c r="BL2566" s="459"/>
      <c r="BM2566" s="460"/>
      <c r="BN2566" s="314"/>
      <c r="BO2566" s="314"/>
      <c r="BP2566" s="1"/>
      <c r="BQ2566" s="120">
        <f>IF($F$3="","",IF(N2566=$F$3,COUNTIF(BQ$23:BQ2565,"&gt;0")+1,0))</f>
        <v>0</v>
      </c>
      <c r="BR2566" s="1"/>
      <c r="BS2566" s="20" t="str">
        <f>IF($N2566="","",IF(VLOOKUP(VLOOKUP($N2566,IMPOSTAZIONI!$E$6:$I$13,5,FALSE),IMPOSTAZIONI!$B$25:$N$32,3,FALSE)=0,"",VLOOKUP(VLOOKUP($N2566,IMPOSTAZIONI!$E$6:$I$13,5,FALSE),IMPOSTAZIONI!$B$25:$N$32,3,FALSE)))</f>
        <v/>
      </c>
      <c r="BT2566" s="20" t="str">
        <f>IF($N2566="","",IF(VLOOKUP(VLOOKUP($N2566,IMPOSTAZIONI!$E$6:$I$13,5,FALSE),IMPOSTAZIONI!$B$25:$N$32,6,FALSE)=0,"",VLOOKUP(VLOOKUP($N2566,IMPOSTAZIONI!$E$6:$I$13,5,FALSE),IMPOSTAZIONI!$B$25:$N$32,6,FALSE)))</f>
        <v/>
      </c>
      <c r="BU2566" s="20" t="str">
        <f>IF($N2566="","",IF(VLOOKUP(VLOOKUP($N2566,IMPOSTAZIONI!$E$6:$I$13,5,FALSE),IMPOSTAZIONI!$B$25:$N$32,9,FALSE)=0,"",VLOOKUP(VLOOKUP($N2566,IMPOSTAZIONI!$E$6:$I$13,5,FALSE),IMPOSTAZIONI!$B$25:$N$32,9,FALSE)))</f>
        <v/>
      </c>
      <c r="BV2566" s="20" t="str">
        <f>IF($N2566="","",IF(VLOOKUP(VLOOKUP($N2566,IMPOSTAZIONI!$E$6:$I$13,5,FALSE),IMPOSTAZIONI!$B$25:$N$32,12,FALSE)=0,"",VLOOKUP(VLOOKUP($N2566,IMPOSTAZIONI!$E$6:$I$13,5,FALSE),IMPOSTAZIONI!$B$25:$N$32,12,FALSE)))</f>
        <v/>
      </c>
      <c r="BW2566" s="221" t="str">
        <f t="shared" si="656"/>
        <v/>
      </c>
      <c r="BX2566" s="221" t="str">
        <f t="shared" si="657"/>
        <v/>
      </c>
      <c r="BY2566" s="221">
        <f t="shared" si="658"/>
        <v>0</v>
      </c>
      <c r="BZ2566" s="231">
        <f t="shared" si="659"/>
        <v>0</v>
      </c>
      <c r="CA2566" s="246">
        <f t="shared" si="660"/>
        <v>0</v>
      </c>
      <c r="CB2566" s="246">
        <f t="shared" si="661"/>
        <v>0</v>
      </c>
      <c r="CC2566" s="246" t="str">
        <f t="shared" si="662"/>
        <v/>
      </c>
      <c r="CD2566" s="246">
        <f t="shared" si="663"/>
        <v>5</v>
      </c>
      <c r="CE2566" s="246">
        <f t="shared" si="664"/>
        <v>0</v>
      </c>
      <c r="CF2566" s="276">
        <f t="shared" si="665"/>
        <v>0</v>
      </c>
      <c r="CG2566" s="277">
        <f t="shared" si="665"/>
        <v>0</v>
      </c>
      <c r="CH2566" s="277">
        <f t="shared" si="665"/>
        <v>0</v>
      </c>
      <c r="CI2566" s="278">
        <f t="shared" si="665"/>
        <v>0</v>
      </c>
      <c r="CJ2566" s="280">
        <f t="shared" si="666"/>
        <v>0</v>
      </c>
      <c r="CK2566" s="232">
        <f t="shared" si="667"/>
        <v>0</v>
      </c>
      <c r="CL2566" s="1"/>
    </row>
    <row r="2567" spans="1:90" ht="18" customHeight="1">
      <c r="A2567" s="1"/>
      <c r="B2567" s="1"/>
      <c r="C2567" s="314"/>
      <c r="D2567" s="287" t="str">
        <f t="shared" si="654"/>
        <v/>
      </c>
      <c r="E2567" s="449" t="str">
        <f t="shared" si="655"/>
        <v/>
      </c>
      <c r="F2567" s="450"/>
      <c r="G2567" s="451"/>
      <c r="H2567" s="452"/>
      <c r="I2567" s="453"/>
      <c r="J2567" s="453"/>
      <c r="K2567" s="453"/>
      <c r="L2567" s="453"/>
      <c r="M2567" s="454"/>
      <c r="N2567" s="455"/>
      <c r="O2567" s="456"/>
      <c r="P2567" s="456"/>
      <c r="Q2567" s="456"/>
      <c r="R2567" s="456"/>
      <c r="S2567" s="456"/>
      <c r="T2567" s="456"/>
      <c r="U2567" s="456"/>
      <c r="V2567" s="456"/>
      <c r="W2567" s="456"/>
      <c r="X2567" s="456"/>
      <c r="Y2567" s="456"/>
      <c r="Z2567" s="456"/>
      <c r="AA2567" s="456"/>
      <c r="AB2567" s="456"/>
      <c r="AC2567" s="456"/>
      <c r="AD2567" s="456"/>
      <c r="AE2567" s="457"/>
      <c r="AF2567" s="455"/>
      <c r="AG2567" s="456"/>
      <c r="AH2567" s="456"/>
      <c r="AI2567" s="456"/>
      <c r="AJ2567" s="456"/>
      <c r="AK2567" s="456"/>
      <c r="AL2567" s="456"/>
      <c r="AM2567" s="456"/>
      <c r="AN2567" s="457"/>
      <c r="AO2567" s="455"/>
      <c r="AP2567" s="456"/>
      <c r="AQ2567" s="456"/>
      <c r="AR2567" s="456"/>
      <c r="AS2567" s="456"/>
      <c r="AT2567" s="456"/>
      <c r="AU2567" s="456"/>
      <c r="AV2567" s="456"/>
      <c r="AW2567" s="456"/>
      <c r="AX2567" s="456"/>
      <c r="AY2567" s="456"/>
      <c r="AZ2567" s="456"/>
      <c r="BA2567" s="456"/>
      <c r="BB2567" s="456"/>
      <c r="BC2567" s="456"/>
      <c r="BD2567" s="456"/>
      <c r="BE2567" s="456"/>
      <c r="BF2567" s="456"/>
      <c r="BG2567" s="457"/>
      <c r="BH2567" s="458"/>
      <c r="BI2567" s="459"/>
      <c r="BJ2567" s="459"/>
      <c r="BK2567" s="459"/>
      <c r="BL2567" s="459"/>
      <c r="BM2567" s="460"/>
      <c r="BN2567" s="314"/>
      <c r="BO2567" s="314"/>
      <c r="BP2567" s="1"/>
      <c r="BQ2567" s="120">
        <f>IF($F$3="","",IF(N2567=$F$3,COUNTIF(BQ$23:BQ2566,"&gt;0")+1,0))</f>
        <v>0</v>
      </c>
      <c r="BR2567" s="1"/>
      <c r="BS2567" s="20" t="str">
        <f>IF($N2567="","",IF(VLOOKUP(VLOOKUP($N2567,IMPOSTAZIONI!$E$6:$I$13,5,FALSE),IMPOSTAZIONI!$B$25:$N$32,3,FALSE)=0,"",VLOOKUP(VLOOKUP($N2567,IMPOSTAZIONI!$E$6:$I$13,5,FALSE),IMPOSTAZIONI!$B$25:$N$32,3,FALSE)))</f>
        <v/>
      </c>
      <c r="BT2567" s="20" t="str">
        <f>IF($N2567="","",IF(VLOOKUP(VLOOKUP($N2567,IMPOSTAZIONI!$E$6:$I$13,5,FALSE),IMPOSTAZIONI!$B$25:$N$32,6,FALSE)=0,"",VLOOKUP(VLOOKUP($N2567,IMPOSTAZIONI!$E$6:$I$13,5,FALSE),IMPOSTAZIONI!$B$25:$N$32,6,FALSE)))</f>
        <v/>
      </c>
      <c r="BU2567" s="20" t="str">
        <f>IF($N2567="","",IF(VLOOKUP(VLOOKUP($N2567,IMPOSTAZIONI!$E$6:$I$13,5,FALSE),IMPOSTAZIONI!$B$25:$N$32,9,FALSE)=0,"",VLOOKUP(VLOOKUP($N2567,IMPOSTAZIONI!$E$6:$I$13,5,FALSE),IMPOSTAZIONI!$B$25:$N$32,9,FALSE)))</f>
        <v/>
      </c>
      <c r="BV2567" s="20" t="str">
        <f>IF($N2567="","",IF(VLOOKUP(VLOOKUP($N2567,IMPOSTAZIONI!$E$6:$I$13,5,FALSE),IMPOSTAZIONI!$B$25:$N$32,12,FALSE)=0,"",VLOOKUP(VLOOKUP($N2567,IMPOSTAZIONI!$E$6:$I$13,5,FALSE),IMPOSTAZIONI!$B$25:$N$32,12,FALSE)))</f>
        <v/>
      </c>
      <c r="BW2567" s="221" t="str">
        <f t="shared" si="656"/>
        <v/>
      </c>
      <c r="BX2567" s="221" t="str">
        <f t="shared" si="657"/>
        <v/>
      </c>
      <c r="BY2567" s="221">
        <f t="shared" si="658"/>
        <v>0</v>
      </c>
      <c r="BZ2567" s="231">
        <f t="shared" si="659"/>
        <v>0</v>
      </c>
      <c r="CA2567" s="246">
        <f t="shared" si="660"/>
        <v>0</v>
      </c>
      <c r="CB2567" s="246">
        <f t="shared" si="661"/>
        <v>0</v>
      </c>
      <c r="CC2567" s="246" t="str">
        <f t="shared" si="662"/>
        <v/>
      </c>
      <c r="CD2567" s="246">
        <f t="shared" si="663"/>
        <v>5</v>
      </c>
      <c r="CE2567" s="246">
        <f t="shared" si="664"/>
        <v>0</v>
      </c>
      <c r="CF2567" s="276">
        <f t="shared" si="665"/>
        <v>0</v>
      </c>
      <c r="CG2567" s="277">
        <f t="shared" si="665"/>
        <v>0</v>
      </c>
      <c r="CH2567" s="277">
        <f t="shared" si="665"/>
        <v>0</v>
      </c>
      <c r="CI2567" s="278">
        <f t="shared" si="665"/>
        <v>0</v>
      </c>
      <c r="CJ2567" s="280">
        <f t="shared" si="666"/>
        <v>0</v>
      </c>
      <c r="CK2567" s="232">
        <f t="shared" si="667"/>
        <v>0</v>
      </c>
      <c r="CL2567" s="1"/>
    </row>
    <row r="2568" spans="1:90" ht="18" customHeight="1">
      <c r="A2568" s="1"/>
      <c r="B2568" s="1"/>
      <c r="C2568" s="314"/>
      <c r="D2568" s="287" t="str">
        <f t="shared" si="654"/>
        <v/>
      </c>
      <c r="E2568" s="449" t="str">
        <f t="shared" si="655"/>
        <v/>
      </c>
      <c r="F2568" s="450"/>
      <c r="G2568" s="451"/>
      <c r="H2568" s="452"/>
      <c r="I2568" s="453"/>
      <c r="J2568" s="453"/>
      <c r="K2568" s="453"/>
      <c r="L2568" s="453"/>
      <c r="M2568" s="454"/>
      <c r="N2568" s="455"/>
      <c r="O2568" s="456"/>
      <c r="P2568" s="456"/>
      <c r="Q2568" s="456"/>
      <c r="R2568" s="456"/>
      <c r="S2568" s="456"/>
      <c r="T2568" s="456"/>
      <c r="U2568" s="456"/>
      <c r="V2568" s="456"/>
      <c r="W2568" s="456"/>
      <c r="X2568" s="456"/>
      <c r="Y2568" s="456"/>
      <c r="Z2568" s="456"/>
      <c r="AA2568" s="456"/>
      <c r="AB2568" s="456"/>
      <c r="AC2568" s="456"/>
      <c r="AD2568" s="456"/>
      <c r="AE2568" s="457"/>
      <c r="AF2568" s="455"/>
      <c r="AG2568" s="456"/>
      <c r="AH2568" s="456"/>
      <c r="AI2568" s="456"/>
      <c r="AJ2568" s="456"/>
      <c r="AK2568" s="456"/>
      <c r="AL2568" s="456"/>
      <c r="AM2568" s="456"/>
      <c r="AN2568" s="457"/>
      <c r="AO2568" s="455"/>
      <c r="AP2568" s="456"/>
      <c r="AQ2568" s="456"/>
      <c r="AR2568" s="456"/>
      <c r="AS2568" s="456"/>
      <c r="AT2568" s="456"/>
      <c r="AU2568" s="456"/>
      <c r="AV2568" s="456"/>
      <c r="AW2568" s="456"/>
      <c r="AX2568" s="456"/>
      <c r="AY2568" s="456"/>
      <c r="AZ2568" s="456"/>
      <c r="BA2568" s="456"/>
      <c r="BB2568" s="456"/>
      <c r="BC2568" s="456"/>
      <c r="BD2568" s="456"/>
      <c r="BE2568" s="456"/>
      <c r="BF2568" s="456"/>
      <c r="BG2568" s="457"/>
      <c r="BH2568" s="458"/>
      <c r="BI2568" s="459"/>
      <c r="BJ2568" s="459"/>
      <c r="BK2568" s="459"/>
      <c r="BL2568" s="459"/>
      <c r="BM2568" s="460"/>
      <c r="BN2568" s="314"/>
      <c r="BO2568" s="314"/>
      <c r="BP2568" s="1"/>
      <c r="BQ2568" s="120">
        <f>IF($F$3="","",IF(N2568=$F$3,COUNTIF(BQ$23:BQ2567,"&gt;0")+1,0))</f>
        <v>0</v>
      </c>
      <c r="BR2568" s="1"/>
      <c r="BS2568" s="20" t="str">
        <f>IF($N2568="","",IF(VLOOKUP(VLOOKUP($N2568,IMPOSTAZIONI!$E$6:$I$13,5,FALSE),IMPOSTAZIONI!$B$25:$N$32,3,FALSE)=0,"",VLOOKUP(VLOOKUP($N2568,IMPOSTAZIONI!$E$6:$I$13,5,FALSE),IMPOSTAZIONI!$B$25:$N$32,3,FALSE)))</f>
        <v/>
      </c>
      <c r="BT2568" s="20" t="str">
        <f>IF($N2568="","",IF(VLOOKUP(VLOOKUP($N2568,IMPOSTAZIONI!$E$6:$I$13,5,FALSE),IMPOSTAZIONI!$B$25:$N$32,6,FALSE)=0,"",VLOOKUP(VLOOKUP($N2568,IMPOSTAZIONI!$E$6:$I$13,5,FALSE),IMPOSTAZIONI!$B$25:$N$32,6,FALSE)))</f>
        <v/>
      </c>
      <c r="BU2568" s="20" t="str">
        <f>IF($N2568="","",IF(VLOOKUP(VLOOKUP($N2568,IMPOSTAZIONI!$E$6:$I$13,5,FALSE),IMPOSTAZIONI!$B$25:$N$32,9,FALSE)=0,"",VLOOKUP(VLOOKUP($N2568,IMPOSTAZIONI!$E$6:$I$13,5,FALSE),IMPOSTAZIONI!$B$25:$N$32,9,FALSE)))</f>
        <v/>
      </c>
      <c r="BV2568" s="20" t="str">
        <f>IF($N2568="","",IF(VLOOKUP(VLOOKUP($N2568,IMPOSTAZIONI!$E$6:$I$13,5,FALSE),IMPOSTAZIONI!$B$25:$N$32,12,FALSE)=0,"",VLOOKUP(VLOOKUP($N2568,IMPOSTAZIONI!$E$6:$I$13,5,FALSE),IMPOSTAZIONI!$B$25:$N$32,12,FALSE)))</f>
        <v/>
      </c>
      <c r="BW2568" s="221" t="str">
        <f t="shared" si="656"/>
        <v/>
      </c>
      <c r="BX2568" s="221" t="str">
        <f t="shared" si="657"/>
        <v/>
      </c>
      <c r="BY2568" s="221">
        <f t="shared" si="658"/>
        <v>0</v>
      </c>
      <c r="BZ2568" s="231">
        <f t="shared" si="659"/>
        <v>0</v>
      </c>
      <c r="CA2568" s="246">
        <f t="shared" si="660"/>
        <v>0</v>
      </c>
      <c r="CB2568" s="246">
        <f t="shared" si="661"/>
        <v>0</v>
      </c>
      <c r="CC2568" s="246" t="str">
        <f t="shared" si="662"/>
        <v/>
      </c>
      <c r="CD2568" s="246">
        <f t="shared" si="663"/>
        <v>5</v>
      </c>
      <c r="CE2568" s="246">
        <f t="shared" si="664"/>
        <v>0</v>
      </c>
      <c r="CF2568" s="276">
        <f t="shared" si="665"/>
        <v>0</v>
      </c>
      <c r="CG2568" s="277">
        <f t="shared" si="665"/>
        <v>0</v>
      </c>
      <c r="CH2568" s="277">
        <f t="shared" si="665"/>
        <v>0</v>
      </c>
      <c r="CI2568" s="278">
        <f t="shared" si="665"/>
        <v>0</v>
      </c>
      <c r="CJ2568" s="280">
        <f t="shared" si="666"/>
        <v>0</v>
      </c>
      <c r="CK2568" s="232">
        <f t="shared" si="667"/>
        <v>0</v>
      </c>
      <c r="CL2568" s="1"/>
    </row>
    <row r="2569" spans="1:90" ht="18" customHeight="1">
      <c r="A2569" s="1"/>
      <c r="B2569" s="1"/>
      <c r="C2569" s="314"/>
      <c r="D2569" s="287" t="str">
        <f t="shared" si="654"/>
        <v/>
      </c>
      <c r="E2569" s="449" t="str">
        <f t="shared" si="655"/>
        <v/>
      </c>
      <c r="F2569" s="450"/>
      <c r="G2569" s="451"/>
      <c r="H2569" s="452"/>
      <c r="I2569" s="453"/>
      <c r="J2569" s="453"/>
      <c r="K2569" s="453"/>
      <c r="L2569" s="453"/>
      <c r="M2569" s="454"/>
      <c r="N2569" s="455"/>
      <c r="O2569" s="456"/>
      <c r="P2569" s="456"/>
      <c r="Q2569" s="456"/>
      <c r="R2569" s="456"/>
      <c r="S2569" s="456"/>
      <c r="T2569" s="456"/>
      <c r="U2569" s="456"/>
      <c r="V2569" s="456"/>
      <c r="W2569" s="456"/>
      <c r="X2569" s="456"/>
      <c r="Y2569" s="456"/>
      <c r="Z2569" s="456"/>
      <c r="AA2569" s="456"/>
      <c r="AB2569" s="456"/>
      <c r="AC2569" s="456"/>
      <c r="AD2569" s="456"/>
      <c r="AE2569" s="457"/>
      <c r="AF2569" s="455"/>
      <c r="AG2569" s="456"/>
      <c r="AH2569" s="456"/>
      <c r="AI2569" s="456"/>
      <c r="AJ2569" s="456"/>
      <c r="AK2569" s="456"/>
      <c r="AL2569" s="456"/>
      <c r="AM2569" s="456"/>
      <c r="AN2569" s="457"/>
      <c r="AO2569" s="455"/>
      <c r="AP2569" s="456"/>
      <c r="AQ2569" s="456"/>
      <c r="AR2569" s="456"/>
      <c r="AS2569" s="456"/>
      <c r="AT2569" s="456"/>
      <c r="AU2569" s="456"/>
      <c r="AV2569" s="456"/>
      <c r="AW2569" s="456"/>
      <c r="AX2569" s="456"/>
      <c r="AY2569" s="456"/>
      <c r="AZ2569" s="456"/>
      <c r="BA2569" s="456"/>
      <c r="BB2569" s="456"/>
      <c r="BC2569" s="456"/>
      <c r="BD2569" s="456"/>
      <c r="BE2569" s="456"/>
      <c r="BF2569" s="456"/>
      <c r="BG2569" s="457"/>
      <c r="BH2569" s="458"/>
      <c r="BI2569" s="459"/>
      <c r="BJ2569" s="459"/>
      <c r="BK2569" s="459"/>
      <c r="BL2569" s="459"/>
      <c r="BM2569" s="460"/>
      <c r="BN2569" s="314"/>
      <c r="BO2569" s="314"/>
      <c r="BP2569" s="1"/>
      <c r="BQ2569" s="120">
        <f>IF($F$3="","",IF(N2569=$F$3,COUNTIF(BQ$23:BQ2568,"&gt;0")+1,0))</f>
        <v>0</v>
      </c>
      <c r="BR2569" s="1"/>
      <c r="BS2569" s="20" t="str">
        <f>IF($N2569="","",IF(VLOOKUP(VLOOKUP($N2569,IMPOSTAZIONI!$E$6:$I$13,5,FALSE),IMPOSTAZIONI!$B$25:$N$32,3,FALSE)=0,"",VLOOKUP(VLOOKUP($N2569,IMPOSTAZIONI!$E$6:$I$13,5,FALSE),IMPOSTAZIONI!$B$25:$N$32,3,FALSE)))</f>
        <v/>
      </c>
      <c r="BT2569" s="20" t="str">
        <f>IF($N2569="","",IF(VLOOKUP(VLOOKUP($N2569,IMPOSTAZIONI!$E$6:$I$13,5,FALSE),IMPOSTAZIONI!$B$25:$N$32,6,FALSE)=0,"",VLOOKUP(VLOOKUP($N2569,IMPOSTAZIONI!$E$6:$I$13,5,FALSE),IMPOSTAZIONI!$B$25:$N$32,6,FALSE)))</f>
        <v/>
      </c>
      <c r="BU2569" s="20" t="str">
        <f>IF($N2569="","",IF(VLOOKUP(VLOOKUP($N2569,IMPOSTAZIONI!$E$6:$I$13,5,FALSE),IMPOSTAZIONI!$B$25:$N$32,9,FALSE)=0,"",VLOOKUP(VLOOKUP($N2569,IMPOSTAZIONI!$E$6:$I$13,5,FALSE),IMPOSTAZIONI!$B$25:$N$32,9,FALSE)))</f>
        <v/>
      </c>
      <c r="BV2569" s="20" t="str">
        <f>IF($N2569="","",IF(VLOOKUP(VLOOKUP($N2569,IMPOSTAZIONI!$E$6:$I$13,5,FALSE),IMPOSTAZIONI!$B$25:$N$32,12,FALSE)=0,"",VLOOKUP(VLOOKUP($N2569,IMPOSTAZIONI!$E$6:$I$13,5,FALSE),IMPOSTAZIONI!$B$25:$N$32,12,FALSE)))</f>
        <v/>
      </c>
      <c r="BW2569" s="221" t="str">
        <f t="shared" si="656"/>
        <v/>
      </c>
      <c r="BX2569" s="221" t="str">
        <f t="shared" si="657"/>
        <v/>
      </c>
      <c r="BY2569" s="221">
        <f t="shared" si="658"/>
        <v>0</v>
      </c>
      <c r="BZ2569" s="231">
        <f t="shared" si="659"/>
        <v>0</v>
      </c>
      <c r="CA2569" s="246">
        <f t="shared" si="660"/>
        <v>0</v>
      </c>
      <c r="CB2569" s="246">
        <f t="shared" si="661"/>
        <v>0</v>
      </c>
      <c r="CC2569" s="246" t="str">
        <f t="shared" si="662"/>
        <v/>
      </c>
      <c r="CD2569" s="246">
        <f t="shared" si="663"/>
        <v>5</v>
      </c>
      <c r="CE2569" s="246">
        <f t="shared" si="664"/>
        <v>0</v>
      </c>
      <c r="CF2569" s="276">
        <f t="shared" si="665"/>
        <v>0</v>
      </c>
      <c r="CG2569" s="277">
        <f t="shared" si="665"/>
        <v>0</v>
      </c>
      <c r="CH2569" s="277">
        <f t="shared" si="665"/>
        <v>0</v>
      </c>
      <c r="CI2569" s="278">
        <f t="shared" si="665"/>
        <v>0</v>
      </c>
      <c r="CJ2569" s="280">
        <f t="shared" si="666"/>
        <v>0</v>
      </c>
      <c r="CK2569" s="232">
        <f t="shared" si="667"/>
        <v>0</v>
      </c>
      <c r="CL2569" s="1"/>
    </row>
    <row r="2570" spans="1:90" ht="18" customHeight="1">
      <c r="A2570" s="1"/>
      <c r="B2570" s="1"/>
      <c r="C2570" s="314"/>
      <c r="D2570" s="287" t="str">
        <f t="shared" si="654"/>
        <v/>
      </c>
      <c r="E2570" s="449" t="str">
        <f t="shared" si="655"/>
        <v/>
      </c>
      <c r="F2570" s="450"/>
      <c r="G2570" s="451"/>
      <c r="H2570" s="452"/>
      <c r="I2570" s="453"/>
      <c r="J2570" s="453"/>
      <c r="K2570" s="453"/>
      <c r="L2570" s="453"/>
      <c r="M2570" s="454"/>
      <c r="N2570" s="455"/>
      <c r="O2570" s="456"/>
      <c r="P2570" s="456"/>
      <c r="Q2570" s="456"/>
      <c r="R2570" s="456"/>
      <c r="S2570" s="456"/>
      <c r="T2570" s="456"/>
      <c r="U2570" s="456"/>
      <c r="V2570" s="456"/>
      <c r="W2570" s="456"/>
      <c r="X2570" s="456"/>
      <c r="Y2570" s="456"/>
      <c r="Z2570" s="456"/>
      <c r="AA2570" s="456"/>
      <c r="AB2570" s="456"/>
      <c r="AC2570" s="456"/>
      <c r="AD2570" s="456"/>
      <c r="AE2570" s="457"/>
      <c r="AF2570" s="455"/>
      <c r="AG2570" s="456"/>
      <c r="AH2570" s="456"/>
      <c r="AI2570" s="456"/>
      <c r="AJ2570" s="456"/>
      <c r="AK2570" s="456"/>
      <c r="AL2570" s="456"/>
      <c r="AM2570" s="456"/>
      <c r="AN2570" s="457"/>
      <c r="AO2570" s="455"/>
      <c r="AP2570" s="456"/>
      <c r="AQ2570" s="456"/>
      <c r="AR2570" s="456"/>
      <c r="AS2570" s="456"/>
      <c r="AT2570" s="456"/>
      <c r="AU2570" s="456"/>
      <c r="AV2570" s="456"/>
      <c r="AW2570" s="456"/>
      <c r="AX2570" s="456"/>
      <c r="AY2570" s="456"/>
      <c r="AZ2570" s="456"/>
      <c r="BA2570" s="456"/>
      <c r="BB2570" s="456"/>
      <c r="BC2570" s="456"/>
      <c r="BD2570" s="456"/>
      <c r="BE2570" s="456"/>
      <c r="BF2570" s="456"/>
      <c r="BG2570" s="457"/>
      <c r="BH2570" s="458"/>
      <c r="BI2570" s="459"/>
      <c r="BJ2570" s="459"/>
      <c r="BK2570" s="459"/>
      <c r="BL2570" s="459"/>
      <c r="BM2570" s="460"/>
      <c r="BN2570" s="314"/>
      <c r="BO2570" s="314"/>
      <c r="BP2570" s="1"/>
      <c r="BQ2570" s="120">
        <f>IF($F$3="","",IF(N2570=$F$3,COUNTIF(BQ$23:BQ2569,"&gt;0")+1,0))</f>
        <v>0</v>
      </c>
      <c r="BR2570" s="1"/>
      <c r="BS2570" s="20" t="str">
        <f>IF($N2570="","",IF(VLOOKUP(VLOOKUP($N2570,IMPOSTAZIONI!$E$6:$I$13,5,FALSE),IMPOSTAZIONI!$B$25:$N$32,3,FALSE)=0,"",VLOOKUP(VLOOKUP($N2570,IMPOSTAZIONI!$E$6:$I$13,5,FALSE),IMPOSTAZIONI!$B$25:$N$32,3,FALSE)))</f>
        <v/>
      </c>
      <c r="BT2570" s="20" t="str">
        <f>IF($N2570="","",IF(VLOOKUP(VLOOKUP($N2570,IMPOSTAZIONI!$E$6:$I$13,5,FALSE),IMPOSTAZIONI!$B$25:$N$32,6,FALSE)=0,"",VLOOKUP(VLOOKUP($N2570,IMPOSTAZIONI!$E$6:$I$13,5,FALSE),IMPOSTAZIONI!$B$25:$N$32,6,FALSE)))</f>
        <v/>
      </c>
      <c r="BU2570" s="20" t="str">
        <f>IF($N2570="","",IF(VLOOKUP(VLOOKUP($N2570,IMPOSTAZIONI!$E$6:$I$13,5,FALSE),IMPOSTAZIONI!$B$25:$N$32,9,FALSE)=0,"",VLOOKUP(VLOOKUP($N2570,IMPOSTAZIONI!$E$6:$I$13,5,FALSE),IMPOSTAZIONI!$B$25:$N$32,9,FALSE)))</f>
        <v/>
      </c>
      <c r="BV2570" s="20" t="str">
        <f>IF($N2570="","",IF(VLOOKUP(VLOOKUP($N2570,IMPOSTAZIONI!$E$6:$I$13,5,FALSE),IMPOSTAZIONI!$B$25:$N$32,12,FALSE)=0,"",VLOOKUP(VLOOKUP($N2570,IMPOSTAZIONI!$E$6:$I$13,5,FALSE),IMPOSTAZIONI!$B$25:$N$32,12,FALSE)))</f>
        <v/>
      </c>
      <c r="BW2570" s="221" t="str">
        <f t="shared" si="656"/>
        <v/>
      </c>
      <c r="BX2570" s="221" t="str">
        <f t="shared" si="657"/>
        <v/>
      </c>
      <c r="BY2570" s="221">
        <f t="shared" si="658"/>
        <v>0</v>
      </c>
      <c r="BZ2570" s="231">
        <f t="shared" si="659"/>
        <v>0</v>
      </c>
      <c r="CA2570" s="246">
        <f t="shared" si="660"/>
        <v>0</v>
      </c>
      <c r="CB2570" s="246">
        <f t="shared" si="661"/>
        <v>0</v>
      </c>
      <c r="CC2570" s="246" t="str">
        <f t="shared" si="662"/>
        <v/>
      </c>
      <c r="CD2570" s="246">
        <f t="shared" si="663"/>
        <v>5</v>
      </c>
      <c r="CE2570" s="246">
        <f t="shared" si="664"/>
        <v>0</v>
      </c>
      <c r="CF2570" s="276">
        <f t="shared" si="665"/>
        <v>0</v>
      </c>
      <c r="CG2570" s="277">
        <f t="shared" si="665"/>
        <v>0</v>
      </c>
      <c r="CH2570" s="277">
        <f t="shared" si="665"/>
        <v>0</v>
      </c>
      <c r="CI2570" s="278">
        <f t="shared" si="665"/>
        <v>0</v>
      </c>
      <c r="CJ2570" s="280">
        <f t="shared" si="666"/>
        <v>0</v>
      </c>
      <c r="CK2570" s="232">
        <f t="shared" si="667"/>
        <v>0</v>
      </c>
      <c r="CL2570" s="1"/>
    </row>
    <row r="2571" spans="1:90" ht="18" customHeight="1">
      <c r="A2571" s="1"/>
      <c r="B2571" s="1"/>
      <c r="C2571" s="314"/>
      <c r="D2571" s="287" t="str">
        <f t="shared" si="654"/>
        <v/>
      </c>
      <c r="E2571" s="449" t="str">
        <f t="shared" si="655"/>
        <v/>
      </c>
      <c r="F2571" s="450"/>
      <c r="G2571" s="451"/>
      <c r="H2571" s="452"/>
      <c r="I2571" s="453"/>
      <c r="J2571" s="453"/>
      <c r="K2571" s="453"/>
      <c r="L2571" s="453"/>
      <c r="M2571" s="454"/>
      <c r="N2571" s="455"/>
      <c r="O2571" s="456"/>
      <c r="P2571" s="456"/>
      <c r="Q2571" s="456"/>
      <c r="R2571" s="456"/>
      <c r="S2571" s="456"/>
      <c r="T2571" s="456"/>
      <c r="U2571" s="456"/>
      <c r="V2571" s="456"/>
      <c r="W2571" s="456"/>
      <c r="X2571" s="456"/>
      <c r="Y2571" s="456"/>
      <c r="Z2571" s="456"/>
      <c r="AA2571" s="456"/>
      <c r="AB2571" s="456"/>
      <c r="AC2571" s="456"/>
      <c r="AD2571" s="456"/>
      <c r="AE2571" s="457"/>
      <c r="AF2571" s="455"/>
      <c r="AG2571" s="456"/>
      <c r="AH2571" s="456"/>
      <c r="AI2571" s="456"/>
      <c r="AJ2571" s="456"/>
      <c r="AK2571" s="456"/>
      <c r="AL2571" s="456"/>
      <c r="AM2571" s="456"/>
      <c r="AN2571" s="457"/>
      <c r="AO2571" s="455"/>
      <c r="AP2571" s="456"/>
      <c r="AQ2571" s="456"/>
      <c r="AR2571" s="456"/>
      <c r="AS2571" s="456"/>
      <c r="AT2571" s="456"/>
      <c r="AU2571" s="456"/>
      <c r="AV2571" s="456"/>
      <c r="AW2571" s="456"/>
      <c r="AX2571" s="456"/>
      <c r="AY2571" s="456"/>
      <c r="AZ2571" s="456"/>
      <c r="BA2571" s="456"/>
      <c r="BB2571" s="456"/>
      <c r="BC2571" s="456"/>
      <c r="BD2571" s="456"/>
      <c r="BE2571" s="456"/>
      <c r="BF2571" s="456"/>
      <c r="BG2571" s="457"/>
      <c r="BH2571" s="458"/>
      <c r="BI2571" s="459"/>
      <c r="BJ2571" s="459"/>
      <c r="BK2571" s="459"/>
      <c r="BL2571" s="459"/>
      <c r="BM2571" s="460"/>
      <c r="BN2571" s="314"/>
      <c r="BO2571" s="314"/>
      <c r="BP2571" s="1"/>
      <c r="BQ2571" s="120">
        <f>IF($F$3="","",IF(N2571=$F$3,COUNTIF(BQ$23:BQ2570,"&gt;0")+1,0))</f>
        <v>0</v>
      </c>
      <c r="BR2571" s="1"/>
      <c r="BS2571" s="20" t="str">
        <f>IF($N2571="","",IF(VLOOKUP(VLOOKUP($N2571,IMPOSTAZIONI!$E$6:$I$13,5,FALSE),IMPOSTAZIONI!$B$25:$N$32,3,FALSE)=0,"",VLOOKUP(VLOOKUP($N2571,IMPOSTAZIONI!$E$6:$I$13,5,FALSE),IMPOSTAZIONI!$B$25:$N$32,3,FALSE)))</f>
        <v/>
      </c>
      <c r="BT2571" s="20" t="str">
        <f>IF($N2571="","",IF(VLOOKUP(VLOOKUP($N2571,IMPOSTAZIONI!$E$6:$I$13,5,FALSE),IMPOSTAZIONI!$B$25:$N$32,6,FALSE)=0,"",VLOOKUP(VLOOKUP($N2571,IMPOSTAZIONI!$E$6:$I$13,5,FALSE),IMPOSTAZIONI!$B$25:$N$32,6,FALSE)))</f>
        <v/>
      </c>
      <c r="BU2571" s="20" t="str">
        <f>IF($N2571="","",IF(VLOOKUP(VLOOKUP($N2571,IMPOSTAZIONI!$E$6:$I$13,5,FALSE),IMPOSTAZIONI!$B$25:$N$32,9,FALSE)=0,"",VLOOKUP(VLOOKUP($N2571,IMPOSTAZIONI!$E$6:$I$13,5,FALSE),IMPOSTAZIONI!$B$25:$N$32,9,FALSE)))</f>
        <v/>
      </c>
      <c r="BV2571" s="20" t="str">
        <f>IF($N2571="","",IF(VLOOKUP(VLOOKUP($N2571,IMPOSTAZIONI!$E$6:$I$13,5,FALSE),IMPOSTAZIONI!$B$25:$N$32,12,FALSE)=0,"",VLOOKUP(VLOOKUP($N2571,IMPOSTAZIONI!$E$6:$I$13,5,FALSE),IMPOSTAZIONI!$B$25:$N$32,12,FALSE)))</f>
        <v/>
      </c>
      <c r="BW2571" s="221" t="str">
        <f t="shared" si="656"/>
        <v/>
      </c>
      <c r="BX2571" s="221" t="str">
        <f t="shared" si="657"/>
        <v/>
      </c>
      <c r="BY2571" s="221">
        <f t="shared" si="658"/>
        <v>0</v>
      </c>
      <c r="BZ2571" s="231">
        <f t="shared" si="659"/>
        <v>0</v>
      </c>
      <c r="CA2571" s="246">
        <f t="shared" si="660"/>
        <v>0</v>
      </c>
      <c r="CB2571" s="246">
        <f t="shared" si="661"/>
        <v>0</v>
      </c>
      <c r="CC2571" s="246" t="str">
        <f t="shared" si="662"/>
        <v/>
      </c>
      <c r="CD2571" s="246">
        <f t="shared" si="663"/>
        <v>5</v>
      </c>
      <c r="CE2571" s="246">
        <f t="shared" si="664"/>
        <v>0</v>
      </c>
      <c r="CF2571" s="276">
        <f t="shared" si="665"/>
        <v>0</v>
      </c>
      <c r="CG2571" s="277">
        <f t="shared" si="665"/>
        <v>0</v>
      </c>
      <c r="CH2571" s="277">
        <f t="shared" si="665"/>
        <v>0</v>
      </c>
      <c r="CI2571" s="278">
        <f t="shared" si="665"/>
        <v>0</v>
      </c>
      <c r="CJ2571" s="280">
        <f t="shared" si="666"/>
        <v>0</v>
      </c>
      <c r="CK2571" s="232">
        <f t="shared" si="667"/>
        <v>0</v>
      </c>
      <c r="CL2571" s="1"/>
    </row>
    <row r="2572" spans="1:90" ht="18" customHeight="1">
      <c r="A2572" s="1"/>
      <c r="B2572" s="1"/>
      <c r="C2572" s="314"/>
      <c r="D2572" s="287" t="str">
        <f t="shared" si="654"/>
        <v/>
      </c>
      <c r="E2572" s="449" t="str">
        <f t="shared" si="655"/>
        <v/>
      </c>
      <c r="F2572" s="450"/>
      <c r="G2572" s="451"/>
      <c r="H2572" s="452"/>
      <c r="I2572" s="453"/>
      <c r="J2572" s="453"/>
      <c r="K2572" s="453"/>
      <c r="L2572" s="453"/>
      <c r="M2572" s="454"/>
      <c r="N2572" s="455"/>
      <c r="O2572" s="456"/>
      <c r="P2572" s="456"/>
      <c r="Q2572" s="456"/>
      <c r="R2572" s="456"/>
      <c r="S2572" s="456"/>
      <c r="T2572" s="456"/>
      <c r="U2572" s="456"/>
      <c r="V2572" s="456"/>
      <c r="W2572" s="456"/>
      <c r="X2572" s="456"/>
      <c r="Y2572" s="456"/>
      <c r="Z2572" s="456"/>
      <c r="AA2572" s="456"/>
      <c r="AB2572" s="456"/>
      <c r="AC2572" s="456"/>
      <c r="AD2572" s="456"/>
      <c r="AE2572" s="457"/>
      <c r="AF2572" s="455"/>
      <c r="AG2572" s="456"/>
      <c r="AH2572" s="456"/>
      <c r="AI2572" s="456"/>
      <c r="AJ2572" s="456"/>
      <c r="AK2572" s="456"/>
      <c r="AL2572" s="456"/>
      <c r="AM2572" s="456"/>
      <c r="AN2572" s="457"/>
      <c r="AO2572" s="455"/>
      <c r="AP2572" s="456"/>
      <c r="AQ2572" s="456"/>
      <c r="AR2572" s="456"/>
      <c r="AS2572" s="456"/>
      <c r="AT2572" s="456"/>
      <c r="AU2572" s="456"/>
      <c r="AV2572" s="456"/>
      <c r="AW2572" s="456"/>
      <c r="AX2572" s="456"/>
      <c r="AY2572" s="456"/>
      <c r="AZ2572" s="456"/>
      <c r="BA2572" s="456"/>
      <c r="BB2572" s="456"/>
      <c r="BC2572" s="456"/>
      <c r="BD2572" s="456"/>
      <c r="BE2572" s="456"/>
      <c r="BF2572" s="456"/>
      <c r="BG2572" s="457"/>
      <c r="BH2572" s="458"/>
      <c r="BI2572" s="459"/>
      <c r="BJ2572" s="459"/>
      <c r="BK2572" s="459"/>
      <c r="BL2572" s="459"/>
      <c r="BM2572" s="460"/>
      <c r="BN2572" s="314"/>
      <c r="BO2572" s="314"/>
      <c r="BP2572" s="1"/>
      <c r="BQ2572" s="120">
        <f>IF($F$3="","",IF(N2572=$F$3,COUNTIF(BQ$23:BQ2571,"&gt;0")+1,0))</f>
        <v>0</v>
      </c>
      <c r="BR2572" s="1"/>
      <c r="BS2572" s="20" t="str">
        <f>IF($N2572="","",IF(VLOOKUP(VLOOKUP($N2572,IMPOSTAZIONI!$E$6:$I$13,5,FALSE),IMPOSTAZIONI!$B$25:$N$32,3,FALSE)=0,"",VLOOKUP(VLOOKUP($N2572,IMPOSTAZIONI!$E$6:$I$13,5,FALSE),IMPOSTAZIONI!$B$25:$N$32,3,FALSE)))</f>
        <v/>
      </c>
      <c r="BT2572" s="20" t="str">
        <f>IF($N2572="","",IF(VLOOKUP(VLOOKUP($N2572,IMPOSTAZIONI!$E$6:$I$13,5,FALSE),IMPOSTAZIONI!$B$25:$N$32,6,FALSE)=0,"",VLOOKUP(VLOOKUP($N2572,IMPOSTAZIONI!$E$6:$I$13,5,FALSE),IMPOSTAZIONI!$B$25:$N$32,6,FALSE)))</f>
        <v/>
      </c>
      <c r="BU2572" s="20" t="str">
        <f>IF($N2572="","",IF(VLOOKUP(VLOOKUP($N2572,IMPOSTAZIONI!$E$6:$I$13,5,FALSE),IMPOSTAZIONI!$B$25:$N$32,9,FALSE)=0,"",VLOOKUP(VLOOKUP($N2572,IMPOSTAZIONI!$E$6:$I$13,5,FALSE),IMPOSTAZIONI!$B$25:$N$32,9,FALSE)))</f>
        <v/>
      </c>
      <c r="BV2572" s="20" t="str">
        <f>IF($N2572="","",IF(VLOOKUP(VLOOKUP($N2572,IMPOSTAZIONI!$E$6:$I$13,5,FALSE),IMPOSTAZIONI!$B$25:$N$32,12,FALSE)=0,"",VLOOKUP(VLOOKUP($N2572,IMPOSTAZIONI!$E$6:$I$13,5,FALSE),IMPOSTAZIONI!$B$25:$N$32,12,FALSE)))</f>
        <v/>
      </c>
      <c r="BW2572" s="221" t="str">
        <f t="shared" si="656"/>
        <v/>
      </c>
      <c r="BX2572" s="221" t="str">
        <f t="shared" si="657"/>
        <v/>
      </c>
      <c r="BY2572" s="221">
        <f t="shared" si="658"/>
        <v>0</v>
      </c>
      <c r="BZ2572" s="231">
        <f t="shared" si="659"/>
        <v>0</v>
      </c>
      <c r="CA2572" s="246">
        <f t="shared" si="660"/>
        <v>0</v>
      </c>
      <c r="CB2572" s="246">
        <f t="shared" si="661"/>
        <v>0</v>
      </c>
      <c r="CC2572" s="246" t="str">
        <f t="shared" si="662"/>
        <v/>
      </c>
      <c r="CD2572" s="246">
        <f t="shared" si="663"/>
        <v>5</v>
      </c>
      <c r="CE2572" s="246">
        <f t="shared" si="664"/>
        <v>0</v>
      </c>
      <c r="CF2572" s="276">
        <f t="shared" si="665"/>
        <v>0</v>
      </c>
      <c r="CG2572" s="277">
        <f t="shared" si="665"/>
        <v>0</v>
      </c>
      <c r="CH2572" s="277">
        <f t="shared" si="665"/>
        <v>0</v>
      </c>
      <c r="CI2572" s="278">
        <f t="shared" si="665"/>
        <v>0</v>
      </c>
      <c r="CJ2572" s="280">
        <f t="shared" si="666"/>
        <v>0</v>
      </c>
      <c r="CK2572" s="232">
        <f t="shared" si="667"/>
        <v>0</v>
      </c>
      <c r="CL2572" s="1"/>
    </row>
    <row r="2573" spans="1:90" ht="18" customHeight="1">
      <c r="A2573" s="1"/>
      <c r="B2573" s="1"/>
      <c r="C2573" s="314"/>
      <c r="D2573" s="287" t="str">
        <f t="shared" si="654"/>
        <v/>
      </c>
      <c r="E2573" s="449" t="str">
        <f t="shared" si="655"/>
        <v/>
      </c>
      <c r="F2573" s="450"/>
      <c r="G2573" s="451"/>
      <c r="H2573" s="452"/>
      <c r="I2573" s="453"/>
      <c r="J2573" s="453"/>
      <c r="K2573" s="453"/>
      <c r="L2573" s="453"/>
      <c r="M2573" s="454"/>
      <c r="N2573" s="455"/>
      <c r="O2573" s="456"/>
      <c r="P2573" s="456"/>
      <c r="Q2573" s="456"/>
      <c r="R2573" s="456"/>
      <c r="S2573" s="456"/>
      <c r="T2573" s="456"/>
      <c r="U2573" s="456"/>
      <c r="V2573" s="456"/>
      <c r="W2573" s="456"/>
      <c r="X2573" s="456"/>
      <c r="Y2573" s="456"/>
      <c r="Z2573" s="456"/>
      <c r="AA2573" s="456"/>
      <c r="AB2573" s="456"/>
      <c r="AC2573" s="456"/>
      <c r="AD2573" s="456"/>
      <c r="AE2573" s="457"/>
      <c r="AF2573" s="455"/>
      <c r="AG2573" s="456"/>
      <c r="AH2573" s="456"/>
      <c r="AI2573" s="456"/>
      <c r="AJ2573" s="456"/>
      <c r="AK2573" s="456"/>
      <c r="AL2573" s="456"/>
      <c r="AM2573" s="456"/>
      <c r="AN2573" s="457"/>
      <c r="AO2573" s="455"/>
      <c r="AP2573" s="456"/>
      <c r="AQ2573" s="456"/>
      <c r="AR2573" s="456"/>
      <c r="AS2573" s="456"/>
      <c r="AT2573" s="456"/>
      <c r="AU2573" s="456"/>
      <c r="AV2573" s="456"/>
      <c r="AW2573" s="456"/>
      <c r="AX2573" s="456"/>
      <c r="AY2573" s="456"/>
      <c r="AZ2573" s="456"/>
      <c r="BA2573" s="456"/>
      <c r="BB2573" s="456"/>
      <c r="BC2573" s="456"/>
      <c r="BD2573" s="456"/>
      <c r="BE2573" s="456"/>
      <c r="BF2573" s="456"/>
      <c r="BG2573" s="457"/>
      <c r="BH2573" s="458"/>
      <c r="BI2573" s="459"/>
      <c r="BJ2573" s="459"/>
      <c r="BK2573" s="459"/>
      <c r="BL2573" s="459"/>
      <c r="BM2573" s="460"/>
      <c r="BN2573" s="314"/>
      <c r="BO2573" s="314"/>
      <c r="BP2573" s="1"/>
      <c r="BQ2573" s="120">
        <f>IF($F$3="","",IF(N2573=$F$3,COUNTIF(BQ$23:BQ2572,"&gt;0")+1,0))</f>
        <v>0</v>
      </c>
      <c r="BR2573" s="1"/>
      <c r="BS2573" s="20" t="str">
        <f>IF($N2573="","",IF(VLOOKUP(VLOOKUP($N2573,IMPOSTAZIONI!$E$6:$I$13,5,FALSE),IMPOSTAZIONI!$B$25:$N$32,3,FALSE)=0,"",VLOOKUP(VLOOKUP($N2573,IMPOSTAZIONI!$E$6:$I$13,5,FALSE),IMPOSTAZIONI!$B$25:$N$32,3,FALSE)))</f>
        <v/>
      </c>
      <c r="BT2573" s="20" t="str">
        <f>IF($N2573="","",IF(VLOOKUP(VLOOKUP($N2573,IMPOSTAZIONI!$E$6:$I$13,5,FALSE),IMPOSTAZIONI!$B$25:$N$32,6,FALSE)=0,"",VLOOKUP(VLOOKUP($N2573,IMPOSTAZIONI!$E$6:$I$13,5,FALSE),IMPOSTAZIONI!$B$25:$N$32,6,FALSE)))</f>
        <v/>
      </c>
      <c r="BU2573" s="20" t="str">
        <f>IF($N2573="","",IF(VLOOKUP(VLOOKUP($N2573,IMPOSTAZIONI!$E$6:$I$13,5,FALSE),IMPOSTAZIONI!$B$25:$N$32,9,FALSE)=0,"",VLOOKUP(VLOOKUP($N2573,IMPOSTAZIONI!$E$6:$I$13,5,FALSE),IMPOSTAZIONI!$B$25:$N$32,9,FALSE)))</f>
        <v/>
      </c>
      <c r="BV2573" s="20" t="str">
        <f>IF($N2573="","",IF(VLOOKUP(VLOOKUP($N2573,IMPOSTAZIONI!$E$6:$I$13,5,FALSE),IMPOSTAZIONI!$B$25:$N$32,12,FALSE)=0,"",VLOOKUP(VLOOKUP($N2573,IMPOSTAZIONI!$E$6:$I$13,5,FALSE),IMPOSTAZIONI!$B$25:$N$32,12,FALSE)))</f>
        <v/>
      </c>
      <c r="BW2573" s="221" t="str">
        <f t="shared" si="656"/>
        <v/>
      </c>
      <c r="BX2573" s="221" t="str">
        <f t="shared" si="657"/>
        <v/>
      </c>
      <c r="BY2573" s="221">
        <f t="shared" si="658"/>
        <v>0</v>
      </c>
      <c r="BZ2573" s="231">
        <f t="shared" si="659"/>
        <v>0</v>
      </c>
      <c r="CA2573" s="246">
        <f t="shared" si="660"/>
        <v>0</v>
      </c>
      <c r="CB2573" s="246">
        <f t="shared" si="661"/>
        <v>0</v>
      </c>
      <c r="CC2573" s="246" t="str">
        <f t="shared" si="662"/>
        <v/>
      </c>
      <c r="CD2573" s="246">
        <f t="shared" si="663"/>
        <v>5</v>
      </c>
      <c r="CE2573" s="246">
        <f t="shared" si="664"/>
        <v>0</v>
      </c>
      <c r="CF2573" s="276">
        <f t="shared" si="665"/>
        <v>0</v>
      </c>
      <c r="CG2573" s="277">
        <f t="shared" si="665"/>
        <v>0</v>
      </c>
      <c r="CH2573" s="277">
        <f t="shared" si="665"/>
        <v>0</v>
      </c>
      <c r="CI2573" s="278">
        <f t="shared" si="665"/>
        <v>0</v>
      </c>
      <c r="CJ2573" s="280">
        <f t="shared" si="666"/>
        <v>0</v>
      </c>
      <c r="CK2573" s="232">
        <f t="shared" si="667"/>
        <v>0</v>
      </c>
      <c r="CL2573" s="1"/>
    </row>
    <row r="2574" spans="1:90" ht="18" customHeight="1">
      <c r="A2574" s="1"/>
      <c r="B2574" s="1"/>
      <c r="C2574" s="314"/>
      <c r="D2574" s="287" t="str">
        <f t="shared" si="654"/>
        <v/>
      </c>
      <c r="E2574" s="449" t="str">
        <f t="shared" si="655"/>
        <v/>
      </c>
      <c r="F2574" s="450"/>
      <c r="G2574" s="451"/>
      <c r="H2574" s="452"/>
      <c r="I2574" s="453"/>
      <c r="J2574" s="453"/>
      <c r="K2574" s="453"/>
      <c r="L2574" s="453"/>
      <c r="M2574" s="454"/>
      <c r="N2574" s="455"/>
      <c r="O2574" s="456"/>
      <c r="P2574" s="456"/>
      <c r="Q2574" s="456"/>
      <c r="R2574" s="456"/>
      <c r="S2574" s="456"/>
      <c r="T2574" s="456"/>
      <c r="U2574" s="456"/>
      <c r="V2574" s="456"/>
      <c r="W2574" s="456"/>
      <c r="X2574" s="456"/>
      <c r="Y2574" s="456"/>
      <c r="Z2574" s="456"/>
      <c r="AA2574" s="456"/>
      <c r="AB2574" s="456"/>
      <c r="AC2574" s="456"/>
      <c r="AD2574" s="456"/>
      <c r="AE2574" s="457"/>
      <c r="AF2574" s="455"/>
      <c r="AG2574" s="456"/>
      <c r="AH2574" s="456"/>
      <c r="AI2574" s="456"/>
      <c r="AJ2574" s="456"/>
      <c r="AK2574" s="456"/>
      <c r="AL2574" s="456"/>
      <c r="AM2574" s="456"/>
      <c r="AN2574" s="457"/>
      <c r="AO2574" s="455"/>
      <c r="AP2574" s="456"/>
      <c r="AQ2574" s="456"/>
      <c r="AR2574" s="456"/>
      <c r="AS2574" s="456"/>
      <c r="AT2574" s="456"/>
      <c r="AU2574" s="456"/>
      <c r="AV2574" s="456"/>
      <c r="AW2574" s="456"/>
      <c r="AX2574" s="456"/>
      <c r="AY2574" s="456"/>
      <c r="AZ2574" s="456"/>
      <c r="BA2574" s="456"/>
      <c r="BB2574" s="456"/>
      <c r="BC2574" s="456"/>
      <c r="BD2574" s="456"/>
      <c r="BE2574" s="456"/>
      <c r="BF2574" s="456"/>
      <c r="BG2574" s="457"/>
      <c r="BH2574" s="458"/>
      <c r="BI2574" s="459"/>
      <c r="BJ2574" s="459"/>
      <c r="BK2574" s="459"/>
      <c r="BL2574" s="459"/>
      <c r="BM2574" s="460"/>
      <c r="BN2574" s="314"/>
      <c r="BO2574" s="314"/>
      <c r="BP2574" s="1"/>
      <c r="BQ2574" s="120">
        <f>IF($F$3="","",IF(N2574=$F$3,COUNTIF(BQ$23:BQ2573,"&gt;0")+1,0))</f>
        <v>0</v>
      </c>
      <c r="BR2574" s="1"/>
      <c r="BS2574" s="20" t="str">
        <f>IF($N2574="","",IF(VLOOKUP(VLOOKUP($N2574,IMPOSTAZIONI!$E$6:$I$13,5,FALSE),IMPOSTAZIONI!$B$25:$N$32,3,FALSE)=0,"",VLOOKUP(VLOOKUP($N2574,IMPOSTAZIONI!$E$6:$I$13,5,FALSE),IMPOSTAZIONI!$B$25:$N$32,3,FALSE)))</f>
        <v/>
      </c>
      <c r="BT2574" s="20" t="str">
        <f>IF($N2574="","",IF(VLOOKUP(VLOOKUP($N2574,IMPOSTAZIONI!$E$6:$I$13,5,FALSE),IMPOSTAZIONI!$B$25:$N$32,6,FALSE)=0,"",VLOOKUP(VLOOKUP($N2574,IMPOSTAZIONI!$E$6:$I$13,5,FALSE),IMPOSTAZIONI!$B$25:$N$32,6,FALSE)))</f>
        <v/>
      </c>
      <c r="BU2574" s="20" t="str">
        <f>IF($N2574="","",IF(VLOOKUP(VLOOKUP($N2574,IMPOSTAZIONI!$E$6:$I$13,5,FALSE),IMPOSTAZIONI!$B$25:$N$32,9,FALSE)=0,"",VLOOKUP(VLOOKUP($N2574,IMPOSTAZIONI!$E$6:$I$13,5,FALSE),IMPOSTAZIONI!$B$25:$N$32,9,FALSE)))</f>
        <v/>
      </c>
      <c r="BV2574" s="20" t="str">
        <f>IF($N2574="","",IF(VLOOKUP(VLOOKUP($N2574,IMPOSTAZIONI!$E$6:$I$13,5,FALSE),IMPOSTAZIONI!$B$25:$N$32,12,FALSE)=0,"",VLOOKUP(VLOOKUP($N2574,IMPOSTAZIONI!$E$6:$I$13,5,FALSE),IMPOSTAZIONI!$B$25:$N$32,12,FALSE)))</f>
        <v/>
      </c>
      <c r="BW2574" s="221" t="str">
        <f t="shared" si="656"/>
        <v/>
      </c>
      <c r="BX2574" s="221" t="str">
        <f t="shared" si="657"/>
        <v/>
      </c>
      <c r="BY2574" s="221">
        <f t="shared" si="658"/>
        <v>0</v>
      </c>
      <c r="BZ2574" s="231">
        <f t="shared" si="659"/>
        <v>0</v>
      </c>
      <c r="CA2574" s="246">
        <f t="shared" si="660"/>
        <v>0</v>
      </c>
      <c r="CB2574" s="246">
        <f t="shared" si="661"/>
        <v>0</v>
      </c>
      <c r="CC2574" s="246" t="str">
        <f t="shared" si="662"/>
        <v/>
      </c>
      <c r="CD2574" s="246">
        <f t="shared" si="663"/>
        <v>5</v>
      </c>
      <c r="CE2574" s="246">
        <f t="shared" si="664"/>
        <v>0</v>
      </c>
      <c r="CF2574" s="276">
        <f t="shared" si="665"/>
        <v>0</v>
      </c>
      <c r="CG2574" s="277">
        <f t="shared" si="665"/>
        <v>0</v>
      </c>
      <c r="CH2574" s="277">
        <f t="shared" si="665"/>
        <v>0</v>
      </c>
      <c r="CI2574" s="278">
        <f t="shared" si="665"/>
        <v>0</v>
      </c>
      <c r="CJ2574" s="280">
        <f t="shared" si="666"/>
        <v>0</v>
      </c>
      <c r="CK2574" s="232">
        <f t="shared" si="667"/>
        <v>0</v>
      </c>
      <c r="CL2574" s="1"/>
    </row>
    <row r="2575" spans="1:90" ht="18" customHeight="1">
      <c r="A2575" s="1"/>
      <c r="B2575" s="1"/>
      <c r="C2575" s="314"/>
      <c r="D2575" s="287" t="str">
        <f t="shared" si="654"/>
        <v/>
      </c>
      <c r="E2575" s="449" t="str">
        <f t="shared" si="655"/>
        <v/>
      </c>
      <c r="F2575" s="450"/>
      <c r="G2575" s="451"/>
      <c r="H2575" s="452"/>
      <c r="I2575" s="453"/>
      <c r="J2575" s="453"/>
      <c r="K2575" s="453"/>
      <c r="L2575" s="453"/>
      <c r="M2575" s="454"/>
      <c r="N2575" s="455"/>
      <c r="O2575" s="456"/>
      <c r="P2575" s="456"/>
      <c r="Q2575" s="456"/>
      <c r="R2575" s="456"/>
      <c r="S2575" s="456"/>
      <c r="T2575" s="456"/>
      <c r="U2575" s="456"/>
      <c r="V2575" s="456"/>
      <c r="W2575" s="456"/>
      <c r="X2575" s="456"/>
      <c r="Y2575" s="456"/>
      <c r="Z2575" s="456"/>
      <c r="AA2575" s="456"/>
      <c r="AB2575" s="456"/>
      <c r="AC2575" s="456"/>
      <c r="AD2575" s="456"/>
      <c r="AE2575" s="457"/>
      <c r="AF2575" s="455"/>
      <c r="AG2575" s="456"/>
      <c r="AH2575" s="456"/>
      <c r="AI2575" s="456"/>
      <c r="AJ2575" s="456"/>
      <c r="AK2575" s="456"/>
      <c r="AL2575" s="456"/>
      <c r="AM2575" s="456"/>
      <c r="AN2575" s="457"/>
      <c r="AO2575" s="455"/>
      <c r="AP2575" s="456"/>
      <c r="AQ2575" s="456"/>
      <c r="AR2575" s="456"/>
      <c r="AS2575" s="456"/>
      <c r="AT2575" s="456"/>
      <c r="AU2575" s="456"/>
      <c r="AV2575" s="456"/>
      <c r="AW2575" s="456"/>
      <c r="AX2575" s="456"/>
      <c r="AY2575" s="456"/>
      <c r="AZ2575" s="456"/>
      <c r="BA2575" s="456"/>
      <c r="BB2575" s="456"/>
      <c r="BC2575" s="456"/>
      <c r="BD2575" s="456"/>
      <c r="BE2575" s="456"/>
      <c r="BF2575" s="456"/>
      <c r="BG2575" s="457"/>
      <c r="BH2575" s="458"/>
      <c r="BI2575" s="459"/>
      <c r="BJ2575" s="459"/>
      <c r="BK2575" s="459"/>
      <c r="BL2575" s="459"/>
      <c r="BM2575" s="460"/>
      <c r="BN2575" s="314"/>
      <c r="BO2575" s="314"/>
      <c r="BP2575" s="1"/>
      <c r="BQ2575" s="120">
        <f>IF($F$3="","",IF(N2575=$F$3,COUNTIF(BQ$23:BQ2574,"&gt;0")+1,0))</f>
        <v>0</v>
      </c>
      <c r="BR2575" s="1"/>
      <c r="BS2575" s="20" t="str">
        <f>IF($N2575="","",IF(VLOOKUP(VLOOKUP($N2575,IMPOSTAZIONI!$E$6:$I$13,5,FALSE),IMPOSTAZIONI!$B$25:$N$32,3,FALSE)=0,"",VLOOKUP(VLOOKUP($N2575,IMPOSTAZIONI!$E$6:$I$13,5,FALSE),IMPOSTAZIONI!$B$25:$N$32,3,FALSE)))</f>
        <v/>
      </c>
      <c r="BT2575" s="20" t="str">
        <f>IF($N2575="","",IF(VLOOKUP(VLOOKUP($N2575,IMPOSTAZIONI!$E$6:$I$13,5,FALSE),IMPOSTAZIONI!$B$25:$N$32,6,FALSE)=0,"",VLOOKUP(VLOOKUP($N2575,IMPOSTAZIONI!$E$6:$I$13,5,FALSE),IMPOSTAZIONI!$B$25:$N$32,6,FALSE)))</f>
        <v/>
      </c>
      <c r="BU2575" s="20" t="str">
        <f>IF($N2575="","",IF(VLOOKUP(VLOOKUP($N2575,IMPOSTAZIONI!$E$6:$I$13,5,FALSE),IMPOSTAZIONI!$B$25:$N$32,9,FALSE)=0,"",VLOOKUP(VLOOKUP($N2575,IMPOSTAZIONI!$E$6:$I$13,5,FALSE),IMPOSTAZIONI!$B$25:$N$32,9,FALSE)))</f>
        <v/>
      </c>
      <c r="BV2575" s="20" t="str">
        <f>IF($N2575="","",IF(VLOOKUP(VLOOKUP($N2575,IMPOSTAZIONI!$E$6:$I$13,5,FALSE),IMPOSTAZIONI!$B$25:$N$32,12,FALSE)=0,"",VLOOKUP(VLOOKUP($N2575,IMPOSTAZIONI!$E$6:$I$13,5,FALSE),IMPOSTAZIONI!$B$25:$N$32,12,FALSE)))</f>
        <v/>
      </c>
      <c r="BW2575" s="221" t="str">
        <f t="shared" si="656"/>
        <v/>
      </c>
      <c r="BX2575" s="221" t="str">
        <f t="shared" si="657"/>
        <v/>
      </c>
      <c r="BY2575" s="221">
        <f t="shared" si="658"/>
        <v>0</v>
      </c>
      <c r="BZ2575" s="231">
        <f t="shared" si="659"/>
        <v>0</v>
      </c>
      <c r="CA2575" s="246">
        <f t="shared" si="660"/>
        <v>0</v>
      </c>
      <c r="CB2575" s="246">
        <f t="shared" si="661"/>
        <v>0</v>
      </c>
      <c r="CC2575" s="246" t="str">
        <f t="shared" si="662"/>
        <v/>
      </c>
      <c r="CD2575" s="246">
        <f t="shared" si="663"/>
        <v>5</v>
      </c>
      <c r="CE2575" s="246">
        <f t="shared" si="664"/>
        <v>0</v>
      </c>
      <c r="CF2575" s="276">
        <f t="shared" si="665"/>
        <v>0</v>
      </c>
      <c r="CG2575" s="277">
        <f t="shared" si="665"/>
        <v>0</v>
      </c>
      <c r="CH2575" s="277">
        <f t="shared" si="665"/>
        <v>0</v>
      </c>
      <c r="CI2575" s="278">
        <f t="shared" si="665"/>
        <v>0</v>
      </c>
      <c r="CJ2575" s="280">
        <f t="shared" si="666"/>
        <v>0</v>
      </c>
      <c r="CK2575" s="232">
        <f t="shared" si="667"/>
        <v>0</v>
      </c>
      <c r="CL2575" s="1"/>
    </row>
    <row r="2576" spans="1:90" ht="18" customHeight="1">
      <c r="A2576" s="1"/>
      <c r="B2576" s="1"/>
      <c r="C2576" s="314"/>
      <c r="D2576" s="287" t="str">
        <f t="shared" si="654"/>
        <v/>
      </c>
      <c r="E2576" s="449" t="str">
        <f t="shared" si="655"/>
        <v/>
      </c>
      <c r="F2576" s="450"/>
      <c r="G2576" s="451"/>
      <c r="H2576" s="452"/>
      <c r="I2576" s="453"/>
      <c r="J2576" s="453"/>
      <c r="K2576" s="453"/>
      <c r="L2576" s="453"/>
      <c r="M2576" s="454"/>
      <c r="N2576" s="455"/>
      <c r="O2576" s="456"/>
      <c r="P2576" s="456"/>
      <c r="Q2576" s="456"/>
      <c r="R2576" s="456"/>
      <c r="S2576" s="456"/>
      <c r="T2576" s="456"/>
      <c r="U2576" s="456"/>
      <c r="V2576" s="456"/>
      <c r="W2576" s="456"/>
      <c r="X2576" s="456"/>
      <c r="Y2576" s="456"/>
      <c r="Z2576" s="456"/>
      <c r="AA2576" s="456"/>
      <c r="AB2576" s="456"/>
      <c r="AC2576" s="456"/>
      <c r="AD2576" s="456"/>
      <c r="AE2576" s="457"/>
      <c r="AF2576" s="455"/>
      <c r="AG2576" s="456"/>
      <c r="AH2576" s="456"/>
      <c r="AI2576" s="456"/>
      <c r="AJ2576" s="456"/>
      <c r="AK2576" s="456"/>
      <c r="AL2576" s="456"/>
      <c r="AM2576" s="456"/>
      <c r="AN2576" s="457"/>
      <c r="AO2576" s="455"/>
      <c r="AP2576" s="456"/>
      <c r="AQ2576" s="456"/>
      <c r="AR2576" s="456"/>
      <c r="AS2576" s="456"/>
      <c r="AT2576" s="456"/>
      <c r="AU2576" s="456"/>
      <c r="AV2576" s="456"/>
      <c r="AW2576" s="456"/>
      <c r="AX2576" s="456"/>
      <c r="AY2576" s="456"/>
      <c r="AZ2576" s="456"/>
      <c r="BA2576" s="456"/>
      <c r="BB2576" s="456"/>
      <c r="BC2576" s="456"/>
      <c r="BD2576" s="456"/>
      <c r="BE2576" s="456"/>
      <c r="BF2576" s="456"/>
      <c r="BG2576" s="457"/>
      <c r="BH2576" s="458"/>
      <c r="BI2576" s="459"/>
      <c r="BJ2576" s="459"/>
      <c r="BK2576" s="459"/>
      <c r="BL2576" s="459"/>
      <c r="BM2576" s="460"/>
      <c r="BN2576" s="314"/>
      <c r="BO2576" s="314"/>
      <c r="BP2576" s="1"/>
      <c r="BQ2576" s="120">
        <f>IF($F$3="","",IF(N2576=$F$3,COUNTIF(BQ$23:BQ2575,"&gt;0")+1,0))</f>
        <v>0</v>
      </c>
      <c r="BR2576" s="1"/>
      <c r="BS2576" s="20" t="str">
        <f>IF($N2576="","",IF(VLOOKUP(VLOOKUP($N2576,IMPOSTAZIONI!$E$6:$I$13,5,FALSE),IMPOSTAZIONI!$B$25:$N$32,3,FALSE)=0,"",VLOOKUP(VLOOKUP($N2576,IMPOSTAZIONI!$E$6:$I$13,5,FALSE),IMPOSTAZIONI!$B$25:$N$32,3,FALSE)))</f>
        <v/>
      </c>
      <c r="BT2576" s="20" t="str">
        <f>IF($N2576="","",IF(VLOOKUP(VLOOKUP($N2576,IMPOSTAZIONI!$E$6:$I$13,5,FALSE),IMPOSTAZIONI!$B$25:$N$32,6,FALSE)=0,"",VLOOKUP(VLOOKUP($N2576,IMPOSTAZIONI!$E$6:$I$13,5,FALSE),IMPOSTAZIONI!$B$25:$N$32,6,FALSE)))</f>
        <v/>
      </c>
      <c r="BU2576" s="20" t="str">
        <f>IF($N2576="","",IF(VLOOKUP(VLOOKUP($N2576,IMPOSTAZIONI!$E$6:$I$13,5,FALSE),IMPOSTAZIONI!$B$25:$N$32,9,FALSE)=0,"",VLOOKUP(VLOOKUP($N2576,IMPOSTAZIONI!$E$6:$I$13,5,FALSE),IMPOSTAZIONI!$B$25:$N$32,9,FALSE)))</f>
        <v/>
      </c>
      <c r="BV2576" s="20" t="str">
        <f>IF($N2576="","",IF(VLOOKUP(VLOOKUP($N2576,IMPOSTAZIONI!$E$6:$I$13,5,FALSE),IMPOSTAZIONI!$B$25:$N$32,12,FALSE)=0,"",VLOOKUP(VLOOKUP($N2576,IMPOSTAZIONI!$E$6:$I$13,5,FALSE),IMPOSTAZIONI!$B$25:$N$32,12,FALSE)))</f>
        <v/>
      </c>
      <c r="BW2576" s="221" t="str">
        <f t="shared" si="656"/>
        <v/>
      </c>
      <c r="BX2576" s="221" t="str">
        <f t="shared" si="657"/>
        <v/>
      </c>
      <c r="BY2576" s="221">
        <f t="shared" si="658"/>
        <v>0</v>
      </c>
      <c r="BZ2576" s="231">
        <f t="shared" si="659"/>
        <v>0</v>
      </c>
      <c r="CA2576" s="246">
        <f t="shared" si="660"/>
        <v>0</v>
      </c>
      <c r="CB2576" s="246">
        <f t="shared" si="661"/>
        <v>0</v>
      </c>
      <c r="CC2576" s="246" t="str">
        <f t="shared" si="662"/>
        <v/>
      </c>
      <c r="CD2576" s="246">
        <f t="shared" si="663"/>
        <v>5</v>
      </c>
      <c r="CE2576" s="246">
        <f t="shared" si="664"/>
        <v>0</v>
      </c>
      <c r="CF2576" s="276">
        <f t="shared" si="665"/>
        <v>0</v>
      </c>
      <c r="CG2576" s="277">
        <f t="shared" si="665"/>
        <v>0</v>
      </c>
      <c r="CH2576" s="277">
        <f t="shared" si="665"/>
        <v>0</v>
      </c>
      <c r="CI2576" s="278">
        <f t="shared" si="665"/>
        <v>0</v>
      </c>
      <c r="CJ2576" s="280">
        <f t="shared" si="666"/>
        <v>0</v>
      </c>
      <c r="CK2576" s="232">
        <f t="shared" si="667"/>
        <v>0</v>
      </c>
      <c r="CL2576" s="1"/>
    </row>
    <row r="2577" spans="1:90" ht="18" customHeight="1">
      <c r="A2577" s="1"/>
      <c r="B2577" s="1"/>
      <c r="C2577" s="314"/>
      <c r="D2577" s="287" t="str">
        <f t="shared" si="654"/>
        <v/>
      </c>
      <c r="E2577" s="449" t="str">
        <f t="shared" si="655"/>
        <v/>
      </c>
      <c r="F2577" s="450"/>
      <c r="G2577" s="451"/>
      <c r="H2577" s="452"/>
      <c r="I2577" s="453"/>
      <c r="J2577" s="453"/>
      <c r="K2577" s="453"/>
      <c r="L2577" s="453"/>
      <c r="M2577" s="454"/>
      <c r="N2577" s="455"/>
      <c r="O2577" s="456"/>
      <c r="P2577" s="456"/>
      <c r="Q2577" s="456"/>
      <c r="R2577" s="456"/>
      <c r="S2577" s="456"/>
      <c r="T2577" s="456"/>
      <c r="U2577" s="456"/>
      <c r="V2577" s="456"/>
      <c r="W2577" s="456"/>
      <c r="X2577" s="456"/>
      <c r="Y2577" s="456"/>
      <c r="Z2577" s="456"/>
      <c r="AA2577" s="456"/>
      <c r="AB2577" s="456"/>
      <c r="AC2577" s="456"/>
      <c r="AD2577" s="456"/>
      <c r="AE2577" s="457"/>
      <c r="AF2577" s="455"/>
      <c r="AG2577" s="456"/>
      <c r="AH2577" s="456"/>
      <c r="AI2577" s="456"/>
      <c r="AJ2577" s="456"/>
      <c r="AK2577" s="456"/>
      <c r="AL2577" s="456"/>
      <c r="AM2577" s="456"/>
      <c r="AN2577" s="457"/>
      <c r="AO2577" s="455"/>
      <c r="AP2577" s="456"/>
      <c r="AQ2577" s="456"/>
      <c r="AR2577" s="456"/>
      <c r="AS2577" s="456"/>
      <c r="AT2577" s="456"/>
      <c r="AU2577" s="456"/>
      <c r="AV2577" s="456"/>
      <c r="AW2577" s="456"/>
      <c r="AX2577" s="456"/>
      <c r="AY2577" s="456"/>
      <c r="AZ2577" s="456"/>
      <c r="BA2577" s="456"/>
      <c r="BB2577" s="456"/>
      <c r="BC2577" s="456"/>
      <c r="BD2577" s="456"/>
      <c r="BE2577" s="456"/>
      <c r="BF2577" s="456"/>
      <c r="BG2577" s="457"/>
      <c r="BH2577" s="458"/>
      <c r="BI2577" s="459"/>
      <c r="BJ2577" s="459"/>
      <c r="BK2577" s="459"/>
      <c r="BL2577" s="459"/>
      <c r="BM2577" s="460"/>
      <c r="BN2577" s="314"/>
      <c r="BO2577" s="314"/>
      <c r="BP2577" s="1"/>
      <c r="BQ2577" s="120">
        <f>IF($F$3="","",IF(N2577=$F$3,COUNTIF(BQ$23:BQ2576,"&gt;0")+1,0))</f>
        <v>0</v>
      </c>
      <c r="BR2577" s="1"/>
      <c r="BS2577" s="20" t="str">
        <f>IF($N2577="","",IF(VLOOKUP(VLOOKUP($N2577,IMPOSTAZIONI!$E$6:$I$13,5,FALSE),IMPOSTAZIONI!$B$25:$N$32,3,FALSE)=0,"",VLOOKUP(VLOOKUP($N2577,IMPOSTAZIONI!$E$6:$I$13,5,FALSE),IMPOSTAZIONI!$B$25:$N$32,3,FALSE)))</f>
        <v/>
      </c>
      <c r="BT2577" s="20" t="str">
        <f>IF($N2577="","",IF(VLOOKUP(VLOOKUP($N2577,IMPOSTAZIONI!$E$6:$I$13,5,FALSE),IMPOSTAZIONI!$B$25:$N$32,6,FALSE)=0,"",VLOOKUP(VLOOKUP($N2577,IMPOSTAZIONI!$E$6:$I$13,5,FALSE),IMPOSTAZIONI!$B$25:$N$32,6,FALSE)))</f>
        <v/>
      </c>
      <c r="BU2577" s="20" t="str">
        <f>IF($N2577="","",IF(VLOOKUP(VLOOKUP($N2577,IMPOSTAZIONI!$E$6:$I$13,5,FALSE),IMPOSTAZIONI!$B$25:$N$32,9,FALSE)=0,"",VLOOKUP(VLOOKUP($N2577,IMPOSTAZIONI!$E$6:$I$13,5,FALSE),IMPOSTAZIONI!$B$25:$N$32,9,FALSE)))</f>
        <v/>
      </c>
      <c r="BV2577" s="20" t="str">
        <f>IF($N2577="","",IF(VLOOKUP(VLOOKUP($N2577,IMPOSTAZIONI!$E$6:$I$13,5,FALSE),IMPOSTAZIONI!$B$25:$N$32,12,FALSE)=0,"",VLOOKUP(VLOOKUP($N2577,IMPOSTAZIONI!$E$6:$I$13,5,FALSE),IMPOSTAZIONI!$B$25:$N$32,12,FALSE)))</f>
        <v/>
      </c>
      <c r="BW2577" s="221" t="str">
        <f t="shared" si="656"/>
        <v/>
      </c>
      <c r="BX2577" s="221" t="str">
        <f t="shared" si="657"/>
        <v/>
      </c>
      <c r="BY2577" s="221">
        <f t="shared" si="658"/>
        <v>0</v>
      </c>
      <c r="BZ2577" s="231">
        <f t="shared" si="659"/>
        <v>0</v>
      </c>
      <c r="CA2577" s="246">
        <f t="shared" si="660"/>
        <v>0</v>
      </c>
      <c r="CB2577" s="246">
        <f t="shared" si="661"/>
        <v>0</v>
      </c>
      <c r="CC2577" s="246" t="str">
        <f t="shared" si="662"/>
        <v/>
      </c>
      <c r="CD2577" s="246">
        <f t="shared" si="663"/>
        <v>5</v>
      </c>
      <c r="CE2577" s="246">
        <f t="shared" si="664"/>
        <v>0</v>
      </c>
      <c r="CF2577" s="276">
        <f t="shared" si="665"/>
        <v>0</v>
      </c>
      <c r="CG2577" s="277">
        <f t="shared" si="665"/>
        <v>0</v>
      </c>
      <c r="CH2577" s="277">
        <f t="shared" si="665"/>
        <v>0</v>
      </c>
      <c r="CI2577" s="278">
        <f t="shared" si="665"/>
        <v>0</v>
      </c>
      <c r="CJ2577" s="280">
        <f t="shared" si="666"/>
        <v>0</v>
      </c>
      <c r="CK2577" s="232">
        <f t="shared" si="667"/>
        <v>0</v>
      </c>
      <c r="CL2577" s="1"/>
    </row>
    <row r="2578" spans="1:90" ht="18" customHeight="1">
      <c r="A2578" s="1"/>
      <c r="B2578" s="1"/>
      <c r="C2578" s="314"/>
      <c r="D2578" s="287" t="str">
        <f t="shared" si="654"/>
        <v/>
      </c>
      <c r="E2578" s="449" t="str">
        <f t="shared" si="655"/>
        <v/>
      </c>
      <c r="F2578" s="450"/>
      <c r="G2578" s="451"/>
      <c r="H2578" s="452"/>
      <c r="I2578" s="453"/>
      <c r="J2578" s="453"/>
      <c r="K2578" s="453"/>
      <c r="L2578" s="453"/>
      <c r="M2578" s="454"/>
      <c r="N2578" s="455"/>
      <c r="O2578" s="456"/>
      <c r="P2578" s="456"/>
      <c r="Q2578" s="456"/>
      <c r="R2578" s="456"/>
      <c r="S2578" s="456"/>
      <c r="T2578" s="456"/>
      <c r="U2578" s="456"/>
      <c r="V2578" s="456"/>
      <c r="W2578" s="456"/>
      <c r="X2578" s="456"/>
      <c r="Y2578" s="456"/>
      <c r="Z2578" s="456"/>
      <c r="AA2578" s="456"/>
      <c r="AB2578" s="456"/>
      <c r="AC2578" s="456"/>
      <c r="AD2578" s="456"/>
      <c r="AE2578" s="457"/>
      <c r="AF2578" s="455"/>
      <c r="AG2578" s="456"/>
      <c r="AH2578" s="456"/>
      <c r="AI2578" s="456"/>
      <c r="AJ2578" s="456"/>
      <c r="AK2578" s="456"/>
      <c r="AL2578" s="456"/>
      <c r="AM2578" s="456"/>
      <c r="AN2578" s="457"/>
      <c r="AO2578" s="455"/>
      <c r="AP2578" s="456"/>
      <c r="AQ2578" s="456"/>
      <c r="AR2578" s="456"/>
      <c r="AS2578" s="456"/>
      <c r="AT2578" s="456"/>
      <c r="AU2578" s="456"/>
      <c r="AV2578" s="456"/>
      <c r="AW2578" s="456"/>
      <c r="AX2578" s="456"/>
      <c r="AY2578" s="456"/>
      <c r="AZ2578" s="456"/>
      <c r="BA2578" s="456"/>
      <c r="BB2578" s="456"/>
      <c r="BC2578" s="456"/>
      <c r="BD2578" s="456"/>
      <c r="BE2578" s="456"/>
      <c r="BF2578" s="456"/>
      <c r="BG2578" s="457"/>
      <c r="BH2578" s="458"/>
      <c r="BI2578" s="459"/>
      <c r="BJ2578" s="459"/>
      <c r="BK2578" s="459"/>
      <c r="BL2578" s="459"/>
      <c r="BM2578" s="460"/>
      <c r="BN2578" s="314"/>
      <c r="BO2578" s="314"/>
      <c r="BP2578" s="1"/>
      <c r="BQ2578" s="120">
        <f>IF($F$3="","",IF(N2578=$F$3,COUNTIF(BQ$23:BQ2577,"&gt;0")+1,0))</f>
        <v>0</v>
      </c>
      <c r="BR2578" s="1"/>
      <c r="BS2578" s="20" t="str">
        <f>IF($N2578="","",IF(VLOOKUP(VLOOKUP($N2578,IMPOSTAZIONI!$E$6:$I$13,5,FALSE),IMPOSTAZIONI!$B$25:$N$32,3,FALSE)=0,"",VLOOKUP(VLOOKUP($N2578,IMPOSTAZIONI!$E$6:$I$13,5,FALSE),IMPOSTAZIONI!$B$25:$N$32,3,FALSE)))</f>
        <v/>
      </c>
      <c r="BT2578" s="20" t="str">
        <f>IF($N2578="","",IF(VLOOKUP(VLOOKUP($N2578,IMPOSTAZIONI!$E$6:$I$13,5,FALSE),IMPOSTAZIONI!$B$25:$N$32,6,FALSE)=0,"",VLOOKUP(VLOOKUP($N2578,IMPOSTAZIONI!$E$6:$I$13,5,FALSE),IMPOSTAZIONI!$B$25:$N$32,6,FALSE)))</f>
        <v/>
      </c>
      <c r="BU2578" s="20" t="str">
        <f>IF($N2578="","",IF(VLOOKUP(VLOOKUP($N2578,IMPOSTAZIONI!$E$6:$I$13,5,FALSE),IMPOSTAZIONI!$B$25:$N$32,9,FALSE)=0,"",VLOOKUP(VLOOKUP($N2578,IMPOSTAZIONI!$E$6:$I$13,5,FALSE),IMPOSTAZIONI!$B$25:$N$32,9,FALSE)))</f>
        <v/>
      </c>
      <c r="BV2578" s="20" t="str">
        <f>IF($N2578="","",IF(VLOOKUP(VLOOKUP($N2578,IMPOSTAZIONI!$E$6:$I$13,5,FALSE),IMPOSTAZIONI!$B$25:$N$32,12,FALSE)=0,"",VLOOKUP(VLOOKUP($N2578,IMPOSTAZIONI!$E$6:$I$13,5,FALSE),IMPOSTAZIONI!$B$25:$N$32,12,FALSE)))</f>
        <v/>
      </c>
      <c r="BW2578" s="221" t="str">
        <f t="shared" si="656"/>
        <v/>
      </c>
      <c r="BX2578" s="221" t="str">
        <f t="shared" si="657"/>
        <v/>
      </c>
      <c r="BY2578" s="221">
        <f t="shared" si="658"/>
        <v>0</v>
      </c>
      <c r="BZ2578" s="231">
        <f t="shared" si="659"/>
        <v>0</v>
      </c>
      <c r="CA2578" s="246">
        <f t="shared" si="660"/>
        <v>0</v>
      </c>
      <c r="CB2578" s="246">
        <f t="shared" si="661"/>
        <v>0</v>
      </c>
      <c r="CC2578" s="246" t="str">
        <f t="shared" si="662"/>
        <v/>
      </c>
      <c r="CD2578" s="246">
        <f t="shared" si="663"/>
        <v>5</v>
      </c>
      <c r="CE2578" s="246">
        <f t="shared" si="664"/>
        <v>0</v>
      </c>
      <c r="CF2578" s="276">
        <f t="shared" si="665"/>
        <v>0</v>
      </c>
      <c r="CG2578" s="277">
        <f t="shared" si="665"/>
        <v>0</v>
      </c>
      <c r="CH2578" s="277">
        <f t="shared" si="665"/>
        <v>0</v>
      </c>
      <c r="CI2578" s="278">
        <f t="shared" si="665"/>
        <v>0</v>
      </c>
      <c r="CJ2578" s="280">
        <f t="shared" si="666"/>
        <v>0</v>
      </c>
      <c r="CK2578" s="232">
        <f t="shared" si="667"/>
        <v>0</v>
      </c>
      <c r="CL2578" s="1"/>
    </row>
    <row r="2579" spans="1:90" ht="18" customHeight="1">
      <c r="A2579" s="1"/>
      <c r="B2579" s="1"/>
      <c r="C2579" s="314"/>
      <c r="D2579" s="287" t="str">
        <f t="shared" si="654"/>
        <v/>
      </c>
      <c r="E2579" s="449" t="str">
        <f t="shared" si="655"/>
        <v/>
      </c>
      <c r="F2579" s="450"/>
      <c r="G2579" s="451"/>
      <c r="H2579" s="452"/>
      <c r="I2579" s="453"/>
      <c r="J2579" s="453"/>
      <c r="K2579" s="453"/>
      <c r="L2579" s="453"/>
      <c r="M2579" s="454"/>
      <c r="N2579" s="455"/>
      <c r="O2579" s="456"/>
      <c r="P2579" s="456"/>
      <c r="Q2579" s="456"/>
      <c r="R2579" s="456"/>
      <c r="S2579" s="456"/>
      <c r="T2579" s="456"/>
      <c r="U2579" s="456"/>
      <c r="V2579" s="456"/>
      <c r="W2579" s="456"/>
      <c r="X2579" s="456"/>
      <c r="Y2579" s="456"/>
      <c r="Z2579" s="456"/>
      <c r="AA2579" s="456"/>
      <c r="AB2579" s="456"/>
      <c r="AC2579" s="456"/>
      <c r="AD2579" s="456"/>
      <c r="AE2579" s="457"/>
      <c r="AF2579" s="455"/>
      <c r="AG2579" s="456"/>
      <c r="AH2579" s="456"/>
      <c r="AI2579" s="456"/>
      <c r="AJ2579" s="456"/>
      <c r="AK2579" s="456"/>
      <c r="AL2579" s="456"/>
      <c r="AM2579" s="456"/>
      <c r="AN2579" s="457"/>
      <c r="AO2579" s="455"/>
      <c r="AP2579" s="456"/>
      <c r="AQ2579" s="456"/>
      <c r="AR2579" s="456"/>
      <c r="AS2579" s="456"/>
      <c r="AT2579" s="456"/>
      <c r="AU2579" s="456"/>
      <c r="AV2579" s="456"/>
      <c r="AW2579" s="456"/>
      <c r="AX2579" s="456"/>
      <c r="AY2579" s="456"/>
      <c r="AZ2579" s="456"/>
      <c r="BA2579" s="456"/>
      <c r="BB2579" s="456"/>
      <c r="BC2579" s="456"/>
      <c r="BD2579" s="456"/>
      <c r="BE2579" s="456"/>
      <c r="BF2579" s="456"/>
      <c r="BG2579" s="457"/>
      <c r="BH2579" s="458"/>
      <c r="BI2579" s="459"/>
      <c r="BJ2579" s="459"/>
      <c r="BK2579" s="459"/>
      <c r="BL2579" s="459"/>
      <c r="BM2579" s="460"/>
      <c r="BN2579" s="314"/>
      <c r="BO2579" s="314"/>
      <c r="BP2579" s="1"/>
      <c r="BQ2579" s="120">
        <f>IF($F$3="","",IF(N2579=$F$3,COUNTIF(BQ$23:BQ2578,"&gt;0")+1,0))</f>
        <v>0</v>
      </c>
      <c r="BR2579" s="1"/>
      <c r="BS2579" s="20" t="str">
        <f>IF($N2579="","",IF(VLOOKUP(VLOOKUP($N2579,IMPOSTAZIONI!$E$6:$I$13,5,FALSE),IMPOSTAZIONI!$B$25:$N$32,3,FALSE)=0,"",VLOOKUP(VLOOKUP($N2579,IMPOSTAZIONI!$E$6:$I$13,5,FALSE),IMPOSTAZIONI!$B$25:$N$32,3,FALSE)))</f>
        <v/>
      </c>
      <c r="BT2579" s="20" t="str">
        <f>IF($N2579="","",IF(VLOOKUP(VLOOKUP($N2579,IMPOSTAZIONI!$E$6:$I$13,5,FALSE),IMPOSTAZIONI!$B$25:$N$32,6,FALSE)=0,"",VLOOKUP(VLOOKUP($N2579,IMPOSTAZIONI!$E$6:$I$13,5,FALSE),IMPOSTAZIONI!$B$25:$N$32,6,FALSE)))</f>
        <v/>
      </c>
      <c r="BU2579" s="20" t="str">
        <f>IF($N2579="","",IF(VLOOKUP(VLOOKUP($N2579,IMPOSTAZIONI!$E$6:$I$13,5,FALSE),IMPOSTAZIONI!$B$25:$N$32,9,FALSE)=0,"",VLOOKUP(VLOOKUP($N2579,IMPOSTAZIONI!$E$6:$I$13,5,FALSE),IMPOSTAZIONI!$B$25:$N$32,9,FALSE)))</f>
        <v/>
      </c>
      <c r="BV2579" s="20" t="str">
        <f>IF($N2579="","",IF(VLOOKUP(VLOOKUP($N2579,IMPOSTAZIONI!$E$6:$I$13,5,FALSE),IMPOSTAZIONI!$B$25:$N$32,12,FALSE)=0,"",VLOOKUP(VLOOKUP($N2579,IMPOSTAZIONI!$E$6:$I$13,5,FALSE),IMPOSTAZIONI!$B$25:$N$32,12,FALSE)))</f>
        <v/>
      </c>
      <c r="BW2579" s="221" t="str">
        <f t="shared" si="656"/>
        <v/>
      </c>
      <c r="BX2579" s="221" t="str">
        <f t="shared" si="657"/>
        <v/>
      </c>
      <c r="BY2579" s="221">
        <f t="shared" si="658"/>
        <v>0</v>
      </c>
      <c r="BZ2579" s="231">
        <f t="shared" si="659"/>
        <v>0</v>
      </c>
      <c r="CA2579" s="246">
        <f t="shared" si="660"/>
        <v>0</v>
      </c>
      <c r="CB2579" s="246">
        <f t="shared" si="661"/>
        <v>0</v>
      </c>
      <c r="CC2579" s="246" t="str">
        <f t="shared" si="662"/>
        <v/>
      </c>
      <c r="CD2579" s="246">
        <f t="shared" si="663"/>
        <v>5</v>
      </c>
      <c r="CE2579" s="246">
        <f t="shared" si="664"/>
        <v>0</v>
      </c>
      <c r="CF2579" s="276">
        <f t="shared" si="665"/>
        <v>0</v>
      </c>
      <c r="CG2579" s="277">
        <f t="shared" si="665"/>
        <v>0</v>
      </c>
      <c r="CH2579" s="277">
        <f t="shared" si="665"/>
        <v>0</v>
      </c>
      <c r="CI2579" s="278">
        <f t="shared" si="665"/>
        <v>0</v>
      </c>
      <c r="CJ2579" s="280">
        <f t="shared" si="666"/>
        <v>0</v>
      </c>
      <c r="CK2579" s="232">
        <f t="shared" si="667"/>
        <v>0</v>
      </c>
      <c r="CL2579" s="1"/>
    </row>
    <row r="2580" spans="1:90" ht="18" customHeight="1">
      <c r="A2580" s="1"/>
      <c r="B2580" s="1"/>
      <c r="C2580" s="314"/>
      <c r="D2580" s="287" t="str">
        <f t="shared" si="654"/>
        <v/>
      </c>
      <c r="E2580" s="449" t="str">
        <f t="shared" si="655"/>
        <v/>
      </c>
      <c r="F2580" s="450"/>
      <c r="G2580" s="451"/>
      <c r="H2580" s="452"/>
      <c r="I2580" s="453"/>
      <c r="J2580" s="453"/>
      <c r="K2580" s="453"/>
      <c r="L2580" s="453"/>
      <c r="M2580" s="454"/>
      <c r="N2580" s="455"/>
      <c r="O2580" s="456"/>
      <c r="P2580" s="456"/>
      <c r="Q2580" s="456"/>
      <c r="R2580" s="456"/>
      <c r="S2580" s="456"/>
      <c r="T2580" s="456"/>
      <c r="U2580" s="456"/>
      <c r="V2580" s="456"/>
      <c r="W2580" s="456"/>
      <c r="X2580" s="456"/>
      <c r="Y2580" s="456"/>
      <c r="Z2580" s="456"/>
      <c r="AA2580" s="456"/>
      <c r="AB2580" s="456"/>
      <c r="AC2580" s="456"/>
      <c r="AD2580" s="456"/>
      <c r="AE2580" s="457"/>
      <c r="AF2580" s="455"/>
      <c r="AG2580" s="456"/>
      <c r="AH2580" s="456"/>
      <c r="AI2580" s="456"/>
      <c r="AJ2580" s="456"/>
      <c r="AK2580" s="456"/>
      <c r="AL2580" s="456"/>
      <c r="AM2580" s="456"/>
      <c r="AN2580" s="457"/>
      <c r="AO2580" s="455"/>
      <c r="AP2580" s="456"/>
      <c r="AQ2580" s="456"/>
      <c r="AR2580" s="456"/>
      <c r="AS2580" s="456"/>
      <c r="AT2580" s="456"/>
      <c r="AU2580" s="456"/>
      <c r="AV2580" s="456"/>
      <c r="AW2580" s="456"/>
      <c r="AX2580" s="456"/>
      <c r="AY2580" s="456"/>
      <c r="AZ2580" s="456"/>
      <c r="BA2580" s="456"/>
      <c r="BB2580" s="456"/>
      <c r="BC2580" s="456"/>
      <c r="BD2580" s="456"/>
      <c r="BE2580" s="456"/>
      <c r="BF2580" s="456"/>
      <c r="BG2580" s="457"/>
      <c r="BH2580" s="458"/>
      <c r="BI2580" s="459"/>
      <c r="BJ2580" s="459"/>
      <c r="BK2580" s="459"/>
      <c r="BL2580" s="459"/>
      <c r="BM2580" s="460"/>
      <c r="BN2580" s="314"/>
      <c r="BO2580" s="314"/>
      <c r="BP2580" s="1"/>
      <c r="BQ2580" s="120">
        <f>IF($F$3="","",IF(N2580=$F$3,COUNTIF(BQ$23:BQ2579,"&gt;0")+1,0))</f>
        <v>0</v>
      </c>
      <c r="BR2580" s="1"/>
      <c r="BS2580" s="20" t="str">
        <f>IF($N2580="","",IF(VLOOKUP(VLOOKUP($N2580,IMPOSTAZIONI!$E$6:$I$13,5,FALSE),IMPOSTAZIONI!$B$25:$N$32,3,FALSE)=0,"",VLOOKUP(VLOOKUP($N2580,IMPOSTAZIONI!$E$6:$I$13,5,FALSE),IMPOSTAZIONI!$B$25:$N$32,3,FALSE)))</f>
        <v/>
      </c>
      <c r="BT2580" s="20" t="str">
        <f>IF($N2580="","",IF(VLOOKUP(VLOOKUP($N2580,IMPOSTAZIONI!$E$6:$I$13,5,FALSE),IMPOSTAZIONI!$B$25:$N$32,6,FALSE)=0,"",VLOOKUP(VLOOKUP($N2580,IMPOSTAZIONI!$E$6:$I$13,5,FALSE),IMPOSTAZIONI!$B$25:$N$32,6,FALSE)))</f>
        <v/>
      </c>
      <c r="BU2580" s="20" t="str">
        <f>IF($N2580="","",IF(VLOOKUP(VLOOKUP($N2580,IMPOSTAZIONI!$E$6:$I$13,5,FALSE),IMPOSTAZIONI!$B$25:$N$32,9,FALSE)=0,"",VLOOKUP(VLOOKUP($N2580,IMPOSTAZIONI!$E$6:$I$13,5,FALSE),IMPOSTAZIONI!$B$25:$N$32,9,FALSE)))</f>
        <v/>
      </c>
      <c r="BV2580" s="20" t="str">
        <f>IF($N2580="","",IF(VLOOKUP(VLOOKUP($N2580,IMPOSTAZIONI!$E$6:$I$13,5,FALSE),IMPOSTAZIONI!$B$25:$N$32,12,FALSE)=0,"",VLOOKUP(VLOOKUP($N2580,IMPOSTAZIONI!$E$6:$I$13,5,FALSE),IMPOSTAZIONI!$B$25:$N$32,12,FALSE)))</f>
        <v/>
      </c>
      <c r="BW2580" s="221" t="str">
        <f t="shared" si="656"/>
        <v/>
      </c>
      <c r="BX2580" s="221" t="str">
        <f t="shared" si="657"/>
        <v/>
      </c>
      <c r="BY2580" s="221">
        <f t="shared" si="658"/>
        <v>0</v>
      </c>
      <c r="BZ2580" s="231">
        <f t="shared" si="659"/>
        <v>0</v>
      </c>
      <c r="CA2580" s="246">
        <f t="shared" si="660"/>
        <v>0</v>
      </c>
      <c r="CB2580" s="246">
        <f t="shared" si="661"/>
        <v>0</v>
      </c>
      <c r="CC2580" s="246" t="str">
        <f t="shared" si="662"/>
        <v/>
      </c>
      <c r="CD2580" s="246">
        <f t="shared" si="663"/>
        <v>5</v>
      </c>
      <c r="CE2580" s="246">
        <f t="shared" si="664"/>
        <v>0</v>
      </c>
      <c r="CF2580" s="276">
        <f t="shared" si="665"/>
        <v>0</v>
      </c>
      <c r="CG2580" s="277">
        <f t="shared" si="665"/>
        <v>0</v>
      </c>
      <c r="CH2580" s="277">
        <f t="shared" si="665"/>
        <v>0</v>
      </c>
      <c r="CI2580" s="278">
        <f t="shared" si="665"/>
        <v>0</v>
      </c>
      <c r="CJ2580" s="280">
        <f t="shared" si="666"/>
        <v>0</v>
      </c>
      <c r="CK2580" s="232">
        <f t="shared" si="667"/>
        <v>0</v>
      </c>
      <c r="CL2580" s="1"/>
    </row>
    <row r="2581" spans="1:90" ht="18" customHeight="1">
      <c r="A2581" s="1"/>
      <c r="B2581" s="1"/>
      <c r="C2581" s="314"/>
      <c r="D2581" s="287" t="str">
        <f t="shared" si="654"/>
        <v/>
      </c>
      <c r="E2581" s="449" t="str">
        <f t="shared" si="655"/>
        <v/>
      </c>
      <c r="F2581" s="450"/>
      <c r="G2581" s="451"/>
      <c r="H2581" s="452"/>
      <c r="I2581" s="453"/>
      <c r="J2581" s="453"/>
      <c r="K2581" s="453"/>
      <c r="L2581" s="453"/>
      <c r="M2581" s="454"/>
      <c r="N2581" s="455"/>
      <c r="O2581" s="456"/>
      <c r="P2581" s="456"/>
      <c r="Q2581" s="456"/>
      <c r="R2581" s="456"/>
      <c r="S2581" s="456"/>
      <c r="T2581" s="456"/>
      <c r="U2581" s="456"/>
      <c r="V2581" s="456"/>
      <c r="W2581" s="456"/>
      <c r="X2581" s="456"/>
      <c r="Y2581" s="456"/>
      <c r="Z2581" s="456"/>
      <c r="AA2581" s="456"/>
      <c r="AB2581" s="456"/>
      <c r="AC2581" s="456"/>
      <c r="AD2581" s="456"/>
      <c r="AE2581" s="457"/>
      <c r="AF2581" s="455"/>
      <c r="AG2581" s="456"/>
      <c r="AH2581" s="456"/>
      <c r="AI2581" s="456"/>
      <c r="AJ2581" s="456"/>
      <c r="AK2581" s="456"/>
      <c r="AL2581" s="456"/>
      <c r="AM2581" s="456"/>
      <c r="AN2581" s="457"/>
      <c r="AO2581" s="455"/>
      <c r="AP2581" s="456"/>
      <c r="AQ2581" s="456"/>
      <c r="AR2581" s="456"/>
      <c r="AS2581" s="456"/>
      <c r="AT2581" s="456"/>
      <c r="AU2581" s="456"/>
      <c r="AV2581" s="456"/>
      <c r="AW2581" s="456"/>
      <c r="AX2581" s="456"/>
      <c r="AY2581" s="456"/>
      <c r="AZ2581" s="456"/>
      <c r="BA2581" s="456"/>
      <c r="BB2581" s="456"/>
      <c r="BC2581" s="456"/>
      <c r="BD2581" s="456"/>
      <c r="BE2581" s="456"/>
      <c r="BF2581" s="456"/>
      <c r="BG2581" s="457"/>
      <c r="BH2581" s="458"/>
      <c r="BI2581" s="459"/>
      <c r="BJ2581" s="459"/>
      <c r="BK2581" s="459"/>
      <c r="BL2581" s="459"/>
      <c r="BM2581" s="460"/>
      <c r="BN2581" s="314"/>
      <c r="BO2581" s="314"/>
      <c r="BP2581" s="1"/>
      <c r="BQ2581" s="120">
        <f>IF($F$3="","",IF(N2581=$F$3,COUNTIF(BQ$23:BQ2580,"&gt;0")+1,0))</f>
        <v>0</v>
      </c>
      <c r="BR2581" s="1"/>
      <c r="BS2581" s="20" t="str">
        <f>IF($N2581="","",IF(VLOOKUP(VLOOKUP($N2581,IMPOSTAZIONI!$E$6:$I$13,5,FALSE),IMPOSTAZIONI!$B$25:$N$32,3,FALSE)=0,"",VLOOKUP(VLOOKUP($N2581,IMPOSTAZIONI!$E$6:$I$13,5,FALSE),IMPOSTAZIONI!$B$25:$N$32,3,FALSE)))</f>
        <v/>
      </c>
      <c r="BT2581" s="20" t="str">
        <f>IF($N2581="","",IF(VLOOKUP(VLOOKUP($N2581,IMPOSTAZIONI!$E$6:$I$13,5,FALSE),IMPOSTAZIONI!$B$25:$N$32,6,FALSE)=0,"",VLOOKUP(VLOOKUP($N2581,IMPOSTAZIONI!$E$6:$I$13,5,FALSE),IMPOSTAZIONI!$B$25:$N$32,6,FALSE)))</f>
        <v/>
      </c>
      <c r="BU2581" s="20" t="str">
        <f>IF($N2581="","",IF(VLOOKUP(VLOOKUP($N2581,IMPOSTAZIONI!$E$6:$I$13,5,FALSE),IMPOSTAZIONI!$B$25:$N$32,9,FALSE)=0,"",VLOOKUP(VLOOKUP($N2581,IMPOSTAZIONI!$E$6:$I$13,5,FALSE),IMPOSTAZIONI!$B$25:$N$32,9,FALSE)))</f>
        <v/>
      </c>
      <c r="BV2581" s="20" t="str">
        <f>IF($N2581="","",IF(VLOOKUP(VLOOKUP($N2581,IMPOSTAZIONI!$E$6:$I$13,5,FALSE),IMPOSTAZIONI!$B$25:$N$32,12,FALSE)=0,"",VLOOKUP(VLOOKUP($N2581,IMPOSTAZIONI!$E$6:$I$13,5,FALSE),IMPOSTAZIONI!$B$25:$N$32,12,FALSE)))</f>
        <v/>
      </c>
      <c r="BW2581" s="221" t="str">
        <f t="shared" si="656"/>
        <v/>
      </c>
      <c r="BX2581" s="221" t="str">
        <f t="shared" si="657"/>
        <v/>
      </c>
      <c r="BY2581" s="221">
        <f t="shared" si="658"/>
        <v>0</v>
      </c>
      <c r="BZ2581" s="231">
        <f t="shared" si="659"/>
        <v>0</v>
      </c>
      <c r="CA2581" s="246">
        <f t="shared" si="660"/>
        <v>0</v>
      </c>
      <c r="CB2581" s="246">
        <f t="shared" si="661"/>
        <v>0</v>
      </c>
      <c r="CC2581" s="246" t="str">
        <f t="shared" si="662"/>
        <v/>
      </c>
      <c r="CD2581" s="246">
        <f t="shared" si="663"/>
        <v>5</v>
      </c>
      <c r="CE2581" s="246">
        <f t="shared" si="664"/>
        <v>0</v>
      </c>
      <c r="CF2581" s="276">
        <f t="shared" si="665"/>
        <v>0</v>
      </c>
      <c r="CG2581" s="277">
        <f t="shared" si="665"/>
        <v>0</v>
      </c>
      <c r="CH2581" s="277">
        <f t="shared" si="665"/>
        <v>0</v>
      </c>
      <c r="CI2581" s="278">
        <f t="shared" si="665"/>
        <v>0</v>
      </c>
      <c r="CJ2581" s="280">
        <f t="shared" si="666"/>
        <v>0</v>
      </c>
      <c r="CK2581" s="232">
        <f t="shared" si="667"/>
        <v>0</v>
      </c>
      <c r="CL2581" s="1"/>
    </row>
    <row r="2582" spans="1:90" ht="18" customHeight="1">
      <c r="A2582" s="1"/>
      <c r="B2582" s="1"/>
      <c r="C2582" s="314"/>
      <c r="D2582" s="287" t="str">
        <f t="shared" si="654"/>
        <v/>
      </c>
      <c r="E2582" s="449" t="str">
        <f t="shared" si="655"/>
        <v/>
      </c>
      <c r="F2582" s="450"/>
      <c r="G2582" s="451"/>
      <c r="H2582" s="452"/>
      <c r="I2582" s="453"/>
      <c r="J2582" s="453"/>
      <c r="K2582" s="453"/>
      <c r="L2582" s="453"/>
      <c r="M2582" s="454"/>
      <c r="N2582" s="455"/>
      <c r="O2582" s="456"/>
      <c r="P2582" s="456"/>
      <c r="Q2582" s="456"/>
      <c r="R2582" s="456"/>
      <c r="S2582" s="456"/>
      <c r="T2582" s="456"/>
      <c r="U2582" s="456"/>
      <c r="V2582" s="456"/>
      <c r="W2582" s="456"/>
      <c r="X2582" s="456"/>
      <c r="Y2582" s="456"/>
      <c r="Z2582" s="456"/>
      <c r="AA2582" s="456"/>
      <c r="AB2582" s="456"/>
      <c r="AC2582" s="456"/>
      <c r="AD2582" s="456"/>
      <c r="AE2582" s="457"/>
      <c r="AF2582" s="455"/>
      <c r="AG2582" s="456"/>
      <c r="AH2582" s="456"/>
      <c r="AI2582" s="456"/>
      <c r="AJ2582" s="456"/>
      <c r="AK2582" s="456"/>
      <c r="AL2582" s="456"/>
      <c r="AM2582" s="456"/>
      <c r="AN2582" s="457"/>
      <c r="AO2582" s="455"/>
      <c r="AP2582" s="456"/>
      <c r="AQ2582" s="456"/>
      <c r="AR2582" s="456"/>
      <c r="AS2582" s="456"/>
      <c r="AT2582" s="456"/>
      <c r="AU2582" s="456"/>
      <c r="AV2582" s="456"/>
      <c r="AW2582" s="456"/>
      <c r="AX2582" s="456"/>
      <c r="AY2582" s="456"/>
      <c r="AZ2582" s="456"/>
      <c r="BA2582" s="456"/>
      <c r="BB2582" s="456"/>
      <c r="BC2582" s="456"/>
      <c r="BD2582" s="456"/>
      <c r="BE2582" s="456"/>
      <c r="BF2582" s="456"/>
      <c r="BG2582" s="457"/>
      <c r="BH2582" s="458"/>
      <c r="BI2582" s="459"/>
      <c r="BJ2582" s="459"/>
      <c r="BK2582" s="459"/>
      <c r="BL2582" s="459"/>
      <c r="BM2582" s="460"/>
      <c r="BN2582" s="314"/>
      <c r="BO2582" s="314"/>
      <c r="BP2582" s="1"/>
      <c r="BQ2582" s="120">
        <f>IF($F$3="","",IF(N2582=$F$3,COUNTIF(BQ$23:BQ2581,"&gt;0")+1,0))</f>
        <v>0</v>
      </c>
      <c r="BR2582" s="1"/>
      <c r="BS2582" s="20" t="str">
        <f>IF($N2582="","",IF(VLOOKUP(VLOOKUP($N2582,IMPOSTAZIONI!$E$6:$I$13,5,FALSE),IMPOSTAZIONI!$B$25:$N$32,3,FALSE)=0,"",VLOOKUP(VLOOKUP($N2582,IMPOSTAZIONI!$E$6:$I$13,5,FALSE),IMPOSTAZIONI!$B$25:$N$32,3,FALSE)))</f>
        <v/>
      </c>
      <c r="BT2582" s="20" t="str">
        <f>IF($N2582="","",IF(VLOOKUP(VLOOKUP($N2582,IMPOSTAZIONI!$E$6:$I$13,5,FALSE),IMPOSTAZIONI!$B$25:$N$32,6,FALSE)=0,"",VLOOKUP(VLOOKUP($N2582,IMPOSTAZIONI!$E$6:$I$13,5,FALSE),IMPOSTAZIONI!$B$25:$N$32,6,FALSE)))</f>
        <v/>
      </c>
      <c r="BU2582" s="20" t="str">
        <f>IF($N2582="","",IF(VLOOKUP(VLOOKUP($N2582,IMPOSTAZIONI!$E$6:$I$13,5,FALSE),IMPOSTAZIONI!$B$25:$N$32,9,FALSE)=0,"",VLOOKUP(VLOOKUP($N2582,IMPOSTAZIONI!$E$6:$I$13,5,FALSE),IMPOSTAZIONI!$B$25:$N$32,9,FALSE)))</f>
        <v/>
      </c>
      <c r="BV2582" s="20" t="str">
        <f>IF($N2582="","",IF(VLOOKUP(VLOOKUP($N2582,IMPOSTAZIONI!$E$6:$I$13,5,FALSE),IMPOSTAZIONI!$B$25:$N$32,12,FALSE)=0,"",VLOOKUP(VLOOKUP($N2582,IMPOSTAZIONI!$E$6:$I$13,5,FALSE),IMPOSTAZIONI!$B$25:$N$32,12,FALSE)))</f>
        <v/>
      </c>
      <c r="BW2582" s="221" t="str">
        <f t="shared" si="656"/>
        <v/>
      </c>
      <c r="BX2582" s="221" t="str">
        <f t="shared" si="657"/>
        <v/>
      </c>
      <c r="BY2582" s="221">
        <f t="shared" si="658"/>
        <v>0</v>
      </c>
      <c r="BZ2582" s="231">
        <f t="shared" si="659"/>
        <v>0</v>
      </c>
      <c r="CA2582" s="246">
        <f t="shared" si="660"/>
        <v>0</v>
      </c>
      <c r="CB2582" s="246">
        <f t="shared" si="661"/>
        <v>0</v>
      </c>
      <c r="CC2582" s="246" t="str">
        <f t="shared" si="662"/>
        <v/>
      </c>
      <c r="CD2582" s="246">
        <f t="shared" si="663"/>
        <v>5</v>
      </c>
      <c r="CE2582" s="246">
        <f t="shared" si="664"/>
        <v>0</v>
      </c>
      <c r="CF2582" s="276">
        <f t="shared" si="665"/>
        <v>0</v>
      </c>
      <c r="CG2582" s="277">
        <f t="shared" si="665"/>
        <v>0</v>
      </c>
      <c r="CH2582" s="277">
        <f t="shared" si="665"/>
        <v>0</v>
      </c>
      <c r="CI2582" s="278">
        <f t="shared" si="665"/>
        <v>0</v>
      </c>
      <c r="CJ2582" s="280">
        <f t="shared" si="666"/>
        <v>0</v>
      </c>
      <c r="CK2582" s="232">
        <f t="shared" si="667"/>
        <v>0</v>
      </c>
      <c r="CL2582" s="1"/>
    </row>
    <row r="2583" spans="1:90" ht="18" customHeight="1">
      <c r="A2583" s="1"/>
      <c r="B2583" s="1"/>
      <c r="C2583" s="314"/>
      <c r="D2583" s="287" t="str">
        <f t="shared" si="654"/>
        <v/>
      </c>
      <c r="E2583" s="449" t="str">
        <f t="shared" si="655"/>
        <v/>
      </c>
      <c r="F2583" s="450"/>
      <c r="G2583" s="451"/>
      <c r="H2583" s="452"/>
      <c r="I2583" s="453"/>
      <c r="J2583" s="453"/>
      <c r="K2583" s="453"/>
      <c r="L2583" s="453"/>
      <c r="M2583" s="454"/>
      <c r="N2583" s="455"/>
      <c r="O2583" s="456"/>
      <c r="P2583" s="456"/>
      <c r="Q2583" s="456"/>
      <c r="R2583" s="456"/>
      <c r="S2583" s="456"/>
      <c r="T2583" s="456"/>
      <c r="U2583" s="456"/>
      <c r="V2583" s="456"/>
      <c r="W2583" s="456"/>
      <c r="X2583" s="456"/>
      <c r="Y2583" s="456"/>
      <c r="Z2583" s="456"/>
      <c r="AA2583" s="456"/>
      <c r="AB2583" s="456"/>
      <c r="AC2583" s="456"/>
      <c r="AD2583" s="456"/>
      <c r="AE2583" s="457"/>
      <c r="AF2583" s="455"/>
      <c r="AG2583" s="456"/>
      <c r="AH2583" s="456"/>
      <c r="AI2583" s="456"/>
      <c r="AJ2583" s="456"/>
      <c r="AK2583" s="456"/>
      <c r="AL2583" s="456"/>
      <c r="AM2583" s="456"/>
      <c r="AN2583" s="457"/>
      <c r="AO2583" s="455"/>
      <c r="AP2583" s="456"/>
      <c r="AQ2583" s="456"/>
      <c r="AR2583" s="456"/>
      <c r="AS2583" s="456"/>
      <c r="AT2583" s="456"/>
      <c r="AU2583" s="456"/>
      <c r="AV2583" s="456"/>
      <c r="AW2583" s="456"/>
      <c r="AX2583" s="456"/>
      <c r="AY2583" s="456"/>
      <c r="AZ2583" s="456"/>
      <c r="BA2583" s="456"/>
      <c r="BB2583" s="456"/>
      <c r="BC2583" s="456"/>
      <c r="BD2583" s="456"/>
      <c r="BE2583" s="456"/>
      <c r="BF2583" s="456"/>
      <c r="BG2583" s="457"/>
      <c r="BH2583" s="458"/>
      <c r="BI2583" s="459"/>
      <c r="BJ2583" s="459"/>
      <c r="BK2583" s="459"/>
      <c r="BL2583" s="459"/>
      <c r="BM2583" s="460"/>
      <c r="BN2583" s="314"/>
      <c r="BO2583" s="314"/>
      <c r="BP2583" s="1"/>
      <c r="BQ2583" s="120">
        <f>IF($F$3="","",IF(N2583=$F$3,COUNTIF(BQ$23:BQ2582,"&gt;0")+1,0))</f>
        <v>0</v>
      </c>
      <c r="BR2583" s="1"/>
      <c r="BS2583" s="20" t="str">
        <f>IF($N2583="","",IF(VLOOKUP(VLOOKUP($N2583,IMPOSTAZIONI!$E$6:$I$13,5,FALSE),IMPOSTAZIONI!$B$25:$N$32,3,FALSE)=0,"",VLOOKUP(VLOOKUP($N2583,IMPOSTAZIONI!$E$6:$I$13,5,FALSE),IMPOSTAZIONI!$B$25:$N$32,3,FALSE)))</f>
        <v/>
      </c>
      <c r="BT2583" s="20" t="str">
        <f>IF($N2583="","",IF(VLOOKUP(VLOOKUP($N2583,IMPOSTAZIONI!$E$6:$I$13,5,FALSE),IMPOSTAZIONI!$B$25:$N$32,6,FALSE)=0,"",VLOOKUP(VLOOKUP($N2583,IMPOSTAZIONI!$E$6:$I$13,5,FALSE),IMPOSTAZIONI!$B$25:$N$32,6,FALSE)))</f>
        <v/>
      </c>
      <c r="BU2583" s="20" t="str">
        <f>IF($N2583="","",IF(VLOOKUP(VLOOKUP($N2583,IMPOSTAZIONI!$E$6:$I$13,5,FALSE),IMPOSTAZIONI!$B$25:$N$32,9,FALSE)=0,"",VLOOKUP(VLOOKUP($N2583,IMPOSTAZIONI!$E$6:$I$13,5,FALSE),IMPOSTAZIONI!$B$25:$N$32,9,FALSE)))</f>
        <v/>
      </c>
      <c r="BV2583" s="20" t="str">
        <f>IF($N2583="","",IF(VLOOKUP(VLOOKUP($N2583,IMPOSTAZIONI!$E$6:$I$13,5,FALSE),IMPOSTAZIONI!$B$25:$N$32,12,FALSE)=0,"",VLOOKUP(VLOOKUP($N2583,IMPOSTAZIONI!$E$6:$I$13,5,FALSE),IMPOSTAZIONI!$B$25:$N$32,12,FALSE)))</f>
        <v/>
      </c>
      <c r="BW2583" s="221" t="str">
        <f t="shared" si="656"/>
        <v/>
      </c>
      <c r="BX2583" s="221" t="str">
        <f t="shared" si="657"/>
        <v/>
      </c>
      <c r="BY2583" s="221">
        <f t="shared" si="658"/>
        <v>0</v>
      </c>
      <c r="BZ2583" s="231">
        <f t="shared" si="659"/>
        <v>0</v>
      </c>
      <c r="CA2583" s="246">
        <f t="shared" si="660"/>
        <v>0</v>
      </c>
      <c r="CB2583" s="246">
        <f t="shared" si="661"/>
        <v>0</v>
      </c>
      <c r="CC2583" s="246" t="str">
        <f t="shared" si="662"/>
        <v/>
      </c>
      <c r="CD2583" s="246">
        <f t="shared" si="663"/>
        <v>5</v>
      </c>
      <c r="CE2583" s="246">
        <f t="shared" si="664"/>
        <v>0</v>
      </c>
      <c r="CF2583" s="276">
        <f t="shared" si="665"/>
        <v>0</v>
      </c>
      <c r="CG2583" s="277">
        <f t="shared" si="665"/>
        <v>0</v>
      </c>
      <c r="CH2583" s="277">
        <f t="shared" si="665"/>
        <v>0</v>
      </c>
      <c r="CI2583" s="278">
        <f t="shared" si="665"/>
        <v>0</v>
      </c>
      <c r="CJ2583" s="280">
        <f t="shared" si="666"/>
        <v>0</v>
      </c>
      <c r="CK2583" s="232">
        <f t="shared" si="667"/>
        <v>0</v>
      </c>
      <c r="CL2583" s="1"/>
    </row>
    <row r="2584" spans="1:90" ht="18" customHeight="1">
      <c r="A2584" s="1"/>
      <c r="B2584" s="1"/>
      <c r="C2584" s="314"/>
      <c r="D2584" s="287" t="str">
        <f t="shared" si="654"/>
        <v/>
      </c>
      <c r="E2584" s="449" t="str">
        <f t="shared" si="655"/>
        <v/>
      </c>
      <c r="F2584" s="450"/>
      <c r="G2584" s="451"/>
      <c r="H2584" s="452"/>
      <c r="I2584" s="453"/>
      <c r="J2584" s="453"/>
      <c r="K2584" s="453"/>
      <c r="L2584" s="453"/>
      <c r="M2584" s="454"/>
      <c r="N2584" s="455"/>
      <c r="O2584" s="456"/>
      <c r="P2584" s="456"/>
      <c r="Q2584" s="456"/>
      <c r="R2584" s="456"/>
      <c r="S2584" s="456"/>
      <c r="T2584" s="456"/>
      <c r="U2584" s="456"/>
      <c r="V2584" s="456"/>
      <c r="W2584" s="456"/>
      <c r="X2584" s="456"/>
      <c r="Y2584" s="456"/>
      <c r="Z2584" s="456"/>
      <c r="AA2584" s="456"/>
      <c r="AB2584" s="456"/>
      <c r="AC2584" s="456"/>
      <c r="AD2584" s="456"/>
      <c r="AE2584" s="457"/>
      <c r="AF2584" s="455"/>
      <c r="AG2584" s="456"/>
      <c r="AH2584" s="456"/>
      <c r="AI2584" s="456"/>
      <c r="AJ2584" s="456"/>
      <c r="AK2584" s="456"/>
      <c r="AL2584" s="456"/>
      <c r="AM2584" s="456"/>
      <c r="AN2584" s="457"/>
      <c r="AO2584" s="455"/>
      <c r="AP2584" s="456"/>
      <c r="AQ2584" s="456"/>
      <c r="AR2584" s="456"/>
      <c r="AS2584" s="456"/>
      <c r="AT2584" s="456"/>
      <c r="AU2584" s="456"/>
      <c r="AV2584" s="456"/>
      <c r="AW2584" s="456"/>
      <c r="AX2584" s="456"/>
      <c r="AY2584" s="456"/>
      <c r="AZ2584" s="456"/>
      <c r="BA2584" s="456"/>
      <c r="BB2584" s="456"/>
      <c r="BC2584" s="456"/>
      <c r="BD2584" s="456"/>
      <c r="BE2584" s="456"/>
      <c r="BF2584" s="456"/>
      <c r="BG2584" s="457"/>
      <c r="BH2584" s="458"/>
      <c r="BI2584" s="459"/>
      <c r="BJ2584" s="459"/>
      <c r="BK2584" s="459"/>
      <c r="BL2584" s="459"/>
      <c r="BM2584" s="460"/>
      <c r="BN2584" s="314"/>
      <c r="BO2584" s="314"/>
      <c r="BP2584" s="1"/>
      <c r="BQ2584" s="120">
        <f>IF($F$3="","",IF(N2584=$F$3,COUNTIF(BQ$23:BQ2583,"&gt;0")+1,0))</f>
        <v>0</v>
      </c>
      <c r="BR2584" s="1"/>
      <c r="BS2584" s="20" t="str">
        <f>IF($N2584="","",IF(VLOOKUP(VLOOKUP($N2584,IMPOSTAZIONI!$E$6:$I$13,5,FALSE),IMPOSTAZIONI!$B$25:$N$32,3,FALSE)=0,"",VLOOKUP(VLOOKUP($N2584,IMPOSTAZIONI!$E$6:$I$13,5,FALSE),IMPOSTAZIONI!$B$25:$N$32,3,FALSE)))</f>
        <v/>
      </c>
      <c r="BT2584" s="20" t="str">
        <f>IF($N2584="","",IF(VLOOKUP(VLOOKUP($N2584,IMPOSTAZIONI!$E$6:$I$13,5,FALSE),IMPOSTAZIONI!$B$25:$N$32,6,FALSE)=0,"",VLOOKUP(VLOOKUP($N2584,IMPOSTAZIONI!$E$6:$I$13,5,FALSE),IMPOSTAZIONI!$B$25:$N$32,6,FALSE)))</f>
        <v/>
      </c>
      <c r="BU2584" s="20" t="str">
        <f>IF($N2584="","",IF(VLOOKUP(VLOOKUP($N2584,IMPOSTAZIONI!$E$6:$I$13,5,FALSE),IMPOSTAZIONI!$B$25:$N$32,9,FALSE)=0,"",VLOOKUP(VLOOKUP($N2584,IMPOSTAZIONI!$E$6:$I$13,5,FALSE),IMPOSTAZIONI!$B$25:$N$32,9,FALSE)))</f>
        <v/>
      </c>
      <c r="BV2584" s="20" t="str">
        <f>IF($N2584="","",IF(VLOOKUP(VLOOKUP($N2584,IMPOSTAZIONI!$E$6:$I$13,5,FALSE),IMPOSTAZIONI!$B$25:$N$32,12,FALSE)=0,"",VLOOKUP(VLOOKUP($N2584,IMPOSTAZIONI!$E$6:$I$13,5,FALSE),IMPOSTAZIONI!$B$25:$N$32,12,FALSE)))</f>
        <v/>
      </c>
      <c r="BW2584" s="221" t="str">
        <f t="shared" si="656"/>
        <v/>
      </c>
      <c r="BX2584" s="221" t="str">
        <f t="shared" si="657"/>
        <v/>
      </c>
      <c r="BY2584" s="221">
        <f t="shared" si="658"/>
        <v>0</v>
      </c>
      <c r="BZ2584" s="231">
        <f t="shared" si="659"/>
        <v>0</v>
      </c>
      <c r="CA2584" s="246">
        <f t="shared" si="660"/>
        <v>0</v>
      </c>
      <c r="CB2584" s="246">
        <f t="shared" si="661"/>
        <v>0</v>
      </c>
      <c r="CC2584" s="246" t="str">
        <f t="shared" si="662"/>
        <v/>
      </c>
      <c r="CD2584" s="246">
        <f t="shared" si="663"/>
        <v>5</v>
      </c>
      <c r="CE2584" s="246">
        <f t="shared" si="664"/>
        <v>0</v>
      </c>
      <c r="CF2584" s="276">
        <f t="shared" si="665"/>
        <v>0</v>
      </c>
      <c r="CG2584" s="277">
        <f t="shared" si="665"/>
        <v>0</v>
      </c>
      <c r="CH2584" s="277">
        <f t="shared" si="665"/>
        <v>0</v>
      </c>
      <c r="CI2584" s="278">
        <f t="shared" si="665"/>
        <v>0</v>
      </c>
      <c r="CJ2584" s="280">
        <f t="shared" si="666"/>
        <v>0</v>
      </c>
      <c r="CK2584" s="232">
        <f t="shared" si="667"/>
        <v>0</v>
      </c>
      <c r="CL2584" s="1"/>
    </row>
    <row r="2585" spans="1:90" ht="18" customHeight="1">
      <c r="A2585" s="1"/>
      <c r="B2585" s="1"/>
      <c r="C2585" s="314"/>
      <c r="D2585" s="287" t="str">
        <f t="shared" si="654"/>
        <v/>
      </c>
      <c r="E2585" s="449" t="str">
        <f t="shared" si="655"/>
        <v/>
      </c>
      <c r="F2585" s="450"/>
      <c r="G2585" s="451"/>
      <c r="H2585" s="452"/>
      <c r="I2585" s="453"/>
      <c r="J2585" s="453"/>
      <c r="K2585" s="453"/>
      <c r="L2585" s="453"/>
      <c r="M2585" s="454"/>
      <c r="N2585" s="455"/>
      <c r="O2585" s="456"/>
      <c r="P2585" s="456"/>
      <c r="Q2585" s="456"/>
      <c r="R2585" s="456"/>
      <c r="S2585" s="456"/>
      <c r="T2585" s="456"/>
      <c r="U2585" s="456"/>
      <c r="V2585" s="456"/>
      <c r="W2585" s="456"/>
      <c r="X2585" s="456"/>
      <c r="Y2585" s="456"/>
      <c r="Z2585" s="456"/>
      <c r="AA2585" s="456"/>
      <c r="AB2585" s="456"/>
      <c r="AC2585" s="456"/>
      <c r="AD2585" s="456"/>
      <c r="AE2585" s="457"/>
      <c r="AF2585" s="455"/>
      <c r="AG2585" s="456"/>
      <c r="AH2585" s="456"/>
      <c r="AI2585" s="456"/>
      <c r="AJ2585" s="456"/>
      <c r="AK2585" s="456"/>
      <c r="AL2585" s="456"/>
      <c r="AM2585" s="456"/>
      <c r="AN2585" s="457"/>
      <c r="AO2585" s="455"/>
      <c r="AP2585" s="456"/>
      <c r="AQ2585" s="456"/>
      <c r="AR2585" s="456"/>
      <c r="AS2585" s="456"/>
      <c r="AT2585" s="456"/>
      <c r="AU2585" s="456"/>
      <c r="AV2585" s="456"/>
      <c r="AW2585" s="456"/>
      <c r="AX2585" s="456"/>
      <c r="AY2585" s="456"/>
      <c r="AZ2585" s="456"/>
      <c r="BA2585" s="456"/>
      <c r="BB2585" s="456"/>
      <c r="BC2585" s="456"/>
      <c r="BD2585" s="456"/>
      <c r="BE2585" s="456"/>
      <c r="BF2585" s="456"/>
      <c r="BG2585" s="457"/>
      <c r="BH2585" s="458"/>
      <c r="BI2585" s="459"/>
      <c r="BJ2585" s="459"/>
      <c r="BK2585" s="459"/>
      <c r="BL2585" s="459"/>
      <c r="BM2585" s="460"/>
      <c r="BN2585" s="314"/>
      <c r="BO2585" s="314"/>
      <c r="BP2585" s="1"/>
      <c r="BQ2585" s="120">
        <f>IF($F$3="","",IF(N2585=$F$3,COUNTIF(BQ$23:BQ2584,"&gt;0")+1,0))</f>
        <v>0</v>
      </c>
      <c r="BR2585" s="1"/>
      <c r="BS2585" s="20" t="str">
        <f>IF($N2585="","",IF(VLOOKUP(VLOOKUP($N2585,IMPOSTAZIONI!$E$6:$I$13,5,FALSE),IMPOSTAZIONI!$B$25:$N$32,3,FALSE)=0,"",VLOOKUP(VLOOKUP($N2585,IMPOSTAZIONI!$E$6:$I$13,5,FALSE),IMPOSTAZIONI!$B$25:$N$32,3,FALSE)))</f>
        <v/>
      </c>
      <c r="BT2585" s="20" t="str">
        <f>IF($N2585="","",IF(VLOOKUP(VLOOKUP($N2585,IMPOSTAZIONI!$E$6:$I$13,5,FALSE),IMPOSTAZIONI!$B$25:$N$32,6,FALSE)=0,"",VLOOKUP(VLOOKUP($N2585,IMPOSTAZIONI!$E$6:$I$13,5,FALSE),IMPOSTAZIONI!$B$25:$N$32,6,FALSE)))</f>
        <v/>
      </c>
      <c r="BU2585" s="20" t="str">
        <f>IF($N2585="","",IF(VLOOKUP(VLOOKUP($N2585,IMPOSTAZIONI!$E$6:$I$13,5,FALSE),IMPOSTAZIONI!$B$25:$N$32,9,FALSE)=0,"",VLOOKUP(VLOOKUP($N2585,IMPOSTAZIONI!$E$6:$I$13,5,FALSE),IMPOSTAZIONI!$B$25:$N$32,9,FALSE)))</f>
        <v/>
      </c>
      <c r="BV2585" s="20" t="str">
        <f>IF($N2585="","",IF(VLOOKUP(VLOOKUP($N2585,IMPOSTAZIONI!$E$6:$I$13,5,FALSE),IMPOSTAZIONI!$B$25:$N$32,12,FALSE)=0,"",VLOOKUP(VLOOKUP($N2585,IMPOSTAZIONI!$E$6:$I$13,5,FALSE),IMPOSTAZIONI!$B$25:$N$32,12,FALSE)))</f>
        <v/>
      </c>
      <c r="BW2585" s="221" t="str">
        <f t="shared" si="656"/>
        <v/>
      </c>
      <c r="BX2585" s="221" t="str">
        <f t="shared" si="657"/>
        <v/>
      </c>
      <c r="BY2585" s="221">
        <f t="shared" si="658"/>
        <v>0</v>
      </c>
      <c r="BZ2585" s="231">
        <f t="shared" si="659"/>
        <v>0</v>
      </c>
      <c r="CA2585" s="246">
        <f t="shared" si="660"/>
        <v>0</v>
      </c>
      <c r="CB2585" s="246">
        <f t="shared" si="661"/>
        <v>0</v>
      </c>
      <c r="CC2585" s="246" t="str">
        <f t="shared" si="662"/>
        <v/>
      </c>
      <c r="CD2585" s="246">
        <f t="shared" si="663"/>
        <v>5</v>
      </c>
      <c r="CE2585" s="246">
        <f t="shared" si="664"/>
        <v>0</v>
      </c>
      <c r="CF2585" s="276">
        <f t="shared" si="665"/>
        <v>0</v>
      </c>
      <c r="CG2585" s="277">
        <f t="shared" si="665"/>
        <v>0</v>
      </c>
      <c r="CH2585" s="277">
        <f t="shared" si="665"/>
        <v>0</v>
      </c>
      <c r="CI2585" s="278">
        <f t="shared" si="665"/>
        <v>0</v>
      </c>
      <c r="CJ2585" s="280">
        <f t="shared" si="666"/>
        <v>0</v>
      </c>
      <c r="CK2585" s="232">
        <f t="shared" si="667"/>
        <v>0</v>
      </c>
      <c r="CL2585" s="1"/>
    </row>
    <row r="2586" spans="1:90" ht="18" customHeight="1">
      <c r="A2586" s="1"/>
      <c r="B2586" s="1"/>
      <c r="C2586" s="314"/>
      <c r="D2586" s="287" t="str">
        <f t="shared" si="654"/>
        <v/>
      </c>
      <c r="E2586" s="449" t="str">
        <f t="shared" si="655"/>
        <v/>
      </c>
      <c r="F2586" s="450"/>
      <c r="G2586" s="451"/>
      <c r="H2586" s="452"/>
      <c r="I2586" s="453"/>
      <c r="J2586" s="453"/>
      <c r="K2586" s="453"/>
      <c r="L2586" s="453"/>
      <c r="M2586" s="454"/>
      <c r="N2586" s="455"/>
      <c r="O2586" s="456"/>
      <c r="P2586" s="456"/>
      <c r="Q2586" s="456"/>
      <c r="R2586" s="456"/>
      <c r="S2586" s="456"/>
      <c r="T2586" s="456"/>
      <c r="U2586" s="456"/>
      <c r="V2586" s="456"/>
      <c r="W2586" s="456"/>
      <c r="X2586" s="456"/>
      <c r="Y2586" s="456"/>
      <c r="Z2586" s="456"/>
      <c r="AA2586" s="456"/>
      <c r="AB2586" s="456"/>
      <c r="AC2586" s="456"/>
      <c r="AD2586" s="456"/>
      <c r="AE2586" s="457"/>
      <c r="AF2586" s="455"/>
      <c r="AG2586" s="456"/>
      <c r="AH2586" s="456"/>
      <c r="AI2586" s="456"/>
      <c r="AJ2586" s="456"/>
      <c r="AK2586" s="456"/>
      <c r="AL2586" s="456"/>
      <c r="AM2586" s="456"/>
      <c r="AN2586" s="457"/>
      <c r="AO2586" s="455"/>
      <c r="AP2586" s="456"/>
      <c r="AQ2586" s="456"/>
      <c r="AR2586" s="456"/>
      <c r="AS2586" s="456"/>
      <c r="AT2586" s="456"/>
      <c r="AU2586" s="456"/>
      <c r="AV2586" s="456"/>
      <c r="AW2586" s="456"/>
      <c r="AX2586" s="456"/>
      <c r="AY2586" s="456"/>
      <c r="AZ2586" s="456"/>
      <c r="BA2586" s="456"/>
      <c r="BB2586" s="456"/>
      <c r="BC2586" s="456"/>
      <c r="BD2586" s="456"/>
      <c r="BE2586" s="456"/>
      <c r="BF2586" s="456"/>
      <c r="BG2586" s="457"/>
      <c r="BH2586" s="458"/>
      <c r="BI2586" s="459"/>
      <c r="BJ2586" s="459"/>
      <c r="BK2586" s="459"/>
      <c r="BL2586" s="459"/>
      <c r="BM2586" s="460"/>
      <c r="BN2586" s="314"/>
      <c r="BO2586" s="314"/>
      <c r="BP2586" s="1"/>
      <c r="BQ2586" s="120">
        <f>IF($F$3="","",IF(N2586=$F$3,COUNTIF(BQ$23:BQ2585,"&gt;0")+1,0))</f>
        <v>0</v>
      </c>
      <c r="BR2586" s="1"/>
      <c r="BS2586" s="20" t="str">
        <f>IF($N2586="","",IF(VLOOKUP(VLOOKUP($N2586,IMPOSTAZIONI!$E$6:$I$13,5,FALSE),IMPOSTAZIONI!$B$25:$N$32,3,FALSE)=0,"",VLOOKUP(VLOOKUP($N2586,IMPOSTAZIONI!$E$6:$I$13,5,FALSE),IMPOSTAZIONI!$B$25:$N$32,3,FALSE)))</f>
        <v/>
      </c>
      <c r="BT2586" s="20" t="str">
        <f>IF($N2586="","",IF(VLOOKUP(VLOOKUP($N2586,IMPOSTAZIONI!$E$6:$I$13,5,FALSE),IMPOSTAZIONI!$B$25:$N$32,6,FALSE)=0,"",VLOOKUP(VLOOKUP($N2586,IMPOSTAZIONI!$E$6:$I$13,5,FALSE),IMPOSTAZIONI!$B$25:$N$32,6,FALSE)))</f>
        <v/>
      </c>
      <c r="BU2586" s="20" t="str">
        <f>IF($N2586="","",IF(VLOOKUP(VLOOKUP($N2586,IMPOSTAZIONI!$E$6:$I$13,5,FALSE),IMPOSTAZIONI!$B$25:$N$32,9,FALSE)=0,"",VLOOKUP(VLOOKUP($N2586,IMPOSTAZIONI!$E$6:$I$13,5,FALSE),IMPOSTAZIONI!$B$25:$N$32,9,FALSE)))</f>
        <v/>
      </c>
      <c r="BV2586" s="20" t="str">
        <f>IF($N2586="","",IF(VLOOKUP(VLOOKUP($N2586,IMPOSTAZIONI!$E$6:$I$13,5,FALSE),IMPOSTAZIONI!$B$25:$N$32,12,FALSE)=0,"",VLOOKUP(VLOOKUP($N2586,IMPOSTAZIONI!$E$6:$I$13,5,FALSE),IMPOSTAZIONI!$B$25:$N$32,12,FALSE)))</f>
        <v/>
      </c>
      <c r="BW2586" s="221" t="str">
        <f t="shared" si="656"/>
        <v/>
      </c>
      <c r="BX2586" s="221" t="str">
        <f t="shared" si="657"/>
        <v/>
      </c>
      <c r="BY2586" s="221">
        <f t="shared" si="658"/>
        <v>0</v>
      </c>
      <c r="BZ2586" s="231">
        <f t="shared" si="659"/>
        <v>0</v>
      </c>
      <c r="CA2586" s="246">
        <f t="shared" si="660"/>
        <v>0</v>
      </c>
      <c r="CB2586" s="246">
        <f t="shared" si="661"/>
        <v>0</v>
      </c>
      <c r="CC2586" s="246" t="str">
        <f t="shared" si="662"/>
        <v/>
      </c>
      <c r="CD2586" s="246">
        <f t="shared" si="663"/>
        <v>5</v>
      </c>
      <c r="CE2586" s="246">
        <f t="shared" si="664"/>
        <v>0</v>
      </c>
      <c r="CF2586" s="276">
        <f t="shared" si="665"/>
        <v>0</v>
      </c>
      <c r="CG2586" s="277">
        <f t="shared" si="665"/>
        <v>0</v>
      </c>
      <c r="CH2586" s="277">
        <f t="shared" si="665"/>
        <v>0</v>
      </c>
      <c r="CI2586" s="278">
        <f t="shared" si="665"/>
        <v>0</v>
      </c>
      <c r="CJ2586" s="280">
        <f t="shared" si="666"/>
        <v>0</v>
      </c>
      <c r="CK2586" s="232">
        <f t="shared" si="667"/>
        <v>0</v>
      </c>
      <c r="CL2586" s="1"/>
    </row>
    <row r="2587" spans="1:90" ht="18" customHeight="1">
      <c r="A2587" s="1"/>
      <c r="B2587" s="1"/>
      <c r="C2587" s="314"/>
      <c r="D2587" s="287" t="str">
        <f t="shared" si="654"/>
        <v/>
      </c>
      <c r="E2587" s="449" t="str">
        <f t="shared" si="655"/>
        <v/>
      </c>
      <c r="F2587" s="450"/>
      <c r="G2587" s="451"/>
      <c r="H2587" s="452"/>
      <c r="I2587" s="453"/>
      <c r="J2587" s="453"/>
      <c r="K2587" s="453"/>
      <c r="L2587" s="453"/>
      <c r="M2587" s="454"/>
      <c r="N2587" s="455"/>
      <c r="O2587" s="456"/>
      <c r="P2587" s="456"/>
      <c r="Q2587" s="456"/>
      <c r="R2587" s="456"/>
      <c r="S2587" s="456"/>
      <c r="T2587" s="456"/>
      <c r="U2587" s="456"/>
      <c r="V2587" s="456"/>
      <c r="W2587" s="456"/>
      <c r="X2587" s="456"/>
      <c r="Y2587" s="456"/>
      <c r="Z2587" s="456"/>
      <c r="AA2587" s="456"/>
      <c r="AB2587" s="456"/>
      <c r="AC2587" s="456"/>
      <c r="AD2587" s="456"/>
      <c r="AE2587" s="457"/>
      <c r="AF2587" s="455"/>
      <c r="AG2587" s="456"/>
      <c r="AH2587" s="456"/>
      <c r="AI2587" s="456"/>
      <c r="AJ2587" s="456"/>
      <c r="AK2587" s="456"/>
      <c r="AL2587" s="456"/>
      <c r="AM2587" s="456"/>
      <c r="AN2587" s="457"/>
      <c r="AO2587" s="455"/>
      <c r="AP2587" s="456"/>
      <c r="AQ2587" s="456"/>
      <c r="AR2587" s="456"/>
      <c r="AS2587" s="456"/>
      <c r="AT2587" s="456"/>
      <c r="AU2587" s="456"/>
      <c r="AV2587" s="456"/>
      <c r="AW2587" s="456"/>
      <c r="AX2587" s="456"/>
      <c r="AY2587" s="456"/>
      <c r="AZ2587" s="456"/>
      <c r="BA2587" s="456"/>
      <c r="BB2587" s="456"/>
      <c r="BC2587" s="456"/>
      <c r="BD2587" s="456"/>
      <c r="BE2587" s="456"/>
      <c r="BF2587" s="456"/>
      <c r="BG2587" s="457"/>
      <c r="BH2587" s="458"/>
      <c r="BI2587" s="459"/>
      <c r="BJ2587" s="459"/>
      <c r="BK2587" s="459"/>
      <c r="BL2587" s="459"/>
      <c r="BM2587" s="460"/>
      <c r="BN2587" s="314"/>
      <c r="BO2587" s="314"/>
      <c r="BP2587" s="1"/>
      <c r="BQ2587" s="120">
        <f>IF($F$3="","",IF(N2587=$F$3,COUNTIF(BQ$23:BQ2586,"&gt;0")+1,0))</f>
        <v>0</v>
      </c>
      <c r="BR2587" s="1"/>
      <c r="BS2587" s="20" t="str">
        <f>IF($N2587="","",IF(VLOOKUP(VLOOKUP($N2587,IMPOSTAZIONI!$E$6:$I$13,5,FALSE),IMPOSTAZIONI!$B$25:$N$32,3,FALSE)=0,"",VLOOKUP(VLOOKUP($N2587,IMPOSTAZIONI!$E$6:$I$13,5,FALSE),IMPOSTAZIONI!$B$25:$N$32,3,FALSE)))</f>
        <v/>
      </c>
      <c r="BT2587" s="20" t="str">
        <f>IF($N2587="","",IF(VLOOKUP(VLOOKUP($N2587,IMPOSTAZIONI!$E$6:$I$13,5,FALSE),IMPOSTAZIONI!$B$25:$N$32,6,FALSE)=0,"",VLOOKUP(VLOOKUP($N2587,IMPOSTAZIONI!$E$6:$I$13,5,FALSE),IMPOSTAZIONI!$B$25:$N$32,6,FALSE)))</f>
        <v/>
      </c>
      <c r="BU2587" s="20" t="str">
        <f>IF($N2587="","",IF(VLOOKUP(VLOOKUP($N2587,IMPOSTAZIONI!$E$6:$I$13,5,FALSE),IMPOSTAZIONI!$B$25:$N$32,9,FALSE)=0,"",VLOOKUP(VLOOKUP($N2587,IMPOSTAZIONI!$E$6:$I$13,5,FALSE),IMPOSTAZIONI!$B$25:$N$32,9,FALSE)))</f>
        <v/>
      </c>
      <c r="BV2587" s="20" t="str">
        <f>IF($N2587="","",IF(VLOOKUP(VLOOKUP($N2587,IMPOSTAZIONI!$E$6:$I$13,5,FALSE),IMPOSTAZIONI!$B$25:$N$32,12,FALSE)=0,"",VLOOKUP(VLOOKUP($N2587,IMPOSTAZIONI!$E$6:$I$13,5,FALSE),IMPOSTAZIONI!$B$25:$N$32,12,FALSE)))</f>
        <v/>
      </c>
      <c r="BW2587" s="221" t="str">
        <f t="shared" si="656"/>
        <v/>
      </c>
      <c r="BX2587" s="221" t="str">
        <f t="shared" si="657"/>
        <v/>
      </c>
      <c r="BY2587" s="221">
        <f t="shared" si="658"/>
        <v>0</v>
      </c>
      <c r="BZ2587" s="231">
        <f t="shared" si="659"/>
        <v>0</v>
      </c>
      <c r="CA2587" s="246">
        <f t="shared" si="660"/>
        <v>0</v>
      </c>
      <c r="CB2587" s="246">
        <f t="shared" si="661"/>
        <v>0</v>
      </c>
      <c r="CC2587" s="246" t="str">
        <f t="shared" si="662"/>
        <v/>
      </c>
      <c r="CD2587" s="246">
        <f t="shared" si="663"/>
        <v>5</v>
      </c>
      <c r="CE2587" s="246">
        <f t="shared" si="664"/>
        <v>0</v>
      </c>
      <c r="CF2587" s="276">
        <f t="shared" si="665"/>
        <v>0</v>
      </c>
      <c r="CG2587" s="277">
        <f t="shared" si="665"/>
        <v>0</v>
      </c>
      <c r="CH2587" s="277">
        <f t="shared" si="665"/>
        <v>0</v>
      </c>
      <c r="CI2587" s="278">
        <f t="shared" si="665"/>
        <v>0</v>
      </c>
      <c r="CJ2587" s="280">
        <f t="shared" si="666"/>
        <v>0</v>
      </c>
      <c r="CK2587" s="232">
        <f t="shared" si="667"/>
        <v>0</v>
      </c>
      <c r="CL2587" s="1"/>
    </row>
    <row r="2588" spans="1:90" ht="18" customHeight="1">
      <c r="A2588" s="1"/>
      <c r="B2588" s="1"/>
      <c r="C2588" s="314"/>
      <c r="D2588" s="287" t="str">
        <f t="shared" si="654"/>
        <v/>
      </c>
      <c r="E2588" s="449" t="str">
        <f t="shared" si="655"/>
        <v/>
      </c>
      <c r="F2588" s="450"/>
      <c r="G2588" s="451"/>
      <c r="H2588" s="452"/>
      <c r="I2588" s="453"/>
      <c r="J2588" s="453"/>
      <c r="K2588" s="453"/>
      <c r="L2588" s="453"/>
      <c r="M2588" s="454"/>
      <c r="N2588" s="455"/>
      <c r="O2588" s="456"/>
      <c r="P2588" s="456"/>
      <c r="Q2588" s="456"/>
      <c r="R2588" s="456"/>
      <c r="S2588" s="456"/>
      <c r="T2588" s="456"/>
      <c r="U2588" s="456"/>
      <c r="V2588" s="456"/>
      <c r="W2588" s="456"/>
      <c r="X2588" s="456"/>
      <c r="Y2588" s="456"/>
      <c r="Z2588" s="456"/>
      <c r="AA2588" s="456"/>
      <c r="AB2588" s="456"/>
      <c r="AC2588" s="456"/>
      <c r="AD2588" s="456"/>
      <c r="AE2588" s="457"/>
      <c r="AF2588" s="455"/>
      <c r="AG2588" s="456"/>
      <c r="AH2588" s="456"/>
      <c r="AI2588" s="456"/>
      <c r="AJ2588" s="456"/>
      <c r="AK2588" s="456"/>
      <c r="AL2588" s="456"/>
      <c r="AM2588" s="456"/>
      <c r="AN2588" s="457"/>
      <c r="AO2588" s="455"/>
      <c r="AP2588" s="456"/>
      <c r="AQ2588" s="456"/>
      <c r="AR2588" s="456"/>
      <c r="AS2588" s="456"/>
      <c r="AT2588" s="456"/>
      <c r="AU2588" s="456"/>
      <c r="AV2588" s="456"/>
      <c r="AW2588" s="456"/>
      <c r="AX2588" s="456"/>
      <c r="AY2588" s="456"/>
      <c r="AZ2588" s="456"/>
      <c r="BA2588" s="456"/>
      <c r="BB2588" s="456"/>
      <c r="BC2588" s="456"/>
      <c r="BD2588" s="456"/>
      <c r="BE2588" s="456"/>
      <c r="BF2588" s="456"/>
      <c r="BG2588" s="457"/>
      <c r="BH2588" s="458"/>
      <c r="BI2588" s="459"/>
      <c r="BJ2588" s="459"/>
      <c r="BK2588" s="459"/>
      <c r="BL2588" s="459"/>
      <c r="BM2588" s="460"/>
      <c r="BN2588" s="314"/>
      <c r="BO2588" s="314"/>
      <c r="BP2588" s="1"/>
      <c r="BQ2588" s="120">
        <f>IF($F$3="","",IF(N2588=$F$3,COUNTIF(BQ$23:BQ2587,"&gt;0")+1,0))</f>
        <v>0</v>
      </c>
      <c r="BR2588" s="1"/>
      <c r="BS2588" s="20" t="str">
        <f>IF($N2588="","",IF(VLOOKUP(VLOOKUP($N2588,IMPOSTAZIONI!$E$6:$I$13,5,FALSE),IMPOSTAZIONI!$B$25:$N$32,3,FALSE)=0,"",VLOOKUP(VLOOKUP($N2588,IMPOSTAZIONI!$E$6:$I$13,5,FALSE),IMPOSTAZIONI!$B$25:$N$32,3,FALSE)))</f>
        <v/>
      </c>
      <c r="BT2588" s="20" t="str">
        <f>IF($N2588="","",IF(VLOOKUP(VLOOKUP($N2588,IMPOSTAZIONI!$E$6:$I$13,5,FALSE),IMPOSTAZIONI!$B$25:$N$32,6,FALSE)=0,"",VLOOKUP(VLOOKUP($N2588,IMPOSTAZIONI!$E$6:$I$13,5,FALSE),IMPOSTAZIONI!$B$25:$N$32,6,FALSE)))</f>
        <v/>
      </c>
      <c r="BU2588" s="20" t="str">
        <f>IF($N2588="","",IF(VLOOKUP(VLOOKUP($N2588,IMPOSTAZIONI!$E$6:$I$13,5,FALSE),IMPOSTAZIONI!$B$25:$N$32,9,FALSE)=0,"",VLOOKUP(VLOOKUP($N2588,IMPOSTAZIONI!$E$6:$I$13,5,FALSE),IMPOSTAZIONI!$B$25:$N$32,9,FALSE)))</f>
        <v/>
      </c>
      <c r="BV2588" s="20" t="str">
        <f>IF($N2588="","",IF(VLOOKUP(VLOOKUP($N2588,IMPOSTAZIONI!$E$6:$I$13,5,FALSE),IMPOSTAZIONI!$B$25:$N$32,12,FALSE)=0,"",VLOOKUP(VLOOKUP($N2588,IMPOSTAZIONI!$E$6:$I$13,5,FALSE),IMPOSTAZIONI!$B$25:$N$32,12,FALSE)))</f>
        <v/>
      </c>
      <c r="BW2588" s="221" t="str">
        <f t="shared" si="656"/>
        <v/>
      </c>
      <c r="BX2588" s="221" t="str">
        <f t="shared" si="657"/>
        <v/>
      </c>
      <c r="BY2588" s="221">
        <f t="shared" si="658"/>
        <v>0</v>
      </c>
      <c r="BZ2588" s="231">
        <f t="shared" si="659"/>
        <v>0</v>
      </c>
      <c r="CA2588" s="246">
        <f t="shared" si="660"/>
        <v>0</v>
      </c>
      <c r="CB2588" s="246">
        <f t="shared" si="661"/>
        <v>0</v>
      </c>
      <c r="CC2588" s="246" t="str">
        <f t="shared" si="662"/>
        <v/>
      </c>
      <c r="CD2588" s="246">
        <f t="shared" si="663"/>
        <v>5</v>
      </c>
      <c r="CE2588" s="246">
        <f t="shared" si="664"/>
        <v>0</v>
      </c>
      <c r="CF2588" s="276">
        <f t="shared" si="665"/>
        <v>0</v>
      </c>
      <c r="CG2588" s="277">
        <f t="shared" si="665"/>
        <v>0</v>
      </c>
      <c r="CH2588" s="277">
        <f t="shared" si="665"/>
        <v>0</v>
      </c>
      <c r="CI2588" s="278">
        <f t="shared" si="665"/>
        <v>0</v>
      </c>
      <c r="CJ2588" s="280">
        <f t="shared" si="666"/>
        <v>0</v>
      </c>
      <c r="CK2588" s="232">
        <f t="shared" si="667"/>
        <v>0</v>
      </c>
      <c r="CL2588" s="1"/>
    </row>
    <row r="2589" spans="1:90" ht="18" customHeight="1">
      <c r="A2589" s="1"/>
      <c r="B2589" s="1"/>
      <c r="C2589" s="314"/>
      <c r="D2589" s="287" t="str">
        <f t="shared" si="654"/>
        <v/>
      </c>
      <c r="E2589" s="449" t="str">
        <f t="shared" si="655"/>
        <v/>
      </c>
      <c r="F2589" s="450"/>
      <c r="G2589" s="451"/>
      <c r="H2589" s="452"/>
      <c r="I2589" s="453"/>
      <c r="J2589" s="453"/>
      <c r="K2589" s="453"/>
      <c r="L2589" s="453"/>
      <c r="M2589" s="454"/>
      <c r="N2589" s="455"/>
      <c r="O2589" s="456"/>
      <c r="P2589" s="456"/>
      <c r="Q2589" s="456"/>
      <c r="R2589" s="456"/>
      <c r="S2589" s="456"/>
      <c r="T2589" s="456"/>
      <c r="U2589" s="456"/>
      <c r="V2589" s="456"/>
      <c r="W2589" s="456"/>
      <c r="X2589" s="456"/>
      <c r="Y2589" s="456"/>
      <c r="Z2589" s="456"/>
      <c r="AA2589" s="456"/>
      <c r="AB2589" s="456"/>
      <c r="AC2589" s="456"/>
      <c r="AD2589" s="456"/>
      <c r="AE2589" s="457"/>
      <c r="AF2589" s="455"/>
      <c r="AG2589" s="456"/>
      <c r="AH2589" s="456"/>
      <c r="AI2589" s="456"/>
      <c r="AJ2589" s="456"/>
      <c r="AK2589" s="456"/>
      <c r="AL2589" s="456"/>
      <c r="AM2589" s="456"/>
      <c r="AN2589" s="457"/>
      <c r="AO2589" s="455"/>
      <c r="AP2589" s="456"/>
      <c r="AQ2589" s="456"/>
      <c r="AR2589" s="456"/>
      <c r="AS2589" s="456"/>
      <c r="AT2589" s="456"/>
      <c r="AU2589" s="456"/>
      <c r="AV2589" s="456"/>
      <c r="AW2589" s="456"/>
      <c r="AX2589" s="456"/>
      <c r="AY2589" s="456"/>
      <c r="AZ2589" s="456"/>
      <c r="BA2589" s="456"/>
      <c r="BB2589" s="456"/>
      <c r="BC2589" s="456"/>
      <c r="BD2589" s="456"/>
      <c r="BE2589" s="456"/>
      <c r="BF2589" s="456"/>
      <c r="BG2589" s="457"/>
      <c r="BH2589" s="458"/>
      <c r="BI2589" s="459"/>
      <c r="BJ2589" s="459"/>
      <c r="BK2589" s="459"/>
      <c r="BL2589" s="459"/>
      <c r="BM2589" s="460"/>
      <c r="BN2589" s="314"/>
      <c r="BO2589" s="314"/>
      <c r="BP2589" s="1"/>
      <c r="BQ2589" s="120">
        <f>IF($F$3="","",IF(N2589=$F$3,COUNTIF(BQ$23:BQ2588,"&gt;0")+1,0))</f>
        <v>0</v>
      </c>
      <c r="BR2589" s="1"/>
      <c r="BS2589" s="20" t="str">
        <f>IF($N2589="","",IF(VLOOKUP(VLOOKUP($N2589,IMPOSTAZIONI!$E$6:$I$13,5,FALSE),IMPOSTAZIONI!$B$25:$N$32,3,FALSE)=0,"",VLOOKUP(VLOOKUP($N2589,IMPOSTAZIONI!$E$6:$I$13,5,FALSE),IMPOSTAZIONI!$B$25:$N$32,3,FALSE)))</f>
        <v/>
      </c>
      <c r="BT2589" s="20" t="str">
        <f>IF($N2589="","",IF(VLOOKUP(VLOOKUP($N2589,IMPOSTAZIONI!$E$6:$I$13,5,FALSE),IMPOSTAZIONI!$B$25:$N$32,6,FALSE)=0,"",VLOOKUP(VLOOKUP($N2589,IMPOSTAZIONI!$E$6:$I$13,5,FALSE),IMPOSTAZIONI!$B$25:$N$32,6,FALSE)))</f>
        <v/>
      </c>
      <c r="BU2589" s="20" t="str">
        <f>IF($N2589="","",IF(VLOOKUP(VLOOKUP($N2589,IMPOSTAZIONI!$E$6:$I$13,5,FALSE),IMPOSTAZIONI!$B$25:$N$32,9,FALSE)=0,"",VLOOKUP(VLOOKUP($N2589,IMPOSTAZIONI!$E$6:$I$13,5,FALSE),IMPOSTAZIONI!$B$25:$N$32,9,FALSE)))</f>
        <v/>
      </c>
      <c r="BV2589" s="20" t="str">
        <f>IF($N2589="","",IF(VLOOKUP(VLOOKUP($N2589,IMPOSTAZIONI!$E$6:$I$13,5,FALSE),IMPOSTAZIONI!$B$25:$N$32,12,FALSE)=0,"",VLOOKUP(VLOOKUP($N2589,IMPOSTAZIONI!$E$6:$I$13,5,FALSE),IMPOSTAZIONI!$B$25:$N$32,12,FALSE)))</f>
        <v/>
      </c>
      <c r="BW2589" s="221" t="str">
        <f t="shared" si="656"/>
        <v/>
      </c>
      <c r="BX2589" s="221" t="str">
        <f t="shared" si="657"/>
        <v/>
      </c>
      <c r="BY2589" s="221">
        <f t="shared" si="658"/>
        <v>0</v>
      </c>
      <c r="BZ2589" s="231">
        <f t="shared" si="659"/>
        <v>0</v>
      </c>
      <c r="CA2589" s="246">
        <f t="shared" si="660"/>
        <v>0</v>
      </c>
      <c r="CB2589" s="246">
        <f t="shared" si="661"/>
        <v>0</v>
      </c>
      <c r="CC2589" s="246" t="str">
        <f t="shared" si="662"/>
        <v/>
      </c>
      <c r="CD2589" s="246">
        <f t="shared" si="663"/>
        <v>5</v>
      </c>
      <c r="CE2589" s="246">
        <f t="shared" si="664"/>
        <v>0</v>
      </c>
      <c r="CF2589" s="276">
        <f t="shared" si="665"/>
        <v>0</v>
      </c>
      <c r="CG2589" s="277">
        <f t="shared" si="665"/>
        <v>0</v>
      </c>
      <c r="CH2589" s="277">
        <f t="shared" si="665"/>
        <v>0</v>
      </c>
      <c r="CI2589" s="278">
        <f t="shared" si="665"/>
        <v>0</v>
      </c>
      <c r="CJ2589" s="280">
        <f t="shared" si="666"/>
        <v>0</v>
      </c>
      <c r="CK2589" s="232">
        <f t="shared" si="667"/>
        <v>0</v>
      </c>
      <c r="CL2589" s="1"/>
    </row>
    <row r="2590" spans="1:90" ht="18" customHeight="1">
      <c r="A2590" s="1"/>
      <c r="B2590" s="1"/>
      <c r="C2590" s="314"/>
      <c r="D2590" s="287" t="str">
        <f t="shared" si="654"/>
        <v/>
      </c>
      <c r="E2590" s="449" t="str">
        <f t="shared" si="655"/>
        <v/>
      </c>
      <c r="F2590" s="450"/>
      <c r="G2590" s="451"/>
      <c r="H2590" s="452"/>
      <c r="I2590" s="453"/>
      <c r="J2590" s="453"/>
      <c r="K2590" s="453"/>
      <c r="L2590" s="453"/>
      <c r="M2590" s="454"/>
      <c r="N2590" s="455"/>
      <c r="O2590" s="456"/>
      <c r="P2590" s="456"/>
      <c r="Q2590" s="456"/>
      <c r="R2590" s="456"/>
      <c r="S2590" s="456"/>
      <c r="T2590" s="456"/>
      <c r="U2590" s="456"/>
      <c r="V2590" s="456"/>
      <c r="W2590" s="456"/>
      <c r="X2590" s="456"/>
      <c r="Y2590" s="456"/>
      <c r="Z2590" s="456"/>
      <c r="AA2590" s="456"/>
      <c r="AB2590" s="456"/>
      <c r="AC2590" s="456"/>
      <c r="AD2590" s="456"/>
      <c r="AE2590" s="457"/>
      <c r="AF2590" s="455"/>
      <c r="AG2590" s="456"/>
      <c r="AH2590" s="456"/>
      <c r="AI2590" s="456"/>
      <c r="AJ2590" s="456"/>
      <c r="AK2590" s="456"/>
      <c r="AL2590" s="456"/>
      <c r="AM2590" s="456"/>
      <c r="AN2590" s="457"/>
      <c r="AO2590" s="455"/>
      <c r="AP2590" s="456"/>
      <c r="AQ2590" s="456"/>
      <c r="AR2590" s="456"/>
      <c r="AS2590" s="456"/>
      <c r="AT2590" s="456"/>
      <c r="AU2590" s="456"/>
      <c r="AV2590" s="456"/>
      <c r="AW2590" s="456"/>
      <c r="AX2590" s="456"/>
      <c r="AY2590" s="456"/>
      <c r="AZ2590" s="456"/>
      <c r="BA2590" s="456"/>
      <c r="BB2590" s="456"/>
      <c r="BC2590" s="456"/>
      <c r="BD2590" s="456"/>
      <c r="BE2590" s="456"/>
      <c r="BF2590" s="456"/>
      <c r="BG2590" s="457"/>
      <c r="BH2590" s="458"/>
      <c r="BI2590" s="459"/>
      <c r="BJ2590" s="459"/>
      <c r="BK2590" s="459"/>
      <c r="BL2590" s="459"/>
      <c r="BM2590" s="460"/>
      <c r="BN2590" s="314"/>
      <c r="BO2590" s="314"/>
      <c r="BP2590" s="1"/>
      <c r="BQ2590" s="120">
        <f>IF($F$3="","",IF(N2590=$F$3,COUNTIF(BQ$23:BQ2589,"&gt;0")+1,0))</f>
        <v>0</v>
      </c>
      <c r="BR2590" s="1"/>
      <c r="BS2590" s="20" t="str">
        <f>IF($N2590="","",IF(VLOOKUP(VLOOKUP($N2590,IMPOSTAZIONI!$E$6:$I$13,5,FALSE),IMPOSTAZIONI!$B$25:$N$32,3,FALSE)=0,"",VLOOKUP(VLOOKUP($N2590,IMPOSTAZIONI!$E$6:$I$13,5,FALSE),IMPOSTAZIONI!$B$25:$N$32,3,FALSE)))</f>
        <v/>
      </c>
      <c r="BT2590" s="20" t="str">
        <f>IF($N2590="","",IF(VLOOKUP(VLOOKUP($N2590,IMPOSTAZIONI!$E$6:$I$13,5,FALSE),IMPOSTAZIONI!$B$25:$N$32,6,FALSE)=0,"",VLOOKUP(VLOOKUP($N2590,IMPOSTAZIONI!$E$6:$I$13,5,FALSE),IMPOSTAZIONI!$B$25:$N$32,6,FALSE)))</f>
        <v/>
      </c>
      <c r="BU2590" s="20" t="str">
        <f>IF($N2590="","",IF(VLOOKUP(VLOOKUP($N2590,IMPOSTAZIONI!$E$6:$I$13,5,FALSE),IMPOSTAZIONI!$B$25:$N$32,9,FALSE)=0,"",VLOOKUP(VLOOKUP($N2590,IMPOSTAZIONI!$E$6:$I$13,5,FALSE),IMPOSTAZIONI!$B$25:$N$32,9,FALSE)))</f>
        <v/>
      </c>
      <c r="BV2590" s="20" t="str">
        <f>IF($N2590="","",IF(VLOOKUP(VLOOKUP($N2590,IMPOSTAZIONI!$E$6:$I$13,5,FALSE),IMPOSTAZIONI!$B$25:$N$32,12,FALSE)=0,"",VLOOKUP(VLOOKUP($N2590,IMPOSTAZIONI!$E$6:$I$13,5,FALSE),IMPOSTAZIONI!$B$25:$N$32,12,FALSE)))</f>
        <v/>
      </c>
      <c r="BW2590" s="221" t="str">
        <f t="shared" si="656"/>
        <v/>
      </c>
      <c r="BX2590" s="221" t="str">
        <f t="shared" si="657"/>
        <v/>
      </c>
      <c r="BY2590" s="221">
        <f t="shared" si="658"/>
        <v>0</v>
      </c>
      <c r="BZ2590" s="231">
        <f t="shared" si="659"/>
        <v>0</v>
      </c>
      <c r="CA2590" s="246">
        <f t="shared" si="660"/>
        <v>0</v>
      </c>
      <c r="CB2590" s="246">
        <f t="shared" si="661"/>
        <v>0</v>
      </c>
      <c r="CC2590" s="246" t="str">
        <f t="shared" si="662"/>
        <v/>
      </c>
      <c r="CD2590" s="246">
        <f t="shared" si="663"/>
        <v>5</v>
      </c>
      <c r="CE2590" s="246">
        <f t="shared" si="664"/>
        <v>0</v>
      </c>
      <c r="CF2590" s="276">
        <f t="shared" si="665"/>
        <v>0</v>
      </c>
      <c r="CG2590" s="277">
        <f t="shared" si="665"/>
        <v>0</v>
      </c>
      <c r="CH2590" s="277">
        <f t="shared" si="665"/>
        <v>0</v>
      </c>
      <c r="CI2590" s="278">
        <f t="shared" si="665"/>
        <v>0</v>
      </c>
      <c r="CJ2590" s="280">
        <f t="shared" si="666"/>
        <v>0</v>
      </c>
      <c r="CK2590" s="232">
        <f t="shared" si="667"/>
        <v>0</v>
      </c>
      <c r="CL2590" s="1"/>
    </row>
    <row r="2591" spans="1:90" ht="18" customHeight="1">
      <c r="A2591" s="1"/>
      <c r="B2591" s="1"/>
      <c r="C2591" s="314"/>
      <c r="D2591" s="287" t="str">
        <f t="shared" si="654"/>
        <v/>
      </c>
      <c r="E2591" s="449" t="str">
        <f t="shared" si="655"/>
        <v/>
      </c>
      <c r="F2591" s="450"/>
      <c r="G2591" s="451"/>
      <c r="H2591" s="452"/>
      <c r="I2591" s="453"/>
      <c r="J2591" s="453"/>
      <c r="K2591" s="453"/>
      <c r="L2591" s="453"/>
      <c r="M2591" s="454"/>
      <c r="N2591" s="455"/>
      <c r="O2591" s="456"/>
      <c r="P2591" s="456"/>
      <c r="Q2591" s="456"/>
      <c r="R2591" s="456"/>
      <c r="S2591" s="456"/>
      <c r="T2591" s="456"/>
      <c r="U2591" s="456"/>
      <c r="V2591" s="456"/>
      <c r="W2591" s="456"/>
      <c r="X2591" s="456"/>
      <c r="Y2591" s="456"/>
      <c r="Z2591" s="456"/>
      <c r="AA2591" s="456"/>
      <c r="AB2591" s="456"/>
      <c r="AC2591" s="456"/>
      <c r="AD2591" s="456"/>
      <c r="AE2591" s="457"/>
      <c r="AF2591" s="455"/>
      <c r="AG2591" s="456"/>
      <c r="AH2591" s="456"/>
      <c r="AI2591" s="456"/>
      <c r="AJ2591" s="456"/>
      <c r="AK2591" s="456"/>
      <c r="AL2591" s="456"/>
      <c r="AM2591" s="456"/>
      <c r="AN2591" s="457"/>
      <c r="AO2591" s="455"/>
      <c r="AP2591" s="456"/>
      <c r="AQ2591" s="456"/>
      <c r="AR2591" s="456"/>
      <c r="AS2591" s="456"/>
      <c r="AT2591" s="456"/>
      <c r="AU2591" s="456"/>
      <c r="AV2591" s="456"/>
      <c r="AW2591" s="456"/>
      <c r="AX2591" s="456"/>
      <c r="AY2591" s="456"/>
      <c r="AZ2591" s="456"/>
      <c r="BA2591" s="456"/>
      <c r="BB2591" s="456"/>
      <c r="BC2591" s="456"/>
      <c r="BD2591" s="456"/>
      <c r="BE2591" s="456"/>
      <c r="BF2591" s="456"/>
      <c r="BG2591" s="457"/>
      <c r="BH2591" s="458"/>
      <c r="BI2591" s="459"/>
      <c r="BJ2591" s="459"/>
      <c r="BK2591" s="459"/>
      <c r="BL2591" s="459"/>
      <c r="BM2591" s="460"/>
      <c r="BN2591" s="314"/>
      <c r="BO2591" s="314"/>
      <c r="BP2591" s="1"/>
      <c r="BQ2591" s="120">
        <f>IF($F$3="","",IF(N2591=$F$3,COUNTIF(BQ$23:BQ2590,"&gt;0")+1,0))</f>
        <v>0</v>
      </c>
      <c r="BR2591" s="1"/>
      <c r="BS2591" s="20" t="str">
        <f>IF($N2591="","",IF(VLOOKUP(VLOOKUP($N2591,IMPOSTAZIONI!$E$6:$I$13,5,FALSE),IMPOSTAZIONI!$B$25:$N$32,3,FALSE)=0,"",VLOOKUP(VLOOKUP($N2591,IMPOSTAZIONI!$E$6:$I$13,5,FALSE),IMPOSTAZIONI!$B$25:$N$32,3,FALSE)))</f>
        <v/>
      </c>
      <c r="BT2591" s="20" t="str">
        <f>IF($N2591="","",IF(VLOOKUP(VLOOKUP($N2591,IMPOSTAZIONI!$E$6:$I$13,5,FALSE),IMPOSTAZIONI!$B$25:$N$32,6,FALSE)=0,"",VLOOKUP(VLOOKUP($N2591,IMPOSTAZIONI!$E$6:$I$13,5,FALSE),IMPOSTAZIONI!$B$25:$N$32,6,FALSE)))</f>
        <v/>
      </c>
      <c r="BU2591" s="20" t="str">
        <f>IF($N2591="","",IF(VLOOKUP(VLOOKUP($N2591,IMPOSTAZIONI!$E$6:$I$13,5,FALSE),IMPOSTAZIONI!$B$25:$N$32,9,FALSE)=0,"",VLOOKUP(VLOOKUP($N2591,IMPOSTAZIONI!$E$6:$I$13,5,FALSE),IMPOSTAZIONI!$B$25:$N$32,9,FALSE)))</f>
        <v/>
      </c>
      <c r="BV2591" s="20" t="str">
        <f>IF($N2591="","",IF(VLOOKUP(VLOOKUP($N2591,IMPOSTAZIONI!$E$6:$I$13,5,FALSE),IMPOSTAZIONI!$B$25:$N$32,12,FALSE)=0,"",VLOOKUP(VLOOKUP($N2591,IMPOSTAZIONI!$E$6:$I$13,5,FALSE),IMPOSTAZIONI!$B$25:$N$32,12,FALSE)))</f>
        <v/>
      </c>
      <c r="BW2591" s="221" t="str">
        <f t="shared" si="656"/>
        <v/>
      </c>
      <c r="BX2591" s="221" t="str">
        <f t="shared" si="657"/>
        <v/>
      </c>
      <c r="BY2591" s="221">
        <f t="shared" si="658"/>
        <v>0</v>
      </c>
      <c r="BZ2591" s="231">
        <f t="shared" si="659"/>
        <v>0</v>
      </c>
      <c r="CA2591" s="246">
        <f t="shared" si="660"/>
        <v>0</v>
      </c>
      <c r="CB2591" s="246">
        <f t="shared" si="661"/>
        <v>0</v>
      </c>
      <c r="CC2591" s="246" t="str">
        <f t="shared" si="662"/>
        <v/>
      </c>
      <c r="CD2591" s="246">
        <f t="shared" si="663"/>
        <v>5</v>
      </c>
      <c r="CE2591" s="246">
        <f t="shared" si="664"/>
        <v>0</v>
      </c>
      <c r="CF2591" s="276">
        <f t="shared" si="665"/>
        <v>0</v>
      </c>
      <c r="CG2591" s="277">
        <f t="shared" si="665"/>
        <v>0</v>
      </c>
      <c r="CH2591" s="277">
        <f t="shared" si="665"/>
        <v>0</v>
      </c>
      <c r="CI2591" s="278">
        <f t="shared" si="665"/>
        <v>0</v>
      </c>
      <c r="CJ2591" s="280">
        <f t="shared" si="666"/>
        <v>0</v>
      </c>
      <c r="CK2591" s="232">
        <f t="shared" si="667"/>
        <v>0</v>
      </c>
      <c r="CL2591" s="1"/>
    </row>
    <row r="2592" spans="1:90" ht="18" customHeight="1">
      <c r="A2592" s="1"/>
      <c r="B2592" s="1"/>
      <c r="C2592" s="314"/>
      <c r="D2592" s="287" t="str">
        <f t="shared" si="654"/>
        <v/>
      </c>
      <c r="E2592" s="449" t="str">
        <f t="shared" si="655"/>
        <v/>
      </c>
      <c r="F2592" s="450"/>
      <c r="G2592" s="451"/>
      <c r="H2592" s="452"/>
      <c r="I2592" s="453"/>
      <c r="J2592" s="453"/>
      <c r="K2592" s="453"/>
      <c r="L2592" s="453"/>
      <c r="M2592" s="454"/>
      <c r="N2592" s="455"/>
      <c r="O2592" s="456"/>
      <c r="P2592" s="456"/>
      <c r="Q2592" s="456"/>
      <c r="R2592" s="456"/>
      <c r="S2592" s="456"/>
      <c r="T2592" s="456"/>
      <c r="U2592" s="456"/>
      <c r="V2592" s="456"/>
      <c r="W2592" s="456"/>
      <c r="X2592" s="456"/>
      <c r="Y2592" s="456"/>
      <c r="Z2592" s="456"/>
      <c r="AA2592" s="456"/>
      <c r="AB2592" s="456"/>
      <c r="AC2592" s="456"/>
      <c r="AD2592" s="456"/>
      <c r="AE2592" s="457"/>
      <c r="AF2592" s="455"/>
      <c r="AG2592" s="456"/>
      <c r="AH2592" s="456"/>
      <c r="AI2592" s="456"/>
      <c r="AJ2592" s="456"/>
      <c r="AK2592" s="456"/>
      <c r="AL2592" s="456"/>
      <c r="AM2592" s="456"/>
      <c r="AN2592" s="457"/>
      <c r="AO2592" s="455"/>
      <c r="AP2592" s="456"/>
      <c r="AQ2592" s="456"/>
      <c r="AR2592" s="456"/>
      <c r="AS2592" s="456"/>
      <c r="AT2592" s="456"/>
      <c r="AU2592" s="456"/>
      <c r="AV2592" s="456"/>
      <c r="AW2592" s="456"/>
      <c r="AX2592" s="456"/>
      <c r="AY2592" s="456"/>
      <c r="AZ2592" s="456"/>
      <c r="BA2592" s="456"/>
      <c r="BB2592" s="456"/>
      <c r="BC2592" s="456"/>
      <c r="BD2592" s="456"/>
      <c r="BE2592" s="456"/>
      <c r="BF2592" s="456"/>
      <c r="BG2592" s="457"/>
      <c r="BH2592" s="458"/>
      <c r="BI2592" s="459"/>
      <c r="BJ2592" s="459"/>
      <c r="BK2592" s="459"/>
      <c r="BL2592" s="459"/>
      <c r="BM2592" s="460"/>
      <c r="BN2592" s="314"/>
      <c r="BO2592" s="314"/>
      <c r="BP2592" s="1"/>
      <c r="BQ2592" s="120">
        <f>IF($F$3="","",IF(N2592=$F$3,COUNTIF(BQ$23:BQ2591,"&gt;0")+1,0))</f>
        <v>0</v>
      </c>
      <c r="BR2592" s="1"/>
      <c r="BS2592" s="20" t="str">
        <f>IF($N2592="","",IF(VLOOKUP(VLOOKUP($N2592,IMPOSTAZIONI!$E$6:$I$13,5,FALSE),IMPOSTAZIONI!$B$25:$N$32,3,FALSE)=0,"",VLOOKUP(VLOOKUP($N2592,IMPOSTAZIONI!$E$6:$I$13,5,FALSE),IMPOSTAZIONI!$B$25:$N$32,3,FALSE)))</f>
        <v/>
      </c>
      <c r="BT2592" s="20" t="str">
        <f>IF($N2592="","",IF(VLOOKUP(VLOOKUP($N2592,IMPOSTAZIONI!$E$6:$I$13,5,FALSE),IMPOSTAZIONI!$B$25:$N$32,6,FALSE)=0,"",VLOOKUP(VLOOKUP($N2592,IMPOSTAZIONI!$E$6:$I$13,5,FALSE),IMPOSTAZIONI!$B$25:$N$32,6,FALSE)))</f>
        <v/>
      </c>
      <c r="BU2592" s="20" t="str">
        <f>IF($N2592="","",IF(VLOOKUP(VLOOKUP($N2592,IMPOSTAZIONI!$E$6:$I$13,5,FALSE),IMPOSTAZIONI!$B$25:$N$32,9,FALSE)=0,"",VLOOKUP(VLOOKUP($N2592,IMPOSTAZIONI!$E$6:$I$13,5,FALSE),IMPOSTAZIONI!$B$25:$N$32,9,FALSE)))</f>
        <v/>
      </c>
      <c r="BV2592" s="20" t="str">
        <f>IF($N2592="","",IF(VLOOKUP(VLOOKUP($N2592,IMPOSTAZIONI!$E$6:$I$13,5,FALSE),IMPOSTAZIONI!$B$25:$N$32,12,FALSE)=0,"",VLOOKUP(VLOOKUP($N2592,IMPOSTAZIONI!$E$6:$I$13,5,FALSE),IMPOSTAZIONI!$B$25:$N$32,12,FALSE)))</f>
        <v/>
      </c>
      <c r="BW2592" s="221" t="str">
        <f t="shared" si="656"/>
        <v/>
      </c>
      <c r="BX2592" s="221" t="str">
        <f t="shared" si="657"/>
        <v/>
      </c>
      <c r="BY2592" s="221">
        <f t="shared" si="658"/>
        <v>0</v>
      </c>
      <c r="BZ2592" s="231">
        <f t="shared" si="659"/>
        <v>0</v>
      </c>
      <c r="CA2592" s="246">
        <f t="shared" si="660"/>
        <v>0</v>
      </c>
      <c r="CB2592" s="246">
        <f t="shared" si="661"/>
        <v>0</v>
      </c>
      <c r="CC2592" s="246" t="str">
        <f t="shared" si="662"/>
        <v/>
      </c>
      <c r="CD2592" s="246">
        <f t="shared" si="663"/>
        <v>5</v>
      </c>
      <c r="CE2592" s="246">
        <f t="shared" si="664"/>
        <v>0</v>
      </c>
      <c r="CF2592" s="276">
        <f t="shared" si="665"/>
        <v>0</v>
      </c>
      <c r="CG2592" s="277">
        <f t="shared" si="665"/>
        <v>0</v>
      </c>
      <c r="CH2592" s="277">
        <f t="shared" si="665"/>
        <v>0</v>
      </c>
      <c r="CI2592" s="278">
        <f t="shared" si="665"/>
        <v>0</v>
      </c>
      <c r="CJ2592" s="280">
        <f t="shared" si="666"/>
        <v>0</v>
      </c>
      <c r="CK2592" s="232">
        <f t="shared" si="667"/>
        <v>0</v>
      </c>
      <c r="CL2592" s="1"/>
    </row>
    <row r="2593" spans="1:90" ht="18" customHeight="1">
      <c r="A2593" s="1"/>
      <c r="B2593" s="1"/>
      <c r="C2593" s="314"/>
      <c r="D2593" s="287" t="str">
        <f t="shared" si="654"/>
        <v/>
      </c>
      <c r="E2593" s="449" t="str">
        <f t="shared" si="655"/>
        <v/>
      </c>
      <c r="F2593" s="450"/>
      <c r="G2593" s="451"/>
      <c r="H2593" s="452"/>
      <c r="I2593" s="453"/>
      <c r="J2593" s="453"/>
      <c r="K2593" s="453"/>
      <c r="L2593" s="453"/>
      <c r="M2593" s="454"/>
      <c r="N2593" s="455"/>
      <c r="O2593" s="456"/>
      <c r="P2593" s="456"/>
      <c r="Q2593" s="456"/>
      <c r="R2593" s="456"/>
      <c r="S2593" s="456"/>
      <c r="T2593" s="456"/>
      <c r="U2593" s="456"/>
      <c r="V2593" s="456"/>
      <c r="W2593" s="456"/>
      <c r="X2593" s="456"/>
      <c r="Y2593" s="456"/>
      <c r="Z2593" s="456"/>
      <c r="AA2593" s="456"/>
      <c r="AB2593" s="456"/>
      <c r="AC2593" s="456"/>
      <c r="AD2593" s="456"/>
      <c r="AE2593" s="457"/>
      <c r="AF2593" s="455"/>
      <c r="AG2593" s="456"/>
      <c r="AH2593" s="456"/>
      <c r="AI2593" s="456"/>
      <c r="AJ2593" s="456"/>
      <c r="AK2593" s="456"/>
      <c r="AL2593" s="456"/>
      <c r="AM2593" s="456"/>
      <c r="AN2593" s="457"/>
      <c r="AO2593" s="455"/>
      <c r="AP2593" s="456"/>
      <c r="AQ2593" s="456"/>
      <c r="AR2593" s="456"/>
      <c r="AS2593" s="456"/>
      <c r="AT2593" s="456"/>
      <c r="AU2593" s="456"/>
      <c r="AV2593" s="456"/>
      <c r="AW2593" s="456"/>
      <c r="AX2593" s="456"/>
      <c r="AY2593" s="456"/>
      <c r="AZ2593" s="456"/>
      <c r="BA2593" s="456"/>
      <c r="BB2593" s="456"/>
      <c r="BC2593" s="456"/>
      <c r="BD2593" s="456"/>
      <c r="BE2593" s="456"/>
      <c r="BF2593" s="456"/>
      <c r="BG2593" s="457"/>
      <c r="BH2593" s="458"/>
      <c r="BI2593" s="459"/>
      <c r="BJ2593" s="459"/>
      <c r="BK2593" s="459"/>
      <c r="BL2593" s="459"/>
      <c r="BM2593" s="460"/>
      <c r="BN2593" s="314"/>
      <c r="BO2593" s="314"/>
      <c r="BP2593" s="1"/>
      <c r="BQ2593" s="120">
        <f>IF($F$3="","",IF(N2593=$F$3,COUNTIF(BQ$23:BQ2592,"&gt;0")+1,0))</f>
        <v>0</v>
      </c>
      <c r="BR2593" s="1"/>
      <c r="BS2593" s="20" t="str">
        <f>IF($N2593="","",IF(VLOOKUP(VLOOKUP($N2593,IMPOSTAZIONI!$E$6:$I$13,5,FALSE),IMPOSTAZIONI!$B$25:$N$32,3,FALSE)=0,"",VLOOKUP(VLOOKUP($N2593,IMPOSTAZIONI!$E$6:$I$13,5,FALSE),IMPOSTAZIONI!$B$25:$N$32,3,FALSE)))</f>
        <v/>
      </c>
      <c r="BT2593" s="20" t="str">
        <f>IF($N2593="","",IF(VLOOKUP(VLOOKUP($N2593,IMPOSTAZIONI!$E$6:$I$13,5,FALSE),IMPOSTAZIONI!$B$25:$N$32,6,FALSE)=0,"",VLOOKUP(VLOOKUP($N2593,IMPOSTAZIONI!$E$6:$I$13,5,FALSE),IMPOSTAZIONI!$B$25:$N$32,6,FALSE)))</f>
        <v/>
      </c>
      <c r="BU2593" s="20" t="str">
        <f>IF($N2593="","",IF(VLOOKUP(VLOOKUP($N2593,IMPOSTAZIONI!$E$6:$I$13,5,FALSE),IMPOSTAZIONI!$B$25:$N$32,9,FALSE)=0,"",VLOOKUP(VLOOKUP($N2593,IMPOSTAZIONI!$E$6:$I$13,5,FALSE),IMPOSTAZIONI!$B$25:$N$32,9,FALSE)))</f>
        <v/>
      </c>
      <c r="BV2593" s="20" t="str">
        <f>IF($N2593="","",IF(VLOOKUP(VLOOKUP($N2593,IMPOSTAZIONI!$E$6:$I$13,5,FALSE),IMPOSTAZIONI!$B$25:$N$32,12,FALSE)=0,"",VLOOKUP(VLOOKUP($N2593,IMPOSTAZIONI!$E$6:$I$13,5,FALSE),IMPOSTAZIONI!$B$25:$N$32,12,FALSE)))</f>
        <v/>
      </c>
      <c r="BW2593" s="221" t="str">
        <f t="shared" si="656"/>
        <v/>
      </c>
      <c r="BX2593" s="221" t="str">
        <f t="shared" si="657"/>
        <v/>
      </c>
      <c r="BY2593" s="221">
        <f t="shared" si="658"/>
        <v>0</v>
      </c>
      <c r="BZ2593" s="231">
        <f t="shared" si="659"/>
        <v>0</v>
      </c>
      <c r="CA2593" s="246">
        <f t="shared" si="660"/>
        <v>0</v>
      </c>
      <c r="CB2593" s="246">
        <f t="shared" si="661"/>
        <v>0</v>
      </c>
      <c r="CC2593" s="246" t="str">
        <f t="shared" si="662"/>
        <v/>
      </c>
      <c r="CD2593" s="246">
        <f t="shared" si="663"/>
        <v>5</v>
      </c>
      <c r="CE2593" s="246">
        <f t="shared" si="664"/>
        <v>0</v>
      </c>
      <c r="CF2593" s="276">
        <f t="shared" si="665"/>
        <v>0</v>
      </c>
      <c r="CG2593" s="277">
        <f t="shared" si="665"/>
        <v>0</v>
      </c>
      <c r="CH2593" s="277">
        <f t="shared" si="665"/>
        <v>0</v>
      </c>
      <c r="CI2593" s="278">
        <f t="shared" si="665"/>
        <v>0</v>
      </c>
      <c r="CJ2593" s="280">
        <f t="shared" si="666"/>
        <v>0</v>
      </c>
      <c r="CK2593" s="232">
        <f t="shared" si="667"/>
        <v>0</v>
      </c>
      <c r="CL2593" s="1"/>
    </row>
    <row r="2594" spans="1:90" ht="18" customHeight="1">
      <c r="A2594" s="1"/>
      <c r="B2594" s="1"/>
      <c r="C2594" s="314"/>
      <c r="D2594" s="287" t="str">
        <f t="shared" si="654"/>
        <v/>
      </c>
      <c r="E2594" s="449" t="str">
        <f t="shared" si="655"/>
        <v/>
      </c>
      <c r="F2594" s="450"/>
      <c r="G2594" s="451"/>
      <c r="H2594" s="452"/>
      <c r="I2594" s="453"/>
      <c r="J2594" s="453"/>
      <c r="K2594" s="453"/>
      <c r="L2594" s="453"/>
      <c r="M2594" s="454"/>
      <c r="N2594" s="455"/>
      <c r="O2594" s="456"/>
      <c r="P2594" s="456"/>
      <c r="Q2594" s="456"/>
      <c r="R2594" s="456"/>
      <c r="S2594" s="456"/>
      <c r="T2594" s="456"/>
      <c r="U2594" s="456"/>
      <c r="V2594" s="456"/>
      <c r="W2594" s="456"/>
      <c r="X2594" s="456"/>
      <c r="Y2594" s="456"/>
      <c r="Z2594" s="456"/>
      <c r="AA2594" s="456"/>
      <c r="AB2594" s="456"/>
      <c r="AC2594" s="456"/>
      <c r="AD2594" s="456"/>
      <c r="AE2594" s="457"/>
      <c r="AF2594" s="455"/>
      <c r="AG2594" s="456"/>
      <c r="AH2594" s="456"/>
      <c r="AI2594" s="456"/>
      <c r="AJ2594" s="456"/>
      <c r="AK2594" s="456"/>
      <c r="AL2594" s="456"/>
      <c r="AM2594" s="456"/>
      <c r="AN2594" s="457"/>
      <c r="AO2594" s="455"/>
      <c r="AP2594" s="456"/>
      <c r="AQ2594" s="456"/>
      <c r="AR2594" s="456"/>
      <c r="AS2594" s="456"/>
      <c r="AT2594" s="456"/>
      <c r="AU2594" s="456"/>
      <c r="AV2594" s="456"/>
      <c r="AW2594" s="456"/>
      <c r="AX2594" s="456"/>
      <c r="AY2594" s="456"/>
      <c r="AZ2594" s="456"/>
      <c r="BA2594" s="456"/>
      <c r="BB2594" s="456"/>
      <c r="BC2594" s="456"/>
      <c r="BD2594" s="456"/>
      <c r="BE2594" s="456"/>
      <c r="BF2594" s="456"/>
      <c r="BG2594" s="457"/>
      <c r="BH2594" s="458"/>
      <c r="BI2594" s="459"/>
      <c r="BJ2594" s="459"/>
      <c r="BK2594" s="459"/>
      <c r="BL2594" s="459"/>
      <c r="BM2594" s="460"/>
      <c r="BN2594" s="314"/>
      <c r="BO2594" s="314"/>
      <c r="BP2594" s="1"/>
      <c r="BQ2594" s="120">
        <f>IF($F$3="","",IF(N2594=$F$3,COUNTIF(BQ$23:BQ2593,"&gt;0")+1,0))</f>
        <v>0</v>
      </c>
      <c r="BR2594" s="1"/>
      <c r="BS2594" s="20" t="str">
        <f>IF($N2594="","",IF(VLOOKUP(VLOOKUP($N2594,IMPOSTAZIONI!$E$6:$I$13,5,FALSE),IMPOSTAZIONI!$B$25:$N$32,3,FALSE)=0,"",VLOOKUP(VLOOKUP($N2594,IMPOSTAZIONI!$E$6:$I$13,5,FALSE),IMPOSTAZIONI!$B$25:$N$32,3,FALSE)))</f>
        <v/>
      </c>
      <c r="BT2594" s="20" t="str">
        <f>IF($N2594="","",IF(VLOOKUP(VLOOKUP($N2594,IMPOSTAZIONI!$E$6:$I$13,5,FALSE),IMPOSTAZIONI!$B$25:$N$32,6,FALSE)=0,"",VLOOKUP(VLOOKUP($N2594,IMPOSTAZIONI!$E$6:$I$13,5,FALSE),IMPOSTAZIONI!$B$25:$N$32,6,FALSE)))</f>
        <v/>
      </c>
      <c r="BU2594" s="20" t="str">
        <f>IF($N2594="","",IF(VLOOKUP(VLOOKUP($N2594,IMPOSTAZIONI!$E$6:$I$13,5,FALSE),IMPOSTAZIONI!$B$25:$N$32,9,FALSE)=0,"",VLOOKUP(VLOOKUP($N2594,IMPOSTAZIONI!$E$6:$I$13,5,FALSE),IMPOSTAZIONI!$B$25:$N$32,9,FALSE)))</f>
        <v/>
      </c>
      <c r="BV2594" s="20" t="str">
        <f>IF($N2594="","",IF(VLOOKUP(VLOOKUP($N2594,IMPOSTAZIONI!$E$6:$I$13,5,FALSE),IMPOSTAZIONI!$B$25:$N$32,12,FALSE)=0,"",VLOOKUP(VLOOKUP($N2594,IMPOSTAZIONI!$E$6:$I$13,5,FALSE),IMPOSTAZIONI!$B$25:$N$32,12,FALSE)))</f>
        <v/>
      </c>
      <c r="BW2594" s="221" t="str">
        <f t="shared" si="656"/>
        <v/>
      </c>
      <c r="BX2594" s="221" t="str">
        <f t="shared" si="657"/>
        <v/>
      </c>
      <c r="BY2594" s="221">
        <f t="shared" si="658"/>
        <v>0</v>
      </c>
      <c r="BZ2594" s="231">
        <f t="shared" si="659"/>
        <v>0</v>
      </c>
      <c r="CA2594" s="246">
        <f t="shared" si="660"/>
        <v>0</v>
      </c>
      <c r="CB2594" s="246">
        <f t="shared" si="661"/>
        <v>0</v>
      </c>
      <c r="CC2594" s="246" t="str">
        <f t="shared" si="662"/>
        <v/>
      </c>
      <c r="CD2594" s="246">
        <f t="shared" si="663"/>
        <v>5</v>
      </c>
      <c r="CE2594" s="246">
        <f t="shared" si="664"/>
        <v>0</v>
      </c>
      <c r="CF2594" s="276">
        <f t="shared" si="665"/>
        <v>0</v>
      </c>
      <c r="CG2594" s="277">
        <f t="shared" si="665"/>
        <v>0</v>
      </c>
      <c r="CH2594" s="277">
        <f t="shared" si="665"/>
        <v>0</v>
      </c>
      <c r="CI2594" s="278">
        <f t="shared" si="665"/>
        <v>0</v>
      </c>
      <c r="CJ2594" s="280">
        <f t="shared" si="666"/>
        <v>0</v>
      </c>
      <c r="CK2594" s="232">
        <f t="shared" si="667"/>
        <v>0</v>
      </c>
      <c r="CL2594" s="1"/>
    </row>
    <row r="2595" spans="1:90" ht="18" customHeight="1">
      <c r="A2595" s="1"/>
      <c r="B2595" s="1"/>
      <c r="C2595" s="314"/>
      <c r="D2595" s="287" t="str">
        <f t="shared" si="654"/>
        <v/>
      </c>
      <c r="E2595" s="449" t="str">
        <f t="shared" si="655"/>
        <v/>
      </c>
      <c r="F2595" s="450"/>
      <c r="G2595" s="451"/>
      <c r="H2595" s="452"/>
      <c r="I2595" s="453"/>
      <c r="J2595" s="453"/>
      <c r="K2595" s="453"/>
      <c r="L2595" s="453"/>
      <c r="M2595" s="454"/>
      <c r="N2595" s="455"/>
      <c r="O2595" s="456"/>
      <c r="P2595" s="456"/>
      <c r="Q2595" s="456"/>
      <c r="R2595" s="456"/>
      <c r="S2595" s="456"/>
      <c r="T2595" s="456"/>
      <c r="U2595" s="456"/>
      <c r="V2595" s="456"/>
      <c r="W2595" s="456"/>
      <c r="X2595" s="456"/>
      <c r="Y2595" s="456"/>
      <c r="Z2595" s="456"/>
      <c r="AA2595" s="456"/>
      <c r="AB2595" s="456"/>
      <c r="AC2595" s="456"/>
      <c r="AD2595" s="456"/>
      <c r="AE2595" s="457"/>
      <c r="AF2595" s="455"/>
      <c r="AG2595" s="456"/>
      <c r="AH2595" s="456"/>
      <c r="AI2595" s="456"/>
      <c r="AJ2595" s="456"/>
      <c r="AK2595" s="456"/>
      <c r="AL2595" s="456"/>
      <c r="AM2595" s="456"/>
      <c r="AN2595" s="457"/>
      <c r="AO2595" s="455"/>
      <c r="AP2595" s="456"/>
      <c r="AQ2595" s="456"/>
      <c r="AR2595" s="456"/>
      <c r="AS2595" s="456"/>
      <c r="AT2595" s="456"/>
      <c r="AU2595" s="456"/>
      <c r="AV2595" s="456"/>
      <c r="AW2595" s="456"/>
      <c r="AX2595" s="456"/>
      <c r="AY2595" s="456"/>
      <c r="AZ2595" s="456"/>
      <c r="BA2595" s="456"/>
      <c r="BB2595" s="456"/>
      <c r="BC2595" s="456"/>
      <c r="BD2595" s="456"/>
      <c r="BE2595" s="456"/>
      <c r="BF2595" s="456"/>
      <c r="BG2595" s="457"/>
      <c r="BH2595" s="458"/>
      <c r="BI2595" s="459"/>
      <c r="BJ2595" s="459"/>
      <c r="BK2595" s="459"/>
      <c r="BL2595" s="459"/>
      <c r="BM2595" s="460"/>
      <c r="BN2595" s="314"/>
      <c r="BO2595" s="314"/>
      <c r="BP2595" s="1"/>
      <c r="BQ2595" s="120">
        <f>IF($F$3="","",IF(N2595=$F$3,COUNTIF(BQ$23:BQ2594,"&gt;0")+1,0))</f>
        <v>0</v>
      </c>
      <c r="BR2595" s="1"/>
      <c r="BS2595" s="20" t="str">
        <f>IF($N2595="","",IF(VLOOKUP(VLOOKUP($N2595,IMPOSTAZIONI!$E$6:$I$13,5,FALSE),IMPOSTAZIONI!$B$25:$N$32,3,FALSE)=0,"",VLOOKUP(VLOOKUP($N2595,IMPOSTAZIONI!$E$6:$I$13,5,FALSE),IMPOSTAZIONI!$B$25:$N$32,3,FALSE)))</f>
        <v/>
      </c>
      <c r="BT2595" s="20" t="str">
        <f>IF($N2595="","",IF(VLOOKUP(VLOOKUP($N2595,IMPOSTAZIONI!$E$6:$I$13,5,FALSE),IMPOSTAZIONI!$B$25:$N$32,6,FALSE)=0,"",VLOOKUP(VLOOKUP($N2595,IMPOSTAZIONI!$E$6:$I$13,5,FALSE),IMPOSTAZIONI!$B$25:$N$32,6,FALSE)))</f>
        <v/>
      </c>
      <c r="BU2595" s="20" t="str">
        <f>IF($N2595="","",IF(VLOOKUP(VLOOKUP($N2595,IMPOSTAZIONI!$E$6:$I$13,5,FALSE),IMPOSTAZIONI!$B$25:$N$32,9,FALSE)=0,"",VLOOKUP(VLOOKUP($N2595,IMPOSTAZIONI!$E$6:$I$13,5,FALSE),IMPOSTAZIONI!$B$25:$N$32,9,FALSE)))</f>
        <v/>
      </c>
      <c r="BV2595" s="20" t="str">
        <f>IF($N2595="","",IF(VLOOKUP(VLOOKUP($N2595,IMPOSTAZIONI!$E$6:$I$13,5,FALSE),IMPOSTAZIONI!$B$25:$N$32,12,FALSE)=0,"",VLOOKUP(VLOOKUP($N2595,IMPOSTAZIONI!$E$6:$I$13,5,FALSE),IMPOSTAZIONI!$B$25:$N$32,12,FALSE)))</f>
        <v/>
      </c>
      <c r="BW2595" s="221" t="str">
        <f t="shared" si="656"/>
        <v/>
      </c>
      <c r="BX2595" s="221" t="str">
        <f t="shared" si="657"/>
        <v/>
      </c>
      <c r="BY2595" s="221">
        <f t="shared" si="658"/>
        <v>0</v>
      </c>
      <c r="BZ2595" s="231">
        <f t="shared" si="659"/>
        <v>0</v>
      </c>
      <c r="CA2595" s="246">
        <f t="shared" si="660"/>
        <v>0</v>
      </c>
      <c r="CB2595" s="246">
        <f t="shared" si="661"/>
        <v>0</v>
      </c>
      <c r="CC2595" s="246" t="str">
        <f t="shared" si="662"/>
        <v/>
      </c>
      <c r="CD2595" s="246">
        <f t="shared" si="663"/>
        <v>5</v>
      </c>
      <c r="CE2595" s="246">
        <f t="shared" si="664"/>
        <v>0</v>
      </c>
      <c r="CF2595" s="276">
        <f t="shared" si="665"/>
        <v>0</v>
      </c>
      <c r="CG2595" s="277">
        <f t="shared" si="665"/>
        <v>0</v>
      </c>
      <c r="CH2595" s="277">
        <f t="shared" si="665"/>
        <v>0</v>
      </c>
      <c r="CI2595" s="278">
        <f t="shared" si="665"/>
        <v>0</v>
      </c>
      <c r="CJ2595" s="280">
        <f t="shared" si="666"/>
        <v>0</v>
      </c>
      <c r="CK2595" s="232">
        <f t="shared" si="667"/>
        <v>0</v>
      </c>
      <c r="CL2595" s="1"/>
    </row>
    <row r="2596" spans="1:90" ht="18" customHeight="1">
      <c r="A2596" s="1"/>
      <c r="B2596" s="1"/>
      <c r="C2596" s="314"/>
      <c r="D2596" s="287" t="str">
        <f t="shared" si="654"/>
        <v/>
      </c>
      <c r="E2596" s="449" t="str">
        <f t="shared" si="655"/>
        <v/>
      </c>
      <c r="F2596" s="450"/>
      <c r="G2596" s="451"/>
      <c r="H2596" s="452"/>
      <c r="I2596" s="453"/>
      <c r="J2596" s="453"/>
      <c r="K2596" s="453"/>
      <c r="L2596" s="453"/>
      <c r="M2596" s="454"/>
      <c r="N2596" s="455"/>
      <c r="O2596" s="456"/>
      <c r="P2596" s="456"/>
      <c r="Q2596" s="456"/>
      <c r="R2596" s="456"/>
      <c r="S2596" s="456"/>
      <c r="T2596" s="456"/>
      <c r="U2596" s="456"/>
      <c r="V2596" s="456"/>
      <c r="W2596" s="456"/>
      <c r="X2596" s="456"/>
      <c r="Y2596" s="456"/>
      <c r="Z2596" s="456"/>
      <c r="AA2596" s="456"/>
      <c r="AB2596" s="456"/>
      <c r="AC2596" s="456"/>
      <c r="AD2596" s="456"/>
      <c r="AE2596" s="457"/>
      <c r="AF2596" s="455"/>
      <c r="AG2596" s="456"/>
      <c r="AH2596" s="456"/>
      <c r="AI2596" s="456"/>
      <c r="AJ2596" s="456"/>
      <c r="AK2596" s="456"/>
      <c r="AL2596" s="456"/>
      <c r="AM2596" s="456"/>
      <c r="AN2596" s="457"/>
      <c r="AO2596" s="455"/>
      <c r="AP2596" s="456"/>
      <c r="AQ2596" s="456"/>
      <c r="AR2596" s="456"/>
      <c r="AS2596" s="456"/>
      <c r="AT2596" s="456"/>
      <c r="AU2596" s="456"/>
      <c r="AV2596" s="456"/>
      <c r="AW2596" s="456"/>
      <c r="AX2596" s="456"/>
      <c r="AY2596" s="456"/>
      <c r="AZ2596" s="456"/>
      <c r="BA2596" s="456"/>
      <c r="BB2596" s="456"/>
      <c r="BC2596" s="456"/>
      <c r="BD2596" s="456"/>
      <c r="BE2596" s="456"/>
      <c r="BF2596" s="456"/>
      <c r="BG2596" s="457"/>
      <c r="BH2596" s="458"/>
      <c r="BI2596" s="459"/>
      <c r="BJ2596" s="459"/>
      <c r="BK2596" s="459"/>
      <c r="BL2596" s="459"/>
      <c r="BM2596" s="460"/>
      <c r="BN2596" s="314"/>
      <c r="BO2596" s="314"/>
      <c r="BP2596" s="1"/>
      <c r="BQ2596" s="120">
        <f>IF($F$3="","",IF(N2596=$F$3,COUNTIF(BQ$23:BQ2595,"&gt;0")+1,0))</f>
        <v>0</v>
      </c>
      <c r="BR2596" s="1"/>
      <c r="BS2596" s="20" t="str">
        <f>IF($N2596="","",IF(VLOOKUP(VLOOKUP($N2596,IMPOSTAZIONI!$E$6:$I$13,5,FALSE),IMPOSTAZIONI!$B$25:$N$32,3,FALSE)=0,"",VLOOKUP(VLOOKUP($N2596,IMPOSTAZIONI!$E$6:$I$13,5,FALSE),IMPOSTAZIONI!$B$25:$N$32,3,FALSE)))</f>
        <v/>
      </c>
      <c r="BT2596" s="20" t="str">
        <f>IF($N2596="","",IF(VLOOKUP(VLOOKUP($N2596,IMPOSTAZIONI!$E$6:$I$13,5,FALSE),IMPOSTAZIONI!$B$25:$N$32,6,FALSE)=0,"",VLOOKUP(VLOOKUP($N2596,IMPOSTAZIONI!$E$6:$I$13,5,FALSE),IMPOSTAZIONI!$B$25:$N$32,6,FALSE)))</f>
        <v/>
      </c>
      <c r="BU2596" s="20" t="str">
        <f>IF($N2596="","",IF(VLOOKUP(VLOOKUP($N2596,IMPOSTAZIONI!$E$6:$I$13,5,FALSE),IMPOSTAZIONI!$B$25:$N$32,9,FALSE)=0,"",VLOOKUP(VLOOKUP($N2596,IMPOSTAZIONI!$E$6:$I$13,5,FALSE),IMPOSTAZIONI!$B$25:$N$32,9,FALSE)))</f>
        <v/>
      </c>
      <c r="BV2596" s="20" t="str">
        <f>IF($N2596="","",IF(VLOOKUP(VLOOKUP($N2596,IMPOSTAZIONI!$E$6:$I$13,5,FALSE),IMPOSTAZIONI!$B$25:$N$32,12,FALSE)=0,"",VLOOKUP(VLOOKUP($N2596,IMPOSTAZIONI!$E$6:$I$13,5,FALSE),IMPOSTAZIONI!$B$25:$N$32,12,FALSE)))</f>
        <v/>
      </c>
      <c r="BW2596" s="221" t="str">
        <f t="shared" si="656"/>
        <v/>
      </c>
      <c r="BX2596" s="221" t="str">
        <f t="shared" si="657"/>
        <v/>
      </c>
      <c r="BY2596" s="221">
        <f t="shared" si="658"/>
        <v>0</v>
      </c>
      <c r="BZ2596" s="231">
        <f t="shared" si="659"/>
        <v>0</v>
      </c>
      <c r="CA2596" s="246">
        <f t="shared" si="660"/>
        <v>0</v>
      </c>
      <c r="CB2596" s="246">
        <f t="shared" si="661"/>
        <v>0</v>
      </c>
      <c r="CC2596" s="246" t="str">
        <f t="shared" si="662"/>
        <v/>
      </c>
      <c r="CD2596" s="246">
        <f t="shared" si="663"/>
        <v>5</v>
      </c>
      <c r="CE2596" s="246">
        <f t="shared" si="664"/>
        <v>0</v>
      </c>
      <c r="CF2596" s="276">
        <f t="shared" si="665"/>
        <v>0</v>
      </c>
      <c r="CG2596" s="277">
        <f t="shared" si="665"/>
        <v>0</v>
      </c>
      <c r="CH2596" s="277">
        <f t="shared" si="665"/>
        <v>0</v>
      </c>
      <c r="CI2596" s="278">
        <f t="shared" si="665"/>
        <v>0</v>
      </c>
      <c r="CJ2596" s="280">
        <f t="shared" si="666"/>
        <v>0</v>
      </c>
      <c r="CK2596" s="232">
        <f t="shared" si="667"/>
        <v>0</v>
      </c>
      <c r="CL2596" s="1"/>
    </row>
    <row r="2597" spans="1:90" ht="18" customHeight="1">
      <c r="A2597" s="1"/>
      <c r="B2597" s="1"/>
      <c r="C2597" s="314"/>
      <c r="D2597" s="287" t="str">
        <f t="shared" si="654"/>
        <v/>
      </c>
      <c r="E2597" s="449" t="str">
        <f t="shared" si="655"/>
        <v/>
      </c>
      <c r="F2597" s="450"/>
      <c r="G2597" s="451"/>
      <c r="H2597" s="452"/>
      <c r="I2597" s="453"/>
      <c r="J2597" s="453"/>
      <c r="K2597" s="453"/>
      <c r="L2597" s="453"/>
      <c r="M2597" s="454"/>
      <c r="N2597" s="455"/>
      <c r="O2597" s="456"/>
      <c r="P2597" s="456"/>
      <c r="Q2597" s="456"/>
      <c r="R2597" s="456"/>
      <c r="S2597" s="456"/>
      <c r="T2597" s="456"/>
      <c r="U2597" s="456"/>
      <c r="V2597" s="456"/>
      <c r="W2597" s="456"/>
      <c r="X2597" s="456"/>
      <c r="Y2597" s="456"/>
      <c r="Z2597" s="456"/>
      <c r="AA2597" s="456"/>
      <c r="AB2597" s="456"/>
      <c r="AC2597" s="456"/>
      <c r="AD2597" s="456"/>
      <c r="AE2597" s="457"/>
      <c r="AF2597" s="455"/>
      <c r="AG2597" s="456"/>
      <c r="AH2597" s="456"/>
      <c r="AI2597" s="456"/>
      <c r="AJ2597" s="456"/>
      <c r="AK2597" s="456"/>
      <c r="AL2597" s="456"/>
      <c r="AM2597" s="456"/>
      <c r="AN2597" s="457"/>
      <c r="AO2597" s="455"/>
      <c r="AP2597" s="456"/>
      <c r="AQ2597" s="456"/>
      <c r="AR2597" s="456"/>
      <c r="AS2597" s="456"/>
      <c r="AT2597" s="456"/>
      <c r="AU2597" s="456"/>
      <c r="AV2597" s="456"/>
      <c r="AW2597" s="456"/>
      <c r="AX2597" s="456"/>
      <c r="AY2597" s="456"/>
      <c r="AZ2597" s="456"/>
      <c r="BA2597" s="456"/>
      <c r="BB2597" s="456"/>
      <c r="BC2597" s="456"/>
      <c r="BD2597" s="456"/>
      <c r="BE2597" s="456"/>
      <c r="BF2597" s="456"/>
      <c r="BG2597" s="457"/>
      <c r="BH2597" s="458"/>
      <c r="BI2597" s="459"/>
      <c r="BJ2597" s="459"/>
      <c r="BK2597" s="459"/>
      <c r="BL2597" s="459"/>
      <c r="BM2597" s="460"/>
      <c r="BN2597" s="314"/>
      <c r="BO2597" s="314"/>
      <c r="BP2597" s="1"/>
      <c r="BQ2597" s="120">
        <f>IF($F$3="","",IF(N2597=$F$3,COUNTIF(BQ$23:BQ2596,"&gt;0")+1,0))</f>
        <v>0</v>
      </c>
      <c r="BR2597" s="1"/>
      <c r="BS2597" s="20" t="str">
        <f>IF($N2597="","",IF(VLOOKUP(VLOOKUP($N2597,IMPOSTAZIONI!$E$6:$I$13,5,FALSE),IMPOSTAZIONI!$B$25:$N$32,3,FALSE)=0,"",VLOOKUP(VLOOKUP($N2597,IMPOSTAZIONI!$E$6:$I$13,5,FALSE),IMPOSTAZIONI!$B$25:$N$32,3,FALSE)))</f>
        <v/>
      </c>
      <c r="BT2597" s="20" t="str">
        <f>IF($N2597="","",IF(VLOOKUP(VLOOKUP($N2597,IMPOSTAZIONI!$E$6:$I$13,5,FALSE),IMPOSTAZIONI!$B$25:$N$32,6,FALSE)=0,"",VLOOKUP(VLOOKUP($N2597,IMPOSTAZIONI!$E$6:$I$13,5,FALSE),IMPOSTAZIONI!$B$25:$N$32,6,FALSE)))</f>
        <v/>
      </c>
      <c r="BU2597" s="20" t="str">
        <f>IF($N2597="","",IF(VLOOKUP(VLOOKUP($N2597,IMPOSTAZIONI!$E$6:$I$13,5,FALSE),IMPOSTAZIONI!$B$25:$N$32,9,FALSE)=0,"",VLOOKUP(VLOOKUP($N2597,IMPOSTAZIONI!$E$6:$I$13,5,FALSE),IMPOSTAZIONI!$B$25:$N$32,9,FALSE)))</f>
        <v/>
      </c>
      <c r="BV2597" s="20" t="str">
        <f>IF($N2597="","",IF(VLOOKUP(VLOOKUP($N2597,IMPOSTAZIONI!$E$6:$I$13,5,FALSE),IMPOSTAZIONI!$B$25:$N$32,12,FALSE)=0,"",VLOOKUP(VLOOKUP($N2597,IMPOSTAZIONI!$E$6:$I$13,5,FALSE),IMPOSTAZIONI!$B$25:$N$32,12,FALSE)))</f>
        <v/>
      </c>
      <c r="BW2597" s="221" t="str">
        <f t="shared" si="656"/>
        <v/>
      </c>
      <c r="BX2597" s="221" t="str">
        <f t="shared" si="657"/>
        <v/>
      </c>
      <c r="BY2597" s="221">
        <f t="shared" si="658"/>
        <v>0</v>
      </c>
      <c r="BZ2597" s="231">
        <f t="shared" si="659"/>
        <v>0</v>
      </c>
      <c r="CA2597" s="246">
        <f t="shared" si="660"/>
        <v>0</v>
      </c>
      <c r="CB2597" s="246">
        <f t="shared" si="661"/>
        <v>0</v>
      </c>
      <c r="CC2597" s="246" t="str">
        <f t="shared" si="662"/>
        <v/>
      </c>
      <c r="CD2597" s="246">
        <f t="shared" si="663"/>
        <v>5</v>
      </c>
      <c r="CE2597" s="246">
        <f t="shared" si="664"/>
        <v>0</v>
      </c>
      <c r="CF2597" s="276">
        <f t="shared" si="665"/>
        <v>0</v>
      </c>
      <c r="CG2597" s="277">
        <f t="shared" si="665"/>
        <v>0</v>
      </c>
      <c r="CH2597" s="277">
        <f t="shared" si="665"/>
        <v>0</v>
      </c>
      <c r="CI2597" s="278">
        <f t="shared" si="665"/>
        <v>0</v>
      </c>
      <c r="CJ2597" s="280">
        <f t="shared" si="666"/>
        <v>0</v>
      </c>
      <c r="CK2597" s="232">
        <f t="shared" si="667"/>
        <v>0</v>
      </c>
      <c r="CL2597" s="1"/>
    </row>
    <row r="2598" spans="1:90" ht="18" customHeight="1">
      <c r="A2598" s="1"/>
      <c r="B2598" s="1"/>
      <c r="C2598" s="314"/>
      <c r="D2598" s="287" t="str">
        <f t="shared" si="654"/>
        <v/>
      </c>
      <c r="E2598" s="449" t="str">
        <f t="shared" si="655"/>
        <v/>
      </c>
      <c r="F2598" s="450"/>
      <c r="G2598" s="451"/>
      <c r="H2598" s="452"/>
      <c r="I2598" s="453"/>
      <c r="J2598" s="453"/>
      <c r="K2598" s="453"/>
      <c r="L2598" s="453"/>
      <c r="M2598" s="454"/>
      <c r="N2598" s="455"/>
      <c r="O2598" s="456"/>
      <c r="P2598" s="456"/>
      <c r="Q2598" s="456"/>
      <c r="R2598" s="456"/>
      <c r="S2598" s="456"/>
      <c r="T2598" s="456"/>
      <c r="U2598" s="456"/>
      <c r="V2598" s="456"/>
      <c r="W2598" s="456"/>
      <c r="X2598" s="456"/>
      <c r="Y2598" s="456"/>
      <c r="Z2598" s="456"/>
      <c r="AA2598" s="456"/>
      <c r="AB2598" s="456"/>
      <c r="AC2598" s="456"/>
      <c r="AD2598" s="456"/>
      <c r="AE2598" s="457"/>
      <c r="AF2598" s="455"/>
      <c r="AG2598" s="456"/>
      <c r="AH2598" s="456"/>
      <c r="AI2598" s="456"/>
      <c r="AJ2598" s="456"/>
      <c r="AK2598" s="456"/>
      <c r="AL2598" s="456"/>
      <c r="AM2598" s="456"/>
      <c r="AN2598" s="457"/>
      <c r="AO2598" s="455"/>
      <c r="AP2598" s="456"/>
      <c r="AQ2598" s="456"/>
      <c r="AR2598" s="456"/>
      <c r="AS2598" s="456"/>
      <c r="AT2598" s="456"/>
      <c r="AU2598" s="456"/>
      <c r="AV2598" s="456"/>
      <c r="AW2598" s="456"/>
      <c r="AX2598" s="456"/>
      <c r="AY2598" s="456"/>
      <c r="AZ2598" s="456"/>
      <c r="BA2598" s="456"/>
      <c r="BB2598" s="456"/>
      <c r="BC2598" s="456"/>
      <c r="BD2598" s="456"/>
      <c r="BE2598" s="456"/>
      <c r="BF2598" s="456"/>
      <c r="BG2598" s="457"/>
      <c r="BH2598" s="458"/>
      <c r="BI2598" s="459"/>
      <c r="BJ2598" s="459"/>
      <c r="BK2598" s="459"/>
      <c r="BL2598" s="459"/>
      <c r="BM2598" s="460"/>
      <c r="BN2598" s="314"/>
      <c r="BO2598" s="314"/>
      <c r="BP2598" s="1"/>
      <c r="BQ2598" s="120">
        <f>IF($F$3="","",IF(N2598=$F$3,COUNTIF(BQ$23:BQ2597,"&gt;0")+1,0))</f>
        <v>0</v>
      </c>
      <c r="BR2598" s="1"/>
      <c r="BS2598" s="20" t="str">
        <f>IF($N2598="","",IF(VLOOKUP(VLOOKUP($N2598,IMPOSTAZIONI!$E$6:$I$13,5,FALSE),IMPOSTAZIONI!$B$25:$N$32,3,FALSE)=0,"",VLOOKUP(VLOOKUP($N2598,IMPOSTAZIONI!$E$6:$I$13,5,FALSE),IMPOSTAZIONI!$B$25:$N$32,3,FALSE)))</f>
        <v/>
      </c>
      <c r="BT2598" s="20" t="str">
        <f>IF($N2598="","",IF(VLOOKUP(VLOOKUP($N2598,IMPOSTAZIONI!$E$6:$I$13,5,FALSE),IMPOSTAZIONI!$B$25:$N$32,6,FALSE)=0,"",VLOOKUP(VLOOKUP($N2598,IMPOSTAZIONI!$E$6:$I$13,5,FALSE),IMPOSTAZIONI!$B$25:$N$32,6,FALSE)))</f>
        <v/>
      </c>
      <c r="BU2598" s="20" t="str">
        <f>IF($N2598="","",IF(VLOOKUP(VLOOKUP($N2598,IMPOSTAZIONI!$E$6:$I$13,5,FALSE),IMPOSTAZIONI!$B$25:$N$32,9,FALSE)=0,"",VLOOKUP(VLOOKUP($N2598,IMPOSTAZIONI!$E$6:$I$13,5,FALSE),IMPOSTAZIONI!$B$25:$N$32,9,FALSE)))</f>
        <v/>
      </c>
      <c r="BV2598" s="20" t="str">
        <f>IF($N2598="","",IF(VLOOKUP(VLOOKUP($N2598,IMPOSTAZIONI!$E$6:$I$13,5,FALSE),IMPOSTAZIONI!$B$25:$N$32,12,FALSE)=0,"",VLOOKUP(VLOOKUP($N2598,IMPOSTAZIONI!$E$6:$I$13,5,FALSE),IMPOSTAZIONI!$B$25:$N$32,12,FALSE)))</f>
        <v/>
      </c>
      <c r="BW2598" s="221" t="str">
        <f t="shared" si="656"/>
        <v/>
      </c>
      <c r="BX2598" s="221" t="str">
        <f t="shared" si="657"/>
        <v/>
      </c>
      <c r="BY2598" s="221">
        <f t="shared" si="658"/>
        <v>0</v>
      </c>
      <c r="BZ2598" s="231">
        <f t="shared" si="659"/>
        <v>0</v>
      </c>
      <c r="CA2598" s="246">
        <f t="shared" si="660"/>
        <v>0</v>
      </c>
      <c r="CB2598" s="246">
        <f t="shared" si="661"/>
        <v>0</v>
      </c>
      <c r="CC2598" s="246" t="str">
        <f t="shared" si="662"/>
        <v/>
      </c>
      <c r="CD2598" s="246">
        <f t="shared" si="663"/>
        <v>5</v>
      </c>
      <c r="CE2598" s="246">
        <f t="shared" si="664"/>
        <v>0</v>
      </c>
      <c r="CF2598" s="276">
        <f t="shared" si="665"/>
        <v>0</v>
      </c>
      <c r="CG2598" s="277">
        <f t="shared" si="665"/>
        <v>0</v>
      </c>
      <c r="CH2598" s="277">
        <f t="shared" si="665"/>
        <v>0</v>
      </c>
      <c r="CI2598" s="278">
        <f t="shared" si="665"/>
        <v>0</v>
      </c>
      <c r="CJ2598" s="280">
        <f t="shared" si="666"/>
        <v>0</v>
      </c>
      <c r="CK2598" s="232">
        <f t="shared" si="667"/>
        <v>0</v>
      </c>
      <c r="CL2598" s="1"/>
    </row>
    <row r="2599" spans="1:90" ht="18" customHeight="1">
      <c r="A2599" s="1"/>
      <c r="B2599" s="1"/>
      <c r="C2599" s="314"/>
      <c r="D2599" s="287" t="str">
        <f t="shared" si="654"/>
        <v/>
      </c>
      <c r="E2599" s="449" t="str">
        <f t="shared" si="655"/>
        <v/>
      </c>
      <c r="F2599" s="450"/>
      <c r="G2599" s="451"/>
      <c r="H2599" s="452"/>
      <c r="I2599" s="453"/>
      <c r="J2599" s="453"/>
      <c r="K2599" s="453"/>
      <c r="L2599" s="453"/>
      <c r="M2599" s="454"/>
      <c r="N2599" s="455"/>
      <c r="O2599" s="456"/>
      <c r="P2599" s="456"/>
      <c r="Q2599" s="456"/>
      <c r="R2599" s="456"/>
      <c r="S2599" s="456"/>
      <c r="T2599" s="456"/>
      <c r="U2599" s="456"/>
      <c r="V2599" s="456"/>
      <c r="W2599" s="456"/>
      <c r="X2599" s="456"/>
      <c r="Y2599" s="456"/>
      <c r="Z2599" s="456"/>
      <c r="AA2599" s="456"/>
      <c r="AB2599" s="456"/>
      <c r="AC2599" s="456"/>
      <c r="AD2599" s="456"/>
      <c r="AE2599" s="457"/>
      <c r="AF2599" s="455"/>
      <c r="AG2599" s="456"/>
      <c r="AH2599" s="456"/>
      <c r="AI2599" s="456"/>
      <c r="AJ2599" s="456"/>
      <c r="AK2599" s="456"/>
      <c r="AL2599" s="456"/>
      <c r="AM2599" s="456"/>
      <c r="AN2599" s="457"/>
      <c r="AO2599" s="455"/>
      <c r="AP2599" s="456"/>
      <c r="AQ2599" s="456"/>
      <c r="AR2599" s="456"/>
      <c r="AS2599" s="456"/>
      <c r="AT2599" s="456"/>
      <c r="AU2599" s="456"/>
      <c r="AV2599" s="456"/>
      <c r="AW2599" s="456"/>
      <c r="AX2599" s="456"/>
      <c r="AY2599" s="456"/>
      <c r="AZ2599" s="456"/>
      <c r="BA2599" s="456"/>
      <c r="BB2599" s="456"/>
      <c r="BC2599" s="456"/>
      <c r="BD2599" s="456"/>
      <c r="BE2599" s="456"/>
      <c r="BF2599" s="456"/>
      <c r="BG2599" s="457"/>
      <c r="BH2599" s="458"/>
      <c r="BI2599" s="459"/>
      <c r="BJ2599" s="459"/>
      <c r="BK2599" s="459"/>
      <c r="BL2599" s="459"/>
      <c r="BM2599" s="460"/>
      <c r="BN2599" s="314"/>
      <c r="BO2599" s="314"/>
      <c r="BP2599" s="1"/>
      <c r="BQ2599" s="120">
        <f>IF($F$3="","",IF(N2599=$F$3,COUNTIF(BQ$23:BQ2598,"&gt;0")+1,0))</f>
        <v>0</v>
      </c>
      <c r="BR2599" s="1"/>
      <c r="BS2599" s="20" t="str">
        <f>IF($N2599="","",IF(VLOOKUP(VLOOKUP($N2599,IMPOSTAZIONI!$E$6:$I$13,5,FALSE),IMPOSTAZIONI!$B$25:$N$32,3,FALSE)=0,"",VLOOKUP(VLOOKUP($N2599,IMPOSTAZIONI!$E$6:$I$13,5,FALSE),IMPOSTAZIONI!$B$25:$N$32,3,FALSE)))</f>
        <v/>
      </c>
      <c r="BT2599" s="20" t="str">
        <f>IF($N2599="","",IF(VLOOKUP(VLOOKUP($N2599,IMPOSTAZIONI!$E$6:$I$13,5,FALSE),IMPOSTAZIONI!$B$25:$N$32,6,FALSE)=0,"",VLOOKUP(VLOOKUP($N2599,IMPOSTAZIONI!$E$6:$I$13,5,FALSE),IMPOSTAZIONI!$B$25:$N$32,6,FALSE)))</f>
        <v/>
      </c>
      <c r="BU2599" s="20" t="str">
        <f>IF($N2599="","",IF(VLOOKUP(VLOOKUP($N2599,IMPOSTAZIONI!$E$6:$I$13,5,FALSE),IMPOSTAZIONI!$B$25:$N$32,9,FALSE)=0,"",VLOOKUP(VLOOKUP($N2599,IMPOSTAZIONI!$E$6:$I$13,5,FALSE),IMPOSTAZIONI!$B$25:$N$32,9,FALSE)))</f>
        <v/>
      </c>
      <c r="BV2599" s="20" t="str">
        <f>IF($N2599="","",IF(VLOOKUP(VLOOKUP($N2599,IMPOSTAZIONI!$E$6:$I$13,5,FALSE),IMPOSTAZIONI!$B$25:$N$32,12,FALSE)=0,"",VLOOKUP(VLOOKUP($N2599,IMPOSTAZIONI!$E$6:$I$13,5,FALSE),IMPOSTAZIONI!$B$25:$N$32,12,FALSE)))</f>
        <v/>
      </c>
      <c r="BW2599" s="221" t="str">
        <f t="shared" si="656"/>
        <v/>
      </c>
      <c r="BX2599" s="221" t="str">
        <f t="shared" si="657"/>
        <v/>
      </c>
      <c r="BY2599" s="221">
        <f t="shared" si="658"/>
        <v>0</v>
      </c>
      <c r="BZ2599" s="231">
        <f t="shared" si="659"/>
        <v>0</v>
      </c>
      <c r="CA2599" s="246">
        <f t="shared" si="660"/>
        <v>0</v>
      </c>
      <c r="CB2599" s="246">
        <f t="shared" si="661"/>
        <v>0</v>
      </c>
      <c r="CC2599" s="246" t="str">
        <f t="shared" si="662"/>
        <v/>
      </c>
      <c r="CD2599" s="246">
        <f t="shared" si="663"/>
        <v>5</v>
      </c>
      <c r="CE2599" s="246">
        <f t="shared" si="664"/>
        <v>0</v>
      </c>
      <c r="CF2599" s="276">
        <f t="shared" si="665"/>
        <v>0</v>
      </c>
      <c r="CG2599" s="277">
        <f t="shared" si="665"/>
        <v>0</v>
      </c>
      <c r="CH2599" s="277">
        <f t="shared" si="665"/>
        <v>0</v>
      </c>
      <c r="CI2599" s="278">
        <f t="shared" si="665"/>
        <v>0</v>
      </c>
      <c r="CJ2599" s="280">
        <f t="shared" si="666"/>
        <v>0</v>
      </c>
      <c r="CK2599" s="232">
        <f t="shared" si="667"/>
        <v>0</v>
      </c>
      <c r="CL2599" s="1"/>
    </row>
    <row r="2600" spans="1:90" ht="18" customHeight="1">
      <c r="A2600" s="1"/>
      <c r="B2600" s="1"/>
      <c r="C2600" s="314"/>
      <c r="D2600" s="287" t="str">
        <f t="shared" si="654"/>
        <v/>
      </c>
      <c r="E2600" s="449" t="str">
        <f t="shared" si="655"/>
        <v/>
      </c>
      <c r="F2600" s="450"/>
      <c r="G2600" s="451"/>
      <c r="H2600" s="452"/>
      <c r="I2600" s="453"/>
      <c r="J2600" s="453"/>
      <c r="K2600" s="453"/>
      <c r="L2600" s="453"/>
      <c r="M2600" s="454"/>
      <c r="N2600" s="455"/>
      <c r="O2600" s="456"/>
      <c r="P2600" s="456"/>
      <c r="Q2600" s="456"/>
      <c r="R2600" s="456"/>
      <c r="S2600" s="456"/>
      <c r="T2600" s="456"/>
      <c r="U2600" s="456"/>
      <c r="V2600" s="456"/>
      <c r="W2600" s="456"/>
      <c r="X2600" s="456"/>
      <c r="Y2600" s="456"/>
      <c r="Z2600" s="456"/>
      <c r="AA2600" s="456"/>
      <c r="AB2600" s="456"/>
      <c r="AC2600" s="456"/>
      <c r="AD2600" s="456"/>
      <c r="AE2600" s="457"/>
      <c r="AF2600" s="455"/>
      <c r="AG2600" s="456"/>
      <c r="AH2600" s="456"/>
      <c r="AI2600" s="456"/>
      <c r="AJ2600" s="456"/>
      <c r="AK2600" s="456"/>
      <c r="AL2600" s="456"/>
      <c r="AM2600" s="456"/>
      <c r="AN2600" s="457"/>
      <c r="AO2600" s="455"/>
      <c r="AP2600" s="456"/>
      <c r="AQ2600" s="456"/>
      <c r="AR2600" s="456"/>
      <c r="AS2600" s="456"/>
      <c r="AT2600" s="456"/>
      <c r="AU2600" s="456"/>
      <c r="AV2600" s="456"/>
      <c r="AW2600" s="456"/>
      <c r="AX2600" s="456"/>
      <c r="AY2600" s="456"/>
      <c r="AZ2600" s="456"/>
      <c r="BA2600" s="456"/>
      <c r="BB2600" s="456"/>
      <c r="BC2600" s="456"/>
      <c r="BD2600" s="456"/>
      <c r="BE2600" s="456"/>
      <c r="BF2600" s="456"/>
      <c r="BG2600" s="457"/>
      <c r="BH2600" s="458"/>
      <c r="BI2600" s="459"/>
      <c r="BJ2600" s="459"/>
      <c r="BK2600" s="459"/>
      <c r="BL2600" s="459"/>
      <c r="BM2600" s="460"/>
      <c r="BN2600" s="314"/>
      <c r="BO2600" s="314"/>
      <c r="BP2600" s="1"/>
      <c r="BQ2600" s="120">
        <f>IF($F$3="","",IF(N2600=$F$3,COUNTIF(BQ$23:BQ2599,"&gt;0")+1,0))</f>
        <v>0</v>
      </c>
      <c r="BR2600" s="1"/>
      <c r="BS2600" s="20" t="str">
        <f>IF($N2600="","",IF(VLOOKUP(VLOOKUP($N2600,IMPOSTAZIONI!$E$6:$I$13,5,FALSE),IMPOSTAZIONI!$B$25:$N$32,3,FALSE)=0,"",VLOOKUP(VLOOKUP($N2600,IMPOSTAZIONI!$E$6:$I$13,5,FALSE),IMPOSTAZIONI!$B$25:$N$32,3,FALSE)))</f>
        <v/>
      </c>
      <c r="BT2600" s="20" t="str">
        <f>IF($N2600="","",IF(VLOOKUP(VLOOKUP($N2600,IMPOSTAZIONI!$E$6:$I$13,5,FALSE),IMPOSTAZIONI!$B$25:$N$32,6,FALSE)=0,"",VLOOKUP(VLOOKUP($N2600,IMPOSTAZIONI!$E$6:$I$13,5,FALSE),IMPOSTAZIONI!$B$25:$N$32,6,FALSE)))</f>
        <v/>
      </c>
      <c r="BU2600" s="20" t="str">
        <f>IF($N2600="","",IF(VLOOKUP(VLOOKUP($N2600,IMPOSTAZIONI!$E$6:$I$13,5,FALSE),IMPOSTAZIONI!$B$25:$N$32,9,FALSE)=0,"",VLOOKUP(VLOOKUP($N2600,IMPOSTAZIONI!$E$6:$I$13,5,FALSE),IMPOSTAZIONI!$B$25:$N$32,9,FALSE)))</f>
        <v/>
      </c>
      <c r="BV2600" s="20" t="str">
        <f>IF($N2600="","",IF(VLOOKUP(VLOOKUP($N2600,IMPOSTAZIONI!$E$6:$I$13,5,FALSE),IMPOSTAZIONI!$B$25:$N$32,12,FALSE)=0,"",VLOOKUP(VLOOKUP($N2600,IMPOSTAZIONI!$E$6:$I$13,5,FALSE),IMPOSTAZIONI!$B$25:$N$32,12,FALSE)))</f>
        <v/>
      </c>
      <c r="BW2600" s="221" t="str">
        <f t="shared" si="656"/>
        <v/>
      </c>
      <c r="BX2600" s="221" t="str">
        <f t="shared" si="657"/>
        <v/>
      </c>
      <c r="BY2600" s="221">
        <f t="shared" si="658"/>
        <v>0</v>
      </c>
      <c r="BZ2600" s="231">
        <f t="shared" si="659"/>
        <v>0</v>
      </c>
      <c r="CA2600" s="246">
        <f t="shared" si="660"/>
        <v>0</v>
      </c>
      <c r="CB2600" s="246">
        <f t="shared" si="661"/>
        <v>0</v>
      </c>
      <c r="CC2600" s="246" t="str">
        <f t="shared" si="662"/>
        <v/>
      </c>
      <c r="CD2600" s="246">
        <f t="shared" si="663"/>
        <v>5</v>
      </c>
      <c r="CE2600" s="246">
        <f t="shared" si="664"/>
        <v>0</v>
      </c>
      <c r="CF2600" s="276">
        <f t="shared" si="665"/>
        <v>0</v>
      </c>
      <c r="CG2600" s="277">
        <f t="shared" si="665"/>
        <v>0</v>
      </c>
      <c r="CH2600" s="277">
        <f t="shared" si="665"/>
        <v>0</v>
      </c>
      <c r="CI2600" s="278">
        <f t="shared" si="665"/>
        <v>0</v>
      </c>
      <c r="CJ2600" s="280">
        <f t="shared" si="666"/>
        <v>0</v>
      </c>
      <c r="CK2600" s="232">
        <f t="shared" si="667"/>
        <v>0</v>
      </c>
      <c r="CL2600" s="1"/>
    </row>
    <row r="2601" spans="1:90" ht="18" customHeight="1">
      <c r="A2601" s="1"/>
      <c r="B2601" s="1"/>
      <c r="C2601" s="314"/>
      <c r="D2601" s="287" t="str">
        <f t="shared" si="654"/>
        <v/>
      </c>
      <c r="E2601" s="449" t="str">
        <f t="shared" si="655"/>
        <v/>
      </c>
      <c r="F2601" s="450"/>
      <c r="G2601" s="451"/>
      <c r="H2601" s="452"/>
      <c r="I2601" s="453"/>
      <c r="J2601" s="453"/>
      <c r="K2601" s="453"/>
      <c r="L2601" s="453"/>
      <c r="M2601" s="454"/>
      <c r="N2601" s="455"/>
      <c r="O2601" s="456"/>
      <c r="P2601" s="456"/>
      <c r="Q2601" s="456"/>
      <c r="R2601" s="456"/>
      <c r="S2601" s="456"/>
      <c r="T2601" s="456"/>
      <c r="U2601" s="456"/>
      <c r="V2601" s="456"/>
      <c r="W2601" s="456"/>
      <c r="X2601" s="456"/>
      <c r="Y2601" s="456"/>
      <c r="Z2601" s="456"/>
      <c r="AA2601" s="456"/>
      <c r="AB2601" s="456"/>
      <c r="AC2601" s="456"/>
      <c r="AD2601" s="456"/>
      <c r="AE2601" s="457"/>
      <c r="AF2601" s="455"/>
      <c r="AG2601" s="456"/>
      <c r="AH2601" s="456"/>
      <c r="AI2601" s="456"/>
      <c r="AJ2601" s="456"/>
      <c r="AK2601" s="456"/>
      <c r="AL2601" s="456"/>
      <c r="AM2601" s="456"/>
      <c r="AN2601" s="457"/>
      <c r="AO2601" s="455"/>
      <c r="AP2601" s="456"/>
      <c r="AQ2601" s="456"/>
      <c r="AR2601" s="456"/>
      <c r="AS2601" s="456"/>
      <c r="AT2601" s="456"/>
      <c r="AU2601" s="456"/>
      <c r="AV2601" s="456"/>
      <c r="AW2601" s="456"/>
      <c r="AX2601" s="456"/>
      <c r="AY2601" s="456"/>
      <c r="AZ2601" s="456"/>
      <c r="BA2601" s="456"/>
      <c r="BB2601" s="456"/>
      <c r="BC2601" s="456"/>
      <c r="BD2601" s="456"/>
      <c r="BE2601" s="456"/>
      <c r="BF2601" s="456"/>
      <c r="BG2601" s="457"/>
      <c r="BH2601" s="458"/>
      <c r="BI2601" s="459"/>
      <c r="BJ2601" s="459"/>
      <c r="BK2601" s="459"/>
      <c r="BL2601" s="459"/>
      <c r="BM2601" s="460"/>
      <c r="BN2601" s="314"/>
      <c r="BO2601" s="314"/>
      <c r="BP2601" s="1"/>
      <c r="BQ2601" s="120">
        <f>IF($F$3="","",IF(N2601=$F$3,COUNTIF(BQ$23:BQ2600,"&gt;0")+1,0))</f>
        <v>0</v>
      </c>
      <c r="BR2601" s="1"/>
      <c r="BS2601" s="20" t="str">
        <f>IF($N2601="","",IF(VLOOKUP(VLOOKUP($N2601,IMPOSTAZIONI!$E$6:$I$13,5,FALSE),IMPOSTAZIONI!$B$25:$N$32,3,FALSE)=0,"",VLOOKUP(VLOOKUP($N2601,IMPOSTAZIONI!$E$6:$I$13,5,FALSE),IMPOSTAZIONI!$B$25:$N$32,3,FALSE)))</f>
        <v/>
      </c>
      <c r="BT2601" s="20" t="str">
        <f>IF($N2601="","",IF(VLOOKUP(VLOOKUP($N2601,IMPOSTAZIONI!$E$6:$I$13,5,FALSE),IMPOSTAZIONI!$B$25:$N$32,6,FALSE)=0,"",VLOOKUP(VLOOKUP($N2601,IMPOSTAZIONI!$E$6:$I$13,5,FALSE),IMPOSTAZIONI!$B$25:$N$32,6,FALSE)))</f>
        <v/>
      </c>
      <c r="BU2601" s="20" t="str">
        <f>IF($N2601="","",IF(VLOOKUP(VLOOKUP($N2601,IMPOSTAZIONI!$E$6:$I$13,5,FALSE),IMPOSTAZIONI!$B$25:$N$32,9,FALSE)=0,"",VLOOKUP(VLOOKUP($N2601,IMPOSTAZIONI!$E$6:$I$13,5,FALSE),IMPOSTAZIONI!$B$25:$N$32,9,FALSE)))</f>
        <v/>
      </c>
      <c r="BV2601" s="20" t="str">
        <f>IF($N2601="","",IF(VLOOKUP(VLOOKUP($N2601,IMPOSTAZIONI!$E$6:$I$13,5,FALSE),IMPOSTAZIONI!$B$25:$N$32,12,FALSE)=0,"",VLOOKUP(VLOOKUP($N2601,IMPOSTAZIONI!$E$6:$I$13,5,FALSE),IMPOSTAZIONI!$B$25:$N$32,12,FALSE)))</f>
        <v/>
      </c>
      <c r="BW2601" s="221" t="str">
        <f t="shared" si="656"/>
        <v/>
      </c>
      <c r="BX2601" s="221" t="str">
        <f t="shared" si="657"/>
        <v/>
      </c>
      <c r="BY2601" s="221">
        <f t="shared" si="658"/>
        <v>0</v>
      </c>
      <c r="BZ2601" s="231">
        <f t="shared" si="659"/>
        <v>0</v>
      </c>
      <c r="CA2601" s="246">
        <f t="shared" si="660"/>
        <v>0</v>
      </c>
      <c r="CB2601" s="246">
        <f t="shared" si="661"/>
        <v>0</v>
      </c>
      <c r="CC2601" s="246" t="str">
        <f t="shared" si="662"/>
        <v/>
      </c>
      <c r="CD2601" s="246">
        <f t="shared" si="663"/>
        <v>5</v>
      </c>
      <c r="CE2601" s="246">
        <f t="shared" si="664"/>
        <v>0</v>
      </c>
      <c r="CF2601" s="276">
        <f t="shared" si="665"/>
        <v>0</v>
      </c>
      <c r="CG2601" s="277">
        <f t="shared" si="665"/>
        <v>0</v>
      </c>
      <c r="CH2601" s="277">
        <f t="shared" si="665"/>
        <v>0</v>
      </c>
      <c r="CI2601" s="278">
        <f t="shared" si="665"/>
        <v>0</v>
      </c>
      <c r="CJ2601" s="280">
        <f t="shared" si="666"/>
        <v>0</v>
      </c>
      <c r="CK2601" s="232">
        <f t="shared" si="667"/>
        <v>0</v>
      </c>
      <c r="CL2601" s="1"/>
    </row>
    <row r="2602" spans="1:90" ht="18" customHeight="1">
      <c r="A2602" s="1"/>
      <c r="B2602" s="1"/>
      <c r="C2602" s="314"/>
      <c r="D2602" s="287" t="str">
        <f t="shared" si="654"/>
        <v/>
      </c>
      <c r="E2602" s="449" t="str">
        <f t="shared" si="655"/>
        <v/>
      </c>
      <c r="F2602" s="450"/>
      <c r="G2602" s="451"/>
      <c r="H2602" s="452"/>
      <c r="I2602" s="453"/>
      <c r="J2602" s="453"/>
      <c r="K2602" s="453"/>
      <c r="L2602" s="453"/>
      <c r="M2602" s="454"/>
      <c r="N2602" s="455"/>
      <c r="O2602" s="456"/>
      <c r="P2602" s="456"/>
      <c r="Q2602" s="456"/>
      <c r="R2602" s="456"/>
      <c r="S2602" s="456"/>
      <c r="T2602" s="456"/>
      <c r="U2602" s="456"/>
      <c r="V2602" s="456"/>
      <c r="W2602" s="456"/>
      <c r="X2602" s="456"/>
      <c r="Y2602" s="456"/>
      <c r="Z2602" s="456"/>
      <c r="AA2602" s="456"/>
      <c r="AB2602" s="456"/>
      <c r="AC2602" s="456"/>
      <c r="AD2602" s="456"/>
      <c r="AE2602" s="457"/>
      <c r="AF2602" s="455"/>
      <c r="AG2602" s="456"/>
      <c r="AH2602" s="456"/>
      <c r="AI2602" s="456"/>
      <c r="AJ2602" s="456"/>
      <c r="AK2602" s="456"/>
      <c r="AL2602" s="456"/>
      <c r="AM2602" s="456"/>
      <c r="AN2602" s="457"/>
      <c r="AO2602" s="455"/>
      <c r="AP2602" s="456"/>
      <c r="AQ2602" s="456"/>
      <c r="AR2602" s="456"/>
      <c r="AS2602" s="456"/>
      <c r="AT2602" s="456"/>
      <c r="AU2602" s="456"/>
      <c r="AV2602" s="456"/>
      <c r="AW2602" s="456"/>
      <c r="AX2602" s="456"/>
      <c r="AY2602" s="456"/>
      <c r="AZ2602" s="456"/>
      <c r="BA2602" s="456"/>
      <c r="BB2602" s="456"/>
      <c r="BC2602" s="456"/>
      <c r="BD2602" s="456"/>
      <c r="BE2602" s="456"/>
      <c r="BF2602" s="456"/>
      <c r="BG2602" s="457"/>
      <c r="BH2602" s="458"/>
      <c r="BI2602" s="459"/>
      <c r="BJ2602" s="459"/>
      <c r="BK2602" s="459"/>
      <c r="BL2602" s="459"/>
      <c r="BM2602" s="460"/>
      <c r="BN2602" s="314"/>
      <c r="BO2602" s="314"/>
      <c r="BP2602" s="1"/>
      <c r="BQ2602" s="120">
        <f>IF($F$3="","",IF(N2602=$F$3,COUNTIF(BQ$23:BQ2601,"&gt;0")+1,0))</f>
        <v>0</v>
      </c>
      <c r="BR2602" s="1"/>
      <c r="BS2602" s="20" t="str">
        <f>IF($N2602="","",IF(VLOOKUP(VLOOKUP($N2602,IMPOSTAZIONI!$E$6:$I$13,5,FALSE),IMPOSTAZIONI!$B$25:$N$32,3,FALSE)=0,"",VLOOKUP(VLOOKUP($N2602,IMPOSTAZIONI!$E$6:$I$13,5,FALSE),IMPOSTAZIONI!$B$25:$N$32,3,FALSE)))</f>
        <v/>
      </c>
      <c r="BT2602" s="20" t="str">
        <f>IF($N2602="","",IF(VLOOKUP(VLOOKUP($N2602,IMPOSTAZIONI!$E$6:$I$13,5,FALSE),IMPOSTAZIONI!$B$25:$N$32,6,FALSE)=0,"",VLOOKUP(VLOOKUP($N2602,IMPOSTAZIONI!$E$6:$I$13,5,FALSE),IMPOSTAZIONI!$B$25:$N$32,6,FALSE)))</f>
        <v/>
      </c>
      <c r="BU2602" s="20" t="str">
        <f>IF($N2602="","",IF(VLOOKUP(VLOOKUP($N2602,IMPOSTAZIONI!$E$6:$I$13,5,FALSE),IMPOSTAZIONI!$B$25:$N$32,9,FALSE)=0,"",VLOOKUP(VLOOKUP($N2602,IMPOSTAZIONI!$E$6:$I$13,5,FALSE),IMPOSTAZIONI!$B$25:$N$32,9,FALSE)))</f>
        <v/>
      </c>
      <c r="BV2602" s="20" t="str">
        <f>IF($N2602="","",IF(VLOOKUP(VLOOKUP($N2602,IMPOSTAZIONI!$E$6:$I$13,5,FALSE),IMPOSTAZIONI!$B$25:$N$32,12,FALSE)=0,"",VLOOKUP(VLOOKUP($N2602,IMPOSTAZIONI!$E$6:$I$13,5,FALSE),IMPOSTAZIONI!$B$25:$N$32,12,FALSE)))</f>
        <v/>
      </c>
      <c r="BW2602" s="221" t="str">
        <f t="shared" si="656"/>
        <v/>
      </c>
      <c r="BX2602" s="221" t="str">
        <f t="shared" si="657"/>
        <v/>
      </c>
      <c r="BY2602" s="221">
        <f t="shared" si="658"/>
        <v>0</v>
      </c>
      <c r="BZ2602" s="231">
        <f t="shared" si="659"/>
        <v>0</v>
      </c>
      <c r="CA2602" s="246">
        <f t="shared" si="660"/>
        <v>0</v>
      </c>
      <c r="CB2602" s="246">
        <f t="shared" si="661"/>
        <v>0</v>
      </c>
      <c r="CC2602" s="246" t="str">
        <f t="shared" si="662"/>
        <v/>
      </c>
      <c r="CD2602" s="246">
        <f t="shared" si="663"/>
        <v>5</v>
      </c>
      <c r="CE2602" s="246">
        <f t="shared" si="664"/>
        <v>0</v>
      </c>
      <c r="CF2602" s="276">
        <f t="shared" si="665"/>
        <v>0</v>
      </c>
      <c r="CG2602" s="277">
        <f t="shared" si="665"/>
        <v>0</v>
      </c>
      <c r="CH2602" s="277">
        <f t="shared" si="665"/>
        <v>0</v>
      </c>
      <c r="CI2602" s="278">
        <f t="shared" si="665"/>
        <v>0</v>
      </c>
      <c r="CJ2602" s="280">
        <f t="shared" si="666"/>
        <v>0</v>
      </c>
      <c r="CK2602" s="232">
        <f t="shared" si="667"/>
        <v>0</v>
      </c>
      <c r="CL2602" s="1"/>
    </row>
    <row r="2603" spans="1:90" ht="18" customHeight="1">
      <c r="A2603" s="1"/>
      <c r="B2603" s="1"/>
      <c r="C2603" s="314"/>
      <c r="D2603" s="287" t="str">
        <f t="shared" si="654"/>
        <v/>
      </c>
      <c r="E2603" s="449" t="str">
        <f t="shared" si="655"/>
        <v/>
      </c>
      <c r="F2603" s="450"/>
      <c r="G2603" s="451"/>
      <c r="H2603" s="452"/>
      <c r="I2603" s="453"/>
      <c r="J2603" s="453"/>
      <c r="K2603" s="453"/>
      <c r="L2603" s="453"/>
      <c r="M2603" s="454"/>
      <c r="N2603" s="455"/>
      <c r="O2603" s="456"/>
      <c r="P2603" s="456"/>
      <c r="Q2603" s="456"/>
      <c r="R2603" s="456"/>
      <c r="S2603" s="456"/>
      <c r="T2603" s="456"/>
      <c r="U2603" s="456"/>
      <c r="V2603" s="456"/>
      <c r="W2603" s="456"/>
      <c r="X2603" s="456"/>
      <c r="Y2603" s="456"/>
      <c r="Z2603" s="456"/>
      <c r="AA2603" s="456"/>
      <c r="AB2603" s="456"/>
      <c r="AC2603" s="456"/>
      <c r="AD2603" s="456"/>
      <c r="AE2603" s="457"/>
      <c r="AF2603" s="455"/>
      <c r="AG2603" s="456"/>
      <c r="AH2603" s="456"/>
      <c r="AI2603" s="456"/>
      <c r="AJ2603" s="456"/>
      <c r="AK2603" s="456"/>
      <c r="AL2603" s="456"/>
      <c r="AM2603" s="456"/>
      <c r="AN2603" s="457"/>
      <c r="AO2603" s="455"/>
      <c r="AP2603" s="456"/>
      <c r="AQ2603" s="456"/>
      <c r="AR2603" s="456"/>
      <c r="AS2603" s="456"/>
      <c r="AT2603" s="456"/>
      <c r="AU2603" s="456"/>
      <c r="AV2603" s="456"/>
      <c r="AW2603" s="456"/>
      <c r="AX2603" s="456"/>
      <c r="AY2603" s="456"/>
      <c r="AZ2603" s="456"/>
      <c r="BA2603" s="456"/>
      <c r="BB2603" s="456"/>
      <c r="BC2603" s="456"/>
      <c r="BD2603" s="456"/>
      <c r="BE2603" s="456"/>
      <c r="BF2603" s="456"/>
      <c r="BG2603" s="457"/>
      <c r="BH2603" s="458"/>
      <c r="BI2603" s="459"/>
      <c r="BJ2603" s="459"/>
      <c r="BK2603" s="459"/>
      <c r="BL2603" s="459"/>
      <c r="BM2603" s="460"/>
      <c r="BN2603" s="314"/>
      <c r="BO2603" s="314"/>
      <c r="BP2603" s="1"/>
      <c r="BQ2603" s="120">
        <f>IF($F$3="","",IF(N2603=$F$3,COUNTIF(BQ$23:BQ2602,"&gt;0")+1,0))</f>
        <v>0</v>
      </c>
      <c r="BR2603" s="1"/>
      <c r="BS2603" s="20" t="str">
        <f>IF($N2603="","",IF(VLOOKUP(VLOOKUP($N2603,IMPOSTAZIONI!$E$6:$I$13,5,FALSE),IMPOSTAZIONI!$B$25:$N$32,3,FALSE)=0,"",VLOOKUP(VLOOKUP($N2603,IMPOSTAZIONI!$E$6:$I$13,5,FALSE),IMPOSTAZIONI!$B$25:$N$32,3,FALSE)))</f>
        <v/>
      </c>
      <c r="BT2603" s="20" t="str">
        <f>IF($N2603="","",IF(VLOOKUP(VLOOKUP($N2603,IMPOSTAZIONI!$E$6:$I$13,5,FALSE),IMPOSTAZIONI!$B$25:$N$32,6,FALSE)=0,"",VLOOKUP(VLOOKUP($N2603,IMPOSTAZIONI!$E$6:$I$13,5,FALSE),IMPOSTAZIONI!$B$25:$N$32,6,FALSE)))</f>
        <v/>
      </c>
      <c r="BU2603" s="20" t="str">
        <f>IF($N2603="","",IF(VLOOKUP(VLOOKUP($N2603,IMPOSTAZIONI!$E$6:$I$13,5,FALSE),IMPOSTAZIONI!$B$25:$N$32,9,FALSE)=0,"",VLOOKUP(VLOOKUP($N2603,IMPOSTAZIONI!$E$6:$I$13,5,FALSE),IMPOSTAZIONI!$B$25:$N$32,9,FALSE)))</f>
        <v/>
      </c>
      <c r="BV2603" s="20" t="str">
        <f>IF($N2603="","",IF(VLOOKUP(VLOOKUP($N2603,IMPOSTAZIONI!$E$6:$I$13,5,FALSE),IMPOSTAZIONI!$B$25:$N$32,12,FALSE)=0,"",VLOOKUP(VLOOKUP($N2603,IMPOSTAZIONI!$E$6:$I$13,5,FALSE),IMPOSTAZIONI!$B$25:$N$32,12,FALSE)))</f>
        <v/>
      </c>
      <c r="BW2603" s="221" t="str">
        <f t="shared" si="656"/>
        <v/>
      </c>
      <c r="BX2603" s="221" t="str">
        <f t="shared" si="657"/>
        <v/>
      </c>
      <c r="BY2603" s="221">
        <f t="shared" si="658"/>
        <v>0</v>
      </c>
      <c r="BZ2603" s="231">
        <f t="shared" si="659"/>
        <v>0</v>
      </c>
      <c r="CA2603" s="246">
        <f t="shared" si="660"/>
        <v>0</v>
      </c>
      <c r="CB2603" s="246">
        <f t="shared" si="661"/>
        <v>0</v>
      </c>
      <c r="CC2603" s="246" t="str">
        <f t="shared" si="662"/>
        <v/>
      </c>
      <c r="CD2603" s="246">
        <f t="shared" si="663"/>
        <v>5</v>
      </c>
      <c r="CE2603" s="246">
        <f t="shared" si="664"/>
        <v>0</v>
      </c>
      <c r="CF2603" s="276">
        <f t="shared" si="665"/>
        <v>0</v>
      </c>
      <c r="CG2603" s="277">
        <f t="shared" si="665"/>
        <v>0</v>
      </c>
      <c r="CH2603" s="277">
        <f t="shared" si="665"/>
        <v>0</v>
      </c>
      <c r="CI2603" s="278">
        <f t="shared" si="665"/>
        <v>0</v>
      </c>
      <c r="CJ2603" s="280">
        <f t="shared" si="666"/>
        <v>0</v>
      </c>
      <c r="CK2603" s="232">
        <f t="shared" si="667"/>
        <v>0</v>
      </c>
      <c r="CL2603" s="1"/>
    </row>
    <row r="2604" spans="1:90" ht="18" customHeight="1">
      <c r="A2604" s="1"/>
      <c r="B2604" s="1"/>
      <c r="C2604" s="314"/>
      <c r="D2604" s="287" t="str">
        <f t="shared" si="654"/>
        <v/>
      </c>
      <c r="E2604" s="449" t="str">
        <f t="shared" si="655"/>
        <v/>
      </c>
      <c r="F2604" s="450"/>
      <c r="G2604" s="451"/>
      <c r="H2604" s="452"/>
      <c r="I2604" s="453"/>
      <c r="J2604" s="453"/>
      <c r="K2604" s="453"/>
      <c r="L2604" s="453"/>
      <c r="M2604" s="454"/>
      <c r="N2604" s="455"/>
      <c r="O2604" s="456"/>
      <c r="P2604" s="456"/>
      <c r="Q2604" s="456"/>
      <c r="R2604" s="456"/>
      <c r="S2604" s="456"/>
      <c r="T2604" s="456"/>
      <c r="U2604" s="456"/>
      <c r="V2604" s="456"/>
      <c r="W2604" s="456"/>
      <c r="X2604" s="456"/>
      <c r="Y2604" s="456"/>
      <c r="Z2604" s="456"/>
      <c r="AA2604" s="456"/>
      <c r="AB2604" s="456"/>
      <c r="AC2604" s="456"/>
      <c r="AD2604" s="456"/>
      <c r="AE2604" s="457"/>
      <c r="AF2604" s="455"/>
      <c r="AG2604" s="456"/>
      <c r="AH2604" s="456"/>
      <c r="AI2604" s="456"/>
      <c r="AJ2604" s="456"/>
      <c r="AK2604" s="456"/>
      <c r="AL2604" s="456"/>
      <c r="AM2604" s="456"/>
      <c r="AN2604" s="457"/>
      <c r="AO2604" s="455"/>
      <c r="AP2604" s="456"/>
      <c r="AQ2604" s="456"/>
      <c r="AR2604" s="456"/>
      <c r="AS2604" s="456"/>
      <c r="AT2604" s="456"/>
      <c r="AU2604" s="456"/>
      <c r="AV2604" s="456"/>
      <c r="AW2604" s="456"/>
      <c r="AX2604" s="456"/>
      <c r="AY2604" s="456"/>
      <c r="AZ2604" s="456"/>
      <c r="BA2604" s="456"/>
      <c r="BB2604" s="456"/>
      <c r="BC2604" s="456"/>
      <c r="BD2604" s="456"/>
      <c r="BE2604" s="456"/>
      <c r="BF2604" s="456"/>
      <c r="BG2604" s="457"/>
      <c r="BH2604" s="458"/>
      <c r="BI2604" s="459"/>
      <c r="BJ2604" s="459"/>
      <c r="BK2604" s="459"/>
      <c r="BL2604" s="459"/>
      <c r="BM2604" s="460"/>
      <c r="BN2604" s="314"/>
      <c r="BO2604" s="314"/>
      <c r="BP2604" s="1"/>
      <c r="BQ2604" s="120">
        <f>IF($F$3="","",IF(N2604=$F$3,COUNTIF(BQ$23:BQ2603,"&gt;0")+1,0))</f>
        <v>0</v>
      </c>
      <c r="BR2604" s="1"/>
      <c r="BS2604" s="20" t="str">
        <f>IF($N2604="","",IF(VLOOKUP(VLOOKUP($N2604,IMPOSTAZIONI!$E$6:$I$13,5,FALSE),IMPOSTAZIONI!$B$25:$N$32,3,FALSE)=0,"",VLOOKUP(VLOOKUP($N2604,IMPOSTAZIONI!$E$6:$I$13,5,FALSE),IMPOSTAZIONI!$B$25:$N$32,3,FALSE)))</f>
        <v/>
      </c>
      <c r="BT2604" s="20" t="str">
        <f>IF($N2604="","",IF(VLOOKUP(VLOOKUP($N2604,IMPOSTAZIONI!$E$6:$I$13,5,FALSE),IMPOSTAZIONI!$B$25:$N$32,6,FALSE)=0,"",VLOOKUP(VLOOKUP($N2604,IMPOSTAZIONI!$E$6:$I$13,5,FALSE),IMPOSTAZIONI!$B$25:$N$32,6,FALSE)))</f>
        <v/>
      </c>
      <c r="BU2604" s="20" t="str">
        <f>IF($N2604="","",IF(VLOOKUP(VLOOKUP($N2604,IMPOSTAZIONI!$E$6:$I$13,5,FALSE),IMPOSTAZIONI!$B$25:$N$32,9,FALSE)=0,"",VLOOKUP(VLOOKUP($N2604,IMPOSTAZIONI!$E$6:$I$13,5,FALSE),IMPOSTAZIONI!$B$25:$N$32,9,FALSE)))</f>
        <v/>
      </c>
      <c r="BV2604" s="20" t="str">
        <f>IF($N2604="","",IF(VLOOKUP(VLOOKUP($N2604,IMPOSTAZIONI!$E$6:$I$13,5,FALSE),IMPOSTAZIONI!$B$25:$N$32,12,FALSE)=0,"",VLOOKUP(VLOOKUP($N2604,IMPOSTAZIONI!$E$6:$I$13,5,FALSE),IMPOSTAZIONI!$B$25:$N$32,12,FALSE)))</f>
        <v/>
      </c>
      <c r="BW2604" s="221" t="str">
        <f t="shared" si="656"/>
        <v/>
      </c>
      <c r="BX2604" s="221" t="str">
        <f t="shared" si="657"/>
        <v/>
      </c>
      <c r="BY2604" s="221">
        <f t="shared" si="658"/>
        <v>0</v>
      </c>
      <c r="BZ2604" s="231">
        <f t="shared" si="659"/>
        <v>0</v>
      </c>
      <c r="CA2604" s="246">
        <f t="shared" si="660"/>
        <v>0</v>
      </c>
      <c r="CB2604" s="246">
        <f t="shared" si="661"/>
        <v>0</v>
      </c>
      <c r="CC2604" s="246" t="str">
        <f t="shared" si="662"/>
        <v/>
      </c>
      <c r="CD2604" s="246">
        <f t="shared" si="663"/>
        <v>5</v>
      </c>
      <c r="CE2604" s="246">
        <f t="shared" si="664"/>
        <v>0</v>
      </c>
      <c r="CF2604" s="276">
        <f t="shared" si="665"/>
        <v>0</v>
      </c>
      <c r="CG2604" s="277">
        <f t="shared" si="665"/>
        <v>0</v>
      </c>
      <c r="CH2604" s="277">
        <f t="shared" si="665"/>
        <v>0</v>
      </c>
      <c r="CI2604" s="278">
        <f t="shared" si="665"/>
        <v>0</v>
      </c>
      <c r="CJ2604" s="280">
        <f t="shared" si="666"/>
        <v>0</v>
      </c>
      <c r="CK2604" s="232">
        <f t="shared" si="667"/>
        <v>0</v>
      </c>
      <c r="CL2604" s="1"/>
    </row>
    <row r="2605" spans="1:90" ht="18" customHeight="1">
      <c r="A2605" s="1"/>
      <c r="B2605" s="1"/>
      <c r="C2605" s="314"/>
      <c r="D2605" s="287" t="str">
        <f t="shared" si="654"/>
        <v/>
      </c>
      <c r="E2605" s="449" t="str">
        <f t="shared" si="655"/>
        <v/>
      </c>
      <c r="F2605" s="450"/>
      <c r="G2605" s="451"/>
      <c r="H2605" s="452"/>
      <c r="I2605" s="453"/>
      <c r="J2605" s="453"/>
      <c r="K2605" s="453"/>
      <c r="L2605" s="453"/>
      <c r="M2605" s="454"/>
      <c r="N2605" s="455"/>
      <c r="O2605" s="456"/>
      <c r="P2605" s="456"/>
      <c r="Q2605" s="456"/>
      <c r="R2605" s="456"/>
      <c r="S2605" s="456"/>
      <c r="T2605" s="456"/>
      <c r="U2605" s="456"/>
      <c r="V2605" s="456"/>
      <c r="W2605" s="456"/>
      <c r="X2605" s="456"/>
      <c r="Y2605" s="456"/>
      <c r="Z2605" s="456"/>
      <c r="AA2605" s="456"/>
      <c r="AB2605" s="456"/>
      <c r="AC2605" s="456"/>
      <c r="AD2605" s="456"/>
      <c r="AE2605" s="457"/>
      <c r="AF2605" s="455"/>
      <c r="AG2605" s="456"/>
      <c r="AH2605" s="456"/>
      <c r="AI2605" s="456"/>
      <c r="AJ2605" s="456"/>
      <c r="AK2605" s="456"/>
      <c r="AL2605" s="456"/>
      <c r="AM2605" s="456"/>
      <c r="AN2605" s="457"/>
      <c r="AO2605" s="455"/>
      <c r="AP2605" s="456"/>
      <c r="AQ2605" s="456"/>
      <c r="AR2605" s="456"/>
      <c r="AS2605" s="456"/>
      <c r="AT2605" s="456"/>
      <c r="AU2605" s="456"/>
      <c r="AV2605" s="456"/>
      <c r="AW2605" s="456"/>
      <c r="AX2605" s="456"/>
      <c r="AY2605" s="456"/>
      <c r="AZ2605" s="456"/>
      <c r="BA2605" s="456"/>
      <c r="BB2605" s="456"/>
      <c r="BC2605" s="456"/>
      <c r="BD2605" s="456"/>
      <c r="BE2605" s="456"/>
      <c r="BF2605" s="456"/>
      <c r="BG2605" s="457"/>
      <c r="BH2605" s="458"/>
      <c r="BI2605" s="459"/>
      <c r="BJ2605" s="459"/>
      <c r="BK2605" s="459"/>
      <c r="BL2605" s="459"/>
      <c r="BM2605" s="460"/>
      <c r="BN2605" s="314"/>
      <c r="BO2605" s="314"/>
      <c r="BP2605" s="1"/>
      <c r="BQ2605" s="120">
        <f>IF($F$3="","",IF(N2605=$F$3,COUNTIF(BQ$23:BQ2604,"&gt;0")+1,0))</f>
        <v>0</v>
      </c>
      <c r="BR2605" s="1"/>
      <c r="BS2605" s="20" t="str">
        <f>IF($N2605="","",IF(VLOOKUP(VLOOKUP($N2605,IMPOSTAZIONI!$E$6:$I$13,5,FALSE),IMPOSTAZIONI!$B$25:$N$32,3,FALSE)=0,"",VLOOKUP(VLOOKUP($N2605,IMPOSTAZIONI!$E$6:$I$13,5,FALSE),IMPOSTAZIONI!$B$25:$N$32,3,FALSE)))</f>
        <v/>
      </c>
      <c r="BT2605" s="20" t="str">
        <f>IF($N2605="","",IF(VLOOKUP(VLOOKUP($N2605,IMPOSTAZIONI!$E$6:$I$13,5,FALSE),IMPOSTAZIONI!$B$25:$N$32,6,FALSE)=0,"",VLOOKUP(VLOOKUP($N2605,IMPOSTAZIONI!$E$6:$I$13,5,FALSE),IMPOSTAZIONI!$B$25:$N$32,6,FALSE)))</f>
        <v/>
      </c>
      <c r="BU2605" s="20" t="str">
        <f>IF($N2605="","",IF(VLOOKUP(VLOOKUP($N2605,IMPOSTAZIONI!$E$6:$I$13,5,FALSE),IMPOSTAZIONI!$B$25:$N$32,9,FALSE)=0,"",VLOOKUP(VLOOKUP($N2605,IMPOSTAZIONI!$E$6:$I$13,5,FALSE),IMPOSTAZIONI!$B$25:$N$32,9,FALSE)))</f>
        <v/>
      </c>
      <c r="BV2605" s="20" t="str">
        <f>IF($N2605="","",IF(VLOOKUP(VLOOKUP($N2605,IMPOSTAZIONI!$E$6:$I$13,5,FALSE),IMPOSTAZIONI!$B$25:$N$32,12,FALSE)=0,"",VLOOKUP(VLOOKUP($N2605,IMPOSTAZIONI!$E$6:$I$13,5,FALSE),IMPOSTAZIONI!$B$25:$N$32,12,FALSE)))</f>
        <v/>
      </c>
      <c r="BW2605" s="221" t="str">
        <f t="shared" si="656"/>
        <v/>
      </c>
      <c r="BX2605" s="221" t="str">
        <f t="shared" si="657"/>
        <v/>
      </c>
      <c r="BY2605" s="221">
        <f t="shared" si="658"/>
        <v>0</v>
      </c>
      <c r="BZ2605" s="231">
        <f t="shared" si="659"/>
        <v>0</v>
      </c>
      <c r="CA2605" s="246">
        <f t="shared" si="660"/>
        <v>0</v>
      </c>
      <c r="CB2605" s="246">
        <f t="shared" si="661"/>
        <v>0</v>
      </c>
      <c r="CC2605" s="246" t="str">
        <f t="shared" si="662"/>
        <v/>
      </c>
      <c r="CD2605" s="246">
        <f t="shared" si="663"/>
        <v>5</v>
      </c>
      <c r="CE2605" s="246">
        <f t="shared" si="664"/>
        <v>0</v>
      </c>
      <c r="CF2605" s="276">
        <f t="shared" si="665"/>
        <v>0</v>
      </c>
      <c r="CG2605" s="277">
        <f t="shared" si="665"/>
        <v>0</v>
      </c>
      <c r="CH2605" s="277">
        <f t="shared" si="665"/>
        <v>0</v>
      </c>
      <c r="CI2605" s="278">
        <f t="shared" si="665"/>
        <v>0</v>
      </c>
      <c r="CJ2605" s="280">
        <f t="shared" si="666"/>
        <v>0</v>
      </c>
      <c r="CK2605" s="232">
        <f t="shared" si="667"/>
        <v>0</v>
      </c>
      <c r="CL2605" s="1"/>
    </row>
    <row r="2606" spans="1:90" ht="18" customHeight="1">
      <c r="A2606" s="1"/>
      <c r="B2606" s="1"/>
      <c r="C2606" s="314"/>
      <c r="D2606" s="287" t="str">
        <f t="shared" si="654"/>
        <v/>
      </c>
      <c r="E2606" s="449" t="str">
        <f t="shared" si="655"/>
        <v/>
      </c>
      <c r="F2606" s="450"/>
      <c r="G2606" s="451"/>
      <c r="H2606" s="452"/>
      <c r="I2606" s="453"/>
      <c r="J2606" s="453"/>
      <c r="K2606" s="453"/>
      <c r="L2606" s="453"/>
      <c r="M2606" s="454"/>
      <c r="N2606" s="455"/>
      <c r="O2606" s="456"/>
      <c r="P2606" s="456"/>
      <c r="Q2606" s="456"/>
      <c r="R2606" s="456"/>
      <c r="S2606" s="456"/>
      <c r="T2606" s="456"/>
      <c r="U2606" s="456"/>
      <c r="V2606" s="456"/>
      <c r="W2606" s="456"/>
      <c r="X2606" s="456"/>
      <c r="Y2606" s="456"/>
      <c r="Z2606" s="456"/>
      <c r="AA2606" s="456"/>
      <c r="AB2606" s="456"/>
      <c r="AC2606" s="456"/>
      <c r="AD2606" s="456"/>
      <c r="AE2606" s="457"/>
      <c r="AF2606" s="455"/>
      <c r="AG2606" s="456"/>
      <c r="AH2606" s="456"/>
      <c r="AI2606" s="456"/>
      <c r="AJ2606" s="456"/>
      <c r="AK2606" s="456"/>
      <c r="AL2606" s="456"/>
      <c r="AM2606" s="456"/>
      <c r="AN2606" s="457"/>
      <c r="AO2606" s="455"/>
      <c r="AP2606" s="456"/>
      <c r="AQ2606" s="456"/>
      <c r="AR2606" s="456"/>
      <c r="AS2606" s="456"/>
      <c r="AT2606" s="456"/>
      <c r="AU2606" s="456"/>
      <c r="AV2606" s="456"/>
      <c r="AW2606" s="456"/>
      <c r="AX2606" s="456"/>
      <c r="AY2606" s="456"/>
      <c r="AZ2606" s="456"/>
      <c r="BA2606" s="456"/>
      <c r="BB2606" s="456"/>
      <c r="BC2606" s="456"/>
      <c r="BD2606" s="456"/>
      <c r="BE2606" s="456"/>
      <c r="BF2606" s="456"/>
      <c r="BG2606" s="457"/>
      <c r="BH2606" s="458"/>
      <c r="BI2606" s="459"/>
      <c r="BJ2606" s="459"/>
      <c r="BK2606" s="459"/>
      <c r="BL2606" s="459"/>
      <c r="BM2606" s="460"/>
      <c r="BN2606" s="314"/>
      <c r="BO2606" s="314"/>
      <c r="BP2606" s="1"/>
      <c r="BQ2606" s="120">
        <f>IF($F$3="","",IF(N2606=$F$3,COUNTIF(BQ$23:BQ2605,"&gt;0")+1,0))</f>
        <v>0</v>
      </c>
      <c r="BR2606" s="1"/>
      <c r="BS2606" s="20" t="str">
        <f>IF($N2606="","",IF(VLOOKUP(VLOOKUP($N2606,IMPOSTAZIONI!$E$6:$I$13,5,FALSE),IMPOSTAZIONI!$B$25:$N$32,3,FALSE)=0,"",VLOOKUP(VLOOKUP($N2606,IMPOSTAZIONI!$E$6:$I$13,5,FALSE),IMPOSTAZIONI!$B$25:$N$32,3,FALSE)))</f>
        <v/>
      </c>
      <c r="BT2606" s="20" t="str">
        <f>IF($N2606="","",IF(VLOOKUP(VLOOKUP($N2606,IMPOSTAZIONI!$E$6:$I$13,5,FALSE),IMPOSTAZIONI!$B$25:$N$32,6,FALSE)=0,"",VLOOKUP(VLOOKUP($N2606,IMPOSTAZIONI!$E$6:$I$13,5,FALSE),IMPOSTAZIONI!$B$25:$N$32,6,FALSE)))</f>
        <v/>
      </c>
      <c r="BU2606" s="20" t="str">
        <f>IF($N2606="","",IF(VLOOKUP(VLOOKUP($N2606,IMPOSTAZIONI!$E$6:$I$13,5,FALSE),IMPOSTAZIONI!$B$25:$N$32,9,FALSE)=0,"",VLOOKUP(VLOOKUP($N2606,IMPOSTAZIONI!$E$6:$I$13,5,FALSE),IMPOSTAZIONI!$B$25:$N$32,9,FALSE)))</f>
        <v/>
      </c>
      <c r="BV2606" s="20" t="str">
        <f>IF($N2606="","",IF(VLOOKUP(VLOOKUP($N2606,IMPOSTAZIONI!$E$6:$I$13,5,FALSE),IMPOSTAZIONI!$B$25:$N$32,12,FALSE)=0,"",VLOOKUP(VLOOKUP($N2606,IMPOSTAZIONI!$E$6:$I$13,5,FALSE),IMPOSTAZIONI!$B$25:$N$32,12,FALSE)))</f>
        <v/>
      </c>
      <c r="BW2606" s="221" t="str">
        <f t="shared" si="656"/>
        <v/>
      </c>
      <c r="BX2606" s="221" t="str">
        <f t="shared" si="657"/>
        <v/>
      </c>
      <c r="BY2606" s="221">
        <f t="shared" si="658"/>
        <v>0</v>
      </c>
      <c r="BZ2606" s="231">
        <f t="shared" si="659"/>
        <v>0</v>
      </c>
      <c r="CA2606" s="246">
        <f t="shared" si="660"/>
        <v>0</v>
      </c>
      <c r="CB2606" s="246">
        <f t="shared" si="661"/>
        <v>0</v>
      </c>
      <c r="CC2606" s="246" t="str">
        <f t="shared" si="662"/>
        <v/>
      </c>
      <c r="CD2606" s="246">
        <f t="shared" si="663"/>
        <v>5</v>
      </c>
      <c r="CE2606" s="246">
        <f t="shared" si="664"/>
        <v>0</v>
      </c>
      <c r="CF2606" s="276">
        <f t="shared" si="665"/>
        <v>0</v>
      </c>
      <c r="CG2606" s="277">
        <f t="shared" si="665"/>
        <v>0</v>
      </c>
      <c r="CH2606" s="277">
        <f t="shared" si="665"/>
        <v>0</v>
      </c>
      <c r="CI2606" s="278">
        <f t="shared" si="665"/>
        <v>0</v>
      </c>
      <c r="CJ2606" s="280">
        <f t="shared" si="666"/>
        <v>0</v>
      </c>
      <c r="CK2606" s="232">
        <f t="shared" si="667"/>
        <v>0</v>
      </c>
      <c r="CL2606" s="1"/>
    </row>
    <row r="2607" spans="1:90" ht="18" customHeight="1">
      <c r="A2607" s="1"/>
      <c r="B2607" s="1"/>
      <c r="C2607" s="314"/>
      <c r="D2607" s="287" t="str">
        <f t="shared" si="654"/>
        <v/>
      </c>
      <c r="E2607" s="449" t="str">
        <f t="shared" si="655"/>
        <v/>
      </c>
      <c r="F2607" s="450"/>
      <c r="G2607" s="451"/>
      <c r="H2607" s="452"/>
      <c r="I2607" s="453"/>
      <c r="J2607" s="453"/>
      <c r="K2607" s="453"/>
      <c r="L2607" s="453"/>
      <c r="M2607" s="454"/>
      <c r="N2607" s="455"/>
      <c r="O2607" s="456"/>
      <c r="P2607" s="456"/>
      <c r="Q2607" s="456"/>
      <c r="R2607" s="456"/>
      <c r="S2607" s="456"/>
      <c r="T2607" s="456"/>
      <c r="U2607" s="456"/>
      <c r="V2607" s="456"/>
      <c r="W2607" s="456"/>
      <c r="X2607" s="456"/>
      <c r="Y2607" s="456"/>
      <c r="Z2607" s="456"/>
      <c r="AA2607" s="456"/>
      <c r="AB2607" s="456"/>
      <c r="AC2607" s="456"/>
      <c r="AD2607" s="456"/>
      <c r="AE2607" s="457"/>
      <c r="AF2607" s="455"/>
      <c r="AG2607" s="456"/>
      <c r="AH2607" s="456"/>
      <c r="AI2607" s="456"/>
      <c r="AJ2607" s="456"/>
      <c r="AK2607" s="456"/>
      <c r="AL2607" s="456"/>
      <c r="AM2607" s="456"/>
      <c r="AN2607" s="457"/>
      <c r="AO2607" s="455"/>
      <c r="AP2607" s="456"/>
      <c r="AQ2607" s="456"/>
      <c r="AR2607" s="456"/>
      <c r="AS2607" s="456"/>
      <c r="AT2607" s="456"/>
      <c r="AU2607" s="456"/>
      <c r="AV2607" s="456"/>
      <c r="AW2607" s="456"/>
      <c r="AX2607" s="456"/>
      <c r="AY2607" s="456"/>
      <c r="AZ2607" s="456"/>
      <c r="BA2607" s="456"/>
      <c r="BB2607" s="456"/>
      <c r="BC2607" s="456"/>
      <c r="BD2607" s="456"/>
      <c r="BE2607" s="456"/>
      <c r="BF2607" s="456"/>
      <c r="BG2607" s="457"/>
      <c r="BH2607" s="458"/>
      <c r="BI2607" s="459"/>
      <c r="BJ2607" s="459"/>
      <c r="BK2607" s="459"/>
      <c r="BL2607" s="459"/>
      <c r="BM2607" s="460"/>
      <c r="BN2607" s="314"/>
      <c r="BO2607" s="314"/>
      <c r="BP2607" s="1"/>
      <c r="BQ2607" s="120">
        <f>IF($F$3="","",IF(N2607=$F$3,COUNTIF(BQ$23:BQ2606,"&gt;0")+1,0))</f>
        <v>0</v>
      </c>
      <c r="BR2607" s="1"/>
      <c r="BS2607" s="20" t="str">
        <f>IF($N2607="","",IF(VLOOKUP(VLOOKUP($N2607,IMPOSTAZIONI!$E$6:$I$13,5,FALSE),IMPOSTAZIONI!$B$25:$N$32,3,FALSE)=0,"",VLOOKUP(VLOOKUP($N2607,IMPOSTAZIONI!$E$6:$I$13,5,FALSE),IMPOSTAZIONI!$B$25:$N$32,3,FALSE)))</f>
        <v/>
      </c>
      <c r="BT2607" s="20" t="str">
        <f>IF($N2607="","",IF(VLOOKUP(VLOOKUP($N2607,IMPOSTAZIONI!$E$6:$I$13,5,FALSE),IMPOSTAZIONI!$B$25:$N$32,6,FALSE)=0,"",VLOOKUP(VLOOKUP($N2607,IMPOSTAZIONI!$E$6:$I$13,5,FALSE),IMPOSTAZIONI!$B$25:$N$32,6,FALSE)))</f>
        <v/>
      </c>
      <c r="BU2607" s="20" t="str">
        <f>IF($N2607="","",IF(VLOOKUP(VLOOKUP($N2607,IMPOSTAZIONI!$E$6:$I$13,5,FALSE),IMPOSTAZIONI!$B$25:$N$32,9,FALSE)=0,"",VLOOKUP(VLOOKUP($N2607,IMPOSTAZIONI!$E$6:$I$13,5,FALSE),IMPOSTAZIONI!$B$25:$N$32,9,FALSE)))</f>
        <v/>
      </c>
      <c r="BV2607" s="20" t="str">
        <f>IF($N2607="","",IF(VLOOKUP(VLOOKUP($N2607,IMPOSTAZIONI!$E$6:$I$13,5,FALSE),IMPOSTAZIONI!$B$25:$N$32,12,FALSE)=0,"",VLOOKUP(VLOOKUP($N2607,IMPOSTAZIONI!$E$6:$I$13,5,FALSE),IMPOSTAZIONI!$B$25:$N$32,12,FALSE)))</f>
        <v/>
      </c>
      <c r="BW2607" s="221" t="str">
        <f t="shared" si="656"/>
        <v/>
      </c>
      <c r="BX2607" s="221" t="str">
        <f t="shared" si="657"/>
        <v/>
      </c>
      <c r="BY2607" s="221">
        <f t="shared" si="658"/>
        <v>0</v>
      </c>
      <c r="BZ2607" s="231">
        <f t="shared" si="659"/>
        <v>0</v>
      </c>
      <c r="CA2607" s="246">
        <f t="shared" si="660"/>
        <v>0</v>
      </c>
      <c r="CB2607" s="246">
        <f t="shared" si="661"/>
        <v>0</v>
      </c>
      <c r="CC2607" s="246" t="str">
        <f t="shared" si="662"/>
        <v/>
      </c>
      <c r="CD2607" s="246">
        <f t="shared" si="663"/>
        <v>5</v>
      </c>
      <c r="CE2607" s="246">
        <f t="shared" si="664"/>
        <v>0</v>
      </c>
      <c r="CF2607" s="276">
        <f t="shared" si="665"/>
        <v>0</v>
      </c>
      <c r="CG2607" s="277">
        <f t="shared" si="665"/>
        <v>0</v>
      </c>
      <c r="CH2607" s="277">
        <f t="shared" si="665"/>
        <v>0</v>
      </c>
      <c r="CI2607" s="278">
        <f t="shared" si="665"/>
        <v>0</v>
      </c>
      <c r="CJ2607" s="280">
        <f t="shared" si="666"/>
        <v>0</v>
      </c>
      <c r="CK2607" s="232">
        <f t="shared" si="667"/>
        <v>0</v>
      </c>
      <c r="CL2607" s="1"/>
    </row>
    <row r="2608" spans="1:90" ht="18" customHeight="1">
      <c r="A2608" s="1"/>
      <c r="B2608" s="1"/>
      <c r="C2608" s="314"/>
      <c r="D2608" s="287" t="str">
        <f t="shared" si="654"/>
        <v/>
      </c>
      <c r="E2608" s="449" t="str">
        <f t="shared" si="655"/>
        <v/>
      </c>
      <c r="F2608" s="450"/>
      <c r="G2608" s="451"/>
      <c r="H2608" s="452"/>
      <c r="I2608" s="453"/>
      <c r="J2608" s="453"/>
      <c r="K2608" s="453"/>
      <c r="L2608" s="453"/>
      <c r="M2608" s="454"/>
      <c r="N2608" s="455"/>
      <c r="O2608" s="456"/>
      <c r="P2608" s="456"/>
      <c r="Q2608" s="456"/>
      <c r="R2608" s="456"/>
      <c r="S2608" s="456"/>
      <c r="T2608" s="456"/>
      <c r="U2608" s="456"/>
      <c r="V2608" s="456"/>
      <c r="W2608" s="456"/>
      <c r="X2608" s="456"/>
      <c r="Y2608" s="456"/>
      <c r="Z2608" s="456"/>
      <c r="AA2608" s="456"/>
      <c r="AB2608" s="456"/>
      <c r="AC2608" s="456"/>
      <c r="AD2608" s="456"/>
      <c r="AE2608" s="457"/>
      <c r="AF2608" s="455"/>
      <c r="AG2608" s="456"/>
      <c r="AH2608" s="456"/>
      <c r="AI2608" s="456"/>
      <c r="AJ2608" s="456"/>
      <c r="AK2608" s="456"/>
      <c r="AL2608" s="456"/>
      <c r="AM2608" s="456"/>
      <c r="AN2608" s="457"/>
      <c r="AO2608" s="455"/>
      <c r="AP2608" s="456"/>
      <c r="AQ2608" s="456"/>
      <c r="AR2608" s="456"/>
      <c r="AS2608" s="456"/>
      <c r="AT2608" s="456"/>
      <c r="AU2608" s="456"/>
      <c r="AV2608" s="456"/>
      <c r="AW2608" s="456"/>
      <c r="AX2608" s="456"/>
      <c r="AY2608" s="456"/>
      <c r="AZ2608" s="456"/>
      <c r="BA2608" s="456"/>
      <c r="BB2608" s="456"/>
      <c r="BC2608" s="456"/>
      <c r="BD2608" s="456"/>
      <c r="BE2608" s="456"/>
      <c r="BF2608" s="456"/>
      <c r="BG2608" s="457"/>
      <c r="BH2608" s="458"/>
      <c r="BI2608" s="459"/>
      <c r="BJ2608" s="459"/>
      <c r="BK2608" s="459"/>
      <c r="BL2608" s="459"/>
      <c r="BM2608" s="460"/>
      <c r="BN2608" s="314"/>
      <c r="BO2608" s="314"/>
      <c r="BP2608" s="1"/>
      <c r="BQ2608" s="120">
        <f>IF($F$3="","",IF(N2608=$F$3,COUNTIF(BQ$23:BQ2607,"&gt;0")+1,0))</f>
        <v>0</v>
      </c>
      <c r="BR2608" s="1"/>
      <c r="BS2608" s="20" t="str">
        <f>IF($N2608="","",IF(VLOOKUP(VLOOKUP($N2608,IMPOSTAZIONI!$E$6:$I$13,5,FALSE),IMPOSTAZIONI!$B$25:$N$32,3,FALSE)=0,"",VLOOKUP(VLOOKUP($N2608,IMPOSTAZIONI!$E$6:$I$13,5,FALSE),IMPOSTAZIONI!$B$25:$N$32,3,FALSE)))</f>
        <v/>
      </c>
      <c r="BT2608" s="20" t="str">
        <f>IF($N2608="","",IF(VLOOKUP(VLOOKUP($N2608,IMPOSTAZIONI!$E$6:$I$13,5,FALSE),IMPOSTAZIONI!$B$25:$N$32,6,FALSE)=0,"",VLOOKUP(VLOOKUP($N2608,IMPOSTAZIONI!$E$6:$I$13,5,FALSE),IMPOSTAZIONI!$B$25:$N$32,6,FALSE)))</f>
        <v/>
      </c>
      <c r="BU2608" s="20" t="str">
        <f>IF($N2608="","",IF(VLOOKUP(VLOOKUP($N2608,IMPOSTAZIONI!$E$6:$I$13,5,FALSE),IMPOSTAZIONI!$B$25:$N$32,9,FALSE)=0,"",VLOOKUP(VLOOKUP($N2608,IMPOSTAZIONI!$E$6:$I$13,5,FALSE),IMPOSTAZIONI!$B$25:$N$32,9,FALSE)))</f>
        <v/>
      </c>
      <c r="BV2608" s="20" t="str">
        <f>IF($N2608="","",IF(VLOOKUP(VLOOKUP($N2608,IMPOSTAZIONI!$E$6:$I$13,5,FALSE),IMPOSTAZIONI!$B$25:$N$32,12,FALSE)=0,"",VLOOKUP(VLOOKUP($N2608,IMPOSTAZIONI!$E$6:$I$13,5,FALSE),IMPOSTAZIONI!$B$25:$N$32,12,FALSE)))</f>
        <v/>
      </c>
      <c r="BW2608" s="221" t="str">
        <f t="shared" si="656"/>
        <v/>
      </c>
      <c r="BX2608" s="221" t="str">
        <f t="shared" si="657"/>
        <v/>
      </c>
      <c r="BY2608" s="221">
        <f t="shared" si="658"/>
        <v>0</v>
      </c>
      <c r="BZ2608" s="231">
        <f t="shared" si="659"/>
        <v>0</v>
      </c>
      <c r="CA2608" s="246">
        <f t="shared" si="660"/>
        <v>0</v>
      </c>
      <c r="CB2608" s="246">
        <f t="shared" si="661"/>
        <v>0</v>
      </c>
      <c r="CC2608" s="246" t="str">
        <f t="shared" si="662"/>
        <v/>
      </c>
      <c r="CD2608" s="246">
        <f t="shared" si="663"/>
        <v>5</v>
      </c>
      <c r="CE2608" s="246">
        <f t="shared" si="664"/>
        <v>0</v>
      </c>
      <c r="CF2608" s="276">
        <f t="shared" si="665"/>
        <v>0</v>
      </c>
      <c r="CG2608" s="277">
        <f t="shared" si="665"/>
        <v>0</v>
      </c>
      <c r="CH2608" s="277">
        <f t="shared" si="665"/>
        <v>0</v>
      </c>
      <c r="CI2608" s="278">
        <f t="shared" si="665"/>
        <v>0</v>
      </c>
      <c r="CJ2608" s="280">
        <f t="shared" si="666"/>
        <v>0</v>
      </c>
      <c r="CK2608" s="232">
        <f t="shared" si="667"/>
        <v>0</v>
      </c>
      <c r="CL2608" s="1"/>
    </row>
    <row r="2609" spans="1:90" ht="18" customHeight="1">
      <c r="A2609" s="1"/>
      <c r="B2609" s="1"/>
      <c r="C2609" s="314"/>
      <c r="D2609" s="287" t="str">
        <f t="shared" ref="D2609:D2672" si="668">IF(BY2609=1,"Errore",IF(BY2609=2,"+ EVN nel gg.",""))</f>
        <v/>
      </c>
      <c r="E2609" s="449" t="str">
        <f t="shared" si="655"/>
        <v/>
      </c>
      <c r="F2609" s="450"/>
      <c r="G2609" s="451"/>
      <c r="H2609" s="452"/>
      <c r="I2609" s="453"/>
      <c r="J2609" s="453"/>
      <c r="K2609" s="453"/>
      <c r="L2609" s="453"/>
      <c r="M2609" s="454"/>
      <c r="N2609" s="455"/>
      <c r="O2609" s="456"/>
      <c r="P2609" s="456"/>
      <c r="Q2609" s="456"/>
      <c r="R2609" s="456"/>
      <c r="S2609" s="456"/>
      <c r="T2609" s="456"/>
      <c r="U2609" s="456"/>
      <c r="V2609" s="456"/>
      <c r="W2609" s="456"/>
      <c r="X2609" s="456"/>
      <c r="Y2609" s="456"/>
      <c r="Z2609" s="456"/>
      <c r="AA2609" s="456"/>
      <c r="AB2609" s="456"/>
      <c r="AC2609" s="456"/>
      <c r="AD2609" s="456"/>
      <c r="AE2609" s="457"/>
      <c r="AF2609" s="455"/>
      <c r="AG2609" s="456"/>
      <c r="AH2609" s="456"/>
      <c r="AI2609" s="456"/>
      <c r="AJ2609" s="456"/>
      <c r="AK2609" s="456"/>
      <c r="AL2609" s="456"/>
      <c r="AM2609" s="456"/>
      <c r="AN2609" s="457"/>
      <c r="AO2609" s="455"/>
      <c r="AP2609" s="456"/>
      <c r="AQ2609" s="456"/>
      <c r="AR2609" s="456"/>
      <c r="AS2609" s="456"/>
      <c r="AT2609" s="456"/>
      <c r="AU2609" s="456"/>
      <c r="AV2609" s="456"/>
      <c r="AW2609" s="456"/>
      <c r="AX2609" s="456"/>
      <c r="AY2609" s="456"/>
      <c r="AZ2609" s="456"/>
      <c r="BA2609" s="456"/>
      <c r="BB2609" s="456"/>
      <c r="BC2609" s="456"/>
      <c r="BD2609" s="456"/>
      <c r="BE2609" s="456"/>
      <c r="BF2609" s="456"/>
      <c r="BG2609" s="457"/>
      <c r="BH2609" s="458"/>
      <c r="BI2609" s="459"/>
      <c r="BJ2609" s="459"/>
      <c r="BK2609" s="459"/>
      <c r="BL2609" s="459"/>
      <c r="BM2609" s="460"/>
      <c r="BN2609" s="314"/>
      <c r="BO2609" s="314"/>
      <c r="BP2609" s="1"/>
      <c r="BQ2609" s="120">
        <f>IF($F$3="","",IF(N2609=$F$3,COUNTIF(BQ$23:BQ2608,"&gt;0")+1,0))</f>
        <v>0</v>
      </c>
      <c r="BR2609" s="1"/>
      <c r="BS2609" s="20" t="str">
        <f>IF($N2609="","",IF(VLOOKUP(VLOOKUP($N2609,IMPOSTAZIONI!$E$6:$I$13,5,FALSE),IMPOSTAZIONI!$B$25:$N$32,3,FALSE)=0,"",VLOOKUP(VLOOKUP($N2609,IMPOSTAZIONI!$E$6:$I$13,5,FALSE),IMPOSTAZIONI!$B$25:$N$32,3,FALSE)))</f>
        <v/>
      </c>
      <c r="BT2609" s="20" t="str">
        <f>IF($N2609="","",IF(VLOOKUP(VLOOKUP($N2609,IMPOSTAZIONI!$E$6:$I$13,5,FALSE),IMPOSTAZIONI!$B$25:$N$32,6,FALSE)=0,"",VLOOKUP(VLOOKUP($N2609,IMPOSTAZIONI!$E$6:$I$13,5,FALSE),IMPOSTAZIONI!$B$25:$N$32,6,FALSE)))</f>
        <v/>
      </c>
      <c r="BU2609" s="20" t="str">
        <f>IF($N2609="","",IF(VLOOKUP(VLOOKUP($N2609,IMPOSTAZIONI!$E$6:$I$13,5,FALSE),IMPOSTAZIONI!$B$25:$N$32,9,FALSE)=0,"",VLOOKUP(VLOOKUP($N2609,IMPOSTAZIONI!$E$6:$I$13,5,FALSE),IMPOSTAZIONI!$B$25:$N$32,9,FALSE)))</f>
        <v/>
      </c>
      <c r="BV2609" s="20" t="str">
        <f>IF($N2609="","",IF(VLOOKUP(VLOOKUP($N2609,IMPOSTAZIONI!$E$6:$I$13,5,FALSE),IMPOSTAZIONI!$B$25:$N$32,12,FALSE)=0,"",VLOOKUP(VLOOKUP($N2609,IMPOSTAZIONI!$E$6:$I$13,5,FALSE),IMPOSTAZIONI!$B$25:$N$32,12,FALSE)))</f>
        <v/>
      </c>
      <c r="BW2609" s="221" t="str">
        <f t="shared" si="656"/>
        <v/>
      </c>
      <c r="BX2609" s="221" t="str">
        <f t="shared" si="657"/>
        <v/>
      </c>
      <c r="BY2609" s="221">
        <f t="shared" si="658"/>
        <v>0</v>
      </c>
      <c r="BZ2609" s="231">
        <f t="shared" si="659"/>
        <v>0</v>
      </c>
      <c r="CA2609" s="246">
        <f t="shared" si="660"/>
        <v>0</v>
      </c>
      <c r="CB2609" s="246">
        <f t="shared" si="661"/>
        <v>0</v>
      </c>
      <c r="CC2609" s="246" t="str">
        <f t="shared" si="662"/>
        <v/>
      </c>
      <c r="CD2609" s="246">
        <f t="shared" si="663"/>
        <v>5</v>
      </c>
      <c r="CE2609" s="246">
        <f t="shared" si="664"/>
        <v>0</v>
      </c>
      <c r="CF2609" s="276">
        <f t="shared" si="665"/>
        <v>0</v>
      </c>
      <c r="CG2609" s="277">
        <f t="shared" si="665"/>
        <v>0</v>
      </c>
      <c r="CH2609" s="277">
        <f t="shared" si="665"/>
        <v>0</v>
      </c>
      <c r="CI2609" s="278">
        <f t="shared" si="665"/>
        <v>0</v>
      </c>
      <c r="CJ2609" s="280">
        <f t="shared" si="666"/>
        <v>0</v>
      </c>
      <c r="CK2609" s="232">
        <f t="shared" si="667"/>
        <v>0</v>
      </c>
      <c r="CL2609" s="1"/>
    </row>
    <row r="2610" spans="1:90" ht="18" customHeight="1">
      <c r="A2610" s="1"/>
      <c r="B2610" s="1"/>
      <c r="C2610" s="314"/>
      <c r="D2610" s="287" t="str">
        <f t="shared" si="668"/>
        <v/>
      </c>
      <c r="E2610" s="449" t="str">
        <f t="shared" si="655"/>
        <v/>
      </c>
      <c r="F2610" s="450"/>
      <c r="G2610" s="451"/>
      <c r="H2610" s="452"/>
      <c r="I2610" s="453"/>
      <c r="J2610" s="453"/>
      <c r="K2610" s="453"/>
      <c r="L2610" s="453"/>
      <c r="M2610" s="454"/>
      <c r="N2610" s="455"/>
      <c r="O2610" s="456"/>
      <c r="P2610" s="456"/>
      <c r="Q2610" s="456"/>
      <c r="R2610" s="456"/>
      <c r="S2610" s="456"/>
      <c r="T2610" s="456"/>
      <c r="U2610" s="456"/>
      <c r="V2610" s="456"/>
      <c r="W2610" s="456"/>
      <c r="X2610" s="456"/>
      <c r="Y2610" s="456"/>
      <c r="Z2610" s="456"/>
      <c r="AA2610" s="456"/>
      <c r="AB2610" s="456"/>
      <c r="AC2610" s="456"/>
      <c r="AD2610" s="456"/>
      <c r="AE2610" s="457"/>
      <c r="AF2610" s="455"/>
      <c r="AG2610" s="456"/>
      <c r="AH2610" s="456"/>
      <c r="AI2610" s="456"/>
      <c r="AJ2610" s="456"/>
      <c r="AK2610" s="456"/>
      <c r="AL2610" s="456"/>
      <c r="AM2610" s="456"/>
      <c r="AN2610" s="457"/>
      <c r="AO2610" s="455"/>
      <c r="AP2610" s="456"/>
      <c r="AQ2610" s="456"/>
      <c r="AR2610" s="456"/>
      <c r="AS2610" s="456"/>
      <c r="AT2610" s="456"/>
      <c r="AU2610" s="456"/>
      <c r="AV2610" s="456"/>
      <c r="AW2610" s="456"/>
      <c r="AX2610" s="456"/>
      <c r="AY2610" s="456"/>
      <c r="AZ2610" s="456"/>
      <c r="BA2610" s="456"/>
      <c r="BB2610" s="456"/>
      <c r="BC2610" s="456"/>
      <c r="BD2610" s="456"/>
      <c r="BE2610" s="456"/>
      <c r="BF2610" s="456"/>
      <c r="BG2610" s="457"/>
      <c r="BH2610" s="458"/>
      <c r="BI2610" s="459"/>
      <c r="BJ2610" s="459"/>
      <c r="BK2610" s="459"/>
      <c r="BL2610" s="459"/>
      <c r="BM2610" s="460"/>
      <c r="BN2610" s="314"/>
      <c r="BO2610" s="314"/>
      <c r="BP2610" s="1"/>
      <c r="BQ2610" s="120">
        <f>IF($F$3="","",IF(N2610=$F$3,COUNTIF(BQ$23:BQ2609,"&gt;0")+1,0))</f>
        <v>0</v>
      </c>
      <c r="BR2610" s="1"/>
      <c r="BS2610" s="20" t="str">
        <f>IF($N2610="","",IF(VLOOKUP(VLOOKUP($N2610,IMPOSTAZIONI!$E$6:$I$13,5,FALSE),IMPOSTAZIONI!$B$25:$N$32,3,FALSE)=0,"",VLOOKUP(VLOOKUP($N2610,IMPOSTAZIONI!$E$6:$I$13,5,FALSE),IMPOSTAZIONI!$B$25:$N$32,3,FALSE)))</f>
        <v/>
      </c>
      <c r="BT2610" s="20" t="str">
        <f>IF($N2610="","",IF(VLOOKUP(VLOOKUP($N2610,IMPOSTAZIONI!$E$6:$I$13,5,FALSE),IMPOSTAZIONI!$B$25:$N$32,6,FALSE)=0,"",VLOOKUP(VLOOKUP($N2610,IMPOSTAZIONI!$E$6:$I$13,5,FALSE),IMPOSTAZIONI!$B$25:$N$32,6,FALSE)))</f>
        <v/>
      </c>
      <c r="BU2610" s="20" t="str">
        <f>IF($N2610="","",IF(VLOOKUP(VLOOKUP($N2610,IMPOSTAZIONI!$E$6:$I$13,5,FALSE),IMPOSTAZIONI!$B$25:$N$32,9,FALSE)=0,"",VLOOKUP(VLOOKUP($N2610,IMPOSTAZIONI!$E$6:$I$13,5,FALSE),IMPOSTAZIONI!$B$25:$N$32,9,FALSE)))</f>
        <v/>
      </c>
      <c r="BV2610" s="20" t="str">
        <f>IF($N2610="","",IF(VLOOKUP(VLOOKUP($N2610,IMPOSTAZIONI!$E$6:$I$13,5,FALSE),IMPOSTAZIONI!$B$25:$N$32,12,FALSE)=0,"",VLOOKUP(VLOOKUP($N2610,IMPOSTAZIONI!$E$6:$I$13,5,FALSE),IMPOSTAZIONI!$B$25:$N$32,12,FALSE)))</f>
        <v/>
      </c>
      <c r="BW2610" s="221" t="str">
        <f t="shared" si="656"/>
        <v/>
      </c>
      <c r="BX2610" s="221" t="str">
        <f t="shared" si="657"/>
        <v/>
      </c>
      <c r="BY2610" s="221">
        <f t="shared" si="658"/>
        <v>0</v>
      </c>
      <c r="BZ2610" s="231">
        <f t="shared" si="659"/>
        <v>0</v>
      </c>
      <c r="CA2610" s="246">
        <f t="shared" si="660"/>
        <v>0</v>
      </c>
      <c r="CB2610" s="246">
        <f t="shared" si="661"/>
        <v>0</v>
      </c>
      <c r="CC2610" s="246" t="str">
        <f t="shared" si="662"/>
        <v/>
      </c>
      <c r="CD2610" s="246">
        <f t="shared" si="663"/>
        <v>5</v>
      </c>
      <c r="CE2610" s="246">
        <f t="shared" si="664"/>
        <v>0</v>
      </c>
      <c r="CF2610" s="276">
        <f t="shared" si="665"/>
        <v>0</v>
      </c>
      <c r="CG2610" s="277">
        <f t="shared" si="665"/>
        <v>0</v>
      </c>
      <c r="CH2610" s="277">
        <f t="shared" si="665"/>
        <v>0</v>
      </c>
      <c r="CI2610" s="278">
        <f t="shared" si="665"/>
        <v>0</v>
      </c>
      <c r="CJ2610" s="280">
        <f t="shared" si="666"/>
        <v>0</v>
      </c>
      <c r="CK2610" s="232">
        <f t="shared" si="667"/>
        <v>0</v>
      </c>
      <c r="CL2610" s="1"/>
    </row>
    <row r="2611" spans="1:90" ht="18" customHeight="1">
      <c r="A2611" s="1"/>
      <c r="B2611" s="1"/>
      <c r="C2611" s="314"/>
      <c r="D2611" s="287" t="str">
        <f t="shared" si="668"/>
        <v/>
      </c>
      <c r="E2611" s="449" t="str">
        <f t="shared" si="655"/>
        <v/>
      </c>
      <c r="F2611" s="450"/>
      <c r="G2611" s="451"/>
      <c r="H2611" s="452"/>
      <c r="I2611" s="453"/>
      <c r="J2611" s="453"/>
      <c r="K2611" s="453"/>
      <c r="L2611" s="453"/>
      <c r="M2611" s="454"/>
      <c r="N2611" s="455"/>
      <c r="O2611" s="456"/>
      <c r="P2611" s="456"/>
      <c r="Q2611" s="456"/>
      <c r="R2611" s="456"/>
      <c r="S2611" s="456"/>
      <c r="T2611" s="456"/>
      <c r="U2611" s="456"/>
      <c r="V2611" s="456"/>
      <c r="W2611" s="456"/>
      <c r="X2611" s="456"/>
      <c r="Y2611" s="456"/>
      <c r="Z2611" s="456"/>
      <c r="AA2611" s="456"/>
      <c r="AB2611" s="456"/>
      <c r="AC2611" s="456"/>
      <c r="AD2611" s="456"/>
      <c r="AE2611" s="457"/>
      <c r="AF2611" s="455"/>
      <c r="AG2611" s="456"/>
      <c r="AH2611" s="456"/>
      <c r="AI2611" s="456"/>
      <c r="AJ2611" s="456"/>
      <c r="AK2611" s="456"/>
      <c r="AL2611" s="456"/>
      <c r="AM2611" s="456"/>
      <c r="AN2611" s="457"/>
      <c r="AO2611" s="455"/>
      <c r="AP2611" s="456"/>
      <c r="AQ2611" s="456"/>
      <c r="AR2611" s="456"/>
      <c r="AS2611" s="456"/>
      <c r="AT2611" s="456"/>
      <c r="AU2611" s="456"/>
      <c r="AV2611" s="456"/>
      <c r="AW2611" s="456"/>
      <c r="AX2611" s="456"/>
      <c r="AY2611" s="456"/>
      <c r="AZ2611" s="456"/>
      <c r="BA2611" s="456"/>
      <c r="BB2611" s="456"/>
      <c r="BC2611" s="456"/>
      <c r="BD2611" s="456"/>
      <c r="BE2611" s="456"/>
      <c r="BF2611" s="456"/>
      <c r="BG2611" s="457"/>
      <c r="BH2611" s="458"/>
      <c r="BI2611" s="459"/>
      <c r="BJ2611" s="459"/>
      <c r="BK2611" s="459"/>
      <c r="BL2611" s="459"/>
      <c r="BM2611" s="460"/>
      <c r="BN2611" s="314"/>
      <c r="BO2611" s="314"/>
      <c r="BP2611" s="1"/>
      <c r="BQ2611" s="120">
        <f>IF($F$3="","",IF(N2611=$F$3,COUNTIF(BQ$23:BQ2610,"&gt;0")+1,0))</f>
        <v>0</v>
      </c>
      <c r="BR2611" s="1"/>
      <c r="BS2611" s="20" t="str">
        <f>IF($N2611="","",IF(VLOOKUP(VLOOKUP($N2611,IMPOSTAZIONI!$E$6:$I$13,5,FALSE),IMPOSTAZIONI!$B$25:$N$32,3,FALSE)=0,"",VLOOKUP(VLOOKUP($N2611,IMPOSTAZIONI!$E$6:$I$13,5,FALSE),IMPOSTAZIONI!$B$25:$N$32,3,FALSE)))</f>
        <v/>
      </c>
      <c r="BT2611" s="20" t="str">
        <f>IF($N2611="","",IF(VLOOKUP(VLOOKUP($N2611,IMPOSTAZIONI!$E$6:$I$13,5,FALSE),IMPOSTAZIONI!$B$25:$N$32,6,FALSE)=0,"",VLOOKUP(VLOOKUP($N2611,IMPOSTAZIONI!$E$6:$I$13,5,FALSE),IMPOSTAZIONI!$B$25:$N$32,6,FALSE)))</f>
        <v/>
      </c>
      <c r="BU2611" s="20" t="str">
        <f>IF($N2611="","",IF(VLOOKUP(VLOOKUP($N2611,IMPOSTAZIONI!$E$6:$I$13,5,FALSE),IMPOSTAZIONI!$B$25:$N$32,9,FALSE)=0,"",VLOOKUP(VLOOKUP($N2611,IMPOSTAZIONI!$E$6:$I$13,5,FALSE),IMPOSTAZIONI!$B$25:$N$32,9,FALSE)))</f>
        <v/>
      </c>
      <c r="BV2611" s="20" t="str">
        <f>IF($N2611="","",IF(VLOOKUP(VLOOKUP($N2611,IMPOSTAZIONI!$E$6:$I$13,5,FALSE),IMPOSTAZIONI!$B$25:$N$32,12,FALSE)=0,"",VLOOKUP(VLOOKUP($N2611,IMPOSTAZIONI!$E$6:$I$13,5,FALSE),IMPOSTAZIONI!$B$25:$N$32,12,FALSE)))</f>
        <v/>
      </c>
      <c r="BW2611" s="221" t="str">
        <f t="shared" si="656"/>
        <v/>
      </c>
      <c r="BX2611" s="221" t="str">
        <f t="shared" si="657"/>
        <v/>
      </c>
      <c r="BY2611" s="221">
        <f t="shared" si="658"/>
        <v>0</v>
      </c>
      <c r="BZ2611" s="231">
        <f t="shared" si="659"/>
        <v>0</v>
      </c>
      <c r="CA2611" s="246">
        <f t="shared" si="660"/>
        <v>0</v>
      </c>
      <c r="CB2611" s="246">
        <f t="shared" si="661"/>
        <v>0</v>
      </c>
      <c r="CC2611" s="246" t="str">
        <f t="shared" si="662"/>
        <v/>
      </c>
      <c r="CD2611" s="246">
        <f t="shared" si="663"/>
        <v>5</v>
      </c>
      <c r="CE2611" s="246">
        <f t="shared" si="664"/>
        <v>0</v>
      </c>
      <c r="CF2611" s="276">
        <f t="shared" si="665"/>
        <v>0</v>
      </c>
      <c r="CG2611" s="277">
        <f t="shared" si="665"/>
        <v>0</v>
      </c>
      <c r="CH2611" s="277">
        <f t="shared" si="665"/>
        <v>0</v>
      </c>
      <c r="CI2611" s="278">
        <f t="shared" si="665"/>
        <v>0</v>
      </c>
      <c r="CJ2611" s="280">
        <f t="shared" si="666"/>
        <v>0</v>
      </c>
      <c r="CK2611" s="232">
        <f t="shared" si="667"/>
        <v>0</v>
      </c>
      <c r="CL2611" s="1"/>
    </row>
    <row r="2612" spans="1:90" ht="18" customHeight="1">
      <c r="A2612" s="1"/>
      <c r="B2612" s="1"/>
      <c r="C2612" s="314"/>
      <c r="D2612" s="287" t="str">
        <f t="shared" si="668"/>
        <v/>
      </c>
      <c r="E2612" s="449" t="str">
        <f t="shared" si="655"/>
        <v/>
      </c>
      <c r="F2612" s="450"/>
      <c r="G2612" s="451"/>
      <c r="H2612" s="452"/>
      <c r="I2612" s="453"/>
      <c r="J2612" s="453"/>
      <c r="K2612" s="453"/>
      <c r="L2612" s="453"/>
      <c r="M2612" s="454"/>
      <c r="N2612" s="455"/>
      <c r="O2612" s="456"/>
      <c r="P2612" s="456"/>
      <c r="Q2612" s="456"/>
      <c r="R2612" s="456"/>
      <c r="S2612" s="456"/>
      <c r="T2612" s="456"/>
      <c r="U2612" s="456"/>
      <c r="V2612" s="456"/>
      <c r="W2612" s="456"/>
      <c r="X2612" s="456"/>
      <c r="Y2612" s="456"/>
      <c r="Z2612" s="456"/>
      <c r="AA2612" s="456"/>
      <c r="AB2612" s="456"/>
      <c r="AC2612" s="456"/>
      <c r="AD2612" s="456"/>
      <c r="AE2612" s="457"/>
      <c r="AF2612" s="455"/>
      <c r="AG2612" s="456"/>
      <c r="AH2612" s="456"/>
      <c r="AI2612" s="456"/>
      <c r="AJ2612" s="456"/>
      <c r="AK2612" s="456"/>
      <c r="AL2612" s="456"/>
      <c r="AM2612" s="456"/>
      <c r="AN2612" s="457"/>
      <c r="AO2612" s="455"/>
      <c r="AP2612" s="456"/>
      <c r="AQ2612" s="456"/>
      <c r="AR2612" s="456"/>
      <c r="AS2612" s="456"/>
      <c r="AT2612" s="456"/>
      <c r="AU2612" s="456"/>
      <c r="AV2612" s="456"/>
      <c r="AW2612" s="456"/>
      <c r="AX2612" s="456"/>
      <c r="AY2612" s="456"/>
      <c r="AZ2612" s="456"/>
      <c r="BA2612" s="456"/>
      <c r="BB2612" s="456"/>
      <c r="BC2612" s="456"/>
      <c r="BD2612" s="456"/>
      <c r="BE2612" s="456"/>
      <c r="BF2612" s="456"/>
      <c r="BG2612" s="457"/>
      <c r="BH2612" s="458"/>
      <c r="BI2612" s="459"/>
      <c r="BJ2612" s="459"/>
      <c r="BK2612" s="459"/>
      <c r="BL2612" s="459"/>
      <c r="BM2612" s="460"/>
      <c r="BN2612" s="314"/>
      <c r="BO2612" s="314"/>
      <c r="BP2612" s="1"/>
      <c r="BQ2612" s="120">
        <f>IF($F$3="","",IF(N2612=$F$3,COUNTIF(BQ$23:BQ2611,"&gt;0")+1,0))</f>
        <v>0</v>
      </c>
      <c r="BR2612" s="1"/>
      <c r="BS2612" s="20" t="str">
        <f>IF($N2612="","",IF(VLOOKUP(VLOOKUP($N2612,IMPOSTAZIONI!$E$6:$I$13,5,FALSE),IMPOSTAZIONI!$B$25:$N$32,3,FALSE)=0,"",VLOOKUP(VLOOKUP($N2612,IMPOSTAZIONI!$E$6:$I$13,5,FALSE),IMPOSTAZIONI!$B$25:$N$32,3,FALSE)))</f>
        <v/>
      </c>
      <c r="BT2612" s="20" t="str">
        <f>IF($N2612="","",IF(VLOOKUP(VLOOKUP($N2612,IMPOSTAZIONI!$E$6:$I$13,5,FALSE),IMPOSTAZIONI!$B$25:$N$32,6,FALSE)=0,"",VLOOKUP(VLOOKUP($N2612,IMPOSTAZIONI!$E$6:$I$13,5,FALSE),IMPOSTAZIONI!$B$25:$N$32,6,FALSE)))</f>
        <v/>
      </c>
      <c r="BU2612" s="20" t="str">
        <f>IF($N2612="","",IF(VLOOKUP(VLOOKUP($N2612,IMPOSTAZIONI!$E$6:$I$13,5,FALSE),IMPOSTAZIONI!$B$25:$N$32,9,FALSE)=0,"",VLOOKUP(VLOOKUP($N2612,IMPOSTAZIONI!$E$6:$I$13,5,FALSE),IMPOSTAZIONI!$B$25:$N$32,9,FALSE)))</f>
        <v/>
      </c>
      <c r="BV2612" s="20" t="str">
        <f>IF($N2612="","",IF(VLOOKUP(VLOOKUP($N2612,IMPOSTAZIONI!$E$6:$I$13,5,FALSE),IMPOSTAZIONI!$B$25:$N$32,12,FALSE)=0,"",VLOOKUP(VLOOKUP($N2612,IMPOSTAZIONI!$E$6:$I$13,5,FALSE),IMPOSTAZIONI!$B$25:$N$32,12,FALSE)))</f>
        <v/>
      </c>
      <c r="BW2612" s="221" t="str">
        <f t="shared" si="656"/>
        <v/>
      </c>
      <c r="BX2612" s="221" t="str">
        <f t="shared" si="657"/>
        <v/>
      </c>
      <c r="BY2612" s="221">
        <f t="shared" si="658"/>
        <v>0</v>
      </c>
      <c r="BZ2612" s="231">
        <f t="shared" si="659"/>
        <v>0</v>
      </c>
      <c r="CA2612" s="246">
        <f t="shared" si="660"/>
        <v>0</v>
      </c>
      <c r="CB2612" s="246">
        <f t="shared" si="661"/>
        <v>0</v>
      </c>
      <c r="CC2612" s="246" t="str">
        <f t="shared" si="662"/>
        <v/>
      </c>
      <c r="CD2612" s="246">
        <f t="shared" si="663"/>
        <v>5</v>
      </c>
      <c r="CE2612" s="246">
        <f t="shared" si="664"/>
        <v>0</v>
      </c>
      <c r="CF2612" s="276">
        <f t="shared" si="665"/>
        <v>0</v>
      </c>
      <c r="CG2612" s="277">
        <f t="shared" si="665"/>
        <v>0</v>
      </c>
      <c r="CH2612" s="277">
        <f t="shared" si="665"/>
        <v>0</v>
      </c>
      <c r="CI2612" s="278">
        <f t="shared" si="665"/>
        <v>0</v>
      </c>
      <c r="CJ2612" s="280">
        <f t="shared" si="666"/>
        <v>0</v>
      </c>
      <c r="CK2612" s="232">
        <f t="shared" si="667"/>
        <v>0</v>
      </c>
      <c r="CL2612" s="1"/>
    </row>
    <row r="2613" spans="1:90" ht="18" customHeight="1">
      <c r="A2613" s="1"/>
      <c r="B2613" s="1"/>
      <c r="C2613" s="314"/>
      <c r="D2613" s="287" t="str">
        <f t="shared" si="668"/>
        <v/>
      </c>
      <c r="E2613" s="449" t="str">
        <f t="shared" si="655"/>
        <v/>
      </c>
      <c r="F2613" s="450"/>
      <c r="G2613" s="451"/>
      <c r="H2613" s="452"/>
      <c r="I2613" s="453"/>
      <c r="J2613" s="453"/>
      <c r="K2613" s="453"/>
      <c r="L2613" s="453"/>
      <c r="M2613" s="454"/>
      <c r="N2613" s="455"/>
      <c r="O2613" s="456"/>
      <c r="P2613" s="456"/>
      <c r="Q2613" s="456"/>
      <c r="R2613" s="456"/>
      <c r="S2613" s="456"/>
      <c r="T2613" s="456"/>
      <c r="U2613" s="456"/>
      <c r="V2613" s="456"/>
      <c r="W2613" s="456"/>
      <c r="X2613" s="456"/>
      <c r="Y2613" s="456"/>
      <c r="Z2613" s="456"/>
      <c r="AA2613" s="456"/>
      <c r="AB2613" s="456"/>
      <c r="AC2613" s="456"/>
      <c r="AD2613" s="456"/>
      <c r="AE2613" s="457"/>
      <c r="AF2613" s="455"/>
      <c r="AG2613" s="456"/>
      <c r="AH2613" s="456"/>
      <c r="AI2613" s="456"/>
      <c r="AJ2613" s="456"/>
      <c r="AK2613" s="456"/>
      <c r="AL2613" s="456"/>
      <c r="AM2613" s="456"/>
      <c r="AN2613" s="457"/>
      <c r="AO2613" s="455"/>
      <c r="AP2613" s="456"/>
      <c r="AQ2613" s="456"/>
      <c r="AR2613" s="456"/>
      <c r="AS2613" s="456"/>
      <c r="AT2613" s="456"/>
      <c r="AU2613" s="456"/>
      <c r="AV2613" s="456"/>
      <c r="AW2613" s="456"/>
      <c r="AX2613" s="456"/>
      <c r="AY2613" s="456"/>
      <c r="AZ2613" s="456"/>
      <c r="BA2613" s="456"/>
      <c r="BB2613" s="456"/>
      <c r="BC2613" s="456"/>
      <c r="BD2613" s="456"/>
      <c r="BE2613" s="456"/>
      <c r="BF2613" s="456"/>
      <c r="BG2613" s="457"/>
      <c r="BH2613" s="458"/>
      <c r="BI2613" s="459"/>
      <c r="BJ2613" s="459"/>
      <c r="BK2613" s="459"/>
      <c r="BL2613" s="459"/>
      <c r="BM2613" s="460"/>
      <c r="BN2613" s="314"/>
      <c r="BO2613" s="314"/>
      <c r="BP2613" s="1"/>
      <c r="BQ2613" s="120">
        <f>IF($F$3="","",IF(N2613=$F$3,COUNTIF(BQ$23:BQ2612,"&gt;0")+1,0))</f>
        <v>0</v>
      </c>
      <c r="BR2613" s="1"/>
      <c r="BS2613" s="20" t="str">
        <f>IF($N2613="","",IF(VLOOKUP(VLOOKUP($N2613,IMPOSTAZIONI!$E$6:$I$13,5,FALSE),IMPOSTAZIONI!$B$25:$N$32,3,FALSE)=0,"",VLOOKUP(VLOOKUP($N2613,IMPOSTAZIONI!$E$6:$I$13,5,FALSE),IMPOSTAZIONI!$B$25:$N$32,3,FALSE)))</f>
        <v/>
      </c>
      <c r="BT2613" s="20" t="str">
        <f>IF($N2613="","",IF(VLOOKUP(VLOOKUP($N2613,IMPOSTAZIONI!$E$6:$I$13,5,FALSE),IMPOSTAZIONI!$B$25:$N$32,6,FALSE)=0,"",VLOOKUP(VLOOKUP($N2613,IMPOSTAZIONI!$E$6:$I$13,5,FALSE),IMPOSTAZIONI!$B$25:$N$32,6,FALSE)))</f>
        <v/>
      </c>
      <c r="BU2613" s="20" t="str">
        <f>IF($N2613="","",IF(VLOOKUP(VLOOKUP($N2613,IMPOSTAZIONI!$E$6:$I$13,5,FALSE),IMPOSTAZIONI!$B$25:$N$32,9,FALSE)=0,"",VLOOKUP(VLOOKUP($N2613,IMPOSTAZIONI!$E$6:$I$13,5,FALSE),IMPOSTAZIONI!$B$25:$N$32,9,FALSE)))</f>
        <v/>
      </c>
      <c r="BV2613" s="20" t="str">
        <f>IF($N2613="","",IF(VLOOKUP(VLOOKUP($N2613,IMPOSTAZIONI!$E$6:$I$13,5,FALSE),IMPOSTAZIONI!$B$25:$N$32,12,FALSE)=0,"",VLOOKUP(VLOOKUP($N2613,IMPOSTAZIONI!$E$6:$I$13,5,FALSE),IMPOSTAZIONI!$B$25:$N$32,12,FALSE)))</f>
        <v/>
      </c>
      <c r="BW2613" s="221" t="str">
        <f t="shared" si="656"/>
        <v/>
      </c>
      <c r="BX2613" s="221" t="str">
        <f t="shared" si="657"/>
        <v/>
      </c>
      <c r="BY2613" s="221">
        <f t="shared" si="658"/>
        <v>0</v>
      </c>
      <c r="BZ2613" s="231">
        <f t="shared" si="659"/>
        <v>0</v>
      </c>
      <c r="CA2613" s="246">
        <f t="shared" si="660"/>
        <v>0</v>
      </c>
      <c r="CB2613" s="246">
        <f t="shared" si="661"/>
        <v>0</v>
      </c>
      <c r="CC2613" s="246" t="str">
        <f t="shared" si="662"/>
        <v/>
      </c>
      <c r="CD2613" s="246">
        <f t="shared" si="663"/>
        <v>5</v>
      </c>
      <c r="CE2613" s="246">
        <f t="shared" si="664"/>
        <v>0</v>
      </c>
      <c r="CF2613" s="276">
        <f t="shared" si="665"/>
        <v>0</v>
      </c>
      <c r="CG2613" s="277">
        <f t="shared" si="665"/>
        <v>0</v>
      </c>
      <c r="CH2613" s="277">
        <f t="shared" si="665"/>
        <v>0</v>
      </c>
      <c r="CI2613" s="278">
        <f t="shared" si="665"/>
        <v>0</v>
      </c>
      <c r="CJ2613" s="280">
        <f t="shared" si="666"/>
        <v>0</v>
      </c>
      <c r="CK2613" s="232">
        <f t="shared" si="667"/>
        <v>0</v>
      </c>
      <c r="CL2613" s="1"/>
    </row>
    <row r="2614" spans="1:90" ht="18" customHeight="1">
      <c r="A2614" s="1"/>
      <c r="B2614" s="1"/>
      <c r="C2614" s="314"/>
      <c r="D2614" s="287" t="str">
        <f t="shared" si="668"/>
        <v/>
      </c>
      <c r="E2614" s="449" t="str">
        <f t="shared" si="655"/>
        <v/>
      </c>
      <c r="F2614" s="450"/>
      <c r="G2614" s="451"/>
      <c r="H2614" s="452"/>
      <c r="I2614" s="453"/>
      <c r="J2614" s="453"/>
      <c r="K2614" s="453"/>
      <c r="L2614" s="453"/>
      <c r="M2614" s="454"/>
      <c r="N2614" s="455"/>
      <c r="O2614" s="456"/>
      <c r="P2614" s="456"/>
      <c r="Q2614" s="456"/>
      <c r="R2614" s="456"/>
      <c r="S2614" s="456"/>
      <c r="T2614" s="456"/>
      <c r="U2614" s="456"/>
      <c r="V2614" s="456"/>
      <c r="W2614" s="456"/>
      <c r="X2614" s="456"/>
      <c r="Y2614" s="456"/>
      <c r="Z2614" s="456"/>
      <c r="AA2614" s="456"/>
      <c r="AB2614" s="456"/>
      <c r="AC2614" s="456"/>
      <c r="AD2614" s="456"/>
      <c r="AE2614" s="457"/>
      <c r="AF2614" s="455"/>
      <c r="AG2614" s="456"/>
      <c r="AH2614" s="456"/>
      <c r="AI2614" s="456"/>
      <c r="AJ2614" s="456"/>
      <c r="AK2614" s="456"/>
      <c r="AL2614" s="456"/>
      <c r="AM2614" s="456"/>
      <c r="AN2614" s="457"/>
      <c r="AO2614" s="455"/>
      <c r="AP2614" s="456"/>
      <c r="AQ2614" s="456"/>
      <c r="AR2614" s="456"/>
      <c r="AS2614" s="456"/>
      <c r="AT2614" s="456"/>
      <c r="AU2614" s="456"/>
      <c r="AV2614" s="456"/>
      <c r="AW2614" s="456"/>
      <c r="AX2614" s="456"/>
      <c r="AY2614" s="456"/>
      <c r="AZ2614" s="456"/>
      <c r="BA2614" s="456"/>
      <c r="BB2614" s="456"/>
      <c r="BC2614" s="456"/>
      <c r="BD2614" s="456"/>
      <c r="BE2614" s="456"/>
      <c r="BF2614" s="456"/>
      <c r="BG2614" s="457"/>
      <c r="BH2614" s="458"/>
      <c r="BI2614" s="459"/>
      <c r="BJ2614" s="459"/>
      <c r="BK2614" s="459"/>
      <c r="BL2614" s="459"/>
      <c r="BM2614" s="460"/>
      <c r="BN2614" s="314"/>
      <c r="BO2614" s="314"/>
      <c r="BP2614" s="1"/>
      <c r="BQ2614" s="120">
        <f>IF($F$3="","",IF(N2614=$F$3,COUNTIF(BQ$23:BQ2613,"&gt;0")+1,0))</f>
        <v>0</v>
      </c>
      <c r="BR2614" s="1"/>
      <c r="BS2614" s="20" t="str">
        <f>IF($N2614="","",IF(VLOOKUP(VLOOKUP($N2614,IMPOSTAZIONI!$E$6:$I$13,5,FALSE),IMPOSTAZIONI!$B$25:$N$32,3,FALSE)=0,"",VLOOKUP(VLOOKUP($N2614,IMPOSTAZIONI!$E$6:$I$13,5,FALSE),IMPOSTAZIONI!$B$25:$N$32,3,FALSE)))</f>
        <v/>
      </c>
      <c r="BT2614" s="20" t="str">
        <f>IF($N2614="","",IF(VLOOKUP(VLOOKUP($N2614,IMPOSTAZIONI!$E$6:$I$13,5,FALSE),IMPOSTAZIONI!$B$25:$N$32,6,FALSE)=0,"",VLOOKUP(VLOOKUP($N2614,IMPOSTAZIONI!$E$6:$I$13,5,FALSE),IMPOSTAZIONI!$B$25:$N$32,6,FALSE)))</f>
        <v/>
      </c>
      <c r="BU2614" s="20" t="str">
        <f>IF($N2614="","",IF(VLOOKUP(VLOOKUP($N2614,IMPOSTAZIONI!$E$6:$I$13,5,FALSE),IMPOSTAZIONI!$B$25:$N$32,9,FALSE)=0,"",VLOOKUP(VLOOKUP($N2614,IMPOSTAZIONI!$E$6:$I$13,5,FALSE),IMPOSTAZIONI!$B$25:$N$32,9,FALSE)))</f>
        <v/>
      </c>
      <c r="BV2614" s="20" t="str">
        <f>IF($N2614="","",IF(VLOOKUP(VLOOKUP($N2614,IMPOSTAZIONI!$E$6:$I$13,5,FALSE),IMPOSTAZIONI!$B$25:$N$32,12,FALSE)=0,"",VLOOKUP(VLOOKUP($N2614,IMPOSTAZIONI!$E$6:$I$13,5,FALSE),IMPOSTAZIONI!$B$25:$N$32,12,FALSE)))</f>
        <v/>
      </c>
      <c r="BW2614" s="221" t="str">
        <f t="shared" si="656"/>
        <v/>
      </c>
      <c r="BX2614" s="221" t="str">
        <f t="shared" si="657"/>
        <v/>
      </c>
      <c r="BY2614" s="221">
        <f t="shared" si="658"/>
        <v>0</v>
      </c>
      <c r="BZ2614" s="231">
        <f t="shared" si="659"/>
        <v>0</v>
      </c>
      <c r="CA2614" s="246">
        <f t="shared" si="660"/>
        <v>0</v>
      </c>
      <c r="CB2614" s="246">
        <f t="shared" si="661"/>
        <v>0</v>
      </c>
      <c r="CC2614" s="246" t="str">
        <f t="shared" si="662"/>
        <v/>
      </c>
      <c r="CD2614" s="246">
        <f t="shared" si="663"/>
        <v>5</v>
      </c>
      <c r="CE2614" s="246">
        <f t="shared" si="664"/>
        <v>0</v>
      </c>
      <c r="CF2614" s="276">
        <f t="shared" si="665"/>
        <v>0</v>
      </c>
      <c r="CG2614" s="277">
        <f t="shared" si="665"/>
        <v>0</v>
      </c>
      <c r="CH2614" s="277">
        <f t="shared" si="665"/>
        <v>0</v>
      </c>
      <c r="CI2614" s="278">
        <f t="shared" si="665"/>
        <v>0</v>
      </c>
      <c r="CJ2614" s="280">
        <f t="shared" si="666"/>
        <v>0</v>
      </c>
      <c r="CK2614" s="232">
        <f t="shared" si="667"/>
        <v>0</v>
      </c>
      <c r="CL2614" s="1"/>
    </row>
    <row r="2615" spans="1:90" ht="18" customHeight="1">
      <c r="A2615" s="1"/>
      <c r="B2615" s="1"/>
      <c r="C2615" s="314"/>
      <c r="D2615" s="287" t="str">
        <f t="shared" si="668"/>
        <v/>
      </c>
      <c r="E2615" s="449" t="str">
        <f t="shared" si="655"/>
        <v/>
      </c>
      <c r="F2615" s="450"/>
      <c r="G2615" s="451"/>
      <c r="H2615" s="452"/>
      <c r="I2615" s="453"/>
      <c r="J2615" s="453"/>
      <c r="K2615" s="453"/>
      <c r="L2615" s="453"/>
      <c r="M2615" s="454"/>
      <c r="N2615" s="455"/>
      <c r="O2615" s="456"/>
      <c r="P2615" s="456"/>
      <c r="Q2615" s="456"/>
      <c r="R2615" s="456"/>
      <c r="S2615" s="456"/>
      <c r="T2615" s="456"/>
      <c r="U2615" s="456"/>
      <c r="V2615" s="456"/>
      <c r="W2615" s="456"/>
      <c r="X2615" s="456"/>
      <c r="Y2615" s="456"/>
      <c r="Z2615" s="456"/>
      <c r="AA2615" s="456"/>
      <c r="AB2615" s="456"/>
      <c r="AC2615" s="456"/>
      <c r="AD2615" s="456"/>
      <c r="AE2615" s="457"/>
      <c r="AF2615" s="455"/>
      <c r="AG2615" s="456"/>
      <c r="AH2615" s="456"/>
      <c r="AI2615" s="456"/>
      <c r="AJ2615" s="456"/>
      <c r="AK2615" s="456"/>
      <c r="AL2615" s="456"/>
      <c r="AM2615" s="456"/>
      <c r="AN2615" s="457"/>
      <c r="AO2615" s="455"/>
      <c r="AP2615" s="456"/>
      <c r="AQ2615" s="456"/>
      <c r="AR2615" s="456"/>
      <c r="AS2615" s="456"/>
      <c r="AT2615" s="456"/>
      <c r="AU2615" s="456"/>
      <c r="AV2615" s="456"/>
      <c r="AW2615" s="456"/>
      <c r="AX2615" s="456"/>
      <c r="AY2615" s="456"/>
      <c r="AZ2615" s="456"/>
      <c r="BA2615" s="456"/>
      <c r="BB2615" s="456"/>
      <c r="BC2615" s="456"/>
      <c r="BD2615" s="456"/>
      <c r="BE2615" s="456"/>
      <c r="BF2615" s="456"/>
      <c r="BG2615" s="457"/>
      <c r="BH2615" s="458"/>
      <c r="BI2615" s="459"/>
      <c r="BJ2615" s="459"/>
      <c r="BK2615" s="459"/>
      <c r="BL2615" s="459"/>
      <c r="BM2615" s="460"/>
      <c r="BN2615" s="314"/>
      <c r="BO2615" s="314"/>
      <c r="BP2615" s="1"/>
      <c r="BQ2615" s="120">
        <f>IF($F$3="","",IF(N2615=$F$3,COUNTIF(BQ$23:BQ2614,"&gt;0")+1,0))</f>
        <v>0</v>
      </c>
      <c r="BR2615" s="1"/>
      <c r="BS2615" s="20" t="str">
        <f>IF($N2615="","",IF(VLOOKUP(VLOOKUP($N2615,IMPOSTAZIONI!$E$6:$I$13,5,FALSE),IMPOSTAZIONI!$B$25:$N$32,3,FALSE)=0,"",VLOOKUP(VLOOKUP($N2615,IMPOSTAZIONI!$E$6:$I$13,5,FALSE),IMPOSTAZIONI!$B$25:$N$32,3,FALSE)))</f>
        <v/>
      </c>
      <c r="BT2615" s="20" t="str">
        <f>IF($N2615="","",IF(VLOOKUP(VLOOKUP($N2615,IMPOSTAZIONI!$E$6:$I$13,5,FALSE),IMPOSTAZIONI!$B$25:$N$32,6,FALSE)=0,"",VLOOKUP(VLOOKUP($N2615,IMPOSTAZIONI!$E$6:$I$13,5,FALSE),IMPOSTAZIONI!$B$25:$N$32,6,FALSE)))</f>
        <v/>
      </c>
      <c r="BU2615" s="20" t="str">
        <f>IF($N2615="","",IF(VLOOKUP(VLOOKUP($N2615,IMPOSTAZIONI!$E$6:$I$13,5,FALSE),IMPOSTAZIONI!$B$25:$N$32,9,FALSE)=0,"",VLOOKUP(VLOOKUP($N2615,IMPOSTAZIONI!$E$6:$I$13,5,FALSE),IMPOSTAZIONI!$B$25:$N$32,9,FALSE)))</f>
        <v/>
      </c>
      <c r="BV2615" s="20" t="str">
        <f>IF($N2615="","",IF(VLOOKUP(VLOOKUP($N2615,IMPOSTAZIONI!$E$6:$I$13,5,FALSE),IMPOSTAZIONI!$B$25:$N$32,12,FALSE)=0,"",VLOOKUP(VLOOKUP($N2615,IMPOSTAZIONI!$E$6:$I$13,5,FALSE),IMPOSTAZIONI!$B$25:$N$32,12,FALSE)))</f>
        <v/>
      </c>
      <c r="BW2615" s="221" t="str">
        <f t="shared" si="656"/>
        <v/>
      </c>
      <c r="BX2615" s="221" t="str">
        <f t="shared" si="657"/>
        <v/>
      </c>
      <c r="BY2615" s="221">
        <f t="shared" si="658"/>
        <v>0</v>
      </c>
      <c r="BZ2615" s="231">
        <f t="shared" si="659"/>
        <v>0</v>
      </c>
      <c r="CA2615" s="246">
        <f t="shared" si="660"/>
        <v>0</v>
      </c>
      <c r="CB2615" s="246">
        <f t="shared" si="661"/>
        <v>0</v>
      </c>
      <c r="CC2615" s="246" t="str">
        <f t="shared" si="662"/>
        <v/>
      </c>
      <c r="CD2615" s="246">
        <f t="shared" si="663"/>
        <v>5</v>
      </c>
      <c r="CE2615" s="246">
        <f t="shared" si="664"/>
        <v>0</v>
      </c>
      <c r="CF2615" s="276">
        <f t="shared" si="665"/>
        <v>0</v>
      </c>
      <c r="CG2615" s="277">
        <f t="shared" si="665"/>
        <v>0</v>
      </c>
      <c r="CH2615" s="277">
        <f t="shared" si="665"/>
        <v>0</v>
      </c>
      <c r="CI2615" s="278">
        <f t="shared" si="665"/>
        <v>0</v>
      </c>
      <c r="CJ2615" s="280">
        <f t="shared" si="666"/>
        <v>0</v>
      </c>
      <c r="CK2615" s="232">
        <f t="shared" si="667"/>
        <v>0</v>
      </c>
      <c r="CL2615" s="1"/>
    </row>
    <row r="2616" spans="1:90" ht="18" customHeight="1">
      <c r="A2616" s="1"/>
      <c r="B2616" s="1"/>
      <c r="C2616" s="314"/>
      <c r="D2616" s="287" t="str">
        <f t="shared" si="668"/>
        <v/>
      </c>
      <c r="E2616" s="449" t="str">
        <f t="shared" si="655"/>
        <v/>
      </c>
      <c r="F2616" s="450"/>
      <c r="G2616" s="451"/>
      <c r="H2616" s="452"/>
      <c r="I2616" s="453"/>
      <c r="J2616" s="453"/>
      <c r="K2616" s="453"/>
      <c r="L2616" s="453"/>
      <c r="M2616" s="454"/>
      <c r="N2616" s="455"/>
      <c r="O2616" s="456"/>
      <c r="P2616" s="456"/>
      <c r="Q2616" s="456"/>
      <c r="R2616" s="456"/>
      <c r="S2616" s="456"/>
      <c r="T2616" s="456"/>
      <c r="U2616" s="456"/>
      <c r="V2616" s="456"/>
      <c r="W2616" s="456"/>
      <c r="X2616" s="456"/>
      <c r="Y2616" s="456"/>
      <c r="Z2616" s="456"/>
      <c r="AA2616" s="456"/>
      <c r="AB2616" s="456"/>
      <c r="AC2616" s="456"/>
      <c r="AD2616" s="456"/>
      <c r="AE2616" s="457"/>
      <c r="AF2616" s="455"/>
      <c r="AG2616" s="456"/>
      <c r="AH2616" s="456"/>
      <c r="AI2616" s="456"/>
      <c r="AJ2616" s="456"/>
      <c r="AK2616" s="456"/>
      <c r="AL2616" s="456"/>
      <c r="AM2616" s="456"/>
      <c r="AN2616" s="457"/>
      <c r="AO2616" s="455"/>
      <c r="AP2616" s="456"/>
      <c r="AQ2616" s="456"/>
      <c r="AR2616" s="456"/>
      <c r="AS2616" s="456"/>
      <c r="AT2616" s="456"/>
      <c r="AU2616" s="456"/>
      <c r="AV2616" s="456"/>
      <c r="AW2616" s="456"/>
      <c r="AX2616" s="456"/>
      <c r="AY2616" s="456"/>
      <c r="AZ2616" s="456"/>
      <c r="BA2616" s="456"/>
      <c r="BB2616" s="456"/>
      <c r="BC2616" s="456"/>
      <c r="BD2616" s="456"/>
      <c r="BE2616" s="456"/>
      <c r="BF2616" s="456"/>
      <c r="BG2616" s="457"/>
      <c r="BH2616" s="458"/>
      <c r="BI2616" s="459"/>
      <c r="BJ2616" s="459"/>
      <c r="BK2616" s="459"/>
      <c r="BL2616" s="459"/>
      <c r="BM2616" s="460"/>
      <c r="BN2616" s="314"/>
      <c r="BO2616" s="314"/>
      <c r="BP2616" s="1"/>
      <c r="BQ2616" s="120">
        <f>IF($F$3="","",IF(N2616=$F$3,COUNTIF(BQ$23:BQ2615,"&gt;0")+1,0))</f>
        <v>0</v>
      </c>
      <c r="BR2616" s="1"/>
      <c r="BS2616" s="20" t="str">
        <f>IF($N2616="","",IF(VLOOKUP(VLOOKUP($N2616,IMPOSTAZIONI!$E$6:$I$13,5,FALSE),IMPOSTAZIONI!$B$25:$N$32,3,FALSE)=0,"",VLOOKUP(VLOOKUP($N2616,IMPOSTAZIONI!$E$6:$I$13,5,FALSE),IMPOSTAZIONI!$B$25:$N$32,3,FALSE)))</f>
        <v/>
      </c>
      <c r="BT2616" s="20" t="str">
        <f>IF($N2616="","",IF(VLOOKUP(VLOOKUP($N2616,IMPOSTAZIONI!$E$6:$I$13,5,FALSE),IMPOSTAZIONI!$B$25:$N$32,6,FALSE)=0,"",VLOOKUP(VLOOKUP($N2616,IMPOSTAZIONI!$E$6:$I$13,5,FALSE),IMPOSTAZIONI!$B$25:$N$32,6,FALSE)))</f>
        <v/>
      </c>
      <c r="BU2616" s="20" t="str">
        <f>IF($N2616="","",IF(VLOOKUP(VLOOKUP($N2616,IMPOSTAZIONI!$E$6:$I$13,5,FALSE),IMPOSTAZIONI!$B$25:$N$32,9,FALSE)=0,"",VLOOKUP(VLOOKUP($N2616,IMPOSTAZIONI!$E$6:$I$13,5,FALSE),IMPOSTAZIONI!$B$25:$N$32,9,FALSE)))</f>
        <v/>
      </c>
      <c r="BV2616" s="20" t="str">
        <f>IF($N2616="","",IF(VLOOKUP(VLOOKUP($N2616,IMPOSTAZIONI!$E$6:$I$13,5,FALSE),IMPOSTAZIONI!$B$25:$N$32,12,FALSE)=0,"",VLOOKUP(VLOOKUP($N2616,IMPOSTAZIONI!$E$6:$I$13,5,FALSE),IMPOSTAZIONI!$B$25:$N$32,12,FALSE)))</f>
        <v/>
      </c>
      <c r="BW2616" s="221" t="str">
        <f t="shared" si="656"/>
        <v/>
      </c>
      <c r="BX2616" s="221" t="str">
        <f t="shared" si="657"/>
        <v/>
      </c>
      <c r="BY2616" s="221">
        <f t="shared" si="658"/>
        <v>0</v>
      </c>
      <c r="BZ2616" s="231">
        <f t="shared" si="659"/>
        <v>0</v>
      </c>
      <c r="CA2616" s="246">
        <f t="shared" si="660"/>
        <v>0</v>
      </c>
      <c r="CB2616" s="246">
        <f t="shared" si="661"/>
        <v>0</v>
      </c>
      <c r="CC2616" s="246" t="str">
        <f t="shared" si="662"/>
        <v/>
      </c>
      <c r="CD2616" s="246">
        <f t="shared" si="663"/>
        <v>5</v>
      </c>
      <c r="CE2616" s="246">
        <f t="shared" si="664"/>
        <v>0</v>
      </c>
      <c r="CF2616" s="276">
        <f t="shared" si="665"/>
        <v>0</v>
      </c>
      <c r="CG2616" s="277">
        <f t="shared" si="665"/>
        <v>0</v>
      </c>
      <c r="CH2616" s="277">
        <f t="shared" si="665"/>
        <v>0</v>
      </c>
      <c r="CI2616" s="278">
        <f t="shared" si="665"/>
        <v>0</v>
      </c>
      <c r="CJ2616" s="280">
        <f t="shared" si="666"/>
        <v>0</v>
      </c>
      <c r="CK2616" s="232">
        <f t="shared" si="667"/>
        <v>0</v>
      </c>
      <c r="CL2616" s="1"/>
    </row>
    <row r="2617" spans="1:90" ht="18" customHeight="1">
      <c r="A2617" s="1"/>
      <c r="B2617" s="1"/>
      <c r="C2617" s="314"/>
      <c r="D2617" s="287" t="str">
        <f t="shared" si="668"/>
        <v/>
      </c>
      <c r="E2617" s="449" t="str">
        <f t="shared" si="655"/>
        <v/>
      </c>
      <c r="F2617" s="450"/>
      <c r="G2617" s="451"/>
      <c r="H2617" s="452"/>
      <c r="I2617" s="453"/>
      <c r="J2617" s="453"/>
      <c r="K2617" s="453"/>
      <c r="L2617" s="453"/>
      <c r="M2617" s="454"/>
      <c r="N2617" s="455"/>
      <c r="O2617" s="456"/>
      <c r="P2617" s="456"/>
      <c r="Q2617" s="456"/>
      <c r="R2617" s="456"/>
      <c r="S2617" s="456"/>
      <c r="T2617" s="456"/>
      <c r="U2617" s="456"/>
      <c r="V2617" s="456"/>
      <c r="W2617" s="456"/>
      <c r="X2617" s="456"/>
      <c r="Y2617" s="456"/>
      <c r="Z2617" s="456"/>
      <c r="AA2617" s="456"/>
      <c r="AB2617" s="456"/>
      <c r="AC2617" s="456"/>
      <c r="AD2617" s="456"/>
      <c r="AE2617" s="457"/>
      <c r="AF2617" s="455"/>
      <c r="AG2617" s="456"/>
      <c r="AH2617" s="456"/>
      <c r="AI2617" s="456"/>
      <c r="AJ2617" s="456"/>
      <c r="AK2617" s="456"/>
      <c r="AL2617" s="456"/>
      <c r="AM2617" s="456"/>
      <c r="AN2617" s="457"/>
      <c r="AO2617" s="455"/>
      <c r="AP2617" s="456"/>
      <c r="AQ2617" s="456"/>
      <c r="AR2617" s="456"/>
      <c r="AS2617" s="456"/>
      <c r="AT2617" s="456"/>
      <c r="AU2617" s="456"/>
      <c r="AV2617" s="456"/>
      <c r="AW2617" s="456"/>
      <c r="AX2617" s="456"/>
      <c r="AY2617" s="456"/>
      <c r="AZ2617" s="456"/>
      <c r="BA2617" s="456"/>
      <c r="BB2617" s="456"/>
      <c r="BC2617" s="456"/>
      <c r="BD2617" s="456"/>
      <c r="BE2617" s="456"/>
      <c r="BF2617" s="456"/>
      <c r="BG2617" s="457"/>
      <c r="BH2617" s="458"/>
      <c r="BI2617" s="459"/>
      <c r="BJ2617" s="459"/>
      <c r="BK2617" s="459"/>
      <c r="BL2617" s="459"/>
      <c r="BM2617" s="460"/>
      <c r="BN2617" s="314"/>
      <c r="BO2617" s="314"/>
      <c r="BP2617" s="1"/>
      <c r="BQ2617" s="120">
        <f>IF($F$3="","",IF(N2617=$F$3,COUNTIF(BQ$23:BQ2616,"&gt;0")+1,0))</f>
        <v>0</v>
      </c>
      <c r="BR2617" s="1"/>
      <c r="BS2617" s="20" t="str">
        <f>IF($N2617="","",IF(VLOOKUP(VLOOKUP($N2617,IMPOSTAZIONI!$E$6:$I$13,5,FALSE),IMPOSTAZIONI!$B$25:$N$32,3,FALSE)=0,"",VLOOKUP(VLOOKUP($N2617,IMPOSTAZIONI!$E$6:$I$13,5,FALSE),IMPOSTAZIONI!$B$25:$N$32,3,FALSE)))</f>
        <v/>
      </c>
      <c r="BT2617" s="20" t="str">
        <f>IF($N2617="","",IF(VLOOKUP(VLOOKUP($N2617,IMPOSTAZIONI!$E$6:$I$13,5,FALSE),IMPOSTAZIONI!$B$25:$N$32,6,FALSE)=0,"",VLOOKUP(VLOOKUP($N2617,IMPOSTAZIONI!$E$6:$I$13,5,FALSE),IMPOSTAZIONI!$B$25:$N$32,6,FALSE)))</f>
        <v/>
      </c>
      <c r="BU2617" s="20" t="str">
        <f>IF($N2617="","",IF(VLOOKUP(VLOOKUP($N2617,IMPOSTAZIONI!$E$6:$I$13,5,FALSE),IMPOSTAZIONI!$B$25:$N$32,9,FALSE)=0,"",VLOOKUP(VLOOKUP($N2617,IMPOSTAZIONI!$E$6:$I$13,5,FALSE),IMPOSTAZIONI!$B$25:$N$32,9,FALSE)))</f>
        <v/>
      </c>
      <c r="BV2617" s="20" t="str">
        <f>IF($N2617="","",IF(VLOOKUP(VLOOKUP($N2617,IMPOSTAZIONI!$E$6:$I$13,5,FALSE),IMPOSTAZIONI!$B$25:$N$32,12,FALSE)=0,"",VLOOKUP(VLOOKUP($N2617,IMPOSTAZIONI!$E$6:$I$13,5,FALSE),IMPOSTAZIONI!$B$25:$N$32,12,FALSE)))</f>
        <v/>
      </c>
      <c r="BW2617" s="221" t="str">
        <f t="shared" si="656"/>
        <v/>
      </c>
      <c r="BX2617" s="221" t="str">
        <f t="shared" si="657"/>
        <v/>
      </c>
      <c r="BY2617" s="221">
        <f t="shared" si="658"/>
        <v>0</v>
      </c>
      <c r="BZ2617" s="231">
        <f t="shared" si="659"/>
        <v>0</v>
      </c>
      <c r="CA2617" s="246">
        <f t="shared" si="660"/>
        <v>0</v>
      </c>
      <c r="CB2617" s="246">
        <f t="shared" si="661"/>
        <v>0</v>
      </c>
      <c r="CC2617" s="246" t="str">
        <f t="shared" si="662"/>
        <v/>
      </c>
      <c r="CD2617" s="246">
        <f t="shared" si="663"/>
        <v>5</v>
      </c>
      <c r="CE2617" s="246">
        <f t="shared" si="664"/>
        <v>0</v>
      </c>
      <c r="CF2617" s="276">
        <f t="shared" si="665"/>
        <v>0</v>
      </c>
      <c r="CG2617" s="277">
        <f t="shared" si="665"/>
        <v>0</v>
      </c>
      <c r="CH2617" s="277">
        <f t="shared" si="665"/>
        <v>0</v>
      </c>
      <c r="CI2617" s="278">
        <f t="shared" si="665"/>
        <v>0</v>
      </c>
      <c r="CJ2617" s="280">
        <f t="shared" si="666"/>
        <v>0</v>
      </c>
      <c r="CK2617" s="232">
        <f t="shared" si="667"/>
        <v>0</v>
      </c>
      <c r="CL2617" s="1"/>
    </row>
    <row r="2618" spans="1:90" ht="18" customHeight="1">
      <c r="A2618" s="1"/>
      <c r="B2618" s="1"/>
      <c r="C2618" s="314"/>
      <c r="D2618" s="287" t="str">
        <f t="shared" si="668"/>
        <v/>
      </c>
      <c r="E2618" s="449" t="str">
        <f t="shared" si="655"/>
        <v/>
      </c>
      <c r="F2618" s="450"/>
      <c r="G2618" s="451"/>
      <c r="H2618" s="452"/>
      <c r="I2618" s="453"/>
      <c r="J2618" s="453"/>
      <c r="K2618" s="453"/>
      <c r="L2618" s="453"/>
      <c r="M2618" s="454"/>
      <c r="N2618" s="455"/>
      <c r="O2618" s="456"/>
      <c r="P2618" s="456"/>
      <c r="Q2618" s="456"/>
      <c r="R2618" s="456"/>
      <c r="S2618" s="456"/>
      <c r="T2618" s="456"/>
      <c r="U2618" s="456"/>
      <c r="V2618" s="456"/>
      <c r="W2618" s="456"/>
      <c r="X2618" s="456"/>
      <c r="Y2618" s="456"/>
      <c r="Z2618" s="456"/>
      <c r="AA2618" s="456"/>
      <c r="AB2618" s="456"/>
      <c r="AC2618" s="456"/>
      <c r="AD2618" s="456"/>
      <c r="AE2618" s="457"/>
      <c r="AF2618" s="455"/>
      <c r="AG2618" s="456"/>
      <c r="AH2618" s="456"/>
      <c r="AI2618" s="456"/>
      <c r="AJ2618" s="456"/>
      <c r="AK2618" s="456"/>
      <c r="AL2618" s="456"/>
      <c r="AM2618" s="456"/>
      <c r="AN2618" s="457"/>
      <c r="AO2618" s="455"/>
      <c r="AP2618" s="456"/>
      <c r="AQ2618" s="456"/>
      <c r="AR2618" s="456"/>
      <c r="AS2618" s="456"/>
      <c r="AT2618" s="456"/>
      <c r="AU2618" s="456"/>
      <c r="AV2618" s="456"/>
      <c r="AW2618" s="456"/>
      <c r="AX2618" s="456"/>
      <c r="AY2618" s="456"/>
      <c r="AZ2618" s="456"/>
      <c r="BA2618" s="456"/>
      <c r="BB2618" s="456"/>
      <c r="BC2618" s="456"/>
      <c r="BD2618" s="456"/>
      <c r="BE2618" s="456"/>
      <c r="BF2618" s="456"/>
      <c r="BG2618" s="457"/>
      <c r="BH2618" s="458"/>
      <c r="BI2618" s="459"/>
      <c r="BJ2618" s="459"/>
      <c r="BK2618" s="459"/>
      <c r="BL2618" s="459"/>
      <c r="BM2618" s="460"/>
      <c r="BN2618" s="314"/>
      <c r="BO2618" s="314"/>
      <c r="BP2618" s="1"/>
      <c r="BQ2618" s="120">
        <f>IF($F$3="","",IF(N2618=$F$3,COUNTIF(BQ$23:BQ2617,"&gt;0")+1,0))</f>
        <v>0</v>
      </c>
      <c r="BR2618" s="1"/>
      <c r="BS2618" s="20" t="str">
        <f>IF($N2618="","",IF(VLOOKUP(VLOOKUP($N2618,IMPOSTAZIONI!$E$6:$I$13,5,FALSE),IMPOSTAZIONI!$B$25:$N$32,3,FALSE)=0,"",VLOOKUP(VLOOKUP($N2618,IMPOSTAZIONI!$E$6:$I$13,5,FALSE),IMPOSTAZIONI!$B$25:$N$32,3,FALSE)))</f>
        <v/>
      </c>
      <c r="BT2618" s="20" t="str">
        <f>IF($N2618="","",IF(VLOOKUP(VLOOKUP($N2618,IMPOSTAZIONI!$E$6:$I$13,5,FALSE),IMPOSTAZIONI!$B$25:$N$32,6,FALSE)=0,"",VLOOKUP(VLOOKUP($N2618,IMPOSTAZIONI!$E$6:$I$13,5,FALSE),IMPOSTAZIONI!$B$25:$N$32,6,FALSE)))</f>
        <v/>
      </c>
      <c r="BU2618" s="20" t="str">
        <f>IF($N2618="","",IF(VLOOKUP(VLOOKUP($N2618,IMPOSTAZIONI!$E$6:$I$13,5,FALSE),IMPOSTAZIONI!$B$25:$N$32,9,FALSE)=0,"",VLOOKUP(VLOOKUP($N2618,IMPOSTAZIONI!$E$6:$I$13,5,FALSE),IMPOSTAZIONI!$B$25:$N$32,9,FALSE)))</f>
        <v/>
      </c>
      <c r="BV2618" s="20" t="str">
        <f>IF($N2618="","",IF(VLOOKUP(VLOOKUP($N2618,IMPOSTAZIONI!$E$6:$I$13,5,FALSE),IMPOSTAZIONI!$B$25:$N$32,12,FALSE)=0,"",VLOOKUP(VLOOKUP($N2618,IMPOSTAZIONI!$E$6:$I$13,5,FALSE),IMPOSTAZIONI!$B$25:$N$32,12,FALSE)))</f>
        <v/>
      </c>
      <c r="BW2618" s="221" t="str">
        <f t="shared" si="656"/>
        <v/>
      </c>
      <c r="BX2618" s="221" t="str">
        <f t="shared" si="657"/>
        <v/>
      </c>
      <c r="BY2618" s="221">
        <f t="shared" si="658"/>
        <v>0</v>
      </c>
      <c r="BZ2618" s="231">
        <f t="shared" si="659"/>
        <v>0</v>
      </c>
      <c r="CA2618" s="246">
        <f t="shared" si="660"/>
        <v>0</v>
      </c>
      <c r="CB2618" s="246">
        <f t="shared" si="661"/>
        <v>0</v>
      </c>
      <c r="CC2618" s="246" t="str">
        <f t="shared" si="662"/>
        <v/>
      </c>
      <c r="CD2618" s="246">
        <f t="shared" si="663"/>
        <v>5</v>
      </c>
      <c r="CE2618" s="246">
        <f t="shared" si="664"/>
        <v>0</v>
      </c>
      <c r="CF2618" s="276">
        <f t="shared" si="665"/>
        <v>0</v>
      </c>
      <c r="CG2618" s="277">
        <f t="shared" si="665"/>
        <v>0</v>
      </c>
      <c r="CH2618" s="277">
        <f t="shared" si="665"/>
        <v>0</v>
      </c>
      <c r="CI2618" s="278">
        <f t="shared" si="665"/>
        <v>0</v>
      </c>
      <c r="CJ2618" s="280">
        <f t="shared" si="666"/>
        <v>0</v>
      </c>
      <c r="CK2618" s="232">
        <f t="shared" si="667"/>
        <v>0</v>
      </c>
      <c r="CL2618" s="1"/>
    </row>
    <row r="2619" spans="1:90" ht="18" customHeight="1">
      <c r="A2619" s="1"/>
      <c r="B2619" s="1"/>
      <c r="C2619" s="314"/>
      <c r="D2619" s="287" t="str">
        <f t="shared" si="668"/>
        <v/>
      </c>
      <c r="E2619" s="449" t="str">
        <f t="shared" si="655"/>
        <v/>
      </c>
      <c r="F2619" s="450"/>
      <c r="G2619" s="451"/>
      <c r="H2619" s="452"/>
      <c r="I2619" s="453"/>
      <c r="J2619" s="453"/>
      <c r="K2619" s="453"/>
      <c r="L2619" s="453"/>
      <c r="M2619" s="454"/>
      <c r="N2619" s="455"/>
      <c r="O2619" s="456"/>
      <c r="P2619" s="456"/>
      <c r="Q2619" s="456"/>
      <c r="R2619" s="456"/>
      <c r="S2619" s="456"/>
      <c r="T2619" s="456"/>
      <c r="U2619" s="456"/>
      <c r="V2619" s="456"/>
      <c r="W2619" s="456"/>
      <c r="X2619" s="456"/>
      <c r="Y2619" s="456"/>
      <c r="Z2619" s="456"/>
      <c r="AA2619" s="456"/>
      <c r="AB2619" s="456"/>
      <c r="AC2619" s="456"/>
      <c r="AD2619" s="456"/>
      <c r="AE2619" s="457"/>
      <c r="AF2619" s="455"/>
      <c r="AG2619" s="456"/>
      <c r="AH2619" s="456"/>
      <c r="AI2619" s="456"/>
      <c r="AJ2619" s="456"/>
      <c r="AK2619" s="456"/>
      <c r="AL2619" s="456"/>
      <c r="AM2619" s="456"/>
      <c r="AN2619" s="457"/>
      <c r="AO2619" s="455"/>
      <c r="AP2619" s="456"/>
      <c r="AQ2619" s="456"/>
      <c r="AR2619" s="456"/>
      <c r="AS2619" s="456"/>
      <c r="AT2619" s="456"/>
      <c r="AU2619" s="456"/>
      <c r="AV2619" s="456"/>
      <c r="AW2619" s="456"/>
      <c r="AX2619" s="456"/>
      <c r="AY2619" s="456"/>
      <c r="AZ2619" s="456"/>
      <c r="BA2619" s="456"/>
      <c r="BB2619" s="456"/>
      <c r="BC2619" s="456"/>
      <c r="BD2619" s="456"/>
      <c r="BE2619" s="456"/>
      <c r="BF2619" s="456"/>
      <c r="BG2619" s="457"/>
      <c r="BH2619" s="458"/>
      <c r="BI2619" s="459"/>
      <c r="BJ2619" s="459"/>
      <c r="BK2619" s="459"/>
      <c r="BL2619" s="459"/>
      <c r="BM2619" s="460"/>
      <c r="BN2619" s="314"/>
      <c r="BO2619" s="314"/>
      <c r="BP2619" s="1"/>
      <c r="BQ2619" s="120">
        <f>IF($F$3="","",IF(N2619=$F$3,COUNTIF(BQ$23:BQ2618,"&gt;0")+1,0))</f>
        <v>0</v>
      </c>
      <c r="BR2619" s="1"/>
      <c r="BS2619" s="20" t="str">
        <f>IF($N2619="","",IF(VLOOKUP(VLOOKUP($N2619,IMPOSTAZIONI!$E$6:$I$13,5,FALSE),IMPOSTAZIONI!$B$25:$N$32,3,FALSE)=0,"",VLOOKUP(VLOOKUP($N2619,IMPOSTAZIONI!$E$6:$I$13,5,FALSE),IMPOSTAZIONI!$B$25:$N$32,3,FALSE)))</f>
        <v/>
      </c>
      <c r="BT2619" s="20" t="str">
        <f>IF($N2619="","",IF(VLOOKUP(VLOOKUP($N2619,IMPOSTAZIONI!$E$6:$I$13,5,FALSE),IMPOSTAZIONI!$B$25:$N$32,6,FALSE)=0,"",VLOOKUP(VLOOKUP($N2619,IMPOSTAZIONI!$E$6:$I$13,5,FALSE),IMPOSTAZIONI!$B$25:$N$32,6,FALSE)))</f>
        <v/>
      </c>
      <c r="BU2619" s="20" t="str">
        <f>IF($N2619="","",IF(VLOOKUP(VLOOKUP($N2619,IMPOSTAZIONI!$E$6:$I$13,5,FALSE),IMPOSTAZIONI!$B$25:$N$32,9,FALSE)=0,"",VLOOKUP(VLOOKUP($N2619,IMPOSTAZIONI!$E$6:$I$13,5,FALSE),IMPOSTAZIONI!$B$25:$N$32,9,FALSE)))</f>
        <v/>
      </c>
      <c r="BV2619" s="20" t="str">
        <f>IF($N2619="","",IF(VLOOKUP(VLOOKUP($N2619,IMPOSTAZIONI!$E$6:$I$13,5,FALSE),IMPOSTAZIONI!$B$25:$N$32,12,FALSE)=0,"",VLOOKUP(VLOOKUP($N2619,IMPOSTAZIONI!$E$6:$I$13,5,FALSE),IMPOSTAZIONI!$B$25:$N$32,12,FALSE)))</f>
        <v/>
      </c>
      <c r="BW2619" s="221" t="str">
        <f t="shared" si="656"/>
        <v/>
      </c>
      <c r="BX2619" s="221" t="str">
        <f t="shared" si="657"/>
        <v/>
      </c>
      <c r="BY2619" s="221">
        <f t="shared" si="658"/>
        <v>0</v>
      </c>
      <c r="BZ2619" s="231">
        <f t="shared" si="659"/>
        <v>0</v>
      </c>
      <c r="CA2619" s="246">
        <f t="shared" si="660"/>
        <v>0</v>
      </c>
      <c r="CB2619" s="246">
        <f t="shared" si="661"/>
        <v>0</v>
      </c>
      <c r="CC2619" s="246" t="str">
        <f t="shared" si="662"/>
        <v/>
      </c>
      <c r="CD2619" s="246">
        <f t="shared" si="663"/>
        <v>5</v>
      </c>
      <c r="CE2619" s="246">
        <f t="shared" si="664"/>
        <v>0</v>
      </c>
      <c r="CF2619" s="276">
        <f t="shared" si="665"/>
        <v>0</v>
      </c>
      <c r="CG2619" s="277">
        <f t="shared" si="665"/>
        <v>0</v>
      </c>
      <c r="CH2619" s="277">
        <f t="shared" si="665"/>
        <v>0</v>
      </c>
      <c r="CI2619" s="278">
        <f t="shared" si="665"/>
        <v>0</v>
      </c>
      <c r="CJ2619" s="280">
        <f t="shared" si="666"/>
        <v>0</v>
      </c>
      <c r="CK2619" s="232">
        <f t="shared" si="667"/>
        <v>0</v>
      </c>
      <c r="CL2619" s="1"/>
    </row>
    <row r="2620" spans="1:90" ht="18" customHeight="1">
      <c r="A2620" s="1"/>
      <c r="B2620" s="1"/>
      <c r="C2620" s="314"/>
      <c r="D2620" s="287" t="str">
        <f t="shared" si="668"/>
        <v/>
      </c>
      <c r="E2620" s="449" t="str">
        <f t="shared" si="655"/>
        <v/>
      </c>
      <c r="F2620" s="450"/>
      <c r="G2620" s="451"/>
      <c r="H2620" s="452"/>
      <c r="I2620" s="453"/>
      <c r="J2620" s="453"/>
      <c r="K2620" s="453"/>
      <c r="L2620" s="453"/>
      <c r="M2620" s="454"/>
      <c r="N2620" s="455"/>
      <c r="O2620" s="456"/>
      <c r="P2620" s="456"/>
      <c r="Q2620" s="456"/>
      <c r="R2620" s="456"/>
      <c r="S2620" s="456"/>
      <c r="T2620" s="456"/>
      <c r="U2620" s="456"/>
      <c r="V2620" s="456"/>
      <c r="W2620" s="456"/>
      <c r="X2620" s="456"/>
      <c r="Y2620" s="456"/>
      <c r="Z2620" s="456"/>
      <c r="AA2620" s="456"/>
      <c r="AB2620" s="456"/>
      <c r="AC2620" s="456"/>
      <c r="AD2620" s="456"/>
      <c r="AE2620" s="457"/>
      <c r="AF2620" s="455"/>
      <c r="AG2620" s="456"/>
      <c r="AH2620" s="456"/>
      <c r="AI2620" s="456"/>
      <c r="AJ2620" s="456"/>
      <c r="AK2620" s="456"/>
      <c r="AL2620" s="456"/>
      <c r="AM2620" s="456"/>
      <c r="AN2620" s="457"/>
      <c r="AO2620" s="455"/>
      <c r="AP2620" s="456"/>
      <c r="AQ2620" s="456"/>
      <c r="AR2620" s="456"/>
      <c r="AS2620" s="456"/>
      <c r="AT2620" s="456"/>
      <c r="AU2620" s="456"/>
      <c r="AV2620" s="456"/>
      <c r="AW2620" s="456"/>
      <c r="AX2620" s="456"/>
      <c r="AY2620" s="456"/>
      <c r="AZ2620" s="456"/>
      <c r="BA2620" s="456"/>
      <c r="BB2620" s="456"/>
      <c r="BC2620" s="456"/>
      <c r="BD2620" s="456"/>
      <c r="BE2620" s="456"/>
      <c r="BF2620" s="456"/>
      <c r="BG2620" s="457"/>
      <c r="BH2620" s="458"/>
      <c r="BI2620" s="459"/>
      <c r="BJ2620" s="459"/>
      <c r="BK2620" s="459"/>
      <c r="BL2620" s="459"/>
      <c r="BM2620" s="460"/>
      <c r="BN2620" s="314"/>
      <c r="BO2620" s="314"/>
      <c r="BP2620" s="1"/>
      <c r="BQ2620" s="120">
        <f>IF($F$3="","",IF(N2620=$F$3,COUNTIF(BQ$23:BQ2619,"&gt;0")+1,0))</f>
        <v>0</v>
      </c>
      <c r="BR2620" s="1"/>
      <c r="BS2620" s="20" t="str">
        <f>IF($N2620="","",IF(VLOOKUP(VLOOKUP($N2620,IMPOSTAZIONI!$E$6:$I$13,5,FALSE),IMPOSTAZIONI!$B$25:$N$32,3,FALSE)=0,"",VLOOKUP(VLOOKUP($N2620,IMPOSTAZIONI!$E$6:$I$13,5,FALSE),IMPOSTAZIONI!$B$25:$N$32,3,FALSE)))</f>
        <v/>
      </c>
      <c r="BT2620" s="20" t="str">
        <f>IF($N2620="","",IF(VLOOKUP(VLOOKUP($N2620,IMPOSTAZIONI!$E$6:$I$13,5,FALSE),IMPOSTAZIONI!$B$25:$N$32,6,FALSE)=0,"",VLOOKUP(VLOOKUP($N2620,IMPOSTAZIONI!$E$6:$I$13,5,FALSE),IMPOSTAZIONI!$B$25:$N$32,6,FALSE)))</f>
        <v/>
      </c>
      <c r="BU2620" s="20" t="str">
        <f>IF($N2620="","",IF(VLOOKUP(VLOOKUP($N2620,IMPOSTAZIONI!$E$6:$I$13,5,FALSE),IMPOSTAZIONI!$B$25:$N$32,9,FALSE)=0,"",VLOOKUP(VLOOKUP($N2620,IMPOSTAZIONI!$E$6:$I$13,5,FALSE),IMPOSTAZIONI!$B$25:$N$32,9,FALSE)))</f>
        <v/>
      </c>
      <c r="BV2620" s="20" t="str">
        <f>IF($N2620="","",IF(VLOOKUP(VLOOKUP($N2620,IMPOSTAZIONI!$E$6:$I$13,5,FALSE),IMPOSTAZIONI!$B$25:$N$32,12,FALSE)=0,"",VLOOKUP(VLOOKUP($N2620,IMPOSTAZIONI!$E$6:$I$13,5,FALSE),IMPOSTAZIONI!$B$25:$N$32,12,FALSE)))</f>
        <v/>
      </c>
      <c r="BW2620" s="221" t="str">
        <f t="shared" si="656"/>
        <v/>
      </c>
      <c r="BX2620" s="221" t="str">
        <f t="shared" si="657"/>
        <v/>
      </c>
      <c r="BY2620" s="221">
        <f t="shared" si="658"/>
        <v>0</v>
      </c>
      <c r="BZ2620" s="231">
        <f t="shared" si="659"/>
        <v>0</v>
      </c>
      <c r="CA2620" s="246">
        <f t="shared" si="660"/>
        <v>0</v>
      </c>
      <c r="CB2620" s="246">
        <f t="shared" si="661"/>
        <v>0</v>
      </c>
      <c r="CC2620" s="246" t="str">
        <f t="shared" si="662"/>
        <v/>
      </c>
      <c r="CD2620" s="246">
        <f t="shared" si="663"/>
        <v>5</v>
      </c>
      <c r="CE2620" s="246">
        <f t="shared" si="664"/>
        <v>0</v>
      </c>
      <c r="CF2620" s="276">
        <f t="shared" si="665"/>
        <v>0</v>
      </c>
      <c r="CG2620" s="277">
        <f t="shared" si="665"/>
        <v>0</v>
      </c>
      <c r="CH2620" s="277">
        <f t="shared" si="665"/>
        <v>0</v>
      </c>
      <c r="CI2620" s="278">
        <f t="shared" si="665"/>
        <v>0</v>
      </c>
      <c r="CJ2620" s="280">
        <f t="shared" si="666"/>
        <v>0</v>
      </c>
      <c r="CK2620" s="232">
        <f t="shared" si="667"/>
        <v>0</v>
      </c>
      <c r="CL2620" s="1"/>
    </row>
    <row r="2621" spans="1:90" ht="18" customHeight="1">
      <c r="A2621" s="1"/>
      <c r="B2621" s="1"/>
      <c r="C2621" s="314"/>
      <c r="D2621" s="287" t="str">
        <f t="shared" si="668"/>
        <v/>
      </c>
      <c r="E2621" s="449" t="str">
        <f t="shared" si="655"/>
        <v/>
      </c>
      <c r="F2621" s="450"/>
      <c r="G2621" s="451"/>
      <c r="H2621" s="452"/>
      <c r="I2621" s="453"/>
      <c r="J2621" s="453"/>
      <c r="K2621" s="453"/>
      <c r="L2621" s="453"/>
      <c r="M2621" s="454"/>
      <c r="N2621" s="455"/>
      <c r="O2621" s="456"/>
      <c r="P2621" s="456"/>
      <c r="Q2621" s="456"/>
      <c r="R2621" s="456"/>
      <c r="S2621" s="456"/>
      <c r="T2621" s="456"/>
      <c r="U2621" s="456"/>
      <c r="V2621" s="456"/>
      <c r="W2621" s="456"/>
      <c r="X2621" s="456"/>
      <c r="Y2621" s="456"/>
      <c r="Z2621" s="456"/>
      <c r="AA2621" s="456"/>
      <c r="AB2621" s="456"/>
      <c r="AC2621" s="456"/>
      <c r="AD2621" s="456"/>
      <c r="AE2621" s="457"/>
      <c r="AF2621" s="455"/>
      <c r="AG2621" s="456"/>
      <c r="AH2621" s="456"/>
      <c r="AI2621" s="456"/>
      <c r="AJ2621" s="456"/>
      <c r="AK2621" s="456"/>
      <c r="AL2621" s="456"/>
      <c r="AM2621" s="456"/>
      <c r="AN2621" s="457"/>
      <c r="AO2621" s="455"/>
      <c r="AP2621" s="456"/>
      <c r="AQ2621" s="456"/>
      <c r="AR2621" s="456"/>
      <c r="AS2621" s="456"/>
      <c r="AT2621" s="456"/>
      <c r="AU2621" s="456"/>
      <c r="AV2621" s="456"/>
      <c r="AW2621" s="456"/>
      <c r="AX2621" s="456"/>
      <c r="AY2621" s="456"/>
      <c r="AZ2621" s="456"/>
      <c r="BA2621" s="456"/>
      <c r="BB2621" s="456"/>
      <c r="BC2621" s="456"/>
      <c r="BD2621" s="456"/>
      <c r="BE2621" s="456"/>
      <c r="BF2621" s="456"/>
      <c r="BG2621" s="457"/>
      <c r="BH2621" s="458"/>
      <c r="BI2621" s="459"/>
      <c r="BJ2621" s="459"/>
      <c r="BK2621" s="459"/>
      <c r="BL2621" s="459"/>
      <c r="BM2621" s="460"/>
      <c r="BN2621" s="314"/>
      <c r="BO2621" s="314"/>
      <c r="BP2621" s="1"/>
      <c r="BQ2621" s="120">
        <f>IF($F$3="","",IF(N2621=$F$3,COUNTIF(BQ$23:BQ2620,"&gt;0")+1,0))</f>
        <v>0</v>
      </c>
      <c r="BR2621" s="1"/>
      <c r="BS2621" s="20" t="str">
        <f>IF($N2621="","",IF(VLOOKUP(VLOOKUP($N2621,IMPOSTAZIONI!$E$6:$I$13,5,FALSE),IMPOSTAZIONI!$B$25:$N$32,3,FALSE)=0,"",VLOOKUP(VLOOKUP($N2621,IMPOSTAZIONI!$E$6:$I$13,5,FALSE),IMPOSTAZIONI!$B$25:$N$32,3,FALSE)))</f>
        <v/>
      </c>
      <c r="BT2621" s="20" t="str">
        <f>IF($N2621="","",IF(VLOOKUP(VLOOKUP($N2621,IMPOSTAZIONI!$E$6:$I$13,5,FALSE),IMPOSTAZIONI!$B$25:$N$32,6,FALSE)=0,"",VLOOKUP(VLOOKUP($N2621,IMPOSTAZIONI!$E$6:$I$13,5,FALSE),IMPOSTAZIONI!$B$25:$N$32,6,FALSE)))</f>
        <v/>
      </c>
      <c r="BU2621" s="20" t="str">
        <f>IF($N2621="","",IF(VLOOKUP(VLOOKUP($N2621,IMPOSTAZIONI!$E$6:$I$13,5,FALSE),IMPOSTAZIONI!$B$25:$N$32,9,FALSE)=0,"",VLOOKUP(VLOOKUP($N2621,IMPOSTAZIONI!$E$6:$I$13,5,FALSE),IMPOSTAZIONI!$B$25:$N$32,9,FALSE)))</f>
        <v/>
      </c>
      <c r="BV2621" s="20" t="str">
        <f>IF($N2621="","",IF(VLOOKUP(VLOOKUP($N2621,IMPOSTAZIONI!$E$6:$I$13,5,FALSE),IMPOSTAZIONI!$B$25:$N$32,12,FALSE)=0,"",VLOOKUP(VLOOKUP($N2621,IMPOSTAZIONI!$E$6:$I$13,5,FALSE),IMPOSTAZIONI!$B$25:$N$32,12,FALSE)))</f>
        <v/>
      </c>
      <c r="BW2621" s="221" t="str">
        <f t="shared" si="656"/>
        <v/>
      </c>
      <c r="BX2621" s="221" t="str">
        <f t="shared" si="657"/>
        <v/>
      </c>
      <c r="BY2621" s="221">
        <f t="shared" si="658"/>
        <v>0</v>
      </c>
      <c r="BZ2621" s="231">
        <f t="shared" si="659"/>
        <v>0</v>
      </c>
      <c r="CA2621" s="246">
        <f t="shared" si="660"/>
        <v>0</v>
      </c>
      <c r="CB2621" s="246">
        <f t="shared" si="661"/>
        <v>0</v>
      </c>
      <c r="CC2621" s="246" t="str">
        <f t="shared" si="662"/>
        <v/>
      </c>
      <c r="CD2621" s="246">
        <f t="shared" si="663"/>
        <v>5</v>
      </c>
      <c r="CE2621" s="246">
        <f t="shared" si="664"/>
        <v>0</v>
      </c>
      <c r="CF2621" s="276">
        <f t="shared" si="665"/>
        <v>0</v>
      </c>
      <c r="CG2621" s="277">
        <f t="shared" si="665"/>
        <v>0</v>
      </c>
      <c r="CH2621" s="277">
        <f t="shared" si="665"/>
        <v>0</v>
      </c>
      <c r="CI2621" s="278">
        <f t="shared" ref="CI2621:CI2684" si="669">COUNTIF($CE$23:$CE$3022,CONCATENATE($CD2621,CI$21))</f>
        <v>0</v>
      </c>
      <c r="CJ2621" s="280">
        <f t="shared" si="666"/>
        <v>0</v>
      </c>
      <c r="CK2621" s="232">
        <f t="shared" si="667"/>
        <v>0</v>
      </c>
      <c r="CL2621" s="1"/>
    </row>
    <row r="2622" spans="1:90" ht="18" customHeight="1">
      <c r="A2622" s="1"/>
      <c r="B2622" s="1"/>
      <c r="C2622" s="314"/>
      <c r="D2622" s="287" t="str">
        <f t="shared" si="668"/>
        <v/>
      </c>
      <c r="E2622" s="449" t="str">
        <f t="shared" ref="E2622:E2685" si="670">IF(BQ2622=0,"",BQ2622)</f>
        <v/>
      </c>
      <c r="F2622" s="450"/>
      <c r="G2622" s="451"/>
      <c r="H2622" s="452"/>
      <c r="I2622" s="453"/>
      <c r="J2622" s="453"/>
      <c r="K2622" s="453"/>
      <c r="L2622" s="453"/>
      <c r="M2622" s="454"/>
      <c r="N2622" s="455"/>
      <c r="O2622" s="456"/>
      <c r="P2622" s="456"/>
      <c r="Q2622" s="456"/>
      <c r="R2622" s="456"/>
      <c r="S2622" s="456"/>
      <c r="T2622" s="456"/>
      <c r="U2622" s="456"/>
      <c r="V2622" s="456"/>
      <c r="W2622" s="456"/>
      <c r="X2622" s="456"/>
      <c r="Y2622" s="456"/>
      <c r="Z2622" s="456"/>
      <c r="AA2622" s="456"/>
      <c r="AB2622" s="456"/>
      <c r="AC2622" s="456"/>
      <c r="AD2622" s="456"/>
      <c r="AE2622" s="457"/>
      <c r="AF2622" s="455"/>
      <c r="AG2622" s="456"/>
      <c r="AH2622" s="456"/>
      <c r="AI2622" s="456"/>
      <c r="AJ2622" s="456"/>
      <c r="AK2622" s="456"/>
      <c r="AL2622" s="456"/>
      <c r="AM2622" s="456"/>
      <c r="AN2622" s="457"/>
      <c r="AO2622" s="455"/>
      <c r="AP2622" s="456"/>
      <c r="AQ2622" s="456"/>
      <c r="AR2622" s="456"/>
      <c r="AS2622" s="456"/>
      <c r="AT2622" s="456"/>
      <c r="AU2622" s="456"/>
      <c r="AV2622" s="456"/>
      <c r="AW2622" s="456"/>
      <c r="AX2622" s="456"/>
      <c r="AY2622" s="456"/>
      <c r="AZ2622" s="456"/>
      <c r="BA2622" s="456"/>
      <c r="BB2622" s="456"/>
      <c r="BC2622" s="456"/>
      <c r="BD2622" s="456"/>
      <c r="BE2622" s="456"/>
      <c r="BF2622" s="456"/>
      <c r="BG2622" s="457"/>
      <c r="BH2622" s="458"/>
      <c r="BI2622" s="459"/>
      <c r="BJ2622" s="459"/>
      <c r="BK2622" s="459"/>
      <c r="BL2622" s="459"/>
      <c r="BM2622" s="460"/>
      <c r="BN2622" s="314"/>
      <c r="BO2622" s="314"/>
      <c r="BP2622" s="1"/>
      <c r="BQ2622" s="120">
        <f>IF($F$3="","",IF(N2622=$F$3,COUNTIF(BQ$23:BQ2621,"&gt;0")+1,0))</f>
        <v>0</v>
      </c>
      <c r="BR2622" s="1"/>
      <c r="BS2622" s="20" t="str">
        <f>IF($N2622="","",IF(VLOOKUP(VLOOKUP($N2622,IMPOSTAZIONI!$E$6:$I$13,5,FALSE),IMPOSTAZIONI!$B$25:$N$32,3,FALSE)=0,"",VLOOKUP(VLOOKUP($N2622,IMPOSTAZIONI!$E$6:$I$13,5,FALSE),IMPOSTAZIONI!$B$25:$N$32,3,FALSE)))</f>
        <v/>
      </c>
      <c r="BT2622" s="20" t="str">
        <f>IF($N2622="","",IF(VLOOKUP(VLOOKUP($N2622,IMPOSTAZIONI!$E$6:$I$13,5,FALSE),IMPOSTAZIONI!$B$25:$N$32,6,FALSE)=0,"",VLOOKUP(VLOOKUP($N2622,IMPOSTAZIONI!$E$6:$I$13,5,FALSE),IMPOSTAZIONI!$B$25:$N$32,6,FALSE)))</f>
        <v/>
      </c>
      <c r="BU2622" s="20" t="str">
        <f>IF($N2622="","",IF(VLOOKUP(VLOOKUP($N2622,IMPOSTAZIONI!$E$6:$I$13,5,FALSE),IMPOSTAZIONI!$B$25:$N$32,9,FALSE)=0,"",VLOOKUP(VLOOKUP($N2622,IMPOSTAZIONI!$E$6:$I$13,5,FALSE),IMPOSTAZIONI!$B$25:$N$32,9,FALSE)))</f>
        <v/>
      </c>
      <c r="BV2622" s="20" t="str">
        <f>IF($N2622="","",IF(VLOOKUP(VLOOKUP($N2622,IMPOSTAZIONI!$E$6:$I$13,5,FALSE),IMPOSTAZIONI!$B$25:$N$32,12,FALSE)=0,"",VLOOKUP(VLOOKUP($N2622,IMPOSTAZIONI!$E$6:$I$13,5,FALSE),IMPOSTAZIONI!$B$25:$N$32,12,FALSE)))</f>
        <v/>
      </c>
      <c r="BW2622" s="221" t="str">
        <f t="shared" ref="BW2622:BW2685" si="671">IF(AF2622="","",HLOOKUP(AF2622,BS2622:BV2622,1,FALSE))</f>
        <v/>
      </c>
      <c r="BX2622" s="221" t="str">
        <f t="shared" ref="BX2622:BX2685" si="672">IF(N2622="","",VLOOKUP(N2622,$AY$3109:$BM$3116,1,FALSE))</f>
        <v/>
      </c>
      <c r="BY2622" s="221">
        <f t="shared" ref="BY2622:BY2685" si="673">IF(OR(ISERROR(BW2622),ISERROR(BX2622),AND(H2622&gt;0,H2622&lt;AD$3140),AND(H2622&gt;0,H2622&gt;AD$3141)),1,IF(CK2622=1,2,0))</f>
        <v>0</v>
      </c>
      <c r="BZ2622" s="231">
        <f t="shared" ref="BZ2622:BZ2685" si="674">IF($F$3="",0,IF($F$3=N2622,H2622,0))</f>
        <v>0</v>
      </c>
      <c r="CA2622" s="246">
        <f t="shared" ref="CA2622:CA2685" si="675">IF($BN$3&gt;$AY$3147,"",IF(BZ2622=0,0,IF(AF2622="",0,VLOOKUP(AF2622,$AY$3118:$BL$3121,14,FALSE))))</f>
        <v>0</v>
      </c>
      <c r="CB2622" s="246">
        <f t="shared" ref="CB2622:CB2685" si="676">IF(BZ2622=0,0,MONTH(BZ2622))</f>
        <v>0</v>
      </c>
      <c r="CC2622" s="246" t="str">
        <f t="shared" ref="CC2622:CC2685" si="677">IF(OR(BZ2622=0,CA2622=0),"",CONCATENATE(CB2622,CA2622))</f>
        <v/>
      </c>
      <c r="CD2622" s="246">
        <f t="shared" ref="CD2622:CD2685" si="678">MATCH(BZ2622,BZ$23:BZ$3022,0)</f>
        <v>5</v>
      </c>
      <c r="CE2622" s="246">
        <f t="shared" ref="CE2622:CE2685" si="679">IF(CA2622&gt;0,CONCATENATE(CD2622,CA2622),0)</f>
        <v>0</v>
      </c>
      <c r="CF2622" s="276">
        <f t="shared" ref="CF2622:CI2685" si="680">COUNTIF($CE$23:$CE$3022,CONCATENATE($CD2622,CF$21))</f>
        <v>0</v>
      </c>
      <c r="CG2622" s="277">
        <f t="shared" si="680"/>
        <v>0</v>
      </c>
      <c r="CH2622" s="277">
        <f t="shared" si="680"/>
        <v>0</v>
      </c>
      <c r="CI2622" s="278">
        <f t="shared" si="669"/>
        <v>0</v>
      </c>
      <c r="CJ2622" s="280">
        <f t="shared" ref="CJ2622:CJ2685" si="681">COUNTIF(CF2622:CI2622,"&gt;0")</f>
        <v>0</v>
      </c>
      <c r="CK2622" s="232">
        <f t="shared" ref="CK2622:CK2685" si="682">IF(CJ2622&gt;1,1,0)</f>
        <v>0</v>
      </c>
      <c r="CL2622" s="1"/>
    </row>
    <row r="2623" spans="1:90" ht="18" customHeight="1">
      <c r="A2623" s="1"/>
      <c r="B2623" s="1"/>
      <c r="C2623" s="314"/>
      <c r="D2623" s="287" t="str">
        <f t="shared" si="668"/>
        <v/>
      </c>
      <c r="E2623" s="449" t="str">
        <f t="shared" si="670"/>
        <v/>
      </c>
      <c r="F2623" s="450"/>
      <c r="G2623" s="451"/>
      <c r="H2623" s="452"/>
      <c r="I2623" s="453"/>
      <c r="J2623" s="453"/>
      <c r="K2623" s="453"/>
      <c r="L2623" s="453"/>
      <c r="M2623" s="454"/>
      <c r="N2623" s="455"/>
      <c r="O2623" s="456"/>
      <c r="P2623" s="456"/>
      <c r="Q2623" s="456"/>
      <c r="R2623" s="456"/>
      <c r="S2623" s="456"/>
      <c r="T2623" s="456"/>
      <c r="U2623" s="456"/>
      <c r="V2623" s="456"/>
      <c r="W2623" s="456"/>
      <c r="X2623" s="456"/>
      <c r="Y2623" s="456"/>
      <c r="Z2623" s="456"/>
      <c r="AA2623" s="456"/>
      <c r="AB2623" s="456"/>
      <c r="AC2623" s="456"/>
      <c r="AD2623" s="456"/>
      <c r="AE2623" s="457"/>
      <c r="AF2623" s="455"/>
      <c r="AG2623" s="456"/>
      <c r="AH2623" s="456"/>
      <c r="AI2623" s="456"/>
      <c r="AJ2623" s="456"/>
      <c r="AK2623" s="456"/>
      <c r="AL2623" s="456"/>
      <c r="AM2623" s="456"/>
      <c r="AN2623" s="457"/>
      <c r="AO2623" s="455"/>
      <c r="AP2623" s="456"/>
      <c r="AQ2623" s="456"/>
      <c r="AR2623" s="456"/>
      <c r="AS2623" s="456"/>
      <c r="AT2623" s="456"/>
      <c r="AU2623" s="456"/>
      <c r="AV2623" s="456"/>
      <c r="AW2623" s="456"/>
      <c r="AX2623" s="456"/>
      <c r="AY2623" s="456"/>
      <c r="AZ2623" s="456"/>
      <c r="BA2623" s="456"/>
      <c r="BB2623" s="456"/>
      <c r="BC2623" s="456"/>
      <c r="BD2623" s="456"/>
      <c r="BE2623" s="456"/>
      <c r="BF2623" s="456"/>
      <c r="BG2623" s="457"/>
      <c r="BH2623" s="458"/>
      <c r="BI2623" s="459"/>
      <c r="BJ2623" s="459"/>
      <c r="BK2623" s="459"/>
      <c r="BL2623" s="459"/>
      <c r="BM2623" s="460"/>
      <c r="BN2623" s="314"/>
      <c r="BO2623" s="314"/>
      <c r="BP2623" s="1"/>
      <c r="BQ2623" s="120">
        <f>IF($F$3="","",IF(N2623=$F$3,COUNTIF(BQ$23:BQ2622,"&gt;0")+1,0))</f>
        <v>0</v>
      </c>
      <c r="BR2623" s="1"/>
      <c r="BS2623" s="20" t="str">
        <f>IF($N2623="","",IF(VLOOKUP(VLOOKUP($N2623,IMPOSTAZIONI!$E$6:$I$13,5,FALSE),IMPOSTAZIONI!$B$25:$N$32,3,FALSE)=0,"",VLOOKUP(VLOOKUP($N2623,IMPOSTAZIONI!$E$6:$I$13,5,FALSE),IMPOSTAZIONI!$B$25:$N$32,3,FALSE)))</f>
        <v/>
      </c>
      <c r="BT2623" s="20" t="str">
        <f>IF($N2623="","",IF(VLOOKUP(VLOOKUP($N2623,IMPOSTAZIONI!$E$6:$I$13,5,FALSE),IMPOSTAZIONI!$B$25:$N$32,6,FALSE)=0,"",VLOOKUP(VLOOKUP($N2623,IMPOSTAZIONI!$E$6:$I$13,5,FALSE),IMPOSTAZIONI!$B$25:$N$32,6,FALSE)))</f>
        <v/>
      </c>
      <c r="BU2623" s="20" t="str">
        <f>IF($N2623="","",IF(VLOOKUP(VLOOKUP($N2623,IMPOSTAZIONI!$E$6:$I$13,5,FALSE),IMPOSTAZIONI!$B$25:$N$32,9,FALSE)=0,"",VLOOKUP(VLOOKUP($N2623,IMPOSTAZIONI!$E$6:$I$13,5,FALSE),IMPOSTAZIONI!$B$25:$N$32,9,FALSE)))</f>
        <v/>
      </c>
      <c r="BV2623" s="20" t="str">
        <f>IF($N2623="","",IF(VLOOKUP(VLOOKUP($N2623,IMPOSTAZIONI!$E$6:$I$13,5,FALSE),IMPOSTAZIONI!$B$25:$N$32,12,FALSE)=0,"",VLOOKUP(VLOOKUP($N2623,IMPOSTAZIONI!$E$6:$I$13,5,FALSE),IMPOSTAZIONI!$B$25:$N$32,12,FALSE)))</f>
        <v/>
      </c>
      <c r="BW2623" s="221" t="str">
        <f t="shared" si="671"/>
        <v/>
      </c>
      <c r="BX2623" s="221" t="str">
        <f t="shared" si="672"/>
        <v/>
      </c>
      <c r="BY2623" s="221">
        <f t="shared" si="673"/>
        <v>0</v>
      </c>
      <c r="BZ2623" s="231">
        <f t="shared" si="674"/>
        <v>0</v>
      </c>
      <c r="CA2623" s="246">
        <f t="shared" si="675"/>
        <v>0</v>
      </c>
      <c r="CB2623" s="246">
        <f t="shared" si="676"/>
        <v>0</v>
      </c>
      <c r="CC2623" s="246" t="str">
        <f t="shared" si="677"/>
        <v/>
      </c>
      <c r="CD2623" s="246">
        <f t="shared" si="678"/>
        <v>5</v>
      </c>
      <c r="CE2623" s="246">
        <f t="shared" si="679"/>
        <v>0</v>
      </c>
      <c r="CF2623" s="276">
        <f t="shared" si="680"/>
        <v>0</v>
      </c>
      <c r="CG2623" s="277">
        <f t="shared" si="680"/>
        <v>0</v>
      </c>
      <c r="CH2623" s="277">
        <f t="shared" si="680"/>
        <v>0</v>
      </c>
      <c r="CI2623" s="278">
        <f t="shared" si="669"/>
        <v>0</v>
      </c>
      <c r="CJ2623" s="280">
        <f t="shared" si="681"/>
        <v>0</v>
      </c>
      <c r="CK2623" s="232">
        <f t="shared" si="682"/>
        <v>0</v>
      </c>
      <c r="CL2623" s="1"/>
    </row>
    <row r="2624" spans="1:90" ht="18" customHeight="1">
      <c r="A2624" s="1"/>
      <c r="B2624" s="1"/>
      <c r="C2624" s="314"/>
      <c r="D2624" s="287" t="str">
        <f t="shared" si="668"/>
        <v/>
      </c>
      <c r="E2624" s="449" t="str">
        <f t="shared" si="670"/>
        <v/>
      </c>
      <c r="F2624" s="450"/>
      <c r="G2624" s="451"/>
      <c r="H2624" s="452"/>
      <c r="I2624" s="453"/>
      <c r="J2624" s="453"/>
      <c r="K2624" s="453"/>
      <c r="L2624" s="453"/>
      <c r="M2624" s="454"/>
      <c r="N2624" s="455"/>
      <c r="O2624" s="456"/>
      <c r="P2624" s="456"/>
      <c r="Q2624" s="456"/>
      <c r="R2624" s="456"/>
      <c r="S2624" s="456"/>
      <c r="T2624" s="456"/>
      <c r="U2624" s="456"/>
      <c r="V2624" s="456"/>
      <c r="W2624" s="456"/>
      <c r="X2624" s="456"/>
      <c r="Y2624" s="456"/>
      <c r="Z2624" s="456"/>
      <c r="AA2624" s="456"/>
      <c r="AB2624" s="456"/>
      <c r="AC2624" s="456"/>
      <c r="AD2624" s="456"/>
      <c r="AE2624" s="457"/>
      <c r="AF2624" s="455"/>
      <c r="AG2624" s="456"/>
      <c r="AH2624" s="456"/>
      <c r="AI2624" s="456"/>
      <c r="AJ2624" s="456"/>
      <c r="AK2624" s="456"/>
      <c r="AL2624" s="456"/>
      <c r="AM2624" s="456"/>
      <c r="AN2624" s="457"/>
      <c r="AO2624" s="455"/>
      <c r="AP2624" s="456"/>
      <c r="AQ2624" s="456"/>
      <c r="AR2624" s="456"/>
      <c r="AS2624" s="456"/>
      <c r="AT2624" s="456"/>
      <c r="AU2624" s="456"/>
      <c r="AV2624" s="456"/>
      <c r="AW2624" s="456"/>
      <c r="AX2624" s="456"/>
      <c r="AY2624" s="456"/>
      <c r="AZ2624" s="456"/>
      <c r="BA2624" s="456"/>
      <c r="BB2624" s="456"/>
      <c r="BC2624" s="456"/>
      <c r="BD2624" s="456"/>
      <c r="BE2624" s="456"/>
      <c r="BF2624" s="456"/>
      <c r="BG2624" s="457"/>
      <c r="BH2624" s="458"/>
      <c r="BI2624" s="459"/>
      <c r="BJ2624" s="459"/>
      <c r="BK2624" s="459"/>
      <c r="BL2624" s="459"/>
      <c r="BM2624" s="460"/>
      <c r="BN2624" s="314"/>
      <c r="BO2624" s="314"/>
      <c r="BP2624" s="1"/>
      <c r="BQ2624" s="120">
        <f>IF($F$3="","",IF(N2624=$F$3,COUNTIF(BQ$23:BQ2623,"&gt;0")+1,0))</f>
        <v>0</v>
      </c>
      <c r="BR2624" s="1"/>
      <c r="BS2624" s="20" t="str">
        <f>IF($N2624="","",IF(VLOOKUP(VLOOKUP($N2624,IMPOSTAZIONI!$E$6:$I$13,5,FALSE),IMPOSTAZIONI!$B$25:$N$32,3,FALSE)=0,"",VLOOKUP(VLOOKUP($N2624,IMPOSTAZIONI!$E$6:$I$13,5,FALSE),IMPOSTAZIONI!$B$25:$N$32,3,FALSE)))</f>
        <v/>
      </c>
      <c r="BT2624" s="20" t="str">
        <f>IF($N2624="","",IF(VLOOKUP(VLOOKUP($N2624,IMPOSTAZIONI!$E$6:$I$13,5,FALSE),IMPOSTAZIONI!$B$25:$N$32,6,FALSE)=0,"",VLOOKUP(VLOOKUP($N2624,IMPOSTAZIONI!$E$6:$I$13,5,FALSE),IMPOSTAZIONI!$B$25:$N$32,6,FALSE)))</f>
        <v/>
      </c>
      <c r="BU2624" s="20" t="str">
        <f>IF($N2624="","",IF(VLOOKUP(VLOOKUP($N2624,IMPOSTAZIONI!$E$6:$I$13,5,FALSE),IMPOSTAZIONI!$B$25:$N$32,9,FALSE)=0,"",VLOOKUP(VLOOKUP($N2624,IMPOSTAZIONI!$E$6:$I$13,5,FALSE),IMPOSTAZIONI!$B$25:$N$32,9,FALSE)))</f>
        <v/>
      </c>
      <c r="BV2624" s="20" t="str">
        <f>IF($N2624="","",IF(VLOOKUP(VLOOKUP($N2624,IMPOSTAZIONI!$E$6:$I$13,5,FALSE),IMPOSTAZIONI!$B$25:$N$32,12,FALSE)=0,"",VLOOKUP(VLOOKUP($N2624,IMPOSTAZIONI!$E$6:$I$13,5,FALSE),IMPOSTAZIONI!$B$25:$N$32,12,FALSE)))</f>
        <v/>
      </c>
      <c r="BW2624" s="221" t="str">
        <f t="shared" si="671"/>
        <v/>
      </c>
      <c r="BX2624" s="221" t="str">
        <f t="shared" si="672"/>
        <v/>
      </c>
      <c r="BY2624" s="221">
        <f t="shared" si="673"/>
        <v>0</v>
      </c>
      <c r="BZ2624" s="231">
        <f t="shared" si="674"/>
        <v>0</v>
      </c>
      <c r="CA2624" s="246">
        <f t="shared" si="675"/>
        <v>0</v>
      </c>
      <c r="CB2624" s="246">
        <f t="shared" si="676"/>
        <v>0</v>
      </c>
      <c r="CC2624" s="246" t="str">
        <f t="shared" si="677"/>
        <v/>
      </c>
      <c r="CD2624" s="246">
        <f t="shared" si="678"/>
        <v>5</v>
      </c>
      <c r="CE2624" s="246">
        <f t="shared" si="679"/>
        <v>0</v>
      </c>
      <c r="CF2624" s="276">
        <f t="shared" si="680"/>
        <v>0</v>
      </c>
      <c r="CG2624" s="277">
        <f t="shared" si="680"/>
        <v>0</v>
      </c>
      <c r="CH2624" s="277">
        <f t="shared" si="680"/>
        <v>0</v>
      </c>
      <c r="CI2624" s="278">
        <f t="shared" si="669"/>
        <v>0</v>
      </c>
      <c r="CJ2624" s="280">
        <f t="shared" si="681"/>
        <v>0</v>
      </c>
      <c r="CK2624" s="232">
        <f t="shared" si="682"/>
        <v>0</v>
      </c>
      <c r="CL2624" s="1"/>
    </row>
    <row r="2625" spans="1:90" ht="18" customHeight="1">
      <c r="A2625" s="1"/>
      <c r="B2625" s="1"/>
      <c r="C2625" s="314"/>
      <c r="D2625" s="287" t="str">
        <f t="shared" si="668"/>
        <v/>
      </c>
      <c r="E2625" s="449" t="str">
        <f t="shared" si="670"/>
        <v/>
      </c>
      <c r="F2625" s="450"/>
      <c r="G2625" s="451"/>
      <c r="H2625" s="452"/>
      <c r="I2625" s="453"/>
      <c r="J2625" s="453"/>
      <c r="K2625" s="453"/>
      <c r="L2625" s="453"/>
      <c r="M2625" s="454"/>
      <c r="N2625" s="455"/>
      <c r="O2625" s="456"/>
      <c r="P2625" s="456"/>
      <c r="Q2625" s="456"/>
      <c r="R2625" s="456"/>
      <c r="S2625" s="456"/>
      <c r="T2625" s="456"/>
      <c r="U2625" s="456"/>
      <c r="V2625" s="456"/>
      <c r="W2625" s="456"/>
      <c r="X2625" s="456"/>
      <c r="Y2625" s="456"/>
      <c r="Z2625" s="456"/>
      <c r="AA2625" s="456"/>
      <c r="AB2625" s="456"/>
      <c r="AC2625" s="456"/>
      <c r="AD2625" s="456"/>
      <c r="AE2625" s="457"/>
      <c r="AF2625" s="455"/>
      <c r="AG2625" s="456"/>
      <c r="AH2625" s="456"/>
      <c r="AI2625" s="456"/>
      <c r="AJ2625" s="456"/>
      <c r="AK2625" s="456"/>
      <c r="AL2625" s="456"/>
      <c r="AM2625" s="456"/>
      <c r="AN2625" s="457"/>
      <c r="AO2625" s="455"/>
      <c r="AP2625" s="456"/>
      <c r="AQ2625" s="456"/>
      <c r="AR2625" s="456"/>
      <c r="AS2625" s="456"/>
      <c r="AT2625" s="456"/>
      <c r="AU2625" s="456"/>
      <c r="AV2625" s="456"/>
      <c r="AW2625" s="456"/>
      <c r="AX2625" s="456"/>
      <c r="AY2625" s="456"/>
      <c r="AZ2625" s="456"/>
      <c r="BA2625" s="456"/>
      <c r="BB2625" s="456"/>
      <c r="BC2625" s="456"/>
      <c r="BD2625" s="456"/>
      <c r="BE2625" s="456"/>
      <c r="BF2625" s="456"/>
      <c r="BG2625" s="457"/>
      <c r="BH2625" s="458"/>
      <c r="BI2625" s="459"/>
      <c r="BJ2625" s="459"/>
      <c r="BK2625" s="459"/>
      <c r="BL2625" s="459"/>
      <c r="BM2625" s="460"/>
      <c r="BN2625" s="314"/>
      <c r="BO2625" s="314"/>
      <c r="BP2625" s="1"/>
      <c r="BQ2625" s="120">
        <f>IF($F$3="","",IF(N2625=$F$3,COUNTIF(BQ$23:BQ2624,"&gt;0")+1,0))</f>
        <v>0</v>
      </c>
      <c r="BR2625" s="1"/>
      <c r="BS2625" s="20" t="str">
        <f>IF($N2625="","",IF(VLOOKUP(VLOOKUP($N2625,IMPOSTAZIONI!$E$6:$I$13,5,FALSE),IMPOSTAZIONI!$B$25:$N$32,3,FALSE)=0,"",VLOOKUP(VLOOKUP($N2625,IMPOSTAZIONI!$E$6:$I$13,5,FALSE),IMPOSTAZIONI!$B$25:$N$32,3,FALSE)))</f>
        <v/>
      </c>
      <c r="BT2625" s="20" t="str">
        <f>IF($N2625="","",IF(VLOOKUP(VLOOKUP($N2625,IMPOSTAZIONI!$E$6:$I$13,5,FALSE),IMPOSTAZIONI!$B$25:$N$32,6,FALSE)=0,"",VLOOKUP(VLOOKUP($N2625,IMPOSTAZIONI!$E$6:$I$13,5,FALSE),IMPOSTAZIONI!$B$25:$N$32,6,FALSE)))</f>
        <v/>
      </c>
      <c r="BU2625" s="20" t="str">
        <f>IF($N2625="","",IF(VLOOKUP(VLOOKUP($N2625,IMPOSTAZIONI!$E$6:$I$13,5,FALSE),IMPOSTAZIONI!$B$25:$N$32,9,FALSE)=0,"",VLOOKUP(VLOOKUP($N2625,IMPOSTAZIONI!$E$6:$I$13,5,FALSE),IMPOSTAZIONI!$B$25:$N$32,9,FALSE)))</f>
        <v/>
      </c>
      <c r="BV2625" s="20" t="str">
        <f>IF($N2625="","",IF(VLOOKUP(VLOOKUP($N2625,IMPOSTAZIONI!$E$6:$I$13,5,FALSE),IMPOSTAZIONI!$B$25:$N$32,12,FALSE)=0,"",VLOOKUP(VLOOKUP($N2625,IMPOSTAZIONI!$E$6:$I$13,5,FALSE),IMPOSTAZIONI!$B$25:$N$32,12,FALSE)))</f>
        <v/>
      </c>
      <c r="BW2625" s="221" t="str">
        <f t="shared" si="671"/>
        <v/>
      </c>
      <c r="BX2625" s="221" t="str">
        <f t="shared" si="672"/>
        <v/>
      </c>
      <c r="BY2625" s="221">
        <f t="shared" si="673"/>
        <v>0</v>
      </c>
      <c r="BZ2625" s="231">
        <f t="shared" si="674"/>
        <v>0</v>
      </c>
      <c r="CA2625" s="246">
        <f t="shared" si="675"/>
        <v>0</v>
      </c>
      <c r="CB2625" s="246">
        <f t="shared" si="676"/>
        <v>0</v>
      </c>
      <c r="CC2625" s="246" t="str">
        <f t="shared" si="677"/>
        <v/>
      </c>
      <c r="CD2625" s="246">
        <f t="shared" si="678"/>
        <v>5</v>
      </c>
      <c r="CE2625" s="246">
        <f t="shared" si="679"/>
        <v>0</v>
      </c>
      <c r="CF2625" s="276">
        <f t="shared" si="680"/>
        <v>0</v>
      </c>
      <c r="CG2625" s="277">
        <f t="shared" si="680"/>
        <v>0</v>
      </c>
      <c r="CH2625" s="277">
        <f t="shared" si="680"/>
        <v>0</v>
      </c>
      <c r="CI2625" s="278">
        <f t="shared" si="669"/>
        <v>0</v>
      </c>
      <c r="CJ2625" s="280">
        <f t="shared" si="681"/>
        <v>0</v>
      </c>
      <c r="CK2625" s="232">
        <f t="shared" si="682"/>
        <v>0</v>
      </c>
      <c r="CL2625" s="1"/>
    </row>
    <row r="2626" spans="1:90" ht="18" customHeight="1">
      <c r="A2626" s="1"/>
      <c r="B2626" s="1"/>
      <c r="C2626" s="314"/>
      <c r="D2626" s="287" t="str">
        <f t="shared" si="668"/>
        <v/>
      </c>
      <c r="E2626" s="449" t="str">
        <f t="shared" si="670"/>
        <v/>
      </c>
      <c r="F2626" s="450"/>
      <c r="G2626" s="451"/>
      <c r="H2626" s="452"/>
      <c r="I2626" s="453"/>
      <c r="J2626" s="453"/>
      <c r="K2626" s="453"/>
      <c r="L2626" s="453"/>
      <c r="M2626" s="454"/>
      <c r="N2626" s="455"/>
      <c r="O2626" s="456"/>
      <c r="P2626" s="456"/>
      <c r="Q2626" s="456"/>
      <c r="R2626" s="456"/>
      <c r="S2626" s="456"/>
      <c r="T2626" s="456"/>
      <c r="U2626" s="456"/>
      <c r="V2626" s="456"/>
      <c r="W2626" s="456"/>
      <c r="X2626" s="456"/>
      <c r="Y2626" s="456"/>
      <c r="Z2626" s="456"/>
      <c r="AA2626" s="456"/>
      <c r="AB2626" s="456"/>
      <c r="AC2626" s="456"/>
      <c r="AD2626" s="456"/>
      <c r="AE2626" s="457"/>
      <c r="AF2626" s="455"/>
      <c r="AG2626" s="456"/>
      <c r="AH2626" s="456"/>
      <c r="AI2626" s="456"/>
      <c r="AJ2626" s="456"/>
      <c r="AK2626" s="456"/>
      <c r="AL2626" s="456"/>
      <c r="AM2626" s="456"/>
      <c r="AN2626" s="457"/>
      <c r="AO2626" s="455"/>
      <c r="AP2626" s="456"/>
      <c r="AQ2626" s="456"/>
      <c r="AR2626" s="456"/>
      <c r="AS2626" s="456"/>
      <c r="AT2626" s="456"/>
      <c r="AU2626" s="456"/>
      <c r="AV2626" s="456"/>
      <c r="AW2626" s="456"/>
      <c r="AX2626" s="456"/>
      <c r="AY2626" s="456"/>
      <c r="AZ2626" s="456"/>
      <c r="BA2626" s="456"/>
      <c r="BB2626" s="456"/>
      <c r="BC2626" s="456"/>
      <c r="BD2626" s="456"/>
      <c r="BE2626" s="456"/>
      <c r="BF2626" s="456"/>
      <c r="BG2626" s="457"/>
      <c r="BH2626" s="458"/>
      <c r="BI2626" s="459"/>
      <c r="BJ2626" s="459"/>
      <c r="BK2626" s="459"/>
      <c r="BL2626" s="459"/>
      <c r="BM2626" s="460"/>
      <c r="BN2626" s="314"/>
      <c r="BO2626" s="314"/>
      <c r="BP2626" s="1"/>
      <c r="BQ2626" s="120">
        <f>IF($F$3="","",IF(N2626=$F$3,COUNTIF(BQ$23:BQ2625,"&gt;0")+1,0))</f>
        <v>0</v>
      </c>
      <c r="BR2626" s="1"/>
      <c r="BS2626" s="20" t="str">
        <f>IF($N2626="","",IF(VLOOKUP(VLOOKUP($N2626,IMPOSTAZIONI!$E$6:$I$13,5,FALSE),IMPOSTAZIONI!$B$25:$N$32,3,FALSE)=0,"",VLOOKUP(VLOOKUP($N2626,IMPOSTAZIONI!$E$6:$I$13,5,FALSE),IMPOSTAZIONI!$B$25:$N$32,3,FALSE)))</f>
        <v/>
      </c>
      <c r="BT2626" s="20" t="str">
        <f>IF($N2626="","",IF(VLOOKUP(VLOOKUP($N2626,IMPOSTAZIONI!$E$6:$I$13,5,FALSE),IMPOSTAZIONI!$B$25:$N$32,6,FALSE)=0,"",VLOOKUP(VLOOKUP($N2626,IMPOSTAZIONI!$E$6:$I$13,5,FALSE),IMPOSTAZIONI!$B$25:$N$32,6,FALSE)))</f>
        <v/>
      </c>
      <c r="BU2626" s="20" t="str">
        <f>IF($N2626="","",IF(VLOOKUP(VLOOKUP($N2626,IMPOSTAZIONI!$E$6:$I$13,5,FALSE),IMPOSTAZIONI!$B$25:$N$32,9,FALSE)=0,"",VLOOKUP(VLOOKUP($N2626,IMPOSTAZIONI!$E$6:$I$13,5,FALSE),IMPOSTAZIONI!$B$25:$N$32,9,FALSE)))</f>
        <v/>
      </c>
      <c r="BV2626" s="20" t="str">
        <f>IF($N2626="","",IF(VLOOKUP(VLOOKUP($N2626,IMPOSTAZIONI!$E$6:$I$13,5,FALSE),IMPOSTAZIONI!$B$25:$N$32,12,FALSE)=0,"",VLOOKUP(VLOOKUP($N2626,IMPOSTAZIONI!$E$6:$I$13,5,FALSE),IMPOSTAZIONI!$B$25:$N$32,12,FALSE)))</f>
        <v/>
      </c>
      <c r="BW2626" s="221" t="str">
        <f t="shared" si="671"/>
        <v/>
      </c>
      <c r="BX2626" s="221" t="str">
        <f t="shared" si="672"/>
        <v/>
      </c>
      <c r="BY2626" s="221">
        <f t="shared" si="673"/>
        <v>0</v>
      </c>
      <c r="BZ2626" s="231">
        <f t="shared" si="674"/>
        <v>0</v>
      </c>
      <c r="CA2626" s="246">
        <f t="shared" si="675"/>
        <v>0</v>
      </c>
      <c r="CB2626" s="246">
        <f t="shared" si="676"/>
        <v>0</v>
      </c>
      <c r="CC2626" s="246" t="str">
        <f t="shared" si="677"/>
        <v/>
      </c>
      <c r="CD2626" s="246">
        <f t="shared" si="678"/>
        <v>5</v>
      </c>
      <c r="CE2626" s="246">
        <f t="shared" si="679"/>
        <v>0</v>
      </c>
      <c r="CF2626" s="276">
        <f t="shared" si="680"/>
        <v>0</v>
      </c>
      <c r="CG2626" s="277">
        <f t="shared" si="680"/>
        <v>0</v>
      </c>
      <c r="CH2626" s="277">
        <f t="shared" si="680"/>
        <v>0</v>
      </c>
      <c r="CI2626" s="278">
        <f t="shared" si="669"/>
        <v>0</v>
      </c>
      <c r="CJ2626" s="280">
        <f t="shared" si="681"/>
        <v>0</v>
      </c>
      <c r="CK2626" s="232">
        <f t="shared" si="682"/>
        <v>0</v>
      </c>
      <c r="CL2626" s="1"/>
    </row>
    <row r="2627" spans="1:90" ht="18" customHeight="1">
      <c r="A2627" s="1"/>
      <c r="B2627" s="1"/>
      <c r="C2627" s="314"/>
      <c r="D2627" s="287" t="str">
        <f t="shared" si="668"/>
        <v/>
      </c>
      <c r="E2627" s="449" t="str">
        <f t="shared" si="670"/>
        <v/>
      </c>
      <c r="F2627" s="450"/>
      <c r="G2627" s="451"/>
      <c r="H2627" s="452"/>
      <c r="I2627" s="453"/>
      <c r="J2627" s="453"/>
      <c r="K2627" s="453"/>
      <c r="L2627" s="453"/>
      <c r="M2627" s="454"/>
      <c r="N2627" s="455"/>
      <c r="O2627" s="456"/>
      <c r="P2627" s="456"/>
      <c r="Q2627" s="456"/>
      <c r="R2627" s="456"/>
      <c r="S2627" s="456"/>
      <c r="T2627" s="456"/>
      <c r="U2627" s="456"/>
      <c r="V2627" s="456"/>
      <c r="W2627" s="456"/>
      <c r="X2627" s="456"/>
      <c r="Y2627" s="456"/>
      <c r="Z2627" s="456"/>
      <c r="AA2627" s="456"/>
      <c r="AB2627" s="456"/>
      <c r="AC2627" s="456"/>
      <c r="AD2627" s="456"/>
      <c r="AE2627" s="457"/>
      <c r="AF2627" s="455"/>
      <c r="AG2627" s="456"/>
      <c r="AH2627" s="456"/>
      <c r="AI2627" s="456"/>
      <c r="AJ2627" s="456"/>
      <c r="AK2627" s="456"/>
      <c r="AL2627" s="456"/>
      <c r="AM2627" s="456"/>
      <c r="AN2627" s="457"/>
      <c r="AO2627" s="455"/>
      <c r="AP2627" s="456"/>
      <c r="AQ2627" s="456"/>
      <c r="AR2627" s="456"/>
      <c r="AS2627" s="456"/>
      <c r="AT2627" s="456"/>
      <c r="AU2627" s="456"/>
      <c r="AV2627" s="456"/>
      <c r="AW2627" s="456"/>
      <c r="AX2627" s="456"/>
      <c r="AY2627" s="456"/>
      <c r="AZ2627" s="456"/>
      <c r="BA2627" s="456"/>
      <c r="BB2627" s="456"/>
      <c r="BC2627" s="456"/>
      <c r="BD2627" s="456"/>
      <c r="BE2627" s="456"/>
      <c r="BF2627" s="456"/>
      <c r="BG2627" s="457"/>
      <c r="BH2627" s="458"/>
      <c r="BI2627" s="459"/>
      <c r="BJ2627" s="459"/>
      <c r="BK2627" s="459"/>
      <c r="BL2627" s="459"/>
      <c r="BM2627" s="460"/>
      <c r="BN2627" s="314"/>
      <c r="BO2627" s="314"/>
      <c r="BP2627" s="1"/>
      <c r="BQ2627" s="120">
        <f>IF($F$3="","",IF(N2627=$F$3,COUNTIF(BQ$23:BQ2626,"&gt;0")+1,0))</f>
        <v>0</v>
      </c>
      <c r="BR2627" s="1"/>
      <c r="BS2627" s="20" t="str">
        <f>IF($N2627="","",IF(VLOOKUP(VLOOKUP($N2627,IMPOSTAZIONI!$E$6:$I$13,5,FALSE),IMPOSTAZIONI!$B$25:$N$32,3,FALSE)=0,"",VLOOKUP(VLOOKUP($N2627,IMPOSTAZIONI!$E$6:$I$13,5,FALSE),IMPOSTAZIONI!$B$25:$N$32,3,FALSE)))</f>
        <v/>
      </c>
      <c r="BT2627" s="20" t="str">
        <f>IF($N2627="","",IF(VLOOKUP(VLOOKUP($N2627,IMPOSTAZIONI!$E$6:$I$13,5,FALSE),IMPOSTAZIONI!$B$25:$N$32,6,FALSE)=0,"",VLOOKUP(VLOOKUP($N2627,IMPOSTAZIONI!$E$6:$I$13,5,FALSE),IMPOSTAZIONI!$B$25:$N$32,6,FALSE)))</f>
        <v/>
      </c>
      <c r="BU2627" s="20" t="str">
        <f>IF($N2627="","",IF(VLOOKUP(VLOOKUP($N2627,IMPOSTAZIONI!$E$6:$I$13,5,FALSE),IMPOSTAZIONI!$B$25:$N$32,9,FALSE)=0,"",VLOOKUP(VLOOKUP($N2627,IMPOSTAZIONI!$E$6:$I$13,5,FALSE),IMPOSTAZIONI!$B$25:$N$32,9,FALSE)))</f>
        <v/>
      </c>
      <c r="BV2627" s="20" t="str">
        <f>IF($N2627="","",IF(VLOOKUP(VLOOKUP($N2627,IMPOSTAZIONI!$E$6:$I$13,5,FALSE),IMPOSTAZIONI!$B$25:$N$32,12,FALSE)=0,"",VLOOKUP(VLOOKUP($N2627,IMPOSTAZIONI!$E$6:$I$13,5,FALSE),IMPOSTAZIONI!$B$25:$N$32,12,FALSE)))</f>
        <v/>
      </c>
      <c r="BW2627" s="221" t="str">
        <f t="shared" si="671"/>
        <v/>
      </c>
      <c r="BX2627" s="221" t="str">
        <f t="shared" si="672"/>
        <v/>
      </c>
      <c r="BY2627" s="221">
        <f t="shared" si="673"/>
        <v>0</v>
      </c>
      <c r="BZ2627" s="231">
        <f t="shared" si="674"/>
        <v>0</v>
      </c>
      <c r="CA2627" s="246">
        <f t="shared" si="675"/>
        <v>0</v>
      </c>
      <c r="CB2627" s="246">
        <f t="shared" si="676"/>
        <v>0</v>
      </c>
      <c r="CC2627" s="246" t="str">
        <f t="shared" si="677"/>
        <v/>
      </c>
      <c r="CD2627" s="246">
        <f t="shared" si="678"/>
        <v>5</v>
      </c>
      <c r="CE2627" s="246">
        <f t="shared" si="679"/>
        <v>0</v>
      </c>
      <c r="CF2627" s="276">
        <f t="shared" si="680"/>
        <v>0</v>
      </c>
      <c r="CG2627" s="277">
        <f t="shared" si="680"/>
        <v>0</v>
      </c>
      <c r="CH2627" s="277">
        <f t="shared" si="680"/>
        <v>0</v>
      </c>
      <c r="CI2627" s="278">
        <f t="shared" si="669"/>
        <v>0</v>
      </c>
      <c r="CJ2627" s="280">
        <f t="shared" si="681"/>
        <v>0</v>
      </c>
      <c r="CK2627" s="232">
        <f t="shared" si="682"/>
        <v>0</v>
      </c>
      <c r="CL2627" s="1"/>
    </row>
    <row r="2628" spans="1:90" ht="18" customHeight="1">
      <c r="A2628" s="1"/>
      <c r="B2628" s="1"/>
      <c r="C2628" s="314"/>
      <c r="D2628" s="287" t="str">
        <f t="shared" si="668"/>
        <v/>
      </c>
      <c r="E2628" s="449" t="str">
        <f t="shared" si="670"/>
        <v/>
      </c>
      <c r="F2628" s="450"/>
      <c r="G2628" s="451"/>
      <c r="H2628" s="452"/>
      <c r="I2628" s="453"/>
      <c r="J2628" s="453"/>
      <c r="K2628" s="453"/>
      <c r="L2628" s="453"/>
      <c r="M2628" s="454"/>
      <c r="N2628" s="455"/>
      <c r="O2628" s="456"/>
      <c r="P2628" s="456"/>
      <c r="Q2628" s="456"/>
      <c r="R2628" s="456"/>
      <c r="S2628" s="456"/>
      <c r="T2628" s="456"/>
      <c r="U2628" s="456"/>
      <c r="V2628" s="456"/>
      <c r="W2628" s="456"/>
      <c r="X2628" s="456"/>
      <c r="Y2628" s="456"/>
      <c r="Z2628" s="456"/>
      <c r="AA2628" s="456"/>
      <c r="AB2628" s="456"/>
      <c r="AC2628" s="456"/>
      <c r="AD2628" s="456"/>
      <c r="AE2628" s="457"/>
      <c r="AF2628" s="455"/>
      <c r="AG2628" s="456"/>
      <c r="AH2628" s="456"/>
      <c r="AI2628" s="456"/>
      <c r="AJ2628" s="456"/>
      <c r="AK2628" s="456"/>
      <c r="AL2628" s="456"/>
      <c r="AM2628" s="456"/>
      <c r="AN2628" s="457"/>
      <c r="AO2628" s="455"/>
      <c r="AP2628" s="456"/>
      <c r="AQ2628" s="456"/>
      <c r="AR2628" s="456"/>
      <c r="AS2628" s="456"/>
      <c r="AT2628" s="456"/>
      <c r="AU2628" s="456"/>
      <c r="AV2628" s="456"/>
      <c r="AW2628" s="456"/>
      <c r="AX2628" s="456"/>
      <c r="AY2628" s="456"/>
      <c r="AZ2628" s="456"/>
      <c r="BA2628" s="456"/>
      <c r="BB2628" s="456"/>
      <c r="BC2628" s="456"/>
      <c r="BD2628" s="456"/>
      <c r="BE2628" s="456"/>
      <c r="BF2628" s="456"/>
      <c r="BG2628" s="457"/>
      <c r="BH2628" s="458"/>
      <c r="BI2628" s="459"/>
      <c r="BJ2628" s="459"/>
      <c r="BK2628" s="459"/>
      <c r="BL2628" s="459"/>
      <c r="BM2628" s="460"/>
      <c r="BN2628" s="314"/>
      <c r="BO2628" s="314"/>
      <c r="BP2628" s="1"/>
      <c r="BQ2628" s="120">
        <f>IF($F$3="","",IF(N2628=$F$3,COUNTIF(BQ$23:BQ2627,"&gt;0")+1,0))</f>
        <v>0</v>
      </c>
      <c r="BR2628" s="1"/>
      <c r="BS2628" s="20" t="str">
        <f>IF($N2628="","",IF(VLOOKUP(VLOOKUP($N2628,IMPOSTAZIONI!$E$6:$I$13,5,FALSE),IMPOSTAZIONI!$B$25:$N$32,3,FALSE)=0,"",VLOOKUP(VLOOKUP($N2628,IMPOSTAZIONI!$E$6:$I$13,5,FALSE),IMPOSTAZIONI!$B$25:$N$32,3,FALSE)))</f>
        <v/>
      </c>
      <c r="BT2628" s="20" t="str">
        <f>IF($N2628="","",IF(VLOOKUP(VLOOKUP($N2628,IMPOSTAZIONI!$E$6:$I$13,5,FALSE),IMPOSTAZIONI!$B$25:$N$32,6,FALSE)=0,"",VLOOKUP(VLOOKUP($N2628,IMPOSTAZIONI!$E$6:$I$13,5,FALSE),IMPOSTAZIONI!$B$25:$N$32,6,FALSE)))</f>
        <v/>
      </c>
      <c r="BU2628" s="20" t="str">
        <f>IF($N2628="","",IF(VLOOKUP(VLOOKUP($N2628,IMPOSTAZIONI!$E$6:$I$13,5,FALSE),IMPOSTAZIONI!$B$25:$N$32,9,FALSE)=0,"",VLOOKUP(VLOOKUP($N2628,IMPOSTAZIONI!$E$6:$I$13,5,FALSE),IMPOSTAZIONI!$B$25:$N$32,9,FALSE)))</f>
        <v/>
      </c>
      <c r="BV2628" s="20" t="str">
        <f>IF($N2628="","",IF(VLOOKUP(VLOOKUP($N2628,IMPOSTAZIONI!$E$6:$I$13,5,FALSE),IMPOSTAZIONI!$B$25:$N$32,12,FALSE)=0,"",VLOOKUP(VLOOKUP($N2628,IMPOSTAZIONI!$E$6:$I$13,5,FALSE),IMPOSTAZIONI!$B$25:$N$32,12,FALSE)))</f>
        <v/>
      </c>
      <c r="BW2628" s="221" t="str">
        <f t="shared" si="671"/>
        <v/>
      </c>
      <c r="BX2628" s="221" t="str">
        <f t="shared" si="672"/>
        <v/>
      </c>
      <c r="BY2628" s="221">
        <f t="shared" si="673"/>
        <v>0</v>
      </c>
      <c r="BZ2628" s="231">
        <f t="shared" si="674"/>
        <v>0</v>
      </c>
      <c r="CA2628" s="246">
        <f t="shared" si="675"/>
        <v>0</v>
      </c>
      <c r="CB2628" s="246">
        <f t="shared" si="676"/>
        <v>0</v>
      </c>
      <c r="CC2628" s="246" t="str">
        <f t="shared" si="677"/>
        <v/>
      </c>
      <c r="CD2628" s="246">
        <f t="shared" si="678"/>
        <v>5</v>
      </c>
      <c r="CE2628" s="246">
        <f t="shared" si="679"/>
        <v>0</v>
      </c>
      <c r="CF2628" s="276">
        <f t="shared" si="680"/>
        <v>0</v>
      </c>
      <c r="CG2628" s="277">
        <f t="shared" si="680"/>
        <v>0</v>
      </c>
      <c r="CH2628" s="277">
        <f t="shared" si="680"/>
        <v>0</v>
      </c>
      <c r="CI2628" s="278">
        <f t="shared" si="669"/>
        <v>0</v>
      </c>
      <c r="CJ2628" s="280">
        <f t="shared" si="681"/>
        <v>0</v>
      </c>
      <c r="CK2628" s="232">
        <f t="shared" si="682"/>
        <v>0</v>
      </c>
      <c r="CL2628" s="1"/>
    </row>
    <row r="2629" spans="1:90" ht="18" customHeight="1">
      <c r="A2629" s="1"/>
      <c r="B2629" s="1"/>
      <c r="C2629" s="314"/>
      <c r="D2629" s="287" t="str">
        <f t="shared" si="668"/>
        <v/>
      </c>
      <c r="E2629" s="449" t="str">
        <f t="shared" si="670"/>
        <v/>
      </c>
      <c r="F2629" s="450"/>
      <c r="G2629" s="451"/>
      <c r="H2629" s="452"/>
      <c r="I2629" s="453"/>
      <c r="J2629" s="453"/>
      <c r="K2629" s="453"/>
      <c r="L2629" s="453"/>
      <c r="M2629" s="454"/>
      <c r="N2629" s="455"/>
      <c r="O2629" s="456"/>
      <c r="P2629" s="456"/>
      <c r="Q2629" s="456"/>
      <c r="R2629" s="456"/>
      <c r="S2629" s="456"/>
      <c r="T2629" s="456"/>
      <c r="U2629" s="456"/>
      <c r="V2629" s="456"/>
      <c r="W2629" s="456"/>
      <c r="X2629" s="456"/>
      <c r="Y2629" s="456"/>
      <c r="Z2629" s="456"/>
      <c r="AA2629" s="456"/>
      <c r="AB2629" s="456"/>
      <c r="AC2629" s="456"/>
      <c r="AD2629" s="456"/>
      <c r="AE2629" s="457"/>
      <c r="AF2629" s="455"/>
      <c r="AG2629" s="456"/>
      <c r="AH2629" s="456"/>
      <c r="AI2629" s="456"/>
      <c r="AJ2629" s="456"/>
      <c r="AK2629" s="456"/>
      <c r="AL2629" s="456"/>
      <c r="AM2629" s="456"/>
      <c r="AN2629" s="457"/>
      <c r="AO2629" s="455"/>
      <c r="AP2629" s="456"/>
      <c r="AQ2629" s="456"/>
      <c r="AR2629" s="456"/>
      <c r="AS2629" s="456"/>
      <c r="AT2629" s="456"/>
      <c r="AU2629" s="456"/>
      <c r="AV2629" s="456"/>
      <c r="AW2629" s="456"/>
      <c r="AX2629" s="456"/>
      <c r="AY2629" s="456"/>
      <c r="AZ2629" s="456"/>
      <c r="BA2629" s="456"/>
      <c r="BB2629" s="456"/>
      <c r="BC2629" s="456"/>
      <c r="BD2629" s="456"/>
      <c r="BE2629" s="456"/>
      <c r="BF2629" s="456"/>
      <c r="BG2629" s="457"/>
      <c r="BH2629" s="458"/>
      <c r="BI2629" s="459"/>
      <c r="BJ2629" s="459"/>
      <c r="BK2629" s="459"/>
      <c r="BL2629" s="459"/>
      <c r="BM2629" s="460"/>
      <c r="BN2629" s="314"/>
      <c r="BO2629" s="314"/>
      <c r="BP2629" s="1"/>
      <c r="BQ2629" s="120">
        <f>IF($F$3="","",IF(N2629=$F$3,COUNTIF(BQ$23:BQ2628,"&gt;0")+1,0))</f>
        <v>0</v>
      </c>
      <c r="BR2629" s="1"/>
      <c r="BS2629" s="20" t="str">
        <f>IF($N2629="","",IF(VLOOKUP(VLOOKUP($N2629,IMPOSTAZIONI!$E$6:$I$13,5,FALSE),IMPOSTAZIONI!$B$25:$N$32,3,FALSE)=0,"",VLOOKUP(VLOOKUP($N2629,IMPOSTAZIONI!$E$6:$I$13,5,FALSE),IMPOSTAZIONI!$B$25:$N$32,3,FALSE)))</f>
        <v/>
      </c>
      <c r="BT2629" s="20" t="str">
        <f>IF($N2629="","",IF(VLOOKUP(VLOOKUP($N2629,IMPOSTAZIONI!$E$6:$I$13,5,FALSE),IMPOSTAZIONI!$B$25:$N$32,6,FALSE)=0,"",VLOOKUP(VLOOKUP($N2629,IMPOSTAZIONI!$E$6:$I$13,5,FALSE),IMPOSTAZIONI!$B$25:$N$32,6,FALSE)))</f>
        <v/>
      </c>
      <c r="BU2629" s="20" t="str">
        <f>IF($N2629="","",IF(VLOOKUP(VLOOKUP($N2629,IMPOSTAZIONI!$E$6:$I$13,5,FALSE),IMPOSTAZIONI!$B$25:$N$32,9,FALSE)=0,"",VLOOKUP(VLOOKUP($N2629,IMPOSTAZIONI!$E$6:$I$13,5,FALSE),IMPOSTAZIONI!$B$25:$N$32,9,FALSE)))</f>
        <v/>
      </c>
      <c r="BV2629" s="20" t="str">
        <f>IF($N2629="","",IF(VLOOKUP(VLOOKUP($N2629,IMPOSTAZIONI!$E$6:$I$13,5,FALSE),IMPOSTAZIONI!$B$25:$N$32,12,FALSE)=0,"",VLOOKUP(VLOOKUP($N2629,IMPOSTAZIONI!$E$6:$I$13,5,FALSE),IMPOSTAZIONI!$B$25:$N$32,12,FALSE)))</f>
        <v/>
      </c>
      <c r="BW2629" s="221" t="str">
        <f t="shared" si="671"/>
        <v/>
      </c>
      <c r="BX2629" s="221" t="str">
        <f t="shared" si="672"/>
        <v/>
      </c>
      <c r="BY2629" s="221">
        <f t="shared" si="673"/>
        <v>0</v>
      </c>
      <c r="BZ2629" s="231">
        <f t="shared" si="674"/>
        <v>0</v>
      </c>
      <c r="CA2629" s="246">
        <f t="shared" si="675"/>
        <v>0</v>
      </c>
      <c r="CB2629" s="246">
        <f t="shared" si="676"/>
        <v>0</v>
      </c>
      <c r="CC2629" s="246" t="str">
        <f t="shared" si="677"/>
        <v/>
      </c>
      <c r="CD2629" s="246">
        <f t="shared" si="678"/>
        <v>5</v>
      </c>
      <c r="CE2629" s="246">
        <f t="shared" si="679"/>
        <v>0</v>
      </c>
      <c r="CF2629" s="276">
        <f t="shared" si="680"/>
        <v>0</v>
      </c>
      <c r="CG2629" s="277">
        <f t="shared" si="680"/>
        <v>0</v>
      </c>
      <c r="CH2629" s="277">
        <f t="shared" si="680"/>
        <v>0</v>
      </c>
      <c r="CI2629" s="278">
        <f t="shared" si="669"/>
        <v>0</v>
      </c>
      <c r="CJ2629" s="280">
        <f t="shared" si="681"/>
        <v>0</v>
      </c>
      <c r="CK2629" s="232">
        <f t="shared" si="682"/>
        <v>0</v>
      </c>
      <c r="CL2629" s="1"/>
    </row>
    <row r="2630" spans="1:90" ht="18" customHeight="1">
      <c r="A2630" s="1"/>
      <c r="B2630" s="1"/>
      <c r="C2630" s="314"/>
      <c r="D2630" s="287" t="str">
        <f t="shared" si="668"/>
        <v/>
      </c>
      <c r="E2630" s="449" t="str">
        <f t="shared" si="670"/>
        <v/>
      </c>
      <c r="F2630" s="450"/>
      <c r="G2630" s="451"/>
      <c r="H2630" s="452"/>
      <c r="I2630" s="453"/>
      <c r="J2630" s="453"/>
      <c r="K2630" s="453"/>
      <c r="L2630" s="453"/>
      <c r="M2630" s="454"/>
      <c r="N2630" s="455"/>
      <c r="O2630" s="456"/>
      <c r="P2630" s="456"/>
      <c r="Q2630" s="456"/>
      <c r="R2630" s="456"/>
      <c r="S2630" s="456"/>
      <c r="T2630" s="456"/>
      <c r="U2630" s="456"/>
      <c r="V2630" s="456"/>
      <c r="W2630" s="456"/>
      <c r="X2630" s="456"/>
      <c r="Y2630" s="456"/>
      <c r="Z2630" s="456"/>
      <c r="AA2630" s="456"/>
      <c r="AB2630" s="456"/>
      <c r="AC2630" s="456"/>
      <c r="AD2630" s="456"/>
      <c r="AE2630" s="457"/>
      <c r="AF2630" s="455"/>
      <c r="AG2630" s="456"/>
      <c r="AH2630" s="456"/>
      <c r="AI2630" s="456"/>
      <c r="AJ2630" s="456"/>
      <c r="AK2630" s="456"/>
      <c r="AL2630" s="456"/>
      <c r="AM2630" s="456"/>
      <c r="AN2630" s="457"/>
      <c r="AO2630" s="455"/>
      <c r="AP2630" s="456"/>
      <c r="AQ2630" s="456"/>
      <c r="AR2630" s="456"/>
      <c r="AS2630" s="456"/>
      <c r="AT2630" s="456"/>
      <c r="AU2630" s="456"/>
      <c r="AV2630" s="456"/>
      <c r="AW2630" s="456"/>
      <c r="AX2630" s="456"/>
      <c r="AY2630" s="456"/>
      <c r="AZ2630" s="456"/>
      <c r="BA2630" s="456"/>
      <c r="BB2630" s="456"/>
      <c r="BC2630" s="456"/>
      <c r="BD2630" s="456"/>
      <c r="BE2630" s="456"/>
      <c r="BF2630" s="456"/>
      <c r="BG2630" s="457"/>
      <c r="BH2630" s="458"/>
      <c r="BI2630" s="459"/>
      <c r="BJ2630" s="459"/>
      <c r="BK2630" s="459"/>
      <c r="BL2630" s="459"/>
      <c r="BM2630" s="460"/>
      <c r="BN2630" s="314"/>
      <c r="BO2630" s="314"/>
      <c r="BP2630" s="1"/>
      <c r="BQ2630" s="120">
        <f>IF($F$3="","",IF(N2630=$F$3,COUNTIF(BQ$23:BQ2629,"&gt;0")+1,0))</f>
        <v>0</v>
      </c>
      <c r="BR2630" s="1"/>
      <c r="BS2630" s="20" t="str">
        <f>IF($N2630="","",IF(VLOOKUP(VLOOKUP($N2630,IMPOSTAZIONI!$E$6:$I$13,5,FALSE),IMPOSTAZIONI!$B$25:$N$32,3,FALSE)=0,"",VLOOKUP(VLOOKUP($N2630,IMPOSTAZIONI!$E$6:$I$13,5,FALSE),IMPOSTAZIONI!$B$25:$N$32,3,FALSE)))</f>
        <v/>
      </c>
      <c r="BT2630" s="20" t="str">
        <f>IF($N2630="","",IF(VLOOKUP(VLOOKUP($N2630,IMPOSTAZIONI!$E$6:$I$13,5,FALSE),IMPOSTAZIONI!$B$25:$N$32,6,FALSE)=0,"",VLOOKUP(VLOOKUP($N2630,IMPOSTAZIONI!$E$6:$I$13,5,FALSE),IMPOSTAZIONI!$B$25:$N$32,6,FALSE)))</f>
        <v/>
      </c>
      <c r="BU2630" s="20" t="str">
        <f>IF($N2630="","",IF(VLOOKUP(VLOOKUP($N2630,IMPOSTAZIONI!$E$6:$I$13,5,FALSE),IMPOSTAZIONI!$B$25:$N$32,9,FALSE)=0,"",VLOOKUP(VLOOKUP($N2630,IMPOSTAZIONI!$E$6:$I$13,5,FALSE),IMPOSTAZIONI!$B$25:$N$32,9,FALSE)))</f>
        <v/>
      </c>
      <c r="BV2630" s="20" t="str">
        <f>IF($N2630="","",IF(VLOOKUP(VLOOKUP($N2630,IMPOSTAZIONI!$E$6:$I$13,5,FALSE),IMPOSTAZIONI!$B$25:$N$32,12,FALSE)=0,"",VLOOKUP(VLOOKUP($N2630,IMPOSTAZIONI!$E$6:$I$13,5,FALSE),IMPOSTAZIONI!$B$25:$N$32,12,FALSE)))</f>
        <v/>
      </c>
      <c r="BW2630" s="221" t="str">
        <f t="shared" si="671"/>
        <v/>
      </c>
      <c r="BX2630" s="221" t="str">
        <f t="shared" si="672"/>
        <v/>
      </c>
      <c r="BY2630" s="221">
        <f t="shared" si="673"/>
        <v>0</v>
      </c>
      <c r="BZ2630" s="231">
        <f t="shared" si="674"/>
        <v>0</v>
      </c>
      <c r="CA2630" s="246">
        <f t="shared" si="675"/>
        <v>0</v>
      </c>
      <c r="CB2630" s="246">
        <f t="shared" si="676"/>
        <v>0</v>
      </c>
      <c r="CC2630" s="246" t="str">
        <f t="shared" si="677"/>
        <v/>
      </c>
      <c r="CD2630" s="246">
        <f t="shared" si="678"/>
        <v>5</v>
      </c>
      <c r="CE2630" s="246">
        <f t="shared" si="679"/>
        <v>0</v>
      </c>
      <c r="CF2630" s="276">
        <f t="shared" si="680"/>
        <v>0</v>
      </c>
      <c r="CG2630" s="277">
        <f t="shared" si="680"/>
        <v>0</v>
      </c>
      <c r="CH2630" s="277">
        <f t="shared" si="680"/>
        <v>0</v>
      </c>
      <c r="CI2630" s="278">
        <f t="shared" si="669"/>
        <v>0</v>
      </c>
      <c r="CJ2630" s="280">
        <f t="shared" si="681"/>
        <v>0</v>
      </c>
      <c r="CK2630" s="232">
        <f t="shared" si="682"/>
        <v>0</v>
      </c>
      <c r="CL2630" s="1"/>
    </row>
    <row r="2631" spans="1:90" ht="18" customHeight="1">
      <c r="A2631" s="1"/>
      <c r="B2631" s="1"/>
      <c r="C2631" s="314"/>
      <c r="D2631" s="287" t="str">
        <f t="shared" si="668"/>
        <v/>
      </c>
      <c r="E2631" s="449" t="str">
        <f t="shared" si="670"/>
        <v/>
      </c>
      <c r="F2631" s="450"/>
      <c r="G2631" s="451"/>
      <c r="H2631" s="452"/>
      <c r="I2631" s="453"/>
      <c r="J2631" s="453"/>
      <c r="K2631" s="453"/>
      <c r="L2631" s="453"/>
      <c r="M2631" s="454"/>
      <c r="N2631" s="455"/>
      <c r="O2631" s="456"/>
      <c r="P2631" s="456"/>
      <c r="Q2631" s="456"/>
      <c r="R2631" s="456"/>
      <c r="S2631" s="456"/>
      <c r="T2631" s="456"/>
      <c r="U2631" s="456"/>
      <c r="V2631" s="456"/>
      <c r="W2631" s="456"/>
      <c r="X2631" s="456"/>
      <c r="Y2631" s="456"/>
      <c r="Z2631" s="456"/>
      <c r="AA2631" s="456"/>
      <c r="AB2631" s="456"/>
      <c r="AC2631" s="456"/>
      <c r="AD2631" s="456"/>
      <c r="AE2631" s="457"/>
      <c r="AF2631" s="455"/>
      <c r="AG2631" s="456"/>
      <c r="AH2631" s="456"/>
      <c r="AI2631" s="456"/>
      <c r="AJ2631" s="456"/>
      <c r="AK2631" s="456"/>
      <c r="AL2631" s="456"/>
      <c r="AM2631" s="456"/>
      <c r="AN2631" s="457"/>
      <c r="AO2631" s="455"/>
      <c r="AP2631" s="456"/>
      <c r="AQ2631" s="456"/>
      <c r="AR2631" s="456"/>
      <c r="AS2631" s="456"/>
      <c r="AT2631" s="456"/>
      <c r="AU2631" s="456"/>
      <c r="AV2631" s="456"/>
      <c r="AW2631" s="456"/>
      <c r="AX2631" s="456"/>
      <c r="AY2631" s="456"/>
      <c r="AZ2631" s="456"/>
      <c r="BA2631" s="456"/>
      <c r="BB2631" s="456"/>
      <c r="BC2631" s="456"/>
      <c r="BD2631" s="456"/>
      <c r="BE2631" s="456"/>
      <c r="BF2631" s="456"/>
      <c r="BG2631" s="457"/>
      <c r="BH2631" s="458"/>
      <c r="BI2631" s="459"/>
      <c r="BJ2631" s="459"/>
      <c r="BK2631" s="459"/>
      <c r="BL2631" s="459"/>
      <c r="BM2631" s="460"/>
      <c r="BN2631" s="314"/>
      <c r="BO2631" s="314"/>
      <c r="BP2631" s="1"/>
      <c r="BQ2631" s="120">
        <f>IF($F$3="","",IF(N2631=$F$3,COUNTIF(BQ$23:BQ2630,"&gt;0")+1,0))</f>
        <v>0</v>
      </c>
      <c r="BR2631" s="1"/>
      <c r="BS2631" s="20" t="str">
        <f>IF($N2631="","",IF(VLOOKUP(VLOOKUP($N2631,IMPOSTAZIONI!$E$6:$I$13,5,FALSE),IMPOSTAZIONI!$B$25:$N$32,3,FALSE)=0,"",VLOOKUP(VLOOKUP($N2631,IMPOSTAZIONI!$E$6:$I$13,5,FALSE),IMPOSTAZIONI!$B$25:$N$32,3,FALSE)))</f>
        <v/>
      </c>
      <c r="BT2631" s="20" t="str">
        <f>IF($N2631="","",IF(VLOOKUP(VLOOKUP($N2631,IMPOSTAZIONI!$E$6:$I$13,5,FALSE),IMPOSTAZIONI!$B$25:$N$32,6,FALSE)=0,"",VLOOKUP(VLOOKUP($N2631,IMPOSTAZIONI!$E$6:$I$13,5,FALSE),IMPOSTAZIONI!$B$25:$N$32,6,FALSE)))</f>
        <v/>
      </c>
      <c r="BU2631" s="20" t="str">
        <f>IF($N2631="","",IF(VLOOKUP(VLOOKUP($N2631,IMPOSTAZIONI!$E$6:$I$13,5,FALSE),IMPOSTAZIONI!$B$25:$N$32,9,FALSE)=0,"",VLOOKUP(VLOOKUP($N2631,IMPOSTAZIONI!$E$6:$I$13,5,FALSE),IMPOSTAZIONI!$B$25:$N$32,9,FALSE)))</f>
        <v/>
      </c>
      <c r="BV2631" s="20" t="str">
        <f>IF($N2631="","",IF(VLOOKUP(VLOOKUP($N2631,IMPOSTAZIONI!$E$6:$I$13,5,FALSE),IMPOSTAZIONI!$B$25:$N$32,12,FALSE)=0,"",VLOOKUP(VLOOKUP($N2631,IMPOSTAZIONI!$E$6:$I$13,5,FALSE),IMPOSTAZIONI!$B$25:$N$32,12,FALSE)))</f>
        <v/>
      </c>
      <c r="BW2631" s="221" t="str">
        <f t="shared" si="671"/>
        <v/>
      </c>
      <c r="BX2631" s="221" t="str">
        <f t="shared" si="672"/>
        <v/>
      </c>
      <c r="BY2631" s="221">
        <f t="shared" si="673"/>
        <v>0</v>
      </c>
      <c r="BZ2631" s="231">
        <f t="shared" si="674"/>
        <v>0</v>
      </c>
      <c r="CA2631" s="246">
        <f t="shared" si="675"/>
        <v>0</v>
      </c>
      <c r="CB2631" s="246">
        <f t="shared" si="676"/>
        <v>0</v>
      </c>
      <c r="CC2631" s="246" t="str">
        <f t="shared" si="677"/>
        <v/>
      </c>
      <c r="CD2631" s="246">
        <f t="shared" si="678"/>
        <v>5</v>
      </c>
      <c r="CE2631" s="246">
        <f t="shared" si="679"/>
        <v>0</v>
      </c>
      <c r="CF2631" s="276">
        <f t="shared" si="680"/>
        <v>0</v>
      </c>
      <c r="CG2631" s="277">
        <f t="shared" si="680"/>
        <v>0</v>
      </c>
      <c r="CH2631" s="277">
        <f t="shared" si="680"/>
        <v>0</v>
      </c>
      <c r="CI2631" s="278">
        <f t="shared" si="669"/>
        <v>0</v>
      </c>
      <c r="CJ2631" s="280">
        <f t="shared" si="681"/>
        <v>0</v>
      </c>
      <c r="CK2631" s="232">
        <f t="shared" si="682"/>
        <v>0</v>
      </c>
      <c r="CL2631" s="1"/>
    </row>
    <row r="2632" spans="1:90" ht="18" customHeight="1">
      <c r="A2632" s="1"/>
      <c r="B2632" s="1"/>
      <c r="C2632" s="314"/>
      <c r="D2632" s="287" t="str">
        <f t="shared" si="668"/>
        <v/>
      </c>
      <c r="E2632" s="449" t="str">
        <f t="shared" si="670"/>
        <v/>
      </c>
      <c r="F2632" s="450"/>
      <c r="G2632" s="451"/>
      <c r="H2632" s="452"/>
      <c r="I2632" s="453"/>
      <c r="J2632" s="453"/>
      <c r="K2632" s="453"/>
      <c r="L2632" s="453"/>
      <c r="M2632" s="454"/>
      <c r="N2632" s="455"/>
      <c r="O2632" s="456"/>
      <c r="P2632" s="456"/>
      <c r="Q2632" s="456"/>
      <c r="R2632" s="456"/>
      <c r="S2632" s="456"/>
      <c r="T2632" s="456"/>
      <c r="U2632" s="456"/>
      <c r="V2632" s="456"/>
      <c r="W2632" s="456"/>
      <c r="X2632" s="456"/>
      <c r="Y2632" s="456"/>
      <c r="Z2632" s="456"/>
      <c r="AA2632" s="456"/>
      <c r="AB2632" s="456"/>
      <c r="AC2632" s="456"/>
      <c r="AD2632" s="456"/>
      <c r="AE2632" s="457"/>
      <c r="AF2632" s="455"/>
      <c r="AG2632" s="456"/>
      <c r="AH2632" s="456"/>
      <c r="AI2632" s="456"/>
      <c r="AJ2632" s="456"/>
      <c r="AK2632" s="456"/>
      <c r="AL2632" s="456"/>
      <c r="AM2632" s="456"/>
      <c r="AN2632" s="457"/>
      <c r="AO2632" s="455"/>
      <c r="AP2632" s="456"/>
      <c r="AQ2632" s="456"/>
      <c r="AR2632" s="456"/>
      <c r="AS2632" s="456"/>
      <c r="AT2632" s="456"/>
      <c r="AU2632" s="456"/>
      <c r="AV2632" s="456"/>
      <c r="AW2632" s="456"/>
      <c r="AX2632" s="456"/>
      <c r="AY2632" s="456"/>
      <c r="AZ2632" s="456"/>
      <c r="BA2632" s="456"/>
      <c r="BB2632" s="456"/>
      <c r="BC2632" s="456"/>
      <c r="BD2632" s="456"/>
      <c r="BE2632" s="456"/>
      <c r="BF2632" s="456"/>
      <c r="BG2632" s="457"/>
      <c r="BH2632" s="458"/>
      <c r="BI2632" s="459"/>
      <c r="BJ2632" s="459"/>
      <c r="BK2632" s="459"/>
      <c r="BL2632" s="459"/>
      <c r="BM2632" s="460"/>
      <c r="BN2632" s="314"/>
      <c r="BO2632" s="314"/>
      <c r="BP2632" s="1"/>
      <c r="BQ2632" s="120">
        <f>IF($F$3="","",IF(N2632=$F$3,COUNTIF(BQ$23:BQ2631,"&gt;0")+1,0))</f>
        <v>0</v>
      </c>
      <c r="BR2632" s="1"/>
      <c r="BS2632" s="20" t="str">
        <f>IF($N2632="","",IF(VLOOKUP(VLOOKUP($N2632,IMPOSTAZIONI!$E$6:$I$13,5,FALSE),IMPOSTAZIONI!$B$25:$N$32,3,FALSE)=0,"",VLOOKUP(VLOOKUP($N2632,IMPOSTAZIONI!$E$6:$I$13,5,FALSE),IMPOSTAZIONI!$B$25:$N$32,3,FALSE)))</f>
        <v/>
      </c>
      <c r="BT2632" s="20" t="str">
        <f>IF($N2632="","",IF(VLOOKUP(VLOOKUP($N2632,IMPOSTAZIONI!$E$6:$I$13,5,FALSE),IMPOSTAZIONI!$B$25:$N$32,6,FALSE)=0,"",VLOOKUP(VLOOKUP($N2632,IMPOSTAZIONI!$E$6:$I$13,5,FALSE),IMPOSTAZIONI!$B$25:$N$32,6,FALSE)))</f>
        <v/>
      </c>
      <c r="BU2632" s="20" t="str">
        <f>IF($N2632="","",IF(VLOOKUP(VLOOKUP($N2632,IMPOSTAZIONI!$E$6:$I$13,5,FALSE),IMPOSTAZIONI!$B$25:$N$32,9,FALSE)=0,"",VLOOKUP(VLOOKUP($N2632,IMPOSTAZIONI!$E$6:$I$13,5,FALSE),IMPOSTAZIONI!$B$25:$N$32,9,FALSE)))</f>
        <v/>
      </c>
      <c r="BV2632" s="20" t="str">
        <f>IF($N2632="","",IF(VLOOKUP(VLOOKUP($N2632,IMPOSTAZIONI!$E$6:$I$13,5,FALSE),IMPOSTAZIONI!$B$25:$N$32,12,FALSE)=0,"",VLOOKUP(VLOOKUP($N2632,IMPOSTAZIONI!$E$6:$I$13,5,FALSE),IMPOSTAZIONI!$B$25:$N$32,12,FALSE)))</f>
        <v/>
      </c>
      <c r="BW2632" s="221" t="str">
        <f t="shared" si="671"/>
        <v/>
      </c>
      <c r="BX2632" s="221" t="str">
        <f t="shared" si="672"/>
        <v/>
      </c>
      <c r="BY2632" s="221">
        <f t="shared" si="673"/>
        <v>0</v>
      </c>
      <c r="BZ2632" s="231">
        <f t="shared" si="674"/>
        <v>0</v>
      </c>
      <c r="CA2632" s="246">
        <f t="shared" si="675"/>
        <v>0</v>
      </c>
      <c r="CB2632" s="246">
        <f t="shared" si="676"/>
        <v>0</v>
      </c>
      <c r="CC2632" s="246" t="str">
        <f t="shared" si="677"/>
        <v/>
      </c>
      <c r="CD2632" s="246">
        <f t="shared" si="678"/>
        <v>5</v>
      </c>
      <c r="CE2632" s="246">
        <f t="shared" si="679"/>
        <v>0</v>
      </c>
      <c r="CF2632" s="276">
        <f t="shared" si="680"/>
        <v>0</v>
      </c>
      <c r="CG2632" s="277">
        <f t="shared" si="680"/>
        <v>0</v>
      </c>
      <c r="CH2632" s="277">
        <f t="shared" si="680"/>
        <v>0</v>
      </c>
      <c r="CI2632" s="278">
        <f t="shared" si="669"/>
        <v>0</v>
      </c>
      <c r="CJ2632" s="280">
        <f t="shared" si="681"/>
        <v>0</v>
      </c>
      <c r="CK2632" s="232">
        <f t="shared" si="682"/>
        <v>0</v>
      </c>
      <c r="CL2632" s="1"/>
    </row>
    <row r="2633" spans="1:90" ht="18" customHeight="1">
      <c r="A2633" s="1"/>
      <c r="B2633" s="1"/>
      <c r="C2633" s="314"/>
      <c r="D2633" s="287" t="str">
        <f t="shared" si="668"/>
        <v/>
      </c>
      <c r="E2633" s="449" t="str">
        <f t="shared" si="670"/>
        <v/>
      </c>
      <c r="F2633" s="450"/>
      <c r="G2633" s="451"/>
      <c r="H2633" s="452"/>
      <c r="I2633" s="453"/>
      <c r="J2633" s="453"/>
      <c r="K2633" s="453"/>
      <c r="L2633" s="453"/>
      <c r="M2633" s="454"/>
      <c r="N2633" s="455"/>
      <c r="O2633" s="456"/>
      <c r="P2633" s="456"/>
      <c r="Q2633" s="456"/>
      <c r="R2633" s="456"/>
      <c r="S2633" s="456"/>
      <c r="T2633" s="456"/>
      <c r="U2633" s="456"/>
      <c r="V2633" s="456"/>
      <c r="W2633" s="456"/>
      <c r="X2633" s="456"/>
      <c r="Y2633" s="456"/>
      <c r="Z2633" s="456"/>
      <c r="AA2633" s="456"/>
      <c r="AB2633" s="456"/>
      <c r="AC2633" s="456"/>
      <c r="AD2633" s="456"/>
      <c r="AE2633" s="457"/>
      <c r="AF2633" s="455"/>
      <c r="AG2633" s="456"/>
      <c r="AH2633" s="456"/>
      <c r="AI2633" s="456"/>
      <c r="AJ2633" s="456"/>
      <c r="AK2633" s="456"/>
      <c r="AL2633" s="456"/>
      <c r="AM2633" s="456"/>
      <c r="AN2633" s="457"/>
      <c r="AO2633" s="455"/>
      <c r="AP2633" s="456"/>
      <c r="AQ2633" s="456"/>
      <c r="AR2633" s="456"/>
      <c r="AS2633" s="456"/>
      <c r="AT2633" s="456"/>
      <c r="AU2633" s="456"/>
      <c r="AV2633" s="456"/>
      <c r="AW2633" s="456"/>
      <c r="AX2633" s="456"/>
      <c r="AY2633" s="456"/>
      <c r="AZ2633" s="456"/>
      <c r="BA2633" s="456"/>
      <c r="BB2633" s="456"/>
      <c r="BC2633" s="456"/>
      <c r="BD2633" s="456"/>
      <c r="BE2633" s="456"/>
      <c r="BF2633" s="456"/>
      <c r="BG2633" s="457"/>
      <c r="BH2633" s="458"/>
      <c r="BI2633" s="459"/>
      <c r="BJ2633" s="459"/>
      <c r="BK2633" s="459"/>
      <c r="BL2633" s="459"/>
      <c r="BM2633" s="460"/>
      <c r="BN2633" s="314"/>
      <c r="BO2633" s="314"/>
      <c r="BP2633" s="1"/>
      <c r="BQ2633" s="120">
        <f>IF($F$3="","",IF(N2633=$F$3,COUNTIF(BQ$23:BQ2632,"&gt;0")+1,0))</f>
        <v>0</v>
      </c>
      <c r="BR2633" s="1"/>
      <c r="BS2633" s="20" t="str">
        <f>IF($N2633="","",IF(VLOOKUP(VLOOKUP($N2633,IMPOSTAZIONI!$E$6:$I$13,5,FALSE),IMPOSTAZIONI!$B$25:$N$32,3,FALSE)=0,"",VLOOKUP(VLOOKUP($N2633,IMPOSTAZIONI!$E$6:$I$13,5,FALSE),IMPOSTAZIONI!$B$25:$N$32,3,FALSE)))</f>
        <v/>
      </c>
      <c r="BT2633" s="20" t="str">
        <f>IF($N2633="","",IF(VLOOKUP(VLOOKUP($N2633,IMPOSTAZIONI!$E$6:$I$13,5,FALSE),IMPOSTAZIONI!$B$25:$N$32,6,FALSE)=0,"",VLOOKUP(VLOOKUP($N2633,IMPOSTAZIONI!$E$6:$I$13,5,FALSE),IMPOSTAZIONI!$B$25:$N$32,6,FALSE)))</f>
        <v/>
      </c>
      <c r="BU2633" s="20" t="str">
        <f>IF($N2633="","",IF(VLOOKUP(VLOOKUP($N2633,IMPOSTAZIONI!$E$6:$I$13,5,FALSE),IMPOSTAZIONI!$B$25:$N$32,9,FALSE)=0,"",VLOOKUP(VLOOKUP($N2633,IMPOSTAZIONI!$E$6:$I$13,5,FALSE),IMPOSTAZIONI!$B$25:$N$32,9,FALSE)))</f>
        <v/>
      </c>
      <c r="BV2633" s="20" t="str">
        <f>IF($N2633="","",IF(VLOOKUP(VLOOKUP($N2633,IMPOSTAZIONI!$E$6:$I$13,5,FALSE),IMPOSTAZIONI!$B$25:$N$32,12,FALSE)=0,"",VLOOKUP(VLOOKUP($N2633,IMPOSTAZIONI!$E$6:$I$13,5,FALSE),IMPOSTAZIONI!$B$25:$N$32,12,FALSE)))</f>
        <v/>
      </c>
      <c r="BW2633" s="221" t="str">
        <f t="shared" si="671"/>
        <v/>
      </c>
      <c r="BX2633" s="221" t="str">
        <f t="shared" si="672"/>
        <v/>
      </c>
      <c r="BY2633" s="221">
        <f t="shared" si="673"/>
        <v>0</v>
      </c>
      <c r="BZ2633" s="231">
        <f t="shared" si="674"/>
        <v>0</v>
      </c>
      <c r="CA2633" s="246">
        <f t="shared" si="675"/>
        <v>0</v>
      </c>
      <c r="CB2633" s="246">
        <f t="shared" si="676"/>
        <v>0</v>
      </c>
      <c r="CC2633" s="246" t="str">
        <f t="shared" si="677"/>
        <v/>
      </c>
      <c r="CD2633" s="246">
        <f t="shared" si="678"/>
        <v>5</v>
      </c>
      <c r="CE2633" s="246">
        <f t="shared" si="679"/>
        <v>0</v>
      </c>
      <c r="CF2633" s="276">
        <f t="shared" si="680"/>
        <v>0</v>
      </c>
      <c r="CG2633" s="277">
        <f t="shared" si="680"/>
        <v>0</v>
      </c>
      <c r="CH2633" s="277">
        <f t="shared" si="680"/>
        <v>0</v>
      </c>
      <c r="CI2633" s="278">
        <f t="shared" si="669"/>
        <v>0</v>
      </c>
      <c r="CJ2633" s="280">
        <f t="shared" si="681"/>
        <v>0</v>
      </c>
      <c r="CK2633" s="232">
        <f t="shared" si="682"/>
        <v>0</v>
      </c>
      <c r="CL2633" s="1"/>
    </row>
    <row r="2634" spans="1:90" ht="18" customHeight="1">
      <c r="A2634" s="1"/>
      <c r="B2634" s="1"/>
      <c r="C2634" s="314"/>
      <c r="D2634" s="287" t="str">
        <f t="shared" si="668"/>
        <v/>
      </c>
      <c r="E2634" s="449" t="str">
        <f t="shared" si="670"/>
        <v/>
      </c>
      <c r="F2634" s="450"/>
      <c r="G2634" s="451"/>
      <c r="H2634" s="452"/>
      <c r="I2634" s="453"/>
      <c r="J2634" s="453"/>
      <c r="K2634" s="453"/>
      <c r="L2634" s="453"/>
      <c r="M2634" s="454"/>
      <c r="N2634" s="455"/>
      <c r="O2634" s="456"/>
      <c r="P2634" s="456"/>
      <c r="Q2634" s="456"/>
      <c r="R2634" s="456"/>
      <c r="S2634" s="456"/>
      <c r="T2634" s="456"/>
      <c r="U2634" s="456"/>
      <c r="V2634" s="456"/>
      <c r="W2634" s="456"/>
      <c r="X2634" s="456"/>
      <c r="Y2634" s="456"/>
      <c r="Z2634" s="456"/>
      <c r="AA2634" s="456"/>
      <c r="AB2634" s="456"/>
      <c r="AC2634" s="456"/>
      <c r="AD2634" s="456"/>
      <c r="AE2634" s="457"/>
      <c r="AF2634" s="455"/>
      <c r="AG2634" s="456"/>
      <c r="AH2634" s="456"/>
      <c r="AI2634" s="456"/>
      <c r="AJ2634" s="456"/>
      <c r="AK2634" s="456"/>
      <c r="AL2634" s="456"/>
      <c r="AM2634" s="456"/>
      <c r="AN2634" s="457"/>
      <c r="AO2634" s="455"/>
      <c r="AP2634" s="456"/>
      <c r="AQ2634" s="456"/>
      <c r="AR2634" s="456"/>
      <c r="AS2634" s="456"/>
      <c r="AT2634" s="456"/>
      <c r="AU2634" s="456"/>
      <c r="AV2634" s="456"/>
      <c r="AW2634" s="456"/>
      <c r="AX2634" s="456"/>
      <c r="AY2634" s="456"/>
      <c r="AZ2634" s="456"/>
      <c r="BA2634" s="456"/>
      <c r="BB2634" s="456"/>
      <c r="BC2634" s="456"/>
      <c r="BD2634" s="456"/>
      <c r="BE2634" s="456"/>
      <c r="BF2634" s="456"/>
      <c r="BG2634" s="457"/>
      <c r="BH2634" s="458"/>
      <c r="BI2634" s="459"/>
      <c r="BJ2634" s="459"/>
      <c r="BK2634" s="459"/>
      <c r="BL2634" s="459"/>
      <c r="BM2634" s="460"/>
      <c r="BN2634" s="314"/>
      <c r="BO2634" s="314"/>
      <c r="BP2634" s="1"/>
      <c r="BQ2634" s="120">
        <f>IF($F$3="","",IF(N2634=$F$3,COUNTIF(BQ$23:BQ2633,"&gt;0")+1,0))</f>
        <v>0</v>
      </c>
      <c r="BR2634" s="1"/>
      <c r="BS2634" s="20" t="str">
        <f>IF($N2634="","",IF(VLOOKUP(VLOOKUP($N2634,IMPOSTAZIONI!$E$6:$I$13,5,FALSE),IMPOSTAZIONI!$B$25:$N$32,3,FALSE)=0,"",VLOOKUP(VLOOKUP($N2634,IMPOSTAZIONI!$E$6:$I$13,5,FALSE),IMPOSTAZIONI!$B$25:$N$32,3,FALSE)))</f>
        <v/>
      </c>
      <c r="BT2634" s="20" t="str">
        <f>IF($N2634="","",IF(VLOOKUP(VLOOKUP($N2634,IMPOSTAZIONI!$E$6:$I$13,5,FALSE),IMPOSTAZIONI!$B$25:$N$32,6,FALSE)=0,"",VLOOKUP(VLOOKUP($N2634,IMPOSTAZIONI!$E$6:$I$13,5,FALSE),IMPOSTAZIONI!$B$25:$N$32,6,FALSE)))</f>
        <v/>
      </c>
      <c r="BU2634" s="20" t="str">
        <f>IF($N2634="","",IF(VLOOKUP(VLOOKUP($N2634,IMPOSTAZIONI!$E$6:$I$13,5,FALSE),IMPOSTAZIONI!$B$25:$N$32,9,FALSE)=0,"",VLOOKUP(VLOOKUP($N2634,IMPOSTAZIONI!$E$6:$I$13,5,FALSE),IMPOSTAZIONI!$B$25:$N$32,9,FALSE)))</f>
        <v/>
      </c>
      <c r="BV2634" s="20" t="str">
        <f>IF($N2634="","",IF(VLOOKUP(VLOOKUP($N2634,IMPOSTAZIONI!$E$6:$I$13,5,FALSE),IMPOSTAZIONI!$B$25:$N$32,12,FALSE)=0,"",VLOOKUP(VLOOKUP($N2634,IMPOSTAZIONI!$E$6:$I$13,5,FALSE),IMPOSTAZIONI!$B$25:$N$32,12,FALSE)))</f>
        <v/>
      </c>
      <c r="BW2634" s="221" t="str">
        <f t="shared" si="671"/>
        <v/>
      </c>
      <c r="BX2634" s="221" t="str">
        <f t="shared" si="672"/>
        <v/>
      </c>
      <c r="BY2634" s="221">
        <f t="shared" si="673"/>
        <v>0</v>
      </c>
      <c r="BZ2634" s="231">
        <f t="shared" si="674"/>
        <v>0</v>
      </c>
      <c r="CA2634" s="246">
        <f t="shared" si="675"/>
        <v>0</v>
      </c>
      <c r="CB2634" s="246">
        <f t="shared" si="676"/>
        <v>0</v>
      </c>
      <c r="CC2634" s="246" t="str">
        <f t="shared" si="677"/>
        <v/>
      </c>
      <c r="CD2634" s="246">
        <f t="shared" si="678"/>
        <v>5</v>
      </c>
      <c r="CE2634" s="246">
        <f t="shared" si="679"/>
        <v>0</v>
      </c>
      <c r="CF2634" s="276">
        <f t="shared" si="680"/>
        <v>0</v>
      </c>
      <c r="CG2634" s="277">
        <f t="shared" si="680"/>
        <v>0</v>
      </c>
      <c r="CH2634" s="277">
        <f t="shared" si="680"/>
        <v>0</v>
      </c>
      <c r="CI2634" s="278">
        <f t="shared" si="669"/>
        <v>0</v>
      </c>
      <c r="CJ2634" s="280">
        <f t="shared" si="681"/>
        <v>0</v>
      </c>
      <c r="CK2634" s="232">
        <f t="shared" si="682"/>
        <v>0</v>
      </c>
      <c r="CL2634" s="1"/>
    </row>
    <row r="2635" spans="1:90" ht="18" customHeight="1">
      <c r="A2635" s="1"/>
      <c r="B2635" s="1"/>
      <c r="C2635" s="314"/>
      <c r="D2635" s="287" t="str">
        <f t="shared" si="668"/>
        <v/>
      </c>
      <c r="E2635" s="449" t="str">
        <f t="shared" si="670"/>
        <v/>
      </c>
      <c r="F2635" s="450"/>
      <c r="G2635" s="451"/>
      <c r="H2635" s="452"/>
      <c r="I2635" s="453"/>
      <c r="J2635" s="453"/>
      <c r="K2635" s="453"/>
      <c r="L2635" s="453"/>
      <c r="M2635" s="454"/>
      <c r="N2635" s="455"/>
      <c r="O2635" s="456"/>
      <c r="P2635" s="456"/>
      <c r="Q2635" s="456"/>
      <c r="R2635" s="456"/>
      <c r="S2635" s="456"/>
      <c r="T2635" s="456"/>
      <c r="U2635" s="456"/>
      <c r="V2635" s="456"/>
      <c r="W2635" s="456"/>
      <c r="X2635" s="456"/>
      <c r="Y2635" s="456"/>
      <c r="Z2635" s="456"/>
      <c r="AA2635" s="456"/>
      <c r="AB2635" s="456"/>
      <c r="AC2635" s="456"/>
      <c r="AD2635" s="456"/>
      <c r="AE2635" s="457"/>
      <c r="AF2635" s="455"/>
      <c r="AG2635" s="456"/>
      <c r="AH2635" s="456"/>
      <c r="AI2635" s="456"/>
      <c r="AJ2635" s="456"/>
      <c r="AK2635" s="456"/>
      <c r="AL2635" s="456"/>
      <c r="AM2635" s="456"/>
      <c r="AN2635" s="457"/>
      <c r="AO2635" s="455"/>
      <c r="AP2635" s="456"/>
      <c r="AQ2635" s="456"/>
      <c r="AR2635" s="456"/>
      <c r="AS2635" s="456"/>
      <c r="AT2635" s="456"/>
      <c r="AU2635" s="456"/>
      <c r="AV2635" s="456"/>
      <c r="AW2635" s="456"/>
      <c r="AX2635" s="456"/>
      <c r="AY2635" s="456"/>
      <c r="AZ2635" s="456"/>
      <c r="BA2635" s="456"/>
      <c r="BB2635" s="456"/>
      <c r="BC2635" s="456"/>
      <c r="BD2635" s="456"/>
      <c r="BE2635" s="456"/>
      <c r="BF2635" s="456"/>
      <c r="BG2635" s="457"/>
      <c r="BH2635" s="458"/>
      <c r="BI2635" s="459"/>
      <c r="BJ2635" s="459"/>
      <c r="BK2635" s="459"/>
      <c r="BL2635" s="459"/>
      <c r="BM2635" s="460"/>
      <c r="BN2635" s="314"/>
      <c r="BO2635" s="314"/>
      <c r="BP2635" s="1"/>
      <c r="BQ2635" s="120">
        <f>IF($F$3="","",IF(N2635=$F$3,COUNTIF(BQ$23:BQ2634,"&gt;0")+1,0))</f>
        <v>0</v>
      </c>
      <c r="BR2635" s="1"/>
      <c r="BS2635" s="20" t="str">
        <f>IF($N2635="","",IF(VLOOKUP(VLOOKUP($N2635,IMPOSTAZIONI!$E$6:$I$13,5,FALSE),IMPOSTAZIONI!$B$25:$N$32,3,FALSE)=0,"",VLOOKUP(VLOOKUP($N2635,IMPOSTAZIONI!$E$6:$I$13,5,FALSE),IMPOSTAZIONI!$B$25:$N$32,3,FALSE)))</f>
        <v/>
      </c>
      <c r="BT2635" s="20" t="str">
        <f>IF($N2635="","",IF(VLOOKUP(VLOOKUP($N2635,IMPOSTAZIONI!$E$6:$I$13,5,FALSE),IMPOSTAZIONI!$B$25:$N$32,6,FALSE)=0,"",VLOOKUP(VLOOKUP($N2635,IMPOSTAZIONI!$E$6:$I$13,5,FALSE),IMPOSTAZIONI!$B$25:$N$32,6,FALSE)))</f>
        <v/>
      </c>
      <c r="BU2635" s="20" t="str">
        <f>IF($N2635="","",IF(VLOOKUP(VLOOKUP($N2635,IMPOSTAZIONI!$E$6:$I$13,5,FALSE),IMPOSTAZIONI!$B$25:$N$32,9,FALSE)=0,"",VLOOKUP(VLOOKUP($N2635,IMPOSTAZIONI!$E$6:$I$13,5,FALSE),IMPOSTAZIONI!$B$25:$N$32,9,FALSE)))</f>
        <v/>
      </c>
      <c r="BV2635" s="20" t="str">
        <f>IF($N2635="","",IF(VLOOKUP(VLOOKUP($N2635,IMPOSTAZIONI!$E$6:$I$13,5,FALSE),IMPOSTAZIONI!$B$25:$N$32,12,FALSE)=0,"",VLOOKUP(VLOOKUP($N2635,IMPOSTAZIONI!$E$6:$I$13,5,FALSE),IMPOSTAZIONI!$B$25:$N$32,12,FALSE)))</f>
        <v/>
      </c>
      <c r="BW2635" s="221" t="str">
        <f t="shared" si="671"/>
        <v/>
      </c>
      <c r="BX2635" s="221" t="str">
        <f t="shared" si="672"/>
        <v/>
      </c>
      <c r="BY2635" s="221">
        <f t="shared" si="673"/>
        <v>0</v>
      </c>
      <c r="BZ2635" s="231">
        <f t="shared" si="674"/>
        <v>0</v>
      </c>
      <c r="CA2635" s="246">
        <f t="shared" si="675"/>
        <v>0</v>
      </c>
      <c r="CB2635" s="246">
        <f t="shared" si="676"/>
        <v>0</v>
      </c>
      <c r="CC2635" s="246" t="str">
        <f t="shared" si="677"/>
        <v/>
      </c>
      <c r="CD2635" s="246">
        <f t="shared" si="678"/>
        <v>5</v>
      </c>
      <c r="CE2635" s="246">
        <f t="shared" si="679"/>
        <v>0</v>
      </c>
      <c r="CF2635" s="276">
        <f t="shared" si="680"/>
        <v>0</v>
      </c>
      <c r="CG2635" s="277">
        <f t="shared" si="680"/>
        <v>0</v>
      </c>
      <c r="CH2635" s="277">
        <f t="shared" si="680"/>
        <v>0</v>
      </c>
      <c r="CI2635" s="278">
        <f t="shared" si="669"/>
        <v>0</v>
      </c>
      <c r="CJ2635" s="280">
        <f t="shared" si="681"/>
        <v>0</v>
      </c>
      <c r="CK2635" s="232">
        <f t="shared" si="682"/>
        <v>0</v>
      </c>
      <c r="CL2635" s="1"/>
    </row>
    <row r="2636" spans="1:90" ht="18" customHeight="1">
      <c r="A2636" s="1"/>
      <c r="B2636" s="1"/>
      <c r="C2636" s="314"/>
      <c r="D2636" s="287" t="str">
        <f t="shared" si="668"/>
        <v/>
      </c>
      <c r="E2636" s="449" t="str">
        <f t="shared" si="670"/>
        <v/>
      </c>
      <c r="F2636" s="450"/>
      <c r="G2636" s="451"/>
      <c r="H2636" s="452"/>
      <c r="I2636" s="453"/>
      <c r="J2636" s="453"/>
      <c r="K2636" s="453"/>
      <c r="L2636" s="453"/>
      <c r="M2636" s="454"/>
      <c r="N2636" s="455"/>
      <c r="O2636" s="456"/>
      <c r="P2636" s="456"/>
      <c r="Q2636" s="456"/>
      <c r="R2636" s="456"/>
      <c r="S2636" s="456"/>
      <c r="T2636" s="456"/>
      <c r="U2636" s="456"/>
      <c r="V2636" s="456"/>
      <c r="W2636" s="456"/>
      <c r="X2636" s="456"/>
      <c r="Y2636" s="456"/>
      <c r="Z2636" s="456"/>
      <c r="AA2636" s="456"/>
      <c r="AB2636" s="456"/>
      <c r="AC2636" s="456"/>
      <c r="AD2636" s="456"/>
      <c r="AE2636" s="457"/>
      <c r="AF2636" s="455"/>
      <c r="AG2636" s="456"/>
      <c r="AH2636" s="456"/>
      <c r="AI2636" s="456"/>
      <c r="AJ2636" s="456"/>
      <c r="AK2636" s="456"/>
      <c r="AL2636" s="456"/>
      <c r="AM2636" s="456"/>
      <c r="AN2636" s="457"/>
      <c r="AO2636" s="455"/>
      <c r="AP2636" s="456"/>
      <c r="AQ2636" s="456"/>
      <c r="AR2636" s="456"/>
      <c r="AS2636" s="456"/>
      <c r="AT2636" s="456"/>
      <c r="AU2636" s="456"/>
      <c r="AV2636" s="456"/>
      <c r="AW2636" s="456"/>
      <c r="AX2636" s="456"/>
      <c r="AY2636" s="456"/>
      <c r="AZ2636" s="456"/>
      <c r="BA2636" s="456"/>
      <c r="BB2636" s="456"/>
      <c r="BC2636" s="456"/>
      <c r="BD2636" s="456"/>
      <c r="BE2636" s="456"/>
      <c r="BF2636" s="456"/>
      <c r="BG2636" s="457"/>
      <c r="BH2636" s="458"/>
      <c r="BI2636" s="459"/>
      <c r="BJ2636" s="459"/>
      <c r="BK2636" s="459"/>
      <c r="BL2636" s="459"/>
      <c r="BM2636" s="460"/>
      <c r="BN2636" s="314"/>
      <c r="BO2636" s="314"/>
      <c r="BP2636" s="1"/>
      <c r="BQ2636" s="120">
        <f>IF($F$3="","",IF(N2636=$F$3,COUNTIF(BQ$23:BQ2635,"&gt;0")+1,0))</f>
        <v>0</v>
      </c>
      <c r="BR2636" s="1"/>
      <c r="BS2636" s="20" t="str">
        <f>IF($N2636="","",IF(VLOOKUP(VLOOKUP($N2636,IMPOSTAZIONI!$E$6:$I$13,5,FALSE),IMPOSTAZIONI!$B$25:$N$32,3,FALSE)=0,"",VLOOKUP(VLOOKUP($N2636,IMPOSTAZIONI!$E$6:$I$13,5,FALSE),IMPOSTAZIONI!$B$25:$N$32,3,FALSE)))</f>
        <v/>
      </c>
      <c r="BT2636" s="20" t="str">
        <f>IF($N2636="","",IF(VLOOKUP(VLOOKUP($N2636,IMPOSTAZIONI!$E$6:$I$13,5,FALSE),IMPOSTAZIONI!$B$25:$N$32,6,FALSE)=0,"",VLOOKUP(VLOOKUP($N2636,IMPOSTAZIONI!$E$6:$I$13,5,FALSE),IMPOSTAZIONI!$B$25:$N$32,6,FALSE)))</f>
        <v/>
      </c>
      <c r="BU2636" s="20" t="str">
        <f>IF($N2636="","",IF(VLOOKUP(VLOOKUP($N2636,IMPOSTAZIONI!$E$6:$I$13,5,FALSE),IMPOSTAZIONI!$B$25:$N$32,9,FALSE)=0,"",VLOOKUP(VLOOKUP($N2636,IMPOSTAZIONI!$E$6:$I$13,5,FALSE),IMPOSTAZIONI!$B$25:$N$32,9,FALSE)))</f>
        <v/>
      </c>
      <c r="BV2636" s="20" t="str">
        <f>IF($N2636="","",IF(VLOOKUP(VLOOKUP($N2636,IMPOSTAZIONI!$E$6:$I$13,5,FALSE),IMPOSTAZIONI!$B$25:$N$32,12,FALSE)=0,"",VLOOKUP(VLOOKUP($N2636,IMPOSTAZIONI!$E$6:$I$13,5,FALSE),IMPOSTAZIONI!$B$25:$N$32,12,FALSE)))</f>
        <v/>
      </c>
      <c r="BW2636" s="221" t="str">
        <f t="shared" si="671"/>
        <v/>
      </c>
      <c r="BX2636" s="221" t="str">
        <f t="shared" si="672"/>
        <v/>
      </c>
      <c r="BY2636" s="221">
        <f t="shared" si="673"/>
        <v>0</v>
      </c>
      <c r="BZ2636" s="231">
        <f t="shared" si="674"/>
        <v>0</v>
      </c>
      <c r="CA2636" s="246">
        <f t="shared" si="675"/>
        <v>0</v>
      </c>
      <c r="CB2636" s="246">
        <f t="shared" si="676"/>
        <v>0</v>
      </c>
      <c r="CC2636" s="246" t="str">
        <f t="shared" si="677"/>
        <v/>
      </c>
      <c r="CD2636" s="246">
        <f t="shared" si="678"/>
        <v>5</v>
      </c>
      <c r="CE2636" s="246">
        <f t="shared" si="679"/>
        <v>0</v>
      </c>
      <c r="CF2636" s="276">
        <f t="shared" si="680"/>
        <v>0</v>
      </c>
      <c r="CG2636" s="277">
        <f t="shared" si="680"/>
        <v>0</v>
      </c>
      <c r="CH2636" s="277">
        <f t="shared" si="680"/>
        <v>0</v>
      </c>
      <c r="CI2636" s="278">
        <f t="shared" si="669"/>
        <v>0</v>
      </c>
      <c r="CJ2636" s="280">
        <f t="shared" si="681"/>
        <v>0</v>
      </c>
      <c r="CK2636" s="232">
        <f t="shared" si="682"/>
        <v>0</v>
      </c>
      <c r="CL2636" s="1"/>
    </row>
    <row r="2637" spans="1:90" ht="18" customHeight="1">
      <c r="A2637" s="1"/>
      <c r="B2637" s="1"/>
      <c r="C2637" s="314"/>
      <c r="D2637" s="287" t="str">
        <f t="shared" si="668"/>
        <v/>
      </c>
      <c r="E2637" s="449" t="str">
        <f t="shared" si="670"/>
        <v/>
      </c>
      <c r="F2637" s="450"/>
      <c r="G2637" s="451"/>
      <c r="H2637" s="452"/>
      <c r="I2637" s="453"/>
      <c r="J2637" s="453"/>
      <c r="K2637" s="453"/>
      <c r="L2637" s="453"/>
      <c r="M2637" s="454"/>
      <c r="N2637" s="455"/>
      <c r="O2637" s="456"/>
      <c r="P2637" s="456"/>
      <c r="Q2637" s="456"/>
      <c r="R2637" s="456"/>
      <c r="S2637" s="456"/>
      <c r="T2637" s="456"/>
      <c r="U2637" s="456"/>
      <c r="V2637" s="456"/>
      <c r="W2637" s="456"/>
      <c r="X2637" s="456"/>
      <c r="Y2637" s="456"/>
      <c r="Z2637" s="456"/>
      <c r="AA2637" s="456"/>
      <c r="AB2637" s="456"/>
      <c r="AC2637" s="456"/>
      <c r="AD2637" s="456"/>
      <c r="AE2637" s="457"/>
      <c r="AF2637" s="455"/>
      <c r="AG2637" s="456"/>
      <c r="AH2637" s="456"/>
      <c r="AI2637" s="456"/>
      <c r="AJ2637" s="456"/>
      <c r="AK2637" s="456"/>
      <c r="AL2637" s="456"/>
      <c r="AM2637" s="456"/>
      <c r="AN2637" s="457"/>
      <c r="AO2637" s="455"/>
      <c r="AP2637" s="456"/>
      <c r="AQ2637" s="456"/>
      <c r="AR2637" s="456"/>
      <c r="AS2637" s="456"/>
      <c r="AT2637" s="456"/>
      <c r="AU2637" s="456"/>
      <c r="AV2637" s="456"/>
      <c r="AW2637" s="456"/>
      <c r="AX2637" s="456"/>
      <c r="AY2637" s="456"/>
      <c r="AZ2637" s="456"/>
      <c r="BA2637" s="456"/>
      <c r="BB2637" s="456"/>
      <c r="BC2637" s="456"/>
      <c r="BD2637" s="456"/>
      <c r="BE2637" s="456"/>
      <c r="BF2637" s="456"/>
      <c r="BG2637" s="457"/>
      <c r="BH2637" s="458"/>
      <c r="BI2637" s="459"/>
      <c r="BJ2637" s="459"/>
      <c r="BK2637" s="459"/>
      <c r="BL2637" s="459"/>
      <c r="BM2637" s="460"/>
      <c r="BN2637" s="314"/>
      <c r="BO2637" s="314"/>
      <c r="BP2637" s="1"/>
      <c r="BQ2637" s="120">
        <f>IF($F$3="","",IF(N2637=$F$3,COUNTIF(BQ$23:BQ2636,"&gt;0")+1,0))</f>
        <v>0</v>
      </c>
      <c r="BR2637" s="1"/>
      <c r="BS2637" s="20" t="str">
        <f>IF($N2637="","",IF(VLOOKUP(VLOOKUP($N2637,IMPOSTAZIONI!$E$6:$I$13,5,FALSE),IMPOSTAZIONI!$B$25:$N$32,3,FALSE)=0,"",VLOOKUP(VLOOKUP($N2637,IMPOSTAZIONI!$E$6:$I$13,5,FALSE),IMPOSTAZIONI!$B$25:$N$32,3,FALSE)))</f>
        <v/>
      </c>
      <c r="BT2637" s="20" t="str">
        <f>IF($N2637="","",IF(VLOOKUP(VLOOKUP($N2637,IMPOSTAZIONI!$E$6:$I$13,5,FALSE),IMPOSTAZIONI!$B$25:$N$32,6,FALSE)=0,"",VLOOKUP(VLOOKUP($N2637,IMPOSTAZIONI!$E$6:$I$13,5,FALSE),IMPOSTAZIONI!$B$25:$N$32,6,FALSE)))</f>
        <v/>
      </c>
      <c r="BU2637" s="20" t="str">
        <f>IF($N2637="","",IF(VLOOKUP(VLOOKUP($N2637,IMPOSTAZIONI!$E$6:$I$13,5,FALSE),IMPOSTAZIONI!$B$25:$N$32,9,FALSE)=0,"",VLOOKUP(VLOOKUP($N2637,IMPOSTAZIONI!$E$6:$I$13,5,FALSE),IMPOSTAZIONI!$B$25:$N$32,9,FALSE)))</f>
        <v/>
      </c>
      <c r="BV2637" s="20" t="str">
        <f>IF($N2637="","",IF(VLOOKUP(VLOOKUP($N2637,IMPOSTAZIONI!$E$6:$I$13,5,FALSE),IMPOSTAZIONI!$B$25:$N$32,12,FALSE)=0,"",VLOOKUP(VLOOKUP($N2637,IMPOSTAZIONI!$E$6:$I$13,5,FALSE),IMPOSTAZIONI!$B$25:$N$32,12,FALSE)))</f>
        <v/>
      </c>
      <c r="BW2637" s="221" t="str">
        <f t="shared" si="671"/>
        <v/>
      </c>
      <c r="BX2637" s="221" t="str">
        <f t="shared" si="672"/>
        <v/>
      </c>
      <c r="BY2637" s="221">
        <f t="shared" si="673"/>
        <v>0</v>
      </c>
      <c r="BZ2637" s="231">
        <f t="shared" si="674"/>
        <v>0</v>
      </c>
      <c r="CA2637" s="246">
        <f t="shared" si="675"/>
        <v>0</v>
      </c>
      <c r="CB2637" s="246">
        <f t="shared" si="676"/>
        <v>0</v>
      </c>
      <c r="CC2637" s="246" t="str">
        <f t="shared" si="677"/>
        <v/>
      </c>
      <c r="CD2637" s="246">
        <f t="shared" si="678"/>
        <v>5</v>
      </c>
      <c r="CE2637" s="246">
        <f t="shared" si="679"/>
        <v>0</v>
      </c>
      <c r="CF2637" s="276">
        <f t="shared" si="680"/>
        <v>0</v>
      </c>
      <c r="CG2637" s="277">
        <f t="shared" si="680"/>
        <v>0</v>
      </c>
      <c r="CH2637" s="277">
        <f t="shared" si="680"/>
        <v>0</v>
      </c>
      <c r="CI2637" s="278">
        <f t="shared" si="669"/>
        <v>0</v>
      </c>
      <c r="CJ2637" s="280">
        <f t="shared" si="681"/>
        <v>0</v>
      </c>
      <c r="CK2637" s="232">
        <f t="shared" si="682"/>
        <v>0</v>
      </c>
      <c r="CL2637" s="1"/>
    </row>
    <row r="2638" spans="1:90" ht="18" customHeight="1">
      <c r="A2638" s="1"/>
      <c r="B2638" s="1"/>
      <c r="C2638" s="314"/>
      <c r="D2638" s="287" t="str">
        <f t="shared" si="668"/>
        <v/>
      </c>
      <c r="E2638" s="449" t="str">
        <f t="shared" si="670"/>
        <v/>
      </c>
      <c r="F2638" s="450"/>
      <c r="G2638" s="451"/>
      <c r="H2638" s="452"/>
      <c r="I2638" s="453"/>
      <c r="J2638" s="453"/>
      <c r="K2638" s="453"/>
      <c r="L2638" s="453"/>
      <c r="M2638" s="454"/>
      <c r="N2638" s="455"/>
      <c r="O2638" s="456"/>
      <c r="P2638" s="456"/>
      <c r="Q2638" s="456"/>
      <c r="R2638" s="456"/>
      <c r="S2638" s="456"/>
      <c r="T2638" s="456"/>
      <c r="U2638" s="456"/>
      <c r="V2638" s="456"/>
      <c r="W2638" s="456"/>
      <c r="X2638" s="456"/>
      <c r="Y2638" s="456"/>
      <c r="Z2638" s="456"/>
      <c r="AA2638" s="456"/>
      <c r="AB2638" s="456"/>
      <c r="AC2638" s="456"/>
      <c r="AD2638" s="456"/>
      <c r="AE2638" s="457"/>
      <c r="AF2638" s="455"/>
      <c r="AG2638" s="456"/>
      <c r="AH2638" s="456"/>
      <c r="AI2638" s="456"/>
      <c r="AJ2638" s="456"/>
      <c r="AK2638" s="456"/>
      <c r="AL2638" s="456"/>
      <c r="AM2638" s="456"/>
      <c r="AN2638" s="457"/>
      <c r="AO2638" s="455"/>
      <c r="AP2638" s="456"/>
      <c r="AQ2638" s="456"/>
      <c r="AR2638" s="456"/>
      <c r="AS2638" s="456"/>
      <c r="AT2638" s="456"/>
      <c r="AU2638" s="456"/>
      <c r="AV2638" s="456"/>
      <c r="AW2638" s="456"/>
      <c r="AX2638" s="456"/>
      <c r="AY2638" s="456"/>
      <c r="AZ2638" s="456"/>
      <c r="BA2638" s="456"/>
      <c r="BB2638" s="456"/>
      <c r="BC2638" s="456"/>
      <c r="BD2638" s="456"/>
      <c r="BE2638" s="456"/>
      <c r="BF2638" s="456"/>
      <c r="BG2638" s="457"/>
      <c r="BH2638" s="458"/>
      <c r="BI2638" s="459"/>
      <c r="BJ2638" s="459"/>
      <c r="BK2638" s="459"/>
      <c r="BL2638" s="459"/>
      <c r="BM2638" s="460"/>
      <c r="BN2638" s="314"/>
      <c r="BO2638" s="314"/>
      <c r="BP2638" s="1"/>
      <c r="BQ2638" s="120">
        <f>IF($F$3="","",IF(N2638=$F$3,COUNTIF(BQ$23:BQ2637,"&gt;0")+1,0))</f>
        <v>0</v>
      </c>
      <c r="BR2638" s="1"/>
      <c r="BS2638" s="20" t="str">
        <f>IF($N2638="","",IF(VLOOKUP(VLOOKUP($N2638,IMPOSTAZIONI!$E$6:$I$13,5,FALSE),IMPOSTAZIONI!$B$25:$N$32,3,FALSE)=0,"",VLOOKUP(VLOOKUP($N2638,IMPOSTAZIONI!$E$6:$I$13,5,FALSE),IMPOSTAZIONI!$B$25:$N$32,3,FALSE)))</f>
        <v/>
      </c>
      <c r="BT2638" s="20" t="str">
        <f>IF($N2638="","",IF(VLOOKUP(VLOOKUP($N2638,IMPOSTAZIONI!$E$6:$I$13,5,FALSE),IMPOSTAZIONI!$B$25:$N$32,6,FALSE)=0,"",VLOOKUP(VLOOKUP($N2638,IMPOSTAZIONI!$E$6:$I$13,5,FALSE),IMPOSTAZIONI!$B$25:$N$32,6,FALSE)))</f>
        <v/>
      </c>
      <c r="BU2638" s="20" t="str">
        <f>IF($N2638="","",IF(VLOOKUP(VLOOKUP($N2638,IMPOSTAZIONI!$E$6:$I$13,5,FALSE),IMPOSTAZIONI!$B$25:$N$32,9,FALSE)=0,"",VLOOKUP(VLOOKUP($N2638,IMPOSTAZIONI!$E$6:$I$13,5,FALSE),IMPOSTAZIONI!$B$25:$N$32,9,FALSE)))</f>
        <v/>
      </c>
      <c r="BV2638" s="20" t="str">
        <f>IF($N2638="","",IF(VLOOKUP(VLOOKUP($N2638,IMPOSTAZIONI!$E$6:$I$13,5,FALSE),IMPOSTAZIONI!$B$25:$N$32,12,FALSE)=0,"",VLOOKUP(VLOOKUP($N2638,IMPOSTAZIONI!$E$6:$I$13,5,FALSE),IMPOSTAZIONI!$B$25:$N$32,12,FALSE)))</f>
        <v/>
      </c>
      <c r="BW2638" s="221" t="str">
        <f t="shared" si="671"/>
        <v/>
      </c>
      <c r="BX2638" s="221" t="str">
        <f t="shared" si="672"/>
        <v/>
      </c>
      <c r="BY2638" s="221">
        <f t="shared" si="673"/>
        <v>0</v>
      </c>
      <c r="BZ2638" s="231">
        <f t="shared" si="674"/>
        <v>0</v>
      </c>
      <c r="CA2638" s="246">
        <f t="shared" si="675"/>
        <v>0</v>
      </c>
      <c r="CB2638" s="246">
        <f t="shared" si="676"/>
        <v>0</v>
      </c>
      <c r="CC2638" s="246" t="str">
        <f t="shared" si="677"/>
        <v/>
      </c>
      <c r="CD2638" s="246">
        <f t="shared" si="678"/>
        <v>5</v>
      </c>
      <c r="CE2638" s="246">
        <f t="shared" si="679"/>
        <v>0</v>
      </c>
      <c r="CF2638" s="276">
        <f t="shared" si="680"/>
        <v>0</v>
      </c>
      <c r="CG2638" s="277">
        <f t="shared" si="680"/>
        <v>0</v>
      </c>
      <c r="CH2638" s="277">
        <f t="shared" si="680"/>
        <v>0</v>
      </c>
      <c r="CI2638" s="278">
        <f t="shared" si="669"/>
        <v>0</v>
      </c>
      <c r="CJ2638" s="280">
        <f t="shared" si="681"/>
        <v>0</v>
      </c>
      <c r="CK2638" s="232">
        <f t="shared" si="682"/>
        <v>0</v>
      </c>
      <c r="CL2638" s="1"/>
    </row>
    <row r="2639" spans="1:90" ht="18" customHeight="1">
      <c r="A2639" s="1"/>
      <c r="B2639" s="1"/>
      <c r="C2639" s="314"/>
      <c r="D2639" s="287" t="str">
        <f t="shared" si="668"/>
        <v/>
      </c>
      <c r="E2639" s="449" t="str">
        <f t="shared" si="670"/>
        <v/>
      </c>
      <c r="F2639" s="450"/>
      <c r="G2639" s="451"/>
      <c r="H2639" s="452"/>
      <c r="I2639" s="453"/>
      <c r="J2639" s="453"/>
      <c r="K2639" s="453"/>
      <c r="L2639" s="453"/>
      <c r="M2639" s="454"/>
      <c r="N2639" s="455"/>
      <c r="O2639" s="456"/>
      <c r="P2639" s="456"/>
      <c r="Q2639" s="456"/>
      <c r="R2639" s="456"/>
      <c r="S2639" s="456"/>
      <c r="T2639" s="456"/>
      <c r="U2639" s="456"/>
      <c r="V2639" s="456"/>
      <c r="W2639" s="456"/>
      <c r="X2639" s="456"/>
      <c r="Y2639" s="456"/>
      <c r="Z2639" s="456"/>
      <c r="AA2639" s="456"/>
      <c r="AB2639" s="456"/>
      <c r="AC2639" s="456"/>
      <c r="AD2639" s="456"/>
      <c r="AE2639" s="457"/>
      <c r="AF2639" s="455"/>
      <c r="AG2639" s="456"/>
      <c r="AH2639" s="456"/>
      <c r="AI2639" s="456"/>
      <c r="AJ2639" s="456"/>
      <c r="AK2639" s="456"/>
      <c r="AL2639" s="456"/>
      <c r="AM2639" s="456"/>
      <c r="AN2639" s="457"/>
      <c r="AO2639" s="455"/>
      <c r="AP2639" s="456"/>
      <c r="AQ2639" s="456"/>
      <c r="AR2639" s="456"/>
      <c r="AS2639" s="456"/>
      <c r="AT2639" s="456"/>
      <c r="AU2639" s="456"/>
      <c r="AV2639" s="456"/>
      <c r="AW2639" s="456"/>
      <c r="AX2639" s="456"/>
      <c r="AY2639" s="456"/>
      <c r="AZ2639" s="456"/>
      <c r="BA2639" s="456"/>
      <c r="BB2639" s="456"/>
      <c r="BC2639" s="456"/>
      <c r="BD2639" s="456"/>
      <c r="BE2639" s="456"/>
      <c r="BF2639" s="456"/>
      <c r="BG2639" s="457"/>
      <c r="BH2639" s="458"/>
      <c r="BI2639" s="459"/>
      <c r="BJ2639" s="459"/>
      <c r="BK2639" s="459"/>
      <c r="BL2639" s="459"/>
      <c r="BM2639" s="460"/>
      <c r="BN2639" s="314"/>
      <c r="BO2639" s="314"/>
      <c r="BP2639" s="1"/>
      <c r="BQ2639" s="120">
        <f>IF($F$3="","",IF(N2639=$F$3,COUNTIF(BQ$23:BQ2638,"&gt;0")+1,0))</f>
        <v>0</v>
      </c>
      <c r="BR2639" s="1"/>
      <c r="BS2639" s="20" t="str">
        <f>IF($N2639="","",IF(VLOOKUP(VLOOKUP($N2639,IMPOSTAZIONI!$E$6:$I$13,5,FALSE),IMPOSTAZIONI!$B$25:$N$32,3,FALSE)=0,"",VLOOKUP(VLOOKUP($N2639,IMPOSTAZIONI!$E$6:$I$13,5,FALSE),IMPOSTAZIONI!$B$25:$N$32,3,FALSE)))</f>
        <v/>
      </c>
      <c r="BT2639" s="20" t="str">
        <f>IF($N2639="","",IF(VLOOKUP(VLOOKUP($N2639,IMPOSTAZIONI!$E$6:$I$13,5,FALSE),IMPOSTAZIONI!$B$25:$N$32,6,FALSE)=0,"",VLOOKUP(VLOOKUP($N2639,IMPOSTAZIONI!$E$6:$I$13,5,FALSE),IMPOSTAZIONI!$B$25:$N$32,6,FALSE)))</f>
        <v/>
      </c>
      <c r="BU2639" s="20" t="str">
        <f>IF($N2639="","",IF(VLOOKUP(VLOOKUP($N2639,IMPOSTAZIONI!$E$6:$I$13,5,FALSE),IMPOSTAZIONI!$B$25:$N$32,9,FALSE)=0,"",VLOOKUP(VLOOKUP($N2639,IMPOSTAZIONI!$E$6:$I$13,5,FALSE),IMPOSTAZIONI!$B$25:$N$32,9,FALSE)))</f>
        <v/>
      </c>
      <c r="BV2639" s="20" t="str">
        <f>IF($N2639="","",IF(VLOOKUP(VLOOKUP($N2639,IMPOSTAZIONI!$E$6:$I$13,5,FALSE),IMPOSTAZIONI!$B$25:$N$32,12,FALSE)=0,"",VLOOKUP(VLOOKUP($N2639,IMPOSTAZIONI!$E$6:$I$13,5,FALSE),IMPOSTAZIONI!$B$25:$N$32,12,FALSE)))</f>
        <v/>
      </c>
      <c r="BW2639" s="221" t="str">
        <f t="shared" si="671"/>
        <v/>
      </c>
      <c r="BX2639" s="221" t="str">
        <f t="shared" si="672"/>
        <v/>
      </c>
      <c r="BY2639" s="221">
        <f t="shared" si="673"/>
        <v>0</v>
      </c>
      <c r="BZ2639" s="231">
        <f t="shared" si="674"/>
        <v>0</v>
      </c>
      <c r="CA2639" s="246">
        <f t="shared" si="675"/>
        <v>0</v>
      </c>
      <c r="CB2639" s="246">
        <f t="shared" si="676"/>
        <v>0</v>
      </c>
      <c r="CC2639" s="246" t="str">
        <f t="shared" si="677"/>
        <v/>
      </c>
      <c r="CD2639" s="246">
        <f t="shared" si="678"/>
        <v>5</v>
      </c>
      <c r="CE2639" s="246">
        <f t="shared" si="679"/>
        <v>0</v>
      </c>
      <c r="CF2639" s="276">
        <f t="shared" si="680"/>
        <v>0</v>
      </c>
      <c r="CG2639" s="277">
        <f t="shared" si="680"/>
        <v>0</v>
      </c>
      <c r="CH2639" s="277">
        <f t="shared" si="680"/>
        <v>0</v>
      </c>
      <c r="CI2639" s="278">
        <f t="shared" si="669"/>
        <v>0</v>
      </c>
      <c r="CJ2639" s="280">
        <f t="shared" si="681"/>
        <v>0</v>
      </c>
      <c r="CK2639" s="232">
        <f t="shared" si="682"/>
        <v>0</v>
      </c>
      <c r="CL2639" s="1"/>
    </row>
    <row r="2640" spans="1:90" ht="18" customHeight="1">
      <c r="A2640" s="1"/>
      <c r="B2640" s="1"/>
      <c r="C2640" s="314"/>
      <c r="D2640" s="287" t="str">
        <f t="shared" si="668"/>
        <v/>
      </c>
      <c r="E2640" s="449" t="str">
        <f t="shared" si="670"/>
        <v/>
      </c>
      <c r="F2640" s="450"/>
      <c r="G2640" s="451"/>
      <c r="H2640" s="452"/>
      <c r="I2640" s="453"/>
      <c r="J2640" s="453"/>
      <c r="K2640" s="453"/>
      <c r="L2640" s="453"/>
      <c r="M2640" s="454"/>
      <c r="N2640" s="455"/>
      <c r="O2640" s="456"/>
      <c r="P2640" s="456"/>
      <c r="Q2640" s="456"/>
      <c r="R2640" s="456"/>
      <c r="S2640" s="456"/>
      <c r="T2640" s="456"/>
      <c r="U2640" s="456"/>
      <c r="V2640" s="456"/>
      <c r="W2640" s="456"/>
      <c r="X2640" s="456"/>
      <c r="Y2640" s="456"/>
      <c r="Z2640" s="456"/>
      <c r="AA2640" s="456"/>
      <c r="AB2640" s="456"/>
      <c r="AC2640" s="456"/>
      <c r="AD2640" s="456"/>
      <c r="AE2640" s="457"/>
      <c r="AF2640" s="455"/>
      <c r="AG2640" s="456"/>
      <c r="AH2640" s="456"/>
      <c r="AI2640" s="456"/>
      <c r="AJ2640" s="456"/>
      <c r="AK2640" s="456"/>
      <c r="AL2640" s="456"/>
      <c r="AM2640" s="456"/>
      <c r="AN2640" s="457"/>
      <c r="AO2640" s="455"/>
      <c r="AP2640" s="456"/>
      <c r="AQ2640" s="456"/>
      <c r="AR2640" s="456"/>
      <c r="AS2640" s="456"/>
      <c r="AT2640" s="456"/>
      <c r="AU2640" s="456"/>
      <c r="AV2640" s="456"/>
      <c r="AW2640" s="456"/>
      <c r="AX2640" s="456"/>
      <c r="AY2640" s="456"/>
      <c r="AZ2640" s="456"/>
      <c r="BA2640" s="456"/>
      <c r="BB2640" s="456"/>
      <c r="BC2640" s="456"/>
      <c r="BD2640" s="456"/>
      <c r="BE2640" s="456"/>
      <c r="BF2640" s="456"/>
      <c r="BG2640" s="457"/>
      <c r="BH2640" s="458"/>
      <c r="BI2640" s="459"/>
      <c r="BJ2640" s="459"/>
      <c r="BK2640" s="459"/>
      <c r="BL2640" s="459"/>
      <c r="BM2640" s="460"/>
      <c r="BN2640" s="314"/>
      <c r="BO2640" s="314"/>
      <c r="BP2640" s="1"/>
      <c r="BQ2640" s="120">
        <f>IF($F$3="","",IF(N2640=$F$3,COUNTIF(BQ$23:BQ2639,"&gt;0")+1,0))</f>
        <v>0</v>
      </c>
      <c r="BR2640" s="1"/>
      <c r="BS2640" s="20" t="str">
        <f>IF($N2640="","",IF(VLOOKUP(VLOOKUP($N2640,IMPOSTAZIONI!$E$6:$I$13,5,FALSE),IMPOSTAZIONI!$B$25:$N$32,3,FALSE)=0,"",VLOOKUP(VLOOKUP($N2640,IMPOSTAZIONI!$E$6:$I$13,5,FALSE),IMPOSTAZIONI!$B$25:$N$32,3,FALSE)))</f>
        <v/>
      </c>
      <c r="BT2640" s="20" t="str">
        <f>IF($N2640="","",IF(VLOOKUP(VLOOKUP($N2640,IMPOSTAZIONI!$E$6:$I$13,5,FALSE),IMPOSTAZIONI!$B$25:$N$32,6,FALSE)=0,"",VLOOKUP(VLOOKUP($N2640,IMPOSTAZIONI!$E$6:$I$13,5,FALSE),IMPOSTAZIONI!$B$25:$N$32,6,FALSE)))</f>
        <v/>
      </c>
      <c r="BU2640" s="20" t="str">
        <f>IF($N2640="","",IF(VLOOKUP(VLOOKUP($N2640,IMPOSTAZIONI!$E$6:$I$13,5,FALSE),IMPOSTAZIONI!$B$25:$N$32,9,FALSE)=0,"",VLOOKUP(VLOOKUP($N2640,IMPOSTAZIONI!$E$6:$I$13,5,FALSE),IMPOSTAZIONI!$B$25:$N$32,9,FALSE)))</f>
        <v/>
      </c>
      <c r="BV2640" s="20" t="str">
        <f>IF($N2640="","",IF(VLOOKUP(VLOOKUP($N2640,IMPOSTAZIONI!$E$6:$I$13,5,FALSE),IMPOSTAZIONI!$B$25:$N$32,12,FALSE)=0,"",VLOOKUP(VLOOKUP($N2640,IMPOSTAZIONI!$E$6:$I$13,5,FALSE),IMPOSTAZIONI!$B$25:$N$32,12,FALSE)))</f>
        <v/>
      </c>
      <c r="BW2640" s="221" t="str">
        <f t="shared" si="671"/>
        <v/>
      </c>
      <c r="BX2640" s="221" t="str">
        <f t="shared" si="672"/>
        <v/>
      </c>
      <c r="BY2640" s="221">
        <f t="shared" si="673"/>
        <v>0</v>
      </c>
      <c r="BZ2640" s="231">
        <f t="shared" si="674"/>
        <v>0</v>
      </c>
      <c r="CA2640" s="246">
        <f t="shared" si="675"/>
        <v>0</v>
      </c>
      <c r="CB2640" s="246">
        <f t="shared" si="676"/>
        <v>0</v>
      </c>
      <c r="CC2640" s="246" t="str">
        <f t="shared" si="677"/>
        <v/>
      </c>
      <c r="CD2640" s="246">
        <f t="shared" si="678"/>
        <v>5</v>
      </c>
      <c r="CE2640" s="246">
        <f t="shared" si="679"/>
        <v>0</v>
      </c>
      <c r="CF2640" s="276">
        <f t="shared" si="680"/>
        <v>0</v>
      </c>
      <c r="CG2640" s="277">
        <f t="shared" si="680"/>
        <v>0</v>
      </c>
      <c r="CH2640" s="277">
        <f t="shared" si="680"/>
        <v>0</v>
      </c>
      <c r="CI2640" s="278">
        <f t="shared" si="669"/>
        <v>0</v>
      </c>
      <c r="CJ2640" s="280">
        <f t="shared" si="681"/>
        <v>0</v>
      </c>
      <c r="CK2640" s="232">
        <f t="shared" si="682"/>
        <v>0</v>
      </c>
      <c r="CL2640" s="1"/>
    </row>
    <row r="2641" spans="1:90" ht="18" customHeight="1">
      <c r="A2641" s="1"/>
      <c r="B2641" s="1"/>
      <c r="C2641" s="314"/>
      <c r="D2641" s="287" t="str">
        <f t="shared" si="668"/>
        <v/>
      </c>
      <c r="E2641" s="449" t="str">
        <f t="shared" si="670"/>
        <v/>
      </c>
      <c r="F2641" s="450"/>
      <c r="G2641" s="451"/>
      <c r="H2641" s="452"/>
      <c r="I2641" s="453"/>
      <c r="J2641" s="453"/>
      <c r="K2641" s="453"/>
      <c r="L2641" s="453"/>
      <c r="M2641" s="454"/>
      <c r="N2641" s="455"/>
      <c r="O2641" s="456"/>
      <c r="P2641" s="456"/>
      <c r="Q2641" s="456"/>
      <c r="R2641" s="456"/>
      <c r="S2641" s="456"/>
      <c r="T2641" s="456"/>
      <c r="U2641" s="456"/>
      <c r="V2641" s="456"/>
      <c r="W2641" s="456"/>
      <c r="X2641" s="456"/>
      <c r="Y2641" s="456"/>
      <c r="Z2641" s="456"/>
      <c r="AA2641" s="456"/>
      <c r="AB2641" s="456"/>
      <c r="AC2641" s="456"/>
      <c r="AD2641" s="456"/>
      <c r="AE2641" s="457"/>
      <c r="AF2641" s="455"/>
      <c r="AG2641" s="456"/>
      <c r="AH2641" s="456"/>
      <c r="AI2641" s="456"/>
      <c r="AJ2641" s="456"/>
      <c r="AK2641" s="456"/>
      <c r="AL2641" s="456"/>
      <c r="AM2641" s="456"/>
      <c r="AN2641" s="457"/>
      <c r="AO2641" s="455"/>
      <c r="AP2641" s="456"/>
      <c r="AQ2641" s="456"/>
      <c r="AR2641" s="456"/>
      <c r="AS2641" s="456"/>
      <c r="AT2641" s="456"/>
      <c r="AU2641" s="456"/>
      <c r="AV2641" s="456"/>
      <c r="AW2641" s="456"/>
      <c r="AX2641" s="456"/>
      <c r="AY2641" s="456"/>
      <c r="AZ2641" s="456"/>
      <c r="BA2641" s="456"/>
      <c r="BB2641" s="456"/>
      <c r="BC2641" s="456"/>
      <c r="BD2641" s="456"/>
      <c r="BE2641" s="456"/>
      <c r="BF2641" s="456"/>
      <c r="BG2641" s="457"/>
      <c r="BH2641" s="458"/>
      <c r="BI2641" s="459"/>
      <c r="BJ2641" s="459"/>
      <c r="BK2641" s="459"/>
      <c r="BL2641" s="459"/>
      <c r="BM2641" s="460"/>
      <c r="BN2641" s="314"/>
      <c r="BO2641" s="314"/>
      <c r="BP2641" s="1"/>
      <c r="BQ2641" s="120">
        <f>IF($F$3="","",IF(N2641=$F$3,COUNTIF(BQ$23:BQ2640,"&gt;0")+1,0))</f>
        <v>0</v>
      </c>
      <c r="BR2641" s="1"/>
      <c r="BS2641" s="20" t="str">
        <f>IF($N2641="","",IF(VLOOKUP(VLOOKUP($N2641,IMPOSTAZIONI!$E$6:$I$13,5,FALSE),IMPOSTAZIONI!$B$25:$N$32,3,FALSE)=0,"",VLOOKUP(VLOOKUP($N2641,IMPOSTAZIONI!$E$6:$I$13,5,FALSE),IMPOSTAZIONI!$B$25:$N$32,3,FALSE)))</f>
        <v/>
      </c>
      <c r="BT2641" s="20" t="str">
        <f>IF($N2641="","",IF(VLOOKUP(VLOOKUP($N2641,IMPOSTAZIONI!$E$6:$I$13,5,FALSE),IMPOSTAZIONI!$B$25:$N$32,6,FALSE)=0,"",VLOOKUP(VLOOKUP($N2641,IMPOSTAZIONI!$E$6:$I$13,5,FALSE),IMPOSTAZIONI!$B$25:$N$32,6,FALSE)))</f>
        <v/>
      </c>
      <c r="BU2641" s="20" t="str">
        <f>IF($N2641="","",IF(VLOOKUP(VLOOKUP($N2641,IMPOSTAZIONI!$E$6:$I$13,5,FALSE),IMPOSTAZIONI!$B$25:$N$32,9,FALSE)=0,"",VLOOKUP(VLOOKUP($N2641,IMPOSTAZIONI!$E$6:$I$13,5,FALSE),IMPOSTAZIONI!$B$25:$N$32,9,FALSE)))</f>
        <v/>
      </c>
      <c r="BV2641" s="20" t="str">
        <f>IF($N2641="","",IF(VLOOKUP(VLOOKUP($N2641,IMPOSTAZIONI!$E$6:$I$13,5,FALSE),IMPOSTAZIONI!$B$25:$N$32,12,FALSE)=0,"",VLOOKUP(VLOOKUP($N2641,IMPOSTAZIONI!$E$6:$I$13,5,FALSE),IMPOSTAZIONI!$B$25:$N$32,12,FALSE)))</f>
        <v/>
      </c>
      <c r="BW2641" s="221" t="str">
        <f t="shared" si="671"/>
        <v/>
      </c>
      <c r="BX2641" s="221" t="str">
        <f t="shared" si="672"/>
        <v/>
      </c>
      <c r="BY2641" s="221">
        <f t="shared" si="673"/>
        <v>0</v>
      </c>
      <c r="BZ2641" s="231">
        <f t="shared" si="674"/>
        <v>0</v>
      </c>
      <c r="CA2641" s="246">
        <f t="shared" si="675"/>
        <v>0</v>
      </c>
      <c r="CB2641" s="246">
        <f t="shared" si="676"/>
        <v>0</v>
      </c>
      <c r="CC2641" s="246" t="str">
        <f t="shared" si="677"/>
        <v/>
      </c>
      <c r="CD2641" s="246">
        <f t="shared" si="678"/>
        <v>5</v>
      </c>
      <c r="CE2641" s="246">
        <f t="shared" si="679"/>
        <v>0</v>
      </c>
      <c r="CF2641" s="276">
        <f t="shared" si="680"/>
        <v>0</v>
      </c>
      <c r="CG2641" s="277">
        <f t="shared" si="680"/>
        <v>0</v>
      </c>
      <c r="CH2641" s="277">
        <f t="shared" si="680"/>
        <v>0</v>
      </c>
      <c r="CI2641" s="278">
        <f t="shared" si="669"/>
        <v>0</v>
      </c>
      <c r="CJ2641" s="280">
        <f t="shared" si="681"/>
        <v>0</v>
      </c>
      <c r="CK2641" s="232">
        <f t="shared" si="682"/>
        <v>0</v>
      </c>
      <c r="CL2641" s="1"/>
    </row>
    <row r="2642" spans="1:90" ht="18" customHeight="1">
      <c r="A2642" s="1"/>
      <c r="B2642" s="1"/>
      <c r="C2642" s="314"/>
      <c r="D2642" s="287" t="str">
        <f t="shared" si="668"/>
        <v/>
      </c>
      <c r="E2642" s="449" t="str">
        <f t="shared" si="670"/>
        <v/>
      </c>
      <c r="F2642" s="450"/>
      <c r="G2642" s="451"/>
      <c r="H2642" s="452"/>
      <c r="I2642" s="453"/>
      <c r="J2642" s="453"/>
      <c r="K2642" s="453"/>
      <c r="L2642" s="453"/>
      <c r="M2642" s="454"/>
      <c r="N2642" s="455"/>
      <c r="O2642" s="456"/>
      <c r="P2642" s="456"/>
      <c r="Q2642" s="456"/>
      <c r="R2642" s="456"/>
      <c r="S2642" s="456"/>
      <c r="T2642" s="456"/>
      <c r="U2642" s="456"/>
      <c r="V2642" s="456"/>
      <c r="W2642" s="456"/>
      <c r="X2642" s="456"/>
      <c r="Y2642" s="456"/>
      <c r="Z2642" s="456"/>
      <c r="AA2642" s="456"/>
      <c r="AB2642" s="456"/>
      <c r="AC2642" s="456"/>
      <c r="AD2642" s="456"/>
      <c r="AE2642" s="457"/>
      <c r="AF2642" s="455"/>
      <c r="AG2642" s="456"/>
      <c r="AH2642" s="456"/>
      <c r="AI2642" s="456"/>
      <c r="AJ2642" s="456"/>
      <c r="AK2642" s="456"/>
      <c r="AL2642" s="456"/>
      <c r="AM2642" s="456"/>
      <c r="AN2642" s="457"/>
      <c r="AO2642" s="455"/>
      <c r="AP2642" s="456"/>
      <c r="AQ2642" s="456"/>
      <c r="AR2642" s="456"/>
      <c r="AS2642" s="456"/>
      <c r="AT2642" s="456"/>
      <c r="AU2642" s="456"/>
      <c r="AV2642" s="456"/>
      <c r="AW2642" s="456"/>
      <c r="AX2642" s="456"/>
      <c r="AY2642" s="456"/>
      <c r="AZ2642" s="456"/>
      <c r="BA2642" s="456"/>
      <c r="BB2642" s="456"/>
      <c r="BC2642" s="456"/>
      <c r="BD2642" s="456"/>
      <c r="BE2642" s="456"/>
      <c r="BF2642" s="456"/>
      <c r="BG2642" s="457"/>
      <c r="BH2642" s="458"/>
      <c r="BI2642" s="459"/>
      <c r="BJ2642" s="459"/>
      <c r="BK2642" s="459"/>
      <c r="BL2642" s="459"/>
      <c r="BM2642" s="460"/>
      <c r="BN2642" s="314"/>
      <c r="BO2642" s="314"/>
      <c r="BP2642" s="1"/>
      <c r="BQ2642" s="120">
        <f>IF($F$3="","",IF(N2642=$F$3,COUNTIF(BQ$23:BQ2641,"&gt;0")+1,0))</f>
        <v>0</v>
      </c>
      <c r="BR2642" s="1"/>
      <c r="BS2642" s="20" t="str">
        <f>IF($N2642="","",IF(VLOOKUP(VLOOKUP($N2642,IMPOSTAZIONI!$E$6:$I$13,5,FALSE),IMPOSTAZIONI!$B$25:$N$32,3,FALSE)=0,"",VLOOKUP(VLOOKUP($N2642,IMPOSTAZIONI!$E$6:$I$13,5,FALSE),IMPOSTAZIONI!$B$25:$N$32,3,FALSE)))</f>
        <v/>
      </c>
      <c r="BT2642" s="20" t="str">
        <f>IF($N2642="","",IF(VLOOKUP(VLOOKUP($N2642,IMPOSTAZIONI!$E$6:$I$13,5,FALSE),IMPOSTAZIONI!$B$25:$N$32,6,FALSE)=0,"",VLOOKUP(VLOOKUP($N2642,IMPOSTAZIONI!$E$6:$I$13,5,FALSE),IMPOSTAZIONI!$B$25:$N$32,6,FALSE)))</f>
        <v/>
      </c>
      <c r="BU2642" s="20" t="str">
        <f>IF($N2642="","",IF(VLOOKUP(VLOOKUP($N2642,IMPOSTAZIONI!$E$6:$I$13,5,FALSE),IMPOSTAZIONI!$B$25:$N$32,9,FALSE)=0,"",VLOOKUP(VLOOKUP($N2642,IMPOSTAZIONI!$E$6:$I$13,5,FALSE),IMPOSTAZIONI!$B$25:$N$32,9,FALSE)))</f>
        <v/>
      </c>
      <c r="BV2642" s="20" t="str">
        <f>IF($N2642="","",IF(VLOOKUP(VLOOKUP($N2642,IMPOSTAZIONI!$E$6:$I$13,5,FALSE),IMPOSTAZIONI!$B$25:$N$32,12,FALSE)=0,"",VLOOKUP(VLOOKUP($N2642,IMPOSTAZIONI!$E$6:$I$13,5,FALSE),IMPOSTAZIONI!$B$25:$N$32,12,FALSE)))</f>
        <v/>
      </c>
      <c r="BW2642" s="221" t="str">
        <f t="shared" si="671"/>
        <v/>
      </c>
      <c r="BX2642" s="221" t="str">
        <f t="shared" si="672"/>
        <v/>
      </c>
      <c r="BY2642" s="221">
        <f t="shared" si="673"/>
        <v>0</v>
      </c>
      <c r="BZ2642" s="231">
        <f t="shared" si="674"/>
        <v>0</v>
      </c>
      <c r="CA2642" s="246">
        <f t="shared" si="675"/>
        <v>0</v>
      </c>
      <c r="CB2642" s="246">
        <f t="shared" si="676"/>
        <v>0</v>
      </c>
      <c r="CC2642" s="246" t="str">
        <f t="shared" si="677"/>
        <v/>
      </c>
      <c r="CD2642" s="246">
        <f t="shared" si="678"/>
        <v>5</v>
      </c>
      <c r="CE2642" s="246">
        <f t="shared" si="679"/>
        <v>0</v>
      </c>
      <c r="CF2642" s="276">
        <f t="shared" si="680"/>
        <v>0</v>
      </c>
      <c r="CG2642" s="277">
        <f t="shared" si="680"/>
        <v>0</v>
      </c>
      <c r="CH2642" s="277">
        <f t="shared" si="680"/>
        <v>0</v>
      </c>
      <c r="CI2642" s="278">
        <f t="shared" si="669"/>
        <v>0</v>
      </c>
      <c r="CJ2642" s="280">
        <f t="shared" si="681"/>
        <v>0</v>
      </c>
      <c r="CK2642" s="232">
        <f t="shared" si="682"/>
        <v>0</v>
      </c>
      <c r="CL2642" s="1"/>
    </row>
    <row r="2643" spans="1:90" ht="18" customHeight="1">
      <c r="A2643" s="1"/>
      <c r="B2643" s="1"/>
      <c r="C2643" s="314"/>
      <c r="D2643" s="287" t="str">
        <f t="shared" si="668"/>
        <v/>
      </c>
      <c r="E2643" s="449" t="str">
        <f t="shared" si="670"/>
        <v/>
      </c>
      <c r="F2643" s="450"/>
      <c r="G2643" s="451"/>
      <c r="H2643" s="452"/>
      <c r="I2643" s="453"/>
      <c r="J2643" s="453"/>
      <c r="K2643" s="453"/>
      <c r="L2643" s="453"/>
      <c r="M2643" s="454"/>
      <c r="N2643" s="455"/>
      <c r="O2643" s="456"/>
      <c r="P2643" s="456"/>
      <c r="Q2643" s="456"/>
      <c r="R2643" s="456"/>
      <c r="S2643" s="456"/>
      <c r="T2643" s="456"/>
      <c r="U2643" s="456"/>
      <c r="V2643" s="456"/>
      <c r="W2643" s="456"/>
      <c r="X2643" s="456"/>
      <c r="Y2643" s="456"/>
      <c r="Z2643" s="456"/>
      <c r="AA2643" s="456"/>
      <c r="AB2643" s="456"/>
      <c r="AC2643" s="456"/>
      <c r="AD2643" s="456"/>
      <c r="AE2643" s="457"/>
      <c r="AF2643" s="455"/>
      <c r="AG2643" s="456"/>
      <c r="AH2643" s="456"/>
      <c r="AI2643" s="456"/>
      <c r="AJ2643" s="456"/>
      <c r="AK2643" s="456"/>
      <c r="AL2643" s="456"/>
      <c r="AM2643" s="456"/>
      <c r="AN2643" s="457"/>
      <c r="AO2643" s="455"/>
      <c r="AP2643" s="456"/>
      <c r="AQ2643" s="456"/>
      <c r="AR2643" s="456"/>
      <c r="AS2643" s="456"/>
      <c r="AT2643" s="456"/>
      <c r="AU2643" s="456"/>
      <c r="AV2643" s="456"/>
      <c r="AW2643" s="456"/>
      <c r="AX2643" s="456"/>
      <c r="AY2643" s="456"/>
      <c r="AZ2643" s="456"/>
      <c r="BA2643" s="456"/>
      <c r="BB2643" s="456"/>
      <c r="BC2643" s="456"/>
      <c r="BD2643" s="456"/>
      <c r="BE2643" s="456"/>
      <c r="BF2643" s="456"/>
      <c r="BG2643" s="457"/>
      <c r="BH2643" s="458"/>
      <c r="BI2643" s="459"/>
      <c r="BJ2643" s="459"/>
      <c r="BK2643" s="459"/>
      <c r="BL2643" s="459"/>
      <c r="BM2643" s="460"/>
      <c r="BN2643" s="314"/>
      <c r="BO2643" s="314"/>
      <c r="BP2643" s="1"/>
      <c r="BQ2643" s="120">
        <f>IF($F$3="","",IF(N2643=$F$3,COUNTIF(BQ$23:BQ2642,"&gt;0")+1,0))</f>
        <v>0</v>
      </c>
      <c r="BR2643" s="1"/>
      <c r="BS2643" s="20" t="str">
        <f>IF($N2643="","",IF(VLOOKUP(VLOOKUP($N2643,IMPOSTAZIONI!$E$6:$I$13,5,FALSE),IMPOSTAZIONI!$B$25:$N$32,3,FALSE)=0,"",VLOOKUP(VLOOKUP($N2643,IMPOSTAZIONI!$E$6:$I$13,5,FALSE),IMPOSTAZIONI!$B$25:$N$32,3,FALSE)))</f>
        <v/>
      </c>
      <c r="BT2643" s="20" t="str">
        <f>IF($N2643="","",IF(VLOOKUP(VLOOKUP($N2643,IMPOSTAZIONI!$E$6:$I$13,5,FALSE),IMPOSTAZIONI!$B$25:$N$32,6,FALSE)=0,"",VLOOKUP(VLOOKUP($N2643,IMPOSTAZIONI!$E$6:$I$13,5,FALSE),IMPOSTAZIONI!$B$25:$N$32,6,FALSE)))</f>
        <v/>
      </c>
      <c r="BU2643" s="20" t="str">
        <f>IF($N2643="","",IF(VLOOKUP(VLOOKUP($N2643,IMPOSTAZIONI!$E$6:$I$13,5,FALSE),IMPOSTAZIONI!$B$25:$N$32,9,FALSE)=0,"",VLOOKUP(VLOOKUP($N2643,IMPOSTAZIONI!$E$6:$I$13,5,FALSE),IMPOSTAZIONI!$B$25:$N$32,9,FALSE)))</f>
        <v/>
      </c>
      <c r="BV2643" s="20" t="str">
        <f>IF($N2643="","",IF(VLOOKUP(VLOOKUP($N2643,IMPOSTAZIONI!$E$6:$I$13,5,FALSE),IMPOSTAZIONI!$B$25:$N$32,12,FALSE)=0,"",VLOOKUP(VLOOKUP($N2643,IMPOSTAZIONI!$E$6:$I$13,5,FALSE),IMPOSTAZIONI!$B$25:$N$32,12,FALSE)))</f>
        <v/>
      </c>
      <c r="BW2643" s="221" t="str">
        <f t="shared" si="671"/>
        <v/>
      </c>
      <c r="BX2643" s="221" t="str">
        <f t="shared" si="672"/>
        <v/>
      </c>
      <c r="BY2643" s="221">
        <f t="shared" si="673"/>
        <v>0</v>
      </c>
      <c r="BZ2643" s="231">
        <f t="shared" si="674"/>
        <v>0</v>
      </c>
      <c r="CA2643" s="246">
        <f t="shared" si="675"/>
        <v>0</v>
      </c>
      <c r="CB2643" s="246">
        <f t="shared" si="676"/>
        <v>0</v>
      </c>
      <c r="CC2643" s="246" t="str">
        <f t="shared" si="677"/>
        <v/>
      </c>
      <c r="CD2643" s="246">
        <f t="shared" si="678"/>
        <v>5</v>
      </c>
      <c r="CE2643" s="246">
        <f t="shared" si="679"/>
        <v>0</v>
      </c>
      <c r="CF2643" s="276">
        <f t="shared" si="680"/>
        <v>0</v>
      </c>
      <c r="CG2643" s="277">
        <f t="shared" si="680"/>
        <v>0</v>
      </c>
      <c r="CH2643" s="277">
        <f t="shared" si="680"/>
        <v>0</v>
      </c>
      <c r="CI2643" s="278">
        <f t="shared" si="669"/>
        <v>0</v>
      </c>
      <c r="CJ2643" s="280">
        <f t="shared" si="681"/>
        <v>0</v>
      </c>
      <c r="CK2643" s="232">
        <f t="shared" si="682"/>
        <v>0</v>
      </c>
      <c r="CL2643" s="1"/>
    </row>
    <row r="2644" spans="1:90" ht="18" customHeight="1">
      <c r="A2644" s="1"/>
      <c r="B2644" s="1"/>
      <c r="C2644" s="314"/>
      <c r="D2644" s="287" t="str">
        <f t="shared" si="668"/>
        <v/>
      </c>
      <c r="E2644" s="449" t="str">
        <f t="shared" si="670"/>
        <v/>
      </c>
      <c r="F2644" s="450"/>
      <c r="G2644" s="451"/>
      <c r="H2644" s="452"/>
      <c r="I2644" s="453"/>
      <c r="J2644" s="453"/>
      <c r="K2644" s="453"/>
      <c r="L2644" s="453"/>
      <c r="M2644" s="454"/>
      <c r="N2644" s="455"/>
      <c r="O2644" s="456"/>
      <c r="P2644" s="456"/>
      <c r="Q2644" s="456"/>
      <c r="R2644" s="456"/>
      <c r="S2644" s="456"/>
      <c r="T2644" s="456"/>
      <c r="U2644" s="456"/>
      <c r="V2644" s="456"/>
      <c r="W2644" s="456"/>
      <c r="X2644" s="456"/>
      <c r="Y2644" s="456"/>
      <c r="Z2644" s="456"/>
      <c r="AA2644" s="456"/>
      <c r="AB2644" s="456"/>
      <c r="AC2644" s="456"/>
      <c r="AD2644" s="456"/>
      <c r="AE2644" s="457"/>
      <c r="AF2644" s="455"/>
      <c r="AG2644" s="456"/>
      <c r="AH2644" s="456"/>
      <c r="AI2644" s="456"/>
      <c r="AJ2644" s="456"/>
      <c r="AK2644" s="456"/>
      <c r="AL2644" s="456"/>
      <c r="AM2644" s="456"/>
      <c r="AN2644" s="457"/>
      <c r="AO2644" s="455"/>
      <c r="AP2644" s="456"/>
      <c r="AQ2644" s="456"/>
      <c r="AR2644" s="456"/>
      <c r="AS2644" s="456"/>
      <c r="AT2644" s="456"/>
      <c r="AU2644" s="456"/>
      <c r="AV2644" s="456"/>
      <c r="AW2644" s="456"/>
      <c r="AX2644" s="456"/>
      <c r="AY2644" s="456"/>
      <c r="AZ2644" s="456"/>
      <c r="BA2644" s="456"/>
      <c r="BB2644" s="456"/>
      <c r="BC2644" s="456"/>
      <c r="BD2644" s="456"/>
      <c r="BE2644" s="456"/>
      <c r="BF2644" s="456"/>
      <c r="BG2644" s="457"/>
      <c r="BH2644" s="458"/>
      <c r="BI2644" s="459"/>
      <c r="BJ2644" s="459"/>
      <c r="BK2644" s="459"/>
      <c r="BL2644" s="459"/>
      <c r="BM2644" s="460"/>
      <c r="BN2644" s="314"/>
      <c r="BO2644" s="314"/>
      <c r="BP2644" s="1"/>
      <c r="BQ2644" s="120">
        <f>IF($F$3="","",IF(N2644=$F$3,COUNTIF(BQ$23:BQ2643,"&gt;0")+1,0))</f>
        <v>0</v>
      </c>
      <c r="BR2644" s="1"/>
      <c r="BS2644" s="20" t="str">
        <f>IF($N2644="","",IF(VLOOKUP(VLOOKUP($N2644,IMPOSTAZIONI!$E$6:$I$13,5,FALSE),IMPOSTAZIONI!$B$25:$N$32,3,FALSE)=0,"",VLOOKUP(VLOOKUP($N2644,IMPOSTAZIONI!$E$6:$I$13,5,FALSE),IMPOSTAZIONI!$B$25:$N$32,3,FALSE)))</f>
        <v/>
      </c>
      <c r="BT2644" s="20" t="str">
        <f>IF($N2644="","",IF(VLOOKUP(VLOOKUP($N2644,IMPOSTAZIONI!$E$6:$I$13,5,FALSE),IMPOSTAZIONI!$B$25:$N$32,6,FALSE)=0,"",VLOOKUP(VLOOKUP($N2644,IMPOSTAZIONI!$E$6:$I$13,5,FALSE),IMPOSTAZIONI!$B$25:$N$32,6,FALSE)))</f>
        <v/>
      </c>
      <c r="BU2644" s="20" t="str">
        <f>IF($N2644="","",IF(VLOOKUP(VLOOKUP($N2644,IMPOSTAZIONI!$E$6:$I$13,5,FALSE),IMPOSTAZIONI!$B$25:$N$32,9,FALSE)=0,"",VLOOKUP(VLOOKUP($N2644,IMPOSTAZIONI!$E$6:$I$13,5,FALSE),IMPOSTAZIONI!$B$25:$N$32,9,FALSE)))</f>
        <v/>
      </c>
      <c r="BV2644" s="20" t="str">
        <f>IF($N2644="","",IF(VLOOKUP(VLOOKUP($N2644,IMPOSTAZIONI!$E$6:$I$13,5,FALSE),IMPOSTAZIONI!$B$25:$N$32,12,FALSE)=0,"",VLOOKUP(VLOOKUP($N2644,IMPOSTAZIONI!$E$6:$I$13,5,FALSE),IMPOSTAZIONI!$B$25:$N$32,12,FALSE)))</f>
        <v/>
      </c>
      <c r="BW2644" s="221" t="str">
        <f t="shared" si="671"/>
        <v/>
      </c>
      <c r="BX2644" s="221" t="str">
        <f t="shared" si="672"/>
        <v/>
      </c>
      <c r="BY2644" s="221">
        <f t="shared" si="673"/>
        <v>0</v>
      </c>
      <c r="BZ2644" s="231">
        <f t="shared" si="674"/>
        <v>0</v>
      </c>
      <c r="CA2644" s="246">
        <f t="shared" si="675"/>
        <v>0</v>
      </c>
      <c r="CB2644" s="246">
        <f t="shared" si="676"/>
        <v>0</v>
      </c>
      <c r="CC2644" s="246" t="str">
        <f t="shared" si="677"/>
        <v/>
      </c>
      <c r="CD2644" s="246">
        <f t="shared" si="678"/>
        <v>5</v>
      </c>
      <c r="CE2644" s="246">
        <f t="shared" si="679"/>
        <v>0</v>
      </c>
      <c r="CF2644" s="276">
        <f t="shared" si="680"/>
        <v>0</v>
      </c>
      <c r="CG2644" s="277">
        <f t="shared" si="680"/>
        <v>0</v>
      </c>
      <c r="CH2644" s="277">
        <f t="shared" si="680"/>
        <v>0</v>
      </c>
      <c r="CI2644" s="278">
        <f t="shared" si="669"/>
        <v>0</v>
      </c>
      <c r="CJ2644" s="280">
        <f t="shared" si="681"/>
        <v>0</v>
      </c>
      <c r="CK2644" s="232">
        <f t="shared" si="682"/>
        <v>0</v>
      </c>
      <c r="CL2644" s="1"/>
    </row>
    <row r="2645" spans="1:90" ht="18" customHeight="1">
      <c r="A2645" s="1"/>
      <c r="B2645" s="1"/>
      <c r="C2645" s="314"/>
      <c r="D2645" s="287" t="str">
        <f t="shared" si="668"/>
        <v/>
      </c>
      <c r="E2645" s="449" t="str">
        <f t="shared" si="670"/>
        <v/>
      </c>
      <c r="F2645" s="450"/>
      <c r="G2645" s="451"/>
      <c r="H2645" s="452"/>
      <c r="I2645" s="453"/>
      <c r="J2645" s="453"/>
      <c r="K2645" s="453"/>
      <c r="L2645" s="453"/>
      <c r="M2645" s="454"/>
      <c r="N2645" s="455"/>
      <c r="O2645" s="456"/>
      <c r="P2645" s="456"/>
      <c r="Q2645" s="456"/>
      <c r="R2645" s="456"/>
      <c r="S2645" s="456"/>
      <c r="T2645" s="456"/>
      <c r="U2645" s="456"/>
      <c r="V2645" s="456"/>
      <c r="W2645" s="456"/>
      <c r="X2645" s="456"/>
      <c r="Y2645" s="456"/>
      <c r="Z2645" s="456"/>
      <c r="AA2645" s="456"/>
      <c r="AB2645" s="456"/>
      <c r="AC2645" s="456"/>
      <c r="AD2645" s="456"/>
      <c r="AE2645" s="457"/>
      <c r="AF2645" s="455"/>
      <c r="AG2645" s="456"/>
      <c r="AH2645" s="456"/>
      <c r="AI2645" s="456"/>
      <c r="AJ2645" s="456"/>
      <c r="AK2645" s="456"/>
      <c r="AL2645" s="456"/>
      <c r="AM2645" s="456"/>
      <c r="AN2645" s="457"/>
      <c r="AO2645" s="455"/>
      <c r="AP2645" s="456"/>
      <c r="AQ2645" s="456"/>
      <c r="AR2645" s="456"/>
      <c r="AS2645" s="456"/>
      <c r="AT2645" s="456"/>
      <c r="AU2645" s="456"/>
      <c r="AV2645" s="456"/>
      <c r="AW2645" s="456"/>
      <c r="AX2645" s="456"/>
      <c r="AY2645" s="456"/>
      <c r="AZ2645" s="456"/>
      <c r="BA2645" s="456"/>
      <c r="BB2645" s="456"/>
      <c r="BC2645" s="456"/>
      <c r="BD2645" s="456"/>
      <c r="BE2645" s="456"/>
      <c r="BF2645" s="456"/>
      <c r="BG2645" s="457"/>
      <c r="BH2645" s="458"/>
      <c r="BI2645" s="459"/>
      <c r="BJ2645" s="459"/>
      <c r="BK2645" s="459"/>
      <c r="BL2645" s="459"/>
      <c r="BM2645" s="460"/>
      <c r="BN2645" s="314"/>
      <c r="BO2645" s="314"/>
      <c r="BP2645" s="1"/>
      <c r="BQ2645" s="120">
        <f>IF($F$3="","",IF(N2645=$F$3,COUNTIF(BQ$23:BQ2644,"&gt;0")+1,0))</f>
        <v>0</v>
      </c>
      <c r="BR2645" s="1"/>
      <c r="BS2645" s="20" t="str">
        <f>IF($N2645="","",IF(VLOOKUP(VLOOKUP($N2645,IMPOSTAZIONI!$E$6:$I$13,5,FALSE),IMPOSTAZIONI!$B$25:$N$32,3,FALSE)=0,"",VLOOKUP(VLOOKUP($N2645,IMPOSTAZIONI!$E$6:$I$13,5,FALSE),IMPOSTAZIONI!$B$25:$N$32,3,FALSE)))</f>
        <v/>
      </c>
      <c r="BT2645" s="20" t="str">
        <f>IF($N2645="","",IF(VLOOKUP(VLOOKUP($N2645,IMPOSTAZIONI!$E$6:$I$13,5,FALSE),IMPOSTAZIONI!$B$25:$N$32,6,FALSE)=0,"",VLOOKUP(VLOOKUP($N2645,IMPOSTAZIONI!$E$6:$I$13,5,FALSE),IMPOSTAZIONI!$B$25:$N$32,6,FALSE)))</f>
        <v/>
      </c>
      <c r="BU2645" s="20" t="str">
        <f>IF($N2645="","",IF(VLOOKUP(VLOOKUP($N2645,IMPOSTAZIONI!$E$6:$I$13,5,FALSE),IMPOSTAZIONI!$B$25:$N$32,9,FALSE)=0,"",VLOOKUP(VLOOKUP($N2645,IMPOSTAZIONI!$E$6:$I$13,5,FALSE),IMPOSTAZIONI!$B$25:$N$32,9,FALSE)))</f>
        <v/>
      </c>
      <c r="BV2645" s="20" t="str">
        <f>IF($N2645="","",IF(VLOOKUP(VLOOKUP($N2645,IMPOSTAZIONI!$E$6:$I$13,5,FALSE),IMPOSTAZIONI!$B$25:$N$32,12,FALSE)=0,"",VLOOKUP(VLOOKUP($N2645,IMPOSTAZIONI!$E$6:$I$13,5,FALSE),IMPOSTAZIONI!$B$25:$N$32,12,FALSE)))</f>
        <v/>
      </c>
      <c r="BW2645" s="221" t="str">
        <f t="shared" si="671"/>
        <v/>
      </c>
      <c r="BX2645" s="221" t="str">
        <f t="shared" si="672"/>
        <v/>
      </c>
      <c r="BY2645" s="221">
        <f t="shared" si="673"/>
        <v>0</v>
      </c>
      <c r="BZ2645" s="231">
        <f t="shared" si="674"/>
        <v>0</v>
      </c>
      <c r="CA2645" s="246">
        <f t="shared" si="675"/>
        <v>0</v>
      </c>
      <c r="CB2645" s="246">
        <f t="shared" si="676"/>
        <v>0</v>
      </c>
      <c r="CC2645" s="246" t="str">
        <f t="shared" si="677"/>
        <v/>
      </c>
      <c r="CD2645" s="246">
        <f t="shared" si="678"/>
        <v>5</v>
      </c>
      <c r="CE2645" s="246">
        <f t="shared" si="679"/>
        <v>0</v>
      </c>
      <c r="CF2645" s="276">
        <f t="shared" si="680"/>
        <v>0</v>
      </c>
      <c r="CG2645" s="277">
        <f t="shared" si="680"/>
        <v>0</v>
      </c>
      <c r="CH2645" s="277">
        <f t="shared" si="680"/>
        <v>0</v>
      </c>
      <c r="CI2645" s="278">
        <f t="shared" si="669"/>
        <v>0</v>
      </c>
      <c r="CJ2645" s="280">
        <f t="shared" si="681"/>
        <v>0</v>
      </c>
      <c r="CK2645" s="232">
        <f t="shared" si="682"/>
        <v>0</v>
      </c>
      <c r="CL2645" s="1"/>
    </row>
    <row r="2646" spans="1:90" ht="18" customHeight="1">
      <c r="A2646" s="1"/>
      <c r="B2646" s="1"/>
      <c r="C2646" s="314"/>
      <c r="D2646" s="287" t="str">
        <f t="shared" si="668"/>
        <v/>
      </c>
      <c r="E2646" s="449" t="str">
        <f t="shared" si="670"/>
        <v/>
      </c>
      <c r="F2646" s="450"/>
      <c r="G2646" s="451"/>
      <c r="H2646" s="452"/>
      <c r="I2646" s="453"/>
      <c r="J2646" s="453"/>
      <c r="K2646" s="453"/>
      <c r="L2646" s="453"/>
      <c r="M2646" s="454"/>
      <c r="N2646" s="455"/>
      <c r="O2646" s="456"/>
      <c r="P2646" s="456"/>
      <c r="Q2646" s="456"/>
      <c r="R2646" s="456"/>
      <c r="S2646" s="456"/>
      <c r="T2646" s="456"/>
      <c r="U2646" s="456"/>
      <c r="V2646" s="456"/>
      <c r="W2646" s="456"/>
      <c r="X2646" s="456"/>
      <c r="Y2646" s="456"/>
      <c r="Z2646" s="456"/>
      <c r="AA2646" s="456"/>
      <c r="AB2646" s="456"/>
      <c r="AC2646" s="456"/>
      <c r="AD2646" s="456"/>
      <c r="AE2646" s="457"/>
      <c r="AF2646" s="455"/>
      <c r="AG2646" s="456"/>
      <c r="AH2646" s="456"/>
      <c r="AI2646" s="456"/>
      <c r="AJ2646" s="456"/>
      <c r="AK2646" s="456"/>
      <c r="AL2646" s="456"/>
      <c r="AM2646" s="456"/>
      <c r="AN2646" s="457"/>
      <c r="AO2646" s="455"/>
      <c r="AP2646" s="456"/>
      <c r="AQ2646" s="456"/>
      <c r="AR2646" s="456"/>
      <c r="AS2646" s="456"/>
      <c r="AT2646" s="456"/>
      <c r="AU2646" s="456"/>
      <c r="AV2646" s="456"/>
      <c r="AW2646" s="456"/>
      <c r="AX2646" s="456"/>
      <c r="AY2646" s="456"/>
      <c r="AZ2646" s="456"/>
      <c r="BA2646" s="456"/>
      <c r="BB2646" s="456"/>
      <c r="BC2646" s="456"/>
      <c r="BD2646" s="456"/>
      <c r="BE2646" s="456"/>
      <c r="BF2646" s="456"/>
      <c r="BG2646" s="457"/>
      <c r="BH2646" s="458"/>
      <c r="BI2646" s="459"/>
      <c r="BJ2646" s="459"/>
      <c r="BK2646" s="459"/>
      <c r="BL2646" s="459"/>
      <c r="BM2646" s="460"/>
      <c r="BN2646" s="314"/>
      <c r="BO2646" s="314"/>
      <c r="BP2646" s="1"/>
      <c r="BQ2646" s="120">
        <f>IF($F$3="","",IF(N2646=$F$3,COUNTIF(BQ$23:BQ2645,"&gt;0")+1,0))</f>
        <v>0</v>
      </c>
      <c r="BR2646" s="1"/>
      <c r="BS2646" s="20" t="str">
        <f>IF($N2646="","",IF(VLOOKUP(VLOOKUP($N2646,IMPOSTAZIONI!$E$6:$I$13,5,FALSE),IMPOSTAZIONI!$B$25:$N$32,3,FALSE)=0,"",VLOOKUP(VLOOKUP($N2646,IMPOSTAZIONI!$E$6:$I$13,5,FALSE),IMPOSTAZIONI!$B$25:$N$32,3,FALSE)))</f>
        <v/>
      </c>
      <c r="BT2646" s="20" t="str">
        <f>IF($N2646="","",IF(VLOOKUP(VLOOKUP($N2646,IMPOSTAZIONI!$E$6:$I$13,5,FALSE),IMPOSTAZIONI!$B$25:$N$32,6,FALSE)=0,"",VLOOKUP(VLOOKUP($N2646,IMPOSTAZIONI!$E$6:$I$13,5,FALSE),IMPOSTAZIONI!$B$25:$N$32,6,FALSE)))</f>
        <v/>
      </c>
      <c r="BU2646" s="20" t="str">
        <f>IF($N2646="","",IF(VLOOKUP(VLOOKUP($N2646,IMPOSTAZIONI!$E$6:$I$13,5,FALSE),IMPOSTAZIONI!$B$25:$N$32,9,FALSE)=0,"",VLOOKUP(VLOOKUP($N2646,IMPOSTAZIONI!$E$6:$I$13,5,FALSE),IMPOSTAZIONI!$B$25:$N$32,9,FALSE)))</f>
        <v/>
      </c>
      <c r="BV2646" s="20" t="str">
        <f>IF($N2646="","",IF(VLOOKUP(VLOOKUP($N2646,IMPOSTAZIONI!$E$6:$I$13,5,FALSE),IMPOSTAZIONI!$B$25:$N$32,12,FALSE)=0,"",VLOOKUP(VLOOKUP($N2646,IMPOSTAZIONI!$E$6:$I$13,5,FALSE),IMPOSTAZIONI!$B$25:$N$32,12,FALSE)))</f>
        <v/>
      </c>
      <c r="BW2646" s="221" t="str">
        <f t="shared" si="671"/>
        <v/>
      </c>
      <c r="BX2646" s="221" t="str">
        <f t="shared" si="672"/>
        <v/>
      </c>
      <c r="BY2646" s="221">
        <f t="shared" si="673"/>
        <v>0</v>
      </c>
      <c r="BZ2646" s="231">
        <f t="shared" si="674"/>
        <v>0</v>
      </c>
      <c r="CA2646" s="246">
        <f t="shared" si="675"/>
        <v>0</v>
      </c>
      <c r="CB2646" s="246">
        <f t="shared" si="676"/>
        <v>0</v>
      </c>
      <c r="CC2646" s="246" t="str">
        <f t="shared" si="677"/>
        <v/>
      </c>
      <c r="CD2646" s="246">
        <f t="shared" si="678"/>
        <v>5</v>
      </c>
      <c r="CE2646" s="246">
        <f t="shared" si="679"/>
        <v>0</v>
      </c>
      <c r="CF2646" s="276">
        <f t="shared" si="680"/>
        <v>0</v>
      </c>
      <c r="CG2646" s="277">
        <f t="shared" si="680"/>
        <v>0</v>
      </c>
      <c r="CH2646" s="277">
        <f t="shared" si="680"/>
        <v>0</v>
      </c>
      <c r="CI2646" s="278">
        <f t="shared" si="669"/>
        <v>0</v>
      </c>
      <c r="CJ2646" s="280">
        <f t="shared" si="681"/>
        <v>0</v>
      </c>
      <c r="CK2646" s="232">
        <f t="shared" si="682"/>
        <v>0</v>
      </c>
      <c r="CL2646" s="1"/>
    </row>
    <row r="2647" spans="1:90" ht="18" customHeight="1">
      <c r="A2647" s="1"/>
      <c r="B2647" s="1"/>
      <c r="C2647" s="314"/>
      <c r="D2647" s="287" t="str">
        <f t="shared" si="668"/>
        <v/>
      </c>
      <c r="E2647" s="449" t="str">
        <f t="shared" si="670"/>
        <v/>
      </c>
      <c r="F2647" s="450"/>
      <c r="G2647" s="451"/>
      <c r="H2647" s="452"/>
      <c r="I2647" s="453"/>
      <c r="J2647" s="453"/>
      <c r="K2647" s="453"/>
      <c r="L2647" s="453"/>
      <c r="M2647" s="454"/>
      <c r="N2647" s="455"/>
      <c r="O2647" s="456"/>
      <c r="P2647" s="456"/>
      <c r="Q2647" s="456"/>
      <c r="R2647" s="456"/>
      <c r="S2647" s="456"/>
      <c r="T2647" s="456"/>
      <c r="U2647" s="456"/>
      <c r="V2647" s="456"/>
      <c r="W2647" s="456"/>
      <c r="X2647" s="456"/>
      <c r="Y2647" s="456"/>
      <c r="Z2647" s="456"/>
      <c r="AA2647" s="456"/>
      <c r="AB2647" s="456"/>
      <c r="AC2647" s="456"/>
      <c r="AD2647" s="456"/>
      <c r="AE2647" s="457"/>
      <c r="AF2647" s="455"/>
      <c r="AG2647" s="456"/>
      <c r="AH2647" s="456"/>
      <c r="AI2647" s="456"/>
      <c r="AJ2647" s="456"/>
      <c r="AK2647" s="456"/>
      <c r="AL2647" s="456"/>
      <c r="AM2647" s="456"/>
      <c r="AN2647" s="457"/>
      <c r="AO2647" s="455"/>
      <c r="AP2647" s="456"/>
      <c r="AQ2647" s="456"/>
      <c r="AR2647" s="456"/>
      <c r="AS2647" s="456"/>
      <c r="AT2647" s="456"/>
      <c r="AU2647" s="456"/>
      <c r="AV2647" s="456"/>
      <c r="AW2647" s="456"/>
      <c r="AX2647" s="456"/>
      <c r="AY2647" s="456"/>
      <c r="AZ2647" s="456"/>
      <c r="BA2647" s="456"/>
      <c r="BB2647" s="456"/>
      <c r="BC2647" s="456"/>
      <c r="BD2647" s="456"/>
      <c r="BE2647" s="456"/>
      <c r="BF2647" s="456"/>
      <c r="BG2647" s="457"/>
      <c r="BH2647" s="458"/>
      <c r="BI2647" s="459"/>
      <c r="BJ2647" s="459"/>
      <c r="BK2647" s="459"/>
      <c r="BL2647" s="459"/>
      <c r="BM2647" s="460"/>
      <c r="BN2647" s="314"/>
      <c r="BO2647" s="314"/>
      <c r="BP2647" s="1"/>
      <c r="BQ2647" s="120">
        <f>IF($F$3="","",IF(N2647=$F$3,COUNTIF(BQ$23:BQ2646,"&gt;0")+1,0))</f>
        <v>0</v>
      </c>
      <c r="BR2647" s="1"/>
      <c r="BS2647" s="20" t="str">
        <f>IF($N2647="","",IF(VLOOKUP(VLOOKUP($N2647,IMPOSTAZIONI!$E$6:$I$13,5,FALSE),IMPOSTAZIONI!$B$25:$N$32,3,FALSE)=0,"",VLOOKUP(VLOOKUP($N2647,IMPOSTAZIONI!$E$6:$I$13,5,FALSE),IMPOSTAZIONI!$B$25:$N$32,3,FALSE)))</f>
        <v/>
      </c>
      <c r="BT2647" s="20" t="str">
        <f>IF($N2647="","",IF(VLOOKUP(VLOOKUP($N2647,IMPOSTAZIONI!$E$6:$I$13,5,FALSE),IMPOSTAZIONI!$B$25:$N$32,6,FALSE)=0,"",VLOOKUP(VLOOKUP($N2647,IMPOSTAZIONI!$E$6:$I$13,5,FALSE),IMPOSTAZIONI!$B$25:$N$32,6,FALSE)))</f>
        <v/>
      </c>
      <c r="BU2647" s="20" t="str">
        <f>IF($N2647="","",IF(VLOOKUP(VLOOKUP($N2647,IMPOSTAZIONI!$E$6:$I$13,5,FALSE),IMPOSTAZIONI!$B$25:$N$32,9,FALSE)=0,"",VLOOKUP(VLOOKUP($N2647,IMPOSTAZIONI!$E$6:$I$13,5,FALSE),IMPOSTAZIONI!$B$25:$N$32,9,FALSE)))</f>
        <v/>
      </c>
      <c r="BV2647" s="20" t="str">
        <f>IF($N2647="","",IF(VLOOKUP(VLOOKUP($N2647,IMPOSTAZIONI!$E$6:$I$13,5,FALSE),IMPOSTAZIONI!$B$25:$N$32,12,FALSE)=0,"",VLOOKUP(VLOOKUP($N2647,IMPOSTAZIONI!$E$6:$I$13,5,FALSE),IMPOSTAZIONI!$B$25:$N$32,12,FALSE)))</f>
        <v/>
      </c>
      <c r="BW2647" s="221" t="str">
        <f t="shared" si="671"/>
        <v/>
      </c>
      <c r="BX2647" s="221" t="str">
        <f t="shared" si="672"/>
        <v/>
      </c>
      <c r="BY2647" s="221">
        <f t="shared" si="673"/>
        <v>0</v>
      </c>
      <c r="BZ2647" s="231">
        <f t="shared" si="674"/>
        <v>0</v>
      </c>
      <c r="CA2647" s="246">
        <f t="shared" si="675"/>
        <v>0</v>
      </c>
      <c r="CB2647" s="246">
        <f t="shared" si="676"/>
        <v>0</v>
      </c>
      <c r="CC2647" s="246" t="str">
        <f t="shared" si="677"/>
        <v/>
      </c>
      <c r="CD2647" s="246">
        <f t="shared" si="678"/>
        <v>5</v>
      </c>
      <c r="CE2647" s="246">
        <f t="shared" si="679"/>
        <v>0</v>
      </c>
      <c r="CF2647" s="276">
        <f t="shared" si="680"/>
        <v>0</v>
      </c>
      <c r="CG2647" s="277">
        <f t="shared" si="680"/>
        <v>0</v>
      </c>
      <c r="CH2647" s="277">
        <f t="shared" si="680"/>
        <v>0</v>
      </c>
      <c r="CI2647" s="278">
        <f t="shared" si="669"/>
        <v>0</v>
      </c>
      <c r="CJ2647" s="280">
        <f t="shared" si="681"/>
        <v>0</v>
      </c>
      <c r="CK2647" s="232">
        <f t="shared" si="682"/>
        <v>0</v>
      </c>
      <c r="CL2647" s="1"/>
    </row>
    <row r="2648" spans="1:90" ht="18" customHeight="1">
      <c r="A2648" s="1"/>
      <c r="B2648" s="1"/>
      <c r="C2648" s="314"/>
      <c r="D2648" s="287" t="str">
        <f t="shared" si="668"/>
        <v/>
      </c>
      <c r="E2648" s="449" t="str">
        <f t="shared" si="670"/>
        <v/>
      </c>
      <c r="F2648" s="450"/>
      <c r="G2648" s="451"/>
      <c r="H2648" s="452"/>
      <c r="I2648" s="453"/>
      <c r="J2648" s="453"/>
      <c r="K2648" s="453"/>
      <c r="L2648" s="453"/>
      <c r="M2648" s="454"/>
      <c r="N2648" s="455"/>
      <c r="O2648" s="456"/>
      <c r="P2648" s="456"/>
      <c r="Q2648" s="456"/>
      <c r="R2648" s="456"/>
      <c r="S2648" s="456"/>
      <c r="T2648" s="456"/>
      <c r="U2648" s="456"/>
      <c r="V2648" s="456"/>
      <c r="W2648" s="456"/>
      <c r="X2648" s="456"/>
      <c r="Y2648" s="456"/>
      <c r="Z2648" s="456"/>
      <c r="AA2648" s="456"/>
      <c r="AB2648" s="456"/>
      <c r="AC2648" s="456"/>
      <c r="AD2648" s="456"/>
      <c r="AE2648" s="457"/>
      <c r="AF2648" s="455"/>
      <c r="AG2648" s="456"/>
      <c r="AH2648" s="456"/>
      <c r="AI2648" s="456"/>
      <c r="AJ2648" s="456"/>
      <c r="AK2648" s="456"/>
      <c r="AL2648" s="456"/>
      <c r="AM2648" s="456"/>
      <c r="AN2648" s="457"/>
      <c r="AO2648" s="455"/>
      <c r="AP2648" s="456"/>
      <c r="AQ2648" s="456"/>
      <c r="AR2648" s="456"/>
      <c r="AS2648" s="456"/>
      <c r="AT2648" s="456"/>
      <c r="AU2648" s="456"/>
      <c r="AV2648" s="456"/>
      <c r="AW2648" s="456"/>
      <c r="AX2648" s="456"/>
      <c r="AY2648" s="456"/>
      <c r="AZ2648" s="456"/>
      <c r="BA2648" s="456"/>
      <c r="BB2648" s="456"/>
      <c r="BC2648" s="456"/>
      <c r="BD2648" s="456"/>
      <c r="BE2648" s="456"/>
      <c r="BF2648" s="456"/>
      <c r="BG2648" s="457"/>
      <c r="BH2648" s="458"/>
      <c r="BI2648" s="459"/>
      <c r="BJ2648" s="459"/>
      <c r="BK2648" s="459"/>
      <c r="BL2648" s="459"/>
      <c r="BM2648" s="460"/>
      <c r="BN2648" s="314"/>
      <c r="BO2648" s="314"/>
      <c r="BP2648" s="1"/>
      <c r="BQ2648" s="120">
        <f>IF($F$3="","",IF(N2648=$F$3,COUNTIF(BQ$23:BQ2647,"&gt;0")+1,0))</f>
        <v>0</v>
      </c>
      <c r="BR2648" s="1"/>
      <c r="BS2648" s="20" t="str">
        <f>IF($N2648="","",IF(VLOOKUP(VLOOKUP($N2648,IMPOSTAZIONI!$E$6:$I$13,5,FALSE),IMPOSTAZIONI!$B$25:$N$32,3,FALSE)=0,"",VLOOKUP(VLOOKUP($N2648,IMPOSTAZIONI!$E$6:$I$13,5,FALSE),IMPOSTAZIONI!$B$25:$N$32,3,FALSE)))</f>
        <v/>
      </c>
      <c r="BT2648" s="20" t="str">
        <f>IF($N2648="","",IF(VLOOKUP(VLOOKUP($N2648,IMPOSTAZIONI!$E$6:$I$13,5,FALSE),IMPOSTAZIONI!$B$25:$N$32,6,FALSE)=0,"",VLOOKUP(VLOOKUP($N2648,IMPOSTAZIONI!$E$6:$I$13,5,FALSE),IMPOSTAZIONI!$B$25:$N$32,6,FALSE)))</f>
        <v/>
      </c>
      <c r="BU2648" s="20" t="str">
        <f>IF($N2648="","",IF(VLOOKUP(VLOOKUP($N2648,IMPOSTAZIONI!$E$6:$I$13,5,FALSE),IMPOSTAZIONI!$B$25:$N$32,9,FALSE)=0,"",VLOOKUP(VLOOKUP($N2648,IMPOSTAZIONI!$E$6:$I$13,5,FALSE),IMPOSTAZIONI!$B$25:$N$32,9,FALSE)))</f>
        <v/>
      </c>
      <c r="BV2648" s="20" t="str">
        <f>IF($N2648="","",IF(VLOOKUP(VLOOKUP($N2648,IMPOSTAZIONI!$E$6:$I$13,5,FALSE),IMPOSTAZIONI!$B$25:$N$32,12,FALSE)=0,"",VLOOKUP(VLOOKUP($N2648,IMPOSTAZIONI!$E$6:$I$13,5,FALSE),IMPOSTAZIONI!$B$25:$N$32,12,FALSE)))</f>
        <v/>
      </c>
      <c r="BW2648" s="221" t="str">
        <f t="shared" si="671"/>
        <v/>
      </c>
      <c r="BX2648" s="221" t="str">
        <f t="shared" si="672"/>
        <v/>
      </c>
      <c r="BY2648" s="221">
        <f t="shared" si="673"/>
        <v>0</v>
      </c>
      <c r="BZ2648" s="231">
        <f t="shared" si="674"/>
        <v>0</v>
      </c>
      <c r="CA2648" s="246">
        <f t="shared" si="675"/>
        <v>0</v>
      </c>
      <c r="CB2648" s="246">
        <f t="shared" si="676"/>
        <v>0</v>
      </c>
      <c r="CC2648" s="246" t="str">
        <f t="shared" si="677"/>
        <v/>
      </c>
      <c r="CD2648" s="246">
        <f t="shared" si="678"/>
        <v>5</v>
      </c>
      <c r="CE2648" s="246">
        <f t="shared" si="679"/>
        <v>0</v>
      </c>
      <c r="CF2648" s="276">
        <f t="shared" si="680"/>
        <v>0</v>
      </c>
      <c r="CG2648" s="277">
        <f t="shared" si="680"/>
        <v>0</v>
      </c>
      <c r="CH2648" s="277">
        <f t="shared" si="680"/>
        <v>0</v>
      </c>
      <c r="CI2648" s="278">
        <f t="shared" si="669"/>
        <v>0</v>
      </c>
      <c r="CJ2648" s="280">
        <f t="shared" si="681"/>
        <v>0</v>
      </c>
      <c r="CK2648" s="232">
        <f t="shared" si="682"/>
        <v>0</v>
      </c>
      <c r="CL2648" s="1"/>
    </row>
    <row r="2649" spans="1:90" ht="18" customHeight="1">
      <c r="A2649" s="1"/>
      <c r="B2649" s="1"/>
      <c r="C2649" s="314"/>
      <c r="D2649" s="287" t="str">
        <f t="shared" si="668"/>
        <v/>
      </c>
      <c r="E2649" s="449" t="str">
        <f t="shared" si="670"/>
        <v/>
      </c>
      <c r="F2649" s="450"/>
      <c r="G2649" s="451"/>
      <c r="H2649" s="452"/>
      <c r="I2649" s="453"/>
      <c r="J2649" s="453"/>
      <c r="K2649" s="453"/>
      <c r="L2649" s="453"/>
      <c r="M2649" s="454"/>
      <c r="N2649" s="455"/>
      <c r="O2649" s="456"/>
      <c r="P2649" s="456"/>
      <c r="Q2649" s="456"/>
      <c r="R2649" s="456"/>
      <c r="S2649" s="456"/>
      <c r="T2649" s="456"/>
      <c r="U2649" s="456"/>
      <c r="V2649" s="456"/>
      <c r="W2649" s="456"/>
      <c r="X2649" s="456"/>
      <c r="Y2649" s="456"/>
      <c r="Z2649" s="456"/>
      <c r="AA2649" s="456"/>
      <c r="AB2649" s="456"/>
      <c r="AC2649" s="456"/>
      <c r="AD2649" s="456"/>
      <c r="AE2649" s="457"/>
      <c r="AF2649" s="455"/>
      <c r="AG2649" s="456"/>
      <c r="AH2649" s="456"/>
      <c r="AI2649" s="456"/>
      <c r="AJ2649" s="456"/>
      <c r="AK2649" s="456"/>
      <c r="AL2649" s="456"/>
      <c r="AM2649" s="456"/>
      <c r="AN2649" s="457"/>
      <c r="AO2649" s="455"/>
      <c r="AP2649" s="456"/>
      <c r="AQ2649" s="456"/>
      <c r="AR2649" s="456"/>
      <c r="AS2649" s="456"/>
      <c r="AT2649" s="456"/>
      <c r="AU2649" s="456"/>
      <c r="AV2649" s="456"/>
      <c r="AW2649" s="456"/>
      <c r="AX2649" s="456"/>
      <c r="AY2649" s="456"/>
      <c r="AZ2649" s="456"/>
      <c r="BA2649" s="456"/>
      <c r="BB2649" s="456"/>
      <c r="BC2649" s="456"/>
      <c r="BD2649" s="456"/>
      <c r="BE2649" s="456"/>
      <c r="BF2649" s="456"/>
      <c r="BG2649" s="457"/>
      <c r="BH2649" s="458"/>
      <c r="BI2649" s="459"/>
      <c r="BJ2649" s="459"/>
      <c r="BK2649" s="459"/>
      <c r="BL2649" s="459"/>
      <c r="BM2649" s="460"/>
      <c r="BN2649" s="314"/>
      <c r="BO2649" s="314"/>
      <c r="BP2649" s="1"/>
      <c r="BQ2649" s="120">
        <f>IF($F$3="","",IF(N2649=$F$3,COUNTIF(BQ$23:BQ2648,"&gt;0")+1,0))</f>
        <v>0</v>
      </c>
      <c r="BR2649" s="1"/>
      <c r="BS2649" s="20" t="str">
        <f>IF($N2649="","",IF(VLOOKUP(VLOOKUP($N2649,IMPOSTAZIONI!$E$6:$I$13,5,FALSE),IMPOSTAZIONI!$B$25:$N$32,3,FALSE)=0,"",VLOOKUP(VLOOKUP($N2649,IMPOSTAZIONI!$E$6:$I$13,5,FALSE),IMPOSTAZIONI!$B$25:$N$32,3,FALSE)))</f>
        <v/>
      </c>
      <c r="BT2649" s="20" t="str">
        <f>IF($N2649="","",IF(VLOOKUP(VLOOKUP($N2649,IMPOSTAZIONI!$E$6:$I$13,5,FALSE),IMPOSTAZIONI!$B$25:$N$32,6,FALSE)=0,"",VLOOKUP(VLOOKUP($N2649,IMPOSTAZIONI!$E$6:$I$13,5,FALSE),IMPOSTAZIONI!$B$25:$N$32,6,FALSE)))</f>
        <v/>
      </c>
      <c r="BU2649" s="20" t="str">
        <f>IF($N2649="","",IF(VLOOKUP(VLOOKUP($N2649,IMPOSTAZIONI!$E$6:$I$13,5,FALSE),IMPOSTAZIONI!$B$25:$N$32,9,FALSE)=0,"",VLOOKUP(VLOOKUP($N2649,IMPOSTAZIONI!$E$6:$I$13,5,FALSE),IMPOSTAZIONI!$B$25:$N$32,9,FALSE)))</f>
        <v/>
      </c>
      <c r="BV2649" s="20" t="str">
        <f>IF($N2649="","",IF(VLOOKUP(VLOOKUP($N2649,IMPOSTAZIONI!$E$6:$I$13,5,FALSE),IMPOSTAZIONI!$B$25:$N$32,12,FALSE)=0,"",VLOOKUP(VLOOKUP($N2649,IMPOSTAZIONI!$E$6:$I$13,5,FALSE),IMPOSTAZIONI!$B$25:$N$32,12,FALSE)))</f>
        <v/>
      </c>
      <c r="BW2649" s="221" t="str">
        <f t="shared" si="671"/>
        <v/>
      </c>
      <c r="BX2649" s="221" t="str">
        <f t="shared" si="672"/>
        <v/>
      </c>
      <c r="BY2649" s="221">
        <f t="shared" si="673"/>
        <v>0</v>
      </c>
      <c r="BZ2649" s="231">
        <f t="shared" si="674"/>
        <v>0</v>
      </c>
      <c r="CA2649" s="246">
        <f t="shared" si="675"/>
        <v>0</v>
      </c>
      <c r="CB2649" s="246">
        <f t="shared" si="676"/>
        <v>0</v>
      </c>
      <c r="CC2649" s="246" t="str">
        <f t="shared" si="677"/>
        <v/>
      </c>
      <c r="CD2649" s="246">
        <f t="shared" si="678"/>
        <v>5</v>
      </c>
      <c r="CE2649" s="246">
        <f t="shared" si="679"/>
        <v>0</v>
      </c>
      <c r="CF2649" s="276">
        <f t="shared" si="680"/>
        <v>0</v>
      </c>
      <c r="CG2649" s="277">
        <f t="shared" si="680"/>
        <v>0</v>
      </c>
      <c r="CH2649" s="277">
        <f t="shared" si="680"/>
        <v>0</v>
      </c>
      <c r="CI2649" s="278">
        <f t="shared" si="669"/>
        <v>0</v>
      </c>
      <c r="CJ2649" s="280">
        <f t="shared" si="681"/>
        <v>0</v>
      </c>
      <c r="CK2649" s="232">
        <f t="shared" si="682"/>
        <v>0</v>
      </c>
      <c r="CL2649" s="1"/>
    </row>
    <row r="2650" spans="1:90" ht="18" customHeight="1">
      <c r="A2650" s="1"/>
      <c r="B2650" s="1"/>
      <c r="C2650" s="314"/>
      <c r="D2650" s="287" t="str">
        <f t="shared" si="668"/>
        <v/>
      </c>
      <c r="E2650" s="449" t="str">
        <f t="shared" si="670"/>
        <v/>
      </c>
      <c r="F2650" s="450"/>
      <c r="G2650" s="451"/>
      <c r="H2650" s="452"/>
      <c r="I2650" s="453"/>
      <c r="J2650" s="453"/>
      <c r="K2650" s="453"/>
      <c r="L2650" s="453"/>
      <c r="M2650" s="454"/>
      <c r="N2650" s="455"/>
      <c r="O2650" s="456"/>
      <c r="P2650" s="456"/>
      <c r="Q2650" s="456"/>
      <c r="R2650" s="456"/>
      <c r="S2650" s="456"/>
      <c r="T2650" s="456"/>
      <c r="U2650" s="456"/>
      <c r="V2650" s="456"/>
      <c r="W2650" s="456"/>
      <c r="X2650" s="456"/>
      <c r="Y2650" s="456"/>
      <c r="Z2650" s="456"/>
      <c r="AA2650" s="456"/>
      <c r="AB2650" s="456"/>
      <c r="AC2650" s="456"/>
      <c r="AD2650" s="456"/>
      <c r="AE2650" s="457"/>
      <c r="AF2650" s="455"/>
      <c r="AG2650" s="456"/>
      <c r="AH2650" s="456"/>
      <c r="AI2650" s="456"/>
      <c r="AJ2650" s="456"/>
      <c r="AK2650" s="456"/>
      <c r="AL2650" s="456"/>
      <c r="AM2650" s="456"/>
      <c r="AN2650" s="457"/>
      <c r="AO2650" s="455"/>
      <c r="AP2650" s="456"/>
      <c r="AQ2650" s="456"/>
      <c r="AR2650" s="456"/>
      <c r="AS2650" s="456"/>
      <c r="AT2650" s="456"/>
      <c r="AU2650" s="456"/>
      <c r="AV2650" s="456"/>
      <c r="AW2650" s="456"/>
      <c r="AX2650" s="456"/>
      <c r="AY2650" s="456"/>
      <c r="AZ2650" s="456"/>
      <c r="BA2650" s="456"/>
      <c r="BB2650" s="456"/>
      <c r="BC2650" s="456"/>
      <c r="BD2650" s="456"/>
      <c r="BE2650" s="456"/>
      <c r="BF2650" s="456"/>
      <c r="BG2650" s="457"/>
      <c r="BH2650" s="458"/>
      <c r="BI2650" s="459"/>
      <c r="BJ2650" s="459"/>
      <c r="BK2650" s="459"/>
      <c r="BL2650" s="459"/>
      <c r="BM2650" s="460"/>
      <c r="BN2650" s="314"/>
      <c r="BO2650" s="314"/>
      <c r="BP2650" s="1"/>
      <c r="BQ2650" s="120">
        <f>IF($F$3="","",IF(N2650=$F$3,COUNTIF(BQ$23:BQ2649,"&gt;0")+1,0))</f>
        <v>0</v>
      </c>
      <c r="BR2650" s="1"/>
      <c r="BS2650" s="20" t="str">
        <f>IF($N2650="","",IF(VLOOKUP(VLOOKUP($N2650,IMPOSTAZIONI!$E$6:$I$13,5,FALSE),IMPOSTAZIONI!$B$25:$N$32,3,FALSE)=0,"",VLOOKUP(VLOOKUP($N2650,IMPOSTAZIONI!$E$6:$I$13,5,FALSE),IMPOSTAZIONI!$B$25:$N$32,3,FALSE)))</f>
        <v/>
      </c>
      <c r="BT2650" s="20" t="str">
        <f>IF($N2650="","",IF(VLOOKUP(VLOOKUP($N2650,IMPOSTAZIONI!$E$6:$I$13,5,FALSE),IMPOSTAZIONI!$B$25:$N$32,6,FALSE)=0,"",VLOOKUP(VLOOKUP($N2650,IMPOSTAZIONI!$E$6:$I$13,5,FALSE),IMPOSTAZIONI!$B$25:$N$32,6,FALSE)))</f>
        <v/>
      </c>
      <c r="BU2650" s="20" t="str">
        <f>IF($N2650="","",IF(VLOOKUP(VLOOKUP($N2650,IMPOSTAZIONI!$E$6:$I$13,5,FALSE),IMPOSTAZIONI!$B$25:$N$32,9,FALSE)=0,"",VLOOKUP(VLOOKUP($N2650,IMPOSTAZIONI!$E$6:$I$13,5,FALSE),IMPOSTAZIONI!$B$25:$N$32,9,FALSE)))</f>
        <v/>
      </c>
      <c r="BV2650" s="20" t="str">
        <f>IF($N2650="","",IF(VLOOKUP(VLOOKUP($N2650,IMPOSTAZIONI!$E$6:$I$13,5,FALSE),IMPOSTAZIONI!$B$25:$N$32,12,FALSE)=0,"",VLOOKUP(VLOOKUP($N2650,IMPOSTAZIONI!$E$6:$I$13,5,FALSE),IMPOSTAZIONI!$B$25:$N$32,12,FALSE)))</f>
        <v/>
      </c>
      <c r="BW2650" s="221" t="str">
        <f t="shared" si="671"/>
        <v/>
      </c>
      <c r="BX2650" s="221" t="str">
        <f t="shared" si="672"/>
        <v/>
      </c>
      <c r="BY2650" s="221">
        <f t="shared" si="673"/>
        <v>0</v>
      </c>
      <c r="BZ2650" s="231">
        <f t="shared" si="674"/>
        <v>0</v>
      </c>
      <c r="CA2650" s="246">
        <f t="shared" si="675"/>
        <v>0</v>
      </c>
      <c r="CB2650" s="246">
        <f t="shared" si="676"/>
        <v>0</v>
      </c>
      <c r="CC2650" s="246" t="str">
        <f t="shared" si="677"/>
        <v/>
      </c>
      <c r="CD2650" s="246">
        <f t="shared" si="678"/>
        <v>5</v>
      </c>
      <c r="CE2650" s="246">
        <f t="shared" si="679"/>
        <v>0</v>
      </c>
      <c r="CF2650" s="276">
        <f t="shared" si="680"/>
        <v>0</v>
      </c>
      <c r="CG2650" s="277">
        <f t="shared" si="680"/>
        <v>0</v>
      </c>
      <c r="CH2650" s="277">
        <f t="shared" si="680"/>
        <v>0</v>
      </c>
      <c r="CI2650" s="278">
        <f t="shared" si="669"/>
        <v>0</v>
      </c>
      <c r="CJ2650" s="280">
        <f t="shared" si="681"/>
        <v>0</v>
      </c>
      <c r="CK2650" s="232">
        <f t="shared" si="682"/>
        <v>0</v>
      </c>
      <c r="CL2650" s="1"/>
    </row>
    <row r="2651" spans="1:90" ht="18" customHeight="1">
      <c r="A2651" s="1"/>
      <c r="B2651" s="1"/>
      <c r="C2651" s="314"/>
      <c r="D2651" s="287" t="str">
        <f t="shared" si="668"/>
        <v/>
      </c>
      <c r="E2651" s="449" t="str">
        <f t="shared" si="670"/>
        <v/>
      </c>
      <c r="F2651" s="450"/>
      <c r="G2651" s="451"/>
      <c r="H2651" s="452"/>
      <c r="I2651" s="453"/>
      <c r="J2651" s="453"/>
      <c r="K2651" s="453"/>
      <c r="L2651" s="453"/>
      <c r="M2651" s="454"/>
      <c r="N2651" s="455"/>
      <c r="O2651" s="456"/>
      <c r="P2651" s="456"/>
      <c r="Q2651" s="456"/>
      <c r="R2651" s="456"/>
      <c r="S2651" s="456"/>
      <c r="T2651" s="456"/>
      <c r="U2651" s="456"/>
      <c r="V2651" s="456"/>
      <c r="W2651" s="456"/>
      <c r="X2651" s="456"/>
      <c r="Y2651" s="456"/>
      <c r="Z2651" s="456"/>
      <c r="AA2651" s="456"/>
      <c r="AB2651" s="456"/>
      <c r="AC2651" s="456"/>
      <c r="AD2651" s="456"/>
      <c r="AE2651" s="457"/>
      <c r="AF2651" s="455"/>
      <c r="AG2651" s="456"/>
      <c r="AH2651" s="456"/>
      <c r="AI2651" s="456"/>
      <c r="AJ2651" s="456"/>
      <c r="AK2651" s="456"/>
      <c r="AL2651" s="456"/>
      <c r="AM2651" s="456"/>
      <c r="AN2651" s="457"/>
      <c r="AO2651" s="455"/>
      <c r="AP2651" s="456"/>
      <c r="AQ2651" s="456"/>
      <c r="AR2651" s="456"/>
      <c r="AS2651" s="456"/>
      <c r="AT2651" s="456"/>
      <c r="AU2651" s="456"/>
      <c r="AV2651" s="456"/>
      <c r="AW2651" s="456"/>
      <c r="AX2651" s="456"/>
      <c r="AY2651" s="456"/>
      <c r="AZ2651" s="456"/>
      <c r="BA2651" s="456"/>
      <c r="BB2651" s="456"/>
      <c r="BC2651" s="456"/>
      <c r="BD2651" s="456"/>
      <c r="BE2651" s="456"/>
      <c r="BF2651" s="456"/>
      <c r="BG2651" s="457"/>
      <c r="BH2651" s="458"/>
      <c r="BI2651" s="459"/>
      <c r="BJ2651" s="459"/>
      <c r="BK2651" s="459"/>
      <c r="BL2651" s="459"/>
      <c r="BM2651" s="460"/>
      <c r="BN2651" s="314"/>
      <c r="BO2651" s="314"/>
      <c r="BP2651" s="1"/>
      <c r="BQ2651" s="120">
        <f>IF($F$3="","",IF(N2651=$F$3,COUNTIF(BQ$23:BQ2650,"&gt;0")+1,0))</f>
        <v>0</v>
      </c>
      <c r="BR2651" s="1"/>
      <c r="BS2651" s="20" t="str">
        <f>IF($N2651="","",IF(VLOOKUP(VLOOKUP($N2651,IMPOSTAZIONI!$E$6:$I$13,5,FALSE),IMPOSTAZIONI!$B$25:$N$32,3,FALSE)=0,"",VLOOKUP(VLOOKUP($N2651,IMPOSTAZIONI!$E$6:$I$13,5,FALSE),IMPOSTAZIONI!$B$25:$N$32,3,FALSE)))</f>
        <v/>
      </c>
      <c r="BT2651" s="20" t="str">
        <f>IF($N2651="","",IF(VLOOKUP(VLOOKUP($N2651,IMPOSTAZIONI!$E$6:$I$13,5,FALSE),IMPOSTAZIONI!$B$25:$N$32,6,FALSE)=0,"",VLOOKUP(VLOOKUP($N2651,IMPOSTAZIONI!$E$6:$I$13,5,FALSE),IMPOSTAZIONI!$B$25:$N$32,6,FALSE)))</f>
        <v/>
      </c>
      <c r="BU2651" s="20" t="str">
        <f>IF($N2651="","",IF(VLOOKUP(VLOOKUP($N2651,IMPOSTAZIONI!$E$6:$I$13,5,FALSE),IMPOSTAZIONI!$B$25:$N$32,9,FALSE)=0,"",VLOOKUP(VLOOKUP($N2651,IMPOSTAZIONI!$E$6:$I$13,5,FALSE),IMPOSTAZIONI!$B$25:$N$32,9,FALSE)))</f>
        <v/>
      </c>
      <c r="BV2651" s="20" t="str">
        <f>IF($N2651="","",IF(VLOOKUP(VLOOKUP($N2651,IMPOSTAZIONI!$E$6:$I$13,5,FALSE),IMPOSTAZIONI!$B$25:$N$32,12,FALSE)=0,"",VLOOKUP(VLOOKUP($N2651,IMPOSTAZIONI!$E$6:$I$13,5,FALSE),IMPOSTAZIONI!$B$25:$N$32,12,FALSE)))</f>
        <v/>
      </c>
      <c r="BW2651" s="221" t="str">
        <f t="shared" si="671"/>
        <v/>
      </c>
      <c r="BX2651" s="221" t="str">
        <f t="shared" si="672"/>
        <v/>
      </c>
      <c r="BY2651" s="221">
        <f t="shared" si="673"/>
        <v>0</v>
      </c>
      <c r="BZ2651" s="231">
        <f t="shared" si="674"/>
        <v>0</v>
      </c>
      <c r="CA2651" s="246">
        <f t="shared" si="675"/>
        <v>0</v>
      </c>
      <c r="CB2651" s="246">
        <f t="shared" si="676"/>
        <v>0</v>
      </c>
      <c r="CC2651" s="246" t="str">
        <f t="shared" si="677"/>
        <v/>
      </c>
      <c r="CD2651" s="246">
        <f t="shared" si="678"/>
        <v>5</v>
      </c>
      <c r="CE2651" s="246">
        <f t="shared" si="679"/>
        <v>0</v>
      </c>
      <c r="CF2651" s="276">
        <f t="shared" si="680"/>
        <v>0</v>
      </c>
      <c r="CG2651" s="277">
        <f t="shared" si="680"/>
        <v>0</v>
      </c>
      <c r="CH2651" s="277">
        <f t="shared" si="680"/>
        <v>0</v>
      </c>
      <c r="CI2651" s="278">
        <f t="shared" si="669"/>
        <v>0</v>
      </c>
      <c r="CJ2651" s="280">
        <f t="shared" si="681"/>
        <v>0</v>
      </c>
      <c r="CK2651" s="232">
        <f t="shared" si="682"/>
        <v>0</v>
      </c>
      <c r="CL2651" s="1"/>
    </row>
    <row r="2652" spans="1:90" ht="18" customHeight="1">
      <c r="A2652" s="1"/>
      <c r="B2652" s="1"/>
      <c r="C2652" s="314"/>
      <c r="D2652" s="287" t="str">
        <f t="shared" si="668"/>
        <v/>
      </c>
      <c r="E2652" s="449" t="str">
        <f t="shared" si="670"/>
        <v/>
      </c>
      <c r="F2652" s="450"/>
      <c r="G2652" s="451"/>
      <c r="H2652" s="452"/>
      <c r="I2652" s="453"/>
      <c r="J2652" s="453"/>
      <c r="K2652" s="453"/>
      <c r="L2652" s="453"/>
      <c r="M2652" s="454"/>
      <c r="N2652" s="455"/>
      <c r="O2652" s="456"/>
      <c r="P2652" s="456"/>
      <c r="Q2652" s="456"/>
      <c r="R2652" s="456"/>
      <c r="S2652" s="456"/>
      <c r="T2652" s="456"/>
      <c r="U2652" s="456"/>
      <c r="V2652" s="456"/>
      <c r="W2652" s="456"/>
      <c r="X2652" s="456"/>
      <c r="Y2652" s="456"/>
      <c r="Z2652" s="456"/>
      <c r="AA2652" s="456"/>
      <c r="AB2652" s="456"/>
      <c r="AC2652" s="456"/>
      <c r="AD2652" s="456"/>
      <c r="AE2652" s="457"/>
      <c r="AF2652" s="455"/>
      <c r="AG2652" s="456"/>
      <c r="AH2652" s="456"/>
      <c r="AI2652" s="456"/>
      <c r="AJ2652" s="456"/>
      <c r="AK2652" s="456"/>
      <c r="AL2652" s="456"/>
      <c r="AM2652" s="456"/>
      <c r="AN2652" s="457"/>
      <c r="AO2652" s="455"/>
      <c r="AP2652" s="456"/>
      <c r="AQ2652" s="456"/>
      <c r="AR2652" s="456"/>
      <c r="AS2652" s="456"/>
      <c r="AT2652" s="456"/>
      <c r="AU2652" s="456"/>
      <c r="AV2652" s="456"/>
      <c r="AW2652" s="456"/>
      <c r="AX2652" s="456"/>
      <c r="AY2652" s="456"/>
      <c r="AZ2652" s="456"/>
      <c r="BA2652" s="456"/>
      <c r="BB2652" s="456"/>
      <c r="BC2652" s="456"/>
      <c r="BD2652" s="456"/>
      <c r="BE2652" s="456"/>
      <c r="BF2652" s="456"/>
      <c r="BG2652" s="457"/>
      <c r="BH2652" s="458"/>
      <c r="BI2652" s="459"/>
      <c r="BJ2652" s="459"/>
      <c r="BK2652" s="459"/>
      <c r="BL2652" s="459"/>
      <c r="BM2652" s="460"/>
      <c r="BN2652" s="314"/>
      <c r="BO2652" s="314"/>
      <c r="BP2652" s="1"/>
      <c r="BQ2652" s="120">
        <f>IF($F$3="","",IF(N2652=$F$3,COUNTIF(BQ$23:BQ2651,"&gt;0")+1,0))</f>
        <v>0</v>
      </c>
      <c r="BR2652" s="1"/>
      <c r="BS2652" s="20" t="str">
        <f>IF($N2652="","",IF(VLOOKUP(VLOOKUP($N2652,IMPOSTAZIONI!$E$6:$I$13,5,FALSE),IMPOSTAZIONI!$B$25:$N$32,3,FALSE)=0,"",VLOOKUP(VLOOKUP($N2652,IMPOSTAZIONI!$E$6:$I$13,5,FALSE),IMPOSTAZIONI!$B$25:$N$32,3,FALSE)))</f>
        <v/>
      </c>
      <c r="BT2652" s="20" t="str">
        <f>IF($N2652="","",IF(VLOOKUP(VLOOKUP($N2652,IMPOSTAZIONI!$E$6:$I$13,5,FALSE),IMPOSTAZIONI!$B$25:$N$32,6,FALSE)=0,"",VLOOKUP(VLOOKUP($N2652,IMPOSTAZIONI!$E$6:$I$13,5,FALSE),IMPOSTAZIONI!$B$25:$N$32,6,FALSE)))</f>
        <v/>
      </c>
      <c r="BU2652" s="20" t="str">
        <f>IF($N2652="","",IF(VLOOKUP(VLOOKUP($N2652,IMPOSTAZIONI!$E$6:$I$13,5,FALSE),IMPOSTAZIONI!$B$25:$N$32,9,FALSE)=0,"",VLOOKUP(VLOOKUP($N2652,IMPOSTAZIONI!$E$6:$I$13,5,FALSE),IMPOSTAZIONI!$B$25:$N$32,9,FALSE)))</f>
        <v/>
      </c>
      <c r="BV2652" s="20" t="str">
        <f>IF($N2652="","",IF(VLOOKUP(VLOOKUP($N2652,IMPOSTAZIONI!$E$6:$I$13,5,FALSE),IMPOSTAZIONI!$B$25:$N$32,12,FALSE)=0,"",VLOOKUP(VLOOKUP($N2652,IMPOSTAZIONI!$E$6:$I$13,5,FALSE),IMPOSTAZIONI!$B$25:$N$32,12,FALSE)))</f>
        <v/>
      </c>
      <c r="BW2652" s="221" t="str">
        <f t="shared" si="671"/>
        <v/>
      </c>
      <c r="BX2652" s="221" t="str">
        <f t="shared" si="672"/>
        <v/>
      </c>
      <c r="BY2652" s="221">
        <f t="shared" si="673"/>
        <v>0</v>
      </c>
      <c r="BZ2652" s="231">
        <f t="shared" si="674"/>
        <v>0</v>
      </c>
      <c r="CA2652" s="246">
        <f t="shared" si="675"/>
        <v>0</v>
      </c>
      <c r="CB2652" s="246">
        <f t="shared" si="676"/>
        <v>0</v>
      </c>
      <c r="CC2652" s="246" t="str">
        <f t="shared" si="677"/>
        <v/>
      </c>
      <c r="CD2652" s="246">
        <f t="shared" si="678"/>
        <v>5</v>
      </c>
      <c r="CE2652" s="246">
        <f t="shared" si="679"/>
        <v>0</v>
      </c>
      <c r="CF2652" s="276">
        <f t="shared" si="680"/>
        <v>0</v>
      </c>
      <c r="CG2652" s="277">
        <f t="shared" si="680"/>
        <v>0</v>
      </c>
      <c r="CH2652" s="277">
        <f t="shared" si="680"/>
        <v>0</v>
      </c>
      <c r="CI2652" s="278">
        <f t="shared" si="669"/>
        <v>0</v>
      </c>
      <c r="CJ2652" s="280">
        <f t="shared" si="681"/>
        <v>0</v>
      </c>
      <c r="CK2652" s="232">
        <f t="shared" si="682"/>
        <v>0</v>
      </c>
      <c r="CL2652" s="1"/>
    </row>
    <row r="2653" spans="1:90" ht="18" customHeight="1">
      <c r="A2653" s="1"/>
      <c r="B2653" s="1"/>
      <c r="C2653" s="314"/>
      <c r="D2653" s="287" t="str">
        <f t="shared" si="668"/>
        <v/>
      </c>
      <c r="E2653" s="449" t="str">
        <f t="shared" si="670"/>
        <v/>
      </c>
      <c r="F2653" s="450"/>
      <c r="G2653" s="451"/>
      <c r="H2653" s="452"/>
      <c r="I2653" s="453"/>
      <c r="J2653" s="453"/>
      <c r="K2653" s="453"/>
      <c r="L2653" s="453"/>
      <c r="M2653" s="454"/>
      <c r="N2653" s="455"/>
      <c r="O2653" s="456"/>
      <c r="P2653" s="456"/>
      <c r="Q2653" s="456"/>
      <c r="R2653" s="456"/>
      <c r="S2653" s="456"/>
      <c r="T2653" s="456"/>
      <c r="U2653" s="456"/>
      <c r="V2653" s="456"/>
      <c r="W2653" s="456"/>
      <c r="X2653" s="456"/>
      <c r="Y2653" s="456"/>
      <c r="Z2653" s="456"/>
      <c r="AA2653" s="456"/>
      <c r="AB2653" s="456"/>
      <c r="AC2653" s="456"/>
      <c r="AD2653" s="456"/>
      <c r="AE2653" s="457"/>
      <c r="AF2653" s="455"/>
      <c r="AG2653" s="456"/>
      <c r="AH2653" s="456"/>
      <c r="AI2653" s="456"/>
      <c r="AJ2653" s="456"/>
      <c r="AK2653" s="456"/>
      <c r="AL2653" s="456"/>
      <c r="AM2653" s="456"/>
      <c r="AN2653" s="457"/>
      <c r="AO2653" s="455"/>
      <c r="AP2653" s="456"/>
      <c r="AQ2653" s="456"/>
      <c r="AR2653" s="456"/>
      <c r="AS2653" s="456"/>
      <c r="AT2653" s="456"/>
      <c r="AU2653" s="456"/>
      <c r="AV2653" s="456"/>
      <c r="AW2653" s="456"/>
      <c r="AX2653" s="456"/>
      <c r="AY2653" s="456"/>
      <c r="AZ2653" s="456"/>
      <c r="BA2653" s="456"/>
      <c r="BB2653" s="456"/>
      <c r="BC2653" s="456"/>
      <c r="BD2653" s="456"/>
      <c r="BE2653" s="456"/>
      <c r="BF2653" s="456"/>
      <c r="BG2653" s="457"/>
      <c r="BH2653" s="458"/>
      <c r="BI2653" s="459"/>
      <c r="BJ2653" s="459"/>
      <c r="BK2653" s="459"/>
      <c r="BL2653" s="459"/>
      <c r="BM2653" s="460"/>
      <c r="BN2653" s="314"/>
      <c r="BO2653" s="314"/>
      <c r="BP2653" s="1"/>
      <c r="BQ2653" s="120">
        <f>IF($F$3="","",IF(N2653=$F$3,COUNTIF(BQ$23:BQ2652,"&gt;0")+1,0))</f>
        <v>0</v>
      </c>
      <c r="BR2653" s="1"/>
      <c r="BS2653" s="20" t="str">
        <f>IF($N2653="","",IF(VLOOKUP(VLOOKUP($N2653,IMPOSTAZIONI!$E$6:$I$13,5,FALSE),IMPOSTAZIONI!$B$25:$N$32,3,FALSE)=0,"",VLOOKUP(VLOOKUP($N2653,IMPOSTAZIONI!$E$6:$I$13,5,FALSE),IMPOSTAZIONI!$B$25:$N$32,3,FALSE)))</f>
        <v/>
      </c>
      <c r="BT2653" s="20" t="str">
        <f>IF($N2653="","",IF(VLOOKUP(VLOOKUP($N2653,IMPOSTAZIONI!$E$6:$I$13,5,FALSE),IMPOSTAZIONI!$B$25:$N$32,6,FALSE)=0,"",VLOOKUP(VLOOKUP($N2653,IMPOSTAZIONI!$E$6:$I$13,5,FALSE),IMPOSTAZIONI!$B$25:$N$32,6,FALSE)))</f>
        <v/>
      </c>
      <c r="BU2653" s="20" t="str">
        <f>IF($N2653="","",IF(VLOOKUP(VLOOKUP($N2653,IMPOSTAZIONI!$E$6:$I$13,5,FALSE),IMPOSTAZIONI!$B$25:$N$32,9,FALSE)=0,"",VLOOKUP(VLOOKUP($N2653,IMPOSTAZIONI!$E$6:$I$13,5,FALSE),IMPOSTAZIONI!$B$25:$N$32,9,FALSE)))</f>
        <v/>
      </c>
      <c r="BV2653" s="20" t="str">
        <f>IF($N2653="","",IF(VLOOKUP(VLOOKUP($N2653,IMPOSTAZIONI!$E$6:$I$13,5,FALSE),IMPOSTAZIONI!$B$25:$N$32,12,FALSE)=0,"",VLOOKUP(VLOOKUP($N2653,IMPOSTAZIONI!$E$6:$I$13,5,FALSE),IMPOSTAZIONI!$B$25:$N$32,12,FALSE)))</f>
        <v/>
      </c>
      <c r="BW2653" s="221" t="str">
        <f t="shared" si="671"/>
        <v/>
      </c>
      <c r="BX2653" s="221" t="str">
        <f t="shared" si="672"/>
        <v/>
      </c>
      <c r="BY2653" s="221">
        <f t="shared" si="673"/>
        <v>0</v>
      </c>
      <c r="BZ2653" s="231">
        <f t="shared" si="674"/>
        <v>0</v>
      </c>
      <c r="CA2653" s="246">
        <f t="shared" si="675"/>
        <v>0</v>
      </c>
      <c r="CB2653" s="246">
        <f t="shared" si="676"/>
        <v>0</v>
      </c>
      <c r="CC2653" s="246" t="str">
        <f t="shared" si="677"/>
        <v/>
      </c>
      <c r="CD2653" s="246">
        <f t="shared" si="678"/>
        <v>5</v>
      </c>
      <c r="CE2653" s="246">
        <f t="shared" si="679"/>
        <v>0</v>
      </c>
      <c r="CF2653" s="276">
        <f t="shared" si="680"/>
        <v>0</v>
      </c>
      <c r="CG2653" s="277">
        <f t="shared" si="680"/>
        <v>0</v>
      </c>
      <c r="CH2653" s="277">
        <f t="shared" si="680"/>
        <v>0</v>
      </c>
      <c r="CI2653" s="278">
        <f t="shared" si="669"/>
        <v>0</v>
      </c>
      <c r="CJ2653" s="280">
        <f t="shared" si="681"/>
        <v>0</v>
      </c>
      <c r="CK2653" s="232">
        <f t="shared" si="682"/>
        <v>0</v>
      </c>
      <c r="CL2653" s="1"/>
    </row>
    <row r="2654" spans="1:90" ht="18" customHeight="1">
      <c r="A2654" s="1"/>
      <c r="B2654" s="1"/>
      <c r="C2654" s="314"/>
      <c r="D2654" s="287" t="str">
        <f t="shared" si="668"/>
        <v/>
      </c>
      <c r="E2654" s="449" t="str">
        <f t="shared" si="670"/>
        <v/>
      </c>
      <c r="F2654" s="450"/>
      <c r="G2654" s="451"/>
      <c r="H2654" s="452"/>
      <c r="I2654" s="453"/>
      <c r="J2654" s="453"/>
      <c r="K2654" s="453"/>
      <c r="L2654" s="453"/>
      <c r="M2654" s="454"/>
      <c r="N2654" s="455"/>
      <c r="O2654" s="456"/>
      <c r="P2654" s="456"/>
      <c r="Q2654" s="456"/>
      <c r="R2654" s="456"/>
      <c r="S2654" s="456"/>
      <c r="T2654" s="456"/>
      <c r="U2654" s="456"/>
      <c r="V2654" s="456"/>
      <c r="W2654" s="456"/>
      <c r="X2654" s="456"/>
      <c r="Y2654" s="456"/>
      <c r="Z2654" s="456"/>
      <c r="AA2654" s="456"/>
      <c r="AB2654" s="456"/>
      <c r="AC2654" s="456"/>
      <c r="AD2654" s="456"/>
      <c r="AE2654" s="457"/>
      <c r="AF2654" s="455"/>
      <c r="AG2654" s="456"/>
      <c r="AH2654" s="456"/>
      <c r="AI2654" s="456"/>
      <c r="AJ2654" s="456"/>
      <c r="AK2654" s="456"/>
      <c r="AL2654" s="456"/>
      <c r="AM2654" s="456"/>
      <c r="AN2654" s="457"/>
      <c r="AO2654" s="455"/>
      <c r="AP2654" s="456"/>
      <c r="AQ2654" s="456"/>
      <c r="AR2654" s="456"/>
      <c r="AS2654" s="456"/>
      <c r="AT2654" s="456"/>
      <c r="AU2654" s="456"/>
      <c r="AV2654" s="456"/>
      <c r="AW2654" s="456"/>
      <c r="AX2654" s="456"/>
      <c r="AY2654" s="456"/>
      <c r="AZ2654" s="456"/>
      <c r="BA2654" s="456"/>
      <c r="BB2654" s="456"/>
      <c r="BC2654" s="456"/>
      <c r="BD2654" s="456"/>
      <c r="BE2654" s="456"/>
      <c r="BF2654" s="456"/>
      <c r="BG2654" s="457"/>
      <c r="BH2654" s="458"/>
      <c r="BI2654" s="459"/>
      <c r="BJ2654" s="459"/>
      <c r="BK2654" s="459"/>
      <c r="BL2654" s="459"/>
      <c r="BM2654" s="460"/>
      <c r="BN2654" s="314"/>
      <c r="BO2654" s="314"/>
      <c r="BP2654" s="1"/>
      <c r="BQ2654" s="120">
        <f>IF($F$3="","",IF(N2654=$F$3,COUNTIF(BQ$23:BQ2653,"&gt;0")+1,0))</f>
        <v>0</v>
      </c>
      <c r="BR2654" s="1"/>
      <c r="BS2654" s="20" t="str">
        <f>IF($N2654="","",IF(VLOOKUP(VLOOKUP($N2654,IMPOSTAZIONI!$E$6:$I$13,5,FALSE),IMPOSTAZIONI!$B$25:$N$32,3,FALSE)=0,"",VLOOKUP(VLOOKUP($N2654,IMPOSTAZIONI!$E$6:$I$13,5,FALSE),IMPOSTAZIONI!$B$25:$N$32,3,FALSE)))</f>
        <v/>
      </c>
      <c r="BT2654" s="20" t="str">
        <f>IF($N2654="","",IF(VLOOKUP(VLOOKUP($N2654,IMPOSTAZIONI!$E$6:$I$13,5,FALSE),IMPOSTAZIONI!$B$25:$N$32,6,FALSE)=0,"",VLOOKUP(VLOOKUP($N2654,IMPOSTAZIONI!$E$6:$I$13,5,FALSE),IMPOSTAZIONI!$B$25:$N$32,6,FALSE)))</f>
        <v/>
      </c>
      <c r="BU2654" s="20" t="str">
        <f>IF($N2654="","",IF(VLOOKUP(VLOOKUP($N2654,IMPOSTAZIONI!$E$6:$I$13,5,FALSE),IMPOSTAZIONI!$B$25:$N$32,9,FALSE)=0,"",VLOOKUP(VLOOKUP($N2654,IMPOSTAZIONI!$E$6:$I$13,5,FALSE),IMPOSTAZIONI!$B$25:$N$32,9,FALSE)))</f>
        <v/>
      </c>
      <c r="BV2654" s="20" t="str">
        <f>IF($N2654="","",IF(VLOOKUP(VLOOKUP($N2654,IMPOSTAZIONI!$E$6:$I$13,5,FALSE),IMPOSTAZIONI!$B$25:$N$32,12,FALSE)=0,"",VLOOKUP(VLOOKUP($N2654,IMPOSTAZIONI!$E$6:$I$13,5,FALSE),IMPOSTAZIONI!$B$25:$N$32,12,FALSE)))</f>
        <v/>
      </c>
      <c r="BW2654" s="221" t="str">
        <f t="shared" si="671"/>
        <v/>
      </c>
      <c r="BX2654" s="221" t="str">
        <f t="shared" si="672"/>
        <v/>
      </c>
      <c r="BY2654" s="221">
        <f t="shared" si="673"/>
        <v>0</v>
      </c>
      <c r="BZ2654" s="231">
        <f t="shared" si="674"/>
        <v>0</v>
      </c>
      <c r="CA2654" s="246">
        <f t="shared" si="675"/>
        <v>0</v>
      </c>
      <c r="CB2654" s="246">
        <f t="shared" si="676"/>
        <v>0</v>
      </c>
      <c r="CC2654" s="246" t="str">
        <f t="shared" si="677"/>
        <v/>
      </c>
      <c r="CD2654" s="246">
        <f t="shared" si="678"/>
        <v>5</v>
      </c>
      <c r="CE2654" s="246">
        <f t="shared" si="679"/>
        <v>0</v>
      </c>
      <c r="CF2654" s="276">
        <f t="shared" si="680"/>
        <v>0</v>
      </c>
      <c r="CG2654" s="277">
        <f t="shared" si="680"/>
        <v>0</v>
      </c>
      <c r="CH2654" s="277">
        <f t="shared" si="680"/>
        <v>0</v>
      </c>
      <c r="CI2654" s="278">
        <f t="shared" si="669"/>
        <v>0</v>
      </c>
      <c r="CJ2654" s="280">
        <f t="shared" si="681"/>
        <v>0</v>
      </c>
      <c r="CK2654" s="232">
        <f t="shared" si="682"/>
        <v>0</v>
      </c>
      <c r="CL2654" s="1"/>
    </row>
    <row r="2655" spans="1:90" ht="18" customHeight="1">
      <c r="A2655" s="1"/>
      <c r="B2655" s="1"/>
      <c r="C2655" s="314"/>
      <c r="D2655" s="287" t="str">
        <f t="shared" si="668"/>
        <v/>
      </c>
      <c r="E2655" s="449" t="str">
        <f t="shared" si="670"/>
        <v/>
      </c>
      <c r="F2655" s="450"/>
      <c r="G2655" s="451"/>
      <c r="H2655" s="452"/>
      <c r="I2655" s="453"/>
      <c r="J2655" s="453"/>
      <c r="K2655" s="453"/>
      <c r="L2655" s="453"/>
      <c r="M2655" s="454"/>
      <c r="N2655" s="455"/>
      <c r="O2655" s="456"/>
      <c r="P2655" s="456"/>
      <c r="Q2655" s="456"/>
      <c r="R2655" s="456"/>
      <c r="S2655" s="456"/>
      <c r="T2655" s="456"/>
      <c r="U2655" s="456"/>
      <c r="V2655" s="456"/>
      <c r="W2655" s="456"/>
      <c r="X2655" s="456"/>
      <c r="Y2655" s="456"/>
      <c r="Z2655" s="456"/>
      <c r="AA2655" s="456"/>
      <c r="AB2655" s="456"/>
      <c r="AC2655" s="456"/>
      <c r="AD2655" s="456"/>
      <c r="AE2655" s="457"/>
      <c r="AF2655" s="455"/>
      <c r="AG2655" s="456"/>
      <c r="AH2655" s="456"/>
      <c r="AI2655" s="456"/>
      <c r="AJ2655" s="456"/>
      <c r="AK2655" s="456"/>
      <c r="AL2655" s="456"/>
      <c r="AM2655" s="456"/>
      <c r="AN2655" s="457"/>
      <c r="AO2655" s="455"/>
      <c r="AP2655" s="456"/>
      <c r="AQ2655" s="456"/>
      <c r="AR2655" s="456"/>
      <c r="AS2655" s="456"/>
      <c r="AT2655" s="456"/>
      <c r="AU2655" s="456"/>
      <c r="AV2655" s="456"/>
      <c r="AW2655" s="456"/>
      <c r="AX2655" s="456"/>
      <c r="AY2655" s="456"/>
      <c r="AZ2655" s="456"/>
      <c r="BA2655" s="456"/>
      <c r="BB2655" s="456"/>
      <c r="BC2655" s="456"/>
      <c r="BD2655" s="456"/>
      <c r="BE2655" s="456"/>
      <c r="BF2655" s="456"/>
      <c r="BG2655" s="457"/>
      <c r="BH2655" s="458"/>
      <c r="BI2655" s="459"/>
      <c r="BJ2655" s="459"/>
      <c r="BK2655" s="459"/>
      <c r="BL2655" s="459"/>
      <c r="BM2655" s="460"/>
      <c r="BN2655" s="314"/>
      <c r="BO2655" s="314"/>
      <c r="BP2655" s="1"/>
      <c r="BQ2655" s="120">
        <f>IF($F$3="","",IF(N2655=$F$3,COUNTIF(BQ$23:BQ2654,"&gt;0")+1,0))</f>
        <v>0</v>
      </c>
      <c r="BR2655" s="1"/>
      <c r="BS2655" s="20" t="str">
        <f>IF($N2655="","",IF(VLOOKUP(VLOOKUP($N2655,IMPOSTAZIONI!$E$6:$I$13,5,FALSE),IMPOSTAZIONI!$B$25:$N$32,3,FALSE)=0,"",VLOOKUP(VLOOKUP($N2655,IMPOSTAZIONI!$E$6:$I$13,5,FALSE),IMPOSTAZIONI!$B$25:$N$32,3,FALSE)))</f>
        <v/>
      </c>
      <c r="BT2655" s="20" t="str">
        <f>IF($N2655="","",IF(VLOOKUP(VLOOKUP($N2655,IMPOSTAZIONI!$E$6:$I$13,5,FALSE),IMPOSTAZIONI!$B$25:$N$32,6,FALSE)=0,"",VLOOKUP(VLOOKUP($N2655,IMPOSTAZIONI!$E$6:$I$13,5,FALSE),IMPOSTAZIONI!$B$25:$N$32,6,FALSE)))</f>
        <v/>
      </c>
      <c r="BU2655" s="20" t="str">
        <f>IF($N2655="","",IF(VLOOKUP(VLOOKUP($N2655,IMPOSTAZIONI!$E$6:$I$13,5,FALSE),IMPOSTAZIONI!$B$25:$N$32,9,FALSE)=0,"",VLOOKUP(VLOOKUP($N2655,IMPOSTAZIONI!$E$6:$I$13,5,FALSE),IMPOSTAZIONI!$B$25:$N$32,9,FALSE)))</f>
        <v/>
      </c>
      <c r="BV2655" s="20" t="str">
        <f>IF($N2655="","",IF(VLOOKUP(VLOOKUP($N2655,IMPOSTAZIONI!$E$6:$I$13,5,FALSE),IMPOSTAZIONI!$B$25:$N$32,12,FALSE)=0,"",VLOOKUP(VLOOKUP($N2655,IMPOSTAZIONI!$E$6:$I$13,5,FALSE),IMPOSTAZIONI!$B$25:$N$32,12,FALSE)))</f>
        <v/>
      </c>
      <c r="BW2655" s="221" t="str">
        <f t="shared" si="671"/>
        <v/>
      </c>
      <c r="BX2655" s="221" t="str">
        <f t="shared" si="672"/>
        <v/>
      </c>
      <c r="BY2655" s="221">
        <f t="shared" si="673"/>
        <v>0</v>
      </c>
      <c r="BZ2655" s="231">
        <f t="shared" si="674"/>
        <v>0</v>
      </c>
      <c r="CA2655" s="246">
        <f t="shared" si="675"/>
        <v>0</v>
      </c>
      <c r="CB2655" s="246">
        <f t="shared" si="676"/>
        <v>0</v>
      </c>
      <c r="CC2655" s="246" t="str">
        <f t="shared" si="677"/>
        <v/>
      </c>
      <c r="CD2655" s="246">
        <f t="shared" si="678"/>
        <v>5</v>
      </c>
      <c r="CE2655" s="246">
        <f t="shared" si="679"/>
        <v>0</v>
      </c>
      <c r="CF2655" s="276">
        <f t="shared" si="680"/>
        <v>0</v>
      </c>
      <c r="CG2655" s="277">
        <f t="shared" si="680"/>
        <v>0</v>
      </c>
      <c r="CH2655" s="277">
        <f t="shared" si="680"/>
        <v>0</v>
      </c>
      <c r="CI2655" s="278">
        <f t="shared" si="669"/>
        <v>0</v>
      </c>
      <c r="CJ2655" s="280">
        <f t="shared" si="681"/>
        <v>0</v>
      </c>
      <c r="CK2655" s="232">
        <f t="shared" si="682"/>
        <v>0</v>
      </c>
      <c r="CL2655" s="1"/>
    </row>
    <row r="2656" spans="1:90" ht="18" customHeight="1">
      <c r="A2656" s="1"/>
      <c r="B2656" s="1"/>
      <c r="C2656" s="314"/>
      <c r="D2656" s="287" t="str">
        <f t="shared" si="668"/>
        <v/>
      </c>
      <c r="E2656" s="449" t="str">
        <f t="shared" si="670"/>
        <v/>
      </c>
      <c r="F2656" s="450"/>
      <c r="G2656" s="451"/>
      <c r="H2656" s="452"/>
      <c r="I2656" s="453"/>
      <c r="J2656" s="453"/>
      <c r="K2656" s="453"/>
      <c r="L2656" s="453"/>
      <c r="M2656" s="454"/>
      <c r="N2656" s="455"/>
      <c r="O2656" s="456"/>
      <c r="P2656" s="456"/>
      <c r="Q2656" s="456"/>
      <c r="R2656" s="456"/>
      <c r="S2656" s="456"/>
      <c r="T2656" s="456"/>
      <c r="U2656" s="456"/>
      <c r="V2656" s="456"/>
      <c r="W2656" s="456"/>
      <c r="X2656" s="456"/>
      <c r="Y2656" s="456"/>
      <c r="Z2656" s="456"/>
      <c r="AA2656" s="456"/>
      <c r="AB2656" s="456"/>
      <c r="AC2656" s="456"/>
      <c r="AD2656" s="456"/>
      <c r="AE2656" s="457"/>
      <c r="AF2656" s="455"/>
      <c r="AG2656" s="456"/>
      <c r="AH2656" s="456"/>
      <c r="AI2656" s="456"/>
      <c r="AJ2656" s="456"/>
      <c r="AK2656" s="456"/>
      <c r="AL2656" s="456"/>
      <c r="AM2656" s="456"/>
      <c r="AN2656" s="457"/>
      <c r="AO2656" s="455"/>
      <c r="AP2656" s="456"/>
      <c r="AQ2656" s="456"/>
      <c r="AR2656" s="456"/>
      <c r="AS2656" s="456"/>
      <c r="AT2656" s="456"/>
      <c r="AU2656" s="456"/>
      <c r="AV2656" s="456"/>
      <c r="AW2656" s="456"/>
      <c r="AX2656" s="456"/>
      <c r="AY2656" s="456"/>
      <c r="AZ2656" s="456"/>
      <c r="BA2656" s="456"/>
      <c r="BB2656" s="456"/>
      <c r="BC2656" s="456"/>
      <c r="BD2656" s="456"/>
      <c r="BE2656" s="456"/>
      <c r="BF2656" s="456"/>
      <c r="BG2656" s="457"/>
      <c r="BH2656" s="458"/>
      <c r="BI2656" s="459"/>
      <c r="BJ2656" s="459"/>
      <c r="BK2656" s="459"/>
      <c r="BL2656" s="459"/>
      <c r="BM2656" s="460"/>
      <c r="BN2656" s="314"/>
      <c r="BO2656" s="314"/>
      <c r="BP2656" s="1"/>
      <c r="BQ2656" s="120">
        <f>IF($F$3="","",IF(N2656=$F$3,COUNTIF(BQ$23:BQ2655,"&gt;0")+1,0))</f>
        <v>0</v>
      </c>
      <c r="BR2656" s="1"/>
      <c r="BS2656" s="20" t="str">
        <f>IF($N2656="","",IF(VLOOKUP(VLOOKUP($N2656,IMPOSTAZIONI!$E$6:$I$13,5,FALSE),IMPOSTAZIONI!$B$25:$N$32,3,FALSE)=0,"",VLOOKUP(VLOOKUP($N2656,IMPOSTAZIONI!$E$6:$I$13,5,FALSE),IMPOSTAZIONI!$B$25:$N$32,3,FALSE)))</f>
        <v/>
      </c>
      <c r="BT2656" s="20" t="str">
        <f>IF($N2656="","",IF(VLOOKUP(VLOOKUP($N2656,IMPOSTAZIONI!$E$6:$I$13,5,FALSE),IMPOSTAZIONI!$B$25:$N$32,6,FALSE)=0,"",VLOOKUP(VLOOKUP($N2656,IMPOSTAZIONI!$E$6:$I$13,5,FALSE),IMPOSTAZIONI!$B$25:$N$32,6,FALSE)))</f>
        <v/>
      </c>
      <c r="BU2656" s="20" t="str">
        <f>IF($N2656="","",IF(VLOOKUP(VLOOKUP($N2656,IMPOSTAZIONI!$E$6:$I$13,5,FALSE),IMPOSTAZIONI!$B$25:$N$32,9,FALSE)=0,"",VLOOKUP(VLOOKUP($N2656,IMPOSTAZIONI!$E$6:$I$13,5,FALSE),IMPOSTAZIONI!$B$25:$N$32,9,FALSE)))</f>
        <v/>
      </c>
      <c r="BV2656" s="20" t="str">
        <f>IF($N2656="","",IF(VLOOKUP(VLOOKUP($N2656,IMPOSTAZIONI!$E$6:$I$13,5,FALSE),IMPOSTAZIONI!$B$25:$N$32,12,FALSE)=0,"",VLOOKUP(VLOOKUP($N2656,IMPOSTAZIONI!$E$6:$I$13,5,FALSE),IMPOSTAZIONI!$B$25:$N$32,12,FALSE)))</f>
        <v/>
      </c>
      <c r="BW2656" s="221" t="str">
        <f t="shared" si="671"/>
        <v/>
      </c>
      <c r="BX2656" s="221" t="str">
        <f t="shared" si="672"/>
        <v/>
      </c>
      <c r="BY2656" s="221">
        <f t="shared" si="673"/>
        <v>0</v>
      </c>
      <c r="BZ2656" s="231">
        <f t="shared" si="674"/>
        <v>0</v>
      </c>
      <c r="CA2656" s="246">
        <f t="shared" si="675"/>
        <v>0</v>
      </c>
      <c r="CB2656" s="246">
        <f t="shared" si="676"/>
        <v>0</v>
      </c>
      <c r="CC2656" s="246" t="str">
        <f t="shared" si="677"/>
        <v/>
      </c>
      <c r="CD2656" s="246">
        <f t="shared" si="678"/>
        <v>5</v>
      </c>
      <c r="CE2656" s="246">
        <f t="shared" si="679"/>
        <v>0</v>
      </c>
      <c r="CF2656" s="276">
        <f t="shared" si="680"/>
        <v>0</v>
      </c>
      <c r="CG2656" s="277">
        <f t="shared" si="680"/>
        <v>0</v>
      </c>
      <c r="CH2656" s="277">
        <f t="shared" si="680"/>
        <v>0</v>
      </c>
      <c r="CI2656" s="278">
        <f t="shared" si="669"/>
        <v>0</v>
      </c>
      <c r="CJ2656" s="280">
        <f t="shared" si="681"/>
        <v>0</v>
      </c>
      <c r="CK2656" s="232">
        <f t="shared" si="682"/>
        <v>0</v>
      </c>
      <c r="CL2656" s="1"/>
    </row>
    <row r="2657" spans="1:90" ht="18" customHeight="1">
      <c r="A2657" s="1"/>
      <c r="B2657" s="1"/>
      <c r="C2657" s="314"/>
      <c r="D2657" s="287" t="str">
        <f t="shared" si="668"/>
        <v/>
      </c>
      <c r="E2657" s="449" t="str">
        <f t="shared" si="670"/>
        <v/>
      </c>
      <c r="F2657" s="450"/>
      <c r="G2657" s="451"/>
      <c r="H2657" s="452"/>
      <c r="I2657" s="453"/>
      <c r="J2657" s="453"/>
      <c r="K2657" s="453"/>
      <c r="L2657" s="453"/>
      <c r="M2657" s="454"/>
      <c r="N2657" s="455"/>
      <c r="O2657" s="456"/>
      <c r="P2657" s="456"/>
      <c r="Q2657" s="456"/>
      <c r="R2657" s="456"/>
      <c r="S2657" s="456"/>
      <c r="T2657" s="456"/>
      <c r="U2657" s="456"/>
      <c r="V2657" s="456"/>
      <c r="W2657" s="456"/>
      <c r="X2657" s="456"/>
      <c r="Y2657" s="456"/>
      <c r="Z2657" s="456"/>
      <c r="AA2657" s="456"/>
      <c r="AB2657" s="456"/>
      <c r="AC2657" s="456"/>
      <c r="AD2657" s="456"/>
      <c r="AE2657" s="457"/>
      <c r="AF2657" s="455"/>
      <c r="AG2657" s="456"/>
      <c r="AH2657" s="456"/>
      <c r="AI2657" s="456"/>
      <c r="AJ2657" s="456"/>
      <c r="AK2657" s="456"/>
      <c r="AL2657" s="456"/>
      <c r="AM2657" s="456"/>
      <c r="AN2657" s="457"/>
      <c r="AO2657" s="455"/>
      <c r="AP2657" s="456"/>
      <c r="AQ2657" s="456"/>
      <c r="AR2657" s="456"/>
      <c r="AS2657" s="456"/>
      <c r="AT2657" s="456"/>
      <c r="AU2657" s="456"/>
      <c r="AV2657" s="456"/>
      <c r="AW2657" s="456"/>
      <c r="AX2657" s="456"/>
      <c r="AY2657" s="456"/>
      <c r="AZ2657" s="456"/>
      <c r="BA2657" s="456"/>
      <c r="BB2657" s="456"/>
      <c r="BC2657" s="456"/>
      <c r="BD2657" s="456"/>
      <c r="BE2657" s="456"/>
      <c r="BF2657" s="456"/>
      <c r="BG2657" s="457"/>
      <c r="BH2657" s="458"/>
      <c r="BI2657" s="459"/>
      <c r="BJ2657" s="459"/>
      <c r="BK2657" s="459"/>
      <c r="BL2657" s="459"/>
      <c r="BM2657" s="460"/>
      <c r="BN2657" s="314"/>
      <c r="BO2657" s="314"/>
      <c r="BP2657" s="1"/>
      <c r="BQ2657" s="120">
        <f>IF($F$3="","",IF(N2657=$F$3,COUNTIF(BQ$23:BQ2656,"&gt;0")+1,0))</f>
        <v>0</v>
      </c>
      <c r="BR2657" s="1"/>
      <c r="BS2657" s="20" t="str">
        <f>IF($N2657="","",IF(VLOOKUP(VLOOKUP($N2657,IMPOSTAZIONI!$E$6:$I$13,5,FALSE),IMPOSTAZIONI!$B$25:$N$32,3,FALSE)=0,"",VLOOKUP(VLOOKUP($N2657,IMPOSTAZIONI!$E$6:$I$13,5,FALSE),IMPOSTAZIONI!$B$25:$N$32,3,FALSE)))</f>
        <v/>
      </c>
      <c r="BT2657" s="20" t="str">
        <f>IF($N2657="","",IF(VLOOKUP(VLOOKUP($N2657,IMPOSTAZIONI!$E$6:$I$13,5,FALSE),IMPOSTAZIONI!$B$25:$N$32,6,FALSE)=0,"",VLOOKUP(VLOOKUP($N2657,IMPOSTAZIONI!$E$6:$I$13,5,FALSE),IMPOSTAZIONI!$B$25:$N$32,6,FALSE)))</f>
        <v/>
      </c>
      <c r="BU2657" s="20" t="str">
        <f>IF($N2657="","",IF(VLOOKUP(VLOOKUP($N2657,IMPOSTAZIONI!$E$6:$I$13,5,FALSE),IMPOSTAZIONI!$B$25:$N$32,9,FALSE)=0,"",VLOOKUP(VLOOKUP($N2657,IMPOSTAZIONI!$E$6:$I$13,5,FALSE),IMPOSTAZIONI!$B$25:$N$32,9,FALSE)))</f>
        <v/>
      </c>
      <c r="BV2657" s="20" t="str">
        <f>IF($N2657="","",IF(VLOOKUP(VLOOKUP($N2657,IMPOSTAZIONI!$E$6:$I$13,5,FALSE),IMPOSTAZIONI!$B$25:$N$32,12,FALSE)=0,"",VLOOKUP(VLOOKUP($N2657,IMPOSTAZIONI!$E$6:$I$13,5,FALSE),IMPOSTAZIONI!$B$25:$N$32,12,FALSE)))</f>
        <v/>
      </c>
      <c r="BW2657" s="221" t="str">
        <f t="shared" si="671"/>
        <v/>
      </c>
      <c r="BX2657" s="221" t="str">
        <f t="shared" si="672"/>
        <v/>
      </c>
      <c r="BY2657" s="221">
        <f t="shared" si="673"/>
        <v>0</v>
      </c>
      <c r="BZ2657" s="231">
        <f t="shared" si="674"/>
        <v>0</v>
      </c>
      <c r="CA2657" s="246">
        <f t="shared" si="675"/>
        <v>0</v>
      </c>
      <c r="CB2657" s="246">
        <f t="shared" si="676"/>
        <v>0</v>
      </c>
      <c r="CC2657" s="246" t="str">
        <f t="shared" si="677"/>
        <v/>
      </c>
      <c r="CD2657" s="246">
        <f t="shared" si="678"/>
        <v>5</v>
      </c>
      <c r="CE2657" s="246">
        <f t="shared" si="679"/>
        <v>0</v>
      </c>
      <c r="CF2657" s="276">
        <f t="shared" si="680"/>
        <v>0</v>
      </c>
      <c r="CG2657" s="277">
        <f t="shared" si="680"/>
        <v>0</v>
      </c>
      <c r="CH2657" s="277">
        <f t="shared" si="680"/>
        <v>0</v>
      </c>
      <c r="CI2657" s="278">
        <f t="shared" si="669"/>
        <v>0</v>
      </c>
      <c r="CJ2657" s="280">
        <f t="shared" si="681"/>
        <v>0</v>
      </c>
      <c r="CK2657" s="232">
        <f t="shared" si="682"/>
        <v>0</v>
      </c>
      <c r="CL2657" s="1"/>
    </row>
    <row r="2658" spans="1:90" ht="18" customHeight="1">
      <c r="A2658" s="1"/>
      <c r="B2658" s="1"/>
      <c r="C2658" s="314"/>
      <c r="D2658" s="287" t="str">
        <f t="shared" si="668"/>
        <v/>
      </c>
      <c r="E2658" s="449" t="str">
        <f t="shared" si="670"/>
        <v/>
      </c>
      <c r="F2658" s="450"/>
      <c r="G2658" s="451"/>
      <c r="H2658" s="452"/>
      <c r="I2658" s="453"/>
      <c r="J2658" s="453"/>
      <c r="K2658" s="453"/>
      <c r="L2658" s="453"/>
      <c r="M2658" s="454"/>
      <c r="N2658" s="455"/>
      <c r="O2658" s="456"/>
      <c r="P2658" s="456"/>
      <c r="Q2658" s="456"/>
      <c r="R2658" s="456"/>
      <c r="S2658" s="456"/>
      <c r="T2658" s="456"/>
      <c r="U2658" s="456"/>
      <c r="V2658" s="456"/>
      <c r="W2658" s="456"/>
      <c r="X2658" s="456"/>
      <c r="Y2658" s="456"/>
      <c r="Z2658" s="456"/>
      <c r="AA2658" s="456"/>
      <c r="AB2658" s="456"/>
      <c r="AC2658" s="456"/>
      <c r="AD2658" s="456"/>
      <c r="AE2658" s="457"/>
      <c r="AF2658" s="455"/>
      <c r="AG2658" s="456"/>
      <c r="AH2658" s="456"/>
      <c r="AI2658" s="456"/>
      <c r="AJ2658" s="456"/>
      <c r="AK2658" s="456"/>
      <c r="AL2658" s="456"/>
      <c r="AM2658" s="456"/>
      <c r="AN2658" s="457"/>
      <c r="AO2658" s="455"/>
      <c r="AP2658" s="456"/>
      <c r="AQ2658" s="456"/>
      <c r="AR2658" s="456"/>
      <c r="AS2658" s="456"/>
      <c r="AT2658" s="456"/>
      <c r="AU2658" s="456"/>
      <c r="AV2658" s="456"/>
      <c r="AW2658" s="456"/>
      <c r="AX2658" s="456"/>
      <c r="AY2658" s="456"/>
      <c r="AZ2658" s="456"/>
      <c r="BA2658" s="456"/>
      <c r="BB2658" s="456"/>
      <c r="BC2658" s="456"/>
      <c r="BD2658" s="456"/>
      <c r="BE2658" s="456"/>
      <c r="BF2658" s="456"/>
      <c r="BG2658" s="457"/>
      <c r="BH2658" s="458"/>
      <c r="BI2658" s="459"/>
      <c r="BJ2658" s="459"/>
      <c r="BK2658" s="459"/>
      <c r="BL2658" s="459"/>
      <c r="BM2658" s="460"/>
      <c r="BN2658" s="314"/>
      <c r="BO2658" s="314"/>
      <c r="BP2658" s="1"/>
      <c r="BQ2658" s="120">
        <f>IF($F$3="","",IF(N2658=$F$3,COUNTIF(BQ$23:BQ2657,"&gt;0")+1,0))</f>
        <v>0</v>
      </c>
      <c r="BR2658" s="1"/>
      <c r="BS2658" s="20" t="str">
        <f>IF($N2658="","",IF(VLOOKUP(VLOOKUP($N2658,IMPOSTAZIONI!$E$6:$I$13,5,FALSE),IMPOSTAZIONI!$B$25:$N$32,3,FALSE)=0,"",VLOOKUP(VLOOKUP($N2658,IMPOSTAZIONI!$E$6:$I$13,5,FALSE),IMPOSTAZIONI!$B$25:$N$32,3,FALSE)))</f>
        <v/>
      </c>
      <c r="BT2658" s="20" t="str">
        <f>IF($N2658="","",IF(VLOOKUP(VLOOKUP($N2658,IMPOSTAZIONI!$E$6:$I$13,5,FALSE),IMPOSTAZIONI!$B$25:$N$32,6,FALSE)=0,"",VLOOKUP(VLOOKUP($N2658,IMPOSTAZIONI!$E$6:$I$13,5,FALSE),IMPOSTAZIONI!$B$25:$N$32,6,FALSE)))</f>
        <v/>
      </c>
      <c r="BU2658" s="20" t="str">
        <f>IF($N2658="","",IF(VLOOKUP(VLOOKUP($N2658,IMPOSTAZIONI!$E$6:$I$13,5,FALSE),IMPOSTAZIONI!$B$25:$N$32,9,FALSE)=0,"",VLOOKUP(VLOOKUP($N2658,IMPOSTAZIONI!$E$6:$I$13,5,FALSE),IMPOSTAZIONI!$B$25:$N$32,9,FALSE)))</f>
        <v/>
      </c>
      <c r="BV2658" s="20" t="str">
        <f>IF($N2658="","",IF(VLOOKUP(VLOOKUP($N2658,IMPOSTAZIONI!$E$6:$I$13,5,FALSE),IMPOSTAZIONI!$B$25:$N$32,12,FALSE)=0,"",VLOOKUP(VLOOKUP($N2658,IMPOSTAZIONI!$E$6:$I$13,5,FALSE),IMPOSTAZIONI!$B$25:$N$32,12,FALSE)))</f>
        <v/>
      </c>
      <c r="BW2658" s="221" t="str">
        <f t="shared" si="671"/>
        <v/>
      </c>
      <c r="BX2658" s="221" t="str">
        <f t="shared" si="672"/>
        <v/>
      </c>
      <c r="BY2658" s="221">
        <f t="shared" si="673"/>
        <v>0</v>
      </c>
      <c r="BZ2658" s="231">
        <f t="shared" si="674"/>
        <v>0</v>
      </c>
      <c r="CA2658" s="246">
        <f t="shared" si="675"/>
        <v>0</v>
      </c>
      <c r="CB2658" s="246">
        <f t="shared" si="676"/>
        <v>0</v>
      </c>
      <c r="CC2658" s="246" t="str">
        <f t="shared" si="677"/>
        <v/>
      </c>
      <c r="CD2658" s="246">
        <f t="shared" si="678"/>
        <v>5</v>
      </c>
      <c r="CE2658" s="246">
        <f t="shared" si="679"/>
        <v>0</v>
      </c>
      <c r="CF2658" s="276">
        <f t="shared" si="680"/>
        <v>0</v>
      </c>
      <c r="CG2658" s="277">
        <f t="shared" si="680"/>
        <v>0</v>
      </c>
      <c r="CH2658" s="277">
        <f t="shared" si="680"/>
        <v>0</v>
      </c>
      <c r="CI2658" s="278">
        <f t="shared" si="669"/>
        <v>0</v>
      </c>
      <c r="CJ2658" s="280">
        <f t="shared" si="681"/>
        <v>0</v>
      </c>
      <c r="CK2658" s="232">
        <f t="shared" si="682"/>
        <v>0</v>
      </c>
      <c r="CL2658" s="1"/>
    </row>
    <row r="2659" spans="1:90" ht="18" customHeight="1">
      <c r="A2659" s="1"/>
      <c r="B2659" s="1"/>
      <c r="C2659" s="314"/>
      <c r="D2659" s="287" t="str">
        <f t="shared" si="668"/>
        <v/>
      </c>
      <c r="E2659" s="449" t="str">
        <f t="shared" si="670"/>
        <v/>
      </c>
      <c r="F2659" s="450"/>
      <c r="G2659" s="451"/>
      <c r="H2659" s="452"/>
      <c r="I2659" s="453"/>
      <c r="J2659" s="453"/>
      <c r="K2659" s="453"/>
      <c r="L2659" s="453"/>
      <c r="M2659" s="454"/>
      <c r="N2659" s="455"/>
      <c r="O2659" s="456"/>
      <c r="P2659" s="456"/>
      <c r="Q2659" s="456"/>
      <c r="R2659" s="456"/>
      <c r="S2659" s="456"/>
      <c r="T2659" s="456"/>
      <c r="U2659" s="456"/>
      <c r="V2659" s="456"/>
      <c r="W2659" s="456"/>
      <c r="X2659" s="456"/>
      <c r="Y2659" s="456"/>
      <c r="Z2659" s="456"/>
      <c r="AA2659" s="456"/>
      <c r="AB2659" s="456"/>
      <c r="AC2659" s="456"/>
      <c r="AD2659" s="456"/>
      <c r="AE2659" s="457"/>
      <c r="AF2659" s="455"/>
      <c r="AG2659" s="456"/>
      <c r="AH2659" s="456"/>
      <c r="AI2659" s="456"/>
      <c r="AJ2659" s="456"/>
      <c r="AK2659" s="456"/>
      <c r="AL2659" s="456"/>
      <c r="AM2659" s="456"/>
      <c r="AN2659" s="457"/>
      <c r="AO2659" s="455"/>
      <c r="AP2659" s="456"/>
      <c r="AQ2659" s="456"/>
      <c r="AR2659" s="456"/>
      <c r="AS2659" s="456"/>
      <c r="AT2659" s="456"/>
      <c r="AU2659" s="456"/>
      <c r="AV2659" s="456"/>
      <c r="AW2659" s="456"/>
      <c r="AX2659" s="456"/>
      <c r="AY2659" s="456"/>
      <c r="AZ2659" s="456"/>
      <c r="BA2659" s="456"/>
      <c r="BB2659" s="456"/>
      <c r="BC2659" s="456"/>
      <c r="BD2659" s="456"/>
      <c r="BE2659" s="456"/>
      <c r="BF2659" s="456"/>
      <c r="BG2659" s="457"/>
      <c r="BH2659" s="458"/>
      <c r="BI2659" s="459"/>
      <c r="BJ2659" s="459"/>
      <c r="BK2659" s="459"/>
      <c r="BL2659" s="459"/>
      <c r="BM2659" s="460"/>
      <c r="BN2659" s="314"/>
      <c r="BO2659" s="314"/>
      <c r="BP2659" s="1"/>
      <c r="BQ2659" s="120">
        <f>IF($F$3="","",IF(N2659=$F$3,COUNTIF(BQ$23:BQ2658,"&gt;0")+1,0))</f>
        <v>0</v>
      </c>
      <c r="BR2659" s="1"/>
      <c r="BS2659" s="20" t="str">
        <f>IF($N2659="","",IF(VLOOKUP(VLOOKUP($N2659,IMPOSTAZIONI!$E$6:$I$13,5,FALSE),IMPOSTAZIONI!$B$25:$N$32,3,FALSE)=0,"",VLOOKUP(VLOOKUP($N2659,IMPOSTAZIONI!$E$6:$I$13,5,FALSE),IMPOSTAZIONI!$B$25:$N$32,3,FALSE)))</f>
        <v/>
      </c>
      <c r="BT2659" s="20" t="str">
        <f>IF($N2659="","",IF(VLOOKUP(VLOOKUP($N2659,IMPOSTAZIONI!$E$6:$I$13,5,FALSE),IMPOSTAZIONI!$B$25:$N$32,6,FALSE)=0,"",VLOOKUP(VLOOKUP($N2659,IMPOSTAZIONI!$E$6:$I$13,5,FALSE),IMPOSTAZIONI!$B$25:$N$32,6,FALSE)))</f>
        <v/>
      </c>
      <c r="BU2659" s="20" t="str">
        <f>IF($N2659="","",IF(VLOOKUP(VLOOKUP($N2659,IMPOSTAZIONI!$E$6:$I$13,5,FALSE),IMPOSTAZIONI!$B$25:$N$32,9,FALSE)=0,"",VLOOKUP(VLOOKUP($N2659,IMPOSTAZIONI!$E$6:$I$13,5,FALSE),IMPOSTAZIONI!$B$25:$N$32,9,FALSE)))</f>
        <v/>
      </c>
      <c r="BV2659" s="20" t="str">
        <f>IF($N2659="","",IF(VLOOKUP(VLOOKUP($N2659,IMPOSTAZIONI!$E$6:$I$13,5,FALSE),IMPOSTAZIONI!$B$25:$N$32,12,FALSE)=0,"",VLOOKUP(VLOOKUP($N2659,IMPOSTAZIONI!$E$6:$I$13,5,FALSE),IMPOSTAZIONI!$B$25:$N$32,12,FALSE)))</f>
        <v/>
      </c>
      <c r="BW2659" s="221" t="str">
        <f t="shared" si="671"/>
        <v/>
      </c>
      <c r="BX2659" s="221" t="str">
        <f t="shared" si="672"/>
        <v/>
      </c>
      <c r="BY2659" s="221">
        <f t="shared" si="673"/>
        <v>0</v>
      </c>
      <c r="BZ2659" s="231">
        <f t="shared" si="674"/>
        <v>0</v>
      </c>
      <c r="CA2659" s="246">
        <f t="shared" si="675"/>
        <v>0</v>
      </c>
      <c r="CB2659" s="246">
        <f t="shared" si="676"/>
        <v>0</v>
      </c>
      <c r="CC2659" s="246" t="str">
        <f t="shared" si="677"/>
        <v/>
      </c>
      <c r="CD2659" s="246">
        <f t="shared" si="678"/>
        <v>5</v>
      </c>
      <c r="CE2659" s="246">
        <f t="shared" si="679"/>
        <v>0</v>
      </c>
      <c r="CF2659" s="276">
        <f t="shared" si="680"/>
        <v>0</v>
      </c>
      <c r="CG2659" s="277">
        <f t="shared" si="680"/>
        <v>0</v>
      </c>
      <c r="CH2659" s="277">
        <f t="shared" si="680"/>
        <v>0</v>
      </c>
      <c r="CI2659" s="278">
        <f t="shared" si="669"/>
        <v>0</v>
      </c>
      <c r="CJ2659" s="280">
        <f t="shared" si="681"/>
        <v>0</v>
      </c>
      <c r="CK2659" s="232">
        <f t="shared" si="682"/>
        <v>0</v>
      </c>
      <c r="CL2659" s="1"/>
    </row>
    <row r="2660" spans="1:90" ht="18" customHeight="1">
      <c r="A2660" s="1"/>
      <c r="B2660" s="1"/>
      <c r="C2660" s="314"/>
      <c r="D2660" s="287" t="str">
        <f t="shared" si="668"/>
        <v/>
      </c>
      <c r="E2660" s="449" t="str">
        <f t="shared" si="670"/>
        <v/>
      </c>
      <c r="F2660" s="450"/>
      <c r="G2660" s="451"/>
      <c r="H2660" s="452"/>
      <c r="I2660" s="453"/>
      <c r="J2660" s="453"/>
      <c r="K2660" s="453"/>
      <c r="L2660" s="453"/>
      <c r="M2660" s="454"/>
      <c r="N2660" s="455"/>
      <c r="O2660" s="456"/>
      <c r="P2660" s="456"/>
      <c r="Q2660" s="456"/>
      <c r="R2660" s="456"/>
      <c r="S2660" s="456"/>
      <c r="T2660" s="456"/>
      <c r="U2660" s="456"/>
      <c r="V2660" s="456"/>
      <c r="W2660" s="456"/>
      <c r="X2660" s="456"/>
      <c r="Y2660" s="456"/>
      <c r="Z2660" s="456"/>
      <c r="AA2660" s="456"/>
      <c r="AB2660" s="456"/>
      <c r="AC2660" s="456"/>
      <c r="AD2660" s="456"/>
      <c r="AE2660" s="457"/>
      <c r="AF2660" s="455"/>
      <c r="AG2660" s="456"/>
      <c r="AH2660" s="456"/>
      <c r="AI2660" s="456"/>
      <c r="AJ2660" s="456"/>
      <c r="AK2660" s="456"/>
      <c r="AL2660" s="456"/>
      <c r="AM2660" s="456"/>
      <c r="AN2660" s="457"/>
      <c r="AO2660" s="455"/>
      <c r="AP2660" s="456"/>
      <c r="AQ2660" s="456"/>
      <c r="AR2660" s="456"/>
      <c r="AS2660" s="456"/>
      <c r="AT2660" s="456"/>
      <c r="AU2660" s="456"/>
      <c r="AV2660" s="456"/>
      <c r="AW2660" s="456"/>
      <c r="AX2660" s="456"/>
      <c r="AY2660" s="456"/>
      <c r="AZ2660" s="456"/>
      <c r="BA2660" s="456"/>
      <c r="BB2660" s="456"/>
      <c r="BC2660" s="456"/>
      <c r="BD2660" s="456"/>
      <c r="BE2660" s="456"/>
      <c r="BF2660" s="456"/>
      <c r="BG2660" s="457"/>
      <c r="BH2660" s="458"/>
      <c r="BI2660" s="459"/>
      <c r="BJ2660" s="459"/>
      <c r="BK2660" s="459"/>
      <c r="BL2660" s="459"/>
      <c r="BM2660" s="460"/>
      <c r="BN2660" s="314"/>
      <c r="BO2660" s="314"/>
      <c r="BP2660" s="1"/>
      <c r="BQ2660" s="120">
        <f>IF($F$3="","",IF(N2660=$F$3,COUNTIF(BQ$23:BQ2659,"&gt;0")+1,0))</f>
        <v>0</v>
      </c>
      <c r="BR2660" s="1"/>
      <c r="BS2660" s="20" t="str">
        <f>IF($N2660="","",IF(VLOOKUP(VLOOKUP($N2660,IMPOSTAZIONI!$E$6:$I$13,5,FALSE),IMPOSTAZIONI!$B$25:$N$32,3,FALSE)=0,"",VLOOKUP(VLOOKUP($N2660,IMPOSTAZIONI!$E$6:$I$13,5,FALSE),IMPOSTAZIONI!$B$25:$N$32,3,FALSE)))</f>
        <v/>
      </c>
      <c r="BT2660" s="20" t="str">
        <f>IF($N2660="","",IF(VLOOKUP(VLOOKUP($N2660,IMPOSTAZIONI!$E$6:$I$13,5,FALSE),IMPOSTAZIONI!$B$25:$N$32,6,FALSE)=0,"",VLOOKUP(VLOOKUP($N2660,IMPOSTAZIONI!$E$6:$I$13,5,FALSE),IMPOSTAZIONI!$B$25:$N$32,6,FALSE)))</f>
        <v/>
      </c>
      <c r="BU2660" s="20" t="str">
        <f>IF($N2660="","",IF(VLOOKUP(VLOOKUP($N2660,IMPOSTAZIONI!$E$6:$I$13,5,FALSE),IMPOSTAZIONI!$B$25:$N$32,9,FALSE)=0,"",VLOOKUP(VLOOKUP($N2660,IMPOSTAZIONI!$E$6:$I$13,5,FALSE),IMPOSTAZIONI!$B$25:$N$32,9,FALSE)))</f>
        <v/>
      </c>
      <c r="BV2660" s="20" t="str">
        <f>IF($N2660="","",IF(VLOOKUP(VLOOKUP($N2660,IMPOSTAZIONI!$E$6:$I$13,5,FALSE),IMPOSTAZIONI!$B$25:$N$32,12,FALSE)=0,"",VLOOKUP(VLOOKUP($N2660,IMPOSTAZIONI!$E$6:$I$13,5,FALSE),IMPOSTAZIONI!$B$25:$N$32,12,FALSE)))</f>
        <v/>
      </c>
      <c r="BW2660" s="221" t="str">
        <f t="shared" si="671"/>
        <v/>
      </c>
      <c r="BX2660" s="221" t="str">
        <f t="shared" si="672"/>
        <v/>
      </c>
      <c r="BY2660" s="221">
        <f t="shared" si="673"/>
        <v>0</v>
      </c>
      <c r="BZ2660" s="231">
        <f t="shared" si="674"/>
        <v>0</v>
      </c>
      <c r="CA2660" s="246">
        <f t="shared" si="675"/>
        <v>0</v>
      </c>
      <c r="CB2660" s="246">
        <f t="shared" si="676"/>
        <v>0</v>
      </c>
      <c r="CC2660" s="246" t="str">
        <f t="shared" si="677"/>
        <v/>
      </c>
      <c r="CD2660" s="246">
        <f t="shared" si="678"/>
        <v>5</v>
      </c>
      <c r="CE2660" s="246">
        <f t="shared" si="679"/>
        <v>0</v>
      </c>
      <c r="CF2660" s="276">
        <f t="shared" si="680"/>
        <v>0</v>
      </c>
      <c r="CG2660" s="277">
        <f t="shared" si="680"/>
        <v>0</v>
      </c>
      <c r="CH2660" s="277">
        <f t="shared" si="680"/>
        <v>0</v>
      </c>
      <c r="CI2660" s="278">
        <f t="shared" si="669"/>
        <v>0</v>
      </c>
      <c r="CJ2660" s="280">
        <f t="shared" si="681"/>
        <v>0</v>
      </c>
      <c r="CK2660" s="232">
        <f t="shared" si="682"/>
        <v>0</v>
      </c>
      <c r="CL2660" s="1"/>
    </row>
    <row r="2661" spans="1:90" ht="18" customHeight="1">
      <c r="A2661" s="1"/>
      <c r="B2661" s="1"/>
      <c r="C2661" s="314"/>
      <c r="D2661" s="287" t="str">
        <f t="shared" si="668"/>
        <v/>
      </c>
      <c r="E2661" s="449" t="str">
        <f t="shared" si="670"/>
        <v/>
      </c>
      <c r="F2661" s="450"/>
      <c r="G2661" s="451"/>
      <c r="H2661" s="452"/>
      <c r="I2661" s="453"/>
      <c r="J2661" s="453"/>
      <c r="K2661" s="453"/>
      <c r="L2661" s="453"/>
      <c r="M2661" s="454"/>
      <c r="N2661" s="455"/>
      <c r="O2661" s="456"/>
      <c r="P2661" s="456"/>
      <c r="Q2661" s="456"/>
      <c r="R2661" s="456"/>
      <c r="S2661" s="456"/>
      <c r="T2661" s="456"/>
      <c r="U2661" s="456"/>
      <c r="V2661" s="456"/>
      <c r="W2661" s="456"/>
      <c r="X2661" s="456"/>
      <c r="Y2661" s="456"/>
      <c r="Z2661" s="456"/>
      <c r="AA2661" s="456"/>
      <c r="AB2661" s="456"/>
      <c r="AC2661" s="456"/>
      <c r="AD2661" s="456"/>
      <c r="AE2661" s="457"/>
      <c r="AF2661" s="455"/>
      <c r="AG2661" s="456"/>
      <c r="AH2661" s="456"/>
      <c r="AI2661" s="456"/>
      <c r="AJ2661" s="456"/>
      <c r="AK2661" s="456"/>
      <c r="AL2661" s="456"/>
      <c r="AM2661" s="456"/>
      <c r="AN2661" s="457"/>
      <c r="AO2661" s="455"/>
      <c r="AP2661" s="456"/>
      <c r="AQ2661" s="456"/>
      <c r="AR2661" s="456"/>
      <c r="AS2661" s="456"/>
      <c r="AT2661" s="456"/>
      <c r="AU2661" s="456"/>
      <c r="AV2661" s="456"/>
      <c r="AW2661" s="456"/>
      <c r="AX2661" s="456"/>
      <c r="AY2661" s="456"/>
      <c r="AZ2661" s="456"/>
      <c r="BA2661" s="456"/>
      <c r="BB2661" s="456"/>
      <c r="BC2661" s="456"/>
      <c r="BD2661" s="456"/>
      <c r="BE2661" s="456"/>
      <c r="BF2661" s="456"/>
      <c r="BG2661" s="457"/>
      <c r="BH2661" s="458"/>
      <c r="BI2661" s="459"/>
      <c r="BJ2661" s="459"/>
      <c r="BK2661" s="459"/>
      <c r="BL2661" s="459"/>
      <c r="BM2661" s="460"/>
      <c r="BN2661" s="314"/>
      <c r="BO2661" s="314"/>
      <c r="BP2661" s="1"/>
      <c r="BQ2661" s="120">
        <f>IF($F$3="","",IF(N2661=$F$3,COUNTIF(BQ$23:BQ2660,"&gt;0")+1,0))</f>
        <v>0</v>
      </c>
      <c r="BR2661" s="1"/>
      <c r="BS2661" s="20" t="str">
        <f>IF($N2661="","",IF(VLOOKUP(VLOOKUP($N2661,IMPOSTAZIONI!$E$6:$I$13,5,FALSE),IMPOSTAZIONI!$B$25:$N$32,3,FALSE)=0,"",VLOOKUP(VLOOKUP($N2661,IMPOSTAZIONI!$E$6:$I$13,5,FALSE),IMPOSTAZIONI!$B$25:$N$32,3,FALSE)))</f>
        <v/>
      </c>
      <c r="BT2661" s="20" t="str">
        <f>IF($N2661="","",IF(VLOOKUP(VLOOKUP($N2661,IMPOSTAZIONI!$E$6:$I$13,5,FALSE),IMPOSTAZIONI!$B$25:$N$32,6,FALSE)=0,"",VLOOKUP(VLOOKUP($N2661,IMPOSTAZIONI!$E$6:$I$13,5,FALSE),IMPOSTAZIONI!$B$25:$N$32,6,FALSE)))</f>
        <v/>
      </c>
      <c r="BU2661" s="20" t="str">
        <f>IF($N2661="","",IF(VLOOKUP(VLOOKUP($N2661,IMPOSTAZIONI!$E$6:$I$13,5,FALSE),IMPOSTAZIONI!$B$25:$N$32,9,FALSE)=0,"",VLOOKUP(VLOOKUP($N2661,IMPOSTAZIONI!$E$6:$I$13,5,FALSE),IMPOSTAZIONI!$B$25:$N$32,9,FALSE)))</f>
        <v/>
      </c>
      <c r="BV2661" s="20" t="str">
        <f>IF($N2661="","",IF(VLOOKUP(VLOOKUP($N2661,IMPOSTAZIONI!$E$6:$I$13,5,FALSE),IMPOSTAZIONI!$B$25:$N$32,12,FALSE)=0,"",VLOOKUP(VLOOKUP($N2661,IMPOSTAZIONI!$E$6:$I$13,5,FALSE),IMPOSTAZIONI!$B$25:$N$32,12,FALSE)))</f>
        <v/>
      </c>
      <c r="BW2661" s="221" t="str">
        <f t="shared" si="671"/>
        <v/>
      </c>
      <c r="BX2661" s="221" t="str">
        <f t="shared" si="672"/>
        <v/>
      </c>
      <c r="BY2661" s="221">
        <f t="shared" si="673"/>
        <v>0</v>
      </c>
      <c r="BZ2661" s="231">
        <f t="shared" si="674"/>
        <v>0</v>
      </c>
      <c r="CA2661" s="246">
        <f t="shared" si="675"/>
        <v>0</v>
      </c>
      <c r="CB2661" s="246">
        <f t="shared" si="676"/>
        <v>0</v>
      </c>
      <c r="CC2661" s="246" t="str">
        <f t="shared" si="677"/>
        <v/>
      </c>
      <c r="CD2661" s="246">
        <f t="shared" si="678"/>
        <v>5</v>
      </c>
      <c r="CE2661" s="246">
        <f t="shared" si="679"/>
        <v>0</v>
      </c>
      <c r="CF2661" s="276">
        <f t="shared" si="680"/>
        <v>0</v>
      </c>
      <c r="CG2661" s="277">
        <f t="shared" si="680"/>
        <v>0</v>
      </c>
      <c r="CH2661" s="277">
        <f t="shared" si="680"/>
        <v>0</v>
      </c>
      <c r="CI2661" s="278">
        <f t="shared" si="669"/>
        <v>0</v>
      </c>
      <c r="CJ2661" s="280">
        <f t="shared" si="681"/>
        <v>0</v>
      </c>
      <c r="CK2661" s="232">
        <f t="shared" si="682"/>
        <v>0</v>
      </c>
      <c r="CL2661" s="1"/>
    </row>
    <row r="2662" spans="1:90" ht="18" customHeight="1">
      <c r="A2662" s="1"/>
      <c r="B2662" s="1"/>
      <c r="C2662" s="314"/>
      <c r="D2662" s="287" t="str">
        <f t="shared" si="668"/>
        <v/>
      </c>
      <c r="E2662" s="449" t="str">
        <f t="shared" si="670"/>
        <v/>
      </c>
      <c r="F2662" s="450"/>
      <c r="G2662" s="451"/>
      <c r="H2662" s="452"/>
      <c r="I2662" s="453"/>
      <c r="J2662" s="453"/>
      <c r="K2662" s="453"/>
      <c r="L2662" s="453"/>
      <c r="M2662" s="454"/>
      <c r="N2662" s="455"/>
      <c r="O2662" s="456"/>
      <c r="P2662" s="456"/>
      <c r="Q2662" s="456"/>
      <c r="R2662" s="456"/>
      <c r="S2662" s="456"/>
      <c r="T2662" s="456"/>
      <c r="U2662" s="456"/>
      <c r="V2662" s="456"/>
      <c r="W2662" s="456"/>
      <c r="X2662" s="456"/>
      <c r="Y2662" s="456"/>
      <c r="Z2662" s="456"/>
      <c r="AA2662" s="456"/>
      <c r="AB2662" s="456"/>
      <c r="AC2662" s="456"/>
      <c r="AD2662" s="456"/>
      <c r="AE2662" s="457"/>
      <c r="AF2662" s="455"/>
      <c r="AG2662" s="456"/>
      <c r="AH2662" s="456"/>
      <c r="AI2662" s="456"/>
      <c r="AJ2662" s="456"/>
      <c r="AK2662" s="456"/>
      <c r="AL2662" s="456"/>
      <c r="AM2662" s="456"/>
      <c r="AN2662" s="457"/>
      <c r="AO2662" s="455"/>
      <c r="AP2662" s="456"/>
      <c r="AQ2662" s="456"/>
      <c r="AR2662" s="456"/>
      <c r="AS2662" s="456"/>
      <c r="AT2662" s="456"/>
      <c r="AU2662" s="456"/>
      <c r="AV2662" s="456"/>
      <c r="AW2662" s="456"/>
      <c r="AX2662" s="456"/>
      <c r="AY2662" s="456"/>
      <c r="AZ2662" s="456"/>
      <c r="BA2662" s="456"/>
      <c r="BB2662" s="456"/>
      <c r="BC2662" s="456"/>
      <c r="BD2662" s="456"/>
      <c r="BE2662" s="456"/>
      <c r="BF2662" s="456"/>
      <c r="BG2662" s="457"/>
      <c r="BH2662" s="458"/>
      <c r="BI2662" s="459"/>
      <c r="BJ2662" s="459"/>
      <c r="BK2662" s="459"/>
      <c r="BL2662" s="459"/>
      <c r="BM2662" s="460"/>
      <c r="BN2662" s="314"/>
      <c r="BO2662" s="314"/>
      <c r="BP2662" s="1"/>
      <c r="BQ2662" s="120">
        <f>IF($F$3="","",IF(N2662=$F$3,COUNTIF(BQ$23:BQ2661,"&gt;0")+1,0))</f>
        <v>0</v>
      </c>
      <c r="BR2662" s="1"/>
      <c r="BS2662" s="20" t="str">
        <f>IF($N2662="","",IF(VLOOKUP(VLOOKUP($N2662,IMPOSTAZIONI!$E$6:$I$13,5,FALSE),IMPOSTAZIONI!$B$25:$N$32,3,FALSE)=0,"",VLOOKUP(VLOOKUP($N2662,IMPOSTAZIONI!$E$6:$I$13,5,FALSE),IMPOSTAZIONI!$B$25:$N$32,3,FALSE)))</f>
        <v/>
      </c>
      <c r="BT2662" s="20" t="str">
        <f>IF($N2662="","",IF(VLOOKUP(VLOOKUP($N2662,IMPOSTAZIONI!$E$6:$I$13,5,FALSE),IMPOSTAZIONI!$B$25:$N$32,6,FALSE)=0,"",VLOOKUP(VLOOKUP($N2662,IMPOSTAZIONI!$E$6:$I$13,5,FALSE),IMPOSTAZIONI!$B$25:$N$32,6,FALSE)))</f>
        <v/>
      </c>
      <c r="BU2662" s="20" t="str">
        <f>IF($N2662="","",IF(VLOOKUP(VLOOKUP($N2662,IMPOSTAZIONI!$E$6:$I$13,5,FALSE),IMPOSTAZIONI!$B$25:$N$32,9,FALSE)=0,"",VLOOKUP(VLOOKUP($N2662,IMPOSTAZIONI!$E$6:$I$13,5,FALSE),IMPOSTAZIONI!$B$25:$N$32,9,FALSE)))</f>
        <v/>
      </c>
      <c r="BV2662" s="20" t="str">
        <f>IF($N2662="","",IF(VLOOKUP(VLOOKUP($N2662,IMPOSTAZIONI!$E$6:$I$13,5,FALSE),IMPOSTAZIONI!$B$25:$N$32,12,FALSE)=0,"",VLOOKUP(VLOOKUP($N2662,IMPOSTAZIONI!$E$6:$I$13,5,FALSE),IMPOSTAZIONI!$B$25:$N$32,12,FALSE)))</f>
        <v/>
      </c>
      <c r="BW2662" s="221" t="str">
        <f t="shared" si="671"/>
        <v/>
      </c>
      <c r="BX2662" s="221" t="str">
        <f t="shared" si="672"/>
        <v/>
      </c>
      <c r="BY2662" s="221">
        <f t="shared" si="673"/>
        <v>0</v>
      </c>
      <c r="BZ2662" s="231">
        <f t="shared" si="674"/>
        <v>0</v>
      </c>
      <c r="CA2662" s="246">
        <f t="shared" si="675"/>
        <v>0</v>
      </c>
      <c r="CB2662" s="246">
        <f t="shared" si="676"/>
        <v>0</v>
      </c>
      <c r="CC2662" s="246" t="str">
        <f t="shared" si="677"/>
        <v/>
      </c>
      <c r="CD2662" s="246">
        <f t="shared" si="678"/>
        <v>5</v>
      </c>
      <c r="CE2662" s="246">
        <f t="shared" si="679"/>
        <v>0</v>
      </c>
      <c r="CF2662" s="276">
        <f t="shared" si="680"/>
        <v>0</v>
      </c>
      <c r="CG2662" s="277">
        <f t="shared" si="680"/>
        <v>0</v>
      </c>
      <c r="CH2662" s="277">
        <f t="shared" si="680"/>
        <v>0</v>
      </c>
      <c r="CI2662" s="278">
        <f t="shared" si="669"/>
        <v>0</v>
      </c>
      <c r="CJ2662" s="280">
        <f t="shared" si="681"/>
        <v>0</v>
      </c>
      <c r="CK2662" s="232">
        <f t="shared" si="682"/>
        <v>0</v>
      </c>
      <c r="CL2662" s="1"/>
    </row>
    <row r="2663" spans="1:90" ht="18" customHeight="1">
      <c r="A2663" s="1"/>
      <c r="B2663" s="1"/>
      <c r="C2663" s="314"/>
      <c r="D2663" s="287" t="str">
        <f t="shared" si="668"/>
        <v/>
      </c>
      <c r="E2663" s="449" t="str">
        <f t="shared" si="670"/>
        <v/>
      </c>
      <c r="F2663" s="450"/>
      <c r="G2663" s="451"/>
      <c r="H2663" s="452"/>
      <c r="I2663" s="453"/>
      <c r="J2663" s="453"/>
      <c r="K2663" s="453"/>
      <c r="L2663" s="453"/>
      <c r="M2663" s="454"/>
      <c r="N2663" s="455"/>
      <c r="O2663" s="456"/>
      <c r="P2663" s="456"/>
      <c r="Q2663" s="456"/>
      <c r="R2663" s="456"/>
      <c r="S2663" s="456"/>
      <c r="T2663" s="456"/>
      <c r="U2663" s="456"/>
      <c r="V2663" s="456"/>
      <c r="W2663" s="456"/>
      <c r="X2663" s="456"/>
      <c r="Y2663" s="456"/>
      <c r="Z2663" s="456"/>
      <c r="AA2663" s="456"/>
      <c r="AB2663" s="456"/>
      <c r="AC2663" s="456"/>
      <c r="AD2663" s="456"/>
      <c r="AE2663" s="457"/>
      <c r="AF2663" s="455"/>
      <c r="AG2663" s="456"/>
      <c r="AH2663" s="456"/>
      <c r="AI2663" s="456"/>
      <c r="AJ2663" s="456"/>
      <c r="AK2663" s="456"/>
      <c r="AL2663" s="456"/>
      <c r="AM2663" s="456"/>
      <c r="AN2663" s="457"/>
      <c r="AO2663" s="455"/>
      <c r="AP2663" s="456"/>
      <c r="AQ2663" s="456"/>
      <c r="AR2663" s="456"/>
      <c r="AS2663" s="456"/>
      <c r="AT2663" s="456"/>
      <c r="AU2663" s="456"/>
      <c r="AV2663" s="456"/>
      <c r="AW2663" s="456"/>
      <c r="AX2663" s="456"/>
      <c r="AY2663" s="456"/>
      <c r="AZ2663" s="456"/>
      <c r="BA2663" s="456"/>
      <c r="BB2663" s="456"/>
      <c r="BC2663" s="456"/>
      <c r="BD2663" s="456"/>
      <c r="BE2663" s="456"/>
      <c r="BF2663" s="456"/>
      <c r="BG2663" s="457"/>
      <c r="BH2663" s="458"/>
      <c r="BI2663" s="459"/>
      <c r="BJ2663" s="459"/>
      <c r="BK2663" s="459"/>
      <c r="BL2663" s="459"/>
      <c r="BM2663" s="460"/>
      <c r="BN2663" s="314"/>
      <c r="BO2663" s="314"/>
      <c r="BP2663" s="1"/>
      <c r="BQ2663" s="120">
        <f>IF($F$3="","",IF(N2663=$F$3,COUNTIF(BQ$23:BQ2662,"&gt;0")+1,0))</f>
        <v>0</v>
      </c>
      <c r="BR2663" s="1"/>
      <c r="BS2663" s="20" t="str">
        <f>IF($N2663="","",IF(VLOOKUP(VLOOKUP($N2663,IMPOSTAZIONI!$E$6:$I$13,5,FALSE),IMPOSTAZIONI!$B$25:$N$32,3,FALSE)=0,"",VLOOKUP(VLOOKUP($N2663,IMPOSTAZIONI!$E$6:$I$13,5,FALSE),IMPOSTAZIONI!$B$25:$N$32,3,FALSE)))</f>
        <v/>
      </c>
      <c r="BT2663" s="20" t="str">
        <f>IF($N2663="","",IF(VLOOKUP(VLOOKUP($N2663,IMPOSTAZIONI!$E$6:$I$13,5,FALSE),IMPOSTAZIONI!$B$25:$N$32,6,FALSE)=0,"",VLOOKUP(VLOOKUP($N2663,IMPOSTAZIONI!$E$6:$I$13,5,FALSE),IMPOSTAZIONI!$B$25:$N$32,6,FALSE)))</f>
        <v/>
      </c>
      <c r="BU2663" s="20" t="str">
        <f>IF($N2663="","",IF(VLOOKUP(VLOOKUP($N2663,IMPOSTAZIONI!$E$6:$I$13,5,FALSE),IMPOSTAZIONI!$B$25:$N$32,9,FALSE)=0,"",VLOOKUP(VLOOKUP($N2663,IMPOSTAZIONI!$E$6:$I$13,5,FALSE),IMPOSTAZIONI!$B$25:$N$32,9,FALSE)))</f>
        <v/>
      </c>
      <c r="BV2663" s="20" t="str">
        <f>IF($N2663="","",IF(VLOOKUP(VLOOKUP($N2663,IMPOSTAZIONI!$E$6:$I$13,5,FALSE),IMPOSTAZIONI!$B$25:$N$32,12,FALSE)=0,"",VLOOKUP(VLOOKUP($N2663,IMPOSTAZIONI!$E$6:$I$13,5,FALSE),IMPOSTAZIONI!$B$25:$N$32,12,FALSE)))</f>
        <v/>
      </c>
      <c r="BW2663" s="221" t="str">
        <f t="shared" si="671"/>
        <v/>
      </c>
      <c r="BX2663" s="221" t="str">
        <f t="shared" si="672"/>
        <v/>
      </c>
      <c r="BY2663" s="221">
        <f t="shared" si="673"/>
        <v>0</v>
      </c>
      <c r="BZ2663" s="231">
        <f t="shared" si="674"/>
        <v>0</v>
      </c>
      <c r="CA2663" s="246">
        <f t="shared" si="675"/>
        <v>0</v>
      </c>
      <c r="CB2663" s="246">
        <f t="shared" si="676"/>
        <v>0</v>
      </c>
      <c r="CC2663" s="246" t="str">
        <f t="shared" si="677"/>
        <v/>
      </c>
      <c r="CD2663" s="246">
        <f t="shared" si="678"/>
        <v>5</v>
      </c>
      <c r="CE2663" s="246">
        <f t="shared" si="679"/>
        <v>0</v>
      </c>
      <c r="CF2663" s="276">
        <f t="shared" si="680"/>
        <v>0</v>
      </c>
      <c r="CG2663" s="277">
        <f t="shared" si="680"/>
        <v>0</v>
      </c>
      <c r="CH2663" s="277">
        <f t="shared" si="680"/>
        <v>0</v>
      </c>
      <c r="CI2663" s="278">
        <f t="shared" si="669"/>
        <v>0</v>
      </c>
      <c r="CJ2663" s="280">
        <f t="shared" si="681"/>
        <v>0</v>
      </c>
      <c r="CK2663" s="232">
        <f t="shared" si="682"/>
        <v>0</v>
      </c>
      <c r="CL2663" s="1"/>
    </row>
    <row r="2664" spans="1:90" ht="18" customHeight="1">
      <c r="A2664" s="1"/>
      <c r="B2664" s="1"/>
      <c r="C2664" s="314"/>
      <c r="D2664" s="287" t="str">
        <f t="shared" si="668"/>
        <v/>
      </c>
      <c r="E2664" s="449" t="str">
        <f t="shared" si="670"/>
        <v/>
      </c>
      <c r="F2664" s="450"/>
      <c r="G2664" s="451"/>
      <c r="H2664" s="452"/>
      <c r="I2664" s="453"/>
      <c r="J2664" s="453"/>
      <c r="K2664" s="453"/>
      <c r="L2664" s="453"/>
      <c r="M2664" s="454"/>
      <c r="N2664" s="455"/>
      <c r="O2664" s="456"/>
      <c r="P2664" s="456"/>
      <c r="Q2664" s="456"/>
      <c r="R2664" s="456"/>
      <c r="S2664" s="456"/>
      <c r="T2664" s="456"/>
      <c r="U2664" s="456"/>
      <c r="V2664" s="456"/>
      <c r="W2664" s="456"/>
      <c r="X2664" s="456"/>
      <c r="Y2664" s="456"/>
      <c r="Z2664" s="456"/>
      <c r="AA2664" s="456"/>
      <c r="AB2664" s="456"/>
      <c r="AC2664" s="456"/>
      <c r="AD2664" s="456"/>
      <c r="AE2664" s="457"/>
      <c r="AF2664" s="455"/>
      <c r="AG2664" s="456"/>
      <c r="AH2664" s="456"/>
      <c r="AI2664" s="456"/>
      <c r="AJ2664" s="456"/>
      <c r="AK2664" s="456"/>
      <c r="AL2664" s="456"/>
      <c r="AM2664" s="456"/>
      <c r="AN2664" s="457"/>
      <c r="AO2664" s="455"/>
      <c r="AP2664" s="456"/>
      <c r="AQ2664" s="456"/>
      <c r="AR2664" s="456"/>
      <c r="AS2664" s="456"/>
      <c r="AT2664" s="456"/>
      <c r="AU2664" s="456"/>
      <c r="AV2664" s="456"/>
      <c r="AW2664" s="456"/>
      <c r="AX2664" s="456"/>
      <c r="AY2664" s="456"/>
      <c r="AZ2664" s="456"/>
      <c r="BA2664" s="456"/>
      <c r="BB2664" s="456"/>
      <c r="BC2664" s="456"/>
      <c r="BD2664" s="456"/>
      <c r="BE2664" s="456"/>
      <c r="BF2664" s="456"/>
      <c r="BG2664" s="457"/>
      <c r="BH2664" s="458"/>
      <c r="BI2664" s="459"/>
      <c r="BJ2664" s="459"/>
      <c r="BK2664" s="459"/>
      <c r="BL2664" s="459"/>
      <c r="BM2664" s="460"/>
      <c r="BN2664" s="314"/>
      <c r="BO2664" s="314"/>
      <c r="BP2664" s="1"/>
      <c r="BQ2664" s="120">
        <f>IF($F$3="","",IF(N2664=$F$3,COUNTIF(BQ$23:BQ2663,"&gt;0")+1,0))</f>
        <v>0</v>
      </c>
      <c r="BR2664" s="1"/>
      <c r="BS2664" s="20" t="str">
        <f>IF($N2664="","",IF(VLOOKUP(VLOOKUP($N2664,IMPOSTAZIONI!$E$6:$I$13,5,FALSE),IMPOSTAZIONI!$B$25:$N$32,3,FALSE)=0,"",VLOOKUP(VLOOKUP($N2664,IMPOSTAZIONI!$E$6:$I$13,5,FALSE),IMPOSTAZIONI!$B$25:$N$32,3,FALSE)))</f>
        <v/>
      </c>
      <c r="BT2664" s="20" t="str">
        <f>IF($N2664="","",IF(VLOOKUP(VLOOKUP($N2664,IMPOSTAZIONI!$E$6:$I$13,5,FALSE),IMPOSTAZIONI!$B$25:$N$32,6,FALSE)=0,"",VLOOKUP(VLOOKUP($N2664,IMPOSTAZIONI!$E$6:$I$13,5,FALSE),IMPOSTAZIONI!$B$25:$N$32,6,FALSE)))</f>
        <v/>
      </c>
      <c r="BU2664" s="20" t="str">
        <f>IF($N2664="","",IF(VLOOKUP(VLOOKUP($N2664,IMPOSTAZIONI!$E$6:$I$13,5,FALSE),IMPOSTAZIONI!$B$25:$N$32,9,FALSE)=0,"",VLOOKUP(VLOOKUP($N2664,IMPOSTAZIONI!$E$6:$I$13,5,FALSE),IMPOSTAZIONI!$B$25:$N$32,9,FALSE)))</f>
        <v/>
      </c>
      <c r="BV2664" s="20" t="str">
        <f>IF($N2664="","",IF(VLOOKUP(VLOOKUP($N2664,IMPOSTAZIONI!$E$6:$I$13,5,FALSE),IMPOSTAZIONI!$B$25:$N$32,12,FALSE)=0,"",VLOOKUP(VLOOKUP($N2664,IMPOSTAZIONI!$E$6:$I$13,5,FALSE),IMPOSTAZIONI!$B$25:$N$32,12,FALSE)))</f>
        <v/>
      </c>
      <c r="BW2664" s="221" t="str">
        <f t="shared" si="671"/>
        <v/>
      </c>
      <c r="BX2664" s="221" t="str">
        <f t="shared" si="672"/>
        <v/>
      </c>
      <c r="BY2664" s="221">
        <f t="shared" si="673"/>
        <v>0</v>
      </c>
      <c r="BZ2664" s="231">
        <f t="shared" si="674"/>
        <v>0</v>
      </c>
      <c r="CA2664" s="246">
        <f t="shared" si="675"/>
        <v>0</v>
      </c>
      <c r="CB2664" s="246">
        <f t="shared" si="676"/>
        <v>0</v>
      </c>
      <c r="CC2664" s="246" t="str">
        <f t="shared" si="677"/>
        <v/>
      </c>
      <c r="CD2664" s="246">
        <f t="shared" si="678"/>
        <v>5</v>
      </c>
      <c r="CE2664" s="246">
        <f t="shared" si="679"/>
        <v>0</v>
      </c>
      <c r="CF2664" s="276">
        <f t="shared" si="680"/>
        <v>0</v>
      </c>
      <c r="CG2664" s="277">
        <f t="shared" si="680"/>
        <v>0</v>
      </c>
      <c r="CH2664" s="277">
        <f t="shared" si="680"/>
        <v>0</v>
      </c>
      <c r="CI2664" s="278">
        <f t="shared" si="669"/>
        <v>0</v>
      </c>
      <c r="CJ2664" s="280">
        <f t="shared" si="681"/>
        <v>0</v>
      </c>
      <c r="CK2664" s="232">
        <f t="shared" si="682"/>
        <v>0</v>
      </c>
      <c r="CL2664" s="1"/>
    </row>
    <row r="2665" spans="1:90" ht="18" customHeight="1">
      <c r="A2665" s="1"/>
      <c r="B2665" s="1"/>
      <c r="C2665" s="314"/>
      <c r="D2665" s="287" t="str">
        <f t="shared" si="668"/>
        <v/>
      </c>
      <c r="E2665" s="449" t="str">
        <f t="shared" si="670"/>
        <v/>
      </c>
      <c r="F2665" s="450"/>
      <c r="G2665" s="451"/>
      <c r="H2665" s="452"/>
      <c r="I2665" s="453"/>
      <c r="J2665" s="453"/>
      <c r="K2665" s="453"/>
      <c r="L2665" s="453"/>
      <c r="M2665" s="454"/>
      <c r="N2665" s="455"/>
      <c r="O2665" s="456"/>
      <c r="P2665" s="456"/>
      <c r="Q2665" s="456"/>
      <c r="R2665" s="456"/>
      <c r="S2665" s="456"/>
      <c r="T2665" s="456"/>
      <c r="U2665" s="456"/>
      <c r="V2665" s="456"/>
      <c r="W2665" s="456"/>
      <c r="X2665" s="456"/>
      <c r="Y2665" s="456"/>
      <c r="Z2665" s="456"/>
      <c r="AA2665" s="456"/>
      <c r="AB2665" s="456"/>
      <c r="AC2665" s="456"/>
      <c r="AD2665" s="456"/>
      <c r="AE2665" s="457"/>
      <c r="AF2665" s="455"/>
      <c r="AG2665" s="456"/>
      <c r="AH2665" s="456"/>
      <c r="AI2665" s="456"/>
      <c r="AJ2665" s="456"/>
      <c r="AK2665" s="456"/>
      <c r="AL2665" s="456"/>
      <c r="AM2665" s="456"/>
      <c r="AN2665" s="457"/>
      <c r="AO2665" s="455"/>
      <c r="AP2665" s="456"/>
      <c r="AQ2665" s="456"/>
      <c r="AR2665" s="456"/>
      <c r="AS2665" s="456"/>
      <c r="AT2665" s="456"/>
      <c r="AU2665" s="456"/>
      <c r="AV2665" s="456"/>
      <c r="AW2665" s="456"/>
      <c r="AX2665" s="456"/>
      <c r="AY2665" s="456"/>
      <c r="AZ2665" s="456"/>
      <c r="BA2665" s="456"/>
      <c r="BB2665" s="456"/>
      <c r="BC2665" s="456"/>
      <c r="BD2665" s="456"/>
      <c r="BE2665" s="456"/>
      <c r="BF2665" s="456"/>
      <c r="BG2665" s="457"/>
      <c r="BH2665" s="458"/>
      <c r="BI2665" s="459"/>
      <c r="BJ2665" s="459"/>
      <c r="BK2665" s="459"/>
      <c r="BL2665" s="459"/>
      <c r="BM2665" s="460"/>
      <c r="BN2665" s="314"/>
      <c r="BO2665" s="314"/>
      <c r="BP2665" s="1"/>
      <c r="BQ2665" s="120">
        <f>IF($F$3="","",IF(N2665=$F$3,COUNTIF(BQ$23:BQ2664,"&gt;0")+1,0))</f>
        <v>0</v>
      </c>
      <c r="BR2665" s="1"/>
      <c r="BS2665" s="20" t="str">
        <f>IF($N2665="","",IF(VLOOKUP(VLOOKUP($N2665,IMPOSTAZIONI!$E$6:$I$13,5,FALSE),IMPOSTAZIONI!$B$25:$N$32,3,FALSE)=0,"",VLOOKUP(VLOOKUP($N2665,IMPOSTAZIONI!$E$6:$I$13,5,FALSE),IMPOSTAZIONI!$B$25:$N$32,3,FALSE)))</f>
        <v/>
      </c>
      <c r="BT2665" s="20" t="str">
        <f>IF($N2665="","",IF(VLOOKUP(VLOOKUP($N2665,IMPOSTAZIONI!$E$6:$I$13,5,FALSE),IMPOSTAZIONI!$B$25:$N$32,6,FALSE)=0,"",VLOOKUP(VLOOKUP($N2665,IMPOSTAZIONI!$E$6:$I$13,5,FALSE),IMPOSTAZIONI!$B$25:$N$32,6,FALSE)))</f>
        <v/>
      </c>
      <c r="BU2665" s="20" t="str">
        <f>IF($N2665="","",IF(VLOOKUP(VLOOKUP($N2665,IMPOSTAZIONI!$E$6:$I$13,5,FALSE),IMPOSTAZIONI!$B$25:$N$32,9,FALSE)=0,"",VLOOKUP(VLOOKUP($N2665,IMPOSTAZIONI!$E$6:$I$13,5,FALSE),IMPOSTAZIONI!$B$25:$N$32,9,FALSE)))</f>
        <v/>
      </c>
      <c r="BV2665" s="20" t="str">
        <f>IF($N2665="","",IF(VLOOKUP(VLOOKUP($N2665,IMPOSTAZIONI!$E$6:$I$13,5,FALSE),IMPOSTAZIONI!$B$25:$N$32,12,FALSE)=0,"",VLOOKUP(VLOOKUP($N2665,IMPOSTAZIONI!$E$6:$I$13,5,FALSE),IMPOSTAZIONI!$B$25:$N$32,12,FALSE)))</f>
        <v/>
      </c>
      <c r="BW2665" s="221" t="str">
        <f t="shared" si="671"/>
        <v/>
      </c>
      <c r="BX2665" s="221" t="str">
        <f t="shared" si="672"/>
        <v/>
      </c>
      <c r="BY2665" s="221">
        <f t="shared" si="673"/>
        <v>0</v>
      </c>
      <c r="BZ2665" s="231">
        <f t="shared" si="674"/>
        <v>0</v>
      </c>
      <c r="CA2665" s="246">
        <f t="shared" si="675"/>
        <v>0</v>
      </c>
      <c r="CB2665" s="246">
        <f t="shared" si="676"/>
        <v>0</v>
      </c>
      <c r="CC2665" s="246" t="str">
        <f t="shared" si="677"/>
        <v/>
      </c>
      <c r="CD2665" s="246">
        <f t="shared" si="678"/>
        <v>5</v>
      </c>
      <c r="CE2665" s="246">
        <f t="shared" si="679"/>
        <v>0</v>
      </c>
      <c r="CF2665" s="276">
        <f t="shared" si="680"/>
        <v>0</v>
      </c>
      <c r="CG2665" s="277">
        <f t="shared" si="680"/>
        <v>0</v>
      </c>
      <c r="CH2665" s="277">
        <f t="shared" si="680"/>
        <v>0</v>
      </c>
      <c r="CI2665" s="278">
        <f t="shared" si="669"/>
        <v>0</v>
      </c>
      <c r="CJ2665" s="280">
        <f t="shared" si="681"/>
        <v>0</v>
      </c>
      <c r="CK2665" s="232">
        <f t="shared" si="682"/>
        <v>0</v>
      </c>
      <c r="CL2665" s="1"/>
    </row>
    <row r="2666" spans="1:90" ht="18" customHeight="1">
      <c r="A2666" s="1"/>
      <c r="B2666" s="1"/>
      <c r="C2666" s="314"/>
      <c r="D2666" s="287" t="str">
        <f t="shared" si="668"/>
        <v/>
      </c>
      <c r="E2666" s="449" t="str">
        <f t="shared" si="670"/>
        <v/>
      </c>
      <c r="F2666" s="450"/>
      <c r="G2666" s="451"/>
      <c r="H2666" s="452"/>
      <c r="I2666" s="453"/>
      <c r="J2666" s="453"/>
      <c r="K2666" s="453"/>
      <c r="L2666" s="453"/>
      <c r="M2666" s="454"/>
      <c r="N2666" s="455"/>
      <c r="O2666" s="456"/>
      <c r="P2666" s="456"/>
      <c r="Q2666" s="456"/>
      <c r="R2666" s="456"/>
      <c r="S2666" s="456"/>
      <c r="T2666" s="456"/>
      <c r="U2666" s="456"/>
      <c r="V2666" s="456"/>
      <c r="W2666" s="456"/>
      <c r="X2666" s="456"/>
      <c r="Y2666" s="456"/>
      <c r="Z2666" s="456"/>
      <c r="AA2666" s="456"/>
      <c r="AB2666" s="456"/>
      <c r="AC2666" s="456"/>
      <c r="AD2666" s="456"/>
      <c r="AE2666" s="457"/>
      <c r="AF2666" s="455"/>
      <c r="AG2666" s="456"/>
      <c r="AH2666" s="456"/>
      <c r="AI2666" s="456"/>
      <c r="AJ2666" s="456"/>
      <c r="AK2666" s="456"/>
      <c r="AL2666" s="456"/>
      <c r="AM2666" s="456"/>
      <c r="AN2666" s="457"/>
      <c r="AO2666" s="455"/>
      <c r="AP2666" s="456"/>
      <c r="AQ2666" s="456"/>
      <c r="AR2666" s="456"/>
      <c r="AS2666" s="456"/>
      <c r="AT2666" s="456"/>
      <c r="AU2666" s="456"/>
      <c r="AV2666" s="456"/>
      <c r="AW2666" s="456"/>
      <c r="AX2666" s="456"/>
      <c r="AY2666" s="456"/>
      <c r="AZ2666" s="456"/>
      <c r="BA2666" s="456"/>
      <c r="BB2666" s="456"/>
      <c r="BC2666" s="456"/>
      <c r="BD2666" s="456"/>
      <c r="BE2666" s="456"/>
      <c r="BF2666" s="456"/>
      <c r="BG2666" s="457"/>
      <c r="BH2666" s="458"/>
      <c r="BI2666" s="459"/>
      <c r="BJ2666" s="459"/>
      <c r="BK2666" s="459"/>
      <c r="BL2666" s="459"/>
      <c r="BM2666" s="460"/>
      <c r="BN2666" s="314"/>
      <c r="BO2666" s="314"/>
      <c r="BP2666" s="1"/>
      <c r="BQ2666" s="120">
        <f>IF($F$3="","",IF(N2666=$F$3,COUNTIF(BQ$23:BQ2665,"&gt;0")+1,0))</f>
        <v>0</v>
      </c>
      <c r="BR2666" s="1"/>
      <c r="BS2666" s="20" t="str">
        <f>IF($N2666="","",IF(VLOOKUP(VLOOKUP($N2666,IMPOSTAZIONI!$E$6:$I$13,5,FALSE),IMPOSTAZIONI!$B$25:$N$32,3,FALSE)=0,"",VLOOKUP(VLOOKUP($N2666,IMPOSTAZIONI!$E$6:$I$13,5,FALSE),IMPOSTAZIONI!$B$25:$N$32,3,FALSE)))</f>
        <v/>
      </c>
      <c r="BT2666" s="20" t="str">
        <f>IF($N2666="","",IF(VLOOKUP(VLOOKUP($N2666,IMPOSTAZIONI!$E$6:$I$13,5,FALSE),IMPOSTAZIONI!$B$25:$N$32,6,FALSE)=0,"",VLOOKUP(VLOOKUP($N2666,IMPOSTAZIONI!$E$6:$I$13,5,FALSE),IMPOSTAZIONI!$B$25:$N$32,6,FALSE)))</f>
        <v/>
      </c>
      <c r="BU2666" s="20" t="str">
        <f>IF($N2666="","",IF(VLOOKUP(VLOOKUP($N2666,IMPOSTAZIONI!$E$6:$I$13,5,FALSE),IMPOSTAZIONI!$B$25:$N$32,9,FALSE)=0,"",VLOOKUP(VLOOKUP($N2666,IMPOSTAZIONI!$E$6:$I$13,5,FALSE),IMPOSTAZIONI!$B$25:$N$32,9,FALSE)))</f>
        <v/>
      </c>
      <c r="BV2666" s="20" t="str">
        <f>IF($N2666="","",IF(VLOOKUP(VLOOKUP($N2666,IMPOSTAZIONI!$E$6:$I$13,5,FALSE),IMPOSTAZIONI!$B$25:$N$32,12,FALSE)=0,"",VLOOKUP(VLOOKUP($N2666,IMPOSTAZIONI!$E$6:$I$13,5,FALSE),IMPOSTAZIONI!$B$25:$N$32,12,FALSE)))</f>
        <v/>
      </c>
      <c r="BW2666" s="221" t="str">
        <f t="shared" si="671"/>
        <v/>
      </c>
      <c r="BX2666" s="221" t="str">
        <f t="shared" si="672"/>
        <v/>
      </c>
      <c r="BY2666" s="221">
        <f t="shared" si="673"/>
        <v>0</v>
      </c>
      <c r="BZ2666" s="231">
        <f t="shared" si="674"/>
        <v>0</v>
      </c>
      <c r="CA2666" s="246">
        <f t="shared" si="675"/>
        <v>0</v>
      </c>
      <c r="CB2666" s="246">
        <f t="shared" si="676"/>
        <v>0</v>
      </c>
      <c r="CC2666" s="246" t="str">
        <f t="shared" si="677"/>
        <v/>
      </c>
      <c r="CD2666" s="246">
        <f t="shared" si="678"/>
        <v>5</v>
      </c>
      <c r="CE2666" s="246">
        <f t="shared" si="679"/>
        <v>0</v>
      </c>
      <c r="CF2666" s="276">
        <f t="shared" si="680"/>
        <v>0</v>
      </c>
      <c r="CG2666" s="277">
        <f t="shared" si="680"/>
        <v>0</v>
      </c>
      <c r="CH2666" s="277">
        <f t="shared" si="680"/>
        <v>0</v>
      </c>
      <c r="CI2666" s="278">
        <f t="shared" si="669"/>
        <v>0</v>
      </c>
      <c r="CJ2666" s="280">
        <f t="shared" si="681"/>
        <v>0</v>
      </c>
      <c r="CK2666" s="232">
        <f t="shared" si="682"/>
        <v>0</v>
      </c>
      <c r="CL2666" s="1"/>
    </row>
    <row r="2667" spans="1:90" ht="18" customHeight="1">
      <c r="A2667" s="1"/>
      <c r="B2667" s="1"/>
      <c r="C2667" s="314"/>
      <c r="D2667" s="287" t="str">
        <f t="shared" si="668"/>
        <v/>
      </c>
      <c r="E2667" s="449" t="str">
        <f t="shared" si="670"/>
        <v/>
      </c>
      <c r="F2667" s="450"/>
      <c r="G2667" s="451"/>
      <c r="H2667" s="452"/>
      <c r="I2667" s="453"/>
      <c r="J2667" s="453"/>
      <c r="K2667" s="453"/>
      <c r="L2667" s="453"/>
      <c r="M2667" s="454"/>
      <c r="N2667" s="455"/>
      <c r="O2667" s="456"/>
      <c r="P2667" s="456"/>
      <c r="Q2667" s="456"/>
      <c r="R2667" s="456"/>
      <c r="S2667" s="456"/>
      <c r="T2667" s="456"/>
      <c r="U2667" s="456"/>
      <c r="V2667" s="456"/>
      <c r="W2667" s="456"/>
      <c r="X2667" s="456"/>
      <c r="Y2667" s="456"/>
      <c r="Z2667" s="456"/>
      <c r="AA2667" s="456"/>
      <c r="AB2667" s="456"/>
      <c r="AC2667" s="456"/>
      <c r="AD2667" s="456"/>
      <c r="AE2667" s="457"/>
      <c r="AF2667" s="455"/>
      <c r="AG2667" s="456"/>
      <c r="AH2667" s="456"/>
      <c r="AI2667" s="456"/>
      <c r="AJ2667" s="456"/>
      <c r="AK2667" s="456"/>
      <c r="AL2667" s="456"/>
      <c r="AM2667" s="456"/>
      <c r="AN2667" s="457"/>
      <c r="AO2667" s="455"/>
      <c r="AP2667" s="456"/>
      <c r="AQ2667" s="456"/>
      <c r="AR2667" s="456"/>
      <c r="AS2667" s="456"/>
      <c r="AT2667" s="456"/>
      <c r="AU2667" s="456"/>
      <c r="AV2667" s="456"/>
      <c r="AW2667" s="456"/>
      <c r="AX2667" s="456"/>
      <c r="AY2667" s="456"/>
      <c r="AZ2667" s="456"/>
      <c r="BA2667" s="456"/>
      <c r="BB2667" s="456"/>
      <c r="BC2667" s="456"/>
      <c r="BD2667" s="456"/>
      <c r="BE2667" s="456"/>
      <c r="BF2667" s="456"/>
      <c r="BG2667" s="457"/>
      <c r="BH2667" s="458"/>
      <c r="BI2667" s="459"/>
      <c r="BJ2667" s="459"/>
      <c r="BK2667" s="459"/>
      <c r="BL2667" s="459"/>
      <c r="BM2667" s="460"/>
      <c r="BN2667" s="314"/>
      <c r="BO2667" s="314"/>
      <c r="BP2667" s="1"/>
      <c r="BQ2667" s="120">
        <f>IF($F$3="","",IF(N2667=$F$3,COUNTIF(BQ$23:BQ2666,"&gt;0")+1,0))</f>
        <v>0</v>
      </c>
      <c r="BR2667" s="1"/>
      <c r="BS2667" s="20" t="str">
        <f>IF($N2667="","",IF(VLOOKUP(VLOOKUP($N2667,IMPOSTAZIONI!$E$6:$I$13,5,FALSE),IMPOSTAZIONI!$B$25:$N$32,3,FALSE)=0,"",VLOOKUP(VLOOKUP($N2667,IMPOSTAZIONI!$E$6:$I$13,5,FALSE),IMPOSTAZIONI!$B$25:$N$32,3,FALSE)))</f>
        <v/>
      </c>
      <c r="BT2667" s="20" t="str">
        <f>IF($N2667="","",IF(VLOOKUP(VLOOKUP($N2667,IMPOSTAZIONI!$E$6:$I$13,5,FALSE),IMPOSTAZIONI!$B$25:$N$32,6,FALSE)=0,"",VLOOKUP(VLOOKUP($N2667,IMPOSTAZIONI!$E$6:$I$13,5,FALSE),IMPOSTAZIONI!$B$25:$N$32,6,FALSE)))</f>
        <v/>
      </c>
      <c r="BU2667" s="20" t="str">
        <f>IF($N2667="","",IF(VLOOKUP(VLOOKUP($N2667,IMPOSTAZIONI!$E$6:$I$13,5,FALSE),IMPOSTAZIONI!$B$25:$N$32,9,FALSE)=0,"",VLOOKUP(VLOOKUP($N2667,IMPOSTAZIONI!$E$6:$I$13,5,FALSE),IMPOSTAZIONI!$B$25:$N$32,9,FALSE)))</f>
        <v/>
      </c>
      <c r="BV2667" s="20" t="str">
        <f>IF($N2667="","",IF(VLOOKUP(VLOOKUP($N2667,IMPOSTAZIONI!$E$6:$I$13,5,FALSE),IMPOSTAZIONI!$B$25:$N$32,12,FALSE)=0,"",VLOOKUP(VLOOKUP($N2667,IMPOSTAZIONI!$E$6:$I$13,5,FALSE),IMPOSTAZIONI!$B$25:$N$32,12,FALSE)))</f>
        <v/>
      </c>
      <c r="BW2667" s="221" t="str">
        <f t="shared" si="671"/>
        <v/>
      </c>
      <c r="BX2667" s="221" t="str">
        <f t="shared" si="672"/>
        <v/>
      </c>
      <c r="BY2667" s="221">
        <f t="shared" si="673"/>
        <v>0</v>
      </c>
      <c r="BZ2667" s="231">
        <f t="shared" si="674"/>
        <v>0</v>
      </c>
      <c r="CA2667" s="246">
        <f t="shared" si="675"/>
        <v>0</v>
      </c>
      <c r="CB2667" s="246">
        <f t="shared" si="676"/>
        <v>0</v>
      </c>
      <c r="CC2667" s="246" t="str">
        <f t="shared" si="677"/>
        <v/>
      </c>
      <c r="CD2667" s="246">
        <f t="shared" si="678"/>
        <v>5</v>
      </c>
      <c r="CE2667" s="246">
        <f t="shared" si="679"/>
        <v>0</v>
      </c>
      <c r="CF2667" s="276">
        <f t="shared" si="680"/>
        <v>0</v>
      </c>
      <c r="CG2667" s="277">
        <f t="shared" si="680"/>
        <v>0</v>
      </c>
      <c r="CH2667" s="277">
        <f t="shared" si="680"/>
        <v>0</v>
      </c>
      <c r="CI2667" s="278">
        <f t="shared" si="669"/>
        <v>0</v>
      </c>
      <c r="CJ2667" s="280">
        <f t="shared" si="681"/>
        <v>0</v>
      </c>
      <c r="CK2667" s="232">
        <f t="shared" si="682"/>
        <v>0</v>
      </c>
      <c r="CL2667" s="1"/>
    </row>
    <row r="2668" spans="1:90" ht="18" customHeight="1">
      <c r="A2668" s="1"/>
      <c r="B2668" s="1"/>
      <c r="C2668" s="314"/>
      <c r="D2668" s="287" t="str">
        <f t="shared" si="668"/>
        <v/>
      </c>
      <c r="E2668" s="449" t="str">
        <f t="shared" si="670"/>
        <v/>
      </c>
      <c r="F2668" s="450"/>
      <c r="G2668" s="451"/>
      <c r="H2668" s="452"/>
      <c r="I2668" s="453"/>
      <c r="J2668" s="453"/>
      <c r="K2668" s="453"/>
      <c r="L2668" s="453"/>
      <c r="M2668" s="454"/>
      <c r="N2668" s="455"/>
      <c r="O2668" s="456"/>
      <c r="P2668" s="456"/>
      <c r="Q2668" s="456"/>
      <c r="R2668" s="456"/>
      <c r="S2668" s="456"/>
      <c r="T2668" s="456"/>
      <c r="U2668" s="456"/>
      <c r="V2668" s="456"/>
      <c r="W2668" s="456"/>
      <c r="X2668" s="456"/>
      <c r="Y2668" s="456"/>
      <c r="Z2668" s="456"/>
      <c r="AA2668" s="456"/>
      <c r="AB2668" s="456"/>
      <c r="AC2668" s="456"/>
      <c r="AD2668" s="456"/>
      <c r="AE2668" s="457"/>
      <c r="AF2668" s="455"/>
      <c r="AG2668" s="456"/>
      <c r="AH2668" s="456"/>
      <c r="AI2668" s="456"/>
      <c r="AJ2668" s="456"/>
      <c r="AK2668" s="456"/>
      <c r="AL2668" s="456"/>
      <c r="AM2668" s="456"/>
      <c r="AN2668" s="457"/>
      <c r="AO2668" s="455"/>
      <c r="AP2668" s="456"/>
      <c r="AQ2668" s="456"/>
      <c r="AR2668" s="456"/>
      <c r="AS2668" s="456"/>
      <c r="AT2668" s="456"/>
      <c r="AU2668" s="456"/>
      <c r="AV2668" s="456"/>
      <c r="AW2668" s="456"/>
      <c r="AX2668" s="456"/>
      <c r="AY2668" s="456"/>
      <c r="AZ2668" s="456"/>
      <c r="BA2668" s="456"/>
      <c r="BB2668" s="456"/>
      <c r="BC2668" s="456"/>
      <c r="BD2668" s="456"/>
      <c r="BE2668" s="456"/>
      <c r="BF2668" s="456"/>
      <c r="BG2668" s="457"/>
      <c r="BH2668" s="458"/>
      <c r="BI2668" s="459"/>
      <c r="BJ2668" s="459"/>
      <c r="BK2668" s="459"/>
      <c r="BL2668" s="459"/>
      <c r="BM2668" s="460"/>
      <c r="BN2668" s="314"/>
      <c r="BO2668" s="314"/>
      <c r="BP2668" s="1"/>
      <c r="BQ2668" s="120">
        <f>IF($F$3="","",IF(N2668=$F$3,COUNTIF(BQ$23:BQ2667,"&gt;0")+1,0))</f>
        <v>0</v>
      </c>
      <c r="BR2668" s="1"/>
      <c r="BS2668" s="20" t="str">
        <f>IF($N2668="","",IF(VLOOKUP(VLOOKUP($N2668,IMPOSTAZIONI!$E$6:$I$13,5,FALSE),IMPOSTAZIONI!$B$25:$N$32,3,FALSE)=0,"",VLOOKUP(VLOOKUP($N2668,IMPOSTAZIONI!$E$6:$I$13,5,FALSE),IMPOSTAZIONI!$B$25:$N$32,3,FALSE)))</f>
        <v/>
      </c>
      <c r="BT2668" s="20" t="str">
        <f>IF($N2668="","",IF(VLOOKUP(VLOOKUP($N2668,IMPOSTAZIONI!$E$6:$I$13,5,FALSE),IMPOSTAZIONI!$B$25:$N$32,6,FALSE)=0,"",VLOOKUP(VLOOKUP($N2668,IMPOSTAZIONI!$E$6:$I$13,5,FALSE),IMPOSTAZIONI!$B$25:$N$32,6,FALSE)))</f>
        <v/>
      </c>
      <c r="BU2668" s="20" t="str">
        <f>IF($N2668="","",IF(VLOOKUP(VLOOKUP($N2668,IMPOSTAZIONI!$E$6:$I$13,5,FALSE),IMPOSTAZIONI!$B$25:$N$32,9,FALSE)=0,"",VLOOKUP(VLOOKUP($N2668,IMPOSTAZIONI!$E$6:$I$13,5,FALSE),IMPOSTAZIONI!$B$25:$N$32,9,FALSE)))</f>
        <v/>
      </c>
      <c r="BV2668" s="20" t="str">
        <f>IF($N2668="","",IF(VLOOKUP(VLOOKUP($N2668,IMPOSTAZIONI!$E$6:$I$13,5,FALSE),IMPOSTAZIONI!$B$25:$N$32,12,FALSE)=0,"",VLOOKUP(VLOOKUP($N2668,IMPOSTAZIONI!$E$6:$I$13,5,FALSE),IMPOSTAZIONI!$B$25:$N$32,12,FALSE)))</f>
        <v/>
      </c>
      <c r="BW2668" s="221" t="str">
        <f t="shared" si="671"/>
        <v/>
      </c>
      <c r="BX2668" s="221" t="str">
        <f t="shared" si="672"/>
        <v/>
      </c>
      <c r="BY2668" s="221">
        <f t="shared" si="673"/>
        <v>0</v>
      </c>
      <c r="BZ2668" s="231">
        <f t="shared" si="674"/>
        <v>0</v>
      </c>
      <c r="CA2668" s="246">
        <f t="shared" si="675"/>
        <v>0</v>
      </c>
      <c r="CB2668" s="246">
        <f t="shared" si="676"/>
        <v>0</v>
      </c>
      <c r="CC2668" s="246" t="str">
        <f t="shared" si="677"/>
        <v/>
      </c>
      <c r="CD2668" s="246">
        <f t="shared" si="678"/>
        <v>5</v>
      </c>
      <c r="CE2668" s="246">
        <f t="shared" si="679"/>
        <v>0</v>
      </c>
      <c r="CF2668" s="276">
        <f t="shared" si="680"/>
        <v>0</v>
      </c>
      <c r="CG2668" s="277">
        <f t="shared" si="680"/>
        <v>0</v>
      </c>
      <c r="CH2668" s="277">
        <f t="shared" si="680"/>
        <v>0</v>
      </c>
      <c r="CI2668" s="278">
        <f t="shared" si="669"/>
        <v>0</v>
      </c>
      <c r="CJ2668" s="280">
        <f t="shared" si="681"/>
        <v>0</v>
      </c>
      <c r="CK2668" s="232">
        <f t="shared" si="682"/>
        <v>0</v>
      </c>
      <c r="CL2668" s="1"/>
    </row>
    <row r="2669" spans="1:90" ht="18" customHeight="1">
      <c r="A2669" s="1"/>
      <c r="B2669" s="1"/>
      <c r="C2669" s="314"/>
      <c r="D2669" s="287" t="str">
        <f t="shared" si="668"/>
        <v/>
      </c>
      <c r="E2669" s="449" t="str">
        <f t="shared" si="670"/>
        <v/>
      </c>
      <c r="F2669" s="450"/>
      <c r="G2669" s="451"/>
      <c r="H2669" s="452"/>
      <c r="I2669" s="453"/>
      <c r="J2669" s="453"/>
      <c r="K2669" s="453"/>
      <c r="L2669" s="453"/>
      <c r="M2669" s="454"/>
      <c r="N2669" s="455"/>
      <c r="O2669" s="456"/>
      <c r="P2669" s="456"/>
      <c r="Q2669" s="456"/>
      <c r="R2669" s="456"/>
      <c r="S2669" s="456"/>
      <c r="T2669" s="456"/>
      <c r="U2669" s="456"/>
      <c r="V2669" s="456"/>
      <c r="W2669" s="456"/>
      <c r="X2669" s="456"/>
      <c r="Y2669" s="456"/>
      <c r="Z2669" s="456"/>
      <c r="AA2669" s="456"/>
      <c r="AB2669" s="456"/>
      <c r="AC2669" s="456"/>
      <c r="AD2669" s="456"/>
      <c r="AE2669" s="457"/>
      <c r="AF2669" s="455"/>
      <c r="AG2669" s="456"/>
      <c r="AH2669" s="456"/>
      <c r="AI2669" s="456"/>
      <c r="AJ2669" s="456"/>
      <c r="AK2669" s="456"/>
      <c r="AL2669" s="456"/>
      <c r="AM2669" s="456"/>
      <c r="AN2669" s="457"/>
      <c r="AO2669" s="455"/>
      <c r="AP2669" s="456"/>
      <c r="AQ2669" s="456"/>
      <c r="AR2669" s="456"/>
      <c r="AS2669" s="456"/>
      <c r="AT2669" s="456"/>
      <c r="AU2669" s="456"/>
      <c r="AV2669" s="456"/>
      <c r="AW2669" s="456"/>
      <c r="AX2669" s="456"/>
      <c r="AY2669" s="456"/>
      <c r="AZ2669" s="456"/>
      <c r="BA2669" s="456"/>
      <c r="BB2669" s="456"/>
      <c r="BC2669" s="456"/>
      <c r="BD2669" s="456"/>
      <c r="BE2669" s="456"/>
      <c r="BF2669" s="456"/>
      <c r="BG2669" s="457"/>
      <c r="BH2669" s="458"/>
      <c r="BI2669" s="459"/>
      <c r="BJ2669" s="459"/>
      <c r="BK2669" s="459"/>
      <c r="BL2669" s="459"/>
      <c r="BM2669" s="460"/>
      <c r="BN2669" s="314"/>
      <c r="BO2669" s="314"/>
      <c r="BP2669" s="1"/>
      <c r="BQ2669" s="120">
        <f>IF($F$3="","",IF(N2669=$F$3,COUNTIF(BQ$23:BQ2668,"&gt;0")+1,0))</f>
        <v>0</v>
      </c>
      <c r="BR2669" s="1"/>
      <c r="BS2669" s="20" t="str">
        <f>IF($N2669="","",IF(VLOOKUP(VLOOKUP($N2669,IMPOSTAZIONI!$E$6:$I$13,5,FALSE),IMPOSTAZIONI!$B$25:$N$32,3,FALSE)=0,"",VLOOKUP(VLOOKUP($N2669,IMPOSTAZIONI!$E$6:$I$13,5,FALSE),IMPOSTAZIONI!$B$25:$N$32,3,FALSE)))</f>
        <v/>
      </c>
      <c r="BT2669" s="20" t="str">
        <f>IF($N2669="","",IF(VLOOKUP(VLOOKUP($N2669,IMPOSTAZIONI!$E$6:$I$13,5,FALSE),IMPOSTAZIONI!$B$25:$N$32,6,FALSE)=0,"",VLOOKUP(VLOOKUP($N2669,IMPOSTAZIONI!$E$6:$I$13,5,FALSE),IMPOSTAZIONI!$B$25:$N$32,6,FALSE)))</f>
        <v/>
      </c>
      <c r="BU2669" s="20" t="str">
        <f>IF($N2669="","",IF(VLOOKUP(VLOOKUP($N2669,IMPOSTAZIONI!$E$6:$I$13,5,FALSE),IMPOSTAZIONI!$B$25:$N$32,9,FALSE)=0,"",VLOOKUP(VLOOKUP($N2669,IMPOSTAZIONI!$E$6:$I$13,5,FALSE),IMPOSTAZIONI!$B$25:$N$32,9,FALSE)))</f>
        <v/>
      </c>
      <c r="BV2669" s="20" t="str">
        <f>IF($N2669="","",IF(VLOOKUP(VLOOKUP($N2669,IMPOSTAZIONI!$E$6:$I$13,5,FALSE),IMPOSTAZIONI!$B$25:$N$32,12,FALSE)=0,"",VLOOKUP(VLOOKUP($N2669,IMPOSTAZIONI!$E$6:$I$13,5,FALSE),IMPOSTAZIONI!$B$25:$N$32,12,FALSE)))</f>
        <v/>
      </c>
      <c r="BW2669" s="221" t="str">
        <f t="shared" si="671"/>
        <v/>
      </c>
      <c r="BX2669" s="221" t="str">
        <f t="shared" si="672"/>
        <v/>
      </c>
      <c r="BY2669" s="221">
        <f t="shared" si="673"/>
        <v>0</v>
      </c>
      <c r="BZ2669" s="231">
        <f t="shared" si="674"/>
        <v>0</v>
      </c>
      <c r="CA2669" s="246">
        <f t="shared" si="675"/>
        <v>0</v>
      </c>
      <c r="CB2669" s="246">
        <f t="shared" si="676"/>
        <v>0</v>
      </c>
      <c r="CC2669" s="246" t="str">
        <f t="shared" si="677"/>
        <v/>
      </c>
      <c r="CD2669" s="246">
        <f t="shared" si="678"/>
        <v>5</v>
      </c>
      <c r="CE2669" s="246">
        <f t="shared" si="679"/>
        <v>0</v>
      </c>
      <c r="CF2669" s="276">
        <f t="shared" si="680"/>
        <v>0</v>
      </c>
      <c r="CG2669" s="277">
        <f t="shared" si="680"/>
        <v>0</v>
      </c>
      <c r="CH2669" s="277">
        <f t="shared" si="680"/>
        <v>0</v>
      </c>
      <c r="CI2669" s="278">
        <f t="shared" si="669"/>
        <v>0</v>
      </c>
      <c r="CJ2669" s="280">
        <f t="shared" si="681"/>
        <v>0</v>
      </c>
      <c r="CK2669" s="232">
        <f t="shared" si="682"/>
        <v>0</v>
      </c>
      <c r="CL2669" s="1"/>
    </row>
    <row r="2670" spans="1:90" ht="18" customHeight="1">
      <c r="A2670" s="1"/>
      <c r="B2670" s="1"/>
      <c r="C2670" s="314"/>
      <c r="D2670" s="287" t="str">
        <f t="shared" si="668"/>
        <v/>
      </c>
      <c r="E2670" s="449" t="str">
        <f t="shared" si="670"/>
        <v/>
      </c>
      <c r="F2670" s="450"/>
      <c r="G2670" s="451"/>
      <c r="H2670" s="452"/>
      <c r="I2670" s="453"/>
      <c r="J2670" s="453"/>
      <c r="K2670" s="453"/>
      <c r="L2670" s="453"/>
      <c r="M2670" s="454"/>
      <c r="N2670" s="455"/>
      <c r="O2670" s="456"/>
      <c r="P2670" s="456"/>
      <c r="Q2670" s="456"/>
      <c r="R2670" s="456"/>
      <c r="S2670" s="456"/>
      <c r="T2670" s="456"/>
      <c r="U2670" s="456"/>
      <c r="V2670" s="456"/>
      <c r="W2670" s="456"/>
      <c r="X2670" s="456"/>
      <c r="Y2670" s="456"/>
      <c r="Z2670" s="456"/>
      <c r="AA2670" s="456"/>
      <c r="AB2670" s="456"/>
      <c r="AC2670" s="456"/>
      <c r="AD2670" s="456"/>
      <c r="AE2670" s="457"/>
      <c r="AF2670" s="455"/>
      <c r="AG2670" s="456"/>
      <c r="AH2670" s="456"/>
      <c r="AI2670" s="456"/>
      <c r="AJ2670" s="456"/>
      <c r="AK2670" s="456"/>
      <c r="AL2670" s="456"/>
      <c r="AM2670" s="456"/>
      <c r="AN2670" s="457"/>
      <c r="AO2670" s="455"/>
      <c r="AP2670" s="456"/>
      <c r="AQ2670" s="456"/>
      <c r="AR2670" s="456"/>
      <c r="AS2670" s="456"/>
      <c r="AT2670" s="456"/>
      <c r="AU2670" s="456"/>
      <c r="AV2670" s="456"/>
      <c r="AW2670" s="456"/>
      <c r="AX2670" s="456"/>
      <c r="AY2670" s="456"/>
      <c r="AZ2670" s="456"/>
      <c r="BA2670" s="456"/>
      <c r="BB2670" s="456"/>
      <c r="BC2670" s="456"/>
      <c r="BD2670" s="456"/>
      <c r="BE2670" s="456"/>
      <c r="BF2670" s="456"/>
      <c r="BG2670" s="457"/>
      <c r="BH2670" s="458"/>
      <c r="BI2670" s="459"/>
      <c r="BJ2670" s="459"/>
      <c r="BK2670" s="459"/>
      <c r="BL2670" s="459"/>
      <c r="BM2670" s="460"/>
      <c r="BN2670" s="314"/>
      <c r="BO2670" s="314"/>
      <c r="BP2670" s="1"/>
      <c r="BQ2670" s="120">
        <f>IF($F$3="","",IF(N2670=$F$3,COUNTIF(BQ$23:BQ2669,"&gt;0")+1,0))</f>
        <v>0</v>
      </c>
      <c r="BR2670" s="1"/>
      <c r="BS2670" s="20" t="str">
        <f>IF($N2670="","",IF(VLOOKUP(VLOOKUP($N2670,IMPOSTAZIONI!$E$6:$I$13,5,FALSE),IMPOSTAZIONI!$B$25:$N$32,3,FALSE)=0,"",VLOOKUP(VLOOKUP($N2670,IMPOSTAZIONI!$E$6:$I$13,5,FALSE),IMPOSTAZIONI!$B$25:$N$32,3,FALSE)))</f>
        <v/>
      </c>
      <c r="BT2670" s="20" t="str">
        <f>IF($N2670="","",IF(VLOOKUP(VLOOKUP($N2670,IMPOSTAZIONI!$E$6:$I$13,5,FALSE),IMPOSTAZIONI!$B$25:$N$32,6,FALSE)=0,"",VLOOKUP(VLOOKUP($N2670,IMPOSTAZIONI!$E$6:$I$13,5,FALSE),IMPOSTAZIONI!$B$25:$N$32,6,FALSE)))</f>
        <v/>
      </c>
      <c r="BU2670" s="20" t="str">
        <f>IF($N2670="","",IF(VLOOKUP(VLOOKUP($N2670,IMPOSTAZIONI!$E$6:$I$13,5,FALSE),IMPOSTAZIONI!$B$25:$N$32,9,FALSE)=0,"",VLOOKUP(VLOOKUP($N2670,IMPOSTAZIONI!$E$6:$I$13,5,FALSE),IMPOSTAZIONI!$B$25:$N$32,9,FALSE)))</f>
        <v/>
      </c>
      <c r="BV2670" s="20" t="str">
        <f>IF($N2670="","",IF(VLOOKUP(VLOOKUP($N2670,IMPOSTAZIONI!$E$6:$I$13,5,FALSE),IMPOSTAZIONI!$B$25:$N$32,12,FALSE)=0,"",VLOOKUP(VLOOKUP($N2670,IMPOSTAZIONI!$E$6:$I$13,5,FALSE),IMPOSTAZIONI!$B$25:$N$32,12,FALSE)))</f>
        <v/>
      </c>
      <c r="BW2670" s="221" t="str">
        <f t="shared" si="671"/>
        <v/>
      </c>
      <c r="BX2670" s="221" t="str">
        <f t="shared" si="672"/>
        <v/>
      </c>
      <c r="BY2670" s="221">
        <f t="shared" si="673"/>
        <v>0</v>
      </c>
      <c r="BZ2670" s="231">
        <f t="shared" si="674"/>
        <v>0</v>
      </c>
      <c r="CA2670" s="246">
        <f t="shared" si="675"/>
        <v>0</v>
      </c>
      <c r="CB2670" s="246">
        <f t="shared" si="676"/>
        <v>0</v>
      </c>
      <c r="CC2670" s="246" t="str">
        <f t="shared" si="677"/>
        <v/>
      </c>
      <c r="CD2670" s="246">
        <f t="shared" si="678"/>
        <v>5</v>
      </c>
      <c r="CE2670" s="246">
        <f t="shared" si="679"/>
        <v>0</v>
      </c>
      <c r="CF2670" s="276">
        <f t="shared" si="680"/>
        <v>0</v>
      </c>
      <c r="CG2670" s="277">
        <f t="shared" si="680"/>
        <v>0</v>
      </c>
      <c r="CH2670" s="277">
        <f t="shared" si="680"/>
        <v>0</v>
      </c>
      <c r="CI2670" s="278">
        <f t="shared" si="669"/>
        <v>0</v>
      </c>
      <c r="CJ2670" s="280">
        <f t="shared" si="681"/>
        <v>0</v>
      </c>
      <c r="CK2670" s="232">
        <f t="shared" si="682"/>
        <v>0</v>
      </c>
      <c r="CL2670" s="1"/>
    </row>
    <row r="2671" spans="1:90" ht="18" customHeight="1">
      <c r="A2671" s="1"/>
      <c r="B2671" s="1"/>
      <c r="C2671" s="314"/>
      <c r="D2671" s="287" t="str">
        <f t="shared" si="668"/>
        <v/>
      </c>
      <c r="E2671" s="449" t="str">
        <f t="shared" si="670"/>
        <v/>
      </c>
      <c r="F2671" s="450"/>
      <c r="G2671" s="451"/>
      <c r="H2671" s="452"/>
      <c r="I2671" s="453"/>
      <c r="J2671" s="453"/>
      <c r="K2671" s="453"/>
      <c r="L2671" s="453"/>
      <c r="M2671" s="454"/>
      <c r="N2671" s="455"/>
      <c r="O2671" s="456"/>
      <c r="P2671" s="456"/>
      <c r="Q2671" s="456"/>
      <c r="R2671" s="456"/>
      <c r="S2671" s="456"/>
      <c r="T2671" s="456"/>
      <c r="U2671" s="456"/>
      <c r="V2671" s="456"/>
      <c r="W2671" s="456"/>
      <c r="X2671" s="456"/>
      <c r="Y2671" s="456"/>
      <c r="Z2671" s="456"/>
      <c r="AA2671" s="456"/>
      <c r="AB2671" s="456"/>
      <c r="AC2671" s="456"/>
      <c r="AD2671" s="456"/>
      <c r="AE2671" s="457"/>
      <c r="AF2671" s="455"/>
      <c r="AG2671" s="456"/>
      <c r="AH2671" s="456"/>
      <c r="AI2671" s="456"/>
      <c r="AJ2671" s="456"/>
      <c r="AK2671" s="456"/>
      <c r="AL2671" s="456"/>
      <c r="AM2671" s="456"/>
      <c r="AN2671" s="457"/>
      <c r="AO2671" s="455"/>
      <c r="AP2671" s="456"/>
      <c r="AQ2671" s="456"/>
      <c r="AR2671" s="456"/>
      <c r="AS2671" s="456"/>
      <c r="AT2671" s="456"/>
      <c r="AU2671" s="456"/>
      <c r="AV2671" s="456"/>
      <c r="AW2671" s="456"/>
      <c r="AX2671" s="456"/>
      <c r="AY2671" s="456"/>
      <c r="AZ2671" s="456"/>
      <c r="BA2671" s="456"/>
      <c r="BB2671" s="456"/>
      <c r="BC2671" s="456"/>
      <c r="BD2671" s="456"/>
      <c r="BE2671" s="456"/>
      <c r="BF2671" s="456"/>
      <c r="BG2671" s="457"/>
      <c r="BH2671" s="458"/>
      <c r="BI2671" s="459"/>
      <c r="BJ2671" s="459"/>
      <c r="BK2671" s="459"/>
      <c r="BL2671" s="459"/>
      <c r="BM2671" s="460"/>
      <c r="BN2671" s="314"/>
      <c r="BO2671" s="314"/>
      <c r="BP2671" s="1"/>
      <c r="BQ2671" s="120">
        <f>IF($F$3="","",IF(N2671=$F$3,COUNTIF(BQ$23:BQ2670,"&gt;0")+1,0))</f>
        <v>0</v>
      </c>
      <c r="BR2671" s="1"/>
      <c r="BS2671" s="20" t="str">
        <f>IF($N2671="","",IF(VLOOKUP(VLOOKUP($N2671,IMPOSTAZIONI!$E$6:$I$13,5,FALSE),IMPOSTAZIONI!$B$25:$N$32,3,FALSE)=0,"",VLOOKUP(VLOOKUP($N2671,IMPOSTAZIONI!$E$6:$I$13,5,FALSE),IMPOSTAZIONI!$B$25:$N$32,3,FALSE)))</f>
        <v/>
      </c>
      <c r="BT2671" s="20" t="str">
        <f>IF($N2671="","",IF(VLOOKUP(VLOOKUP($N2671,IMPOSTAZIONI!$E$6:$I$13,5,FALSE),IMPOSTAZIONI!$B$25:$N$32,6,FALSE)=0,"",VLOOKUP(VLOOKUP($N2671,IMPOSTAZIONI!$E$6:$I$13,5,FALSE),IMPOSTAZIONI!$B$25:$N$32,6,FALSE)))</f>
        <v/>
      </c>
      <c r="BU2671" s="20" t="str">
        <f>IF($N2671="","",IF(VLOOKUP(VLOOKUP($N2671,IMPOSTAZIONI!$E$6:$I$13,5,FALSE),IMPOSTAZIONI!$B$25:$N$32,9,FALSE)=0,"",VLOOKUP(VLOOKUP($N2671,IMPOSTAZIONI!$E$6:$I$13,5,FALSE),IMPOSTAZIONI!$B$25:$N$32,9,FALSE)))</f>
        <v/>
      </c>
      <c r="BV2671" s="20" t="str">
        <f>IF($N2671="","",IF(VLOOKUP(VLOOKUP($N2671,IMPOSTAZIONI!$E$6:$I$13,5,FALSE),IMPOSTAZIONI!$B$25:$N$32,12,FALSE)=0,"",VLOOKUP(VLOOKUP($N2671,IMPOSTAZIONI!$E$6:$I$13,5,FALSE),IMPOSTAZIONI!$B$25:$N$32,12,FALSE)))</f>
        <v/>
      </c>
      <c r="BW2671" s="221" t="str">
        <f t="shared" si="671"/>
        <v/>
      </c>
      <c r="BX2671" s="221" t="str">
        <f t="shared" si="672"/>
        <v/>
      </c>
      <c r="BY2671" s="221">
        <f t="shared" si="673"/>
        <v>0</v>
      </c>
      <c r="BZ2671" s="231">
        <f t="shared" si="674"/>
        <v>0</v>
      </c>
      <c r="CA2671" s="246">
        <f t="shared" si="675"/>
        <v>0</v>
      </c>
      <c r="CB2671" s="246">
        <f t="shared" si="676"/>
        <v>0</v>
      </c>
      <c r="CC2671" s="246" t="str">
        <f t="shared" si="677"/>
        <v/>
      </c>
      <c r="CD2671" s="246">
        <f t="shared" si="678"/>
        <v>5</v>
      </c>
      <c r="CE2671" s="246">
        <f t="shared" si="679"/>
        <v>0</v>
      </c>
      <c r="CF2671" s="276">
        <f t="shared" si="680"/>
        <v>0</v>
      </c>
      <c r="CG2671" s="277">
        <f t="shared" si="680"/>
        <v>0</v>
      </c>
      <c r="CH2671" s="277">
        <f t="shared" si="680"/>
        <v>0</v>
      </c>
      <c r="CI2671" s="278">
        <f t="shared" si="669"/>
        <v>0</v>
      </c>
      <c r="CJ2671" s="280">
        <f t="shared" si="681"/>
        <v>0</v>
      </c>
      <c r="CK2671" s="232">
        <f t="shared" si="682"/>
        <v>0</v>
      </c>
      <c r="CL2671" s="1"/>
    </row>
    <row r="2672" spans="1:90" ht="18" customHeight="1">
      <c r="A2672" s="1"/>
      <c r="B2672" s="1"/>
      <c r="C2672" s="314"/>
      <c r="D2672" s="287" t="str">
        <f t="shared" si="668"/>
        <v/>
      </c>
      <c r="E2672" s="449" t="str">
        <f t="shared" si="670"/>
        <v/>
      </c>
      <c r="F2672" s="450"/>
      <c r="G2672" s="451"/>
      <c r="H2672" s="452"/>
      <c r="I2672" s="453"/>
      <c r="J2672" s="453"/>
      <c r="K2672" s="453"/>
      <c r="L2672" s="453"/>
      <c r="M2672" s="454"/>
      <c r="N2672" s="455"/>
      <c r="O2672" s="456"/>
      <c r="P2672" s="456"/>
      <c r="Q2672" s="456"/>
      <c r="R2672" s="456"/>
      <c r="S2672" s="456"/>
      <c r="T2672" s="456"/>
      <c r="U2672" s="456"/>
      <c r="V2672" s="456"/>
      <c r="W2672" s="456"/>
      <c r="X2672" s="456"/>
      <c r="Y2672" s="456"/>
      <c r="Z2672" s="456"/>
      <c r="AA2672" s="456"/>
      <c r="AB2672" s="456"/>
      <c r="AC2672" s="456"/>
      <c r="AD2672" s="456"/>
      <c r="AE2672" s="457"/>
      <c r="AF2672" s="455"/>
      <c r="AG2672" s="456"/>
      <c r="AH2672" s="456"/>
      <c r="AI2672" s="456"/>
      <c r="AJ2672" s="456"/>
      <c r="AK2672" s="456"/>
      <c r="AL2672" s="456"/>
      <c r="AM2672" s="456"/>
      <c r="AN2672" s="457"/>
      <c r="AO2672" s="455"/>
      <c r="AP2672" s="456"/>
      <c r="AQ2672" s="456"/>
      <c r="AR2672" s="456"/>
      <c r="AS2672" s="456"/>
      <c r="AT2672" s="456"/>
      <c r="AU2672" s="456"/>
      <c r="AV2672" s="456"/>
      <c r="AW2672" s="456"/>
      <c r="AX2672" s="456"/>
      <c r="AY2672" s="456"/>
      <c r="AZ2672" s="456"/>
      <c r="BA2672" s="456"/>
      <c r="BB2672" s="456"/>
      <c r="BC2672" s="456"/>
      <c r="BD2672" s="456"/>
      <c r="BE2672" s="456"/>
      <c r="BF2672" s="456"/>
      <c r="BG2672" s="457"/>
      <c r="BH2672" s="458"/>
      <c r="BI2672" s="459"/>
      <c r="BJ2672" s="459"/>
      <c r="BK2672" s="459"/>
      <c r="BL2672" s="459"/>
      <c r="BM2672" s="460"/>
      <c r="BN2672" s="314"/>
      <c r="BO2672" s="314"/>
      <c r="BP2672" s="1"/>
      <c r="BQ2672" s="120">
        <f>IF($F$3="","",IF(N2672=$F$3,COUNTIF(BQ$23:BQ2671,"&gt;0")+1,0))</f>
        <v>0</v>
      </c>
      <c r="BR2672" s="1"/>
      <c r="BS2672" s="20" t="str">
        <f>IF($N2672="","",IF(VLOOKUP(VLOOKUP($N2672,IMPOSTAZIONI!$E$6:$I$13,5,FALSE),IMPOSTAZIONI!$B$25:$N$32,3,FALSE)=0,"",VLOOKUP(VLOOKUP($N2672,IMPOSTAZIONI!$E$6:$I$13,5,FALSE),IMPOSTAZIONI!$B$25:$N$32,3,FALSE)))</f>
        <v/>
      </c>
      <c r="BT2672" s="20" t="str">
        <f>IF($N2672="","",IF(VLOOKUP(VLOOKUP($N2672,IMPOSTAZIONI!$E$6:$I$13,5,FALSE),IMPOSTAZIONI!$B$25:$N$32,6,FALSE)=0,"",VLOOKUP(VLOOKUP($N2672,IMPOSTAZIONI!$E$6:$I$13,5,FALSE),IMPOSTAZIONI!$B$25:$N$32,6,FALSE)))</f>
        <v/>
      </c>
      <c r="BU2672" s="20" t="str">
        <f>IF($N2672="","",IF(VLOOKUP(VLOOKUP($N2672,IMPOSTAZIONI!$E$6:$I$13,5,FALSE),IMPOSTAZIONI!$B$25:$N$32,9,FALSE)=0,"",VLOOKUP(VLOOKUP($N2672,IMPOSTAZIONI!$E$6:$I$13,5,FALSE),IMPOSTAZIONI!$B$25:$N$32,9,FALSE)))</f>
        <v/>
      </c>
      <c r="BV2672" s="20" t="str">
        <f>IF($N2672="","",IF(VLOOKUP(VLOOKUP($N2672,IMPOSTAZIONI!$E$6:$I$13,5,FALSE),IMPOSTAZIONI!$B$25:$N$32,12,FALSE)=0,"",VLOOKUP(VLOOKUP($N2672,IMPOSTAZIONI!$E$6:$I$13,5,FALSE),IMPOSTAZIONI!$B$25:$N$32,12,FALSE)))</f>
        <v/>
      </c>
      <c r="BW2672" s="221" t="str">
        <f t="shared" si="671"/>
        <v/>
      </c>
      <c r="BX2672" s="221" t="str">
        <f t="shared" si="672"/>
        <v/>
      </c>
      <c r="BY2672" s="221">
        <f t="shared" si="673"/>
        <v>0</v>
      </c>
      <c r="BZ2672" s="231">
        <f t="shared" si="674"/>
        <v>0</v>
      </c>
      <c r="CA2672" s="246">
        <f t="shared" si="675"/>
        <v>0</v>
      </c>
      <c r="CB2672" s="246">
        <f t="shared" si="676"/>
        <v>0</v>
      </c>
      <c r="CC2672" s="246" t="str">
        <f t="shared" si="677"/>
        <v/>
      </c>
      <c r="CD2672" s="246">
        <f t="shared" si="678"/>
        <v>5</v>
      </c>
      <c r="CE2672" s="246">
        <f t="shared" si="679"/>
        <v>0</v>
      </c>
      <c r="CF2672" s="276">
        <f t="shared" si="680"/>
        <v>0</v>
      </c>
      <c r="CG2672" s="277">
        <f t="shared" si="680"/>
        <v>0</v>
      </c>
      <c r="CH2672" s="277">
        <f t="shared" si="680"/>
        <v>0</v>
      </c>
      <c r="CI2672" s="278">
        <f t="shared" si="669"/>
        <v>0</v>
      </c>
      <c r="CJ2672" s="280">
        <f t="shared" si="681"/>
        <v>0</v>
      </c>
      <c r="CK2672" s="232">
        <f t="shared" si="682"/>
        <v>0</v>
      </c>
      <c r="CL2672" s="1"/>
    </row>
    <row r="2673" spans="1:90" ht="18" customHeight="1">
      <c r="A2673" s="1"/>
      <c r="B2673" s="1"/>
      <c r="C2673" s="314"/>
      <c r="D2673" s="287" t="str">
        <f t="shared" ref="D2673:D2736" si="683">IF(BY2673=1,"Errore",IF(BY2673=2,"+ EVN nel gg.",""))</f>
        <v/>
      </c>
      <c r="E2673" s="449" t="str">
        <f t="shared" si="670"/>
        <v/>
      </c>
      <c r="F2673" s="450"/>
      <c r="G2673" s="451"/>
      <c r="H2673" s="452"/>
      <c r="I2673" s="453"/>
      <c r="J2673" s="453"/>
      <c r="K2673" s="453"/>
      <c r="L2673" s="453"/>
      <c r="M2673" s="454"/>
      <c r="N2673" s="455"/>
      <c r="O2673" s="456"/>
      <c r="P2673" s="456"/>
      <c r="Q2673" s="456"/>
      <c r="R2673" s="456"/>
      <c r="S2673" s="456"/>
      <c r="T2673" s="456"/>
      <c r="U2673" s="456"/>
      <c r="V2673" s="456"/>
      <c r="W2673" s="456"/>
      <c r="X2673" s="456"/>
      <c r="Y2673" s="456"/>
      <c r="Z2673" s="456"/>
      <c r="AA2673" s="456"/>
      <c r="AB2673" s="456"/>
      <c r="AC2673" s="456"/>
      <c r="AD2673" s="456"/>
      <c r="AE2673" s="457"/>
      <c r="AF2673" s="455"/>
      <c r="AG2673" s="456"/>
      <c r="AH2673" s="456"/>
      <c r="AI2673" s="456"/>
      <c r="AJ2673" s="456"/>
      <c r="AK2673" s="456"/>
      <c r="AL2673" s="456"/>
      <c r="AM2673" s="456"/>
      <c r="AN2673" s="457"/>
      <c r="AO2673" s="455"/>
      <c r="AP2673" s="456"/>
      <c r="AQ2673" s="456"/>
      <c r="AR2673" s="456"/>
      <c r="AS2673" s="456"/>
      <c r="AT2673" s="456"/>
      <c r="AU2673" s="456"/>
      <c r="AV2673" s="456"/>
      <c r="AW2673" s="456"/>
      <c r="AX2673" s="456"/>
      <c r="AY2673" s="456"/>
      <c r="AZ2673" s="456"/>
      <c r="BA2673" s="456"/>
      <c r="BB2673" s="456"/>
      <c r="BC2673" s="456"/>
      <c r="BD2673" s="456"/>
      <c r="BE2673" s="456"/>
      <c r="BF2673" s="456"/>
      <c r="BG2673" s="457"/>
      <c r="BH2673" s="458"/>
      <c r="BI2673" s="459"/>
      <c r="BJ2673" s="459"/>
      <c r="BK2673" s="459"/>
      <c r="BL2673" s="459"/>
      <c r="BM2673" s="460"/>
      <c r="BN2673" s="314"/>
      <c r="BO2673" s="314"/>
      <c r="BP2673" s="1"/>
      <c r="BQ2673" s="120">
        <f>IF($F$3="","",IF(N2673=$F$3,COUNTIF(BQ$23:BQ2672,"&gt;0")+1,0))</f>
        <v>0</v>
      </c>
      <c r="BR2673" s="1"/>
      <c r="BS2673" s="20" t="str">
        <f>IF($N2673="","",IF(VLOOKUP(VLOOKUP($N2673,IMPOSTAZIONI!$E$6:$I$13,5,FALSE),IMPOSTAZIONI!$B$25:$N$32,3,FALSE)=0,"",VLOOKUP(VLOOKUP($N2673,IMPOSTAZIONI!$E$6:$I$13,5,FALSE),IMPOSTAZIONI!$B$25:$N$32,3,FALSE)))</f>
        <v/>
      </c>
      <c r="BT2673" s="20" t="str">
        <f>IF($N2673="","",IF(VLOOKUP(VLOOKUP($N2673,IMPOSTAZIONI!$E$6:$I$13,5,FALSE),IMPOSTAZIONI!$B$25:$N$32,6,FALSE)=0,"",VLOOKUP(VLOOKUP($N2673,IMPOSTAZIONI!$E$6:$I$13,5,FALSE),IMPOSTAZIONI!$B$25:$N$32,6,FALSE)))</f>
        <v/>
      </c>
      <c r="BU2673" s="20" t="str">
        <f>IF($N2673="","",IF(VLOOKUP(VLOOKUP($N2673,IMPOSTAZIONI!$E$6:$I$13,5,FALSE),IMPOSTAZIONI!$B$25:$N$32,9,FALSE)=0,"",VLOOKUP(VLOOKUP($N2673,IMPOSTAZIONI!$E$6:$I$13,5,FALSE),IMPOSTAZIONI!$B$25:$N$32,9,FALSE)))</f>
        <v/>
      </c>
      <c r="BV2673" s="20" t="str">
        <f>IF($N2673="","",IF(VLOOKUP(VLOOKUP($N2673,IMPOSTAZIONI!$E$6:$I$13,5,FALSE),IMPOSTAZIONI!$B$25:$N$32,12,FALSE)=0,"",VLOOKUP(VLOOKUP($N2673,IMPOSTAZIONI!$E$6:$I$13,5,FALSE),IMPOSTAZIONI!$B$25:$N$32,12,FALSE)))</f>
        <v/>
      </c>
      <c r="BW2673" s="221" t="str">
        <f t="shared" si="671"/>
        <v/>
      </c>
      <c r="BX2673" s="221" t="str">
        <f t="shared" si="672"/>
        <v/>
      </c>
      <c r="BY2673" s="221">
        <f t="shared" si="673"/>
        <v>0</v>
      </c>
      <c r="BZ2673" s="231">
        <f t="shared" si="674"/>
        <v>0</v>
      </c>
      <c r="CA2673" s="246">
        <f t="shared" si="675"/>
        <v>0</v>
      </c>
      <c r="CB2673" s="246">
        <f t="shared" si="676"/>
        <v>0</v>
      </c>
      <c r="CC2673" s="246" t="str">
        <f t="shared" si="677"/>
        <v/>
      </c>
      <c r="CD2673" s="246">
        <f t="shared" si="678"/>
        <v>5</v>
      </c>
      <c r="CE2673" s="246">
        <f t="shared" si="679"/>
        <v>0</v>
      </c>
      <c r="CF2673" s="276">
        <f t="shared" si="680"/>
        <v>0</v>
      </c>
      <c r="CG2673" s="277">
        <f t="shared" si="680"/>
        <v>0</v>
      </c>
      <c r="CH2673" s="277">
        <f t="shared" si="680"/>
        <v>0</v>
      </c>
      <c r="CI2673" s="278">
        <f t="shared" si="669"/>
        <v>0</v>
      </c>
      <c r="CJ2673" s="280">
        <f t="shared" si="681"/>
        <v>0</v>
      </c>
      <c r="CK2673" s="232">
        <f t="shared" si="682"/>
        <v>0</v>
      </c>
      <c r="CL2673" s="1"/>
    </row>
    <row r="2674" spans="1:90" ht="18" customHeight="1">
      <c r="A2674" s="1"/>
      <c r="B2674" s="1"/>
      <c r="C2674" s="314"/>
      <c r="D2674" s="287" t="str">
        <f t="shared" si="683"/>
        <v/>
      </c>
      <c r="E2674" s="449" t="str">
        <f t="shared" si="670"/>
        <v/>
      </c>
      <c r="F2674" s="450"/>
      <c r="G2674" s="451"/>
      <c r="H2674" s="452"/>
      <c r="I2674" s="453"/>
      <c r="J2674" s="453"/>
      <c r="K2674" s="453"/>
      <c r="L2674" s="453"/>
      <c r="M2674" s="454"/>
      <c r="N2674" s="455"/>
      <c r="O2674" s="456"/>
      <c r="P2674" s="456"/>
      <c r="Q2674" s="456"/>
      <c r="R2674" s="456"/>
      <c r="S2674" s="456"/>
      <c r="T2674" s="456"/>
      <c r="U2674" s="456"/>
      <c r="V2674" s="456"/>
      <c r="W2674" s="456"/>
      <c r="X2674" s="456"/>
      <c r="Y2674" s="456"/>
      <c r="Z2674" s="456"/>
      <c r="AA2674" s="456"/>
      <c r="AB2674" s="456"/>
      <c r="AC2674" s="456"/>
      <c r="AD2674" s="456"/>
      <c r="AE2674" s="457"/>
      <c r="AF2674" s="455"/>
      <c r="AG2674" s="456"/>
      <c r="AH2674" s="456"/>
      <c r="AI2674" s="456"/>
      <c r="AJ2674" s="456"/>
      <c r="AK2674" s="456"/>
      <c r="AL2674" s="456"/>
      <c r="AM2674" s="456"/>
      <c r="AN2674" s="457"/>
      <c r="AO2674" s="455"/>
      <c r="AP2674" s="456"/>
      <c r="AQ2674" s="456"/>
      <c r="AR2674" s="456"/>
      <c r="AS2674" s="456"/>
      <c r="AT2674" s="456"/>
      <c r="AU2674" s="456"/>
      <c r="AV2674" s="456"/>
      <c r="AW2674" s="456"/>
      <c r="AX2674" s="456"/>
      <c r="AY2674" s="456"/>
      <c r="AZ2674" s="456"/>
      <c r="BA2674" s="456"/>
      <c r="BB2674" s="456"/>
      <c r="BC2674" s="456"/>
      <c r="BD2674" s="456"/>
      <c r="BE2674" s="456"/>
      <c r="BF2674" s="456"/>
      <c r="BG2674" s="457"/>
      <c r="BH2674" s="458"/>
      <c r="BI2674" s="459"/>
      <c r="BJ2674" s="459"/>
      <c r="BK2674" s="459"/>
      <c r="BL2674" s="459"/>
      <c r="BM2674" s="460"/>
      <c r="BN2674" s="314"/>
      <c r="BO2674" s="314"/>
      <c r="BP2674" s="1"/>
      <c r="BQ2674" s="120">
        <f>IF($F$3="","",IF(N2674=$F$3,COUNTIF(BQ$23:BQ2673,"&gt;0")+1,0))</f>
        <v>0</v>
      </c>
      <c r="BR2674" s="1"/>
      <c r="BS2674" s="20" t="str">
        <f>IF($N2674="","",IF(VLOOKUP(VLOOKUP($N2674,IMPOSTAZIONI!$E$6:$I$13,5,FALSE),IMPOSTAZIONI!$B$25:$N$32,3,FALSE)=0,"",VLOOKUP(VLOOKUP($N2674,IMPOSTAZIONI!$E$6:$I$13,5,FALSE),IMPOSTAZIONI!$B$25:$N$32,3,FALSE)))</f>
        <v/>
      </c>
      <c r="BT2674" s="20" t="str">
        <f>IF($N2674="","",IF(VLOOKUP(VLOOKUP($N2674,IMPOSTAZIONI!$E$6:$I$13,5,FALSE),IMPOSTAZIONI!$B$25:$N$32,6,FALSE)=0,"",VLOOKUP(VLOOKUP($N2674,IMPOSTAZIONI!$E$6:$I$13,5,FALSE),IMPOSTAZIONI!$B$25:$N$32,6,FALSE)))</f>
        <v/>
      </c>
      <c r="BU2674" s="20" t="str">
        <f>IF($N2674="","",IF(VLOOKUP(VLOOKUP($N2674,IMPOSTAZIONI!$E$6:$I$13,5,FALSE),IMPOSTAZIONI!$B$25:$N$32,9,FALSE)=0,"",VLOOKUP(VLOOKUP($N2674,IMPOSTAZIONI!$E$6:$I$13,5,FALSE),IMPOSTAZIONI!$B$25:$N$32,9,FALSE)))</f>
        <v/>
      </c>
      <c r="BV2674" s="20" t="str">
        <f>IF($N2674="","",IF(VLOOKUP(VLOOKUP($N2674,IMPOSTAZIONI!$E$6:$I$13,5,FALSE),IMPOSTAZIONI!$B$25:$N$32,12,FALSE)=0,"",VLOOKUP(VLOOKUP($N2674,IMPOSTAZIONI!$E$6:$I$13,5,FALSE),IMPOSTAZIONI!$B$25:$N$32,12,FALSE)))</f>
        <v/>
      </c>
      <c r="BW2674" s="221" t="str">
        <f t="shared" si="671"/>
        <v/>
      </c>
      <c r="BX2674" s="221" t="str">
        <f t="shared" si="672"/>
        <v/>
      </c>
      <c r="BY2674" s="221">
        <f t="shared" si="673"/>
        <v>0</v>
      </c>
      <c r="BZ2674" s="231">
        <f t="shared" si="674"/>
        <v>0</v>
      </c>
      <c r="CA2674" s="246">
        <f t="shared" si="675"/>
        <v>0</v>
      </c>
      <c r="CB2674" s="246">
        <f t="shared" si="676"/>
        <v>0</v>
      </c>
      <c r="CC2674" s="246" t="str">
        <f t="shared" si="677"/>
        <v/>
      </c>
      <c r="CD2674" s="246">
        <f t="shared" si="678"/>
        <v>5</v>
      </c>
      <c r="CE2674" s="246">
        <f t="shared" si="679"/>
        <v>0</v>
      </c>
      <c r="CF2674" s="276">
        <f t="shared" si="680"/>
        <v>0</v>
      </c>
      <c r="CG2674" s="277">
        <f t="shared" si="680"/>
        <v>0</v>
      </c>
      <c r="CH2674" s="277">
        <f t="shared" si="680"/>
        <v>0</v>
      </c>
      <c r="CI2674" s="278">
        <f t="shared" si="669"/>
        <v>0</v>
      </c>
      <c r="CJ2674" s="280">
        <f t="shared" si="681"/>
        <v>0</v>
      </c>
      <c r="CK2674" s="232">
        <f t="shared" si="682"/>
        <v>0</v>
      </c>
      <c r="CL2674" s="1"/>
    </row>
    <row r="2675" spans="1:90" ht="18" customHeight="1">
      <c r="A2675" s="1"/>
      <c r="B2675" s="1"/>
      <c r="C2675" s="314"/>
      <c r="D2675" s="287" t="str">
        <f t="shared" si="683"/>
        <v/>
      </c>
      <c r="E2675" s="449" t="str">
        <f t="shared" si="670"/>
        <v/>
      </c>
      <c r="F2675" s="450"/>
      <c r="G2675" s="451"/>
      <c r="H2675" s="452"/>
      <c r="I2675" s="453"/>
      <c r="J2675" s="453"/>
      <c r="K2675" s="453"/>
      <c r="L2675" s="453"/>
      <c r="M2675" s="454"/>
      <c r="N2675" s="455"/>
      <c r="O2675" s="456"/>
      <c r="P2675" s="456"/>
      <c r="Q2675" s="456"/>
      <c r="R2675" s="456"/>
      <c r="S2675" s="456"/>
      <c r="T2675" s="456"/>
      <c r="U2675" s="456"/>
      <c r="V2675" s="456"/>
      <c r="W2675" s="456"/>
      <c r="X2675" s="456"/>
      <c r="Y2675" s="456"/>
      <c r="Z2675" s="456"/>
      <c r="AA2675" s="456"/>
      <c r="AB2675" s="456"/>
      <c r="AC2675" s="456"/>
      <c r="AD2675" s="456"/>
      <c r="AE2675" s="457"/>
      <c r="AF2675" s="455"/>
      <c r="AG2675" s="456"/>
      <c r="AH2675" s="456"/>
      <c r="AI2675" s="456"/>
      <c r="AJ2675" s="456"/>
      <c r="AK2675" s="456"/>
      <c r="AL2675" s="456"/>
      <c r="AM2675" s="456"/>
      <c r="AN2675" s="457"/>
      <c r="AO2675" s="455"/>
      <c r="AP2675" s="456"/>
      <c r="AQ2675" s="456"/>
      <c r="AR2675" s="456"/>
      <c r="AS2675" s="456"/>
      <c r="AT2675" s="456"/>
      <c r="AU2675" s="456"/>
      <c r="AV2675" s="456"/>
      <c r="AW2675" s="456"/>
      <c r="AX2675" s="456"/>
      <c r="AY2675" s="456"/>
      <c r="AZ2675" s="456"/>
      <c r="BA2675" s="456"/>
      <c r="BB2675" s="456"/>
      <c r="BC2675" s="456"/>
      <c r="BD2675" s="456"/>
      <c r="BE2675" s="456"/>
      <c r="BF2675" s="456"/>
      <c r="BG2675" s="457"/>
      <c r="BH2675" s="458"/>
      <c r="BI2675" s="459"/>
      <c r="BJ2675" s="459"/>
      <c r="BK2675" s="459"/>
      <c r="BL2675" s="459"/>
      <c r="BM2675" s="460"/>
      <c r="BN2675" s="314"/>
      <c r="BO2675" s="314"/>
      <c r="BP2675" s="1"/>
      <c r="BQ2675" s="120">
        <f>IF($F$3="","",IF(N2675=$F$3,COUNTIF(BQ$23:BQ2674,"&gt;0")+1,0))</f>
        <v>0</v>
      </c>
      <c r="BR2675" s="1"/>
      <c r="BS2675" s="20" t="str">
        <f>IF($N2675="","",IF(VLOOKUP(VLOOKUP($N2675,IMPOSTAZIONI!$E$6:$I$13,5,FALSE),IMPOSTAZIONI!$B$25:$N$32,3,FALSE)=0,"",VLOOKUP(VLOOKUP($N2675,IMPOSTAZIONI!$E$6:$I$13,5,FALSE),IMPOSTAZIONI!$B$25:$N$32,3,FALSE)))</f>
        <v/>
      </c>
      <c r="BT2675" s="20" t="str">
        <f>IF($N2675="","",IF(VLOOKUP(VLOOKUP($N2675,IMPOSTAZIONI!$E$6:$I$13,5,FALSE),IMPOSTAZIONI!$B$25:$N$32,6,FALSE)=0,"",VLOOKUP(VLOOKUP($N2675,IMPOSTAZIONI!$E$6:$I$13,5,FALSE),IMPOSTAZIONI!$B$25:$N$32,6,FALSE)))</f>
        <v/>
      </c>
      <c r="BU2675" s="20" t="str">
        <f>IF($N2675="","",IF(VLOOKUP(VLOOKUP($N2675,IMPOSTAZIONI!$E$6:$I$13,5,FALSE),IMPOSTAZIONI!$B$25:$N$32,9,FALSE)=0,"",VLOOKUP(VLOOKUP($N2675,IMPOSTAZIONI!$E$6:$I$13,5,FALSE),IMPOSTAZIONI!$B$25:$N$32,9,FALSE)))</f>
        <v/>
      </c>
      <c r="BV2675" s="20" t="str">
        <f>IF($N2675="","",IF(VLOOKUP(VLOOKUP($N2675,IMPOSTAZIONI!$E$6:$I$13,5,FALSE),IMPOSTAZIONI!$B$25:$N$32,12,FALSE)=0,"",VLOOKUP(VLOOKUP($N2675,IMPOSTAZIONI!$E$6:$I$13,5,FALSE),IMPOSTAZIONI!$B$25:$N$32,12,FALSE)))</f>
        <v/>
      </c>
      <c r="BW2675" s="221" t="str">
        <f t="shared" si="671"/>
        <v/>
      </c>
      <c r="BX2675" s="221" t="str">
        <f t="shared" si="672"/>
        <v/>
      </c>
      <c r="BY2675" s="221">
        <f t="shared" si="673"/>
        <v>0</v>
      </c>
      <c r="BZ2675" s="231">
        <f t="shared" si="674"/>
        <v>0</v>
      </c>
      <c r="CA2675" s="246">
        <f t="shared" si="675"/>
        <v>0</v>
      </c>
      <c r="CB2675" s="246">
        <f t="shared" si="676"/>
        <v>0</v>
      </c>
      <c r="CC2675" s="246" t="str">
        <f t="shared" si="677"/>
        <v/>
      </c>
      <c r="CD2675" s="246">
        <f t="shared" si="678"/>
        <v>5</v>
      </c>
      <c r="CE2675" s="246">
        <f t="shared" si="679"/>
        <v>0</v>
      </c>
      <c r="CF2675" s="276">
        <f t="shared" si="680"/>
        <v>0</v>
      </c>
      <c r="CG2675" s="277">
        <f t="shared" si="680"/>
        <v>0</v>
      </c>
      <c r="CH2675" s="277">
        <f t="shared" si="680"/>
        <v>0</v>
      </c>
      <c r="CI2675" s="278">
        <f t="shared" si="669"/>
        <v>0</v>
      </c>
      <c r="CJ2675" s="280">
        <f t="shared" si="681"/>
        <v>0</v>
      </c>
      <c r="CK2675" s="232">
        <f t="shared" si="682"/>
        <v>0</v>
      </c>
      <c r="CL2675" s="1"/>
    </row>
    <row r="2676" spans="1:90" ht="18" customHeight="1">
      <c r="A2676" s="1"/>
      <c r="B2676" s="1"/>
      <c r="C2676" s="314"/>
      <c r="D2676" s="287" t="str">
        <f t="shared" si="683"/>
        <v/>
      </c>
      <c r="E2676" s="449" t="str">
        <f t="shared" si="670"/>
        <v/>
      </c>
      <c r="F2676" s="450"/>
      <c r="G2676" s="451"/>
      <c r="H2676" s="452"/>
      <c r="I2676" s="453"/>
      <c r="J2676" s="453"/>
      <c r="K2676" s="453"/>
      <c r="L2676" s="453"/>
      <c r="M2676" s="454"/>
      <c r="N2676" s="455"/>
      <c r="O2676" s="456"/>
      <c r="P2676" s="456"/>
      <c r="Q2676" s="456"/>
      <c r="R2676" s="456"/>
      <c r="S2676" s="456"/>
      <c r="T2676" s="456"/>
      <c r="U2676" s="456"/>
      <c r="V2676" s="456"/>
      <c r="W2676" s="456"/>
      <c r="X2676" s="456"/>
      <c r="Y2676" s="456"/>
      <c r="Z2676" s="456"/>
      <c r="AA2676" s="456"/>
      <c r="AB2676" s="456"/>
      <c r="AC2676" s="456"/>
      <c r="AD2676" s="456"/>
      <c r="AE2676" s="457"/>
      <c r="AF2676" s="455"/>
      <c r="AG2676" s="456"/>
      <c r="AH2676" s="456"/>
      <c r="AI2676" s="456"/>
      <c r="AJ2676" s="456"/>
      <c r="AK2676" s="456"/>
      <c r="AL2676" s="456"/>
      <c r="AM2676" s="456"/>
      <c r="AN2676" s="457"/>
      <c r="AO2676" s="455"/>
      <c r="AP2676" s="456"/>
      <c r="AQ2676" s="456"/>
      <c r="AR2676" s="456"/>
      <c r="AS2676" s="456"/>
      <c r="AT2676" s="456"/>
      <c r="AU2676" s="456"/>
      <c r="AV2676" s="456"/>
      <c r="AW2676" s="456"/>
      <c r="AX2676" s="456"/>
      <c r="AY2676" s="456"/>
      <c r="AZ2676" s="456"/>
      <c r="BA2676" s="456"/>
      <c r="BB2676" s="456"/>
      <c r="BC2676" s="456"/>
      <c r="BD2676" s="456"/>
      <c r="BE2676" s="456"/>
      <c r="BF2676" s="456"/>
      <c r="BG2676" s="457"/>
      <c r="BH2676" s="458"/>
      <c r="BI2676" s="459"/>
      <c r="BJ2676" s="459"/>
      <c r="BK2676" s="459"/>
      <c r="BL2676" s="459"/>
      <c r="BM2676" s="460"/>
      <c r="BN2676" s="314"/>
      <c r="BO2676" s="314"/>
      <c r="BP2676" s="1"/>
      <c r="BQ2676" s="120">
        <f>IF($F$3="","",IF(N2676=$F$3,COUNTIF(BQ$23:BQ2675,"&gt;0")+1,0))</f>
        <v>0</v>
      </c>
      <c r="BR2676" s="1"/>
      <c r="BS2676" s="20" t="str">
        <f>IF($N2676="","",IF(VLOOKUP(VLOOKUP($N2676,IMPOSTAZIONI!$E$6:$I$13,5,FALSE),IMPOSTAZIONI!$B$25:$N$32,3,FALSE)=0,"",VLOOKUP(VLOOKUP($N2676,IMPOSTAZIONI!$E$6:$I$13,5,FALSE),IMPOSTAZIONI!$B$25:$N$32,3,FALSE)))</f>
        <v/>
      </c>
      <c r="BT2676" s="20" t="str">
        <f>IF($N2676="","",IF(VLOOKUP(VLOOKUP($N2676,IMPOSTAZIONI!$E$6:$I$13,5,FALSE),IMPOSTAZIONI!$B$25:$N$32,6,FALSE)=0,"",VLOOKUP(VLOOKUP($N2676,IMPOSTAZIONI!$E$6:$I$13,5,FALSE),IMPOSTAZIONI!$B$25:$N$32,6,FALSE)))</f>
        <v/>
      </c>
      <c r="BU2676" s="20" t="str">
        <f>IF($N2676="","",IF(VLOOKUP(VLOOKUP($N2676,IMPOSTAZIONI!$E$6:$I$13,5,FALSE),IMPOSTAZIONI!$B$25:$N$32,9,FALSE)=0,"",VLOOKUP(VLOOKUP($N2676,IMPOSTAZIONI!$E$6:$I$13,5,FALSE),IMPOSTAZIONI!$B$25:$N$32,9,FALSE)))</f>
        <v/>
      </c>
      <c r="BV2676" s="20" t="str">
        <f>IF($N2676="","",IF(VLOOKUP(VLOOKUP($N2676,IMPOSTAZIONI!$E$6:$I$13,5,FALSE),IMPOSTAZIONI!$B$25:$N$32,12,FALSE)=0,"",VLOOKUP(VLOOKUP($N2676,IMPOSTAZIONI!$E$6:$I$13,5,FALSE),IMPOSTAZIONI!$B$25:$N$32,12,FALSE)))</f>
        <v/>
      </c>
      <c r="BW2676" s="221" t="str">
        <f t="shared" si="671"/>
        <v/>
      </c>
      <c r="BX2676" s="221" t="str">
        <f t="shared" si="672"/>
        <v/>
      </c>
      <c r="BY2676" s="221">
        <f t="shared" si="673"/>
        <v>0</v>
      </c>
      <c r="BZ2676" s="231">
        <f t="shared" si="674"/>
        <v>0</v>
      </c>
      <c r="CA2676" s="246">
        <f t="shared" si="675"/>
        <v>0</v>
      </c>
      <c r="CB2676" s="246">
        <f t="shared" si="676"/>
        <v>0</v>
      </c>
      <c r="CC2676" s="246" t="str">
        <f t="shared" si="677"/>
        <v/>
      </c>
      <c r="CD2676" s="246">
        <f t="shared" si="678"/>
        <v>5</v>
      </c>
      <c r="CE2676" s="246">
        <f t="shared" si="679"/>
        <v>0</v>
      </c>
      <c r="CF2676" s="276">
        <f t="shared" si="680"/>
        <v>0</v>
      </c>
      <c r="CG2676" s="277">
        <f t="shared" si="680"/>
        <v>0</v>
      </c>
      <c r="CH2676" s="277">
        <f t="shared" si="680"/>
        <v>0</v>
      </c>
      <c r="CI2676" s="278">
        <f t="shared" si="669"/>
        <v>0</v>
      </c>
      <c r="CJ2676" s="280">
        <f t="shared" si="681"/>
        <v>0</v>
      </c>
      <c r="CK2676" s="232">
        <f t="shared" si="682"/>
        <v>0</v>
      </c>
      <c r="CL2676" s="1"/>
    </row>
    <row r="2677" spans="1:90" ht="18" customHeight="1">
      <c r="A2677" s="1"/>
      <c r="B2677" s="1"/>
      <c r="C2677" s="314"/>
      <c r="D2677" s="287" t="str">
        <f t="shared" si="683"/>
        <v/>
      </c>
      <c r="E2677" s="449" t="str">
        <f t="shared" si="670"/>
        <v/>
      </c>
      <c r="F2677" s="450"/>
      <c r="G2677" s="451"/>
      <c r="H2677" s="452"/>
      <c r="I2677" s="453"/>
      <c r="J2677" s="453"/>
      <c r="K2677" s="453"/>
      <c r="L2677" s="453"/>
      <c r="M2677" s="454"/>
      <c r="N2677" s="455"/>
      <c r="O2677" s="456"/>
      <c r="P2677" s="456"/>
      <c r="Q2677" s="456"/>
      <c r="R2677" s="456"/>
      <c r="S2677" s="456"/>
      <c r="T2677" s="456"/>
      <c r="U2677" s="456"/>
      <c r="V2677" s="456"/>
      <c r="W2677" s="456"/>
      <c r="X2677" s="456"/>
      <c r="Y2677" s="456"/>
      <c r="Z2677" s="456"/>
      <c r="AA2677" s="456"/>
      <c r="AB2677" s="456"/>
      <c r="AC2677" s="456"/>
      <c r="AD2677" s="456"/>
      <c r="AE2677" s="457"/>
      <c r="AF2677" s="455"/>
      <c r="AG2677" s="456"/>
      <c r="AH2677" s="456"/>
      <c r="AI2677" s="456"/>
      <c r="AJ2677" s="456"/>
      <c r="AK2677" s="456"/>
      <c r="AL2677" s="456"/>
      <c r="AM2677" s="456"/>
      <c r="AN2677" s="457"/>
      <c r="AO2677" s="455"/>
      <c r="AP2677" s="456"/>
      <c r="AQ2677" s="456"/>
      <c r="AR2677" s="456"/>
      <c r="AS2677" s="456"/>
      <c r="AT2677" s="456"/>
      <c r="AU2677" s="456"/>
      <c r="AV2677" s="456"/>
      <c r="AW2677" s="456"/>
      <c r="AX2677" s="456"/>
      <c r="AY2677" s="456"/>
      <c r="AZ2677" s="456"/>
      <c r="BA2677" s="456"/>
      <c r="BB2677" s="456"/>
      <c r="BC2677" s="456"/>
      <c r="BD2677" s="456"/>
      <c r="BE2677" s="456"/>
      <c r="BF2677" s="456"/>
      <c r="BG2677" s="457"/>
      <c r="BH2677" s="458"/>
      <c r="BI2677" s="459"/>
      <c r="BJ2677" s="459"/>
      <c r="BK2677" s="459"/>
      <c r="BL2677" s="459"/>
      <c r="BM2677" s="460"/>
      <c r="BN2677" s="314"/>
      <c r="BO2677" s="314"/>
      <c r="BP2677" s="1"/>
      <c r="BQ2677" s="120">
        <f>IF($F$3="","",IF(N2677=$F$3,COUNTIF(BQ$23:BQ2676,"&gt;0")+1,0))</f>
        <v>0</v>
      </c>
      <c r="BR2677" s="1"/>
      <c r="BS2677" s="20" t="str">
        <f>IF($N2677="","",IF(VLOOKUP(VLOOKUP($N2677,IMPOSTAZIONI!$E$6:$I$13,5,FALSE),IMPOSTAZIONI!$B$25:$N$32,3,FALSE)=0,"",VLOOKUP(VLOOKUP($N2677,IMPOSTAZIONI!$E$6:$I$13,5,FALSE),IMPOSTAZIONI!$B$25:$N$32,3,FALSE)))</f>
        <v/>
      </c>
      <c r="BT2677" s="20" t="str">
        <f>IF($N2677="","",IF(VLOOKUP(VLOOKUP($N2677,IMPOSTAZIONI!$E$6:$I$13,5,FALSE),IMPOSTAZIONI!$B$25:$N$32,6,FALSE)=0,"",VLOOKUP(VLOOKUP($N2677,IMPOSTAZIONI!$E$6:$I$13,5,FALSE),IMPOSTAZIONI!$B$25:$N$32,6,FALSE)))</f>
        <v/>
      </c>
      <c r="BU2677" s="20" t="str">
        <f>IF($N2677="","",IF(VLOOKUP(VLOOKUP($N2677,IMPOSTAZIONI!$E$6:$I$13,5,FALSE),IMPOSTAZIONI!$B$25:$N$32,9,FALSE)=0,"",VLOOKUP(VLOOKUP($N2677,IMPOSTAZIONI!$E$6:$I$13,5,FALSE),IMPOSTAZIONI!$B$25:$N$32,9,FALSE)))</f>
        <v/>
      </c>
      <c r="BV2677" s="20" t="str">
        <f>IF($N2677="","",IF(VLOOKUP(VLOOKUP($N2677,IMPOSTAZIONI!$E$6:$I$13,5,FALSE),IMPOSTAZIONI!$B$25:$N$32,12,FALSE)=0,"",VLOOKUP(VLOOKUP($N2677,IMPOSTAZIONI!$E$6:$I$13,5,FALSE),IMPOSTAZIONI!$B$25:$N$32,12,FALSE)))</f>
        <v/>
      </c>
      <c r="BW2677" s="221" t="str">
        <f t="shared" si="671"/>
        <v/>
      </c>
      <c r="BX2677" s="221" t="str">
        <f t="shared" si="672"/>
        <v/>
      </c>
      <c r="BY2677" s="221">
        <f t="shared" si="673"/>
        <v>0</v>
      </c>
      <c r="BZ2677" s="231">
        <f t="shared" si="674"/>
        <v>0</v>
      </c>
      <c r="CA2677" s="246">
        <f t="shared" si="675"/>
        <v>0</v>
      </c>
      <c r="CB2677" s="246">
        <f t="shared" si="676"/>
        <v>0</v>
      </c>
      <c r="CC2677" s="246" t="str">
        <f t="shared" si="677"/>
        <v/>
      </c>
      <c r="CD2677" s="246">
        <f t="shared" si="678"/>
        <v>5</v>
      </c>
      <c r="CE2677" s="246">
        <f t="shared" si="679"/>
        <v>0</v>
      </c>
      <c r="CF2677" s="276">
        <f t="shared" si="680"/>
        <v>0</v>
      </c>
      <c r="CG2677" s="277">
        <f t="shared" si="680"/>
        <v>0</v>
      </c>
      <c r="CH2677" s="277">
        <f t="shared" si="680"/>
        <v>0</v>
      </c>
      <c r="CI2677" s="278">
        <f t="shared" si="669"/>
        <v>0</v>
      </c>
      <c r="CJ2677" s="280">
        <f t="shared" si="681"/>
        <v>0</v>
      </c>
      <c r="CK2677" s="232">
        <f t="shared" si="682"/>
        <v>0</v>
      </c>
      <c r="CL2677" s="1"/>
    </row>
    <row r="2678" spans="1:90" ht="18" customHeight="1">
      <c r="A2678" s="1"/>
      <c r="B2678" s="1"/>
      <c r="C2678" s="314"/>
      <c r="D2678" s="287" t="str">
        <f t="shared" si="683"/>
        <v/>
      </c>
      <c r="E2678" s="449" t="str">
        <f t="shared" si="670"/>
        <v/>
      </c>
      <c r="F2678" s="450"/>
      <c r="G2678" s="451"/>
      <c r="H2678" s="452"/>
      <c r="I2678" s="453"/>
      <c r="J2678" s="453"/>
      <c r="K2678" s="453"/>
      <c r="L2678" s="453"/>
      <c r="M2678" s="454"/>
      <c r="N2678" s="455"/>
      <c r="O2678" s="456"/>
      <c r="P2678" s="456"/>
      <c r="Q2678" s="456"/>
      <c r="R2678" s="456"/>
      <c r="S2678" s="456"/>
      <c r="T2678" s="456"/>
      <c r="U2678" s="456"/>
      <c r="V2678" s="456"/>
      <c r="W2678" s="456"/>
      <c r="X2678" s="456"/>
      <c r="Y2678" s="456"/>
      <c r="Z2678" s="456"/>
      <c r="AA2678" s="456"/>
      <c r="AB2678" s="456"/>
      <c r="AC2678" s="456"/>
      <c r="AD2678" s="456"/>
      <c r="AE2678" s="457"/>
      <c r="AF2678" s="455"/>
      <c r="AG2678" s="456"/>
      <c r="AH2678" s="456"/>
      <c r="AI2678" s="456"/>
      <c r="AJ2678" s="456"/>
      <c r="AK2678" s="456"/>
      <c r="AL2678" s="456"/>
      <c r="AM2678" s="456"/>
      <c r="AN2678" s="457"/>
      <c r="AO2678" s="455"/>
      <c r="AP2678" s="456"/>
      <c r="AQ2678" s="456"/>
      <c r="AR2678" s="456"/>
      <c r="AS2678" s="456"/>
      <c r="AT2678" s="456"/>
      <c r="AU2678" s="456"/>
      <c r="AV2678" s="456"/>
      <c r="AW2678" s="456"/>
      <c r="AX2678" s="456"/>
      <c r="AY2678" s="456"/>
      <c r="AZ2678" s="456"/>
      <c r="BA2678" s="456"/>
      <c r="BB2678" s="456"/>
      <c r="BC2678" s="456"/>
      <c r="BD2678" s="456"/>
      <c r="BE2678" s="456"/>
      <c r="BF2678" s="456"/>
      <c r="BG2678" s="457"/>
      <c r="BH2678" s="458"/>
      <c r="BI2678" s="459"/>
      <c r="BJ2678" s="459"/>
      <c r="BK2678" s="459"/>
      <c r="BL2678" s="459"/>
      <c r="BM2678" s="460"/>
      <c r="BN2678" s="314"/>
      <c r="BO2678" s="314"/>
      <c r="BP2678" s="1"/>
      <c r="BQ2678" s="120">
        <f>IF($F$3="","",IF(N2678=$F$3,COUNTIF(BQ$23:BQ2677,"&gt;0")+1,0))</f>
        <v>0</v>
      </c>
      <c r="BR2678" s="1"/>
      <c r="BS2678" s="20" t="str">
        <f>IF($N2678="","",IF(VLOOKUP(VLOOKUP($N2678,IMPOSTAZIONI!$E$6:$I$13,5,FALSE),IMPOSTAZIONI!$B$25:$N$32,3,FALSE)=0,"",VLOOKUP(VLOOKUP($N2678,IMPOSTAZIONI!$E$6:$I$13,5,FALSE),IMPOSTAZIONI!$B$25:$N$32,3,FALSE)))</f>
        <v/>
      </c>
      <c r="BT2678" s="20" t="str">
        <f>IF($N2678="","",IF(VLOOKUP(VLOOKUP($N2678,IMPOSTAZIONI!$E$6:$I$13,5,FALSE),IMPOSTAZIONI!$B$25:$N$32,6,FALSE)=0,"",VLOOKUP(VLOOKUP($N2678,IMPOSTAZIONI!$E$6:$I$13,5,FALSE),IMPOSTAZIONI!$B$25:$N$32,6,FALSE)))</f>
        <v/>
      </c>
      <c r="BU2678" s="20" t="str">
        <f>IF($N2678="","",IF(VLOOKUP(VLOOKUP($N2678,IMPOSTAZIONI!$E$6:$I$13,5,FALSE),IMPOSTAZIONI!$B$25:$N$32,9,FALSE)=0,"",VLOOKUP(VLOOKUP($N2678,IMPOSTAZIONI!$E$6:$I$13,5,FALSE),IMPOSTAZIONI!$B$25:$N$32,9,FALSE)))</f>
        <v/>
      </c>
      <c r="BV2678" s="20" t="str">
        <f>IF($N2678="","",IF(VLOOKUP(VLOOKUP($N2678,IMPOSTAZIONI!$E$6:$I$13,5,FALSE),IMPOSTAZIONI!$B$25:$N$32,12,FALSE)=0,"",VLOOKUP(VLOOKUP($N2678,IMPOSTAZIONI!$E$6:$I$13,5,FALSE),IMPOSTAZIONI!$B$25:$N$32,12,FALSE)))</f>
        <v/>
      </c>
      <c r="BW2678" s="221" t="str">
        <f t="shared" si="671"/>
        <v/>
      </c>
      <c r="BX2678" s="221" t="str">
        <f t="shared" si="672"/>
        <v/>
      </c>
      <c r="BY2678" s="221">
        <f t="shared" si="673"/>
        <v>0</v>
      </c>
      <c r="BZ2678" s="231">
        <f t="shared" si="674"/>
        <v>0</v>
      </c>
      <c r="CA2678" s="246">
        <f t="shared" si="675"/>
        <v>0</v>
      </c>
      <c r="CB2678" s="246">
        <f t="shared" si="676"/>
        <v>0</v>
      </c>
      <c r="CC2678" s="246" t="str">
        <f t="shared" si="677"/>
        <v/>
      </c>
      <c r="CD2678" s="246">
        <f t="shared" si="678"/>
        <v>5</v>
      </c>
      <c r="CE2678" s="246">
        <f t="shared" si="679"/>
        <v>0</v>
      </c>
      <c r="CF2678" s="276">
        <f t="shared" si="680"/>
        <v>0</v>
      </c>
      <c r="CG2678" s="277">
        <f t="shared" si="680"/>
        <v>0</v>
      </c>
      <c r="CH2678" s="277">
        <f t="shared" si="680"/>
        <v>0</v>
      </c>
      <c r="CI2678" s="278">
        <f t="shared" si="669"/>
        <v>0</v>
      </c>
      <c r="CJ2678" s="280">
        <f t="shared" si="681"/>
        <v>0</v>
      </c>
      <c r="CK2678" s="232">
        <f t="shared" si="682"/>
        <v>0</v>
      </c>
      <c r="CL2678" s="1"/>
    </row>
    <row r="2679" spans="1:90" ht="18" customHeight="1">
      <c r="A2679" s="1"/>
      <c r="B2679" s="1"/>
      <c r="C2679" s="314"/>
      <c r="D2679" s="287" t="str">
        <f t="shared" si="683"/>
        <v/>
      </c>
      <c r="E2679" s="449" t="str">
        <f t="shared" si="670"/>
        <v/>
      </c>
      <c r="F2679" s="450"/>
      <c r="G2679" s="451"/>
      <c r="H2679" s="452"/>
      <c r="I2679" s="453"/>
      <c r="J2679" s="453"/>
      <c r="K2679" s="453"/>
      <c r="L2679" s="453"/>
      <c r="M2679" s="454"/>
      <c r="N2679" s="455"/>
      <c r="O2679" s="456"/>
      <c r="P2679" s="456"/>
      <c r="Q2679" s="456"/>
      <c r="R2679" s="456"/>
      <c r="S2679" s="456"/>
      <c r="T2679" s="456"/>
      <c r="U2679" s="456"/>
      <c r="V2679" s="456"/>
      <c r="W2679" s="456"/>
      <c r="X2679" s="456"/>
      <c r="Y2679" s="456"/>
      <c r="Z2679" s="456"/>
      <c r="AA2679" s="456"/>
      <c r="AB2679" s="456"/>
      <c r="AC2679" s="456"/>
      <c r="AD2679" s="456"/>
      <c r="AE2679" s="457"/>
      <c r="AF2679" s="455"/>
      <c r="AG2679" s="456"/>
      <c r="AH2679" s="456"/>
      <c r="AI2679" s="456"/>
      <c r="AJ2679" s="456"/>
      <c r="AK2679" s="456"/>
      <c r="AL2679" s="456"/>
      <c r="AM2679" s="456"/>
      <c r="AN2679" s="457"/>
      <c r="AO2679" s="455"/>
      <c r="AP2679" s="456"/>
      <c r="AQ2679" s="456"/>
      <c r="AR2679" s="456"/>
      <c r="AS2679" s="456"/>
      <c r="AT2679" s="456"/>
      <c r="AU2679" s="456"/>
      <c r="AV2679" s="456"/>
      <c r="AW2679" s="456"/>
      <c r="AX2679" s="456"/>
      <c r="AY2679" s="456"/>
      <c r="AZ2679" s="456"/>
      <c r="BA2679" s="456"/>
      <c r="BB2679" s="456"/>
      <c r="BC2679" s="456"/>
      <c r="BD2679" s="456"/>
      <c r="BE2679" s="456"/>
      <c r="BF2679" s="456"/>
      <c r="BG2679" s="457"/>
      <c r="BH2679" s="458"/>
      <c r="BI2679" s="459"/>
      <c r="BJ2679" s="459"/>
      <c r="BK2679" s="459"/>
      <c r="BL2679" s="459"/>
      <c r="BM2679" s="460"/>
      <c r="BN2679" s="314"/>
      <c r="BO2679" s="314"/>
      <c r="BP2679" s="1"/>
      <c r="BQ2679" s="120">
        <f>IF($F$3="","",IF(N2679=$F$3,COUNTIF(BQ$23:BQ2678,"&gt;0")+1,0))</f>
        <v>0</v>
      </c>
      <c r="BR2679" s="1"/>
      <c r="BS2679" s="20" t="str">
        <f>IF($N2679="","",IF(VLOOKUP(VLOOKUP($N2679,IMPOSTAZIONI!$E$6:$I$13,5,FALSE),IMPOSTAZIONI!$B$25:$N$32,3,FALSE)=0,"",VLOOKUP(VLOOKUP($N2679,IMPOSTAZIONI!$E$6:$I$13,5,FALSE),IMPOSTAZIONI!$B$25:$N$32,3,FALSE)))</f>
        <v/>
      </c>
      <c r="BT2679" s="20" t="str">
        <f>IF($N2679="","",IF(VLOOKUP(VLOOKUP($N2679,IMPOSTAZIONI!$E$6:$I$13,5,FALSE),IMPOSTAZIONI!$B$25:$N$32,6,FALSE)=0,"",VLOOKUP(VLOOKUP($N2679,IMPOSTAZIONI!$E$6:$I$13,5,FALSE),IMPOSTAZIONI!$B$25:$N$32,6,FALSE)))</f>
        <v/>
      </c>
      <c r="BU2679" s="20" t="str">
        <f>IF($N2679="","",IF(VLOOKUP(VLOOKUP($N2679,IMPOSTAZIONI!$E$6:$I$13,5,FALSE),IMPOSTAZIONI!$B$25:$N$32,9,FALSE)=0,"",VLOOKUP(VLOOKUP($N2679,IMPOSTAZIONI!$E$6:$I$13,5,FALSE),IMPOSTAZIONI!$B$25:$N$32,9,FALSE)))</f>
        <v/>
      </c>
      <c r="BV2679" s="20" t="str">
        <f>IF($N2679="","",IF(VLOOKUP(VLOOKUP($N2679,IMPOSTAZIONI!$E$6:$I$13,5,FALSE),IMPOSTAZIONI!$B$25:$N$32,12,FALSE)=0,"",VLOOKUP(VLOOKUP($N2679,IMPOSTAZIONI!$E$6:$I$13,5,FALSE),IMPOSTAZIONI!$B$25:$N$32,12,FALSE)))</f>
        <v/>
      </c>
      <c r="BW2679" s="221" t="str">
        <f t="shared" si="671"/>
        <v/>
      </c>
      <c r="BX2679" s="221" t="str">
        <f t="shared" si="672"/>
        <v/>
      </c>
      <c r="BY2679" s="221">
        <f t="shared" si="673"/>
        <v>0</v>
      </c>
      <c r="BZ2679" s="231">
        <f t="shared" si="674"/>
        <v>0</v>
      </c>
      <c r="CA2679" s="246">
        <f t="shared" si="675"/>
        <v>0</v>
      </c>
      <c r="CB2679" s="246">
        <f t="shared" si="676"/>
        <v>0</v>
      </c>
      <c r="CC2679" s="246" t="str">
        <f t="shared" si="677"/>
        <v/>
      </c>
      <c r="CD2679" s="246">
        <f t="shared" si="678"/>
        <v>5</v>
      </c>
      <c r="CE2679" s="246">
        <f t="shared" si="679"/>
        <v>0</v>
      </c>
      <c r="CF2679" s="276">
        <f t="shared" si="680"/>
        <v>0</v>
      </c>
      <c r="CG2679" s="277">
        <f t="shared" si="680"/>
        <v>0</v>
      </c>
      <c r="CH2679" s="277">
        <f t="shared" si="680"/>
        <v>0</v>
      </c>
      <c r="CI2679" s="278">
        <f t="shared" si="669"/>
        <v>0</v>
      </c>
      <c r="CJ2679" s="280">
        <f t="shared" si="681"/>
        <v>0</v>
      </c>
      <c r="CK2679" s="232">
        <f t="shared" si="682"/>
        <v>0</v>
      </c>
      <c r="CL2679" s="1"/>
    </row>
    <row r="2680" spans="1:90" ht="18" customHeight="1">
      <c r="A2680" s="1"/>
      <c r="B2680" s="1"/>
      <c r="C2680" s="314"/>
      <c r="D2680" s="287" t="str">
        <f t="shared" si="683"/>
        <v/>
      </c>
      <c r="E2680" s="449" t="str">
        <f t="shared" si="670"/>
        <v/>
      </c>
      <c r="F2680" s="450"/>
      <c r="G2680" s="451"/>
      <c r="H2680" s="452"/>
      <c r="I2680" s="453"/>
      <c r="J2680" s="453"/>
      <c r="K2680" s="453"/>
      <c r="L2680" s="453"/>
      <c r="M2680" s="454"/>
      <c r="N2680" s="455"/>
      <c r="O2680" s="456"/>
      <c r="P2680" s="456"/>
      <c r="Q2680" s="456"/>
      <c r="R2680" s="456"/>
      <c r="S2680" s="456"/>
      <c r="T2680" s="456"/>
      <c r="U2680" s="456"/>
      <c r="V2680" s="456"/>
      <c r="W2680" s="456"/>
      <c r="X2680" s="456"/>
      <c r="Y2680" s="456"/>
      <c r="Z2680" s="456"/>
      <c r="AA2680" s="456"/>
      <c r="AB2680" s="456"/>
      <c r="AC2680" s="456"/>
      <c r="AD2680" s="456"/>
      <c r="AE2680" s="457"/>
      <c r="AF2680" s="455"/>
      <c r="AG2680" s="456"/>
      <c r="AH2680" s="456"/>
      <c r="AI2680" s="456"/>
      <c r="AJ2680" s="456"/>
      <c r="AK2680" s="456"/>
      <c r="AL2680" s="456"/>
      <c r="AM2680" s="456"/>
      <c r="AN2680" s="457"/>
      <c r="AO2680" s="455"/>
      <c r="AP2680" s="456"/>
      <c r="AQ2680" s="456"/>
      <c r="AR2680" s="456"/>
      <c r="AS2680" s="456"/>
      <c r="AT2680" s="456"/>
      <c r="AU2680" s="456"/>
      <c r="AV2680" s="456"/>
      <c r="AW2680" s="456"/>
      <c r="AX2680" s="456"/>
      <c r="AY2680" s="456"/>
      <c r="AZ2680" s="456"/>
      <c r="BA2680" s="456"/>
      <c r="BB2680" s="456"/>
      <c r="BC2680" s="456"/>
      <c r="BD2680" s="456"/>
      <c r="BE2680" s="456"/>
      <c r="BF2680" s="456"/>
      <c r="BG2680" s="457"/>
      <c r="BH2680" s="458"/>
      <c r="BI2680" s="459"/>
      <c r="BJ2680" s="459"/>
      <c r="BK2680" s="459"/>
      <c r="BL2680" s="459"/>
      <c r="BM2680" s="460"/>
      <c r="BN2680" s="314"/>
      <c r="BO2680" s="314"/>
      <c r="BP2680" s="1"/>
      <c r="BQ2680" s="120">
        <f>IF($F$3="","",IF(N2680=$F$3,COUNTIF(BQ$23:BQ2679,"&gt;0")+1,0))</f>
        <v>0</v>
      </c>
      <c r="BR2680" s="1"/>
      <c r="BS2680" s="20" t="str">
        <f>IF($N2680="","",IF(VLOOKUP(VLOOKUP($N2680,IMPOSTAZIONI!$E$6:$I$13,5,FALSE),IMPOSTAZIONI!$B$25:$N$32,3,FALSE)=0,"",VLOOKUP(VLOOKUP($N2680,IMPOSTAZIONI!$E$6:$I$13,5,FALSE),IMPOSTAZIONI!$B$25:$N$32,3,FALSE)))</f>
        <v/>
      </c>
      <c r="BT2680" s="20" t="str">
        <f>IF($N2680="","",IF(VLOOKUP(VLOOKUP($N2680,IMPOSTAZIONI!$E$6:$I$13,5,FALSE),IMPOSTAZIONI!$B$25:$N$32,6,FALSE)=0,"",VLOOKUP(VLOOKUP($N2680,IMPOSTAZIONI!$E$6:$I$13,5,FALSE),IMPOSTAZIONI!$B$25:$N$32,6,FALSE)))</f>
        <v/>
      </c>
      <c r="BU2680" s="20" t="str">
        <f>IF($N2680="","",IF(VLOOKUP(VLOOKUP($N2680,IMPOSTAZIONI!$E$6:$I$13,5,FALSE),IMPOSTAZIONI!$B$25:$N$32,9,FALSE)=0,"",VLOOKUP(VLOOKUP($N2680,IMPOSTAZIONI!$E$6:$I$13,5,FALSE),IMPOSTAZIONI!$B$25:$N$32,9,FALSE)))</f>
        <v/>
      </c>
      <c r="BV2680" s="20" t="str">
        <f>IF($N2680="","",IF(VLOOKUP(VLOOKUP($N2680,IMPOSTAZIONI!$E$6:$I$13,5,FALSE),IMPOSTAZIONI!$B$25:$N$32,12,FALSE)=0,"",VLOOKUP(VLOOKUP($N2680,IMPOSTAZIONI!$E$6:$I$13,5,FALSE),IMPOSTAZIONI!$B$25:$N$32,12,FALSE)))</f>
        <v/>
      </c>
      <c r="BW2680" s="221" t="str">
        <f t="shared" si="671"/>
        <v/>
      </c>
      <c r="BX2680" s="221" t="str">
        <f t="shared" si="672"/>
        <v/>
      </c>
      <c r="BY2680" s="221">
        <f t="shared" si="673"/>
        <v>0</v>
      </c>
      <c r="BZ2680" s="231">
        <f t="shared" si="674"/>
        <v>0</v>
      </c>
      <c r="CA2680" s="246">
        <f t="shared" si="675"/>
        <v>0</v>
      </c>
      <c r="CB2680" s="246">
        <f t="shared" si="676"/>
        <v>0</v>
      </c>
      <c r="CC2680" s="246" t="str">
        <f t="shared" si="677"/>
        <v/>
      </c>
      <c r="CD2680" s="246">
        <f t="shared" si="678"/>
        <v>5</v>
      </c>
      <c r="CE2680" s="246">
        <f t="shared" si="679"/>
        <v>0</v>
      </c>
      <c r="CF2680" s="276">
        <f t="shared" si="680"/>
        <v>0</v>
      </c>
      <c r="CG2680" s="277">
        <f t="shared" si="680"/>
        <v>0</v>
      </c>
      <c r="CH2680" s="277">
        <f t="shared" si="680"/>
        <v>0</v>
      </c>
      <c r="CI2680" s="278">
        <f t="shared" si="669"/>
        <v>0</v>
      </c>
      <c r="CJ2680" s="280">
        <f t="shared" si="681"/>
        <v>0</v>
      </c>
      <c r="CK2680" s="232">
        <f t="shared" si="682"/>
        <v>0</v>
      </c>
      <c r="CL2680" s="1"/>
    </row>
    <row r="2681" spans="1:90" ht="18" customHeight="1">
      <c r="A2681" s="1"/>
      <c r="B2681" s="1"/>
      <c r="C2681" s="314"/>
      <c r="D2681" s="287" t="str">
        <f t="shared" si="683"/>
        <v/>
      </c>
      <c r="E2681" s="449" t="str">
        <f t="shared" si="670"/>
        <v/>
      </c>
      <c r="F2681" s="450"/>
      <c r="G2681" s="451"/>
      <c r="H2681" s="452"/>
      <c r="I2681" s="453"/>
      <c r="J2681" s="453"/>
      <c r="K2681" s="453"/>
      <c r="L2681" s="453"/>
      <c r="M2681" s="454"/>
      <c r="N2681" s="455"/>
      <c r="O2681" s="456"/>
      <c r="P2681" s="456"/>
      <c r="Q2681" s="456"/>
      <c r="R2681" s="456"/>
      <c r="S2681" s="456"/>
      <c r="T2681" s="456"/>
      <c r="U2681" s="456"/>
      <c r="V2681" s="456"/>
      <c r="W2681" s="456"/>
      <c r="X2681" s="456"/>
      <c r="Y2681" s="456"/>
      <c r="Z2681" s="456"/>
      <c r="AA2681" s="456"/>
      <c r="AB2681" s="456"/>
      <c r="AC2681" s="456"/>
      <c r="AD2681" s="456"/>
      <c r="AE2681" s="457"/>
      <c r="AF2681" s="455"/>
      <c r="AG2681" s="456"/>
      <c r="AH2681" s="456"/>
      <c r="AI2681" s="456"/>
      <c r="AJ2681" s="456"/>
      <c r="AK2681" s="456"/>
      <c r="AL2681" s="456"/>
      <c r="AM2681" s="456"/>
      <c r="AN2681" s="457"/>
      <c r="AO2681" s="455"/>
      <c r="AP2681" s="456"/>
      <c r="AQ2681" s="456"/>
      <c r="AR2681" s="456"/>
      <c r="AS2681" s="456"/>
      <c r="AT2681" s="456"/>
      <c r="AU2681" s="456"/>
      <c r="AV2681" s="456"/>
      <c r="AW2681" s="456"/>
      <c r="AX2681" s="456"/>
      <c r="AY2681" s="456"/>
      <c r="AZ2681" s="456"/>
      <c r="BA2681" s="456"/>
      <c r="BB2681" s="456"/>
      <c r="BC2681" s="456"/>
      <c r="BD2681" s="456"/>
      <c r="BE2681" s="456"/>
      <c r="BF2681" s="456"/>
      <c r="BG2681" s="457"/>
      <c r="BH2681" s="458"/>
      <c r="BI2681" s="459"/>
      <c r="BJ2681" s="459"/>
      <c r="BK2681" s="459"/>
      <c r="BL2681" s="459"/>
      <c r="BM2681" s="460"/>
      <c r="BN2681" s="314"/>
      <c r="BO2681" s="314"/>
      <c r="BP2681" s="1"/>
      <c r="BQ2681" s="120">
        <f>IF($F$3="","",IF(N2681=$F$3,COUNTIF(BQ$23:BQ2680,"&gt;0")+1,0))</f>
        <v>0</v>
      </c>
      <c r="BR2681" s="1"/>
      <c r="BS2681" s="20" t="str">
        <f>IF($N2681="","",IF(VLOOKUP(VLOOKUP($N2681,IMPOSTAZIONI!$E$6:$I$13,5,FALSE),IMPOSTAZIONI!$B$25:$N$32,3,FALSE)=0,"",VLOOKUP(VLOOKUP($N2681,IMPOSTAZIONI!$E$6:$I$13,5,FALSE),IMPOSTAZIONI!$B$25:$N$32,3,FALSE)))</f>
        <v/>
      </c>
      <c r="BT2681" s="20" t="str">
        <f>IF($N2681="","",IF(VLOOKUP(VLOOKUP($N2681,IMPOSTAZIONI!$E$6:$I$13,5,FALSE),IMPOSTAZIONI!$B$25:$N$32,6,FALSE)=0,"",VLOOKUP(VLOOKUP($N2681,IMPOSTAZIONI!$E$6:$I$13,5,FALSE),IMPOSTAZIONI!$B$25:$N$32,6,FALSE)))</f>
        <v/>
      </c>
      <c r="BU2681" s="20" t="str">
        <f>IF($N2681="","",IF(VLOOKUP(VLOOKUP($N2681,IMPOSTAZIONI!$E$6:$I$13,5,FALSE),IMPOSTAZIONI!$B$25:$N$32,9,FALSE)=0,"",VLOOKUP(VLOOKUP($N2681,IMPOSTAZIONI!$E$6:$I$13,5,FALSE),IMPOSTAZIONI!$B$25:$N$32,9,FALSE)))</f>
        <v/>
      </c>
      <c r="BV2681" s="20" t="str">
        <f>IF($N2681="","",IF(VLOOKUP(VLOOKUP($N2681,IMPOSTAZIONI!$E$6:$I$13,5,FALSE),IMPOSTAZIONI!$B$25:$N$32,12,FALSE)=0,"",VLOOKUP(VLOOKUP($N2681,IMPOSTAZIONI!$E$6:$I$13,5,FALSE),IMPOSTAZIONI!$B$25:$N$32,12,FALSE)))</f>
        <v/>
      </c>
      <c r="BW2681" s="221" t="str">
        <f t="shared" si="671"/>
        <v/>
      </c>
      <c r="BX2681" s="221" t="str">
        <f t="shared" si="672"/>
        <v/>
      </c>
      <c r="BY2681" s="221">
        <f t="shared" si="673"/>
        <v>0</v>
      </c>
      <c r="BZ2681" s="231">
        <f t="shared" si="674"/>
        <v>0</v>
      </c>
      <c r="CA2681" s="246">
        <f t="shared" si="675"/>
        <v>0</v>
      </c>
      <c r="CB2681" s="246">
        <f t="shared" si="676"/>
        <v>0</v>
      </c>
      <c r="CC2681" s="246" t="str">
        <f t="shared" si="677"/>
        <v/>
      </c>
      <c r="CD2681" s="246">
        <f t="shared" si="678"/>
        <v>5</v>
      </c>
      <c r="CE2681" s="246">
        <f t="shared" si="679"/>
        <v>0</v>
      </c>
      <c r="CF2681" s="276">
        <f t="shared" si="680"/>
        <v>0</v>
      </c>
      <c r="CG2681" s="277">
        <f t="shared" si="680"/>
        <v>0</v>
      </c>
      <c r="CH2681" s="277">
        <f t="shared" si="680"/>
        <v>0</v>
      </c>
      <c r="CI2681" s="278">
        <f t="shared" si="669"/>
        <v>0</v>
      </c>
      <c r="CJ2681" s="280">
        <f t="shared" si="681"/>
        <v>0</v>
      </c>
      <c r="CK2681" s="232">
        <f t="shared" si="682"/>
        <v>0</v>
      </c>
      <c r="CL2681" s="1"/>
    </row>
    <row r="2682" spans="1:90" ht="18" customHeight="1">
      <c r="A2682" s="1"/>
      <c r="B2682" s="1"/>
      <c r="C2682" s="314"/>
      <c r="D2682" s="287" t="str">
        <f t="shared" si="683"/>
        <v/>
      </c>
      <c r="E2682" s="449" t="str">
        <f t="shared" si="670"/>
        <v/>
      </c>
      <c r="F2682" s="450"/>
      <c r="G2682" s="451"/>
      <c r="H2682" s="452"/>
      <c r="I2682" s="453"/>
      <c r="J2682" s="453"/>
      <c r="K2682" s="453"/>
      <c r="L2682" s="453"/>
      <c r="M2682" s="454"/>
      <c r="N2682" s="455"/>
      <c r="O2682" s="456"/>
      <c r="P2682" s="456"/>
      <c r="Q2682" s="456"/>
      <c r="R2682" s="456"/>
      <c r="S2682" s="456"/>
      <c r="T2682" s="456"/>
      <c r="U2682" s="456"/>
      <c r="V2682" s="456"/>
      <c r="W2682" s="456"/>
      <c r="X2682" s="456"/>
      <c r="Y2682" s="456"/>
      <c r="Z2682" s="456"/>
      <c r="AA2682" s="456"/>
      <c r="AB2682" s="456"/>
      <c r="AC2682" s="456"/>
      <c r="AD2682" s="456"/>
      <c r="AE2682" s="457"/>
      <c r="AF2682" s="455"/>
      <c r="AG2682" s="456"/>
      <c r="AH2682" s="456"/>
      <c r="AI2682" s="456"/>
      <c r="AJ2682" s="456"/>
      <c r="AK2682" s="456"/>
      <c r="AL2682" s="456"/>
      <c r="AM2682" s="456"/>
      <c r="AN2682" s="457"/>
      <c r="AO2682" s="455"/>
      <c r="AP2682" s="456"/>
      <c r="AQ2682" s="456"/>
      <c r="AR2682" s="456"/>
      <c r="AS2682" s="456"/>
      <c r="AT2682" s="456"/>
      <c r="AU2682" s="456"/>
      <c r="AV2682" s="456"/>
      <c r="AW2682" s="456"/>
      <c r="AX2682" s="456"/>
      <c r="AY2682" s="456"/>
      <c r="AZ2682" s="456"/>
      <c r="BA2682" s="456"/>
      <c r="BB2682" s="456"/>
      <c r="BC2682" s="456"/>
      <c r="BD2682" s="456"/>
      <c r="BE2682" s="456"/>
      <c r="BF2682" s="456"/>
      <c r="BG2682" s="457"/>
      <c r="BH2682" s="458"/>
      <c r="BI2682" s="459"/>
      <c r="BJ2682" s="459"/>
      <c r="BK2682" s="459"/>
      <c r="BL2682" s="459"/>
      <c r="BM2682" s="460"/>
      <c r="BN2682" s="314"/>
      <c r="BO2682" s="314"/>
      <c r="BP2682" s="1"/>
      <c r="BQ2682" s="120">
        <f>IF($F$3="","",IF(N2682=$F$3,COUNTIF(BQ$23:BQ2681,"&gt;0")+1,0))</f>
        <v>0</v>
      </c>
      <c r="BR2682" s="1"/>
      <c r="BS2682" s="20" t="str">
        <f>IF($N2682="","",IF(VLOOKUP(VLOOKUP($N2682,IMPOSTAZIONI!$E$6:$I$13,5,FALSE),IMPOSTAZIONI!$B$25:$N$32,3,FALSE)=0,"",VLOOKUP(VLOOKUP($N2682,IMPOSTAZIONI!$E$6:$I$13,5,FALSE),IMPOSTAZIONI!$B$25:$N$32,3,FALSE)))</f>
        <v/>
      </c>
      <c r="BT2682" s="20" t="str">
        <f>IF($N2682="","",IF(VLOOKUP(VLOOKUP($N2682,IMPOSTAZIONI!$E$6:$I$13,5,FALSE),IMPOSTAZIONI!$B$25:$N$32,6,FALSE)=0,"",VLOOKUP(VLOOKUP($N2682,IMPOSTAZIONI!$E$6:$I$13,5,FALSE),IMPOSTAZIONI!$B$25:$N$32,6,FALSE)))</f>
        <v/>
      </c>
      <c r="BU2682" s="20" t="str">
        <f>IF($N2682="","",IF(VLOOKUP(VLOOKUP($N2682,IMPOSTAZIONI!$E$6:$I$13,5,FALSE),IMPOSTAZIONI!$B$25:$N$32,9,FALSE)=0,"",VLOOKUP(VLOOKUP($N2682,IMPOSTAZIONI!$E$6:$I$13,5,FALSE),IMPOSTAZIONI!$B$25:$N$32,9,FALSE)))</f>
        <v/>
      </c>
      <c r="BV2682" s="20" t="str">
        <f>IF($N2682="","",IF(VLOOKUP(VLOOKUP($N2682,IMPOSTAZIONI!$E$6:$I$13,5,FALSE),IMPOSTAZIONI!$B$25:$N$32,12,FALSE)=0,"",VLOOKUP(VLOOKUP($N2682,IMPOSTAZIONI!$E$6:$I$13,5,FALSE),IMPOSTAZIONI!$B$25:$N$32,12,FALSE)))</f>
        <v/>
      </c>
      <c r="BW2682" s="221" t="str">
        <f t="shared" si="671"/>
        <v/>
      </c>
      <c r="BX2682" s="221" t="str">
        <f t="shared" si="672"/>
        <v/>
      </c>
      <c r="BY2682" s="221">
        <f t="shared" si="673"/>
        <v>0</v>
      </c>
      <c r="BZ2682" s="231">
        <f t="shared" si="674"/>
        <v>0</v>
      </c>
      <c r="CA2682" s="246">
        <f t="shared" si="675"/>
        <v>0</v>
      </c>
      <c r="CB2682" s="246">
        <f t="shared" si="676"/>
        <v>0</v>
      </c>
      <c r="CC2682" s="246" t="str">
        <f t="shared" si="677"/>
        <v/>
      </c>
      <c r="CD2682" s="246">
        <f t="shared" si="678"/>
        <v>5</v>
      </c>
      <c r="CE2682" s="246">
        <f t="shared" si="679"/>
        <v>0</v>
      </c>
      <c r="CF2682" s="276">
        <f t="shared" si="680"/>
        <v>0</v>
      </c>
      <c r="CG2682" s="277">
        <f t="shared" si="680"/>
        <v>0</v>
      </c>
      <c r="CH2682" s="277">
        <f t="shared" si="680"/>
        <v>0</v>
      </c>
      <c r="CI2682" s="278">
        <f t="shared" si="669"/>
        <v>0</v>
      </c>
      <c r="CJ2682" s="280">
        <f t="shared" si="681"/>
        <v>0</v>
      </c>
      <c r="CK2682" s="232">
        <f t="shared" si="682"/>
        <v>0</v>
      </c>
      <c r="CL2682" s="1"/>
    </row>
    <row r="2683" spans="1:90" ht="18" customHeight="1">
      <c r="A2683" s="1"/>
      <c r="B2683" s="1"/>
      <c r="C2683" s="314"/>
      <c r="D2683" s="287" t="str">
        <f t="shared" si="683"/>
        <v/>
      </c>
      <c r="E2683" s="449" t="str">
        <f t="shared" si="670"/>
        <v/>
      </c>
      <c r="F2683" s="450"/>
      <c r="G2683" s="451"/>
      <c r="H2683" s="452"/>
      <c r="I2683" s="453"/>
      <c r="J2683" s="453"/>
      <c r="K2683" s="453"/>
      <c r="L2683" s="453"/>
      <c r="M2683" s="454"/>
      <c r="N2683" s="455"/>
      <c r="O2683" s="456"/>
      <c r="P2683" s="456"/>
      <c r="Q2683" s="456"/>
      <c r="R2683" s="456"/>
      <c r="S2683" s="456"/>
      <c r="T2683" s="456"/>
      <c r="U2683" s="456"/>
      <c r="V2683" s="456"/>
      <c r="W2683" s="456"/>
      <c r="X2683" s="456"/>
      <c r="Y2683" s="456"/>
      <c r="Z2683" s="456"/>
      <c r="AA2683" s="456"/>
      <c r="AB2683" s="456"/>
      <c r="AC2683" s="456"/>
      <c r="AD2683" s="456"/>
      <c r="AE2683" s="457"/>
      <c r="AF2683" s="455"/>
      <c r="AG2683" s="456"/>
      <c r="AH2683" s="456"/>
      <c r="AI2683" s="456"/>
      <c r="AJ2683" s="456"/>
      <c r="AK2683" s="456"/>
      <c r="AL2683" s="456"/>
      <c r="AM2683" s="456"/>
      <c r="AN2683" s="457"/>
      <c r="AO2683" s="455"/>
      <c r="AP2683" s="456"/>
      <c r="AQ2683" s="456"/>
      <c r="AR2683" s="456"/>
      <c r="AS2683" s="456"/>
      <c r="AT2683" s="456"/>
      <c r="AU2683" s="456"/>
      <c r="AV2683" s="456"/>
      <c r="AW2683" s="456"/>
      <c r="AX2683" s="456"/>
      <c r="AY2683" s="456"/>
      <c r="AZ2683" s="456"/>
      <c r="BA2683" s="456"/>
      <c r="BB2683" s="456"/>
      <c r="BC2683" s="456"/>
      <c r="BD2683" s="456"/>
      <c r="BE2683" s="456"/>
      <c r="BF2683" s="456"/>
      <c r="BG2683" s="457"/>
      <c r="BH2683" s="458"/>
      <c r="BI2683" s="459"/>
      <c r="BJ2683" s="459"/>
      <c r="BK2683" s="459"/>
      <c r="BL2683" s="459"/>
      <c r="BM2683" s="460"/>
      <c r="BN2683" s="314"/>
      <c r="BO2683" s="314"/>
      <c r="BP2683" s="1"/>
      <c r="BQ2683" s="120">
        <f>IF($F$3="","",IF(N2683=$F$3,COUNTIF(BQ$23:BQ2682,"&gt;0")+1,0))</f>
        <v>0</v>
      </c>
      <c r="BR2683" s="1"/>
      <c r="BS2683" s="20" t="str">
        <f>IF($N2683="","",IF(VLOOKUP(VLOOKUP($N2683,IMPOSTAZIONI!$E$6:$I$13,5,FALSE),IMPOSTAZIONI!$B$25:$N$32,3,FALSE)=0,"",VLOOKUP(VLOOKUP($N2683,IMPOSTAZIONI!$E$6:$I$13,5,FALSE),IMPOSTAZIONI!$B$25:$N$32,3,FALSE)))</f>
        <v/>
      </c>
      <c r="BT2683" s="20" t="str">
        <f>IF($N2683="","",IF(VLOOKUP(VLOOKUP($N2683,IMPOSTAZIONI!$E$6:$I$13,5,FALSE),IMPOSTAZIONI!$B$25:$N$32,6,FALSE)=0,"",VLOOKUP(VLOOKUP($N2683,IMPOSTAZIONI!$E$6:$I$13,5,FALSE),IMPOSTAZIONI!$B$25:$N$32,6,FALSE)))</f>
        <v/>
      </c>
      <c r="BU2683" s="20" t="str">
        <f>IF($N2683="","",IF(VLOOKUP(VLOOKUP($N2683,IMPOSTAZIONI!$E$6:$I$13,5,FALSE),IMPOSTAZIONI!$B$25:$N$32,9,FALSE)=0,"",VLOOKUP(VLOOKUP($N2683,IMPOSTAZIONI!$E$6:$I$13,5,FALSE),IMPOSTAZIONI!$B$25:$N$32,9,FALSE)))</f>
        <v/>
      </c>
      <c r="BV2683" s="20" t="str">
        <f>IF($N2683="","",IF(VLOOKUP(VLOOKUP($N2683,IMPOSTAZIONI!$E$6:$I$13,5,FALSE),IMPOSTAZIONI!$B$25:$N$32,12,FALSE)=0,"",VLOOKUP(VLOOKUP($N2683,IMPOSTAZIONI!$E$6:$I$13,5,FALSE),IMPOSTAZIONI!$B$25:$N$32,12,FALSE)))</f>
        <v/>
      </c>
      <c r="BW2683" s="221" t="str">
        <f t="shared" si="671"/>
        <v/>
      </c>
      <c r="BX2683" s="221" t="str">
        <f t="shared" si="672"/>
        <v/>
      </c>
      <c r="BY2683" s="221">
        <f t="shared" si="673"/>
        <v>0</v>
      </c>
      <c r="BZ2683" s="231">
        <f t="shared" si="674"/>
        <v>0</v>
      </c>
      <c r="CA2683" s="246">
        <f t="shared" si="675"/>
        <v>0</v>
      </c>
      <c r="CB2683" s="246">
        <f t="shared" si="676"/>
        <v>0</v>
      </c>
      <c r="CC2683" s="246" t="str">
        <f t="shared" si="677"/>
        <v/>
      </c>
      <c r="CD2683" s="246">
        <f t="shared" si="678"/>
        <v>5</v>
      </c>
      <c r="CE2683" s="246">
        <f t="shared" si="679"/>
        <v>0</v>
      </c>
      <c r="CF2683" s="276">
        <f t="shared" si="680"/>
        <v>0</v>
      </c>
      <c r="CG2683" s="277">
        <f t="shared" si="680"/>
        <v>0</v>
      </c>
      <c r="CH2683" s="277">
        <f t="shared" si="680"/>
        <v>0</v>
      </c>
      <c r="CI2683" s="278">
        <f t="shared" si="669"/>
        <v>0</v>
      </c>
      <c r="CJ2683" s="280">
        <f t="shared" si="681"/>
        <v>0</v>
      </c>
      <c r="CK2683" s="232">
        <f t="shared" si="682"/>
        <v>0</v>
      </c>
      <c r="CL2683" s="1"/>
    </row>
    <row r="2684" spans="1:90" ht="18" customHeight="1">
      <c r="A2684" s="1"/>
      <c r="B2684" s="1"/>
      <c r="C2684" s="314"/>
      <c r="D2684" s="287" t="str">
        <f t="shared" si="683"/>
        <v/>
      </c>
      <c r="E2684" s="449" t="str">
        <f t="shared" si="670"/>
        <v/>
      </c>
      <c r="F2684" s="450"/>
      <c r="G2684" s="451"/>
      <c r="H2684" s="452"/>
      <c r="I2684" s="453"/>
      <c r="J2684" s="453"/>
      <c r="K2684" s="453"/>
      <c r="L2684" s="453"/>
      <c r="M2684" s="454"/>
      <c r="N2684" s="455"/>
      <c r="O2684" s="456"/>
      <c r="P2684" s="456"/>
      <c r="Q2684" s="456"/>
      <c r="R2684" s="456"/>
      <c r="S2684" s="456"/>
      <c r="T2684" s="456"/>
      <c r="U2684" s="456"/>
      <c r="V2684" s="456"/>
      <c r="W2684" s="456"/>
      <c r="X2684" s="456"/>
      <c r="Y2684" s="456"/>
      <c r="Z2684" s="456"/>
      <c r="AA2684" s="456"/>
      <c r="AB2684" s="456"/>
      <c r="AC2684" s="456"/>
      <c r="AD2684" s="456"/>
      <c r="AE2684" s="457"/>
      <c r="AF2684" s="455"/>
      <c r="AG2684" s="456"/>
      <c r="AH2684" s="456"/>
      <c r="AI2684" s="456"/>
      <c r="AJ2684" s="456"/>
      <c r="AK2684" s="456"/>
      <c r="AL2684" s="456"/>
      <c r="AM2684" s="456"/>
      <c r="AN2684" s="457"/>
      <c r="AO2684" s="455"/>
      <c r="AP2684" s="456"/>
      <c r="AQ2684" s="456"/>
      <c r="AR2684" s="456"/>
      <c r="AS2684" s="456"/>
      <c r="AT2684" s="456"/>
      <c r="AU2684" s="456"/>
      <c r="AV2684" s="456"/>
      <c r="AW2684" s="456"/>
      <c r="AX2684" s="456"/>
      <c r="AY2684" s="456"/>
      <c r="AZ2684" s="456"/>
      <c r="BA2684" s="456"/>
      <c r="BB2684" s="456"/>
      <c r="BC2684" s="456"/>
      <c r="BD2684" s="456"/>
      <c r="BE2684" s="456"/>
      <c r="BF2684" s="456"/>
      <c r="BG2684" s="457"/>
      <c r="BH2684" s="458"/>
      <c r="BI2684" s="459"/>
      <c r="BJ2684" s="459"/>
      <c r="BK2684" s="459"/>
      <c r="BL2684" s="459"/>
      <c r="BM2684" s="460"/>
      <c r="BN2684" s="314"/>
      <c r="BO2684" s="314"/>
      <c r="BP2684" s="1"/>
      <c r="BQ2684" s="120">
        <f>IF($F$3="","",IF(N2684=$F$3,COUNTIF(BQ$23:BQ2683,"&gt;0")+1,0))</f>
        <v>0</v>
      </c>
      <c r="BR2684" s="1"/>
      <c r="BS2684" s="20" t="str">
        <f>IF($N2684="","",IF(VLOOKUP(VLOOKUP($N2684,IMPOSTAZIONI!$E$6:$I$13,5,FALSE),IMPOSTAZIONI!$B$25:$N$32,3,FALSE)=0,"",VLOOKUP(VLOOKUP($N2684,IMPOSTAZIONI!$E$6:$I$13,5,FALSE),IMPOSTAZIONI!$B$25:$N$32,3,FALSE)))</f>
        <v/>
      </c>
      <c r="BT2684" s="20" t="str">
        <f>IF($N2684="","",IF(VLOOKUP(VLOOKUP($N2684,IMPOSTAZIONI!$E$6:$I$13,5,FALSE),IMPOSTAZIONI!$B$25:$N$32,6,FALSE)=0,"",VLOOKUP(VLOOKUP($N2684,IMPOSTAZIONI!$E$6:$I$13,5,FALSE),IMPOSTAZIONI!$B$25:$N$32,6,FALSE)))</f>
        <v/>
      </c>
      <c r="BU2684" s="20" t="str">
        <f>IF($N2684="","",IF(VLOOKUP(VLOOKUP($N2684,IMPOSTAZIONI!$E$6:$I$13,5,FALSE),IMPOSTAZIONI!$B$25:$N$32,9,FALSE)=0,"",VLOOKUP(VLOOKUP($N2684,IMPOSTAZIONI!$E$6:$I$13,5,FALSE),IMPOSTAZIONI!$B$25:$N$32,9,FALSE)))</f>
        <v/>
      </c>
      <c r="BV2684" s="20" t="str">
        <f>IF($N2684="","",IF(VLOOKUP(VLOOKUP($N2684,IMPOSTAZIONI!$E$6:$I$13,5,FALSE),IMPOSTAZIONI!$B$25:$N$32,12,FALSE)=0,"",VLOOKUP(VLOOKUP($N2684,IMPOSTAZIONI!$E$6:$I$13,5,FALSE),IMPOSTAZIONI!$B$25:$N$32,12,FALSE)))</f>
        <v/>
      </c>
      <c r="BW2684" s="221" t="str">
        <f t="shared" si="671"/>
        <v/>
      </c>
      <c r="BX2684" s="221" t="str">
        <f t="shared" si="672"/>
        <v/>
      </c>
      <c r="BY2684" s="221">
        <f t="shared" si="673"/>
        <v>0</v>
      </c>
      <c r="BZ2684" s="231">
        <f t="shared" si="674"/>
        <v>0</v>
      </c>
      <c r="CA2684" s="246">
        <f t="shared" si="675"/>
        <v>0</v>
      </c>
      <c r="CB2684" s="246">
        <f t="shared" si="676"/>
        <v>0</v>
      </c>
      <c r="CC2684" s="246" t="str">
        <f t="shared" si="677"/>
        <v/>
      </c>
      <c r="CD2684" s="246">
        <f t="shared" si="678"/>
        <v>5</v>
      </c>
      <c r="CE2684" s="246">
        <f t="shared" si="679"/>
        <v>0</v>
      </c>
      <c r="CF2684" s="276">
        <f t="shared" si="680"/>
        <v>0</v>
      </c>
      <c r="CG2684" s="277">
        <f t="shared" si="680"/>
        <v>0</v>
      </c>
      <c r="CH2684" s="277">
        <f t="shared" si="680"/>
        <v>0</v>
      </c>
      <c r="CI2684" s="278">
        <f t="shared" si="669"/>
        <v>0</v>
      </c>
      <c r="CJ2684" s="280">
        <f t="shared" si="681"/>
        <v>0</v>
      </c>
      <c r="CK2684" s="232">
        <f t="shared" si="682"/>
        <v>0</v>
      </c>
      <c r="CL2684" s="1"/>
    </row>
    <row r="2685" spans="1:90" ht="18" customHeight="1">
      <c r="A2685" s="1"/>
      <c r="B2685" s="1"/>
      <c r="C2685" s="314"/>
      <c r="D2685" s="287" t="str">
        <f t="shared" si="683"/>
        <v/>
      </c>
      <c r="E2685" s="449" t="str">
        <f t="shared" si="670"/>
        <v/>
      </c>
      <c r="F2685" s="450"/>
      <c r="G2685" s="451"/>
      <c r="H2685" s="452"/>
      <c r="I2685" s="453"/>
      <c r="J2685" s="453"/>
      <c r="K2685" s="453"/>
      <c r="L2685" s="453"/>
      <c r="M2685" s="454"/>
      <c r="N2685" s="455"/>
      <c r="O2685" s="456"/>
      <c r="P2685" s="456"/>
      <c r="Q2685" s="456"/>
      <c r="R2685" s="456"/>
      <c r="S2685" s="456"/>
      <c r="T2685" s="456"/>
      <c r="U2685" s="456"/>
      <c r="V2685" s="456"/>
      <c r="W2685" s="456"/>
      <c r="X2685" s="456"/>
      <c r="Y2685" s="456"/>
      <c r="Z2685" s="456"/>
      <c r="AA2685" s="456"/>
      <c r="AB2685" s="456"/>
      <c r="AC2685" s="456"/>
      <c r="AD2685" s="456"/>
      <c r="AE2685" s="457"/>
      <c r="AF2685" s="455"/>
      <c r="AG2685" s="456"/>
      <c r="AH2685" s="456"/>
      <c r="AI2685" s="456"/>
      <c r="AJ2685" s="456"/>
      <c r="AK2685" s="456"/>
      <c r="AL2685" s="456"/>
      <c r="AM2685" s="456"/>
      <c r="AN2685" s="457"/>
      <c r="AO2685" s="455"/>
      <c r="AP2685" s="456"/>
      <c r="AQ2685" s="456"/>
      <c r="AR2685" s="456"/>
      <c r="AS2685" s="456"/>
      <c r="AT2685" s="456"/>
      <c r="AU2685" s="456"/>
      <c r="AV2685" s="456"/>
      <c r="AW2685" s="456"/>
      <c r="AX2685" s="456"/>
      <c r="AY2685" s="456"/>
      <c r="AZ2685" s="456"/>
      <c r="BA2685" s="456"/>
      <c r="BB2685" s="456"/>
      <c r="BC2685" s="456"/>
      <c r="BD2685" s="456"/>
      <c r="BE2685" s="456"/>
      <c r="BF2685" s="456"/>
      <c r="BG2685" s="457"/>
      <c r="BH2685" s="458"/>
      <c r="BI2685" s="459"/>
      <c r="BJ2685" s="459"/>
      <c r="BK2685" s="459"/>
      <c r="BL2685" s="459"/>
      <c r="BM2685" s="460"/>
      <c r="BN2685" s="314"/>
      <c r="BO2685" s="314"/>
      <c r="BP2685" s="1"/>
      <c r="BQ2685" s="120">
        <f>IF($F$3="","",IF(N2685=$F$3,COUNTIF(BQ$23:BQ2684,"&gt;0")+1,0))</f>
        <v>0</v>
      </c>
      <c r="BR2685" s="1"/>
      <c r="BS2685" s="20" t="str">
        <f>IF($N2685="","",IF(VLOOKUP(VLOOKUP($N2685,IMPOSTAZIONI!$E$6:$I$13,5,FALSE),IMPOSTAZIONI!$B$25:$N$32,3,FALSE)=0,"",VLOOKUP(VLOOKUP($N2685,IMPOSTAZIONI!$E$6:$I$13,5,FALSE),IMPOSTAZIONI!$B$25:$N$32,3,FALSE)))</f>
        <v/>
      </c>
      <c r="BT2685" s="20" t="str">
        <f>IF($N2685="","",IF(VLOOKUP(VLOOKUP($N2685,IMPOSTAZIONI!$E$6:$I$13,5,FALSE),IMPOSTAZIONI!$B$25:$N$32,6,FALSE)=0,"",VLOOKUP(VLOOKUP($N2685,IMPOSTAZIONI!$E$6:$I$13,5,FALSE),IMPOSTAZIONI!$B$25:$N$32,6,FALSE)))</f>
        <v/>
      </c>
      <c r="BU2685" s="20" t="str">
        <f>IF($N2685="","",IF(VLOOKUP(VLOOKUP($N2685,IMPOSTAZIONI!$E$6:$I$13,5,FALSE),IMPOSTAZIONI!$B$25:$N$32,9,FALSE)=0,"",VLOOKUP(VLOOKUP($N2685,IMPOSTAZIONI!$E$6:$I$13,5,FALSE),IMPOSTAZIONI!$B$25:$N$32,9,FALSE)))</f>
        <v/>
      </c>
      <c r="BV2685" s="20" t="str">
        <f>IF($N2685="","",IF(VLOOKUP(VLOOKUP($N2685,IMPOSTAZIONI!$E$6:$I$13,5,FALSE),IMPOSTAZIONI!$B$25:$N$32,12,FALSE)=0,"",VLOOKUP(VLOOKUP($N2685,IMPOSTAZIONI!$E$6:$I$13,5,FALSE),IMPOSTAZIONI!$B$25:$N$32,12,FALSE)))</f>
        <v/>
      </c>
      <c r="BW2685" s="221" t="str">
        <f t="shared" si="671"/>
        <v/>
      </c>
      <c r="BX2685" s="221" t="str">
        <f t="shared" si="672"/>
        <v/>
      </c>
      <c r="BY2685" s="221">
        <f t="shared" si="673"/>
        <v>0</v>
      </c>
      <c r="BZ2685" s="231">
        <f t="shared" si="674"/>
        <v>0</v>
      </c>
      <c r="CA2685" s="246">
        <f t="shared" si="675"/>
        <v>0</v>
      </c>
      <c r="CB2685" s="246">
        <f t="shared" si="676"/>
        <v>0</v>
      </c>
      <c r="CC2685" s="246" t="str">
        <f t="shared" si="677"/>
        <v/>
      </c>
      <c r="CD2685" s="246">
        <f t="shared" si="678"/>
        <v>5</v>
      </c>
      <c r="CE2685" s="246">
        <f t="shared" si="679"/>
        <v>0</v>
      </c>
      <c r="CF2685" s="276">
        <f t="shared" si="680"/>
        <v>0</v>
      </c>
      <c r="CG2685" s="277">
        <f t="shared" si="680"/>
        <v>0</v>
      </c>
      <c r="CH2685" s="277">
        <f t="shared" si="680"/>
        <v>0</v>
      </c>
      <c r="CI2685" s="278">
        <f t="shared" si="680"/>
        <v>0</v>
      </c>
      <c r="CJ2685" s="280">
        <f t="shared" si="681"/>
        <v>0</v>
      </c>
      <c r="CK2685" s="232">
        <f t="shared" si="682"/>
        <v>0</v>
      </c>
      <c r="CL2685" s="1"/>
    </row>
    <row r="2686" spans="1:90" ht="18" customHeight="1">
      <c r="A2686" s="1"/>
      <c r="B2686" s="1"/>
      <c r="C2686" s="314"/>
      <c r="D2686" s="287" t="str">
        <f t="shared" si="683"/>
        <v/>
      </c>
      <c r="E2686" s="449" t="str">
        <f t="shared" ref="E2686:E2749" si="684">IF(BQ2686=0,"",BQ2686)</f>
        <v/>
      </c>
      <c r="F2686" s="450"/>
      <c r="G2686" s="451"/>
      <c r="H2686" s="452"/>
      <c r="I2686" s="453"/>
      <c r="J2686" s="453"/>
      <c r="K2686" s="453"/>
      <c r="L2686" s="453"/>
      <c r="M2686" s="454"/>
      <c r="N2686" s="455"/>
      <c r="O2686" s="456"/>
      <c r="P2686" s="456"/>
      <c r="Q2686" s="456"/>
      <c r="R2686" s="456"/>
      <c r="S2686" s="456"/>
      <c r="T2686" s="456"/>
      <c r="U2686" s="456"/>
      <c r="V2686" s="456"/>
      <c r="W2686" s="456"/>
      <c r="X2686" s="456"/>
      <c r="Y2686" s="456"/>
      <c r="Z2686" s="456"/>
      <c r="AA2686" s="456"/>
      <c r="AB2686" s="456"/>
      <c r="AC2686" s="456"/>
      <c r="AD2686" s="456"/>
      <c r="AE2686" s="457"/>
      <c r="AF2686" s="455"/>
      <c r="AG2686" s="456"/>
      <c r="AH2686" s="456"/>
      <c r="AI2686" s="456"/>
      <c r="AJ2686" s="456"/>
      <c r="AK2686" s="456"/>
      <c r="AL2686" s="456"/>
      <c r="AM2686" s="456"/>
      <c r="AN2686" s="457"/>
      <c r="AO2686" s="455"/>
      <c r="AP2686" s="456"/>
      <c r="AQ2686" s="456"/>
      <c r="AR2686" s="456"/>
      <c r="AS2686" s="456"/>
      <c r="AT2686" s="456"/>
      <c r="AU2686" s="456"/>
      <c r="AV2686" s="456"/>
      <c r="AW2686" s="456"/>
      <c r="AX2686" s="456"/>
      <c r="AY2686" s="456"/>
      <c r="AZ2686" s="456"/>
      <c r="BA2686" s="456"/>
      <c r="BB2686" s="456"/>
      <c r="BC2686" s="456"/>
      <c r="BD2686" s="456"/>
      <c r="BE2686" s="456"/>
      <c r="BF2686" s="456"/>
      <c r="BG2686" s="457"/>
      <c r="BH2686" s="458"/>
      <c r="BI2686" s="459"/>
      <c r="BJ2686" s="459"/>
      <c r="BK2686" s="459"/>
      <c r="BL2686" s="459"/>
      <c r="BM2686" s="460"/>
      <c r="BN2686" s="314"/>
      <c r="BO2686" s="314"/>
      <c r="BP2686" s="1"/>
      <c r="BQ2686" s="120">
        <f>IF($F$3="","",IF(N2686=$F$3,COUNTIF(BQ$23:BQ2685,"&gt;0")+1,0))</f>
        <v>0</v>
      </c>
      <c r="BR2686" s="1"/>
      <c r="BS2686" s="20" t="str">
        <f>IF($N2686="","",IF(VLOOKUP(VLOOKUP($N2686,IMPOSTAZIONI!$E$6:$I$13,5,FALSE),IMPOSTAZIONI!$B$25:$N$32,3,FALSE)=0,"",VLOOKUP(VLOOKUP($N2686,IMPOSTAZIONI!$E$6:$I$13,5,FALSE),IMPOSTAZIONI!$B$25:$N$32,3,FALSE)))</f>
        <v/>
      </c>
      <c r="BT2686" s="20" t="str">
        <f>IF($N2686="","",IF(VLOOKUP(VLOOKUP($N2686,IMPOSTAZIONI!$E$6:$I$13,5,FALSE),IMPOSTAZIONI!$B$25:$N$32,6,FALSE)=0,"",VLOOKUP(VLOOKUP($N2686,IMPOSTAZIONI!$E$6:$I$13,5,FALSE),IMPOSTAZIONI!$B$25:$N$32,6,FALSE)))</f>
        <v/>
      </c>
      <c r="BU2686" s="20" t="str">
        <f>IF($N2686="","",IF(VLOOKUP(VLOOKUP($N2686,IMPOSTAZIONI!$E$6:$I$13,5,FALSE),IMPOSTAZIONI!$B$25:$N$32,9,FALSE)=0,"",VLOOKUP(VLOOKUP($N2686,IMPOSTAZIONI!$E$6:$I$13,5,FALSE),IMPOSTAZIONI!$B$25:$N$32,9,FALSE)))</f>
        <v/>
      </c>
      <c r="BV2686" s="20" t="str">
        <f>IF($N2686="","",IF(VLOOKUP(VLOOKUP($N2686,IMPOSTAZIONI!$E$6:$I$13,5,FALSE),IMPOSTAZIONI!$B$25:$N$32,12,FALSE)=0,"",VLOOKUP(VLOOKUP($N2686,IMPOSTAZIONI!$E$6:$I$13,5,FALSE),IMPOSTAZIONI!$B$25:$N$32,12,FALSE)))</f>
        <v/>
      </c>
      <c r="BW2686" s="221" t="str">
        <f t="shared" ref="BW2686:BW2749" si="685">IF(AF2686="","",HLOOKUP(AF2686,BS2686:BV2686,1,FALSE))</f>
        <v/>
      </c>
      <c r="BX2686" s="221" t="str">
        <f t="shared" ref="BX2686:BX2749" si="686">IF(N2686="","",VLOOKUP(N2686,$AY$3109:$BM$3116,1,FALSE))</f>
        <v/>
      </c>
      <c r="BY2686" s="221">
        <f t="shared" ref="BY2686:BY2749" si="687">IF(OR(ISERROR(BW2686),ISERROR(BX2686),AND(H2686&gt;0,H2686&lt;AD$3140),AND(H2686&gt;0,H2686&gt;AD$3141)),1,IF(CK2686=1,2,0))</f>
        <v>0</v>
      </c>
      <c r="BZ2686" s="231">
        <f t="shared" ref="BZ2686:BZ2749" si="688">IF($F$3="",0,IF($F$3=N2686,H2686,0))</f>
        <v>0</v>
      </c>
      <c r="CA2686" s="246">
        <f t="shared" ref="CA2686:CA2749" si="689">IF($BN$3&gt;$AY$3147,"",IF(BZ2686=0,0,IF(AF2686="",0,VLOOKUP(AF2686,$AY$3118:$BL$3121,14,FALSE))))</f>
        <v>0</v>
      </c>
      <c r="CB2686" s="246">
        <f t="shared" ref="CB2686:CB2749" si="690">IF(BZ2686=0,0,MONTH(BZ2686))</f>
        <v>0</v>
      </c>
      <c r="CC2686" s="246" t="str">
        <f t="shared" ref="CC2686:CC2749" si="691">IF(OR(BZ2686=0,CA2686=0),"",CONCATENATE(CB2686,CA2686))</f>
        <v/>
      </c>
      <c r="CD2686" s="246">
        <f t="shared" ref="CD2686:CD2749" si="692">MATCH(BZ2686,BZ$23:BZ$3022,0)</f>
        <v>5</v>
      </c>
      <c r="CE2686" s="246">
        <f t="shared" ref="CE2686:CE2749" si="693">IF(CA2686&gt;0,CONCATENATE(CD2686,CA2686),0)</f>
        <v>0</v>
      </c>
      <c r="CF2686" s="276">
        <f t="shared" ref="CF2686:CI2749" si="694">COUNTIF($CE$23:$CE$3022,CONCATENATE($CD2686,CF$21))</f>
        <v>0</v>
      </c>
      <c r="CG2686" s="277">
        <f t="shared" si="694"/>
        <v>0</v>
      </c>
      <c r="CH2686" s="277">
        <f t="shared" si="694"/>
        <v>0</v>
      </c>
      <c r="CI2686" s="278">
        <f t="shared" si="694"/>
        <v>0</v>
      </c>
      <c r="CJ2686" s="280">
        <f t="shared" ref="CJ2686:CJ2749" si="695">COUNTIF(CF2686:CI2686,"&gt;0")</f>
        <v>0</v>
      </c>
      <c r="CK2686" s="232">
        <f t="shared" ref="CK2686:CK2749" si="696">IF(CJ2686&gt;1,1,0)</f>
        <v>0</v>
      </c>
      <c r="CL2686" s="1"/>
    </row>
    <row r="2687" spans="1:90" ht="18" customHeight="1">
      <c r="A2687" s="1"/>
      <c r="B2687" s="1"/>
      <c r="C2687" s="314"/>
      <c r="D2687" s="287" t="str">
        <f t="shared" si="683"/>
        <v/>
      </c>
      <c r="E2687" s="449" t="str">
        <f t="shared" si="684"/>
        <v/>
      </c>
      <c r="F2687" s="450"/>
      <c r="G2687" s="451"/>
      <c r="H2687" s="452"/>
      <c r="I2687" s="453"/>
      <c r="J2687" s="453"/>
      <c r="K2687" s="453"/>
      <c r="L2687" s="453"/>
      <c r="M2687" s="454"/>
      <c r="N2687" s="455"/>
      <c r="O2687" s="456"/>
      <c r="P2687" s="456"/>
      <c r="Q2687" s="456"/>
      <c r="R2687" s="456"/>
      <c r="S2687" s="456"/>
      <c r="T2687" s="456"/>
      <c r="U2687" s="456"/>
      <c r="V2687" s="456"/>
      <c r="W2687" s="456"/>
      <c r="X2687" s="456"/>
      <c r="Y2687" s="456"/>
      <c r="Z2687" s="456"/>
      <c r="AA2687" s="456"/>
      <c r="AB2687" s="456"/>
      <c r="AC2687" s="456"/>
      <c r="AD2687" s="456"/>
      <c r="AE2687" s="457"/>
      <c r="AF2687" s="455"/>
      <c r="AG2687" s="456"/>
      <c r="AH2687" s="456"/>
      <c r="AI2687" s="456"/>
      <c r="AJ2687" s="456"/>
      <c r="AK2687" s="456"/>
      <c r="AL2687" s="456"/>
      <c r="AM2687" s="456"/>
      <c r="AN2687" s="457"/>
      <c r="AO2687" s="455"/>
      <c r="AP2687" s="456"/>
      <c r="AQ2687" s="456"/>
      <c r="AR2687" s="456"/>
      <c r="AS2687" s="456"/>
      <c r="AT2687" s="456"/>
      <c r="AU2687" s="456"/>
      <c r="AV2687" s="456"/>
      <c r="AW2687" s="456"/>
      <c r="AX2687" s="456"/>
      <c r="AY2687" s="456"/>
      <c r="AZ2687" s="456"/>
      <c r="BA2687" s="456"/>
      <c r="BB2687" s="456"/>
      <c r="BC2687" s="456"/>
      <c r="BD2687" s="456"/>
      <c r="BE2687" s="456"/>
      <c r="BF2687" s="456"/>
      <c r="BG2687" s="457"/>
      <c r="BH2687" s="458"/>
      <c r="BI2687" s="459"/>
      <c r="BJ2687" s="459"/>
      <c r="BK2687" s="459"/>
      <c r="BL2687" s="459"/>
      <c r="BM2687" s="460"/>
      <c r="BN2687" s="314"/>
      <c r="BO2687" s="314"/>
      <c r="BP2687" s="1"/>
      <c r="BQ2687" s="120">
        <f>IF($F$3="","",IF(N2687=$F$3,COUNTIF(BQ$23:BQ2686,"&gt;0")+1,0))</f>
        <v>0</v>
      </c>
      <c r="BR2687" s="1"/>
      <c r="BS2687" s="20" t="str">
        <f>IF($N2687="","",IF(VLOOKUP(VLOOKUP($N2687,IMPOSTAZIONI!$E$6:$I$13,5,FALSE),IMPOSTAZIONI!$B$25:$N$32,3,FALSE)=0,"",VLOOKUP(VLOOKUP($N2687,IMPOSTAZIONI!$E$6:$I$13,5,FALSE),IMPOSTAZIONI!$B$25:$N$32,3,FALSE)))</f>
        <v/>
      </c>
      <c r="BT2687" s="20" t="str">
        <f>IF($N2687="","",IF(VLOOKUP(VLOOKUP($N2687,IMPOSTAZIONI!$E$6:$I$13,5,FALSE),IMPOSTAZIONI!$B$25:$N$32,6,FALSE)=0,"",VLOOKUP(VLOOKUP($N2687,IMPOSTAZIONI!$E$6:$I$13,5,FALSE),IMPOSTAZIONI!$B$25:$N$32,6,FALSE)))</f>
        <v/>
      </c>
      <c r="BU2687" s="20" t="str">
        <f>IF($N2687="","",IF(VLOOKUP(VLOOKUP($N2687,IMPOSTAZIONI!$E$6:$I$13,5,FALSE),IMPOSTAZIONI!$B$25:$N$32,9,FALSE)=0,"",VLOOKUP(VLOOKUP($N2687,IMPOSTAZIONI!$E$6:$I$13,5,FALSE),IMPOSTAZIONI!$B$25:$N$32,9,FALSE)))</f>
        <v/>
      </c>
      <c r="BV2687" s="20" t="str">
        <f>IF($N2687="","",IF(VLOOKUP(VLOOKUP($N2687,IMPOSTAZIONI!$E$6:$I$13,5,FALSE),IMPOSTAZIONI!$B$25:$N$32,12,FALSE)=0,"",VLOOKUP(VLOOKUP($N2687,IMPOSTAZIONI!$E$6:$I$13,5,FALSE),IMPOSTAZIONI!$B$25:$N$32,12,FALSE)))</f>
        <v/>
      </c>
      <c r="BW2687" s="221" t="str">
        <f t="shared" si="685"/>
        <v/>
      </c>
      <c r="BX2687" s="221" t="str">
        <f t="shared" si="686"/>
        <v/>
      </c>
      <c r="BY2687" s="221">
        <f t="shared" si="687"/>
        <v>0</v>
      </c>
      <c r="BZ2687" s="231">
        <f t="shared" si="688"/>
        <v>0</v>
      </c>
      <c r="CA2687" s="246">
        <f t="shared" si="689"/>
        <v>0</v>
      </c>
      <c r="CB2687" s="246">
        <f t="shared" si="690"/>
        <v>0</v>
      </c>
      <c r="CC2687" s="246" t="str">
        <f t="shared" si="691"/>
        <v/>
      </c>
      <c r="CD2687" s="246">
        <f t="shared" si="692"/>
        <v>5</v>
      </c>
      <c r="CE2687" s="246">
        <f t="shared" si="693"/>
        <v>0</v>
      </c>
      <c r="CF2687" s="276">
        <f t="shared" si="694"/>
        <v>0</v>
      </c>
      <c r="CG2687" s="277">
        <f t="shared" si="694"/>
        <v>0</v>
      </c>
      <c r="CH2687" s="277">
        <f t="shared" si="694"/>
        <v>0</v>
      </c>
      <c r="CI2687" s="278">
        <f t="shared" si="694"/>
        <v>0</v>
      </c>
      <c r="CJ2687" s="280">
        <f t="shared" si="695"/>
        <v>0</v>
      </c>
      <c r="CK2687" s="232">
        <f t="shared" si="696"/>
        <v>0</v>
      </c>
      <c r="CL2687" s="1"/>
    </row>
    <row r="2688" spans="1:90" ht="18" customHeight="1">
      <c r="A2688" s="1"/>
      <c r="B2688" s="1"/>
      <c r="C2688" s="314"/>
      <c r="D2688" s="287" t="str">
        <f t="shared" si="683"/>
        <v/>
      </c>
      <c r="E2688" s="449" t="str">
        <f t="shared" si="684"/>
        <v/>
      </c>
      <c r="F2688" s="450"/>
      <c r="G2688" s="451"/>
      <c r="H2688" s="452"/>
      <c r="I2688" s="453"/>
      <c r="J2688" s="453"/>
      <c r="K2688" s="453"/>
      <c r="L2688" s="453"/>
      <c r="M2688" s="454"/>
      <c r="N2688" s="455"/>
      <c r="O2688" s="456"/>
      <c r="P2688" s="456"/>
      <c r="Q2688" s="456"/>
      <c r="R2688" s="456"/>
      <c r="S2688" s="456"/>
      <c r="T2688" s="456"/>
      <c r="U2688" s="456"/>
      <c r="V2688" s="456"/>
      <c r="W2688" s="456"/>
      <c r="X2688" s="456"/>
      <c r="Y2688" s="456"/>
      <c r="Z2688" s="456"/>
      <c r="AA2688" s="456"/>
      <c r="AB2688" s="456"/>
      <c r="AC2688" s="456"/>
      <c r="AD2688" s="456"/>
      <c r="AE2688" s="457"/>
      <c r="AF2688" s="455"/>
      <c r="AG2688" s="456"/>
      <c r="AH2688" s="456"/>
      <c r="AI2688" s="456"/>
      <c r="AJ2688" s="456"/>
      <c r="AK2688" s="456"/>
      <c r="AL2688" s="456"/>
      <c r="AM2688" s="456"/>
      <c r="AN2688" s="457"/>
      <c r="AO2688" s="455"/>
      <c r="AP2688" s="456"/>
      <c r="AQ2688" s="456"/>
      <c r="AR2688" s="456"/>
      <c r="AS2688" s="456"/>
      <c r="AT2688" s="456"/>
      <c r="AU2688" s="456"/>
      <c r="AV2688" s="456"/>
      <c r="AW2688" s="456"/>
      <c r="AX2688" s="456"/>
      <c r="AY2688" s="456"/>
      <c r="AZ2688" s="456"/>
      <c r="BA2688" s="456"/>
      <c r="BB2688" s="456"/>
      <c r="BC2688" s="456"/>
      <c r="BD2688" s="456"/>
      <c r="BE2688" s="456"/>
      <c r="BF2688" s="456"/>
      <c r="BG2688" s="457"/>
      <c r="BH2688" s="458"/>
      <c r="BI2688" s="459"/>
      <c r="BJ2688" s="459"/>
      <c r="BK2688" s="459"/>
      <c r="BL2688" s="459"/>
      <c r="BM2688" s="460"/>
      <c r="BN2688" s="314"/>
      <c r="BO2688" s="314"/>
      <c r="BP2688" s="1"/>
      <c r="BQ2688" s="120">
        <f>IF($F$3="","",IF(N2688=$F$3,COUNTIF(BQ$23:BQ2687,"&gt;0")+1,0))</f>
        <v>0</v>
      </c>
      <c r="BR2688" s="1"/>
      <c r="BS2688" s="20" t="str">
        <f>IF($N2688="","",IF(VLOOKUP(VLOOKUP($N2688,IMPOSTAZIONI!$E$6:$I$13,5,FALSE),IMPOSTAZIONI!$B$25:$N$32,3,FALSE)=0,"",VLOOKUP(VLOOKUP($N2688,IMPOSTAZIONI!$E$6:$I$13,5,FALSE),IMPOSTAZIONI!$B$25:$N$32,3,FALSE)))</f>
        <v/>
      </c>
      <c r="BT2688" s="20" t="str">
        <f>IF($N2688="","",IF(VLOOKUP(VLOOKUP($N2688,IMPOSTAZIONI!$E$6:$I$13,5,FALSE),IMPOSTAZIONI!$B$25:$N$32,6,FALSE)=0,"",VLOOKUP(VLOOKUP($N2688,IMPOSTAZIONI!$E$6:$I$13,5,FALSE),IMPOSTAZIONI!$B$25:$N$32,6,FALSE)))</f>
        <v/>
      </c>
      <c r="BU2688" s="20" t="str">
        <f>IF($N2688="","",IF(VLOOKUP(VLOOKUP($N2688,IMPOSTAZIONI!$E$6:$I$13,5,FALSE),IMPOSTAZIONI!$B$25:$N$32,9,FALSE)=0,"",VLOOKUP(VLOOKUP($N2688,IMPOSTAZIONI!$E$6:$I$13,5,FALSE),IMPOSTAZIONI!$B$25:$N$32,9,FALSE)))</f>
        <v/>
      </c>
      <c r="BV2688" s="20" t="str">
        <f>IF($N2688="","",IF(VLOOKUP(VLOOKUP($N2688,IMPOSTAZIONI!$E$6:$I$13,5,FALSE),IMPOSTAZIONI!$B$25:$N$32,12,FALSE)=0,"",VLOOKUP(VLOOKUP($N2688,IMPOSTAZIONI!$E$6:$I$13,5,FALSE),IMPOSTAZIONI!$B$25:$N$32,12,FALSE)))</f>
        <v/>
      </c>
      <c r="BW2688" s="221" t="str">
        <f t="shared" si="685"/>
        <v/>
      </c>
      <c r="BX2688" s="221" t="str">
        <f t="shared" si="686"/>
        <v/>
      </c>
      <c r="BY2688" s="221">
        <f t="shared" si="687"/>
        <v>0</v>
      </c>
      <c r="BZ2688" s="231">
        <f t="shared" si="688"/>
        <v>0</v>
      </c>
      <c r="CA2688" s="246">
        <f t="shared" si="689"/>
        <v>0</v>
      </c>
      <c r="CB2688" s="246">
        <f t="shared" si="690"/>
        <v>0</v>
      </c>
      <c r="CC2688" s="246" t="str">
        <f t="shared" si="691"/>
        <v/>
      </c>
      <c r="CD2688" s="246">
        <f t="shared" si="692"/>
        <v>5</v>
      </c>
      <c r="CE2688" s="246">
        <f t="shared" si="693"/>
        <v>0</v>
      </c>
      <c r="CF2688" s="276">
        <f t="shared" si="694"/>
        <v>0</v>
      </c>
      <c r="CG2688" s="277">
        <f t="shared" si="694"/>
        <v>0</v>
      </c>
      <c r="CH2688" s="277">
        <f t="shared" si="694"/>
        <v>0</v>
      </c>
      <c r="CI2688" s="278">
        <f t="shared" si="694"/>
        <v>0</v>
      </c>
      <c r="CJ2688" s="280">
        <f t="shared" si="695"/>
        <v>0</v>
      </c>
      <c r="CK2688" s="232">
        <f t="shared" si="696"/>
        <v>0</v>
      </c>
      <c r="CL2688" s="1"/>
    </row>
    <row r="2689" spans="1:90" ht="18" customHeight="1">
      <c r="A2689" s="1"/>
      <c r="B2689" s="1"/>
      <c r="C2689" s="314"/>
      <c r="D2689" s="287" t="str">
        <f t="shared" si="683"/>
        <v/>
      </c>
      <c r="E2689" s="449" t="str">
        <f t="shared" si="684"/>
        <v/>
      </c>
      <c r="F2689" s="450"/>
      <c r="G2689" s="451"/>
      <c r="H2689" s="452"/>
      <c r="I2689" s="453"/>
      <c r="J2689" s="453"/>
      <c r="K2689" s="453"/>
      <c r="L2689" s="453"/>
      <c r="M2689" s="454"/>
      <c r="N2689" s="455"/>
      <c r="O2689" s="456"/>
      <c r="P2689" s="456"/>
      <c r="Q2689" s="456"/>
      <c r="R2689" s="456"/>
      <c r="S2689" s="456"/>
      <c r="T2689" s="456"/>
      <c r="U2689" s="456"/>
      <c r="V2689" s="456"/>
      <c r="W2689" s="456"/>
      <c r="X2689" s="456"/>
      <c r="Y2689" s="456"/>
      <c r="Z2689" s="456"/>
      <c r="AA2689" s="456"/>
      <c r="AB2689" s="456"/>
      <c r="AC2689" s="456"/>
      <c r="AD2689" s="456"/>
      <c r="AE2689" s="457"/>
      <c r="AF2689" s="455"/>
      <c r="AG2689" s="456"/>
      <c r="AH2689" s="456"/>
      <c r="AI2689" s="456"/>
      <c r="AJ2689" s="456"/>
      <c r="AK2689" s="456"/>
      <c r="AL2689" s="456"/>
      <c r="AM2689" s="456"/>
      <c r="AN2689" s="457"/>
      <c r="AO2689" s="455"/>
      <c r="AP2689" s="456"/>
      <c r="AQ2689" s="456"/>
      <c r="AR2689" s="456"/>
      <c r="AS2689" s="456"/>
      <c r="AT2689" s="456"/>
      <c r="AU2689" s="456"/>
      <c r="AV2689" s="456"/>
      <c r="AW2689" s="456"/>
      <c r="AX2689" s="456"/>
      <c r="AY2689" s="456"/>
      <c r="AZ2689" s="456"/>
      <c r="BA2689" s="456"/>
      <c r="BB2689" s="456"/>
      <c r="BC2689" s="456"/>
      <c r="BD2689" s="456"/>
      <c r="BE2689" s="456"/>
      <c r="BF2689" s="456"/>
      <c r="BG2689" s="457"/>
      <c r="BH2689" s="458"/>
      <c r="BI2689" s="459"/>
      <c r="BJ2689" s="459"/>
      <c r="BK2689" s="459"/>
      <c r="BL2689" s="459"/>
      <c r="BM2689" s="460"/>
      <c r="BN2689" s="314"/>
      <c r="BO2689" s="314"/>
      <c r="BP2689" s="1"/>
      <c r="BQ2689" s="120">
        <f>IF($F$3="","",IF(N2689=$F$3,COUNTIF(BQ$23:BQ2688,"&gt;0")+1,0))</f>
        <v>0</v>
      </c>
      <c r="BR2689" s="1"/>
      <c r="BS2689" s="20" t="str">
        <f>IF($N2689="","",IF(VLOOKUP(VLOOKUP($N2689,IMPOSTAZIONI!$E$6:$I$13,5,FALSE),IMPOSTAZIONI!$B$25:$N$32,3,FALSE)=0,"",VLOOKUP(VLOOKUP($N2689,IMPOSTAZIONI!$E$6:$I$13,5,FALSE),IMPOSTAZIONI!$B$25:$N$32,3,FALSE)))</f>
        <v/>
      </c>
      <c r="BT2689" s="20" t="str">
        <f>IF($N2689="","",IF(VLOOKUP(VLOOKUP($N2689,IMPOSTAZIONI!$E$6:$I$13,5,FALSE),IMPOSTAZIONI!$B$25:$N$32,6,FALSE)=0,"",VLOOKUP(VLOOKUP($N2689,IMPOSTAZIONI!$E$6:$I$13,5,FALSE),IMPOSTAZIONI!$B$25:$N$32,6,FALSE)))</f>
        <v/>
      </c>
      <c r="BU2689" s="20" t="str">
        <f>IF($N2689="","",IF(VLOOKUP(VLOOKUP($N2689,IMPOSTAZIONI!$E$6:$I$13,5,FALSE),IMPOSTAZIONI!$B$25:$N$32,9,FALSE)=0,"",VLOOKUP(VLOOKUP($N2689,IMPOSTAZIONI!$E$6:$I$13,5,FALSE),IMPOSTAZIONI!$B$25:$N$32,9,FALSE)))</f>
        <v/>
      </c>
      <c r="BV2689" s="20" t="str">
        <f>IF($N2689="","",IF(VLOOKUP(VLOOKUP($N2689,IMPOSTAZIONI!$E$6:$I$13,5,FALSE),IMPOSTAZIONI!$B$25:$N$32,12,FALSE)=0,"",VLOOKUP(VLOOKUP($N2689,IMPOSTAZIONI!$E$6:$I$13,5,FALSE),IMPOSTAZIONI!$B$25:$N$32,12,FALSE)))</f>
        <v/>
      </c>
      <c r="BW2689" s="221" t="str">
        <f t="shared" si="685"/>
        <v/>
      </c>
      <c r="BX2689" s="221" t="str">
        <f t="shared" si="686"/>
        <v/>
      </c>
      <c r="BY2689" s="221">
        <f t="shared" si="687"/>
        <v>0</v>
      </c>
      <c r="BZ2689" s="231">
        <f t="shared" si="688"/>
        <v>0</v>
      </c>
      <c r="CA2689" s="246">
        <f t="shared" si="689"/>
        <v>0</v>
      </c>
      <c r="CB2689" s="246">
        <f t="shared" si="690"/>
        <v>0</v>
      </c>
      <c r="CC2689" s="246" t="str">
        <f t="shared" si="691"/>
        <v/>
      </c>
      <c r="CD2689" s="246">
        <f t="shared" si="692"/>
        <v>5</v>
      </c>
      <c r="CE2689" s="246">
        <f t="shared" si="693"/>
        <v>0</v>
      </c>
      <c r="CF2689" s="276">
        <f t="shared" si="694"/>
        <v>0</v>
      </c>
      <c r="CG2689" s="277">
        <f t="shared" si="694"/>
        <v>0</v>
      </c>
      <c r="CH2689" s="277">
        <f t="shared" si="694"/>
        <v>0</v>
      </c>
      <c r="CI2689" s="278">
        <f t="shared" si="694"/>
        <v>0</v>
      </c>
      <c r="CJ2689" s="280">
        <f t="shared" si="695"/>
        <v>0</v>
      </c>
      <c r="CK2689" s="232">
        <f t="shared" si="696"/>
        <v>0</v>
      </c>
      <c r="CL2689" s="1"/>
    </row>
    <row r="2690" spans="1:90" ht="18" customHeight="1">
      <c r="A2690" s="1"/>
      <c r="B2690" s="1"/>
      <c r="C2690" s="314"/>
      <c r="D2690" s="287" t="str">
        <f t="shared" si="683"/>
        <v/>
      </c>
      <c r="E2690" s="449" t="str">
        <f t="shared" si="684"/>
        <v/>
      </c>
      <c r="F2690" s="450"/>
      <c r="G2690" s="451"/>
      <c r="H2690" s="452"/>
      <c r="I2690" s="453"/>
      <c r="J2690" s="453"/>
      <c r="K2690" s="453"/>
      <c r="L2690" s="453"/>
      <c r="M2690" s="454"/>
      <c r="N2690" s="455"/>
      <c r="O2690" s="456"/>
      <c r="P2690" s="456"/>
      <c r="Q2690" s="456"/>
      <c r="R2690" s="456"/>
      <c r="S2690" s="456"/>
      <c r="T2690" s="456"/>
      <c r="U2690" s="456"/>
      <c r="V2690" s="456"/>
      <c r="W2690" s="456"/>
      <c r="X2690" s="456"/>
      <c r="Y2690" s="456"/>
      <c r="Z2690" s="456"/>
      <c r="AA2690" s="456"/>
      <c r="AB2690" s="456"/>
      <c r="AC2690" s="456"/>
      <c r="AD2690" s="456"/>
      <c r="AE2690" s="457"/>
      <c r="AF2690" s="455"/>
      <c r="AG2690" s="456"/>
      <c r="AH2690" s="456"/>
      <c r="AI2690" s="456"/>
      <c r="AJ2690" s="456"/>
      <c r="AK2690" s="456"/>
      <c r="AL2690" s="456"/>
      <c r="AM2690" s="456"/>
      <c r="AN2690" s="457"/>
      <c r="AO2690" s="455"/>
      <c r="AP2690" s="456"/>
      <c r="AQ2690" s="456"/>
      <c r="AR2690" s="456"/>
      <c r="AS2690" s="456"/>
      <c r="AT2690" s="456"/>
      <c r="AU2690" s="456"/>
      <c r="AV2690" s="456"/>
      <c r="AW2690" s="456"/>
      <c r="AX2690" s="456"/>
      <c r="AY2690" s="456"/>
      <c r="AZ2690" s="456"/>
      <c r="BA2690" s="456"/>
      <c r="BB2690" s="456"/>
      <c r="BC2690" s="456"/>
      <c r="BD2690" s="456"/>
      <c r="BE2690" s="456"/>
      <c r="BF2690" s="456"/>
      <c r="BG2690" s="457"/>
      <c r="BH2690" s="458"/>
      <c r="BI2690" s="459"/>
      <c r="BJ2690" s="459"/>
      <c r="BK2690" s="459"/>
      <c r="BL2690" s="459"/>
      <c r="BM2690" s="460"/>
      <c r="BN2690" s="314"/>
      <c r="BO2690" s="314"/>
      <c r="BP2690" s="1"/>
      <c r="BQ2690" s="120">
        <f>IF($F$3="","",IF(N2690=$F$3,COUNTIF(BQ$23:BQ2689,"&gt;0")+1,0))</f>
        <v>0</v>
      </c>
      <c r="BR2690" s="1"/>
      <c r="BS2690" s="20" t="str">
        <f>IF($N2690="","",IF(VLOOKUP(VLOOKUP($N2690,IMPOSTAZIONI!$E$6:$I$13,5,FALSE),IMPOSTAZIONI!$B$25:$N$32,3,FALSE)=0,"",VLOOKUP(VLOOKUP($N2690,IMPOSTAZIONI!$E$6:$I$13,5,FALSE),IMPOSTAZIONI!$B$25:$N$32,3,FALSE)))</f>
        <v/>
      </c>
      <c r="BT2690" s="20" t="str">
        <f>IF($N2690="","",IF(VLOOKUP(VLOOKUP($N2690,IMPOSTAZIONI!$E$6:$I$13,5,FALSE),IMPOSTAZIONI!$B$25:$N$32,6,FALSE)=0,"",VLOOKUP(VLOOKUP($N2690,IMPOSTAZIONI!$E$6:$I$13,5,FALSE),IMPOSTAZIONI!$B$25:$N$32,6,FALSE)))</f>
        <v/>
      </c>
      <c r="BU2690" s="20" t="str">
        <f>IF($N2690="","",IF(VLOOKUP(VLOOKUP($N2690,IMPOSTAZIONI!$E$6:$I$13,5,FALSE),IMPOSTAZIONI!$B$25:$N$32,9,FALSE)=0,"",VLOOKUP(VLOOKUP($N2690,IMPOSTAZIONI!$E$6:$I$13,5,FALSE),IMPOSTAZIONI!$B$25:$N$32,9,FALSE)))</f>
        <v/>
      </c>
      <c r="BV2690" s="20" t="str">
        <f>IF($N2690="","",IF(VLOOKUP(VLOOKUP($N2690,IMPOSTAZIONI!$E$6:$I$13,5,FALSE),IMPOSTAZIONI!$B$25:$N$32,12,FALSE)=0,"",VLOOKUP(VLOOKUP($N2690,IMPOSTAZIONI!$E$6:$I$13,5,FALSE),IMPOSTAZIONI!$B$25:$N$32,12,FALSE)))</f>
        <v/>
      </c>
      <c r="BW2690" s="221" t="str">
        <f t="shared" si="685"/>
        <v/>
      </c>
      <c r="BX2690" s="221" t="str">
        <f t="shared" si="686"/>
        <v/>
      </c>
      <c r="BY2690" s="221">
        <f t="shared" si="687"/>
        <v>0</v>
      </c>
      <c r="BZ2690" s="231">
        <f t="shared" si="688"/>
        <v>0</v>
      </c>
      <c r="CA2690" s="246">
        <f t="shared" si="689"/>
        <v>0</v>
      </c>
      <c r="CB2690" s="246">
        <f t="shared" si="690"/>
        <v>0</v>
      </c>
      <c r="CC2690" s="246" t="str">
        <f t="shared" si="691"/>
        <v/>
      </c>
      <c r="CD2690" s="246">
        <f t="shared" si="692"/>
        <v>5</v>
      </c>
      <c r="CE2690" s="246">
        <f t="shared" si="693"/>
        <v>0</v>
      </c>
      <c r="CF2690" s="276">
        <f t="shared" si="694"/>
        <v>0</v>
      </c>
      <c r="CG2690" s="277">
        <f t="shared" si="694"/>
        <v>0</v>
      </c>
      <c r="CH2690" s="277">
        <f t="shared" si="694"/>
        <v>0</v>
      </c>
      <c r="CI2690" s="278">
        <f t="shared" si="694"/>
        <v>0</v>
      </c>
      <c r="CJ2690" s="280">
        <f t="shared" si="695"/>
        <v>0</v>
      </c>
      <c r="CK2690" s="232">
        <f t="shared" si="696"/>
        <v>0</v>
      </c>
      <c r="CL2690" s="1"/>
    </row>
    <row r="2691" spans="1:90" ht="18" customHeight="1">
      <c r="A2691" s="1"/>
      <c r="B2691" s="1"/>
      <c r="C2691" s="314"/>
      <c r="D2691" s="287" t="str">
        <f t="shared" si="683"/>
        <v/>
      </c>
      <c r="E2691" s="449" t="str">
        <f t="shared" si="684"/>
        <v/>
      </c>
      <c r="F2691" s="450"/>
      <c r="G2691" s="451"/>
      <c r="H2691" s="452"/>
      <c r="I2691" s="453"/>
      <c r="J2691" s="453"/>
      <c r="K2691" s="453"/>
      <c r="L2691" s="453"/>
      <c r="M2691" s="454"/>
      <c r="N2691" s="455"/>
      <c r="O2691" s="456"/>
      <c r="P2691" s="456"/>
      <c r="Q2691" s="456"/>
      <c r="R2691" s="456"/>
      <c r="S2691" s="456"/>
      <c r="T2691" s="456"/>
      <c r="U2691" s="456"/>
      <c r="V2691" s="456"/>
      <c r="W2691" s="456"/>
      <c r="X2691" s="456"/>
      <c r="Y2691" s="456"/>
      <c r="Z2691" s="456"/>
      <c r="AA2691" s="456"/>
      <c r="AB2691" s="456"/>
      <c r="AC2691" s="456"/>
      <c r="AD2691" s="456"/>
      <c r="AE2691" s="457"/>
      <c r="AF2691" s="455"/>
      <c r="AG2691" s="456"/>
      <c r="AH2691" s="456"/>
      <c r="AI2691" s="456"/>
      <c r="AJ2691" s="456"/>
      <c r="AK2691" s="456"/>
      <c r="AL2691" s="456"/>
      <c r="AM2691" s="456"/>
      <c r="AN2691" s="457"/>
      <c r="AO2691" s="455"/>
      <c r="AP2691" s="456"/>
      <c r="AQ2691" s="456"/>
      <c r="AR2691" s="456"/>
      <c r="AS2691" s="456"/>
      <c r="AT2691" s="456"/>
      <c r="AU2691" s="456"/>
      <c r="AV2691" s="456"/>
      <c r="AW2691" s="456"/>
      <c r="AX2691" s="456"/>
      <c r="AY2691" s="456"/>
      <c r="AZ2691" s="456"/>
      <c r="BA2691" s="456"/>
      <c r="BB2691" s="456"/>
      <c r="BC2691" s="456"/>
      <c r="BD2691" s="456"/>
      <c r="BE2691" s="456"/>
      <c r="BF2691" s="456"/>
      <c r="BG2691" s="457"/>
      <c r="BH2691" s="458"/>
      <c r="BI2691" s="459"/>
      <c r="BJ2691" s="459"/>
      <c r="BK2691" s="459"/>
      <c r="BL2691" s="459"/>
      <c r="BM2691" s="460"/>
      <c r="BN2691" s="314"/>
      <c r="BO2691" s="314"/>
      <c r="BP2691" s="1"/>
      <c r="BQ2691" s="120">
        <f>IF($F$3="","",IF(N2691=$F$3,COUNTIF(BQ$23:BQ2690,"&gt;0")+1,0))</f>
        <v>0</v>
      </c>
      <c r="BR2691" s="1"/>
      <c r="BS2691" s="20" t="str">
        <f>IF($N2691="","",IF(VLOOKUP(VLOOKUP($N2691,IMPOSTAZIONI!$E$6:$I$13,5,FALSE),IMPOSTAZIONI!$B$25:$N$32,3,FALSE)=0,"",VLOOKUP(VLOOKUP($N2691,IMPOSTAZIONI!$E$6:$I$13,5,FALSE),IMPOSTAZIONI!$B$25:$N$32,3,FALSE)))</f>
        <v/>
      </c>
      <c r="BT2691" s="20" t="str">
        <f>IF($N2691="","",IF(VLOOKUP(VLOOKUP($N2691,IMPOSTAZIONI!$E$6:$I$13,5,FALSE),IMPOSTAZIONI!$B$25:$N$32,6,FALSE)=0,"",VLOOKUP(VLOOKUP($N2691,IMPOSTAZIONI!$E$6:$I$13,5,FALSE),IMPOSTAZIONI!$B$25:$N$32,6,FALSE)))</f>
        <v/>
      </c>
      <c r="BU2691" s="20" t="str">
        <f>IF($N2691="","",IF(VLOOKUP(VLOOKUP($N2691,IMPOSTAZIONI!$E$6:$I$13,5,FALSE),IMPOSTAZIONI!$B$25:$N$32,9,FALSE)=0,"",VLOOKUP(VLOOKUP($N2691,IMPOSTAZIONI!$E$6:$I$13,5,FALSE),IMPOSTAZIONI!$B$25:$N$32,9,FALSE)))</f>
        <v/>
      </c>
      <c r="BV2691" s="20" t="str">
        <f>IF($N2691="","",IF(VLOOKUP(VLOOKUP($N2691,IMPOSTAZIONI!$E$6:$I$13,5,FALSE),IMPOSTAZIONI!$B$25:$N$32,12,FALSE)=0,"",VLOOKUP(VLOOKUP($N2691,IMPOSTAZIONI!$E$6:$I$13,5,FALSE),IMPOSTAZIONI!$B$25:$N$32,12,FALSE)))</f>
        <v/>
      </c>
      <c r="BW2691" s="221" t="str">
        <f t="shared" si="685"/>
        <v/>
      </c>
      <c r="BX2691" s="221" t="str">
        <f t="shared" si="686"/>
        <v/>
      </c>
      <c r="BY2691" s="221">
        <f t="shared" si="687"/>
        <v>0</v>
      </c>
      <c r="BZ2691" s="231">
        <f t="shared" si="688"/>
        <v>0</v>
      </c>
      <c r="CA2691" s="246">
        <f t="shared" si="689"/>
        <v>0</v>
      </c>
      <c r="CB2691" s="246">
        <f t="shared" si="690"/>
        <v>0</v>
      </c>
      <c r="CC2691" s="246" t="str">
        <f t="shared" si="691"/>
        <v/>
      </c>
      <c r="CD2691" s="246">
        <f t="shared" si="692"/>
        <v>5</v>
      </c>
      <c r="CE2691" s="246">
        <f t="shared" si="693"/>
        <v>0</v>
      </c>
      <c r="CF2691" s="276">
        <f t="shared" si="694"/>
        <v>0</v>
      </c>
      <c r="CG2691" s="277">
        <f t="shared" si="694"/>
        <v>0</v>
      </c>
      <c r="CH2691" s="277">
        <f t="shared" si="694"/>
        <v>0</v>
      </c>
      <c r="CI2691" s="278">
        <f t="shared" si="694"/>
        <v>0</v>
      </c>
      <c r="CJ2691" s="280">
        <f t="shared" si="695"/>
        <v>0</v>
      </c>
      <c r="CK2691" s="232">
        <f t="shared" si="696"/>
        <v>0</v>
      </c>
      <c r="CL2691" s="1"/>
    </row>
    <row r="2692" spans="1:90" ht="18" customHeight="1">
      <c r="A2692" s="1"/>
      <c r="B2692" s="1"/>
      <c r="C2692" s="314"/>
      <c r="D2692" s="287" t="str">
        <f t="shared" si="683"/>
        <v/>
      </c>
      <c r="E2692" s="449" t="str">
        <f t="shared" si="684"/>
        <v/>
      </c>
      <c r="F2692" s="450"/>
      <c r="G2692" s="451"/>
      <c r="H2692" s="452"/>
      <c r="I2692" s="453"/>
      <c r="J2692" s="453"/>
      <c r="K2692" s="453"/>
      <c r="L2692" s="453"/>
      <c r="M2692" s="454"/>
      <c r="N2692" s="455"/>
      <c r="O2692" s="456"/>
      <c r="P2692" s="456"/>
      <c r="Q2692" s="456"/>
      <c r="R2692" s="456"/>
      <c r="S2692" s="456"/>
      <c r="T2692" s="456"/>
      <c r="U2692" s="456"/>
      <c r="V2692" s="456"/>
      <c r="W2692" s="456"/>
      <c r="X2692" s="456"/>
      <c r="Y2692" s="456"/>
      <c r="Z2692" s="456"/>
      <c r="AA2692" s="456"/>
      <c r="AB2692" s="456"/>
      <c r="AC2692" s="456"/>
      <c r="AD2692" s="456"/>
      <c r="AE2692" s="457"/>
      <c r="AF2692" s="455"/>
      <c r="AG2692" s="456"/>
      <c r="AH2692" s="456"/>
      <c r="AI2692" s="456"/>
      <c r="AJ2692" s="456"/>
      <c r="AK2692" s="456"/>
      <c r="AL2692" s="456"/>
      <c r="AM2692" s="456"/>
      <c r="AN2692" s="457"/>
      <c r="AO2692" s="455"/>
      <c r="AP2692" s="456"/>
      <c r="AQ2692" s="456"/>
      <c r="AR2692" s="456"/>
      <c r="AS2692" s="456"/>
      <c r="AT2692" s="456"/>
      <c r="AU2692" s="456"/>
      <c r="AV2692" s="456"/>
      <c r="AW2692" s="456"/>
      <c r="AX2692" s="456"/>
      <c r="AY2692" s="456"/>
      <c r="AZ2692" s="456"/>
      <c r="BA2692" s="456"/>
      <c r="BB2692" s="456"/>
      <c r="BC2692" s="456"/>
      <c r="BD2692" s="456"/>
      <c r="BE2692" s="456"/>
      <c r="BF2692" s="456"/>
      <c r="BG2692" s="457"/>
      <c r="BH2692" s="458"/>
      <c r="BI2692" s="459"/>
      <c r="BJ2692" s="459"/>
      <c r="BK2692" s="459"/>
      <c r="BL2692" s="459"/>
      <c r="BM2692" s="460"/>
      <c r="BN2692" s="314"/>
      <c r="BO2692" s="314"/>
      <c r="BP2692" s="1"/>
      <c r="BQ2692" s="120">
        <f>IF($F$3="","",IF(N2692=$F$3,COUNTIF(BQ$23:BQ2691,"&gt;0")+1,0))</f>
        <v>0</v>
      </c>
      <c r="BR2692" s="1"/>
      <c r="BS2692" s="20" t="str">
        <f>IF($N2692="","",IF(VLOOKUP(VLOOKUP($N2692,IMPOSTAZIONI!$E$6:$I$13,5,FALSE),IMPOSTAZIONI!$B$25:$N$32,3,FALSE)=0,"",VLOOKUP(VLOOKUP($N2692,IMPOSTAZIONI!$E$6:$I$13,5,FALSE),IMPOSTAZIONI!$B$25:$N$32,3,FALSE)))</f>
        <v/>
      </c>
      <c r="BT2692" s="20" t="str">
        <f>IF($N2692="","",IF(VLOOKUP(VLOOKUP($N2692,IMPOSTAZIONI!$E$6:$I$13,5,FALSE),IMPOSTAZIONI!$B$25:$N$32,6,FALSE)=0,"",VLOOKUP(VLOOKUP($N2692,IMPOSTAZIONI!$E$6:$I$13,5,FALSE),IMPOSTAZIONI!$B$25:$N$32,6,FALSE)))</f>
        <v/>
      </c>
      <c r="BU2692" s="20" t="str">
        <f>IF($N2692="","",IF(VLOOKUP(VLOOKUP($N2692,IMPOSTAZIONI!$E$6:$I$13,5,FALSE),IMPOSTAZIONI!$B$25:$N$32,9,FALSE)=0,"",VLOOKUP(VLOOKUP($N2692,IMPOSTAZIONI!$E$6:$I$13,5,FALSE),IMPOSTAZIONI!$B$25:$N$32,9,FALSE)))</f>
        <v/>
      </c>
      <c r="BV2692" s="20" t="str">
        <f>IF($N2692="","",IF(VLOOKUP(VLOOKUP($N2692,IMPOSTAZIONI!$E$6:$I$13,5,FALSE),IMPOSTAZIONI!$B$25:$N$32,12,FALSE)=0,"",VLOOKUP(VLOOKUP($N2692,IMPOSTAZIONI!$E$6:$I$13,5,FALSE),IMPOSTAZIONI!$B$25:$N$32,12,FALSE)))</f>
        <v/>
      </c>
      <c r="BW2692" s="221" t="str">
        <f t="shared" si="685"/>
        <v/>
      </c>
      <c r="BX2692" s="221" t="str">
        <f t="shared" si="686"/>
        <v/>
      </c>
      <c r="BY2692" s="221">
        <f t="shared" si="687"/>
        <v>0</v>
      </c>
      <c r="BZ2692" s="231">
        <f t="shared" si="688"/>
        <v>0</v>
      </c>
      <c r="CA2692" s="246">
        <f t="shared" si="689"/>
        <v>0</v>
      </c>
      <c r="CB2692" s="246">
        <f t="shared" si="690"/>
        <v>0</v>
      </c>
      <c r="CC2692" s="246" t="str">
        <f t="shared" si="691"/>
        <v/>
      </c>
      <c r="CD2692" s="246">
        <f t="shared" si="692"/>
        <v>5</v>
      </c>
      <c r="CE2692" s="246">
        <f t="shared" si="693"/>
        <v>0</v>
      </c>
      <c r="CF2692" s="276">
        <f t="shared" si="694"/>
        <v>0</v>
      </c>
      <c r="CG2692" s="277">
        <f t="shared" si="694"/>
        <v>0</v>
      </c>
      <c r="CH2692" s="277">
        <f t="shared" si="694"/>
        <v>0</v>
      </c>
      <c r="CI2692" s="278">
        <f t="shared" si="694"/>
        <v>0</v>
      </c>
      <c r="CJ2692" s="280">
        <f t="shared" si="695"/>
        <v>0</v>
      </c>
      <c r="CK2692" s="232">
        <f t="shared" si="696"/>
        <v>0</v>
      </c>
      <c r="CL2692" s="1"/>
    </row>
    <row r="2693" spans="1:90" ht="18" customHeight="1">
      <c r="A2693" s="1"/>
      <c r="B2693" s="1"/>
      <c r="C2693" s="314"/>
      <c r="D2693" s="287" t="str">
        <f t="shared" si="683"/>
        <v/>
      </c>
      <c r="E2693" s="449" t="str">
        <f t="shared" si="684"/>
        <v/>
      </c>
      <c r="F2693" s="450"/>
      <c r="G2693" s="451"/>
      <c r="H2693" s="452"/>
      <c r="I2693" s="453"/>
      <c r="J2693" s="453"/>
      <c r="K2693" s="453"/>
      <c r="L2693" s="453"/>
      <c r="M2693" s="454"/>
      <c r="N2693" s="455"/>
      <c r="O2693" s="456"/>
      <c r="P2693" s="456"/>
      <c r="Q2693" s="456"/>
      <c r="R2693" s="456"/>
      <c r="S2693" s="456"/>
      <c r="T2693" s="456"/>
      <c r="U2693" s="456"/>
      <c r="V2693" s="456"/>
      <c r="W2693" s="456"/>
      <c r="X2693" s="456"/>
      <c r="Y2693" s="456"/>
      <c r="Z2693" s="456"/>
      <c r="AA2693" s="456"/>
      <c r="AB2693" s="456"/>
      <c r="AC2693" s="456"/>
      <c r="AD2693" s="456"/>
      <c r="AE2693" s="457"/>
      <c r="AF2693" s="455"/>
      <c r="AG2693" s="456"/>
      <c r="AH2693" s="456"/>
      <c r="AI2693" s="456"/>
      <c r="AJ2693" s="456"/>
      <c r="AK2693" s="456"/>
      <c r="AL2693" s="456"/>
      <c r="AM2693" s="456"/>
      <c r="AN2693" s="457"/>
      <c r="AO2693" s="455"/>
      <c r="AP2693" s="456"/>
      <c r="AQ2693" s="456"/>
      <c r="AR2693" s="456"/>
      <c r="AS2693" s="456"/>
      <c r="AT2693" s="456"/>
      <c r="AU2693" s="456"/>
      <c r="AV2693" s="456"/>
      <c r="AW2693" s="456"/>
      <c r="AX2693" s="456"/>
      <c r="AY2693" s="456"/>
      <c r="AZ2693" s="456"/>
      <c r="BA2693" s="456"/>
      <c r="BB2693" s="456"/>
      <c r="BC2693" s="456"/>
      <c r="BD2693" s="456"/>
      <c r="BE2693" s="456"/>
      <c r="BF2693" s="456"/>
      <c r="BG2693" s="457"/>
      <c r="BH2693" s="458"/>
      <c r="BI2693" s="459"/>
      <c r="BJ2693" s="459"/>
      <c r="BK2693" s="459"/>
      <c r="BL2693" s="459"/>
      <c r="BM2693" s="460"/>
      <c r="BN2693" s="314"/>
      <c r="BO2693" s="314"/>
      <c r="BP2693" s="1"/>
      <c r="BQ2693" s="120">
        <f>IF($F$3="","",IF(N2693=$F$3,COUNTIF(BQ$23:BQ2692,"&gt;0")+1,0))</f>
        <v>0</v>
      </c>
      <c r="BR2693" s="1"/>
      <c r="BS2693" s="20" t="str">
        <f>IF($N2693="","",IF(VLOOKUP(VLOOKUP($N2693,IMPOSTAZIONI!$E$6:$I$13,5,FALSE),IMPOSTAZIONI!$B$25:$N$32,3,FALSE)=0,"",VLOOKUP(VLOOKUP($N2693,IMPOSTAZIONI!$E$6:$I$13,5,FALSE),IMPOSTAZIONI!$B$25:$N$32,3,FALSE)))</f>
        <v/>
      </c>
      <c r="BT2693" s="20" t="str">
        <f>IF($N2693="","",IF(VLOOKUP(VLOOKUP($N2693,IMPOSTAZIONI!$E$6:$I$13,5,FALSE),IMPOSTAZIONI!$B$25:$N$32,6,FALSE)=0,"",VLOOKUP(VLOOKUP($N2693,IMPOSTAZIONI!$E$6:$I$13,5,FALSE),IMPOSTAZIONI!$B$25:$N$32,6,FALSE)))</f>
        <v/>
      </c>
      <c r="BU2693" s="20" t="str">
        <f>IF($N2693="","",IF(VLOOKUP(VLOOKUP($N2693,IMPOSTAZIONI!$E$6:$I$13,5,FALSE),IMPOSTAZIONI!$B$25:$N$32,9,FALSE)=0,"",VLOOKUP(VLOOKUP($N2693,IMPOSTAZIONI!$E$6:$I$13,5,FALSE),IMPOSTAZIONI!$B$25:$N$32,9,FALSE)))</f>
        <v/>
      </c>
      <c r="BV2693" s="20" t="str">
        <f>IF($N2693="","",IF(VLOOKUP(VLOOKUP($N2693,IMPOSTAZIONI!$E$6:$I$13,5,FALSE),IMPOSTAZIONI!$B$25:$N$32,12,FALSE)=0,"",VLOOKUP(VLOOKUP($N2693,IMPOSTAZIONI!$E$6:$I$13,5,FALSE),IMPOSTAZIONI!$B$25:$N$32,12,FALSE)))</f>
        <v/>
      </c>
      <c r="BW2693" s="221" t="str">
        <f t="shared" si="685"/>
        <v/>
      </c>
      <c r="BX2693" s="221" t="str">
        <f t="shared" si="686"/>
        <v/>
      </c>
      <c r="BY2693" s="221">
        <f t="shared" si="687"/>
        <v>0</v>
      </c>
      <c r="BZ2693" s="231">
        <f t="shared" si="688"/>
        <v>0</v>
      </c>
      <c r="CA2693" s="246">
        <f t="shared" si="689"/>
        <v>0</v>
      </c>
      <c r="CB2693" s="246">
        <f t="shared" si="690"/>
        <v>0</v>
      </c>
      <c r="CC2693" s="246" t="str">
        <f t="shared" si="691"/>
        <v/>
      </c>
      <c r="CD2693" s="246">
        <f t="shared" si="692"/>
        <v>5</v>
      </c>
      <c r="CE2693" s="246">
        <f t="shared" si="693"/>
        <v>0</v>
      </c>
      <c r="CF2693" s="276">
        <f t="shared" si="694"/>
        <v>0</v>
      </c>
      <c r="CG2693" s="277">
        <f t="shared" si="694"/>
        <v>0</v>
      </c>
      <c r="CH2693" s="277">
        <f t="shared" si="694"/>
        <v>0</v>
      </c>
      <c r="CI2693" s="278">
        <f t="shared" si="694"/>
        <v>0</v>
      </c>
      <c r="CJ2693" s="280">
        <f t="shared" si="695"/>
        <v>0</v>
      </c>
      <c r="CK2693" s="232">
        <f t="shared" si="696"/>
        <v>0</v>
      </c>
      <c r="CL2693" s="1"/>
    </row>
    <row r="2694" spans="1:90" ht="18" customHeight="1">
      <c r="A2694" s="1"/>
      <c r="B2694" s="1"/>
      <c r="C2694" s="314"/>
      <c r="D2694" s="287" t="str">
        <f t="shared" si="683"/>
        <v/>
      </c>
      <c r="E2694" s="449" t="str">
        <f t="shared" si="684"/>
        <v/>
      </c>
      <c r="F2694" s="450"/>
      <c r="G2694" s="451"/>
      <c r="H2694" s="452"/>
      <c r="I2694" s="453"/>
      <c r="J2694" s="453"/>
      <c r="K2694" s="453"/>
      <c r="L2694" s="453"/>
      <c r="M2694" s="454"/>
      <c r="N2694" s="455"/>
      <c r="O2694" s="456"/>
      <c r="P2694" s="456"/>
      <c r="Q2694" s="456"/>
      <c r="R2694" s="456"/>
      <c r="S2694" s="456"/>
      <c r="T2694" s="456"/>
      <c r="U2694" s="456"/>
      <c r="V2694" s="456"/>
      <c r="W2694" s="456"/>
      <c r="X2694" s="456"/>
      <c r="Y2694" s="456"/>
      <c r="Z2694" s="456"/>
      <c r="AA2694" s="456"/>
      <c r="AB2694" s="456"/>
      <c r="AC2694" s="456"/>
      <c r="AD2694" s="456"/>
      <c r="AE2694" s="457"/>
      <c r="AF2694" s="455"/>
      <c r="AG2694" s="456"/>
      <c r="AH2694" s="456"/>
      <c r="AI2694" s="456"/>
      <c r="AJ2694" s="456"/>
      <c r="AK2694" s="456"/>
      <c r="AL2694" s="456"/>
      <c r="AM2694" s="456"/>
      <c r="AN2694" s="457"/>
      <c r="AO2694" s="455"/>
      <c r="AP2694" s="456"/>
      <c r="AQ2694" s="456"/>
      <c r="AR2694" s="456"/>
      <c r="AS2694" s="456"/>
      <c r="AT2694" s="456"/>
      <c r="AU2694" s="456"/>
      <c r="AV2694" s="456"/>
      <c r="AW2694" s="456"/>
      <c r="AX2694" s="456"/>
      <c r="AY2694" s="456"/>
      <c r="AZ2694" s="456"/>
      <c r="BA2694" s="456"/>
      <c r="BB2694" s="456"/>
      <c r="BC2694" s="456"/>
      <c r="BD2694" s="456"/>
      <c r="BE2694" s="456"/>
      <c r="BF2694" s="456"/>
      <c r="BG2694" s="457"/>
      <c r="BH2694" s="458"/>
      <c r="BI2694" s="459"/>
      <c r="BJ2694" s="459"/>
      <c r="BK2694" s="459"/>
      <c r="BL2694" s="459"/>
      <c r="BM2694" s="460"/>
      <c r="BN2694" s="314"/>
      <c r="BO2694" s="314"/>
      <c r="BP2694" s="1"/>
      <c r="BQ2694" s="120">
        <f>IF($F$3="","",IF(N2694=$F$3,COUNTIF(BQ$23:BQ2693,"&gt;0")+1,0))</f>
        <v>0</v>
      </c>
      <c r="BR2694" s="1"/>
      <c r="BS2694" s="20" t="str">
        <f>IF($N2694="","",IF(VLOOKUP(VLOOKUP($N2694,IMPOSTAZIONI!$E$6:$I$13,5,FALSE),IMPOSTAZIONI!$B$25:$N$32,3,FALSE)=0,"",VLOOKUP(VLOOKUP($N2694,IMPOSTAZIONI!$E$6:$I$13,5,FALSE),IMPOSTAZIONI!$B$25:$N$32,3,FALSE)))</f>
        <v/>
      </c>
      <c r="BT2694" s="20" t="str">
        <f>IF($N2694="","",IF(VLOOKUP(VLOOKUP($N2694,IMPOSTAZIONI!$E$6:$I$13,5,FALSE),IMPOSTAZIONI!$B$25:$N$32,6,FALSE)=0,"",VLOOKUP(VLOOKUP($N2694,IMPOSTAZIONI!$E$6:$I$13,5,FALSE),IMPOSTAZIONI!$B$25:$N$32,6,FALSE)))</f>
        <v/>
      </c>
      <c r="BU2694" s="20" t="str">
        <f>IF($N2694="","",IF(VLOOKUP(VLOOKUP($N2694,IMPOSTAZIONI!$E$6:$I$13,5,FALSE),IMPOSTAZIONI!$B$25:$N$32,9,FALSE)=0,"",VLOOKUP(VLOOKUP($N2694,IMPOSTAZIONI!$E$6:$I$13,5,FALSE),IMPOSTAZIONI!$B$25:$N$32,9,FALSE)))</f>
        <v/>
      </c>
      <c r="BV2694" s="20" t="str">
        <f>IF($N2694="","",IF(VLOOKUP(VLOOKUP($N2694,IMPOSTAZIONI!$E$6:$I$13,5,FALSE),IMPOSTAZIONI!$B$25:$N$32,12,FALSE)=0,"",VLOOKUP(VLOOKUP($N2694,IMPOSTAZIONI!$E$6:$I$13,5,FALSE),IMPOSTAZIONI!$B$25:$N$32,12,FALSE)))</f>
        <v/>
      </c>
      <c r="BW2694" s="221" t="str">
        <f t="shared" si="685"/>
        <v/>
      </c>
      <c r="BX2694" s="221" t="str">
        <f t="shared" si="686"/>
        <v/>
      </c>
      <c r="BY2694" s="221">
        <f t="shared" si="687"/>
        <v>0</v>
      </c>
      <c r="BZ2694" s="231">
        <f t="shared" si="688"/>
        <v>0</v>
      </c>
      <c r="CA2694" s="246">
        <f t="shared" si="689"/>
        <v>0</v>
      </c>
      <c r="CB2694" s="246">
        <f t="shared" si="690"/>
        <v>0</v>
      </c>
      <c r="CC2694" s="246" t="str">
        <f t="shared" si="691"/>
        <v/>
      </c>
      <c r="CD2694" s="246">
        <f t="shared" si="692"/>
        <v>5</v>
      </c>
      <c r="CE2694" s="246">
        <f t="shared" si="693"/>
        <v>0</v>
      </c>
      <c r="CF2694" s="276">
        <f t="shared" si="694"/>
        <v>0</v>
      </c>
      <c r="CG2694" s="277">
        <f t="shared" si="694"/>
        <v>0</v>
      </c>
      <c r="CH2694" s="277">
        <f t="shared" si="694"/>
        <v>0</v>
      </c>
      <c r="CI2694" s="278">
        <f t="shared" si="694"/>
        <v>0</v>
      </c>
      <c r="CJ2694" s="280">
        <f t="shared" si="695"/>
        <v>0</v>
      </c>
      <c r="CK2694" s="232">
        <f t="shared" si="696"/>
        <v>0</v>
      </c>
      <c r="CL2694" s="1"/>
    </row>
    <row r="2695" spans="1:90" ht="18" customHeight="1">
      <c r="A2695" s="1"/>
      <c r="B2695" s="1"/>
      <c r="C2695" s="314"/>
      <c r="D2695" s="287" t="str">
        <f t="shared" si="683"/>
        <v/>
      </c>
      <c r="E2695" s="449" t="str">
        <f t="shared" si="684"/>
        <v/>
      </c>
      <c r="F2695" s="450"/>
      <c r="G2695" s="451"/>
      <c r="H2695" s="452"/>
      <c r="I2695" s="453"/>
      <c r="J2695" s="453"/>
      <c r="K2695" s="453"/>
      <c r="L2695" s="453"/>
      <c r="M2695" s="454"/>
      <c r="N2695" s="455"/>
      <c r="O2695" s="456"/>
      <c r="P2695" s="456"/>
      <c r="Q2695" s="456"/>
      <c r="R2695" s="456"/>
      <c r="S2695" s="456"/>
      <c r="T2695" s="456"/>
      <c r="U2695" s="456"/>
      <c r="V2695" s="456"/>
      <c r="W2695" s="456"/>
      <c r="X2695" s="456"/>
      <c r="Y2695" s="456"/>
      <c r="Z2695" s="456"/>
      <c r="AA2695" s="456"/>
      <c r="AB2695" s="456"/>
      <c r="AC2695" s="456"/>
      <c r="AD2695" s="456"/>
      <c r="AE2695" s="457"/>
      <c r="AF2695" s="455"/>
      <c r="AG2695" s="456"/>
      <c r="AH2695" s="456"/>
      <c r="AI2695" s="456"/>
      <c r="AJ2695" s="456"/>
      <c r="AK2695" s="456"/>
      <c r="AL2695" s="456"/>
      <c r="AM2695" s="456"/>
      <c r="AN2695" s="457"/>
      <c r="AO2695" s="455"/>
      <c r="AP2695" s="456"/>
      <c r="AQ2695" s="456"/>
      <c r="AR2695" s="456"/>
      <c r="AS2695" s="456"/>
      <c r="AT2695" s="456"/>
      <c r="AU2695" s="456"/>
      <c r="AV2695" s="456"/>
      <c r="AW2695" s="456"/>
      <c r="AX2695" s="456"/>
      <c r="AY2695" s="456"/>
      <c r="AZ2695" s="456"/>
      <c r="BA2695" s="456"/>
      <c r="BB2695" s="456"/>
      <c r="BC2695" s="456"/>
      <c r="BD2695" s="456"/>
      <c r="BE2695" s="456"/>
      <c r="BF2695" s="456"/>
      <c r="BG2695" s="457"/>
      <c r="BH2695" s="458"/>
      <c r="BI2695" s="459"/>
      <c r="BJ2695" s="459"/>
      <c r="BK2695" s="459"/>
      <c r="BL2695" s="459"/>
      <c r="BM2695" s="460"/>
      <c r="BN2695" s="314"/>
      <c r="BO2695" s="314"/>
      <c r="BP2695" s="1"/>
      <c r="BQ2695" s="120">
        <f>IF($F$3="","",IF(N2695=$F$3,COUNTIF(BQ$23:BQ2694,"&gt;0")+1,0))</f>
        <v>0</v>
      </c>
      <c r="BR2695" s="1"/>
      <c r="BS2695" s="20" t="str">
        <f>IF($N2695="","",IF(VLOOKUP(VLOOKUP($N2695,IMPOSTAZIONI!$E$6:$I$13,5,FALSE),IMPOSTAZIONI!$B$25:$N$32,3,FALSE)=0,"",VLOOKUP(VLOOKUP($N2695,IMPOSTAZIONI!$E$6:$I$13,5,FALSE),IMPOSTAZIONI!$B$25:$N$32,3,FALSE)))</f>
        <v/>
      </c>
      <c r="BT2695" s="20" t="str">
        <f>IF($N2695="","",IF(VLOOKUP(VLOOKUP($N2695,IMPOSTAZIONI!$E$6:$I$13,5,FALSE),IMPOSTAZIONI!$B$25:$N$32,6,FALSE)=0,"",VLOOKUP(VLOOKUP($N2695,IMPOSTAZIONI!$E$6:$I$13,5,FALSE),IMPOSTAZIONI!$B$25:$N$32,6,FALSE)))</f>
        <v/>
      </c>
      <c r="BU2695" s="20" t="str">
        <f>IF($N2695="","",IF(VLOOKUP(VLOOKUP($N2695,IMPOSTAZIONI!$E$6:$I$13,5,FALSE),IMPOSTAZIONI!$B$25:$N$32,9,FALSE)=0,"",VLOOKUP(VLOOKUP($N2695,IMPOSTAZIONI!$E$6:$I$13,5,FALSE),IMPOSTAZIONI!$B$25:$N$32,9,FALSE)))</f>
        <v/>
      </c>
      <c r="BV2695" s="20" t="str">
        <f>IF($N2695="","",IF(VLOOKUP(VLOOKUP($N2695,IMPOSTAZIONI!$E$6:$I$13,5,FALSE),IMPOSTAZIONI!$B$25:$N$32,12,FALSE)=0,"",VLOOKUP(VLOOKUP($N2695,IMPOSTAZIONI!$E$6:$I$13,5,FALSE),IMPOSTAZIONI!$B$25:$N$32,12,FALSE)))</f>
        <v/>
      </c>
      <c r="BW2695" s="221" t="str">
        <f t="shared" si="685"/>
        <v/>
      </c>
      <c r="BX2695" s="221" t="str">
        <f t="shared" si="686"/>
        <v/>
      </c>
      <c r="BY2695" s="221">
        <f t="shared" si="687"/>
        <v>0</v>
      </c>
      <c r="BZ2695" s="231">
        <f t="shared" si="688"/>
        <v>0</v>
      </c>
      <c r="CA2695" s="246">
        <f t="shared" si="689"/>
        <v>0</v>
      </c>
      <c r="CB2695" s="246">
        <f t="shared" si="690"/>
        <v>0</v>
      </c>
      <c r="CC2695" s="246" t="str">
        <f t="shared" si="691"/>
        <v/>
      </c>
      <c r="CD2695" s="246">
        <f t="shared" si="692"/>
        <v>5</v>
      </c>
      <c r="CE2695" s="246">
        <f t="shared" si="693"/>
        <v>0</v>
      </c>
      <c r="CF2695" s="276">
        <f t="shared" si="694"/>
        <v>0</v>
      </c>
      <c r="CG2695" s="277">
        <f t="shared" si="694"/>
        <v>0</v>
      </c>
      <c r="CH2695" s="277">
        <f t="shared" si="694"/>
        <v>0</v>
      </c>
      <c r="CI2695" s="278">
        <f t="shared" si="694"/>
        <v>0</v>
      </c>
      <c r="CJ2695" s="280">
        <f t="shared" si="695"/>
        <v>0</v>
      </c>
      <c r="CK2695" s="232">
        <f t="shared" si="696"/>
        <v>0</v>
      </c>
      <c r="CL2695" s="1"/>
    </row>
    <row r="2696" spans="1:90" ht="18" customHeight="1">
      <c r="A2696" s="1"/>
      <c r="B2696" s="1"/>
      <c r="C2696" s="314"/>
      <c r="D2696" s="287" t="str">
        <f t="shared" si="683"/>
        <v/>
      </c>
      <c r="E2696" s="449" t="str">
        <f t="shared" si="684"/>
        <v/>
      </c>
      <c r="F2696" s="450"/>
      <c r="G2696" s="451"/>
      <c r="H2696" s="452"/>
      <c r="I2696" s="453"/>
      <c r="J2696" s="453"/>
      <c r="K2696" s="453"/>
      <c r="L2696" s="453"/>
      <c r="M2696" s="454"/>
      <c r="N2696" s="455"/>
      <c r="O2696" s="456"/>
      <c r="P2696" s="456"/>
      <c r="Q2696" s="456"/>
      <c r="R2696" s="456"/>
      <c r="S2696" s="456"/>
      <c r="T2696" s="456"/>
      <c r="U2696" s="456"/>
      <c r="V2696" s="456"/>
      <c r="W2696" s="456"/>
      <c r="X2696" s="456"/>
      <c r="Y2696" s="456"/>
      <c r="Z2696" s="456"/>
      <c r="AA2696" s="456"/>
      <c r="AB2696" s="456"/>
      <c r="AC2696" s="456"/>
      <c r="AD2696" s="456"/>
      <c r="AE2696" s="457"/>
      <c r="AF2696" s="455"/>
      <c r="AG2696" s="456"/>
      <c r="AH2696" s="456"/>
      <c r="AI2696" s="456"/>
      <c r="AJ2696" s="456"/>
      <c r="AK2696" s="456"/>
      <c r="AL2696" s="456"/>
      <c r="AM2696" s="456"/>
      <c r="AN2696" s="457"/>
      <c r="AO2696" s="455"/>
      <c r="AP2696" s="456"/>
      <c r="AQ2696" s="456"/>
      <c r="AR2696" s="456"/>
      <c r="AS2696" s="456"/>
      <c r="AT2696" s="456"/>
      <c r="AU2696" s="456"/>
      <c r="AV2696" s="456"/>
      <c r="AW2696" s="456"/>
      <c r="AX2696" s="456"/>
      <c r="AY2696" s="456"/>
      <c r="AZ2696" s="456"/>
      <c r="BA2696" s="456"/>
      <c r="BB2696" s="456"/>
      <c r="BC2696" s="456"/>
      <c r="BD2696" s="456"/>
      <c r="BE2696" s="456"/>
      <c r="BF2696" s="456"/>
      <c r="BG2696" s="457"/>
      <c r="BH2696" s="458"/>
      <c r="BI2696" s="459"/>
      <c r="BJ2696" s="459"/>
      <c r="BK2696" s="459"/>
      <c r="BL2696" s="459"/>
      <c r="BM2696" s="460"/>
      <c r="BN2696" s="314"/>
      <c r="BO2696" s="314"/>
      <c r="BP2696" s="1"/>
      <c r="BQ2696" s="120">
        <f>IF($F$3="","",IF(N2696=$F$3,COUNTIF(BQ$23:BQ2695,"&gt;0")+1,0))</f>
        <v>0</v>
      </c>
      <c r="BR2696" s="1"/>
      <c r="BS2696" s="20" t="str">
        <f>IF($N2696="","",IF(VLOOKUP(VLOOKUP($N2696,IMPOSTAZIONI!$E$6:$I$13,5,FALSE),IMPOSTAZIONI!$B$25:$N$32,3,FALSE)=0,"",VLOOKUP(VLOOKUP($N2696,IMPOSTAZIONI!$E$6:$I$13,5,FALSE),IMPOSTAZIONI!$B$25:$N$32,3,FALSE)))</f>
        <v/>
      </c>
      <c r="BT2696" s="20" t="str">
        <f>IF($N2696="","",IF(VLOOKUP(VLOOKUP($N2696,IMPOSTAZIONI!$E$6:$I$13,5,FALSE),IMPOSTAZIONI!$B$25:$N$32,6,FALSE)=0,"",VLOOKUP(VLOOKUP($N2696,IMPOSTAZIONI!$E$6:$I$13,5,FALSE),IMPOSTAZIONI!$B$25:$N$32,6,FALSE)))</f>
        <v/>
      </c>
      <c r="BU2696" s="20" t="str">
        <f>IF($N2696="","",IF(VLOOKUP(VLOOKUP($N2696,IMPOSTAZIONI!$E$6:$I$13,5,FALSE),IMPOSTAZIONI!$B$25:$N$32,9,FALSE)=0,"",VLOOKUP(VLOOKUP($N2696,IMPOSTAZIONI!$E$6:$I$13,5,FALSE),IMPOSTAZIONI!$B$25:$N$32,9,FALSE)))</f>
        <v/>
      </c>
      <c r="BV2696" s="20" t="str">
        <f>IF($N2696="","",IF(VLOOKUP(VLOOKUP($N2696,IMPOSTAZIONI!$E$6:$I$13,5,FALSE),IMPOSTAZIONI!$B$25:$N$32,12,FALSE)=0,"",VLOOKUP(VLOOKUP($N2696,IMPOSTAZIONI!$E$6:$I$13,5,FALSE),IMPOSTAZIONI!$B$25:$N$32,12,FALSE)))</f>
        <v/>
      </c>
      <c r="BW2696" s="221" t="str">
        <f t="shared" si="685"/>
        <v/>
      </c>
      <c r="BX2696" s="221" t="str">
        <f t="shared" si="686"/>
        <v/>
      </c>
      <c r="BY2696" s="221">
        <f t="shared" si="687"/>
        <v>0</v>
      </c>
      <c r="BZ2696" s="231">
        <f t="shared" si="688"/>
        <v>0</v>
      </c>
      <c r="CA2696" s="246">
        <f t="shared" si="689"/>
        <v>0</v>
      </c>
      <c r="CB2696" s="246">
        <f t="shared" si="690"/>
        <v>0</v>
      </c>
      <c r="CC2696" s="246" t="str">
        <f t="shared" si="691"/>
        <v/>
      </c>
      <c r="CD2696" s="246">
        <f t="shared" si="692"/>
        <v>5</v>
      </c>
      <c r="CE2696" s="246">
        <f t="shared" si="693"/>
        <v>0</v>
      </c>
      <c r="CF2696" s="276">
        <f t="shared" si="694"/>
        <v>0</v>
      </c>
      <c r="CG2696" s="277">
        <f t="shared" si="694"/>
        <v>0</v>
      </c>
      <c r="CH2696" s="277">
        <f t="shared" si="694"/>
        <v>0</v>
      </c>
      <c r="CI2696" s="278">
        <f t="shared" si="694"/>
        <v>0</v>
      </c>
      <c r="CJ2696" s="280">
        <f t="shared" si="695"/>
        <v>0</v>
      </c>
      <c r="CK2696" s="232">
        <f t="shared" si="696"/>
        <v>0</v>
      </c>
      <c r="CL2696" s="1"/>
    </row>
    <row r="2697" spans="1:90" ht="18" customHeight="1">
      <c r="A2697" s="1"/>
      <c r="B2697" s="1"/>
      <c r="C2697" s="314"/>
      <c r="D2697" s="287" t="str">
        <f t="shared" si="683"/>
        <v/>
      </c>
      <c r="E2697" s="449" t="str">
        <f t="shared" si="684"/>
        <v/>
      </c>
      <c r="F2697" s="450"/>
      <c r="G2697" s="451"/>
      <c r="H2697" s="452"/>
      <c r="I2697" s="453"/>
      <c r="J2697" s="453"/>
      <c r="K2697" s="453"/>
      <c r="L2697" s="453"/>
      <c r="M2697" s="454"/>
      <c r="N2697" s="455"/>
      <c r="O2697" s="456"/>
      <c r="P2697" s="456"/>
      <c r="Q2697" s="456"/>
      <c r="R2697" s="456"/>
      <c r="S2697" s="456"/>
      <c r="T2697" s="456"/>
      <c r="U2697" s="456"/>
      <c r="V2697" s="456"/>
      <c r="W2697" s="456"/>
      <c r="X2697" s="456"/>
      <c r="Y2697" s="456"/>
      <c r="Z2697" s="456"/>
      <c r="AA2697" s="456"/>
      <c r="AB2697" s="456"/>
      <c r="AC2697" s="456"/>
      <c r="AD2697" s="456"/>
      <c r="AE2697" s="457"/>
      <c r="AF2697" s="455"/>
      <c r="AG2697" s="456"/>
      <c r="AH2697" s="456"/>
      <c r="AI2697" s="456"/>
      <c r="AJ2697" s="456"/>
      <c r="AK2697" s="456"/>
      <c r="AL2697" s="456"/>
      <c r="AM2697" s="456"/>
      <c r="AN2697" s="457"/>
      <c r="AO2697" s="455"/>
      <c r="AP2697" s="456"/>
      <c r="AQ2697" s="456"/>
      <c r="AR2697" s="456"/>
      <c r="AS2697" s="456"/>
      <c r="AT2697" s="456"/>
      <c r="AU2697" s="456"/>
      <c r="AV2697" s="456"/>
      <c r="AW2697" s="456"/>
      <c r="AX2697" s="456"/>
      <c r="AY2697" s="456"/>
      <c r="AZ2697" s="456"/>
      <c r="BA2697" s="456"/>
      <c r="BB2697" s="456"/>
      <c r="BC2697" s="456"/>
      <c r="BD2697" s="456"/>
      <c r="BE2697" s="456"/>
      <c r="BF2697" s="456"/>
      <c r="BG2697" s="457"/>
      <c r="BH2697" s="458"/>
      <c r="BI2697" s="459"/>
      <c r="BJ2697" s="459"/>
      <c r="BK2697" s="459"/>
      <c r="BL2697" s="459"/>
      <c r="BM2697" s="460"/>
      <c r="BN2697" s="314"/>
      <c r="BO2697" s="314"/>
      <c r="BP2697" s="1"/>
      <c r="BQ2697" s="120">
        <f>IF($F$3="","",IF(N2697=$F$3,COUNTIF(BQ$23:BQ2696,"&gt;0")+1,0))</f>
        <v>0</v>
      </c>
      <c r="BR2697" s="1"/>
      <c r="BS2697" s="20" t="str">
        <f>IF($N2697="","",IF(VLOOKUP(VLOOKUP($N2697,IMPOSTAZIONI!$E$6:$I$13,5,FALSE),IMPOSTAZIONI!$B$25:$N$32,3,FALSE)=0,"",VLOOKUP(VLOOKUP($N2697,IMPOSTAZIONI!$E$6:$I$13,5,FALSE),IMPOSTAZIONI!$B$25:$N$32,3,FALSE)))</f>
        <v/>
      </c>
      <c r="BT2697" s="20" t="str">
        <f>IF($N2697="","",IF(VLOOKUP(VLOOKUP($N2697,IMPOSTAZIONI!$E$6:$I$13,5,FALSE),IMPOSTAZIONI!$B$25:$N$32,6,FALSE)=0,"",VLOOKUP(VLOOKUP($N2697,IMPOSTAZIONI!$E$6:$I$13,5,FALSE),IMPOSTAZIONI!$B$25:$N$32,6,FALSE)))</f>
        <v/>
      </c>
      <c r="BU2697" s="20" t="str">
        <f>IF($N2697="","",IF(VLOOKUP(VLOOKUP($N2697,IMPOSTAZIONI!$E$6:$I$13,5,FALSE),IMPOSTAZIONI!$B$25:$N$32,9,FALSE)=0,"",VLOOKUP(VLOOKUP($N2697,IMPOSTAZIONI!$E$6:$I$13,5,FALSE),IMPOSTAZIONI!$B$25:$N$32,9,FALSE)))</f>
        <v/>
      </c>
      <c r="BV2697" s="20" t="str">
        <f>IF($N2697="","",IF(VLOOKUP(VLOOKUP($N2697,IMPOSTAZIONI!$E$6:$I$13,5,FALSE),IMPOSTAZIONI!$B$25:$N$32,12,FALSE)=0,"",VLOOKUP(VLOOKUP($N2697,IMPOSTAZIONI!$E$6:$I$13,5,FALSE),IMPOSTAZIONI!$B$25:$N$32,12,FALSE)))</f>
        <v/>
      </c>
      <c r="BW2697" s="221" t="str">
        <f t="shared" si="685"/>
        <v/>
      </c>
      <c r="BX2697" s="221" t="str">
        <f t="shared" si="686"/>
        <v/>
      </c>
      <c r="BY2697" s="221">
        <f t="shared" si="687"/>
        <v>0</v>
      </c>
      <c r="BZ2697" s="231">
        <f t="shared" si="688"/>
        <v>0</v>
      </c>
      <c r="CA2697" s="246">
        <f t="shared" si="689"/>
        <v>0</v>
      </c>
      <c r="CB2697" s="246">
        <f t="shared" si="690"/>
        <v>0</v>
      </c>
      <c r="CC2697" s="246" t="str">
        <f t="shared" si="691"/>
        <v/>
      </c>
      <c r="CD2697" s="246">
        <f t="shared" si="692"/>
        <v>5</v>
      </c>
      <c r="CE2697" s="246">
        <f t="shared" si="693"/>
        <v>0</v>
      </c>
      <c r="CF2697" s="276">
        <f t="shared" si="694"/>
        <v>0</v>
      </c>
      <c r="CG2697" s="277">
        <f t="shared" si="694"/>
        <v>0</v>
      </c>
      <c r="CH2697" s="277">
        <f t="shared" si="694"/>
        <v>0</v>
      </c>
      <c r="CI2697" s="278">
        <f t="shared" si="694"/>
        <v>0</v>
      </c>
      <c r="CJ2697" s="280">
        <f t="shared" si="695"/>
        <v>0</v>
      </c>
      <c r="CK2697" s="232">
        <f t="shared" si="696"/>
        <v>0</v>
      </c>
      <c r="CL2697" s="1"/>
    </row>
    <row r="2698" spans="1:90" ht="18" customHeight="1">
      <c r="A2698" s="1"/>
      <c r="B2698" s="1"/>
      <c r="C2698" s="314"/>
      <c r="D2698" s="287" t="str">
        <f t="shared" si="683"/>
        <v/>
      </c>
      <c r="E2698" s="449" t="str">
        <f t="shared" si="684"/>
        <v/>
      </c>
      <c r="F2698" s="450"/>
      <c r="G2698" s="451"/>
      <c r="H2698" s="452"/>
      <c r="I2698" s="453"/>
      <c r="J2698" s="453"/>
      <c r="K2698" s="453"/>
      <c r="L2698" s="453"/>
      <c r="M2698" s="454"/>
      <c r="N2698" s="455"/>
      <c r="O2698" s="456"/>
      <c r="P2698" s="456"/>
      <c r="Q2698" s="456"/>
      <c r="R2698" s="456"/>
      <c r="S2698" s="456"/>
      <c r="T2698" s="456"/>
      <c r="U2698" s="456"/>
      <c r="V2698" s="456"/>
      <c r="W2698" s="456"/>
      <c r="X2698" s="456"/>
      <c r="Y2698" s="456"/>
      <c r="Z2698" s="456"/>
      <c r="AA2698" s="456"/>
      <c r="AB2698" s="456"/>
      <c r="AC2698" s="456"/>
      <c r="AD2698" s="456"/>
      <c r="AE2698" s="457"/>
      <c r="AF2698" s="455"/>
      <c r="AG2698" s="456"/>
      <c r="AH2698" s="456"/>
      <c r="AI2698" s="456"/>
      <c r="AJ2698" s="456"/>
      <c r="AK2698" s="456"/>
      <c r="AL2698" s="456"/>
      <c r="AM2698" s="456"/>
      <c r="AN2698" s="457"/>
      <c r="AO2698" s="455"/>
      <c r="AP2698" s="456"/>
      <c r="AQ2698" s="456"/>
      <c r="AR2698" s="456"/>
      <c r="AS2698" s="456"/>
      <c r="AT2698" s="456"/>
      <c r="AU2698" s="456"/>
      <c r="AV2698" s="456"/>
      <c r="AW2698" s="456"/>
      <c r="AX2698" s="456"/>
      <c r="AY2698" s="456"/>
      <c r="AZ2698" s="456"/>
      <c r="BA2698" s="456"/>
      <c r="BB2698" s="456"/>
      <c r="BC2698" s="456"/>
      <c r="BD2698" s="456"/>
      <c r="BE2698" s="456"/>
      <c r="BF2698" s="456"/>
      <c r="BG2698" s="457"/>
      <c r="BH2698" s="458"/>
      <c r="BI2698" s="459"/>
      <c r="BJ2698" s="459"/>
      <c r="BK2698" s="459"/>
      <c r="BL2698" s="459"/>
      <c r="BM2698" s="460"/>
      <c r="BN2698" s="314"/>
      <c r="BO2698" s="314"/>
      <c r="BP2698" s="1"/>
      <c r="BQ2698" s="120">
        <f>IF($F$3="","",IF(N2698=$F$3,COUNTIF(BQ$23:BQ2697,"&gt;0")+1,0))</f>
        <v>0</v>
      </c>
      <c r="BR2698" s="1"/>
      <c r="BS2698" s="20" t="str">
        <f>IF($N2698="","",IF(VLOOKUP(VLOOKUP($N2698,IMPOSTAZIONI!$E$6:$I$13,5,FALSE),IMPOSTAZIONI!$B$25:$N$32,3,FALSE)=0,"",VLOOKUP(VLOOKUP($N2698,IMPOSTAZIONI!$E$6:$I$13,5,FALSE),IMPOSTAZIONI!$B$25:$N$32,3,FALSE)))</f>
        <v/>
      </c>
      <c r="BT2698" s="20" t="str">
        <f>IF($N2698="","",IF(VLOOKUP(VLOOKUP($N2698,IMPOSTAZIONI!$E$6:$I$13,5,FALSE),IMPOSTAZIONI!$B$25:$N$32,6,FALSE)=0,"",VLOOKUP(VLOOKUP($N2698,IMPOSTAZIONI!$E$6:$I$13,5,FALSE),IMPOSTAZIONI!$B$25:$N$32,6,FALSE)))</f>
        <v/>
      </c>
      <c r="BU2698" s="20" t="str">
        <f>IF($N2698="","",IF(VLOOKUP(VLOOKUP($N2698,IMPOSTAZIONI!$E$6:$I$13,5,FALSE),IMPOSTAZIONI!$B$25:$N$32,9,FALSE)=0,"",VLOOKUP(VLOOKUP($N2698,IMPOSTAZIONI!$E$6:$I$13,5,FALSE),IMPOSTAZIONI!$B$25:$N$32,9,FALSE)))</f>
        <v/>
      </c>
      <c r="BV2698" s="20" t="str">
        <f>IF($N2698="","",IF(VLOOKUP(VLOOKUP($N2698,IMPOSTAZIONI!$E$6:$I$13,5,FALSE),IMPOSTAZIONI!$B$25:$N$32,12,FALSE)=0,"",VLOOKUP(VLOOKUP($N2698,IMPOSTAZIONI!$E$6:$I$13,5,FALSE),IMPOSTAZIONI!$B$25:$N$32,12,FALSE)))</f>
        <v/>
      </c>
      <c r="BW2698" s="221" t="str">
        <f t="shared" si="685"/>
        <v/>
      </c>
      <c r="BX2698" s="221" t="str">
        <f t="shared" si="686"/>
        <v/>
      </c>
      <c r="BY2698" s="221">
        <f t="shared" si="687"/>
        <v>0</v>
      </c>
      <c r="BZ2698" s="231">
        <f t="shared" si="688"/>
        <v>0</v>
      </c>
      <c r="CA2698" s="246">
        <f t="shared" si="689"/>
        <v>0</v>
      </c>
      <c r="CB2698" s="246">
        <f t="shared" si="690"/>
        <v>0</v>
      </c>
      <c r="CC2698" s="246" t="str">
        <f t="shared" si="691"/>
        <v/>
      </c>
      <c r="CD2698" s="246">
        <f t="shared" si="692"/>
        <v>5</v>
      </c>
      <c r="CE2698" s="246">
        <f t="shared" si="693"/>
        <v>0</v>
      </c>
      <c r="CF2698" s="276">
        <f t="shared" si="694"/>
        <v>0</v>
      </c>
      <c r="CG2698" s="277">
        <f t="shared" si="694"/>
        <v>0</v>
      </c>
      <c r="CH2698" s="277">
        <f t="shared" si="694"/>
        <v>0</v>
      </c>
      <c r="CI2698" s="278">
        <f t="shared" si="694"/>
        <v>0</v>
      </c>
      <c r="CJ2698" s="280">
        <f t="shared" si="695"/>
        <v>0</v>
      </c>
      <c r="CK2698" s="232">
        <f t="shared" si="696"/>
        <v>0</v>
      </c>
      <c r="CL2698" s="1"/>
    </row>
    <row r="2699" spans="1:90" ht="18" customHeight="1">
      <c r="A2699" s="1"/>
      <c r="B2699" s="1"/>
      <c r="C2699" s="314"/>
      <c r="D2699" s="287" t="str">
        <f t="shared" si="683"/>
        <v/>
      </c>
      <c r="E2699" s="449" t="str">
        <f t="shared" si="684"/>
        <v/>
      </c>
      <c r="F2699" s="450"/>
      <c r="G2699" s="451"/>
      <c r="H2699" s="452"/>
      <c r="I2699" s="453"/>
      <c r="J2699" s="453"/>
      <c r="K2699" s="453"/>
      <c r="L2699" s="453"/>
      <c r="M2699" s="454"/>
      <c r="N2699" s="455"/>
      <c r="O2699" s="456"/>
      <c r="P2699" s="456"/>
      <c r="Q2699" s="456"/>
      <c r="R2699" s="456"/>
      <c r="S2699" s="456"/>
      <c r="T2699" s="456"/>
      <c r="U2699" s="456"/>
      <c r="V2699" s="456"/>
      <c r="W2699" s="456"/>
      <c r="X2699" s="456"/>
      <c r="Y2699" s="456"/>
      <c r="Z2699" s="456"/>
      <c r="AA2699" s="456"/>
      <c r="AB2699" s="456"/>
      <c r="AC2699" s="456"/>
      <c r="AD2699" s="456"/>
      <c r="AE2699" s="457"/>
      <c r="AF2699" s="455"/>
      <c r="AG2699" s="456"/>
      <c r="AH2699" s="456"/>
      <c r="AI2699" s="456"/>
      <c r="AJ2699" s="456"/>
      <c r="AK2699" s="456"/>
      <c r="AL2699" s="456"/>
      <c r="AM2699" s="456"/>
      <c r="AN2699" s="457"/>
      <c r="AO2699" s="455"/>
      <c r="AP2699" s="456"/>
      <c r="AQ2699" s="456"/>
      <c r="AR2699" s="456"/>
      <c r="AS2699" s="456"/>
      <c r="AT2699" s="456"/>
      <c r="AU2699" s="456"/>
      <c r="AV2699" s="456"/>
      <c r="AW2699" s="456"/>
      <c r="AX2699" s="456"/>
      <c r="AY2699" s="456"/>
      <c r="AZ2699" s="456"/>
      <c r="BA2699" s="456"/>
      <c r="BB2699" s="456"/>
      <c r="BC2699" s="456"/>
      <c r="BD2699" s="456"/>
      <c r="BE2699" s="456"/>
      <c r="BF2699" s="456"/>
      <c r="BG2699" s="457"/>
      <c r="BH2699" s="458"/>
      <c r="BI2699" s="459"/>
      <c r="BJ2699" s="459"/>
      <c r="BK2699" s="459"/>
      <c r="BL2699" s="459"/>
      <c r="BM2699" s="460"/>
      <c r="BN2699" s="314"/>
      <c r="BO2699" s="314"/>
      <c r="BP2699" s="1"/>
      <c r="BQ2699" s="120">
        <f>IF($F$3="","",IF(N2699=$F$3,COUNTIF(BQ$23:BQ2698,"&gt;0")+1,0))</f>
        <v>0</v>
      </c>
      <c r="BR2699" s="1"/>
      <c r="BS2699" s="20" t="str">
        <f>IF($N2699="","",IF(VLOOKUP(VLOOKUP($N2699,IMPOSTAZIONI!$E$6:$I$13,5,FALSE),IMPOSTAZIONI!$B$25:$N$32,3,FALSE)=0,"",VLOOKUP(VLOOKUP($N2699,IMPOSTAZIONI!$E$6:$I$13,5,FALSE),IMPOSTAZIONI!$B$25:$N$32,3,FALSE)))</f>
        <v/>
      </c>
      <c r="BT2699" s="20" t="str">
        <f>IF($N2699="","",IF(VLOOKUP(VLOOKUP($N2699,IMPOSTAZIONI!$E$6:$I$13,5,FALSE),IMPOSTAZIONI!$B$25:$N$32,6,FALSE)=0,"",VLOOKUP(VLOOKUP($N2699,IMPOSTAZIONI!$E$6:$I$13,5,FALSE),IMPOSTAZIONI!$B$25:$N$32,6,FALSE)))</f>
        <v/>
      </c>
      <c r="BU2699" s="20" t="str">
        <f>IF($N2699="","",IF(VLOOKUP(VLOOKUP($N2699,IMPOSTAZIONI!$E$6:$I$13,5,FALSE),IMPOSTAZIONI!$B$25:$N$32,9,FALSE)=0,"",VLOOKUP(VLOOKUP($N2699,IMPOSTAZIONI!$E$6:$I$13,5,FALSE),IMPOSTAZIONI!$B$25:$N$32,9,FALSE)))</f>
        <v/>
      </c>
      <c r="BV2699" s="20" t="str">
        <f>IF($N2699="","",IF(VLOOKUP(VLOOKUP($N2699,IMPOSTAZIONI!$E$6:$I$13,5,FALSE),IMPOSTAZIONI!$B$25:$N$32,12,FALSE)=0,"",VLOOKUP(VLOOKUP($N2699,IMPOSTAZIONI!$E$6:$I$13,5,FALSE),IMPOSTAZIONI!$B$25:$N$32,12,FALSE)))</f>
        <v/>
      </c>
      <c r="BW2699" s="221" t="str">
        <f t="shared" si="685"/>
        <v/>
      </c>
      <c r="BX2699" s="221" t="str">
        <f t="shared" si="686"/>
        <v/>
      </c>
      <c r="BY2699" s="221">
        <f t="shared" si="687"/>
        <v>0</v>
      </c>
      <c r="BZ2699" s="231">
        <f t="shared" si="688"/>
        <v>0</v>
      </c>
      <c r="CA2699" s="246">
        <f t="shared" si="689"/>
        <v>0</v>
      </c>
      <c r="CB2699" s="246">
        <f t="shared" si="690"/>
        <v>0</v>
      </c>
      <c r="CC2699" s="246" t="str">
        <f t="shared" si="691"/>
        <v/>
      </c>
      <c r="CD2699" s="246">
        <f t="shared" si="692"/>
        <v>5</v>
      </c>
      <c r="CE2699" s="246">
        <f t="shared" si="693"/>
        <v>0</v>
      </c>
      <c r="CF2699" s="276">
        <f t="shared" si="694"/>
        <v>0</v>
      </c>
      <c r="CG2699" s="277">
        <f t="shared" si="694"/>
        <v>0</v>
      </c>
      <c r="CH2699" s="277">
        <f t="shared" si="694"/>
        <v>0</v>
      </c>
      <c r="CI2699" s="278">
        <f t="shared" si="694"/>
        <v>0</v>
      </c>
      <c r="CJ2699" s="280">
        <f t="shared" si="695"/>
        <v>0</v>
      </c>
      <c r="CK2699" s="232">
        <f t="shared" si="696"/>
        <v>0</v>
      </c>
      <c r="CL2699" s="1"/>
    </row>
    <row r="2700" spans="1:90" ht="18" customHeight="1">
      <c r="A2700" s="1"/>
      <c r="B2700" s="1"/>
      <c r="C2700" s="314"/>
      <c r="D2700" s="287" t="str">
        <f t="shared" si="683"/>
        <v/>
      </c>
      <c r="E2700" s="449" t="str">
        <f t="shared" si="684"/>
        <v/>
      </c>
      <c r="F2700" s="450"/>
      <c r="G2700" s="451"/>
      <c r="H2700" s="452"/>
      <c r="I2700" s="453"/>
      <c r="J2700" s="453"/>
      <c r="K2700" s="453"/>
      <c r="L2700" s="453"/>
      <c r="M2700" s="454"/>
      <c r="N2700" s="455"/>
      <c r="O2700" s="456"/>
      <c r="P2700" s="456"/>
      <c r="Q2700" s="456"/>
      <c r="R2700" s="456"/>
      <c r="S2700" s="456"/>
      <c r="T2700" s="456"/>
      <c r="U2700" s="456"/>
      <c r="V2700" s="456"/>
      <c r="W2700" s="456"/>
      <c r="X2700" s="456"/>
      <c r="Y2700" s="456"/>
      <c r="Z2700" s="456"/>
      <c r="AA2700" s="456"/>
      <c r="AB2700" s="456"/>
      <c r="AC2700" s="456"/>
      <c r="AD2700" s="456"/>
      <c r="AE2700" s="457"/>
      <c r="AF2700" s="455"/>
      <c r="AG2700" s="456"/>
      <c r="AH2700" s="456"/>
      <c r="AI2700" s="456"/>
      <c r="AJ2700" s="456"/>
      <c r="AK2700" s="456"/>
      <c r="AL2700" s="456"/>
      <c r="AM2700" s="456"/>
      <c r="AN2700" s="457"/>
      <c r="AO2700" s="455"/>
      <c r="AP2700" s="456"/>
      <c r="AQ2700" s="456"/>
      <c r="AR2700" s="456"/>
      <c r="AS2700" s="456"/>
      <c r="AT2700" s="456"/>
      <c r="AU2700" s="456"/>
      <c r="AV2700" s="456"/>
      <c r="AW2700" s="456"/>
      <c r="AX2700" s="456"/>
      <c r="AY2700" s="456"/>
      <c r="AZ2700" s="456"/>
      <c r="BA2700" s="456"/>
      <c r="BB2700" s="456"/>
      <c r="BC2700" s="456"/>
      <c r="BD2700" s="456"/>
      <c r="BE2700" s="456"/>
      <c r="BF2700" s="456"/>
      <c r="BG2700" s="457"/>
      <c r="BH2700" s="458"/>
      <c r="BI2700" s="459"/>
      <c r="BJ2700" s="459"/>
      <c r="BK2700" s="459"/>
      <c r="BL2700" s="459"/>
      <c r="BM2700" s="460"/>
      <c r="BN2700" s="314"/>
      <c r="BO2700" s="314"/>
      <c r="BP2700" s="1"/>
      <c r="BQ2700" s="120">
        <f>IF($F$3="","",IF(N2700=$F$3,COUNTIF(BQ$23:BQ2699,"&gt;0")+1,0))</f>
        <v>0</v>
      </c>
      <c r="BR2700" s="1"/>
      <c r="BS2700" s="20" t="str">
        <f>IF($N2700="","",IF(VLOOKUP(VLOOKUP($N2700,IMPOSTAZIONI!$E$6:$I$13,5,FALSE),IMPOSTAZIONI!$B$25:$N$32,3,FALSE)=0,"",VLOOKUP(VLOOKUP($N2700,IMPOSTAZIONI!$E$6:$I$13,5,FALSE),IMPOSTAZIONI!$B$25:$N$32,3,FALSE)))</f>
        <v/>
      </c>
      <c r="BT2700" s="20" t="str">
        <f>IF($N2700="","",IF(VLOOKUP(VLOOKUP($N2700,IMPOSTAZIONI!$E$6:$I$13,5,FALSE),IMPOSTAZIONI!$B$25:$N$32,6,FALSE)=0,"",VLOOKUP(VLOOKUP($N2700,IMPOSTAZIONI!$E$6:$I$13,5,FALSE),IMPOSTAZIONI!$B$25:$N$32,6,FALSE)))</f>
        <v/>
      </c>
      <c r="BU2700" s="20" t="str">
        <f>IF($N2700="","",IF(VLOOKUP(VLOOKUP($N2700,IMPOSTAZIONI!$E$6:$I$13,5,FALSE),IMPOSTAZIONI!$B$25:$N$32,9,FALSE)=0,"",VLOOKUP(VLOOKUP($N2700,IMPOSTAZIONI!$E$6:$I$13,5,FALSE),IMPOSTAZIONI!$B$25:$N$32,9,FALSE)))</f>
        <v/>
      </c>
      <c r="BV2700" s="20" t="str">
        <f>IF($N2700="","",IF(VLOOKUP(VLOOKUP($N2700,IMPOSTAZIONI!$E$6:$I$13,5,FALSE),IMPOSTAZIONI!$B$25:$N$32,12,FALSE)=0,"",VLOOKUP(VLOOKUP($N2700,IMPOSTAZIONI!$E$6:$I$13,5,FALSE),IMPOSTAZIONI!$B$25:$N$32,12,FALSE)))</f>
        <v/>
      </c>
      <c r="BW2700" s="221" t="str">
        <f t="shared" si="685"/>
        <v/>
      </c>
      <c r="BX2700" s="221" t="str">
        <f t="shared" si="686"/>
        <v/>
      </c>
      <c r="BY2700" s="221">
        <f t="shared" si="687"/>
        <v>0</v>
      </c>
      <c r="BZ2700" s="231">
        <f t="shared" si="688"/>
        <v>0</v>
      </c>
      <c r="CA2700" s="246">
        <f t="shared" si="689"/>
        <v>0</v>
      </c>
      <c r="CB2700" s="246">
        <f t="shared" si="690"/>
        <v>0</v>
      </c>
      <c r="CC2700" s="246" t="str">
        <f t="shared" si="691"/>
        <v/>
      </c>
      <c r="CD2700" s="246">
        <f t="shared" si="692"/>
        <v>5</v>
      </c>
      <c r="CE2700" s="246">
        <f t="shared" si="693"/>
        <v>0</v>
      </c>
      <c r="CF2700" s="276">
        <f t="shared" si="694"/>
        <v>0</v>
      </c>
      <c r="CG2700" s="277">
        <f t="shared" si="694"/>
        <v>0</v>
      </c>
      <c r="CH2700" s="277">
        <f t="shared" si="694"/>
        <v>0</v>
      </c>
      <c r="CI2700" s="278">
        <f t="shared" si="694"/>
        <v>0</v>
      </c>
      <c r="CJ2700" s="280">
        <f t="shared" si="695"/>
        <v>0</v>
      </c>
      <c r="CK2700" s="232">
        <f t="shared" si="696"/>
        <v>0</v>
      </c>
      <c r="CL2700" s="1"/>
    </row>
    <row r="2701" spans="1:90" ht="18" customHeight="1">
      <c r="A2701" s="1"/>
      <c r="B2701" s="1"/>
      <c r="C2701" s="314"/>
      <c r="D2701" s="287" t="str">
        <f t="shared" si="683"/>
        <v/>
      </c>
      <c r="E2701" s="449" t="str">
        <f t="shared" si="684"/>
        <v/>
      </c>
      <c r="F2701" s="450"/>
      <c r="G2701" s="451"/>
      <c r="H2701" s="452"/>
      <c r="I2701" s="453"/>
      <c r="J2701" s="453"/>
      <c r="K2701" s="453"/>
      <c r="L2701" s="453"/>
      <c r="M2701" s="454"/>
      <c r="N2701" s="455"/>
      <c r="O2701" s="456"/>
      <c r="P2701" s="456"/>
      <c r="Q2701" s="456"/>
      <c r="R2701" s="456"/>
      <c r="S2701" s="456"/>
      <c r="T2701" s="456"/>
      <c r="U2701" s="456"/>
      <c r="V2701" s="456"/>
      <c r="W2701" s="456"/>
      <c r="X2701" s="456"/>
      <c r="Y2701" s="456"/>
      <c r="Z2701" s="456"/>
      <c r="AA2701" s="456"/>
      <c r="AB2701" s="456"/>
      <c r="AC2701" s="456"/>
      <c r="AD2701" s="456"/>
      <c r="AE2701" s="457"/>
      <c r="AF2701" s="455"/>
      <c r="AG2701" s="456"/>
      <c r="AH2701" s="456"/>
      <c r="AI2701" s="456"/>
      <c r="AJ2701" s="456"/>
      <c r="AK2701" s="456"/>
      <c r="AL2701" s="456"/>
      <c r="AM2701" s="456"/>
      <c r="AN2701" s="457"/>
      <c r="AO2701" s="455"/>
      <c r="AP2701" s="456"/>
      <c r="AQ2701" s="456"/>
      <c r="AR2701" s="456"/>
      <c r="AS2701" s="456"/>
      <c r="AT2701" s="456"/>
      <c r="AU2701" s="456"/>
      <c r="AV2701" s="456"/>
      <c r="AW2701" s="456"/>
      <c r="AX2701" s="456"/>
      <c r="AY2701" s="456"/>
      <c r="AZ2701" s="456"/>
      <c r="BA2701" s="456"/>
      <c r="BB2701" s="456"/>
      <c r="BC2701" s="456"/>
      <c r="BD2701" s="456"/>
      <c r="BE2701" s="456"/>
      <c r="BF2701" s="456"/>
      <c r="BG2701" s="457"/>
      <c r="BH2701" s="458"/>
      <c r="BI2701" s="459"/>
      <c r="BJ2701" s="459"/>
      <c r="BK2701" s="459"/>
      <c r="BL2701" s="459"/>
      <c r="BM2701" s="460"/>
      <c r="BN2701" s="314"/>
      <c r="BO2701" s="314"/>
      <c r="BP2701" s="1"/>
      <c r="BQ2701" s="120">
        <f>IF($F$3="","",IF(N2701=$F$3,COUNTIF(BQ$23:BQ2700,"&gt;0")+1,0))</f>
        <v>0</v>
      </c>
      <c r="BR2701" s="1"/>
      <c r="BS2701" s="20" t="str">
        <f>IF($N2701="","",IF(VLOOKUP(VLOOKUP($N2701,IMPOSTAZIONI!$E$6:$I$13,5,FALSE),IMPOSTAZIONI!$B$25:$N$32,3,FALSE)=0,"",VLOOKUP(VLOOKUP($N2701,IMPOSTAZIONI!$E$6:$I$13,5,FALSE),IMPOSTAZIONI!$B$25:$N$32,3,FALSE)))</f>
        <v/>
      </c>
      <c r="BT2701" s="20" t="str">
        <f>IF($N2701="","",IF(VLOOKUP(VLOOKUP($N2701,IMPOSTAZIONI!$E$6:$I$13,5,FALSE),IMPOSTAZIONI!$B$25:$N$32,6,FALSE)=0,"",VLOOKUP(VLOOKUP($N2701,IMPOSTAZIONI!$E$6:$I$13,5,FALSE),IMPOSTAZIONI!$B$25:$N$32,6,FALSE)))</f>
        <v/>
      </c>
      <c r="BU2701" s="20" t="str">
        <f>IF($N2701="","",IF(VLOOKUP(VLOOKUP($N2701,IMPOSTAZIONI!$E$6:$I$13,5,FALSE),IMPOSTAZIONI!$B$25:$N$32,9,FALSE)=0,"",VLOOKUP(VLOOKUP($N2701,IMPOSTAZIONI!$E$6:$I$13,5,FALSE),IMPOSTAZIONI!$B$25:$N$32,9,FALSE)))</f>
        <v/>
      </c>
      <c r="BV2701" s="20" t="str">
        <f>IF($N2701="","",IF(VLOOKUP(VLOOKUP($N2701,IMPOSTAZIONI!$E$6:$I$13,5,FALSE),IMPOSTAZIONI!$B$25:$N$32,12,FALSE)=0,"",VLOOKUP(VLOOKUP($N2701,IMPOSTAZIONI!$E$6:$I$13,5,FALSE),IMPOSTAZIONI!$B$25:$N$32,12,FALSE)))</f>
        <v/>
      </c>
      <c r="BW2701" s="221" t="str">
        <f t="shared" si="685"/>
        <v/>
      </c>
      <c r="BX2701" s="221" t="str">
        <f t="shared" si="686"/>
        <v/>
      </c>
      <c r="BY2701" s="221">
        <f t="shared" si="687"/>
        <v>0</v>
      </c>
      <c r="BZ2701" s="231">
        <f t="shared" si="688"/>
        <v>0</v>
      </c>
      <c r="CA2701" s="246">
        <f t="shared" si="689"/>
        <v>0</v>
      </c>
      <c r="CB2701" s="246">
        <f t="shared" si="690"/>
        <v>0</v>
      </c>
      <c r="CC2701" s="246" t="str">
        <f t="shared" si="691"/>
        <v/>
      </c>
      <c r="CD2701" s="246">
        <f t="shared" si="692"/>
        <v>5</v>
      </c>
      <c r="CE2701" s="246">
        <f t="shared" si="693"/>
        <v>0</v>
      </c>
      <c r="CF2701" s="276">
        <f t="shared" si="694"/>
        <v>0</v>
      </c>
      <c r="CG2701" s="277">
        <f t="shared" si="694"/>
        <v>0</v>
      </c>
      <c r="CH2701" s="277">
        <f t="shared" si="694"/>
        <v>0</v>
      </c>
      <c r="CI2701" s="278">
        <f t="shared" si="694"/>
        <v>0</v>
      </c>
      <c r="CJ2701" s="280">
        <f t="shared" si="695"/>
        <v>0</v>
      </c>
      <c r="CK2701" s="232">
        <f t="shared" si="696"/>
        <v>0</v>
      </c>
      <c r="CL2701" s="1"/>
    </row>
    <row r="2702" spans="1:90" ht="18" customHeight="1">
      <c r="A2702" s="1"/>
      <c r="B2702" s="1"/>
      <c r="C2702" s="314"/>
      <c r="D2702" s="287" t="str">
        <f t="shared" si="683"/>
        <v/>
      </c>
      <c r="E2702" s="449" t="str">
        <f t="shared" si="684"/>
        <v/>
      </c>
      <c r="F2702" s="450"/>
      <c r="G2702" s="451"/>
      <c r="H2702" s="452"/>
      <c r="I2702" s="453"/>
      <c r="J2702" s="453"/>
      <c r="K2702" s="453"/>
      <c r="L2702" s="453"/>
      <c r="M2702" s="454"/>
      <c r="N2702" s="455"/>
      <c r="O2702" s="456"/>
      <c r="P2702" s="456"/>
      <c r="Q2702" s="456"/>
      <c r="R2702" s="456"/>
      <c r="S2702" s="456"/>
      <c r="T2702" s="456"/>
      <c r="U2702" s="456"/>
      <c r="V2702" s="456"/>
      <c r="W2702" s="456"/>
      <c r="X2702" s="456"/>
      <c r="Y2702" s="456"/>
      <c r="Z2702" s="456"/>
      <c r="AA2702" s="456"/>
      <c r="AB2702" s="456"/>
      <c r="AC2702" s="456"/>
      <c r="AD2702" s="456"/>
      <c r="AE2702" s="457"/>
      <c r="AF2702" s="455"/>
      <c r="AG2702" s="456"/>
      <c r="AH2702" s="456"/>
      <c r="AI2702" s="456"/>
      <c r="AJ2702" s="456"/>
      <c r="AK2702" s="456"/>
      <c r="AL2702" s="456"/>
      <c r="AM2702" s="456"/>
      <c r="AN2702" s="457"/>
      <c r="AO2702" s="455"/>
      <c r="AP2702" s="456"/>
      <c r="AQ2702" s="456"/>
      <c r="AR2702" s="456"/>
      <c r="AS2702" s="456"/>
      <c r="AT2702" s="456"/>
      <c r="AU2702" s="456"/>
      <c r="AV2702" s="456"/>
      <c r="AW2702" s="456"/>
      <c r="AX2702" s="456"/>
      <c r="AY2702" s="456"/>
      <c r="AZ2702" s="456"/>
      <c r="BA2702" s="456"/>
      <c r="BB2702" s="456"/>
      <c r="BC2702" s="456"/>
      <c r="BD2702" s="456"/>
      <c r="BE2702" s="456"/>
      <c r="BF2702" s="456"/>
      <c r="BG2702" s="457"/>
      <c r="BH2702" s="458"/>
      <c r="BI2702" s="459"/>
      <c r="BJ2702" s="459"/>
      <c r="BK2702" s="459"/>
      <c r="BL2702" s="459"/>
      <c r="BM2702" s="460"/>
      <c r="BN2702" s="314"/>
      <c r="BO2702" s="314"/>
      <c r="BP2702" s="1"/>
      <c r="BQ2702" s="120">
        <f>IF($F$3="","",IF(N2702=$F$3,COUNTIF(BQ$23:BQ2701,"&gt;0")+1,0))</f>
        <v>0</v>
      </c>
      <c r="BR2702" s="1"/>
      <c r="BS2702" s="20" t="str">
        <f>IF($N2702="","",IF(VLOOKUP(VLOOKUP($N2702,IMPOSTAZIONI!$E$6:$I$13,5,FALSE),IMPOSTAZIONI!$B$25:$N$32,3,FALSE)=0,"",VLOOKUP(VLOOKUP($N2702,IMPOSTAZIONI!$E$6:$I$13,5,FALSE),IMPOSTAZIONI!$B$25:$N$32,3,FALSE)))</f>
        <v/>
      </c>
      <c r="BT2702" s="20" t="str">
        <f>IF($N2702="","",IF(VLOOKUP(VLOOKUP($N2702,IMPOSTAZIONI!$E$6:$I$13,5,FALSE),IMPOSTAZIONI!$B$25:$N$32,6,FALSE)=0,"",VLOOKUP(VLOOKUP($N2702,IMPOSTAZIONI!$E$6:$I$13,5,FALSE),IMPOSTAZIONI!$B$25:$N$32,6,FALSE)))</f>
        <v/>
      </c>
      <c r="BU2702" s="20" t="str">
        <f>IF($N2702="","",IF(VLOOKUP(VLOOKUP($N2702,IMPOSTAZIONI!$E$6:$I$13,5,FALSE),IMPOSTAZIONI!$B$25:$N$32,9,FALSE)=0,"",VLOOKUP(VLOOKUP($N2702,IMPOSTAZIONI!$E$6:$I$13,5,FALSE),IMPOSTAZIONI!$B$25:$N$32,9,FALSE)))</f>
        <v/>
      </c>
      <c r="BV2702" s="20" t="str">
        <f>IF($N2702="","",IF(VLOOKUP(VLOOKUP($N2702,IMPOSTAZIONI!$E$6:$I$13,5,FALSE),IMPOSTAZIONI!$B$25:$N$32,12,FALSE)=0,"",VLOOKUP(VLOOKUP($N2702,IMPOSTAZIONI!$E$6:$I$13,5,FALSE),IMPOSTAZIONI!$B$25:$N$32,12,FALSE)))</f>
        <v/>
      </c>
      <c r="BW2702" s="221" t="str">
        <f t="shared" si="685"/>
        <v/>
      </c>
      <c r="BX2702" s="221" t="str">
        <f t="shared" si="686"/>
        <v/>
      </c>
      <c r="BY2702" s="221">
        <f t="shared" si="687"/>
        <v>0</v>
      </c>
      <c r="BZ2702" s="231">
        <f t="shared" si="688"/>
        <v>0</v>
      </c>
      <c r="CA2702" s="246">
        <f t="shared" si="689"/>
        <v>0</v>
      </c>
      <c r="CB2702" s="246">
        <f t="shared" si="690"/>
        <v>0</v>
      </c>
      <c r="CC2702" s="246" t="str">
        <f t="shared" si="691"/>
        <v/>
      </c>
      <c r="CD2702" s="246">
        <f t="shared" si="692"/>
        <v>5</v>
      </c>
      <c r="CE2702" s="246">
        <f t="shared" si="693"/>
        <v>0</v>
      </c>
      <c r="CF2702" s="276">
        <f t="shared" si="694"/>
        <v>0</v>
      </c>
      <c r="CG2702" s="277">
        <f t="shared" si="694"/>
        <v>0</v>
      </c>
      <c r="CH2702" s="277">
        <f t="shared" si="694"/>
        <v>0</v>
      </c>
      <c r="CI2702" s="278">
        <f t="shared" si="694"/>
        <v>0</v>
      </c>
      <c r="CJ2702" s="280">
        <f t="shared" si="695"/>
        <v>0</v>
      </c>
      <c r="CK2702" s="232">
        <f t="shared" si="696"/>
        <v>0</v>
      </c>
      <c r="CL2702" s="1"/>
    </row>
    <row r="2703" spans="1:90" ht="18" customHeight="1">
      <c r="A2703" s="1"/>
      <c r="B2703" s="1"/>
      <c r="C2703" s="314"/>
      <c r="D2703" s="287" t="str">
        <f t="shared" si="683"/>
        <v/>
      </c>
      <c r="E2703" s="449" t="str">
        <f t="shared" si="684"/>
        <v/>
      </c>
      <c r="F2703" s="450"/>
      <c r="G2703" s="451"/>
      <c r="H2703" s="452"/>
      <c r="I2703" s="453"/>
      <c r="J2703" s="453"/>
      <c r="K2703" s="453"/>
      <c r="L2703" s="453"/>
      <c r="M2703" s="454"/>
      <c r="N2703" s="455"/>
      <c r="O2703" s="456"/>
      <c r="P2703" s="456"/>
      <c r="Q2703" s="456"/>
      <c r="R2703" s="456"/>
      <c r="S2703" s="456"/>
      <c r="T2703" s="456"/>
      <c r="U2703" s="456"/>
      <c r="V2703" s="456"/>
      <c r="W2703" s="456"/>
      <c r="X2703" s="456"/>
      <c r="Y2703" s="456"/>
      <c r="Z2703" s="456"/>
      <c r="AA2703" s="456"/>
      <c r="AB2703" s="456"/>
      <c r="AC2703" s="456"/>
      <c r="AD2703" s="456"/>
      <c r="AE2703" s="457"/>
      <c r="AF2703" s="455"/>
      <c r="AG2703" s="456"/>
      <c r="AH2703" s="456"/>
      <c r="AI2703" s="456"/>
      <c r="AJ2703" s="456"/>
      <c r="AK2703" s="456"/>
      <c r="AL2703" s="456"/>
      <c r="AM2703" s="456"/>
      <c r="AN2703" s="457"/>
      <c r="AO2703" s="455"/>
      <c r="AP2703" s="456"/>
      <c r="AQ2703" s="456"/>
      <c r="AR2703" s="456"/>
      <c r="AS2703" s="456"/>
      <c r="AT2703" s="456"/>
      <c r="AU2703" s="456"/>
      <c r="AV2703" s="456"/>
      <c r="AW2703" s="456"/>
      <c r="AX2703" s="456"/>
      <c r="AY2703" s="456"/>
      <c r="AZ2703" s="456"/>
      <c r="BA2703" s="456"/>
      <c r="BB2703" s="456"/>
      <c r="BC2703" s="456"/>
      <c r="BD2703" s="456"/>
      <c r="BE2703" s="456"/>
      <c r="BF2703" s="456"/>
      <c r="BG2703" s="457"/>
      <c r="BH2703" s="458"/>
      <c r="BI2703" s="459"/>
      <c r="BJ2703" s="459"/>
      <c r="BK2703" s="459"/>
      <c r="BL2703" s="459"/>
      <c r="BM2703" s="460"/>
      <c r="BN2703" s="314"/>
      <c r="BO2703" s="314"/>
      <c r="BP2703" s="1"/>
      <c r="BQ2703" s="120">
        <f>IF($F$3="","",IF(N2703=$F$3,COUNTIF(BQ$23:BQ2702,"&gt;0")+1,0))</f>
        <v>0</v>
      </c>
      <c r="BR2703" s="1"/>
      <c r="BS2703" s="20" t="str">
        <f>IF($N2703="","",IF(VLOOKUP(VLOOKUP($N2703,IMPOSTAZIONI!$E$6:$I$13,5,FALSE),IMPOSTAZIONI!$B$25:$N$32,3,FALSE)=0,"",VLOOKUP(VLOOKUP($N2703,IMPOSTAZIONI!$E$6:$I$13,5,FALSE),IMPOSTAZIONI!$B$25:$N$32,3,FALSE)))</f>
        <v/>
      </c>
      <c r="BT2703" s="20" t="str">
        <f>IF($N2703="","",IF(VLOOKUP(VLOOKUP($N2703,IMPOSTAZIONI!$E$6:$I$13,5,FALSE),IMPOSTAZIONI!$B$25:$N$32,6,FALSE)=0,"",VLOOKUP(VLOOKUP($N2703,IMPOSTAZIONI!$E$6:$I$13,5,FALSE),IMPOSTAZIONI!$B$25:$N$32,6,FALSE)))</f>
        <v/>
      </c>
      <c r="BU2703" s="20" t="str">
        <f>IF($N2703="","",IF(VLOOKUP(VLOOKUP($N2703,IMPOSTAZIONI!$E$6:$I$13,5,FALSE),IMPOSTAZIONI!$B$25:$N$32,9,FALSE)=0,"",VLOOKUP(VLOOKUP($N2703,IMPOSTAZIONI!$E$6:$I$13,5,FALSE),IMPOSTAZIONI!$B$25:$N$32,9,FALSE)))</f>
        <v/>
      </c>
      <c r="BV2703" s="20" t="str">
        <f>IF($N2703="","",IF(VLOOKUP(VLOOKUP($N2703,IMPOSTAZIONI!$E$6:$I$13,5,FALSE),IMPOSTAZIONI!$B$25:$N$32,12,FALSE)=0,"",VLOOKUP(VLOOKUP($N2703,IMPOSTAZIONI!$E$6:$I$13,5,FALSE),IMPOSTAZIONI!$B$25:$N$32,12,FALSE)))</f>
        <v/>
      </c>
      <c r="BW2703" s="221" t="str">
        <f t="shared" si="685"/>
        <v/>
      </c>
      <c r="BX2703" s="221" t="str">
        <f t="shared" si="686"/>
        <v/>
      </c>
      <c r="BY2703" s="221">
        <f t="shared" si="687"/>
        <v>0</v>
      </c>
      <c r="BZ2703" s="231">
        <f t="shared" si="688"/>
        <v>0</v>
      </c>
      <c r="CA2703" s="246">
        <f t="shared" si="689"/>
        <v>0</v>
      </c>
      <c r="CB2703" s="246">
        <f t="shared" si="690"/>
        <v>0</v>
      </c>
      <c r="CC2703" s="246" t="str">
        <f t="shared" si="691"/>
        <v/>
      </c>
      <c r="CD2703" s="246">
        <f t="shared" si="692"/>
        <v>5</v>
      </c>
      <c r="CE2703" s="246">
        <f t="shared" si="693"/>
        <v>0</v>
      </c>
      <c r="CF2703" s="276">
        <f t="shared" si="694"/>
        <v>0</v>
      </c>
      <c r="CG2703" s="277">
        <f t="shared" si="694"/>
        <v>0</v>
      </c>
      <c r="CH2703" s="277">
        <f t="shared" si="694"/>
        <v>0</v>
      </c>
      <c r="CI2703" s="278">
        <f t="shared" si="694"/>
        <v>0</v>
      </c>
      <c r="CJ2703" s="280">
        <f t="shared" si="695"/>
        <v>0</v>
      </c>
      <c r="CK2703" s="232">
        <f t="shared" si="696"/>
        <v>0</v>
      </c>
      <c r="CL2703" s="1"/>
    </row>
    <row r="2704" spans="1:90" ht="18" customHeight="1">
      <c r="A2704" s="1"/>
      <c r="B2704" s="1"/>
      <c r="C2704" s="314"/>
      <c r="D2704" s="287" t="str">
        <f t="shared" si="683"/>
        <v/>
      </c>
      <c r="E2704" s="449" t="str">
        <f t="shared" si="684"/>
        <v/>
      </c>
      <c r="F2704" s="450"/>
      <c r="G2704" s="451"/>
      <c r="H2704" s="452"/>
      <c r="I2704" s="453"/>
      <c r="J2704" s="453"/>
      <c r="K2704" s="453"/>
      <c r="L2704" s="453"/>
      <c r="M2704" s="454"/>
      <c r="N2704" s="455"/>
      <c r="O2704" s="456"/>
      <c r="P2704" s="456"/>
      <c r="Q2704" s="456"/>
      <c r="R2704" s="456"/>
      <c r="S2704" s="456"/>
      <c r="T2704" s="456"/>
      <c r="U2704" s="456"/>
      <c r="V2704" s="456"/>
      <c r="W2704" s="456"/>
      <c r="X2704" s="456"/>
      <c r="Y2704" s="456"/>
      <c r="Z2704" s="456"/>
      <c r="AA2704" s="456"/>
      <c r="AB2704" s="456"/>
      <c r="AC2704" s="456"/>
      <c r="AD2704" s="456"/>
      <c r="AE2704" s="457"/>
      <c r="AF2704" s="455"/>
      <c r="AG2704" s="456"/>
      <c r="AH2704" s="456"/>
      <c r="AI2704" s="456"/>
      <c r="AJ2704" s="456"/>
      <c r="AK2704" s="456"/>
      <c r="AL2704" s="456"/>
      <c r="AM2704" s="456"/>
      <c r="AN2704" s="457"/>
      <c r="AO2704" s="455"/>
      <c r="AP2704" s="456"/>
      <c r="AQ2704" s="456"/>
      <c r="AR2704" s="456"/>
      <c r="AS2704" s="456"/>
      <c r="AT2704" s="456"/>
      <c r="AU2704" s="456"/>
      <c r="AV2704" s="456"/>
      <c r="AW2704" s="456"/>
      <c r="AX2704" s="456"/>
      <c r="AY2704" s="456"/>
      <c r="AZ2704" s="456"/>
      <c r="BA2704" s="456"/>
      <c r="BB2704" s="456"/>
      <c r="BC2704" s="456"/>
      <c r="BD2704" s="456"/>
      <c r="BE2704" s="456"/>
      <c r="BF2704" s="456"/>
      <c r="BG2704" s="457"/>
      <c r="BH2704" s="458"/>
      <c r="BI2704" s="459"/>
      <c r="BJ2704" s="459"/>
      <c r="BK2704" s="459"/>
      <c r="BL2704" s="459"/>
      <c r="BM2704" s="460"/>
      <c r="BN2704" s="314"/>
      <c r="BO2704" s="314"/>
      <c r="BP2704" s="1"/>
      <c r="BQ2704" s="120">
        <f>IF($F$3="","",IF(N2704=$F$3,COUNTIF(BQ$23:BQ2703,"&gt;0")+1,0))</f>
        <v>0</v>
      </c>
      <c r="BR2704" s="1"/>
      <c r="BS2704" s="20" t="str">
        <f>IF($N2704="","",IF(VLOOKUP(VLOOKUP($N2704,IMPOSTAZIONI!$E$6:$I$13,5,FALSE),IMPOSTAZIONI!$B$25:$N$32,3,FALSE)=0,"",VLOOKUP(VLOOKUP($N2704,IMPOSTAZIONI!$E$6:$I$13,5,FALSE),IMPOSTAZIONI!$B$25:$N$32,3,FALSE)))</f>
        <v/>
      </c>
      <c r="BT2704" s="20" t="str">
        <f>IF($N2704="","",IF(VLOOKUP(VLOOKUP($N2704,IMPOSTAZIONI!$E$6:$I$13,5,FALSE),IMPOSTAZIONI!$B$25:$N$32,6,FALSE)=0,"",VLOOKUP(VLOOKUP($N2704,IMPOSTAZIONI!$E$6:$I$13,5,FALSE),IMPOSTAZIONI!$B$25:$N$32,6,FALSE)))</f>
        <v/>
      </c>
      <c r="BU2704" s="20" t="str">
        <f>IF($N2704="","",IF(VLOOKUP(VLOOKUP($N2704,IMPOSTAZIONI!$E$6:$I$13,5,FALSE),IMPOSTAZIONI!$B$25:$N$32,9,FALSE)=0,"",VLOOKUP(VLOOKUP($N2704,IMPOSTAZIONI!$E$6:$I$13,5,FALSE),IMPOSTAZIONI!$B$25:$N$32,9,FALSE)))</f>
        <v/>
      </c>
      <c r="BV2704" s="20" t="str">
        <f>IF($N2704="","",IF(VLOOKUP(VLOOKUP($N2704,IMPOSTAZIONI!$E$6:$I$13,5,FALSE),IMPOSTAZIONI!$B$25:$N$32,12,FALSE)=0,"",VLOOKUP(VLOOKUP($N2704,IMPOSTAZIONI!$E$6:$I$13,5,FALSE),IMPOSTAZIONI!$B$25:$N$32,12,FALSE)))</f>
        <v/>
      </c>
      <c r="BW2704" s="221" t="str">
        <f t="shared" si="685"/>
        <v/>
      </c>
      <c r="BX2704" s="221" t="str">
        <f t="shared" si="686"/>
        <v/>
      </c>
      <c r="BY2704" s="221">
        <f t="shared" si="687"/>
        <v>0</v>
      </c>
      <c r="BZ2704" s="231">
        <f t="shared" si="688"/>
        <v>0</v>
      </c>
      <c r="CA2704" s="246">
        <f t="shared" si="689"/>
        <v>0</v>
      </c>
      <c r="CB2704" s="246">
        <f t="shared" si="690"/>
        <v>0</v>
      </c>
      <c r="CC2704" s="246" t="str">
        <f t="shared" si="691"/>
        <v/>
      </c>
      <c r="CD2704" s="246">
        <f t="shared" si="692"/>
        <v>5</v>
      </c>
      <c r="CE2704" s="246">
        <f t="shared" si="693"/>
        <v>0</v>
      </c>
      <c r="CF2704" s="276">
        <f t="shared" si="694"/>
        <v>0</v>
      </c>
      <c r="CG2704" s="277">
        <f t="shared" si="694"/>
        <v>0</v>
      </c>
      <c r="CH2704" s="277">
        <f t="shared" si="694"/>
        <v>0</v>
      </c>
      <c r="CI2704" s="278">
        <f t="shared" si="694"/>
        <v>0</v>
      </c>
      <c r="CJ2704" s="280">
        <f t="shared" si="695"/>
        <v>0</v>
      </c>
      <c r="CK2704" s="232">
        <f t="shared" si="696"/>
        <v>0</v>
      </c>
      <c r="CL2704" s="1"/>
    </row>
    <row r="2705" spans="1:90" ht="18" customHeight="1">
      <c r="A2705" s="1"/>
      <c r="B2705" s="1"/>
      <c r="C2705" s="314"/>
      <c r="D2705" s="287" t="str">
        <f t="shared" si="683"/>
        <v/>
      </c>
      <c r="E2705" s="449" t="str">
        <f t="shared" si="684"/>
        <v/>
      </c>
      <c r="F2705" s="450"/>
      <c r="G2705" s="451"/>
      <c r="H2705" s="452"/>
      <c r="I2705" s="453"/>
      <c r="J2705" s="453"/>
      <c r="K2705" s="453"/>
      <c r="L2705" s="453"/>
      <c r="M2705" s="454"/>
      <c r="N2705" s="455"/>
      <c r="O2705" s="456"/>
      <c r="P2705" s="456"/>
      <c r="Q2705" s="456"/>
      <c r="R2705" s="456"/>
      <c r="S2705" s="456"/>
      <c r="T2705" s="456"/>
      <c r="U2705" s="456"/>
      <c r="V2705" s="456"/>
      <c r="W2705" s="456"/>
      <c r="X2705" s="456"/>
      <c r="Y2705" s="456"/>
      <c r="Z2705" s="456"/>
      <c r="AA2705" s="456"/>
      <c r="AB2705" s="456"/>
      <c r="AC2705" s="456"/>
      <c r="AD2705" s="456"/>
      <c r="AE2705" s="457"/>
      <c r="AF2705" s="455"/>
      <c r="AG2705" s="456"/>
      <c r="AH2705" s="456"/>
      <c r="AI2705" s="456"/>
      <c r="AJ2705" s="456"/>
      <c r="AK2705" s="456"/>
      <c r="AL2705" s="456"/>
      <c r="AM2705" s="456"/>
      <c r="AN2705" s="457"/>
      <c r="AO2705" s="455"/>
      <c r="AP2705" s="456"/>
      <c r="AQ2705" s="456"/>
      <c r="AR2705" s="456"/>
      <c r="AS2705" s="456"/>
      <c r="AT2705" s="456"/>
      <c r="AU2705" s="456"/>
      <c r="AV2705" s="456"/>
      <c r="AW2705" s="456"/>
      <c r="AX2705" s="456"/>
      <c r="AY2705" s="456"/>
      <c r="AZ2705" s="456"/>
      <c r="BA2705" s="456"/>
      <c r="BB2705" s="456"/>
      <c r="BC2705" s="456"/>
      <c r="BD2705" s="456"/>
      <c r="BE2705" s="456"/>
      <c r="BF2705" s="456"/>
      <c r="BG2705" s="457"/>
      <c r="BH2705" s="458"/>
      <c r="BI2705" s="459"/>
      <c r="BJ2705" s="459"/>
      <c r="BK2705" s="459"/>
      <c r="BL2705" s="459"/>
      <c r="BM2705" s="460"/>
      <c r="BN2705" s="314"/>
      <c r="BO2705" s="314"/>
      <c r="BP2705" s="1"/>
      <c r="BQ2705" s="120">
        <f>IF($F$3="","",IF(N2705=$F$3,COUNTIF(BQ$23:BQ2704,"&gt;0")+1,0))</f>
        <v>0</v>
      </c>
      <c r="BR2705" s="1"/>
      <c r="BS2705" s="20" t="str">
        <f>IF($N2705="","",IF(VLOOKUP(VLOOKUP($N2705,IMPOSTAZIONI!$E$6:$I$13,5,FALSE),IMPOSTAZIONI!$B$25:$N$32,3,FALSE)=0,"",VLOOKUP(VLOOKUP($N2705,IMPOSTAZIONI!$E$6:$I$13,5,FALSE),IMPOSTAZIONI!$B$25:$N$32,3,FALSE)))</f>
        <v/>
      </c>
      <c r="BT2705" s="20" t="str">
        <f>IF($N2705="","",IF(VLOOKUP(VLOOKUP($N2705,IMPOSTAZIONI!$E$6:$I$13,5,FALSE),IMPOSTAZIONI!$B$25:$N$32,6,FALSE)=0,"",VLOOKUP(VLOOKUP($N2705,IMPOSTAZIONI!$E$6:$I$13,5,FALSE),IMPOSTAZIONI!$B$25:$N$32,6,FALSE)))</f>
        <v/>
      </c>
      <c r="BU2705" s="20" t="str">
        <f>IF($N2705="","",IF(VLOOKUP(VLOOKUP($N2705,IMPOSTAZIONI!$E$6:$I$13,5,FALSE),IMPOSTAZIONI!$B$25:$N$32,9,FALSE)=0,"",VLOOKUP(VLOOKUP($N2705,IMPOSTAZIONI!$E$6:$I$13,5,FALSE),IMPOSTAZIONI!$B$25:$N$32,9,FALSE)))</f>
        <v/>
      </c>
      <c r="BV2705" s="20" t="str">
        <f>IF($N2705="","",IF(VLOOKUP(VLOOKUP($N2705,IMPOSTAZIONI!$E$6:$I$13,5,FALSE),IMPOSTAZIONI!$B$25:$N$32,12,FALSE)=0,"",VLOOKUP(VLOOKUP($N2705,IMPOSTAZIONI!$E$6:$I$13,5,FALSE),IMPOSTAZIONI!$B$25:$N$32,12,FALSE)))</f>
        <v/>
      </c>
      <c r="BW2705" s="221" t="str">
        <f t="shared" si="685"/>
        <v/>
      </c>
      <c r="BX2705" s="221" t="str">
        <f t="shared" si="686"/>
        <v/>
      </c>
      <c r="BY2705" s="221">
        <f t="shared" si="687"/>
        <v>0</v>
      </c>
      <c r="BZ2705" s="231">
        <f t="shared" si="688"/>
        <v>0</v>
      </c>
      <c r="CA2705" s="246">
        <f t="shared" si="689"/>
        <v>0</v>
      </c>
      <c r="CB2705" s="246">
        <f t="shared" si="690"/>
        <v>0</v>
      </c>
      <c r="CC2705" s="246" t="str">
        <f t="shared" si="691"/>
        <v/>
      </c>
      <c r="CD2705" s="246">
        <f t="shared" si="692"/>
        <v>5</v>
      </c>
      <c r="CE2705" s="246">
        <f t="shared" si="693"/>
        <v>0</v>
      </c>
      <c r="CF2705" s="276">
        <f t="shared" si="694"/>
        <v>0</v>
      </c>
      <c r="CG2705" s="277">
        <f t="shared" si="694"/>
        <v>0</v>
      </c>
      <c r="CH2705" s="277">
        <f t="shared" si="694"/>
        <v>0</v>
      </c>
      <c r="CI2705" s="278">
        <f t="shared" si="694"/>
        <v>0</v>
      </c>
      <c r="CJ2705" s="280">
        <f t="shared" si="695"/>
        <v>0</v>
      </c>
      <c r="CK2705" s="232">
        <f t="shared" si="696"/>
        <v>0</v>
      </c>
      <c r="CL2705" s="1"/>
    </row>
    <row r="2706" spans="1:90" ht="18" customHeight="1">
      <c r="A2706" s="1"/>
      <c r="B2706" s="1"/>
      <c r="C2706" s="314"/>
      <c r="D2706" s="287" t="str">
        <f t="shared" si="683"/>
        <v/>
      </c>
      <c r="E2706" s="449" t="str">
        <f t="shared" si="684"/>
        <v/>
      </c>
      <c r="F2706" s="450"/>
      <c r="G2706" s="451"/>
      <c r="H2706" s="452"/>
      <c r="I2706" s="453"/>
      <c r="J2706" s="453"/>
      <c r="K2706" s="453"/>
      <c r="L2706" s="453"/>
      <c r="M2706" s="454"/>
      <c r="N2706" s="455"/>
      <c r="O2706" s="456"/>
      <c r="P2706" s="456"/>
      <c r="Q2706" s="456"/>
      <c r="R2706" s="456"/>
      <c r="S2706" s="456"/>
      <c r="T2706" s="456"/>
      <c r="U2706" s="456"/>
      <c r="V2706" s="456"/>
      <c r="W2706" s="456"/>
      <c r="X2706" s="456"/>
      <c r="Y2706" s="456"/>
      <c r="Z2706" s="456"/>
      <c r="AA2706" s="456"/>
      <c r="AB2706" s="456"/>
      <c r="AC2706" s="456"/>
      <c r="AD2706" s="456"/>
      <c r="AE2706" s="457"/>
      <c r="AF2706" s="455"/>
      <c r="AG2706" s="456"/>
      <c r="AH2706" s="456"/>
      <c r="AI2706" s="456"/>
      <c r="AJ2706" s="456"/>
      <c r="AK2706" s="456"/>
      <c r="AL2706" s="456"/>
      <c r="AM2706" s="456"/>
      <c r="AN2706" s="457"/>
      <c r="AO2706" s="455"/>
      <c r="AP2706" s="456"/>
      <c r="AQ2706" s="456"/>
      <c r="AR2706" s="456"/>
      <c r="AS2706" s="456"/>
      <c r="AT2706" s="456"/>
      <c r="AU2706" s="456"/>
      <c r="AV2706" s="456"/>
      <c r="AW2706" s="456"/>
      <c r="AX2706" s="456"/>
      <c r="AY2706" s="456"/>
      <c r="AZ2706" s="456"/>
      <c r="BA2706" s="456"/>
      <c r="BB2706" s="456"/>
      <c r="BC2706" s="456"/>
      <c r="BD2706" s="456"/>
      <c r="BE2706" s="456"/>
      <c r="BF2706" s="456"/>
      <c r="BG2706" s="457"/>
      <c r="BH2706" s="458"/>
      <c r="BI2706" s="459"/>
      <c r="BJ2706" s="459"/>
      <c r="BK2706" s="459"/>
      <c r="BL2706" s="459"/>
      <c r="BM2706" s="460"/>
      <c r="BN2706" s="314"/>
      <c r="BO2706" s="314"/>
      <c r="BP2706" s="1"/>
      <c r="BQ2706" s="120">
        <f>IF($F$3="","",IF(N2706=$F$3,COUNTIF(BQ$23:BQ2705,"&gt;0")+1,0))</f>
        <v>0</v>
      </c>
      <c r="BR2706" s="1"/>
      <c r="BS2706" s="20" t="str">
        <f>IF($N2706="","",IF(VLOOKUP(VLOOKUP($N2706,IMPOSTAZIONI!$E$6:$I$13,5,FALSE),IMPOSTAZIONI!$B$25:$N$32,3,FALSE)=0,"",VLOOKUP(VLOOKUP($N2706,IMPOSTAZIONI!$E$6:$I$13,5,FALSE),IMPOSTAZIONI!$B$25:$N$32,3,FALSE)))</f>
        <v/>
      </c>
      <c r="BT2706" s="20" t="str">
        <f>IF($N2706="","",IF(VLOOKUP(VLOOKUP($N2706,IMPOSTAZIONI!$E$6:$I$13,5,FALSE),IMPOSTAZIONI!$B$25:$N$32,6,FALSE)=0,"",VLOOKUP(VLOOKUP($N2706,IMPOSTAZIONI!$E$6:$I$13,5,FALSE),IMPOSTAZIONI!$B$25:$N$32,6,FALSE)))</f>
        <v/>
      </c>
      <c r="BU2706" s="20" t="str">
        <f>IF($N2706="","",IF(VLOOKUP(VLOOKUP($N2706,IMPOSTAZIONI!$E$6:$I$13,5,FALSE),IMPOSTAZIONI!$B$25:$N$32,9,FALSE)=0,"",VLOOKUP(VLOOKUP($N2706,IMPOSTAZIONI!$E$6:$I$13,5,FALSE),IMPOSTAZIONI!$B$25:$N$32,9,FALSE)))</f>
        <v/>
      </c>
      <c r="BV2706" s="20" t="str">
        <f>IF($N2706="","",IF(VLOOKUP(VLOOKUP($N2706,IMPOSTAZIONI!$E$6:$I$13,5,FALSE),IMPOSTAZIONI!$B$25:$N$32,12,FALSE)=0,"",VLOOKUP(VLOOKUP($N2706,IMPOSTAZIONI!$E$6:$I$13,5,FALSE),IMPOSTAZIONI!$B$25:$N$32,12,FALSE)))</f>
        <v/>
      </c>
      <c r="BW2706" s="221" t="str">
        <f t="shared" si="685"/>
        <v/>
      </c>
      <c r="BX2706" s="221" t="str">
        <f t="shared" si="686"/>
        <v/>
      </c>
      <c r="BY2706" s="221">
        <f t="shared" si="687"/>
        <v>0</v>
      </c>
      <c r="BZ2706" s="231">
        <f t="shared" si="688"/>
        <v>0</v>
      </c>
      <c r="CA2706" s="246">
        <f t="shared" si="689"/>
        <v>0</v>
      </c>
      <c r="CB2706" s="246">
        <f t="shared" si="690"/>
        <v>0</v>
      </c>
      <c r="CC2706" s="246" t="str">
        <f t="shared" si="691"/>
        <v/>
      </c>
      <c r="CD2706" s="246">
        <f t="shared" si="692"/>
        <v>5</v>
      </c>
      <c r="CE2706" s="246">
        <f t="shared" si="693"/>
        <v>0</v>
      </c>
      <c r="CF2706" s="276">
        <f t="shared" si="694"/>
        <v>0</v>
      </c>
      <c r="CG2706" s="277">
        <f t="shared" si="694"/>
        <v>0</v>
      </c>
      <c r="CH2706" s="277">
        <f t="shared" si="694"/>
        <v>0</v>
      </c>
      <c r="CI2706" s="278">
        <f t="shared" si="694"/>
        <v>0</v>
      </c>
      <c r="CJ2706" s="280">
        <f t="shared" si="695"/>
        <v>0</v>
      </c>
      <c r="CK2706" s="232">
        <f t="shared" si="696"/>
        <v>0</v>
      </c>
      <c r="CL2706" s="1"/>
    </row>
    <row r="2707" spans="1:90" ht="18" customHeight="1">
      <c r="A2707" s="1"/>
      <c r="B2707" s="1"/>
      <c r="C2707" s="314"/>
      <c r="D2707" s="287" t="str">
        <f t="shared" si="683"/>
        <v/>
      </c>
      <c r="E2707" s="449" t="str">
        <f t="shared" si="684"/>
        <v/>
      </c>
      <c r="F2707" s="450"/>
      <c r="G2707" s="451"/>
      <c r="H2707" s="452"/>
      <c r="I2707" s="453"/>
      <c r="J2707" s="453"/>
      <c r="K2707" s="453"/>
      <c r="L2707" s="453"/>
      <c r="M2707" s="454"/>
      <c r="N2707" s="455"/>
      <c r="O2707" s="456"/>
      <c r="P2707" s="456"/>
      <c r="Q2707" s="456"/>
      <c r="R2707" s="456"/>
      <c r="S2707" s="456"/>
      <c r="T2707" s="456"/>
      <c r="U2707" s="456"/>
      <c r="V2707" s="456"/>
      <c r="W2707" s="456"/>
      <c r="X2707" s="456"/>
      <c r="Y2707" s="456"/>
      <c r="Z2707" s="456"/>
      <c r="AA2707" s="456"/>
      <c r="AB2707" s="456"/>
      <c r="AC2707" s="456"/>
      <c r="AD2707" s="456"/>
      <c r="AE2707" s="457"/>
      <c r="AF2707" s="455"/>
      <c r="AG2707" s="456"/>
      <c r="AH2707" s="456"/>
      <c r="AI2707" s="456"/>
      <c r="AJ2707" s="456"/>
      <c r="AK2707" s="456"/>
      <c r="AL2707" s="456"/>
      <c r="AM2707" s="456"/>
      <c r="AN2707" s="457"/>
      <c r="AO2707" s="455"/>
      <c r="AP2707" s="456"/>
      <c r="AQ2707" s="456"/>
      <c r="AR2707" s="456"/>
      <c r="AS2707" s="456"/>
      <c r="AT2707" s="456"/>
      <c r="AU2707" s="456"/>
      <c r="AV2707" s="456"/>
      <c r="AW2707" s="456"/>
      <c r="AX2707" s="456"/>
      <c r="AY2707" s="456"/>
      <c r="AZ2707" s="456"/>
      <c r="BA2707" s="456"/>
      <c r="BB2707" s="456"/>
      <c r="BC2707" s="456"/>
      <c r="BD2707" s="456"/>
      <c r="BE2707" s="456"/>
      <c r="BF2707" s="456"/>
      <c r="BG2707" s="457"/>
      <c r="BH2707" s="458"/>
      <c r="BI2707" s="459"/>
      <c r="BJ2707" s="459"/>
      <c r="BK2707" s="459"/>
      <c r="BL2707" s="459"/>
      <c r="BM2707" s="460"/>
      <c r="BN2707" s="314"/>
      <c r="BO2707" s="314"/>
      <c r="BP2707" s="1"/>
      <c r="BQ2707" s="120">
        <f>IF($F$3="","",IF(N2707=$F$3,COUNTIF(BQ$23:BQ2706,"&gt;0")+1,0))</f>
        <v>0</v>
      </c>
      <c r="BR2707" s="1"/>
      <c r="BS2707" s="20" t="str">
        <f>IF($N2707="","",IF(VLOOKUP(VLOOKUP($N2707,IMPOSTAZIONI!$E$6:$I$13,5,FALSE),IMPOSTAZIONI!$B$25:$N$32,3,FALSE)=0,"",VLOOKUP(VLOOKUP($N2707,IMPOSTAZIONI!$E$6:$I$13,5,FALSE),IMPOSTAZIONI!$B$25:$N$32,3,FALSE)))</f>
        <v/>
      </c>
      <c r="BT2707" s="20" t="str">
        <f>IF($N2707="","",IF(VLOOKUP(VLOOKUP($N2707,IMPOSTAZIONI!$E$6:$I$13,5,FALSE),IMPOSTAZIONI!$B$25:$N$32,6,FALSE)=0,"",VLOOKUP(VLOOKUP($N2707,IMPOSTAZIONI!$E$6:$I$13,5,FALSE),IMPOSTAZIONI!$B$25:$N$32,6,FALSE)))</f>
        <v/>
      </c>
      <c r="BU2707" s="20" t="str">
        <f>IF($N2707="","",IF(VLOOKUP(VLOOKUP($N2707,IMPOSTAZIONI!$E$6:$I$13,5,FALSE),IMPOSTAZIONI!$B$25:$N$32,9,FALSE)=0,"",VLOOKUP(VLOOKUP($N2707,IMPOSTAZIONI!$E$6:$I$13,5,FALSE),IMPOSTAZIONI!$B$25:$N$32,9,FALSE)))</f>
        <v/>
      </c>
      <c r="BV2707" s="20" t="str">
        <f>IF($N2707="","",IF(VLOOKUP(VLOOKUP($N2707,IMPOSTAZIONI!$E$6:$I$13,5,FALSE),IMPOSTAZIONI!$B$25:$N$32,12,FALSE)=0,"",VLOOKUP(VLOOKUP($N2707,IMPOSTAZIONI!$E$6:$I$13,5,FALSE),IMPOSTAZIONI!$B$25:$N$32,12,FALSE)))</f>
        <v/>
      </c>
      <c r="BW2707" s="221" t="str">
        <f t="shared" si="685"/>
        <v/>
      </c>
      <c r="BX2707" s="221" t="str">
        <f t="shared" si="686"/>
        <v/>
      </c>
      <c r="BY2707" s="221">
        <f t="shared" si="687"/>
        <v>0</v>
      </c>
      <c r="BZ2707" s="231">
        <f t="shared" si="688"/>
        <v>0</v>
      </c>
      <c r="CA2707" s="246">
        <f t="shared" si="689"/>
        <v>0</v>
      </c>
      <c r="CB2707" s="246">
        <f t="shared" si="690"/>
        <v>0</v>
      </c>
      <c r="CC2707" s="246" t="str">
        <f t="shared" si="691"/>
        <v/>
      </c>
      <c r="CD2707" s="246">
        <f t="shared" si="692"/>
        <v>5</v>
      </c>
      <c r="CE2707" s="246">
        <f t="shared" si="693"/>
        <v>0</v>
      </c>
      <c r="CF2707" s="276">
        <f t="shared" si="694"/>
        <v>0</v>
      </c>
      <c r="CG2707" s="277">
        <f t="shared" si="694"/>
        <v>0</v>
      </c>
      <c r="CH2707" s="277">
        <f t="shared" si="694"/>
        <v>0</v>
      </c>
      <c r="CI2707" s="278">
        <f t="shared" si="694"/>
        <v>0</v>
      </c>
      <c r="CJ2707" s="280">
        <f t="shared" si="695"/>
        <v>0</v>
      </c>
      <c r="CK2707" s="232">
        <f t="shared" si="696"/>
        <v>0</v>
      </c>
      <c r="CL2707" s="1"/>
    </row>
    <row r="2708" spans="1:90" ht="18" customHeight="1">
      <c r="A2708" s="1"/>
      <c r="B2708" s="1"/>
      <c r="C2708" s="314"/>
      <c r="D2708" s="287" t="str">
        <f t="shared" si="683"/>
        <v/>
      </c>
      <c r="E2708" s="449" t="str">
        <f t="shared" si="684"/>
        <v/>
      </c>
      <c r="F2708" s="450"/>
      <c r="G2708" s="451"/>
      <c r="H2708" s="452"/>
      <c r="I2708" s="453"/>
      <c r="J2708" s="453"/>
      <c r="K2708" s="453"/>
      <c r="L2708" s="453"/>
      <c r="M2708" s="454"/>
      <c r="N2708" s="455"/>
      <c r="O2708" s="456"/>
      <c r="P2708" s="456"/>
      <c r="Q2708" s="456"/>
      <c r="R2708" s="456"/>
      <c r="S2708" s="456"/>
      <c r="T2708" s="456"/>
      <c r="U2708" s="456"/>
      <c r="V2708" s="456"/>
      <c r="W2708" s="456"/>
      <c r="X2708" s="456"/>
      <c r="Y2708" s="456"/>
      <c r="Z2708" s="456"/>
      <c r="AA2708" s="456"/>
      <c r="AB2708" s="456"/>
      <c r="AC2708" s="456"/>
      <c r="AD2708" s="456"/>
      <c r="AE2708" s="457"/>
      <c r="AF2708" s="455"/>
      <c r="AG2708" s="456"/>
      <c r="AH2708" s="456"/>
      <c r="AI2708" s="456"/>
      <c r="AJ2708" s="456"/>
      <c r="AK2708" s="456"/>
      <c r="AL2708" s="456"/>
      <c r="AM2708" s="456"/>
      <c r="AN2708" s="457"/>
      <c r="AO2708" s="455"/>
      <c r="AP2708" s="456"/>
      <c r="AQ2708" s="456"/>
      <c r="AR2708" s="456"/>
      <c r="AS2708" s="456"/>
      <c r="AT2708" s="456"/>
      <c r="AU2708" s="456"/>
      <c r="AV2708" s="456"/>
      <c r="AW2708" s="456"/>
      <c r="AX2708" s="456"/>
      <c r="AY2708" s="456"/>
      <c r="AZ2708" s="456"/>
      <c r="BA2708" s="456"/>
      <c r="BB2708" s="456"/>
      <c r="BC2708" s="456"/>
      <c r="BD2708" s="456"/>
      <c r="BE2708" s="456"/>
      <c r="BF2708" s="456"/>
      <c r="BG2708" s="457"/>
      <c r="BH2708" s="458"/>
      <c r="BI2708" s="459"/>
      <c r="BJ2708" s="459"/>
      <c r="BK2708" s="459"/>
      <c r="BL2708" s="459"/>
      <c r="BM2708" s="460"/>
      <c r="BN2708" s="314"/>
      <c r="BO2708" s="314"/>
      <c r="BP2708" s="1"/>
      <c r="BQ2708" s="120">
        <f>IF($F$3="","",IF(N2708=$F$3,COUNTIF(BQ$23:BQ2707,"&gt;0")+1,0))</f>
        <v>0</v>
      </c>
      <c r="BR2708" s="1"/>
      <c r="BS2708" s="20" t="str">
        <f>IF($N2708="","",IF(VLOOKUP(VLOOKUP($N2708,IMPOSTAZIONI!$E$6:$I$13,5,FALSE),IMPOSTAZIONI!$B$25:$N$32,3,FALSE)=0,"",VLOOKUP(VLOOKUP($N2708,IMPOSTAZIONI!$E$6:$I$13,5,FALSE),IMPOSTAZIONI!$B$25:$N$32,3,FALSE)))</f>
        <v/>
      </c>
      <c r="BT2708" s="20" t="str">
        <f>IF($N2708="","",IF(VLOOKUP(VLOOKUP($N2708,IMPOSTAZIONI!$E$6:$I$13,5,FALSE),IMPOSTAZIONI!$B$25:$N$32,6,FALSE)=0,"",VLOOKUP(VLOOKUP($N2708,IMPOSTAZIONI!$E$6:$I$13,5,FALSE),IMPOSTAZIONI!$B$25:$N$32,6,FALSE)))</f>
        <v/>
      </c>
      <c r="BU2708" s="20" t="str">
        <f>IF($N2708="","",IF(VLOOKUP(VLOOKUP($N2708,IMPOSTAZIONI!$E$6:$I$13,5,FALSE),IMPOSTAZIONI!$B$25:$N$32,9,FALSE)=0,"",VLOOKUP(VLOOKUP($N2708,IMPOSTAZIONI!$E$6:$I$13,5,FALSE),IMPOSTAZIONI!$B$25:$N$32,9,FALSE)))</f>
        <v/>
      </c>
      <c r="BV2708" s="20" t="str">
        <f>IF($N2708="","",IF(VLOOKUP(VLOOKUP($N2708,IMPOSTAZIONI!$E$6:$I$13,5,FALSE),IMPOSTAZIONI!$B$25:$N$32,12,FALSE)=0,"",VLOOKUP(VLOOKUP($N2708,IMPOSTAZIONI!$E$6:$I$13,5,FALSE),IMPOSTAZIONI!$B$25:$N$32,12,FALSE)))</f>
        <v/>
      </c>
      <c r="BW2708" s="221" t="str">
        <f t="shared" si="685"/>
        <v/>
      </c>
      <c r="BX2708" s="221" t="str">
        <f t="shared" si="686"/>
        <v/>
      </c>
      <c r="BY2708" s="221">
        <f t="shared" si="687"/>
        <v>0</v>
      </c>
      <c r="BZ2708" s="231">
        <f t="shared" si="688"/>
        <v>0</v>
      </c>
      <c r="CA2708" s="246">
        <f t="shared" si="689"/>
        <v>0</v>
      </c>
      <c r="CB2708" s="246">
        <f t="shared" si="690"/>
        <v>0</v>
      </c>
      <c r="CC2708" s="246" t="str">
        <f t="shared" si="691"/>
        <v/>
      </c>
      <c r="CD2708" s="246">
        <f t="shared" si="692"/>
        <v>5</v>
      </c>
      <c r="CE2708" s="246">
        <f t="shared" si="693"/>
        <v>0</v>
      </c>
      <c r="CF2708" s="276">
        <f t="shared" si="694"/>
        <v>0</v>
      </c>
      <c r="CG2708" s="277">
        <f t="shared" si="694"/>
        <v>0</v>
      </c>
      <c r="CH2708" s="277">
        <f t="shared" si="694"/>
        <v>0</v>
      </c>
      <c r="CI2708" s="278">
        <f t="shared" si="694"/>
        <v>0</v>
      </c>
      <c r="CJ2708" s="280">
        <f t="shared" si="695"/>
        <v>0</v>
      </c>
      <c r="CK2708" s="232">
        <f t="shared" si="696"/>
        <v>0</v>
      </c>
      <c r="CL2708" s="1"/>
    </row>
    <row r="2709" spans="1:90" ht="18" customHeight="1">
      <c r="A2709" s="1"/>
      <c r="B2709" s="1"/>
      <c r="C2709" s="314"/>
      <c r="D2709" s="287" t="str">
        <f t="shared" si="683"/>
        <v/>
      </c>
      <c r="E2709" s="449" t="str">
        <f t="shared" si="684"/>
        <v/>
      </c>
      <c r="F2709" s="450"/>
      <c r="G2709" s="451"/>
      <c r="H2709" s="452"/>
      <c r="I2709" s="453"/>
      <c r="J2709" s="453"/>
      <c r="K2709" s="453"/>
      <c r="L2709" s="453"/>
      <c r="M2709" s="454"/>
      <c r="N2709" s="455"/>
      <c r="O2709" s="456"/>
      <c r="P2709" s="456"/>
      <c r="Q2709" s="456"/>
      <c r="R2709" s="456"/>
      <c r="S2709" s="456"/>
      <c r="T2709" s="456"/>
      <c r="U2709" s="456"/>
      <c r="V2709" s="456"/>
      <c r="W2709" s="456"/>
      <c r="X2709" s="456"/>
      <c r="Y2709" s="456"/>
      <c r="Z2709" s="456"/>
      <c r="AA2709" s="456"/>
      <c r="AB2709" s="456"/>
      <c r="AC2709" s="456"/>
      <c r="AD2709" s="456"/>
      <c r="AE2709" s="457"/>
      <c r="AF2709" s="455"/>
      <c r="AG2709" s="456"/>
      <c r="AH2709" s="456"/>
      <c r="AI2709" s="456"/>
      <c r="AJ2709" s="456"/>
      <c r="AK2709" s="456"/>
      <c r="AL2709" s="456"/>
      <c r="AM2709" s="456"/>
      <c r="AN2709" s="457"/>
      <c r="AO2709" s="455"/>
      <c r="AP2709" s="456"/>
      <c r="AQ2709" s="456"/>
      <c r="AR2709" s="456"/>
      <c r="AS2709" s="456"/>
      <c r="AT2709" s="456"/>
      <c r="AU2709" s="456"/>
      <c r="AV2709" s="456"/>
      <c r="AW2709" s="456"/>
      <c r="AX2709" s="456"/>
      <c r="AY2709" s="456"/>
      <c r="AZ2709" s="456"/>
      <c r="BA2709" s="456"/>
      <c r="BB2709" s="456"/>
      <c r="BC2709" s="456"/>
      <c r="BD2709" s="456"/>
      <c r="BE2709" s="456"/>
      <c r="BF2709" s="456"/>
      <c r="BG2709" s="457"/>
      <c r="BH2709" s="458"/>
      <c r="BI2709" s="459"/>
      <c r="BJ2709" s="459"/>
      <c r="BK2709" s="459"/>
      <c r="BL2709" s="459"/>
      <c r="BM2709" s="460"/>
      <c r="BN2709" s="314"/>
      <c r="BO2709" s="314"/>
      <c r="BP2709" s="1"/>
      <c r="BQ2709" s="120">
        <f>IF($F$3="","",IF(N2709=$F$3,COUNTIF(BQ$23:BQ2708,"&gt;0")+1,0))</f>
        <v>0</v>
      </c>
      <c r="BR2709" s="1"/>
      <c r="BS2709" s="20" t="str">
        <f>IF($N2709="","",IF(VLOOKUP(VLOOKUP($N2709,IMPOSTAZIONI!$E$6:$I$13,5,FALSE),IMPOSTAZIONI!$B$25:$N$32,3,FALSE)=0,"",VLOOKUP(VLOOKUP($N2709,IMPOSTAZIONI!$E$6:$I$13,5,FALSE),IMPOSTAZIONI!$B$25:$N$32,3,FALSE)))</f>
        <v/>
      </c>
      <c r="BT2709" s="20" t="str">
        <f>IF($N2709="","",IF(VLOOKUP(VLOOKUP($N2709,IMPOSTAZIONI!$E$6:$I$13,5,FALSE),IMPOSTAZIONI!$B$25:$N$32,6,FALSE)=0,"",VLOOKUP(VLOOKUP($N2709,IMPOSTAZIONI!$E$6:$I$13,5,FALSE),IMPOSTAZIONI!$B$25:$N$32,6,FALSE)))</f>
        <v/>
      </c>
      <c r="BU2709" s="20" t="str">
        <f>IF($N2709="","",IF(VLOOKUP(VLOOKUP($N2709,IMPOSTAZIONI!$E$6:$I$13,5,FALSE),IMPOSTAZIONI!$B$25:$N$32,9,FALSE)=0,"",VLOOKUP(VLOOKUP($N2709,IMPOSTAZIONI!$E$6:$I$13,5,FALSE),IMPOSTAZIONI!$B$25:$N$32,9,FALSE)))</f>
        <v/>
      </c>
      <c r="BV2709" s="20" t="str">
        <f>IF($N2709="","",IF(VLOOKUP(VLOOKUP($N2709,IMPOSTAZIONI!$E$6:$I$13,5,FALSE),IMPOSTAZIONI!$B$25:$N$32,12,FALSE)=0,"",VLOOKUP(VLOOKUP($N2709,IMPOSTAZIONI!$E$6:$I$13,5,FALSE),IMPOSTAZIONI!$B$25:$N$32,12,FALSE)))</f>
        <v/>
      </c>
      <c r="BW2709" s="221" t="str">
        <f t="shared" si="685"/>
        <v/>
      </c>
      <c r="BX2709" s="221" t="str">
        <f t="shared" si="686"/>
        <v/>
      </c>
      <c r="BY2709" s="221">
        <f t="shared" si="687"/>
        <v>0</v>
      </c>
      <c r="BZ2709" s="231">
        <f t="shared" si="688"/>
        <v>0</v>
      </c>
      <c r="CA2709" s="246">
        <f t="shared" si="689"/>
        <v>0</v>
      </c>
      <c r="CB2709" s="246">
        <f t="shared" si="690"/>
        <v>0</v>
      </c>
      <c r="CC2709" s="246" t="str">
        <f t="shared" si="691"/>
        <v/>
      </c>
      <c r="CD2709" s="246">
        <f t="shared" si="692"/>
        <v>5</v>
      </c>
      <c r="CE2709" s="246">
        <f t="shared" si="693"/>
        <v>0</v>
      </c>
      <c r="CF2709" s="276">
        <f t="shared" si="694"/>
        <v>0</v>
      </c>
      <c r="CG2709" s="277">
        <f t="shared" si="694"/>
        <v>0</v>
      </c>
      <c r="CH2709" s="277">
        <f t="shared" si="694"/>
        <v>0</v>
      </c>
      <c r="CI2709" s="278">
        <f t="shared" si="694"/>
        <v>0</v>
      </c>
      <c r="CJ2709" s="280">
        <f t="shared" si="695"/>
        <v>0</v>
      </c>
      <c r="CK2709" s="232">
        <f t="shared" si="696"/>
        <v>0</v>
      </c>
      <c r="CL2709" s="1"/>
    </row>
    <row r="2710" spans="1:90" ht="18" customHeight="1">
      <c r="A2710" s="1"/>
      <c r="B2710" s="1"/>
      <c r="C2710" s="314"/>
      <c r="D2710" s="287" t="str">
        <f t="shared" si="683"/>
        <v/>
      </c>
      <c r="E2710" s="449" t="str">
        <f t="shared" si="684"/>
        <v/>
      </c>
      <c r="F2710" s="450"/>
      <c r="G2710" s="451"/>
      <c r="H2710" s="452"/>
      <c r="I2710" s="453"/>
      <c r="J2710" s="453"/>
      <c r="K2710" s="453"/>
      <c r="L2710" s="453"/>
      <c r="M2710" s="454"/>
      <c r="N2710" s="455"/>
      <c r="O2710" s="456"/>
      <c r="P2710" s="456"/>
      <c r="Q2710" s="456"/>
      <c r="R2710" s="456"/>
      <c r="S2710" s="456"/>
      <c r="T2710" s="456"/>
      <c r="U2710" s="456"/>
      <c r="V2710" s="456"/>
      <c r="W2710" s="456"/>
      <c r="X2710" s="456"/>
      <c r="Y2710" s="456"/>
      <c r="Z2710" s="456"/>
      <c r="AA2710" s="456"/>
      <c r="AB2710" s="456"/>
      <c r="AC2710" s="456"/>
      <c r="AD2710" s="456"/>
      <c r="AE2710" s="457"/>
      <c r="AF2710" s="455"/>
      <c r="AG2710" s="456"/>
      <c r="AH2710" s="456"/>
      <c r="AI2710" s="456"/>
      <c r="AJ2710" s="456"/>
      <c r="AK2710" s="456"/>
      <c r="AL2710" s="456"/>
      <c r="AM2710" s="456"/>
      <c r="AN2710" s="457"/>
      <c r="AO2710" s="455"/>
      <c r="AP2710" s="456"/>
      <c r="AQ2710" s="456"/>
      <c r="AR2710" s="456"/>
      <c r="AS2710" s="456"/>
      <c r="AT2710" s="456"/>
      <c r="AU2710" s="456"/>
      <c r="AV2710" s="456"/>
      <c r="AW2710" s="456"/>
      <c r="AX2710" s="456"/>
      <c r="AY2710" s="456"/>
      <c r="AZ2710" s="456"/>
      <c r="BA2710" s="456"/>
      <c r="BB2710" s="456"/>
      <c r="BC2710" s="456"/>
      <c r="BD2710" s="456"/>
      <c r="BE2710" s="456"/>
      <c r="BF2710" s="456"/>
      <c r="BG2710" s="457"/>
      <c r="BH2710" s="458"/>
      <c r="BI2710" s="459"/>
      <c r="BJ2710" s="459"/>
      <c r="BK2710" s="459"/>
      <c r="BL2710" s="459"/>
      <c r="BM2710" s="460"/>
      <c r="BN2710" s="314"/>
      <c r="BO2710" s="314"/>
      <c r="BP2710" s="1"/>
      <c r="BQ2710" s="120">
        <f>IF($F$3="","",IF(N2710=$F$3,COUNTIF(BQ$23:BQ2709,"&gt;0")+1,0))</f>
        <v>0</v>
      </c>
      <c r="BR2710" s="1"/>
      <c r="BS2710" s="20" t="str">
        <f>IF($N2710="","",IF(VLOOKUP(VLOOKUP($N2710,IMPOSTAZIONI!$E$6:$I$13,5,FALSE),IMPOSTAZIONI!$B$25:$N$32,3,FALSE)=0,"",VLOOKUP(VLOOKUP($N2710,IMPOSTAZIONI!$E$6:$I$13,5,FALSE),IMPOSTAZIONI!$B$25:$N$32,3,FALSE)))</f>
        <v/>
      </c>
      <c r="BT2710" s="20" t="str">
        <f>IF($N2710="","",IF(VLOOKUP(VLOOKUP($N2710,IMPOSTAZIONI!$E$6:$I$13,5,FALSE),IMPOSTAZIONI!$B$25:$N$32,6,FALSE)=0,"",VLOOKUP(VLOOKUP($N2710,IMPOSTAZIONI!$E$6:$I$13,5,FALSE),IMPOSTAZIONI!$B$25:$N$32,6,FALSE)))</f>
        <v/>
      </c>
      <c r="BU2710" s="20" t="str">
        <f>IF($N2710="","",IF(VLOOKUP(VLOOKUP($N2710,IMPOSTAZIONI!$E$6:$I$13,5,FALSE),IMPOSTAZIONI!$B$25:$N$32,9,FALSE)=0,"",VLOOKUP(VLOOKUP($N2710,IMPOSTAZIONI!$E$6:$I$13,5,FALSE),IMPOSTAZIONI!$B$25:$N$32,9,FALSE)))</f>
        <v/>
      </c>
      <c r="BV2710" s="20" t="str">
        <f>IF($N2710="","",IF(VLOOKUP(VLOOKUP($N2710,IMPOSTAZIONI!$E$6:$I$13,5,FALSE),IMPOSTAZIONI!$B$25:$N$32,12,FALSE)=0,"",VLOOKUP(VLOOKUP($N2710,IMPOSTAZIONI!$E$6:$I$13,5,FALSE),IMPOSTAZIONI!$B$25:$N$32,12,FALSE)))</f>
        <v/>
      </c>
      <c r="BW2710" s="221" t="str">
        <f t="shared" si="685"/>
        <v/>
      </c>
      <c r="BX2710" s="221" t="str">
        <f t="shared" si="686"/>
        <v/>
      </c>
      <c r="BY2710" s="221">
        <f t="shared" si="687"/>
        <v>0</v>
      </c>
      <c r="BZ2710" s="231">
        <f t="shared" si="688"/>
        <v>0</v>
      </c>
      <c r="CA2710" s="246">
        <f t="shared" si="689"/>
        <v>0</v>
      </c>
      <c r="CB2710" s="246">
        <f t="shared" si="690"/>
        <v>0</v>
      </c>
      <c r="CC2710" s="246" t="str">
        <f t="shared" si="691"/>
        <v/>
      </c>
      <c r="CD2710" s="246">
        <f t="shared" si="692"/>
        <v>5</v>
      </c>
      <c r="CE2710" s="246">
        <f t="shared" si="693"/>
        <v>0</v>
      </c>
      <c r="CF2710" s="276">
        <f t="shared" si="694"/>
        <v>0</v>
      </c>
      <c r="CG2710" s="277">
        <f t="shared" si="694"/>
        <v>0</v>
      </c>
      <c r="CH2710" s="277">
        <f t="shared" si="694"/>
        <v>0</v>
      </c>
      <c r="CI2710" s="278">
        <f t="shared" si="694"/>
        <v>0</v>
      </c>
      <c r="CJ2710" s="280">
        <f t="shared" si="695"/>
        <v>0</v>
      </c>
      <c r="CK2710" s="232">
        <f t="shared" si="696"/>
        <v>0</v>
      </c>
      <c r="CL2710" s="1"/>
    </row>
    <row r="2711" spans="1:90" ht="18" customHeight="1">
      <c r="A2711" s="1"/>
      <c r="B2711" s="1"/>
      <c r="C2711" s="314"/>
      <c r="D2711" s="287" t="str">
        <f t="shared" si="683"/>
        <v/>
      </c>
      <c r="E2711" s="449" t="str">
        <f t="shared" si="684"/>
        <v/>
      </c>
      <c r="F2711" s="450"/>
      <c r="G2711" s="451"/>
      <c r="H2711" s="452"/>
      <c r="I2711" s="453"/>
      <c r="J2711" s="453"/>
      <c r="K2711" s="453"/>
      <c r="L2711" s="453"/>
      <c r="M2711" s="454"/>
      <c r="N2711" s="455"/>
      <c r="O2711" s="456"/>
      <c r="P2711" s="456"/>
      <c r="Q2711" s="456"/>
      <c r="R2711" s="456"/>
      <c r="S2711" s="456"/>
      <c r="T2711" s="456"/>
      <c r="U2711" s="456"/>
      <c r="V2711" s="456"/>
      <c r="W2711" s="456"/>
      <c r="X2711" s="456"/>
      <c r="Y2711" s="456"/>
      <c r="Z2711" s="456"/>
      <c r="AA2711" s="456"/>
      <c r="AB2711" s="456"/>
      <c r="AC2711" s="456"/>
      <c r="AD2711" s="456"/>
      <c r="AE2711" s="457"/>
      <c r="AF2711" s="455"/>
      <c r="AG2711" s="456"/>
      <c r="AH2711" s="456"/>
      <c r="AI2711" s="456"/>
      <c r="AJ2711" s="456"/>
      <c r="AK2711" s="456"/>
      <c r="AL2711" s="456"/>
      <c r="AM2711" s="456"/>
      <c r="AN2711" s="457"/>
      <c r="AO2711" s="455"/>
      <c r="AP2711" s="456"/>
      <c r="AQ2711" s="456"/>
      <c r="AR2711" s="456"/>
      <c r="AS2711" s="456"/>
      <c r="AT2711" s="456"/>
      <c r="AU2711" s="456"/>
      <c r="AV2711" s="456"/>
      <c r="AW2711" s="456"/>
      <c r="AX2711" s="456"/>
      <c r="AY2711" s="456"/>
      <c r="AZ2711" s="456"/>
      <c r="BA2711" s="456"/>
      <c r="BB2711" s="456"/>
      <c r="BC2711" s="456"/>
      <c r="BD2711" s="456"/>
      <c r="BE2711" s="456"/>
      <c r="BF2711" s="456"/>
      <c r="BG2711" s="457"/>
      <c r="BH2711" s="458"/>
      <c r="BI2711" s="459"/>
      <c r="BJ2711" s="459"/>
      <c r="BK2711" s="459"/>
      <c r="BL2711" s="459"/>
      <c r="BM2711" s="460"/>
      <c r="BN2711" s="314"/>
      <c r="BO2711" s="314"/>
      <c r="BP2711" s="1"/>
      <c r="BQ2711" s="120">
        <f>IF($F$3="","",IF(N2711=$F$3,COUNTIF(BQ$23:BQ2710,"&gt;0")+1,0))</f>
        <v>0</v>
      </c>
      <c r="BR2711" s="1"/>
      <c r="BS2711" s="20" t="str">
        <f>IF($N2711="","",IF(VLOOKUP(VLOOKUP($N2711,IMPOSTAZIONI!$E$6:$I$13,5,FALSE),IMPOSTAZIONI!$B$25:$N$32,3,FALSE)=0,"",VLOOKUP(VLOOKUP($N2711,IMPOSTAZIONI!$E$6:$I$13,5,FALSE),IMPOSTAZIONI!$B$25:$N$32,3,FALSE)))</f>
        <v/>
      </c>
      <c r="BT2711" s="20" t="str">
        <f>IF($N2711="","",IF(VLOOKUP(VLOOKUP($N2711,IMPOSTAZIONI!$E$6:$I$13,5,FALSE),IMPOSTAZIONI!$B$25:$N$32,6,FALSE)=0,"",VLOOKUP(VLOOKUP($N2711,IMPOSTAZIONI!$E$6:$I$13,5,FALSE),IMPOSTAZIONI!$B$25:$N$32,6,FALSE)))</f>
        <v/>
      </c>
      <c r="BU2711" s="20" t="str">
        <f>IF($N2711="","",IF(VLOOKUP(VLOOKUP($N2711,IMPOSTAZIONI!$E$6:$I$13,5,FALSE),IMPOSTAZIONI!$B$25:$N$32,9,FALSE)=0,"",VLOOKUP(VLOOKUP($N2711,IMPOSTAZIONI!$E$6:$I$13,5,FALSE),IMPOSTAZIONI!$B$25:$N$32,9,FALSE)))</f>
        <v/>
      </c>
      <c r="BV2711" s="20" t="str">
        <f>IF($N2711="","",IF(VLOOKUP(VLOOKUP($N2711,IMPOSTAZIONI!$E$6:$I$13,5,FALSE),IMPOSTAZIONI!$B$25:$N$32,12,FALSE)=0,"",VLOOKUP(VLOOKUP($N2711,IMPOSTAZIONI!$E$6:$I$13,5,FALSE),IMPOSTAZIONI!$B$25:$N$32,12,FALSE)))</f>
        <v/>
      </c>
      <c r="BW2711" s="221" t="str">
        <f t="shared" si="685"/>
        <v/>
      </c>
      <c r="BX2711" s="221" t="str">
        <f t="shared" si="686"/>
        <v/>
      </c>
      <c r="BY2711" s="221">
        <f t="shared" si="687"/>
        <v>0</v>
      </c>
      <c r="BZ2711" s="231">
        <f t="shared" si="688"/>
        <v>0</v>
      </c>
      <c r="CA2711" s="246">
        <f t="shared" si="689"/>
        <v>0</v>
      </c>
      <c r="CB2711" s="246">
        <f t="shared" si="690"/>
        <v>0</v>
      </c>
      <c r="CC2711" s="246" t="str">
        <f t="shared" si="691"/>
        <v/>
      </c>
      <c r="CD2711" s="246">
        <f t="shared" si="692"/>
        <v>5</v>
      </c>
      <c r="CE2711" s="246">
        <f t="shared" si="693"/>
        <v>0</v>
      </c>
      <c r="CF2711" s="276">
        <f t="shared" si="694"/>
        <v>0</v>
      </c>
      <c r="CG2711" s="277">
        <f t="shared" si="694"/>
        <v>0</v>
      </c>
      <c r="CH2711" s="277">
        <f t="shared" si="694"/>
        <v>0</v>
      </c>
      <c r="CI2711" s="278">
        <f t="shared" si="694"/>
        <v>0</v>
      </c>
      <c r="CJ2711" s="280">
        <f t="shared" si="695"/>
        <v>0</v>
      </c>
      <c r="CK2711" s="232">
        <f t="shared" si="696"/>
        <v>0</v>
      </c>
      <c r="CL2711" s="1"/>
    </row>
    <row r="2712" spans="1:90" ht="18" customHeight="1">
      <c r="A2712" s="1"/>
      <c r="B2712" s="1"/>
      <c r="C2712" s="314"/>
      <c r="D2712" s="287" t="str">
        <f t="shared" si="683"/>
        <v/>
      </c>
      <c r="E2712" s="449" t="str">
        <f t="shared" si="684"/>
        <v/>
      </c>
      <c r="F2712" s="450"/>
      <c r="G2712" s="451"/>
      <c r="H2712" s="452"/>
      <c r="I2712" s="453"/>
      <c r="J2712" s="453"/>
      <c r="K2712" s="453"/>
      <c r="L2712" s="453"/>
      <c r="M2712" s="454"/>
      <c r="N2712" s="455"/>
      <c r="O2712" s="456"/>
      <c r="P2712" s="456"/>
      <c r="Q2712" s="456"/>
      <c r="R2712" s="456"/>
      <c r="S2712" s="456"/>
      <c r="T2712" s="456"/>
      <c r="U2712" s="456"/>
      <c r="V2712" s="456"/>
      <c r="W2712" s="456"/>
      <c r="X2712" s="456"/>
      <c r="Y2712" s="456"/>
      <c r="Z2712" s="456"/>
      <c r="AA2712" s="456"/>
      <c r="AB2712" s="456"/>
      <c r="AC2712" s="456"/>
      <c r="AD2712" s="456"/>
      <c r="AE2712" s="457"/>
      <c r="AF2712" s="455"/>
      <c r="AG2712" s="456"/>
      <c r="AH2712" s="456"/>
      <c r="AI2712" s="456"/>
      <c r="AJ2712" s="456"/>
      <c r="AK2712" s="456"/>
      <c r="AL2712" s="456"/>
      <c r="AM2712" s="456"/>
      <c r="AN2712" s="457"/>
      <c r="AO2712" s="455"/>
      <c r="AP2712" s="456"/>
      <c r="AQ2712" s="456"/>
      <c r="AR2712" s="456"/>
      <c r="AS2712" s="456"/>
      <c r="AT2712" s="456"/>
      <c r="AU2712" s="456"/>
      <c r="AV2712" s="456"/>
      <c r="AW2712" s="456"/>
      <c r="AX2712" s="456"/>
      <c r="AY2712" s="456"/>
      <c r="AZ2712" s="456"/>
      <c r="BA2712" s="456"/>
      <c r="BB2712" s="456"/>
      <c r="BC2712" s="456"/>
      <c r="BD2712" s="456"/>
      <c r="BE2712" s="456"/>
      <c r="BF2712" s="456"/>
      <c r="BG2712" s="457"/>
      <c r="BH2712" s="458"/>
      <c r="BI2712" s="459"/>
      <c r="BJ2712" s="459"/>
      <c r="BK2712" s="459"/>
      <c r="BL2712" s="459"/>
      <c r="BM2712" s="460"/>
      <c r="BN2712" s="314"/>
      <c r="BO2712" s="314"/>
      <c r="BP2712" s="1"/>
      <c r="BQ2712" s="120">
        <f>IF($F$3="","",IF(N2712=$F$3,COUNTIF(BQ$23:BQ2711,"&gt;0")+1,0))</f>
        <v>0</v>
      </c>
      <c r="BR2712" s="1"/>
      <c r="BS2712" s="20" t="str">
        <f>IF($N2712="","",IF(VLOOKUP(VLOOKUP($N2712,IMPOSTAZIONI!$E$6:$I$13,5,FALSE),IMPOSTAZIONI!$B$25:$N$32,3,FALSE)=0,"",VLOOKUP(VLOOKUP($N2712,IMPOSTAZIONI!$E$6:$I$13,5,FALSE),IMPOSTAZIONI!$B$25:$N$32,3,FALSE)))</f>
        <v/>
      </c>
      <c r="BT2712" s="20" t="str">
        <f>IF($N2712="","",IF(VLOOKUP(VLOOKUP($N2712,IMPOSTAZIONI!$E$6:$I$13,5,FALSE),IMPOSTAZIONI!$B$25:$N$32,6,FALSE)=0,"",VLOOKUP(VLOOKUP($N2712,IMPOSTAZIONI!$E$6:$I$13,5,FALSE),IMPOSTAZIONI!$B$25:$N$32,6,FALSE)))</f>
        <v/>
      </c>
      <c r="BU2712" s="20" t="str">
        <f>IF($N2712="","",IF(VLOOKUP(VLOOKUP($N2712,IMPOSTAZIONI!$E$6:$I$13,5,FALSE),IMPOSTAZIONI!$B$25:$N$32,9,FALSE)=0,"",VLOOKUP(VLOOKUP($N2712,IMPOSTAZIONI!$E$6:$I$13,5,FALSE),IMPOSTAZIONI!$B$25:$N$32,9,FALSE)))</f>
        <v/>
      </c>
      <c r="BV2712" s="20" t="str">
        <f>IF($N2712="","",IF(VLOOKUP(VLOOKUP($N2712,IMPOSTAZIONI!$E$6:$I$13,5,FALSE),IMPOSTAZIONI!$B$25:$N$32,12,FALSE)=0,"",VLOOKUP(VLOOKUP($N2712,IMPOSTAZIONI!$E$6:$I$13,5,FALSE),IMPOSTAZIONI!$B$25:$N$32,12,FALSE)))</f>
        <v/>
      </c>
      <c r="BW2712" s="221" t="str">
        <f t="shared" si="685"/>
        <v/>
      </c>
      <c r="BX2712" s="221" t="str">
        <f t="shared" si="686"/>
        <v/>
      </c>
      <c r="BY2712" s="221">
        <f t="shared" si="687"/>
        <v>0</v>
      </c>
      <c r="BZ2712" s="231">
        <f t="shared" si="688"/>
        <v>0</v>
      </c>
      <c r="CA2712" s="246">
        <f t="shared" si="689"/>
        <v>0</v>
      </c>
      <c r="CB2712" s="246">
        <f t="shared" si="690"/>
        <v>0</v>
      </c>
      <c r="CC2712" s="246" t="str">
        <f t="shared" si="691"/>
        <v/>
      </c>
      <c r="CD2712" s="246">
        <f t="shared" si="692"/>
        <v>5</v>
      </c>
      <c r="CE2712" s="246">
        <f t="shared" si="693"/>
        <v>0</v>
      </c>
      <c r="CF2712" s="276">
        <f t="shared" si="694"/>
        <v>0</v>
      </c>
      <c r="CG2712" s="277">
        <f t="shared" si="694"/>
        <v>0</v>
      </c>
      <c r="CH2712" s="277">
        <f t="shared" si="694"/>
        <v>0</v>
      </c>
      <c r="CI2712" s="278">
        <f t="shared" si="694"/>
        <v>0</v>
      </c>
      <c r="CJ2712" s="280">
        <f t="shared" si="695"/>
        <v>0</v>
      </c>
      <c r="CK2712" s="232">
        <f t="shared" si="696"/>
        <v>0</v>
      </c>
      <c r="CL2712" s="1"/>
    </row>
    <row r="2713" spans="1:90" ht="18" customHeight="1">
      <c r="A2713" s="1"/>
      <c r="B2713" s="1"/>
      <c r="C2713" s="314"/>
      <c r="D2713" s="287" t="str">
        <f t="shared" si="683"/>
        <v/>
      </c>
      <c r="E2713" s="449" t="str">
        <f t="shared" si="684"/>
        <v/>
      </c>
      <c r="F2713" s="450"/>
      <c r="G2713" s="451"/>
      <c r="H2713" s="452"/>
      <c r="I2713" s="453"/>
      <c r="J2713" s="453"/>
      <c r="K2713" s="453"/>
      <c r="L2713" s="453"/>
      <c r="M2713" s="454"/>
      <c r="N2713" s="455"/>
      <c r="O2713" s="456"/>
      <c r="P2713" s="456"/>
      <c r="Q2713" s="456"/>
      <c r="R2713" s="456"/>
      <c r="S2713" s="456"/>
      <c r="T2713" s="456"/>
      <c r="U2713" s="456"/>
      <c r="V2713" s="456"/>
      <c r="W2713" s="456"/>
      <c r="X2713" s="456"/>
      <c r="Y2713" s="456"/>
      <c r="Z2713" s="456"/>
      <c r="AA2713" s="456"/>
      <c r="AB2713" s="456"/>
      <c r="AC2713" s="456"/>
      <c r="AD2713" s="456"/>
      <c r="AE2713" s="457"/>
      <c r="AF2713" s="455"/>
      <c r="AG2713" s="456"/>
      <c r="AH2713" s="456"/>
      <c r="AI2713" s="456"/>
      <c r="AJ2713" s="456"/>
      <c r="AK2713" s="456"/>
      <c r="AL2713" s="456"/>
      <c r="AM2713" s="456"/>
      <c r="AN2713" s="457"/>
      <c r="AO2713" s="455"/>
      <c r="AP2713" s="456"/>
      <c r="AQ2713" s="456"/>
      <c r="AR2713" s="456"/>
      <c r="AS2713" s="456"/>
      <c r="AT2713" s="456"/>
      <c r="AU2713" s="456"/>
      <c r="AV2713" s="456"/>
      <c r="AW2713" s="456"/>
      <c r="AX2713" s="456"/>
      <c r="AY2713" s="456"/>
      <c r="AZ2713" s="456"/>
      <c r="BA2713" s="456"/>
      <c r="BB2713" s="456"/>
      <c r="BC2713" s="456"/>
      <c r="BD2713" s="456"/>
      <c r="BE2713" s="456"/>
      <c r="BF2713" s="456"/>
      <c r="BG2713" s="457"/>
      <c r="BH2713" s="458"/>
      <c r="BI2713" s="459"/>
      <c r="BJ2713" s="459"/>
      <c r="BK2713" s="459"/>
      <c r="BL2713" s="459"/>
      <c r="BM2713" s="460"/>
      <c r="BN2713" s="314"/>
      <c r="BO2713" s="314"/>
      <c r="BP2713" s="1"/>
      <c r="BQ2713" s="120">
        <f>IF($F$3="","",IF(N2713=$F$3,COUNTIF(BQ$23:BQ2712,"&gt;0")+1,0))</f>
        <v>0</v>
      </c>
      <c r="BR2713" s="1"/>
      <c r="BS2713" s="20" t="str">
        <f>IF($N2713="","",IF(VLOOKUP(VLOOKUP($N2713,IMPOSTAZIONI!$E$6:$I$13,5,FALSE),IMPOSTAZIONI!$B$25:$N$32,3,FALSE)=0,"",VLOOKUP(VLOOKUP($N2713,IMPOSTAZIONI!$E$6:$I$13,5,FALSE),IMPOSTAZIONI!$B$25:$N$32,3,FALSE)))</f>
        <v/>
      </c>
      <c r="BT2713" s="20" t="str">
        <f>IF($N2713="","",IF(VLOOKUP(VLOOKUP($N2713,IMPOSTAZIONI!$E$6:$I$13,5,FALSE),IMPOSTAZIONI!$B$25:$N$32,6,FALSE)=0,"",VLOOKUP(VLOOKUP($N2713,IMPOSTAZIONI!$E$6:$I$13,5,FALSE),IMPOSTAZIONI!$B$25:$N$32,6,FALSE)))</f>
        <v/>
      </c>
      <c r="BU2713" s="20" t="str">
        <f>IF($N2713="","",IF(VLOOKUP(VLOOKUP($N2713,IMPOSTAZIONI!$E$6:$I$13,5,FALSE),IMPOSTAZIONI!$B$25:$N$32,9,FALSE)=0,"",VLOOKUP(VLOOKUP($N2713,IMPOSTAZIONI!$E$6:$I$13,5,FALSE),IMPOSTAZIONI!$B$25:$N$32,9,FALSE)))</f>
        <v/>
      </c>
      <c r="BV2713" s="20" t="str">
        <f>IF($N2713="","",IF(VLOOKUP(VLOOKUP($N2713,IMPOSTAZIONI!$E$6:$I$13,5,FALSE),IMPOSTAZIONI!$B$25:$N$32,12,FALSE)=0,"",VLOOKUP(VLOOKUP($N2713,IMPOSTAZIONI!$E$6:$I$13,5,FALSE),IMPOSTAZIONI!$B$25:$N$32,12,FALSE)))</f>
        <v/>
      </c>
      <c r="BW2713" s="221" t="str">
        <f t="shared" si="685"/>
        <v/>
      </c>
      <c r="BX2713" s="221" t="str">
        <f t="shared" si="686"/>
        <v/>
      </c>
      <c r="BY2713" s="221">
        <f t="shared" si="687"/>
        <v>0</v>
      </c>
      <c r="BZ2713" s="231">
        <f t="shared" si="688"/>
        <v>0</v>
      </c>
      <c r="CA2713" s="246">
        <f t="shared" si="689"/>
        <v>0</v>
      </c>
      <c r="CB2713" s="246">
        <f t="shared" si="690"/>
        <v>0</v>
      </c>
      <c r="CC2713" s="246" t="str">
        <f t="shared" si="691"/>
        <v/>
      </c>
      <c r="CD2713" s="246">
        <f t="shared" si="692"/>
        <v>5</v>
      </c>
      <c r="CE2713" s="246">
        <f t="shared" si="693"/>
        <v>0</v>
      </c>
      <c r="CF2713" s="276">
        <f t="shared" si="694"/>
        <v>0</v>
      </c>
      <c r="CG2713" s="277">
        <f t="shared" si="694"/>
        <v>0</v>
      </c>
      <c r="CH2713" s="277">
        <f t="shared" si="694"/>
        <v>0</v>
      </c>
      <c r="CI2713" s="278">
        <f t="shared" si="694"/>
        <v>0</v>
      </c>
      <c r="CJ2713" s="280">
        <f t="shared" si="695"/>
        <v>0</v>
      </c>
      <c r="CK2713" s="232">
        <f t="shared" si="696"/>
        <v>0</v>
      </c>
      <c r="CL2713" s="1"/>
    </row>
    <row r="2714" spans="1:90" ht="18" customHeight="1">
      <c r="A2714" s="1"/>
      <c r="B2714" s="1"/>
      <c r="C2714" s="314"/>
      <c r="D2714" s="287" t="str">
        <f t="shared" si="683"/>
        <v/>
      </c>
      <c r="E2714" s="449" t="str">
        <f t="shared" si="684"/>
        <v/>
      </c>
      <c r="F2714" s="450"/>
      <c r="G2714" s="451"/>
      <c r="H2714" s="452"/>
      <c r="I2714" s="453"/>
      <c r="J2714" s="453"/>
      <c r="K2714" s="453"/>
      <c r="L2714" s="453"/>
      <c r="M2714" s="454"/>
      <c r="N2714" s="455"/>
      <c r="O2714" s="456"/>
      <c r="P2714" s="456"/>
      <c r="Q2714" s="456"/>
      <c r="R2714" s="456"/>
      <c r="S2714" s="456"/>
      <c r="T2714" s="456"/>
      <c r="U2714" s="456"/>
      <c r="V2714" s="456"/>
      <c r="W2714" s="456"/>
      <c r="X2714" s="456"/>
      <c r="Y2714" s="456"/>
      <c r="Z2714" s="456"/>
      <c r="AA2714" s="456"/>
      <c r="AB2714" s="456"/>
      <c r="AC2714" s="456"/>
      <c r="AD2714" s="456"/>
      <c r="AE2714" s="457"/>
      <c r="AF2714" s="455"/>
      <c r="AG2714" s="456"/>
      <c r="AH2714" s="456"/>
      <c r="AI2714" s="456"/>
      <c r="AJ2714" s="456"/>
      <c r="AK2714" s="456"/>
      <c r="AL2714" s="456"/>
      <c r="AM2714" s="456"/>
      <c r="AN2714" s="457"/>
      <c r="AO2714" s="455"/>
      <c r="AP2714" s="456"/>
      <c r="AQ2714" s="456"/>
      <c r="AR2714" s="456"/>
      <c r="AS2714" s="456"/>
      <c r="AT2714" s="456"/>
      <c r="AU2714" s="456"/>
      <c r="AV2714" s="456"/>
      <c r="AW2714" s="456"/>
      <c r="AX2714" s="456"/>
      <c r="AY2714" s="456"/>
      <c r="AZ2714" s="456"/>
      <c r="BA2714" s="456"/>
      <c r="BB2714" s="456"/>
      <c r="BC2714" s="456"/>
      <c r="BD2714" s="456"/>
      <c r="BE2714" s="456"/>
      <c r="BF2714" s="456"/>
      <c r="BG2714" s="457"/>
      <c r="BH2714" s="458"/>
      <c r="BI2714" s="459"/>
      <c r="BJ2714" s="459"/>
      <c r="BK2714" s="459"/>
      <c r="BL2714" s="459"/>
      <c r="BM2714" s="460"/>
      <c r="BN2714" s="314"/>
      <c r="BO2714" s="314"/>
      <c r="BP2714" s="1"/>
      <c r="BQ2714" s="120">
        <f>IF($F$3="","",IF(N2714=$F$3,COUNTIF(BQ$23:BQ2713,"&gt;0")+1,0))</f>
        <v>0</v>
      </c>
      <c r="BR2714" s="1"/>
      <c r="BS2714" s="20" t="str">
        <f>IF($N2714="","",IF(VLOOKUP(VLOOKUP($N2714,IMPOSTAZIONI!$E$6:$I$13,5,FALSE),IMPOSTAZIONI!$B$25:$N$32,3,FALSE)=0,"",VLOOKUP(VLOOKUP($N2714,IMPOSTAZIONI!$E$6:$I$13,5,FALSE),IMPOSTAZIONI!$B$25:$N$32,3,FALSE)))</f>
        <v/>
      </c>
      <c r="BT2714" s="20" t="str">
        <f>IF($N2714="","",IF(VLOOKUP(VLOOKUP($N2714,IMPOSTAZIONI!$E$6:$I$13,5,FALSE),IMPOSTAZIONI!$B$25:$N$32,6,FALSE)=0,"",VLOOKUP(VLOOKUP($N2714,IMPOSTAZIONI!$E$6:$I$13,5,FALSE),IMPOSTAZIONI!$B$25:$N$32,6,FALSE)))</f>
        <v/>
      </c>
      <c r="BU2714" s="20" t="str">
        <f>IF($N2714="","",IF(VLOOKUP(VLOOKUP($N2714,IMPOSTAZIONI!$E$6:$I$13,5,FALSE),IMPOSTAZIONI!$B$25:$N$32,9,FALSE)=0,"",VLOOKUP(VLOOKUP($N2714,IMPOSTAZIONI!$E$6:$I$13,5,FALSE),IMPOSTAZIONI!$B$25:$N$32,9,FALSE)))</f>
        <v/>
      </c>
      <c r="BV2714" s="20" t="str">
        <f>IF($N2714="","",IF(VLOOKUP(VLOOKUP($N2714,IMPOSTAZIONI!$E$6:$I$13,5,FALSE),IMPOSTAZIONI!$B$25:$N$32,12,FALSE)=0,"",VLOOKUP(VLOOKUP($N2714,IMPOSTAZIONI!$E$6:$I$13,5,FALSE),IMPOSTAZIONI!$B$25:$N$32,12,FALSE)))</f>
        <v/>
      </c>
      <c r="BW2714" s="221" t="str">
        <f t="shared" si="685"/>
        <v/>
      </c>
      <c r="BX2714" s="221" t="str">
        <f t="shared" si="686"/>
        <v/>
      </c>
      <c r="BY2714" s="221">
        <f t="shared" si="687"/>
        <v>0</v>
      </c>
      <c r="BZ2714" s="231">
        <f t="shared" si="688"/>
        <v>0</v>
      </c>
      <c r="CA2714" s="246">
        <f t="shared" si="689"/>
        <v>0</v>
      </c>
      <c r="CB2714" s="246">
        <f t="shared" si="690"/>
        <v>0</v>
      </c>
      <c r="CC2714" s="246" t="str">
        <f t="shared" si="691"/>
        <v/>
      </c>
      <c r="CD2714" s="246">
        <f t="shared" si="692"/>
        <v>5</v>
      </c>
      <c r="CE2714" s="246">
        <f t="shared" si="693"/>
        <v>0</v>
      </c>
      <c r="CF2714" s="276">
        <f t="shared" si="694"/>
        <v>0</v>
      </c>
      <c r="CG2714" s="277">
        <f t="shared" si="694"/>
        <v>0</v>
      </c>
      <c r="CH2714" s="277">
        <f t="shared" si="694"/>
        <v>0</v>
      </c>
      <c r="CI2714" s="278">
        <f t="shared" si="694"/>
        <v>0</v>
      </c>
      <c r="CJ2714" s="280">
        <f t="shared" si="695"/>
        <v>0</v>
      </c>
      <c r="CK2714" s="232">
        <f t="shared" si="696"/>
        <v>0</v>
      </c>
      <c r="CL2714" s="1"/>
    </row>
    <row r="2715" spans="1:90" ht="18" customHeight="1">
      <c r="A2715" s="1"/>
      <c r="B2715" s="1"/>
      <c r="C2715" s="314"/>
      <c r="D2715" s="287" t="str">
        <f t="shared" si="683"/>
        <v/>
      </c>
      <c r="E2715" s="449" t="str">
        <f t="shared" si="684"/>
        <v/>
      </c>
      <c r="F2715" s="450"/>
      <c r="G2715" s="451"/>
      <c r="H2715" s="452"/>
      <c r="I2715" s="453"/>
      <c r="J2715" s="453"/>
      <c r="K2715" s="453"/>
      <c r="L2715" s="453"/>
      <c r="M2715" s="454"/>
      <c r="N2715" s="455"/>
      <c r="O2715" s="456"/>
      <c r="P2715" s="456"/>
      <c r="Q2715" s="456"/>
      <c r="R2715" s="456"/>
      <c r="S2715" s="456"/>
      <c r="T2715" s="456"/>
      <c r="U2715" s="456"/>
      <c r="V2715" s="456"/>
      <c r="W2715" s="456"/>
      <c r="X2715" s="456"/>
      <c r="Y2715" s="456"/>
      <c r="Z2715" s="456"/>
      <c r="AA2715" s="456"/>
      <c r="AB2715" s="456"/>
      <c r="AC2715" s="456"/>
      <c r="AD2715" s="456"/>
      <c r="AE2715" s="457"/>
      <c r="AF2715" s="455"/>
      <c r="AG2715" s="456"/>
      <c r="AH2715" s="456"/>
      <c r="AI2715" s="456"/>
      <c r="AJ2715" s="456"/>
      <c r="AK2715" s="456"/>
      <c r="AL2715" s="456"/>
      <c r="AM2715" s="456"/>
      <c r="AN2715" s="457"/>
      <c r="AO2715" s="455"/>
      <c r="AP2715" s="456"/>
      <c r="AQ2715" s="456"/>
      <c r="AR2715" s="456"/>
      <c r="AS2715" s="456"/>
      <c r="AT2715" s="456"/>
      <c r="AU2715" s="456"/>
      <c r="AV2715" s="456"/>
      <c r="AW2715" s="456"/>
      <c r="AX2715" s="456"/>
      <c r="AY2715" s="456"/>
      <c r="AZ2715" s="456"/>
      <c r="BA2715" s="456"/>
      <c r="BB2715" s="456"/>
      <c r="BC2715" s="456"/>
      <c r="BD2715" s="456"/>
      <c r="BE2715" s="456"/>
      <c r="BF2715" s="456"/>
      <c r="BG2715" s="457"/>
      <c r="BH2715" s="458"/>
      <c r="BI2715" s="459"/>
      <c r="BJ2715" s="459"/>
      <c r="BK2715" s="459"/>
      <c r="BL2715" s="459"/>
      <c r="BM2715" s="460"/>
      <c r="BN2715" s="314"/>
      <c r="BO2715" s="314"/>
      <c r="BP2715" s="1"/>
      <c r="BQ2715" s="120">
        <f>IF($F$3="","",IF(N2715=$F$3,COUNTIF(BQ$23:BQ2714,"&gt;0")+1,0))</f>
        <v>0</v>
      </c>
      <c r="BR2715" s="1"/>
      <c r="BS2715" s="20" t="str">
        <f>IF($N2715="","",IF(VLOOKUP(VLOOKUP($N2715,IMPOSTAZIONI!$E$6:$I$13,5,FALSE),IMPOSTAZIONI!$B$25:$N$32,3,FALSE)=0,"",VLOOKUP(VLOOKUP($N2715,IMPOSTAZIONI!$E$6:$I$13,5,FALSE),IMPOSTAZIONI!$B$25:$N$32,3,FALSE)))</f>
        <v/>
      </c>
      <c r="BT2715" s="20" t="str">
        <f>IF($N2715="","",IF(VLOOKUP(VLOOKUP($N2715,IMPOSTAZIONI!$E$6:$I$13,5,FALSE),IMPOSTAZIONI!$B$25:$N$32,6,FALSE)=0,"",VLOOKUP(VLOOKUP($N2715,IMPOSTAZIONI!$E$6:$I$13,5,FALSE),IMPOSTAZIONI!$B$25:$N$32,6,FALSE)))</f>
        <v/>
      </c>
      <c r="BU2715" s="20" t="str">
        <f>IF($N2715="","",IF(VLOOKUP(VLOOKUP($N2715,IMPOSTAZIONI!$E$6:$I$13,5,FALSE),IMPOSTAZIONI!$B$25:$N$32,9,FALSE)=0,"",VLOOKUP(VLOOKUP($N2715,IMPOSTAZIONI!$E$6:$I$13,5,FALSE),IMPOSTAZIONI!$B$25:$N$32,9,FALSE)))</f>
        <v/>
      </c>
      <c r="BV2715" s="20" t="str">
        <f>IF($N2715="","",IF(VLOOKUP(VLOOKUP($N2715,IMPOSTAZIONI!$E$6:$I$13,5,FALSE),IMPOSTAZIONI!$B$25:$N$32,12,FALSE)=0,"",VLOOKUP(VLOOKUP($N2715,IMPOSTAZIONI!$E$6:$I$13,5,FALSE),IMPOSTAZIONI!$B$25:$N$32,12,FALSE)))</f>
        <v/>
      </c>
      <c r="BW2715" s="221" t="str">
        <f t="shared" si="685"/>
        <v/>
      </c>
      <c r="BX2715" s="221" t="str">
        <f t="shared" si="686"/>
        <v/>
      </c>
      <c r="BY2715" s="221">
        <f t="shared" si="687"/>
        <v>0</v>
      </c>
      <c r="BZ2715" s="231">
        <f t="shared" si="688"/>
        <v>0</v>
      </c>
      <c r="CA2715" s="246">
        <f t="shared" si="689"/>
        <v>0</v>
      </c>
      <c r="CB2715" s="246">
        <f t="shared" si="690"/>
        <v>0</v>
      </c>
      <c r="CC2715" s="246" t="str">
        <f t="shared" si="691"/>
        <v/>
      </c>
      <c r="CD2715" s="246">
        <f t="shared" si="692"/>
        <v>5</v>
      </c>
      <c r="CE2715" s="246">
        <f t="shared" si="693"/>
        <v>0</v>
      </c>
      <c r="CF2715" s="276">
        <f t="shared" si="694"/>
        <v>0</v>
      </c>
      <c r="CG2715" s="277">
        <f t="shared" si="694"/>
        <v>0</v>
      </c>
      <c r="CH2715" s="277">
        <f t="shared" si="694"/>
        <v>0</v>
      </c>
      <c r="CI2715" s="278">
        <f t="shared" si="694"/>
        <v>0</v>
      </c>
      <c r="CJ2715" s="280">
        <f t="shared" si="695"/>
        <v>0</v>
      </c>
      <c r="CK2715" s="232">
        <f t="shared" si="696"/>
        <v>0</v>
      </c>
      <c r="CL2715" s="1"/>
    </row>
    <row r="2716" spans="1:90" ht="18" customHeight="1">
      <c r="A2716" s="1"/>
      <c r="B2716" s="1"/>
      <c r="C2716" s="314"/>
      <c r="D2716" s="287" t="str">
        <f t="shared" si="683"/>
        <v/>
      </c>
      <c r="E2716" s="449" t="str">
        <f t="shared" si="684"/>
        <v/>
      </c>
      <c r="F2716" s="450"/>
      <c r="G2716" s="451"/>
      <c r="H2716" s="452"/>
      <c r="I2716" s="453"/>
      <c r="J2716" s="453"/>
      <c r="K2716" s="453"/>
      <c r="L2716" s="453"/>
      <c r="M2716" s="454"/>
      <c r="N2716" s="455"/>
      <c r="O2716" s="456"/>
      <c r="P2716" s="456"/>
      <c r="Q2716" s="456"/>
      <c r="R2716" s="456"/>
      <c r="S2716" s="456"/>
      <c r="T2716" s="456"/>
      <c r="U2716" s="456"/>
      <c r="V2716" s="456"/>
      <c r="W2716" s="456"/>
      <c r="X2716" s="456"/>
      <c r="Y2716" s="456"/>
      <c r="Z2716" s="456"/>
      <c r="AA2716" s="456"/>
      <c r="AB2716" s="456"/>
      <c r="AC2716" s="456"/>
      <c r="AD2716" s="456"/>
      <c r="AE2716" s="457"/>
      <c r="AF2716" s="455"/>
      <c r="AG2716" s="456"/>
      <c r="AH2716" s="456"/>
      <c r="AI2716" s="456"/>
      <c r="AJ2716" s="456"/>
      <c r="AK2716" s="456"/>
      <c r="AL2716" s="456"/>
      <c r="AM2716" s="456"/>
      <c r="AN2716" s="457"/>
      <c r="AO2716" s="455"/>
      <c r="AP2716" s="456"/>
      <c r="AQ2716" s="456"/>
      <c r="AR2716" s="456"/>
      <c r="AS2716" s="456"/>
      <c r="AT2716" s="456"/>
      <c r="AU2716" s="456"/>
      <c r="AV2716" s="456"/>
      <c r="AW2716" s="456"/>
      <c r="AX2716" s="456"/>
      <c r="AY2716" s="456"/>
      <c r="AZ2716" s="456"/>
      <c r="BA2716" s="456"/>
      <c r="BB2716" s="456"/>
      <c r="BC2716" s="456"/>
      <c r="BD2716" s="456"/>
      <c r="BE2716" s="456"/>
      <c r="BF2716" s="456"/>
      <c r="BG2716" s="457"/>
      <c r="BH2716" s="458"/>
      <c r="BI2716" s="459"/>
      <c r="BJ2716" s="459"/>
      <c r="BK2716" s="459"/>
      <c r="BL2716" s="459"/>
      <c r="BM2716" s="460"/>
      <c r="BN2716" s="314"/>
      <c r="BO2716" s="314"/>
      <c r="BP2716" s="1"/>
      <c r="BQ2716" s="120">
        <f>IF($F$3="","",IF(N2716=$F$3,COUNTIF(BQ$23:BQ2715,"&gt;0")+1,0))</f>
        <v>0</v>
      </c>
      <c r="BR2716" s="1"/>
      <c r="BS2716" s="20" t="str">
        <f>IF($N2716="","",IF(VLOOKUP(VLOOKUP($N2716,IMPOSTAZIONI!$E$6:$I$13,5,FALSE),IMPOSTAZIONI!$B$25:$N$32,3,FALSE)=0,"",VLOOKUP(VLOOKUP($N2716,IMPOSTAZIONI!$E$6:$I$13,5,FALSE),IMPOSTAZIONI!$B$25:$N$32,3,FALSE)))</f>
        <v/>
      </c>
      <c r="BT2716" s="20" t="str">
        <f>IF($N2716="","",IF(VLOOKUP(VLOOKUP($N2716,IMPOSTAZIONI!$E$6:$I$13,5,FALSE),IMPOSTAZIONI!$B$25:$N$32,6,FALSE)=0,"",VLOOKUP(VLOOKUP($N2716,IMPOSTAZIONI!$E$6:$I$13,5,FALSE),IMPOSTAZIONI!$B$25:$N$32,6,FALSE)))</f>
        <v/>
      </c>
      <c r="BU2716" s="20" t="str">
        <f>IF($N2716="","",IF(VLOOKUP(VLOOKUP($N2716,IMPOSTAZIONI!$E$6:$I$13,5,FALSE),IMPOSTAZIONI!$B$25:$N$32,9,FALSE)=0,"",VLOOKUP(VLOOKUP($N2716,IMPOSTAZIONI!$E$6:$I$13,5,FALSE),IMPOSTAZIONI!$B$25:$N$32,9,FALSE)))</f>
        <v/>
      </c>
      <c r="BV2716" s="20" t="str">
        <f>IF($N2716="","",IF(VLOOKUP(VLOOKUP($N2716,IMPOSTAZIONI!$E$6:$I$13,5,FALSE),IMPOSTAZIONI!$B$25:$N$32,12,FALSE)=0,"",VLOOKUP(VLOOKUP($N2716,IMPOSTAZIONI!$E$6:$I$13,5,FALSE),IMPOSTAZIONI!$B$25:$N$32,12,FALSE)))</f>
        <v/>
      </c>
      <c r="BW2716" s="221" t="str">
        <f t="shared" si="685"/>
        <v/>
      </c>
      <c r="BX2716" s="221" t="str">
        <f t="shared" si="686"/>
        <v/>
      </c>
      <c r="BY2716" s="221">
        <f t="shared" si="687"/>
        <v>0</v>
      </c>
      <c r="BZ2716" s="231">
        <f t="shared" si="688"/>
        <v>0</v>
      </c>
      <c r="CA2716" s="246">
        <f t="shared" si="689"/>
        <v>0</v>
      </c>
      <c r="CB2716" s="246">
        <f t="shared" si="690"/>
        <v>0</v>
      </c>
      <c r="CC2716" s="246" t="str">
        <f t="shared" si="691"/>
        <v/>
      </c>
      <c r="CD2716" s="246">
        <f t="shared" si="692"/>
        <v>5</v>
      </c>
      <c r="CE2716" s="246">
        <f t="shared" si="693"/>
        <v>0</v>
      </c>
      <c r="CF2716" s="276">
        <f t="shared" si="694"/>
        <v>0</v>
      </c>
      <c r="CG2716" s="277">
        <f t="shared" si="694"/>
        <v>0</v>
      </c>
      <c r="CH2716" s="277">
        <f t="shared" si="694"/>
        <v>0</v>
      </c>
      <c r="CI2716" s="278">
        <f t="shared" si="694"/>
        <v>0</v>
      </c>
      <c r="CJ2716" s="280">
        <f t="shared" si="695"/>
        <v>0</v>
      </c>
      <c r="CK2716" s="232">
        <f t="shared" si="696"/>
        <v>0</v>
      </c>
      <c r="CL2716" s="1"/>
    </row>
    <row r="2717" spans="1:90" ht="18" customHeight="1">
      <c r="A2717" s="1"/>
      <c r="B2717" s="1"/>
      <c r="C2717" s="314"/>
      <c r="D2717" s="287" t="str">
        <f t="shared" si="683"/>
        <v/>
      </c>
      <c r="E2717" s="449" t="str">
        <f t="shared" si="684"/>
        <v/>
      </c>
      <c r="F2717" s="450"/>
      <c r="G2717" s="451"/>
      <c r="H2717" s="452"/>
      <c r="I2717" s="453"/>
      <c r="J2717" s="453"/>
      <c r="K2717" s="453"/>
      <c r="L2717" s="453"/>
      <c r="M2717" s="454"/>
      <c r="N2717" s="455"/>
      <c r="O2717" s="456"/>
      <c r="P2717" s="456"/>
      <c r="Q2717" s="456"/>
      <c r="R2717" s="456"/>
      <c r="S2717" s="456"/>
      <c r="T2717" s="456"/>
      <c r="U2717" s="456"/>
      <c r="V2717" s="456"/>
      <c r="W2717" s="456"/>
      <c r="X2717" s="456"/>
      <c r="Y2717" s="456"/>
      <c r="Z2717" s="456"/>
      <c r="AA2717" s="456"/>
      <c r="AB2717" s="456"/>
      <c r="AC2717" s="456"/>
      <c r="AD2717" s="456"/>
      <c r="AE2717" s="457"/>
      <c r="AF2717" s="455"/>
      <c r="AG2717" s="456"/>
      <c r="AH2717" s="456"/>
      <c r="AI2717" s="456"/>
      <c r="AJ2717" s="456"/>
      <c r="AK2717" s="456"/>
      <c r="AL2717" s="456"/>
      <c r="AM2717" s="456"/>
      <c r="AN2717" s="457"/>
      <c r="AO2717" s="455"/>
      <c r="AP2717" s="456"/>
      <c r="AQ2717" s="456"/>
      <c r="AR2717" s="456"/>
      <c r="AS2717" s="456"/>
      <c r="AT2717" s="456"/>
      <c r="AU2717" s="456"/>
      <c r="AV2717" s="456"/>
      <c r="AW2717" s="456"/>
      <c r="AX2717" s="456"/>
      <c r="AY2717" s="456"/>
      <c r="AZ2717" s="456"/>
      <c r="BA2717" s="456"/>
      <c r="BB2717" s="456"/>
      <c r="BC2717" s="456"/>
      <c r="BD2717" s="456"/>
      <c r="BE2717" s="456"/>
      <c r="BF2717" s="456"/>
      <c r="BG2717" s="457"/>
      <c r="BH2717" s="458"/>
      <c r="BI2717" s="459"/>
      <c r="BJ2717" s="459"/>
      <c r="BK2717" s="459"/>
      <c r="BL2717" s="459"/>
      <c r="BM2717" s="460"/>
      <c r="BN2717" s="314"/>
      <c r="BO2717" s="314"/>
      <c r="BP2717" s="1"/>
      <c r="BQ2717" s="120">
        <f>IF($F$3="","",IF(N2717=$F$3,COUNTIF(BQ$23:BQ2716,"&gt;0")+1,0))</f>
        <v>0</v>
      </c>
      <c r="BR2717" s="1"/>
      <c r="BS2717" s="20" t="str">
        <f>IF($N2717="","",IF(VLOOKUP(VLOOKUP($N2717,IMPOSTAZIONI!$E$6:$I$13,5,FALSE),IMPOSTAZIONI!$B$25:$N$32,3,FALSE)=0,"",VLOOKUP(VLOOKUP($N2717,IMPOSTAZIONI!$E$6:$I$13,5,FALSE),IMPOSTAZIONI!$B$25:$N$32,3,FALSE)))</f>
        <v/>
      </c>
      <c r="BT2717" s="20" t="str">
        <f>IF($N2717="","",IF(VLOOKUP(VLOOKUP($N2717,IMPOSTAZIONI!$E$6:$I$13,5,FALSE),IMPOSTAZIONI!$B$25:$N$32,6,FALSE)=0,"",VLOOKUP(VLOOKUP($N2717,IMPOSTAZIONI!$E$6:$I$13,5,FALSE),IMPOSTAZIONI!$B$25:$N$32,6,FALSE)))</f>
        <v/>
      </c>
      <c r="BU2717" s="20" t="str">
        <f>IF($N2717="","",IF(VLOOKUP(VLOOKUP($N2717,IMPOSTAZIONI!$E$6:$I$13,5,FALSE),IMPOSTAZIONI!$B$25:$N$32,9,FALSE)=0,"",VLOOKUP(VLOOKUP($N2717,IMPOSTAZIONI!$E$6:$I$13,5,FALSE),IMPOSTAZIONI!$B$25:$N$32,9,FALSE)))</f>
        <v/>
      </c>
      <c r="BV2717" s="20" t="str">
        <f>IF($N2717="","",IF(VLOOKUP(VLOOKUP($N2717,IMPOSTAZIONI!$E$6:$I$13,5,FALSE),IMPOSTAZIONI!$B$25:$N$32,12,FALSE)=0,"",VLOOKUP(VLOOKUP($N2717,IMPOSTAZIONI!$E$6:$I$13,5,FALSE),IMPOSTAZIONI!$B$25:$N$32,12,FALSE)))</f>
        <v/>
      </c>
      <c r="BW2717" s="221" t="str">
        <f t="shared" si="685"/>
        <v/>
      </c>
      <c r="BX2717" s="221" t="str">
        <f t="shared" si="686"/>
        <v/>
      </c>
      <c r="BY2717" s="221">
        <f t="shared" si="687"/>
        <v>0</v>
      </c>
      <c r="BZ2717" s="231">
        <f t="shared" si="688"/>
        <v>0</v>
      </c>
      <c r="CA2717" s="246">
        <f t="shared" si="689"/>
        <v>0</v>
      </c>
      <c r="CB2717" s="246">
        <f t="shared" si="690"/>
        <v>0</v>
      </c>
      <c r="CC2717" s="246" t="str">
        <f t="shared" si="691"/>
        <v/>
      </c>
      <c r="CD2717" s="246">
        <f t="shared" si="692"/>
        <v>5</v>
      </c>
      <c r="CE2717" s="246">
        <f t="shared" si="693"/>
        <v>0</v>
      </c>
      <c r="CF2717" s="276">
        <f t="shared" si="694"/>
        <v>0</v>
      </c>
      <c r="CG2717" s="277">
        <f t="shared" si="694"/>
        <v>0</v>
      </c>
      <c r="CH2717" s="277">
        <f t="shared" si="694"/>
        <v>0</v>
      </c>
      <c r="CI2717" s="278">
        <f t="shared" si="694"/>
        <v>0</v>
      </c>
      <c r="CJ2717" s="280">
        <f t="shared" si="695"/>
        <v>0</v>
      </c>
      <c r="CK2717" s="232">
        <f t="shared" si="696"/>
        <v>0</v>
      </c>
      <c r="CL2717" s="1"/>
    </row>
    <row r="2718" spans="1:90" ht="18" customHeight="1">
      <c r="A2718" s="1"/>
      <c r="B2718" s="1"/>
      <c r="C2718" s="314"/>
      <c r="D2718" s="287" t="str">
        <f t="shared" si="683"/>
        <v/>
      </c>
      <c r="E2718" s="449" t="str">
        <f t="shared" si="684"/>
        <v/>
      </c>
      <c r="F2718" s="450"/>
      <c r="G2718" s="451"/>
      <c r="H2718" s="452"/>
      <c r="I2718" s="453"/>
      <c r="J2718" s="453"/>
      <c r="K2718" s="453"/>
      <c r="L2718" s="453"/>
      <c r="M2718" s="454"/>
      <c r="N2718" s="455"/>
      <c r="O2718" s="456"/>
      <c r="P2718" s="456"/>
      <c r="Q2718" s="456"/>
      <c r="R2718" s="456"/>
      <c r="S2718" s="456"/>
      <c r="T2718" s="456"/>
      <c r="U2718" s="456"/>
      <c r="V2718" s="456"/>
      <c r="W2718" s="456"/>
      <c r="X2718" s="456"/>
      <c r="Y2718" s="456"/>
      <c r="Z2718" s="456"/>
      <c r="AA2718" s="456"/>
      <c r="AB2718" s="456"/>
      <c r="AC2718" s="456"/>
      <c r="AD2718" s="456"/>
      <c r="AE2718" s="457"/>
      <c r="AF2718" s="455"/>
      <c r="AG2718" s="456"/>
      <c r="AH2718" s="456"/>
      <c r="AI2718" s="456"/>
      <c r="AJ2718" s="456"/>
      <c r="AK2718" s="456"/>
      <c r="AL2718" s="456"/>
      <c r="AM2718" s="456"/>
      <c r="AN2718" s="457"/>
      <c r="AO2718" s="455"/>
      <c r="AP2718" s="456"/>
      <c r="AQ2718" s="456"/>
      <c r="AR2718" s="456"/>
      <c r="AS2718" s="456"/>
      <c r="AT2718" s="456"/>
      <c r="AU2718" s="456"/>
      <c r="AV2718" s="456"/>
      <c r="AW2718" s="456"/>
      <c r="AX2718" s="456"/>
      <c r="AY2718" s="456"/>
      <c r="AZ2718" s="456"/>
      <c r="BA2718" s="456"/>
      <c r="BB2718" s="456"/>
      <c r="BC2718" s="456"/>
      <c r="BD2718" s="456"/>
      <c r="BE2718" s="456"/>
      <c r="BF2718" s="456"/>
      <c r="BG2718" s="457"/>
      <c r="BH2718" s="458"/>
      <c r="BI2718" s="459"/>
      <c r="BJ2718" s="459"/>
      <c r="BK2718" s="459"/>
      <c r="BL2718" s="459"/>
      <c r="BM2718" s="460"/>
      <c r="BN2718" s="314"/>
      <c r="BO2718" s="314"/>
      <c r="BP2718" s="1"/>
      <c r="BQ2718" s="120">
        <f>IF($F$3="","",IF(N2718=$F$3,COUNTIF(BQ$23:BQ2717,"&gt;0")+1,0))</f>
        <v>0</v>
      </c>
      <c r="BR2718" s="1"/>
      <c r="BS2718" s="20" t="str">
        <f>IF($N2718="","",IF(VLOOKUP(VLOOKUP($N2718,IMPOSTAZIONI!$E$6:$I$13,5,FALSE),IMPOSTAZIONI!$B$25:$N$32,3,FALSE)=0,"",VLOOKUP(VLOOKUP($N2718,IMPOSTAZIONI!$E$6:$I$13,5,FALSE),IMPOSTAZIONI!$B$25:$N$32,3,FALSE)))</f>
        <v/>
      </c>
      <c r="BT2718" s="20" t="str">
        <f>IF($N2718="","",IF(VLOOKUP(VLOOKUP($N2718,IMPOSTAZIONI!$E$6:$I$13,5,FALSE),IMPOSTAZIONI!$B$25:$N$32,6,FALSE)=0,"",VLOOKUP(VLOOKUP($N2718,IMPOSTAZIONI!$E$6:$I$13,5,FALSE),IMPOSTAZIONI!$B$25:$N$32,6,FALSE)))</f>
        <v/>
      </c>
      <c r="BU2718" s="20" t="str">
        <f>IF($N2718="","",IF(VLOOKUP(VLOOKUP($N2718,IMPOSTAZIONI!$E$6:$I$13,5,FALSE),IMPOSTAZIONI!$B$25:$N$32,9,FALSE)=0,"",VLOOKUP(VLOOKUP($N2718,IMPOSTAZIONI!$E$6:$I$13,5,FALSE),IMPOSTAZIONI!$B$25:$N$32,9,FALSE)))</f>
        <v/>
      </c>
      <c r="BV2718" s="20" t="str">
        <f>IF($N2718="","",IF(VLOOKUP(VLOOKUP($N2718,IMPOSTAZIONI!$E$6:$I$13,5,FALSE),IMPOSTAZIONI!$B$25:$N$32,12,FALSE)=0,"",VLOOKUP(VLOOKUP($N2718,IMPOSTAZIONI!$E$6:$I$13,5,FALSE),IMPOSTAZIONI!$B$25:$N$32,12,FALSE)))</f>
        <v/>
      </c>
      <c r="BW2718" s="221" t="str">
        <f t="shared" si="685"/>
        <v/>
      </c>
      <c r="BX2718" s="221" t="str">
        <f t="shared" si="686"/>
        <v/>
      </c>
      <c r="BY2718" s="221">
        <f t="shared" si="687"/>
        <v>0</v>
      </c>
      <c r="BZ2718" s="231">
        <f t="shared" si="688"/>
        <v>0</v>
      </c>
      <c r="CA2718" s="246">
        <f t="shared" si="689"/>
        <v>0</v>
      </c>
      <c r="CB2718" s="246">
        <f t="shared" si="690"/>
        <v>0</v>
      </c>
      <c r="CC2718" s="246" t="str">
        <f t="shared" si="691"/>
        <v/>
      </c>
      <c r="CD2718" s="246">
        <f t="shared" si="692"/>
        <v>5</v>
      </c>
      <c r="CE2718" s="246">
        <f t="shared" si="693"/>
        <v>0</v>
      </c>
      <c r="CF2718" s="276">
        <f t="shared" si="694"/>
        <v>0</v>
      </c>
      <c r="CG2718" s="277">
        <f t="shared" si="694"/>
        <v>0</v>
      </c>
      <c r="CH2718" s="277">
        <f t="shared" si="694"/>
        <v>0</v>
      </c>
      <c r="CI2718" s="278">
        <f t="shared" si="694"/>
        <v>0</v>
      </c>
      <c r="CJ2718" s="280">
        <f t="shared" si="695"/>
        <v>0</v>
      </c>
      <c r="CK2718" s="232">
        <f t="shared" si="696"/>
        <v>0</v>
      </c>
      <c r="CL2718" s="1"/>
    </row>
    <row r="2719" spans="1:90" ht="18" customHeight="1">
      <c r="A2719" s="1"/>
      <c r="B2719" s="1"/>
      <c r="C2719" s="314"/>
      <c r="D2719" s="287" t="str">
        <f t="shared" si="683"/>
        <v/>
      </c>
      <c r="E2719" s="449" t="str">
        <f t="shared" si="684"/>
        <v/>
      </c>
      <c r="F2719" s="450"/>
      <c r="G2719" s="451"/>
      <c r="H2719" s="452"/>
      <c r="I2719" s="453"/>
      <c r="J2719" s="453"/>
      <c r="K2719" s="453"/>
      <c r="L2719" s="453"/>
      <c r="M2719" s="454"/>
      <c r="N2719" s="455"/>
      <c r="O2719" s="456"/>
      <c r="P2719" s="456"/>
      <c r="Q2719" s="456"/>
      <c r="R2719" s="456"/>
      <c r="S2719" s="456"/>
      <c r="T2719" s="456"/>
      <c r="U2719" s="456"/>
      <c r="V2719" s="456"/>
      <c r="W2719" s="456"/>
      <c r="X2719" s="456"/>
      <c r="Y2719" s="456"/>
      <c r="Z2719" s="456"/>
      <c r="AA2719" s="456"/>
      <c r="AB2719" s="456"/>
      <c r="AC2719" s="456"/>
      <c r="AD2719" s="456"/>
      <c r="AE2719" s="457"/>
      <c r="AF2719" s="455"/>
      <c r="AG2719" s="456"/>
      <c r="AH2719" s="456"/>
      <c r="AI2719" s="456"/>
      <c r="AJ2719" s="456"/>
      <c r="AK2719" s="456"/>
      <c r="AL2719" s="456"/>
      <c r="AM2719" s="456"/>
      <c r="AN2719" s="457"/>
      <c r="AO2719" s="455"/>
      <c r="AP2719" s="456"/>
      <c r="AQ2719" s="456"/>
      <c r="AR2719" s="456"/>
      <c r="AS2719" s="456"/>
      <c r="AT2719" s="456"/>
      <c r="AU2719" s="456"/>
      <c r="AV2719" s="456"/>
      <c r="AW2719" s="456"/>
      <c r="AX2719" s="456"/>
      <c r="AY2719" s="456"/>
      <c r="AZ2719" s="456"/>
      <c r="BA2719" s="456"/>
      <c r="BB2719" s="456"/>
      <c r="BC2719" s="456"/>
      <c r="BD2719" s="456"/>
      <c r="BE2719" s="456"/>
      <c r="BF2719" s="456"/>
      <c r="BG2719" s="457"/>
      <c r="BH2719" s="458"/>
      <c r="BI2719" s="459"/>
      <c r="BJ2719" s="459"/>
      <c r="BK2719" s="459"/>
      <c r="BL2719" s="459"/>
      <c r="BM2719" s="460"/>
      <c r="BN2719" s="314"/>
      <c r="BO2719" s="314"/>
      <c r="BP2719" s="1"/>
      <c r="BQ2719" s="120">
        <f>IF($F$3="","",IF(N2719=$F$3,COUNTIF(BQ$23:BQ2718,"&gt;0")+1,0))</f>
        <v>0</v>
      </c>
      <c r="BR2719" s="1"/>
      <c r="BS2719" s="20" t="str">
        <f>IF($N2719="","",IF(VLOOKUP(VLOOKUP($N2719,IMPOSTAZIONI!$E$6:$I$13,5,FALSE),IMPOSTAZIONI!$B$25:$N$32,3,FALSE)=0,"",VLOOKUP(VLOOKUP($N2719,IMPOSTAZIONI!$E$6:$I$13,5,FALSE),IMPOSTAZIONI!$B$25:$N$32,3,FALSE)))</f>
        <v/>
      </c>
      <c r="BT2719" s="20" t="str">
        <f>IF($N2719="","",IF(VLOOKUP(VLOOKUP($N2719,IMPOSTAZIONI!$E$6:$I$13,5,FALSE),IMPOSTAZIONI!$B$25:$N$32,6,FALSE)=0,"",VLOOKUP(VLOOKUP($N2719,IMPOSTAZIONI!$E$6:$I$13,5,FALSE),IMPOSTAZIONI!$B$25:$N$32,6,FALSE)))</f>
        <v/>
      </c>
      <c r="BU2719" s="20" t="str">
        <f>IF($N2719="","",IF(VLOOKUP(VLOOKUP($N2719,IMPOSTAZIONI!$E$6:$I$13,5,FALSE),IMPOSTAZIONI!$B$25:$N$32,9,FALSE)=0,"",VLOOKUP(VLOOKUP($N2719,IMPOSTAZIONI!$E$6:$I$13,5,FALSE),IMPOSTAZIONI!$B$25:$N$32,9,FALSE)))</f>
        <v/>
      </c>
      <c r="BV2719" s="20" t="str">
        <f>IF($N2719="","",IF(VLOOKUP(VLOOKUP($N2719,IMPOSTAZIONI!$E$6:$I$13,5,FALSE),IMPOSTAZIONI!$B$25:$N$32,12,FALSE)=0,"",VLOOKUP(VLOOKUP($N2719,IMPOSTAZIONI!$E$6:$I$13,5,FALSE),IMPOSTAZIONI!$B$25:$N$32,12,FALSE)))</f>
        <v/>
      </c>
      <c r="BW2719" s="221" t="str">
        <f t="shared" si="685"/>
        <v/>
      </c>
      <c r="BX2719" s="221" t="str">
        <f t="shared" si="686"/>
        <v/>
      </c>
      <c r="BY2719" s="221">
        <f t="shared" si="687"/>
        <v>0</v>
      </c>
      <c r="BZ2719" s="231">
        <f t="shared" si="688"/>
        <v>0</v>
      </c>
      <c r="CA2719" s="246">
        <f t="shared" si="689"/>
        <v>0</v>
      </c>
      <c r="CB2719" s="246">
        <f t="shared" si="690"/>
        <v>0</v>
      </c>
      <c r="CC2719" s="246" t="str">
        <f t="shared" si="691"/>
        <v/>
      </c>
      <c r="CD2719" s="246">
        <f t="shared" si="692"/>
        <v>5</v>
      </c>
      <c r="CE2719" s="246">
        <f t="shared" si="693"/>
        <v>0</v>
      </c>
      <c r="CF2719" s="276">
        <f t="shared" si="694"/>
        <v>0</v>
      </c>
      <c r="CG2719" s="277">
        <f t="shared" si="694"/>
        <v>0</v>
      </c>
      <c r="CH2719" s="277">
        <f t="shared" si="694"/>
        <v>0</v>
      </c>
      <c r="CI2719" s="278">
        <f t="shared" si="694"/>
        <v>0</v>
      </c>
      <c r="CJ2719" s="280">
        <f t="shared" si="695"/>
        <v>0</v>
      </c>
      <c r="CK2719" s="232">
        <f t="shared" si="696"/>
        <v>0</v>
      </c>
      <c r="CL2719" s="1"/>
    </row>
    <row r="2720" spans="1:90" ht="18" customHeight="1">
      <c r="A2720" s="1"/>
      <c r="B2720" s="1"/>
      <c r="C2720" s="314"/>
      <c r="D2720" s="287" t="str">
        <f t="shared" si="683"/>
        <v/>
      </c>
      <c r="E2720" s="449" t="str">
        <f t="shared" si="684"/>
        <v/>
      </c>
      <c r="F2720" s="450"/>
      <c r="G2720" s="451"/>
      <c r="H2720" s="452"/>
      <c r="I2720" s="453"/>
      <c r="J2720" s="453"/>
      <c r="K2720" s="453"/>
      <c r="L2720" s="453"/>
      <c r="M2720" s="454"/>
      <c r="N2720" s="455"/>
      <c r="O2720" s="456"/>
      <c r="P2720" s="456"/>
      <c r="Q2720" s="456"/>
      <c r="R2720" s="456"/>
      <c r="S2720" s="456"/>
      <c r="T2720" s="456"/>
      <c r="U2720" s="456"/>
      <c r="V2720" s="456"/>
      <c r="W2720" s="456"/>
      <c r="X2720" s="456"/>
      <c r="Y2720" s="456"/>
      <c r="Z2720" s="456"/>
      <c r="AA2720" s="456"/>
      <c r="AB2720" s="456"/>
      <c r="AC2720" s="456"/>
      <c r="AD2720" s="456"/>
      <c r="AE2720" s="457"/>
      <c r="AF2720" s="455"/>
      <c r="AG2720" s="456"/>
      <c r="AH2720" s="456"/>
      <c r="AI2720" s="456"/>
      <c r="AJ2720" s="456"/>
      <c r="AK2720" s="456"/>
      <c r="AL2720" s="456"/>
      <c r="AM2720" s="456"/>
      <c r="AN2720" s="457"/>
      <c r="AO2720" s="455"/>
      <c r="AP2720" s="456"/>
      <c r="AQ2720" s="456"/>
      <c r="AR2720" s="456"/>
      <c r="AS2720" s="456"/>
      <c r="AT2720" s="456"/>
      <c r="AU2720" s="456"/>
      <c r="AV2720" s="456"/>
      <c r="AW2720" s="456"/>
      <c r="AX2720" s="456"/>
      <c r="AY2720" s="456"/>
      <c r="AZ2720" s="456"/>
      <c r="BA2720" s="456"/>
      <c r="BB2720" s="456"/>
      <c r="BC2720" s="456"/>
      <c r="BD2720" s="456"/>
      <c r="BE2720" s="456"/>
      <c r="BF2720" s="456"/>
      <c r="BG2720" s="457"/>
      <c r="BH2720" s="458"/>
      <c r="BI2720" s="459"/>
      <c r="BJ2720" s="459"/>
      <c r="BK2720" s="459"/>
      <c r="BL2720" s="459"/>
      <c r="BM2720" s="460"/>
      <c r="BN2720" s="314"/>
      <c r="BO2720" s="314"/>
      <c r="BP2720" s="1"/>
      <c r="BQ2720" s="120">
        <f>IF($F$3="","",IF(N2720=$F$3,COUNTIF(BQ$23:BQ2719,"&gt;0")+1,0))</f>
        <v>0</v>
      </c>
      <c r="BR2720" s="1"/>
      <c r="BS2720" s="20" t="str">
        <f>IF($N2720="","",IF(VLOOKUP(VLOOKUP($N2720,IMPOSTAZIONI!$E$6:$I$13,5,FALSE),IMPOSTAZIONI!$B$25:$N$32,3,FALSE)=0,"",VLOOKUP(VLOOKUP($N2720,IMPOSTAZIONI!$E$6:$I$13,5,FALSE),IMPOSTAZIONI!$B$25:$N$32,3,FALSE)))</f>
        <v/>
      </c>
      <c r="BT2720" s="20" t="str">
        <f>IF($N2720="","",IF(VLOOKUP(VLOOKUP($N2720,IMPOSTAZIONI!$E$6:$I$13,5,FALSE),IMPOSTAZIONI!$B$25:$N$32,6,FALSE)=0,"",VLOOKUP(VLOOKUP($N2720,IMPOSTAZIONI!$E$6:$I$13,5,FALSE),IMPOSTAZIONI!$B$25:$N$32,6,FALSE)))</f>
        <v/>
      </c>
      <c r="BU2720" s="20" t="str">
        <f>IF($N2720="","",IF(VLOOKUP(VLOOKUP($N2720,IMPOSTAZIONI!$E$6:$I$13,5,FALSE),IMPOSTAZIONI!$B$25:$N$32,9,FALSE)=0,"",VLOOKUP(VLOOKUP($N2720,IMPOSTAZIONI!$E$6:$I$13,5,FALSE),IMPOSTAZIONI!$B$25:$N$32,9,FALSE)))</f>
        <v/>
      </c>
      <c r="BV2720" s="20" t="str">
        <f>IF($N2720="","",IF(VLOOKUP(VLOOKUP($N2720,IMPOSTAZIONI!$E$6:$I$13,5,FALSE),IMPOSTAZIONI!$B$25:$N$32,12,FALSE)=0,"",VLOOKUP(VLOOKUP($N2720,IMPOSTAZIONI!$E$6:$I$13,5,FALSE),IMPOSTAZIONI!$B$25:$N$32,12,FALSE)))</f>
        <v/>
      </c>
      <c r="BW2720" s="221" t="str">
        <f t="shared" si="685"/>
        <v/>
      </c>
      <c r="BX2720" s="221" t="str">
        <f t="shared" si="686"/>
        <v/>
      </c>
      <c r="BY2720" s="221">
        <f t="shared" si="687"/>
        <v>0</v>
      </c>
      <c r="BZ2720" s="231">
        <f t="shared" si="688"/>
        <v>0</v>
      </c>
      <c r="CA2720" s="246">
        <f t="shared" si="689"/>
        <v>0</v>
      </c>
      <c r="CB2720" s="246">
        <f t="shared" si="690"/>
        <v>0</v>
      </c>
      <c r="CC2720" s="246" t="str">
        <f t="shared" si="691"/>
        <v/>
      </c>
      <c r="CD2720" s="246">
        <f t="shared" si="692"/>
        <v>5</v>
      </c>
      <c r="CE2720" s="246">
        <f t="shared" si="693"/>
        <v>0</v>
      </c>
      <c r="CF2720" s="276">
        <f t="shared" si="694"/>
        <v>0</v>
      </c>
      <c r="CG2720" s="277">
        <f t="shared" si="694"/>
        <v>0</v>
      </c>
      <c r="CH2720" s="277">
        <f t="shared" si="694"/>
        <v>0</v>
      </c>
      <c r="CI2720" s="278">
        <f t="shared" si="694"/>
        <v>0</v>
      </c>
      <c r="CJ2720" s="280">
        <f t="shared" si="695"/>
        <v>0</v>
      </c>
      <c r="CK2720" s="232">
        <f t="shared" si="696"/>
        <v>0</v>
      </c>
      <c r="CL2720" s="1"/>
    </row>
    <row r="2721" spans="1:90" ht="18" customHeight="1">
      <c r="A2721" s="1"/>
      <c r="B2721" s="1"/>
      <c r="C2721" s="314"/>
      <c r="D2721" s="287" t="str">
        <f t="shared" si="683"/>
        <v/>
      </c>
      <c r="E2721" s="449" t="str">
        <f t="shared" si="684"/>
        <v/>
      </c>
      <c r="F2721" s="450"/>
      <c r="G2721" s="451"/>
      <c r="H2721" s="452"/>
      <c r="I2721" s="453"/>
      <c r="J2721" s="453"/>
      <c r="K2721" s="453"/>
      <c r="L2721" s="453"/>
      <c r="M2721" s="454"/>
      <c r="N2721" s="455"/>
      <c r="O2721" s="456"/>
      <c r="P2721" s="456"/>
      <c r="Q2721" s="456"/>
      <c r="R2721" s="456"/>
      <c r="S2721" s="456"/>
      <c r="T2721" s="456"/>
      <c r="U2721" s="456"/>
      <c r="V2721" s="456"/>
      <c r="W2721" s="456"/>
      <c r="X2721" s="456"/>
      <c r="Y2721" s="456"/>
      <c r="Z2721" s="456"/>
      <c r="AA2721" s="456"/>
      <c r="AB2721" s="456"/>
      <c r="AC2721" s="456"/>
      <c r="AD2721" s="456"/>
      <c r="AE2721" s="457"/>
      <c r="AF2721" s="455"/>
      <c r="AG2721" s="456"/>
      <c r="AH2721" s="456"/>
      <c r="AI2721" s="456"/>
      <c r="AJ2721" s="456"/>
      <c r="AK2721" s="456"/>
      <c r="AL2721" s="456"/>
      <c r="AM2721" s="456"/>
      <c r="AN2721" s="457"/>
      <c r="AO2721" s="455"/>
      <c r="AP2721" s="456"/>
      <c r="AQ2721" s="456"/>
      <c r="AR2721" s="456"/>
      <c r="AS2721" s="456"/>
      <c r="AT2721" s="456"/>
      <c r="AU2721" s="456"/>
      <c r="AV2721" s="456"/>
      <c r="AW2721" s="456"/>
      <c r="AX2721" s="456"/>
      <c r="AY2721" s="456"/>
      <c r="AZ2721" s="456"/>
      <c r="BA2721" s="456"/>
      <c r="BB2721" s="456"/>
      <c r="BC2721" s="456"/>
      <c r="BD2721" s="456"/>
      <c r="BE2721" s="456"/>
      <c r="BF2721" s="456"/>
      <c r="BG2721" s="457"/>
      <c r="BH2721" s="458"/>
      <c r="BI2721" s="459"/>
      <c r="BJ2721" s="459"/>
      <c r="BK2721" s="459"/>
      <c r="BL2721" s="459"/>
      <c r="BM2721" s="460"/>
      <c r="BN2721" s="314"/>
      <c r="BO2721" s="314"/>
      <c r="BP2721" s="1"/>
      <c r="BQ2721" s="120">
        <f>IF($F$3="","",IF(N2721=$F$3,COUNTIF(BQ$23:BQ2720,"&gt;0")+1,0))</f>
        <v>0</v>
      </c>
      <c r="BR2721" s="1"/>
      <c r="BS2721" s="20" t="str">
        <f>IF($N2721="","",IF(VLOOKUP(VLOOKUP($N2721,IMPOSTAZIONI!$E$6:$I$13,5,FALSE),IMPOSTAZIONI!$B$25:$N$32,3,FALSE)=0,"",VLOOKUP(VLOOKUP($N2721,IMPOSTAZIONI!$E$6:$I$13,5,FALSE),IMPOSTAZIONI!$B$25:$N$32,3,FALSE)))</f>
        <v/>
      </c>
      <c r="BT2721" s="20" t="str">
        <f>IF($N2721="","",IF(VLOOKUP(VLOOKUP($N2721,IMPOSTAZIONI!$E$6:$I$13,5,FALSE),IMPOSTAZIONI!$B$25:$N$32,6,FALSE)=0,"",VLOOKUP(VLOOKUP($N2721,IMPOSTAZIONI!$E$6:$I$13,5,FALSE),IMPOSTAZIONI!$B$25:$N$32,6,FALSE)))</f>
        <v/>
      </c>
      <c r="BU2721" s="20" t="str">
        <f>IF($N2721="","",IF(VLOOKUP(VLOOKUP($N2721,IMPOSTAZIONI!$E$6:$I$13,5,FALSE),IMPOSTAZIONI!$B$25:$N$32,9,FALSE)=0,"",VLOOKUP(VLOOKUP($N2721,IMPOSTAZIONI!$E$6:$I$13,5,FALSE),IMPOSTAZIONI!$B$25:$N$32,9,FALSE)))</f>
        <v/>
      </c>
      <c r="BV2721" s="20" t="str">
        <f>IF($N2721="","",IF(VLOOKUP(VLOOKUP($N2721,IMPOSTAZIONI!$E$6:$I$13,5,FALSE),IMPOSTAZIONI!$B$25:$N$32,12,FALSE)=0,"",VLOOKUP(VLOOKUP($N2721,IMPOSTAZIONI!$E$6:$I$13,5,FALSE),IMPOSTAZIONI!$B$25:$N$32,12,FALSE)))</f>
        <v/>
      </c>
      <c r="BW2721" s="221" t="str">
        <f t="shared" si="685"/>
        <v/>
      </c>
      <c r="BX2721" s="221" t="str">
        <f t="shared" si="686"/>
        <v/>
      </c>
      <c r="BY2721" s="221">
        <f t="shared" si="687"/>
        <v>0</v>
      </c>
      <c r="BZ2721" s="231">
        <f t="shared" si="688"/>
        <v>0</v>
      </c>
      <c r="CA2721" s="246">
        <f t="shared" si="689"/>
        <v>0</v>
      </c>
      <c r="CB2721" s="246">
        <f t="shared" si="690"/>
        <v>0</v>
      </c>
      <c r="CC2721" s="246" t="str">
        <f t="shared" si="691"/>
        <v/>
      </c>
      <c r="CD2721" s="246">
        <f t="shared" si="692"/>
        <v>5</v>
      </c>
      <c r="CE2721" s="246">
        <f t="shared" si="693"/>
        <v>0</v>
      </c>
      <c r="CF2721" s="276">
        <f t="shared" si="694"/>
        <v>0</v>
      </c>
      <c r="CG2721" s="277">
        <f t="shared" si="694"/>
        <v>0</v>
      </c>
      <c r="CH2721" s="277">
        <f t="shared" si="694"/>
        <v>0</v>
      </c>
      <c r="CI2721" s="278">
        <f t="shared" si="694"/>
        <v>0</v>
      </c>
      <c r="CJ2721" s="280">
        <f t="shared" si="695"/>
        <v>0</v>
      </c>
      <c r="CK2721" s="232">
        <f t="shared" si="696"/>
        <v>0</v>
      </c>
      <c r="CL2721" s="1"/>
    </row>
    <row r="2722" spans="1:90" ht="18" customHeight="1">
      <c r="A2722" s="1"/>
      <c r="B2722" s="1"/>
      <c r="C2722" s="314"/>
      <c r="D2722" s="287" t="str">
        <f t="shared" si="683"/>
        <v/>
      </c>
      <c r="E2722" s="449" t="str">
        <f t="shared" si="684"/>
        <v/>
      </c>
      <c r="F2722" s="450"/>
      <c r="G2722" s="451"/>
      <c r="H2722" s="452"/>
      <c r="I2722" s="453"/>
      <c r="J2722" s="453"/>
      <c r="K2722" s="453"/>
      <c r="L2722" s="453"/>
      <c r="M2722" s="454"/>
      <c r="N2722" s="455"/>
      <c r="O2722" s="456"/>
      <c r="P2722" s="456"/>
      <c r="Q2722" s="456"/>
      <c r="R2722" s="456"/>
      <c r="S2722" s="456"/>
      <c r="T2722" s="456"/>
      <c r="U2722" s="456"/>
      <c r="V2722" s="456"/>
      <c r="W2722" s="456"/>
      <c r="X2722" s="456"/>
      <c r="Y2722" s="456"/>
      <c r="Z2722" s="456"/>
      <c r="AA2722" s="456"/>
      <c r="AB2722" s="456"/>
      <c r="AC2722" s="456"/>
      <c r="AD2722" s="456"/>
      <c r="AE2722" s="457"/>
      <c r="AF2722" s="455"/>
      <c r="AG2722" s="456"/>
      <c r="AH2722" s="456"/>
      <c r="AI2722" s="456"/>
      <c r="AJ2722" s="456"/>
      <c r="AK2722" s="456"/>
      <c r="AL2722" s="456"/>
      <c r="AM2722" s="456"/>
      <c r="AN2722" s="457"/>
      <c r="AO2722" s="455"/>
      <c r="AP2722" s="456"/>
      <c r="AQ2722" s="456"/>
      <c r="AR2722" s="456"/>
      <c r="AS2722" s="456"/>
      <c r="AT2722" s="456"/>
      <c r="AU2722" s="456"/>
      <c r="AV2722" s="456"/>
      <c r="AW2722" s="456"/>
      <c r="AX2722" s="456"/>
      <c r="AY2722" s="456"/>
      <c r="AZ2722" s="456"/>
      <c r="BA2722" s="456"/>
      <c r="BB2722" s="456"/>
      <c r="BC2722" s="456"/>
      <c r="BD2722" s="456"/>
      <c r="BE2722" s="456"/>
      <c r="BF2722" s="456"/>
      <c r="BG2722" s="457"/>
      <c r="BH2722" s="458"/>
      <c r="BI2722" s="459"/>
      <c r="BJ2722" s="459"/>
      <c r="BK2722" s="459"/>
      <c r="BL2722" s="459"/>
      <c r="BM2722" s="460"/>
      <c r="BN2722" s="314"/>
      <c r="BO2722" s="314"/>
      <c r="BP2722" s="1"/>
      <c r="BQ2722" s="120">
        <f>IF($F$3="","",IF(N2722=$F$3,COUNTIF(BQ$23:BQ2721,"&gt;0")+1,0))</f>
        <v>0</v>
      </c>
      <c r="BR2722" s="1"/>
      <c r="BS2722" s="20" t="str">
        <f>IF($N2722="","",IF(VLOOKUP(VLOOKUP($N2722,IMPOSTAZIONI!$E$6:$I$13,5,FALSE),IMPOSTAZIONI!$B$25:$N$32,3,FALSE)=0,"",VLOOKUP(VLOOKUP($N2722,IMPOSTAZIONI!$E$6:$I$13,5,FALSE),IMPOSTAZIONI!$B$25:$N$32,3,FALSE)))</f>
        <v/>
      </c>
      <c r="BT2722" s="20" t="str">
        <f>IF($N2722="","",IF(VLOOKUP(VLOOKUP($N2722,IMPOSTAZIONI!$E$6:$I$13,5,FALSE),IMPOSTAZIONI!$B$25:$N$32,6,FALSE)=0,"",VLOOKUP(VLOOKUP($N2722,IMPOSTAZIONI!$E$6:$I$13,5,FALSE),IMPOSTAZIONI!$B$25:$N$32,6,FALSE)))</f>
        <v/>
      </c>
      <c r="BU2722" s="20" t="str">
        <f>IF($N2722="","",IF(VLOOKUP(VLOOKUP($N2722,IMPOSTAZIONI!$E$6:$I$13,5,FALSE),IMPOSTAZIONI!$B$25:$N$32,9,FALSE)=0,"",VLOOKUP(VLOOKUP($N2722,IMPOSTAZIONI!$E$6:$I$13,5,FALSE),IMPOSTAZIONI!$B$25:$N$32,9,FALSE)))</f>
        <v/>
      </c>
      <c r="BV2722" s="20" t="str">
        <f>IF($N2722="","",IF(VLOOKUP(VLOOKUP($N2722,IMPOSTAZIONI!$E$6:$I$13,5,FALSE),IMPOSTAZIONI!$B$25:$N$32,12,FALSE)=0,"",VLOOKUP(VLOOKUP($N2722,IMPOSTAZIONI!$E$6:$I$13,5,FALSE),IMPOSTAZIONI!$B$25:$N$32,12,FALSE)))</f>
        <v/>
      </c>
      <c r="BW2722" s="221" t="str">
        <f t="shared" si="685"/>
        <v/>
      </c>
      <c r="BX2722" s="221" t="str">
        <f t="shared" si="686"/>
        <v/>
      </c>
      <c r="BY2722" s="221">
        <f t="shared" si="687"/>
        <v>0</v>
      </c>
      <c r="BZ2722" s="231">
        <f t="shared" si="688"/>
        <v>0</v>
      </c>
      <c r="CA2722" s="246">
        <f t="shared" si="689"/>
        <v>0</v>
      </c>
      <c r="CB2722" s="246">
        <f t="shared" si="690"/>
        <v>0</v>
      </c>
      <c r="CC2722" s="246" t="str">
        <f t="shared" si="691"/>
        <v/>
      </c>
      <c r="CD2722" s="246">
        <f t="shared" si="692"/>
        <v>5</v>
      </c>
      <c r="CE2722" s="246">
        <f t="shared" si="693"/>
        <v>0</v>
      </c>
      <c r="CF2722" s="276">
        <f t="shared" si="694"/>
        <v>0</v>
      </c>
      <c r="CG2722" s="277">
        <f t="shared" si="694"/>
        <v>0</v>
      </c>
      <c r="CH2722" s="277">
        <f t="shared" si="694"/>
        <v>0</v>
      </c>
      <c r="CI2722" s="278">
        <f t="shared" si="694"/>
        <v>0</v>
      </c>
      <c r="CJ2722" s="280">
        <f t="shared" si="695"/>
        <v>0</v>
      </c>
      <c r="CK2722" s="232">
        <f t="shared" si="696"/>
        <v>0</v>
      </c>
      <c r="CL2722" s="1"/>
    </row>
    <row r="2723" spans="1:90" ht="18" customHeight="1">
      <c r="A2723" s="1"/>
      <c r="B2723" s="1"/>
      <c r="C2723" s="314"/>
      <c r="D2723" s="287" t="str">
        <f t="shared" si="683"/>
        <v/>
      </c>
      <c r="E2723" s="449" t="str">
        <f t="shared" si="684"/>
        <v/>
      </c>
      <c r="F2723" s="450"/>
      <c r="G2723" s="451"/>
      <c r="H2723" s="452"/>
      <c r="I2723" s="453"/>
      <c r="J2723" s="453"/>
      <c r="K2723" s="453"/>
      <c r="L2723" s="453"/>
      <c r="M2723" s="454"/>
      <c r="N2723" s="455"/>
      <c r="O2723" s="456"/>
      <c r="P2723" s="456"/>
      <c r="Q2723" s="456"/>
      <c r="R2723" s="456"/>
      <c r="S2723" s="456"/>
      <c r="T2723" s="456"/>
      <c r="U2723" s="456"/>
      <c r="V2723" s="456"/>
      <c r="W2723" s="456"/>
      <c r="X2723" s="456"/>
      <c r="Y2723" s="456"/>
      <c r="Z2723" s="456"/>
      <c r="AA2723" s="456"/>
      <c r="AB2723" s="456"/>
      <c r="AC2723" s="456"/>
      <c r="AD2723" s="456"/>
      <c r="AE2723" s="457"/>
      <c r="AF2723" s="455"/>
      <c r="AG2723" s="456"/>
      <c r="AH2723" s="456"/>
      <c r="AI2723" s="456"/>
      <c r="AJ2723" s="456"/>
      <c r="AK2723" s="456"/>
      <c r="AL2723" s="456"/>
      <c r="AM2723" s="456"/>
      <c r="AN2723" s="457"/>
      <c r="AO2723" s="455"/>
      <c r="AP2723" s="456"/>
      <c r="AQ2723" s="456"/>
      <c r="AR2723" s="456"/>
      <c r="AS2723" s="456"/>
      <c r="AT2723" s="456"/>
      <c r="AU2723" s="456"/>
      <c r="AV2723" s="456"/>
      <c r="AW2723" s="456"/>
      <c r="AX2723" s="456"/>
      <c r="AY2723" s="456"/>
      <c r="AZ2723" s="456"/>
      <c r="BA2723" s="456"/>
      <c r="BB2723" s="456"/>
      <c r="BC2723" s="456"/>
      <c r="BD2723" s="456"/>
      <c r="BE2723" s="456"/>
      <c r="BF2723" s="456"/>
      <c r="BG2723" s="457"/>
      <c r="BH2723" s="458"/>
      <c r="BI2723" s="459"/>
      <c r="BJ2723" s="459"/>
      <c r="BK2723" s="459"/>
      <c r="BL2723" s="459"/>
      <c r="BM2723" s="460"/>
      <c r="BN2723" s="314"/>
      <c r="BO2723" s="314"/>
      <c r="BP2723" s="1"/>
      <c r="BQ2723" s="120">
        <f>IF($F$3="","",IF(N2723=$F$3,COUNTIF(BQ$23:BQ2722,"&gt;0")+1,0))</f>
        <v>0</v>
      </c>
      <c r="BR2723" s="1"/>
      <c r="BS2723" s="20" t="str">
        <f>IF($N2723="","",IF(VLOOKUP(VLOOKUP($N2723,IMPOSTAZIONI!$E$6:$I$13,5,FALSE),IMPOSTAZIONI!$B$25:$N$32,3,FALSE)=0,"",VLOOKUP(VLOOKUP($N2723,IMPOSTAZIONI!$E$6:$I$13,5,FALSE),IMPOSTAZIONI!$B$25:$N$32,3,FALSE)))</f>
        <v/>
      </c>
      <c r="BT2723" s="20" t="str">
        <f>IF($N2723="","",IF(VLOOKUP(VLOOKUP($N2723,IMPOSTAZIONI!$E$6:$I$13,5,FALSE),IMPOSTAZIONI!$B$25:$N$32,6,FALSE)=0,"",VLOOKUP(VLOOKUP($N2723,IMPOSTAZIONI!$E$6:$I$13,5,FALSE),IMPOSTAZIONI!$B$25:$N$32,6,FALSE)))</f>
        <v/>
      </c>
      <c r="BU2723" s="20" t="str">
        <f>IF($N2723="","",IF(VLOOKUP(VLOOKUP($N2723,IMPOSTAZIONI!$E$6:$I$13,5,FALSE),IMPOSTAZIONI!$B$25:$N$32,9,FALSE)=0,"",VLOOKUP(VLOOKUP($N2723,IMPOSTAZIONI!$E$6:$I$13,5,FALSE),IMPOSTAZIONI!$B$25:$N$32,9,FALSE)))</f>
        <v/>
      </c>
      <c r="BV2723" s="20" t="str">
        <f>IF($N2723="","",IF(VLOOKUP(VLOOKUP($N2723,IMPOSTAZIONI!$E$6:$I$13,5,FALSE),IMPOSTAZIONI!$B$25:$N$32,12,FALSE)=0,"",VLOOKUP(VLOOKUP($N2723,IMPOSTAZIONI!$E$6:$I$13,5,FALSE),IMPOSTAZIONI!$B$25:$N$32,12,FALSE)))</f>
        <v/>
      </c>
      <c r="BW2723" s="221" t="str">
        <f t="shared" si="685"/>
        <v/>
      </c>
      <c r="BX2723" s="221" t="str">
        <f t="shared" si="686"/>
        <v/>
      </c>
      <c r="BY2723" s="221">
        <f t="shared" si="687"/>
        <v>0</v>
      </c>
      <c r="BZ2723" s="231">
        <f t="shared" si="688"/>
        <v>0</v>
      </c>
      <c r="CA2723" s="246">
        <f t="shared" si="689"/>
        <v>0</v>
      </c>
      <c r="CB2723" s="246">
        <f t="shared" si="690"/>
        <v>0</v>
      </c>
      <c r="CC2723" s="246" t="str">
        <f t="shared" si="691"/>
        <v/>
      </c>
      <c r="CD2723" s="246">
        <f t="shared" si="692"/>
        <v>5</v>
      </c>
      <c r="CE2723" s="246">
        <f t="shared" si="693"/>
        <v>0</v>
      </c>
      <c r="CF2723" s="276">
        <f t="shared" si="694"/>
        <v>0</v>
      </c>
      <c r="CG2723" s="277">
        <f t="shared" si="694"/>
        <v>0</v>
      </c>
      <c r="CH2723" s="277">
        <f t="shared" si="694"/>
        <v>0</v>
      </c>
      <c r="CI2723" s="278">
        <f t="shared" si="694"/>
        <v>0</v>
      </c>
      <c r="CJ2723" s="280">
        <f t="shared" si="695"/>
        <v>0</v>
      </c>
      <c r="CK2723" s="232">
        <f t="shared" si="696"/>
        <v>0</v>
      </c>
      <c r="CL2723" s="1"/>
    </row>
    <row r="2724" spans="1:90" ht="18" customHeight="1">
      <c r="A2724" s="1"/>
      <c r="B2724" s="1"/>
      <c r="C2724" s="314"/>
      <c r="D2724" s="287" t="str">
        <f t="shared" si="683"/>
        <v/>
      </c>
      <c r="E2724" s="449" t="str">
        <f t="shared" si="684"/>
        <v/>
      </c>
      <c r="F2724" s="450"/>
      <c r="G2724" s="451"/>
      <c r="H2724" s="452"/>
      <c r="I2724" s="453"/>
      <c r="J2724" s="453"/>
      <c r="K2724" s="453"/>
      <c r="L2724" s="453"/>
      <c r="M2724" s="454"/>
      <c r="N2724" s="455"/>
      <c r="O2724" s="456"/>
      <c r="P2724" s="456"/>
      <c r="Q2724" s="456"/>
      <c r="R2724" s="456"/>
      <c r="S2724" s="456"/>
      <c r="T2724" s="456"/>
      <c r="U2724" s="456"/>
      <c r="V2724" s="456"/>
      <c r="W2724" s="456"/>
      <c r="X2724" s="456"/>
      <c r="Y2724" s="456"/>
      <c r="Z2724" s="456"/>
      <c r="AA2724" s="456"/>
      <c r="AB2724" s="456"/>
      <c r="AC2724" s="456"/>
      <c r="AD2724" s="456"/>
      <c r="AE2724" s="457"/>
      <c r="AF2724" s="455"/>
      <c r="AG2724" s="456"/>
      <c r="AH2724" s="456"/>
      <c r="AI2724" s="456"/>
      <c r="AJ2724" s="456"/>
      <c r="AK2724" s="456"/>
      <c r="AL2724" s="456"/>
      <c r="AM2724" s="456"/>
      <c r="AN2724" s="457"/>
      <c r="AO2724" s="455"/>
      <c r="AP2724" s="456"/>
      <c r="AQ2724" s="456"/>
      <c r="AR2724" s="456"/>
      <c r="AS2724" s="456"/>
      <c r="AT2724" s="456"/>
      <c r="AU2724" s="456"/>
      <c r="AV2724" s="456"/>
      <c r="AW2724" s="456"/>
      <c r="AX2724" s="456"/>
      <c r="AY2724" s="456"/>
      <c r="AZ2724" s="456"/>
      <c r="BA2724" s="456"/>
      <c r="BB2724" s="456"/>
      <c r="BC2724" s="456"/>
      <c r="BD2724" s="456"/>
      <c r="BE2724" s="456"/>
      <c r="BF2724" s="456"/>
      <c r="BG2724" s="457"/>
      <c r="BH2724" s="458"/>
      <c r="BI2724" s="459"/>
      <c r="BJ2724" s="459"/>
      <c r="BK2724" s="459"/>
      <c r="BL2724" s="459"/>
      <c r="BM2724" s="460"/>
      <c r="BN2724" s="314"/>
      <c r="BO2724" s="314"/>
      <c r="BP2724" s="1"/>
      <c r="BQ2724" s="120">
        <f>IF($F$3="","",IF(N2724=$F$3,COUNTIF(BQ$23:BQ2723,"&gt;0")+1,0))</f>
        <v>0</v>
      </c>
      <c r="BR2724" s="1"/>
      <c r="BS2724" s="20" t="str">
        <f>IF($N2724="","",IF(VLOOKUP(VLOOKUP($N2724,IMPOSTAZIONI!$E$6:$I$13,5,FALSE),IMPOSTAZIONI!$B$25:$N$32,3,FALSE)=0,"",VLOOKUP(VLOOKUP($N2724,IMPOSTAZIONI!$E$6:$I$13,5,FALSE),IMPOSTAZIONI!$B$25:$N$32,3,FALSE)))</f>
        <v/>
      </c>
      <c r="BT2724" s="20" t="str">
        <f>IF($N2724="","",IF(VLOOKUP(VLOOKUP($N2724,IMPOSTAZIONI!$E$6:$I$13,5,FALSE),IMPOSTAZIONI!$B$25:$N$32,6,FALSE)=0,"",VLOOKUP(VLOOKUP($N2724,IMPOSTAZIONI!$E$6:$I$13,5,FALSE),IMPOSTAZIONI!$B$25:$N$32,6,FALSE)))</f>
        <v/>
      </c>
      <c r="BU2724" s="20" t="str">
        <f>IF($N2724="","",IF(VLOOKUP(VLOOKUP($N2724,IMPOSTAZIONI!$E$6:$I$13,5,FALSE),IMPOSTAZIONI!$B$25:$N$32,9,FALSE)=0,"",VLOOKUP(VLOOKUP($N2724,IMPOSTAZIONI!$E$6:$I$13,5,FALSE),IMPOSTAZIONI!$B$25:$N$32,9,FALSE)))</f>
        <v/>
      </c>
      <c r="BV2724" s="20" t="str">
        <f>IF($N2724="","",IF(VLOOKUP(VLOOKUP($N2724,IMPOSTAZIONI!$E$6:$I$13,5,FALSE),IMPOSTAZIONI!$B$25:$N$32,12,FALSE)=0,"",VLOOKUP(VLOOKUP($N2724,IMPOSTAZIONI!$E$6:$I$13,5,FALSE),IMPOSTAZIONI!$B$25:$N$32,12,FALSE)))</f>
        <v/>
      </c>
      <c r="BW2724" s="221" t="str">
        <f t="shared" si="685"/>
        <v/>
      </c>
      <c r="BX2724" s="221" t="str">
        <f t="shared" si="686"/>
        <v/>
      </c>
      <c r="BY2724" s="221">
        <f t="shared" si="687"/>
        <v>0</v>
      </c>
      <c r="BZ2724" s="231">
        <f t="shared" si="688"/>
        <v>0</v>
      </c>
      <c r="CA2724" s="246">
        <f t="shared" si="689"/>
        <v>0</v>
      </c>
      <c r="CB2724" s="246">
        <f t="shared" si="690"/>
        <v>0</v>
      </c>
      <c r="CC2724" s="246" t="str">
        <f t="shared" si="691"/>
        <v/>
      </c>
      <c r="CD2724" s="246">
        <f t="shared" si="692"/>
        <v>5</v>
      </c>
      <c r="CE2724" s="246">
        <f t="shared" si="693"/>
        <v>0</v>
      </c>
      <c r="CF2724" s="276">
        <f t="shared" si="694"/>
        <v>0</v>
      </c>
      <c r="CG2724" s="277">
        <f t="shared" si="694"/>
        <v>0</v>
      </c>
      <c r="CH2724" s="277">
        <f t="shared" si="694"/>
        <v>0</v>
      </c>
      <c r="CI2724" s="278">
        <f t="shared" si="694"/>
        <v>0</v>
      </c>
      <c r="CJ2724" s="280">
        <f t="shared" si="695"/>
        <v>0</v>
      </c>
      <c r="CK2724" s="232">
        <f t="shared" si="696"/>
        <v>0</v>
      </c>
      <c r="CL2724" s="1"/>
    </row>
    <row r="2725" spans="1:90" ht="18" customHeight="1">
      <c r="A2725" s="1"/>
      <c r="B2725" s="1"/>
      <c r="C2725" s="314"/>
      <c r="D2725" s="287" t="str">
        <f t="shared" si="683"/>
        <v/>
      </c>
      <c r="E2725" s="449" t="str">
        <f t="shared" si="684"/>
        <v/>
      </c>
      <c r="F2725" s="450"/>
      <c r="G2725" s="451"/>
      <c r="H2725" s="452"/>
      <c r="I2725" s="453"/>
      <c r="J2725" s="453"/>
      <c r="K2725" s="453"/>
      <c r="L2725" s="453"/>
      <c r="M2725" s="454"/>
      <c r="N2725" s="455"/>
      <c r="O2725" s="456"/>
      <c r="P2725" s="456"/>
      <c r="Q2725" s="456"/>
      <c r="R2725" s="456"/>
      <c r="S2725" s="456"/>
      <c r="T2725" s="456"/>
      <c r="U2725" s="456"/>
      <c r="V2725" s="456"/>
      <c r="W2725" s="456"/>
      <c r="X2725" s="456"/>
      <c r="Y2725" s="456"/>
      <c r="Z2725" s="456"/>
      <c r="AA2725" s="456"/>
      <c r="AB2725" s="456"/>
      <c r="AC2725" s="456"/>
      <c r="AD2725" s="456"/>
      <c r="AE2725" s="457"/>
      <c r="AF2725" s="455"/>
      <c r="AG2725" s="456"/>
      <c r="AH2725" s="456"/>
      <c r="AI2725" s="456"/>
      <c r="AJ2725" s="456"/>
      <c r="AK2725" s="456"/>
      <c r="AL2725" s="456"/>
      <c r="AM2725" s="456"/>
      <c r="AN2725" s="457"/>
      <c r="AO2725" s="455"/>
      <c r="AP2725" s="456"/>
      <c r="AQ2725" s="456"/>
      <c r="AR2725" s="456"/>
      <c r="AS2725" s="456"/>
      <c r="AT2725" s="456"/>
      <c r="AU2725" s="456"/>
      <c r="AV2725" s="456"/>
      <c r="AW2725" s="456"/>
      <c r="AX2725" s="456"/>
      <c r="AY2725" s="456"/>
      <c r="AZ2725" s="456"/>
      <c r="BA2725" s="456"/>
      <c r="BB2725" s="456"/>
      <c r="BC2725" s="456"/>
      <c r="BD2725" s="456"/>
      <c r="BE2725" s="456"/>
      <c r="BF2725" s="456"/>
      <c r="BG2725" s="457"/>
      <c r="BH2725" s="458"/>
      <c r="BI2725" s="459"/>
      <c r="BJ2725" s="459"/>
      <c r="BK2725" s="459"/>
      <c r="BL2725" s="459"/>
      <c r="BM2725" s="460"/>
      <c r="BN2725" s="314"/>
      <c r="BO2725" s="314"/>
      <c r="BP2725" s="1"/>
      <c r="BQ2725" s="120">
        <f>IF($F$3="","",IF(N2725=$F$3,COUNTIF(BQ$23:BQ2724,"&gt;0")+1,0))</f>
        <v>0</v>
      </c>
      <c r="BR2725" s="1"/>
      <c r="BS2725" s="20" t="str">
        <f>IF($N2725="","",IF(VLOOKUP(VLOOKUP($N2725,IMPOSTAZIONI!$E$6:$I$13,5,FALSE),IMPOSTAZIONI!$B$25:$N$32,3,FALSE)=0,"",VLOOKUP(VLOOKUP($N2725,IMPOSTAZIONI!$E$6:$I$13,5,FALSE),IMPOSTAZIONI!$B$25:$N$32,3,FALSE)))</f>
        <v/>
      </c>
      <c r="BT2725" s="20" t="str">
        <f>IF($N2725="","",IF(VLOOKUP(VLOOKUP($N2725,IMPOSTAZIONI!$E$6:$I$13,5,FALSE),IMPOSTAZIONI!$B$25:$N$32,6,FALSE)=0,"",VLOOKUP(VLOOKUP($N2725,IMPOSTAZIONI!$E$6:$I$13,5,FALSE),IMPOSTAZIONI!$B$25:$N$32,6,FALSE)))</f>
        <v/>
      </c>
      <c r="BU2725" s="20" t="str">
        <f>IF($N2725="","",IF(VLOOKUP(VLOOKUP($N2725,IMPOSTAZIONI!$E$6:$I$13,5,FALSE),IMPOSTAZIONI!$B$25:$N$32,9,FALSE)=0,"",VLOOKUP(VLOOKUP($N2725,IMPOSTAZIONI!$E$6:$I$13,5,FALSE),IMPOSTAZIONI!$B$25:$N$32,9,FALSE)))</f>
        <v/>
      </c>
      <c r="BV2725" s="20" t="str">
        <f>IF($N2725="","",IF(VLOOKUP(VLOOKUP($N2725,IMPOSTAZIONI!$E$6:$I$13,5,FALSE),IMPOSTAZIONI!$B$25:$N$32,12,FALSE)=0,"",VLOOKUP(VLOOKUP($N2725,IMPOSTAZIONI!$E$6:$I$13,5,FALSE),IMPOSTAZIONI!$B$25:$N$32,12,FALSE)))</f>
        <v/>
      </c>
      <c r="BW2725" s="221" t="str">
        <f t="shared" si="685"/>
        <v/>
      </c>
      <c r="BX2725" s="221" t="str">
        <f t="shared" si="686"/>
        <v/>
      </c>
      <c r="BY2725" s="221">
        <f t="shared" si="687"/>
        <v>0</v>
      </c>
      <c r="BZ2725" s="231">
        <f t="shared" si="688"/>
        <v>0</v>
      </c>
      <c r="CA2725" s="246">
        <f t="shared" si="689"/>
        <v>0</v>
      </c>
      <c r="CB2725" s="246">
        <f t="shared" si="690"/>
        <v>0</v>
      </c>
      <c r="CC2725" s="246" t="str">
        <f t="shared" si="691"/>
        <v/>
      </c>
      <c r="CD2725" s="246">
        <f t="shared" si="692"/>
        <v>5</v>
      </c>
      <c r="CE2725" s="246">
        <f t="shared" si="693"/>
        <v>0</v>
      </c>
      <c r="CF2725" s="276">
        <f t="shared" si="694"/>
        <v>0</v>
      </c>
      <c r="CG2725" s="277">
        <f t="shared" si="694"/>
        <v>0</v>
      </c>
      <c r="CH2725" s="277">
        <f t="shared" si="694"/>
        <v>0</v>
      </c>
      <c r="CI2725" s="278">
        <f t="shared" si="694"/>
        <v>0</v>
      </c>
      <c r="CJ2725" s="280">
        <f t="shared" si="695"/>
        <v>0</v>
      </c>
      <c r="CK2725" s="232">
        <f t="shared" si="696"/>
        <v>0</v>
      </c>
      <c r="CL2725" s="1"/>
    </row>
    <row r="2726" spans="1:90" ht="18" customHeight="1">
      <c r="A2726" s="1"/>
      <c r="B2726" s="1"/>
      <c r="C2726" s="314"/>
      <c r="D2726" s="287" t="str">
        <f t="shared" si="683"/>
        <v/>
      </c>
      <c r="E2726" s="449" t="str">
        <f t="shared" si="684"/>
        <v/>
      </c>
      <c r="F2726" s="450"/>
      <c r="G2726" s="451"/>
      <c r="H2726" s="452"/>
      <c r="I2726" s="453"/>
      <c r="J2726" s="453"/>
      <c r="K2726" s="453"/>
      <c r="L2726" s="453"/>
      <c r="M2726" s="454"/>
      <c r="N2726" s="455"/>
      <c r="O2726" s="456"/>
      <c r="P2726" s="456"/>
      <c r="Q2726" s="456"/>
      <c r="R2726" s="456"/>
      <c r="S2726" s="456"/>
      <c r="T2726" s="456"/>
      <c r="U2726" s="456"/>
      <c r="V2726" s="456"/>
      <c r="W2726" s="456"/>
      <c r="X2726" s="456"/>
      <c r="Y2726" s="456"/>
      <c r="Z2726" s="456"/>
      <c r="AA2726" s="456"/>
      <c r="AB2726" s="456"/>
      <c r="AC2726" s="456"/>
      <c r="AD2726" s="456"/>
      <c r="AE2726" s="457"/>
      <c r="AF2726" s="455"/>
      <c r="AG2726" s="456"/>
      <c r="AH2726" s="456"/>
      <c r="AI2726" s="456"/>
      <c r="AJ2726" s="456"/>
      <c r="AK2726" s="456"/>
      <c r="AL2726" s="456"/>
      <c r="AM2726" s="456"/>
      <c r="AN2726" s="457"/>
      <c r="AO2726" s="455"/>
      <c r="AP2726" s="456"/>
      <c r="AQ2726" s="456"/>
      <c r="AR2726" s="456"/>
      <c r="AS2726" s="456"/>
      <c r="AT2726" s="456"/>
      <c r="AU2726" s="456"/>
      <c r="AV2726" s="456"/>
      <c r="AW2726" s="456"/>
      <c r="AX2726" s="456"/>
      <c r="AY2726" s="456"/>
      <c r="AZ2726" s="456"/>
      <c r="BA2726" s="456"/>
      <c r="BB2726" s="456"/>
      <c r="BC2726" s="456"/>
      <c r="BD2726" s="456"/>
      <c r="BE2726" s="456"/>
      <c r="BF2726" s="456"/>
      <c r="BG2726" s="457"/>
      <c r="BH2726" s="458"/>
      <c r="BI2726" s="459"/>
      <c r="BJ2726" s="459"/>
      <c r="BK2726" s="459"/>
      <c r="BL2726" s="459"/>
      <c r="BM2726" s="460"/>
      <c r="BN2726" s="314"/>
      <c r="BO2726" s="314"/>
      <c r="BP2726" s="1"/>
      <c r="BQ2726" s="120">
        <f>IF($F$3="","",IF(N2726=$F$3,COUNTIF(BQ$23:BQ2725,"&gt;0")+1,0))</f>
        <v>0</v>
      </c>
      <c r="BR2726" s="1"/>
      <c r="BS2726" s="20" t="str">
        <f>IF($N2726="","",IF(VLOOKUP(VLOOKUP($N2726,IMPOSTAZIONI!$E$6:$I$13,5,FALSE),IMPOSTAZIONI!$B$25:$N$32,3,FALSE)=0,"",VLOOKUP(VLOOKUP($N2726,IMPOSTAZIONI!$E$6:$I$13,5,FALSE),IMPOSTAZIONI!$B$25:$N$32,3,FALSE)))</f>
        <v/>
      </c>
      <c r="BT2726" s="20" t="str">
        <f>IF($N2726="","",IF(VLOOKUP(VLOOKUP($N2726,IMPOSTAZIONI!$E$6:$I$13,5,FALSE),IMPOSTAZIONI!$B$25:$N$32,6,FALSE)=0,"",VLOOKUP(VLOOKUP($N2726,IMPOSTAZIONI!$E$6:$I$13,5,FALSE),IMPOSTAZIONI!$B$25:$N$32,6,FALSE)))</f>
        <v/>
      </c>
      <c r="BU2726" s="20" t="str">
        <f>IF($N2726="","",IF(VLOOKUP(VLOOKUP($N2726,IMPOSTAZIONI!$E$6:$I$13,5,FALSE),IMPOSTAZIONI!$B$25:$N$32,9,FALSE)=0,"",VLOOKUP(VLOOKUP($N2726,IMPOSTAZIONI!$E$6:$I$13,5,FALSE),IMPOSTAZIONI!$B$25:$N$32,9,FALSE)))</f>
        <v/>
      </c>
      <c r="BV2726" s="20" t="str">
        <f>IF($N2726="","",IF(VLOOKUP(VLOOKUP($N2726,IMPOSTAZIONI!$E$6:$I$13,5,FALSE),IMPOSTAZIONI!$B$25:$N$32,12,FALSE)=0,"",VLOOKUP(VLOOKUP($N2726,IMPOSTAZIONI!$E$6:$I$13,5,FALSE),IMPOSTAZIONI!$B$25:$N$32,12,FALSE)))</f>
        <v/>
      </c>
      <c r="BW2726" s="221" t="str">
        <f t="shared" si="685"/>
        <v/>
      </c>
      <c r="BX2726" s="221" t="str">
        <f t="shared" si="686"/>
        <v/>
      </c>
      <c r="BY2726" s="221">
        <f t="shared" si="687"/>
        <v>0</v>
      </c>
      <c r="BZ2726" s="231">
        <f t="shared" si="688"/>
        <v>0</v>
      </c>
      <c r="CA2726" s="246">
        <f t="shared" si="689"/>
        <v>0</v>
      </c>
      <c r="CB2726" s="246">
        <f t="shared" si="690"/>
        <v>0</v>
      </c>
      <c r="CC2726" s="246" t="str">
        <f t="shared" si="691"/>
        <v/>
      </c>
      <c r="CD2726" s="246">
        <f t="shared" si="692"/>
        <v>5</v>
      </c>
      <c r="CE2726" s="246">
        <f t="shared" si="693"/>
        <v>0</v>
      </c>
      <c r="CF2726" s="276">
        <f t="shared" si="694"/>
        <v>0</v>
      </c>
      <c r="CG2726" s="277">
        <f t="shared" si="694"/>
        <v>0</v>
      </c>
      <c r="CH2726" s="277">
        <f t="shared" si="694"/>
        <v>0</v>
      </c>
      <c r="CI2726" s="278">
        <f t="shared" si="694"/>
        <v>0</v>
      </c>
      <c r="CJ2726" s="280">
        <f t="shared" si="695"/>
        <v>0</v>
      </c>
      <c r="CK2726" s="232">
        <f t="shared" si="696"/>
        <v>0</v>
      </c>
      <c r="CL2726" s="1"/>
    </row>
    <row r="2727" spans="1:90" ht="18" customHeight="1">
      <c r="A2727" s="1"/>
      <c r="B2727" s="1"/>
      <c r="C2727" s="314"/>
      <c r="D2727" s="287" t="str">
        <f t="shared" si="683"/>
        <v/>
      </c>
      <c r="E2727" s="449" t="str">
        <f t="shared" si="684"/>
        <v/>
      </c>
      <c r="F2727" s="450"/>
      <c r="G2727" s="451"/>
      <c r="H2727" s="452"/>
      <c r="I2727" s="453"/>
      <c r="J2727" s="453"/>
      <c r="K2727" s="453"/>
      <c r="L2727" s="453"/>
      <c r="M2727" s="454"/>
      <c r="N2727" s="455"/>
      <c r="O2727" s="456"/>
      <c r="P2727" s="456"/>
      <c r="Q2727" s="456"/>
      <c r="R2727" s="456"/>
      <c r="S2727" s="456"/>
      <c r="T2727" s="456"/>
      <c r="U2727" s="456"/>
      <c r="V2727" s="456"/>
      <c r="W2727" s="456"/>
      <c r="X2727" s="456"/>
      <c r="Y2727" s="456"/>
      <c r="Z2727" s="456"/>
      <c r="AA2727" s="456"/>
      <c r="AB2727" s="456"/>
      <c r="AC2727" s="456"/>
      <c r="AD2727" s="456"/>
      <c r="AE2727" s="457"/>
      <c r="AF2727" s="455"/>
      <c r="AG2727" s="456"/>
      <c r="AH2727" s="456"/>
      <c r="AI2727" s="456"/>
      <c r="AJ2727" s="456"/>
      <c r="AK2727" s="456"/>
      <c r="AL2727" s="456"/>
      <c r="AM2727" s="456"/>
      <c r="AN2727" s="457"/>
      <c r="AO2727" s="455"/>
      <c r="AP2727" s="456"/>
      <c r="AQ2727" s="456"/>
      <c r="AR2727" s="456"/>
      <c r="AS2727" s="456"/>
      <c r="AT2727" s="456"/>
      <c r="AU2727" s="456"/>
      <c r="AV2727" s="456"/>
      <c r="AW2727" s="456"/>
      <c r="AX2727" s="456"/>
      <c r="AY2727" s="456"/>
      <c r="AZ2727" s="456"/>
      <c r="BA2727" s="456"/>
      <c r="BB2727" s="456"/>
      <c r="BC2727" s="456"/>
      <c r="BD2727" s="456"/>
      <c r="BE2727" s="456"/>
      <c r="BF2727" s="456"/>
      <c r="BG2727" s="457"/>
      <c r="BH2727" s="458"/>
      <c r="BI2727" s="459"/>
      <c r="BJ2727" s="459"/>
      <c r="BK2727" s="459"/>
      <c r="BL2727" s="459"/>
      <c r="BM2727" s="460"/>
      <c r="BN2727" s="314"/>
      <c r="BO2727" s="314"/>
      <c r="BP2727" s="1"/>
      <c r="BQ2727" s="120">
        <f>IF($F$3="","",IF(N2727=$F$3,COUNTIF(BQ$23:BQ2726,"&gt;0")+1,0))</f>
        <v>0</v>
      </c>
      <c r="BR2727" s="1"/>
      <c r="BS2727" s="20" t="str">
        <f>IF($N2727="","",IF(VLOOKUP(VLOOKUP($N2727,IMPOSTAZIONI!$E$6:$I$13,5,FALSE),IMPOSTAZIONI!$B$25:$N$32,3,FALSE)=0,"",VLOOKUP(VLOOKUP($N2727,IMPOSTAZIONI!$E$6:$I$13,5,FALSE),IMPOSTAZIONI!$B$25:$N$32,3,FALSE)))</f>
        <v/>
      </c>
      <c r="BT2727" s="20" t="str">
        <f>IF($N2727="","",IF(VLOOKUP(VLOOKUP($N2727,IMPOSTAZIONI!$E$6:$I$13,5,FALSE),IMPOSTAZIONI!$B$25:$N$32,6,FALSE)=0,"",VLOOKUP(VLOOKUP($N2727,IMPOSTAZIONI!$E$6:$I$13,5,FALSE),IMPOSTAZIONI!$B$25:$N$32,6,FALSE)))</f>
        <v/>
      </c>
      <c r="BU2727" s="20" t="str">
        <f>IF($N2727="","",IF(VLOOKUP(VLOOKUP($N2727,IMPOSTAZIONI!$E$6:$I$13,5,FALSE),IMPOSTAZIONI!$B$25:$N$32,9,FALSE)=0,"",VLOOKUP(VLOOKUP($N2727,IMPOSTAZIONI!$E$6:$I$13,5,FALSE),IMPOSTAZIONI!$B$25:$N$32,9,FALSE)))</f>
        <v/>
      </c>
      <c r="BV2727" s="20" t="str">
        <f>IF($N2727="","",IF(VLOOKUP(VLOOKUP($N2727,IMPOSTAZIONI!$E$6:$I$13,5,FALSE),IMPOSTAZIONI!$B$25:$N$32,12,FALSE)=0,"",VLOOKUP(VLOOKUP($N2727,IMPOSTAZIONI!$E$6:$I$13,5,FALSE),IMPOSTAZIONI!$B$25:$N$32,12,FALSE)))</f>
        <v/>
      </c>
      <c r="BW2727" s="221" t="str">
        <f t="shared" si="685"/>
        <v/>
      </c>
      <c r="BX2727" s="221" t="str">
        <f t="shared" si="686"/>
        <v/>
      </c>
      <c r="BY2727" s="221">
        <f t="shared" si="687"/>
        <v>0</v>
      </c>
      <c r="BZ2727" s="231">
        <f t="shared" si="688"/>
        <v>0</v>
      </c>
      <c r="CA2727" s="246">
        <f t="shared" si="689"/>
        <v>0</v>
      </c>
      <c r="CB2727" s="246">
        <f t="shared" si="690"/>
        <v>0</v>
      </c>
      <c r="CC2727" s="246" t="str">
        <f t="shared" si="691"/>
        <v/>
      </c>
      <c r="CD2727" s="246">
        <f t="shared" si="692"/>
        <v>5</v>
      </c>
      <c r="CE2727" s="246">
        <f t="shared" si="693"/>
        <v>0</v>
      </c>
      <c r="CF2727" s="276">
        <f t="shared" si="694"/>
        <v>0</v>
      </c>
      <c r="CG2727" s="277">
        <f t="shared" si="694"/>
        <v>0</v>
      </c>
      <c r="CH2727" s="277">
        <f t="shared" si="694"/>
        <v>0</v>
      </c>
      <c r="CI2727" s="278">
        <f t="shared" si="694"/>
        <v>0</v>
      </c>
      <c r="CJ2727" s="280">
        <f t="shared" si="695"/>
        <v>0</v>
      </c>
      <c r="CK2727" s="232">
        <f t="shared" si="696"/>
        <v>0</v>
      </c>
      <c r="CL2727" s="1"/>
    </row>
    <row r="2728" spans="1:90" ht="18" customHeight="1">
      <c r="A2728" s="1"/>
      <c r="B2728" s="1"/>
      <c r="C2728" s="314"/>
      <c r="D2728" s="287" t="str">
        <f t="shared" si="683"/>
        <v/>
      </c>
      <c r="E2728" s="449" t="str">
        <f t="shared" si="684"/>
        <v/>
      </c>
      <c r="F2728" s="450"/>
      <c r="G2728" s="451"/>
      <c r="H2728" s="452"/>
      <c r="I2728" s="453"/>
      <c r="J2728" s="453"/>
      <c r="K2728" s="453"/>
      <c r="L2728" s="453"/>
      <c r="M2728" s="454"/>
      <c r="N2728" s="455"/>
      <c r="O2728" s="456"/>
      <c r="P2728" s="456"/>
      <c r="Q2728" s="456"/>
      <c r="R2728" s="456"/>
      <c r="S2728" s="456"/>
      <c r="T2728" s="456"/>
      <c r="U2728" s="456"/>
      <c r="V2728" s="456"/>
      <c r="W2728" s="456"/>
      <c r="X2728" s="456"/>
      <c r="Y2728" s="456"/>
      <c r="Z2728" s="456"/>
      <c r="AA2728" s="456"/>
      <c r="AB2728" s="456"/>
      <c r="AC2728" s="456"/>
      <c r="AD2728" s="456"/>
      <c r="AE2728" s="457"/>
      <c r="AF2728" s="455"/>
      <c r="AG2728" s="456"/>
      <c r="AH2728" s="456"/>
      <c r="AI2728" s="456"/>
      <c r="AJ2728" s="456"/>
      <c r="AK2728" s="456"/>
      <c r="AL2728" s="456"/>
      <c r="AM2728" s="456"/>
      <c r="AN2728" s="457"/>
      <c r="AO2728" s="455"/>
      <c r="AP2728" s="456"/>
      <c r="AQ2728" s="456"/>
      <c r="AR2728" s="456"/>
      <c r="AS2728" s="456"/>
      <c r="AT2728" s="456"/>
      <c r="AU2728" s="456"/>
      <c r="AV2728" s="456"/>
      <c r="AW2728" s="456"/>
      <c r="AX2728" s="456"/>
      <c r="AY2728" s="456"/>
      <c r="AZ2728" s="456"/>
      <c r="BA2728" s="456"/>
      <c r="BB2728" s="456"/>
      <c r="BC2728" s="456"/>
      <c r="BD2728" s="456"/>
      <c r="BE2728" s="456"/>
      <c r="BF2728" s="456"/>
      <c r="BG2728" s="457"/>
      <c r="BH2728" s="458"/>
      <c r="BI2728" s="459"/>
      <c r="BJ2728" s="459"/>
      <c r="BK2728" s="459"/>
      <c r="BL2728" s="459"/>
      <c r="BM2728" s="460"/>
      <c r="BN2728" s="314"/>
      <c r="BO2728" s="314"/>
      <c r="BP2728" s="1"/>
      <c r="BQ2728" s="120">
        <f>IF($F$3="","",IF(N2728=$F$3,COUNTIF(BQ$23:BQ2727,"&gt;0")+1,0))</f>
        <v>0</v>
      </c>
      <c r="BR2728" s="1"/>
      <c r="BS2728" s="20" t="str">
        <f>IF($N2728="","",IF(VLOOKUP(VLOOKUP($N2728,IMPOSTAZIONI!$E$6:$I$13,5,FALSE),IMPOSTAZIONI!$B$25:$N$32,3,FALSE)=0,"",VLOOKUP(VLOOKUP($N2728,IMPOSTAZIONI!$E$6:$I$13,5,FALSE),IMPOSTAZIONI!$B$25:$N$32,3,FALSE)))</f>
        <v/>
      </c>
      <c r="BT2728" s="20" t="str">
        <f>IF($N2728="","",IF(VLOOKUP(VLOOKUP($N2728,IMPOSTAZIONI!$E$6:$I$13,5,FALSE),IMPOSTAZIONI!$B$25:$N$32,6,FALSE)=0,"",VLOOKUP(VLOOKUP($N2728,IMPOSTAZIONI!$E$6:$I$13,5,FALSE),IMPOSTAZIONI!$B$25:$N$32,6,FALSE)))</f>
        <v/>
      </c>
      <c r="BU2728" s="20" t="str">
        <f>IF($N2728="","",IF(VLOOKUP(VLOOKUP($N2728,IMPOSTAZIONI!$E$6:$I$13,5,FALSE),IMPOSTAZIONI!$B$25:$N$32,9,FALSE)=0,"",VLOOKUP(VLOOKUP($N2728,IMPOSTAZIONI!$E$6:$I$13,5,FALSE),IMPOSTAZIONI!$B$25:$N$32,9,FALSE)))</f>
        <v/>
      </c>
      <c r="BV2728" s="20" t="str">
        <f>IF($N2728="","",IF(VLOOKUP(VLOOKUP($N2728,IMPOSTAZIONI!$E$6:$I$13,5,FALSE),IMPOSTAZIONI!$B$25:$N$32,12,FALSE)=0,"",VLOOKUP(VLOOKUP($N2728,IMPOSTAZIONI!$E$6:$I$13,5,FALSE),IMPOSTAZIONI!$B$25:$N$32,12,FALSE)))</f>
        <v/>
      </c>
      <c r="BW2728" s="221" t="str">
        <f t="shared" si="685"/>
        <v/>
      </c>
      <c r="BX2728" s="221" t="str">
        <f t="shared" si="686"/>
        <v/>
      </c>
      <c r="BY2728" s="221">
        <f t="shared" si="687"/>
        <v>0</v>
      </c>
      <c r="BZ2728" s="231">
        <f t="shared" si="688"/>
        <v>0</v>
      </c>
      <c r="CA2728" s="246">
        <f t="shared" si="689"/>
        <v>0</v>
      </c>
      <c r="CB2728" s="246">
        <f t="shared" si="690"/>
        <v>0</v>
      </c>
      <c r="CC2728" s="246" t="str">
        <f t="shared" si="691"/>
        <v/>
      </c>
      <c r="CD2728" s="246">
        <f t="shared" si="692"/>
        <v>5</v>
      </c>
      <c r="CE2728" s="246">
        <f t="shared" si="693"/>
        <v>0</v>
      </c>
      <c r="CF2728" s="276">
        <f t="shared" si="694"/>
        <v>0</v>
      </c>
      <c r="CG2728" s="277">
        <f t="shared" si="694"/>
        <v>0</v>
      </c>
      <c r="CH2728" s="277">
        <f t="shared" si="694"/>
        <v>0</v>
      </c>
      <c r="CI2728" s="278">
        <f t="shared" si="694"/>
        <v>0</v>
      </c>
      <c r="CJ2728" s="280">
        <f t="shared" si="695"/>
        <v>0</v>
      </c>
      <c r="CK2728" s="232">
        <f t="shared" si="696"/>
        <v>0</v>
      </c>
      <c r="CL2728" s="1"/>
    </row>
    <row r="2729" spans="1:90" ht="18" customHeight="1">
      <c r="A2729" s="1"/>
      <c r="B2729" s="1"/>
      <c r="C2729" s="314"/>
      <c r="D2729" s="287" t="str">
        <f t="shared" si="683"/>
        <v/>
      </c>
      <c r="E2729" s="449" t="str">
        <f t="shared" si="684"/>
        <v/>
      </c>
      <c r="F2729" s="450"/>
      <c r="G2729" s="451"/>
      <c r="H2729" s="452"/>
      <c r="I2729" s="453"/>
      <c r="J2729" s="453"/>
      <c r="K2729" s="453"/>
      <c r="L2729" s="453"/>
      <c r="M2729" s="454"/>
      <c r="N2729" s="455"/>
      <c r="O2729" s="456"/>
      <c r="P2729" s="456"/>
      <c r="Q2729" s="456"/>
      <c r="R2729" s="456"/>
      <c r="S2729" s="456"/>
      <c r="T2729" s="456"/>
      <c r="U2729" s="456"/>
      <c r="V2729" s="456"/>
      <c r="W2729" s="456"/>
      <c r="X2729" s="456"/>
      <c r="Y2729" s="456"/>
      <c r="Z2729" s="456"/>
      <c r="AA2729" s="456"/>
      <c r="AB2729" s="456"/>
      <c r="AC2729" s="456"/>
      <c r="AD2729" s="456"/>
      <c r="AE2729" s="457"/>
      <c r="AF2729" s="455"/>
      <c r="AG2729" s="456"/>
      <c r="AH2729" s="456"/>
      <c r="AI2729" s="456"/>
      <c r="AJ2729" s="456"/>
      <c r="AK2729" s="456"/>
      <c r="AL2729" s="456"/>
      <c r="AM2729" s="456"/>
      <c r="AN2729" s="457"/>
      <c r="AO2729" s="455"/>
      <c r="AP2729" s="456"/>
      <c r="AQ2729" s="456"/>
      <c r="AR2729" s="456"/>
      <c r="AS2729" s="456"/>
      <c r="AT2729" s="456"/>
      <c r="AU2729" s="456"/>
      <c r="AV2729" s="456"/>
      <c r="AW2729" s="456"/>
      <c r="AX2729" s="456"/>
      <c r="AY2729" s="456"/>
      <c r="AZ2729" s="456"/>
      <c r="BA2729" s="456"/>
      <c r="BB2729" s="456"/>
      <c r="BC2729" s="456"/>
      <c r="BD2729" s="456"/>
      <c r="BE2729" s="456"/>
      <c r="BF2729" s="456"/>
      <c r="BG2729" s="457"/>
      <c r="BH2729" s="458"/>
      <c r="BI2729" s="459"/>
      <c r="BJ2729" s="459"/>
      <c r="BK2729" s="459"/>
      <c r="BL2729" s="459"/>
      <c r="BM2729" s="460"/>
      <c r="BN2729" s="314"/>
      <c r="BO2729" s="314"/>
      <c r="BP2729" s="1"/>
      <c r="BQ2729" s="120">
        <f>IF($F$3="","",IF(N2729=$F$3,COUNTIF(BQ$23:BQ2728,"&gt;0")+1,0))</f>
        <v>0</v>
      </c>
      <c r="BR2729" s="1"/>
      <c r="BS2729" s="20" t="str">
        <f>IF($N2729="","",IF(VLOOKUP(VLOOKUP($N2729,IMPOSTAZIONI!$E$6:$I$13,5,FALSE),IMPOSTAZIONI!$B$25:$N$32,3,FALSE)=0,"",VLOOKUP(VLOOKUP($N2729,IMPOSTAZIONI!$E$6:$I$13,5,FALSE),IMPOSTAZIONI!$B$25:$N$32,3,FALSE)))</f>
        <v/>
      </c>
      <c r="BT2729" s="20" t="str">
        <f>IF($N2729="","",IF(VLOOKUP(VLOOKUP($N2729,IMPOSTAZIONI!$E$6:$I$13,5,FALSE),IMPOSTAZIONI!$B$25:$N$32,6,FALSE)=0,"",VLOOKUP(VLOOKUP($N2729,IMPOSTAZIONI!$E$6:$I$13,5,FALSE),IMPOSTAZIONI!$B$25:$N$32,6,FALSE)))</f>
        <v/>
      </c>
      <c r="BU2729" s="20" t="str">
        <f>IF($N2729="","",IF(VLOOKUP(VLOOKUP($N2729,IMPOSTAZIONI!$E$6:$I$13,5,FALSE),IMPOSTAZIONI!$B$25:$N$32,9,FALSE)=0,"",VLOOKUP(VLOOKUP($N2729,IMPOSTAZIONI!$E$6:$I$13,5,FALSE),IMPOSTAZIONI!$B$25:$N$32,9,FALSE)))</f>
        <v/>
      </c>
      <c r="BV2729" s="20" t="str">
        <f>IF($N2729="","",IF(VLOOKUP(VLOOKUP($N2729,IMPOSTAZIONI!$E$6:$I$13,5,FALSE),IMPOSTAZIONI!$B$25:$N$32,12,FALSE)=0,"",VLOOKUP(VLOOKUP($N2729,IMPOSTAZIONI!$E$6:$I$13,5,FALSE),IMPOSTAZIONI!$B$25:$N$32,12,FALSE)))</f>
        <v/>
      </c>
      <c r="BW2729" s="221" t="str">
        <f t="shared" si="685"/>
        <v/>
      </c>
      <c r="BX2729" s="221" t="str">
        <f t="shared" si="686"/>
        <v/>
      </c>
      <c r="BY2729" s="221">
        <f t="shared" si="687"/>
        <v>0</v>
      </c>
      <c r="BZ2729" s="231">
        <f t="shared" si="688"/>
        <v>0</v>
      </c>
      <c r="CA2729" s="246">
        <f t="shared" si="689"/>
        <v>0</v>
      </c>
      <c r="CB2729" s="246">
        <f t="shared" si="690"/>
        <v>0</v>
      </c>
      <c r="CC2729" s="246" t="str">
        <f t="shared" si="691"/>
        <v/>
      </c>
      <c r="CD2729" s="246">
        <f t="shared" si="692"/>
        <v>5</v>
      </c>
      <c r="CE2729" s="246">
        <f t="shared" si="693"/>
        <v>0</v>
      </c>
      <c r="CF2729" s="276">
        <f t="shared" si="694"/>
        <v>0</v>
      </c>
      <c r="CG2729" s="277">
        <f t="shared" si="694"/>
        <v>0</v>
      </c>
      <c r="CH2729" s="277">
        <f t="shared" si="694"/>
        <v>0</v>
      </c>
      <c r="CI2729" s="278">
        <f t="shared" si="694"/>
        <v>0</v>
      </c>
      <c r="CJ2729" s="280">
        <f t="shared" si="695"/>
        <v>0</v>
      </c>
      <c r="CK2729" s="232">
        <f t="shared" si="696"/>
        <v>0</v>
      </c>
      <c r="CL2729" s="1"/>
    </row>
    <row r="2730" spans="1:90" ht="18" customHeight="1">
      <c r="A2730" s="1"/>
      <c r="B2730" s="1"/>
      <c r="C2730" s="314"/>
      <c r="D2730" s="287" t="str">
        <f t="shared" si="683"/>
        <v/>
      </c>
      <c r="E2730" s="449" t="str">
        <f t="shared" si="684"/>
        <v/>
      </c>
      <c r="F2730" s="450"/>
      <c r="G2730" s="451"/>
      <c r="H2730" s="452"/>
      <c r="I2730" s="453"/>
      <c r="J2730" s="453"/>
      <c r="K2730" s="453"/>
      <c r="L2730" s="453"/>
      <c r="M2730" s="454"/>
      <c r="N2730" s="455"/>
      <c r="O2730" s="456"/>
      <c r="P2730" s="456"/>
      <c r="Q2730" s="456"/>
      <c r="R2730" s="456"/>
      <c r="S2730" s="456"/>
      <c r="T2730" s="456"/>
      <c r="U2730" s="456"/>
      <c r="V2730" s="456"/>
      <c r="W2730" s="456"/>
      <c r="X2730" s="456"/>
      <c r="Y2730" s="456"/>
      <c r="Z2730" s="456"/>
      <c r="AA2730" s="456"/>
      <c r="AB2730" s="456"/>
      <c r="AC2730" s="456"/>
      <c r="AD2730" s="456"/>
      <c r="AE2730" s="457"/>
      <c r="AF2730" s="455"/>
      <c r="AG2730" s="456"/>
      <c r="AH2730" s="456"/>
      <c r="AI2730" s="456"/>
      <c r="AJ2730" s="456"/>
      <c r="AK2730" s="456"/>
      <c r="AL2730" s="456"/>
      <c r="AM2730" s="456"/>
      <c r="AN2730" s="457"/>
      <c r="AO2730" s="455"/>
      <c r="AP2730" s="456"/>
      <c r="AQ2730" s="456"/>
      <c r="AR2730" s="456"/>
      <c r="AS2730" s="456"/>
      <c r="AT2730" s="456"/>
      <c r="AU2730" s="456"/>
      <c r="AV2730" s="456"/>
      <c r="AW2730" s="456"/>
      <c r="AX2730" s="456"/>
      <c r="AY2730" s="456"/>
      <c r="AZ2730" s="456"/>
      <c r="BA2730" s="456"/>
      <c r="BB2730" s="456"/>
      <c r="BC2730" s="456"/>
      <c r="BD2730" s="456"/>
      <c r="BE2730" s="456"/>
      <c r="BF2730" s="456"/>
      <c r="BG2730" s="457"/>
      <c r="BH2730" s="458"/>
      <c r="BI2730" s="459"/>
      <c r="BJ2730" s="459"/>
      <c r="BK2730" s="459"/>
      <c r="BL2730" s="459"/>
      <c r="BM2730" s="460"/>
      <c r="BN2730" s="314"/>
      <c r="BO2730" s="314"/>
      <c r="BP2730" s="1"/>
      <c r="BQ2730" s="120">
        <f>IF($F$3="","",IF(N2730=$F$3,COUNTIF(BQ$23:BQ2729,"&gt;0")+1,0))</f>
        <v>0</v>
      </c>
      <c r="BR2730" s="1"/>
      <c r="BS2730" s="20" t="str">
        <f>IF($N2730="","",IF(VLOOKUP(VLOOKUP($N2730,IMPOSTAZIONI!$E$6:$I$13,5,FALSE),IMPOSTAZIONI!$B$25:$N$32,3,FALSE)=0,"",VLOOKUP(VLOOKUP($N2730,IMPOSTAZIONI!$E$6:$I$13,5,FALSE),IMPOSTAZIONI!$B$25:$N$32,3,FALSE)))</f>
        <v/>
      </c>
      <c r="BT2730" s="20" t="str">
        <f>IF($N2730="","",IF(VLOOKUP(VLOOKUP($N2730,IMPOSTAZIONI!$E$6:$I$13,5,FALSE),IMPOSTAZIONI!$B$25:$N$32,6,FALSE)=0,"",VLOOKUP(VLOOKUP($N2730,IMPOSTAZIONI!$E$6:$I$13,5,FALSE),IMPOSTAZIONI!$B$25:$N$32,6,FALSE)))</f>
        <v/>
      </c>
      <c r="BU2730" s="20" t="str">
        <f>IF($N2730="","",IF(VLOOKUP(VLOOKUP($N2730,IMPOSTAZIONI!$E$6:$I$13,5,FALSE),IMPOSTAZIONI!$B$25:$N$32,9,FALSE)=0,"",VLOOKUP(VLOOKUP($N2730,IMPOSTAZIONI!$E$6:$I$13,5,FALSE),IMPOSTAZIONI!$B$25:$N$32,9,FALSE)))</f>
        <v/>
      </c>
      <c r="BV2730" s="20" t="str">
        <f>IF($N2730="","",IF(VLOOKUP(VLOOKUP($N2730,IMPOSTAZIONI!$E$6:$I$13,5,FALSE),IMPOSTAZIONI!$B$25:$N$32,12,FALSE)=0,"",VLOOKUP(VLOOKUP($N2730,IMPOSTAZIONI!$E$6:$I$13,5,FALSE),IMPOSTAZIONI!$B$25:$N$32,12,FALSE)))</f>
        <v/>
      </c>
      <c r="BW2730" s="221" t="str">
        <f t="shared" si="685"/>
        <v/>
      </c>
      <c r="BX2730" s="221" t="str">
        <f t="shared" si="686"/>
        <v/>
      </c>
      <c r="BY2730" s="221">
        <f t="shared" si="687"/>
        <v>0</v>
      </c>
      <c r="BZ2730" s="231">
        <f t="shared" si="688"/>
        <v>0</v>
      </c>
      <c r="CA2730" s="246">
        <f t="shared" si="689"/>
        <v>0</v>
      </c>
      <c r="CB2730" s="246">
        <f t="shared" si="690"/>
        <v>0</v>
      </c>
      <c r="CC2730" s="246" t="str">
        <f t="shared" si="691"/>
        <v/>
      </c>
      <c r="CD2730" s="246">
        <f t="shared" si="692"/>
        <v>5</v>
      </c>
      <c r="CE2730" s="246">
        <f t="shared" si="693"/>
        <v>0</v>
      </c>
      <c r="CF2730" s="276">
        <f t="shared" si="694"/>
        <v>0</v>
      </c>
      <c r="CG2730" s="277">
        <f t="shared" si="694"/>
        <v>0</v>
      </c>
      <c r="CH2730" s="277">
        <f t="shared" si="694"/>
        <v>0</v>
      </c>
      <c r="CI2730" s="278">
        <f t="shared" si="694"/>
        <v>0</v>
      </c>
      <c r="CJ2730" s="280">
        <f t="shared" si="695"/>
        <v>0</v>
      </c>
      <c r="CK2730" s="232">
        <f t="shared" si="696"/>
        <v>0</v>
      </c>
      <c r="CL2730" s="1"/>
    </row>
    <row r="2731" spans="1:90" ht="18" customHeight="1">
      <c r="A2731" s="1"/>
      <c r="B2731" s="1"/>
      <c r="C2731" s="314"/>
      <c r="D2731" s="287" t="str">
        <f t="shared" si="683"/>
        <v/>
      </c>
      <c r="E2731" s="449" t="str">
        <f t="shared" si="684"/>
        <v/>
      </c>
      <c r="F2731" s="450"/>
      <c r="G2731" s="451"/>
      <c r="H2731" s="452"/>
      <c r="I2731" s="453"/>
      <c r="J2731" s="453"/>
      <c r="K2731" s="453"/>
      <c r="L2731" s="453"/>
      <c r="M2731" s="454"/>
      <c r="N2731" s="455"/>
      <c r="O2731" s="456"/>
      <c r="P2731" s="456"/>
      <c r="Q2731" s="456"/>
      <c r="R2731" s="456"/>
      <c r="S2731" s="456"/>
      <c r="T2731" s="456"/>
      <c r="U2731" s="456"/>
      <c r="V2731" s="456"/>
      <c r="W2731" s="456"/>
      <c r="X2731" s="456"/>
      <c r="Y2731" s="456"/>
      <c r="Z2731" s="456"/>
      <c r="AA2731" s="456"/>
      <c r="AB2731" s="456"/>
      <c r="AC2731" s="456"/>
      <c r="AD2731" s="456"/>
      <c r="AE2731" s="457"/>
      <c r="AF2731" s="455"/>
      <c r="AG2731" s="456"/>
      <c r="AH2731" s="456"/>
      <c r="AI2731" s="456"/>
      <c r="AJ2731" s="456"/>
      <c r="AK2731" s="456"/>
      <c r="AL2731" s="456"/>
      <c r="AM2731" s="456"/>
      <c r="AN2731" s="457"/>
      <c r="AO2731" s="455"/>
      <c r="AP2731" s="456"/>
      <c r="AQ2731" s="456"/>
      <c r="AR2731" s="456"/>
      <c r="AS2731" s="456"/>
      <c r="AT2731" s="456"/>
      <c r="AU2731" s="456"/>
      <c r="AV2731" s="456"/>
      <c r="AW2731" s="456"/>
      <c r="AX2731" s="456"/>
      <c r="AY2731" s="456"/>
      <c r="AZ2731" s="456"/>
      <c r="BA2731" s="456"/>
      <c r="BB2731" s="456"/>
      <c r="BC2731" s="456"/>
      <c r="BD2731" s="456"/>
      <c r="BE2731" s="456"/>
      <c r="BF2731" s="456"/>
      <c r="BG2731" s="457"/>
      <c r="BH2731" s="458"/>
      <c r="BI2731" s="459"/>
      <c r="BJ2731" s="459"/>
      <c r="BK2731" s="459"/>
      <c r="BL2731" s="459"/>
      <c r="BM2731" s="460"/>
      <c r="BN2731" s="314"/>
      <c r="BO2731" s="314"/>
      <c r="BP2731" s="1"/>
      <c r="BQ2731" s="120">
        <f>IF($F$3="","",IF(N2731=$F$3,COUNTIF(BQ$23:BQ2730,"&gt;0")+1,0))</f>
        <v>0</v>
      </c>
      <c r="BR2731" s="1"/>
      <c r="BS2731" s="20" t="str">
        <f>IF($N2731="","",IF(VLOOKUP(VLOOKUP($N2731,IMPOSTAZIONI!$E$6:$I$13,5,FALSE),IMPOSTAZIONI!$B$25:$N$32,3,FALSE)=0,"",VLOOKUP(VLOOKUP($N2731,IMPOSTAZIONI!$E$6:$I$13,5,FALSE),IMPOSTAZIONI!$B$25:$N$32,3,FALSE)))</f>
        <v/>
      </c>
      <c r="BT2731" s="20" t="str">
        <f>IF($N2731="","",IF(VLOOKUP(VLOOKUP($N2731,IMPOSTAZIONI!$E$6:$I$13,5,FALSE),IMPOSTAZIONI!$B$25:$N$32,6,FALSE)=0,"",VLOOKUP(VLOOKUP($N2731,IMPOSTAZIONI!$E$6:$I$13,5,FALSE),IMPOSTAZIONI!$B$25:$N$32,6,FALSE)))</f>
        <v/>
      </c>
      <c r="BU2731" s="20" t="str">
        <f>IF($N2731="","",IF(VLOOKUP(VLOOKUP($N2731,IMPOSTAZIONI!$E$6:$I$13,5,FALSE),IMPOSTAZIONI!$B$25:$N$32,9,FALSE)=0,"",VLOOKUP(VLOOKUP($N2731,IMPOSTAZIONI!$E$6:$I$13,5,FALSE),IMPOSTAZIONI!$B$25:$N$32,9,FALSE)))</f>
        <v/>
      </c>
      <c r="BV2731" s="20" t="str">
        <f>IF($N2731="","",IF(VLOOKUP(VLOOKUP($N2731,IMPOSTAZIONI!$E$6:$I$13,5,FALSE),IMPOSTAZIONI!$B$25:$N$32,12,FALSE)=0,"",VLOOKUP(VLOOKUP($N2731,IMPOSTAZIONI!$E$6:$I$13,5,FALSE),IMPOSTAZIONI!$B$25:$N$32,12,FALSE)))</f>
        <v/>
      </c>
      <c r="BW2731" s="221" t="str">
        <f t="shared" si="685"/>
        <v/>
      </c>
      <c r="BX2731" s="221" t="str">
        <f t="shared" si="686"/>
        <v/>
      </c>
      <c r="BY2731" s="221">
        <f t="shared" si="687"/>
        <v>0</v>
      </c>
      <c r="BZ2731" s="231">
        <f t="shared" si="688"/>
        <v>0</v>
      </c>
      <c r="CA2731" s="246">
        <f t="shared" si="689"/>
        <v>0</v>
      </c>
      <c r="CB2731" s="246">
        <f t="shared" si="690"/>
        <v>0</v>
      </c>
      <c r="CC2731" s="246" t="str">
        <f t="shared" si="691"/>
        <v/>
      </c>
      <c r="CD2731" s="246">
        <f t="shared" si="692"/>
        <v>5</v>
      </c>
      <c r="CE2731" s="246">
        <f t="shared" si="693"/>
        <v>0</v>
      </c>
      <c r="CF2731" s="276">
        <f t="shared" si="694"/>
        <v>0</v>
      </c>
      <c r="CG2731" s="277">
        <f t="shared" si="694"/>
        <v>0</v>
      </c>
      <c r="CH2731" s="277">
        <f t="shared" si="694"/>
        <v>0</v>
      </c>
      <c r="CI2731" s="278">
        <f t="shared" si="694"/>
        <v>0</v>
      </c>
      <c r="CJ2731" s="280">
        <f t="shared" si="695"/>
        <v>0</v>
      </c>
      <c r="CK2731" s="232">
        <f t="shared" si="696"/>
        <v>0</v>
      </c>
      <c r="CL2731" s="1"/>
    </row>
    <row r="2732" spans="1:90" ht="18" customHeight="1">
      <c r="A2732" s="1"/>
      <c r="B2732" s="1"/>
      <c r="C2732" s="314"/>
      <c r="D2732" s="287" t="str">
        <f t="shared" si="683"/>
        <v/>
      </c>
      <c r="E2732" s="449" t="str">
        <f t="shared" si="684"/>
        <v/>
      </c>
      <c r="F2732" s="450"/>
      <c r="G2732" s="451"/>
      <c r="H2732" s="452"/>
      <c r="I2732" s="453"/>
      <c r="J2732" s="453"/>
      <c r="K2732" s="453"/>
      <c r="L2732" s="453"/>
      <c r="M2732" s="454"/>
      <c r="N2732" s="455"/>
      <c r="O2732" s="456"/>
      <c r="P2732" s="456"/>
      <c r="Q2732" s="456"/>
      <c r="R2732" s="456"/>
      <c r="S2732" s="456"/>
      <c r="T2732" s="456"/>
      <c r="U2732" s="456"/>
      <c r="V2732" s="456"/>
      <c r="W2732" s="456"/>
      <c r="X2732" s="456"/>
      <c r="Y2732" s="456"/>
      <c r="Z2732" s="456"/>
      <c r="AA2732" s="456"/>
      <c r="AB2732" s="456"/>
      <c r="AC2732" s="456"/>
      <c r="AD2732" s="456"/>
      <c r="AE2732" s="457"/>
      <c r="AF2732" s="455"/>
      <c r="AG2732" s="456"/>
      <c r="AH2732" s="456"/>
      <c r="AI2732" s="456"/>
      <c r="AJ2732" s="456"/>
      <c r="AK2732" s="456"/>
      <c r="AL2732" s="456"/>
      <c r="AM2732" s="456"/>
      <c r="AN2732" s="457"/>
      <c r="AO2732" s="455"/>
      <c r="AP2732" s="456"/>
      <c r="AQ2732" s="456"/>
      <c r="AR2732" s="456"/>
      <c r="AS2732" s="456"/>
      <c r="AT2732" s="456"/>
      <c r="AU2732" s="456"/>
      <c r="AV2732" s="456"/>
      <c r="AW2732" s="456"/>
      <c r="AX2732" s="456"/>
      <c r="AY2732" s="456"/>
      <c r="AZ2732" s="456"/>
      <c r="BA2732" s="456"/>
      <c r="BB2732" s="456"/>
      <c r="BC2732" s="456"/>
      <c r="BD2732" s="456"/>
      <c r="BE2732" s="456"/>
      <c r="BF2732" s="456"/>
      <c r="BG2732" s="457"/>
      <c r="BH2732" s="458"/>
      <c r="BI2732" s="459"/>
      <c r="BJ2732" s="459"/>
      <c r="BK2732" s="459"/>
      <c r="BL2732" s="459"/>
      <c r="BM2732" s="460"/>
      <c r="BN2732" s="314"/>
      <c r="BO2732" s="314"/>
      <c r="BP2732" s="1"/>
      <c r="BQ2732" s="120">
        <f>IF($F$3="","",IF(N2732=$F$3,COUNTIF(BQ$23:BQ2731,"&gt;0")+1,0))</f>
        <v>0</v>
      </c>
      <c r="BR2732" s="1"/>
      <c r="BS2732" s="20" t="str">
        <f>IF($N2732="","",IF(VLOOKUP(VLOOKUP($N2732,IMPOSTAZIONI!$E$6:$I$13,5,FALSE),IMPOSTAZIONI!$B$25:$N$32,3,FALSE)=0,"",VLOOKUP(VLOOKUP($N2732,IMPOSTAZIONI!$E$6:$I$13,5,FALSE),IMPOSTAZIONI!$B$25:$N$32,3,FALSE)))</f>
        <v/>
      </c>
      <c r="BT2732" s="20" t="str">
        <f>IF($N2732="","",IF(VLOOKUP(VLOOKUP($N2732,IMPOSTAZIONI!$E$6:$I$13,5,FALSE),IMPOSTAZIONI!$B$25:$N$32,6,FALSE)=0,"",VLOOKUP(VLOOKUP($N2732,IMPOSTAZIONI!$E$6:$I$13,5,FALSE),IMPOSTAZIONI!$B$25:$N$32,6,FALSE)))</f>
        <v/>
      </c>
      <c r="BU2732" s="20" t="str">
        <f>IF($N2732="","",IF(VLOOKUP(VLOOKUP($N2732,IMPOSTAZIONI!$E$6:$I$13,5,FALSE),IMPOSTAZIONI!$B$25:$N$32,9,FALSE)=0,"",VLOOKUP(VLOOKUP($N2732,IMPOSTAZIONI!$E$6:$I$13,5,FALSE),IMPOSTAZIONI!$B$25:$N$32,9,FALSE)))</f>
        <v/>
      </c>
      <c r="BV2732" s="20" t="str">
        <f>IF($N2732="","",IF(VLOOKUP(VLOOKUP($N2732,IMPOSTAZIONI!$E$6:$I$13,5,FALSE),IMPOSTAZIONI!$B$25:$N$32,12,FALSE)=0,"",VLOOKUP(VLOOKUP($N2732,IMPOSTAZIONI!$E$6:$I$13,5,FALSE),IMPOSTAZIONI!$B$25:$N$32,12,FALSE)))</f>
        <v/>
      </c>
      <c r="BW2732" s="221" t="str">
        <f t="shared" si="685"/>
        <v/>
      </c>
      <c r="BX2732" s="221" t="str">
        <f t="shared" si="686"/>
        <v/>
      </c>
      <c r="BY2732" s="221">
        <f t="shared" si="687"/>
        <v>0</v>
      </c>
      <c r="BZ2732" s="231">
        <f t="shared" si="688"/>
        <v>0</v>
      </c>
      <c r="CA2732" s="246">
        <f t="shared" si="689"/>
        <v>0</v>
      </c>
      <c r="CB2732" s="246">
        <f t="shared" si="690"/>
        <v>0</v>
      </c>
      <c r="CC2732" s="246" t="str">
        <f t="shared" si="691"/>
        <v/>
      </c>
      <c r="CD2732" s="246">
        <f t="shared" si="692"/>
        <v>5</v>
      </c>
      <c r="CE2732" s="246">
        <f t="shared" si="693"/>
        <v>0</v>
      </c>
      <c r="CF2732" s="276">
        <f t="shared" si="694"/>
        <v>0</v>
      </c>
      <c r="CG2732" s="277">
        <f t="shared" si="694"/>
        <v>0</v>
      </c>
      <c r="CH2732" s="277">
        <f t="shared" si="694"/>
        <v>0</v>
      </c>
      <c r="CI2732" s="278">
        <f t="shared" si="694"/>
        <v>0</v>
      </c>
      <c r="CJ2732" s="280">
        <f t="shared" si="695"/>
        <v>0</v>
      </c>
      <c r="CK2732" s="232">
        <f t="shared" si="696"/>
        <v>0</v>
      </c>
      <c r="CL2732" s="1"/>
    </row>
    <row r="2733" spans="1:90" ht="18" customHeight="1">
      <c r="A2733" s="1"/>
      <c r="B2733" s="1"/>
      <c r="C2733" s="314"/>
      <c r="D2733" s="287" t="str">
        <f t="shared" si="683"/>
        <v/>
      </c>
      <c r="E2733" s="449" t="str">
        <f t="shared" si="684"/>
        <v/>
      </c>
      <c r="F2733" s="450"/>
      <c r="G2733" s="451"/>
      <c r="H2733" s="452"/>
      <c r="I2733" s="453"/>
      <c r="J2733" s="453"/>
      <c r="K2733" s="453"/>
      <c r="L2733" s="453"/>
      <c r="M2733" s="454"/>
      <c r="N2733" s="455"/>
      <c r="O2733" s="456"/>
      <c r="P2733" s="456"/>
      <c r="Q2733" s="456"/>
      <c r="R2733" s="456"/>
      <c r="S2733" s="456"/>
      <c r="T2733" s="456"/>
      <c r="U2733" s="456"/>
      <c r="V2733" s="456"/>
      <c r="W2733" s="456"/>
      <c r="X2733" s="456"/>
      <c r="Y2733" s="456"/>
      <c r="Z2733" s="456"/>
      <c r="AA2733" s="456"/>
      <c r="AB2733" s="456"/>
      <c r="AC2733" s="456"/>
      <c r="AD2733" s="456"/>
      <c r="AE2733" s="457"/>
      <c r="AF2733" s="455"/>
      <c r="AG2733" s="456"/>
      <c r="AH2733" s="456"/>
      <c r="AI2733" s="456"/>
      <c r="AJ2733" s="456"/>
      <c r="AK2733" s="456"/>
      <c r="AL2733" s="456"/>
      <c r="AM2733" s="456"/>
      <c r="AN2733" s="457"/>
      <c r="AO2733" s="455"/>
      <c r="AP2733" s="456"/>
      <c r="AQ2733" s="456"/>
      <c r="AR2733" s="456"/>
      <c r="AS2733" s="456"/>
      <c r="AT2733" s="456"/>
      <c r="AU2733" s="456"/>
      <c r="AV2733" s="456"/>
      <c r="AW2733" s="456"/>
      <c r="AX2733" s="456"/>
      <c r="AY2733" s="456"/>
      <c r="AZ2733" s="456"/>
      <c r="BA2733" s="456"/>
      <c r="BB2733" s="456"/>
      <c r="BC2733" s="456"/>
      <c r="BD2733" s="456"/>
      <c r="BE2733" s="456"/>
      <c r="BF2733" s="456"/>
      <c r="BG2733" s="457"/>
      <c r="BH2733" s="458"/>
      <c r="BI2733" s="459"/>
      <c r="BJ2733" s="459"/>
      <c r="BK2733" s="459"/>
      <c r="BL2733" s="459"/>
      <c r="BM2733" s="460"/>
      <c r="BN2733" s="314"/>
      <c r="BO2733" s="314"/>
      <c r="BP2733" s="1"/>
      <c r="BQ2733" s="120">
        <f>IF($F$3="","",IF(N2733=$F$3,COUNTIF(BQ$23:BQ2732,"&gt;0")+1,0))</f>
        <v>0</v>
      </c>
      <c r="BR2733" s="1"/>
      <c r="BS2733" s="20" t="str">
        <f>IF($N2733="","",IF(VLOOKUP(VLOOKUP($N2733,IMPOSTAZIONI!$E$6:$I$13,5,FALSE),IMPOSTAZIONI!$B$25:$N$32,3,FALSE)=0,"",VLOOKUP(VLOOKUP($N2733,IMPOSTAZIONI!$E$6:$I$13,5,FALSE),IMPOSTAZIONI!$B$25:$N$32,3,FALSE)))</f>
        <v/>
      </c>
      <c r="BT2733" s="20" t="str">
        <f>IF($N2733="","",IF(VLOOKUP(VLOOKUP($N2733,IMPOSTAZIONI!$E$6:$I$13,5,FALSE),IMPOSTAZIONI!$B$25:$N$32,6,FALSE)=0,"",VLOOKUP(VLOOKUP($N2733,IMPOSTAZIONI!$E$6:$I$13,5,FALSE),IMPOSTAZIONI!$B$25:$N$32,6,FALSE)))</f>
        <v/>
      </c>
      <c r="BU2733" s="20" t="str">
        <f>IF($N2733="","",IF(VLOOKUP(VLOOKUP($N2733,IMPOSTAZIONI!$E$6:$I$13,5,FALSE),IMPOSTAZIONI!$B$25:$N$32,9,FALSE)=0,"",VLOOKUP(VLOOKUP($N2733,IMPOSTAZIONI!$E$6:$I$13,5,FALSE),IMPOSTAZIONI!$B$25:$N$32,9,FALSE)))</f>
        <v/>
      </c>
      <c r="BV2733" s="20" t="str">
        <f>IF($N2733="","",IF(VLOOKUP(VLOOKUP($N2733,IMPOSTAZIONI!$E$6:$I$13,5,FALSE),IMPOSTAZIONI!$B$25:$N$32,12,FALSE)=0,"",VLOOKUP(VLOOKUP($N2733,IMPOSTAZIONI!$E$6:$I$13,5,FALSE),IMPOSTAZIONI!$B$25:$N$32,12,FALSE)))</f>
        <v/>
      </c>
      <c r="BW2733" s="221" t="str">
        <f t="shared" si="685"/>
        <v/>
      </c>
      <c r="BX2733" s="221" t="str">
        <f t="shared" si="686"/>
        <v/>
      </c>
      <c r="BY2733" s="221">
        <f t="shared" si="687"/>
        <v>0</v>
      </c>
      <c r="BZ2733" s="231">
        <f t="shared" si="688"/>
        <v>0</v>
      </c>
      <c r="CA2733" s="246">
        <f t="shared" si="689"/>
        <v>0</v>
      </c>
      <c r="CB2733" s="246">
        <f t="shared" si="690"/>
        <v>0</v>
      </c>
      <c r="CC2733" s="246" t="str">
        <f t="shared" si="691"/>
        <v/>
      </c>
      <c r="CD2733" s="246">
        <f t="shared" si="692"/>
        <v>5</v>
      </c>
      <c r="CE2733" s="246">
        <f t="shared" si="693"/>
        <v>0</v>
      </c>
      <c r="CF2733" s="276">
        <f t="shared" si="694"/>
        <v>0</v>
      </c>
      <c r="CG2733" s="277">
        <f t="shared" si="694"/>
        <v>0</v>
      </c>
      <c r="CH2733" s="277">
        <f t="shared" si="694"/>
        <v>0</v>
      </c>
      <c r="CI2733" s="278">
        <f t="shared" si="694"/>
        <v>0</v>
      </c>
      <c r="CJ2733" s="280">
        <f t="shared" si="695"/>
        <v>0</v>
      </c>
      <c r="CK2733" s="232">
        <f t="shared" si="696"/>
        <v>0</v>
      </c>
      <c r="CL2733" s="1"/>
    </row>
    <row r="2734" spans="1:90" ht="18" customHeight="1">
      <c r="A2734" s="1"/>
      <c r="B2734" s="1"/>
      <c r="C2734" s="314"/>
      <c r="D2734" s="287" t="str">
        <f t="shared" si="683"/>
        <v/>
      </c>
      <c r="E2734" s="449" t="str">
        <f t="shared" si="684"/>
        <v/>
      </c>
      <c r="F2734" s="450"/>
      <c r="G2734" s="451"/>
      <c r="H2734" s="452"/>
      <c r="I2734" s="453"/>
      <c r="J2734" s="453"/>
      <c r="K2734" s="453"/>
      <c r="L2734" s="453"/>
      <c r="M2734" s="454"/>
      <c r="N2734" s="455"/>
      <c r="O2734" s="456"/>
      <c r="P2734" s="456"/>
      <c r="Q2734" s="456"/>
      <c r="R2734" s="456"/>
      <c r="S2734" s="456"/>
      <c r="T2734" s="456"/>
      <c r="U2734" s="456"/>
      <c r="V2734" s="456"/>
      <c r="W2734" s="456"/>
      <c r="X2734" s="456"/>
      <c r="Y2734" s="456"/>
      <c r="Z2734" s="456"/>
      <c r="AA2734" s="456"/>
      <c r="AB2734" s="456"/>
      <c r="AC2734" s="456"/>
      <c r="AD2734" s="456"/>
      <c r="AE2734" s="457"/>
      <c r="AF2734" s="455"/>
      <c r="AG2734" s="456"/>
      <c r="AH2734" s="456"/>
      <c r="AI2734" s="456"/>
      <c r="AJ2734" s="456"/>
      <c r="AK2734" s="456"/>
      <c r="AL2734" s="456"/>
      <c r="AM2734" s="456"/>
      <c r="AN2734" s="457"/>
      <c r="AO2734" s="455"/>
      <c r="AP2734" s="456"/>
      <c r="AQ2734" s="456"/>
      <c r="AR2734" s="456"/>
      <c r="AS2734" s="456"/>
      <c r="AT2734" s="456"/>
      <c r="AU2734" s="456"/>
      <c r="AV2734" s="456"/>
      <c r="AW2734" s="456"/>
      <c r="AX2734" s="456"/>
      <c r="AY2734" s="456"/>
      <c r="AZ2734" s="456"/>
      <c r="BA2734" s="456"/>
      <c r="BB2734" s="456"/>
      <c r="BC2734" s="456"/>
      <c r="BD2734" s="456"/>
      <c r="BE2734" s="456"/>
      <c r="BF2734" s="456"/>
      <c r="BG2734" s="457"/>
      <c r="BH2734" s="458"/>
      <c r="BI2734" s="459"/>
      <c r="BJ2734" s="459"/>
      <c r="BK2734" s="459"/>
      <c r="BL2734" s="459"/>
      <c r="BM2734" s="460"/>
      <c r="BN2734" s="314"/>
      <c r="BO2734" s="314"/>
      <c r="BP2734" s="1"/>
      <c r="BQ2734" s="120">
        <f>IF($F$3="","",IF(N2734=$F$3,COUNTIF(BQ$23:BQ2733,"&gt;0")+1,0))</f>
        <v>0</v>
      </c>
      <c r="BR2734" s="1"/>
      <c r="BS2734" s="20" t="str">
        <f>IF($N2734="","",IF(VLOOKUP(VLOOKUP($N2734,IMPOSTAZIONI!$E$6:$I$13,5,FALSE),IMPOSTAZIONI!$B$25:$N$32,3,FALSE)=0,"",VLOOKUP(VLOOKUP($N2734,IMPOSTAZIONI!$E$6:$I$13,5,FALSE),IMPOSTAZIONI!$B$25:$N$32,3,FALSE)))</f>
        <v/>
      </c>
      <c r="BT2734" s="20" t="str">
        <f>IF($N2734="","",IF(VLOOKUP(VLOOKUP($N2734,IMPOSTAZIONI!$E$6:$I$13,5,FALSE),IMPOSTAZIONI!$B$25:$N$32,6,FALSE)=0,"",VLOOKUP(VLOOKUP($N2734,IMPOSTAZIONI!$E$6:$I$13,5,FALSE),IMPOSTAZIONI!$B$25:$N$32,6,FALSE)))</f>
        <v/>
      </c>
      <c r="BU2734" s="20" t="str">
        <f>IF($N2734="","",IF(VLOOKUP(VLOOKUP($N2734,IMPOSTAZIONI!$E$6:$I$13,5,FALSE),IMPOSTAZIONI!$B$25:$N$32,9,FALSE)=0,"",VLOOKUP(VLOOKUP($N2734,IMPOSTAZIONI!$E$6:$I$13,5,FALSE),IMPOSTAZIONI!$B$25:$N$32,9,FALSE)))</f>
        <v/>
      </c>
      <c r="BV2734" s="20" t="str">
        <f>IF($N2734="","",IF(VLOOKUP(VLOOKUP($N2734,IMPOSTAZIONI!$E$6:$I$13,5,FALSE),IMPOSTAZIONI!$B$25:$N$32,12,FALSE)=0,"",VLOOKUP(VLOOKUP($N2734,IMPOSTAZIONI!$E$6:$I$13,5,FALSE),IMPOSTAZIONI!$B$25:$N$32,12,FALSE)))</f>
        <v/>
      </c>
      <c r="BW2734" s="221" t="str">
        <f t="shared" si="685"/>
        <v/>
      </c>
      <c r="BX2734" s="221" t="str">
        <f t="shared" si="686"/>
        <v/>
      </c>
      <c r="BY2734" s="221">
        <f t="shared" si="687"/>
        <v>0</v>
      </c>
      <c r="BZ2734" s="231">
        <f t="shared" si="688"/>
        <v>0</v>
      </c>
      <c r="CA2734" s="246">
        <f t="shared" si="689"/>
        <v>0</v>
      </c>
      <c r="CB2734" s="246">
        <f t="shared" si="690"/>
        <v>0</v>
      </c>
      <c r="CC2734" s="246" t="str">
        <f t="shared" si="691"/>
        <v/>
      </c>
      <c r="CD2734" s="246">
        <f t="shared" si="692"/>
        <v>5</v>
      </c>
      <c r="CE2734" s="246">
        <f t="shared" si="693"/>
        <v>0</v>
      </c>
      <c r="CF2734" s="276">
        <f t="shared" si="694"/>
        <v>0</v>
      </c>
      <c r="CG2734" s="277">
        <f t="shared" si="694"/>
        <v>0</v>
      </c>
      <c r="CH2734" s="277">
        <f t="shared" si="694"/>
        <v>0</v>
      </c>
      <c r="CI2734" s="278">
        <f t="shared" si="694"/>
        <v>0</v>
      </c>
      <c r="CJ2734" s="280">
        <f t="shared" si="695"/>
        <v>0</v>
      </c>
      <c r="CK2734" s="232">
        <f t="shared" si="696"/>
        <v>0</v>
      </c>
      <c r="CL2734" s="1"/>
    </row>
    <row r="2735" spans="1:90" ht="18" customHeight="1">
      <c r="A2735" s="1"/>
      <c r="B2735" s="1"/>
      <c r="C2735" s="314"/>
      <c r="D2735" s="287" t="str">
        <f t="shared" si="683"/>
        <v/>
      </c>
      <c r="E2735" s="449" t="str">
        <f t="shared" si="684"/>
        <v/>
      </c>
      <c r="F2735" s="450"/>
      <c r="G2735" s="451"/>
      <c r="H2735" s="452"/>
      <c r="I2735" s="453"/>
      <c r="J2735" s="453"/>
      <c r="K2735" s="453"/>
      <c r="L2735" s="453"/>
      <c r="M2735" s="454"/>
      <c r="N2735" s="455"/>
      <c r="O2735" s="456"/>
      <c r="P2735" s="456"/>
      <c r="Q2735" s="456"/>
      <c r="R2735" s="456"/>
      <c r="S2735" s="456"/>
      <c r="T2735" s="456"/>
      <c r="U2735" s="456"/>
      <c r="V2735" s="456"/>
      <c r="W2735" s="456"/>
      <c r="X2735" s="456"/>
      <c r="Y2735" s="456"/>
      <c r="Z2735" s="456"/>
      <c r="AA2735" s="456"/>
      <c r="AB2735" s="456"/>
      <c r="AC2735" s="456"/>
      <c r="AD2735" s="456"/>
      <c r="AE2735" s="457"/>
      <c r="AF2735" s="455"/>
      <c r="AG2735" s="456"/>
      <c r="AH2735" s="456"/>
      <c r="AI2735" s="456"/>
      <c r="AJ2735" s="456"/>
      <c r="AK2735" s="456"/>
      <c r="AL2735" s="456"/>
      <c r="AM2735" s="456"/>
      <c r="AN2735" s="457"/>
      <c r="AO2735" s="455"/>
      <c r="AP2735" s="456"/>
      <c r="AQ2735" s="456"/>
      <c r="AR2735" s="456"/>
      <c r="AS2735" s="456"/>
      <c r="AT2735" s="456"/>
      <c r="AU2735" s="456"/>
      <c r="AV2735" s="456"/>
      <c r="AW2735" s="456"/>
      <c r="AX2735" s="456"/>
      <c r="AY2735" s="456"/>
      <c r="AZ2735" s="456"/>
      <c r="BA2735" s="456"/>
      <c r="BB2735" s="456"/>
      <c r="BC2735" s="456"/>
      <c r="BD2735" s="456"/>
      <c r="BE2735" s="456"/>
      <c r="BF2735" s="456"/>
      <c r="BG2735" s="457"/>
      <c r="BH2735" s="458"/>
      <c r="BI2735" s="459"/>
      <c r="BJ2735" s="459"/>
      <c r="BK2735" s="459"/>
      <c r="BL2735" s="459"/>
      <c r="BM2735" s="460"/>
      <c r="BN2735" s="314"/>
      <c r="BO2735" s="314"/>
      <c r="BP2735" s="1"/>
      <c r="BQ2735" s="120">
        <f>IF($F$3="","",IF(N2735=$F$3,COUNTIF(BQ$23:BQ2734,"&gt;0")+1,0))</f>
        <v>0</v>
      </c>
      <c r="BR2735" s="1"/>
      <c r="BS2735" s="20" t="str">
        <f>IF($N2735="","",IF(VLOOKUP(VLOOKUP($N2735,IMPOSTAZIONI!$E$6:$I$13,5,FALSE),IMPOSTAZIONI!$B$25:$N$32,3,FALSE)=0,"",VLOOKUP(VLOOKUP($N2735,IMPOSTAZIONI!$E$6:$I$13,5,FALSE),IMPOSTAZIONI!$B$25:$N$32,3,FALSE)))</f>
        <v/>
      </c>
      <c r="BT2735" s="20" t="str">
        <f>IF($N2735="","",IF(VLOOKUP(VLOOKUP($N2735,IMPOSTAZIONI!$E$6:$I$13,5,FALSE),IMPOSTAZIONI!$B$25:$N$32,6,FALSE)=0,"",VLOOKUP(VLOOKUP($N2735,IMPOSTAZIONI!$E$6:$I$13,5,FALSE),IMPOSTAZIONI!$B$25:$N$32,6,FALSE)))</f>
        <v/>
      </c>
      <c r="BU2735" s="20" t="str">
        <f>IF($N2735="","",IF(VLOOKUP(VLOOKUP($N2735,IMPOSTAZIONI!$E$6:$I$13,5,FALSE),IMPOSTAZIONI!$B$25:$N$32,9,FALSE)=0,"",VLOOKUP(VLOOKUP($N2735,IMPOSTAZIONI!$E$6:$I$13,5,FALSE),IMPOSTAZIONI!$B$25:$N$32,9,FALSE)))</f>
        <v/>
      </c>
      <c r="BV2735" s="20" t="str">
        <f>IF($N2735="","",IF(VLOOKUP(VLOOKUP($N2735,IMPOSTAZIONI!$E$6:$I$13,5,FALSE),IMPOSTAZIONI!$B$25:$N$32,12,FALSE)=0,"",VLOOKUP(VLOOKUP($N2735,IMPOSTAZIONI!$E$6:$I$13,5,FALSE),IMPOSTAZIONI!$B$25:$N$32,12,FALSE)))</f>
        <v/>
      </c>
      <c r="BW2735" s="221" t="str">
        <f t="shared" si="685"/>
        <v/>
      </c>
      <c r="BX2735" s="221" t="str">
        <f t="shared" si="686"/>
        <v/>
      </c>
      <c r="BY2735" s="221">
        <f t="shared" si="687"/>
        <v>0</v>
      </c>
      <c r="BZ2735" s="231">
        <f t="shared" si="688"/>
        <v>0</v>
      </c>
      <c r="CA2735" s="246">
        <f t="shared" si="689"/>
        <v>0</v>
      </c>
      <c r="CB2735" s="246">
        <f t="shared" si="690"/>
        <v>0</v>
      </c>
      <c r="CC2735" s="246" t="str">
        <f t="shared" si="691"/>
        <v/>
      </c>
      <c r="CD2735" s="246">
        <f t="shared" si="692"/>
        <v>5</v>
      </c>
      <c r="CE2735" s="246">
        <f t="shared" si="693"/>
        <v>0</v>
      </c>
      <c r="CF2735" s="276">
        <f t="shared" si="694"/>
        <v>0</v>
      </c>
      <c r="CG2735" s="277">
        <f t="shared" si="694"/>
        <v>0</v>
      </c>
      <c r="CH2735" s="277">
        <f t="shared" si="694"/>
        <v>0</v>
      </c>
      <c r="CI2735" s="278">
        <f t="shared" si="694"/>
        <v>0</v>
      </c>
      <c r="CJ2735" s="280">
        <f t="shared" si="695"/>
        <v>0</v>
      </c>
      <c r="CK2735" s="232">
        <f t="shared" si="696"/>
        <v>0</v>
      </c>
      <c r="CL2735" s="1"/>
    </row>
    <row r="2736" spans="1:90" ht="18" customHeight="1">
      <c r="A2736" s="1"/>
      <c r="B2736" s="1"/>
      <c r="C2736" s="314"/>
      <c r="D2736" s="287" t="str">
        <f t="shared" si="683"/>
        <v/>
      </c>
      <c r="E2736" s="449" t="str">
        <f t="shared" si="684"/>
        <v/>
      </c>
      <c r="F2736" s="450"/>
      <c r="G2736" s="451"/>
      <c r="H2736" s="452"/>
      <c r="I2736" s="453"/>
      <c r="J2736" s="453"/>
      <c r="K2736" s="453"/>
      <c r="L2736" s="453"/>
      <c r="M2736" s="454"/>
      <c r="N2736" s="455"/>
      <c r="O2736" s="456"/>
      <c r="P2736" s="456"/>
      <c r="Q2736" s="456"/>
      <c r="R2736" s="456"/>
      <c r="S2736" s="456"/>
      <c r="T2736" s="456"/>
      <c r="U2736" s="456"/>
      <c r="V2736" s="456"/>
      <c r="W2736" s="456"/>
      <c r="X2736" s="456"/>
      <c r="Y2736" s="456"/>
      <c r="Z2736" s="456"/>
      <c r="AA2736" s="456"/>
      <c r="AB2736" s="456"/>
      <c r="AC2736" s="456"/>
      <c r="AD2736" s="456"/>
      <c r="AE2736" s="457"/>
      <c r="AF2736" s="455"/>
      <c r="AG2736" s="456"/>
      <c r="AH2736" s="456"/>
      <c r="AI2736" s="456"/>
      <c r="AJ2736" s="456"/>
      <c r="AK2736" s="456"/>
      <c r="AL2736" s="456"/>
      <c r="AM2736" s="456"/>
      <c r="AN2736" s="457"/>
      <c r="AO2736" s="455"/>
      <c r="AP2736" s="456"/>
      <c r="AQ2736" s="456"/>
      <c r="AR2736" s="456"/>
      <c r="AS2736" s="456"/>
      <c r="AT2736" s="456"/>
      <c r="AU2736" s="456"/>
      <c r="AV2736" s="456"/>
      <c r="AW2736" s="456"/>
      <c r="AX2736" s="456"/>
      <c r="AY2736" s="456"/>
      <c r="AZ2736" s="456"/>
      <c r="BA2736" s="456"/>
      <c r="BB2736" s="456"/>
      <c r="BC2736" s="456"/>
      <c r="BD2736" s="456"/>
      <c r="BE2736" s="456"/>
      <c r="BF2736" s="456"/>
      <c r="BG2736" s="457"/>
      <c r="BH2736" s="458"/>
      <c r="BI2736" s="459"/>
      <c r="BJ2736" s="459"/>
      <c r="BK2736" s="459"/>
      <c r="BL2736" s="459"/>
      <c r="BM2736" s="460"/>
      <c r="BN2736" s="314"/>
      <c r="BO2736" s="314"/>
      <c r="BP2736" s="1"/>
      <c r="BQ2736" s="120">
        <f>IF($F$3="","",IF(N2736=$F$3,COUNTIF(BQ$23:BQ2735,"&gt;0")+1,0))</f>
        <v>0</v>
      </c>
      <c r="BR2736" s="1"/>
      <c r="BS2736" s="20" t="str">
        <f>IF($N2736="","",IF(VLOOKUP(VLOOKUP($N2736,IMPOSTAZIONI!$E$6:$I$13,5,FALSE),IMPOSTAZIONI!$B$25:$N$32,3,FALSE)=0,"",VLOOKUP(VLOOKUP($N2736,IMPOSTAZIONI!$E$6:$I$13,5,FALSE),IMPOSTAZIONI!$B$25:$N$32,3,FALSE)))</f>
        <v/>
      </c>
      <c r="BT2736" s="20" t="str">
        <f>IF($N2736="","",IF(VLOOKUP(VLOOKUP($N2736,IMPOSTAZIONI!$E$6:$I$13,5,FALSE),IMPOSTAZIONI!$B$25:$N$32,6,FALSE)=0,"",VLOOKUP(VLOOKUP($N2736,IMPOSTAZIONI!$E$6:$I$13,5,FALSE),IMPOSTAZIONI!$B$25:$N$32,6,FALSE)))</f>
        <v/>
      </c>
      <c r="BU2736" s="20" t="str">
        <f>IF($N2736="","",IF(VLOOKUP(VLOOKUP($N2736,IMPOSTAZIONI!$E$6:$I$13,5,FALSE),IMPOSTAZIONI!$B$25:$N$32,9,FALSE)=0,"",VLOOKUP(VLOOKUP($N2736,IMPOSTAZIONI!$E$6:$I$13,5,FALSE),IMPOSTAZIONI!$B$25:$N$32,9,FALSE)))</f>
        <v/>
      </c>
      <c r="BV2736" s="20" t="str">
        <f>IF($N2736="","",IF(VLOOKUP(VLOOKUP($N2736,IMPOSTAZIONI!$E$6:$I$13,5,FALSE),IMPOSTAZIONI!$B$25:$N$32,12,FALSE)=0,"",VLOOKUP(VLOOKUP($N2736,IMPOSTAZIONI!$E$6:$I$13,5,FALSE),IMPOSTAZIONI!$B$25:$N$32,12,FALSE)))</f>
        <v/>
      </c>
      <c r="BW2736" s="221" t="str">
        <f t="shared" si="685"/>
        <v/>
      </c>
      <c r="BX2736" s="221" t="str">
        <f t="shared" si="686"/>
        <v/>
      </c>
      <c r="BY2736" s="221">
        <f t="shared" si="687"/>
        <v>0</v>
      </c>
      <c r="BZ2736" s="231">
        <f t="shared" si="688"/>
        <v>0</v>
      </c>
      <c r="CA2736" s="246">
        <f t="shared" si="689"/>
        <v>0</v>
      </c>
      <c r="CB2736" s="246">
        <f t="shared" si="690"/>
        <v>0</v>
      </c>
      <c r="CC2736" s="246" t="str">
        <f t="shared" si="691"/>
        <v/>
      </c>
      <c r="CD2736" s="246">
        <f t="shared" si="692"/>
        <v>5</v>
      </c>
      <c r="CE2736" s="246">
        <f t="shared" si="693"/>
        <v>0</v>
      </c>
      <c r="CF2736" s="276">
        <f t="shared" si="694"/>
        <v>0</v>
      </c>
      <c r="CG2736" s="277">
        <f t="shared" si="694"/>
        <v>0</v>
      </c>
      <c r="CH2736" s="277">
        <f t="shared" si="694"/>
        <v>0</v>
      </c>
      <c r="CI2736" s="278">
        <f t="shared" si="694"/>
        <v>0</v>
      </c>
      <c r="CJ2736" s="280">
        <f t="shared" si="695"/>
        <v>0</v>
      </c>
      <c r="CK2736" s="232">
        <f t="shared" si="696"/>
        <v>0</v>
      </c>
      <c r="CL2736" s="1"/>
    </row>
    <row r="2737" spans="1:90" ht="18" customHeight="1">
      <c r="A2737" s="1"/>
      <c r="B2737" s="1"/>
      <c r="C2737" s="314"/>
      <c r="D2737" s="287" t="str">
        <f t="shared" ref="D2737:D2800" si="697">IF(BY2737=1,"Errore",IF(BY2737=2,"+ EVN nel gg.",""))</f>
        <v/>
      </c>
      <c r="E2737" s="449" t="str">
        <f t="shared" si="684"/>
        <v/>
      </c>
      <c r="F2737" s="450"/>
      <c r="G2737" s="451"/>
      <c r="H2737" s="452"/>
      <c r="I2737" s="453"/>
      <c r="J2737" s="453"/>
      <c r="K2737" s="453"/>
      <c r="L2737" s="453"/>
      <c r="M2737" s="454"/>
      <c r="N2737" s="455"/>
      <c r="O2737" s="456"/>
      <c r="P2737" s="456"/>
      <c r="Q2737" s="456"/>
      <c r="R2737" s="456"/>
      <c r="S2737" s="456"/>
      <c r="T2737" s="456"/>
      <c r="U2737" s="456"/>
      <c r="V2737" s="456"/>
      <c r="W2737" s="456"/>
      <c r="X2737" s="456"/>
      <c r="Y2737" s="456"/>
      <c r="Z2737" s="456"/>
      <c r="AA2737" s="456"/>
      <c r="AB2737" s="456"/>
      <c r="AC2737" s="456"/>
      <c r="AD2737" s="456"/>
      <c r="AE2737" s="457"/>
      <c r="AF2737" s="455"/>
      <c r="AG2737" s="456"/>
      <c r="AH2737" s="456"/>
      <c r="AI2737" s="456"/>
      <c r="AJ2737" s="456"/>
      <c r="AK2737" s="456"/>
      <c r="AL2737" s="456"/>
      <c r="AM2737" s="456"/>
      <c r="AN2737" s="457"/>
      <c r="AO2737" s="455"/>
      <c r="AP2737" s="456"/>
      <c r="AQ2737" s="456"/>
      <c r="AR2737" s="456"/>
      <c r="AS2737" s="456"/>
      <c r="AT2737" s="456"/>
      <c r="AU2737" s="456"/>
      <c r="AV2737" s="456"/>
      <c r="AW2737" s="456"/>
      <c r="AX2737" s="456"/>
      <c r="AY2737" s="456"/>
      <c r="AZ2737" s="456"/>
      <c r="BA2737" s="456"/>
      <c r="BB2737" s="456"/>
      <c r="BC2737" s="456"/>
      <c r="BD2737" s="456"/>
      <c r="BE2737" s="456"/>
      <c r="BF2737" s="456"/>
      <c r="BG2737" s="457"/>
      <c r="BH2737" s="458"/>
      <c r="BI2737" s="459"/>
      <c r="BJ2737" s="459"/>
      <c r="BK2737" s="459"/>
      <c r="BL2737" s="459"/>
      <c r="BM2737" s="460"/>
      <c r="BN2737" s="314"/>
      <c r="BO2737" s="314"/>
      <c r="BP2737" s="1"/>
      <c r="BQ2737" s="120">
        <f>IF($F$3="","",IF(N2737=$F$3,COUNTIF(BQ$23:BQ2736,"&gt;0")+1,0))</f>
        <v>0</v>
      </c>
      <c r="BR2737" s="1"/>
      <c r="BS2737" s="20" t="str">
        <f>IF($N2737="","",IF(VLOOKUP(VLOOKUP($N2737,IMPOSTAZIONI!$E$6:$I$13,5,FALSE),IMPOSTAZIONI!$B$25:$N$32,3,FALSE)=0,"",VLOOKUP(VLOOKUP($N2737,IMPOSTAZIONI!$E$6:$I$13,5,FALSE),IMPOSTAZIONI!$B$25:$N$32,3,FALSE)))</f>
        <v/>
      </c>
      <c r="BT2737" s="20" t="str">
        <f>IF($N2737="","",IF(VLOOKUP(VLOOKUP($N2737,IMPOSTAZIONI!$E$6:$I$13,5,FALSE),IMPOSTAZIONI!$B$25:$N$32,6,FALSE)=0,"",VLOOKUP(VLOOKUP($N2737,IMPOSTAZIONI!$E$6:$I$13,5,FALSE),IMPOSTAZIONI!$B$25:$N$32,6,FALSE)))</f>
        <v/>
      </c>
      <c r="BU2737" s="20" t="str">
        <f>IF($N2737="","",IF(VLOOKUP(VLOOKUP($N2737,IMPOSTAZIONI!$E$6:$I$13,5,FALSE),IMPOSTAZIONI!$B$25:$N$32,9,FALSE)=0,"",VLOOKUP(VLOOKUP($N2737,IMPOSTAZIONI!$E$6:$I$13,5,FALSE),IMPOSTAZIONI!$B$25:$N$32,9,FALSE)))</f>
        <v/>
      </c>
      <c r="BV2737" s="20" t="str">
        <f>IF($N2737="","",IF(VLOOKUP(VLOOKUP($N2737,IMPOSTAZIONI!$E$6:$I$13,5,FALSE),IMPOSTAZIONI!$B$25:$N$32,12,FALSE)=0,"",VLOOKUP(VLOOKUP($N2737,IMPOSTAZIONI!$E$6:$I$13,5,FALSE),IMPOSTAZIONI!$B$25:$N$32,12,FALSE)))</f>
        <v/>
      </c>
      <c r="BW2737" s="221" t="str">
        <f t="shared" si="685"/>
        <v/>
      </c>
      <c r="BX2737" s="221" t="str">
        <f t="shared" si="686"/>
        <v/>
      </c>
      <c r="BY2737" s="221">
        <f t="shared" si="687"/>
        <v>0</v>
      </c>
      <c r="BZ2737" s="231">
        <f t="shared" si="688"/>
        <v>0</v>
      </c>
      <c r="CA2737" s="246">
        <f t="shared" si="689"/>
        <v>0</v>
      </c>
      <c r="CB2737" s="246">
        <f t="shared" si="690"/>
        <v>0</v>
      </c>
      <c r="CC2737" s="246" t="str">
        <f t="shared" si="691"/>
        <v/>
      </c>
      <c r="CD2737" s="246">
        <f t="shared" si="692"/>
        <v>5</v>
      </c>
      <c r="CE2737" s="246">
        <f t="shared" si="693"/>
        <v>0</v>
      </c>
      <c r="CF2737" s="276">
        <f t="shared" si="694"/>
        <v>0</v>
      </c>
      <c r="CG2737" s="277">
        <f t="shared" si="694"/>
        <v>0</v>
      </c>
      <c r="CH2737" s="277">
        <f t="shared" si="694"/>
        <v>0</v>
      </c>
      <c r="CI2737" s="278">
        <f t="shared" si="694"/>
        <v>0</v>
      </c>
      <c r="CJ2737" s="280">
        <f t="shared" si="695"/>
        <v>0</v>
      </c>
      <c r="CK2737" s="232">
        <f t="shared" si="696"/>
        <v>0</v>
      </c>
      <c r="CL2737" s="1"/>
    </row>
    <row r="2738" spans="1:90" ht="18" customHeight="1">
      <c r="A2738" s="1"/>
      <c r="B2738" s="1"/>
      <c r="C2738" s="314"/>
      <c r="D2738" s="287" t="str">
        <f t="shared" si="697"/>
        <v/>
      </c>
      <c r="E2738" s="449" t="str">
        <f t="shared" si="684"/>
        <v/>
      </c>
      <c r="F2738" s="450"/>
      <c r="G2738" s="451"/>
      <c r="H2738" s="452"/>
      <c r="I2738" s="453"/>
      <c r="J2738" s="453"/>
      <c r="K2738" s="453"/>
      <c r="L2738" s="453"/>
      <c r="M2738" s="454"/>
      <c r="N2738" s="455"/>
      <c r="O2738" s="456"/>
      <c r="P2738" s="456"/>
      <c r="Q2738" s="456"/>
      <c r="R2738" s="456"/>
      <c r="S2738" s="456"/>
      <c r="T2738" s="456"/>
      <c r="U2738" s="456"/>
      <c r="V2738" s="456"/>
      <c r="W2738" s="456"/>
      <c r="X2738" s="456"/>
      <c r="Y2738" s="456"/>
      <c r="Z2738" s="456"/>
      <c r="AA2738" s="456"/>
      <c r="AB2738" s="456"/>
      <c r="AC2738" s="456"/>
      <c r="AD2738" s="456"/>
      <c r="AE2738" s="457"/>
      <c r="AF2738" s="455"/>
      <c r="AG2738" s="456"/>
      <c r="AH2738" s="456"/>
      <c r="AI2738" s="456"/>
      <c r="AJ2738" s="456"/>
      <c r="AK2738" s="456"/>
      <c r="AL2738" s="456"/>
      <c r="AM2738" s="456"/>
      <c r="AN2738" s="457"/>
      <c r="AO2738" s="455"/>
      <c r="AP2738" s="456"/>
      <c r="AQ2738" s="456"/>
      <c r="AR2738" s="456"/>
      <c r="AS2738" s="456"/>
      <c r="AT2738" s="456"/>
      <c r="AU2738" s="456"/>
      <c r="AV2738" s="456"/>
      <c r="AW2738" s="456"/>
      <c r="AX2738" s="456"/>
      <c r="AY2738" s="456"/>
      <c r="AZ2738" s="456"/>
      <c r="BA2738" s="456"/>
      <c r="BB2738" s="456"/>
      <c r="BC2738" s="456"/>
      <c r="BD2738" s="456"/>
      <c r="BE2738" s="456"/>
      <c r="BF2738" s="456"/>
      <c r="BG2738" s="457"/>
      <c r="BH2738" s="458"/>
      <c r="BI2738" s="459"/>
      <c r="BJ2738" s="459"/>
      <c r="BK2738" s="459"/>
      <c r="BL2738" s="459"/>
      <c r="BM2738" s="460"/>
      <c r="BN2738" s="314"/>
      <c r="BO2738" s="314"/>
      <c r="BP2738" s="1"/>
      <c r="BQ2738" s="120">
        <f>IF($F$3="","",IF(N2738=$F$3,COUNTIF(BQ$23:BQ2737,"&gt;0")+1,0))</f>
        <v>0</v>
      </c>
      <c r="BR2738" s="1"/>
      <c r="BS2738" s="20" t="str">
        <f>IF($N2738="","",IF(VLOOKUP(VLOOKUP($N2738,IMPOSTAZIONI!$E$6:$I$13,5,FALSE),IMPOSTAZIONI!$B$25:$N$32,3,FALSE)=0,"",VLOOKUP(VLOOKUP($N2738,IMPOSTAZIONI!$E$6:$I$13,5,FALSE),IMPOSTAZIONI!$B$25:$N$32,3,FALSE)))</f>
        <v/>
      </c>
      <c r="BT2738" s="20" t="str">
        <f>IF($N2738="","",IF(VLOOKUP(VLOOKUP($N2738,IMPOSTAZIONI!$E$6:$I$13,5,FALSE),IMPOSTAZIONI!$B$25:$N$32,6,FALSE)=0,"",VLOOKUP(VLOOKUP($N2738,IMPOSTAZIONI!$E$6:$I$13,5,FALSE),IMPOSTAZIONI!$B$25:$N$32,6,FALSE)))</f>
        <v/>
      </c>
      <c r="BU2738" s="20" t="str">
        <f>IF($N2738="","",IF(VLOOKUP(VLOOKUP($N2738,IMPOSTAZIONI!$E$6:$I$13,5,FALSE),IMPOSTAZIONI!$B$25:$N$32,9,FALSE)=0,"",VLOOKUP(VLOOKUP($N2738,IMPOSTAZIONI!$E$6:$I$13,5,FALSE),IMPOSTAZIONI!$B$25:$N$32,9,FALSE)))</f>
        <v/>
      </c>
      <c r="BV2738" s="20" t="str">
        <f>IF($N2738="","",IF(VLOOKUP(VLOOKUP($N2738,IMPOSTAZIONI!$E$6:$I$13,5,FALSE),IMPOSTAZIONI!$B$25:$N$32,12,FALSE)=0,"",VLOOKUP(VLOOKUP($N2738,IMPOSTAZIONI!$E$6:$I$13,5,FALSE),IMPOSTAZIONI!$B$25:$N$32,12,FALSE)))</f>
        <v/>
      </c>
      <c r="BW2738" s="221" t="str">
        <f t="shared" si="685"/>
        <v/>
      </c>
      <c r="BX2738" s="221" t="str">
        <f t="shared" si="686"/>
        <v/>
      </c>
      <c r="BY2738" s="221">
        <f t="shared" si="687"/>
        <v>0</v>
      </c>
      <c r="BZ2738" s="231">
        <f t="shared" si="688"/>
        <v>0</v>
      </c>
      <c r="CA2738" s="246">
        <f t="shared" si="689"/>
        <v>0</v>
      </c>
      <c r="CB2738" s="246">
        <f t="shared" si="690"/>
        <v>0</v>
      </c>
      <c r="CC2738" s="246" t="str">
        <f t="shared" si="691"/>
        <v/>
      </c>
      <c r="CD2738" s="246">
        <f t="shared" si="692"/>
        <v>5</v>
      </c>
      <c r="CE2738" s="246">
        <f t="shared" si="693"/>
        <v>0</v>
      </c>
      <c r="CF2738" s="276">
        <f t="shared" si="694"/>
        <v>0</v>
      </c>
      <c r="CG2738" s="277">
        <f t="shared" si="694"/>
        <v>0</v>
      </c>
      <c r="CH2738" s="277">
        <f t="shared" si="694"/>
        <v>0</v>
      </c>
      <c r="CI2738" s="278">
        <f t="shared" si="694"/>
        <v>0</v>
      </c>
      <c r="CJ2738" s="280">
        <f t="shared" si="695"/>
        <v>0</v>
      </c>
      <c r="CK2738" s="232">
        <f t="shared" si="696"/>
        <v>0</v>
      </c>
      <c r="CL2738" s="1"/>
    </row>
    <row r="2739" spans="1:90" ht="18" customHeight="1">
      <c r="A2739" s="1"/>
      <c r="B2739" s="1"/>
      <c r="C2739" s="314"/>
      <c r="D2739" s="287" t="str">
        <f t="shared" si="697"/>
        <v/>
      </c>
      <c r="E2739" s="449" t="str">
        <f t="shared" si="684"/>
        <v/>
      </c>
      <c r="F2739" s="450"/>
      <c r="G2739" s="451"/>
      <c r="H2739" s="452"/>
      <c r="I2739" s="453"/>
      <c r="J2739" s="453"/>
      <c r="K2739" s="453"/>
      <c r="L2739" s="453"/>
      <c r="M2739" s="454"/>
      <c r="N2739" s="455"/>
      <c r="O2739" s="456"/>
      <c r="P2739" s="456"/>
      <c r="Q2739" s="456"/>
      <c r="R2739" s="456"/>
      <c r="S2739" s="456"/>
      <c r="T2739" s="456"/>
      <c r="U2739" s="456"/>
      <c r="V2739" s="456"/>
      <c r="W2739" s="456"/>
      <c r="X2739" s="456"/>
      <c r="Y2739" s="456"/>
      <c r="Z2739" s="456"/>
      <c r="AA2739" s="456"/>
      <c r="AB2739" s="456"/>
      <c r="AC2739" s="456"/>
      <c r="AD2739" s="456"/>
      <c r="AE2739" s="457"/>
      <c r="AF2739" s="455"/>
      <c r="AG2739" s="456"/>
      <c r="AH2739" s="456"/>
      <c r="AI2739" s="456"/>
      <c r="AJ2739" s="456"/>
      <c r="AK2739" s="456"/>
      <c r="AL2739" s="456"/>
      <c r="AM2739" s="456"/>
      <c r="AN2739" s="457"/>
      <c r="AO2739" s="455"/>
      <c r="AP2739" s="456"/>
      <c r="AQ2739" s="456"/>
      <c r="AR2739" s="456"/>
      <c r="AS2739" s="456"/>
      <c r="AT2739" s="456"/>
      <c r="AU2739" s="456"/>
      <c r="AV2739" s="456"/>
      <c r="AW2739" s="456"/>
      <c r="AX2739" s="456"/>
      <c r="AY2739" s="456"/>
      <c r="AZ2739" s="456"/>
      <c r="BA2739" s="456"/>
      <c r="BB2739" s="456"/>
      <c r="BC2739" s="456"/>
      <c r="BD2739" s="456"/>
      <c r="BE2739" s="456"/>
      <c r="BF2739" s="456"/>
      <c r="BG2739" s="457"/>
      <c r="BH2739" s="458"/>
      <c r="BI2739" s="459"/>
      <c r="BJ2739" s="459"/>
      <c r="BK2739" s="459"/>
      <c r="BL2739" s="459"/>
      <c r="BM2739" s="460"/>
      <c r="BN2739" s="314"/>
      <c r="BO2739" s="314"/>
      <c r="BP2739" s="1"/>
      <c r="BQ2739" s="120">
        <f>IF($F$3="","",IF(N2739=$F$3,COUNTIF(BQ$23:BQ2738,"&gt;0")+1,0))</f>
        <v>0</v>
      </c>
      <c r="BR2739" s="1"/>
      <c r="BS2739" s="20" t="str">
        <f>IF($N2739="","",IF(VLOOKUP(VLOOKUP($N2739,IMPOSTAZIONI!$E$6:$I$13,5,FALSE),IMPOSTAZIONI!$B$25:$N$32,3,FALSE)=0,"",VLOOKUP(VLOOKUP($N2739,IMPOSTAZIONI!$E$6:$I$13,5,FALSE),IMPOSTAZIONI!$B$25:$N$32,3,FALSE)))</f>
        <v/>
      </c>
      <c r="BT2739" s="20" t="str">
        <f>IF($N2739="","",IF(VLOOKUP(VLOOKUP($N2739,IMPOSTAZIONI!$E$6:$I$13,5,FALSE),IMPOSTAZIONI!$B$25:$N$32,6,FALSE)=0,"",VLOOKUP(VLOOKUP($N2739,IMPOSTAZIONI!$E$6:$I$13,5,FALSE),IMPOSTAZIONI!$B$25:$N$32,6,FALSE)))</f>
        <v/>
      </c>
      <c r="BU2739" s="20" t="str">
        <f>IF($N2739="","",IF(VLOOKUP(VLOOKUP($N2739,IMPOSTAZIONI!$E$6:$I$13,5,FALSE),IMPOSTAZIONI!$B$25:$N$32,9,FALSE)=0,"",VLOOKUP(VLOOKUP($N2739,IMPOSTAZIONI!$E$6:$I$13,5,FALSE),IMPOSTAZIONI!$B$25:$N$32,9,FALSE)))</f>
        <v/>
      </c>
      <c r="BV2739" s="20" t="str">
        <f>IF($N2739="","",IF(VLOOKUP(VLOOKUP($N2739,IMPOSTAZIONI!$E$6:$I$13,5,FALSE),IMPOSTAZIONI!$B$25:$N$32,12,FALSE)=0,"",VLOOKUP(VLOOKUP($N2739,IMPOSTAZIONI!$E$6:$I$13,5,FALSE),IMPOSTAZIONI!$B$25:$N$32,12,FALSE)))</f>
        <v/>
      </c>
      <c r="BW2739" s="221" t="str">
        <f t="shared" si="685"/>
        <v/>
      </c>
      <c r="BX2739" s="221" t="str">
        <f t="shared" si="686"/>
        <v/>
      </c>
      <c r="BY2739" s="221">
        <f t="shared" si="687"/>
        <v>0</v>
      </c>
      <c r="BZ2739" s="231">
        <f t="shared" si="688"/>
        <v>0</v>
      </c>
      <c r="CA2739" s="246">
        <f t="shared" si="689"/>
        <v>0</v>
      </c>
      <c r="CB2739" s="246">
        <f t="shared" si="690"/>
        <v>0</v>
      </c>
      <c r="CC2739" s="246" t="str">
        <f t="shared" si="691"/>
        <v/>
      </c>
      <c r="CD2739" s="246">
        <f t="shared" si="692"/>
        <v>5</v>
      </c>
      <c r="CE2739" s="246">
        <f t="shared" si="693"/>
        <v>0</v>
      </c>
      <c r="CF2739" s="276">
        <f t="shared" si="694"/>
        <v>0</v>
      </c>
      <c r="CG2739" s="277">
        <f t="shared" si="694"/>
        <v>0</v>
      </c>
      <c r="CH2739" s="277">
        <f t="shared" si="694"/>
        <v>0</v>
      </c>
      <c r="CI2739" s="278">
        <f t="shared" si="694"/>
        <v>0</v>
      </c>
      <c r="CJ2739" s="280">
        <f t="shared" si="695"/>
        <v>0</v>
      </c>
      <c r="CK2739" s="232">
        <f t="shared" si="696"/>
        <v>0</v>
      </c>
      <c r="CL2739" s="1"/>
    </row>
    <row r="2740" spans="1:90" ht="18" customHeight="1">
      <c r="A2740" s="1"/>
      <c r="B2740" s="1"/>
      <c r="C2740" s="314"/>
      <c r="D2740" s="287" t="str">
        <f t="shared" si="697"/>
        <v/>
      </c>
      <c r="E2740" s="449" t="str">
        <f t="shared" si="684"/>
        <v/>
      </c>
      <c r="F2740" s="450"/>
      <c r="G2740" s="451"/>
      <c r="H2740" s="452"/>
      <c r="I2740" s="453"/>
      <c r="J2740" s="453"/>
      <c r="K2740" s="453"/>
      <c r="L2740" s="453"/>
      <c r="M2740" s="454"/>
      <c r="N2740" s="455"/>
      <c r="O2740" s="456"/>
      <c r="P2740" s="456"/>
      <c r="Q2740" s="456"/>
      <c r="R2740" s="456"/>
      <c r="S2740" s="456"/>
      <c r="T2740" s="456"/>
      <c r="U2740" s="456"/>
      <c r="V2740" s="456"/>
      <c r="W2740" s="456"/>
      <c r="X2740" s="456"/>
      <c r="Y2740" s="456"/>
      <c r="Z2740" s="456"/>
      <c r="AA2740" s="456"/>
      <c r="AB2740" s="456"/>
      <c r="AC2740" s="456"/>
      <c r="AD2740" s="456"/>
      <c r="AE2740" s="457"/>
      <c r="AF2740" s="455"/>
      <c r="AG2740" s="456"/>
      <c r="AH2740" s="456"/>
      <c r="AI2740" s="456"/>
      <c r="AJ2740" s="456"/>
      <c r="AK2740" s="456"/>
      <c r="AL2740" s="456"/>
      <c r="AM2740" s="456"/>
      <c r="AN2740" s="457"/>
      <c r="AO2740" s="455"/>
      <c r="AP2740" s="456"/>
      <c r="AQ2740" s="456"/>
      <c r="AR2740" s="456"/>
      <c r="AS2740" s="456"/>
      <c r="AT2740" s="456"/>
      <c r="AU2740" s="456"/>
      <c r="AV2740" s="456"/>
      <c r="AW2740" s="456"/>
      <c r="AX2740" s="456"/>
      <c r="AY2740" s="456"/>
      <c r="AZ2740" s="456"/>
      <c r="BA2740" s="456"/>
      <c r="BB2740" s="456"/>
      <c r="BC2740" s="456"/>
      <c r="BD2740" s="456"/>
      <c r="BE2740" s="456"/>
      <c r="BF2740" s="456"/>
      <c r="BG2740" s="457"/>
      <c r="BH2740" s="458"/>
      <c r="BI2740" s="459"/>
      <c r="BJ2740" s="459"/>
      <c r="BK2740" s="459"/>
      <c r="BL2740" s="459"/>
      <c r="BM2740" s="460"/>
      <c r="BN2740" s="314"/>
      <c r="BO2740" s="314"/>
      <c r="BP2740" s="1"/>
      <c r="BQ2740" s="120">
        <f>IF($F$3="","",IF(N2740=$F$3,COUNTIF(BQ$23:BQ2739,"&gt;0")+1,0))</f>
        <v>0</v>
      </c>
      <c r="BR2740" s="1"/>
      <c r="BS2740" s="20" t="str">
        <f>IF($N2740="","",IF(VLOOKUP(VLOOKUP($N2740,IMPOSTAZIONI!$E$6:$I$13,5,FALSE),IMPOSTAZIONI!$B$25:$N$32,3,FALSE)=0,"",VLOOKUP(VLOOKUP($N2740,IMPOSTAZIONI!$E$6:$I$13,5,FALSE),IMPOSTAZIONI!$B$25:$N$32,3,FALSE)))</f>
        <v/>
      </c>
      <c r="BT2740" s="20" t="str">
        <f>IF($N2740="","",IF(VLOOKUP(VLOOKUP($N2740,IMPOSTAZIONI!$E$6:$I$13,5,FALSE),IMPOSTAZIONI!$B$25:$N$32,6,FALSE)=0,"",VLOOKUP(VLOOKUP($N2740,IMPOSTAZIONI!$E$6:$I$13,5,FALSE),IMPOSTAZIONI!$B$25:$N$32,6,FALSE)))</f>
        <v/>
      </c>
      <c r="BU2740" s="20" t="str">
        <f>IF($N2740="","",IF(VLOOKUP(VLOOKUP($N2740,IMPOSTAZIONI!$E$6:$I$13,5,FALSE),IMPOSTAZIONI!$B$25:$N$32,9,FALSE)=0,"",VLOOKUP(VLOOKUP($N2740,IMPOSTAZIONI!$E$6:$I$13,5,FALSE),IMPOSTAZIONI!$B$25:$N$32,9,FALSE)))</f>
        <v/>
      </c>
      <c r="BV2740" s="20" t="str">
        <f>IF($N2740="","",IF(VLOOKUP(VLOOKUP($N2740,IMPOSTAZIONI!$E$6:$I$13,5,FALSE),IMPOSTAZIONI!$B$25:$N$32,12,FALSE)=0,"",VLOOKUP(VLOOKUP($N2740,IMPOSTAZIONI!$E$6:$I$13,5,FALSE),IMPOSTAZIONI!$B$25:$N$32,12,FALSE)))</f>
        <v/>
      </c>
      <c r="BW2740" s="221" t="str">
        <f t="shared" si="685"/>
        <v/>
      </c>
      <c r="BX2740" s="221" t="str">
        <f t="shared" si="686"/>
        <v/>
      </c>
      <c r="BY2740" s="221">
        <f t="shared" si="687"/>
        <v>0</v>
      </c>
      <c r="BZ2740" s="231">
        <f t="shared" si="688"/>
        <v>0</v>
      </c>
      <c r="CA2740" s="246">
        <f t="shared" si="689"/>
        <v>0</v>
      </c>
      <c r="CB2740" s="246">
        <f t="shared" si="690"/>
        <v>0</v>
      </c>
      <c r="CC2740" s="246" t="str">
        <f t="shared" si="691"/>
        <v/>
      </c>
      <c r="CD2740" s="246">
        <f t="shared" si="692"/>
        <v>5</v>
      </c>
      <c r="CE2740" s="246">
        <f t="shared" si="693"/>
        <v>0</v>
      </c>
      <c r="CF2740" s="276">
        <f t="shared" si="694"/>
        <v>0</v>
      </c>
      <c r="CG2740" s="277">
        <f t="shared" si="694"/>
        <v>0</v>
      </c>
      <c r="CH2740" s="277">
        <f t="shared" si="694"/>
        <v>0</v>
      </c>
      <c r="CI2740" s="278">
        <f t="shared" si="694"/>
        <v>0</v>
      </c>
      <c r="CJ2740" s="280">
        <f t="shared" si="695"/>
        <v>0</v>
      </c>
      <c r="CK2740" s="232">
        <f t="shared" si="696"/>
        <v>0</v>
      </c>
      <c r="CL2740" s="1"/>
    </row>
    <row r="2741" spans="1:90" ht="18" customHeight="1">
      <c r="A2741" s="1"/>
      <c r="B2741" s="1"/>
      <c r="C2741" s="314"/>
      <c r="D2741" s="287" t="str">
        <f t="shared" si="697"/>
        <v/>
      </c>
      <c r="E2741" s="449" t="str">
        <f t="shared" si="684"/>
        <v/>
      </c>
      <c r="F2741" s="450"/>
      <c r="G2741" s="451"/>
      <c r="H2741" s="452"/>
      <c r="I2741" s="453"/>
      <c r="J2741" s="453"/>
      <c r="K2741" s="453"/>
      <c r="L2741" s="453"/>
      <c r="M2741" s="454"/>
      <c r="N2741" s="455"/>
      <c r="O2741" s="456"/>
      <c r="P2741" s="456"/>
      <c r="Q2741" s="456"/>
      <c r="R2741" s="456"/>
      <c r="S2741" s="456"/>
      <c r="T2741" s="456"/>
      <c r="U2741" s="456"/>
      <c r="V2741" s="456"/>
      <c r="W2741" s="456"/>
      <c r="X2741" s="456"/>
      <c r="Y2741" s="456"/>
      <c r="Z2741" s="456"/>
      <c r="AA2741" s="456"/>
      <c r="AB2741" s="456"/>
      <c r="AC2741" s="456"/>
      <c r="AD2741" s="456"/>
      <c r="AE2741" s="457"/>
      <c r="AF2741" s="455"/>
      <c r="AG2741" s="456"/>
      <c r="AH2741" s="456"/>
      <c r="AI2741" s="456"/>
      <c r="AJ2741" s="456"/>
      <c r="AK2741" s="456"/>
      <c r="AL2741" s="456"/>
      <c r="AM2741" s="456"/>
      <c r="AN2741" s="457"/>
      <c r="AO2741" s="455"/>
      <c r="AP2741" s="456"/>
      <c r="AQ2741" s="456"/>
      <c r="AR2741" s="456"/>
      <c r="AS2741" s="456"/>
      <c r="AT2741" s="456"/>
      <c r="AU2741" s="456"/>
      <c r="AV2741" s="456"/>
      <c r="AW2741" s="456"/>
      <c r="AX2741" s="456"/>
      <c r="AY2741" s="456"/>
      <c r="AZ2741" s="456"/>
      <c r="BA2741" s="456"/>
      <c r="BB2741" s="456"/>
      <c r="BC2741" s="456"/>
      <c r="BD2741" s="456"/>
      <c r="BE2741" s="456"/>
      <c r="BF2741" s="456"/>
      <c r="BG2741" s="457"/>
      <c r="BH2741" s="458"/>
      <c r="BI2741" s="459"/>
      <c r="BJ2741" s="459"/>
      <c r="BK2741" s="459"/>
      <c r="BL2741" s="459"/>
      <c r="BM2741" s="460"/>
      <c r="BN2741" s="314"/>
      <c r="BO2741" s="314"/>
      <c r="BP2741" s="1"/>
      <c r="BQ2741" s="120">
        <f>IF($F$3="","",IF(N2741=$F$3,COUNTIF(BQ$23:BQ2740,"&gt;0")+1,0))</f>
        <v>0</v>
      </c>
      <c r="BR2741" s="1"/>
      <c r="BS2741" s="20" t="str">
        <f>IF($N2741="","",IF(VLOOKUP(VLOOKUP($N2741,IMPOSTAZIONI!$E$6:$I$13,5,FALSE),IMPOSTAZIONI!$B$25:$N$32,3,FALSE)=0,"",VLOOKUP(VLOOKUP($N2741,IMPOSTAZIONI!$E$6:$I$13,5,FALSE),IMPOSTAZIONI!$B$25:$N$32,3,FALSE)))</f>
        <v/>
      </c>
      <c r="BT2741" s="20" t="str">
        <f>IF($N2741="","",IF(VLOOKUP(VLOOKUP($N2741,IMPOSTAZIONI!$E$6:$I$13,5,FALSE),IMPOSTAZIONI!$B$25:$N$32,6,FALSE)=0,"",VLOOKUP(VLOOKUP($N2741,IMPOSTAZIONI!$E$6:$I$13,5,FALSE),IMPOSTAZIONI!$B$25:$N$32,6,FALSE)))</f>
        <v/>
      </c>
      <c r="BU2741" s="20" t="str">
        <f>IF($N2741="","",IF(VLOOKUP(VLOOKUP($N2741,IMPOSTAZIONI!$E$6:$I$13,5,FALSE),IMPOSTAZIONI!$B$25:$N$32,9,FALSE)=0,"",VLOOKUP(VLOOKUP($N2741,IMPOSTAZIONI!$E$6:$I$13,5,FALSE),IMPOSTAZIONI!$B$25:$N$32,9,FALSE)))</f>
        <v/>
      </c>
      <c r="BV2741" s="20" t="str">
        <f>IF($N2741="","",IF(VLOOKUP(VLOOKUP($N2741,IMPOSTAZIONI!$E$6:$I$13,5,FALSE),IMPOSTAZIONI!$B$25:$N$32,12,FALSE)=0,"",VLOOKUP(VLOOKUP($N2741,IMPOSTAZIONI!$E$6:$I$13,5,FALSE),IMPOSTAZIONI!$B$25:$N$32,12,FALSE)))</f>
        <v/>
      </c>
      <c r="BW2741" s="221" t="str">
        <f t="shared" si="685"/>
        <v/>
      </c>
      <c r="BX2741" s="221" t="str">
        <f t="shared" si="686"/>
        <v/>
      </c>
      <c r="BY2741" s="221">
        <f t="shared" si="687"/>
        <v>0</v>
      </c>
      <c r="BZ2741" s="231">
        <f t="shared" si="688"/>
        <v>0</v>
      </c>
      <c r="CA2741" s="246">
        <f t="shared" si="689"/>
        <v>0</v>
      </c>
      <c r="CB2741" s="246">
        <f t="shared" si="690"/>
        <v>0</v>
      </c>
      <c r="CC2741" s="246" t="str">
        <f t="shared" si="691"/>
        <v/>
      </c>
      <c r="CD2741" s="246">
        <f t="shared" si="692"/>
        <v>5</v>
      </c>
      <c r="CE2741" s="246">
        <f t="shared" si="693"/>
        <v>0</v>
      </c>
      <c r="CF2741" s="276">
        <f t="shared" si="694"/>
        <v>0</v>
      </c>
      <c r="CG2741" s="277">
        <f t="shared" si="694"/>
        <v>0</v>
      </c>
      <c r="CH2741" s="277">
        <f t="shared" si="694"/>
        <v>0</v>
      </c>
      <c r="CI2741" s="278">
        <f t="shared" si="694"/>
        <v>0</v>
      </c>
      <c r="CJ2741" s="280">
        <f t="shared" si="695"/>
        <v>0</v>
      </c>
      <c r="CK2741" s="232">
        <f t="shared" si="696"/>
        <v>0</v>
      </c>
      <c r="CL2741" s="1"/>
    </row>
    <row r="2742" spans="1:90" ht="18" customHeight="1">
      <c r="A2742" s="1"/>
      <c r="B2742" s="1"/>
      <c r="C2742" s="314"/>
      <c r="D2742" s="287" t="str">
        <f t="shared" si="697"/>
        <v/>
      </c>
      <c r="E2742" s="449" t="str">
        <f t="shared" si="684"/>
        <v/>
      </c>
      <c r="F2742" s="450"/>
      <c r="G2742" s="451"/>
      <c r="H2742" s="452"/>
      <c r="I2742" s="453"/>
      <c r="J2742" s="453"/>
      <c r="K2742" s="453"/>
      <c r="L2742" s="453"/>
      <c r="M2742" s="454"/>
      <c r="N2742" s="455"/>
      <c r="O2742" s="456"/>
      <c r="P2742" s="456"/>
      <c r="Q2742" s="456"/>
      <c r="R2742" s="456"/>
      <c r="S2742" s="456"/>
      <c r="T2742" s="456"/>
      <c r="U2742" s="456"/>
      <c r="V2742" s="456"/>
      <c r="W2742" s="456"/>
      <c r="X2742" s="456"/>
      <c r="Y2742" s="456"/>
      <c r="Z2742" s="456"/>
      <c r="AA2742" s="456"/>
      <c r="AB2742" s="456"/>
      <c r="AC2742" s="456"/>
      <c r="AD2742" s="456"/>
      <c r="AE2742" s="457"/>
      <c r="AF2742" s="455"/>
      <c r="AG2742" s="456"/>
      <c r="AH2742" s="456"/>
      <c r="AI2742" s="456"/>
      <c r="AJ2742" s="456"/>
      <c r="AK2742" s="456"/>
      <c r="AL2742" s="456"/>
      <c r="AM2742" s="456"/>
      <c r="AN2742" s="457"/>
      <c r="AO2742" s="455"/>
      <c r="AP2742" s="456"/>
      <c r="AQ2742" s="456"/>
      <c r="AR2742" s="456"/>
      <c r="AS2742" s="456"/>
      <c r="AT2742" s="456"/>
      <c r="AU2742" s="456"/>
      <c r="AV2742" s="456"/>
      <c r="AW2742" s="456"/>
      <c r="AX2742" s="456"/>
      <c r="AY2742" s="456"/>
      <c r="AZ2742" s="456"/>
      <c r="BA2742" s="456"/>
      <c r="BB2742" s="456"/>
      <c r="BC2742" s="456"/>
      <c r="BD2742" s="456"/>
      <c r="BE2742" s="456"/>
      <c r="BF2742" s="456"/>
      <c r="BG2742" s="457"/>
      <c r="BH2742" s="458"/>
      <c r="BI2742" s="459"/>
      <c r="BJ2742" s="459"/>
      <c r="BK2742" s="459"/>
      <c r="BL2742" s="459"/>
      <c r="BM2742" s="460"/>
      <c r="BN2742" s="314"/>
      <c r="BO2742" s="314"/>
      <c r="BP2742" s="1"/>
      <c r="BQ2742" s="120">
        <f>IF($F$3="","",IF(N2742=$F$3,COUNTIF(BQ$23:BQ2741,"&gt;0")+1,0))</f>
        <v>0</v>
      </c>
      <c r="BR2742" s="1"/>
      <c r="BS2742" s="20" t="str">
        <f>IF($N2742="","",IF(VLOOKUP(VLOOKUP($N2742,IMPOSTAZIONI!$E$6:$I$13,5,FALSE),IMPOSTAZIONI!$B$25:$N$32,3,FALSE)=0,"",VLOOKUP(VLOOKUP($N2742,IMPOSTAZIONI!$E$6:$I$13,5,FALSE),IMPOSTAZIONI!$B$25:$N$32,3,FALSE)))</f>
        <v/>
      </c>
      <c r="BT2742" s="20" t="str">
        <f>IF($N2742="","",IF(VLOOKUP(VLOOKUP($N2742,IMPOSTAZIONI!$E$6:$I$13,5,FALSE),IMPOSTAZIONI!$B$25:$N$32,6,FALSE)=0,"",VLOOKUP(VLOOKUP($N2742,IMPOSTAZIONI!$E$6:$I$13,5,FALSE),IMPOSTAZIONI!$B$25:$N$32,6,FALSE)))</f>
        <v/>
      </c>
      <c r="BU2742" s="20" t="str">
        <f>IF($N2742="","",IF(VLOOKUP(VLOOKUP($N2742,IMPOSTAZIONI!$E$6:$I$13,5,FALSE),IMPOSTAZIONI!$B$25:$N$32,9,FALSE)=0,"",VLOOKUP(VLOOKUP($N2742,IMPOSTAZIONI!$E$6:$I$13,5,FALSE),IMPOSTAZIONI!$B$25:$N$32,9,FALSE)))</f>
        <v/>
      </c>
      <c r="BV2742" s="20" t="str">
        <f>IF($N2742="","",IF(VLOOKUP(VLOOKUP($N2742,IMPOSTAZIONI!$E$6:$I$13,5,FALSE),IMPOSTAZIONI!$B$25:$N$32,12,FALSE)=0,"",VLOOKUP(VLOOKUP($N2742,IMPOSTAZIONI!$E$6:$I$13,5,FALSE),IMPOSTAZIONI!$B$25:$N$32,12,FALSE)))</f>
        <v/>
      </c>
      <c r="BW2742" s="221" t="str">
        <f t="shared" si="685"/>
        <v/>
      </c>
      <c r="BX2742" s="221" t="str">
        <f t="shared" si="686"/>
        <v/>
      </c>
      <c r="BY2742" s="221">
        <f t="shared" si="687"/>
        <v>0</v>
      </c>
      <c r="BZ2742" s="231">
        <f t="shared" si="688"/>
        <v>0</v>
      </c>
      <c r="CA2742" s="246">
        <f t="shared" si="689"/>
        <v>0</v>
      </c>
      <c r="CB2742" s="246">
        <f t="shared" si="690"/>
        <v>0</v>
      </c>
      <c r="CC2742" s="246" t="str">
        <f t="shared" si="691"/>
        <v/>
      </c>
      <c r="CD2742" s="246">
        <f t="shared" si="692"/>
        <v>5</v>
      </c>
      <c r="CE2742" s="246">
        <f t="shared" si="693"/>
        <v>0</v>
      </c>
      <c r="CF2742" s="276">
        <f t="shared" si="694"/>
        <v>0</v>
      </c>
      <c r="CG2742" s="277">
        <f t="shared" si="694"/>
        <v>0</v>
      </c>
      <c r="CH2742" s="277">
        <f t="shared" si="694"/>
        <v>0</v>
      </c>
      <c r="CI2742" s="278">
        <f t="shared" si="694"/>
        <v>0</v>
      </c>
      <c r="CJ2742" s="280">
        <f t="shared" si="695"/>
        <v>0</v>
      </c>
      <c r="CK2742" s="232">
        <f t="shared" si="696"/>
        <v>0</v>
      </c>
      <c r="CL2742" s="1"/>
    </row>
    <row r="2743" spans="1:90" ht="18" customHeight="1">
      <c r="A2743" s="1"/>
      <c r="B2743" s="1"/>
      <c r="C2743" s="314"/>
      <c r="D2743" s="287" t="str">
        <f t="shared" si="697"/>
        <v/>
      </c>
      <c r="E2743" s="449" t="str">
        <f t="shared" si="684"/>
        <v/>
      </c>
      <c r="F2743" s="450"/>
      <c r="G2743" s="451"/>
      <c r="H2743" s="452"/>
      <c r="I2743" s="453"/>
      <c r="J2743" s="453"/>
      <c r="K2743" s="453"/>
      <c r="L2743" s="453"/>
      <c r="M2743" s="454"/>
      <c r="N2743" s="455"/>
      <c r="O2743" s="456"/>
      <c r="P2743" s="456"/>
      <c r="Q2743" s="456"/>
      <c r="R2743" s="456"/>
      <c r="S2743" s="456"/>
      <c r="T2743" s="456"/>
      <c r="U2743" s="456"/>
      <c r="V2743" s="456"/>
      <c r="W2743" s="456"/>
      <c r="X2743" s="456"/>
      <c r="Y2743" s="456"/>
      <c r="Z2743" s="456"/>
      <c r="AA2743" s="456"/>
      <c r="AB2743" s="456"/>
      <c r="AC2743" s="456"/>
      <c r="AD2743" s="456"/>
      <c r="AE2743" s="457"/>
      <c r="AF2743" s="455"/>
      <c r="AG2743" s="456"/>
      <c r="AH2743" s="456"/>
      <c r="AI2743" s="456"/>
      <c r="AJ2743" s="456"/>
      <c r="AK2743" s="456"/>
      <c r="AL2743" s="456"/>
      <c r="AM2743" s="456"/>
      <c r="AN2743" s="457"/>
      <c r="AO2743" s="455"/>
      <c r="AP2743" s="456"/>
      <c r="AQ2743" s="456"/>
      <c r="AR2743" s="456"/>
      <c r="AS2743" s="456"/>
      <c r="AT2743" s="456"/>
      <c r="AU2743" s="456"/>
      <c r="AV2743" s="456"/>
      <c r="AW2743" s="456"/>
      <c r="AX2743" s="456"/>
      <c r="AY2743" s="456"/>
      <c r="AZ2743" s="456"/>
      <c r="BA2743" s="456"/>
      <c r="BB2743" s="456"/>
      <c r="BC2743" s="456"/>
      <c r="BD2743" s="456"/>
      <c r="BE2743" s="456"/>
      <c r="BF2743" s="456"/>
      <c r="BG2743" s="457"/>
      <c r="BH2743" s="458"/>
      <c r="BI2743" s="459"/>
      <c r="BJ2743" s="459"/>
      <c r="BK2743" s="459"/>
      <c r="BL2743" s="459"/>
      <c r="BM2743" s="460"/>
      <c r="BN2743" s="314"/>
      <c r="BO2743" s="314"/>
      <c r="BP2743" s="1"/>
      <c r="BQ2743" s="120">
        <f>IF($F$3="","",IF(N2743=$F$3,COUNTIF(BQ$23:BQ2742,"&gt;0")+1,0))</f>
        <v>0</v>
      </c>
      <c r="BR2743" s="1"/>
      <c r="BS2743" s="20" t="str">
        <f>IF($N2743="","",IF(VLOOKUP(VLOOKUP($N2743,IMPOSTAZIONI!$E$6:$I$13,5,FALSE),IMPOSTAZIONI!$B$25:$N$32,3,FALSE)=0,"",VLOOKUP(VLOOKUP($N2743,IMPOSTAZIONI!$E$6:$I$13,5,FALSE),IMPOSTAZIONI!$B$25:$N$32,3,FALSE)))</f>
        <v/>
      </c>
      <c r="BT2743" s="20" t="str">
        <f>IF($N2743="","",IF(VLOOKUP(VLOOKUP($N2743,IMPOSTAZIONI!$E$6:$I$13,5,FALSE),IMPOSTAZIONI!$B$25:$N$32,6,FALSE)=0,"",VLOOKUP(VLOOKUP($N2743,IMPOSTAZIONI!$E$6:$I$13,5,FALSE),IMPOSTAZIONI!$B$25:$N$32,6,FALSE)))</f>
        <v/>
      </c>
      <c r="BU2743" s="20" t="str">
        <f>IF($N2743="","",IF(VLOOKUP(VLOOKUP($N2743,IMPOSTAZIONI!$E$6:$I$13,5,FALSE),IMPOSTAZIONI!$B$25:$N$32,9,FALSE)=0,"",VLOOKUP(VLOOKUP($N2743,IMPOSTAZIONI!$E$6:$I$13,5,FALSE),IMPOSTAZIONI!$B$25:$N$32,9,FALSE)))</f>
        <v/>
      </c>
      <c r="BV2743" s="20" t="str">
        <f>IF($N2743="","",IF(VLOOKUP(VLOOKUP($N2743,IMPOSTAZIONI!$E$6:$I$13,5,FALSE),IMPOSTAZIONI!$B$25:$N$32,12,FALSE)=0,"",VLOOKUP(VLOOKUP($N2743,IMPOSTAZIONI!$E$6:$I$13,5,FALSE),IMPOSTAZIONI!$B$25:$N$32,12,FALSE)))</f>
        <v/>
      </c>
      <c r="BW2743" s="221" t="str">
        <f t="shared" si="685"/>
        <v/>
      </c>
      <c r="BX2743" s="221" t="str">
        <f t="shared" si="686"/>
        <v/>
      </c>
      <c r="BY2743" s="221">
        <f t="shared" si="687"/>
        <v>0</v>
      </c>
      <c r="BZ2743" s="231">
        <f t="shared" si="688"/>
        <v>0</v>
      </c>
      <c r="CA2743" s="246">
        <f t="shared" si="689"/>
        <v>0</v>
      </c>
      <c r="CB2743" s="246">
        <f t="shared" si="690"/>
        <v>0</v>
      </c>
      <c r="CC2743" s="246" t="str">
        <f t="shared" si="691"/>
        <v/>
      </c>
      <c r="CD2743" s="246">
        <f t="shared" si="692"/>
        <v>5</v>
      </c>
      <c r="CE2743" s="246">
        <f t="shared" si="693"/>
        <v>0</v>
      </c>
      <c r="CF2743" s="276">
        <f t="shared" si="694"/>
        <v>0</v>
      </c>
      <c r="CG2743" s="277">
        <f t="shared" si="694"/>
        <v>0</v>
      </c>
      <c r="CH2743" s="277">
        <f t="shared" si="694"/>
        <v>0</v>
      </c>
      <c r="CI2743" s="278">
        <f t="shared" si="694"/>
        <v>0</v>
      </c>
      <c r="CJ2743" s="280">
        <f t="shared" si="695"/>
        <v>0</v>
      </c>
      <c r="CK2743" s="232">
        <f t="shared" si="696"/>
        <v>0</v>
      </c>
      <c r="CL2743" s="1"/>
    </row>
    <row r="2744" spans="1:90" ht="18" customHeight="1">
      <c r="A2744" s="1"/>
      <c r="B2744" s="1"/>
      <c r="C2744" s="314"/>
      <c r="D2744" s="287" t="str">
        <f t="shared" si="697"/>
        <v/>
      </c>
      <c r="E2744" s="449" t="str">
        <f t="shared" si="684"/>
        <v/>
      </c>
      <c r="F2744" s="450"/>
      <c r="G2744" s="451"/>
      <c r="H2744" s="452"/>
      <c r="I2744" s="453"/>
      <c r="J2744" s="453"/>
      <c r="K2744" s="453"/>
      <c r="L2744" s="453"/>
      <c r="M2744" s="454"/>
      <c r="N2744" s="455"/>
      <c r="O2744" s="456"/>
      <c r="P2744" s="456"/>
      <c r="Q2744" s="456"/>
      <c r="R2744" s="456"/>
      <c r="S2744" s="456"/>
      <c r="T2744" s="456"/>
      <c r="U2744" s="456"/>
      <c r="V2744" s="456"/>
      <c r="W2744" s="456"/>
      <c r="X2744" s="456"/>
      <c r="Y2744" s="456"/>
      <c r="Z2744" s="456"/>
      <c r="AA2744" s="456"/>
      <c r="AB2744" s="456"/>
      <c r="AC2744" s="456"/>
      <c r="AD2744" s="456"/>
      <c r="AE2744" s="457"/>
      <c r="AF2744" s="455"/>
      <c r="AG2744" s="456"/>
      <c r="AH2744" s="456"/>
      <c r="AI2744" s="456"/>
      <c r="AJ2744" s="456"/>
      <c r="AK2744" s="456"/>
      <c r="AL2744" s="456"/>
      <c r="AM2744" s="456"/>
      <c r="AN2744" s="457"/>
      <c r="AO2744" s="455"/>
      <c r="AP2744" s="456"/>
      <c r="AQ2744" s="456"/>
      <c r="AR2744" s="456"/>
      <c r="AS2744" s="456"/>
      <c r="AT2744" s="456"/>
      <c r="AU2744" s="456"/>
      <c r="AV2744" s="456"/>
      <c r="AW2744" s="456"/>
      <c r="AX2744" s="456"/>
      <c r="AY2744" s="456"/>
      <c r="AZ2744" s="456"/>
      <c r="BA2744" s="456"/>
      <c r="BB2744" s="456"/>
      <c r="BC2744" s="456"/>
      <c r="BD2744" s="456"/>
      <c r="BE2744" s="456"/>
      <c r="BF2744" s="456"/>
      <c r="BG2744" s="457"/>
      <c r="BH2744" s="458"/>
      <c r="BI2744" s="459"/>
      <c r="BJ2744" s="459"/>
      <c r="BK2744" s="459"/>
      <c r="BL2744" s="459"/>
      <c r="BM2744" s="460"/>
      <c r="BN2744" s="314"/>
      <c r="BO2744" s="314"/>
      <c r="BP2744" s="1"/>
      <c r="BQ2744" s="120">
        <f>IF($F$3="","",IF(N2744=$F$3,COUNTIF(BQ$23:BQ2743,"&gt;0")+1,0))</f>
        <v>0</v>
      </c>
      <c r="BR2744" s="1"/>
      <c r="BS2744" s="20" t="str">
        <f>IF($N2744="","",IF(VLOOKUP(VLOOKUP($N2744,IMPOSTAZIONI!$E$6:$I$13,5,FALSE),IMPOSTAZIONI!$B$25:$N$32,3,FALSE)=0,"",VLOOKUP(VLOOKUP($N2744,IMPOSTAZIONI!$E$6:$I$13,5,FALSE),IMPOSTAZIONI!$B$25:$N$32,3,FALSE)))</f>
        <v/>
      </c>
      <c r="BT2744" s="20" t="str">
        <f>IF($N2744="","",IF(VLOOKUP(VLOOKUP($N2744,IMPOSTAZIONI!$E$6:$I$13,5,FALSE),IMPOSTAZIONI!$B$25:$N$32,6,FALSE)=0,"",VLOOKUP(VLOOKUP($N2744,IMPOSTAZIONI!$E$6:$I$13,5,FALSE),IMPOSTAZIONI!$B$25:$N$32,6,FALSE)))</f>
        <v/>
      </c>
      <c r="BU2744" s="20" t="str">
        <f>IF($N2744="","",IF(VLOOKUP(VLOOKUP($N2744,IMPOSTAZIONI!$E$6:$I$13,5,FALSE),IMPOSTAZIONI!$B$25:$N$32,9,FALSE)=0,"",VLOOKUP(VLOOKUP($N2744,IMPOSTAZIONI!$E$6:$I$13,5,FALSE),IMPOSTAZIONI!$B$25:$N$32,9,FALSE)))</f>
        <v/>
      </c>
      <c r="BV2744" s="20" t="str">
        <f>IF($N2744="","",IF(VLOOKUP(VLOOKUP($N2744,IMPOSTAZIONI!$E$6:$I$13,5,FALSE),IMPOSTAZIONI!$B$25:$N$32,12,FALSE)=0,"",VLOOKUP(VLOOKUP($N2744,IMPOSTAZIONI!$E$6:$I$13,5,FALSE),IMPOSTAZIONI!$B$25:$N$32,12,FALSE)))</f>
        <v/>
      </c>
      <c r="BW2744" s="221" t="str">
        <f t="shared" si="685"/>
        <v/>
      </c>
      <c r="BX2744" s="221" t="str">
        <f t="shared" si="686"/>
        <v/>
      </c>
      <c r="BY2744" s="221">
        <f t="shared" si="687"/>
        <v>0</v>
      </c>
      <c r="BZ2744" s="231">
        <f t="shared" si="688"/>
        <v>0</v>
      </c>
      <c r="CA2744" s="246">
        <f t="shared" si="689"/>
        <v>0</v>
      </c>
      <c r="CB2744" s="246">
        <f t="shared" si="690"/>
        <v>0</v>
      </c>
      <c r="CC2744" s="246" t="str">
        <f t="shared" si="691"/>
        <v/>
      </c>
      <c r="CD2744" s="246">
        <f t="shared" si="692"/>
        <v>5</v>
      </c>
      <c r="CE2744" s="246">
        <f t="shared" si="693"/>
        <v>0</v>
      </c>
      <c r="CF2744" s="276">
        <f t="shared" si="694"/>
        <v>0</v>
      </c>
      <c r="CG2744" s="277">
        <f t="shared" si="694"/>
        <v>0</v>
      </c>
      <c r="CH2744" s="277">
        <f t="shared" si="694"/>
        <v>0</v>
      </c>
      <c r="CI2744" s="278">
        <f t="shared" si="694"/>
        <v>0</v>
      </c>
      <c r="CJ2744" s="280">
        <f t="shared" si="695"/>
        <v>0</v>
      </c>
      <c r="CK2744" s="232">
        <f t="shared" si="696"/>
        <v>0</v>
      </c>
      <c r="CL2744" s="1"/>
    </row>
    <row r="2745" spans="1:90" ht="18" customHeight="1">
      <c r="A2745" s="1"/>
      <c r="B2745" s="1"/>
      <c r="C2745" s="314"/>
      <c r="D2745" s="287" t="str">
        <f t="shared" si="697"/>
        <v/>
      </c>
      <c r="E2745" s="449" t="str">
        <f t="shared" si="684"/>
        <v/>
      </c>
      <c r="F2745" s="450"/>
      <c r="G2745" s="451"/>
      <c r="H2745" s="452"/>
      <c r="I2745" s="453"/>
      <c r="J2745" s="453"/>
      <c r="K2745" s="453"/>
      <c r="L2745" s="453"/>
      <c r="M2745" s="454"/>
      <c r="N2745" s="455"/>
      <c r="O2745" s="456"/>
      <c r="P2745" s="456"/>
      <c r="Q2745" s="456"/>
      <c r="R2745" s="456"/>
      <c r="S2745" s="456"/>
      <c r="T2745" s="456"/>
      <c r="U2745" s="456"/>
      <c r="V2745" s="456"/>
      <c r="W2745" s="456"/>
      <c r="X2745" s="456"/>
      <c r="Y2745" s="456"/>
      <c r="Z2745" s="456"/>
      <c r="AA2745" s="456"/>
      <c r="AB2745" s="456"/>
      <c r="AC2745" s="456"/>
      <c r="AD2745" s="456"/>
      <c r="AE2745" s="457"/>
      <c r="AF2745" s="455"/>
      <c r="AG2745" s="456"/>
      <c r="AH2745" s="456"/>
      <c r="AI2745" s="456"/>
      <c r="AJ2745" s="456"/>
      <c r="AK2745" s="456"/>
      <c r="AL2745" s="456"/>
      <c r="AM2745" s="456"/>
      <c r="AN2745" s="457"/>
      <c r="AO2745" s="455"/>
      <c r="AP2745" s="456"/>
      <c r="AQ2745" s="456"/>
      <c r="AR2745" s="456"/>
      <c r="AS2745" s="456"/>
      <c r="AT2745" s="456"/>
      <c r="AU2745" s="456"/>
      <c r="AV2745" s="456"/>
      <c r="AW2745" s="456"/>
      <c r="AX2745" s="456"/>
      <c r="AY2745" s="456"/>
      <c r="AZ2745" s="456"/>
      <c r="BA2745" s="456"/>
      <c r="BB2745" s="456"/>
      <c r="BC2745" s="456"/>
      <c r="BD2745" s="456"/>
      <c r="BE2745" s="456"/>
      <c r="BF2745" s="456"/>
      <c r="BG2745" s="457"/>
      <c r="BH2745" s="458"/>
      <c r="BI2745" s="459"/>
      <c r="BJ2745" s="459"/>
      <c r="BK2745" s="459"/>
      <c r="BL2745" s="459"/>
      <c r="BM2745" s="460"/>
      <c r="BN2745" s="314"/>
      <c r="BO2745" s="314"/>
      <c r="BP2745" s="1"/>
      <c r="BQ2745" s="120">
        <f>IF($F$3="","",IF(N2745=$F$3,COUNTIF(BQ$23:BQ2744,"&gt;0")+1,0))</f>
        <v>0</v>
      </c>
      <c r="BR2745" s="1"/>
      <c r="BS2745" s="20" t="str">
        <f>IF($N2745="","",IF(VLOOKUP(VLOOKUP($N2745,IMPOSTAZIONI!$E$6:$I$13,5,FALSE),IMPOSTAZIONI!$B$25:$N$32,3,FALSE)=0,"",VLOOKUP(VLOOKUP($N2745,IMPOSTAZIONI!$E$6:$I$13,5,FALSE),IMPOSTAZIONI!$B$25:$N$32,3,FALSE)))</f>
        <v/>
      </c>
      <c r="BT2745" s="20" t="str">
        <f>IF($N2745="","",IF(VLOOKUP(VLOOKUP($N2745,IMPOSTAZIONI!$E$6:$I$13,5,FALSE),IMPOSTAZIONI!$B$25:$N$32,6,FALSE)=0,"",VLOOKUP(VLOOKUP($N2745,IMPOSTAZIONI!$E$6:$I$13,5,FALSE),IMPOSTAZIONI!$B$25:$N$32,6,FALSE)))</f>
        <v/>
      </c>
      <c r="BU2745" s="20" t="str">
        <f>IF($N2745="","",IF(VLOOKUP(VLOOKUP($N2745,IMPOSTAZIONI!$E$6:$I$13,5,FALSE),IMPOSTAZIONI!$B$25:$N$32,9,FALSE)=0,"",VLOOKUP(VLOOKUP($N2745,IMPOSTAZIONI!$E$6:$I$13,5,FALSE),IMPOSTAZIONI!$B$25:$N$32,9,FALSE)))</f>
        <v/>
      </c>
      <c r="BV2745" s="20" t="str">
        <f>IF($N2745="","",IF(VLOOKUP(VLOOKUP($N2745,IMPOSTAZIONI!$E$6:$I$13,5,FALSE),IMPOSTAZIONI!$B$25:$N$32,12,FALSE)=0,"",VLOOKUP(VLOOKUP($N2745,IMPOSTAZIONI!$E$6:$I$13,5,FALSE),IMPOSTAZIONI!$B$25:$N$32,12,FALSE)))</f>
        <v/>
      </c>
      <c r="BW2745" s="221" t="str">
        <f t="shared" si="685"/>
        <v/>
      </c>
      <c r="BX2745" s="221" t="str">
        <f t="shared" si="686"/>
        <v/>
      </c>
      <c r="BY2745" s="221">
        <f t="shared" si="687"/>
        <v>0</v>
      </c>
      <c r="BZ2745" s="231">
        <f t="shared" si="688"/>
        <v>0</v>
      </c>
      <c r="CA2745" s="246">
        <f t="shared" si="689"/>
        <v>0</v>
      </c>
      <c r="CB2745" s="246">
        <f t="shared" si="690"/>
        <v>0</v>
      </c>
      <c r="CC2745" s="246" t="str">
        <f t="shared" si="691"/>
        <v/>
      </c>
      <c r="CD2745" s="246">
        <f t="shared" si="692"/>
        <v>5</v>
      </c>
      <c r="CE2745" s="246">
        <f t="shared" si="693"/>
        <v>0</v>
      </c>
      <c r="CF2745" s="276">
        <f t="shared" si="694"/>
        <v>0</v>
      </c>
      <c r="CG2745" s="277">
        <f t="shared" si="694"/>
        <v>0</v>
      </c>
      <c r="CH2745" s="277">
        <f t="shared" si="694"/>
        <v>0</v>
      </c>
      <c r="CI2745" s="278">
        <f t="shared" si="694"/>
        <v>0</v>
      </c>
      <c r="CJ2745" s="280">
        <f t="shared" si="695"/>
        <v>0</v>
      </c>
      <c r="CK2745" s="232">
        <f t="shared" si="696"/>
        <v>0</v>
      </c>
      <c r="CL2745" s="1"/>
    </row>
    <row r="2746" spans="1:90" ht="18" customHeight="1">
      <c r="A2746" s="1"/>
      <c r="B2746" s="1"/>
      <c r="C2746" s="314"/>
      <c r="D2746" s="287" t="str">
        <f t="shared" si="697"/>
        <v/>
      </c>
      <c r="E2746" s="449" t="str">
        <f t="shared" si="684"/>
        <v/>
      </c>
      <c r="F2746" s="450"/>
      <c r="G2746" s="451"/>
      <c r="H2746" s="452"/>
      <c r="I2746" s="453"/>
      <c r="J2746" s="453"/>
      <c r="K2746" s="453"/>
      <c r="L2746" s="453"/>
      <c r="M2746" s="454"/>
      <c r="N2746" s="455"/>
      <c r="O2746" s="456"/>
      <c r="P2746" s="456"/>
      <c r="Q2746" s="456"/>
      <c r="R2746" s="456"/>
      <c r="S2746" s="456"/>
      <c r="T2746" s="456"/>
      <c r="U2746" s="456"/>
      <c r="V2746" s="456"/>
      <c r="W2746" s="456"/>
      <c r="X2746" s="456"/>
      <c r="Y2746" s="456"/>
      <c r="Z2746" s="456"/>
      <c r="AA2746" s="456"/>
      <c r="AB2746" s="456"/>
      <c r="AC2746" s="456"/>
      <c r="AD2746" s="456"/>
      <c r="AE2746" s="457"/>
      <c r="AF2746" s="455"/>
      <c r="AG2746" s="456"/>
      <c r="AH2746" s="456"/>
      <c r="AI2746" s="456"/>
      <c r="AJ2746" s="456"/>
      <c r="AK2746" s="456"/>
      <c r="AL2746" s="456"/>
      <c r="AM2746" s="456"/>
      <c r="AN2746" s="457"/>
      <c r="AO2746" s="455"/>
      <c r="AP2746" s="456"/>
      <c r="AQ2746" s="456"/>
      <c r="AR2746" s="456"/>
      <c r="AS2746" s="456"/>
      <c r="AT2746" s="456"/>
      <c r="AU2746" s="456"/>
      <c r="AV2746" s="456"/>
      <c r="AW2746" s="456"/>
      <c r="AX2746" s="456"/>
      <c r="AY2746" s="456"/>
      <c r="AZ2746" s="456"/>
      <c r="BA2746" s="456"/>
      <c r="BB2746" s="456"/>
      <c r="BC2746" s="456"/>
      <c r="BD2746" s="456"/>
      <c r="BE2746" s="456"/>
      <c r="BF2746" s="456"/>
      <c r="BG2746" s="457"/>
      <c r="BH2746" s="458"/>
      <c r="BI2746" s="459"/>
      <c r="BJ2746" s="459"/>
      <c r="BK2746" s="459"/>
      <c r="BL2746" s="459"/>
      <c r="BM2746" s="460"/>
      <c r="BN2746" s="314"/>
      <c r="BO2746" s="314"/>
      <c r="BP2746" s="1"/>
      <c r="BQ2746" s="120">
        <f>IF($F$3="","",IF(N2746=$F$3,COUNTIF(BQ$23:BQ2745,"&gt;0")+1,0))</f>
        <v>0</v>
      </c>
      <c r="BR2746" s="1"/>
      <c r="BS2746" s="20" t="str">
        <f>IF($N2746="","",IF(VLOOKUP(VLOOKUP($N2746,IMPOSTAZIONI!$E$6:$I$13,5,FALSE),IMPOSTAZIONI!$B$25:$N$32,3,FALSE)=0,"",VLOOKUP(VLOOKUP($N2746,IMPOSTAZIONI!$E$6:$I$13,5,FALSE),IMPOSTAZIONI!$B$25:$N$32,3,FALSE)))</f>
        <v/>
      </c>
      <c r="BT2746" s="20" t="str">
        <f>IF($N2746="","",IF(VLOOKUP(VLOOKUP($N2746,IMPOSTAZIONI!$E$6:$I$13,5,FALSE),IMPOSTAZIONI!$B$25:$N$32,6,FALSE)=0,"",VLOOKUP(VLOOKUP($N2746,IMPOSTAZIONI!$E$6:$I$13,5,FALSE),IMPOSTAZIONI!$B$25:$N$32,6,FALSE)))</f>
        <v/>
      </c>
      <c r="BU2746" s="20" t="str">
        <f>IF($N2746="","",IF(VLOOKUP(VLOOKUP($N2746,IMPOSTAZIONI!$E$6:$I$13,5,FALSE),IMPOSTAZIONI!$B$25:$N$32,9,FALSE)=0,"",VLOOKUP(VLOOKUP($N2746,IMPOSTAZIONI!$E$6:$I$13,5,FALSE),IMPOSTAZIONI!$B$25:$N$32,9,FALSE)))</f>
        <v/>
      </c>
      <c r="BV2746" s="20" t="str">
        <f>IF($N2746="","",IF(VLOOKUP(VLOOKUP($N2746,IMPOSTAZIONI!$E$6:$I$13,5,FALSE),IMPOSTAZIONI!$B$25:$N$32,12,FALSE)=0,"",VLOOKUP(VLOOKUP($N2746,IMPOSTAZIONI!$E$6:$I$13,5,FALSE),IMPOSTAZIONI!$B$25:$N$32,12,FALSE)))</f>
        <v/>
      </c>
      <c r="BW2746" s="221" t="str">
        <f t="shared" si="685"/>
        <v/>
      </c>
      <c r="BX2746" s="221" t="str">
        <f t="shared" si="686"/>
        <v/>
      </c>
      <c r="BY2746" s="221">
        <f t="shared" si="687"/>
        <v>0</v>
      </c>
      <c r="BZ2746" s="231">
        <f t="shared" si="688"/>
        <v>0</v>
      </c>
      <c r="CA2746" s="246">
        <f t="shared" si="689"/>
        <v>0</v>
      </c>
      <c r="CB2746" s="246">
        <f t="shared" si="690"/>
        <v>0</v>
      </c>
      <c r="CC2746" s="246" t="str">
        <f t="shared" si="691"/>
        <v/>
      </c>
      <c r="CD2746" s="246">
        <f t="shared" si="692"/>
        <v>5</v>
      </c>
      <c r="CE2746" s="246">
        <f t="shared" si="693"/>
        <v>0</v>
      </c>
      <c r="CF2746" s="276">
        <f t="shared" si="694"/>
        <v>0</v>
      </c>
      <c r="CG2746" s="277">
        <f t="shared" si="694"/>
        <v>0</v>
      </c>
      <c r="CH2746" s="277">
        <f t="shared" si="694"/>
        <v>0</v>
      </c>
      <c r="CI2746" s="278">
        <f t="shared" si="694"/>
        <v>0</v>
      </c>
      <c r="CJ2746" s="280">
        <f t="shared" si="695"/>
        <v>0</v>
      </c>
      <c r="CK2746" s="232">
        <f t="shared" si="696"/>
        <v>0</v>
      </c>
      <c r="CL2746" s="1"/>
    </row>
    <row r="2747" spans="1:90" ht="18" customHeight="1">
      <c r="A2747" s="1"/>
      <c r="B2747" s="1"/>
      <c r="C2747" s="314"/>
      <c r="D2747" s="287" t="str">
        <f t="shared" si="697"/>
        <v/>
      </c>
      <c r="E2747" s="449" t="str">
        <f t="shared" si="684"/>
        <v/>
      </c>
      <c r="F2747" s="450"/>
      <c r="G2747" s="451"/>
      <c r="H2747" s="452"/>
      <c r="I2747" s="453"/>
      <c r="J2747" s="453"/>
      <c r="K2747" s="453"/>
      <c r="L2747" s="453"/>
      <c r="M2747" s="454"/>
      <c r="N2747" s="455"/>
      <c r="O2747" s="456"/>
      <c r="P2747" s="456"/>
      <c r="Q2747" s="456"/>
      <c r="R2747" s="456"/>
      <c r="S2747" s="456"/>
      <c r="T2747" s="456"/>
      <c r="U2747" s="456"/>
      <c r="V2747" s="456"/>
      <c r="W2747" s="456"/>
      <c r="X2747" s="456"/>
      <c r="Y2747" s="456"/>
      <c r="Z2747" s="456"/>
      <c r="AA2747" s="456"/>
      <c r="AB2747" s="456"/>
      <c r="AC2747" s="456"/>
      <c r="AD2747" s="456"/>
      <c r="AE2747" s="457"/>
      <c r="AF2747" s="455"/>
      <c r="AG2747" s="456"/>
      <c r="AH2747" s="456"/>
      <c r="AI2747" s="456"/>
      <c r="AJ2747" s="456"/>
      <c r="AK2747" s="456"/>
      <c r="AL2747" s="456"/>
      <c r="AM2747" s="456"/>
      <c r="AN2747" s="457"/>
      <c r="AO2747" s="455"/>
      <c r="AP2747" s="456"/>
      <c r="AQ2747" s="456"/>
      <c r="AR2747" s="456"/>
      <c r="AS2747" s="456"/>
      <c r="AT2747" s="456"/>
      <c r="AU2747" s="456"/>
      <c r="AV2747" s="456"/>
      <c r="AW2747" s="456"/>
      <c r="AX2747" s="456"/>
      <c r="AY2747" s="456"/>
      <c r="AZ2747" s="456"/>
      <c r="BA2747" s="456"/>
      <c r="BB2747" s="456"/>
      <c r="BC2747" s="456"/>
      <c r="BD2747" s="456"/>
      <c r="BE2747" s="456"/>
      <c r="BF2747" s="456"/>
      <c r="BG2747" s="457"/>
      <c r="BH2747" s="458"/>
      <c r="BI2747" s="459"/>
      <c r="BJ2747" s="459"/>
      <c r="BK2747" s="459"/>
      <c r="BL2747" s="459"/>
      <c r="BM2747" s="460"/>
      <c r="BN2747" s="314"/>
      <c r="BO2747" s="314"/>
      <c r="BP2747" s="1"/>
      <c r="BQ2747" s="120">
        <f>IF($F$3="","",IF(N2747=$F$3,COUNTIF(BQ$23:BQ2746,"&gt;0")+1,0))</f>
        <v>0</v>
      </c>
      <c r="BR2747" s="1"/>
      <c r="BS2747" s="20" t="str">
        <f>IF($N2747="","",IF(VLOOKUP(VLOOKUP($N2747,IMPOSTAZIONI!$E$6:$I$13,5,FALSE),IMPOSTAZIONI!$B$25:$N$32,3,FALSE)=0,"",VLOOKUP(VLOOKUP($N2747,IMPOSTAZIONI!$E$6:$I$13,5,FALSE),IMPOSTAZIONI!$B$25:$N$32,3,FALSE)))</f>
        <v/>
      </c>
      <c r="BT2747" s="20" t="str">
        <f>IF($N2747="","",IF(VLOOKUP(VLOOKUP($N2747,IMPOSTAZIONI!$E$6:$I$13,5,FALSE),IMPOSTAZIONI!$B$25:$N$32,6,FALSE)=0,"",VLOOKUP(VLOOKUP($N2747,IMPOSTAZIONI!$E$6:$I$13,5,FALSE),IMPOSTAZIONI!$B$25:$N$32,6,FALSE)))</f>
        <v/>
      </c>
      <c r="BU2747" s="20" t="str">
        <f>IF($N2747="","",IF(VLOOKUP(VLOOKUP($N2747,IMPOSTAZIONI!$E$6:$I$13,5,FALSE),IMPOSTAZIONI!$B$25:$N$32,9,FALSE)=0,"",VLOOKUP(VLOOKUP($N2747,IMPOSTAZIONI!$E$6:$I$13,5,FALSE),IMPOSTAZIONI!$B$25:$N$32,9,FALSE)))</f>
        <v/>
      </c>
      <c r="BV2747" s="20" t="str">
        <f>IF($N2747="","",IF(VLOOKUP(VLOOKUP($N2747,IMPOSTAZIONI!$E$6:$I$13,5,FALSE),IMPOSTAZIONI!$B$25:$N$32,12,FALSE)=0,"",VLOOKUP(VLOOKUP($N2747,IMPOSTAZIONI!$E$6:$I$13,5,FALSE),IMPOSTAZIONI!$B$25:$N$32,12,FALSE)))</f>
        <v/>
      </c>
      <c r="BW2747" s="221" t="str">
        <f t="shared" si="685"/>
        <v/>
      </c>
      <c r="BX2747" s="221" t="str">
        <f t="shared" si="686"/>
        <v/>
      </c>
      <c r="BY2747" s="221">
        <f t="shared" si="687"/>
        <v>0</v>
      </c>
      <c r="BZ2747" s="231">
        <f t="shared" si="688"/>
        <v>0</v>
      </c>
      <c r="CA2747" s="246">
        <f t="shared" si="689"/>
        <v>0</v>
      </c>
      <c r="CB2747" s="246">
        <f t="shared" si="690"/>
        <v>0</v>
      </c>
      <c r="CC2747" s="246" t="str">
        <f t="shared" si="691"/>
        <v/>
      </c>
      <c r="CD2747" s="246">
        <f t="shared" si="692"/>
        <v>5</v>
      </c>
      <c r="CE2747" s="246">
        <f t="shared" si="693"/>
        <v>0</v>
      </c>
      <c r="CF2747" s="276">
        <f t="shared" si="694"/>
        <v>0</v>
      </c>
      <c r="CG2747" s="277">
        <f t="shared" si="694"/>
        <v>0</v>
      </c>
      <c r="CH2747" s="277">
        <f t="shared" si="694"/>
        <v>0</v>
      </c>
      <c r="CI2747" s="278">
        <f t="shared" si="694"/>
        <v>0</v>
      </c>
      <c r="CJ2747" s="280">
        <f t="shared" si="695"/>
        <v>0</v>
      </c>
      <c r="CK2747" s="232">
        <f t="shared" si="696"/>
        <v>0</v>
      </c>
      <c r="CL2747" s="1"/>
    </row>
    <row r="2748" spans="1:90" ht="18" customHeight="1">
      <c r="A2748" s="1"/>
      <c r="B2748" s="1"/>
      <c r="C2748" s="314"/>
      <c r="D2748" s="287" t="str">
        <f t="shared" si="697"/>
        <v/>
      </c>
      <c r="E2748" s="449" t="str">
        <f t="shared" si="684"/>
        <v/>
      </c>
      <c r="F2748" s="450"/>
      <c r="G2748" s="451"/>
      <c r="H2748" s="452"/>
      <c r="I2748" s="453"/>
      <c r="J2748" s="453"/>
      <c r="K2748" s="453"/>
      <c r="L2748" s="453"/>
      <c r="M2748" s="454"/>
      <c r="N2748" s="455"/>
      <c r="O2748" s="456"/>
      <c r="P2748" s="456"/>
      <c r="Q2748" s="456"/>
      <c r="R2748" s="456"/>
      <c r="S2748" s="456"/>
      <c r="T2748" s="456"/>
      <c r="U2748" s="456"/>
      <c r="V2748" s="456"/>
      <c r="W2748" s="456"/>
      <c r="X2748" s="456"/>
      <c r="Y2748" s="456"/>
      <c r="Z2748" s="456"/>
      <c r="AA2748" s="456"/>
      <c r="AB2748" s="456"/>
      <c r="AC2748" s="456"/>
      <c r="AD2748" s="456"/>
      <c r="AE2748" s="457"/>
      <c r="AF2748" s="455"/>
      <c r="AG2748" s="456"/>
      <c r="AH2748" s="456"/>
      <c r="AI2748" s="456"/>
      <c r="AJ2748" s="456"/>
      <c r="AK2748" s="456"/>
      <c r="AL2748" s="456"/>
      <c r="AM2748" s="456"/>
      <c r="AN2748" s="457"/>
      <c r="AO2748" s="455"/>
      <c r="AP2748" s="456"/>
      <c r="AQ2748" s="456"/>
      <c r="AR2748" s="456"/>
      <c r="AS2748" s="456"/>
      <c r="AT2748" s="456"/>
      <c r="AU2748" s="456"/>
      <c r="AV2748" s="456"/>
      <c r="AW2748" s="456"/>
      <c r="AX2748" s="456"/>
      <c r="AY2748" s="456"/>
      <c r="AZ2748" s="456"/>
      <c r="BA2748" s="456"/>
      <c r="BB2748" s="456"/>
      <c r="BC2748" s="456"/>
      <c r="BD2748" s="456"/>
      <c r="BE2748" s="456"/>
      <c r="BF2748" s="456"/>
      <c r="BG2748" s="457"/>
      <c r="BH2748" s="458"/>
      <c r="BI2748" s="459"/>
      <c r="BJ2748" s="459"/>
      <c r="BK2748" s="459"/>
      <c r="BL2748" s="459"/>
      <c r="BM2748" s="460"/>
      <c r="BN2748" s="314"/>
      <c r="BO2748" s="314"/>
      <c r="BP2748" s="1"/>
      <c r="BQ2748" s="120">
        <f>IF($F$3="","",IF(N2748=$F$3,COUNTIF(BQ$23:BQ2747,"&gt;0")+1,0))</f>
        <v>0</v>
      </c>
      <c r="BR2748" s="1"/>
      <c r="BS2748" s="20" t="str">
        <f>IF($N2748="","",IF(VLOOKUP(VLOOKUP($N2748,IMPOSTAZIONI!$E$6:$I$13,5,FALSE),IMPOSTAZIONI!$B$25:$N$32,3,FALSE)=0,"",VLOOKUP(VLOOKUP($N2748,IMPOSTAZIONI!$E$6:$I$13,5,FALSE),IMPOSTAZIONI!$B$25:$N$32,3,FALSE)))</f>
        <v/>
      </c>
      <c r="BT2748" s="20" t="str">
        <f>IF($N2748="","",IF(VLOOKUP(VLOOKUP($N2748,IMPOSTAZIONI!$E$6:$I$13,5,FALSE),IMPOSTAZIONI!$B$25:$N$32,6,FALSE)=0,"",VLOOKUP(VLOOKUP($N2748,IMPOSTAZIONI!$E$6:$I$13,5,FALSE),IMPOSTAZIONI!$B$25:$N$32,6,FALSE)))</f>
        <v/>
      </c>
      <c r="BU2748" s="20" t="str">
        <f>IF($N2748="","",IF(VLOOKUP(VLOOKUP($N2748,IMPOSTAZIONI!$E$6:$I$13,5,FALSE),IMPOSTAZIONI!$B$25:$N$32,9,FALSE)=0,"",VLOOKUP(VLOOKUP($N2748,IMPOSTAZIONI!$E$6:$I$13,5,FALSE),IMPOSTAZIONI!$B$25:$N$32,9,FALSE)))</f>
        <v/>
      </c>
      <c r="BV2748" s="20" t="str">
        <f>IF($N2748="","",IF(VLOOKUP(VLOOKUP($N2748,IMPOSTAZIONI!$E$6:$I$13,5,FALSE),IMPOSTAZIONI!$B$25:$N$32,12,FALSE)=0,"",VLOOKUP(VLOOKUP($N2748,IMPOSTAZIONI!$E$6:$I$13,5,FALSE),IMPOSTAZIONI!$B$25:$N$32,12,FALSE)))</f>
        <v/>
      </c>
      <c r="BW2748" s="221" t="str">
        <f t="shared" si="685"/>
        <v/>
      </c>
      <c r="BX2748" s="221" t="str">
        <f t="shared" si="686"/>
        <v/>
      </c>
      <c r="BY2748" s="221">
        <f t="shared" si="687"/>
        <v>0</v>
      </c>
      <c r="BZ2748" s="231">
        <f t="shared" si="688"/>
        <v>0</v>
      </c>
      <c r="CA2748" s="246">
        <f t="shared" si="689"/>
        <v>0</v>
      </c>
      <c r="CB2748" s="246">
        <f t="shared" si="690"/>
        <v>0</v>
      </c>
      <c r="CC2748" s="246" t="str">
        <f t="shared" si="691"/>
        <v/>
      </c>
      <c r="CD2748" s="246">
        <f t="shared" si="692"/>
        <v>5</v>
      </c>
      <c r="CE2748" s="246">
        <f t="shared" si="693"/>
        <v>0</v>
      </c>
      <c r="CF2748" s="276">
        <f t="shared" si="694"/>
        <v>0</v>
      </c>
      <c r="CG2748" s="277">
        <f t="shared" si="694"/>
        <v>0</v>
      </c>
      <c r="CH2748" s="277">
        <f t="shared" si="694"/>
        <v>0</v>
      </c>
      <c r="CI2748" s="278">
        <f t="shared" si="694"/>
        <v>0</v>
      </c>
      <c r="CJ2748" s="280">
        <f t="shared" si="695"/>
        <v>0</v>
      </c>
      <c r="CK2748" s="232">
        <f t="shared" si="696"/>
        <v>0</v>
      </c>
      <c r="CL2748" s="1"/>
    </row>
    <row r="2749" spans="1:90" ht="18" customHeight="1">
      <c r="A2749" s="1"/>
      <c r="B2749" s="1"/>
      <c r="C2749" s="314"/>
      <c r="D2749" s="287" t="str">
        <f t="shared" si="697"/>
        <v/>
      </c>
      <c r="E2749" s="449" t="str">
        <f t="shared" si="684"/>
        <v/>
      </c>
      <c r="F2749" s="450"/>
      <c r="G2749" s="451"/>
      <c r="H2749" s="452"/>
      <c r="I2749" s="453"/>
      <c r="J2749" s="453"/>
      <c r="K2749" s="453"/>
      <c r="L2749" s="453"/>
      <c r="M2749" s="454"/>
      <c r="N2749" s="455"/>
      <c r="O2749" s="456"/>
      <c r="P2749" s="456"/>
      <c r="Q2749" s="456"/>
      <c r="R2749" s="456"/>
      <c r="S2749" s="456"/>
      <c r="T2749" s="456"/>
      <c r="U2749" s="456"/>
      <c r="V2749" s="456"/>
      <c r="W2749" s="456"/>
      <c r="X2749" s="456"/>
      <c r="Y2749" s="456"/>
      <c r="Z2749" s="456"/>
      <c r="AA2749" s="456"/>
      <c r="AB2749" s="456"/>
      <c r="AC2749" s="456"/>
      <c r="AD2749" s="456"/>
      <c r="AE2749" s="457"/>
      <c r="AF2749" s="455"/>
      <c r="AG2749" s="456"/>
      <c r="AH2749" s="456"/>
      <c r="AI2749" s="456"/>
      <c r="AJ2749" s="456"/>
      <c r="AK2749" s="456"/>
      <c r="AL2749" s="456"/>
      <c r="AM2749" s="456"/>
      <c r="AN2749" s="457"/>
      <c r="AO2749" s="455"/>
      <c r="AP2749" s="456"/>
      <c r="AQ2749" s="456"/>
      <c r="AR2749" s="456"/>
      <c r="AS2749" s="456"/>
      <c r="AT2749" s="456"/>
      <c r="AU2749" s="456"/>
      <c r="AV2749" s="456"/>
      <c r="AW2749" s="456"/>
      <c r="AX2749" s="456"/>
      <c r="AY2749" s="456"/>
      <c r="AZ2749" s="456"/>
      <c r="BA2749" s="456"/>
      <c r="BB2749" s="456"/>
      <c r="BC2749" s="456"/>
      <c r="BD2749" s="456"/>
      <c r="BE2749" s="456"/>
      <c r="BF2749" s="456"/>
      <c r="BG2749" s="457"/>
      <c r="BH2749" s="458"/>
      <c r="BI2749" s="459"/>
      <c r="BJ2749" s="459"/>
      <c r="BK2749" s="459"/>
      <c r="BL2749" s="459"/>
      <c r="BM2749" s="460"/>
      <c r="BN2749" s="314"/>
      <c r="BO2749" s="314"/>
      <c r="BP2749" s="1"/>
      <c r="BQ2749" s="120">
        <f>IF($F$3="","",IF(N2749=$F$3,COUNTIF(BQ$23:BQ2748,"&gt;0")+1,0))</f>
        <v>0</v>
      </c>
      <c r="BR2749" s="1"/>
      <c r="BS2749" s="20" t="str">
        <f>IF($N2749="","",IF(VLOOKUP(VLOOKUP($N2749,IMPOSTAZIONI!$E$6:$I$13,5,FALSE),IMPOSTAZIONI!$B$25:$N$32,3,FALSE)=0,"",VLOOKUP(VLOOKUP($N2749,IMPOSTAZIONI!$E$6:$I$13,5,FALSE),IMPOSTAZIONI!$B$25:$N$32,3,FALSE)))</f>
        <v/>
      </c>
      <c r="BT2749" s="20" t="str">
        <f>IF($N2749="","",IF(VLOOKUP(VLOOKUP($N2749,IMPOSTAZIONI!$E$6:$I$13,5,FALSE),IMPOSTAZIONI!$B$25:$N$32,6,FALSE)=0,"",VLOOKUP(VLOOKUP($N2749,IMPOSTAZIONI!$E$6:$I$13,5,FALSE),IMPOSTAZIONI!$B$25:$N$32,6,FALSE)))</f>
        <v/>
      </c>
      <c r="BU2749" s="20" t="str">
        <f>IF($N2749="","",IF(VLOOKUP(VLOOKUP($N2749,IMPOSTAZIONI!$E$6:$I$13,5,FALSE),IMPOSTAZIONI!$B$25:$N$32,9,FALSE)=0,"",VLOOKUP(VLOOKUP($N2749,IMPOSTAZIONI!$E$6:$I$13,5,FALSE),IMPOSTAZIONI!$B$25:$N$32,9,FALSE)))</f>
        <v/>
      </c>
      <c r="BV2749" s="20" t="str">
        <f>IF($N2749="","",IF(VLOOKUP(VLOOKUP($N2749,IMPOSTAZIONI!$E$6:$I$13,5,FALSE),IMPOSTAZIONI!$B$25:$N$32,12,FALSE)=0,"",VLOOKUP(VLOOKUP($N2749,IMPOSTAZIONI!$E$6:$I$13,5,FALSE),IMPOSTAZIONI!$B$25:$N$32,12,FALSE)))</f>
        <v/>
      </c>
      <c r="BW2749" s="221" t="str">
        <f t="shared" si="685"/>
        <v/>
      </c>
      <c r="BX2749" s="221" t="str">
        <f t="shared" si="686"/>
        <v/>
      </c>
      <c r="BY2749" s="221">
        <f t="shared" si="687"/>
        <v>0</v>
      </c>
      <c r="BZ2749" s="231">
        <f t="shared" si="688"/>
        <v>0</v>
      </c>
      <c r="CA2749" s="246">
        <f t="shared" si="689"/>
        <v>0</v>
      </c>
      <c r="CB2749" s="246">
        <f t="shared" si="690"/>
        <v>0</v>
      </c>
      <c r="CC2749" s="246" t="str">
        <f t="shared" si="691"/>
        <v/>
      </c>
      <c r="CD2749" s="246">
        <f t="shared" si="692"/>
        <v>5</v>
      </c>
      <c r="CE2749" s="246">
        <f t="shared" si="693"/>
        <v>0</v>
      </c>
      <c r="CF2749" s="276">
        <f t="shared" si="694"/>
        <v>0</v>
      </c>
      <c r="CG2749" s="277">
        <f t="shared" si="694"/>
        <v>0</v>
      </c>
      <c r="CH2749" s="277">
        <f t="shared" si="694"/>
        <v>0</v>
      </c>
      <c r="CI2749" s="278">
        <f t="shared" ref="CI2749:CI2812" si="698">COUNTIF($CE$23:$CE$3022,CONCATENATE($CD2749,CI$21))</f>
        <v>0</v>
      </c>
      <c r="CJ2749" s="280">
        <f t="shared" si="695"/>
        <v>0</v>
      </c>
      <c r="CK2749" s="232">
        <f t="shared" si="696"/>
        <v>0</v>
      </c>
      <c r="CL2749" s="1"/>
    </row>
    <row r="2750" spans="1:90" ht="18" customHeight="1">
      <c r="A2750" s="1"/>
      <c r="B2750" s="1"/>
      <c r="C2750" s="314"/>
      <c r="D2750" s="287" t="str">
        <f t="shared" si="697"/>
        <v/>
      </c>
      <c r="E2750" s="449" t="str">
        <f t="shared" ref="E2750:E2813" si="699">IF(BQ2750=0,"",BQ2750)</f>
        <v/>
      </c>
      <c r="F2750" s="450"/>
      <c r="G2750" s="451"/>
      <c r="H2750" s="452"/>
      <c r="I2750" s="453"/>
      <c r="J2750" s="453"/>
      <c r="K2750" s="453"/>
      <c r="L2750" s="453"/>
      <c r="M2750" s="454"/>
      <c r="N2750" s="455"/>
      <c r="O2750" s="456"/>
      <c r="P2750" s="456"/>
      <c r="Q2750" s="456"/>
      <c r="R2750" s="456"/>
      <c r="S2750" s="456"/>
      <c r="T2750" s="456"/>
      <c r="U2750" s="456"/>
      <c r="V2750" s="456"/>
      <c r="W2750" s="456"/>
      <c r="X2750" s="456"/>
      <c r="Y2750" s="456"/>
      <c r="Z2750" s="456"/>
      <c r="AA2750" s="456"/>
      <c r="AB2750" s="456"/>
      <c r="AC2750" s="456"/>
      <c r="AD2750" s="456"/>
      <c r="AE2750" s="457"/>
      <c r="AF2750" s="455"/>
      <c r="AG2750" s="456"/>
      <c r="AH2750" s="456"/>
      <c r="AI2750" s="456"/>
      <c r="AJ2750" s="456"/>
      <c r="AK2750" s="456"/>
      <c r="AL2750" s="456"/>
      <c r="AM2750" s="456"/>
      <c r="AN2750" s="457"/>
      <c r="AO2750" s="455"/>
      <c r="AP2750" s="456"/>
      <c r="AQ2750" s="456"/>
      <c r="AR2750" s="456"/>
      <c r="AS2750" s="456"/>
      <c r="AT2750" s="456"/>
      <c r="AU2750" s="456"/>
      <c r="AV2750" s="456"/>
      <c r="AW2750" s="456"/>
      <c r="AX2750" s="456"/>
      <c r="AY2750" s="456"/>
      <c r="AZ2750" s="456"/>
      <c r="BA2750" s="456"/>
      <c r="BB2750" s="456"/>
      <c r="BC2750" s="456"/>
      <c r="BD2750" s="456"/>
      <c r="BE2750" s="456"/>
      <c r="BF2750" s="456"/>
      <c r="BG2750" s="457"/>
      <c r="BH2750" s="458"/>
      <c r="BI2750" s="459"/>
      <c r="BJ2750" s="459"/>
      <c r="BK2750" s="459"/>
      <c r="BL2750" s="459"/>
      <c r="BM2750" s="460"/>
      <c r="BN2750" s="314"/>
      <c r="BO2750" s="314"/>
      <c r="BP2750" s="1"/>
      <c r="BQ2750" s="120">
        <f>IF($F$3="","",IF(N2750=$F$3,COUNTIF(BQ$23:BQ2749,"&gt;0")+1,0))</f>
        <v>0</v>
      </c>
      <c r="BR2750" s="1"/>
      <c r="BS2750" s="20" t="str">
        <f>IF($N2750="","",IF(VLOOKUP(VLOOKUP($N2750,IMPOSTAZIONI!$E$6:$I$13,5,FALSE),IMPOSTAZIONI!$B$25:$N$32,3,FALSE)=0,"",VLOOKUP(VLOOKUP($N2750,IMPOSTAZIONI!$E$6:$I$13,5,FALSE),IMPOSTAZIONI!$B$25:$N$32,3,FALSE)))</f>
        <v/>
      </c>
      <c r="BT2750" s="20" t="str">
        <f>IF($N2750="","",IF(VLOOKUP(VLOOKUP($N2750,IMPOSTAZIONI!$E$6:$I$13,5,FALSE),IMPOSTAZIONI!$B$25:$N$32,6,FALSE)=0,"",VLOOKUP(VLOOKUP($N2750,IMPOSTAZIONI!$E$6:$I$13,5,FALSE),IMPOSTAZIONI!$B$25:$N$32,6,FALSE)))</f>
        <v/>
      </c>
      <c r="BU2750" s="20" t="str">
        <f>IF($N2750="","",IF(VLOOKUP(VLOOKUP($N2750,IMPOSTAZIONI!$E$6:$I$13,5,FALSE),IMPOSTAZIONI!$B$25:$N$32,9,FALSE)=0,"",VLOOKUP(VLOOKUP($N2750,IMPOSTAZIONI!$E$6:$I$13,5,FALSE),IMPOSTAZIONI!$B$25:$N$32,9,FALSE)))</f>
        <v/>
      </c>
      <c r="BV2750" s="20" t="str">
        <f>IF($N2750="","",IF(VLOOKUP(VLOOKUP($N2750,IMPOSTAZIONI!$E$6:$I$13,5,FALSE),IMPOSTAZIONI!$B$25:$N$32,12,FALSE)=0,"",VLOOKUP(VLOOKUP($N2750,IMPOSTAZIONI!$E$6:$I$13,5,FALSE),IMPOSTAZIONI!$B$25:$N$32,12,FALSE)))</f>
        <v/>
      </c>
      <c r="BW2750" s="221" t="str">
        <f t="shared" ref="BW2750:BW2813" si="700">IF(AF2750="","",HLOOKUP(AF2750,BS2750:BV2750,1,FALSE))</f>
        <v/>
      </c>
      <c r="BX2750" s="221" t="str">
        <f t="shared" ref="BX2750:BX2813" si="701">IF(N2750="","",VLOOKUP(N2750,$AY$3109:$BM$3116,1,FALSE))</f>
        <v/>
      </c>
      <c r="BY2750" s="221">
        <f t="shared" ref="BY2750:BY2813" si="702">IF(OR(ISERROR(BW2750),ISERROR(BX2750),AND(H2750&gt;0,H2750&lt;AD$3140),AND(H2750&gt;0,H2750&gt;AD$3141)),1,IF(CK2750=1,2,0))</f>
        <v>0</v>
      </c>
      <c r="BZ2750" s="231">
        <f t="shared" ref="BZ2750:BZ2813" si="703">IF($F$3="",0,IF($F$3=N2750,H2750,0))</f>
        <v>0</v>
      </c>
      <c r="CA2750" s="246">
        <f t="shared" ref="CA2750:CA2813" si="704">IF($BN$3&gt;$AY$3147,"",IF(BZ2750=0,0,IF(AF2750="",0,VLOOKUP(AF2750,$AY$3118:$BL$3121,14,FALSE))))</f>
        <v>0</v>
      </c>
      <c r="CB2750" s="246">
        <f t="shared" ref="CB2750:CB2813" si="705">IF(BZ2750=0,0,MONTH(BZ2750))</f>
        <v>0</v>
      </c>
      <c r="CC2750" s="246" t="str">
        <f t="shared" ref="CC2750:CC2813" si="706">IF(OR(BZ2750=0,CA2750=0),"",CONCATENATE(CB2750,CA2750))</f>
        <v/>
      </c>
      <c r="CD2750" s="246">
        <f t="shared" ref="CD2750:CD2813" si="707">MATCH(BZ2750,BZ$23:BZ$3022,0)</f>
        <v>5</v>
      </c>
      <c r="CE2750" s="246">
        <f t="shared" ref="CE2750:CE2813" si="708">IF(CA2750&gt;0,CONCATENATE(CD2750,CA2750),0)</f>
        <v>0</v>
      </c>
      <c r="CF2750" s="276">
        <f t="shared" ref="CF2750:CI2813" si="709">COUNTIF($CE$23:$CE$3022,CONCATENATE($CD2750,CF$21))</f>
        <v>0</v>
      </c>
      <c r="CG2750" s="277">
        <f t="shared" si="709"/>
        <v>0</v>
      </c>
      <c r="CH2750" s="277">
        <f t="shared" si="709"/>
        <v>0</v>
      </c>
      <c r="CI2750" s="278">
        <f t="shared" si="698"/>
        <v>0</v>
      </c>
      <c r="CJ2750" s="280">
        <f t="shared" ref="CJ2750:CJ2813" si="710">COUNTIF(CF2750:CI2750,"&gt;0")</f>
        <v>0</v>
      </c>
      <c r="CK2750" s="232">
        <f t="shared" ref="CK2750:CK2813" si="711">IF(CJ2750&gt;1,1,0)</f>
        <v>0</v>
      </c>
      <c r="CL2750" s="1"/>
    </row>
    <row r="2751" spans="1:90" ht="18" customHeight="1">
      <c r="A2751" s="1"/>
      <c r="B2751" s="1"/>
      <c r="C2751" s="314"/>
      <c r="D2751" s="287" t="str">
        <f t="shared" si="697"/>
        <v/>
      </c>
      <c r="E2751" s="449" t="str">
        <f t="shared" si="699"/>
        <v/>
      </c>
      <c r="F2751" s="450"/>
      <c r="G2751" s="451"/>
      <c r="H2751" s="452"/>
      <c r="I2751" s="453"/>
      <c r="J2751" s="453"/>
      <c r="K2751" s="453"/>
      <c r="L2751" s="453"/>
      <c r="M2751" s="454"/>
      <c r="N2751" s="455"/>
      <c r="O2751" s="456"/>
      <c r="P2751" s="456"/>
      <c r="Q2751" s="456"/>
      <c r="R2751" s="456"/>
      <c r="S2751" s="456"/>
      <c r="T2751" s="456"/>
      <c r="U2751" s="456"/>
      <c r="V2751" s="456"/>
      <c r="W2751" s="456"/>
      <c r="X2751" s="456"/>
      <c r="Y2751" s="456"/>
      <c r="Z2751" s="456"/>
      <c r="AA2751" s="456"/>
      <c r="AB2751" s="456"/>
      <c r="AC2751" s="456"/>
      <c r="AD2751" s="456"/>
      <c r="AE2751" s="457"/>
      <c r="AF2751" s="455"/>
      <c r="AG2751" s="456"/>
      <c r="AH2751" s="456"/>
      <c r="AI2751" s="456"/>
      <c r="AJ2751" s="456"/>
      <c r="AK2751" s="456"/>
      <c r="AL2751" s="456"/>
      <c r="AM2751" s="456"/>
      <c r="AN2751" s="457"/>
      <c r="AO2751" s="455"/>
      <c r="AP2751" s="456"/>
      <c r="AQ2751" s="456"/>
      <c r="AR2751" s="456"/>
      <c r="AS2751" s="456"/>
      <c r="AT2751" s="456"/>
      <c r="AU2751" s="456"/>
      <c r="AV2751" s="456"/>
      <c r="AW2751" s="456"/>
      <c r="AX2751" s="456"/>
      <c r="AY2751" s="456"/>
      <c r="AZ2751" s="456"/>
      <c r="BA2751" s="456"/>
      <c r="BB2751" s="456"/>
      <c r="BC2751" s="456"/>
      <c r="BD2751" s="456"/>
      <c r="BE2751" s="456"/>
      <c r="BF2751" s="456"/>
      <c r="BG2751" s="457"/>
      <c r="BH2751" s="458"/>
      <c r="BI2751" s="459"/>
      <c r="BJ2751" s="459"/>
      <c r="BK2751" s="459"/>
      <c r="BL2751" s="459"/>
      <c r="BM2751" s="460"/>
      <c r="BN2751" s="314"/>
      <c r="BO2751" s="314"/>
      <c r="BP2751" s="1"/>
      <c r="BQ2751" s="120">
        <f>IF($F$3="","",IF(N2751=$F$3,COUNTIF(BQ$23:BQ2750,"&gt;0")+1,0))</f>
        <v>0</v>
      </c>
      <c r="BR2751" s="1"/>
      <c r="BS2751" s="20" t="str">
        <f>IF($N2751="","",IF(VLOOKUP(VLOOKUP($N2751,IMPOSTAZIONI!$E$6:$I$13,5,FALSE),IMPOSTAZIONI!$B$25:$N$32,3,FALSE)=0,"",VLOOKUP(VLOOKUP($N2751,IMPOSTAZIONI!$E$6:$I$13,5,FALSE),IMPOSTAZIONI!$B$25:$N$32,3,FALSE)))</f>
        <v/>
      </c>
      <c r="BT2751" s="20" t="str">
        <f>IF($N2751="","",IF(VLOOKUP(VLOOKUP($N2751,IMPOSTAZIONI!$E$6:$I$13,5,FALSE),IMPOSTAZIONI!$B$25:$N$32,6,FALSE)=0,"",VLOOKUP(VLOOKUP($N2751,IMPOSTAZIONI!$E$6:$I$13,5,FALSE),IMPOSTAZIONI!$B$25:$N$32,6,FALSE)))</f>
        <v/>
      </c>
      <c r="BU2751" s="20" t="str">
        <f>IF($N2751="","",IF(VLOOKUP(VLOOKUP($N2751,IMPOSTAZIONI!$E$6:$I$13,5,FALSE),IMPOSTAZIONI!$B$25:$N$32,9,FALSE)=0,"",VLOOKUP(VLOOKUP($N2751,IMPOSTAZIONI!$E$6:$I$13,5,FALSE),IMPOSTAZIONI!$B$25:$N$32,9,FALSE)))</f>
        <v/>
      </c>
      <c r="BV2751" s="20" t="str">
        <f>IF($N2751="","",IF(VLOOKUP(VLOOKUP($N2751,IMPOSTAZIONI!$E$6:$I$13,5,FALSE),IMPOSTAZIONI!$B$25:$N$32,12,FALSE)=0,"",VLOOKUP(VLOOKUP($N2751,IMPOSTAZIONI!$E$6:$I$13,5,FALSE),IMPOSTAZIONI!$B$25:$N$32,12,FALSE)))</f>
        <v/>
      </c>
      <c r="BW2751" s="221" t="str">
        <f t="shared" si="700"/>
        <v/>
      </c>
      <c r="BX2751" s="221" t="str">
        <f t="shared" si="701"/>
        <v/>
      </c>
      <c r="BY2751" s="221">
        <f t="shared" si="702"/>
        <v>0</v>
      </c>
      <c r="BZ2751" s="231">
        <f t="shared" si="703"/>
        <v>0</v>
      </c>
      <c r="CA2751" s="246">
        <f t="shared" si="704"/>
        <v>0</v>
      </c>
      <c r="CB2751" s="246">
        <f t="shared" si="705"/>
        <v>0</v>
      </c>
      <c r="CC2751" s="246" t="str">
        <f t="shared" si="706"/>
        <v/>
      </c>
      <c r="CD2751" s="246">
        <f t="shared" si="707"/>
        <v>5</v>
      </c>
      <c r="CE2751" s="246">
        <f t="shared" si="708"/>
        <v>0</v>
      </c>
      <c r="CF2751" s="276">
        <f t="shared" si="709"/>
        <v>0</v>
      </c>
      <c r="CG2751" s="277">
        <f t="shared" si="709"/>
        <v>0</v>
      </c>
      <c r="CH2751" s="277">
        <f t="shared" si="709"/>
        <v>0</v>
      </c>
      <c r="CI2751" s="278">
        <f t="shared" si="698"/>
        <v>0</v>
      </c>
      <c r="CJ2751" s="280">
        <f t="shared" si="710"/>
        <v>0</v>
      </c>
      <c r="CK2751" s="232">
        <f t="shared" si="711"/>
        <v>0</v>
      </c>
      <c r="CL2751" s="1"/>
    </row>
    <row r="2752" spans="1:90" ht="18" customHeight="1">
      <c r="A2752" s="1"/>
      <c r="B2752" s="1"/>
      <c r="C2752" s="314"/>
      <c r="D2752" s="287" t="str">
        <f t="shared" si="697"/>
        <v/>
      </c>
      <c r="E2752" s="449" t="str">
        <f t="shared" si="699"/>
        <v/>
      </c>
      <c r="F2752" s="450"/>
      <c r="G2752" s="451"/>
      <c r="H2752" s="452"/>
      <c r="I2752" s="453"/>
      <c r="J2752" s="453"/>
      <c r="K2752" s="453"/>
      <c r="L2752" s="453"/>
      <c r="M2752" s="454"/>
      <c r="N2752" s="455"/>
      <c r="O2752" s="456"/>
      <c r="P2752" s="456"/>
      <c r="Q2752" s="456"/>
      <c r="R2752" s="456"/>
      <c r="S2752" s="456"/>
      <c r="T2752" s="456"/>
      <c r="U2752" s="456"/>
      <c r="V2752" s="456"/>
      <c r="W2752" s="456"/>
      <c r="X2752" s="456"/>
      <c r="Y2752" s="456"/>
      <c r="Z2752" s="456"/>
      <c r="AA2752" s="456"/>
      <c r="AB2752" s="456"/>
      <c r="AC2752" s="456"/>
      <c r="AD2752" s="456"/>
      <c r="AE2752" s="457"/>
      <c r="AF2752" s="455"/>
      <c r="AG2752" s="456"/>
      <c r="AH2752" s="456"/>
      <c r="AI2752" s="456"/>
      <c r="AJ2752" s="456"/>
      <c r="AK2752" s="456"/>
      <c r="AL2752" s="456"/>
      <c r="AM2752" s="456"/>
      <c r="AN2752" s="457"/>
      <c r="AO2752" s="455"/>
      <c r="AP2752" s="456"/>
      <c r="AQ2752" s="456"/>
      <c r="AR2752" s="456"/>
      <c r="AS2752" s="456"/>
      <c r="AT2752" s="456"/>
      <c r="AU2752" s="456"/>
      <c r="AV2752" s="456"/>
      <c r="AW2752" s="456"/>
      <c r="AX2752" s="456"/>
      <c r="AY2752" s="456"/>
      <c r="AZ2752" s="456"/>
      <c r="BA2752" s="456"/>
      <c r="BB2752" s="456"/>
      <c r="BC2752" s="456"/>
      <c r="BD2752" s="456"/>
      <c r="BE2752" s="456"/>
      <c r="BF2752" s="456"/>
      <c r="BG2752" s="457"/>
      <c r="BH2752" s="458"/>
      <c r="BI2752" s="459"/>
      <c r="BJ2752" s="459"/>
      <c r="BK2752" s="459"/>
      <c r="BL2752" s="459"/>
      <c r="BM2752" s="460"/>
      <c r="BN2752" s="314"/>
      <c r="BO2752" s="314"/>
      <c r="BP2752" s="1"/>
      <c r="BQ2752" s="120">
        <f>IF($F$3="","",IF(N2752=$F$3,COUNTIF(BQ$23:BQ2751,"&gt;0")+1,0))</f>
        <v>0</v>
      </c>
      <c r="BR2752" s="1"/>
      <c r="BS2752" s="20" t="str">
        <f>IF($N2752="","",IF(VLOOKUP(VLOOKUP($N2752,IMPOSTAZIONI!$E$6:$I$13,5,FALSE),IMPOSTAZIONI!$B$25:$N$32,3,FALSE)=0,"",VLOOKUP(VLOOKUP($N2752,IMPOSTAZIONI!$E$6:$I$13,5,FALSE),IMPOSTAZIONI!$B$25:$N$32,3,FALSE)))</f>
        <v/>
      </c>
      <c r="BT2752" s="20" t="str">
        <f>IF($N2752="","",IF(VLOOKUP(VLOOKUP($N2752,IMPOSTAZIONI!$E$6:$I$13,5,FALSE),IMPOSTAZIONI!$B$25:$N$32,6,FALSE)=0,"",VLOOKUP(VLOOKUP($N2752,IMPOSTAZIONI!$E$6:$I$13,5,FALSE),IMPOSTAZIONI!$B$25:$N$32,6,FALSE)))</f>
        <v/>
      </c>
      <c r="BU2752" s="20" t="str">
        <f>IF($N2752="","",IF(VLOOKUP(VLOOKUP($N2752,IMPOSTAZIONI!$E$6:$I$13,5,FALSE),IMPOSTAZIONI!$B$25:$N$32,9,FALSE)=0,"",VLOOKUP(VLOOKUP($N2752,IMPOSTAZIONI!$E$6:$I$13,5,FALSE),IMPOSTAZIONI!$B$25:$N$32,9,FALSE)))</f>
        <v/>
      </c>
      <c r="BV2752" s="20" t="str">
        <f>IF($N2752="","",IF(VLOOKUP(VLOOKUP($N2752,IMPOSTAZIONI!$E$6:$I$13,5,FALSE),IMPOSTAZIONI!$B$25:$N$32,12,FALSE)=0,"",VLOOKUP(VLOOKUP($N2752,IMPOSTAZIONI!$E$6:$I$13,5,FALSE),IMPOSTAZIONI!$B$25:$N$32,12,FALSE)))</f>
        <v/>
      </c>
      <c r="BW2752" s="221" t="str">
        <f t="shared" si="700"/>
        <v/>
      </c>
      <c r="BX2752" s="221" t="str">
        <f t="shared" si="701"/>
        <v/>
      </c>
      <c r="BY2752" s="221">
        <f t="shared" si="702"/>
        <v>0</v>
      </c>
      <c r="BZ2752" s="231">
        <f t="shared" si="703"/>
        <v>0</v>
      </c>
      <c r="CA2752" s="246">
        <f t="shared" si="704"/>
        <v>0</v>
      </c>
      <c r="CB2752" s="246">
        <f t="shared" si="705"/>
        <v>0</v>
      </c>
      <c r="CC2752" s="246" t="str">
        <f t="shared" si="706"/>
        <v/>
      </c>
      <c r="CD2752" s="246">
        <f t="shared" si="707"/>
        <v>5</v>
      </c>
      <c r="CE2752" s="246">
        <f t="shared" si="708"/>
        <v>0</v>
      </c>
      <c r="CF2752" s="276">
        <f t="shared" si="709"/>
        <v>0</v>
      </c>
      <c r="CG2752" s="277">
        <f t="shared" si="709"/>
        <v>0</v>
      </c>
      <c r="CH2752" s="277">
        <f t="shared" si="709"/>
        <v>0</v>
      </c>
      <c r="CI2752" s="278">
        <f t="shared" si="698"/>
        <v>0</v>
      </c>
      <c r="CJ2752" s="280">
        <f t="shared" si="710"/>
        <v>0</v>
      </c>
      <c r="CK2752" s="232">
        <f t="shared" si="711"/>
        <v>0</v>
      </c>
      <c r="CL2752" s="1"/>
    </row>
    <row r="2753" spans="1:90" ht="18" customHeight="1">
      <c r="A2753" s="1"/>
      <c r="B2753" s="1"/>
      <c r="C2753" s="314"/>
      <c r="D2753" s="287" t="str">
        <f t="shared" si="697"/>
        <v/>
      </c>
      <c r="E2753" s="449" t="str">
        <f t="shared" si="699"/>
        <v/>
      </c>
      <c r="F2753" s="450"/>
      <c r="G2753" s="451"/>
      <c r="H2753" s="452"/>
      <c r="I2753" s="453"/>
      <c r="J2753" s="453"/>
      <c r="K2753" s="453"/>
      <c r="L2753" s="453"/>
      <c r="M2753" s="454"/>
      <c r="N2753" s="455"/>
      <c r="O2753" s="456"/>
      <c r="P2753" s="456"/>
      <c r="Q2753" s="456"/>
      <c r="R2753" s="456"/>
      <c r="S2753" s="456"/>
      <c r="T2753" s="456"/>
      <c r="U2753" s="456"/>
      <c r="V2753" s="456"/>
      <c r="W2753" s="456"/>
      <c r="X2753" s="456"/>
      <c r="Y2753" s="456"/>
      <c r="Z2753" s="456"/>
      <c r="AA2753" s="456"/>
      <c r="AB2753" s="456"/>
      <c r="AC2753" s="456"/>
      <c r="AD2753" s="456"/>
      <c r="AE2753" s="457"/>
      <c r="AF2753" s="455"/>
      <c r="AG2753" s="456"/>
      <c r="AH2753" s="456"/>
      <c r="AI2753" s="456"/>
      <c r="AJ2753" s="456"/>
      <c r="AK2753" s="456"/>
      <c r="AL2753" s="456"/>
      <c r="AM2753" s="456"/>
      <c r="AN2753" s="457"/>
      <c r="AO2753" s="455"/>
      <c r="AP2753" s="456"/>
      <c r="AQ2753" s="456"/>
      <c r="AR2753" s="456"/>
      <c r="AS2753" s="456"/>
      <c r="AT2753" s="456"/>
      <c r="AU2753" s="456"/>
      <c r="AV2753" s="456"/>
      <c r="AW2753" s="456"/>
      <c r="AX2753" s="456"/>
      <c r="AY2753" s="456"/>
      <c r="AZ2753" s="456"/>
      <c r="BA2753" s="456"/>
      <c r="BB2753" s="456"/>
      <c r="BC2753" s="456"/>
      <c r="BD2753" s="456"/>
      <c r="BE2753" s="456"/>
      <c r="BF2753" s="456"/>
      <c r="BG2753" s="457"/>
      <c r="BH2753" s="458"/>
      <c r="BI2753" s="459"/>
      <c r="BJ2753" s="459"/>
      <c r="BK2753" s="459"/>
      <c r="BL2753" s="459"/>
      <c r="BM2753" s="460"/>
      <c r="BN2753" s="314"/>
      <c r="BO2753" s="314"/>
      <c r="BP2753" s="1"/>
      <c r="BQ2753" s="120">
        <f>IF($F$3="","",IF(N2753=$F$3,COUNTIF(BQ$23:BQ2752,"&gt;0")+1,0))</f>
        <v>0</v>
      </c>
      <c r="BR2753" s="1"/>
      <c r="BS2753" s="20" t="str">
        <f>IF($N2753="","",IF(VLOOKUP(VLOOKUP($N2753,IMPOSTAZIONI!$E$6:$I$13,5,FALSE),IMPOSTAZIONI!$B$25:$N$32,3,FALSE)=0,"",VLOOKUP(VLOOKUP($N2753,IMPOSTAZIONI!$E$6:$I$13,5,FALSE),IMPOSTAZIONI!$B$25:$N$32,3,FALSE)))</f>
        <v/>
      </c>
      <c r="BT2753" s="20" t="str">
        <f>IF($N2753="","",IF(VLOOKUP(VLOOKUP($N2753,IMPOSTAZIONI!$E$6:$I$13,5,FALSE),IMPOSTAZIONI!$B$25:$N$32,6,FALSE)=0,"",VLOOKUP(VLOOKUP($N2753,IMPOSTAZIONI!$E$6:$I$13,5,FALSE),IMPOSTAZIONI!$B$25:$N$32,6,FALSE)))</f>
        <v/>
      </c>
      <c r="BU2753" s="20" t="str">
        <f>IF($N2753="","",IF(VLOOKUP(VLOOKUP($N2753,IMPOSTAZIONI!$E$6:$I$13,5,FALSE),IMPOSTAZIONI!$B$25:$N$32,9,FALSE)=0,"",VLOOKUP(VLOOKUP($N2753,IMPOSTAZIONI!$E$6:$I$13,5,FALSE),IMPOSTAZIONI!$B$25:$N$32,9,FALSE)))</f>
        <v/>
      </c>
      <c r="BV2753" s="20" t="str">
        <f>IF($N2753="","",IF(VLOOKUP(VLOOKUP($N2753,IMPOSTAZIONI!$E$6:$I$13,5,FALSE),IMPOSTAZIONI!$B$25:$N$32,12,FALSE)=0,"",VLOOKUP(VLOOKUP($N2753,IMPOSTAZIONI!$E$6:$I$13,5,FALSE),IMPOSTAZIONI!$B$25:$N$32,12,FALSE)))</f>
        <v/>
      </c>
      <c r="BW2753" s="221" t="str">
        <f t="shared" si="700"/>
        <v/>
      </c>
      <c r="BX2753" s="221" t="str">
        <f t="shared" si="701"/>
        <v/>
      </c>
      <c r="BY2753" s="221">
        <f t="shared" si="702"/>
        <v>0</v>
      </c>
      <c r="BZ2753" s="231">
        <f t="shared" si="703"/>
        <v>0</v>
      </c>
      <c r="CA2753" s="246">
        <f t="shared" si="704"/>
        <v>0</v>
      </c>
      <c r="CB2753" s="246">
        <f t="shared" si="705"/>
        <v>0</v>
      </c>
      <c r="CC2753" s="246" t="str">
        <f t="shared" si="706"/>
        <v/>
      </c>
      <c r="CD2753" s="246">
        <f t="shared" si="707"/>
        <v>5</v>
      </c>
      <c r="CE2753" s="246">
        <f t="shared" si="708"/>
        <v>0</v>
      </c>
      <c r="CF2753" s="276">
        <f t="shared" si="709"/>
        <v>0</v>
      </c>
      <c r="CG2753" s="277">
        <f t="shared" si="709"/>
        <v>0</v>
      </c>
      <c r="CH2753" s="277">
        <f t="shared" si="709"/>
        <v>0</v>
      </c>
      <c r="CI2753" s="278">
        <f t="shared" si="698"/>
        <v>0</v>
      </c>
      <c r="CJ2753" s="280">
        <f t="shared" si="710"/>
        <v>0</v>
      </c>
      <c r="CK2753" s="232">
        <f t="shared" si="711"/>
        <v>0</v>
      </c>
      <c r="CL2753" s="1"/>
    </row>
    <row r="2754" spans="1:90" ht="18" customHeight="1">
      <c r="A2754" s="1"/>
      <c r="B2754" s="1"/>
      <c r="C2754" s="314"/>
      <c r="D2754" s="287" t="str">
        <f t="shared" si="697"/>
        <v/>
      </c>
      <c r="E2754" s="449" t="str">
        <f t="shared" si="699"/>
        <v/>
      </c>
      <c r="F2754" s="450"/>
      <c r="G2754" s="451"/>
      <c r="H2754" s="452"/>
      <c r="I2754" s="453"/>
      <c r="J2754" s="453"/>
      <c r="K2754" s="453"/>
      <c r="L2754" s="453"/>
      <c r="M2754" s="454"/>
      <c r="N2754" s="455"/>
      <c r="O2754" s="456"/>
      <c r="P2754" s="456"/>
      <c r="Q2754" s="456"/>
      <c r="R2754" s="456"/>
      <c r="S2754" s="456"/>
      <c r="T2754" s="456"/>
      <c r="U2754" s="456"/>
      <c r="V2754" s="456"/>
      <c r="W2754" s="456"/>
      <c r="X2754" s="456"/>
      <c r="Y2754" s="456"/>
      <c r="Z2754" s="456"/>
      <c r="AA2754" s="456"/>
      <c r="AB2754" s="456"/>
      <c r="AC2754" s="456"/>
      <c r="AD2754" s="456"/>
      <c r="AE2754" s="457"/>
      <c r="AF2754" s="455"/>
      <c r="AG2754" s="456"/>
      <c r="AH2754" s="456"/>
      <c r="AI2754" s="456"/>
      <c r="AJ2754" s="456"/>
      <c r="AK2754" s="456"/>
      <c r="AL2754" s="456"/>
      <c r="AM2754" s="456"/>
      <c r="AN2754" s="457"/>
      <c r="AO2754" s="455"/>
      <c r="AP2754" s="456"/>
      <c r="AQ2754" s="456"/>
      <c r="AR2754" s="456"/>
      <c r="AS2754" s="456"/>
      <c r="AT2754" s="456"/>
      <c r="AU2754" s="456"/>
      <c r="AV2754" s="456"/>
      <c r="AW2754" s="456"/>
      <c r="AX2754" s="456"/>
      <c r="AY2754" s="456"/>
      <c r="AZ2754" s="456"/>
      <c r="BA2754" s="456"/>
      <c r="BB2754" s="456"/>
      <c r="BC2754" s="456"/>
      <c r="BD2754" s="456"/>
      <c r="BE2754" s="456"/>
      <c r="BF2754" s="456"/>
      <c r="BG2754" s="457"/>
      <c r="BH2754" s="458"/>
      <c r="BI2754" s="459"/>
      <c r="BJ2754" s="459"/>
      <c r="BK2754" s="459"/>
      <c r="BL2754" s="459"/>
      <c r="BM2754" s="460"/>
      <c r="BN2754" s="314"/>
      <c r="BO2754" s="314"/>
      <c r="BP2754" s="1"/>
      <c r="BQ2754" s="120">
        <f>IF($F$3="","",IF(N2754=$F$3,COUNTIF(BQ$23:BQ2753,"&gt;0")+1,0))</f>
        <v>0</v>
      </c>
      <c r="BR2754" s="1"/>
      <c r="BS2754" s="20" t="str">
        <f>IF($N2754="","",IF(VLOOKUP(VLOOKUP($N2754,IMPOSTAZIONI!$E$6:$I$13,5,FALSE),IMPOSTAZIONI!$B$25:$N$32,3,FALSE)=0,"",VLOOKUP(VLOOKUP($N2754,IMPOSTAZIONI!$E$6:$I$13,5,FALSE),IMPOSTAZIONI!$B$25:$N$32,3,FALSE)))</f>
        <v/>
      </c>
      <c r="BT2754" s="20" t="str">
        <f>IF($N2754="","",IF(VLOOKUP(VLOOKUP($N2754,IMPOSTAZIONI!$E$6:$I$13,5,FALSE),IMPOSTAZIONI!$B$25:$N$32,6,FALSE)=0,"",VLOOKUP(VLOOKUP($N2754,IMPOSTAZIONI!$E$6:$I$13,5,FALSE),IMPOSTAZIONI!$B$25:$N$32,6,FALSE)))</f>
        <v/>
      </c>
      <c r="BU2754" s="20" t="str">
        <f>IF($N2754="","",IF(VLOOKUP(VLOOKUP($N2754,IMPOSTAZIONI!$E$6:$I$13,5,FALSE),IMPOSTAZIONI!$B$25:$N$32,9,FALSE)=0,"",VLOOKUP(VLOOKUP($N2754,IMPOSTAZIONI!$E$6:$I$13,5,FALSE),IMPOSTAZIONI!$B$25:$N$32,9,FALSE)))</f>
        <v/>
      </c>
      <c r="BV2754" s="20" t="str">
        <f>IF($N2754="","",IF(VLOOKUP(VLOOKUP($N2754,IMPOSTAZIONI!$E$6:$I$13,5,FALSE),IMPOSTAZIONI!$B$25:$N$32,12,FALSE)=0,"",VLOOKUP(VLOOKUP($N2754,IMPOSTAZIONI!$E$6:$I$13,5,FALSE),IMPOSTAZIONI!$B$25:$N$32,12,FALSE)))</f>
        <v/>
      </c>
      <c r="BW2754" s="221" t="str">
        <f t="shared" si="700"/>
        <v/>
      </c>
      <c r="BX2754" s="221" t="str">
        <f t="shared" si="701"/>
        <v/>
      </c>
      <c r="BY2754" s="221">
        <f t="shared" si="702"/>
        <v>0</v>
      </c>
      <c r="BZ2754" s="231">
        <f t="shared" si="703"/>
        <v>0</v>
      </c>
      <c r="CA2754" s="246">
        <f t="shared" si="704"/>
        <v>0</v>
      </c>
      <c r="CB2754" s="246">
        <f t="shared" si="705"/>
        <v>0</v>
      </c>
      <c r="CC2754" s="246" t="str">
        <f t="shared" si="706"/>
        <v/>
      </c>
      <c r="CD2754" s="246">
        <f t="shared" si="707"/>
        <v>5</v>
      </c>
      <c r="CE2754" s="246">
        <f t="shared" si="708"/>
        <v>0</v>
      </c>
      <c r="CF2754" s="276">
        <f t="shared" si="709"/>
        <v>0</v>
      </c>
      <c r="CG2754" s="277">
        <f t="shared" si="709"/>
        <v>0</v>
      </c>
      <c r="CH2754" s="277">
        <f t="shared" si="709"/>
        <v>0</v>
      </c>
      <c r="CI2754" s="278">
        <f t="shared" si="698"/>
        <v>0</v>
      </c>
      <c r="CJ2754" s="280">
        <f t="shared" si="710"/>
        <v>0</v>
      </c>
      <c r="CK2754" s="232">
        <f t="shared" si="711"/>
        <v>0</v>
      </c>
      <c r="CL2754" s="1"/>
    </row>
    <row r="2755" spans="1:90" ht="18" customHeight="1">
      <c r="A2755" s="1"/>
      <c r="B2755" s="1"/>
      <c r="C2755" s="314"/>
      <c r="D2755" s="287" t="str">
        <f t="shared" si="697"/>
        <v/>
      </c>
      <c r="E2755" s="449" t="str">
        <f t="shared" si="699"/>
        <v/>
      </c>
      <c r="F2755" s="450"/>
      <c r="G2755" s="451"/>
      <c r="H2755" s="452"/>
      <c r="I2755" s="453"/>
      <c r="J2755" s="453"/>
      <c r="K2755" s="453"/>
      <c r="L2755" s="453"/>
      <c r="M2755" s="454"/>
      <c r="N2755" s="455"/>
      <c r="O2755" s="456"/>
      <c r="P2755" s="456"/>
      <c r="Q2755" s="456"/>
      <c r="R2755" s="456"/>
      <c r="S2755" s="456"/>
      <c r="T2755" s="456"/>
      <c r="U2755" s="456"/>
      <c r="V2755" s="456"/>
      <c r="W2755" s="456"/>
      <c r="X2755" s="456"/>
      <c r="Y2755" s="456"/>
      <c r="Z2755" s="456"/>
      <c r="AA2755" s="456"/>
      <c r="AB2755" s="456"/>
      <c r="AC2755" s="456"/>
      <c r="AD2755" s="456"/>
      <c r="AE2755" s="457"/>
      <c r="AF2755" s="455"/>
      <c r="AG2755" s="456"/>
      <c r="AH2755" s="456"/>
      <c r="AI2755" s="456"/>
      <c r="AJ2755" s="456"/>
      <c r="AK2755" s="456"/>
      <c r="AL2755" s="456"/>
      <c r="AM2755" s="456"/>
      <c r="AN2755" s="457"/>
      <c r="AO2755" s="455"/>
      <c r="AP2755" s="456"/>
      <c r="AQ2755" s="456"/>
      <c r="AR2755" s="456"/>
      <c r="AS2755" s="456"/>
      <c r="AT2755" s="456"/>
      <c r="AU2755" s="456"/>
      <c r="AV2755" s="456"/>
      <c r="AW2755" s="456"/>
      <c r="AX2755" s="456"/>
      <c r="AY2755" s="456"/>
      <c r="AZ2755" s="456"/>
      <c r="BA2755" s="456"/>
      <c r="BB2755" s="456"/>
      <c r="BC2755" s="456"/>
      <c r="BD2755" s="456"/>
      <c r="BE2755" s="456"/>
      <c r="BF2755" s="456"/>
      <c r="BG2755" s="457"/>
      <c r="BH2755" s="458"/>
      <c r="BI2755" s="459"/>
      <c r="BJ2755" s="459"/>
      <c r="BK2755" s="459"/>
      <c r="BL2755" s="459"/>
      <c r="BM2755" s="460"/>
      <c r="BN2755" s="314"/>
      <c r="BO2755" s="314"/>
      <c r="BP2755" s="1"/>
      <c r="BQ2755" s="120">
        <f>IF($F$3="","",IF(N2755=$F$3,COUNTIF(BQ$23:BQ2754,"&gt;0")+1,0))</f>
        <v>0</v>
      </c>
      <c r="BR2755" s="1"/>
      <c r="BS2755" s="20" t="str">
        <f>IF($N2755="","",IF(VLOOKUP(VLOOKUP($N2755,IMPOSTAZIONI!$E$6:$I$13,5,FALSE),IMPOSTAZIONI!$B$25:$N$32,3,FALSE)=0,"",VLOOKUP(VLOOKUP($N2755,IMPOSTAZIONI!$E$6:$I$13,5,FALSE),IMPOSTAZIONI!$B$25:$N$32,3,FALSE)))</f>
        <v/>
      </c>
      <c r="BT2755" s="20" t="str">
        <f>IF($N2755="","",IF(VLOOKUP(VLOOKUP($N2755,IMPOSTAZIONI!$E$6:$I$13,5,FALSE),IMPOSTAZIONI!$B$25:$N$32,6,FALSE)=0,"",VLOOKUP(VLOOKUP($N2755,IMPOSTAZIONI!$E$6:$I$13,5,FALSE),IMPOSTAZIONI!$B$25:$N$32,6,FALSE)))</f>
        <v/>
      </c>
      <c r="BU2755" s="20" t="str">
        <f>IF($N2755="","",IF(VLOOKUP(VLOOKUP($N2755,IMPOSTAZIONI!$E$6:$I$13,5,FALSE),IMPOSTAZIONI!$B$25:$N$32,9,FALSE)=0,"",VLOOKUP(VLOOKUP($N2755,IMPOSTAZIONI!$E$6:$I$13,5,FALSE),IMPOSTAZIONI!$B$25:$N$32,9,FALSE)))</f>
        <v/>
      </c>
      <c r="BV2755" s="20" t="str">
        <f>IF($N2755="","",IF(VLOOKUP(VLOOKUP($N2755,IMPOSTAZIONI!$E$6:$I$13,5,FALSE),IMPOSTAZIONI!$B$25:$N$32,12,FALSE)=0,"",VLOOKUP(VLOOKUP($N2755,IMPOSTAZIONI!$E$6:$I$13,5,FALSE),IMPOSTAZIONI!$B$25:$N$32,12,FALSE)))</f>
        <v/>
      </c>
      <c r="BW2755" s="221" t="str">
        <f t="shared" si="700"/>
        <v/>
      </c>
      <c r="BX2755" s="221" t="str">
        <f t="shared" si="701"/>
        <v/>
      </c>
      <c r="BY2755" s="221">
        <f t="shared" si="702"/>
        <v>0</v>
      </c>
      <c r="BZ2755" s="231">
        <f t="shared" si="703"/>
        <v>0</v>
      </c>
      <c r="CA2755" s="246">
        <f t="shared" si="704"/>
        <v>0</v>
      </c>
      <c r="CB2755" s="246">
        <f t="shared" si="705"/>
        <v>0</v>
      </c>
      <c r="CC2755" s="246" t="str">
        <f t="shared" si="706"/>
        <v/>
      </c>
      <c r="CD2755" s="246">
        <f t="shared" si="707"/>
        <v>5</v>
      </c>
      <c r="CE2755" s="246">
        <f t="shared" si="708"/>
        <v>0</v>
      </c>
      <c r="CF2755" s="276">
        <f t="shared" si="709"/>
        <v>0</v>
      </c>
      <c r="CG2755" s="277">
        <f t="shared" si="709"/>
        <v>0</v>
      </c>
      <c r="CH2755" s="277">
        <f t="shared" si="709"/>
        <v>0</v>
      </c>
      <c r="CI2755" s="278">
        <f t="shared" si="698"/>
        <v>0</v>
      </c>
      <c r="CJ2755" s="280">
        <f t="shared" si="710"/>
        <v>0</v>
      </c>
      <c r="CK2755" s="232">
        <f t="shared" si="711"/>
        <v>0</v>
      </c>
      <c r="CL2755" s="1"/>
    </row>
    <row r="2756" spans="1:90" ht="18" customHeight="1">
      <c r="A2756" s="1"/>
      <c r="B2756" s="1"/>
      <c r="C2756" s="314"/>
      <c r="D2756" s="287" t="str">
        <f t="shared" si="697"/>
        <v/>
      </c>
      <c r="E2756" s="449" t="str">
        <f t="shared" si="699"/>
        <v/>
      </c>
      <c r="F2756" s="450"/>
      <c r="G2756" s="451"/>
      <c r="H2756" s="452"/>
      <c r="I2756" s="453"/>
      <c r="J2756" s="453"/>
      <c r="K2756" s="453"/>
      <c r="L2756" s="453"/>
      <c r="M2756" s="454"/>
      <c r="N2756" s="455"/>
      <c r="O2756" s="456"/>
      <c r="P2756" s="456"/>
      <c r="Q2756" s="456"/>
      <c r="R2756" s="456"/>
      <c r="S2756" s="456"/>
      <c r="T2756" s="456"/>
      <c r="U2756" s="456"/>
      <c r="V2756" s="456"/>
      <c r="W2756" s="456"/>
      <c r="X2756" s="456"/>
      <c r="Y2756" s="456"/>
      <c r="Z2756" s="456"/>
      <c r="AA2756" s="456"/>
      <c r="AB2756" s="456"/>
      <c r="AC2756" s="456"/>
      <c r="AD2756" s="456"/>
      <c r="AE2756" s="457"/>
      <c r="AF2756" s="455"/>
      <c r="AG2756" s="456"/>
      <c r="AH2756" s="456"/>
      <c r="AI2756" s="456"/>
      <c r="AJ2756" s="456"/>
      <c r="AK2756" s="456"/>
      <c r="AL2756" s="456"/>
      <c r="AM2756" s="456"/>
      <c r="AN2756" s="457"/>
      <c r="AO2756" s="455"/>
      <c r="AP2756" s="456"/>
      <c r="AQ2756" s="456"/>
      <c r="AR2756" s="456"/>
      <c r="AS2756" s="456"/>
      <c r="AT2756" s="456"/>
      <c r="AU2756" s="456"/>
      <c r="AV2756" s="456"/>
      <c r="AW2756" s="456"/>
      <c r="AX2756" s="456"/>
      <c r="AY2756" s="456"/>
      <c r="AZ2756" s="456"/>
      <c r="BA2756" s="456"/>
      <c r="BB2756" s="456"/>
      <c r="BC2756" s="456"/>
      <c r="BD2756" s="456"/>
      <c r="BE2756" s="456"/>
      <c r="BF2756" s="456"/>
      <c r="BG2756" s="457"/>
      <c r="BH2756" s="458"/>
      <c r="BI2756" s="459"/>
      <c r="BJ2756" s="459"/>
      <c r="BK2756" s="459"/>
      <c r="BL2756" s="459"/>
      <c r="BM2756" s="460"/>
      <c r="BN2756" s="314"/>
      <c r="BO2756" s="314"/>
      <c r="BP2756" s="1"/>
      <c r="BQ2756" s="120">
        <f>IF($F$3="","",IF(N2756=$F$3,COUNTIF(BQ$23:BQ2755,"&gt;0")+1,0))</f>
        <v>0</v>
      </c>
      <c r="BR2756" s="1"/>
      <c r="BS2756" s="20" t="str">
        <f>IF($N2756="","",IF(VLOOKUP(VLOOKUP($N2756,IMPOSTAZIONI!$E$6:$I$13,5,FALSE),IMPOSTAZIONI!$B$25:$N$32,3,FALSE)=0,"",VLOOKUP(VLOOKUP($N2756,IMPOSTAZIONI!$E$6:$I$13,5,FALSE),IMPOSTAZIONI!$B$25:$N$32,3,FALSE)))</f>
        <v/>
      </c>
      <c r="BT2756" s="20" t="str">
        <f>IF($N2756="","",IF(VLOOKUP(VLOOKUP($N2756,IMPOSTAZIONI!$E$6:$I$13,5,FALSE),IMPOSTAZIONI!$B$25:$N$32,6,FALSE)=0,"",VLOOKUP(VLOOKUP($N2756,IMPOSTAZIONI!$E$6:$I$13,5,FALSE),IMPOSTAZIONI!$B$25:$N$32,6,FALSE)))</f>
        <v/>
      </c>
      <c r="BU2756" s="20" t="str">
        <f>IF($N2756="","",IF(VLOOKUP(VLOOKUP($N2756,IMPOSTAZIONI!$E$6:$I$13,5,FALSE),IMPOSTAZIONI!$B$25:$N$32,9,FALSE)=0,"",VLOOKUP(VLOOKUP($N2756,IMPOSTAZIONI!$E$6:$I$13,5,FALSE),IMPOSTAZIONI!$B$25:$N$32,9,FALSE)))</f>
        <v/>
      </c>
      <c r="BV2756" s="20" t="str">
        <f>IF($N2756="","",IF(VLOOKUP(VLOOKUP($N2756,IMPOSTAZIONI!$E$6:$I$13,5,FALSE),IMPOSTAZIONI!$B$25:$N$32,12,FALSE)=0,"",VLOOKUP(VLOOKUP($N2756,IMPOSTAZIONI!$E$6:$I$13,5,FALSE),IMPOSTAZIONI!$B$25:$N$32,12,FALSE)))</f>
        <v/>
      </c>
      <c r="BW2756" s="221" t="str">
        <f t="shared" si="700"/>
        <v/>
      </c>
      <c r="BX2756" s="221" t="str">
        <f t="shared" si="701"/>
        <v/>
      </c>
      <c r="BY2756" s="221">
        <f t="shared" si="702"/>
        <v>0</v>
      </c>
      <c r="BZ2756" s="231">
        <f t="shared" si="703"/>
        <v>0</v>
      </c>
      <c r="CA2756" s="246">
        <f t="shared" si="704"/>
        <v>0</v>
      </c>
      <c r="CB2756" s="246">
        <f t="shared" si="705"/>
        <v>0</v>
      </c>
      <c r="CC2756" s="246" t="str">
        <f t="shared" si="706"/>
        <v/>
      </c>
      <c r="CD2756" s="246">
        <f t="shared" si="707"/>
        <v>5</v>
      </c>
      <c r="CE2756" s="246">
        <f t="shared" si="708"/>
        <v>0</v>
      </c>
      <c r="CF2756" s="276">
        <f t="shared" si="709"/>
        <v>0</v>
      </c>
      <c r="CG2756" s="277">
        <f t="shared" si="709"/>
        <v>0</v>
      </c>
      <c r="CH2756" s="277">
        <f t="shared" si="709"/>
        <v>0</v>
      </c>
      <c r="CI2756" s="278">
        <f t="shared" si="698"/>
        <v>0</v>
      </c>
      <c r="CJ2756" s="280">
        <f t="shared" si="710"/>
        <v>0</v>
      </c>
      <c r="CK2756" s="232">
        <f t="shared" si="711"/>
        <v>0</v>
      </c>
      <c r="CL2756" s="1"/>
    </row>
    <row r="2757" spans="1:90" ht="18" customHeight="1">
      <c r="A2757" s="1"/>
      <c r="B2757" s="1"/>
      <c r="C2757" s="314"/>
      <c r="D2757" s="287" t="str">
        <f t="shared" si="697"/>
        <v/>
      </c>
      <c r="E2757" s="449" t="str">
        <f t="shared" si="699"/>
        <v/>
      </c>
      <c r="F2757" s="450"/>
      <c r="G2757" s="451"/>
      <c r="H2757" s="452"/>
      <c r="I2757" s="453"/>
      <c r="J2757" s="453"/>
      <c r="K2757" s="453"/>
      <c r="L2757" s="453"/>
      <c r="M2757" s="454"/>
      <c r="N2757" s="455"/>
      <c r="O2757" s="456"/>
      <c r="P2757" s="456"/>
      <c r="Q2757" s="456"/>
      <c r="R2757" s="456"/>
      <c r="S2757" s="456"/>
      <c r="T2757" s="456"/>
      <c r="U2757" s="456"/>
      <c r="V2757" s="456"/>
      <c r="W2757" s="456"/>
      <c r="X2757" s="456"/>
      <c r="Y2757" s="456"/>
      <c r="Z2757" s="456"/>
      <c r="AA2757" s="456"/>
      <c r="AB2757" s="456"/>
      <c r="AC2757" s="456"/>
      <c r="AD2757" s="456"/>
      <c r="AE2757" s="457"/>
      <c r="AF2757" s="455"/>
      <c r="AG2757" s="456"/>
      <c r="AH2757" s="456"/>
      <c r="AI2757" s="456"/>
      <c r="AJ2757" s="456"/>
      <c r="AK2757" s="456"/>
      <c r="AL2757" s="456"/>
      <c r="AM2757" s="456"/>
      <c r="AN2757" s="457"/>
      <c r="AO2757" s="455"/>
      <c r="AP2757" s="456"/>
      <c r="AQ2757" s="456"/>
      <c r="AR2757" s="456"/>
      <c r="AS2757" s="456"/>
      <c r="AT2757" s="456"/>
      <c r="AU2757" s="456"/>
      <c r="AV2757" s="456"/>
      <c r="AW2757" s="456"/>
      <c r="AX2757" s="456"/>
      <c r="AY2757" s="456"/>
      <c r="AZ2757" s="456"/>
      <c r="BA2757" s="456"/>
      <c r="BB2757" s="456"/>
      <c r="BC2757" s="456"/>
      <c r="BD2757" s="456"/>
      <c r="BE2757" s="456"/>
      <c r="BF2757" s="456"/>
      <c r="BG2757" s="457"/>
      <c r="BH2757" s="458"/>
      <c r="BI2757" s="459"/>
      <c r="BJ2757" s="459"/>
      <c r="BK2757" s="459"/>
      <c r="BL2757" s="459"/>
      <c r="BM2757" s="460"/>
      <c r="BN2757" s="314"/>
      <c r="BO2757" s="314"/>
      <c r="BP2757" s="1"/>
      <c r="BQ2757" s="120">
        <f>IF($F$3="","",IF(N2757=$F$3,COUNTIF(BQ$23:BQ2756,"&gt;0")+1,0))</f>
        <v>0</v>
      </c>
      <c r="BR2757" s="1"/>
      <c r="BS2757" s="20" t="str">
        <f>IF($N2757="","",IF(VLOOKUP(VLOOKUP($N2757,IMPOSTAZIONI!$E$6:$I$13,5,FALSE),IMPOSTAZIONI!$B$25:$N$32,3,FALSE)=0,"",VLOOKUP(VLOOKUP($N2757,IMPOSTAZIONI!$E$6:$I$13,5,FALSE),IMPOSTAZIONI!$B$25:$N$32,3,FALSE)))</f>
        <v/>
      </c>
      <c r="BT2757" s="20" t="str">
        <f>IF($N2757="","",IF(VLOOKUP(VLOOKUP($N2757,IMPOSTAZIONI!$E$6:$I$13,5,FALSE),IMPOSTAZIONI!$B$25:$N$32,6,FALSE)=0,"",VLOOKUP(VLOOKUP($N2757,IMPOSTAZIONI!$E$6:$I$13,5,FALSE),IMPOSTAZIONI!$B$25:$N$32,6,FALSE)))</f>
        <v/>
      </c>
      <c r="BU2757" s="20" t="str">
        <f>IF($N2757="","",IF(VLOOKUP(VLOOKUP($N2757,IMPOSTAZIONI!$E$6:$I$13,5,FALSE),IMPOSTAZIONI!$B$25:$N$32,9,FALSE)=0,"",VLOOKUP(VLOOKUP($N2757,IMPOSTAZIONI!$E$6:$I$13,5,FALSE),IMPOSTAZIONI!$B$25:$N$32,9,FALSE)))</f>
        <v/>
      </c>
      <c r="BV2757" s="20" t="str">
        <f>IF($N2757="","",IF(VLOOKUP(VLOOKUP($N2757,IMPOSTAZIONI!$E$6:$I$13,5,FALSE),IMPOSTAZIONI!$B$25:$N$32,12,FALSE)=0,"",VLOOKUP(VLOOKUP($N2757,IMPOSTAZIONI!$E$6:$I$13,5,FALSE),IMPOSTAZIONI!$B$25:$N$32,12,FALSE)))</f>
        <v/>
      </c>
      <c r="BW2757" s="221" t="str">
        <f t="shared" si="700"/>
        <v/>
      </c>
      <c r="BX2757" s="221" t="str">
        <f t="shared" si="701"/>
        <v/>
      </c>
      <c r="BY2757" s="221">
        <f t="shared" si="702"/>
        <v>0</v>
      </c>
      <c r="BZ2757" s="231">
        <f t="shared" si="703"/>
        <v>0</v>
      </c>
      <c r="CA2757" s="246">
        <f t="shared" si="704"/>
        <v>0</v>
      </c>
      <c r="CB2757" s="246">
        <f t="shared" si="705"/>
        <v>0</v>
      </c>
      <c r="CC2757" s="246" t="str">
        <f t="shared" si="706"/>
        <v/>
      </c>
      <c r="CD2757" s="246">
        <f t="shared" si="707"/>
        <v>5</v>
      </c>
      <c r="CE2757" s="246">
        <f t="shared" si="708"/>
        <v>0</v>
      </c>
      <c r="CF2757" s="276">
        <f t="shared" si="709"/>
        <v>0</v>
      </c>
      <c r="CG2757" s="277">
        <f t="shared" si="709"/>
        <v>0</v>
      </c>
      <c r="CH2757" s="277">
        <f t="shared" si="709"/>
        <v>0</v>
      </c>
      <c r="CI2757" s="278">
        <f t="shared" si="698"/>
        <v>0</v>
      </c>
      <c r="CJ2757" s="280">
        <f t="shared" si="710"/>
        <v>0</v>
      </c>
      <c r="CK2757" s="232">
        <f t="shared" si="711"/>
        <v>0</v>
      </c>
      <c r="CL2757" s="1"/>
    </row>
    <row r="2758" spans="1:90" ht="18" customHeight="1">
      <c r="A2758" s="1"/>
      <c r="B2758" s="1"/>
      <c r="C2758" s="314"/>
      <c r="D2758" s="287" t="str">
        <f t="shared" si="697"/>
        <v/>
      </c>
      <c r="E2758" s="449" t="str">
        <f t="shared" si="699"/>
        <v/>
      </c>
      <c r="F2758" s="450"/>
      <c r="G2758" s="451"/>
      <c r="H2758" s="452"/>
      <c r="I2758" s="453"/>
      <c r="J2758" s="453"/>
      <c r="K2758" s="453"/>
      <c r="L2758" s="453"/>
      <c r="M2758" s="454"/>
      <c r="N2758" s="455"/>
      <c r="O2758" s="456"/>
      <c r="P2758" s="456"/>
      <c r="Q2758" s="456"/>
      <c r="R2758" s="456"/>
      <c r="S2758" s="456"/>
      <c r="T2758" s="456"/>
      <c r="U2758" s="456"/>
      <c r="V2758" s="456"/>
      <c r="W2758" s="456"/>
      <c r="X2758" s="456"/>
      <c r="Y2758" s="456"/>
      <c r="Z2758" s="456"/>
      <c r="AA2758" s="456"/>
      <c r="AB2758" s="456"/>
      <c r="AC2758" s="456"/>
      <c r="AD2758" s="456"/>
      <c r="AE2758" s="457"/>
      <c r="AF2758" s="455"/>
      <c r="AG2758" s="456"/>
      <c r="AH2758" s="456"/>
      <c r="AI2758" s="456"/>
      <c r="AJ2758" s="456"/>
      <c r="AK2758" s="456"/>
      <c r="AL2758" s="456"/>
      <c r="AM2758" s="456"/>
      <c r="AN2758" s="457"/>
      <c r="AO2758" s="455"/>
      <c r="AP2758" s="456"/>
      <c r="AQ2758" s="456"/>
      <c r="AR2758" s="456"/>
      <c r="AS2758" s="456"/>
      <c r="AT2758" s="456"/>
      <c r="AU2758" s="456"/>
      <c r="AV2758" s="456"/>
      <c r="AW2758" s="456"/>
      <c r="AX2758" s="456"/>
      <c r="AY2758" s="456"/>
      <c r="AZ2758" s="456"/>
      <c r="BA2758" s="456"/>
      <c r="BB2758" s="456"/>
      <c r="BC2758" s="456"/>
      <c r="BD2758" s="456"/>
      <c r="BE2758" s="456"/>
      <c r="BF2758" s="456"/>
      <c r="BG2758" s="457"/>
      <c r="BH2758" s="458"/>
      <c r="BI2758" s="459"/>
      <c r="BJ2758" s="459"/>
      <c r="BK2758" s="459"/>
      <c r="BL2758" s="459"/>
      <c r="BM2758" s="460"/>
      <c r="BN2758" s="314"/>
      <c r="BO2758" s="314"/>
      <c r="BP2758" s="1"/>
      <c r="BQ2758" s="120">
        <f>IF($F$3="","",IF(N2758=$F$3,COUNTIF(BQ$23:BQ2757,"&gt;0")+1,0))</f>
        <v>0</v>
      </c>
      <c r="BR2758" s="1"/>
      <c r="BS2758" s="20" t="str">
        <f>IF($N2758="","",IF(VLOOKUP(VLOOKUP($N2758,IMPOSTAZIONI!$E$6:$I$13,5,FALSE),IMPOSTAZIONI!$B$25:$N$32,3,FALSE)=0,"",VLOOKUP(VLOOKUP($N2758,IMPOSTAZIONI!$E$6:$I$13,5,FALSE),IMPOSTAZIONI!$B$25:$N$32,3,FALSE)))</f>
        <v/>
      </c>
      <c r="BT2758" s="20" t="str">
        <f>IF($N2758="","",IF(VLOOKUP(VLOOKUP($N2758,IMPOSTAZIONI!$E$6:$I$13,5,FALSE),IMPOSTAZIONI!$B$25:$N$32,6,FALSE)=0,"",VLOOKUP(VLOOKUP($N2758,IMPOSTAZIONI!$E$6:$I$13,5,FALSE),IMPOSTAZIONI!$B$25:$N$32,6,FALSE)))</f>
        <v/>
      </c>
      <c r="BU2758" s="20" t="str">
        <f>IF($N2758="","",IF(VLOOKUP(VLOOKUP($N2758,IMPOSTAZIONI!$E$6:$I$13,5,FALSE),IMPOSTAZIONI!$B$25:$N$32,9,FALSE)=0,"",VLOOKUP(VLOOKUP($N2758,IMPOSTAZIONI!$E$6:$I$13,5,FALSE),IMPOSTAZIONI!$B$25:$N$32,9,FALSE)))</f>
        <v/>
      </c>
      <c r="BV2758" s="20" t="str">
        <f>IF($N2758="","",IF(VLOOKUP(VLOOKUP($N2758,IMPOSTAZIONI!$E$6:$I$13,5,FALSE),IMPOSTAZIONI!$B$25:$N$32,12,FALSE)=0,"",VLOOKUP(VLOOKUP($N2758,IMPOSTAZIONI!$E$6:$I$13,5,FALSE),IMPOSTAZIONI!$B$25:$N$32,12,FALSE)))</f>
        <v/>
      </c>
      <c r="BW2758" s="221" t="str">
        <f t="shared" si="700"/>
        <v/>
      </c>
      <c r="BX2758" s="221" t="str">
        <f t="shared" si="701"/>
        <v/>
      </c>
      <c r="BY2758" s="221">
        <f t="shared" si="702"/>
        <v>0</v>
      </c>
      <c r="BZ2758" s="231">
        <f t="shared" si="703"/>
        <v>0</v>
      </c>
      <c r="CA2758" s="246">
        <f t="shared" si="704"/>
        <v>0</v>
      </c>
      <c r="CB2758" s="246">
        <f t="shared" si="705"/>
        <v>0</v>
      </c>
      <c r="CC2758" s="246" t="str">
        <f t="shared" si="706"/>
        <v/>
      </c>
      <c r="CD2758" s="246">
        <f t="shared" si="707"/>
        <v>5</v>
      </c>
      <c r="CE2758" s="246">
        <f t="shared" si="708"/>
        <v>0</v>
      </c>
      <c r="CF2758" s="276">
        <f t="shared" si="709"/>
        <v>0</v>
      </c>
      <c r="CG2758" s="277">
        <f t="shared" si="709"/>
        <v>0</v>
      </c>
      <c r="CH2758" s="277">
        <f t="shared" si="709"/>
        <v>0</v>
      </c>
      <c r="CI2758" s="278">
        <f t="shared" si="698"/>
        <v>0</v>
      </c>
      <c r="CJ2758" s="280">
        <f t="shared" si="710"/>
        <v>0</v>
      </c>
      <c r="CK2758" s="232">
        <f t="shared" si="711"/>
        <v>0</v>
      </c>
      <c r="CL2758" s="1"/>
    </row>
    <row r="2759" spans="1:90" ht="18" customHeight="1">
      <c r="A2759" s="1"/>
      <c r="B2759" s="1"/>
      <c r="C2759" s="314"/>
      <c r="D2759" s="287" t="str">
        <f t="shared" si="697"/>
        <v/>
      </c>
      <c r="E2759" s="449" t="str">
        <f t="shared" si="699"/>
        <v/>
      </c>
      <c r="F2759" s="450"/>
      <c r="G2759" s="451"/>
      <c r="H2759" s="452"/>
      <c r="I2759" s="453"/>
      <c r="J2759" s="453"/>
      <c r="K2759" s="453"/>
      <c r="L2759" s="453"/>
      <c r="M2759" s="454"/>
      <c r="N2759" s="455"/>
      <c r="O2759" s="456"/>
      <c r="P2759" s="456"/>
      <c r="Q2759" s="456"/>
      <c r="R2759" s="456"/>
      <c r="S2759" s="456"/>
      <c r="T2759" s="456"/>
      <c r="U2759" s="456"/>
      <c r="V2759" s="456"/>
      <c r="W2759" s="456"/>
      <c r="X2759" s="456"/>
      <c r="Y2759" s="456"/>
      <c r="Z2759" s="456"/>
      <c r="AA2759" s="456"/>
      <c r="AB2759" s="456"/>
      <c r="AC2759" s="456"/>
      <c r="AD2759" s="456"/>
      <c r="AE2759" s="457"/>
      <c r="AF2759" s="455"/>
      <c r="AG2759" s="456"/>
      <c r="AH2759" s="456"/>
      <c r="AI2759" s="456"/>
      <c r="AJ2759" s="456"/>
      <c r="AK2759" s="456"/>
      <c r="AL2759" s="456"/>
      <c r="AM2759" s="456"/>
      <c r="AN2759" s="457"/>
      <c r="AO2759" s="455"/>
      <c r="AP2759" s="456"/>
      <c r="AQ2759" s="456"/>
      <c r="AR2759" s="456"/>
      <c r="AS2759" s="456"/>
      <c r="AT2759" s="456"/>
      <c r="AU2759" s="456"/>
      <c r="AV2759" s="456"/>
      <c r="AW2759" s="456"/>
      <c r="AX2759" s="456"/>
      <c r="AY2759" s="456"/>
      <c r="AZ2759" s="456"/>
      <c r="BA2759" s="456"/>
      <c r="BB2759" s="456"/>
      <c r="BC2759" s="456"/>
      <c r="BD2759" s="456"/>
      <c r="BE2759" s="456"/>
      <c r="BF2759" s="456"/>
      <c r="BG2759" s="457"/>
      <c r="BH2759" s="458"/>
      <c r="BI2759" s="459"/>
      <c r="BJ2759" s="459"/>
      <c r="BK2759" s="459"/>
      <c r="BL2759" s="459"/>
      <c r="BM2759" s="460"/>
      <c r="BN2759" s="314"/>
      <c r="BO2759" s="314"/>
      <c r="BP2759" s="1"/>
      <c r="BQ2759" s="120">
        <f>IF($F$3="","",IF(N2759=$F$3,COUNTIF(BQ$23:BQ2758,"&gt;0")+1,0))</f>
        <v>0</v>
      </c>
      <c r="BR2759" s="1"/>
      <c r="BS2759" s="20" t="str">
        <f>IF($N2759="","",IF(VLOOKUP(VLOOKUP($N2759,IMPOSTAZIONI!$E$6:$I$13,5,FALSE),IMPOSTAZIONI!$B$25:$N$32,3,FALSE)=0,"",VLOOKUP(VLOOKUP($N2759,IMPOSTAZIONI!$E$6:$I$13,5,FALSE),IMPOSTAZIONI!$B$25:$N$32,3,FALSE)))</f>
        <v/>
      </c>
      <c r="BT2759" s="20" t="str">
        <f>IF($N2759="","",IF(VLOOKUP(VLOOKUP($N2759,IMPOSTAZIONI!$E$6:$I$13,5,FALSE),IMPOSTAZIONI!$B$25:$N$32,6,FALSE)=0,"",VLOOKUP(VLOOKUP($N2759,IMPOSTAZIONI!$E$6:$I$13,5,FALSE),IMPOSTAZIONI!$B$25:$N$32,6,FALSE)))</f>
        <v/>
      </c>
      <c r="BU2759" s="20" t="str">
        <f>IF($N2759="","",IF(VLOOKUP(VLOOKUP($N2759,IMPOSTAZIONI!$E$6:$I$13,5,FALSE),IMPOSTAZIONI!$B$25:$N$32,9,FALSE)=0,"",VLOOKUP(VLOOKUP($N2759,IMPOSTAZIONI!$E$6:$I$13,5,FALSE),IMPOSTAZIONI!$B$25:$N$32,9,FALSE)))</f>
        <v/>
      </c>
      <c r="BV2759" s="20" t="str">
        <f>IF($N2759="","",IF(VLOOKUP(VLOOKUP($N2759,IMPOSTAZIONI!$E$6:$I$13,5,FALSE),IMPOSTAZIONI!$B$25:$N$32,12,FALSE)=0,"",VLOOKUP(VLOOKUP($N2759,IMPOSTAZIONI!$E$6:$I$13,5,FALSE),IMPOSTAZIONI!$B$25:$N$32,12,FALSE)))</f>
        <v/>
      </c>
      <c r="BW2759" s="221" t="str">
        <f t="shared" si="700"/>
        <v/>
      </c>
      <c r="BX2759" s="221" t="str">
        <f t="shared" si="701"/>
        <v/>
      </c>
      <c r="BY2759" s="221">
        <f t="shared" si="702"/>
        <v>0</v>
      </c>
      <c r="BZ2759" s="231">
        <f t="shared" si="703"/>
        <v>0</v>
      </c>
      <c r="CA2759" s="246">
        <f t="shared" si="704"/>
        <v>0</v>
      </c>
      <c r="CB2759" s="246">
        <f t="shared" si="705"/>
        <v>0</v>
      </c>
      <c r="CC2759" s="246" t="str">
        <f t="shared" si="706"/>
        <v/>
      </c>
      <c r="CD2759" s="246">
        <f t="shared" si="707"/>
        <v>5</v>
      </c>
      <c r="CE2759" s="246">
        <f t="shared" si="708"/>
        <v>0</v>
      </c>
      <c r="CF2759" s="276">
        <f t="shared" si="709"/>
        <v>0</v>
      </c>
      <c r="CG2759" s="277">
        <f t="shared" si="709"/>
        <v>0</v>
      </c>
      <c r="CH2759" s="277">
        <f t="shared" si="709"/>
        <v>0</v>
      </c>
      <c r="CI2759" s="278">
        <f t="shared" si="698"/>
        <v>0</v>
      </c>
      <c r="CJ2759" s="280">
        <f t="shared" si="710"/>
        <v>0</v>
      </c>
      <c r="CK2759" s="232">
        <f t="shared" si="711"/>
        <v>0</v>
      </c>
      <c r="CL2759" s="1"/>
    </row>
    <row r="2760" spans="1:90" ht="18" customHeight="1">
      <c r="A2760" s="1"/>
      <c r="B2760" s="1"/>
      <c r="C2760" s="314"/>
      <c r="D2760" s="287" t="str">
        <f t="shared" si="697"/>
        <v/>
      </c>
      <c r="E2760" s="449" t="str">
        <f t="shared" si="699"/>
        <v/>
      </c>
      <c r="F2760" s="450"/>
      <c r="G2760" s="451"/>
      <c r="H2760" s="452"/>
      <c r="I2760" s="453"/>
      <c r="J2760" s="453"/>
      <c r="K2760" s="453"/>
      <c r="L2760" s="453"/>
      <c r="M2760" s="454"/>
      <c r="N2760" s="455"/>
      <c r="O2760" s="456"/>
      <c r="P2760" s="456"/>
      <c r="Q2760" s="456"/>
      <c r="R2760" s="456"/>
      <c r="S2760" s="456"/>
      <c r="T2760" s="456"/>
      <c r="U2760" s="456"/>
      <c r="V2760" s="456"/>
      <c r="W2760" s="456"/>
      <c r="X2760" s="456"/>
      <c r="Y2760" s="456"/>
      <c r="Z2760" s="456"/>
      <c r="AA2760" s="456"/>
      <c r="AB2760" s="456"/>
      <c r="AC2760" s="456"/>
      <c r="AD2760" s="456"/>
      <c r="AE2760" s="457"/>
      <c r="AF2760" s="455"/>
      <c r="AG2760" s="456"/>
      <c r="AH2760" s="456"/>
      <c r="AI2760" s="456"/>
      <c r="AJ2760" s="456"/>
      <c r="AK2760" s="456"/>
      <c r="AL2760" s="456"/>
      <c r="AM2760" s="456"/>
      <c r="AN2760" s="457"/>
      <c r="AO2760" s="455"/>
      <c r="AP2760" s="456"/>
      <c r="AQ2760" s="456"/>
      <c r="AR2760" s="456"/>
      <c r="AS2760" s="456"/>
      <c r="AT2760" s="456"/>
      <c r="AU2760" s="456"/>
      <c r="AV2760" s="456"/>
      <c r="AW2760" s="456"/>
      <c r="AX2760" s="456"/>
      <c r="AY2760" s="456"/>
      <c r="AZ2760" s="456"/>
      <c r="BA2760" s="456"/>
      <c r="BB2760" s="456"/>
      <c r="BC2760" s="456"/>
      <c r="BD2760" s="456"/>
      <c r="BE2760" s="456"/>
      <c r="BF2760" s="456"/>
      <c r="BG2760" s="457"/>
      <c r="BH2760" s="458"/>
      <c r="BI2760" s="459"/>
      <c r="BJ2760" s="459"/>
      <c r="BK2760" s="459"/>
      <c r="BL2760" s="459"/>
      <c r="BM2760" s="460"/>
      <c r="BN2760" s="314"/>
      <c r="BO2760" s="314"/>
      <c r="BP2760" s="1"/>
      <c r="BQ2760" s="120">
        <f>IF($F$3="","",IF(N2760=$F$3,COUNTIF(BQ$23:BQ2759,"&gt;0")+1,0))</f>
        <v>0</v>
      </c>
      <c r="BR2760" s="1"/>
      <c r="BS2760" s="20" t="str">
        <f>IF($N2760="","",IF(VLOOKUP(VLOOKUP($N2760,IMPOSTAZIONI!$E$6:$I$13,5,FALSE),IMPOSTAZIONI!$B$25:$N$32,3,FALSE)=0,"",VLOOKUP(VLOOKUP($N2760,IMPOSTAZIONI!$E$6:$I$13,5,FALSE),IMPOSTAZIONI!$B$25:$N$32,3,FALSE)))</f>
        <v/>
      </c>
      <c r="BT2760" s="20" t="str">
        <f>IF($N2760="","",IF(VLOOKUP(VLOOKUP($N2760,IMPOSTAZIONI!$E$6:$I$13,5,FALSE),IMPOSTAZIONI!$B$25:$N$32,6,FALSE)=0,"",VLOOKUP(VLOOKUP($N2760,IMPOSTAZIONI!$E$6:$I$13,5,FALSE),IMPOSTAZIONI!$B$25:$N$32,6,FALSE)))</f>
        <v/>
      </c>
      <c r="BU2760" s="20" t="str">
        <f>IF($N2760="","",IF(VLOOKUP(VLOOKUP($N2760,IMPOSTAZIONI!$E$6:$I$13,5,FALSE),IMPOSTAZIONI!$B$25:$N$32,9,FALSE)=0,"",VLOOKUP(VLOOKUP($N2760,IMPOSTAZIONI!$E$6:$I$13,5,FALSE),IMPOSTAZIONI!$B$25:$N$32,9,FALSE)))</f>
        <v/>
      </c>
      <c r="BV2760" s="20" t="str">
        <f>IF($N2760="","",IF(VLOOKUP(VLOOKUP($N2760,IMPOSTAZIONI!$E$6:$I$13,5,FALSE),IMPOSTAZIONI!$B$25:$N$32,12,FALSE)=0,"",VLOOKUP(VLOOKUP($N2760,IMPOSTAZIONI!$E$6:$I$13,5,FALSE),IMPOSTAZIONI!$B$25:$N$32,12,FALSE)))</f>
        <v/>
      </c>
      <c r="BW2760" s="221" t="str">
        <f t="shared" si="700"/>
        <v/>
      </c>
      <c r="BX2760" s="221" t="str">
        <f t="shared" si="701"/>
        <v/>
      </c>
      <c r="BY2760" s="221">
        <f t="shared" si="702"/>
        <v>0</v>
      </c>
      <c r="BZ2760" s="231">
        <f t="shared" si="703"/>
        <v>0</v>
      </c>
      <c r="CA2760" s="246">
        <f t="shared" si="704"/>
        <v>0</v>
      </c>
      <c r="CB2760" s="246">
        <f t="shared" si="705"/>
        <v>0</v>
      </c>
      <c r="CC2760" s="246" t="str">
        <f t="shared" si="706"/>
        <v/>
      </c>
      <c r="CD2760" s="246">
        <f t="shared" si="707"/>
        <v>5</v>
      </c>
      <c r="CE2760" s="246">
        <f t="shared" si="708"/>
        <v>0</v>
      </c>
      <c r="CF2760" s="276">
        <f t="shared" si="709"/>
        <v>0</v>
      </c>
      <c r="CG2760" s="277">
        <f t="shared" si="709"/>
        <v>0</v>
      </c>
      <c r="CH2760" s="277">
        <f t="shared" si="709"/>
        <v>0</v>
      </c>
      <c r="CI2760" s="278">
        <f t="shared" si="698"/>
        <v>0</v>
      </c>
      <c r="CJ2760" s="280">
        <f t="shared" si="710"/>
        <v>0</v>
      </c>
      <c r="CK2760" s="232">
        <f t="shared" si="711"/>
        <v>0</v>
      </c>
      <c r="CL2760" s="1"/>
    </row>
    <row r="2761" spans="1:90" ht="18" customHeight="1">
      <c r="A2761" s="1"/>
      <c r="B2761" s="1"/>
      <c r="C2761" s="314"/>
      <c r="D2761" s="287" t="str">
        <f t="shared" si="697"/>
        <v/>
      </c>
      <c r="E2761" s="449" t="str">
        <f t="shared" si="699"/>
        <v/>
      </c>
      <c r="F2761" s="450"/>
      <c r="G2761" s="451"/>
      <c r="H2761" s="452"/>
      <c r="I2761" s="453"/>
      <c r="J2761" s="453"/>
      <c r="K2761" s="453"/>
      <c r="L2761" s="453"/>
      <c r="M2761" s="454"/>
      <c r="N2761" s="455"/>
      <c r="O2761" s="456"/>
      <c r="P2761" s="456"/>
      <c r="Q2761" s="456"/>
      <c r="R2761" s="456"/>
      <c r="S2761" s="456"/>
      <c r="T2761" s="456"/>
      <c r="U2761" s="456"/>
      <c r="V2761" s="456"/>
      <c r="W2761" s="456"/>
      <c r="X2761" s="456"/>
      <c r="Y2761" s="456"/>
      <c r="Z2761" s="456"/>
      <c r="AA2761" s="456"/>
      <c r="AB2761" s="456"/>
      <c r="AC2761" s="456"/>
      <c r="AD2761" s="456"/>
      <c r="AE2761" s="457"/>
      <c r="AF2761" s="455"/>
      <c r="AG2761" s="456"/>
      <c r="AH2761" s="456"/>
      <c r="AI2761" s="456"/>
      <c r="AJ2761" s="456"/>
      <c r="AK2761" s="456"/>
      <c r="AL2761" s="456"/>
      <c r="AM2761" s="456"/>
      <c r="AN2761" s="457"/>
      <c r="AO2761" s="455"/>
      <c r="AP2761" s="456"/>
      <c r="AQ2761" s="456"/>
      <c r="AR2761" s="456"/>
      <c r="AS2761" s="456"/>
      <c r="AT2761" s="456"/>
      <c r="AU2761" s="456"/>
      <c r="AV2761" s="456"/>
      <c r="AW2761" s="456"/>
      <c r="AX2761" s="456"/>
      <c r="AY2761" s="456"/>
      <c r="AZ2761" s="456"/>
      <c r="BA2761" s="456"/>
      <c r="BB2761" s="456"/>
      <c r="BC2761" s="456"/>
      <c r="BD2761" s="456"/>
      <c r="BE2761" s="456"/>
      <c r="BF2761" s="456"/>
      <c r="BG2761" s="457"/>
      <c r="BH2761" s="458"/>
      <c r="BI2761" s="459"/>
      <c r="BJ2761" s="459"/>
      <c r="BK2761" s="459"/>
      <c r="BL2761" s="459"/>
      <c r="BM2761" s="460"/>
      <c r="BN2761" s="314"/>
      <c r="BO2761" s="314"/>
      <c r="BP2761" s="1"/>
      <c r="BQ2761" s="120">
        <f>IF($F$3="","",IF(N2761=$F$3,COUNTIF(BQ$23:BQ2760,"&gt;0")+1,0))</f>
        <v>0</v>
      </c>
      <c r="BR2761" s="1"/>
      <c r="BS2761" s="20" t="str">
        <f>IF($N2761="","",IF(VLOOKUP(VLOOKUP($N2761,IMPOSTAZIONI!$E$6:$I$13,5,FALSE),IMPOSTAZIONI!$B$25:$N$32,3,FALSE)=0,"",VLOOKUP(VLOOKUP($N2761,IMPOSTAZIONI!$E$6:$I$13,5,FALSE),IMPOSTAZIONI!$B$25:$N$32,3,FALSE)))</f>
        <v/>
      </c>
      <c r="BT2761" s="20" t="str">
        <f>IF($N2761="","",IF(VLOOKUP(VLOOKUP($N2761,IMPOSTAZIONI!$E$6:$I$13,5,FALSE),IMPOSTAZIONI!$B$25:$N$32,6,FALSE)=0,"",VLOOKUP(VLOOKUP($N2761,IMPOSTAZIONI!$E$6:$I$13,5,FALSE),IMPOSTAZIONI!$B$25:$N$32,6,FALSE)))</f>
        <v/>
      </c>
      <c r="BU2761" s="20" t="str">
        <f>IF($N2761="","",IF(VLOOKUP(VLOOKUP($N2761,IMPOSTAZIONI!$E$6:$I$13,5,FALSE),IMPOSTAZIONI!$B$25:$N$32,9,FALSE)=0,"",VLOOKUP(VLOOKUP($N2761,IMPOSTAZIONI!$E$6:$I$13,5,FALSE),IMPOSTAZIONI!$B$25:$N$32,9,FALSE)))</f>
        <v/>
      </c>
      <c r="BV2761" s="20" t="str">
        <f>IF($N2761="","",IF(VLOOKUP(VLOOKUP($N2761,IMPOSTAZIONI!$E$6:$I$13,5,FALSE),IMPOSTAZIONI!$B$25:$N$32,12,FALSE)=0,"",VLOOKUP(VLOOKUP($N2761,IMPOSTAZIONI!$E$6:$I$13,5,FALSE),IMPOSTAZIONI!$B$25:$N$32,12,FALSE)))</f>
        <v/>
      </c>
      <c r="BW2761" s="221" t="str">
        <f t="shared" si="700"/>
        <v/>
      </c>
      <c r="BX2761" s="221" t="str">
        <f t="shared" si="701"/>
        <v/>
      </c>
      <c r="BY2761" s="221">
        <f t="shared" si="702"/>
        <v>0</v>
      </c>
      <c r="BZ2761" s="231">
        <f t="shared" si="703"/>
        <v>0</v>
      </c>
      <c r="CA2761" s="246">
        <f t="shared" si="704"/>
        <v>0</v>
      </c>
      <c r="CB2761" s="246">
        <f t="shared" si="705"/>
        <v>0</v>
      </c>
      <c r="CC2761" s="246" t="str">
        <f t="shared" si="706"/>
        <v/>
      </c>
      <c r="CD2761" s="246">
        <f t="shared" si="707"/>
        <v>5</v>
      </c>
      <c r="CE2761" s="246">
        <f t="shared" si="708"/>
        <v>0</v>
      </c>
      <c r="CF2761" s="276">
        <f t="shared" si="709"/>
        <v>0</v>
      </c>
      <c r="CG2761" s="277">
        <f t="shared" si="709"/>
        <v>0</v>
      </c>
      <c r="CH2761" s="277">
        <f t="shared" si="709"/>
        <v>0</v>
      </c>
      <c r="CI2761" s="278">
        <f t="shared" si="698"/>
        <v>0</v>
      </c>
      <c r="CJ2761" s="280">
        <f t="shared" si="710"/>
        <v>0</v>
      </c>
      <c r="CK2761" s="232">
        <f t="shared" si="711"/>
        <v>0</v>
      </c>
      <c r="CL2761" s="1"/>
    </row>
    <row r="2762" spans="1:90" ht="18" customHeight="1">
      <c r="A2762" s="1"/>
      <c r="B2762" s="1"/>
      <c r="C2762" s="314"/>
      <c r="D2762" s="287" t="str">
        <f t="shared" si="697"/>
        <v/>
      </c>
      <c r="E2762" s="449" t="str">
        <f t="shared" si="699"/>
        <v/>
      </c>
      <c r="F2762" s="450"/>
      <c r="G2762" s="451"/>
      <c r="H2762" s="452"/>
      <c r="I2762" s="453"/>
      <c r="J2762" s="453"/>
      <c r="K2762" s="453"/>
      <c r="L2762" s="453"/>
      <c r="M2762" s="454"/>
      <c r="N2762" s="455"/>
      <c r="O2762" s="456"/>
      <c r="P2762" s="456"/>
      <c r="Q2762" s="456"/>
      <c r="R2762" s="456"/>
      <c r="S2762" s="456"/>
      <c r="T2762" s="456"/>
      <c r="U2762" s="456"/>
      <c r="V2762" s="456"/>
      <c r="W2762" s="456"/>
      <c r="X2762" s="456"/>
      <c r="Y2762" s="456"/>
      <c r="Z2762" s="456"/>
      <c r="AA2762" s="456"/>
      <c r="AB2762" s="456"/>
      <c r="AC2762" s="456"/>
      <c r="AD2762" s="456"/>
      <c r="AE2762" s="457"/>
      <c r="AF2762" s="455"/>
      <c r="AG2762" s="456"/>
      <c r="AH2762" s="456"/>
      <c r="AI2762" s="456"/>
      <c r="AJ2762" s="456"/>
      <c r="AK2762" s="456"/>
      <c r="AL2762" s="456"/>
      <c r="AM2762" s="456"/>
      <c r="AN2762" s="457"/>
      <c r="AO2762" s="455"/>
      <c r="AP2762" s="456"/>
      <c r="AQ2762" s="456"/>
      <c r="AR2762" s="456"/>
      <c r="AS2762" s="456"/>
      <c r="AT2762" s="456"/>
      <c r="AU2762" s="456"/>
      <c r="AV2762" s="456"/>
      <c r="AW2762" s="456"/>
      <c r="AX2762" s="456"/>
      <c r="AY2762" s="456"/>
      <c r="AZ2762" s="456"/>
      <c r="BA2762" s="456"/>
      <c r="BB2762" s="456"/>
      <c r="BC2762" s="456"/>
      <c r="BD2762" s="456"/>
      <c r="BE2762" s="456"/>
      <c r="BF2762" s="456"/>
      <c r="BG2762" s="457"/>
      <c r="BH2762" s="458"/>
      <c r="BI2762" s="459"/>
      <c r="BJ2762" s="459"/>
      <c r="BK2762" s="459"/>
      <c r="BL2762" s="459"/>
      <c r="BM2762" s="460"/>
      <c r="BN2762" s="314"/>
      <c r="BO2762" s="314"/>
      <c r="BP2762" s="1"/>
      <c r="BQ2762" s="120">
        <f>IF($F$3="","",IF(N2762=$F$3,COUNTIF(BQ$23:BQ2761,"&gt;0")+1,0))</f>
        <v>0</v>
      </c>
      <c r="BR2762" s="1"/>
      <c r="BS2762" s="20" t="str">
        <f>IF($N2762="","",IF(VLOOKUP(VLOOKUP($N2762,IMPOSTAZIONI!$E$6:$I$13,5,FALSE),IMPOSTAZIONI!$B$25:$N$32,3,FALSE)=0,"",VLOOKUP(VLOOKUP($N2762,IMPOSTAZIONI!$E$6:$I$13,5,FALSE),IMPOSTAZIONI!$B$25:$N$32,3,FALSE)))</f>
        <v/>
      </c>
      <c r="BT2762" s="20" t="str">
        <f>IF($N2762="","",IF(VLOOKUP(VLOOKUP($N2762,IMPOSTAZIONI!$E$6:$I$13,5,FALSE),IMPOSTAZIONI!$B$25:$N$32,6,FALSE)=0,"",VLOOKUP(VLOOKUP($N2762,IMPOSTAZIONI!$E$6:$I$13,5,FALSE),IMPOSTAZIONI!$B$25:$N$32,6,FALSE)))</f>
        <v/>
      </c>
      <c r="BU2762" s="20" t="str">
        <f>IF($N2762="","",IF(VLOOKUP(VLOOKUP($N2762,IMPOSTAZIONI!$E$6:$I$13,5,FALSE),IMPOSTAZIONI!$B$25:$N$32,9,FALSE)=0,"",VLOOKUP(VLOOKUP($N2762,IMPOSTAZIONI!$E$6:$I$13,5,FALSE),IMPOSTAZIONI!$B$25:$N$32,9,FALSE)))</f>
        <v/>
      </c>
      <c r="BV2762" s="20" t="str">
        <f>IF($N2762="","",IF(VLOOKUP(VLOOKUP($N2762,IMPOSTAZIONI!$E$6:$I$13,5,FALSE),IMPOSTAZIONI!$B$25:$N$32,12,FALSE)=0,"",VLOOKUP(VLOOKUP($N2762,IMPOSTAZIONI!$E$6:$I$13,5,FALSE),IMPOSTAZIONI!$B$25:$N$32,12,FALSE)))</f>
        <v/>
      </c>
      <c r="BW2762" s="221" t="str">
        <f t="shared" si="700"/>
        <v/>
      </c>
      <c r="BX2762" s="221" t="str">
        <f t="shared" si="701"/>
        <v/>
      </c>
      <c r="BY2762" s="221">
        <f t="shared" si="702"/>
        <v>0</v>
      </c>
      <c r="BZ2762" s="231">
        <f t="shared" si="703"/>
        <v>0</v>
      </c>
      <c r="CA2762" s="246">
        <f t="shared" si="704"/>
        <v>0</v>
      </c>
      <c r="CB2762" s="246">
        <f t="shared" si="705"/>
        <v>0</v>
      </c>
      <c r="CC2762" s="246" t="str">
        <f t="shared" si="706"/>
        <v/>
      </c>
      <c r="CD2762" s="246">
        <f t="shared" si="707"/>
        <v>5</v>
      </c>
      <c r="CE2762" s="246">
        <f t="shared" si="708"/>
        <v>0</v>
      </c>
      <c r="CF2762" s="276">
        <f t="shared" si="709"/>
        <v>0</v>
      </c>
      <c r="CG2762" s="277">
        <f t="shared" si="709"/>
        <v>0</v>
      </c>
      <c r="CH2762" s="277">
        <f t="shared" si="709"/>
        <v>0</v>
      </c>
      <c r="CI2762" s="278">
        <f t="shared" si="698"/>
        <v>0</v>
      </c>
      <c r="CJ2762" s="280">
        <f t="shared" si="710"/>
        <v>0</v>
      </c>
      <c r="CK2762" s="232">
        <f t="shared" si="711"/>
        <v>0</v>
      </c>
      <c r="CL2762" s="1"/>
    </row>
    <row r="2763" spans="1:90" ht="18" customHeight="1">
      <c r="A2763" s="1"/>
      <c r="B2763" s="1"/>
      <c r="C2763" s="314"/>
      <c r="D2763" s="287" t="str">
        <f t="shared" si="697"/>
        <v/>
      </c>
      <c r="E2763" s="449" t="str">
        <f t="shared" si="699"/>
        <v/>
      </c>
      <c r="F2763" s="450"/>
      <c r="G2763" s="451"/>
      <c r="H2763" s="452"/>
      <c r="I2763" s="453"/>
      <c r="J2763" s="453"/>
      <c r="K2763" s="453"/>
      <c r="L2763" s="453"/>
      <c r="M2763" s="454"/>
      <c r="N2763" s="455"/>
      <c r="O2763" s="456"/>
      <c r="P2763" s="456"/>
      <c r="Q2763" s="456"/>
      <c r="R2763" s="456"/>
      <c r="S2763" s="456"/>
      <c r="T2763" s="456"/>
      <c r="U2763" s="456"/>
      <c r="V2763" s="456"/>
      <c r="W2763" s="456"/>
      <c r="X2763" s="456"/>
      <c r="Y2763" s="456"/>
      <c r="Z2763" s="456"/>
      <c r="AA2763" s="456"/>
      <c r="AB2763" s="456"/>
      <c r="AC2763" s="456"/>
      <c r="AD2763" s="456"/>
      <c r="AE2763" s="457"/>
      <c r="AF2763" s="455"/>
      <c r="AG2763" s="456"/>
      <c r="AH2763" s="456"/>
      <c r="AI2763" s="456"/>
      <c r="AJ2763" s="456"/>
      <c r="AK2763" s="456"/>
      <c r="AL2763" s="456"/>
      <c r="AM2763" s="456"/>
      <c r="AN2763" s="457"/>
      <c r="AO2763" s="455"/>
      <c r="AP2763" s="456"/>
      <c r="AQ2763" s="456"/>
      <c r="AR2763" s="456"/>
      <c r="AS2763" s="456"/>
      <c r="AT2763" s="456"/>
      <c r="AU2763" s="456"/>
      <c r="AV2763" s="456"/>
      <c r="AW2763" s="456"/>
      <c r="AX2763" s="456"/>
      <c r="AY2763" s="456"/>
      <c r="AZ2763" s="456"/>
      <c r="BA2763" s="456"/>
      <c r="BB2763" s="456"/>
      <c r="BC2763" s="456"/>
      <c r="BD2763" s="456"/>
      <c r="BE2763" s="456"/>
      <c r="BF2763" s="456"/>
      <c r="BG2763" s="457"/>
      <c r="BH2763" s="458"/>
      <c r="BI2763" s="459"/>
      <c r="BJ2763" s="459"/>
      <c r="BK2763" s="459"/>
      <c r="BL2763" s="459"/>
      <c r="BM2763" s="460"/>
      <c r="BN2763" s="314"/>
      <c r="BO2763" s="314"/>
      <c r="BP2763" s="1"/>
      <c r="BQ2763" s="120">
        <f>IF($F$3="","",IF(N2763=$F$3,COUNTIF(BQ$23:BQ2762,"&gt;0")+1,0))</f>
        <v>0</v>
      </c>
      <c r="BR2763" s="1"/>
      <c r="BS2763" s="20" t="str">
        <f>IF($N2763="","",IF(VLOOKUP(VLOOKUP($N2763,IMPOSTAZIONI!$E$6:$I$13,5,FALSE),IMPOSTAZIONI!$B$25:$N$32,3,FALSE)=0,"",VLOOKUP(VLOOKUP($N2763,IMPOSTAZIONI!$E$6:$I$13,5,FALSE),IMPOSTAZIONI!$B$25:$N$32,3,FALSE)))</f>
        <v/>
      </c>
      <c r="BT2763" s="20" t="str">
        <f>IF($N2763="","",IF(VLOOKUP(VLOOKUP($N2763,IMPOSTAZIONI!$E$6:$I$13,5,FALSE),IMPOSTAZIONI!$B$25:$N$32,6,FALSE)=0,"",VLOOKUP(VLOOKUP($N2763,IMPOSTAZIONI!$E$6:$I$13,5,FALSE),IMPOSTAZIONI!$B$25:$N$32,6,FALSE)))</f>
        <v/>
      </c>
      <c r="BU2763" s="20" t="str">
        <f>IF($N2763="","",IF(VLOOKUP(VLOOKUP($N2763,IMPOSTAZIONI!$E$6:$I$13,5,FALSE),IMPOSTAZIONI!$B$25:$N$32,9,FALSE)=0,"",VLOOKUP(VLOOKUP($N2763,IMPOSTAZIONI!$E$6:$I$13,5,FALSE),IMPOSTAZIONI!$B$25:$N$32,9,FALSE)))</f>
        <v/>
      </c>
      <c r="BV2763" s="20" t="str">
        <f>IF($N2763="","",IF(VLOOKUP(VLOOKUP($N2763,IMPOSTAZIONI!$E$6:$I$13,5,FALSE),IMPOSTAZIONI!$B$25:$N$32,12,FALSE)=0,"",VLOOKUP(VLOOKUP($N2763,IMPOSTAZIONI!$E$6:$I$13,5,FALSE),IMPOSTAZIONI!$B$25:$N$32,12,FALSE)))</f>
        <v/>
      </c>
      <c r="BW2763" s="221" t="str">
        <f t="shared" si="700"/>
        <v/>
      </c>
      <c r="BX2763" s="221" t="str">
        <f t="shared" si="701"/>
        <v/>
      </c>
      <c r="BY2763" s="221">
        <f t="shared" si="702"/>
        <v>0</v>
      </c>
      <c r="BZ2763" s="231">
        <f t="shared" si="703"/>
        <v>0</v>
      </c>
      <c r="CA2763" s="246">
        <f t="shared" si="704"/>
        <v>0</v>
      </c>
      <c r="CB2763" s="246">
        <f t="shared" si="705"/>
        <v>0</v>
      </c>
      <c r="CC2763" s="246" t="str">
        <f t="shared" si="706"/>
        <v/>
      </c>
      <c r="CD2763" s="246">
        <f t="shared" si="707"/>
        <v>5</v>
      </c>
      <c r="CE2763" s="246">
        <f t="shared" si="708"/>
        <v>0</v>
      </c>
      <c r="CF2763" s="276">
        <f t="shared" si="709"/>
        <v>0</v>
      </c>
      <c r="CG2763" s="277">
        <f t="shared" si="709"/>
        <v>0</v>
      </c>
      <c r="CH2763" s="277">
        <f t="shared" si="709"/>
        <v>0</v>
      </c>
      <c r="CI2763" s="278">
        <f t="shared" si="698"/>
        <v>0</v>
      </c>
      <c r="CJ2763" s="280">
        <f t="shared" si="710"/>
        <v>0</v>
      </c>
      <c r="CK2763" s="232">
        <f t="shared" si="711"/>
        <v>0</v>
      </c>
      <c r="CL2763" s="1"/>
    </row>
    <row r="2764" spans="1:90" ht="18" customHeight="1">
      <c r="A2764" s="1"/>
      <c r="B2764" s="1"/>
      <c r="C2764" s="314"/>
      <c r="D2764" s="287" t="str">
        <f t="shared" si="697"/>
        <v/>
      </c>
      <c r="E2764" s="449" t="str">
        <f t="shared" si="699"/>
        <v/>
      </c>
      <c r="F2764" s="450"/>
      <c r="G2764" s="451"/>
      <c r="H2764" s="452"/>
      <c r="I2764" s="453"/>
      <c r="J2764" s="453"/>
      <c r="K2764" s="453"/>
      <c r="L2764" s="453"/>
      <c r="M2764" s="454"/>
      <c r="N2764" s="455"/>
      <c r="O2764" s="456"/>
      <c r="P2764" s="456"/>
      <c r="Q2764" s="456"/>
      <c r="R2764" s="456"/>
      <c r="S2764" s="456"/>
      <c r="T2764" s="456"/>
      <c r="U2764" s="456"/>
      <c r="V2764" s="456"/>
      <c r="W2764" s="456"/>
      <c r="X2764" s="456"/>
      <c r="Y2764" s="456"/>
      <c r="Z2764" s="456"/>
      <c r="AA2764" s="456"/>
      <c r="AB2764" s="456"/>
      <c r="AC2764" s="456"/>
      <c r="AD2764" s="456"/>
      <c r="AE2764" s="457"/>
      <c r="AF2764" s="455"/>
      <c r="AG2764" s="456"/>
      <c r="AH2764" s="456"/>
      <c r="AI2764" s="456"/>
      <c r="AJ2764" s="456"/>
      <c r="AK2764" s="456"/>
      <c r="AL2764" s="456"/>
      <c r="AM2764" s="456"/>
      <c r="AN2764" s="457"/>
      <c r="AO2764" s="455"/>
      <c r="AP2764" s="456"/>
      <c r="AQ2764" s="456"/>
      <c r="AR2764" s="456"/>
      <c r="AS2764" s="456"/>
      <c r="AT2764" s="456"/>
      <c r="AU2764" s="456"/>
      <c r="AV2764" s="456"/>
      <c r="AW2764" s="456"/>
      <c r="AX2764" s="456"/>
      <c r="AY2764" s="456"/>
      <c r="AZ2764" s="456"/>
      <c r="BA2764" s="456"/>
      <c r="BB2764" s="456"/>
      <c r="BC2764" s="456"/>
      <c r="BD2764" s="456"/>
      <c r="BE2764" s="456"/>
      <c r="BF2764" s="456"/>
      <c r="BG2764" s="457"/>
      <c r="BH2764" s="458"/>
      <c r="BI2764" s="459"/>
      <c r="BJ2764" s="459"/>
      <c r="BK2764" s="459"/>
      <c r="BL2764" s="459"/>
      <c r="BM2764" s="460"/>
      <c r="BN2764" s="314"/>
      <c r="BO2764" s="314"/>
      <c r="BP2764" s="1"/>
      <c r="BQ2764" s="120">
        <f>IF($F$3="","",IF(N2764=$F$3,COUNTIF(BQ$23:BQ2763,"&gt;0")+1,0))</f>
        <v>0</v>
      </c>
      <c r="BR2764" s="1"/>
      <c r="BS2764" s="20" t="str">
        <f>IF($N2764="","",IF(VLOOKUP(VLOOKUP($N2764,IMPOSTAZIONI!$E$6:$I$13,5,FALSE),IMPOSTAZIONI!$B$25:$N$32,3,FALSE)=0,"",VLOOKUP(VLOOKUP($N2764,IMPOSTAZIONI!$E$6:$I$13,5,FALSE),IMPOSTAZIONI!$B$25:$N$32,3,FALSE)))</f>
        <v/>
      </c>
      <c r="BT2764" s="20" t="str">
        <f>IF($N2764="","",IF(VLOOKUP(VLOOKUP($N2764,IMPOSTAZIONI!$E$6:$I$13,5,FALSE),IMPOSTAZIONI!$B$25:$N$32,6,FALSE)=0,"",VLOOKUP(VLOOKUP($N2764,IMPOSTAZIONI!$E$6:$I$13,5,FALSE),IMPOSTAZIONI!$B$25:$N$32,6,FALSE)))</f>
        <v/>
      </c>
      <c r="BU2764" s="20" t="str">
        <f>IF($N2764="","",IF(VLOOKUP(VLOOKUP($N2764,IMPOSTAZIONI!$E$6:$I$13,5,FALSE),IMPOSTAZIONI!$B$25:$N$32,9,FALSE)=0,"",VLOOKUP(VLOOKUP($N2764,IMPOSTAZIONI!$E$6:$I$13,5,FALSE),IMPOSTAZIONI!$B$25:$N$32,9,FALSE)))</f>
        <v/>
      </c>
      <c r="BV2764" s="20" t="str">
        <f>IF($N2764="","",IF(VLOOKUP(VLOOKUP($N2764,IMPOSTAZIONI!$E$6:$I$13,5,FALSE),IMPOSTAZIONI!$B$25:$N$32,12,FALSE)=0,"",VLOOKUP(VLOOKUP($N2764,IMPOSTAZIONI!$E$6:$I$13,5,FALSE),IMPOSTAZIONI!$B$25:$N$32,12,FALSE)))</f>
        <v/>
      </c>
      <c r="BW2764" s="221" t="str">
        <f t="shared" si="700"/>
        <v/>
      </c>
      <c r="BX2764" s="221" t="str">
        <f t="shared" si="701"/>
        <v/>
      </c>
      <c r="BY2764" s="221">
        <f t="shared" si="702"/>
        <v>0</v>
      </c>
      <c r="BZ2764" s="231">
        <f t="shared" si="703"/>
        <v>0</v>
      </c>
      <c r="CA2764" s="246">
        <f t="shared" si="704"/>
        <v>0</v>
      </c>
      <c r="CB2764" s="246">
        <f t="shared" si="705"/>
        <v>0</v>
      </c>
      <c r="CC2764" s="246" t="str">
        <f t="shared" si="706"/>
        <v/>
      </c>
      <c r="CD2764" s="246">
        <f t="shared" si="707"/>
        <v>5</v>
      </c>
      <c r="CE2764" s="246">
        <f t="shared" si="708"/>
        <v>0</v>
      </c>
      <c r="CF2764" s="276">
        <f t="shared" si="709"/>
        <v>0</v>
      </c>
      <c r="CG2764" s="277">
        <f t="shared" si="709"/>
        <v>0</v>
      </c>
      <c r="CH2764" s="277">
        <f t="shared" si="709"/>
        <v>0</v>
      </c>
      <c r="CI2764" s="278">
        <f t="shared" si="698"/>
        <v>0</v>
      </c>
      <c r="CJ2764" s="280">
        <f t="shared" si="710"/>
        <v>0</v>
      </c>
      <c r="CK2764" s="232">
        <f t="shared" si="711"/>
        <v>0</v>
      </c>
      <c r="CL2764" s="1"/>
    </row>
    <row r="2765" spans="1:90" ht="18" customHeight="1">
      <c r="A2765" s="1"/>
      <c r="B2765" s="1"/>
      <c r="C2765" s="314"/>
      <c r="D2765" s="287" t="str">
        <f t="shared" si="697"/>
        <v/>
      </c>
      <c r="E2765" s="449" t="str">
        <f t="shared" si="699"/>
        <v/>
      </c>
      <c r="F2765" s="450"/>
      <c r="G2765" s="451"/>
      <c r="H2765" s="452"/>
      <c r="I2765" s="453"/>
      <c r="J2765" s="453"/>
      <c r="K2765" s="453"/>
      <c r="L2765" s="453"/>
      <c r="M2765" s="454"/>
      <c r="N2765" s="455"/>
      <c r="O2765" s="456"/>
      <c r="P2765" s="456"/>
      <c r="Q2765" s="456"/>
      <c r="R2765" s="456"/>
      <c r="S2765" s="456"/>
      <c r="T2765" s="456"/>
      <c r="U2765" s="456"/>
      <c r="V2765" s="456"/>
      <c r="W2765" s="456"/>
      <c r="X2765" s="456"/>
      <c r="Y2765" s="456"/>
      <c r="Z2765" s="456"/>
      <c r="AA2765" s="456"/>
      <c r="AB2765" s="456"/>
      <c r="AC2765" s="456"/>
      <c r="AD2765" s="456"/>
      <c r="AE2765" s="457"/>
      <c r="AF2765" s="455"/>
      <c r="AG2765" s="456"/>
      <c r="AH2765" s="456"/>
      <c r="AI2765" s="456"/>
      <c r="AJ2765" s="456"/>
      <c r="AK2765" s="456"/>
      <c r="AL2765" s="456"/>
      <c r="AM2765" s="456"/>
      <c r="AN2765" s="457"/>
      <c r="AO2765" s="455"/>
      <c r="AP2765" s="456"/>
      <c r="AQ2765" s="456"/>
      <c r="AR2765" s="456"/>
      <c r="AS2765" s="456"/>
      <c r="AT2765" s="456"/>
      <c r="AU2765" s="456"/>
      <c r="AV2765" s="456"/>
      <c r="AW2765" s="456"/>
      <c r="AX2765" s="456"/>
      <c r="AY2765" s="456"/>
      <c r="AZ2765" s="456"/>
      <c r="BA2765" s="456"/>
      <c r="BB2765" s="456"/>
      <c r="BC2765" s="456"/>
      <c r="BD2765" s="456"/>
      <c r="BE2765" s="456"/>
      <c r="BF2765" s="456"/>
      <c r="BG2765" s="457"/>
      <c r="BH2765" s="458"/>
      <c r="BI2765" s="459"/>
      <c r="BJ2765" s="459"/>
      <c r="BK2765" s="459"/>
      <c r="BL2765" s="459"/>
      <c r="BM2765" s="460"/>
      <c r="BN2765" s="314"/>
      <c r="BO2765" s="314"/>
      <c r="BP2765" s="1"/>
      <c r="BQ2765" s="120">
        <f>IF($F$3="","",IF(N2765=$F$3,COUNTIF(BQ$23:BQ2764,"&gt;0")+1,0))</f>
        <v>0</v>
      </c>
      <c r="BR2765" s="1"/>
      <c r="BS2765" s="20" t="str">
        <f>IF($N2765="","",IF(VLOOKUP(VLOOKUP($N2765,IMPOSTAZIONI!$E$6:$I$13,5,FALSE),IMPOSTAZIONI!$B$25:$N$32,3,FALSE)=0,"",VLOOKUP(VLOOKUP($N2765,IMPOSTAZIONI!$E$6:$I$13,5,FALSE),IMPOSTAZIONI!$B$25:$N$32,3,FALSE)))</f>
        <v/>
      </c>
      <c r="BT2765" s="20" t="str">
        <f>IF($N2765="","",IF(VLOOKUP(VLOOKUP($N2765,IMPOSTAZIONI!$E$6:$I$13,5,FALSE),IMPOSTAZIONI!$B$25:$N$32,6,FALSE)=0,"",VLOOKUP(VLOOKUP($N2765,IMPOSTAZIONI!$E$6:$I$13,5,FALSE),IMPOSTAZIONI!$B$25:$N$32,6,FALSE)))</f>
        <v/>
      </c>
      <c r="BU2765" s="20" t="str">
        <f>IF($N2765="","",IF(VLOOKUP(VLOOKUP($N2765,IMPOSTAZIONI!$E$6:$I$13,5,FALSE),IMPOSTAZIONI!$B$25:$N$32,9,FALSE)=0,"",VLOOKUP(VLOOKUP($N2765,IMPOSTAZIONI!$E$6:$I$13,5,FALSE),IMPOSTAZIONI!$B$25:$N$32,9,FALSE)))</f>
        <v/>
      </c>
      <c r="BV2765" s="20" t="str">
        <f>IF($N2765="","",IF(VLOOKUP(VLOOKUP($N2765,IMPOSTAZIONI!$E$6:$I$13,5,FALSE),IMPOSTAZIONI!$B$25:$N$32,12,FALSE)=0,"",VLOOKUP(VLOOKUP($N2765,IMPOSTAZIONI!$E$6:$I$13,5,FALSE),IMPOSTAZIONI!$B$25:$N$32,12,FALSE)))</f>
        <v/>
      </c>
      <c r="BW2765" s="221" t="str">
        <f t="shared" si="700"/>
        <v/>
      </c>
      <c r="BX2765" s="221" t="str">
        <f t="shared" si="701"/>
        <v/>
      </c>
      <c r="BY2765" s="221">
        <f t="shared" si="702"/>
        <v>0</v>
      </c>
      <c r="BZ2765" s="231">
        <f t="shared" si="703"/>
        <v>0</v>
      </c>
      <c r="CA2765" s="246">
        <f t="shared" si="704"/>
        <v>0</v>
      </c>
      <c r="CB2765" s="246">
        <f t="shared" si="705"/>
        <v>0</v>
      </c>
      <c r="CC2765" s="246" t="str">
        <f t="shared" si="706"/>
        <v/>
      </c>
      <c r="CD2765" s="246">
        <f t="shared" si="707"/>
        <v>5</v>
      </c>
      <c r="CE2765" s="246">
        <f t="shared" si="708"/>
        <v>0</v>
      </c>
      <c r="CF2765" s="276">
        <f t="shared" si="709"/>
        <v>0</v>
      </c>
      <c r="CG2765" s="277">
        <f t="shared" si="709"/>
        <v>0</v>
      </c>
      <c r="CH2765" s="277">
        <f t="shared" si="709"/>
        <v>0</v>
      </c>
      <c r="CI2765" s="278">
        <f t="shared" si="698"/>
        <v>0</v>
      </c>
      <c r="CJ2765" s="280">
        <f t="shared" si="710"/>
        <v>0</v>
      </c>
      <c r="CK2765" s="232">
        <f t="shared" si="711"/>
        <v>0</v>
      </c>
      <c r="CL2765" s="1"/>
    </row>
    <row r="2766" spans="1:90" ht="18" customHeight="1">
      <c r="A2766" s="1"/>
      <c r="B2766" s="1"/>
      <c r="C2766" s="314"/>
      <c r="D2766" s="287" t="str">
        <f t="shared" si="697"/>
        <v/>
      </c>
      <c r="E2766" s="449" t="str">
        <f t="shared" si="699"/>
        <v/>
      </c>
      <c r="F2766" s="450"/>
      <c r="G2766" s="451"/>
      <c r="H2766" s="452"/>
      <c r="I2766" s="453"/>
      <c r="J2766" s="453"/>
      <c r="K2766" s="453"/>
      <c r="L2766" s="453"/>
      <c r="M2766" s="454"/>
      <c r="N2766" s="455"/>
      <c r="O2766" s="456"/>
      <c r="P2766" s="456"/>
      <c r="Q2766" s="456"/>
      <c r="R2766" s="456"/>
      <c r="S2766" s="456"/>
      <c r="T2766" s="456"/>
      <c r="U2766" s="456"/>
      <c r="V2766" s="456"/>
      <c r="W2766" s="456"/>
      <c r="X2766" s="456"/>
      <c r="Y2766" s="456"/>
      <c r="Z2766" s="456"/>
      <c r="AA2766" s="456"/>
      <c r="AB2766" s="456"/>
      <c r="AC2766" s="456"/>
      <c r="AD2766" s="456"/>
      <c r="AE2766" s="457"/>
      <c r="AF2766" s="455"/>
      <c r="AG2766" s="456"/>
      <c r="AH2766" s="456"/>
      <c r="AI2766" s="456"/>
      <c r="AJ2766" s="456"/>
      <c r="AK2766" s="456"/>
      <c r="AL2766" s="456"/>
      <c r="AM2766" s="456"/>
      <c r="AN2766" s="457"/>
      <c r="AO2766" s="455"/>
      <c r="AP2766" s="456"/>
      <c r="AQ2766" s="456"/>
      <c r="AR2766" s="456"/>
      <c r="AS2766" s="456"/>
      <c r="AT2766" s="456"/>
      <c r="AU2766" s="456"/>
      <c r="AV2766" s="456"/>
      <c r="AW2766" s="456"/>
      <c r="AX2766" s="456"/>
      <c r="AY2766" s="456"/>
      <c r="AZ2766" s="456"/>
      <c r="BA2766" s="456"/>
      <c r="BB2766" s="456"/>
      <c r="BC2766" s="456"/>
      <c r="BD2766" s="456"/>
      <c r="BE2766" s="456"/>
      <c r="BF2766" s="456"/>
      <c r="BG2766" s="457"/>
      <c r="BH2766" s="458"/>
      <c r="BI2766" s="459"/>
      <c r="BJ2766" s="459"/>
      <c r="BK2766" s="459"/>
      <c r="BL2766" s="459"/>
      <c r="BM2766" s="460"/>
      <c r="BN2766" s="314"/>
      <c r="BO2766" s="314"/>
      <c r="BP2766" s="1"/>
      <c r="BQ2766" s="120">
        <f>IF($F$3="","",IF(N2766=$F$3,COUNTIF(BQ$23:BQ2765,"&gt;0")+1,0))</f>
        <v>0</v>
      </c>
      <c r="BR2766" s="1"/>
      <c r="BS2766" s="20" t="str">
        <f>IF($N2766="","",IF(VLOOKUP(VLOOKUP($N2766,IMPOSTAZIONI!$E$6:$I$13,5,FALSE),IMPOSTAZIONI!$B$25:$N$32,3,FALSE)=0,"",VLOOKUP(VLOOKUP($N2766,IMPOSTAZIONI!$E$6:$I$13,5,FALSE),IMPOSTAZIONI!$B$25:$N$32,3,FALSE)))</f>
        <v/>
      </c>
      <c r="BT2766" s="20" t="str">
        <f>IF($N2766="","",IF(VLOOKUP(VLOOKUP($N2766,IMPOSTAZIONI!$E$6:$I$13,5,FALSE),IMPOSTAZIONI!$B$25:$N$32,6,FALSE)=0,"",VLOOKUP(VLOOKUP($N2766,IMPOSTAZIONI!$E$6:$I$13,5,FALSE),IMPOSTAZIONI!$B$25:$N$32,6,FALSE)))</f>
        <v/>
      </c>
      <c r="BU2766" s="20" t="str">
        <f>IF($N2766="","",IF(VLOOKUP(VLOOKUP($N2766,IMPOSTAZIONI!$E$6:$I$13,5,FALSE),IMPOSTAZIONI!$B$25:$N$32,9,FALSE)=0,"",VLOOKUP(VLOOKUP($N2766,IMPOSTAZIONI!$E$6:$I$13,5,FALSE),IMPOSTAZIONI!$B$25:$N$32,9,FALSE)))</f>
        <v/>
      </c>
      <c r="BV2766" s="20" t="str">
        <f>IF($N2766="","",IF(VLOOKUP(VLOOKUP($N2766,IMPOSTAZIONI!$E$6:$I$13,5,FALSE),IMPOSTAZIONI!$B$25:$N$32,12,FALSE)=0,"",VLOOKUP(VLOOKUP($N2766,IMPOSTAZIONI!$E$6:$I$13,5,FALSE),IMPOSTAZIONI!$B$25:$N$32,12,FALSE)))</f>
        <v/>
      </c>
      <c r="BW2766" s="221" t="str">
        <f t="shared" si="700"/>
        <v/>
      </c>
      <c r="BX2766" s="221" t="str">
        <f t="shared" si="701"/>
        <v/>
      </c>
      <c r="BY2766" s="221">
        <f t="shared" si="702"/>
        <v>0</v>
      </c>
      <c r="BZ2766" s="231">
        <f t="shared" si="703"/>
        <v>0</v>
      </c>
      <c r="CA2766" s="246">
        <f t="shared" si="704"/>
        <v>0</v>
      </c>
      <c r="CB2766" s="246">
        <f t="shared" si="705"/>
        <v>0</v>
      </c>
      <c r="CC2766" s="246" t="str">
        <f t="shared" si="706"/>
        <v/>
      </c>
      <c r="CD2766" s="246">
        <f t="shared" si="707"/>
        <v>5</v>
      </c>
      <c r="CE2766" s="246">
        <f t="shared" si="708"/>
        <v>0</v>
      </c>
      <c r="CF2766" s="276">
        <f t="shared" si="709"/>
        <v>0</v>
      </c>
      <c r="CG2766" s="277">
        <f t="shared" si="709"/>
        <v>0</v>
      </c>
      <c r="CH2766" s="277">
        <f t="shared" si="709"/>
        <v>0</v>
      </c>
      <c r="CI2766" s="278">
        <f t="shared" si="698"/>
        <v>0</v>
      </c>
      <c r="CJ2766" s="280">
        <f t="shared" si="710"/>
        <v>0</v>
      </c>
      <c r="CK2766" s="232">
        <f t="shared" si="711"/>
        <v>0</v>
      </c>
      <c r="CL2766" s="1"/>
    </row>
    <row r="2767" spans="1:90" ht="18" customHeight="1">
      <c r="A2767" s="1"/>
      <c r="B2767" s="1"/>
      <c r="C2767" s="314"/>
      <c r="D2767" s="287" t="str">
        <f t="shared" si="697"/>
        <v/>
      </c>
      <c r="E2767" s="449" t="str">
        <f t="shared" si="699"/>
        <v/>
      </c>
      <c r="F2767" s="450"/>
      <c r="G2767" s="451"/>
      <c r="H2767" s="452"/>
      <c r="I2767" s="453"/>
      <c r="J2767" s="453"/>
      <c r="K2767" s="453"/>
      <c r="L2767" s="453"/>
      <c r="M2767" s="454"/>
      <c r="N2767" s="455"/>
      <c r="O2767" s="456"/>
      <c r="P2767" s="456"/>
      <c r="Q2767" s="456"/>
      <c r="R2767" s="456"/>
      <c r="S2767" s="456"/>
      <c r="T2767" s="456"/>
      <c r="U2767" s="456"/>
      <c r="V2767" s="456"/>
      <c r="W2767" s="456"/>
      <c r="X2767" s="456"/>
      <c r="Y2767" s="456"/>
      <c r="Z2767" s="456"/>
      <c r="AA2767" s="456"/>
      <c r="AB2767" s="456"/>
      <c r="AC2767" s="456"/>
      <c r="AD2767" s="456"/>
      <c r="AE2767" s="457"/>
      <c r="AF2767" s="455"/>
      <c r="AG2767" s="456"/>
      <c r="AH2767" s="456"/>
      <c r="AI2767" s="456"/>
      <c r="AJ2767" s="456"/>
      <c r="AK2767" s="456"/>
      <c r="AL2767" s="456"/>
      <c r="AM2767" s="456"/>
      <c r="AN2767" s="457"/>
      <c r="AO2767" s="455"/>
      <c r="AP2767" s="456"/>
      <c r="AQ2767" s="456"/>
      <c r="AR2767" s="456"/>
      <c r="AS2767" s="456"/>
      <c r="AT2767" s="456"/>
      <c r="AU2767" s="456"/>
      <c r="AV2767" s="456"/>
      <c r="AW2767" s="456"/>
      <c r="AX2767" s="456"/>
      <c r="AY2767" s="456"/>
      <c r="AZ2767" s="456"/>
      <c r="BA2767" s="456"/>
      <c r="BB2767" s="456"/>
      <c r="BC2767" s="456"/>
      <c r="BD2767" s="456"/>
      <c r="BE2767" s="456"/>
      <c r="BF2767" s="456"/>
      <c r="BG2767" s="457"/>
      <c r="BH2767" s="458"/>
      <c r="BI2767" s="459"/>
      <c r="BJ2767" s="459"/>
      <c r="BK2767" s="459"/>
      <c r="BL2767" s="459"/>
      <c r="BM2767" s="460"/>
      <c r="BN2767" s="314"/>
      <c r="BO2767" s="314"/>
      <c r="BP2767" s="1"/>
      <c r="BQ2767" s="120">
        <f>IF($F$3="","",IF(N2767=$F$3,COUNTIF(BQ$23:BQ2766,"&gt;0")+1,0))</f>
        <v>0</v>
      </c>
      <c r="BR2767" s="1"/>
      <c r="BS2767" s="20" t="str">
        <f>IF($N2767="","",IF(VLOOKUP(VLOOKUP($N2767,IMPOSTAZIONI!$E$6:$I$13,5,FALSE),IMPOSTAZIONI!$B$25:$N$32,3,FALSE)=0,"",VLOOKUP(VLOOKUP($N2767,IMPOSTAZIONI!$E$6:$I$13,5,FALSE),IMPOSTAZIONI!$B$25:$N$32,3,FALSE)))</f>
        <v/>
      </c>
      <c r="BT2767" s="20" t="str">
        <f>IF($N2767="","",IF(VLOOKUP(VLOOKUP($N2767,IMPOSTAZIONI!$E$6:$I$13,5,FALSE),IMPOSTAZIONI!$B$25:$N$32,6,FALSE)=0,"",VLOOKUP(VLOOKUP($N2767,IMPOSTAZIONI!$E$6:$I$13,5,FALSE),IMPOSTAZIONI!$B$25:$N$32,6,FALSE)))</f>
        <v/>
      </c>
      <c r="BU2767" s="20" t="str">
        <f>IF($N2767="","",IF(VLOOKUP(VLOOKUP($N2767,IMPOSTAZIONI!$E$6:$I$13,5,FALSE),IMPOSTAZIONI!$B$25:$N$32,9,FALSE)=0,"",VLOOKUP(VLOOKUP($N2767,IMPOSTAZIONI!$E$6:$I$13,5,FALSE),IMPOSTAZIONI!$B$25:$N$32,9,FALSE)))</f>
        <v/>
      </c>
      <c r="BV2767" s="20" t="str">
        <f>IF($N2767="","",IF(VLOOKUP(VLOOKUP($N2767,IMPOSTAZIONI!$E$6:$I$13,5,FALSE),IMPOSTAZIONI!$B$25:$N$32,12,FALSE)=0,"",VLOOKUP(VLOOKUP($N2767,IMPOSTAZIONI!$E$6:$I$13,5,FALSE),IMPOSTAZIONI!$B$25:$N$32,12,FALSE)))</f>
        <v/>
      </c>
      <c r="BW2767" s="221" t="str">
        <f t="shared" si="700"/>
        <v/>
      </c>
      <c r="BX2767" s="221" t="str">
        <f t="shared" si="701"/>
        <v/>
      </c>
      <c r="BY2767" s="221">
        <f t="shared" si="702"/>
        <v>0</v>
      </c>
      <c r="BZ2767" s="231">
        <f t="shared" si="703"/>
        <v>0</v>
      </c>
      <c r="CA2767" s="246">
        <f t="shared" si="704"/>
        <v>0</v>
      </c>
      <c r="CB2767" s="246">
        <f t="shared" si="705"/>
        <v>0</v>
      </c>
      <c r="CC2767" s="246" t="str">
        <f t="shared" si="706"/>
        <v/>
      </c>
      <c r="CD2767" s="246">
        <f t="shared" si="707"/>
        <v>5</v>
      </c>
      <c r="CE2767" s="246">
        <f t="shared" si="708"/>
        <v>0</v>
      </c>
      <c r="CF2767" s="276">
        <f t="shared" si="709"/>
        <v>0</v>
      </c>
      <c r="CG2767" s="277">
        <f t="shared" si="709"/>
        <v>0</v>
      </c>
      <c r="CH2767" s="277">
        <f t="shared" si="709"/>
        <v>0</v>
      </c>
      <c r="CI2767" s="278">
        <f t="shared" si="698"/>
        <v>0</v>
      </c>
      <c r="CJ2767" s="280">
        <f t="shared" si="710"/>
        <v>0</v>
      </c>
      <c r="CK2767" s="232">
        <f t="shared" si="711"/>
        <v>0</v>
      </c>
      <c r="CL2767" s="1"/>
    </row>
    <row r="2768" spans="1:90" ht="18" customHeight="1">
      <c r="A2768" s="1"/>
      <c r="B2768" s="1"/>
      <c r="C2768" s="314"/>
      <c r="D2768" s="287" t="str">
        <f t="shared" si="697"/>
        <v/>
      </c>
      <c r="E2768" s="449" t="str">
        <f t="shared" si="699"/>
        <v/>
      </c>
      <c r="F2768" s="450"/>
      <c r="G2768" s="451"/>
      <c r="H2768" s="452"/>
      <c r="I2768" s="453"/>
      <c r="J2768" s="453"/>
      <c r="K2768" s="453"/>
      <c r="L2768" s="453"/>
      <c r="M2768" s="454"/>
      <c r="N2768" s="455"/>
      <c r="O2768" s="456"/>
      <c r="P2768" s="456"/>
      <c r="Q2768" s="456"/>
      <c r="R2768" s="456"/>
      <c r="S2768" s="456"/>
      <c r="T2768" s="456"/>
      <c r="U2768" s="456"/>
      <c r="V2768" s="456"/>
      <c r="W2768" s="456"/>
      <c r="X2768" s="456"/>
      <c r="Y2768" s="456"/>
      <c r="Z2768" s="456"/>
      <c r="AA2768" s="456"/>
      <c r="AB2768" s="456"/>
      <c r="AC2768" s="456"/>
      <c r="AD2768" s="456"/>
      <c r="AE2768" s="457"/>
      <c r="AF2768" s="455"/>
      <c r="AG2768" s="456"/>
      <c r="AH2768" s="456"/>
      <c r="AI2768" s="456"/>
      <c r="AJ2768" s="456"/>
      <c r="AK2768" s="456"/>
      <c r="AL2768" s="456"/>
      <c r="AM2768" s="456"/>
      <c r="AN2768" s="457"/>
      <c r="AO2768" s="455"/>
      <c r="AP2768" s="456"/>
      <c r="AQ2768" s="456"/>
      <c r="AR2768" s="456"/>
      <c r="AS2768" s="456"/>
      <c r="AT2768" s="456"/>
      <c r="AU2768" s="456"/>
      <c r="AV2768" s="456"/>
      <c r="AW2768" s="456"/>
      <c r="AX2768" s="456"/>
      <c r="AY2768" s="456"/>
      <c r="AZ2768" s="456"/>
      <c r="BA2768" s="456"/>
      <c r="BB2768" s="456"/>
      <c r="BC2768" s="456"/>
      <c r="BD2768" s="456"/>
      <c r="BE2768" s="456"/>
      <c r="BF2768" s="456"/>
      <c r="BG2768" s="457"/>
      <c r="BH2768" s="458"/>
      <c r="BI2768" s="459"/>
      <c r="BJ2768" s="459"/>
      <c r="BK2768" s="459"/>
      <c r="BL2768" s="459"/>
      <c r="BM2768" s="460"/>
      <c r="BN2768" s="314"/>
      <c r="BO2768" s="314"/>
      <c r="BP2768" s="1"/>
      <c r="BQ2768" s="120">
        <f>IF($F$3="","",IF(N2768=$F$3,COUNTIF(BQ$23:BQ2767,"&gt;0")+1,0))</f>
        <v>0</v>
      </c>
      <c r="BR2768" s="1"/>
      <c r="BS2768" s="20" t="str">
        <f>IF($N2768="","",IF(VLOOKUP(VLOOKUP($N2768,IMPOSTAZIONI!$E$6:$I$13,5,FALSE),IMPOSTAZIONI!$B$25:$N$32,3,FALSE)=0,"",VLOOKUP(VLOOKUP($N2768,IMPOSTAZIONI!$E$6:$I$13,5,FALSE),IMPOSTAZIONI!$B$25:$N$32,3,FALSE)))</f>
        <v/>
      </c>
      <c r="BT2768" s="20" t="str">
        <f>IF($N2768="","",IF(VLOOKUP(VLOOKUP($N2768,IMPOSTAZIONI!$E$6:$I$13,5,FALSE),IMPOSTAZIONI!$B$25:$N$32,6,FALSE)=0,"",VLOOKUP(VLOOKUP($N2768,IMPOSTAZIONI!$E$6:$I$13,5,FALSE),IMPOSTAZIONI!$B$25:$N$32,6,FALSE)))</f>
        <v/>
      </c>
      <c r="BU2768" s="20" t="str">
        <f>IF($N2768="","",IF(VLOOKUP(VLOOKUP($N2768,IMPOSTAZIONI!$E$6:$I$13,5,FALSE),IMPOSTAZIONI!$B$25:$N$32,9,FALSE)=0,"",VLOOKUP(VLOOKUP($N2768,IMPOSTAZIONI!$E$6:$I$13,5,FALSE),IMPOSTAZIONI!$B$25:$N$32,9,FALSE)))</f>
        <v/>
      </c>
      <c r="BV2768" s="20" t="str">
        <f>IF($N2768="","",IF(VLOOKUP(VLOOKUP($N2768,IMPOSTAZIONI!$E$6:$I$13,5,FALSE),IMPOSTAZIONI!$B$25:$N$32,12,FALSE)=0,"",VLOOKUP(VLOOKUP($N2768,IMPOSTAZIONI!$E$6:$I$13,5,FALSE),IMPOSTAZIONI!$B$25:$N$32,12,FALSE)))</f>
        <v/>
      </c>
      <c r="BW2768" s="221" t="str">
        <f t="shared" si="700"/>
        <v/>
      </c>
      <c r="BX2768" s="221" t="str">
        <f t="shared" si="701"/>
        <v/>
      </c>
      <c r="BY2768" s="221">
        <f t="shared" si="702"/>
        <v>0</v>
      </c>
      <c r="BZ2768" s="231">
        <f t="shared" si="703"/>
        <v>0</v>
      </c>
      <c r="CA2768" s="246">
        <f t="shared" si="704"/>
        <v>0</v>
      </c>
      <c r="CB2768" s="246">
        <f t="shared" si="705"/>
        <v>0</v>
      </c>
      <c r="CC2768" s="246" t="str">
        <f t="shared" si="706"/>
        <v/>
      </c>
      <c r="CD2768" s="246">
        <f t="shared" si="707"/>
        <v>5</v>
      </c>
      <c r="CE2768" s="246">
        <f t="shared" si="708"/>
        <v>0</v>
      </c>
      <c r="CF2768" s="276">
        <f t="shared" si="709"/>
        <v>0</v>
      </c>
      <c r="CG2768" s="277">
        <f t="shared" si="709"/>
        <v>0</v>
      </c>
      <c r="CH2768" s="277">
        <f t="shared" si="709"/>
        <v>0</v>
      </c>
      <c r="CI2768" s="278">
        <f t="shared" si="698"/>
        <v>0</v>
      </c>
      <c r="CJ2768" s="280">
        <f t="shared" si="710"/>
        <v>0</v>
      </c>
      <c r="CK2768" s="232">
        <f t="shared" si="711"/>
        <v>0</v>
      </c>
      <c r="CL2768" s="1"/>
    </row>
    <row r="2769" spans="1:90" ht="18" customHeight="1">
      <c r="A2769" s="1"/>
      <c r="B2769" s="1"/>
      <c r="C2769" s="314"/>
      <c r="D2769" s="287" t="str">
        <f t="shared" si="697"/>
        <v/>
      </c>
      <c r="E2769" s="449" t="str">
        <f t="shared" si="699"/>
        <v/>
      </c>
      <c r="F2769" s="450"/>
      <c r="G2769" s="451"/>
      <c r="H2769" s="452"/>
      <c r="I2769" s="453"/>
      <c r="J2769" s="453"/>
      <c r="K2769" s="453"/>
      <c r="L2769" s="453"/>
      <c r="M2769" s="454"/>
      <c r="N2769" s="455"/>
      <c r="O2769" s="456"/>
      <c r="P2769" s="456"/>
      <c r="Q2769" s="456"/>
      <c r="R2769" s="456"/>
      <c r="S2769" s="456"/>
      <c r="T2769" s="456"/>
      <c r="U2769" s="456"/>
      <c r="V2769" s="456"/>
      <c r="W2769" s="456"/>
      <c r="X2769" s="456"/>
      <c r="Y2769" s="456"/>
      <c r="Z2769" s="456"/>
      <c r="AA2769" s="456"/>
      <c r="AB2769" s="456"/>
      <c r="AC2769" s="456"/>
      <c r="AD2769" s="456"/>
      <c r="AE2769" s="457"/>
      <c r="AF2769" s="455"/>
      <c r="AG2769" s="456"/>
      <c r="AH2769" s="456"/>
      <c r="AI2769" s="456"/>
      <c r="AJ2769" s="456"/>
      <c r="AK2769" s="456"/>
      <c r="AL2769" s="456"/>
      <c r="AM2769" s="456"/>
      <c r="AN2769" s="457"/>
      <c r="AO2769" s="455"/>
      <c r="AP2769" s="456"/>
      <c r="AQ2769" s="456"/>
      <c r="AR2769" s="456"/>
      <c r="AS2769" s="456"/>
      <c r="AT2769" s="456"/>
      <c r="AU2769" s="456"/>
      <c r="AV2769" s="456"/>
      <c r="AW2769" s="456"/>
      <c r="AX2769" s="456"/>
      <c r="AY2769" s="456"/>
      <c r="AZ2769" s="456"/>
      <c r="BA2769" s="456"/>
      <c r="BB2769" s="456"/>
      <c r="BC2769" s="456"/>
      <c r="BD2769" s="456"/>
      <c r="BE2769" s="456"/>
      <c r="BF2769" s="456"/>
      <c r="BG2769" s="457"/>
      <c r="BH2769" s="458"/>
      <c r="BI2769" s="459"/>
      <c r="BJ2769" s="459"/>
      <c r="BK2769" s="459"/>
      <c r="BL2769" s="459"/>
      <c r="BM2769" s="460"/>
      <c r="BN2769" s="314"/>
      <c r="BO2769" s="314"/>
      <c r="BP2769" s="1"/>
      <c r="BQ2769" s="120">
        <f>IF($F$3="","",IF(N2769=$F$3,COUNTIF(BQ$23:BQ2768,"&gt;0")+1,0))</f>
        <v>0</v>
      </c>
      <c r="BR2769" s="1"/>
      <c r="BS2769" s="20" t="str">
        <f>IF($N2769="","",IF(VLOOKUP(VLOOKUP($N2769,IMPOSTAZIONI!$E$6:$I$13,5,FALSE),IMPOSTAZIONI!$B$25:$N$32,3,FALSE)=0,"",VLOOKUP(VLOOKUP($N2769,IMPOSTAZIONI!$E$6:$I$13,5,FALSE),IMPOSTAZIONI!$B$25:$N$32,3,FALSE)))</f>
        <v/>
      </c>
      <c r="BT2769" s="20" t="str">
        <f>IF($N2769="","",IF(VLOOKUP(VLOOKUP($N2769,IMPOSTAZIONI!$E$6:$I$13,5,FALSE),IMPOSTAZIONI!$B$25:$N$32,6,FALSE)=0,"",VLOOKUP(VLOOKUP($N2769,IMPOSTAZIONI!$E$6:$I$13,5,FALSE),IMPOSTAZIONI!$B$25:$N$32,6,FALSE)))</f>
        <v/>
      </c>
      <c r="BU2769" s="20" t="str">
        <f>IF($N2769="","",IF(VLOOKUP(VLOOKUP($N2769,IMPOSTAZIONI!$E$6:$I$13,5,FALSE),IMPOSTAZIONI!$B$25:$N$32,9,FALSE)=0,"",VLOOKUP(VLOOKUP($N2769,IMPOSTAZIONI!$E$6:$I$13,5,FALSE),IMPOSTAZIONI!$B$25:$N$32,9,FALSE)))</f>
        <v/>
      </c>
      <c r="BV2769" s="20" t="str">
        <f>IF($N2769="","",IF(VLOOKUP(VLOOKUP($N2769,IMPOSTAZIONI!$E$6:$I$13,5,FALSE),IMPOSTAZIONI!$B$25:$N$32,12,FALSE)=0,"",VLOOKUP(VLOOKUP($N2769,IMPOSTAZIONI!$E$6:$I$13,5,FALSE),IMPOSTAZIONI!$B$25:$N$32,12,FALSE)))</f>
        <v/>
      </c>
      <c r="BW2769" s="221" t="str">
        <f t="shared" si="700"/>
        <v/>
      </c>
      <c r="BX2769" s="221" t="str">
        <f t="shared" si="701"/>
        <v/>
      </c>
      <c r="BY2769" s="221">
        <f t="shared" si="702"/>
        <v>0</v>
      </c>
      <c r="BZ2769" s="231">
        <f t="shared" si="703"/>
        <v>0</v>
      </c>
      <c r="CA2769" s="246">
        <f t="shared" si="704"/>
        <v>0</v>
      </c>
      <c r="CB2769" s="246">
        <f t="shared" si="705"/>
        <v>0</v>
      </c>
      <c r="CC2769" s="246" t="str">
        <f t="shared" si="706"/>
        <v/>
      </c>
      <c r="CD2769" s="246">
        <f t="shared" si="707"/>
        <v>5</v>
      </c>
      <c r="CE2769" s="246">
        <f t="shared" si="708"/>
        <v>0</v>
      </c>
      <c r="CF2769" s="276">
        <f t="shared" si="709"/>
        <v>0</v>
      </c>
      <c r="CG2769" s="277">
        <f t="shared" si="709"/>
        <v>0</v>
      </c>
      <c r="CH2769" s="277">
        <f t="shared" si="709"/>
        <v>0</v>
      </c>
      <c r="CI2769" s="278">
        <f t="shared" si="698"/>
        <v>0</v>
      </c>
      <c r="CJ2769" s="280">
        <f t="shared" si="710"/>
        <v>0</v>
      </c>
      <c r="CK2769" s="232">
        <f t="shared" si="711"/>
        <v>0</v>
      </c>
      <c r="CL2769" s="1"/>
    </row>
    <row r="2770" spans="1:90" ht="18" customHeight="1">
      <c r="A2770" s="1"/>
      <c r="B2770" s="1"/>
      <c r="C2770" s="314"/>
      <c r="D2770" s="287" t="str">
        <f t="shared" si="697"/>
        <v/>
      </c>
      <c r="E2770" s="449" t="str">
        <f t="shared" si="699"/>
        <v/>
      </c>
      <c r="F2770" s="450"/>
      <c r="G2770" s="451"/>
      <c r="H2770" s="452"/>
      <c r="I2770" s="453"/>
      <c r="J2770" s="453"/>
      <c r="K2770" s="453"/>
      <c r="L2770" s="453"/>
      <c r="M2770" s="454"/>
      <c r="N2770" s="455"/>
      <c r="O2770" s="456"/>
      <c r="P2770" s="456"/>
      <c r="Q2770" s="456"/>
      <c r="R2770" s="456"/>
      <c r="S2770" s="456"/>
      <c r="T2770" s="456"/>
      <c r="U2770" s="456"/>
      <c r="V2770" s="456"/>
      <c r="W2770" s="456"/>
      <c r="X2770" s="456"/>
      <c r="Y2770" s="456"/>
      <c r="Z2770" s="456"/>
      <c r="AA2770" s="456"/>
      <c r="AB2770" s="456"/>
      <c r="AC2770" s="456"/>
      <c r="AD2770" s="456"/>
      <c r="AE2770" s="457"/>
      <c r="AF2770" s="455"/>
      <c r="AG2770" s="456"/>
      <c r="AH2770" s="456"/>
      <c r="AI2770" s="456"/>
      <c r="AJ2770" s="456"/>
      <c r="AK2770" s="456"/>
      <c r="AL2770" s="456"/>
      <c r="AM2770" s="456"/>
      <c r="AN2770" s="457"/>
      <c r="AO2770" s="455"/>
      <c r="AP2770" s="456"/>
      <c r="AQ2770" s="456"/>
      <c r="AR2770" s="456"/>
      <c r="AS2770" s="456"/>
      <c r="AT2770" s="456"/>
      <c r="AU2770" s="456"/>
      <c r="AV2770" s="456"/>
      <c r="AW2770" s="456"/>
      <c r="AX2770" s="456"/>
      <c r="AY2770" s="456"/>
      <c r="AZ2770" s="456"/>
      <c r="BA2770" s="456"/>
      <c r="BB2770" s="456"/>
      <c r="BC2770" s="456"/>
      <c r="BD2770" s="456"/>
      <c r="BE2770" s="456"/>
      <c r="BF2770" s="456"/>
      <c r="BG2770" s="457"/>
      <c r="BH2770" s="458"/>
      <c r="BI2770" s="459"/>
      <c r="BJ2770" s="459"/>
      <c r="BK2770" s="459"/>
      <c r="BL2770" s="459"/>
      <c r="BM2770" s="460"/>
      <c r="BN2770" s="314"/>
      <c r="BO2770" s="314"/>
      <c r="BP2770" s="1"/>
      <c r="BQ2770" s="120">
        <f>IF($F$3="","",IF(N2770=$F$3,COUNTIF(BQ$23:BQ2769,"&gt;0")+1,0))</f>
        <v>0</v>
      </c>
      <c r="BR2770" s="1"/>
      <c r="BS2770" s="20" t="str">
        <f>IF($N2770="","",IF(VLOOKUP(VLOOKUP($N2770,IMPOSTAZIONI!$E$6:$I$13,5,FALSE),IMPOSTAZIONI!$B$25:$N$32,3,FALSE)=0,"",VLOOKUP(VLOOKUP($N2770,IMPOSTAZIONI!$E$6:$I$13,5,FALSE),IMPOSTAZIONI!$B$25:$N$32,3,FALSE)))</f>
        <v/>
      </c>
      <c r="BT2770" s="20" t="str">
        <f>IF($N2770="","",IF(VLOOKUP(VLOOKUP($N2770,IMPOSTAZIONI!$E$6:$I$13,5,FALSE),IMPOSTAZIONI!$B$25:$N$32,6,FALSE)=0,"",VLOOKUP(VLOOKUP($N2770,IMPOSTAZIONI!$E$6:$I$13,5,FALSE),IMPOSTAZIONI!$B$25:$N$32,6,FALSE)))</f>
        <v/>
      </c>
      <c r="BU2770" s="20" t="str">
        <f>IF($N2770="","",IF(VLOOKUP(VLOOKUP($N2770,IMPOSTAZIONI!$E$6:$I$13,5,FALSE),IMPOSTAZIONI!$B$25:$N$32,9,FALSE)=0,"",VLOOKUP(VLOOKUP($N2770,IMPOSTAZIONI!$E$6:$I$13,5,FALSE),IMPOSTAZIONI!$B$25:$N$32,9,FALSE)))</f>
        <v/>
      </c>
      <c r="BV2770" s="20" t="str">
        <f>IF($N2770="","",IF(VLOOKUP(VLOOKUP($N2770,IMPOSTAZIONI!$E$6:$I$13,5,FALSE),IMPOSTAZIONI!$B$25:$N$32,12,FALSE)=0,"",VLOOKUP(VLOOKUP($N2770,IMPOSTAZIONI!$E$6:$I$13,5,FALSE),IMPOSTAZIONI!$B$25:$N$32,12,FALSE)))</f>
        <v/>
      </c>
      <c r="BW2770" s="221" t="str">
        <f t="shared" si="700"/>
        <v/>
      </c>
      <c r="BX2770" s="221" t="str">
        <f t="shared" si="701"/>
        <v/>
      </c>
      <c r="BY2770" s="221">
        <f t="shared" si="702"/>
        <v>0</v>
      </c>
      <c r="BZ2770" s="231">
        <f t="shared" si="703"/>
        <v>0</v>
      </c>
      <c r="CA2770" s="246">
        <f t="shared" si="704"/>
        <v>0</v>
      </c>
      <c r="CB2770" s="246">
        <f t="shared" si="705"/>
        <v>0</v>
      </c>
      <c r="CC2770" s="246" t="str">
        <f t="shared" si="706"/>
        <v/>
      </c>
      <c r="CD2770" s="246">
        <f t="shared" si="707"/>
        <v>5</v>
      </c>
      <c r="CE2770" s="246">
        <f t="shared" si="708"/>
        <v>0</v>
      </c>
      <c r="CF2770" s="276">
        <f t="shared" si="709"/>
        <v>0</v>
      </c>
      <c r="CG2770" s="277">
        <f t="shared" si="709"/>
        <v>0</v>
      </c>
      <c r="CH2770" s="277">
        <f t="shared" si="709"/>
        <v>0</v>
      </c>
      <c r="CI2770" s="278">
        <f t="shared" si="698"/>
        <v>0</v>
      </c>
      <c r="CJ2770" s="280">
        <f t="shared" si="710"/>
        <v>0</v>
      </c>
      <c r="CK2770" s="232">
        <f t="shared" si="711"/>
        <v>0</v>
      </c>
      <c r="CL2770" s="1"/>
    </row>
    <row r="2771" spans="1:90" ht="18" customHeight="1">
      <c r="A2771" s="1"/>
      <c r="B2771" s="1"/>
      <c r="C2771" s="314"/>
      <c r="D2771" s="287" t="str">
        <f t="shared" si="697"/>
        <v/>
      </c>
      <c r="E2771" s="449" t="str">
        <f t="shared" si="699"/>
        <v/>
      </c>
      <c r="F2771" s="450"/>
      <c r="G2771" s="451"/>
      <c r="H2771" s="452"/>
      <c r="I2771" s="453"/>
      <c r="J2771" s="453"/>
      <c r="K2771" s="453"/>
      <c r="L2771" s="453"/>
      <c r="M2771" s="454"/>
      <c r="N2771" s="455"/>
      <c r="O2771" s="456"/>
      <c r="P2771" s="456"/>
      <c r="Q2771" s="456"/>
      <c r="R2771" s="456"/>
      <c r="S2771" s="456"/>
      <c r="T2771" s="456"/>
      <c r="U2771" s="456"/>
      <c r="V2771" s="456"/>
      <c r="W2771" s="456"/>
      <c r="X2771" s="456"/>
      <c r="Y2771" s="456"/>
      <c r="Z2771" s="456"/>
      <c r="AA2771" s="456"/>
      <c r="AB2771" s="456"/>
      <c r="AC2771" s="456"/>
      <c r="AD2771" s="456"/>
      <c r="AE2771" s="457"/>
      <c r="AF2771" s="455"/>
      <c r="AG2771" s="456"/>
      <c r="AH2771" s="456"/>
      <c r="AI2771" s="456"/>
      <c r="AJ2771" s="456"/>
      <c r="AK2771" s="456"/>
      <c r="AL2771" s="456"/>
      <c r="AM2771" s="456"/>
      <c r="AN2771" s="457"/>
      <c r="AO2771" s="455"/>
      <c r="AP2771" s="456"/>
      <c r="AQ2771" s="456"/>
      <c r="AR2771" s="456"/>
      <c r="AS2771" s="456"/>
      <c r="AT2771" s="456"/>
      <c r="AU2771" s="456"/>
      <c r="AV2771" s="456"/>
      <c r="AW2771" s="456"/>
      <c r="AX2771" s="456"/>
      <c r="AY2771" s="456"/>
      <c r="AZ2771" s="456"/>
      <c r="BA2771" s="456"/>
      <c r="BB2771" s="456"/>
      <c r="BC2771" s="456"/>
      <c r="BD2771" s="456"/>
      <c r="BE2771" s="456"/>
      <c r="BF2771" s="456"/>
      <c r="BG2771" s="457"/>
      <c r="BH2771" s="458"/>
      <c r="BI2771" s="459"/>
      <c r="BJ2771" s="459"/>
      <c r="BK2771" s="459"/>
      <c r="BL2771" s="459"/>
      <c r="BM2771" s="460"/>
      <c r="BN2771" s="314"/>
      <c r="BO2771" s="314"/>
      <c r="BP2771" s="1"/>
      <c r="BQ2771" s="120">
        <f>IF($F$3="","",IF(N2771=$F$3,COUNTIF(BQ$23:BQ2770,"&gt;0")+1,0))</f>
        <v>0</v>
      </c>
      <c r="BR2771" s="1"/>
      <c r="BS2771" s="20" t="str">
        <f>IF($N2771="","",IF(VLOOKUP(VLOOKUP($N2771,IMPOSTAZIONI!$E$6:$I$13,5,FALSE),IMPOSTAZIONI!$B$25:$N$32,3,FALSE)=0,"",VLOOKUP(VLOOKUP($N2771,IMPOSTAZIONI!$E$6:$I$13,5,FALSE),IMPOSTAZIONI!$B$25:$N$32,3,FALSE)))</f>
        <v/>
      </c>
      <c r="BT2771" s="20" t="str">
        <f>IF($N2771="","",IF(VLOOKUP(VLOOKUP($N2771,IMPOSTAZIONI!$E$6:$I$13,5,FALSE),IMPOSTAZIONI!$B$25:$N$32,6,FALSE)=0,"",VLOOKUP(VLOOKUP($N2771,IMPOSTAZIONI!$E$6:$I$13,5,FALSE),IMPOSTAZIONI!$B$25:$N$32,6,FALSE)))</f>
        <v/>
      </c>
      <c r="BU2771" s="20" t="str">
        <f>IF($N2771="","",IF(VLOOKUP(VLOOKUP($N2771,IMPOSTAZIONI!$E$6:$I$13,5,FALSE),IMPOSTAZIONI!$B$25:$N$32,9,FALSE)=0,"",VLOOKUP(VLOOKUP($N2771,IMPOSTAZIONI!$E$6:$I$13,5,FALSE),IMPOSTAZIONI!$B$25:$N$32,9,FALSE)))</f>
        <v/>
      </c>
      <c r="BV2771" s="20" t="str">
        <f>IF($N2771="","",IF(VLOOKUP(VLOOKUP($N2771,IMPOSTAZIONI!$E$6:$I$13,5,FALSE),IMPOSTAZIONI!$B$25:$N$32,12,FALSE)=0,"",VLOOKUP(VLOOKUP($N2771,IMPOSTAZIONI!$E$6:$I$13,5,FALSE),IMPOSTAZIONI!$B$25:$N$32,12,FALSE)))</f>
        <v/>
      </c>
      <c r="BW2771" s="221" t="str">
        <f t="shared" si="700"/>
        <v/>
      </c>
      <c r="BX2771" s="221" t="str">
        <f t="shared" si="701"/>
        <v/>
      </c>
      <c r="BY2771" s="221">
        <f t="shared" si="702"/>
        <v>0</v>
      </c>
      <c r="BZ2771" s="231">
        <f t="shared" si="703"/>
        <v>0</v>
      </c>
      <c r="CA2771" s="246">
        <f t="shared" si="704"/>
        <v>0</v>
      </c>
      <c r="CB2771" s="246">
        <f t="shared" si="705"/>
        <v>0</v>
      </c>
      <c r="CC2771" s="246" t="str">
        <f t="shared" si="706"/>
        <v/>
      </c>
      <c r="CD2771" s="246">
        <f t="shared" si="707"/>
        <v>5</v>
      </c>
      <c r="CE2771" s="246">
        <f t="shared" si="708"/>
        <v>0</v>
      </c>
      <c r="CF2771" s="276">
        <f t="shared" si="709"/>
        <v>0</v>
      </c>
      <c r="CG2771" s="277">
        <f t="shared" si="709"/>
        <v>0</v>
      </c>
      <c r="CH2771" s="277">
        <f t="shared" si="709"/>
        <v>0</v>
      </c>
      <c r="CI2771" s="278">
        <f t="shared" si="698"/>
        <v>0</v>
      </c>
      <c r="CJ2771" s="280">
        <f t="shared" si="710"/>
        <v>0</v>
      </c>
      <c r="CK2771" s="232">
        <f t="shared" si="711"/>
        <v>0</v>
      </c>
      <c r="CL2771" s="1"/>
    </row>
    <row r="2772" spans="1:90" ht="18" customHeight="1">
      <c r="A2772" s="1"/>
      <c r="B2772" s="1"/>
      <c r="C2772" s="314"/>
      <c r="D2772" s="287" t="str">
        <f t="shared" si="697"/>
        <v/>
      </c>
      <c r="E2772" s="449" t="str">
        <f t="shared" si="699"/>
        <v/>
      </c>
      <c r="F2772" s="450"/>
      <c r="G2772" s="451"/>
      <c r="H2772" s="452"/>
      <c r="I2772" s="453"/>
      <c r="J2772" s="453"/>
      <c r="K2772" s="453"/>
      <c r="L2772" s="453"/>
      <c r="M2772" s="454"/>
      <c r="N2772" s="455"/>
      <c r="O2772" s="456"/>
      <c r="P2772" s="456"/>
      <c r="Q2772" s="456"/>
      <c r="R2772" s="456"/>
      <c r="S2772" s="456"/>
      <c r="T2772" s="456"/>
      <c r="U2772" s="456"/>
      <c r="V2772" s="456"/>
      <c r="W2772" s="456"/>
      <c r="X2772" s="456"/>
      <c r="Y2772" s="456"/>
      <c r="Z2772" s="456"/>
      <c r="AA2772" s="456"/>
      <c r="AB2772" s="456"/>
      <c r="AC2772" s="456"/>
      <c r="AD2772" s="456"/>
      <c r="AE2772" s="457"/>
      <c r="AF2772" s="455"/>
      <c r="AG2772" s="456"/>
      <c r="AH2772" s="456"/>
      <c r="AI2772" s="456"/>
      <c r="AJ2772" s="456"/>
      <c r="AK2772" s="456"/>
      <c r="AL2772" s="456"/>
      <c r="AM2772" s="456"/>
      <c r="AN2772" s="457"/>
      <c r="AO2772" s="455"/>
      <c r="AP2772" s="456"/>
      <c r="AQ2772" s="456"/>
      <c r="AR2772" s="456"/>
      <c r="AS2772" s="456"/>
      <c r="AT2772" s="456"/>
      <c r="AU2772" s="456"/>
      <c r="AV2772" s="456"/>
      <c r="AW2772" s="456"/>
      <c r="AX2772" s="456"/>
      <c r="AY2772" s="456"/>
      <c r="AZ2772" s="456"/>
      <c r="BA2772" s="456"/>
      <c r="BB2772" s="456"/>
      <c r="BC2772" s="456"/>
      <c r="BD2772" s="456"/>
      <c r="BE2772" s="456"/>
      <c r="BF2772" s="456"/>
      <c r="BG2772" s="457"/>
      <c r="BH2772" s="458"/>
      <c r="BI2772" s="459"/>
      <c r="BJ2772" s="459"/>
      <c r="BK2772" s="459"/>
      <c r="BL2772" s="459"/>
      <c r="BM2772" s="460"/>
      <c r="BN2772" s="314"/>
      <c r="BO2772" s="314"/>
      <c r="BP2772" s="1"/>
      <c r="BQ2772" s="120">
        <f>IF($F$3="","",IF(N2772=$F$3,COUNTIF(BQ$23:BQ2771,"&gt;0")+1,0))</f>
        <v>0</v>
      </c>
      <c r="BR2772" s="1"/>
      <c r="BS2772" s="20" t="str">
        <f>IF($N2772="","",IF(VLOOKUP(VLOOKUP($N2772,IMPOSTAZIONI!$E$6:$I$13,5,FALSE),IMPOSTAZIONI!$B$25:$N$32,3,FALSE)=0,"",VLOOKUP(VLOOKUP($N2772,IMPOSTAZIONI!$E$6:$I$13,5,FALSE),IMPOSTAZIONI!$B$25:$N$32,3,FALSE)))</f>
        <v/>
      </c>
      <c r="BT2772" s="20" t="str">
        <f>IF($N2772="","",IF(VLOOKUP(VLOOKUP($N2772,IMPOSTAZIONI!$E$6:$I$13,5,FALSE),IMPOSTAZIONI!$B$25:$N$32,6,FALSE)=0,"",VLOOKUP(VLOOKUP($N2772,IMPOSTAZIONI!$E$6:$I$13,5,FALSE),IMPOSTAZIONI!$B$25:$N$32,6,FALSE)))</f>
        <v/>
      </c>
      <c r="BU2772" s="20" t="str">
        <f>IF($N2772="","",IF(VLOOKUP(VLOOKUP($N2772,IMPOSTAZIONI!$E$6:$I$13,5,FALSE),IMPOSTAZIONI!$B$25:$N$32,9,FALSE)=0,"",VLOOKUP(VLOOKUP($N2772,IMPOSTAZIONI!$E$6:$I$13,5,FALSE),IMPOSTAZIONI!$B$25:$N$32,9,FALSE)))</f>
        <v/>
      </c>
      <c r="BV2772" s="20" t="str">
        <f>IF($N2772="","",IF(VLOOKUP(VLOOKUP($N2772,IMPOSTAZIONI!$E$6:$I$13,5,FALSE),IMPOSTAZIONI!$B$25:$N$32,12,FALSE)=0,"",VLOOKUP(VLOOKUP($N2772,IMPOSTAZIONI!$E$6:$I$13,5,FALSE),IMPOSTAZIONI!$B$25:$N$32,12,FALSE)))</f>
        <v/>
      </c>
      <c r="BW2772" s="221" t="str">
        <f t="shared" si="700"/>
        <v/>
      </c>
      <c r="BX2772" s="221" t="str">
        <f t="shared" si="701"/>
        <v/>
      </c>
      <c r="BY2772" s="221">
        <f t="shared" si="702"/>
        <v>0</v>
      </c>
      <c r="BZ2772" s="231">
        <f t="shared" si="703"/>
        <v>0</v>
      </c>
      <c r="CA2772" s="246">
        <f t="shared" si="704"/>
        <v>0</v>
      </c>
      <c r="CB2772" s="246">
        <f t="shared" si="705"/>
        <v>0</v>
      </c>
      <c r="CC2772" s="246" t="str">
        <f t="shared" si="706"/>
        <v/>
      </c>
      <c r="CD2772" s="246">
        <f t="shared" si="707"/>
        <v>5</v>
      </c>
      <c r="CE2772" s="246">
        <f t="shared" si="708"/>
        <v>0</v>
      </c>
      <c r="CF2772" s="276">
        <f t="shared" si="709"/>
        <v>0</v>
      </c>
      <c r="CG2772" s="277">
        <f t="shared" si="709"/>
        <v>0</v>
      </c>
      <c r="CH2772" s="277">
        <f t="shared" si="709"/>
        <v>0</v>
      </c>
      <c r="CI2772" s="278">
        <f t="shared" si="698"/>
        <v>0</v>
      </c>
      <c r="CJ2772" s="280">
        <f t="shared" si="710"/>
        <v>0</v>
      </c>
      <c r="CK2772" s="232">
        <f t="shared" si="711"/>
        <v>0</v>
      </c>
      <c r="CL2772" s="1"/>
    </row>
    <row r="2773" spans="1:90" ht="18" customHeight="1">
      <c r="A2773" s="1"/>
      <c r="B2773" s="1"/>
      <c r="C2773" s="314"/>
      <c r="D2773" s="287" t="str">
        <f t="shared" si="697"/>
        <v/>
      </c>
      <c r="E2773" s="449" t="str">
        <f t="shared" si="699"/>
        <v/>
      </c>
      <c r="F2773" s="450"/>
      <c r="G2773" s="451"/>
      <c r="H2773" s="452"/>
      <c r="I2773" s="453"/>
      <c r="J2773" s="453"/>
      <c r="K2773" s="453"/>
      <c r="L2773" s="453"/>
      <c r="M2773" s="454"/>
      <c r="N2773" s="455"/>
      <c r="O2773" s="456"/>
      <c r="P2773" s="456"/>
      <c r="Q2773" s="456"/>
      <c r="R2773" s="456"/>
      <c r="S2773" s="456"/>
      <c r="T2773" s="456"/>
      <c r="U2773" s="456"/>
      <c r="V2773" s="456"/>
      <c r="W2773" s="456"/>
      <c r="X2773" s="456"/>
      <c r="Y2773" s="456"/>
      <c r="Z2773" s="456"/>
      <c r="AA2773" s="456"/>
      <c r="AB2773" s="456"/>
      <c r="AC2773" s="456"/>
      <c r="AD2773" s="456"/>
      <c r="AE2773" s="457"/>
      <c r="AF2773" s="455"/>
      <c r="AG2773" s="456"/>
      <c r="AH2773" s="456"/>
      <c r="AI2773" s="456"/>
      <c r="AJ2773" s="456"/>
      <c r="AK2773" s="456"/>
      <c r="AL2773" s="456"/>
      <c r="AM2773" s="456"/>
      <c r="AN2773" s="457"/>
      <c r="AO2773" s="455"/>
      <c r="AP2773" s="456"/>
      <c r="AQ2773" s="456"/>
      <c r="AR2773" s="456"/>
      <c r="AS2773" s="456"/>
      <c r="AT2773" s="456"/>
      <c r="AU2773" s="456"/>
      <c r="AV2773" s="456"/>
      <c r="AW2773" s="456"/>
      <c r="AX2773" s="456"/>
      <c r="AY2773" s="456"/>
      <c r="AZ2773" s="456"/>
      <c r="BA2773" s="456"/>
      <c r="BB2773" s="456"/>
      <c r="BC2773" s="456"/>
      <c r="BD2773" s="456"/>
      <c r="BE2773" s="456"/>
      <c r="BF2773" s="456"/>
      <c r="BG2773" s="457"/>
      <c r="BH2773" s="458"/>
      <c r="BI2773" s="459"/>
      <c r="BJ2773" s="459"/>
      <c r="BK2773" s="459"/>
      <c r="BL2773" s="459"/>
      <c r="BM2773" s="460"/>
      <c r="BN2773" s="314"/>
      <c r="BO2773" s="314"/>
      <c r="BP2773" s="1"/>
      <c r="BQ2773" s="120">
        <f>IF($F$3="","",IF(N2773=$F$3,COUNTIF(BQ$23:BQ2772,"&gt;0")+1,0))</f>
        <v>0</v>
      </c>
      <c r="BR2773" s="1"/>
      <c r="BS2773" s="20" t="str">
        <f>IF($N2773="","",IF(VLOOKUP(VLOOKUP($N2773,IMPOSTAZIONI!$E$6:$I$13,5,FALSE),IMPOSTAZIONI!$B$25:$N$32,3,FALSE)=0,"",VLOOKUP(VLOOKUP($N2773,IMPOSTAZIONI!$E$6:$I$13,5,FALSE),IMPOSTAZIONI!$B$25:$N$32,3,FALSE)))</f>
        <v/>
      </c>
      <c r="BT2773" s="20" t="str">
        <f>IF($N2773="","",IF(VLOOKUP(VLOOKUP($N2773,IMPOSTAZIONI!$E$6:$I$13,5,FALSE),IMPOSTAZIONI!$B$25:$N$32,6,FALSE)=0,"",VLOOKUP(VLOOKUP($N2773,IMPOSTAZIONI!$E$6:$I$13,5,FALSE),IMPOSTAZIONI!$B$25:$N$32,6,FALSE)))</f>
        <v/>
      </c>
      <c r="BU2773" s="20" t="str">
        <f>IF($N2773="","",IF(VLOOKUP(VLOOKUP($N2773,IMPOSTAZIONI!$E$6:$I$13,5,FALSE),IMPOSTAZIONI!$B$25:$N$32,9,FALSE)=0,"",VLOOKUP(VLOOKUP($N2773,IMPOSTAZIONI!$E$6:$I$13,5,FALSE),IMPOSTAZIONI!$B$25:$N$32,9,FALSE)))</f>
        <v/>
      </c>
      <c r="BV2773" s="20" t="str">
        <f>IF($N2773="","",IF(VLOOKUP(VLOOKUP($N2773,IMPOSTAZIONI!$E$6:$I$13,5,FALSE),IMPOSTAZIONI!$B$25:$N$32,12,FALSE)=0,"",VLOOKUP(VLOOKUP($N2773,IMPOSTAZIONI!$E$6:$I$13,5,FALSE),IMPOSTAZIONI!$B$25:$N$32,12,FALSE)))</f>
        <v/>
      </c>
      <c r="BW2773" s="221" t="str">
        <f t="shared" si="700"/>
        <v/>
      </c>
      <c r="BX2773" s="221" t="str">
        <f t="shared" si="701"/>
        <v/>
      </c>
      <c r="BY2773" s="221">
        <f t="shared" si="702"/>
        <v>0</v>
      </c>
      <c r="BZ2773" s="231">
        <f t="shared" si="703"/>
        <v>0</v>
      </c>
      <c r="CA2773" s="246">
        <f t="shared" si="704"/>
        <v>0</v>
      </c>
      <c r="CB2773" s="246">
        <f t="shared" si="705"/>
        <v>0</v>
      </c>
      <c r="CC2773" s="246" t="str">
        <f t="shared" si="706"/>
        <v/>
      </c>
      <c r="CD2773" s="246">
        <f t="shared" si="707"/>
        <v>5</v>
      </c>
      <c r="CE2773" s="246">
        <f t="shared" si="708"/>
        <v>0</v>
      </c>
      <c r="CF2773" s="276">
        <f t="shared" si="709"/>
        <v>0</v>
      </c>
      <c r="CG2773" s="277">
        <f t="shared" si="709"/>
        <v>0</v>
      </c>
      <c r="CH2773" s="277">
        <f t="shared" si="709"/>
        <v>0</v>
      </c>
      <c r="CI2773" s="278">
        <f t="shared" si="698"/>
        <v>0</v>
      </c>
      <c r="CJ2773" s="280">
        <f t="shared" si="710"/>
        <v>0</v>
      </c>
      <c r="CK2773" s="232">
        <f t="shared" si="711"/>
        <v>0</v>
      </c>
      <c r="CL2773" s="1"/>
    </row>
    <row r="2774" spans="1:90" ht="18" customHeight="1">
      <c r="A2774" s="1"/>
      <c r="B2774" s="1"/>
      <c r="C2774" s="314"/>
      <c r="D2774" s="287" t="str">
        <f t="shared" si="697"/>
        <v/>
      </c>
      <c r="E2774" s="449" t="str">
        <f t="shared" si="699"/>
        <v/>
      </c>
      <c r="F2774" s="450"/>
      <c r="G2774" s="451"/>
      <c r="H2774" s="452"/>
      <c r="I2774" s="453"/>
      <c r="J2774" s="453"/>
      <c r="K2774" s="453"/>
      <c r="L2774" s="453"/>
      <c r="M2774" s="454"/>
      <c r="N2774" s="455"/>
      <c r="O2774" s="456"/>
      <c r="P2774" s="456"/>
      <c r="Q2774" s="456"/>
      <c r="R2774" s="456"/>
      <c r="S2774" s="456"/>
      <c r="T2774" s="456"/>
      <c r="U2774" s="456"/>
      <c r="V2774" s="456"/>
      <c r="W2774" s="456"/>
      <c r="X2774" s="456"/>
      <c r="Y2774" s="456"/>
      <c r="Z2774" s="456"/>
      <c r="AA2774" s="456"/>
      <c r="AB2774" s="456"/>
      <c r="AC2774" s="456"/>
      <c r="AD2774" s="456"/>
      <c r="AE2774" s="457"/>
      <c r="AF2774" s="455"/>
      <c r="AG2774" s="456"/>
      <c r="AH2774" s="456"/>
      <c r="AI2774" s="456"/>
      <c r="AJ2774" s="456"/>
      <c r="AK2774" s="456"/>
      <c r="AL2774" s="456"/>
      <c r="AM2774" s="456"/>
      <c r="AN2774" s="457"/>
      <c r="AO2774" s="455"/>
      <c r="AP2774" s="456"/>
      <c r="AQ2774" s="456"/>
      <c r="AR2774" s="456"/>
      <c r="AS2774" s="456"/>
      <c r="AT2774" s="456"/>
      <c r="AU2774" s="456"/>
      <c r="AV2774" s="456"/>
      <c r="AW2774" s="456"/>
      <c r="AX2774" s="456"/>
      <c r="AY2774" s="456"/>
      <c r="AZ2774" s="456"/>
      <c r="BA2774" s="456"/>
      <c r="BB2774" s="456"/>
      <c r="BC2774" s="456"/>
      <c r="BD2774" s="456"/>
      <c r="BE2774" s="456"/>
      <c r="BF2774" s="456"/>
      <c r="BG2774" s="457"/>
      <c r="BH2774" s="458"/>
      <c r="BI2774" s="459"/>
      <c r="BJ2774" s="459"/>
      <c r="BK2774" s="459"/>
      <c r="BL2774" s="459"/>
      <c r="BM2774" s="460"/>
      <c r="BN2774" s="314"/>
      <c r="BO2774" s="314"/>
      <c r="BP2774" s="1"/>
      <c r="BQ2774" s="120">
        <f>IF($F$3="","",IF(N2774=$F$3,COUNTIF(BQ$23:BQ2773,"&gt;0")+1,0))</f>
        <v>0</v>
      </c>
      <c r="BR2774" s="1"/>
      <c r="BS2774" s="20" t="str">
        <f>IF($N2774="","",IF(VLOOKUP(VLOOKUP($N2774,IMPOSTAZIONI!$E$6:$I$13,5,FALSE),IMPOSTAZIONI!$B$25:$N$32,3,FALSE)=0,"",VLOOKUP(VLOOKUP($N2774,IMPOSTAZIONI!$E$6:$I$13,5,FALSE),IMPOSTAZIONI!$B$25:$N$32,3,FALSE)))</f>
        <v/>
      </c>
      <c r="BT2774" s="20" t="str">
        <f>IF($N2774="","",IF(VLOOKUP(VLOOKUP($N2774,IMPOSTAZIONI!$E$6:$I$13,5,FALSE),IMPOSTAZIONI!$B$25:$N$32,6,FALSE)=0,"",VLOOKUP(VLOOKUP($N2774,IMPOSTAZIONI!$E$6:$I$13,5,FALSE),IMPOSTAZIONI!$B$25:$N$32,6,FALSE)))</f>
        <v/>
      </c>
      <c r="BU2774" s="20" t="str">
        <f>IF($N2774="","",IF(VLOOKUP(VLOOKUP($N2774,IMPOSTAZIONI!$E$6:$I$13,5,FALSE),IMPOSTAZIONI!$B$25:$N$32,9,FALSE)=0,"",VLOOKUP(VLOOKUP($N2774,IMPOSTAZIONI!$E$6:$I$13,5,FALSE),IMPOSTAZIONI!$B$25:$N$32,9,FALSE)))</f>
        <v/>
      </c>
      <c r="BV2774" s="20" t="str">
        <f>IF($N2774="","",IF(VLOOKUP(VLOOKUP($N2774,IMPOSTAZIONI!$E$6:$I$13,5,FALSE),IMPOSTAZIONI!$B$25:$N$32,12,FALSE)=0,"",VLOOKUP(VLOOKUP($N2774,IMPOSTAZIONI!$E$6:$I$13,5,FALSE),IMPOSTAZIONI!$B$25:$N$32,12,FALSE)))</f>
        <v/>
      </c>
      <c r="BW2774" s="221" t="str">
        <f t="shared" si="700"/>
        <v/>
      </c>
      <c r="BX2774" s="221" t="str">
        <f t="shared" si="701"/>
        <v/>
      </c>
      <c r="BY2774" s="221">
        <f t="shared" si="702"/>
        <v>0</v>
      </c>
      <c r="BZ2774" s="231">
        <f t="shared" si="703"/>
        <v>0</v>
      </c>
      <c r="CA2774" s="246">
        <f t="shared" si="704"/>
        <v>0</v>
      </c>
      <c r="CB2774" s="246">
        <f t="shared" si="705"/>
        <v>0</v>
      </c>
      <c r="CC2774" s="246" t="str">
        <f t="shared" si="706"/>
        <v/>
      </c>
      <c r="CD2774" s="246">
        <f t="shared" si="707"/>
        <v>5</v>
      </c>
      <c r="CE2774" s="246">
        <f t="shared" si="708"/>
        <v>0</v>
      </c>
      <c r="CF2774" s="276">
        <f t="shared" si="709"/>
        <v>0</v>
      </c>
      <c r="CG2774" s="277">
        <f t="shared" si="709"/>
        <v>0</v>
      </c>
      <c r="CH2774" s="277">
        <f t="shared" si="709"/>
        <v>0</v>
      </c>
      <c r="CI2774" s="278">
        <f t="shared" si="698"/>
        <v>0</v>
      </c>
      <c r="CJ2774" s="280">
        <f t="shared" si="710"/>
        <v>0</v>
      </c>
      <c r="CK2774" s="232">
        <f t="shared" si="711"/>
        <v>0</v>
      </c>
      <c r="CL2774" s="1"/>
    </row>
    <row r="2775" spans="1:90" ht="18" customHeight="1">
      <c r="A2775" s="1"/>
      <c r="B2775" s="1"/>
      <c r="C2775" s="314"/>
      <c r="D2775" s="287" t="str">
        <f t="shared" si="697"/>
        <v/>
      </c>
      <c r="E2775" s="449" t="str">
        <f t="shared" si="699"/>
        <v/>
      </c>
      <c r="F2775" s="450"/>
      <c r="G2775" s="451"/>
      <c r="H2775" s="452"/>
      <c r="I2775" s="453"/>
      <c r="J2775" s="453"/>
      <c r="K2775" s="453"/>
      <c r="L2775" s="453"/>
      <c r="M2775" s="454"/>
      <c r="N2775" s="455"/>
      <c r="O2775" s="456"/>
      <c r="P2775" s="456"/>
      <c r="Q2775" s="456"/>
      <c r="R2775" s="456"/>
      <c r="S2775" s="456"/>
      <c r="T2775" s="456"/>
      <c r="U2775" s="456"/>
      <c r="V2775" s="456"/>
      <c r="W2775" s="456"/>
      <c r="X2775" s="456"/>
      <c r="Y2775" s="456"/>
      <c r="Z2775" s="456"/>
      <c r="AA2775" s="456"/>
      <c r="AB2775" s="456"/>
      <c r="AC2775" s="456"/>
      <c r="AD2775" s="456"/>
      <c r="AE2775" s="457"/>
      <c r="AF2775" s="455"/>
      <c r="AG2775" s="456"/>
      <c r="AH2775" s="456"/>
      <c r="AI2775" s="456"/>
      <c r="AJ2775" s="456"/>
      <c r="AK2775" s="456"/>
      <c r="AL2775" s="456"/>
      <c r="AM2775" s="456"/>
      <c r="AN2775" s="457"/>
      <c r="AO2775" s="455"/>
      <c r="AP2775" s="456"/>
      <c r="AQ2775" s="456"/>
      <c r="AR2775" s="456"/>
      <c r="AS2775" s="456"/>
      <c r="AT2775" s="456"/>
      <c r="AU2775" s="456"/>
      <c r="AV2775" s="456"/>
      <c r="AW2775" s="456"/>
      <c r="AX2775" s="456"/>
      <c r="AY2775" s="456"/>
      <c r="AZ2775" s="456"/>
      <c r="BA2775" s="456"/>
      <c r="BB2775" s="456"/>
      <c r="BC2775" s="456"/>
      <c r="BD2775" s="456"/>
      <c r="BE2775" s="456"/>
      <c r="BF2775" s="456"/>
      <c r="BG2775" s="457"/>
      <c r="BH2775" s="458"/>
      <c r="BI2775" s="459"/>
      <c r="BJ2775" s="459"/>
      <c r="BK2775" s="459"/>
      <c r="BL2775" s="459"/>
      <c r="BM2775" s="460"/>
      <c r="BN2775" s="314"/>
      <c r="BO2775" s="314"/>
      <c r="BP2775" s="1"/>
      <c r="BQ2775" s="120">
        <f>IF($F$3="","",IF(N2775=$F$3,COUNTIF(BQ$23:BQ2774,"&gt;0")+1,0))</f>
        <v>0</v>
      </c>
      <c r="BR2775" s="1"/>
      <c r="BS2775" s="20" t="str">
        <f>IF($N2775="","",IF(VLOOKUP(VLOOKUP($N2775,IMPOSTAZIONI!$E$6:$I$13,5,FALSE),IMPOSTAZIONI!$B$25:$N$32,3,FALSE)=0,"",VLOOKUP(VLOOKUP($N2775,IMPOSTAZIONI!$E$6:$I$13,5,FALSE),IMPOSTAZIONI!$B$25:$N$32,3,FALSE)))</f>
        <v/>
      </c>
      <c r="BT2775" s="20" t="str">
        <f>IF($N2775="","",IF(VLOOKUP(VLOOKUP($N2775,IMPOSTAZIONI!$E$6:$I$13,5,FALSE),IMPOSTAZIONI!$B$25:$N$32,6,FALSE)=0,"",VLOOKUP(VLOOKUP($N2775,IMPOSTAZIONI!$E$6:$I$13,5,FALSE),IMPOSTAZIONI!$B$25:$N$32,6,FALSE)))</f>
        <v/>
      </c>
      <c r="BU2775" s="20" t="str">
        <f>IF($N2775="","",IF(VLOOKUP(VLOOKUP($N2775,IMPOSTAZIONI!$E$6:$I$13,5,FALSE),IMPOSTAZIONI!$B$25:$N$32,9,FALSE)=0,"",VLOOKUP(VLOOKUP($N2775,IMPOSTAZIONI!$E$6:$I$13,5,FALSE),IMPOSTAZIONI!$B$25:$N$32,9,FALSE)))</f>
        <v/>
      </c>
      <c r="BV2775" s="20" t="str">
        <f>IF($N2775="","",IF(VLOOKUP(VLOOKUP($N2775,IMPOSTAZIONI!$E$6:$I$13,5,FALSE),IMPOSTAZIONI!$B$25:$N$32,12,FALSE)=0,"",VLOOKUP(VLOOKUP($N2775,IMPOSTAZIONI!$E$6:$I$13,5,FALSE),IMPOSTAZIONI!$B$25:$N$32,12,FALSE)))</f>
        <v/>
      </c>
      <c r="BW2775" s="221" t="str">
        <f t="shared" si="700"/>
        <v/>
      </c>
      <c r="BX2775" s="221" t="str">
        <f t="shared" si="701"/>
        <v/>
      </c>
      <c r="BY2775" s="221">
        <f t="shared" si="702"/>
        <v>0</v>
      </c>
      <c r="BZ2775" s="231">
        <f t="shared" si="703"/>
        <v>0</v>
      </c>
      <c r="CA2775" s="246">
        <f t="shared" si="704"/>
        <v>0</v>
      </c>
      <c r="CB2775" s="246">
        <f t="shared" si="705"/>
        <v>0</v>
      </c>
      <c r="CC2775" s="246" t="str">
        <f t="shared" si="706"/>
        <v/>
      </c>
      <c r="CD2775" s="246">
        <f t="shared" si="707"/>
        <v>5</v>
      </c>
      <c r="CE2775" s="246">
        <f t="shared" si="708"/>
        <v>0</v>
      </c>
      <c r="CF2775" s="276">
        <f t="shared" si="709"/>
        <v>0</v>
      </c>
      <c r="CG2775" s="277">
        <f t="shared" si="709"/>
        <v>0</v>
      </c>
      <c r="CH2775" s="277">
        <f t="shared" si="709"/>
        <v>0</v>
      </c>
      <c r="CI2775" s="278">
        <f t="shared" si="698"/>
        <v>0</v>
      </c>
      <c r="CJ2775" s="280">
        <f t="shared" si="710"/>
        <v>0</v>
      </c>
      <c r="CK2775" s="232">
        <f t="shared" si="711"/>
        <v>0</v>
      </c>
      <c r="CL2775" s="1"/>
    </row>
    <row r="2776" spans="1:90" ht="18" customHeight="1">
      <c r="A2776" s="1"/>
      <c r="B2776" s="1"/>
      <c r="C2776" s="314"/>
      <c r="D2776" s="287" t="str">
        <f t="shared" si="697"/>
        <v/>
      </c>
      <c r="E2776" s="449" t="str">
        <f t="shared" si="699"/>
        <v/>
      </c>
      <c r="F2776" s="450"/>
      <c r="G2776" s="451"/>
      <c r="H2776" s="452"/>
      <c r="I2776" s="453"/>
      <c r="J2776" s="453"/>
      <c r="K2776" s="453"/>
      <c r="L2776" s="453"/>
      <c r="M2776" s="454"/>
      <c r="N2776" s="455"/>
      <c r="O2776" s="456"/>
      <c r="P2776" s="456"/>
      <c r="Q2776" s="456"/>
      <c r="R2776" s="456"/>
      <c r="S2776" s="456"/>
      <c r="T2776" s="456"/>
      <c r="U2776" s="456"/>
      <c r="V2776" s="456"/>
      <c r="W2776" s="456"/>
      <c r="X2776" s="456"/>
      <c r="Y2776" s="456"/>
      <c r="Z2776" s="456"/>
      <c r="AA2776" s="456"/>
      <c r="AB2776" s="456"/>
      <c r="AC2776" s="456"/>
      <c r="AD2776" s="456"/>
      <c r="AE2776" s="457"/>
      <c r="AF2776" s="455"/>
      <c r="AG2776" s="456"/>
      <c r="AH2776" s="456"/>
      <c r="AI2776" s="456"/>
      <c r="AJ2776" s="456"/>
      <c r="AK2776" s="456"/>
      <c r="AL2776" s="456"/>
      <c r="AM2776" s="456"/>
      <c r="AN2776" s="457"/>
      <c r="AO2776" s="455"/>
      <c r="AP2776" s="456"/>
      <c r="AQ2776" s="456"/>
      <c r="AR2776" s="456"/>
      <c r="AS2776" s="456"/>
      <c r="AT2776" s="456"/>
      <c r="AU2776" s="456"/>
      <c r="AV2776" s="456"/>
      <c r="AW2776" s="456"/>
      <c r="AX2776" s="456"/>
      <c r="AY2776" s="456"/>
      <c r="AZ2776" s="456"/>
      <c r="BA2776" s="456"/>
      <c r="BB2776" s="456"/>
      <c r="BC2776" s="456"/>
      <c r="BD2776" s="456"/>
      <c r="BE2776" s="456"/>
      <c r="BF2776" s="456"/>
      <c r="BG2776" s="457"/>
      <c r="BH2776" s="458"/>
      <c r="BI2776" s="459"/>
      <c r="BJ2776" s="459"/>
      <c r="BK2776" s="459"/>
      <c r="BL2776" s="459"/>
      <c r="BM2776" s="460"/>
      <c r="BN2776" s="314"/>
      <c r="BO2776" s="314"/>
      <c r="BP2776" s="1"/>
      <c r="BQ2776" s="120">
        <f>IF($F$3="","",IF(N2776=$F$3,COUNTIF(BQ$23:BQ2775,"&gt;0")+1,0))</f>
        <v>0</v>
      </c>
      <c r="BR2776" s="1"/>
      <c r="BS2776" s="20" t="str">
        <f>IF($N2776="","",IF(VLOOKUP(VLOOKUP($N2776,IMPOSTAZIONI!$E$6:$I$13,5,FALSE),IMPOSTAZIONI!$B$25:$N$32,3,FALSE)=0,"",VLOOKUP(VLOOKUP($N2776,IMPOSTAZIONI!$E$6:$I$13,5,FALSE),IMPOSTAZIONI!$B$25:$N$32,3,FALSE)))</f>
        <v/>
      </c>
      <c r="BT2776" s="20" t="str">
        <f>IF($N2776="","",IF(VLOOKUP(VLOOKUP($N2776,IMPOSTAZIONI!$E$6:$I$13,5,FALSE),IMPOSTAZIONI!$B$25:$N$32,6,FALSE)=0,"",VLOOKUP(VLOOKUP($N2776,IMPOSTAZIONI!$E$6:$I$13,5,FALSE),IMPOSTAZIONI!$B$25:$N$32,6,FALSE)))</f>
        <v/>
      </c>
      <c r="BU2776" s="20" t="str">
        <f>IF($N2776="","",IF(VLOOKUP(VLOOKUP($N2776,IMPOSTAZIONI!$E$6:$I$13,5,FALSE),IMPOSTAZIONI!$B$25:$N$32,9,FALSE)=0,"",VLOOKUP(VLOOKUP($N2776,IMPOSTAZIONI!$E$6:$I$13,5,FALSE),IMPOSTAZIONI!$B$25:$N$32,9,FALSE)))</f>
        <v/>
      </c>
      <c r="BV2776" s="20" t="str">
        <f>IF($N2776="","",IF(VLOOKUP(VLOOKUP($N2776,IMPOSTAZIONI!$E$6:$I$13,5,FALSE),IMPOSTAZIONI!$B$25:$N$32,12,FALSE)=0,"",VLOOKUP(VLOOKUP($N2776,IMPOSTAZIONI!$E$6:$I$13,5,FALSE),IMPOSTAZIONI!$B$25:$N$32,12,FALSE)))</f>
        <v/>
      </c>
      <c r="BW2776" s="221" t="str">
        <f t="shared" si="700"/>
        <v/>
      </c>
      <c r="BX2776" s="221" t="str">
        <f t="shared" si="701"/>
        <v/>
      </c>
      <c r="BY2776" s="221">
        <f t="shared" si="702"/>
        <v>0</v>
      </c>
      <c r="BZ2776" s="231">
        <f t="shared" si="703"/>
        <v>0</v>
      </c>
      <c r="CA2776" s="246">
        <f t="shared" si="704"/>
        <v>0</v>
      </c>
      <c r="CB2776" s="246">
        <f t="shared" si="705"/>
        <v>0</v>
      </c>
      <c r="CC2776" s="246" t="str">
        <f t="shared" si="706"/>
        <v/>
      </c>
      <c r="CD2776" s="246">
        <f t="shared" si="707"/>
        <v>5</v>
      </c>
      <c r="CE2776" s="246">
        <f t="shared" si="708"/>
        <v>0</v>
      </c>
      <c r="CF2776" s="276">
        <f t="shared" si="709"/>
        <v>0</v>
      </c>
      <c r="CG2776" s="277">
        <f t="shared" si="709"/>
        <v>0</v>
      </c>
      <c r="CH2776" s="277">
        <f t="shared" si="709"/>
        <v>0</v>
      </c>
      <c r="CI2776" s="278">
        <f t="shared" si="698"/>
        <v>0</v>
      </c>
      <c r="CJ2776" s="280">
        <f t="shared" si="710"/>
        <v>0</v>
      </c>
      <c r="CK2776" s="232">
        <f t="shared" si="711"/>
        <v>0</v>
      </c>
      <c r="CL2776" s="1"/>
    </row>
    <row r="2777" spans="1:90" ht="18" customHeight="1">
      <c r="A2777" s="1"/>
      <c r="B2777" s="1"/>
      <c r="C2777" s="314"/>
      <c r="D2777" s="287" t="str">
        <f t="shared" si="697"/>
        <v/>
      </c>
      <c r="E2777" s="449" t="str">
        <f t="shared" si="699"/>
        <v/>
      </c>
      <c r="F2777" s="450"/>
      <c r="G2777" s="451"/>
      <c r="H2777" s="452"/>
      <c r="I2777" s="453"/>
      <c r="J2777" s="453"/>
      <c r="K2777" s="453"/>
      <c r="L2777" s="453"/>
      <c r="M2777" s="454"/>
      <c r="N2777" s="455"/>
      <c r="O2777" s="456"/>
      <c r="P2777" s="456"/>
      <c r="Q2777" s="456"/>
      <c r="R2777" s="456"/>
      <c r="S2777" s="456"/>
      <c r="T2777" s="456"/>
      <c r="U2777" s="456"/>
      <c r="V2777" s="456"/>
      <c r="W2777" s="456"/>
      <c r="X2777" s="456"/>
      <c r="Y2777" s="456"/>
      <c r="Z2777" s="456"/>
      <c r="AA2777" s="456"/>
      <c r="AB2777" s="456"/>
      <c r="AC2777" s="456"/>
      <c r="AD2777" s="456"/>
      <c r="AE2777" s="457"/>
      <c r="AF2777" s="455"/>
      <c r="AG2777" s="456"/>
      <c r="AH2777" s="456"/>
      <c r="AI2777" s="456"/>
      <c r="AJ2777" s="456"/>
      <c r="AK2777" s="456"/>
      <c r="AL2777" s="456"/>
      <c r="AM2777" s="456"/>
      <c r="AN2777" s="457"/>
      <c r="AO2777" s="455"/>
      <c r="AP2777" s="456"/>
      <c r="AQ2777" s="456"/>
      <c r="AR2777" s="456"/>
      <c r="AS2777" s="456"/>
      <c r="AT2777" s="456"/>
      <c r="AU2777" s="456"/>
      <c r="AV2777" s="456"/>
      <c r="AW2777" s="456"/>
      <c r="AX2777" s="456"/>
      <c r="AY2777" s="456"/>
      <c r="AZ2777" s="456"/>
      <c r="BA2777" s="456"/>
      <c r="BB2777" s="456"/>
      <c r="BC2777" s="456"/>
      <c r="BD2777" s="456"/>
      <c r="BE2777" s="456"/>
      <c r="BF2777" s="456"/>
      <c r="BG2777" s="457"/>
      <c r="BH2777" s="458"/>
      <c r="BI2777" s="459"/>
      <c r="BJ2777" s="459"/>
      <c r="BK2777" s="459"/>
      <c r="BL2777" s="459"/>
      <c r="BM2777" s="460"/>
      <c r="BN2777" s="314"/>
      <c r="BO2777" s="314"/>
      <c r="BP2777" s="1"/>
      <c r="BQ2777" s="120">
        <f>IF($F$3="","",IF(N2777=$F$3,COUNTIF(BQ$23:BQ2776,"&gt;0")+1,0))</f>
        <v>0</v>
      </c>
      <c r="BR2777" s="1"/>
      <c r="BS2777" s="20" t="str">
        <f>IF($N2777="","",IF(VLOOKUP(VLOOKUP($N2777,IMPOSTAZIONI!$E$6:$I$13,5,FALSE),IMPOSTAZIONI!$B$25:$N$32,3,FALSE)=0,"",VLOOKUP(VLOOKUP($N2777,IMPOSTAZIONI!$E$6:$I$13,5,FALSE),IMPOSTAZIONI!$B$25:$N$32,3,FALSE)))</f>
        <v/>
      </c>
      <c r="BT2777" s="20" t="str">
        <f>IF($N2777="","",IF(VLOOKUP(VLOOKUP($N2777,IMPOSTAZIONI!$E$6:$I$13,5,FALSE),IMPOSTAZIONI!$B$25:$N$32,6,FALSE)=0,"",VLOOKUP(VLOOKUP($N2777,IMPOSTAZIONI!$E$6:$I$13,5,FALSE),IMPOSTAZIONI!$B$25:$N$32,6,FALSE)))</f>
        <v/>
      </c>
      <c r="BU2777" s="20" t="str">
        <f>IF($N2777="","",IF(VLOOKUP(VLOOKUP($N2777,IMPOSTAZIONI!$E$6:$I$13,5,FALSE),IMPOSTAZIONI!$B$25:$N$32,9,FALSE)=0,"",VLOOKUP(VLOOKUP($N2777,IMPOSTAZIONI!$E$6:$I$13,5,FALSE),IMPOSTAZIONI!$B$25:$N$32,9,FALSE)))</f>
        <v/>
      </c>
      <c r="BV2777" s="20" t="str">
        <f>IF($N2777="","",IF(VLOOKUP(VLOOKUP($N2777,IMPOSTAZIONI!$E$6:$I$13,5,FALSE),IMPOSTAZIONI!$B$25:$N$32,12,FALSE)=0,"",VLOOKUP(VLOOKUP($N2777,IMPOSTAZIONI!$E$6:$I$13,5,FALSE),IMPOSTAZIONI!$B$25:$N$32,12,FALSE)))</f>
        <v/>
      </c>
      <c r="BW2777" s="221" t="str">
        <f t="shared" si="700"/>
        <v/>
      </c>
      <c r="BX2777" s="221" t="str">
        <f t="shared" si="701"/>
        <v/>
      </c>
      <c r="BY2777" s="221">
        <f t="shared" si="702"/>
        <v>0</v>
      </c>
      <c r="BZ2777" s="231">
        <f t="shared" si="703"/>
        <v>0</v>
      </c>
      <c r="CA2777" s="246">
        <f t="shared" si="704"/>
        <v>0</v>
      </c>
      <c r="CB2777" s="246">
        <f t="shared" si="705"/>
        <v>0</v>
      </c>
      <c r="CC2777" s="246" t="str">
        <f t="shared" si="706"/>
        <v/>
      </c>
      <c r="CD2777" s="246">
        <f t="shared" si="707"/>
        <v>5</v>
      </c>
      <c r="CE2777" s="246">
        <f t="shared" si="708"/>
        <v>0</v>
      </c>
      <c r="CF2777" s="276">
        <f t="shared" si="709"/>
        <v>0</v>
      </c>
      <c r="CG2777" s="277">
        <f t="shared" si="709"/>
        <v>0</v>
      </c>
      <c r="CH2777" s="277">
        <f t="shared" si="709"/>
        <v>0</v>
      </c>
      <c r="CI2777" s="278">
        <f t="shared" si="698"/>
        <v>0</v>
      </c>
      <c r="CJ2777" s="280">
        <f t="shared" si="710"/>
        <v>0</v>
      </c>
      <c r="CK2777" s="232">
        <f t="shared" si="711"/>
        <v>0</v>
      </c>
      <c r="CL2777" s="1"/>
    </row>
    <row r="2778" spans="1:90" ht="18" customHeight="1">
      <c r="A2778" s="1"/>
      <c r="B2778" s="1"/>
      <c r="C2778" s="314"/>
      <c r="D2778" s="287" t="str">
        <f t="shared" si="697"/>
        <v/>
      </c>
      <c r="E2778" s="449" t="str">
        <f t="shared" si="699"/>
        <v/>
      </c>
      <c r="F2778" s="450"/>
      <c r="G2778" s="451"/>
      <c r="H2778" s="452"/>
      <c r="I2778" s="453"/>
      <c r="J2778" s="453"/>
      <c r="K2778" s="453"/>
      <c r="L2778" s="453"/>
      <c r="M2778" s="454"/>
      <c r="N2778" s="455"/>
      <c r="O2778" s="456"/>
      <c r="P2778" s="456"/>
      <c r="Q2778" s="456"/>
      <c r="R2778" s="456"/>
      <c r="S2778" s="456"/>
      <c r="T2778" s="456"/>
      <c r="U2778" s="456"/>
      <c r="V2778" s="456"/>
      <c r="W2778" s="456"/>
      <c r="X2778" s="456"/>
      <c r="Y2778" s="456"/>
      <c r="Z2778" s="456"/>
      <c r="AA2778" s="456"/>
      <c r="AB2778" s="456"/>
      <c r="AC2778" s="456"/>
      <c r="AD2778" s="456"/>
      <c r="AE2778" s="457"/>
      <c r="AF2778" s="455"/>
      <c r="AG2778" s="456"/>
      <c r="AH2778" s="456"/>
      <c r="AI2778" s="456"/>
      <c r="AJ2778" s="456"/>
      <c r="AK2778" s="456"/>
      <c r="AL2778" s="456"/>
      <c r="AM2778" s="456"/>
      <c r="AN2778" s="457"/>
      <c r="AO2778" s="455"/>
      <c r="AP2778" s="456"/>
      <c r="AQ2778" s="456"/>
      <c r="AR2778" s="456"/>
      <c r="AS2778" s="456"/>
      <c r="AT2778" s="456"/>
      <c r="AU2778" s="456"/>
      <c r="AV2778" s="456"/>
      <c r="AW2778" s="456"/>
      <c r="AX2778" s="456"/>
      <c r="AY2778" s="456"/>
      <c r="AZ2778" s="456"/>
      <c r="BA2778" s="456"/>
      <c r="BB2778" s="456"/>
      <c r="BC2778" s="456"/>
      <c r="BD2778" s="456"/>
      <c r="BE2778" s="456"/>
      <c r="BF2778" s="456"/>
      <c r="BG2778" s="457"/>
      <c r="BH2778" s="458"/>
      <c r="BI2778" s="459"/>
      <c r="BJ2778" s="459"/>
      <c r="BK2778" s="459"/>
      <c r="BL2778" s="459"/>
      <c r="BM2778" s="460"/>
      <c r="BN2778" s="314"/>
      <c r="BO2778" s="314"/>
      <c r="BP2778" s="1"/>
      <c r="BQ2778" s="120">
        <f>IF($F$3="","",IF(N2778=$F$3,COUNTIF(BQ$23:BQ2777,"&gt;0")+1,0))</f>
        <v>0</v>
      </c>
      <c r="BR2778" s="1"/>
      <c r="BS2778" s="20" t="str">
        <f>IF($N2778="","",IF(VLOOKUP(VLOOKUP($N2778,IMPOSTAZIONI!$E$6:$I$13,5,FALSE),IMPOSTAZIONI!$B$25:$N$32,3,FALSE)=0,"",VLOOKUP(VLOOKUP($N2778,IMPOSTAZIONI!$E$6:$I$13,5,FALSE),IMPOSTAZIONI!$B$25:$N$32,3,FALSE)))</f>
        <v/>
      </c>
      <c r="BT2778" s="20" t="str">
        <f>IF($N2778="","",IF(VLOOKUP(VLOOKUP($N2778,IMPOSTAZIONI!$E$6:$I$13,5,FALSE),IMPOSTAZIONI!$B$25:$N$32,6,FALSE)=0,"",VLOOKUP(VLOOKUP($N2778,IMPOSTAZIONI!$E$6:$I$13,5,FALSE),IMPOSTAZIONI!$B$25:$N$32,6,FALSE)))</f>
        <v/>
      </c>
      <c r="BU2778" s="20" t="str">
        <f>IF($N2778="","",IF(VLOOKUP(VLOOKUP($N2778,IMPOSTAZIONI!$E$6:$I$13,5,FALSE),IMPOSTAZIONI!$B$25:$N$32,9,FALSE)=0,"",VLOOKUP(VLOOKUP($N2778,IMPOSTAZIONI!$E$6:$I$13,5,FALSE),IMPOSTAZIONI!$B$25:$N$32,9,FALSE)))</f>
        <v/>
      </c>
      <c r="BV2778" s="20" t="str">
        <f>IF($N2778="","",IF(VLOOKUP(VLOOKUP($N2778,IMPOSTAZIONI!$E$6:$I$13,5,FALSE),IMPOSTAZIONI!$B$25:$N$32,12,FALSE)=0,"",VLOOKUP(VLOOKUP($N2778,IMPOSTAZIONI!$E$6:$I$13,5,FALSE),IMPOSTAZIONI!$B$25:$N$32,12,FALSE)))</f>
        <v/>
      </c>
      <c r="BW2778" s="221" t="str">
        <f t="shared" si="700"/>
        <v/>
      </c>
      <c r="BX2778" s="221" t="str">
        <f t="shared" si="701"/>
        <v/>
      </c>
      <c r="BY2778" s="221">
        <f t="shared" si="702"/>
        <v>0</v>
      </c>
      <c r="BZ2778" s="231">
        <f t="shared" si="703"/>
        <v>0</v>
      </c>
      <c r="CA2778" s="246">
        <f t="shared" si="704"/>
        <v>0</v>
      </c>
      <c r="CB2778" s="246">
        <f t="shared" si="705"/>
        <v>0</v>
      </c>
      <c r="CC2778" s="246" t="str">
        <f t="shared" si="706"/>
        <v/>
      </c>
      <c r="CD2778" s="246">
        <f t="shared" si="707"/>
        <v>5</v>
      </c>
      <c r="CE2778" s="246">
        <f t="shared" si="708"/>
        <v>0</v>
      </c>
      <c r="CF2778" s="276">
        <f t="shared" si="709"/>
        <v>0</v>
      </c>
      <c r="CG2778" s="277">
        <f t="shared" si="709"/>
        <v>0</v>
      </c>
      <c r="CH2778" s="277">
        <f t="shared" si="709"/>
        <v>0</v>
      </c>
      <c r="CI2778" s="278">
        <f t="shared" si="698"/>
        <v>0</v>
      </c>
      <c r="CJ2778" s="280">
        <f t="shared" si="710"/>
        <v>0</v>
      </c>
      <c r="CK2778" s="232">
        <f t="shared" si="711"/>
        <v>0</v>
      </c>
      <c r="CL2778" s="1"/>
    </row>
    <row r="2779" spans="1:90" ht="18" customHeight="1">
      <c r="A2779" s="1"/>
      <c r="B2779" s="1"/>
      <c r="C2779" s="314"/>
      <c r="D2779" s="287" t="str">
        <f t="shared" si="697"/>
        <v/>
      </c>
      <c r="E2779" s="449" t="str">
        <f t="shared" si="699"/>
        <v/>
      </c>
      <c r="F2779" s="450"/>
      <c r="G2779" s="451"/>
      <c r="H2779" s="452"/>
      <c r="I2779" s="453"/>
      <c r="J2779" s="453"/>
      <c r="K2779" s="453"/>
      <c r="L2779" s="453"/>
      <c r="M2779" s="454"/>
      <c r="N2779" s="455"/>
      <c r="O2779" s="456"/>
      <c r="P2779" s="456"/>
      <c r="Q2779" s="456"/>
      <c r="R2779" s="456"/>
      <c r="S2779" s="456"/>
      <c r="T2779" s="456"/>
      <c r="U2779" s="456"/>
      <c r="V2779" s="456"/>
      <c r="W2779" s="456"/>
      <c r="X2779" s="456"/>
      <c r="Y2779" s="456"/>
      <c r="Z2779" s="456"/>
      <c r="AA2779" s="456"/>
      <c r="AB2779" s="456"/>
      <c r="AC2779" s="456"/>
      <c r="AD2779" s="456"/>
      <c r="AE2779" s="457"/>
      <c r="AF2779" s="455"/>
      <c r="AG2779" s="456"/>
      <c r="AH2779" s="456"/>
      <c r="AI2779" s="456"/>
      <c r="AJ2779" s="456"/>
      <c r="AK2779" s="456"/>
      <c r="AL2779" s="456"/>
      <c r="AM2779" s="456"/>
      <c r="AN2779" s="457"/>
      <c r="AO2779" s="455"/>
      <c r="AP2779" s="456"/>
      <c r="AQ2779" s="456"/>
      <c r="AR2779" s="456"/>
      <c r="AS2779" s="456"/>
      <c r="AT2779" s="456"/>
      <c r="AU2779" s="456"/>
      <c r="AV2779" s="456"/>
      <c r="AW2779" s="456"/>
      <c r="AX2779" s="456"/>
      <c r="AY2779" s="456"/>
      <c r="AZ2779" s="456"/>
      <c r="BA2779" s="456"/>
      <c r="BB2779" s="456"/>
      <c r="BC2779" s="456"/>
      <c r="BD2779" s="456"/>
      <c r="BE2779" s="456"/>
      <c r="BF2779" s="456"/>
      <c r="BG2779" s="457"/>
      <c r="BH2779" s="458"/>
      <c r="BI2779" s="459"/>
      <c r="BJ2779" s="459"/>
      <c r="BK2779" s="459"/>
      <c r="BL2779" s="459"/>
      <c r="BM2779" s="460"/>
      <c r="BN2779" s="314"/>
      <c r="BO2779" s="314"/>
      <c r="BP2779" s="1"/>
      <c r="BQ2779" s="120">
        <f>IF($F$3="","",IF(N2779=$F$3,COUNTIF(BQ$23:BQ2778,"&gt;0")+1,0))</f>
        <v>0</v>
      </c>
      <c r="BR2779" s="1"/>
      <c r="BS2779" s="20" t="str">
        <f>IF($N2779="","",IF(VLOOKUP(VLOOKUP($N2779,IMPOSTAZIONI!$E$6:$I$13,5,FALSE),IMPOSTAZIONI!$B$25:$N$32,3,FALSE)=0,"",VLOOKUP(VLOOKUP($N2779,IMPOSTAZIONI!$E$6:$I$13,5,FALSE),IMPOSTAZIONI!$B$25:$N$32,3,FALSE)))</f>
        <v/>
      </c>
      <c r="BT2779" s="20" t="str">
        <f>IF($N2779="","",IF(VLOOKUP(VLOOKUP($N2779,IMPOSTAZIONI!$E$6:$I$13,5,FALSE),IMPOSTAZIONI!$B$25:$N$32,6,FALSE)=0,"",VLOOKUP(VLOOKUP($N2779,IMPOSTAZIONI!$E$6:$I$13,5,FALSE),IMPOSTAZIONI!$B$25:$N$32,6,FALSE)))</f>
        <v/>
      </c>
      <c r="BU2779" s="20" t="str">
        <f>IF($N2779="","",IF(VLOOKUP(VLOOKUP($N2779,IMPOSTAZIONI!$E$6:$I$13,5,FALSE),IMPOSTAZIONI!$B$25:$N$32,9,FALSE)=0,"",VLOOKUP(VLOOKUP($N2779,IMPOSTAZIONI!$E$6:$I$13,5,FALSE),IMPOSTAZIONI!$B$25:$N$32,9,FALSE)))</f>
        <v/>
      </c>
      <c r="BV2779" s="20" t="str">
        <f>IF($N2779="","",IF(VLOOKUP(VLOOKUP($N2779,IMPOSTAZIONI!$E$6:$I$13,5,FALSE),IMPOSTAZIONI!$B$25:$N$32,12,FALSE)=0,"",VLOOKUP(VLOOKUP($N2779,IMPOSTAZIONI!$E$6:$I$13,5,FALSE),IMPOSTAZIONI!$B$25:$N$32,12,FALSE)))</f>
        <v/>
      </c>
      <c r="BW2779" s="221" t="str">
        <f t="shared" si="700"/>
        <v/>
      </c>
      <c r="BX2779" s="221" t="str">
        <f t="shared" si="701"/>
        <v/>
      </c>
      <c r="BY2779" s="221">
        <f t="shared" si="702"/>
        <v>0</v>
      </c>
      <c r="BZ2779" s="231">
        <f t="shared" si="703"/>
        <v>0</v>
      </c>
      <c r="CA2779" s="246">
        <f t="shared" si="704"/>
        <v>0</v>
      </c>
      <c r="CB2779" s="246">
        <f t="shared" si="705"/>
        <v>0</v>
      </c>
      <c r="CC2779" s="246" t="str">
        <f t="shared" si="706"/>
        <v/>
      </c>
      <c r="CD2779" s="246">
        <f t="shared" si="707"/>
        <v>5</v>
      </c>
      <c r="CE2779" s="246">
        <f t="shared" si="708"/>
        <v>0</v>
      </c>
      <c r="CF2779" s="276">
        <f t="shared" si="709"/>
        <v>0</v>
      </c>
      <c r="CG2779" s="277">
        <f t="shared" si="709"/>
        <v>0</v>
      </c>
      <c r="CH2779" s="277">
        <f t="shared" si="709"/>
        <v>0</v>
      </c>
      <c r="CI2779" s="278">
        <f t="shared" si="698"/>
        <v>0</v>
      </c>
      <c r="CJ2779" s="280">
        <f t="shared" si="710"/>
        <v>0</v>
      </c>
      <c r="CK2779" s="232">
        <f t="shared" si="711"/>
        <v>0</v>
      </c>
      <c r="CL2779" s="1"/>
    </row>
    <row r="2780" spans="1:90" ht="18" customHeight="1">
      <c r="A2780" s="1"/>
      <c r="B2780" s="1"/>
      <c r="C2780" s="314"/>
      <c r="D2780" s="287" t="str">
        <f t="shared" si="697"/>
        <v/>
      </c>
      <c r="E2780" s="449" t="str">
        <f t="shared" si="699"/>
        <v/>
      </c>
      <c r="F2780" s="450"/>
      <c r="G2780" s="451"/>
      <c r="H2780" s="452"/>
      <c r="I2780" s="453"/>
      <c r="J2780" s="453"/>
      <c r="K2780" s="453"/>
      <c r="L2780" s="453"/>
      <c r="M2780" s="454"/>
      <c r="N2780" s="455"/>
      <c r="O2780" s="456"/>
      <c r="P2780" s="456"/>
      <c r="Q2780" s="456"/>
      <c r="R2780" s="456"/>
      <c r="S2780" s="456"/>
      <c r="T2780" s="456"/>
      <c r="U2780" s="456"/>
      <c r="V2780" s="456"/>
      <c r="W2780" s="456"/>
      <c r="X2780" s="456"/>
      <c r="Y2780" s="456"/>
      <c r="Z2780" s="456"/>
      <c r="AA2780" s="456"/>
      <c r="AB2780" s="456"/>
      <c r="AC2780" s="456"/>
      <c r="AD2780" s="456"/>
      <c r="AE2780" s="457"/>
      <c r="AF2780" s="455"/>
      <c r="AG2780" s="456"/>
      <c r="AH2780" s="456"/>
      <c r="AI2780" s="456"/>
      <c r="AJ2780" s="456"/>
      <c r="AK2780" s="456"/>
      <c r="AL2780" s="456"/>
      <c r="AM2780" s="456"/>
      <c r="AN2780" s="457"/>
      <c r="AO2780" s="455"/>
      <c r="AP2780" s="456"/>
      <c r="AQ2780" s="456"/>
      <c r="AR2780" s="456"/>
      <c r="AS2780" s="456"/>
      <c r="AT2780" s="456"/>
      <c r="AU2780" s="456"/>
      <c r="AV2780" s="456"/>
      <c r="AW2780" s="456"/>
      <c r="AX2780" s="456"/>
      <c r="AY2780" s="456"/>
      <c r="AZ2780" s="456"/>
      <c r="BA2780" s="456"/>
      <c r="BB2780" s="456"/>
      <c r="BC2780" s="456"/>
      <c r="BD2780" s="456"/>
      <c r="BE2780" s="456"/>
      <c r="BF2780" s="456"/>
      <c r="BG2780" s="457"/>
      <c r="BH2780" s="458"/>
      <c r="BI2780" s="459"/>
      <c r="BJ2780" s="459"/>
      <c r="BK2780" s="459"/>
      <c r="BL2780" s="459"/>
      <c r="BM2780" s="460"/>
      <c r="BN2780" s="314"/>
      <c r="BO2780" s="314"/>
      <c r="BP2780" s="1"/>
      <c r="BQ2780" s="120">
        <f>IF($F$3="","",IF(N2780=$F$3,COUNTIF(BQ$23:BQ2779,"&gt;0")+1,0))</f>
        <v>0</v>
      </c>
      <c r="BR2780" s="1"/>
      <c r="BS2780" s="20" t="str">
        <f>IF($N2780="","",IF(VLOOKUP(VLOOKUP($N2780,IMPOSTAZIONI!$E$6:$I$13,5,FALSE),IMPOSTAZIONI!$B$25:$N$32,3,FALSE)=0,"",VLOOKUP(VLOOKUP($N2780,IMPOSTAZIONI!$E$6:$I$13,5,FALSE),IMPOSTAZIONI!$B$25:$N$32,3,FALSE)))</f>
        <v/>
      </c>
      <c r="BT2780" s="20" t="str">
        <f>IF($N2780="","",IF(VLOOKUP(VLOOKUP($N2780,IMPOSTAZIONI!$E$6:$I$13,5,FALSE),IMPOSTAZIONI!$B$25:$N$32,6,FALSE)=0,"",VLOOKUP(VLOOKUP($N2780,IMPOSTAZIONI!$E$6:$I$13,5,FALSE),IMPOSTAZIONI!$B$25:$N$32,6,FALSE)))</f>
        <v/>
      </c>
      <c r="BU2780" s="20" t="str">
        <f>IF($N2780="","",IF(VLOOKUP(VLOOKUP($N2780,IMPOSTAZIONI!$E$6:$I$13,5,FALSE),IMPOSTAZIONI!$B$25:$N$32,9,FALSE)=0,"",VLOOKUP(VLOOKUP($N2780,IMPOSTAZIONI!$E$6:$I$13,5,FALSE),IMPOSTAZIONI!$B$25:$N$32,9,FALSE)))</f>
        <v/>
      </c>
      <c r="BV2780" s="20" t="str">
        <f>IF($N2780="","",IF(VLOOKUP(VLOOKUP($N2780,IMPOSTAZIONI!$E$6:$I$13,5,FALSE),IMPOSTAZIONI!$B$25:$N$32,12,FALSE)=0,"",VLOOKUP(VLOOKUP($N2780,IMPOSTAZIONI!$E$6:$I$13,5,FALSE),IMPOSTAZIONI!$B$25:$N$32,12,FALSE)))</f>
        <v/>
      </c>
      <c r="BW2780" s="221" t="str">
        <f t="shared" si="700"/>
        <v/>
      </c>
      <c r="BX2780" s="221" t="str">
        <f t="shared" si="701"/>
        <v/>
      </c>
      <c r="BY2780" s="221">
        <f t="shared" si="702"/>
        <v>0</v>
      </c>
      <c r="BZ2780" s="231">
        <f t="shared" si="703"/>
        <v>0</v>
      </c>
      <c r="CA2780" s="246">
        <f t="shared" si="704"/>
        <v>0</v>
      </c>
      <c r="CB2780" s="246">
        <f t="shared" si="705"/>
        <v>0</v>
      </c>
      <c r="CC2780" s="246" t="str">
        <f t="shared" si="706"/>
        <v/>
      </c>
      <c r="CD2780" s="246">
        <f t="shared" si="707"/>
        <v>5</v>
      </c>
      <c r="CE2780" s="246">
        <f t="shared" si="708"/>
        <v>0</v>
      </c>
      <c r="CF2780" s="276">
        <f t="shared" si="709"/>
        <v>0</v>
      </c>
      <c r="CG2780" s="277">
        <f t="shared" si="709"/>
        <v>0</v>
      </c>
      <c r="CH2780" s="277">
        <f t="shared" si="709"/>
        <v>0</v>
      </c>
      <c r="CI2780" s="278">
        <f t="shared" si="698"/>
        <v>0</v>
      </c>
      <c r="CJ2780" s="280">
        <f t="shared" si="710"/>
        <v>0</v>
      </c>
      <c r="CK2780" s="232">
        <f t="shared" si="711"/>
        <v>0</v>
      </c>
      <c r="CL2780" s="1"/>
    </row>
    <row r="2781" spans="1:90" ht="18" customHeight="1">
      <c r="A2781" s="1"/>
      <c r="B2781" s="1"/>
      <c r="C2781" s="314"/>
      <c r="D2781" s="287" t="str">
        <f t="shared" si="697"/>
        <v/>
      </c>
      <c r="E2781" s="449" t="str">
        <f t="shared" si="699"/>
        <v/>
      </c>
      <c r="F2781" s="450"/>
      <c r="G2781" s="451"/>
      <c r="H2781" s="452"/>
      <c r="I2781" s="453"/>
      <c r="J2781" s="453"/>
      <c r="K2781" s="453"/>
      <c r="L2781" s="453"/>
      <c r="M2781" s="454"/>
      <c r="N2781" s="455"/>
      <c r="O2781" s="456"/>
      <c r="P2781" s="456"/>
      <c r="Q2781" s="456"/>
      <c r="R2781" s="456"/>
      <c r="S2781" s="456"/>
      <c r="T2781" s="456"/>
      <c r="U2781" s="456"/>
      <c r="V2781" s="456"/>
      <c r="W2781" s="456"/>
      <c r="X2781" s="456"/>
      <c r="Y2781" s="456"/>
      <c r="Z2781" s="456"/>
      <c r="AA2781" s="456"/>
      <c r="AB2781" s="456"/>
      <c r="AC2781" s="456"/>
      <c r="AD2781" s="456"/>
      <c r="AE2781" s="457"/>
      <c r="AF2781" s="455"/>
      <c r="AG2781" s="456"/>
      <c r="AH2781" s="456"/>
      <c r="AI2781" s="456"/>
      <c r="AJ2781" s="456"/>
      <c r="AK2781" s="456"/>
      <c r="AL2781" s="456"/>
      <c r="AM2781" s="456"/>
      <c r="AN2781" s="457"/>
      <c r="AO2781" s="455"/>
      <c r="AP2781" s="456"/>
      <c r="AQ2781" s="456"/>
      <c r="AR2781" s="456"/>
      <c r="AS2781" s="456"/>
      <c r="AT2781" s="456"/>
      <c r="AU2781" s="456"/>
      <c r="AV2781" s="456"/>
      <c r="AW2781" s="456"/>
      <c r="AX2781" s="456"/>
      <c r="AY2781" s="456"/>
      <c r="AZ2781" s="456"/>
      <c r="BA2781" s="456"/>
      <c r="BB2781" s="456"/>
      <c r="BC2781" s="456"/>
      <c r="BD2781" s="456"/>
      <c r="BE2781" s="456"/>
      <c r="BF2781" s="456"/>
      <c r="BG2781" s="457"/>
      <c r="BH2781" s="458"/>
      <c r="BI2781" s="459"/>
      <c r="BJ2781" s="459"/>
      <c r="BK2781" s="459"/>
      <c r="BL2781" s="459"/>
      <c r="BM2781" s="460"/>
      <c r="BN2781" s="314"/>
      <c r="BO2781" s="314"/>
      <c r="BP2781" s="1"/>
      <c r="BQ2781" s="120">
        <f>IF($F$3="","",IF(N2781=$F$3,COUNTIF(BQ$23:BQ2780,"&gt;0")+1,0))</f>
        <v>0</v>
      </c>
      <c r="BR2781" s="1"/>
      <c r="BS2781" s="20" t="str">
        <f>IF($N2781="","",IF(VLOOKUP(VLOOKUP($N2781,IMPOSTAZIONI!$E$6:$I$13,5,FALSE),IMPOSTAZIONI!$B$25:$N$32,3,FALSE)=0,"",VLOOKUP(VLOOKUP($N2781,IMPOSTAZIONI!$E$6:$I$13,5,FALSE),IMPOSTAZIONI!$B$25:$N$32,3,FALSE)))</f>
        <v/>
      </c>
      <c r="BT2781" s="20" t="str">
        <f>IF($N2781="","",IF(VLOOKUP(VLOOKUP($N2781,IMPOSTAZIONI!$E$6:$I$13,5,FALSE),IMPOSTAZIONI!$B$25:$N$32,6,FALSE)=0,"",VLOOKUP(VLOOKUP($N2781,IMPOSTAZIONI!$E$6:$I$13,5,FALSE),IMPOSTAZIONI!$B$25:$N$32,6,FALSE)))</f>
        <v/>
      </c>
      <c r="BU2781" s="20" t="str">
        <f>IF($N2781="","",IF(VLOOKUP(VLOOKUP($N2781,IMPOSTAZIONI!$E$6:$I$13,5,FALSE),IMPOSTAZIONI!$B$25:$N$32,9,FALSE)=0,"",VLOOKUP(VLOOKUP($N2781,IMPOSTAZIONI!$E$6:$I$13,5,FALSE),IMPOSTAZIONI!$B$25:$N$32,9,FALSE)))</f>
        <v/>
      </c>
      <c r="BV2781" s="20" t="str">
        <f>IF($N2781="","",IF(VLOOKUP(VLOOKUP($N2781,IMPOSTAZIONI!$E$6:$I$13,5,FALSE),IMPOSTAZIONI!$B$25:$N$32,12,FALSE)=0,"",VLOOKUP(VLOOKUP($N2781,IMPOSTAZIONI!$E$6:$I$13,5,FALSE),IMPOSTAZIONI!$B$25:$N$32,12,FALSE)))</f>
        <v/>
      </c>
      <c r="BW2781" s="221" t="str">
        <f t="shared" si="700"/>
        <v/>
      </c>
      <c r="BX2781" s="221" t="str">
        <f t="shared" si="701"/>
        <v/>
      </c>
      <c r="BY2781" s="221">
        <f t="shared" si="702"/>
        <v>0</v>
      </c>
      <c r="BZ2781" s="231">
        <f t="shared" si="703"/>
        <v>0</v>
      </c>
      <c r="CA2781" s="246">
        <f t="shared" si="704"/>
        <v>0</v>
      </c>
      <c r="CB2781" s="246">
        <f t="shared" si="705"/>
        <v>0</v>
      </c>
      <c r="CC2781" s="246" t="str">
        <f t="shared" si="706"/>
        <v/>
      </c>
      <c r="CD2781" s="246">
        <f t="shared" si="707"/>
        <v>5</v>
      </c>
      <c r="CE2781" s="246">
        <f t="shared" si="708"/>
        <v>0</v>
      </c>
      <c r="CF2781" s="276">
        <f t="shared" si="709"/>
        <v>0</v>
      </c>
      <c r="CG2781" s="277">
        <f t="shared" si="709"/>
        <v>0</v>
      </c>
      <c r="CH2781" s="277">
        <f t="shared" si="709"/>
        <v>0</v>
      </c>
      <c r="CI2781" s="278">
        <f t="shared" si="698"/>
        <v>0</v>
      </c>
      <c r="CJ2781" s="280">
        <f t="shared" si="710"/>
        <v>0</v>
      </c>
      <c r="CK2781" s="232">
        <f t="shared" si="711"/>
        <v>0</v>
      </c>
      <c r="CL2781" s="1"/>
    </row>
    <row r="2782" spans="1:90" ht="18" customHeight="1">
      <c r="A2782" s="1"/>
      <c r="B2782" s="1"/>
      <c r="C2782" s="314"/>
      <c r="D2782" s="287" t="str">
        <f t="shared" si="697"/>
        <v/>
      </c>
      <c r="E2782" s="449" t="str">
        <f t="shared" si="699"/>
        <v/>
      </c>
      <c r="F2782" s="450"/>
      <c r="G2782" s="451"/>
      <c r="H2782" s="452"/>
      <c r="I2782" s="453"/>
      <c r="J2782" s="453"/>
      <c r="K2782" s="453"/>
      <c r="L2782" s="453"/>
      <c r="M2782" s="454"/>
      <c r="N2782" s="455"/>
      <c r="O2782" s="456"/>
      <c r="P2782" s="456"/>
      <c r="Q2782" s="456"/>
      <c r="R2782" s="456"/>
      <c r="S2782" s="456"/>
      <c r="T2782" s="456"/>
      <c r="U2782" s="456"/>
      <c r="V2782" s="456"/>
      <c r="W2782" s="456"/>
      <c r="X2782" s="456"/>
      <c r="Y2782" s="456"/>
      <c r="Z2782" s="456"/>
      <c r="AA2782" s="456"/>
      <c r="AB2782" s="456"/>
      <c r="AC2782" s="456"/>
      <c r="AD2782" s="456"/>
      <c r="AE2782" s="457"/>
      <c r="AF2782" s="455"/>
      <c r="AG2782" s="456"/>
      <c r="AH2782" s="456"/>
      <c r="AI2782" s="456"/>
      <c r="AJ2782" s="456"/>
      <c r="AK2782" s="456"/>
      <c r="AL2782" s="456"/>
      <c r="AM2782" s="456"/>
      <c r="AN2782" s="457"/>
      <c r="AO2782" s="455"/>
      <c r="AP2782" s="456"/>
      <c r="AQ2782" s="456"/>
      <c r="AR2782" s="456"/>
      <c r="AS2782" s="456"/>
      <c r="AT2782" s="456"/>
      <c r="AU2782" s="456"/>
      <c r="AV2782" s="456"/>
      <c r="AW2782" s="456"/>
      <c r="AX2782" s="456"/>
      <c r="AY2782" s="456"/>
      <c r="AZ2782" s="456"/>
      <c r="BA2782" s="456"/>
      <c r="BB2782" s="456"/>
      <c r="BC2782" s="456"/>
      <c r="BD2782" s="456"/>
      <c r="BE2782" s="456"/>
      <c r="BF2782" s="456"/>
      <c r="BG2782" s="457"/>
      <c r="BH2782" s="458"/>
      <c r="BI2782" s="459"/>
      <c r="BJ2782" s="459"/>
      <c r="BK2782" s="459"/>
      <c r="BL2782" s="459"/>
      <c r="BM2782" s="460"/>
      <c r="BN2782" s="314"/>
      <c r="BO2782" s="314"/>
      <c r="BP2782" s="1"/>
      <c r="BQ2782" s="120">
        <f>IF($F$3="","",IF(N2782=$F$3,COUNTIF(BQ$23:BQ2781,"&gt;0")+1,0))</f>
        <v>0</v>
      </c>
      <c r="BR2782" s="1"/>
      <c r="BS2782" s="20" t="str">
        <f>IF($N2782="","",IF(VLOOKUP(VLOOKUP($N2782,IMPOSTAZIONI!$E$6:$I$13,5,FALSE),IMPOSTAZIONI!$B$25:$N$32,3,FALSE)=0,"",VLOOKUP(VLOOKUP($N2782,IMPOSTAZIONI!$E$6:$I$13,5,FALSE),IMPOSTAZIONI!$B$25:$N$32,3,FALSE)))</f>
        <v/>
      </c>
      <c r="BT2782" s="20" t="str">
        <f>IF($N2782="","",IF(VLOOKUP(VLOOKUP($N2782,IMPOSTAZIONI!$E$6:$I$13,5,FALSE),IMPOSTAZIONI!$B$25:$N$32,6,FALSE)=0,"",VLOOKUP(VLOOKUP($N2782,IMPOSTAZIONI!$E$6:$I$13,5,FALSE),IMPOSTAZIONI!$B$25:$N$32,6,FALSE)))</f>
        <v/>
      </c>
      <c r="BU2782" s="20" t="str">
        <f>IF($N2782="","",IF(VLOOKUP(VLOOKUP($N2782,IMPOSTAZIONI!$E$6:$I$13,5,FALSE),IMPOSTAZIONI!$B$25:$N$32,9,FALSE)=0,"",VLOOKUP(VLOOKUP($N2782,IMPOSTAZIONI!$E$6:$I$13,5,FALSE),IMPOSTAZIONI!$B$25:$N$32,9,FALSE)))</f>
        <v/>
      </c>
      <c r="BV2782" s="20" t="str">
        <f>IF($N2782="","",IF(VLOOKUP(VLOOKUP($N2782,IMPOSTAZIONI!$E$6:$I$13,5,FALSE),IMPOSTAZIONI!$B$25:$N$32,12,FALSE)=0,"",VLOOKUP(VLOOKUP($N2782,IMPOSTAZIONI!$E$6:$I$13,5,FALSE),IMPOSTAZIONI!$B$25:$N$32,12,FALSE)))</f>
        <v/>
      </c>
      <c r="BW2782" s="221" t="str">
        <f t="shared" si="700"/>
        <v/>
      </c>
      <c r="BX2782" s="221" t="str">
        <f t="shared" si="701"/>
        <v/>
      </c>
      <c r="BY2782" s="221">
        <f t="shared" si="702"/>
        <v>0</v>
      </c>
      <c r="BZ2782" s="231">
        <f t="shared" si="703"/>
        <v>0</v>
      </c>
      <c r="CA2782" s="246">
        <f t="shared" si="704"/>
        <v>0</v>
      </c>
      <c r="CB2782" s="246">
        <f t="shared" si="705"/>
        <v>0</v>
      </c>
      <c r="CC2782" s="246" t="str">
        <f t="shared" si="706"/>
        <v/>
      </c>
      <c r="CD2782" s="246">
        <f t="shared" si="707"/>
        <v>5</v>
      </c>
      <c r="CE2782" s="246">
        <f t="shared" si="708"/>
        <v>0</v>
      </c>
      <c r="CF2782" s="276">
        <f t="shared" si="709"/>
        <v>0</v>
      </c>
      <c r="CG2782" s="277">
        <f t="shared" si="709"/>
        <v>0</v>
      </c>
      <c r="CH2782" s="277">
        <f t="shared" si="709"/>
        <v>0</v>
      </c>
      <c r="CI2782" s="278">
        <f t="shared" si="698"/>
        <v>0</v>
      </c>
      <c r="CJ2782" s="280">
        <f t="shared" si="710"/>
        <v>0</v>
      </c>
      <c r="CK2782" s="232">
        <f t="shared" si="711"/>
        <v>0</v>
      </c>
      <c r="CL2782" s="1"/>
    </row>
    <row r="2783" spans="1:90" ht="18" customHeight="1">
      <c r="A2783" s="1"/>
      <c r="B2783" s="1"/>
      <c r="C2783" s="314"/>
      <c r="D2783" s="287" t="str">
        <f t="shared" si="697"/>
        <v/>
      </c>
      <c r="E2783" s="449" t="str">
        <f t="shared" si="699"/>
        <v/>
      </c>
      <c r="F2783" s="450"/>
      <c r="G2783" s="451"/>
      <c r="H2783" s="452"/>
      <c r="I2783" s="453"/>
      <c r="J2783" s="453"/>
      <c r="K2783" s="453"/>
      <c r="L2783" s="453"/>
      <c r="M2783" s="454"/>
      <c r="N2783" s="455"/>
      <c r="O2783" s="456"/>
      <c r="P2783" s="456"/>
      <c r="Q2783" s="456"/>
      <c r="R2783" s="456"/>
      <c r="S2783" s="456"/>
      <c r="T2783" s="456"/>
      <c r="U2783" s="456"/>
      <c r="V2783" s="456"/>
      <c r="W2783" s="456"/>
      <c r="X2783" s="456"/>
      <c r="Y2783" s="456"/>
      <c r="Z2783" s="456"/>
      <c r="AA2783" s="456"/>
      <c r="AB2783" s="456"/>
      <c r="AC2783" s="456"/>
      <c r="AD2783" s="456"/>
      <c r="AE2783" s="457"/>
      <c r="AF2783" s="455"/>
      <c r="AG2783" s="456"/>
      <c r="AH2783" s="456"/>
      <c r="AI2783" s="456"/>
      <c r="AJ2783" s="456"/>
      <c r="AK2783" s="456"/>
      <c r="AL2783" s="456"/>
      <c r="AM2783" s="456"/>
      <c r="AN2783" s="457"/>
      <c r="AO2783" s="455"/>
      <c r="AP2783" s="456"/>
      <c r="AQ2783" s="456"/>
      <c r="AR2783" s="456"/>
      <c r="AS2783" s="456"/>
      <c r="AT2783" s="456"/>
      <c r="AU2783" s="456"/>
      <c r="AV2783" s="456"/>
      <c r="AW2783" s="456"/>
      <c r="AX2783" s="456"/>
      <c r="AY2783" s="456"/>
      <c r="AZ2783" s="456"/>
      <c r="BA2783" s="456"/>
      <c r="BB2783" s="456"/>
      <c r="BC2783" s="456"/>
      <c r="BD2783" s="456"/>
      <c r="BE2783" s="456"/>
      <c r="BF2783" s="456"/>
      <c r="BG2783" s="457"/>
      <c r="BH2783" s="458"/>
      <c r="BI2783" s="459"/>
      <c r="BJ2783" s="459"/>
      <c r="BK2783" s="459"/>
      <c r="BL2783" s="459"/>
      <c r="BM2783" s="460"/>
      <c r="BN2783" s="314"/>
      <c r="BO2783" s="314"/>
      <c r="BP2783" s="1"/>
      <c r="BQ2783" s="120">
        <f>IF($F$3="","",IF(N2783=$F$3,COUNTIF(BQ$23:BQ2782,"&gt;0")+1,0))</f>
        <v>0</v>
      </c>
      <c r="BR2783" s="1"/>
      <c r="BS2783" s="20" t="str">
        <f>IF($N2783="","",IF(VLOOKUP(VLOOKUP($N2783,IMPOSTAZIONI!$E$6:$I$13,5,FALSE),IMPOSTAZIONI!$B$25:$N$32,3,FALSE)=0,"",VLOOKUP(VLOOKUP($N2783,IMPOSTAZIONI!$E$6:$I$13,5,FALSE),IMPOSTAZIONI!$B$25:$N$32,3,FALSE)))</f>
        <v/>
      </c>
      <c r="BT2783" s="20" t="str">
        <f>IF($N2783="","",IF(VLOOKUP(VLOOKUP($N2783,IMPOSTAZIONI!$E$6:$I$13,5,FALSE),IMPOSTAZIONI!$B$25:$N$32,6,FALSE)=0,"",VLOOKUP(VLOOKUP($N2783,IMPOSTAZIONI!$E$6:$I$13,5,FALSE),IMPOSTAZIONI!$B$25:$N$32,6,FALSE)))</f>
        <v/>
      </c>
      <c r="BU2783" s="20" t="str">
        <f>IF($N2783="","",IF(VLOOKUP(VLOOKUP($N2783,IMPOSTAZIONI!$E$6:$I$13,5,FALSE),IMPOSTAZIONI!$B$25:$N$32,9,FALSE)=0,"",VLOOKUP(VLOOKUP($N2783,IMPOSTAZIONI!$E$6:$I$13,5,FALSE),IMPOSTAZIONI!$B$25:$N$32,9,FALSE)))</f>
        <v/>
      </c>
      <c r="BV2783" s="20" t="str">
        <f>IF($N2783="","",IF(VLOOKUP(VLOOKUP($N2783,IMPOSTAZIONI!$E$6:$I$13,5,FALSE),IMPOSTAZIONI!$B$25:$N$32,12,FALSE)=0,"",VLOOKUP(VLOOKUP($N2783,IMPOSTAZIONI!$E$6:$I$13,5,FALSE),IMPOSTAZIONI!$B$25:$N$32,12,FALSE)))</f>
        <v/>
      </c>
      <c r="BW2783" s="221" t="str">
        <f t="shared" si="700"/>
        <v/>
      </c>
      <c r="BX2783" s="221" t="str">
        <f t="shared" si="701"/>
        <v/>
      </c>
      <c r="BY2783" s="221">
        <f t="shared" si="702"/>
        <v>0</v>
      </c>
      <c r="BZ2783" s="231">
        <f t="shared" si="703"/>
        <v>0</v>
      </c>
      <c r="CA2783" s="246">
        <f t="shared" si="704"/>
        <v>0</v>
      </c>
      <c r="CB2783" s="246">
        <f t="shared" si="705"/>
        <v>0</v>
      </c>
      <c r="CC2783" s="246" t="str">
        <f t="shared" si="706"/>
        <v/>
      </c>
      <c r="CD2783" s="246">
        <f t="shared" si="707"/>
        <v>5</v>
      </c>
      <c r="CE2783" s="246">
        <f t="shared" si="708"/>
        <v>0</v>
      </c>
      <c r="CF2783" s="276">
        <f t="shared" si="709"/>
        <v>0</v>
      </c>
      <c r="CG2783" s="277">
        <f t="shared" si="709"/>
        <v>0</v>
      </c>
      <c r="CH2783" s="277">
        <f t="shared" si="709"/>
        <v>0</v>
      </c>
      <c r="CI2783" s="278">
        <f t="shared" si="698"/>
        <v>0</v>
      </c>
      <c r="CJ2783" s="280">
        <f t="shared" si="710"/>
        <v>0</v>
      </c>
      <c r="CK2783" s="232">
        <f t="shared" si="711"/>
        <v>0</v>
      </c>
      <c r="CL2783" s="1"/>
    </row>
    <row r="2784" spans="1:90" ht="18" customHeight="1">
      <c r="A2784" s="1"/>
      <c r="B2784" s="1"/>
      <c r="C2784" s="314"/>
      <c r="D2784" s="287" t="str">
        <f t="shared" si="697"/>
        <v/>
      </c>
      <c r="E2784" s="449" t="str">
        <f t="shared" si="699"/>
        <v/>
      </c>
      <c r="F2784" s="450"/>
      <c r="G2784" s="451"/>
      <c r="H2784" s="452"/>
      <c r="I2784" s="453"/>
      <c r="J2784" s="453"/>
      <c r="K2784" s="453"/>
      <c r="L2784" s="453"/>
      <c r="M2784" s="454"/>
      <c r="N2784" s="455"/>
      <c r="O2784" s="456"/>
      <c r="P2784" s="456"/>
      <c r="Q2784" s="456"/>
      <c r="R2784" s="456"/>
      <c r="S2784" s="456"/>
      <c r="T2784" s="456"/>
      <c r="U2784" s="456"/>
      <c r="V2784" s="456"/>
      <c r="W2784" s="456"/>
      <c r="X2784" s="456"/>
      <c r="Y2784" s="456"/>
      <c r="Z2784" s="456"/>
      <c r="AA2784" s="456"/>
      <c r="AB2784" s="456"/>
      <c r="AC2784" s="456"/>
      <c r="AD2784" s="456"/>
      <c r="AE2784" s="457"/>
      <c r="AF2784" s="455"/>
      <c r="AG2784" s="456"/>
      <c r="AH2784" s="456"/>
      <c r="AI2784" s="456"/>
      <c r="AJ2784" s="456"/>
      <c r="AK2784" s="456"/>
      <c r="AL2784" s="456"/>
      <c r="AM2784" s="456"/>
      <c r="AN2784" s="457"/>
      <c r="AO2784" s="455"/>
      <c r="AP2784" s="456"/>
      <c r="AQ2784" s="456"/>
      <c r="AR2784" s="456"/>
      <c r="AS2784" s="456"/>
      <c r="AT2784" s="456"/>
      <c r="AU2784" s="456"/>
      <c r="AV2784" s="456"/>
      <c r="AW2784" s="456"/>
      <c r="AX2784" s="456"/>
      <c r="AY2784" s="456"/>
      <c r="AZ2784" s="456"/>
      <c r="BA2784" s="456"/>
      <c r="BB2784" s="456"/>
      <c r="BC2784" s="456"/>
      <c r="BD2784" s="456"/>
      <c r="BE2784" s="456"/>
      <c r="BF2784" s="456"/>
      <c r="BG2784" s="457"/>
      <c r="BH2784" s="458"/>
      <c r="BI2784" s="459"/>
      <c r="BJ2784" s="459"/>
      <c r="BK2784" s="459"/>
      <c r="BL2784" s="459"/>
      <c r="BM2784" s="460"/>
      <c r="BN2784" s="314"/>
      <c r="BO2784" s="314"/>
      <c r="BP2784" s="1"/>
      <c r="BQ2784" s="120">
        <f>IF($F$3="","",IF(N2784=$F$3,COUNTIF(BQ$23:BQ2783,"&gt;0")+1,0))</f>
        <v>0</v>
      </c>
      <c r="BR2784" s="1"/>
      <c r="BS2784" s="20" t="str">
        <f>IF($N2784="","",IF(VLOOKUP(VLOOKUP($N2784,IMPOSTAZIONI!$E$6:$I$13,5,FALSE),IMPOSTAZIONI!$B$25:$N$32,3,FALSE)=0,"",VLOOKUP(VLOOKUP($N2784,IMPOSTAZIONI!$E$6:$I$13,5,FALSE),IMPOSTAZIONI!$B$25:$N$32,3,FALSE)))</f>
        <v/>
      </c>
      <c r="BT2784" s="20" t="str">
        <f>IF($N2784="","",IF(VLOOKUP(VLOOKUP($N2784,IMPOSTAZIONI!$E$6:$I$13,5,FALSE),IMPOSTAZIONI!$B$25:$N$32,6,FALSE)=0,"",VLOOKUP(VLOOKUP($N2784,IMPOSTAZIONI!$E$6:$I$13,5,FALSE),IMPOSTAZIONI!$B$25:$N$32,6,FALSE)))</f>
        <v/>
      </c>
      <c r="BU2784" s="20" t="str">
        <f>IF($N2784="","",IF(VLOOKUP(VLOOKUP($N2784,IMPOSTAZIONI!$E$6:$I$13,5,FALSE),IMPOSTAZIONI!$B$25:$N$32,9,FALSE)=0,"",VLOOKUP(VLOOKUP($N2784,IMPOSTAZIONI!$E$6:$I$13,5,FALSE),IMPOSTAZIONI!$B$25:$N$32,9,FALSE)))</f>
        <v/>
      </c>
      <c r="BV2784" s="20" t="str">
        <f>IF($N2784="","",IF(VLOOKUP(VLOOKUP($N2784,IMPOSTAZIONI!$E$6:$I$13,5,FALSE),IMPOSTAZIONI!$B$25:$N$32,12,FALSE)=0,"",VLOOKUP(VLOOKUP($N2784,IMPOSTAZIONI!$E$6:$I$13,5,FALSE),IMPOSTAZIONI!$B$25:$N$32,12,FALSE)))</f>
        <v/>
      </c>
      <c r="BW2784" s="221" t="str">
        <f t="shared" si="700"/>
        <v/>
      </c>
      <c r="BX2784" s="221" t="str">
        <f t="shared" si="701"/>
        <v/>
      </c>
      <c r="BY2784" s="221">
        <f t="shared" si="702"/>
        <v>0</v>
      </c>
      <c r="BZ2784" s="231">
        <f t="shared" si="703"/>
        <v>0</v>
      </c>
      <c r="CA2784" s="246">
        <f t="shared" si="704"/>
        <v>0</v>
      </c>
      <c r="CB2784" s="246">
        <f t="shared" si="705"/>
        <v>0</v>
      </c>
      <c r="CC2784" s="246" t="str">
        <f t="shared" si="706"/>
        <v/>
      </c>
      <c r="CD2784" s="246">
        <f t="shared" si="707"/>
        <v>5</v>
      </c>
      <c r="CE2784" s="246">
        <f t="shared" si="708"/>
        <v>0</v>
      </c>
      <c r="CF2784" s="276">
        <f t="shared" si="709"/>
        <v>0</v>
      </c>
      <c r="CG2784" s="277">
        <f t="shared" si="709"/>
        <v>0</v>
      </c>
      <c r="CH2784" s="277">
        <f t="shared" si="709"/>
        <v>0</v>
      </c>
      <c r="CI2784" s="278">
        <f t="shared" si="698"/>
        <v>0</v>
      </c>
      <c r="CJ2784" s="280">
        <f t="shared" si="710"/>
        <v>0</v>
      </c>
      <c r="CK2784" s="232">
        <f t="shared" si="711"/>
        <v>0</v>
      </c>
      <c r="CL2784" s="1"/>
    </row>
    <row r="2785" spans="1:90" ht="18" customHeight="1">
      <c r="A2785" s="1"/>
      <c r="B2785" s="1"/>
      <c r="C2785" s="314"/>
      <c r="D2785" s="287" t="str">
        <f t="shared" si="697"/>
        <v/>
      </c>
      <c r="E2785" s="449" t="str">
        <f t="shared" si="699"/>
        <v/>
      </c>
      <c r="F2785" s="450"/>
      <c r="G2785" s="451"/>
      <c r="H2785" s="452"/>
      <c r="I2785" s="453"/>
      <c r="J2785" s="453"/>
      <c r="K2785" s="453"/>
      <c r="L2785" s="453"/>
      <c r="M2785" s="454"/>
      <c r="N2785" s="455"/>
      <c r="O2785" s="456"/>
      <c r="P2785" s="456"/>
      <c r="Q2785" s="456"/>
      <c r="R2785" s="456"/>
      <c r="S2785" s="456"/>
      <c r="T2785" s="456"/>
      <c r="U2785" s="456"/>
      <c r="V2785" s="456"/>
      <c r="W2785" s="456"/>
      <c r="X2785" s="456"/>
      <c r="Y2785" s="456"/>
      <c r="Z2785" s="456"/>
      <c r="AA2785" s="456"/>
      <c r="AB2785" s="456"/>
      <c r="AC2785" s="456"/>
      <c r="AD2785" s="456"/>
      <c r="AE2785" s="457"/>
      <c r="AF2785" s="455"/>
      <c r="AG2785" s="456"/>
      <c r="AH2785" s="456"/>
      <c r="AI2785" s="456"/>
      <c r="AJ2785" s="456"/>
      <c r="AK2785" s="456"/>
      <c r="AL2785" s="456"/>
      <c r="AM2785" s="456"/>
      <c r="AN2785" s="457"/>
      <c r="AO2785" s="455"/>
      <c r="AP2785" s="456"/>
      <c r="AQ2785" s="456"/>
      <c r="AR2785" s="456"/>
      <c r="AS2785" s="456"/>
      <c r="AT2785" s="456"/>
      <c r="AU2785" s="456"/>
      <c r="AV2785" s="456"/>
      <c r="AW2785" s="456"/>
      <c r="AX2785" s="456"/>
      <c r="AY2785" s="456"/>
      <c r="AZ2785" s="456"/>
      <c r="BA2785" s="456"/>
      <c r="BB2785" s="456"/>
      <c r="BC2785" s="456"/>
      <c r="BD2785" s="456"/>
      <c r="BE2785" s="456"/>
      <c r="BF2785" s="456"/>
      <c r="BG2785" s="457"/>
      <c r="BH2785" s="458"/>
      <c r="BI2785" s="459"/>
      <c r="BJ2785" s="459"/>
      <c r="BK2785" s="459"/>
      <c r="BL2785" s="459"/>
      <c r="BM2785" s="460"/>
      <c r="BN2785" s="314"/>
      <c r="BO2785" s="314"/>
      <c r="BP2785" s="1"/>
      <c r="BQ2785" s="120">
        <f>IF($F$3="","",IF(N2785=$F$3,COUNTIF(BQ$23:BQ2784,"&gt;0")+1,0))</f>
        <v>0</v>
      </c>
      <c r="BR2785" s="1"/>
      <c r="BS2785" s="20" t="str">
        <f>IF($N2785="","",IF(VLOOKUP(VLOOKUP($N2785,IMPOSTAZIONI!$E$6:$I$13,5,FALSE),IMPOSTAZIONI!$B$25:$N$32,3,FALSE)=0,"",VLOOKUP(VLOOKUP($N2785,IMPOSTAZIONI!$E$6:$I$13,5,FALSE),IMPOSTAZIONI!$B$25:$N$32,3,FALSE)))</f>
        <v/>
      </c>
      <c r="BT2785" s="20" t="str">
        <f>IF($N2785="","",IF(VLOOKUP(VLOOKUP($N2785,IMPOSTAZIONI!$E$6:$I$13,5,FALSE),IMPOSTAZIONI!$B$25:$N$32,6,FALSE)=0,"",VLOOKUP(VLOOKUP($N2785,IMPOSTAZIONI!$E$6:$I$13,5,FALSE),IMPOSTAZIONI!$B$25:$N$32,6,FALSE)))</f>
        <v/>
      </c>
      <c r="BU2785" s="20" t="str">
        <f>IF($N2785="","",IF(VLOOKUP(VLOOKUP($N2785,IMPOSTAZIONI!$E$6:$I$13,5,FALSE),IMPOSTAZIONI!$B$25:$N$32,9,FALSE)=0,"",VLOOKUP(VLOOKUP($N2785,IMPOSTAZIONI!$E$6:$I$13,5,FALSE),IMPOSTAZIONI!$B$25:$N$32,9,FALSE)))</f>
        <v/>
      </c>
      <c r="BV2785" s="20" t="str">
        <f>IF($N2785="","",IF(VLOOKUP(VLOOKUP($N2785,IMPOSTAZIONI!$E$6:$I$13,5,FALSE),IMPOSTAZIONI!$B$25:$N$32,12,FALSE)=0,"",VLOOKUP(VLOOKUP($N2785,IMPOSTAZIONI!$E$6:$I$13,5,FALSE),IMPOSTAZIONI!$B$25:$N$32,12,FALSE)))</f>
        <v/>
      </c>
      <c r="BW2785" s="221" t="str">
        <f t="shared" si="700"/>
        <v/>
      </c>
      <c r="BX2785" s="221" t="str">
        <f t="shared" si="701"/>
        <v/>
      </c>
      <c r="BY2785" s="221">
        <f t="shared" si="702"/>
        <v>0</v>
      </c>
      <c r="BZ2785" s="231">
        <f t="shared" si="703"/>
        <v>0</v>
      </c>
      <c r="CA2785" s="246">
        <f t="shared" si="704"/>
        <v>0</v>
      </c>
      <c r="CB2785" s="246">
        <f t="shared" si="705"/>
        <v>0</v>
      </c>
      <c r="CC2785" s="246" t="str">
        <f t="shared" si="706"/>
        <v/>
      </c>
      <c r="CD2785" s="246">
        <f t="shared" si="707"/>
        <v>5</v>
      </c>
      <c r="CE2785" s="246">
        <f t="shared" si="708"/>
        <v>0</v>
      </c>
      <c r="CF2785" s="276">
        <f t="shared" si="709"/>
        <v>0</v>
      </c>
      <c r="CG2785" s="277">
        <f t="shared" si="709"/>
        <v>0</v>
      </c>
      <c r="CH2785" s="277">
        <f t="shared" si="709"/>
        <v>0</v>
      </c>
      <c r="CI2785" s="278">
        <f t="shared" si="698"/>
        <v>0</v>
      </c>
      <c r="CJ2785" s="280">
        <f t="shared" si="710"/>
        <v>0</v>
      </c>
      <c r="CK2785" s="232">
        <f t="shared" si="711"/>
        <v>0</v>
      </c>
      <c r="CL2785" s="1"/>
    </row>
    <row r="2786" spans="1:90" ht="18" customHeight="1">
      <c r="A2786" s="1"/>
      <c r="B2786" s="1"/>
      <c r="C2786" s="314"/>
      <c r="D2786" s="287" t="str">
        <f t="shared" si="697"/>
        <v/>
      </c>
      <c r="E2786" s="449" t="str">
        <f t="shared" si="699"/>
        <v/>
      </c>
      <c r="F2786" s="450"/>
      <c r="G2786" s="451"/>
      <c r="H2786" s="452"/>
      <c r="I2786" s="453"/>
      <c r="J2786" s="453"/>
      <c r="K2786" s="453"/>
      <c r="L2786" s="453"/>
      <c r="M2786" s="454"/>
      <c r="N2786" s="455"/>
      <c r="O2786" s="456"/>
      <c r="P2786" s="456"/>
      <c r="Q2786" s="456"/>
      <c r="R2786" s="456"/>
      <c r="S2786" s="456"/>
      <c r="T2786" s="456"/>
      <c r="U2786" s="456"/>
      <c r="V2786" s="456"/>
      <c r="W2786" s="456"/>
      <c r="X2786" s="456"/>
      <c r="Y2786" s="456"/>
      <c r="Z2786" s="456"/>
      <c r="AA2786" s="456"/>
      <c r="AB2786" s="456"/>
      <c r="AC2786" s="456"/>
      <c r="AD2786" s="456"/>
      <c r="AE2786" s="457"/>
      <c r="AF2786" s="455"/>
      <c r="AG2786" s="456"/>
      <c r="AH2786" s="456"/>
      <c r="AI2786" s="456"/>
      <c r="AJ2786" s="456"/>
      <c r="AK2786" s="456"/>
      <c r="AL2786" s="456"/>
      <c r="AM2786" s="456"/>
      <c r="AN2786" s="457"/>
      <c r="AO2786" s="455"/>
      <c r="AP2786" s="456"/>
      <c r="AQ2786" s="456"/>
      <c r="AR2786" s="456"/>
      <c r="AS2786" s="456"/>
      <c r="AT2786" s="456"/>
      <c r="AU2786" s="456"/>
      <c r="AV2786" s="456"/>
      <c r="AW2786" s="456"/>
      <c r="AX2786" s="456"/>
      <c r="AY2786" s="456"/>
      <c r="AZ2786" s="456"/>
      <c r="BA2786" s="456"/>
      <c r="BB2786" s="456"/>
      <c r="BC2786" s="456"/>
      <c r="BD2786" s="456"/>
      <c r="BE2786" s="456"/>
      <c r="BF2786" s="456"/>
      <c r="BG2786" s="457"/>
      <c r="BH2786" s="458"/>
      <c r="BI2786" s="459"/>
      <c r="BJ2786" s="459"/>
      <c r="BK2786" s="459"/>
      <c r="BL2786" s="459"/>
      <c r="BM2786" s="460"/>
      <c r="BN2786" s="314"/>
      <c r="BO2786" s="314"/>
      <c r="BP2786" s="1"/>
      <c r="BQ2786" s="120">
        <f>IF($F$3="","",IF(N2786=$F$3,COUNTIF(BQ$23:BQ2785,"&gt;0")+1,0))</f>
        <v>0</v>
      </c>
      <c r="BR2786" s="1"/>
      <c r="BS2786" s="20" t="str">
        <f>IF($N2786="","",IF(VLOOKUP(VLOOKUP($N2786,IMPOSTAZIONI!$E$6:$I$13,5,FALSE),IMPOSTAZIONI!$B$25:$N$32,3,FALSE)=0,"",VLOOKUP(VLOOKUP($N2786,IMPOSTAZIONI!$E$6:$I$13,5,FALSE),IMPOSTAZIONI!$B$25:$N$32,3,FALSE)))</f>
        <v/>
      </c>
      <c r="BT2786" s="20" t="str">
        <f>IF($N2786="","",IF(VLOOKUP(VLOOKUP($N2786,IMPOSTAZIONI!$E$6:$I$13,5,FALSE),IMPOSTAZIONI!$B$25:$N$32,6,FALSE)=0,"",VLOOKUP(VLOOKUP($N2786,IMPOSTAZIONI!$E$6:$I$13,5,FALSE),IMPOSTAZIONI!$B$25:$N$32,6,FALSE)))</f>
        <v/>
      </c>
      <c r="BU2786" s="20" t="str">
        <f>IF($N2786="","",IF(VLOOKUP(VLOOKUP($N2786,IMPOSTAZIONI!$E$6:$I$13,5,FALSE),IMPOSTAZIONI!$B$25:$N$32,9,FALSE)=0,"",VLOOKUP(VLOOKUP($N2786,IMPOSTAZIONI!$E$6:$I$13,5,FALSE),IMPOSTAZIONI!$B$25:$N$32,9,FALSE)))</f>
        <v/>
      </c>
      <c r="BV2786" s="20" t="str">
        <f>IF($N2786="","",IF(VLOOKUP(VLOOKUP($N2786,IMPOSTAZIONI!$E$6:$I$13,5,FALSE),IMPOSTAZIONI!$B$25:$N$32,12,FALSE)=0,"",VLOOKUP(VLOOKUP($N2786,IMPOSTAZIONI!$E$6:$I$13,5,FALSE),IMPOSTAZIONI!$B$25:$N$32,12,FALSE)))</f>
        <v/>
      </c>
      <c r="BW2786" s="221" t="str">
        <f t="shared" si="700"/>
        <v/>
      </c>
      <c r="BX2786" s="221" t="str">
        <f t="shared" si="701"/>
        <v/>
      </c>
      <c r="BY2786" s="221">
        <f t="shared" si="702"/>
        <v>0</v>
      </c>
      <c r="BZ2786" s="231">
        <f t="shared" si="703"/>
        <v>0</v>
      </c>
      <c r="CA2786" s="246">
        <f t="shared" si="704"/>
        <v>0</v>
      </c>
      <c r="CB2786" s="246">
        <f t="shared" si="705"/>
        <v>0</v>
      </c>
      <c r="CC2786" s="246" t="str">
        <f t="shared" si="706"/>
        <v/>
      </c>
      <c r="CD2786" s="246">
        <f t="shared" si="707"/>
        <v>5</v>
      </c>
      <c r="CE2786" s="246">
        <f t="shared" si="708"/>
        <v>0</v>
      </c>
      <c r="CF2786" s="276">
        <f t="shared" si="709"/>
        <v>0</v>
      </c>
      <c r="CG2786" s="277">
        <f t="shared" si="709"/>
        <v>0</v>
      </c>
      <c r="CH2786" s="277">
        <f t="shared" si="709"/>
        <v>0</v>
      </c>
      <c r="CI2786" s="278">
        <f t="shared" si="698"/>
        <v>0</v>
      </c>
      <c r="CJ2786" s="280">
        <f t="shared" si="710"/>
        <v>0</v>
      </c>
      <c r="CK2786" s="232">
        <f t="shared" si="711"/>
        <v>0</v>
      </c>
      <c r="CL2786" s="1"/>
    </row>
    <row r="2787" spans="1:90" ht="18" customHeight="1">
      <c r="A2787" s="1"/>
      <c r="B2787" s="1"/>
      <c r="C2787" s="314"/>
      <c r="D2787" s="287" t="str">
        <f t="shared" si="697"/>
        <v/>
      </c>
      <c r="E2787" s="449" t="str">
        <f t="shared" si="699"/>
        <v/>
      </c>
      <c r="F2787" s="450"/>
      <c r="G2787" s="451"/>
      <c r="H2787" s="452"/>
      <c r="I2787" s="453"/>
      <c r="J2787" s="453"/>
      <c r="K2787" s="453"/>
      <c r="L2787" s="453"/>
      <c r="M2787" s="454"/>
      <c r="N2787" s="455"/>
      <c r="O2787" s="456"/>
      <c r="P2787" s="456"/>
      <c r="Q2787" s="456"/>
      <c r="R2787" s="456"/>
      <c r="S2787" s="456"/>
      <c r="T2787" s="456"/>
      <c r="U2787" s="456"/>
      <c r="V2787" s="456"/>
      <c r="W2787" s="456"/>
      <c r="X2787" s="456"/>
      <c r="Y2787" s="456"/>
      <c r="Z2787" s="456"/>
      <c r="AA2787" s="456"/>
      <c r="AB2787" s="456"/>
      <c r="AC2787" s="456"/>
      <c r="AD2787" s="456"/>
      <c r="AE2787" s="457"/>
      <c r="AF2787" s="455"/>
      <c r="AG2787" s="456"/>
      <c r="AH2787" s="456"/>
      <c r="AI2787" s="456"/>
      <c r="AJ2787" s="456"/>
      <c r="AK2787" s="456"/>
      <c r="AL2787" s="456"/>
      <c r="AM2787" s="456"/>
      <c r="AN2787" s="457"/>
      <c r="AO2787" s="455"/>
      <c r="AP2787" s="456"/>
      <c r="AQ2787" s="456"/>
      <c r="AR2787" s="456"/>
      <c r="AS2787" s="456"/>
      <c r="AT2787" s="456"/>
      <c r="AU2787" s="456"/>
      <c r="AV2787" s="456"/>
      <c r="AW2787" s="456"/>
      <c r="AX2787" s="456"/>
      <c r="AY2787" s="456"/>
      <c r="AZ2787" s="456"/>
      <c r="BA2787" s="456"/>
      <c r="BB2787" s="456"/>
      <c r="BC2787" s="456"/>
      <c r="BD2787" s="456"/>
      <c r="BE2787" s="456"/>
      <c r="BF2787" s="456"/>
      <c r="BG2787" s="457"/>
      <c r="BH2787" s="458"/>
      <c r="BI2787" s="459"/>
      <c r="BJ2787" s="459"/>
      <c r="BK2787" s="459"/>
      <c r="BL2787" s="459"/>
      <c r="BM2787" s="460"/>
      <c r="BN2787" s="314"/>
      <c r="BO2787" s="314"/>
      <c r="BP2787" s="1"/>
      <c r="BQ2787" s="120">
        <f>IF($F$3="","",IF(N2787=$F$3,COUNTIF(BQ$23:BQ2786,"&gt;0")+1,0))</f>
        <v>0</v>
      </c>
      <c r="BR2787" s="1"/>
      <c r="BS2787" s="20" t="str">
        <f>IF($N2787="","",IF(VLOOKUP(VLOOKUP($N2787,IMPOSTAZIONI!$E$6:$I$13,5,FALSE),IMPOSTAZIONI!$B$25:$N$32,3,FALSE)=0,"",VLOOKUP(VLOOKUP($N2787,IMPOSTAZIONI!$E$6:$I$13,5,FALSE),IMPOSTAZIONI!$B$25:$N$32,3,FALSE)))</f>
        <v/>
      </c>
      <c r="BT2787" s="20" t="str">
        <f>IF($N2787="","",IF(VLOOKUP(VLOOKUP($N2787,IMPOSTAZIONI!$E$6:$I$13,5,FALSE),IMPOSTAZIONI!$B$25:$N$32,6,FALSE)=0,"",VLOOKUP(VLOOKUP($N2787,IMPOSTAZIONI!$E$6:$I$13,5,FALSE),IMPOSTAZIONI!$B$25:$N$32,6,FALSE)))</f>
        <v/>
      </c>
      <c r="BU2787" s="20" t="str">
        <f>IF($N2787="","",IF(VLOOKUP(VLOOKUP($N2787,IMPOSTAZIONI!$E$6:$I$13,5,FALSE),IMPOSTAZIONI!$B$25:$N$32,9,FALSE)=0,"",VLOOKUP(VLOOKUP($N2787,IMPOSTAZIONI!$E$6:$I$13,5,FALSE),IMPOSTAZIONI!$B$25:$N$32,9,FALSE)))</f>
        <v/>
      </c>
      <c r="BV2787" s="20" t="str">
        <f>IF($N2787="","",IF(VLOOKUP(VLOOKUP($N2787,IMPOSTAZIONI!$E$6:$I$13,5,FALSE),IMPOSTAZIONI!$B$25:$N$32,12,FALSE)=0,"",VLOOKUP(VLOOKUP($N2787,IMPOSTAZIONI!$E$6:$I$13,5,FALSE),IMPOSTAZIONI!$B$25:$N$32,12,FALSE)))</f>
        <v/>
      </c>
      <c r="BW2787" s="221" t="str">
        <f t="shared" si="700"/>
        <v/>
      </c>
      <c r="BX2787" s="221" t="str">
        <f t="shared" si="701"/>
        <v/>
      </c>
      <c r="BY2787" s="221">
        <f t="shared" si="702"/>
        <v>0</v>
      </c>
      <c r="BZ2787" s="231">
        <f t="shared" si="703"/>
        <v>0</v>
      </c>
      <c r="CA2787" s="246">
        <f t="shared" si="704"/>
        <v>0</v>
      </c>
      <c r="CB2787" s="246">
        <f t="shared" si="705"/>
        <v>0</v>
      </c>
      <c r="CC2787" s="246" t="str">
        <f t="shared" si="706"/>
        <v/>
      </c>
      <c r="CD2787" s="246">
        <f t="shared" si="707"/>
        <v>5</v>
      </c>
      <c r="CE2787" s="246">
        <f t="shared" si="708"/>
        <v>0</v>
      </c>
      <c r="CF2787" s="276">
        <f t="shared" si="709"/>
        <v>0</v>
      </c>
      <c r="CG2787" s="277">
        <f t="shared" si="709"/>
        <v>0</v>
      </c>
      <c r="CH2787" s="277">
        <f t="shared" si="709"/>
        <v>0</v>
      </c>
      <c r="CI2787" s="278">
        <f t="shared" si="698"/>
        <v>0</v>
      </c>
      <c r="CJ2787" s="280">
        <f t="shared" si="710"/>
        <v>0</v>
      </c>
      <c r="CK2787" s="232">
        <f t="shared" si="711"/>
        <v>0</v>
      </c>
      <c r="CL2787" s="1"/>
    </row>
    <row r="2788" spans="1:90" ht="18" customHeight="1">
      <c r="A2788" s="1"/>
      <c r="B2788" s="1"/>
      <c r="C2788" s="314"/>
      <c r="D2788" s="287" t="str">
        <f t="shared" si="697"/>
        <v/>
      </c>
      <c r="E2788" s="449" t="str">
        <f t="shared" si="699"/>
        <v/>
      </c>
      <c r="F2788" s="450"/>
      <c r="G2788" s="451"/>
      <c r="H2788" s="452"/>
      <c r="I2788" s="453"/>
      <c r="J2788" s="453"/>
      <c r="K2788" s="453"/>
      <c r="L2788" s="453"/>
      <c r="M2788" s="454"/>
      <c r="N2788" s="455"/>
      <c r="O2788" s="456"/>
      <c r="P2788" s="456"/>
      <c r="Q2788" s="456"/>
      <c r="R2788" s="456"/>
      <c r="S2788" s="456"/>
      <c r="T2788" s="456"/>
      <c r="U2788" s="456"/>
      <c r="V2788" s="456"/>
      <c r="W2788" s="456"/>
      <c r="X2788" s="456"/>
      <c r="Y2788" s="456"/>
      <c r="Z2788" s="456"/>
      <c r="AA2788" s="456"/>
      <c r="AB2788" s="456"/>
      <c r="AC2788" s="456"/>
      <c r="AD2788" s="456"/>
      <c r="AE2788" s="457"/>
      <c r="AF2788" s="455"/>
      <c r="AG2788" s="456"/>
      <c r="AH2788" s="456"/>
      <c r="AI2788" s="456"/>
      <c r="AJ2788" s="456"/>
      <c r="AK2788" s="456"/>
      <c r="AL2788" s="456"/>
      <c r="AM2788" s="456"/>
      <c r="AN2788" s="457"/>
      <c r="AO2788" s="455"/>
      <c r="AP2788" s="456"/>
      <c r="AQ2788" s="456"/>
      <c r="AR2788" s="456"/>
      <c r="AS2788" s="456"/>
      <c r="AT2788" s="456"/>
      <c r="AU2788" s="456"/>
      <c r="AV2788" s="456"/>
      <c r="AW2788" s="456"/>
      <c r="AX2788" s="456"/>
      <c r="AY2788" s="456"/>
      <c r="AZ2788" s="456"/>
      <c r="BA2788" s="456"/>
      <c r="BB2788" s="456"/>
      <c r="BC2788" s="456"/>
      <c r="BD2788" s="456"/>
      <c r="BE2788" s="456"/>
      <c r="BF2788" s="456"/>
      <c r="BG2788" s="457"/>
      <c r="BH2788" s="458"/>
      <c r="BI2788" s="459"/>
      <c r="BJ2788" s="459"/>
      <c r="BK2788" s="459"/>
      <c r="BL2788" s="459"/>
      <c r="BM2788" s="460"/>
      <c r="BN2788" s="314"/>
      <c r="BO2788" s="314"/>
      <c r="BP2788" s="1"/>
      <c r="BQ2788" s="120">
        <f>IF($F$3="","",IF(N2788=$F$3,COUNTIF(BQ$23:BQ2787,"&gt;0")+1,0))</f>
        <v>0</v>
      </c>
      <c r="BR2788" s="1"/>
      <c r="BS2788" s="20" t="str">
        <f>IF($N2788="","",IF(VLOOKUP(VLOOKUP($N2788,IMPOSTAZIONI!$E$6:$I$13,5,FALSE),IMPOSTAZIONI!$B$25:$N$32,3,FALSE)=0,"",VLOOKUP(VLOOKUP($N2788,IMPOSTAZIONI!$E$6:$I$13,5,FALSE),IMPOSTAZIONI!$B$25:$N$32,3,FALSE)))</f>
        <v/>
      </c>
      <c r="BT2788" s="20" t="str">
        <f>IF($N2788="","",IF(VLOOKUP(VLOOKUP($N2788,IMPOSTAZIONI!$E$6:$I$13,5,FALSE),IMPOSTAZIONI!$B$25:$N$32,6,FALSE)=0,"",VLOOKUP(VLOOKUP($N2788,IMPOSTAZIONI!$E$6:$I$13,5,FALSE),IMPOSTAZIONI!$B$25:$N$32,6,FALSE)))</f>
        <v/>
      </c>
      <c r="BU2788" s="20" t="str">
        <f>IF($N2788="","",IF(VLOOKUP(VLOOKUP($N2788,IMPOSTAZIONI!$E$6:$I$13,5,FALSE),IMPOSTAZIONI!$B$25:$N$32,9,FALSE)=0,"",VLOOKUP(VLOOKUP($N2788,IMPOSTAZIONI!$E$6:$I$13,5,FALSE),IMPOSTAZIONI!$B$25:$N$32,9,FALSE)))</f>
        <v/>
      </c>
      <c r="BV2788" s="20" t="str">
        <f>IF($N2788="","",IF(VLOOKUP(VLOOKUP($N2788,IMPOSTAZIONI!$E$6:$I$13,5,FALSE),IMPOSTAZIONI!$B$25:$N$32,12,FALSE)=0,"",VLOOKUP(VLOOKUP($N2788,IMPOSTAZIONI!$E$6:$I$13,5,FALSE),IMPOSTAZIONI!$B$25:$N$32,12,FALSE)))</f>
        <v/>
      </c>
      <c r="BW2788" s="221" t="str">
        <f t="shared" si="700"/>
        <v/>
      </c>
      <c r="BX2788" s="221" t="str">
        <f t="shared" si="701"/>
        <v/>
      </c>
      <c r="BY2788" s="221">
        <f t="shared" si="702"/>
        <v>0</v>
      </c>
      <c r="BZ2788" s="231">
        <f t="shared" si="703"/>
        <v>0</v>
      </c>
      <c r="CA2788" s="246">
        <f t="shared" si="704"/>
        <v>0</v>
      </c>
      <c r="CB2788" s="246">
        <f t="shared" si="705"/>
        <v>0</v>
      </c>
      <c r="CC2788" s="246" t="str">
        <f t="shared" si="706"/>
        <v/>
      </c>
      <c r="CD2788" s="246">
        <f t="shared" si="707"/>
        <v>5</v>
      </c>
      <c r="CE2788" s="246">
        <f t="shared" si="708"/>
        <v>0</v>
      </c>
      <c r="CF2788" s="276">
        <f t="shared" si="709"/>
        <v>0</v>
      </c>
      <c r="CG2788" s="277">
        <f t="shared" si="709"/>
        <v>0</v>
      </c>
      <c r="CH2788" s="277">
        <f t="shared" si="709"/>
        <v>0</v>
      </c>
      <c r="CI2788" s="278">
        <f t="shared" si="698"/>
        <v>0</v>
      </c>
      <c r="CJ2788" s="280">
        <f t="shared" si="710"/>
        <v>0</v>
      </c>
      <c r="CK2788" s="232">
        <f t="shared" si="711"/>
        <v>0</v>
      </c>
      <c r="CL2788" s="1"/>
    </row>
    <row r="2789" spans="1:90" ht="18" customHeight="1">
      <c r="A2789" s="1"/>
      <c r="B2789" s="1"/>
      <c r="C2789" s="314"/>
      <c r="D2789" s="287" t="str">
        <f t="shared" si="697"/>
        <v/>
      </c>
      <c r="E2789" s="449" t="str">
        <f t="shared" si="699"/>
        <v/>
      </c>
      <c r="F2789" s="450"/>
      <c r="G2789" s="451"/>
      <c r="H2789" s="452"/>
      <c r="I2789" s="453"/>
      <c r="J2789" s="453"/>
      <c r="K2789" s="453"/>
      <c r="L2789" s="453"/>
      <c r="M2789" s="454"/>
      <c r="N2789" s="455"/>
      <c r="O2789" s="456"/>
      <c r="P2789" s="456"/>
      <c r="Q2789" s="456"/>
      <c r="R2789" s="456"/>
      <c r="S2789" s="456"/>
      <c r="T2789" s="456"/>
      <c r="U2789" s="456"/>
      <c r="V2789" s="456"/>
      <c r="W2789" s="456"/>
      <c r="X2789" s="456"/>
      <c r="Y2789" s="456"/>
      <c r="Z2789" s="456"/>
      <c r="AA2789" s="456"/>
      <c r="AB2789" s="456"/>
      <c r="AC2789" s="456"/>
      <c r="AD2789" s="456"/>
      <c r="AE2789" s="457"/>
      <c r="AF2789" s="455"/>
      <c r="AG2789" s="456"/>
      <c r="AH2789" s="456"/>
      <c r="AI2789" s="456"/>
      <c r="AJ2789" s="456"/>
      <c r="AK2789" s="456"/>
      <c r="AL2789" s="456"/>
      <c r="AM2789" s="456"/>
      <c r="AN2789" s="457"/>
      <c r="AO2789" s="455"/>
      <c r="AP2789" s="456"/>
      <c r="AQ2789" s="456"/>
      <c r="AR2789" s="456"/>
      <c r="AS2789" s="456"/>
      <c r="AT2789" s="456"/>
      <c r="AU2789" s="456"/>
      <c r="AV2789" s="456"/>
      <c r="AW2789" s="456"/>
      <c r="AX2789" s="456"/>
      <c r="AY2789" s="456"/>
      <c r="AZ2789" s="456"/>
      <c r="BA2789" s="456"/>
      <c r="BB2789" s="456"/>
      <c r="BC2789" s="456"/>
      <c r="BD2789" s="456"/>
      <c r="BE2789" s="456"/>
      <c r="BF2789" s="456"/>
      <c r="BG2789" s="457"/>
      <c r="BH2789" s="458"/>
      <c r="BI2789" s="459"/>
      <c r="BJ2789" s="459"/>
      <c r="BK2789" s="459"/>
      <c r="BL2789" s="459"/>
      <c r="BM2789" s="460"/>
      <c r="BN2789" s="314"/>
      <c r="BO2789" s="314"/>
      <c r="BP2789" s="1"/>
      <c r="BQ2789" s="120">
        <f>IF($F$3="","",IF(N2789=$F$3,COUNTIF(BQ$23:BQ2788,"&gt;0")+1,0))</f>
        <v>0</v>
      </c>
      <c r="BR2789" s="1"/>
      <c r="BS2789" s="20" t="str">
        <f>IF($N2789="","",IF(VLOOKUP(VLOOKUP($N2789,IMPOSTAZIONI!$E$6:$I$13,5,FALSE),IMPOSTAZIONI!$B$25:$N$32,3,FALSE)=0,"",VLOOKUP(VLOOKUP($N2789,IMPOSTAZIONI!$E$6:$I$13,5,FALSE),IMPOSTAZIONI!$B$25:$N$32,3,FALSE)))</f>
        <v/>
      </c>
      <c r="BT2789" s="20" t="str">
        <f>IF($N2789="","",IF(VLOOKUP(VLOOKUP($N2789,IMPOSTAZIONI!$E$6:$I$13,5,FALSE),IMPOSTAZIONI!$B$25:$N$32,6,FALSE)=0,"",VLOOKUP(VLOOKUP($N2789,IMPOSTAZIONI!$E$6:$I$13,5,FALSE),IMPOSTAZIONI!$B$25:$N$32,6,FALSE)))</f>
        <v/>
      </c>
      <c r="BU2789" s="20" t="str">
        <f>IF($N2789="","",IF(VLOOKUP(VLOOKUP($N2789,IMPOSTAZIONI!$E$6:$I$13,5,FALSE),IMPOSTAZIONI!$B$25:$N$32,9,FALSE)=0,"",VLOOKUP(VLOOKUP($N2789,IMPOSTAZIONI!$E$6:$I$13,5,FALSE),IMPOSTAZIONI!$B$25:$N$32,9,FALSE)))</f>
        <v/>
      </c>
      <c r="BV2789" s="20" t="str">
        <f>IF($N2789="","",IF(VLOOKUP(VLOOKUP($N2789,IMPOSTAZIONI!$E$6:$I$13,5,FALSE),IMPOSTAZIONI!$B$25:$N$32,12,FALSE)=0,"",VLOOKUP(VLOOKUP($N2789,IMPOSTAZIONI!$E$6:$I$13,5,FALSE),IMPOSTAZIONI!$B$25:$N$32,12,FALSE)))</f>
        <v/>
      </c>
      <c r="BW2789" s="221" t="str">
        <f t="shared" si="700"/>
        <v/>
      </c>
      <c r="BX2789" s="221" t="str">
        <f t="shared" si="701"/>
        <v/>
      </c>
      <c r="BY2789" s="221">
        <f t="shared" si="702"/>
        <v>0</v>
      </c>
      <c r="BZ2789" s="231">
        <f t="shared" si="703"/>
        <v>0</v>
      </c>
      <c r="CA2789" s="246">
        <f t="shared" si="704"/>
        <v>0</v>
      </c>
      <c r="CB2789" s="246">
        <f t="shared" si="705"/>
        <v>0</v>
      </c>
      <c r="CC2789" s="246" t="str">
        <f t="shared" si="706"/>
        <v/>
      </c>
      <c r="CD2789" s="246">
        <f t="shared" si="707"/>
        <v>5</v>
      </c>
      <c r="CE2789" s="246">
        <f t="shared" si="708"/>
        <v>0</v>
      </c>
      <c r="CF2789" s="276">
        <f t="shared" si="709"/>
        <v>0</v>
      </c>
      <c r="CG2789" s="277">
        <f t="shared" si="709"/>
        <v>0</v>
      </c>
      <c r="CH2789" s="277">
        <f t="shared" si="709"/>
        <v>0</v>
      </c>
      <c r="CI2789" s="278">
        <f t="shared" si="698"/>
        <v>0</v>
      </c>
      <c r="CJ2789" s="280">
        <f t="shared" si="710"/>
        <v>0</v>
      </c>
      <c r="CK2789" s="232">
        <f t="shared" si="711"/>
        <v>0</v>
      </c>
      <c r="CL2789" s="1"/>
    </row>
    <row r="2790" spans="1:90" ht="18" customHeight="1">
      <c r="A2790" s="1"/>
      <c r="B2790" s="1"/>
      <c r="C2790" s="314"/>
      <c r="D2790" s="287" t="str">
        <f t="shared" si="697"/>
        <v/>
      </c>
      <c r="E2790" s="449" t="str">
        <f t="shared" si="699"/>
        <v/>
      </c>
      <c r="F2790" s="450"/>
      <c r="G2790" s="451"/>
      <c r="H2790" s="452"/>
      <c r="I2790" s="453"/>
      <c r="J2790" s="453"/>
      <c r="K2790" s="453"/>
      <c r="L2790" s="453"/>
      <c r="M2790" s="454"/>
      <c r="N2790" s="455"/>
      <c r="O2790" s="456"/>
      <c r="P2790" s="456"/>
      <c r="Q2790" s="456"/>
      <c r="R2790" s="456"/>
      <c r="S2790" s="456"/>
      <c r="T2790" s="456"/>
      <c r="U2790" s="456"/>
      <c r="V2790" s="456"/>
      <c r="W2790" s="456"/>
      <c r="X2790" s="456"/>
      <c r="Y2790" s="456"/>
      <c r="Z2790" s="456"/>
      <c r="AA2790" s="456"/>
      <c r="AB2790" s="456"/>
      <c r="AC2790" s="456"/>
      <c r="AD2790" s="456"/>
      <c r="AE2790" s="457"/>
      <c r="AF2790" s="455"/>
      <c r="AG2790" s="456"/>
      <c r="AH2790" s="456"/>
      <c r="AI2790" s="456"/>
      <c r="AJ2790" s="456"/>
      <c r="AK2790" s="456"/>
      <c r="AL2790" s="456"/>
      <c r="AM2790" s="456"/>
      <c r="AN2790" s="457"/>
      <c r="AO2790" s="455"/>
      <c r="AP2790" s="456"/>
      <c r="AQ2790" s="456"/>
      <c r="AR2790" s="456"/>
      <c r="AS2790" s="456"/>
      <c r="AT2790" s="456"/>
      <c r="AU2790" s="456"/>
      <c r="AV2790" s="456"/>
      <c r="AW2790" s="456"/>
      <c r="AX2790" s="456"/>
      <c r="AY2790" s="456"/>
      <c r="AZ2790" s="456"/>
      <c r="BA2790" s="456"/>
      <c r="BB2790" s="456"/>
      <c r="BC2790" s="456"/>
      <c r="BD2790" s="456"/>
      <c r="BE2790" s="456"/>
      <c r="BF2790" s="456"/>
      <c r="BG2790" s="457"/>
      <c r="BH2790" s="458"/>
      <c r="BI2790" s="459"/>
      <c r="BJ2790" s="459"/>
      <c r="BK2790" s="459"/>
      <c r="BL2790" s="459"/>
      <c r="BM2790" s="460"/>
      <c r="BN2790" s="314"/>
      <c r="BO2790" s="314"/>
      <c r="BP2790" s="1"/>
      <c r="BQ2790" s="120">
        <f>IF($F$3="","",IF(N2790=$F$3,COUNTIF(BQ$23:BQ2789,"&gt;0")+1,0))</f>
        <v>0</v>
      </c>
      <c r="BR2790" s="1"/>
      <c r="BS2790" s="20" t="str">
        <f>IF($N2790="","",IF(VLOOKUP(VLOOKUP($N2790,IMPOSTAZIONI!$E$6:$I$13,5,FALSE),IMPOSTAZIONI!$B$25:$N$32,3,FALSE)=0,"",VLOOKUP(VLOOKUP($N2790,IMPOSTAZIONI!$E$6:$I$13,5,FALSE),IMPOSTAZIONI!$B$25:$N$32,3,FALSE)))</f>
        <v/>
      </c>
      <c r="BT2790" s="20" t="str">
        <f>IF($N2790="","",IF(VLOOKUP(VLOOKUP($N2790,IMPOSTAZIONI!$E$6:$I$13,5,FALSE),IMPOSTAZIONI!$B$25:$N$32,6,FALSE)=0,"",VLOOKUP(VLOOKUP($N2790,IMPOSTAZIONI!$E$6:$I$13,5,FALSE),IMPOSTAZIONI!$B$25:$N$32,6,FALSE)))</f>
        <v/>
      </c>
      <c r="BU2790" s="20" t="str">
        <f>IF($N2790="","",IF(VLOOKUP(VLOOKUP($N2790,IMPOSTAZIONI!$E$6:$I$13,5,FALSE),IMPOSTAZIONI!$B$25:$N$32,9,FALSE)=0,"",VLOOKUP(VLOOKUP($N2790,IMPOSTAZIONI!$E$6:$I$13,5,FALSE),IMPOSTAZIONI!$B$25:$N$32,9,FALSE)))</f>
        <v/>
      </c>
      <c r="BV2790" s="20" t="str">
        <f>IF($N2790="","",IF(VLOOKUP(VLOOKUP($N2790,IMPOSTAZIONI!$E$6:$I$13,5,FALSE),IMPOSTAZIONI!$B$25:$N$32,12,FALSE)=0,"",VLOOKUP(VLOOKUP($N2790,IMPOSTAZIONI!$E$6:$I$13,5,FALSE),IMPOSTAZIONI!$B$25:$N$32,12,FALSE)))</f>
        <v/>
      </c>
      <c r="BW2790" s="221" t="str">
        <f t="shared" si="700"/>
        <v/>
      </c>
      <c r="BX2790" s="221" t="str">
        <f t="shared" si="701"/>
        <v/>
      </c>
      <c r="BY2790" s="221">
        <f t="shared" si="702"/>
        <v>0</v>
      </c>
      <c r="BZ2790" s="231">
        <f t="shared" si="703"/>
        <v>0</v>
      </c>
      <c r="CA2790" s="246">
        <f t="shared" si="704"/>
        <v>0</v>
      </c>
      <c r="CB2790" s="246">
        <f t="shared" si="705"/>
        <v>0</v>
      </c>
      <c r="CC2790" s="246" t="str">
        <f t="shared" si="706"/>
        <v/>
      </c>
      <c r="CD2790" s="246">
        <f t="shared" si="707"/>
        <v>5</v>
      </c>
      <c r="CE2790" s="246">
        <f t="shared" si="708"/>
        <v>0</v>
      </c>
      <c r="CF2790" s="276">
        <f t="shared" si="709"/>
        <v>0</v>
      </c>
      <c r="CG2790" s="277">
        <f t="shared" si="709"/>
        <v>0</v>
      </c>
      <c r="CH2790" s="277">
        <f t="shared" si="709"/>
        <v>0</v>
      </c>
      <c r="CI2790" s="278">
        <f t="shared" si="698"/>
        <v>0</v>
      </c>
      <c r="CJ2790" s="280">
        <f t="shared" si="710"/>
        <v>0</v>
      </c>
      <c r="CK2790" s="232">
        <f t="shared" si="711"/>
        <v>0</v>
      </c>
      <c r="CL2790" s="1"/>
    </row>
    <row r="2791" spans="1:90" ht="18" customHeight="1">
      <c r="A2791" s="1"/>
      <c r="B2791" s="1"/>
      <c r="C2791" s="314"/>
      <c r="D2791" s="287" t="str">
        <f t="shared" si="697"/>
        <v/>
      </c>
      <c r="E2791" s="449" t="str">
        <f t="shared" si="699"/>
        <v/>
      </c>
      <c r="F2791" s="450"/>
      <c r="G2791" s="451"/>
      <c r="H2791" s="452"/>
      <c r="I2791" s="453"/>
      <c r="J2791" s="453"/>
      <c r="K2791" s="453"/>
      <c r="L2791" s="453"/>
      <c r="M2791" s="454"/>
      <c r="N2791" s="455"/>
      <c r="O2791" s="456"/>
      <c r="P2791" s="456"/>
      <c r="Q2791" s="456"/>
      <c r="R2791" s="456"/>
      <c r="S2791" s="456"/>
      <c r="T2791" s="456"/>
      <c r="U2791" s="456"/>
      <c r="V2791" s="456"/>
      <c r="W2791" s="456"/>
      <c r="X2791" s="456"/>
      <c r="Y2791" s="456"/>
      <c r="Z2791" s="456"/>
      <c r="AA2791" s="456"/>
      <c r="AB2791" s="456"/>
      <c r="AC2791" s="456"/>
      <c r="AD2791" s="456"/>
      <c r="AE2791" s="457"/>
      <c r="AF2791" s="455"/>
      <c r="AG2791" s="456"/>
      <c r="AH2791" s="456"/>
      <c r="AI2791" s="456"/>
      <c r="AJ2791" s="456"/>
      <c r="AK2791" s="456"/>
      <c r="AL2791" s="456"/>
      <c r="AM2791" s="456"/>
      <c r="AN2791" s="457"/>
      <c r="AO2791" s="455"/>
      <c r="AP2791" s="456"/>
      <c r="AQ2791" s="456"/>
      <c r="AR2791" s="456"/>
      <c r="AS2791" s="456"/>
      <c r="AT2791" s="456"/>
      <c r="AU2791" s="456"/>
      <c r="AV2791" s="456"/>
      <c r="AW2791" s="456"/>
      <c r="AX2791" s="456"/>
      <c r="AY2791" s="456"/>
      <c r="AZ2791" s="456"/>
      <c r="BA2791" s="456"/>
      <c r="BB2791" s="456"/>
      <c r="BC2791" s="456"/>
      <c r="BD2791" s="456"/>
      <c r="BE2791" s="456"/>
      <c r="BF2791" s="456"/>
      <c r="BG2791" s="457"/>
      <c r="BH2791" s="458"/>
      <c r="BI2791" s="459"/>
      <c r="BJ2791" s="459"/>
      <c r="BK2791" s="459"/>
      <c r="BL2791" s="459"/>
      <c r="BM2791" s="460"/>
      <c r="BN2791" s="314"/>
      <c r="BO2791" s="314"/>
      <c r="BP2791" s="1"/>
      <c r="BQ2791" s="120">
        <f>IF($F$3="","",IF(N2791=$F$3,COUNTIF(BQ$23:BQ2790,"&gt;0")+1,0))</f>
        <v>0</v>
      </c>
      <c r="BR2791" s="1"/>
      <c r="BS2791" s="20" t="str">
        <f>IF($N2791="","",IF(VLOOKUP(VLOOKUP($N2791,IMPOSTAZIONI!$E$6:$I$13,5,FALSE),IMPOSTAZIONI!$B$25:$N$32,3,FALSE)=0,"",VLOOKUP(VLOOKUP($N2791,IMPOSTAZIONI!$E$6:$I$13,5,FALSE),IMPOSTAZIONI!$B$25:$N$32,3,FALSE)))</f>
        <v/>
      </c>
      <c r="BT2791" s="20" t="str">
        <f>IF($N2791="","",IF(VLOOKUP(VLOOKUP($N2791,IMPOSTAZIONI!$E$6:$I$13,5,FALSE),IMPOSTAZIONI!$B$25:$N$32,6,FALSE)=0,"",VLOOKUP(VLOOKUP($N2791,IMPOSTAZIONI!$E$6:$I$13,5,FALSE),IMPOSTAZIONI!$B$25:$N$32,6,FALSE)))</f>
        <v/>
      </c>
      <c r="BU2791" s="20" t="str">
        <f>IF($N2791="","",IF(VLOOKUP(VLOOKUP($N2791,IMPOSTAZIONI!$E$6:$I$13,5,FALSE),IMPOSTAZIONI!$B$25:$N$32,9,FALSE)=0,"",VLOOKUP(VLOOKUP($N2791,IMPOSTAZIONI!$E$6:$I$13,5,FALSE),IMPOSTAZIONI!$B$25:$N$32,9,FALSE)))</f>
        <v/>
      </c>
      <c r="BV2791" s="20" t="str">
        <f>IF($N2791="","",IF(VLOOKUP(VLOOKUP($N2791,IMPOSTAZIONI!$E$6:$I$13,5,FALSE),IMPOSTAZIONI!$B$25:$N$32,12,FALSE)=0,"",VLOOKUP(VLOOKUP($N2791,IMPOSTAZIONI!$E$6:$I$13,5,FALSE),IMPOSTAZIONI!$B$25:$N$32,12,FALSE)))</f>
        <v/>
      </c>
      <c r="BW2791" s="221" t="str">
        <f t="shared" si="700"/>
        <v/>
      </c>
      <c r="BX2791" s="221" t="str">
        <f t="shared" si="701"/>
        <v/>
      </c>
      <c r="BY2791" s="221">
        <f t="shared" si="702"/>
        <v>0</v>
      </c>
      <c r="BZ2791" s="231">
        <f t="shared" si="703"/>
        <v>0</v>
      </c>
      <c r="CA2791" s="246">
        <f t="shared" si="704"/>
        <v>0</v>
      </c>
      <c r="CB2791" s="246">
        <f t="shared" si="705"/>
        <v>0</v>
      </c>
      <c r="CC2791" s="246" t="str">
        <f t="shared" si="706"/>
        <v/>
      </c>
      <c r="CD2791" s="246">
        <f t="shared" si="707"/>
        <v>5</v>
      </c>
      <c r="CE2791" s="246">
        <f t="shared" si="708"/>
        <v>0</v>
      </c>
      <c r="CF2791" s="276">
        <f t="shared" si="709"/>
        <v>0</v>
      </c>
      <c r="CG2791" s="277">
        <f t="shared" si="709"/>
        <v>0</v>
      </c>
      <c r="CH2791" s="277">
        <f t="shared" si="709"/>
        <v>0</v>
      </c>
      <c r="CI2791" s="278">
        <f t="shared" si="698"/>
        <v>0</v>
      </c>
      <c r="CJ2791" s="280">
        <f t="shared" si="710"/>
        <v>0</v>
      </c>
      <c r="CK2791" s="232">
        <f t="shared" si="711"/>
        <v>0</v>
      </c>
      <c r="CL2791" s="1"/>
    </row>
    <row r="2792" spans="1:90" ht="18" customHeight="1">
      <c r="A2792" s="1"/>
      <c r="B2792" s="1"/>
      <c r="C2792" s="314"/>
      <c r="D2792" s="287" t="str">
        <f t="shared" si="697"/>
        <v/>
      </c>
      <c r="E2792" s="449" t="str">
        <f t="shared" si="699"/>
        <v/>
      </c>
      <c r="F2792" s="450"/>
      <c r="G2792" s="451"/>
      <c r="H2792" s="452"/>
      <c r="I2792" s="453"/>
      <c r="J2792" s="453"/>
      <c r="K2792" s="453"/>
      <c r="L2792" s="453"/>
      <c r="M2792" s="454"/>
      <c r="N2792" s="455"/>
      <c r="O2792" s="456"/>
      <c r="P2792" s="456"/>
      <c r="Q2792" s="456"/>
      <c r="R2792" s="456"/>
      <c r="S2792" s="456"/>
      <c r="T2792" s="456"/>
      <c r="U2792" s="456"/>
      <c r="V2792" s="456"/>
      <c r="W2792" s="456"/>
      <c r="X2792" s="456"/>
      <c r="Y2792" s="456"/>
      <c r="Z2792" s="456"/>
      <c r="AA2792" s="456"/>
      <c r="AB2792" s="456"/>
      <c r="AC2792" s="456"/>
      <c r="AD2792" s="456"/>
      <c r="AE2792" s="457"/>
      <c r="AF2792" s="455"/>
      <c r="AG2792" s="456"/>
      <c r="AH2792" s="456"/>
      <c r="AI2792" s="456"/>
      <c r="AJ2792" s="456"/>
      <c r="AK2792" s="456"/>
      <c r="AL2792" s="456"/>
      <c r="AM2792" s="456"/>
      <c r="AN2792" s="457"/>
      <c r="AO2792" s="455"/>
      <c r="AP2792" s="456"/>
      <c r="AQ2792" s="456"/>
      <c r="AR2792" s="456"/>
      <c r="AS2792" s="456"/>
      <c r="AT2792" s="456"/>
      <c r="AU2792" s="456"/>
      <c r="AV2792" s="456"/>
      <c r="AW2792" s="456"/>
      <c r="AX2792" s="456"/>
      <c r="AY2792" s="456"/>
      <c r="AZ2792" s="456"/>
      <c r="BA2792" s="456"/>
      <c r="BB2792" s="456"/>
      <c r="BC2792" s="456"/>
      <c r="BD2792" s="456"/>
      <c r="BE2792" s="456"/>
      <c r="BF2792" s="456"/>
      <c r="BG2792" s="457"/>
      <c r="BH2792" s="458"/>
      <c r="BI2792" s="459"/>
      <c r="BJ2792" s="459"/>
      <c r="BK2792" s="459"/>
      <c r="BL2792" s="459"/>
      <c r="BM2792" s="460"/>
      <c r="BN2792" s="314"/>
      <c r="BO2792" s="314"/>
      <c r="BP2792" s="1"/>
      <c r="BQ2792" s="120">
        <f>IF($F$3="","",IF(N2792=$F$3,COUNTIF(BQ$23:BQ2791,"&gt;0")+1,0))</f>
        <v>0</v>
      </c>
      <c r="BR2792" s="1"/>
      <c r="BS2792" s="20" t="str">
        <f>IF($N2792="","",IF(VLOOKUP(VLOOKUP($N2792,IMPOSTAZIONI!$E$6:$I$13,5,FALSE),IMPOSTAZIONI!$B$25:$N$32,3,FALSE)=0,"",VLOOKUP(VLOOKUP($N2792,IMPOSTAZIONI!$E$6:$I$13,5,FALSE),IMPOSTAZIONI!$B$25:$N$32,3,FALSE)))</f>
        <v/>
      </c>
      <c r="BT2792" s="20" t="str">
        <f>IF($N2792="","",IF(VLOOKUP(VLOOKUP($N2792,IMPOSTAZIONI!$E$6:$I$13,5,FALSE),IMPOSTAZIONI!$B$25:$N$32,6,FALSE)=0,"",VLOOKUP(VLOOKUP($N2792,IMPOSTAZIONI!$E$6:$I$13,5,FALSE),IMPOSTAZIONI!$B$25:$N$32,6,FALSE)))</f>
        <v/>
      </c>
      <c r="BU2792" s="20" t="str">
        <f>IF($N2792="","",IF(VLOOKUP(VLOOKUP($N2792,IMPOSTAZIONI!$E$6:$I$13,5,FALSE),IMPOSTAZIONI!$B$25:$N$32,9,FALSE)=0,"",VLOOKUP(VLOOKUP($N2792,IMPOSTAZIONI!$E$6:$I$13,5,FALSE),IMPOSTAZIONI!$B$25:$N$32,9,FALSE)))</f>
        <v/>
      </c>
      <c r="BV2792" s="20" t="str">
        <f>IF($N2792="","",IF(VLOOKUP(VLOOKUP($N2792,IMPOSTAZIONI!$E$6:$I$13,5,FALSE),IMPOSTAZIONI!$B$25:$N$32,12,FALSE)=0,"",VLOOKUP(VLOOKUP($N2792,IMPOSTAZIONI!$E$6:$I$13,5,FALSE),IMPOSTAZIONI!$B$25:$N$32,12,FALSE)))</f>
        <v/>
      </c>
      <c r="BW2792" s="221" t="str">
        <f t="shared" si="700"/>
        <v/>
      </c>
      <c r="BX2792" s="221" t="str">
        <f t="shared" si="701"/>
        <v/>
      </c>
      <c r="BY2792" s="221">
        <f t="shared" si="702"/>
        <v>0</v>
      </c>
      <c r="BZ2792" s="231">
        <f t="shared" si="703"/>
        <v>0</v>
      </c>
      <c r="CA2792" s="246">
        <f t="shared" si="704"/>
        <v>0</v>
      </c>
      <c r="CB2792" s="246">
        <f t="shared" si="705"/>
        <v>0</v>
      </c>
      <c r="CC2792" s="246" t="str">
        <f t="shared" si="706"/>
        <v/>
      </c>
      <c r="CD2792" s="246">
        <f t="shared" si="707"/>
        <v>5</v>
      </c>
      <c r="CE2792" s="246">
        <f t="shared" si="708"/>
        <v>0</v>
      </c>
      <c r="CF2792" s="276">
        <f t="shared" si="709"/>
        <v>0</v>
      </c>
      <c r="CG2792" s="277">
        <f t="shared" si="709"/>
        <v>0</v>
      </c>
      <c r="CH2792" s="277">
        <f t="shared" si="709"/>
        <v>0</v>
      </c>
      <c r="CI2792" s="278">
        <f t="shared" si="698"/>
        <v>0</v>
      </c>
      <c r="CJ2792" s="280">
        <f t="shared" si="710"/>
        <v>0</v>
      </c>
      <c r="CK2792" s="232">
        <f t="shared" si="711"/>
        <v>0</v>
      </c>
      <c r="CL2792" s="1"/>
    </row>
    <row r="2793" spans="1:90" ht="18" customHeight="1">
      <c r="A2793" s="1"/>
      <c r="B2793" s="1"/>
      <c r="C2793" s="314"/>
      <c r="D2793" s="287" t="str">
        <f t="shared" si="697"/>
        <v/>
      </c>
      <c r="E2793" s="449" t="str">
        <f t="shared" si="699"/>
        <v/>
      </c>
      <c r="F2793" s="450"/>
      <c r="G2793" s="451"/>
      <c r="H2793" s="452"/>
      <c r="I2793" s="453"/>
      <c r="J2793" s="453"/>
      <c r="K2793" s="453"/>
      <c r="L2793" s="453"/>
      <c r="M2793" s="454"/>
      <c r="N2793" s="455"/>
      <c r="O2793" s="456"/>
      <c r="P2793" s="456"/>
      <c r="Q2793" s="456"/>
      <c r="R2793" s="456"/>
      <c r="S2793" s="456"/>
      <c r="T2793" s="456"/>
      <c r="U2793" s="456"/>
      <c r="V2793" s="456"/>
      <c r="W2793" s="456"/>
      <c r="X2793" s="456"/>
      <c r="Y2793" s="456"/>
      <c r="Z2793" s="456"/>
      <c r="AA2793" s="456"/>
      <c r="AB2793" s="456"/>
      <c r="AC2793" s="456"/>
      <c r="AD2793" s="456"/>
      <c r="AE2793" s="457"/>
      <c r="AF2793" s="455"/>
      <c r="AG2793" s="456"/>
      <c r="AH2793" s="456"/>
      <c r="AI2793" s="456"/>
      <c r="AJ2793" s="456"/>
      <c r="AK2793" s="456"/>
      <c r="AL2793" s="456"/>
      <c r="AM2793" s="456"/>
      <c r="AN2793" s="457"/>
      <c r="AO2793" s="455"/>
      <c r="AP2793" s="456"/>
      <c r="AQ2793" s="456"/>
      <c r="AR2793" s="456"/>
      <c r="AS2793" s="456"/>
      <c r="AT2793" s="456"/>
      <c r="AU2793" s="456"/>
      <c r="AV2793" s="456"/>
      <c r="AW2793" s="456"/>
      <c r="AX2793" s="456"/>
      <c r="AY2793" s="456"/>
      <c r="AZ2793" s="456"/>
      <c r="BA2793" s="456"/>
      <c r="BB2793" s="456"/>
      <c r="BC2793" s="456"/>
      <c r="BD2793" s="456"/>
      <c r="BE2793" s="456"/>
      <c r="BF2793" s="456"/>
      <c r="BG2793" s="457"/>
      <c r="BH2793" s="458"/>
      <c r="BI2793" s="459"/>
      <c r="BJ2793" s="459"/>
      <c r="BK2793" s="459"/>
      <c r="BL2793" s="459"/>
      <c r="BM2793" s="460"/>
      <c r="BN2793" s="314"/>
      <c r="BO2793" s="314"/>
      <c r="BP2793" s="1"/>
      <c r="BQ2793" s="120">
        <f>IF($F$3="","",IF(N2793=$F$3,COUNTIF(BQ$23:BQ2792,"&gt;0")+1,0))</f>
        <v>0</v>
      </c>
      <c r="BR2793" s="1"/>
      <c r="BS2793" s="20" t="str">
        <f>IF($N2793="","",IF(VLOOKUP(VLOOKUP($N2793,IMPOSTAZIONI!$E$6:$I$13,5,FALSE),IMPOSTAZIONI!$B$25:$N$32,3,FALSE)=0,"",VLOOKUP(VLOOKUP($N2793,IMPOSTAZIONI!$E$6:$I$13,5,FALSE),IMPOSTAZIONI!$B$25:$N$32,3,FALSE)))</f>
        <v/>
      </c>
      <c r="BT2793" s="20" t="str">
        <f>IF($N2793="","",IF(VLOOKUP(VLOOKUP($N2793,IMPOSTAZIONI!$E$6:$I$13,5,FALSE),IMPOSTAZIONI!$B$25:$N$32,6,FALSE)=0,"",VLOOKUP(VLOOKUP($N2793,IMPOSTAZIONI!$E$6:$I$13,5,FALSE),IMPOSTAZIONI!$B$25:$N$32,6,FALSE)))</f>
        <v/>
      </c>
      <c r="BU2793" s="20" t="str">
        <f>IF($N2793="","",IF(VLOOKUP(VLOOKUP($N2793,IMPOSTAZIONI!$E$6:$I$13,5,FALSE),IMPOSTAZIONI!$B$25:$N$32,9,FALSE)=0,"",VLOOKUP(VLOOKUP($N2793,IMPOSTAZIONI!$E$6:$I$13,5,FALSE),IMPOSTAZIONI!$B$25:$N$32,9,FALSE)))</f>
        <v/>
      </c>
      <c r="BV2793" s="20" t="str">
        <f>IF($N2793="","",IF(VLOOKUP(VLOOKUP($N2793,IMPOSTAZIONI!$E$6:$I$13,5,FALSE),IMPOSTAZIONI!$B$25:$N$32,12,FALSE)=0,"",VLOOKUP(VLOOKUP($N2793,IMPOSTAZIONI!$E$6:$I$13,5,FALSE),IMPOSTAZIONI!$B$25:$N$32,12,FALSE)))</f>
        <v/>
      </c>
      <c r="BW2793" s="221" t="str">
        <f t="shared" si="700"/>
        <v/>
      </c>
      <c r="BX2793" s="221" t="str">
        <f t="shared" si="701"/>
        <v/>
      </c>
      <c r="BY2793" s="221">
        <f t="shared" si="702"/>
        <v>0</v>
      </c>
      <c r="BZ2793" s="231">
        <f t="shared" si="703"/>
        <v>0</v>
      </c>
      <c r="CA2793" s="246">
        <f t="shared" si="704"/>
        <v>0</v>
      </c>
      <c r="CB2793" s="246">
        <f t="shared" si="705"/>
        <v>0</v>
      </c>
      <c r="CC2793" s="246" t="str">
        <f t="shared" si="706"/>
        <v/>
      </c>
      <c r="CD2793" s="246">
        <f t="shared" si="707"/>
        <v>5</v>
      </c>
      <c r="CE2793" s="246">
        <f t="shared" si="708"/>
        <v>0</v>
      </c>
      <c r="CF2793" s="276">
        <f t="shared" si="709"/>
        <v>0</v>
      </c>
      <c r="CG2793" s="277">
        <f t="shared" si="709"/>
        <v>0</v>
      </c>
      <c r="CH2793" s="277">
        <f t="shared" si="709"/>
        <v>0</v>
      </c>
      <c r="CI2793" s="278">
        <f t="shared" si="698"/>
        <v>0</v>
      </c>
      <c r="CJ2793" s="280">
        <f t="shared" si="710"/>
        <v>0</v>
      </c>
      <c r="CK2793" s="232">
        <f t="shared" si="711"/>
        <v>0</v>
      </c>
      <c r="CL2793" s="1"/>
    </row>
    <row r="2794" spans="1:90" ht="18" customHeight="1">
      <c r="A2794" s="1"/>
      <c r="B2794" s="1"/>
      <c r="C2794" s="314"/>
      <c r="D2794" s="287" t="str">
        <f t="shared" si="697"/>
        <v/>
      </c>
      <c r="E2794" s="449" t="str">
        <f t="shared" si="699"/>
        <v/>
      </c>
      <c r="F2794" s="450"/>
      <c r="G2794" s="451"/>
      <c r="H2794" s="452"/>
      <c r="I2794" s="453"/>
      <c r="J2794" s="453"/>
      <c r="K2794" s="453"/>
      <c r="L2794" s="453"/>
      <c r="M2794" s="454"/>
      <c r="N2794" s="455"/>
      <c r="O2794" s="456"/>
      <c r="P2794" s="456"/>
      <c r="Q2794" s="456"/>
      <c r="R2794" s="456"/>
      <c r="S2794" s="456"/>
      <c r="T2794" s="456"/>
      <c r="U2794" s="456"/>
      <c r="V2794" s="456"/>
      <c r="W2794" s="456"/>
      <c r="X2794" s="456"/>
      <c r="Y2794" s="456"/>
      <c r="Z2794" s="456"/>
      <c r="AA2794" s="456"/>
      <c r="AB2794" s="456"/>
      <c r="AC2794" s="456"/>
      <c r="AD2794" s="456"/>
      <c r="AE2794" s="457"/>
      <c r="AF2794" s="455"/>
      <c r="AG2794" s="456"/>
      <c r="AH2794" s="456"/>
      <c r="AI2794" s="456"/>
      <c r="AJ2794" s="456"/>
      <c r="AK2794" s="456"/>
      <c r="AL2794" s="456"/>
      <c r="AM2794" s="456"/>
      <c r="AN2794" s="457"/>
      <c r="AO2794" s="455"/>
      <c r="AP2794" s="456"/>
      <c r="AQ2794" s="456"/>
      <c r="AR2794" s="456"/>
      <c r="AS2794" s="456"/>
      <c r="AT2794" s="456"/>
      <c r="AU2794" s="456"/>
      <c r="AV2794" s="456"/>
      <c r="AW2794" s="456"/>
      <c r="AX2794" s="456"/>
      <c r="AY2794" s="456"/>
      <c r="AZ2794" s="456"/>
      <c r="BA2794" s="456"/>
      <c r="BB2794" s="456"/>
      <c r="BC2794" s="456"/>
      <c r="BD2794" s="456"/>
      <c r="BE2794" s="456"/>
      <c r="BF2794" s="456"/>
      <c r="BG2794" s="457"/>
      <c r="BH2794" s="458"/>
      <c r="BI2794" s="459"/>
      <c r="BJ2794" s="459"/>
      <c r="BK2794" s="459"/>
      <c r="BL2794" s="459"/>
      <c r="BM2794" s="460"/>
      <c r="BN2794" s="314"/>
      <c r="BO2794" s="314"/>
      <c r="BP2794" s="1"/>
      <c r="BQ2794" s="120">
        <f>IF($F$3="","",IF(N2794=$F$3,COUNTIF(BQ$23:BQ2793,"&gt;0")+1,0))</f>
        <v>0</v>
      </c>
      <c r="BR2794" s="1"/>
      <c r="BS2794" s="20" t="str">
        <f>IF($N2794="","",IF(VLOOKUP(VLOOKUP($N2794,IMPOSTAZIONI!$E$6:$I$13,5,FALSE),IMPOSTAZIONI!$B$25:$N$32,3,FALSE)=0,"",VLOOKUP(VLOOKUP($N2794,IMPOSTAZIONI!$E$6:$I$13,5,FALSE),IMPOSTAZIONI!$B$25:$N$32,3,FALSE)))</f>
        <v/>
      </c>
      <c r="BT2794" s="20" t="str">
        <f>IF($N2794="","",IF(VLOOKUP(VLOOKUP($N2794,IMPOSTAZIONI!$E$6:$I$13,5,FALSE),IMPOSTAZIONI!$B$25:$N$32,6,FALSE)=0,"",VLOOKUP(VLOOKUP($N2794,IMPOSTAZIONI!$E$6:$I$13,5,FALSE),IMPOSTAZIONI!$B$25:$N$32,6,FALSE)))</f>
        <v/>
      </c>
      <c r="BU2794" s="20" t="str">
        <f>IF($N2794="","",IF(VLOOKUP(VLOOKUP($N2794,IMPOSTAZIONI!$E$6:$I$13,5,FALSE),IMPOSTAZIONI!$B$25:$N$32,9,FALSE)=0,"",VLOOKUP(VLOOKUP($N2794,IMPOSTAZIONI!$E$6:$I$13,5,FALSE),IMPOSTAZIONI!$B$25:$N$32,9,FALSE)))</f>
        <v/>
      </c>
      <c r="BV2794" s="20" t="str">
        <f>IF($N2794="","",IF(VLOOKUP(VLOOKUP($N2794,IMPOSTAZIONI!$E$6:$I$13,5,FALSE),IMPOSTAZIONI!$B$25:$N$32,12,FALSE)=0,"",VLOOKUP(VLOOKUP($N2794,IMPOSTAZIONI!$E$6:$I$13,5,FALSE),IMPOSTAZIONI!$B$25:$N$32,12,FALSE)))</f>
        <v/>
      </c>
      <c r="BW2794" s="221" t="str">
        <f t="shared" si="700"/>
        <v/>
      </c>
      <c r="BX2794" s="221" t="str">
        <f t="shared" si="701"/>
        <v/>
      </c>
      <c r="BY2794" s="221">
        <f t="shared" si="702"/>
        <v>0</v>
      </c>
      <c r="BZ2794" s="231">
        <f t="shared" si="703"/>
        <v>0</v>
      </c>
      <c r="CA2794" s="246">
        <f t="shared" si="704"/>
        <v>0</v>
      </c>
      <c r="CB2794" s="246">
        <f t="shared" si="705"/>
        <v>0</v>
      </c>
      <c r="CC2794" s="246" t="str">
        <f t="shared" si="706"/>
        <v/>
      </c>
      <c r="CD2794" s="246">
        <f t="shared" si="707"/>
        <v>5</v>
      </c>
      <c r="CE2794" s="246">
        <f t="shared" si="708"/>
        <v>0</v>
      </c>
      <c r="CF2794" s="276">
        <f t="shared" si="709"/>
        <v>0</v>
      </c>
      <c r="CG2794" s="277">
        <f t="shared" si="709"/>
        <v>0</v>
      </c>
      <c r="CH2794" s="277">
        <f t="shared" si="709"/>
        <v>0</v>
      </c>
      <c r="CI2794" s="278">
        <f t="shared" si="698"/>
        <v>0</v>
      </c>
      <c r="CJ2794" s="280">
        <f t="shared" si="710"/>
        <v>0</v>
      </c>
      <c r="CK2794" s="232">
        <f t="shared" si="711"/>
        <v>0</v>
      </c>
      <c r="CL2794" s="1"/>
    </row>
    <row r="2795" spans="1:90" ht="18" customHeight="1">
      <c r="A2795" s="1"/>
      <c r="B2795" s="1"/>
      <c r="C2795" s="314"/>
      <c r="D2795" s="287" t="str">
        <f t="shared" si="697"/>
        <v/>
      </c>
      <c r="E2795" s="449" t="str">
        <f t="shared" si="699"/>
        <v/>
      </c>
      <c r="F2795" s="450"/>
      <c r="G2795" s="451"/>
      <c r="H2795" s="452"/>
      <c r="I2795" s="453"/>
      <c r="J2795" s="453"/>
      <c r="K2795" s="453"/>
      <c r="L2795" s="453"/>
      <c r="M2795" s="454"/>
      <c r="N2795" s="455"/>
      <c r="O2795" s="456"/>
      <c r="P2795" s="456"/>
      <c r="Q2795" s="456"/>
      <c r="R2795" s="456"/>
      <c r="S2795" s="456"/>
      <c r="T2795" s="456"/>
      <c r="U2795" s="456"/>
      <c r="V2795" s="456"/>
      <c r="W2795" s="456"/>
      <c r="X2795" s="456"/>
      <c r="Y2795" s="456"/>
      <c r="Z2795" s="456"/>
      <c r="AA2795" s="456"/>
      <c r="AB2795" s="456"/>
      <c r="AC2795" s="456"/>
      <c r="AD2795" s="456"/>
      <c r="AE2795" s="457"/>
      <c r="AF2795" s="455"/>
      <c r="AG2795" s="456"/>
      <c r="AH2795" s="456"/>
      <c r="AI2795" s="456"/>
      <c r="AJ2795" s="456"/>
      <c r="AK2795" s="456"/>
      <c r="AL2795" s="456"/>
      <c r="AM2795" s="456"/>
      <c r="AN2795" s="457"/>
      <c r="AO2795" s="455"/>
      <c r="AP2795" s="456"/>
      <c r="AQ2795" s="456"/>
      <c r="AR2795" s="456"/>
      <c r="AS2795" s="456"/>
      <c r="AT2795" s="456"/>
      <c r="AU2795" s="456"/>
      <c r="AV2795" s="456"/>
      <c r="AW2795" s="456"/>
      <c r="AX2795" s="456"/>
      <c r="AY2795" s="456"/>
      <c r="AZ2795" s="456"/>
      <c r="BA2795" s="456"/>
      <c r="BB2795" s="456"/>
      <c r="BC2795" s="456"/>
      <c r="BD2795" s="456"/>
      <c r="BE2795" s="456"/>
      <c r="BF2795" s="456"/>
      <c r="BG2795" s="457"/>
      <c r="BH2795" s="458"/>
      <c r="BI2795" s="459"/>
      <c r="BJ2795" s="459"/>
      <c r="BK2795" s="459"/>
      <c r="BL2795" s="459"/>
      <c r="BM2795" s="460"/>
      <c r="BN2795" s="314"/>
      <c r="BO2795" s="314"/>
      <c r="BP2795" s="1"/>
      <c r="BQ2795" s="120">
        <f>IF($F$3="","",IF(N2795=$F$3,COUNTIF(BQ$23:BQ2794,"&gt;0")+1,0))</f>
        <v>0</v>
      </c>
      <c r="BR2795" s="1"/>
      <c r="BS2795" s="20" t="str">
        <f>IF($N2795="","",IF(VLOOKUP(VLOOKUP($N2795,IMPOSTAZIONI!$E$6:$I$13,5,FALSE),IMPOSTAZIONI!$B$25:$N$32,3,FALSE)=0,"",VLOOKUP(VLOOKUP($N2795,IMPOSTAZIONI!$E$6:$I$13,5,FALSE),IMPOSTAZIONI!$B$25:$N$32,3,FALSE)))</f>
        <v/>
      </c>
      <c r="BT2795" s="20" t="str">
        <f>IF($N2795="","",IF(VLOOKUP(VLOOKUP($N2795,IMPOSTAZIONI!$E$6:$I$13,5,FALSE),IMPOSTAZIONI!$B$25:$N$32,6,FALSE)=0,"",VLOOKUP(VLOOKUP($N2795,IMPOSTAZIONI!$E$6:$I$13,5,FALSE),IMPOSTAZIONI!$B$25:$N$32,6,FALSE)))</f>
        <v/>
      </c>
      <c r="BU2795" s="20" t="str">
        <f>IF($N2795="","",IF(VLOOKUP(VLOOKUP($N2795,IMPOSTAZIONI!$E$6:$I$13,5,FALSE),IMPOSTAZIONI!$B$25:$N$32,9,FALSE)=0,"",VLOOKUP(VLOOKUP($N2795,IMPOSTAZIONI!$E$6:$I$13,5,FALSE),IMPOSTAZIONI!$B$25:$N$32,9,FALSE)))</f>
        <v/>
      </c>
      <c r="BV2795" s="20" t="str">
        <f>IF($N2795="","",IF(VLOOKUP(VLOOKUP($N2795,IMPOSTAZIONI!$E$6:$I$13,5,FALSE),IMPOSTAZIONI!$B$25:$N$32,12,FALSE)=0,"",VLOOKUP(VLOOKUP($N2795,IMPOSTAZIONI!$E$6:$I$13,5,FALSE),IMPOSTAZIONI!$B$25:$N$32,12,FALSE)))</f>
        <v/>
      </c>
      <c r="BW2795" s="221" t="str">
        <f t="shared" si="700"/>
        <v/>
      </c>
      <c r="BX2795" s="221" t="str">
        <f t="shared" si="701"/>
        <v/>
      </c>
      <c r="BY2795" s="221">
        <f t="shared" si="702"/>
        <v>0</v>
      </c>
      <c r="BZ2795" s="231">
        <f t="shared" si="703"/>
        <v>0</v>
      </c>
      <c r="CA2795" s="246">
        <f t="shared" si="704"/>
        <v>0</v>
      </c>
      <c r="CB2795" s="246">
        <f t="shared" si="705"/>
        <v>0</v>
      </c>
      <c r="CC2795" s="246" t="str">
        <f t="shared" si="706"/>
        <v/>
      </c>
      <c r="CD2795" s="246">
        <f t="shared" si="707"/>
        <v>5</v>
      </c>
      <c r="CE2795" s="246">
        <f t="shared" si="708"/>
        <v>0</v>
      </c>
      <c r="CF2795" s="276">
        <f t="shared" si="709"/>
        <v>0</v>
      </c>
      <c r="CG2795" s="277">
        <f t="shared" si="709"/>
        <v>0</v>
      </c>
      <c r="CH2795" s="277">
        <f t="shared" si="709"/>
        <v>0</v>
      </c>
      <c r="CI2795" s="278">
        <f t="shared" si="698"/>
        <v>0</v>
      </c>
      <c r="CJ2795" s="280">
        <f t="shared" si="710"/>
        <v>0</v>
      </c>
      <c r="CK2795" s="232">
        <f t="shared" si="711"/>
        <v>0</v>
      </c>
      <c r="CL2795" s="1"/>
    </row>
    <row r="2796" spans="1:90" ht="18" customHeight="1">
      <c r="A2796" s="1"/>
      <c r="B2796" s="1"/>
      <c r="C2796" s="314"/>
      <c r="D2796" s="287" t="str">
        <f t="shared" si="697"/>
        <v/>
      </c>
      <c r="E2796" s="449" t="str">
        <f t="shared" si="699"/>
        <v/>
      </c>
      <c r="F2796" s="450"/>
      <c r="G2796" s="451"/>
      <c r="H2796" s="452"/>
      <c r="I2796" s="453"/>
      <c r="J2796" s="453"/>
      <c r="K2796" s="453"/>
      <c r="L2796" s="453"/>
      <c r="M2796" s="454"/>
      <c r="N2796" s="455"/>
      <c r="O2796" s="456"/>
      <c r="P2796" s="456"/>
      <c r="Q2796" s="456"/>
      <c r="R2796" s="456"/>
      <c r="S2796" s="456"/>
      <c r="T2796" s="456"/>
      <c r="U2796" s="456"/>
      <c r="V2796" s="456"/>
      <c r="W2796" s="456"/>
      <c r="X2796" s="456"/>
      <c r="Y2796" s="456"/>
      <c r="Z2796" s="456"/>
      <c r="AA2796" s="456"/>
      <c r="AB2796" s="456"/>
      <c r="AC2796" s="456"/>
      <c r="AD2796" s="456"/>
      <c r="AE2796" s="457"/>
      <c r="AF2796" s="455"/>
      <c r="AG2796" s="456"/>
      <c r="AH2796" s="456"/>
      <c r="AI2796" s="456"/>
      <c r="AJ2796" s="456"/>
      <c r="AK2796" s="456"/>
      <c r="AL2796" s="456"/>
      <c r="AM2796" s="456"/>
      <c r="AN2796" s="457"/>
      <c r="AO2796" s="455"/>
      <c r="AP2796" s="456"/>
      <c r="AQ2796" s="456"/>
      <c r="AR2796" s="456"/>
      <c r="AS2796" s="456"/>
      <c r="AT2796" s="456"/>
      <c r="AU2796" s="456"/>
      <c r="AV2796" s="456"/>
      <c r="AW2796" s="456"/>
      <c r="AX2796" s="456"/>
      <c r="AY2796" s="456"/>
      <c r="AZ2796" s="456"/>
      <c r="BA2796" s="456"/>
      <c r="BB2796" s="456"/>
      <c r="BC2796" s="456"/>
      <c r="BD2796" s="456"/>
      <c r="BE2796" s="456"/>
      <c r="BF2796" s="456"/>
      <c r="BG2796" s="457"/>
      <c r="BH2796" s="458"/>
      <c r="BI2796" s="459"/>
      <c r="BJ2796" s="459"/>
      <c r="BK2796" s="459"/>
      <c r="BL2796" s="459"/>
      <c r="BM2796" s="460"/>
      <c r="BN2796" s="314"/>
      <c r="BO2796" s="314"/>
      <c r="BP2796" s="1"/>
      <c r="BQ2796" s="120">
        <f>IF($F$3="","",IF(N2796=$F$3,COUNTIF(BQ$23:BQ2795,"&gt;0")+1,0))</f>
        <v>0</v>
      </c>
      <c r="BR2796" s="1"/>
      <c r="BS2796" s="20" t="str">
        <f>IF($N2796="","",IF(VLOOKUP(VLOOKUP($N2796,IMPOSTAZIONI!$E$6:$I$13,5,FALSE),IMPOSTAZIONI!$B$25:$N$32,3,FALSE)=0,"",VLOOKUP(VLOOKUP($N2796,IMPOSTAZIONI!$E$6:$I$13,5,FALSE),IMPOSTAZIONI!$B$25:$N$32,3,FALSE)))</f>
        <v/>
      </c>
      <c r="BT2796" s="20" t="str">
        <f>IF($N2796="","",IF(VLOOKUP(VLOOKUP($N2796,IMPOSTAZIONI!$E$6:$I$13,5,FALSE),IMPOSTAZIONI!$B$25:$N$32,6,FALSE)=0,"",VLOOKUP(VLOOKUP($N2796,IMPOSTAZIONI!$E$6:$I$13,5,FALSE),IMPOSTAZIONI!$B$25:$N$32,6,FALSE)))</f>
        <v/>
      </c>
      <c r="BU2796" s="20" t="str">
        <f>IF($N2796="","",IF(VLOOKUP(VLOOKUP($N2796,IMPOSTAZIONI!$E$6:$I$13,5,FALSE),IMPOSTAZIONI!$B$25:$N$32,9,FALSE)=0,"",VLOOKUP(VLOOKUP($N2796,IMPOSTAZIONI!$E$6:$I$13,5,FALSE),IMPOSTAZIONI!$B$25:$N$32,9,FALSE)))</f>
        <v/>
      </c>
      <c r="BV2796" s="20" t="str">
        <f>IF($N2796="","",IF(VLOOKUP(VLOOKUP($N2796,IMPOSTAZIONI!$E$6:$I$13,5,FALSE),IMPOSTAZIONI!$B$25:$N$32,12,FALSE)=0,"",VLOOKUP(VLOOKUP($N2796,IMPOSTAZIONI!$E$6:$I$13,5,FALSE),IMPOSTAZIONI!$B$25:$N$32,12,FALSE)))</f>
        <v/>
      </c>
      <c r="BW2796" s="221" t="str">
        <f t="shared" si="700"/>
        <v/>
      </c>
      <c r="BX2796" s="221" t="str">
        <f t="shared" si="701"/>
        <v/>
      </c>
      <c r="BY2796" s="221">
        <f t="shared" si="702"/>
        <v>0</v>
      </c>
      <c r="BZ2796" s="231">
        <f t="shared" si="703"/>
        <v>0</v>
      </c>
      <c r="CA2796" s="246">
        <f t="shared" si="704"/>
        <v>0</v>
      </c>
      <c r="CB2796" s="246">
        <f t="shared" si="705"/>
        <v>0</v>
      </c>
      <c r="CC2796" s="246" t="str">
        <f t="shared" si="706"/>
        <v/>
      </c>
      <c r="CD2796" s="246">
        <f t="shared" si="707"/>
        <v>5</v>
      </c>
      <c r="CE2796" s="246">
        <f t="shared" si="708"/>
        <v>0</v>
      </c>
      <c r="CF2796" s="276">
        <f t="shared" si="709"/>
        <v>0</v>
      </c>
      <c r="CG2796" s="277">
        <f t="shared" si="709"/>
        <v>0</v>
      </c>
      <c r="CH2796" s="277">
        <f t="shared" si="709"/>
        <v>0</v>
      </c>
      <c r="CI2796" s="278">
        <f t="shared" si="698"/>
        <v>0</v>
      </c>
      <c r="CJ2796" s="280">
        <f t="shared" si="710"/>
        <v>0</v>
      </c>
      <c r="CK2796" s="232">
        <f t="shared" si="711"/>
        <v>0</v>
      </c>
      <c r="CL2796" s="1"/>
    </row>
    <row r="2797" spans="1:90" ht="18" customHeight="1">
      <c r="A2797" s="1"/>
      <c r="B2797" s="1"/>
      <c r="C2797" s="314"/>
      <c r="D2797" s="287" t="str">
        <f t="shared" si="697"/>
        <v/>
      </c>
      <c r="E2797" s="449" t="str">
        <f t="shared" si="699"/>
        <v/>
      </c>
      <c r="F2797" s="450"/>
      <c r="G2797" s="451"/>
      <c r="H2797" s="452"/>
      <c r="I2797" s="453"/>
      <c r="J2797" s="453"/>
      <c r="K2797" s="453"/>
      <c r="L2797" s="453"/>
      <c r="M2797" s="454"/>
      <c r="N2797" s="455"/>
      <c r="O2797" s="456"/>
      <c r="P2797" s="456"/>
      <c r="Q2797" s="456"/>
      <c r="R2797" s="456"/>
      <c r="S2797" s="456"/>
      <c r="T2797" s="456"/>
      <c r="U2797" s="456"/>
      <c r="V2797" s="456"/>
      <c r="W2797" s="456"/>
      <c r="X2797" s="456"/>
      <c r="Y2797" s="456"/>
      <c r="Z2797" s="456"/>
      <c r="AA2797" s="456"/>
      <c r="AB2797" s="456"/>
      <c r="AC2797" s="456"/>
      <c r="AD2797" s="456"/>
      <c r="AE2797" s="457"/>
      <c r="AF2797" s="455"/>
      <c r="AG2797" s="456"/>
      <c r="AH2797" s="456"/>
      <c r="AI2797" s="456"/>
      <c r="AJ2797" s="456"/>
      <c r="AK2797" s="456"/>
      <c r="AL2797" s="456"/>
      <c r="AM2797" s="456"/>
      <c r="AN2797" s="457"/>
      <c r="AO2797" s="455"/>
      <c r="AP2797" s="456"/>
      <c r="AQ2797" s="456"/>
      <c r="AR2797" s="456"/>
      <c r="AS2797" s="456"/>
      <c r="AT2797" s="456"/>
      <c r="AU2797" s="456"/>
      <c r="AV2797" s="456"/>
      <c r="AW2797" s="456"/>
      <c r="AX2797" s="456"/>
      <c r="AY2797" s="456"/>
      <c r="AZ2797" s="456"/>
      <c r="BA2797" s="456"/>
      <c r="BB2797" s="456"/>
      <c r="BC2797" s="456"/>
      <c r="BD2797" s="456"/>
      <c r="BE2797" s="456"/>
      <c r="BF2797" s="456"/>
      <c r="BG2797" s="457"/>
      <c r="BH2797" s="458"/>
      <c r="BI2797" s="459"/>
      <c r="BJ2797" s="459"/>
      <c r="BK2797" s="459"/>
      <c r="BL2797" s="459"/>
      <c r="BM2797" s="460"/>
      <c r="BN2797" s="314"/>
      <c r="BO2797" s="314"/>
      <c r="BP2797" s="1"/>
      <c r="BQ2797" s="120">
        <f>IF($F$3="","",IF(N2797=$F$3,COUNTIF(BQ$23:BQ2796,"&gt;0")+1,0))</f>
        <v>0</v>
      </c>
      <c r="BR2797" s="1"/>
      <c r="BS2797" s="20" t="str">
        <f>IF($N2797="","",IF(VLOOKUP(VLOOKUP($N2797,IMPOSTAZIONI!$E$6:$I$13,5,FALSE),IMPOSTAZIONI!$B$25:$N$32,3,FALSE)=0,"",VLOOKUP(VLOOKUP($N2797,IMPOSTAZIONI!$E$6:$I$13,5,FALSE),IMPOSTAZIONI!$B$25:$N$32,3,FALSE)))</f>
        <v/>
      </c>
      <c r="BT2797" s="20" t="str">
        <f>IF($N2797="","",IF(VLOOKUP(VLOOKUP($N2797,IMPOSTAZIONI!$E$6:$I$13,5,FALSE),IMPOSTAZIONI!$B$25:$N$32,6,FALSE)=0,"",VLOOKUP(VLOOKUP($N2797,IMPOSTAZIONI!$E$6:$I$13,5,FALSE),IMPOSTAZIONI!$B$25:$N$32,6,FALSE)))</f>
        <v/>
      </c>
      <c r="BU2797" s="20" t="str">
        <f>IF($N2797="","",IF(VLOOKUP(VLOOKUP($N2797,IMPOSTAZIONI!$E$6:$I$13,5,FALSE),IMPOSTAZIONI!$B$25:$N$32,9,FALSE)=0,"",VLOOKUP(VLOOKUP($N2797,IMPOSTAZIONI!$E$6:$I$13,5,FALSE),IMPOSTAZIONI!$B$25:$N$32,9,FALSE)))</f>
        <v/>
      </c>
      <c r="BV2797" s="20" t="str">
        <f>IF($N2797="","",IF(VLOOKUP(VLOOKUP($N2797,IMPOSTAZIONI!$E$6:$I$13,5,FALSE),IMPOSTAZIONI!$B$25:$N$32,12,FALSE)=0,"",VLOOKUP(VLOOKUP($N2797,IMPOSTAZIONI!$E$6:$I$13,5,FALSE),IMPOSTAZIONI!$B$25:$N$32,12,FALSE)))</f>
        <v/>
      </c>
      <c r="BW2797" s="221" t="str">
        <f t="shared" si="700"/>
        <v/>
      </c>
      <c r="BX2797" s="221" t="str">
        <f t="shared" si="701"/>
        <v/>
      </c>
      <c r="BY2797" s="221">
        <f t="shared" si="702"/>
        <v>0</v>
      </c>
      <c r="BZ2797" s="231">
        <f t="shared" si="703"/>
        <v>0</v>
      </c>
      <c r="CA2797" s="246">
        <f t="shared" si="704"/>
        <v>0</v>
      </c>
      <c r="CB2797" s="246">
        <f t="shared" si="705"/>
        <v>0</v>
      </c>
      <c r="CC2797" s="246" t="str">
        <f t="shared" si="706"/>
        <v/>
      </c>
      <c r="CD2797" s="246">
        <f t="shared" si="707"/>
        <v>5</v>
      </c>
      <c r="CE2797" s="246">
        <f t="shared" si="708"/>
        <v>0</v>
      </c>
      <c r="CF2797" s="276">
        <f t="shared" si="709"/>
        <v>0</v>
      </c>
      <c r="CG2797" s="277">
        <f t="shared" si="709"/>
        <v>0</v>
      </c>
      <c r="CH2797" s="277">
        <f t="shared" si="709"/>
        <v>0</v>
      </c>
      <c r="CI2797" s="278">
        <f t="shared" si="698"/>
        <v>0</v>
      </c>
      <c r="CJ2797" s="280">
        <f t="shared" si="710"/>
        <v>0</v>
      </c>
      <c r="CK2797" s="232">
        <f t="shared" si="711"/>
        <v>0</v>
      </c>
      <c r="CL2797" s="1"/>
    </row>
    <row r="2798" spans="1:90" ht="18" customHeight="1">
      <c r="A2798" s="1"/>
      <c r="B2798" s="1"/>
      <c r="C2798" s="314"/>
      <c r="D2798" s="287" t="str">
        <f t="shared" si="697"/>
        <v/>
      </c>
      <c r="E2798" s="449" t="str">
        <f t="shared" si="699"/>
        <v/>
      </c>
      <c r="F2798" s="450"/>
      <c r="G2798" s="451"/>
      <c r="H2798" s="452"/>
      <c r="I2798" s="453"/>
      <c r="J2798" s="453"/>
      <c r="K2798" s="453"/>
      <c r="L2798" s="453"/>
      <c r="M2798" s="454"/>
      <c r="N2798" s="455"/>
      <c r="O2798" s="456"/>
      <c r="P2798" s="456"/>
      <c r="Q2798" s="456"/>
      <c r="R2798" s="456"/>
      <c r="S2798" s="456"/>
      <c r="T2798" s="456"/>
      <c r="U2798" s="456"/>
      <c r="V2798" s="456"/>
      <c r="W2798" s="456"/>
      <c r="X2798" s="456"/>
      <c r="Y2798" s="456"/>
      <c r="Z2798" s="456"/>
      <c r="AA2798" s="456"/>
      <c r="AB2798" s="456"/>
      <c r="AC2798" s="456"/>
      <c r="AD2798" s="456"/>
      <c r="AE2798" s="457"/>
      <c r="AF2798" s="455"/>
      <c r="AG2798" s="456"/>
      <c r="AH2798" s="456"/>
      <c r="AI2798" s="456"/>
      <c r="AJ2798" s="456"/>
      <c r="AK2798" s="456"/>
      <c r="AL2798" s="456"/>
      <c r="AM2798" s="456"/>
      <c r="AN2798" s="457"/>
      <c r="AO2798" s="455"/>
      <c r="AP2798" s="456"/>
      <c r="AQ2798" s="456"/>
      <c r="AR2798" s="456"/>
      <c r="AS2798" s="456"/>
      <c r="AT2798" s="456"/>
      <c r="AU2798" s="456"/>
      <c r="AV2798" s="456"/>
      <c r="AW2798" s="456"/>
      <c r="AX2798" s="456"/>
      <c r="AY2798" s="456"/>
      <c r="AZ2798" s="456"/>
      <c r="BA2798" s="456"/>
      <c r="BB2798" s="456"/>
      <c r="BC2798" s="456"/>
      <c r="BD2798" s="456"/>
      <c r="BE2798" s="456"/>
      <c r="BF2798" s="456"/>
      <c r="BG2798" s="457"/>
      <c r="BH2798" s="458"/>
      <c r="BI2798" s="459"/>
      <c r="BJ2798" s="459"/>
      <c r="BK2798" s="459"/>
      <c r="BL2798" s="459"/>
      <c r="BM2798" s="460"/>
      <c r="BN2798" s="314"/>
      <c r="BO2798" s="314"/>
      <c r="BP2798" s="1"/>
      <c r="BQ2798" s="120">
        <f>IF($F$3="","",IF(N2798=$F$3,COUNTIF(BQ$23:BQ2797,"&gt;0")+1,0))</f>
        <v>0</v>
      </c>
      <c r="BR2798" s="1"/>
      <c r="BS2798" s="20" t="str">
        <f>IF($N2798="","",IF(VLOOKUP(VLOOKUP($N2798,IMPOSTAZIONI!$E$6:$I$13,5,FALSE),IMPOSTAZIONI!$B$25:$N$32,3,FALSE)=0,"",VLOOKUP(VLOOKUP($N2798,IMPOSTAZIONI!$E$6:$I$13,5,FALSE),IMPOSTAZIONI!$B$25:$N$32,3,FALSE)))</f>
        <v/>
      </c>
      <c r="BT2798" s="20" t="str">
        <f>IF($N2798="","",IF(VLOOKUP(VLOOKUP($N2798,IMPOSTAZIONI!$E$6:$I$13,5,FALSE),IMPOSTAZIONI!$B$25:$N$32,6,FALSE)=0,"",VLOOKUP(VLOOKUP($N2798,IMPOSTAZIONI!$E$6:$I$13,5,FALSE),IMPOSTAZIONI!$B$25:$N$32,6,FALSE)))</f>
        <v/>
      </c>
      <c r="BU2798" s="20" t="str">
        <f>IF($N2798="","",IF(VLOOKUP(VLOOKUP($N2798,IMPOSTAZIONI!$E$6:$I$13,5,FALSE),IMPOSTAZIONI!$B$25:$N$32,9,FALSE)=0,"",VLOOKUP(VLOOKUP($N2798,IMPOSTAZIONI!$E$6:$I$13,5,FALSE),IMPOSTAZIONI!$B$25:$N$32,9,FALSE)))</f>
        <v/>
      </c>
      <c r="BV2798" s="20" t="str">
        <f>IF($N2798="","",IF(VLOOKUP(VLOOKUP($N2798,IMPOSTAZIONI!$E$6:$I$13,5,FALSE),IMPOSTAZIONI!$B$25:$N$32,12,FALSE)=0,"",VLOOKUP(VLOOKUP($N2798,IMPOSTAZIONI!$E$6:$I$13,5,FALSE),IMPOSTAZIONI!$B$25:$N$32,12,FALSE)))</f>
        <v/>
      </c>
      <c r="BW2798" s="221" t="str">
        <f t="shared" si="700"/>
        <v/>
      </c>
      <c r="BX2798" s="221" t="str">
        <f t="shared" si="701"/>
        <v/>
      </c>
      <c r="BY2798" s="221">
        <f t="shared" si="702"/>
        <v>0</v>
      </c>
      <c r="BZ2798" s="231">
        <f t="shared" si="703"/>
        <v>0</v>
      </c>
      <c r="CA2798" s="246">
        <f t="shared" si="704"/>
        <v>0</v>
      </c>
      <c r="CB2798" s="246">
        <f t="shared" si="705"/>
        <v>0</v>
      </c>
      <c r="CC2798" s="246" t="str">
        <f t="shared" si="706"/>
        <v/>
      </c>
      <c r="CD2798" s="246">
        <f t="shared" si="707"/>
        <v>5</v>
      </c>
      <c r="CE2798" s="246">
        <f t="shared" si="708"/>
        <v>0</v>
      </c>
      <c r="CF2798" s="276">
        <f t="shared" si="709"/>
        <v>0</v>
      </c>
      <c r="CG2798" s="277">
        <f t="shared" si="709"/>
        <v>0</v>
      </c>
      <c r="CH2798" s="277">
        <f t="shared" si="709"/>
        <v>0</v>
      </c>
      <c r="CI2798" s="278">
        <f t="shared" si="698"/>
        <v>0</v>
      </c>
      <c r="CJ2798" s="280">
        <f t="shared" si="710"/>
        <v>0</v>
      </c>
      <c r="CK2798" s="232">
        <f t="shared" si="711"/>
        <v>0</v>
      </c>
      <c r="CL2798" s="1"/>
    </row>
    <row r="2799" spans="1:90" ht="18" customHeight="1">
      <c r="A2799" s="1"/>
      <c r="B2799" s="1"/>
      <c r="C2799" s="314"/>
      <c r="D2799" s="287" t="str">
        <f t="shared" si="697"/>
        <v/>
      </c>
      <c r="E2799" s="449" t="str">
        <f t="shared" si="699"/>
        <v/>
      </c>
      <c r="F2799" s="450"/>
      <c r="G2799" s="451"/>
      <c r="H2799" s="452"/>
      <c r="I2799" s="453"/>
      <c r="J2799" s="453"/>
      <c r="K2799" s="453"/>
      <c r="L2799" s="453"/>
      <c r="M2799" s="454"/>
      <c r="N2799" s="455"/>
      <c r="O2799" s="456"/>
      <c r="P2799" s="456"/>
      <c r="Q2799" s="456"/>
      <c r="R2799" s="456"/>
      <c r="S2799" s="456"/>
      <c r="T2799" s="456"/>
      <c r="U2799" s="456"/>
      <c r="V2799" s="456"/>
      <c r="W2799" s="456"/>
      <c r="X2799" s="456"/>
      <c r="Y2799" s="456"/>
      <c r="Z2799" s="456"/>
      <c r="AA2799" s="456"/>
      <c r="AB2799" s="456"/>
      <c r="AC2799" s="456"/>
      <c r="AD2799" s="456"/>
      <c r="AE2799" s="457"/>
      <c r="AF2799" s="455"/>
      <c r="AG2799" s="456"/>
      <c r="AH2799" s="456"/>
      <c r="AI2799" s="456"/>
      <c r="AJ2799" s="456"/>
      <c r="AK2799" s="456"/>
      <c r="AL2799" s="456"/>
      <c r="AM2799" s="456"/>
      <c r="AN2799" s="457"/>
      <c r="AO2799" s="455"/>
      <c r="AP2799" s="456"/>
      <c r="AQ2799" s="456"/>
      <c r="AR2799" s="456"/>
      <c r="AS2799" s="456"/>
      <c r="AT2799" s="456"/>
      <c r="AU2799" s="456"/>
      <c r="AV2799" s="456"/>
      <c r="AW2799" s="456"/>
      <c r="AX2799" s="456"/>
      <c r="AY2799" s="456"/>
      <c r="AZ2799" s="456"/>
      <c r="BA2799" s="456"/>
      <c r="BB2799" s="456"/>
      <c r="BC2799" s="456"/>
      <c r="BD2799" s="456"/>
      <c r="BE2799" s="456"/>
      <c r="BF2799" s="456"/>
      <c r="BG2799" s="457"/>
      <c r="BH2799" s="458"/>
      <c r="BI2799" s="459"/>
      <c r="BJ2799" s="459"/>
      <c r="BK2799" s="459"/>
      <c r="BL2799" s="459"/>
      <c r="BM2799" s="460"/>
      <c r="BN2799" s="314"/>
      <c r="BO2799" s="314"/>
      <c r="BP2799" s="1"/>
      <c r="BQ2799" s="120">
        <f>IF($F$3="","",IF(N2799=$F$3,COUNTIF(BQ$23:BQ2798,"&gt;0")+1,0))</f>
        <v>0</v>
      </c>
      <c r="BR2799" s="1"/>
      <c r="BS2799" s="20" t="str">
        <f>IF($N2799="","",IF(VLOOKUP(VLOOKUP($N2799,IMPOSTAZIONI!$E$6:$I$13,5,FALSE),IMPOSTAZIONI!$B$25:$N$32,3,FALSE)=0,"",VLOOKUP(VLOOKUP($N2799,IMPOSTAZIONI!$E$6:$I$13,5,FALSE),IMPOSTAZIONI!$B$25:$N$32,3,FALSE)))</f>
        <v/>
      </c>
      <c r="BT2799" s="20" t="str">
        <f>IF($N2799="","",IF(VLOOKUP(VLOOKUP($N2799,IMPOSTAZIONI!$E$6:$I$13,5,FALSE),IMPOSTAZIONI!$B$25:$N$32,6,FALSE)=0,"",VLOOKUP(VLOOKUP($N2799,IMPOSTAZIONI!$E$6:$I$13,5,FALSE),IMPOSTAZIONI!$B$25:$N$32,6,FALSE)))</f>
        <v/>
      </c>
      <c r="BU2799" s="20" t="str">
        <f>IF($N2799="","",IF(VLOOKUP(VLOOKUP($N2799,IMPOSTAZIONI!$E$6:$I$13,5,FALSE),IMPOSTAZIONI!$B$25:$N$32,9,FALSE)=0,"",VLOOKUP(VLOOKUP($N2799,IMPOSTAZIONI!$E$6:$I$13,5,FALSE),IMPOSTAZIONI!$B$25:$N$32,9,FALSE)))</f>
        <v/>
      </c>
      <c r="BV2799" s="20" t="str">
        <f>IF($N2799="","",IF(VLOOKUP(VLOOKUP($N2799,IMPOSTAZIONI!$E$6:$I$13,5,FALSE),IMPOSTAZIONI!$B$25:$N$32,12,FALSE)=0,"",VLOOKUP(VLOOKUP($N2799,IMPOSTAZIONI!$E$6:$I$13,5,FALSE),IMPOSTAZIONI!$B$25:$N$32,12,FALSE)))</f>
        <v/>
      </c>
      <c r="BW2799" s="221" t="str">
        <f t="shared" si="700"/>
        <v/>
      </c>
      <c r="BX2799" s="221" t="str">
        <f t="shared" si="701"/>
        <v/>
      </c>
      <c r="BY2799" s="221">
        <f t="shared" si="702"/>
        <v>0</v>
      </c>
      <c r="BZ2799" s="231">
        <f t="shared" si="703"/>
        <v>0</v>
      </c>
      <c r="CA2799" s="246">
        <f t="shared" si="704"/>
        <v>0</v>
      </c>
      <c r="CB2799" s="246">
        <f t="shared" si="705"/>
        <v>0</v>
      </c>
      <c r="CC2799" s="246" t="str">
        <f t="shared" si="706"/>
        <v/>
      </c>
      <c r="CD2799" s="246">
        <f t="shared" si="707"/>
        <v>5</v>
      </c>
      <c r="CE2799" s="246">
        <f t="shared" si="708"/>
        <v>0</v>
      </c>
      <c r="CF2799" s="276">
        <f t="shared" si="709"/>
        <v>0</v>
      </c>
      <c r="CG2799" s="277">
        <f t="shared" si="709"/>
        <v>0</v>
      </c>
      <c r="CH2799" s="277">
        <f t="shared" si="709"/>
        <v>0</v>
      </c>
      <c r="CI2799" s="278">
        <f t="shared" si="698"/>
        <v>0</v>
      </c>
      <c r="CJ2799" s="280">
        <f t="shared" si="710"/>
        <v>0</v>
      </c>
      <c r="CK2799" s="232">
        <f t="shared" si="711"/>
        <v>0</v>
      </c>
      <c r="CL2799" s="1"/>
    </row>
    <row r="2800" spans="1:90" ht="18" customHeight="1">
      <c r="A2800" s="1"/>
      <c r="B2800" s="1"/>
      <c r="C2800" s="314"/>
      <c r="D2800" s="287" t="str">
        <f t="shared" si="697"/>
        <v/>
      </c>
      <c r="E2800" s="449" t="str">
        <f t="shared" si="699"/>
        <v/>
      </c>
      <c r="F2800" s="450"/>
      <c r="G2800" s="451"/>
      <c r="H2800" s="452"/>
      <c r="I2800" s="453"/>
      <c r="J2800" s="453"/>
      <c r="K2800" s="453"/>
      <c r="L2800" s="453"/>
      <c r="M2800" s="454"/>
      <c r="N2800" s="455"/>
      <c r="O2800" s="456"/>
      <c r="P2800" s="456"/>
      <c r="Q2800" s="456"/>
      <c r="R2800" s="456"/>
      <c r="S2800" s="456"/>
      <c r="T2800" s="456"/>
      <c r="U2800" s="456"/>
      <c r="V2800" s="456"/>
      <c r="W2800" s="456"/>
      <c r="X2800" s="456"/>
      <c r="Y2800" s="456"/>
      <c r="Z2800" s="456"/>
      <c r="AA2800" s="456"/>
      <c r="AB2800" s="456"/>
      <c r="AC2800" s="456"/>
      <c r="AD2800" s="456"/>
      <c r="AE2800" s="457"/>
      <c r="AF2800" s="455"/>
      <c r="AG2800" s="456"/>
      <c r="AH2800" s="456"/>
      <c r="AI2800" s="456"/>
      <c r="AJ2800" s="456"/>
      <c r="AK2800" s="456"/>
      <c r="AL2800" s="456"/>
      <c r="AM2800" s="456"/>
      <c r="AN2800" s="457"/>
      <c r="AO2800" s="455"/>
      <c r="AP2800" s="456"/>
      <c r="AQ2800" s="456"/>
      <c r="AR2800" s="456"/>
      <c r="AS2800" s="456"/>
      <c r="AT2800" s="456"/>
      <c r="AU2800" s="456"/>
      <c r="AV2800" s="456"/>
      <c r="AW2800" s="456"/>
      <c r="AX2800" s="456"/>
      <c r="AY2800" s="456"/>
      <c r="AZ2800" s="456"/>
      <c r="BA2800" s="456"/>
      <c r="BB2800" s="456"/>
      <c r="BC2800" s="456"/>
      <c r="BD2800" s="456"/>
      <c r="BE2800" s="456"/>
      <c r="BF2800" s="456"/>
      <c r="BG2800" s="457"/>
      <c r="BH2800" s="458"/>
      <c r="BI2800" s="459"/>
      <c r="BJ2800" s="459"/>
      <c r="BK2800" s="459"/>
      <c r="BL2800" s="459"/>
      <c r="BM2800" s="460"/>
      <c r="BN2800" s="314"/>
      <c r="BO2800" s="314"/>
      <c r="BP2800" s="1"/>
      <c r="BQ2800" s="120">
        <f>IF($F$3="","",IF(N2800=$F$3,COUNTIF(BQ$23:BQ2799,"&gt;0")+1,0))</f>
        <v>0</v>
      </c>
      <c r="BR2800" s="1"/>
      <c r="BS2800" s="20" t="str">
        <f>IF($N2800="","",IF(VLOOKUP(VLOOKUP($N2800,IMPOSTAZIONI!$E$6:$I$13,5,FALSE),IMPOSTAZIONI!$B$25:$N$32,3,FALSE)=0,"",VLOOKUP(VLOOKUP($N2800,IMPOSTAZIONI!$E$6:$I$13,5,FALSE),IMPOSTAZIONI!$B$25:$N$32,3,FALSE)))</f>
        <v/>
      </c>
      <c r="BT2800" s="20" t="str">
        <f>IF($N2800="","",IF(VLOOKUP(VLOOKUP($N2800,IMPOSTAZIONI!$E$6:$I$13,5,FALSE),IMPOSTAZIONI!$B$25:$N$32,6,FALSE)=0,"",VLOOKUP(VLOOKUP($N2800,IMPOSTAZIONI!$E$6:$I$13,5,FALSE),IMPOSTAZIONI!$B$25:$N$32,6,FALSE)))</f>
        <v/>
      </c>
      <c r="BU2800" s="20" t="str">
        <f>IF($N2800="","",IF(VLOOKUP(VLOOKUP($N2800,IMPOSTAZIONI!$E$6:$I$13,5,FALSE),IMPOSTAZIONI!$B$25:$N$32,9,FALSE)=0,"",VLOOKUP(VLOOKUP($N2800,IMPOSTAZIONI!$E$6:$I$13,5,FALSE),IMPOSTAZIONI!$B$25:$N$32,9,FALSE)))</f>
        <v/>
      </c>
      <c r="BV2800" s="20" t="str">
        <f>IF($N2800="","",IF(VLOOKUP(VLOOKUP($N2800,IMPOSTAZIONI!$E$6:$I$13,5,FALSE),IMPOSTAZIONI!$B$25:$N$32,12,FALSE)=0,"",VLOOKUP(VLOOKUP($N2800,IMPOSTAZIONI!$E$6:$I$13,5,FALSE),IMPOSTAZIONI!$B$25:$N$32,12,FALSE)))</f>
        <v/>
      </c>
      <c r="BW2800" s="221" t="str">
        <f t="shared" si="700"/>
        <v/>
      </c>
      <c r="BX2800" s="221" t="str">
        <f t="shared" si="701"/>
        <v/>
      </c>
      <c r="BY2800" s="221">
        <f t="shared" si="702"/>
        <v>0</v>
      </c>
      <c r="BZ2800" s="231">
        <f t="shared" si="703"/>
        <v>0</v>
      </c>
      <c r="CA2800" s="246">
        <f t="shared" si="704"/>
        <v>0</v>
      </c>
      <c r="CB2800" s="246">
        <f t="shared" si="705"/>
        <v>0</v>
      </c>
      <c r="CC2800" s="246" t="str">
        <f t="shared" si="706"/>
        <v/>
      </c>
      <c r="CD2800" s="246">
        <f t="shared" si="707"/>
        <v>5</v>
      </c>
      <c r="CE2800" s="246">
        <f t="shared" si="708"/>
        <v>0</v>
      </c>
      <c r="CF2800" s="276">
        <f t="shared" si="709"/>
        <v>0</v>
      </c>
      <c r="CG2800" s="277">
        <f t="shared" si="709"/>
        <v>0</v>
      </c>
      <c r="CH2800" s="277">
        <f t="shared" si="709"/>
        <v>0</v>
      </c>
      <c r="CI2800" s="278">
        <f t="shared" si="698"/>
        <v>0</v>
      </c>
      <c r="CJ2800" s="280">
        <f t="shared" si="710"/>
        <v>0</v>
      </c>
      <c r="CK2800" s="232">
        <f t="shared" si="711"/>
        <v>0</v>
      </c>
      <c r="CL2800" s="1"/>
    </row>
    <row r="2801" spans="1:90" ht="18" customHeight="1">
      <c r="A2801" s="1"/>
      <c r="B2801" s="1"/>
      <c r="C2801" s="314"/>
      <c r="D2801" s="287" t="str">
        <f t="shared" ref="D2801:D2864" si="712">IF(BY2801=1,"Errore",IF(BY2801=2,"+ EVN nel gg.",""))</f>
        <v/>
      </c>
      <c r="E2801" s="449" t="str">
        <f t="shared" si="699"/>
        <v/>
      </c>
      <c r="F2801" s="450"/>
      <c r="G2801" s="451"/>
      <c r="H2801" s="452"/>
      <c r="I2801" s="453"/>
      <c r="J2801" s="453"/>
      <c r="K2801" s="453"/>
      <c r="L2801" s="453"/>
      <c r="M2801" s="454"/>
      <c r="N2801" s="455"/>
      <c r="O2801" s="456"/>
      <c r="P2801" s="456"/>
      <c r="Q2801" s="456"/>
      <c r="R2801" s="456"/>
      <c r="S2801" s="456"/>
      <c r="T2801" s="456"/>
      <c r="U2801" s="456"/>
      <c r="V2801" s="456"/>
      <c r="W2801" s="456"/>
      <c r="X2801" s="456"/>
      <c r="Y2801" s="456"/>
      <c r="Z2801" s="456"/>
      <c r="AA2801" s="456"/>
      <c r="AB2801" s="456"/>
      <c r="AC2801" s="456"/>
      <c r="AD2801" s="456"/>
      <c r="AE2801" s="457"/>
      <c r="AF2801" s="455"/>
      <c r="AG2801" s="456"/>
      <c r="AH2801" s="456"/>
      <c r="AI2801" s="456"/>
      <c r="AJ2801" s="456"/>
      <c r="AK2801" s="456"/>
      <c r="AL2801" s="456"/>
      <c r="AM2801" s="456"/>
      <c r="AN2801" s="457"/>
      <c r="AO2801" s="455"/>
      <c r="AP2801" s="456"/>
      <c r="AQ2801" s="456"/>
      <c r="AR2801" s="456"/>
      <c r="AS2801" s="456"/>
      <c r="AT2801" s="456"/>
      <c r="AU2801" s="456"/>
      <c r="AV2801" s="456"/>
      <c r="AW2801" s="456"/>
      <c r="AX2801" s="456"/>
      <c r="AY2801" s="456"/>
      <c r="AZ2801" s="456"/>
      <c r="BA2801" s="456"/>
      <c r="BB2801" s="456"/>
      <c r="BC2801" s="456"/>
      <c r="BD2801" s="456"/>
      <c r="BE2801" s="456"/>
      <c r="BF2801" s="456"/>
      <c r="BG2801" s="457"/>
      <c r="BH2801" s="458"/>
      <c r="BI2801" s="459"/>
      <c r="BJ2801" s="459"/>
      <c r="BK2801" s="459"/>
      <c r="BL2801" s="459"/>
      <c r="BM2801" s="460"/>
      <c r="BN2801" s="314"/>
      <c r="BO2801" s="314"/>
      <c r="BP2801" s="1"/>
      <c r="BQ2801" s="120">
        <f>IF($F$3="","",IF(N2801=$F$3,COUNTIF(BQ$23:BQ2800,"&gt;0")+1,0))</f>
        <v>0</v>
      </c>
      <c r="BR2801" s="1"/>
      <c r="BS2801" s="20" t="str">
        <f>IF($N2801="","",IF(VLOOKUP(VLOOKUP($N2801,IMPOSTAZIONI!$E$6:$I$13,5,FALSE),IMPOSTAZIONI!$B$25:$N$32,3,FALSE)=0,"",VLOOKUP(VLOOKUP($N2801,IMPOSTAZIONI!$E$6:$I$13,5,FALSE),IMPOSTAZIONI!$B$25:$N$32,3,FALSE)))</f>
        <v/>
      </c>
      <c r="BT2801" s="20" t="str">
        <f>IF($N2801="","",IF(VLOOKUP(VLOOKUP($N2801,IMPOSTAZIONI!$E$6:$I$13,5,FALSE),IMPOSTAZIONI!$B$25:$N$32,6,FALSE)=0,"",VLOOKUP(VLOOKUP($N2801,IMPOSTAZIONI!$E$6:$I$13,5,FALSE),IMPOSTAZIONI!$B$25:$N$32,6,FALSE)))</f>
        <v/>
      </c>
      <c r="BU2801" s="20" t="str">
        <f>IF($N2801="","",IF(VLOOKUP(VLOOKUP($N2801,IMPOSTAZIONI!$E$6:$I$13,5,FALSE),IMPOSTAZIONI!$B$25:$N$32,9,FALSE)=0,"",VLOOKUP(VLOOKUP($N2801,IMPOSTAZIONI!$E$6:$I$13,5,FALSE),IMPOSTAZIONI!$B$25:$N$32,9,FALSE)))</f>
        <v/>
      </c>
      <c r="BV2801" s="20" t="str">
        <f>IF($N2801="","",IF(VLOOKUP(VLOOKUP($N2801,IMPOSTAZIONI!$E$6:$I$13,5,FALSE),IMPOSTAZIONI!$B$25:$N$32,12,FALSE)=0,"",VLOOKUP(VLOOKUP($N2801,IMPOSTAZIONI!$E$6:$I$13,5,FALSE),IMPOSTAZIONI!$B$25:$N$32,12,FALSE)))</f>
        <v/>
      </c>
      <c r="BW2801" s="221" t="str">
        <f t="shared" si="700"/>
        <v/>
      </c>
      <c r="BX2801" s="221" t="str">
        <f t="shared" si="701"/>
        <v/>
      </c>
      <c r="BY2801" s="221">
        <f t="shared" si="702"/>
        <v>0</v>
      </c>
      <c r="BZ2801" s="231">
        <f t="shared" si="703"/>
        <v>0</v>
      </c>
      <c r="CA2801" s="246">
        <f t="shared" si="704"/>
        <v>0</v>
      </c>
      <c r="CB2801" s="246">
        <f t="shared" si="705"/>
        <v>0</v>
      </c>
      <c r="CC2801" s="246" t="str">
        <f t="shared" si="706"/>
        <v/>
      </c>
      <c r="CD2801" s="246">
        <f t="shared" si="707"/>
        <v>5</v>
      </c>
      <c r="CE2801" s="246">
        <f t="shared" si="708"/>
        <v>0</v>
      </c>
      <c r="CF2801" s="276">
        <f t="shared" si="709"/>
        <v>0</v>
      </c>
      <c r="CG2801" s="277">
        <f t="shared" si="709"/>
        <v>0</v>
      </c>
      <c r="CH2801" s="277">
        <f t="shared" si="709"/>
        <v>0</v>
      </c>
      <c r="CI2801" s="278">
        <f t="shared" si="698"/>
        <v>0</v>
      </c>
      <c r="CJ2801" s="280">
        <f t="shared" si="710"/>
        <v>0</v>
      </c>
      <c r="CK2801" s="232">
        <f t="shared" si="711"/>
        <v>0</v>
      </c>
      <c r="CL2801" s="1"/>
    </row>
    <row r="2802" spans="1:90" ht="18" customHeight="1">
      <c r="A2802" s="1"/>
      <c r="B2802" s="1"/>
      <c r="C2802" s="314"/>
      <c r="D2802" s="287" t="str">
        <f t="shared" si="712"/>
        <v/>
      </c>
      <c r="E2802" s="449" t="str">
        <f t="shared" si="699"/>
        <v/>
      </c>
      <c r="F2802" s="450"/>
      <c r="G2802" s="451"/>
      <c r="H2802" s="452"/>
      <c r="I2802" s="453"/>
      <c r="J2802" s="453"/>
      <c r="K2802" s="453"/>
      <c r="L2802" s="453"/>
      <c r="M2802" s="454"/>
      <c r="N2802" s="455"/>
      <c r="O2802" s="456"/>
      <c r="P2802" s="456"/>
      <c r="Q2802" s="456"/>
      <c r="R2802" s="456"/>
      <c r="S2802" s="456"/>
      <c r="T2802" s="456"/>
      <c r="U2802" s="456"/>
      <c r="V2802" s="456"/>
      <c r="W2802" s="456"/>
      <c r="X2802" s="456"/>
      <c r="Y2802" s="456"/>
      <c r="Z2802" s="456"/>
      <c r="AA2802" s="456"/>
      <c r="AB2802" s="456"/>
      <c r="AC2802" s="456"/>
      <c r="AD2802" s="456"/>
      <c r="AE2802" s="457"/>
      <c r="AF2802" s="455"/>
      <c r="AG2802" s="456"/>
      <c r="AH2802" s="456"/>
      <c r="AI2802" s="456"/>
      <c r="AJ2802" s="456"/>
      <c r="AK2802" s="456"/>
      <c r="AL2802" s="456"/>
      <c r="AM2802" s="456"/>
      <c r="AN2802" s="457"/>
      <c r="AO2802" s="455"/>
      <c r="AP2802" s="456"/>
      <c r="AQ2802" s="456"/>
      <c r="AR2802" s="456"/>
      <c r="AS2802" s="456"/>
      <c r="AT2802" s="456"/>
      <c r="AU2802" s="456"/>
      <c r="AV2802" s="456"/>
      <c r="AW2802" s="456"/>
      <c r="AX2802" s="456"/>
      <c r="AY2802" s="456"/>
      <c r="AZ2802" s="456"/>
      <c r="BA2802" s="456"/>
      <c r="BB2802" s="456"/>
      <c r="BC2802" s="456"/>
      <c r="BD2802" s="456"/>
      <c r="BE2802" s="456"/>
      <c r="BF2802" s="456"/>
      <c r="BG2802" s="457"/>
      <c r="BH2802" s="458"/>
      <c r="BI2802" s="459"/>
      <c r="BJ2802" s="459"/>
      <c r="BK2802" s="459"/>
      <c r="BL2802" s="459"/>
      <c r="BM2802" s="460"/>
      <c r="BN2802" s="314"/>
      <c r="BO2802" s="314"/>
      <c r="BP2802" s="1"/>
      <c r="BQ2802" s="120">
        <f>IF($F$3="","",IF(N2802=$F$3,COUNTIF(BQ$23:BQ2801,"&gt;0")+1,0))</f>
        <v>0</v>
      </c>
      <c r="BR2802" s="1"/>
      <c r="BS2802" s="20" t="str">
        <f>IF($N2802="","",IF(VLOOKUP(VLOOKUP($N2802,IMPOSTAZIONI!$E$6:$I$13,5,FALSE),IMPOSTAZIONI!$B$25:$N$32,3,FALSE)=0,"",VLOOKUP(VLOOKUP($N2802,IMPOSTAZIONI!$E$6:$I$13,5,FALSE),IMPOSTAZIONI!$B$25:$N$32,3,FALSE)))</f>
        <v/>
      </c>
      <c r="BT2802" s="20" t="str">
        <f>IF($N2802="","",IF(VLOOKUP(VLOOKUP($N2802,IMPOSTAZIONI!$E$6:$I$13,5,FALSE),IMPOSTAZIONI!$B$25:$N$32,6,FALSE)=0,"",VLOOKUP(VLOOKUP($N2802,IMPOSTAZIONI!$E$6:$I$13,5,FALSE),IMPOSTAZIONI!$B$25:$N$32,6,FALSE)))</f>
        <v/>
      </c>
      <c r="BU2802" s="20" t="str">
        <f>IF($N2802="","",IF(VLOOKUP(VLOOKUP($N2802,IMPOSTAZIONI!$E$6:$I$13,5,FALSE),IMPOSTAZIONI!$B$25:$N$32,9,FALSE)=0,"",VLOOKUP(VLOOKUP($N2802,IMPOSTAZIONI!$E$6:$I$13,5,FALSE),IMPOSTAZIONI!$B$25:$N$32,9,FALSE)))</f>
        <v/>
      </c>
      <c r="BV2802" s="20" t="str">
        <f>IF($N2802="","",IF(VLOOKUP(VLOOKUP($N2802,IMPOSTAZIONI!$E$6:$I$13,5,FALSE),IMPOSTAZIONI!$B$25:$N$32,12,FALSE)=0,"",VLOOKUP(VLOOKUP($N2802,IMPOSTAZIONI!$E$6:$I$13,5,FALSE),IMPOSTAZIONI!$B$25:$N$32,12,FALSE)))</f>
        <v/>
      </c>
      <c r="BW2802" s="221" t="str">
        <f t="shared" si="700"/>
        <v/>
      </c>
      <c r="BX2802" s="221" t="str">
        <f t="shared" si="701"/>
        <v/>
      </c>
      <c r="BY2802" s="221">
        <f t="shared" si="702"/>
        <v>0</v>
      </c>
      <c r="BZ2802" s="231">
        <f t="shared" si="703"/>
        <v>0</v>
      </c>
      <c r="CA2802" s="246">
        <f t="shared" si="704"/>
        <v>0</v>
      </c>
      <c r="CB2802" s="246">
        <f t="shared" si="705"/>
        <v>0</v>
      </c>
      <c r="CC2802" s="246" t="str">
        <f t="shared" si="706"/>
        <v/>
      </c>
      <c r="CD2802" s="246">
        <f t="shared" si="707"/>
        <v>5</v>
      </c>
      <c r="CE2802" s="246">
        <f t="shared" si="708"/>
        <v>0</v>
      </c>
      <c r="CF2802" s="276">
        <f t="shared" si="709"/>
        <v>0</v>
      </c>
      <c r="CG2802" s="277">
        <f t="shared" si="709"/>
        <v>0</v>
      </c>
      <c r="CH2802" s="277">
        <f t="shared" si="709"/>
        <v>0</v>
      </c>
      <c r="CI2802" s="278">
        <f t="shared" si="698"/>
        <v>0</v>
      </c>
      <c r="CJ2802" s="280">
        <f t="shared" si="710"/>
        <v>0</v>
      </c>
      <c r="CK2802" s="232">
        <f t="shared" si="711"/>
        <v>0</v>
      </c>
      <c r="CL2802" s="1"/>
    </row>
    <row r="2803" spans="1:90" ht="18" customHeight="1">
      <c r="A2803" s="1"/>
      <c r="B2803" s="1"/>
      <c r="C2803" s="314"/>
      <c r="D2803" s="287" t="str">
        <f t="shared" si="712"/>
        <v/>
      </c>
      <c r="E2803" s="449" t="str">
        <f t="shared" si="699"/>
        <v/>
      </c>
      <c r="F2803" s="450"/>
      <c r="G2803" s="451"/>
      <c r="H2803" s="452"/>
      <c r="I2803" s="453"/>
      <c r="J2803" s="453"/>
      <c r="K2803" s="453"/>
      <c r="L2803" s="453"/>
      <c r="M2803" s="454"/>
      <c r="N2803" s="455"/>
      <c r="O2803" s="456"/>
      <c r="P2803" s="456"/>
      <c r="Q2803" s="456"/>
      <c r="R2803" s="456"/>
      <c r="S2803" s="456"/>
      <c r="T2803" s="456"/>
      <c r="U2803" s="456"/>
      <c r="V2803" s="456"/>
      <c r="W2803" s="456"/>
      <c r="X2803" s="456"/>
      <c r="Y2803" s="456"/>
      <c r="Z2803" s="456"/>
      <c r="AA2803" s="456"/>
      <c r="AB2803" s="456"/>
      <c r="AC2803" s="456"/>
      <c r="AD2803" s="456"/>
      <c r="AE2803" s="457"/>
      <c r="AF2803" s="455"/>
      <c r="AG2803" s="456"/>
      <c r="AH2803" s="456"/>
      <c r="AI2803" s="456"/>
      <c r="AJ2803" s="456"/>
      <c r="AK2803" s="456"/>
      <c r="AL2803" s="456"/>
      <c r="AM2803" s="456"/>
      <c r="AN2803" s="457"/>
      <c r="AO2803" s="455"/>
      <c r="AP2803" s="456"/>
      <c r="AQ2803" s="456"/>
      <c r="AR2803" s="456"/>
      <c r="AS2803" s="456"/>
      <c r="AT2803" s="456"/>
      <c r="AU2803" s="456"/>
      <c r="AV2803" s="456"/>
      <c r="AW2803" s="456"/>
      <c r="AX2803" s="456"/>
      <c r="AY2803" s="456"/>
      <c r="AZ2803" s="456"/>
      <c r="BA2803" s="456"/>
      <c r="BB2803" s="456"/>
      <c r="BC2803" s="456"/>
      <c r="BD2803" s="456"/>
      <c r="BE2803" s="456"/>
      <c r="BF2803" s="456"/>
      <c r="BG2803" s="457"/>
      <c r="BH2803" s="458"/>
      <c r="BI2803" s="459"/>
      <c r="BJ2803" s="459"/>
      <c r="BK2803" s="459"/>
      <c r="BL2803" s="459"/>
      <c r="BM2803" s="460"/>
      <c r="BN2803" s="314"/>
      <c r="BO2803" s="314"/>
      <c r="BP2803" s="1"/>
      <c r="BQ2803" s="120">
        <f>IF($F$3="","",IF(N2803=$F$3,COUNTIF(BQ$23:BQ2802,"&gt;0")+1,0))</f>
        <v>0</v>
      </c>
      <c r="BR2803" s="1"/>
      <c r="BS2803" s="20" t="str">
        <f>IF($N2803="","",IF(VLOOKUP(VLOOKUP($N2803,IMPOSTAZIONI!$E$6:$I$13,5,FALSE),IMPOSTAZIONI!$B$25:$N$32,3,FALSE)=0,"",VLOOKUP(VLOOKUP($N2803,IMPOSTAZIONI!$E$6:$I$13,5,FALSE),IMPOSTAZIONI!$B$25:$N$32,3,FALSE)))</f>
        <v/>
      </c>
      <c r="BT2803" s="20" t="str">
        <f>IF($N2803="","",IF(VLOOKUP(VLOOKUP($N2803,IMPOSTAZIONI!$E$6:$I$13,5,FALSE),IMPOSTAZIONI!$B$25:$N$32,6,FALSE)=0,"",VLOOKUP(VLOOKUP($N2803,IMPOSTAZIONI!$E$6:$I$13,5,FALSE),IMPOSTAZIONI!$B$25:$N$32,6,FALSE)))</f>
        <v/>
      </c>
      <c r="BU2803" s="20" t="str">
        <f>IF($N2803="","",IF(VLOOKUP(VLOOKUP($N2803,IMPOSTAZIONI!$E$6:$I$13,5,FALSE),IMPOSTAZIONI!$B$25:$N$32,9,FALSE)=0,"",VLOOKUP(VLOOKUP($N2803,IMPOSTAZIONI!$E$6:$I$13,5,FALSE),IMPOSTAZIONI!$B$25:$N$32,9,FALSE)))</f>
        <v/>
      </c>
      <c r="BV2803" s="20" t="str">
        <f>IF($N2803="","",IF(VLOOKUP(VLOOKUP($N2803,IMPOSTAZIONI!$E$6:$I$13,5,FALSE),IMPOSTAZIONI!$B$25:$N$32,12,FALSE)=0,"",VLOOKUP(VLOOKUP($N2803,IMPOSTAZIONI!$E$6:$I$13,5,FALSE),IMPOSTAZIONI!$B$25:$N$32,12,FALSE)))</f>
        <v/>
      </c>
      <c r="BW2803" s="221" t="str">
        <f t="shared" si="700"/>
        <v/>
      </c>
      <c r="BX2803" s="221" t="str">
        <f t="shared" si="701"/>
        <v/>
      </c>
      <c r="BY2803" s="221">
        <f t="shared" si="702"/>
        <v>0</v>
      </c>
      <c r="BZ2803" s="231">
        <f t="shared" si="703"/>
        <v>0</v>
      </c>
      <c r="CA2803" s="246">
        <f t="shared" si="704"/>
        <v>0</v>
      </c>
      <c r="CB2803" s="246">
        <f t="shared" si="705"/>
        <v>0</v>
      </c>
      <c r="CC2803" s="246" t="str">
        <f t="shared" si="706"/>
        <v/>
      </c>
      <c r="CD2803" s="246">
        <f t="shared" si="707"/>
        <v>5</v>
      </c>
      <c r="CE2803" s="246">
        <f t="shared" si="708"/>
        <v>0</v>
      </c>
      <c r="CF2803" s="276">
        <f t="shared" si="709"/>
        <v>0</v>
      </c>
      <c r="CG2803" s="277">
        <f t="shared" si="709"/>
        <v>0</v>
      </c>
      <c r="CH2803" s="277">
        <f t="shared" si="709"/>
        <v>0</v>
      </c>
      <c r="CI2803" s="278">
        <f t="shared" si="698"/>
        <v>0</v>
      </c>
      <c r="CJ2803" s="280">
        <f t="shared" si="710"/>
        <v>0</v>
      </c>
      <c r="CK2803" s="232">
        <f t="shared" si="711"/>
        <v>0</v>
      </c>
      <c r="CL2803" s="1"/>
    </row>
    <row r="2804" spans="1:90" ht="18" customHeight="1">
      <c r="A2804" s="1"/>
      <c r="B2804" s="1"/>
      <c r="C2804" s="314"/>
      <c r="D2804" s="287" t="str">
        <f t="shared" si="712"/>
        <v/>
      </c>
      <c r="E2804" s="449" t="str">
        <f t="shared" si="699"/>
        <v/>
      </c>
      <c r="F2804" s="450"/>
      <c r="G2804" s="451"/>
      <c r="H2804" s="452"/>
      <c r="I2804" s="453"/>
      <c r="J2804" s="453"/>
      <c r="K2804" s="453"/>
      <c r="L2804" s="453"/>
      <c r="M2804" s="454"/>
      <c r="N2804" s="455"/>
      <c r="O2804" s="456"/>
      <c r="P2804" s="456"/>
      <c r="Q2804" s="456"/>
      <c r="R2804" s="456"/>
      <c r="S2804" s="456"/>
      <c r="T2804" s="456"/>
      <c r="U2804" s="456"/>
      <c r="V2804" s="456"/>
      <c r="W2804" s="456"/>
      <c r="X2804" s="456"/>
      <c r="Y2804" s="456"/>
      <c r="Z2804" s="456"/>
      <c r="AA2804" s="456"/>
      <c r="AB2804" s="456"/>
      <c r="AC2804" s="456"/>
      <c r="AD2804" s="456"/>
      <c r="AE2804" s="457"/>
      <c r="AF2804" s="455"/>
      <c r="AG2804" s="456"/>
      <c r="AH2804" s="456"/>
      <c r="AI2804" s="456"/>
      <c r="AJ2804" s="456"/>
      <c r="AK2804" s="456"/>
      <c r="AL2804" s="456"/>
      <c r="AM2804" s="456"/>
      <c r="AN2804" s="457"/>
      <c r="AO2804" s="455"/>
      <c r="AP2804" s="456"/>
      <c r="AQ2804" s="456"/>
      <c r="AR2804" s="456"/>
      <c r="AS2804" s="456"/>
      <c r="AT2804" s="456"/>
      <c r="AU2804" s="456"/>
      <c r="AV2804" s="456"/>
      <c r="AW2804" s="456"/>
      <c r="AX2804" s="456"/>
      <c r="AY2804" s="456"/>
      <c r="AZ2804" s="456"/>
      <c r="BA2804" s="456"/>
      <c r="BB2804" s="456"/>
      <c r="BC2804" s="456"/>
      <c r="BD2804" s="456"/>
      <c r="BE2804" s="456"/>
      <c r="BF2804" s="456"/>
      <c r="BG2804" s="457"/>
      <c r="BH2804" s="458"/>
      <c r="BI2804" s="459"/>
      <c r="BJ2804" s="459"/>
      <c r="BK2804" s="459"/>
      <c r="BL2804" s="459"/>
      <c r="BM2804" s="460"/>
      <c r="BN2804" s="314"/>
      <c r="BO2804" s="314"/>
      <c r="BP2804" s="1"/>
      <c r="BQ2804" s="120">
        <f>IF($F$3="","",IF(N2804=$F$3,COUNTIF(BQ$23:BQ2803,"&gt;0")+1,0))</f>
        <v>0</v>
      </c>
      <c r="BR2804" s="1"/>
      <c r="BS2804" s="20" t="str">
        <f>IF($N2804="","",IF(VLOOKUP(VLOOKUP($N2804,IMPOSTAZIONI!$E$6:$I$13,5,FALSE),IMPOSTAZIONI!$B$25:$N$32,3,FALSE)=0,"",VLOOKUP(VLOOKUP($N2804,IMPOSTAZIONI!$E$6:$I$13,5,FALSE),IMPOSTAZIONI!$B$25:$N$32,3,FALSE)))</f>
        <v/>
      </c>
      <c r="BT2804" s="20" t="str">
        <f>IF($N2804="","",IF(VLOOKUP(VLOOKUP($N2804,IMPOSTAZIONI!$E$6:$I$13,5,FALSE),IMPOSTAZIONI!$B$25:$N$32,6,FALSE)=0,"",VLOOKUP(VLOOKUP($N2804,IMPOSTAZIONI!$E$6:$I$13,5,FALSE),IMPOSTAZIONI!$B$25:$N$32,6,FALSE)))</f>
        <v/>
      </c>
      <c r="BU2804" s="20" t="str">
        <f>IF($N2804="","",IF(VLOOKUP(VLOOKUP($N2804,IMPOSTAZIONI!$E$6:$I$13,5,FALSE),IMPOSTAZIONI!$B$25:$N$32,9,FALSE)=0,"",VLOOKUP(VLOOKUP($N2804,IMPOSTAZIONI!$E$6:$I$13,5,FALSE),IMPOSTAZIONI!$B$25:$N$32,9,FALSE)))</f>
        <v/>
      </c>
      <c r="BV2804" s="20" t="str">
        <f>IF($N2804="","",IF(VLOOKUP(VLOOKUP($N2804,IMPOSTAZIONI!$E$6:$I$13,5,FALSE),IMPOSTAZIONI!$B$25:$N$32,12,FALSE)=0,"",VLOOKUP(VLOOKUP($N2804,IMPOSTAZIONI!$E$6:$I$13,5,FALSE),IMPOSTAZIONI!$B$25:$N$32,12,FALSE)))</f>
        <v/>
      </c>
      <c r="BW2804" s="221" t="str">
        <f t="shared" si="700"/>
        <v/>
      </c>
      <c r="BX2804" s="221" t="str">
        <f t="shared" si="701"/>
        <v/>
      </c>
      <c r="BY2804" s="221">
        <f t="shared" si="702"/>
        <v>0</v>
      </c>
      <c r="BZ2804" s="231">
        <f t="shared" si="703"/>
        <v>0</v>
      </c>
      <c r="CA2804" s="246">
        <f t="shared" si="704"/>
        <v>0</v>
      </c>
      <c r="CB2804" s="246">
        <f t="shared" si="705"/>
        <v>0</v>
      </c>
      <c r="CC2804" s="246" t="str">
        <f t="shared" si="706"/>
        <v/>
      </c>
      <c r="CD2804" s="246">
        <f t="shared" si="707"/>
        <v>5</v>
      </c>
      <c r="CE2804" s="246">
        <f t="shared" si="708"/>
        <v>0</v>
      </c>
      <c r="CF2804" s="276">
        <f t="shared" si="709"/>
        <v>0</v>
      </c>
      <c r="CG2804" s="277">
        <f t="shared" si="709"/>
        <v>0</v>
      </c>
      <c r="CH2804" s="277">
        <f t="shared" si="709"/>
        <v>0</v>
      </c>
      <c r="CI2804" s="278">
        <f t="shared" si="698"/>
        <v>0</v>
      </c>
      <c r="CJ2804" s="280">
        <f t="shared" si="710"/>
        <v>0</v>
      </c>
      <c r="CK2804" s="232">
        <f t="shared" si="711"/>
        <v>0</v>
      </c>
      <c r="CL2804" s="1"/>
    </row>
    <row r="2805" spans="1:90" ht="18" customHeight="1">
      <c r="A2805" s="1"/>
      <c r="B2805" s="1"/>
      <c r="C2805" s="314"/>
      <c r="D2805" s="287" t="str">
        <f t="shared" si="712"/>
        <v/>
      </c>
      <c r="E2805" s="449" t="str">
        <f t="shared" si="699"/>
        <v/>
      </c>
      <c r="F2805" s="450"/>
      <c r="G2805" s="451"/>
      <c r="H2805" s="452"/>
      <c r="I2805" s="453"/>
      <c r="J2805" s="453"/>
      <c r="K2805" s="453"/>
      <c r="L2805" s="453"/>
      <c r="M2805" s="454"/>
      <c r="N2805" s="455"/>
      <c r="O2805" s="456"/>
      <c r="P2805" s="456"/>
      <c r="Q2805" s="456"/>
      <c r="R2805" s="456"/>
      <c r="S2805" s="456"/>
      <c r="T2805" s="456"/>
      <c r="U2805" s="456"/>
      <c r="V2805" s="456"/>
      <c r="W2805" s="456"/>
      <c r="X2805" s="456"/>
      <c r="Y2805" s="456"/>
      <c r="Z2805" s="456"/>
      <c r="AA2805" s="456"/>
      <c r="AB2805" s="456"/>
      <c r="AC2805" s="456"/>
      <c r="AD2805" s="456"/>
      <c r="AE2805" s="457"/>
      <c r="AF2805" s="455"/>
      <c r="AG2805" s="456"/>
      <c r="AH2805" s="456"/>
      <c r="AI2805" s="456"/>
      <c r="AJ2805" s="456"/>
      <c r="AK2805" s="456"/>
      <c r="AL2805" s="456"/>
      <c r="AM2805" s="456"/>
      <c r="AN2805" s="457"/>
      <c r="AO2805" s="455"/>
      <c r="AP2805" s="456"/>
      <c r="AQ2805" s="456"/>
      <c r="AR2805" s="456"/>
      <c r="AS2805" s="456"/>
      <c r="AT2805" s="456"/>
      <c r="AU2805" s="456"/>
      <c r="AV2805" s="456"/>
      <c r="AW2805" s="456"/>
      <c r="AX2805" s="456"/>
      <c r="AY2805" s="456"/>
      <c r="AZ2805" s="456"/>
      <c r="BA2805" s="456"/>
      <c r="BB2805" s="456"/>
      <c r="BC2805" s="456"/>
      <c r="BD2805" s="456"/>
      <c r="BE2805" s="456"/>
      <c r="BF2805" s="456"/>
      <c r="BG2805" s="457"/>
      <c r="BH2805" s="458"/>
      <c r="BI2805" s="459"/>
      <c r="BJ2805" s="459"/>
      <c r="BK2805" s="459"/>
      <c r="BL2805" s="459"/>
      <c r="BM2805" s="460"/>
      <c r="BN2805" s="314"/>
      <c r="BO2805" s="314"/>
      <c r="BP2805" s="1"/>
      <c r="BQ2805" s="120">
        <f>IF($F$3="","",IF(N2805=$F$3,COUNTIF(BQ$23:BQ2804,"&gt;0")+1,0))</f>
        <v>0</v>
      </c>
      <c r="BR2805" s="1"/>
      <c r="BS2805" s="20" t="str">
        <f>IF($N2805="","",IF(VLOOKUP(VLOOKUP($N2805,IMPOSTAZIONI!$E$6:$I$13,5,FALSE),IMPOSTAZIONI!$B$25:$N$32,3,FALSE)=0,"",VLOOKUP(VLOOKUP($N2805,IMPOSTAZIONI!$E$6:$I$13,5,FALSE),IMPOSTAZIONI!$B$25:$N$32,3,FALSE)))</f>
        <v/>
      </c>
      <c r="BT2805" s="20" t="str">
        <f>IF($N2805="","",IF(VLOOKUP(VLOOKUP($N2805,IMPOSTAZIONI!$E$6:$I$13,5,FALSE),IMPOSTAZIONI!$B$25:$N$32,6,FALSE)=0,"",VLOOKUP(VLOOKUP($N2805,IMPOSTAZIONI!$E$6:$I$13,5,FALSE),IMPOSTAZIONI!$B$25:$N$32,6,FALSE)))</f>
        <v/>
      </c>
      <c r="BU2805" s="20" t="str">
        <f>IF($N2805="","",IF(VLOOKUP(VLOOKUP($N2805,IMPOSTAZIONI!$E$6:$I$13,5,FALSE),IMPOSTAZIONI!$B$25:$N$32,9,FALSE)=0,"",VLOOKUP(VLOOKUP($N2805,IMPOSTAZIONI!$E$6:$I$13,5,FALSE),IMPOSTAZIONI!$B$25:$N$32,9,FALSE)))</f>
        <v/>
      </c>
      <c r="BV2805" s="20" t="str">
        <f>IF($N2805="","",IF(VLOOKUP(VLOOKUP($N2805,IMPOSTAZIONI!$E$6:$I$13,5,FALSE),IMPOSTAZIONI!$B$25:$N$32,12,FALSE)=0,"",VLOOKUP(VLOOKUP($N2805,IMPOSTAZIONI!$E$6:$I$13,5,FALSE),IMPOSTAZIONI!$B$25:$N$32,12,FALSE)))</f>
        <v/>
      </c>
      <c r="BW2805" s="221" t="str">
        <f t="shared" si="700"/>
        <v/>
      </c>
      <c r="BX2805" s="221" t="str">
        <f t="shared" si="701"/>
        <v/>
      </c>
      <c r="BY2805" s="221">
        <f t="shared" si="702"/>
        <v>0</v>
      </c>
      <c r="BZ2805" s="231">
        <f t="shared" si="703"/>
        <v>0</v>
      </c>
      <c r="CA2805" s="246">
        <f t="shared" si="704"/>
        <v>0</v>
      </c>
      <c r="CB2805" s="246">
        <f t="shared" si="705"/>
        <v>0</v>
      </c>
      <c r="CC2805" s="246" t="str">
        <f t="shared" si="706"/>
        <v/>
      </c>
      <c r="CD2805" s="246">
        <f t="shared" si="707"/>
        <v>5</v>
      </c>
      <c r="CE2805" s="246">
        <f t="shared" si="708"/>
        <v>0</v>
      </c>
      <c r="CF2805" s="276">
        <f t="shared" si="709"/>
        <v>0</v>
      </c>
      <c r="CG2805" s="277">
        <f t="shared" si="709"/>
        <v>0</v>
      </c>
      <c r="CH2805" s="277">
        <f t="shared" si="709"/>
        <v>0</v>
      </c>
      <c r="CI2805" s="278">
        <f t="shared" si="698"/>
        <v>0</v>
      </c>
      <c r="CJ2805" s="280">
        <f t="shared" si="710"/>
        <v>0</v>
      </c>
      <c r="CK2805" s="232">
        <f t="shared" si="711"/>
        <v>0</v>
      </c>
      <c r="CL2805" s="1"/>
    </row>
    <row r="2806" spans="1:90" ht="18" customHeight="1">
      <c r="A2806" s="1"/>
      <c r="B2806" s="1"/>
      <c r="C2806" s="314"/>
      <c r="D2806" s="287" t="str">
        <f t="shared" si="712"/>
        <v/>
      </c>
      <c r="E2806" s="449" t="str">
        <f t="shared" si="699"/>
        <v/>
      </c>
      <c r="F2806" s="450"/>
      <c r="G2806" s="451"/>
      <c r="H2806" s="452"/>
      <c r="I2806" s="453"/>
      <c r="J2806" s="453"/>
      <c r="K2806" s="453"/>
      <c r="L2806" s="453"/>
      <c r="M2806" s="454"/>
      <c r="N2806" s="455"/>
      <c r="O2806" s="456"/>
      <c r="P2806" s="456"/>
      <c r="Q2806" s="456"/>
      <c r="R2806" s="456"/>
      <c r="S2806" s="456"/>
      <c r="T2806" s="456"/>
      <c r="U2806" s="456"/>
      <c r="V2806" s="456"/>
      <c r="W2806" s="456"/>
      <c r="X2806" s="456"/>
      <c r="Y2806" s="456"/>
      <c r="Z2806" s="456"/>
      <c r="AA2806" s="456"/>
      <c r="AB2806" s="456"/>
      <c r="AC2806" s="456"/>
      <c r="AD2806" s="456"/>
      <c r="AE2806" s="457"/>
      <c r="AF2806" s="455"/>
      <c r="AG2806" s="456"/>
      <c r="AH2806" s="456"/>
      <c r="AI2806" s="456"/>
      <c r="AJ2806" s="456"/>
      <c r="AK2806" s="456"/>
      <c r="AL2806" s="456"/>
      <c r="AM2806" s="456"/>
      <c r="AN2806" s="457"/>
      <c r="AO2806" s="455"/>
      <c r="AP2806" s="456"/>
      <c r="AQ2806" s="456"/>
      <c r="AR2806" s="456"/>
      <c r="AS2806" s="456"/>
      <c r="AT2806" s="456"/>
      <c r="AU2806" s="456"/>
      <c r="AV2806" s="456"/>
      <c r="AW2806" s="456"/>
      <c r="AX2806" s="456"/>
      <c r="AY2806" s="456"/>
      <c r="AZ2806" s="456"/>
      <c r="BA2806" s="456"/>
      <c r="BB2806" s="456"/>
      <c r="BC2806" s="456"/>
      <c r="BD2806" s="456"/>
      <c r="BE2806" s="456"/>
      <c r="BF2806" s="456"/>
      <c r="BG2806" s="457"/>
      <c r="BH2806" s="458"/>
      <c r="BI2806" s="459"/>
      <c r="BJ2806" s="459"/>
      <c r="BK2806" s="459"/>
      <c r="BL2806" s="459"/>
      <c r="BM2806" s="460"/>
      <c r="BN2806" s="314"/>
      <c r="BO2806" s="314"/>
      <c r="BP2806" s="1"/>
      <c r="BQ2806" s="120">
        <f>IF($F$3="","",IF(N2806=$F$3,COUNTIF(BQ$23:BQ2805,"&gt;0")+1,0))</f>
        <v>0</v>
      </c>
      <c r="BR2806" s="1"/>
      <c r="BS2806" s="20" t="str">
        <f>IF($N2806="","",IF(VLOOKUP(VLOOKUP($N2806,IMPOSTAZIONI!$E$6:$I$13,5,FALSE),IMPOSTAZIONI!$B$25:$N$32,3,FALSE)=0,"",VLOOKUP(VLOOKUP($N2806,IMPOSTAZIONI!$E$6:$I$13,5,FALSE),IMPOSTAZIONI!$B$25:$N$32,3,FALSE)))</f>
        <v/>
      </c>
      <c r="BT2806" s="20" t="str">
        <f>IF($N2806="","",IF(VLOOKUP(VLOOKUP($N2806,IMPOSTAZIONI!$E$6:$I$13,5,FALSE),IMPOSTAZIONI!$B$25:$N$32,6,FALSE)=0,"",VLOOKUP(VLOOKUP($N2806,IMPOSTAZIONI!$E$6:$I$13,5,FALSE),IMPOSTAZIONI!$B$25:$N$32,6,FALSE)))</f>
        <v/>
      </c>
      <c r="BU2806" s="20" t="str">
        <f>IF($N2806="","",IF(VLOOKUP(VLOOKUP($N2806,IMPOSTAZIONI!$E$6:$I$13,5,FALSE),IMPOSTAZIONI!$B$25:$N$32,9,FALSE)=0,"",VLOOKUP(VLOOKUP($N2806,IMPOSTAZIONI!$E$6:$I$13,5,FALSE),IMPOSTAZIONI!$B$25:$N$32,9,FALSE)))</f>
        <v/>
      </c>
      <c r="BV2806" s="20" t="str">
        <f>IF($N2806="","",IF(VLOOKUP(VLOOKUP($N2806,IMPOSTAZIONI!$E$6:$I$13,5,FALSE),IMPOSTAZIONI!$B$25:$N$32,12,FALSE)=0,"",VLOOKUP(VLOOKUP($N2806,IMPOSTAZIONI!$E$6:$I$13,5,FALSE),IMPOSTAZIONI!$B$25:$N$32,12,FALSE)))</f>
        <v/>
      </c>
      <c r="BW2806" s="221" t="str">
        <f t="shared" si="700"/>
        <v/>
      </c>
      <c r="BX2806" s="221" t="str">
        <f t="shared" si="701"/>
        <v/>
      </c>
      <c r="BY2806" s="221">
        <f t="shared" si="702"/>
        <v>0</v>
      </c>
      <c r="BZ2806" s="231">
        <f t="shared" si="703"/>
        <v>0</v>
      </c>
      <c r="CA2806" s="246">
        <f t="shared" si="704"/>
        <v>0</v>
      </c>
      <c r="CB2806" s="246">
        <f t="shared" si="705"/>
        <v>0</v>
      </c>
      <c r="CC2806" s="246" t="str">
        <f t="shared" si="706"/>
        <v/>
      </c>
      <c r="CD2806" s="246">
        <f t="shared" si="707"/>
        <v>5</v>
      </c>
      <c r="CE2806" s="246">
        <f t="shared" si="708"/>
        <v>0</v>
      </c>
      <c r="CF2806" s="276">
        <f t="shared" si="709"/>
        <v>0</v>
      </c>
      <c r="CG2806" s="277">
        <f t="shared" si="709"/>
        <v>0</v>
      </c>
      <c r="CH2806" s="277">
        <f t="shared" si="709"/>
        <v>0</v>
      </c>
      <c r="CI2806" s="278">
        <f t="shared" si="698"/>
        <v>0</v>
      </c>
      <c r="CJ2806" s="280">
        <f t="shared" si="710"/>
        <v>0</v>
      </c>
      <c r="CK2806" s="232">
        <f t="shared" si="711"/>
        <v>0</v>
      </c>
      <c r="CL2806" s="1"/>
    </row>
    <row r="2807" spans="1:90" ht="18" customHeight="1">
      <c r="A2807" s="1"/>
      <c r="B2807" s="1"/>
      <c r="C2807" s="314"/>
      <c r="D2807" s="287" t="str">
        <f t="shared" si="712"/>
        <v/>
      </c>
      <c r="E2807" s="449" t="str">
        <f t="shared" si="699"/>
        <v/>
      </c>
      <c r="F2807" s="450"/>
      <c r="G2807" s="451"/>
      <c r="H2807" s="452"/>
      <c r="I2807" s="453"/>
      <c r="J2807" s="453"/>
      <c r="K2807" s="453"/>
      <c r="L2807" s="453"/>
      <c r="M2807" s="454"/>
      <c r="N2807" s="455"/>
      <c r="O2807" s="456"/>
      <c r="P2807" s="456"/>
      <c r="Q2807" s="456"/>
      <c r="R2807" s="456"/>
      <c r="S2807" s="456"/>
      <c r="T2807" s="456"/>
      <c r="U2807" s="456"/>
      <c r="V2807" s="456"/>
      <c r="W2807" s="456"/>
      <c r="X2807" s="456"/>
      <c r="Y2807" s="456"/>
      <c r="Z2807" s="456"/>
      <c r="AA2807" s="456"/>
      <c r="AB2807" s="456"/>
      <c r="AC2807" s="456"/>
      <c r="AD2807" s="456"/>
      <c r="AE2807" s="457"/>
      <c r="AF2807" s="455"/>
      <c r="AG2807" s="456"/>
      <c r="AH2807" s="456"/>
      <c r="AI2807" s="456"/>
      <c r="AJ2807" s="456"/>
      <c r="AK2807" s="456"/>
      <c r="AL2807" s="456"/>
      <c r="AM2807" s="456"/>
      <c r="AN2807" s="457"/>
      <c r="AO2807" s="455"/>
      <c r="AP2807" s="456"/>
      <c r="AQ2807" s="456"/>
      <c r="AR2807" s="456"/>
      <c r="AS2807" s="456"/>
      <c r="AT2807" s="456"/>
      <c r="AU2807" s="456"/>
      <c r="AV2807" s="456"/>
      <c r="AW2807" s="456"/>
      <c r="AX2807" s="456"/>
      <c r="AY2807" s="456"/>
      <c r="AZ2807" s="456"/>
      <c r="BA2807" s="456"/>
      <c r="BB2807" s="456"/>
      <c r="BC2807" s="456"/>
      <c r="BD2807" s="456"/>
      <c r="BE2807" s="456"/>
      <c r="BF2807" s="456"/>
      <c r="BG2807" s="457"/>
      <c r="BH2807" s="458"/>
      <c r="BI2807" s="459"/>
      <c r="BJ2807" s="459"/>
      <c r="BK2807" s="459"/>
      <c r="BL2807" s="459"/>
      <c r="BM2807" s="460"/>
      <c r="BN2807" s="314"/>
      <c r="BO2807" s="314"/>
      <c r="BP2807" s="1"/>
      <c r="BQ2807" s="120">
        <f>IF($F$3="","",IF(N2807=$F$3,COUNTIF(BQ$23:BQ2806,"&gt;0")+1,0))</f>
        <v>0</v>
      </c>
      <c r="BR2807" s="1"/>
      <c r="BS2807" s="20" t="str">
        <f>IF($N2807="","",IF(VLOOKUP(VLOOKUP($N2807,IMPOSTAZIONI!$E$6:$I$13,5,FALSE),IMPOSTAZIONI!$B$25:$N$32,3,FALSE)=0,"",VLOOKUP(VLOOKUP($N2807,IMPOSTAZIONI!$E$6:$I$13,5,FALSE),IMPOSTAZIONI!$B$25:$N$32,3,FALSE)))</f>
        <v/>
      </c>
      <c r="BT2807" s="20" t="str">
        <f>IF($N2807="","",IF(VLOOKUP(VLOOKUP($N2807,IMPOSTAZIONI!$E$6:$I$13,5,FALSE),IMPOSTAZIONI!$B$25:$N$32,6,FALSE)=0,"",VLOOKUP(VLOOKUP($N2807,IMPOSTAZIONI!$E$6:$I$13,5,FALSE),IMPOSTAZIONI!$B$25:$N$32,6,FALSE)))</f>
        <v/>
      </c>
      <c r="BU2807" s="20" t="str">
        <f>IF($N2807="","",IF(VLOOKUP(VLOOKUP($N2807,IMPOSTAZIONI!$E$6:$I$13,5,FALSE),IMPOSTAZIONI!$B$25:$N$32,9,FALSE)=0,"",VLOOKUP(VLOOKUP($N2807,IMPOSTAZIONI!$E$6:$I$13,5,FALSE),IMPOSTAZIONI!$B$25:$N$32,9,FALSE)))</f>
        <v/>
      </c>
      <c r="BV2807" s="20" t="str">
        <f>IF($N2807="","",IF(VLOOKUP(VLOOKUP($N2807,IMPOSTAZIONI!$E$6:$I$13,5,FALSE),IMPOSTAZIONI!$B$25:$N$32,12,FALSE)=0,"",VLOOKUP(VLOOKUP($N2807,IMPOSTAZIONI!$E$6:$I$13,5,FALSE),IMPOSTAZIONI!$B$25:$N$32,12,FALSE)))</f>
        <v/>
      </c>
      <c r="BW2807" s="221" t="str">
        <f t="shared" si="700"/>
        <v/>
      </c>
      <c r="BX2807" s="221" t="str">
        <f t="shared" si="701"/>
        <v/>
      </c>
      <c r="BY2807" s="221">
        <f t="shared" si="702"/>
        <v>0</v>
      </c>
      <c r="BZ2807" s="231">
        <f t="shared" si="703"/>
        <v>0</v>
      </c>
      <c r="CA2807" s="246">
        <f t="shared" si="704"/>
        <v>0</v>
      </c>
      <c r="CB2807" s="246">
        <f t="shared" si="705"/>
        <v>0</v>
      </c>
      <c r="CC2807" s="246" t="str">
        <f t="shared" si="706"/>
        <v/>
      </c>
      <c r="CD2807" s="246">
        <f t="shared" si="707"/>
        <v>5</v>
      </c>
      <c r="CE2807" s="246">
        <f t="shared" si="708"/>
        <v>0</v>
      </c>
      <c r="CF2807" s="276">
        <f t="shared" si="709"/>
        <v>0</v>
      </c>
      <c r="CG2807" s="277">
        <f t="shared" si="709"/>
        <v>0</v>
      </c>
      <c r="CH2807" s="277">
        <f t="shared" si="709"/>
        <v>0</v>
      </c>
      <c r="CI2807" s="278">
        <f t="shared" si="698"/>
        <v>0</v>
      </c>
      <c r="CJ2807" s="280">
        <f t="shared" si="710"/>
        <v>0</v>
      </c>
      <c r="CK2807" s="232">
        <f t="shared" si="711"/>
        <v>0</v>
      </c>
      <c r="CL2807" s="1"/>
    </row>
    <row r="2808" spans="1:90" ht="18" customHeight="1">
      <c r="A2808" s="1"/>
      <c r="B2808" s="1"/>
      <c r="C2808" s="314"/>
      <c r="D2808" s="287" t="str">
        <f t="shared" si="712"/>
        <v/>
      </c>
      <c r="E2808" s="449" t="str">
        <f t="shared" si="699"/>
        <v/>
      </c>
      <c r="F2808" s="450"/>
      <c r="G2808" s="451"/>
      <c r="H2808" s="452"/>
      <c r="I2808" s="453"/>
      <c r="J2808" s="453"/>
      <c r="K2808" s="453"/>
      <c r="L2808" s="453"/>
      <c r="M2808" s="454"/>
      <c r="N2808" s="455"/>
      <c r="O2808" s="456"/>
      <c r="P2808" s="456"/>
      <c r="Q2808" s="456"/>
      <c r="R2808" s="456"/>
      <c r="S2808" s="456"/>
      <c r="T2808" s="456"/>
      <c r="U2808" s="456"/>
      <c r="V2808" s="456"/>
      <c r="W2808" s="456"/>
      <c r="X2808" s="456"/>
      <c r="Y2808" s="456"/>
      <c r="Z2808" s="456"/>
      <c r="AA2808" s="456"/>
      <c r="AB2808" s="456"/>
      <c r="AC2808" s="456"/>
      <c r="AD2808" s="456"/>
      <c r="AE2808" s="457"/>
      <c r="AF2808" s="455"/>
      <c r="AG2808" s="456"/>
      <c r="AH2808" s="456"/>
      <c r="AI2808" s="456"/>
      <c r="AJ2808" s="456"/>
      <c r="AK2808" s="456"/>
      <c r="AL2808" s="456"/>
      <c r="AM2808" s="456"/>
      <c r="AN2808" s="457"/>
      <c r="AO2808" s="455"/>
      <c r="AP2808" s="456"/>
      <c r="AQ2808" s="456"/>
      <c r="AR2808" s="456"/>
      <c r="AS2808" s="456"/>
      <c r="AT2808" s="456"/>
      <c r="AU2808" s="456"/>
      <c r="AV2808" s="456"/>
      <c r="AW2808" s="456"/>
      <c r="AX2808" s="456"/>
      <c r="AY2808" s="456"/>
      <c r="AZ2808" s="456"/>
      <c r="BA2808" s="456"/>
      <c r="BB2808" s="456"/>
      <c r="BC2808" s="456"/>
      <c r="BD2808" s="456"/>
      <c r="BE2808" s="456"/>
      <c r="BF2808" s="456"/>
      <c r="BG2808" s="457"/>
      <c r="BH2808" s="458"/>
      <c r="BI2808" s="459"/>
      <c r="BJ2808" s="459"/>
      <c r="BK2808" s="459"/>
      <c r="BL2808" s="459"/>
      <c r="BM2808" s="460"/>
      <c r="BN2808" s="314"/>
      <c r="BO2808" s="314"/>
      <c r="BP2808" s="1"/>
      <c r="BQ2808" s="120">
        <f>IF($F$3="","",IF(N2808=$F$3,COUNTIF(BQ$23:BQ2807,"&gt;0")+1,0))</f>
        <v>0</v>
      </c>
      <c r="BR2808" s="1"/>
      <c r="BS2808" s="20" t="str">
        <f>IF($N2808="","",IF(VLOOKUP(VLOOKUP($N2808,IMPOSTAZIONI!$E$6:$I$13,5,FALSE),IMPOSTAZIONI!$B$25:$N$32,3,FALSE)=0,"",VLOOKUP(VLOOKUP($N2808,IMPOSTAZIONI!$E$6:$I$13,5,FALSE),IMPOSTAZIONI!$B$25:$N$32,3,FALSE)))</f>
        <v/>
      </c>
      <c r="BT2808" s="20" t="str">
        <f>IF($N2808="","",IF(VLOOKUP(VLOOKUP($N2808,IMPOSTAZIONI!$E$6:$I$13,5,FALSE),IMPOSTAZIONI!$B$25:$N$32,6,FALSE)=0,"",VLOOKUP(VLOOKUP($N2808,IMPOSTAZIONI!$E$6:$I$13,5,FALSE),IMPOSTAZIONI!$B$25:$N$32,6,FALSE)))</f>
        <v/>
      </c>
      <c r="BU2808" s="20" t="str">
        <f>IF($N2808="","",IF(VLOOKUP(VLOOKUP($N2808,IMPOSTAZIONI!$E$6:$I$13,5,FALSE),IMPOSTAZIONI!$B$25:$N$32,9,FALSE)=0,"",VLOOKUP(VLOOKUP($N2808,IMPOSTAZIONI!$E$6:$I$13,5,FALSE),IMPOSTAZIONI!$B$25:$N$32,9,FALSE)))</f>
        <v/>
      </c>
      <c r="BV2808" s="20" t="str">
        <f>IF($N2808="","",IF(VLOOKUP(VLOOKUP($N2808,IMPOSTAZIONI!$E$6:$I$13,5,FALSE),IMPOSTAZIONI!$B$25:$N$32,12,FALSE)=0,"",VLOOKUP(VLOOKUP($N2808,IMPOSTAZIONI!$E$6:$I$13,5,FALSE),IMPOSTAZIONI!$B$25:$N$32,12,FALSE)))</f>
        <v/>
      </c>
      <c r="BW2808" s="221" t="str">
        <f t="shared" si="700"/>
        <v/>
      </c>
      <c r="BX2808" s="221" t="str">
        <f t="shared" si="701"/>
        <v/>
      </c>
      <c r="BY2808" s="221">
        <f t="shared" si="702"/>
        <v>0</v>
      </c>
      <c r="BZ2808" s="231">
        <f t="shared" si="703"/>
        <v>0</v>
      </c>
      <c r="CA2808" s="246">
        <f t="shared" si="704"/>
        <v>0</v>
      </c>
      <c r="CB2808" s="246">
        <f t="shared" si="705"/>
        <v>0</v>
      </c>
      <c r="CC2808" s="246" t="str">
        <f t="shared" si="706"/>
        <v/>
      </c>
      <c r="CD2808" s="246">
        <f t="shared" si="707"/>
        <v>5</v>
      </c>
      <c r="CE2808" s="246">
        <f t="shared" si="708"/>
        <v>0</v>
      </c>
      <c r="CF2808" s="276">
        <f t="shared" si="709"/>
        <v>0</v>
      </c>
      <c r="CG2808" s="277">
        <f t="shared" si="709"/>
        <v>0</v>
      </c>
      <c r="CH2808" s="277">
        <f t="shared" si="709"/>
        <v>0</v>
      </c>
      <c r="CI2808" s="278">
        <f t="shared" si="698"/>
        <v>0</v>
      </c>
      <c r="CJ2808" s="280">
        <f t="shared" si="710"/>
        <v>0</v>
      </c>
      <c r="CK2808" s="232">
        <f t="shared" si="711"/>
        <v>0</v>
      </c>
      <c r="CL2808" s="1"/>
    </row>
    <row r="2809" spans="1:90" ht="18" customHeight="1">
      <c r="A2809" s="1"/>
      <c r="B2809" s="1"/>
      <c r="C2809" s="314"/>
      <c r="D2809" s="287" t="str">
        <f t="shared" si="712"/>
        <v/>
      </c>
      <c r="E2809" s="449" t="str">
        <f t="shared" si="699"/>
        <v/>
      </c>
      <c r="F2809" s="450"/>
      <c r="G2809" s="451"/>
      <c r="H2809" s="452"/>
      <c r="I2809" s="453"/>
      <c r="J2809" s="453"/>
      <c r="K2809" s="453"/>
      <c r="L2809" s="453"/>
      <c r="M2809" s="454"/>
      <c r="N2809" s="455"/>
      <c r="O2809" s="456"/>
      <c r="P2809" s="456"/>
      <c r="Q2809" s="456"/>
      <c r="R2809" s="456"/>
      <c r="S2809" s="456"/>
      <c r="T2809" s="456"/>
      <c r="U2809" s="456"/>
      <c r="V2809" s="456"/>
      <c r="W2809" s="456"/>
      <c r="X2809" s="456"/>
      <c r="Y2809" s="456"/>
      <c r="Z2809" s="456"/>
      <c r="AA2809" s="456"/>
      <c r="AB2809" s="456"/>
      <c r="AC2809" s="456"/>
      <c r="AD2809" s="456"/>
      <c r="AE2809" s="457"/>
      <c r="AF2809" s="455"/>
      <c r="AG2809" s="456"/>
      <c r="AH2809" s="456"/>
      <c r="AI2809" s="456"/>
      <c r="AJ2809" s="456"/>
      <c r="AK2809" s="456"/>
      <c r="AL2809" s="456"/>
      <c r="AM2809" s="456"/>
      <c r="AN2809" s="457"/>
      <c r="AO2809" s="455"/>
      <c r="AP2809" s="456"/>
      <c r="AQ2809" s="456"/>
      <c r="AR2809" s="456"/>
      <c r="AS2809" s="456"/>
      <c r="AT2809" s="456"/>
      <c r="AU2809" s="456"/>
      <c r="AV2809" s="456"/>
      <c r="AW2809" s="456"/>
      <c r="AX2809" s="456"/>
      <c r="AY2809" s="456"/>
      <c r="AZ2809" s="456"/>
      <c r="BA2809" s="456"/>
      <c r="BB2809" s="456"/>
      <c r="BC2809" s="456"/>
      <c r="BD2809" s="456"/>
      <c r="BE2809" s="456"/>
      <c r="BF2809" s="456"/>
      <c r="BG2809" s="457"/>
      <c r="BH2809" s="458"/>
      <c r="BI2809" s="459"/>
      <c r="BJ2809" s="459"/>
      <c r="BK2809" s="459"/>
      <c r="BL2809" s="459"/>
      <c r="BM2809" s="460"/>
      <c r="BN2809" s="314"/>
      <c r="BO2809" s="314"/>
      <c r="BP2809" s="1"/>
      <c r="BQ2809" s="120">
        <f>IF($F$3="","",IF(N2809=$F$3,COUNTIF(BQ$23:BQ2808,"&gt;0")+1,0))</f>
        <v>0</v>
      </c>
      <c r="BR2809" s="1"/>
      <c r="BS2809" s="20" t="str">
        <f>IF($N2809="","",IF(VLOOKUP(VLOOKUP($N2809,IMPOSTAZIONI!$E$6:$I$13,5,FALSE),IMPOSTAZIONI!$B$25:$N$32,3,FALSE)=0,"",VLOOKUP(VLOOKUP($N2809,IMPOSTAZIONI!$E$6:$I$13,5,FALSE),IMPOSTAZIONI!$B$25:$N$32,3,FALSE)))</f>
        <v/>
      </c>
      <c r="BT2809" s="20" t="str">
        <f>IF($N2809="","",IF(VLOOKUP(VLOOKUP($N2809,IMPOSTAZIONI!$E$6:$I$13,5,FALSE),IMPOSTAZIONI!$B$25:$N$32,6,FALSE)=0,"",VLOOKUP(VLOOKUP($N2809,IMPOSTAZIONI!$E$6:$I$13,5,FALSE),IMPOSTAZIONI!$B$25:$N$32,6,FALSE)))</f>
        <v/>
      </c>
      <c r="BU2809" s="20" t="str">
        <f>IF($N2809="","",IF(VLOOKUP(VLOOKUP($N2809,IMPOSTAZIONI!$E$6:$I$13,5,FALSE),IMPOSTAZIONI!$B$25:$N$32,9,FALSE)=0,"",VLOOKUP(VLOOKUP($N2809,IMPOSTAZIONI!$E$6:$I$13,5,FALSE),IMPOSTAZIONI!$B$25:$N$32,9,FALSE)))</f>
        <v/>
      </c>
      <c r="BV2809" s="20" t="str">
        <f>IF($N2809="","",IF(VLOOKUP(VLOOKUP($N2809,IMPOSTAZIONI!$E$6:$I$13,5,FALSE),IMPOSTAZIONI!$B$25:$N$32,12,FALSE)=0,"",VLOOKUP(VLOOKUP($N2809,IMPOSTAZIONI!$E$6:$I$13,5,FALSE),IMPOSTAZIONI!$B$25:$N$32,12,FALSE)))</f>
        <v/>
      </c>
      <c r="BW2809" s="221" t="str">
        <f t="shared" si="700"/>
        <v/>
      </c>
      <c r="BX2809" s="221" t="str">
        <f t="shared" si="701"/>
        <v/>
      </c>
      <c r="BY2809" s="221">
        <f t="shared" si="702"/>
        <v>0</v>
      </c>
      <c r="BZ2809" s="231">
        <f t="shared" si="703"/>
        <v>0</v>
      </c>
      <c r="CA2809" s="246">
        <f t="shared" si="704"/>
        <v>0</v>
      </c>
      <c r="CB2809" s="246">
        <f t="shared" si="705"/>
        <v>0</v>
      </c>
      <c r="CC2809" s="246" t="str">
        <f t="shared" si="706"/>
        <v/>
      </c>
      <c r="CD2809" s="246">
        <f t="shared" si="707"/>
        <v>5</v>
      </c>
      <c r="CE2809" s="246">
        <f t="shared" si="708"/>
        <v>0</v>
      </c>
      <c r="CF2809" s="276">
        <f t="shared" si="709"/>
        <v>0</v>
      </c>
      <c r="CG2809" s="277">
        <f t="shared" si="709"/>
        <v>0</v>
      </c>
      <c r="CH2809" s="277">
        <f t="shared" si="709"/>
        <v>0</v>
      </c>
      <c r="CI2809" s="278">
        <f t="shared" si="698"/>
        <v>0</v>
      </c>
      <c r="CJ2809" s="280">
        <f t="shared" si="710"/>
        <v>0</v>
      </c>
      <c r="CK2809" s="232">
        <f t="shared" si="711"/>
        <v>0</v>
      </c>
      <c r="CL2809" s="1"/>
    </row>
    <row r="2810" spans="1:90" ht="18" customHeight="1">
      <c r="A2810" s="1"/>
      <c r="B2810" s="1"/>
      <c r="C2810" s="314"/>
      <c r="D2810" s="287" t="str">
        <f t="shared" si="712"/>
        <v/>
      </c>
      <c r="E2810" s="449" t="str">
        <f t="shared" si="699"/>
        <v/>
      </c>
      <c r="F2810" s="450"/>
      <c r="G2810" s="451"/>
      <c r="H2810" s="452"/>
      <c r="I2810" s="453"/>
      <c r="J2810" s="453"/>
      <c r="K2810" s="453"/>
      <c r="L2810" s="453"/>
      <c r="M2810" s="454"/>
      <c r="N2810" s="455"/>
      <c r="O2810" s="456"/>
      <c r="P2810" s="456"/>
      <c r="Q2810" s="456"/>
      <c r="R2810" s="456"/>
      <c r="S2810" s="456"/>
      <c r="T2810" s="456"/>
      <c r="U2810" s="456"/>
      <c r="V2810" s="456"/>
      <c r="W2810" s="456"/>
      <c r="X2810" s="456"/>
      <c r="Y2810" s="456"/>
      <c r="Z2810" s="456"/>
      <c r="AA2810" s="456"/>
      <c r="AB2810" s="456"/>
      <c r="AC2810" s="456"/>
      <c r="AD2810" s="456"/>
      <c r="AE2810" s="457"/>
      <c r="AF2810" s="455"/>
      <c r="AG2810" s="456"/>
      <c r="AH2810" s="456"/>
      <c r="AI2810" s="456"/>
      <c r="AJ2810" s="456"/>
      <c r="AK2810" s="456"/>
      <c r="AL2810" s="456"/>
      <c r="AM2810" s="456"/>
      <c r="AN2810" s="457"/>
      <c r="AO2810" s="455"/>
      <c r="AP2810" s="456"/>
      <c r="AQ2810" s="456"/>
      <c r="AR2810" s="456"/>
      <c r="AS2810" s="456"/>
      <c r="AT2810" s="456"/>
      <c r="AU2810" s="456"/>
      <c r="AV2810" s="456"/>
      <c r="AW2810" s="456"/>
      <c r="AX2810" s="456"/>
      <c r="AY2810" s="456"/>
      <c r="AZ2810" s="456"/>
      <c r="BA2810" s="456"/>
      <c r="BB2810" s="456"/>
      <c r="BC2810" s="456"/>
      <c r="BD2810" s="456"/>
      <c r="BE2810" s="456"/>
      <c r="BF2810" s="456"/>
      <c r="BG2810" s="457"/>
      <c r="BH2810" s="458"/>
      <c r="BI2810" s="459"/>
      <c r="BJ2810" s="459"/>
      <c r="BK2810" s="459"/>
      <c r="BL2810" s="459"/>
      <c r="BM2810" s="460"/>
      <c r="BN2810" s="314"/>
      <c r="BO2810" s="314"/>
      <c r="BP2810" s="1"/>
      <c r="BQ2810" s="120">
        <f>IF($F$3="","",IF(N2810=$F$3,COUNTIF(BQ$23:BQ2809,"&gt;0")+1,0))</f>
        <v>0</v>
      </c>
      <c r="BR2810" s="1"/>
      <c r="BS2810" s="20" t="str">
        <f>IF($N2810="","",IF(VLOOKUP(VLOOKUP($N2810,IMPOSTAZIONI!$E$6:$I$13,5,FALSE),IMPOSTAZIONI!$B$25:$N$32,3,FALSE)=0,"",VLOOKUP(VLOOKUP($N2810,IMPOSTAZIONI!$E$6:$I$13,5,FALSE),IMPOSTAZIONI!$B$25:$N$32,3,FALSE)))</f>
        <v/>
      </c>
      <c r="BT2810" s="20" t="str">
        <f>IF($N2810="","",IF(VLOOKUP(VLOOKUP($N2810,IMPOSTAZIONI!$E$6:$I$13,5,FALSE),IMPOSTAZIONI!$B$25:$N$32,6,FALSE)=0,"",VLOOKUP(VLOOKUP($N2810,IMPOSTAZIONI!$E$6:$I$13,5,FALSE),IMPOSTAZIONI!$B$25:$N$32,6,FALSE)))</f>
        <v/>
      </c>
      <c r="BU2810" s="20" t="str">
        <f>IF($N2810="","",IF(VLOOKUP(VLOOKUP($N2810,IMPOSTAZIONI!$E$6:$I$13,5,FALSE),IMPOSTAZIONI!$B$25:$N$32,9,FALSE)=0,"",VLOOKUP(VLOOKUP($N2810,IMPOSTAZIONI!$E$6:$I$13,5,FALSE),IMPOSTAZIONI!$B$25:$N$32,9,FALSE)))</f>
        <v/>
      </c>
      <c r="BV2810" s="20" t="str">
        <f>IF($N2810="","",IF(VLOOKUP(VLOOKUP($N2810,IMPOSTAZIONI!$E$6:$I$13,5,FALSE),IMPOSTAZIONI!$B$25:$N$32,12,FALSE)=0,"",VLOOKUP(VLOOKUP($N2810,IMPOSTAZIONI!$E$6:$I$13,5,FALSE),IMPOSTAZIONI!$B$25:$N$32,12,FALSE)))</f>
        <v/>
      </c>
      <c r="BW2810" s="221" t="str">
        <f t="shared" si="700"/>
        <v/>
      </c>
      <c r="BX2810" s="221" t="str">
        <f t="shared" si="701"/>
        <v/>
      </c>
      <c r="BY2810" s="221">
        <f t="shared" si="702"/>
        <v>0</v>
      </c>
      <c r="BZ2810" s="231">
        <f t="shared" si="703"/>
        <v>0</v>
      </c>
      <c r="CA2810" s="246">
        <f t="shared" si="704"/>
        <v>0</v>
      </c>
      <c r="CB2810" s="246">
        <f t="shared" si="705"/>
        <v>0</v>
      </c>
      <c r="CC2810" s="246" t="str">
        <f t="shared" si="706"/>
        <v/>
      </c>
      <c r="CD2810" s="246">
        <f t="shared" si="707"/>
        <v>5</v>
      </c>
      <c r="CE2810" s="246">
        <f t="shared" si="708"/>
        <v>0</v>
      </c>
      <c r="CF2810" s="276">
        <f t="shared" si="709"/>
        <v>0</v>
      </c>
      <c r="CG2810" s="277">
        <f t="shared" si="709"/>
        <v>0</v>
      </c>
      <c r="CH2810" s="277">
        <f t="shared" si="709"/>
        <v>0</v>
      </c>
      <c r="CI2810" s="278">
        <f t="shared" si="698"/>
        <v>0</v>
      </c>
      <c r="CJ2810" s="280">
        <f t="shared" si="710"/>
        <v>0</v>
      </c>
      <c r="CK2810" s="232">
        <f t="shared" si="711"/>
        <v>0</v>
      </c>
      <c r="CL2810" s="1"/>
    </row>
    <row r="2811" spans="1:90" ht="18" customHeight="1">
      <c r="A2811" s="1"/>
      <c r="B2811" s="1"/>
      <c r="C2811" s="314"/>
      <c r="D2811" s="287" t="str">
        <f t="shared" si="712"/>
        <v/>
      </c>
      <c r="E2811" s="449" t="str">
        <f t="shared" si="699"/>
        <v/>
      </c>
      <c r="F2811" s="450"/>
      <c r="G2811" s="451"/>
      <c r="H2811" s="452"/>
      <c r="I2811" s="453"/>
      <c r="J2811" s="453"/>
      <c r="K2811" s="453"/>
      <c r="L2811" s="453"/>
      <c r="M2811" s="454"/>
      <c r="N2811" s="455"/>
      <c r="O2811" s="456"/>
      <c r="P2811" s="456"/>
      <c r="Q2811" s="456"/>
      <c r="R2811" s="456"/>
      <c r="S2811" s="456"/>
      <c r="T2811" s="456"/>
      <c r="U2811" s="456"/>
      <c r="V2811" s="456"/>
      <c r="W2811" s="456"/>
      <c r="X2811" s="456"/>
      <c r="Y2811" s="456"/>
      <c r="Z2811" s="456"/>
      <c r="AA2811" s="456"/>
      <c r="AB2811" s="456"/>
      <c r="AC2811" s="456"/>
      <c r="AD2811" s="456"/>
      <c r="AE2811" s="457"/>
      <c r="AF2811" s="455"/>
      <c r="AG2811" s="456"/>
      <c r="AH2811" s="456"/>
      <c r="AI2811" s="456"/>
      <c r="AJ2811" s="456"/>
      <c r="AK2811" s="456"/>
      <c r="AL2811" s="456"/>
      <c r="AM2811" s="456"/>
      <c r="AN2811" s="457"/>
      <c r="AO2811" s="455"/>
      <c r="AP2811" s="456"/>
      <c r="AQ2811" s="456"/>
      <c r="AR2811" s="456"/>
      <c r="AS2811" s="456"/>
      <c r="AT2811" s="456"/>
      <c r="AU2811" s="456"/>
      <c r="AV2811" s="456"/>
      <c r="AW2811" s="456"/>
      <c r="AX2811" s="456"/>
      <c r="AY2811" s="456"/>
      <c r="AZ2811" s="456"/>
      <c r="BA2811" s="456"/>
      <c r="BB2811" s="456"/>
      <c r="BC2811" s="456"/>
      <c r="BD2811" s="456"/>
      <c r="BE2811" s="456"/>
      <c r="BF2811" s="456"/>
      <c r="BG2811" s="457"/>
      <c r="BH2811" s="458"/>
      <c r="BI2811" s="459"/>
      <c r="BJ2811" s="459"/>
      <c r="BK2811" s="459"/>
      <c r="BL2811" s="459"/>
      <c r="BM2811" s="460"/>
      <c r="BN2811" s="314"/>
      <c r="BO2811" s="314"/>
      <c r="BP2811" s="1"/>
      <c r="BQ2811" s="120">
        <f>IF($F$3="","",IF(N2811=$F$3,COUNTIF(BQ$23:BQ2810,"&gt;0")+1,0))</f>
        <v>0</v>
      </c>
      <c r="BR2811" s="1"/>
      <c r="BS2811" s="20" t="str">
        <f>IF($N2811="","",IF(VLOOKUP(VLOOKUP($N2811,IMPOSTAZIONI!$E$6:$I$13,5,FALSE),IMPOSTAZIONI!$B$25:$N$32,3,FALSE)=0,"",VLOOKUP(VLOOKUP($N2811,IMPOSTAZIONI!$E$6:$I$13,5,FALSE),IMPOSTAZIONI!$B$25:$N$32,3,FALSE)))</f>
        <v/>
      </c>
      <c r="BT2811" s="20" t="str">
        <f>IF($N2811="","",IF(VLOOKUP(VLOOKUP($N2811,IMPOSTAZIONI!$E$6:$I$13,5,FALSE),IMPOSTAZIONI!$B$25:$N$32,6,FALSE)=0,"",VLOOKUP(VLOOKUP($N2811,IMPOSTAZIONI!$E$6:$I$13,5,FALSE),IMPOSTAZIONI!$B$25:$N$32,6,FALSE)))</f>
        <v/>
      </c>
      <c r="BU2811" s="20" t="str">
        <f>IF($N2811="","",IF(VLOOKUP(VLOOKUP($N2811,IMPOSTAZIONI!$E$6:$I$13,5,FALSE),IMPOSTAZIONI!$B$25:$N$32,9,FALSE)=0,"",VLOOKUP(VLOOKUP($N2811,IMPOSTAZIONI!$E$6:$I$13,5,FALSE),IMPOSTAZIONI!$B$25:$N$32,9,FALSE)))</f>
        <v/>
      </c>
      <c r="BV2811" s="20" t="str">
        <f>IF($N2811="","",IF(VLOOKUP(VLOOKUP($N2811,IMPOSTAZIONI!$E$6:$I$13,5,FALSE),IMPOSTAZIONI!$B$25:$N$32,12,FALSE)=0,"",VLOOKUP(VLOOKUP($N2811,IMPOSTAZIONI!$E$6:$I$13,5,FALSE),IMPOSTAZIONI!$B$25:$N$32,12,FALSE)))</f>
        <v/>
      </c>
      <c r="BW2811" s="221" t="str">
        <f t="shared" si="700"/>
        <v/>
      </c>
      <c r="BX2811" s="221" t="str">
        <f t="shared" si="701"/>
        <v/>
      </c>
      <c r="BY2811" s="221">
        <f t="shared" si="702"/>
        <v>0</v>
      </c>
      <c r="BZ2811" s="231">
        <f t="shared" si="703"/>
        <v>0</v>
      </c>
      <c r="CA2811" s="246">
        <f t="shared" si="704"/>
        <v>0</v>
      </c>
      <c r="CB2811" s="246">
        <f t="shared" si="705"/>
        <v>0</v>
      </c>
      <c r="CC2811" s="246" t="str">
        <f t="shared" si="706"/>
        <v/>
      </c>
      <c r="CD2811" s="246">
        <f t="shared" si="707"/>
        <v>5</v>
      </c>
      <c r="CE2811" s="246">
        <f t="shared" si="708"/>
        <v>0</v>
      </c>
      <c r="CF2811" s="276">
        <f t="shared" si="709"/>
        <v>0</v>
      </c>
      <c r="CG2811" s="277">
        <f t="shared" si="709"/>
        <v>0</v>
      </c>
      <c r="CH2811" s="277">
        <f t="shared" si="709"/>
        <v>0</v>
      </c>
      <c r="CI2811" s="278">
        <f t="shared" si="698"/>
        <v>0</v>
      </c>
      <c r="CJ2811" s="280">
        <f t="shared" si="710"/>
        <v>0</v>
      </c>
      <c r="CK2811" s="232">
        <f t="shared" si="711"/>
        <v>0</v>
      </c>
      <c r="CL2811" s="1"/>
    </row>
    <row r="2812" spans="1:90" ht="18" customHeight="1">
      <c r="A2812" s="1"/>
      <c r="B2812" s="1"/>
      <c r="C2812" s="314"/>
      <c r="D2812" s="287" t="str">
        <f t="shared" si="712"/>
        <v/>
      </c>
      <c r="E2812" s="449" t="str">
        <f t="shared" si="699"/>
        <v/>
      </c>
      <c r="F2812" s="450"/>
      <c r="G2812" s="451"/>
      <c r="H2812" s="452"/>
      <c r="I2812" s="453"/>
      <c r="J2812" s="453"/>
      <c r="K2812" s="453"/>
      <c r="L2812" s="453"/>
      <c r="M2812" s="454"/>
      <c r="N2812" s="455"/>
      <c r="O2812" s="456"/>
      <c r="P2812" s="456"/>
      <c r="Q2812" s="456"/>
      <c r="R2812" s="456"/>
      <c r="S2812" s="456"/>
      <c r="T2812" s="456"/>
      <c r="U2812" s="456"/>
      <c r="V2812" s="456"/>
      <c r="W2812" s="456"/>
      <c r="X2812" s="456"/>
      <c r="Y2812" s="456"/>
      <c r="Z2812" s="456"/>
      <c r="AA2812" s="456"/>
      <c r="AB2812" s="456"/>
      <c r="AC2812" s="456"/>
      <c r="AD2812" s="456"/>
      <c r="AE2812" s="457"/>
      <c r="AF2812" s="455"/>
      <c r="AG2812" s="456"/>
      <c r="AH2812" s="456"/>
      <c r="AI2812" s="456"/>
      <c r="AJ2812" s="456"/>
      <c r="AK2812" s="456"/>
      <c r="AL2812" s="456"/>
      <c r="AM2812" s="456"/>
      <c r="AN2812" s="457"/>
      <c r="AO2812" s="455"/>
      <c r="AP2812" s="456"/>
      <c r="AQ2812" s="456"/>
      <c r="AR2812" s="456"/>
      <c r="AS2812" s="456"/>
      <c r="AT2812" s="456"/>
      <c r="AU2812" s="456"/>
      <c r="AV2812" s="456"/>
      <c r="AW2812" s="456"/>
      <c r="AX2812" s="456"/>
      <c r="AY2812" s="456"/>
      <c r="AZ2812" s="456"/>
      <c r="BA2812" s="456"/>
      <c r="BB2812" s="456"/>
      <c r="BC2812" s="456"/>
      <c r="BD2812" s="456"/>
      <c r="BE2812" s="456"/>
      <c r="BF2812" s="456"/>
      <c r="BG2812" s="457"/>
      <c r="BH2812" s="458"/>
      <c r="BI2812" s="459"/>
      <c r="BJ2812" s="459"/>
      <c r="BK2812" s="459"/>
      <c r="BL2812" s="459"/>
      <c r="BM2812" s="460"/>
      <c r="BN2812" s="314"/>
      <c r="BO2812" s="314"/>
      <c r="BP2812" s="1"/>
      <c r="BQ2812" s="120">
        <f>IF($F$3="","",IF(N2812=$F$3,COUNTIF(BQ$23:BQ2811,"&gt;0")+1,0))</f>
        <v>0</v>
      </c>
      <c r="BR2812" s="1"/>
      <c r="BS2812" s="20" t="str">
        <f>IF($N2812="","",IF(VLOOKUP(VLOOKUP($N2812,IMPOSTAZIONI!$E$6:$I$13,5,FALSE),IMPOSTAZIONI!$B$25:$N$32,3,FALSE)=0,"",VLOOKUP(VLOOKUP($N2812,IMPOSTAZIONI!$E$6:$I$13,5,FALSE),IMPOSTAZIONI!$B$25:$N$32,3,FALSE)))</f>
        <v/>
      </c>
      <c r="BT2812" s="20" t="str">
        <f>IF($N2812="","",IF(VLOOKUP(VLOOKUP($N2812,IMPOSTAZIONI!$E$6:$I$13,5,FALSE),IMPOSTAZIONI!$B$25:$N$32,6,FALSE)=0,"",VLOOKUP(VLOOKUP($N2812,IMPOSTAZIONI!$E$6:$I$13,5,FALSE),IMPOSTAZIONI!$B$25:$N$32,6,FALSE)))</f>
        <v/>
      </c>
      <c r="BU2812" s="20" t="str">
        <f>IF($N2812="","",IF(VLOOKUP(VLOOKUP($N2812,IMPOSTAZIONI!$E$6:$I$13,5,FALSE),IMPOSTAZIONI!$B$25:$N$32,9,FALSE)=0,"",VLOOKUP(VLOOKUP($N2812,IMPOSTAZIONI!$E$6:$I$13,5,FALSE),IMPOSTAZIONI!$B$25:$N$32,9,FALSE)))</f>
        <v/>
      </c>
      <c r="BV2812" s="20" t="str">
        <f>IF($N2812="","",IF(VLOOKUP(VLOOKUP($N2812,IMPOSTAZIONI!$E$6:$I$13,5,FALSE),IMPOSTAZIONI!$B$25:$N$32,12,FALSE)=0,"",VLOOKUP(VLOOKUP($N2812,IMPOSTAZIONI!$E$6:$I$13,5,FALSE),IMPOSTAZIONI!$B$25:$N$32,12,FALSE)))</f>
        <v/>
      </c>
      <c r="BW2812" s="221" t="str">
        <f t="shared" si="700"/>
        <v/>
      </c>
      <c r="BX2812" s="221" t="str">
        <f t="shared" si="701"/>
        <v/>
      </c>
      <c r="BY2812" s="221">
        <f t="shared" si="702"/>
        <v>0</v>
      </c>
      <c r="BZ2812" s="231">
        <f t="shared" si="703"/>
        <v>0</v>
      </c>
      <c r="CA2812" s="246">
        <f t="shared" si="704"/>
        <v>0</v>
      </c>
      <c r="CB2812" s="246">
        <f t="shared" si="705"/>
        <v>0</v>
      </c>
      <c r="CC2812" s="246" t="str">
        <f t="shared" si="706"/>
        <v/>
      </c>
      <c r="CD2812" s="246">
        <f t="shared" si="707"/>
        <v>5</v>
      </c>
      <c r="CE2812" s="246">
        <f t="shared" si="708"/>
        <v>0</v>
      </c>
      <c r="CF2812" s="276">
        <f t="shared" si="709"/>
        <v>0</v>
      </c>
      <c r="CG2812" s="277">
        <f t="shared" si="709"/>
        <v>0</v>
      </c>
      <c r="CH2812" s="277">
        <f t="shared" si="709"/>
        <v>0</v>
      </c>
      <c r="CI2812" s="278">
        <f t="shared" si="698"/>
        <v>0</v>
      </c>
      <c r="CJ2812" s="280">
        <f t="shared" si="710"/>
        <v>0</v>
      </c>
      <c r="CK2812" s="232">
        <f t="shared" si="711"/>
        <v>0</v>
      </c>
      <c r="CL2812" s="1"/>
    </row>
    <row r="2813" spans="1:90" ht="18" customHeight="1">
      <c r="A2813" s="1"/>
      <c r="B2813" s="1"/>
      <c r="C2813" s="314"/>
      <c r="D2813" s="287" t="str">
        <f t="shared" si="712"/>
        <v/>
      </c>
      <c r="E2813" s="449" t="str">
        <f t="shared" si="699"/>
        <v/>
      </c>
      <c r="F2813" s="450"/>
      <c r="G2813" s="451"/>
      <c r="H2813" s="452"/>
      <c r="I2813" s="453"/>
      <c r="J2813" s="453"/>
      <c r="K2813" s="453"/>
      <c r="L2813" s="453"/>
      <c r="M2813" s="454"/>
      <c r="N2813" s="455"/>
      <c r="O2813" s="456"/>
      <c r="P2813" s="456"/>
      <c r="Q2813" s="456"/>
      <c r="R2813" s="456"/>
      <c r="S2813" s="456"/>
      <c r="T2813" s="456"/>
      <c r="U2813" s="456"/>
      <c r="V2813" s="456"/>
      <c r="W2813" s="456"/>
      <c r="X2813" s="456"/>
      <c r="Y2813" s="456"/>
      <c r="Z2813" s="456"/>
      <c r="AA2813" s="456"/>
      <c r="AB2813" s="456"/>
      <c r="AC2813" s="456"/>
      <c r="AD2813" s="456"/>
      <c r="AE2813" s="457"/>
      <c r="AF2813" s="455"/>
      <c r="AG2813" s="456"/>
      <c r="AH2813" s="456"/>
      <c r="AI2813" s="456"/>
      <c r="AJ2813" s="456"/>
      <c r="AK2813" s="456"/>
      <c r="AL2813" s="456"/>
      <c r="AM2813" s="456"/>
      <c r="AN2813" s="457"/>
      <c r="AO2813" s="455"/>
      <c r="AP2813" s="456"/>
      <c r="AQ2813" s="456"/>
      <c r="AR2813" s="456"/>
      <c r="AS2813" s="456"/>
      <c r="AT2813" s="456"/>
      <c r="AU2813" s="456"/>
      <c r="AV2813" s="456"/>
      <c r="AW2813" s="456"/>
      <c r="AX2813" s="456"/>
      <c r="AY2813" s="456"/>
      <c r="AZ2813" s="456"/>
      <c r="BA2813" s="456"/>
      <c r="BB2813" s="456"/>
      <c r="BC2813" s="456"/>
      <c r="BD2813" s="456"/>
      <c r="BE2813" s="456"/>
      <c r="BF2813" s="456"/>
      <c r="BG2813" s="457"/>
      <c r="BH2813" s="458"/>
      <c r="BI2813" s="459"/>
      <c r="BJ2813" s="459"/>
      <c r="BK2813" s="459"/>
      <c r="BL2813" s="459"/>
      <c r="BM2813" s="460"/>
      <c r="BN2813" s="314"/>
      <c r="BO2813" s="314"/>
      <c r="BP2813" s="1"/>
      <c r="BQ2813" s="120">
        <f>IF($F$3="","",IF(N2813=$F$3,COUNTIF(BQ$23:BQ2812,"&gt;0")+1,0))</f>
        <v>0</v>
      </c>
      <c r="BR2813" s="1"/>
      <c r="BS2813" s="20" t="str">
        <f>IF($N2813="","",IF(VLOOKUP(VLOOKUP($N2813,IMPOSTAZIONI!$E$6:$I$13,5,FALSE),IMPOSTAZIONI!$B$25:$N$32,3,FALSE)=0,"",VLOOKUP(VLOOKUP($N2813,IMPOSTAZIONI!$E$6:$I$13,5,FALSE),IMPOSTAZIONI!$B$25:$N$32,3,FALSE)))</f>
        <v/>
      </c>
      <c r="BT2813" s="20" t="str">
        <f>IF($N2813="","",IF(VLOOKUP(VLOOKUP($N2813,IMPOSTAZIONI!$E$6:$I$13,5,FALSE),IMPOSTAZIONI!$B$25:$N$32,6,FALSE)=0,"",VLOOKUP(VLOOKUP($N2813,IMPOSTAZIONI!$E$6:$I$13,5,FALSE),IMPOSTAZIONI!$B$25:$N$32,6,FALSE)))</f>
        <v/>
      </c>
      <c r="BU2813" s="20" t="str">
        <f>IF($N2813="","",IF(VLOOKUP(VLOOKUP($N2813,IMPOSTAZIONI!$E$6:$I$13,5,FALSE),IMPOSTAZIONI!$B$25:$N$32,9,FALSE)=0,"",VLOOKUP(VLOOKUP($N2813,IMPOSTAZIONI!$E$6:$I$13,5,FALSE),IMPOSTAZIONI!$B$25:$N$32,9,FALSE)))</f>
        <v/>
      </c>
      <c r="BV2813" s="20" t="str">
        <f>IF($N2813="","",IF(VLOOKUP(VLOOKUP($N2813,IMPOSTAZIONI!$E$6:$I$13,5,FALSE),IMPOSTAZIONI!$B$25:$N$32,12,FALSE)=0,"",VLOOKUP(VLOOKUP($N2813,IMPOSTAZIONI!$E$6:$I$13,5,FALSE),IMPOSTAZIONI!$B$25:$N$32,12,FALSE)))</f>
        <v/>
      </c>
      <c r="BW2813" s="221" t="str">
        <f t="shared" si="700"/>
        <v/>
      </c>
      <c r="BX2813" s="221" t="str">
        <f t="shared" si="701"/>
        <v/>
      </c>
      <c r="BY2813" s="221">
        <f t="shared" si="702"/>
        <v>0</v>
      </c>
      <c r="BZ2813" s="231">
        <f t="shared" si="703"/>
        <v>0</v>
      </c>
      <c r="CA2813" s="246">
        <f t="shared" si="704"/>
        <v>0</v>
      </c>
      <c r="CB2813" s="246">
        <f t="shared" si="705"/>
        <v>0</v>
      </c>
      <c r="CC2813" s="246" t="str">
        <f t="shared" si="706"/>
        <v/>
      </c>
      <c r="CD2813" s="246">
        <f t="shared" si="707"/>
        <v>5</v>
      </c>
      <c r="CE2813" s="246">
        <f t="shared" si="708"/>
        <v>0</v>
      </c>
      <c r="CF2813" s="276">
        <f t="shared" si="709"/>
        <v>0</v>
      </c>
      <c r="CG2813" s="277">
        <f t="shared" si="709"/>
        <v>0</v>
      </c>
      <c r="CH2813" s="277">
        <f t="shared" si="709"/>
        <v>0</v>
      </c>
      <c r="CI2813" s="278">
        <f t="shared" si="709"/>
        <v>0</v>
      </c>
      <c r="CJ2813" s="280">
        <f t="shared" si="710"/>
        <v>0</v>
      </c>
      <c r="CK2813" s="232">
        <f t="shared" si="711"/>
        <v>0</v>
      </c>
      <c r="CL2813" s="1"/>
    </row>
    <row r="2814" spans="1:90" ht="18" customHeight="1">
      <c r="A2814" s="1"/>
      <c r="B2814" s="1"/>
      <c r="C2814" s="314"/>
      <c r="D2814" s="287" t="str">
        <f t="shared" si="712"/>
        <v/>
      </c>
      <c r="E2814" s="449" t="str">
        <f t="shared" ref="E2814:E2877" si="713">IF(BQ2814=0,"",BQ2814)</f>
        <v/>
      </c>
      <c r="F2814" s="450"/>
      <c r="G2814" s="451"/>
      <c r="H2814" s="452"/>
      <c r="I2814" s="453"/>
      <c r="J2814" s="453"/>
      <c r="K2814" s="453"/>
      <c r="L2814" s="453"/>
      <c r="M2814" s="454"/>
      <c r="N2814" s="455"/>
      <c r="O2814" s="456"/>
      <c r="P2814" s="456"/>
      <c r="Q2814" s="456"/>
      <c r="R2814" s="456"/>
      <c r="S2814" s="456"/>
      <c r="T2814" s="456"/>
      <c r="U2814" s="456"/>
      <c r="V2814" s="456"/>
      <c r="W2814" s="456"/>
      <c r="X2814" s="456"/>
      <c r="Y2814" s="456"/>
      <c r="Z2814" s="456"/>
      <c r="AA2814" s="456"/>
      <c r="AB2814" s="456"/>
      <c r="AC2814" s="456"/>
      <c r="AD2814" s="456"/>
      <c r="AE2814" s="457"/>
      <c r="AF2814" s="455"/>
      <c r="AG2814" s="456"/>
      <c r="AH2814" s="456"/>
      <c r="AI2814" s="456"/>
      <c r="AJ2814" s="456"/>
      <c r="AK2814" s="456"/>
      <c r="AL2814" s="456"/>
      <c r="AM2814" s="456"/>
      <c r="AN2814" s="457"/>
      <c r="AO2814" s="455"/>
      <c r="AP2814" s="456"/>
      <c r="AQ2814" s="456"/>
      <c r="AR2814" s="456"/>
      <c r="AS2814" s="456"/>
      <c r="AT2814" s="456"/>
      <c r="AU2814" s="456"/>
      <c r="AV2814" s="456"/>
      <c r="AW2814" s="456"/>
      <c r="AX2814" s="456"/>
      <c r="AY2814" s="456"/>
      <c r="AZ2814" s="456"/>
      <c r="BA2814" s="456"/>
      <c r="BB2814" s="456"/>
      <c r="BC2814" s="456"/>
      <c r="BD2814" s="456"/>
      <c r="BE2814" s="456"/>
      <c r="BF2814" s="456"/>
      <c r="BG2814" s="457"/>
      <c r="BH2814" s="458"/>
      <c r="BI2814" s="459"/>
      <c r="BJ2814" s="459"/>
      <c r="BK2814" s="459"/>
      <c r="BL2814" s="459"/>
      <c r="BM2814" s="460"/>
      <c r="BN2814" s="314"/>
      <c r="BO2814" s="314"/>
      <c r="BP2814" s="1"/>
      <c r="BQ2814" s="120">
        <f>IF($F$3="","",IF(N2814=$F$3,COUNTIF(BQ$23:BQ2813,"&gt;0")+1,0))</f>
        <v>0</v>
      </c>
      <c r="BR2814" s="1"/>
      <c r="BS2814" s="20" t="str">
        <f>IF($N2814="","",IF(VLOOKUP(VLOOKUP($N2814,IMPOSTAZIONI!$E$6:$I$13,5,FALSE),IMPOSTAZIONI!$B$25:$N$32,3,FALSE)=0,"",VLOOKUP(VLOOKUP($N2814,IMPOSTAZIONI!$E$6:$I$13,5,FALSE),IMPOSTAZIONI!$B$25:$N$32,3,FALSE)))</f>
        <v/>
      </c>
      <c r="BT2814" s="20" t="str">
        <f>IF($N2814="","",IF(VLOOKUP(VLOOKUP($N2814,IMPOSTAZIONI!$E$6:$I$13,5,FALSE),IMPOSTAZIONI!$B$25:$N$32,6,FALSE)=0,"",VLOOKUP(VLOOKUP($N2814,IMPOSTAZIONI!$E$6:$I$13,5,FALSE),IMPOSTAZIONI!$B$25:$N$32,6,FALSE)))</f>
        <v/>
      </c>
      <c r="BU2814" s="20" t="str">
        <f>IF($N2814="","",IF(VLOOKUP(VLOOKUP($N2814,IMPOSTAZIONI!$E$6:$I$13,5,FALSE),IMPOSTAZIONI!$B$25:$N$32,9,FALSE)=0,"",VLOOKUP(VLOOKUP($N2814,IMPOSTAZIONI!$E$6:$I$13,5,FALSE),IMPOSTAZIONI!$B$25:$N$32,9,FALSE)))</f>
        <v/>
      </c>
      <c r="BV2814" s="20" t="str">
        <f>IF($N2814="","",IF(VLOOKUP(VLOOKUP($N2814,IMPOSTAZIONI!$E$6:$I$13,5,FALSE),IMPOSTAZIONI!$B$25:$N$32,12,FALSE)=0,"",VLOOKUP(VLOOKUP($N2814,IMPOSTAZIONI!$E$6:$I$13,5,FALSE),IMPOSTAZIONI!$B$25:$N$32,12,FALSE)))</f>
        <v/>
      </c>
      <c r="BW2814" s="221" t="str">
        <f t="shared" ref="BW2814:BW2877" si="714">IF(AF2814="","",HLOOKUP(AF2814,BS2814:BV2814,1,FALSE))</f>
        <v/>
      </c>
      <c r="BX2814" s="221" t="str">
        <f t="shared" ref="BX2814:BX2877" si="715">IF(N2814="","",VLOOKUP(N2814,$AY$3109:$BM$3116,1,FALSE))</f>
        <v/>
      </c>
      <c r="BY2814" s="221">
        <f t="shared" ref="BY2814:BY2877" si="716">IF(OR(ISERROR(BW2814),ISERROR(BX2814),AND(H2814&gt;0,H2814&lt;AD$3140),AND(H2814&gt;0,H2814&gt;AD$3141)),1,IF(CK2814=1,2,0))</f>
        <v>0</v>
      </c>
      <c r="BZ2814" s="231">
        <f t="shared" ref="BZ2814:BZ2877" si="717">IF($F$3="",0,IF($F$3=N2814,H2814,0))</f>
        <v>0</v>
      </c>
      <c r="CA2814" s="246">
        <f t="shared" ref="CA2814:CA2877" si="718">IF($BN$3&gt;$AY$3147,"",IF(BZ2814=0,0,IF(AF2814="",0,VLOOKUP(AF2814,$AY$3118:$BL$3121,14,FALSE))))</f>
        <v>0</v>
      </c>
      <c r="CB2814" s="246">
        <f t="shared" ref="CB2814:CB2877" si="719">IF(BZ2814=0,0,MONTH(BZ2814))</f>
        <v>0</v>
      </c>
      <c r="CC2814" s="246" t="str">
        <f t="shared" ref="CC2814:CC2877" si="720">IF(OR(BZ2814=0,CA2814=0),"",CONCATENATE(CB2814,CA2814))</f>
        <v/>
      </c>
      <c r="CD2814" s="246">
        <f t="shared" ref="CD2814:CD2877" si="721">MATCH(BZ2814,BZ$23:BZ$3022,0)</f>
        <v>5</v>
      </c>
      <c r="CE2814" s="246">
        <f t="shared" ref="CE2814:CE2877" si="722">IF(CA2814&gt;0,CONCATENATE(CD2814,CA2814),0)</f>
        <v>0</v>
      </c>
      <c r="CF2814" s="276">
        <f t="shared" ref="CF2814:CI2877" si="723">COUNTIF($CE$23:$CE$3022,CONCATENATE($CD2814,CF$21))</f>
        <v>0</v>
      </c>
      <c r="CG2814" s="277">
        <f t="shared" si="723"/>
        <v>0</v>
      </c>
      <c r="CH2814" s="277">
        <f t="shared" si="723"/>
        <v>0</v>
      </c>
      <c r="CI2814" s="278">
        <f t="shared" si="723"/>
        <v>0</v>
      </c>
      <c r="CJ2814" s="280">
        <f t="shared" ref="CJ2814:CJ2877" si="724">COUNTIF(CF2814:CI2814,"&gt;0")</f>
        <v>0</v>
      </c>
      <c r="CK2814" s="232">
        <f t="shared" ref="CK2814:CK2877" si="725">IF(CJ2814&gt;1,1,0)</f>
        <v>0</v>
      </c>
      <c r="CL2814" s="1"/>
    </row>
    <row r="2815" spans="1:90" ht="18" customHeight="1">
      <c r="A2815" s="1"/>
      <c r="B2815" s="1"/>
      <c r="C2815" s="314"/>
      <c r="D2815" s="287" t="str">
        <f t="shared" si="712"/>
        <v/>
      </c>
      <c r="E2815" s="449" t="str">
        <f t="shared" si="713"/>
        <v/>
      </c>
      <c r="F2815" s="450"/>
      <c r="G2815" s="451"/>
      <c r="H2815" s="452"/>
      <c r="I2815" s="453"/>
      <c r="J2815" s="453"/>
      <c r="K2815" s="453"/>
      <c r="L2815" s="453"/>
      <c r="M2815" s="454"/>
      <c r="N2815" s="455"/>
      <c r="O2815" s="456"/>
      <c r="P2815" s="456"/>
      <c r="Q2815" s="456"/>
      <c r="R2815" s="456"/>
      <c r="S2815" s="456"/>
      <c r="T2815" s="456"/>
      <c r="U2815" s="456"/>
      <c r="V2815" s="456"/>
      <c r="W2815" s="456"/>
      <c r="X2815" s="456"/>
      <c r="Y2815" s="456"/>
      <c r="Z2815" s="456"/>
      <c r="AA2815" s="456"/>
      <c r="AB2815" s="456"/>
      <c r="AC2815" s="456"/>
      <c r="AD2815" s="456"/>
      <c r="AE2815" s="457"/>
      <c r="AF2815" s="455"/>
      <c r="AG2815" s="456"/>
      <c r="AH2815" s="456"/>
      <c r="AI2815" s="456"/>
      <c r="AJ2815" s="456"/>
      <c r="AK2815" s="456"/>
      <c r="AL2815" s="456"/>
      <c r="AM2815" s="456"/>
      <c r="AN2815" s="457"/>
      <c r="AO2815" s="455"/>
      <c r="AP2815" s="456"/>
      <c r="AQ2815" s="456"/>
      <c r="AR2815" s="456"/>
      <c r="AS2815" s="456"/>
      <c r="AT2815" s="456"/>
      <c r="AU2815" s="456"/>
      <c r="AV2815" s="456"/>
      <c r="AW2815" s="456"/>
      <c r="AX2815" s="456"/>
      <c r="AY2815" s="456"/>
      <c r="AZ2815" s="456"/>
      <c r="BA2815" s="456"/>
      <c r="BB2815" s="456"/>
      <c r="BC2815" s="456"/>
      <c r="BD2815" s="456"/>
      <c r="BE2815" s="456"/>
      <c r="BF2815" s="456"/>
      <c r="BG2815" s="457"/>
      <c r="BH2815" s="458"/>
      <c r="BI2815" s="459"/>
      <c r="BJ2815" s="459"/>
      <c r="BK2815" s="459"/>
      <c r="BL2815" s="459"/>
      <c r="BM2815" s="460"/>
      <c r="BN2815" s="314"/>
      <c r="BO2815" s="314"/>
      <c r="BP2815" s="1"/>
      <c r="BQ2815" s="120">
        <f>IF($F$3="","",IF(N2815=$F$3,COUNTIF(BQ$23:BQ2814,"&gt;0")+1,0))</f>
        <v>0</v>
      </c>
      <c r="BR2815" s="1"/>
      <c r="BS2815" s="20" t="str">
        <f>IF($N2815="","",IF(VLOOKUP(VLOOKUP($N2815,IMPOSTAZIONI!$E$6:$I$13,5,FALSE),IMPOSTAZIONI!$B$25:$N$32,3,FALSE)=0,"",VLOOKUP(VLOOKUP($N2815,IMPOSTAZIONI!$E$6:$I$13,5,FALSE),IMPOSTAZIONI!$B$25:$N$32,3,FALSE)))</f>
        <v/>
      </c>
      <c r="BT2815" s="20" t="str">
        <f>IF($N2815="","",IF(VLOOKUP(VLOOKUP($N2815,IMPOSTAZIONI!$E$6:$I$13,5,FALSE),IMPOSTAZIONI!$B$25:$N$32,6,FALSE)=0,"",VLOOKUP(VLOOKUP($N2815,IMPOSTAZIONI!$E$6:$I$13,5,FALSE),IMPOSTAZIONI!$B$25:$N$32,6,FALSE)))</f>
        <v/>
      </c>
      <c r="BU2815" s="20" t="str">
        <f>IF($N2815="","",IF(VLOOKUP(VLOOKUP($N2815,IMPOSTAZIONI!$E$6:$I$13,5,FALSE),IMPOSTAZIONI!$B$25:$N$32,9,FALSE)=0,"",VLOOKUP(VLOOKUP($N2815,IMPOSTAZIONI!$E$6:$I$13,5,FALSE),IMPOSTAZIONI!$B$25:$N$32,9,FALSE)))</f>
        <v/>
      </c>
      <c r="BV2815" s="20" t="str">
        <f>IF($N2815="","",IF(VLOOKUP(VLOOKUP($N2815,IMPOSTAZIONI!$E$6:$I$13,5,FALSE),IMPOSTAZIONI!$B$25:$N$32,12,FALSE)=0,"",VLOOKUP(VLOOKUP($N2815,IMPOSTAZIONI!$E$6:$I$13,5,FALSE),IMPOSTAZIONI!$B$25:$N$32,12,FALSE)))</f>
        <v/>
      </c>
      <c r="BW2815" s="221" t="str">
        <f t="shared" si="714"/>
        <v/>
      </c>
      <c r="BX2815" s="221" t="str">
        <f t="shared" si="715"/>
        <v/>
      </c>
      <c r="BY2815" s="221">
        <f t="shared" si="716"/>
        <v>0</v>
      </c>
      <c r="BZ2815" s="231">
        <f t="shared" si="717"/>
        <v>0</v>
      </c>
      <c r="CA2815" s="246">
        <f t="shared" si="718"/>
        <v>0</v>
      </c>
      <c r="CB2815" s="246">
        <f t="shared" si="719"/>
        <v>0</v>
      </c>
      <c r="CC2815" s="246" t="str">
        <f t="shared" si="720"/>
        <v/>
      </c>
      <c r="CD2815" s="246">
        <f t="shared" si="721"/>
        <v>5</v>
      </c>
      <c r="CE2815" s="246">
        <f t="shared" si="722"/>
        <v>0</v>
      </c>
      <c r="CF2815" s="276">
        <f t="shared" si="723"/>
        <v>0</v>
      </c>
      <c r="CG2815" s="277">
        <f t="shared" si="723"/>
        <v>0</v>
      </c>
      <c r="CH2815" s="277">
        <f t="shared" si="723"/>
        <v>0</v>
      </c>
      <c r="CI2815" s="278">
        <f t="shared" si="723"/>
        <v>0</v>
      </c>
      <c r="CJ2815" s="280">
        <f t="shared" si="724"/>
        <v>0</v>
      </c>
      <c r="CK2815" s="232">
        <f t="shared" si="725"/>
        <v>0</v>
      </c>
      <c r="CL2815" s="1"/>
    </row>
    <row r="2816" spans="1:90" ht="18" customHeight="1">
      <c r="A2816" s="1"/>
      <c r="B2816" s="1"/>
      <c r="C2816" s="314"/>
      <c r="D2816" s="287" t="str">
        <f t="shared" si="712"/>
        <v/>
      </c>
      <c r="E2816" s="449" t="str">
        <f t="shared" si="713"/>
        <v/>
      </c>
      <c r="F2816" s="450"/>
      <c r="G2816" s="451"/>
      <c r="H2816" s="452"/>
      <c r="I2816" s="453"/>
      <c r="J2816" s="453"/>
      <c r="K2816" s="453"/>
      <c r="L2816" s="453"/>
      <c r="M2816" s="454"/>
      <c r="N2816" s="455"/>
      <c r="O2816" s="456"/>
      <c r="P2816" s="456"/>
      <c r="Q2816" s="456"/>
      <c r="R2816" s="456"/>
      <c r="S2816" s="456"/>
      <c r="T2816" s="456"/>
      <c r="U2816" s="456"/>
      <c r="V2816" s="456"/>
      <c r="W2816" s="456"/>
      <c r="X2816" s="456"/>
      <c r="Y2816" s="456"/>
      <c r="Z2816" s="456"/>
      <c r="AA2816" s="456"/>
      <c r="AB2816" s="456"/>
      <c r="AC2816" s="456"/>
      <c r="AD2816" s="456"/>
      <c r="AE2816" s="457"/>
      <c r="AF2816" s="455"/>
      <c r="AG2816" s="456"/>
      <c r="AH2816" s="456"/>
      <c r="AI2816" s="456"/>
      <c r="AJ2816" s="456"/>
      <c r="AK2816" s="456"/>
      <c r="AL2816" s="456"/>
      <c r="AM2816" s="456"/>
      <c r="AN2816" s="457"/>
      <c r="AO2816" s="455"/>
      <c r="AP2816" s="456"/>
      <c r="AQ2816" s="456"/>
      <c r="AR2816" s="456"/>
      <c r="AS2816" s="456"/>
      <c r="AT2816" s="456"/>
      <c r="AU2816" s="456"/>
      <c r="AV2816" s="456"/>
      <c r="AW2816" s="456"/>
      <c r="AX2816" s="456"/>
      <c r="AY2816" s="456"/>
      <c r="AZ2816" s="456"/>
      <c r="BA2816" s="456"/>
      <c r="BB2816" s="456"/>
      <c r="BC2816" s="456"/>
      <c r="BD2816" s="456"/>
      <c r="BE2816" s="456"/>
      <c r="BF2816" s="456"/>
      <c r="BG2816" s="457"/>
      <c r="BH2816" s="458"/>
      <c r="BI2816" s="459"/>
      <c r="BJ2816" s="459"/>
      <c r="BK2816" s="459"/>
      <c r="BL2816" s="459"/>
      <c r="BM2816" s="460"/>
      <c r="BN2816" s="314"/>
      <c r="BO2816" s="314"/>
      <c r="BP2816" s="1"/>
      <c r="BQ2816" s="120">
        <f>IF($F$3="","",IF(N2816=$F$3,COUNTIF(BQ$23:BQ2815,"&gt;0")+1,0))</f>
        <v>0</v>
      </c>
      <c r="BR2816" s="1"/>
      <c r="BS2816" s="20" t="str">
        <f>IF($N2816="","",IF(VLOOKUP(VLOOKUP($N2816,IMPOSTAZIONI!$E$6:$I$13,5,FALSE),IMPOSTAZIONI!$B$25:$N$32,3,FALSE)=0,"",VLOOKUP(VLOOKUP($N2816,IMPOSTAZIONI!$E$6:$I$13,5,FALSE),IMPOSTAZIONI!$B$25:$N$32,3,FALSE)))</f>
        <v/>
      </c>
      <c r="BT2816" s="20" t="str">
        <f>IF($N2816="","",IF(VLOOKUP(VLOOKUP($N2816,IMPOSTAZIONI!$E$6:$I$13,5,FALSE),IMPOSTAZIONI!$B$25:$N$32,6,FALSE)=0,"",VLOOKUP(VLOOKUP($N2816,IMPOSTAZIONI!$E$6:$I$13,5,FALSE),IMPOSTAZIONI!$B$25:$N$32,6,FALSE)))</f>
        <v/>
      </c>
      <c r="BU2816" s="20" t="str">
        <f>IF($N2816="","",IF(VLOOKUP(VLOOKUP($N2816,IMPOSTAZIONI!$E$6:$I$13,5,FALSE),IMPOSTAZIONI!$B$25:$N$32,9,FALSE)=0,"",VLOOKUP(VLOOKUP($N2816,IMPOSTAZIONI!$E$6:$I$13,5,FALSE),IMPOSTAZIONI!$B$25:$N$32,9,FALSE)))</f>
        <v/>
      </c>
      <c r="BV2816" s="20" t="str">
        <f>IF($N2816="","",IF(VLOOKUP(VLOOKUP($N2816,IMPOSTAZIONI!$E$6:$I$13,5,FALSE),IMPOSTAZIONI!$B$25:$N$32,12,FALSE)=0,"",VLOOKUP(VLOOKUP($N2816,IMPOSTAZIONI!$E$6:$I$13,5,FALSE),IMPOSTAZIONI!$B$25:$N$32,12,FALSE)))</f>
        <v/>
      </c>
      <c r="BW2816" s="221" t="str">
        <f t="shared" si="714"/>
        <v/>
      </c>
      <c r="BX2816" s="221" t="str">
        <f t="shared" si="715"/>
        <v/>
      </c>
      <c r="BY2816" s="221">
        <f t="shared" si="716"/>
        <v>0</v>
      </c>
      <c r="BZ2816" s="231">
        <f t="shared" si="717"/>
        <v>0</v>
      </c>
      <c r="CA2816" s="246">
        <f t="shared" si="718"/>
        <v>0</v>
      </c>
      <c r="CB2816" s="246">
        <f t="shared" si="719"/>
        <v>0</v>
      </c>
      <c r="CC2816" s="246" t="str">
        <f t="shared" si="720"/>
        <v/>
      </c>
      <c r="CD2816" s="246">
        <f t="shared" si="721"/>
        <v>5</v>
      </c>
      <c r="CE2816" s="246">
        <f t="shared" si="722"/>
        <v>0</v>
      </c>
      <c r="CF2816" s="276">
        <f t="shared" si="723"/>
        <v>0</v>
      </c>
      <c r="CG2816" s="277">
        <f t="shared" si="723"/>
        <v>0</v>
      </c>
      <c r="CH2816" s="277">
        <f t="shared" si="723"/>
        <v>0</v>
      </c>
      <c r="CI2816" s="278">
        <f t="shared" si="723"/>
        <v>0</v>
      </c>
      <c r="CJ2816" s="280">
        <f t="shared" si="724"/>
        <v>0</v>
      </c>
      <c r="CK2816" s="232">
        <f t="shared" si="725"/>
        <v>0</v>
      </c>
      <c r="CL2816" s="1"/>
    </row>
    <row r="2817" spans="1:90" ht="18" customHeight="1">
      <c r="A2817" s="1"/>
      <c r="B2817" s="1"/>
      <c r="C2817" s="314"/>
      <c r="D2817" s="287" t="str">
        <f t="shared" si="712"/>
        <v/>
      </c>
      <c r="E2817" s="449" t="str">
        <f t="shared" si="713"/>
        <v/>
      </c>
      <c r="F2817" s="450"/>
      <c r="G2817" s="451"/>
      <c r="H2817" s="452"/>
      <c r="I2817" s="453"/>
      <c r="J2817" s="453"/>
      <c r="K2817" s="453"/>
      <c r="L2817" s="453"/>
      <c r="M2817" s="454"/>
      <c r="N2817" s="455"/>
      <c r="O2817" s="456"/>
      <c r="P2817" s="456"/>
      <c r="Q2817" s="456"/>
      <c r="R2817" s="456"/>
      <c r="S2817" s="456"/>
      <c r="T2817" s="456"/>
      <c r="U2817" s="456"/>
      <c r="V2817" s="456"/>
      <c r="W2817" s="456"/>
      <c r="X2817" s="456"/>
      <c r="Y2817" s="456"/>
      <c r="Z2817" s="456"/>
      <c r="AA2817" s="456"/>
      <c r="AB2817" s="456"/>
      <c r="AC2817" s="456"/>
      <c r="AD2817" s="456"/>
      <c r="AE2817" s="457"/>
      <c r="AF2817" s="455"/>
      <c r="AG2817" s="456"/>
      <c r="AH2817" s="456"/>
      <c r="AI2817" s="456"/>
      <c r="AJ2817" s="456"/>
      <c r="AK2817" s="456"/>
      <c r="AL2817" s="456"/>
      <c r="AM2817" s="456"/>
      <c r="AN2817" s="457"/>
      <c r="AO2817" s="455"/>
      <c r="AP2817" s="456"/>
      <c r="AQ2817" s="456"/>
      <c r="AR2817" s="456"/>
      <c r="AS2817" s="456"/>
      <c r="AT2817" s="456"/>
      <c r="AU2817" s="456"/>
      <c r="AV2817" s="456"/>
      <c r="AW2817" s="456"/>
      <c r="AX2817" s="456"/>
      <c r="AY2817" s="456"/>
      <c r="AZ2817" s="456"/>
      <c r="BA2817" s="456"/>
      <c r="BB2817" s="456"/>
      <c r="BC2817" s="456"/>
      <c r="BD2817" s="456"/>
      <c r="BE2817" s="456"/>
      <c r="BF2817" s="456"/>
      <c r="BG2817" s="457"/>
      <c r="BH2817" s="458"/>
      <c r="BI2817" s="459"/>
      <c r="BJ2817" s="459"/>
      <c r="BK2817" s="459"/>
      <c r="BL2817" s="459"/>
      <c r="BM2817" s="460"/>
      <c r="BN2817" s="314"/>
      <c r="BO2817" s="314"/>
      <c r="BP2817" s="1"/>
      <c r="BQ2817" s="120">
        <f>IF($F$3="","",IF(N2817=$F$3,COUNTIF(BQ$23:BQ2816,"&gt;0")+1,0))</f>
        <v>0</v>
      </c>
      <c r="BR2817" s="1"/>
      <c r="BS2817" s="20" t="str">
        <f>IF($N2817="","",IF(VLOOKUP(VLOOKUP($N2817,IMPOSTAZIONI!$E$6:$I$13,5,FALSE),IMPOSTAZIONI!$B$25:$N$32,3,FALSE)=0,"",VLOOKUP(VLOOKUP($N2817,IMPOSTAZIONI!$E$6:$I$13,5,FALSE),IMPOSTAZIONI!$B$25:$N$32,3,FALSE)))</f>
        <v/>
      </c>
      <c r="BT2817" s="20" t="str">
        <f>IF($N2817="","",IF(VLOOKUP(VLOOKUP($N2817,IMPOSTAZIONI!$E$6:$I$13,5,FALSE),IMPOSTAZIONI!$B$25:$N$32,6,FALSE)=0,"",VLOOKUP(VLOOKUP($N2817,IMPOSTAZIONI!$E$6:$I$13,5,FALSE),IMPOSTAZIONI!$B$25:$N$32,6,FALSE)))</f>
        <v/>
      </c>
      <c r="BU2817" s="20" t="str">
        <f>IF($N2817="","",IF(VLOOKUP(VLOOKUP($N2817,IMPOSTAZIONI!$E$6:$I$13,5,FALSE),IMPOSTAZIONI!$B$25:$N$32,9,FALSE)=0,"",VLOOKUP(VLOOKUP($N2817,IMPOSTAZIONI!$E$6:$I$13,5,FALSE),IMPOSTAZIONI!$B$25:$N$32,9,FALSE)))</f>
        <v/>
      </c>
      <c r="BV2817" s="20" t="str">
        <f>IF($N2817="","",IF(VLOOKUP(VLOOKUP($N2817,IMPOSTAZIONI!$E$6:$I$13,5,FALSE),IMPOSTAZIONI!$B$25:$N$32,12,FALSE)=0,"",VLOOKUP(VLOOKUP($N2817,IMPOSTAZIONI!$E$6:$I$13,5,FALSE),IMPOSTAZIONI!$B$25:$N$32,12,FALSE)))</f>
        <v/>
      </c>
      <c r="BW2817" s="221" t="str">
        <f t="shared" si="714"/>
        <v/>
      </c>
      <c r="BX2817" s="221" t="str">
        <f t="shared" si="715"/>
        <v/>
      </c>
      <c r="BY2817" s="221">
        <f t="shared" si="716"/>
        <v>0</v>
      </c>
      <c r="BZ2817" s="231">
        <f t="shared" si="717"/>
        <v>0</v>
      </c>
      <c r="CA2817" s="246">
        <f t="shared" si="718"/>
        <v>0</v>
      </c>
      <c r="CB2817" s="246">
        <f t="shared" si="719"/>
        <v>0</v>
      </c>
      <c r="CC2817" s="246" t="str">
        <f t="shared" si="720"/>
        <v/>
      </c>
      <c r="CD2817" s="246">
        <f t="shared" si="721"/>
        <v>5</v>
      </c>
      <c r="CE2817" s="246">
        <f t="shared" si="722"/>
        <v>0</v>
      </c>
      <c r="CF2817" s="276">
        <f t="shared" si="723"/>
        <v>0</v>
      </c>
      <c r="CG2817" s="277">
        <f t="shared" si="723"/>
        <v>0</v>
      </c>
      <c r="CH2817" s="277">
        <f t="shared" si="723"/>
        <v>0</v>
      </c>
      <c r="CI2817" s="278">
        <f t="shared" si="723"/>
        <v>0</v>
      </c>
      <c r="CJ2817" s="280">
        <f t="shared" si="724"/>
        <v>0</v>
      </c>
      <c r="CK2817" s="232">
        <f t="shared" si="725"/>
        <v>0</v>
      </c>
      <c r="CL2817" s="1"/>
    </row>
    <row r="2818" spans="1:90" ht="18" customHeight="1">
      <c r="A2818" s="1"/>
      <c r="B2818" s="1"/>
      <c r="C2818" s="314"/>
      <c r="D2818" s="287" t="str">
        <f t="shared" si="712"/>
        <v/>
      </c>
      <c r="E2818" s="449" t="str">
        <f t="shared" si="713"/>
        <v/>
      </c>
      <c r="F2818" s="450"/>
      <c r="G2818" s="451"/>
      <c r="H2818" s="452"/>
      <c r="I2818" s="453"/>
      <c r="J2818" s="453"/>
      <c r="K2818" s="453"/>
      <c r="L2818" s="453"/>
      <c r="M2818" s="454"/>
      <c r="N2818" s="455"/>
      <c r="O2818" s="456"/>
      <c r="P2818" s="456"/>
      <c r="Q2818" s="456"/>
      <c r="R2818" s="456"/>
      <c r="S2818" s="456"/>
      <c r="T2818" s="456"/>
      <c r="U2818" s="456"/>
      <c r="V2818" s="456"/>
      <c r="W2818" s="456"/>
      <c r="X2818" s="456"/>
      <c r="Y2818" s="456"/>
      <c r="Z2818" s="456"/>
      <c r="AA2818" s="456"/>
      <c r="AB2818" s="456"/>
      <c r="AC2818" s="456"/>
      <c r="AD2818" s="456"/>
      <c r="AE2818" s="457"/>
      <c r="AF2818" s="455"/>
      <c r="AG2818" s="456"/>
      <c r="AH2818" s="456"/>
      <c r="AI2818" s="456"/>
      <c r="AJ2818" s="456"/>
      <c r="AK2818" s="456"/>
      <c r="AL2818" s="456"/>
      <c r="AM2818" s="456"/>
      <c r="AN2818" s="457"/>
      <c r="AO2818" s="455"/>
      <c r="AP2818" s="456"/>
      <c r="AQ2818" s="456"/>
      <c r="AR2818" s="456"/>
      <c r="AS2818" s="456"/>
      <c r="AT2818" s="456"/>
      <c r="AU2818" s="456"/>
      <c r="AV2818" s="456"/>
      <c r="AW2818" s="456"/>
      <c r="AX2818" s="456"/>
      <c r="AY2818" s="456"/>
      <c r="AZ2818" s="456"/>
      <c r="BA2818" s="456"/>
      <c r="BB2818" s="456"/>
      <c r="BC2818" s="456"/>
      <c r="BD2818" s="456"/>
      <c r="BE2818" s="456"/>
      <c r="BF2818" s="456"/>
      <c r="BG2818" s="457"/>
      <c r="BH2818" s="458"/>
      <c r="BI2818" s="459"/>
      <c r="BJ2818" s="459"/>
      <c r="BK2818" s="459"/>
      <c r="BL2818" s="459"/>
      <c r="BM2818" s="460"/>
      <c r="BN2818" s="314"/>
      <c r="BO2818" s="314"/>
      <c r="BP2818" s="1"/>
      <c r="BQ2818" s="120">
        <f>IF($F$3="","",IF(N2818=$F$3,COUNTIF(BQ$23:BQ2817,"&gt;0")+1,0))</f>
        <v>0</v>
      </c>
      <c r="BR2818" s="1"/>
      <c r="BS2818" s="20" t="str">
        <f>IF($N2818="","",IF(VLOOKUP(VLOOKUP($N2818,IMPOSTAZIONI!$E$6:$I$13,5,FALSE),IMPOSTAZIONI!$B$25:$N$32,3,FALSE)=0,"",VLOOKUP(VLOOKUP($N2818,IMPOSTAZIONI!$E$6:$I$13,5,FALSE),IMPOSTAZIONI!$B$25:$N$32,3,FALSE)))</f>
        <v/>
      </c>
      <c r="BT2818" s="20" t="str">
        <f>IF($N2818="","",IF(VLOOKUP(VLOOKUP($N2818,IMPOSTAZIONI!$E$6:$I$13,5,FALSE),IMPOSTAZIONI!$B$25:$N$32,6,FALSE)=0,"",VLOOKUP(VLOOKUP($N2818,IMPOSTAZIONI!$E$6:$I$13,5,FALSE),IMPOSTAZIONI!$B$25:$N$32,6,FALSE)))</f>
        <v/>
      </c>
      <c r="BU2818" s="20" t="str">
        <f>IF($N2818="","",IF(VLOOKUP(VLOOKUP($N2818,IMPOSTAZIONI!$E$6:$I$13,5,FALSE),IMPOSTAZIONI!$B$25:$N$32,9,FALSE)=0,"",VLOOKUP(VLOOKUP($N2818,IMPOSTAZIONI!$E$6:$I$13,5,FALSE),IMPOSTAZIONI!$B$25:$N$32,9,FALSE)))</f>
        <v/>
      </c>
      <c r="BV2818" s="20" t="str">
        <f>IF($N2818="","",IF(VLOOKUP(VLOOKUP($N2818,IMPOSTAZIONI!$E$6:$I$13,5,FALSE),IMPOSTAZIONI!$B$25:$N$32,12,FALSE)=0,"",VLOOKUP(VLOOKUP($N2818,IMPOSTAZIONI!$E$6:$I$13,5,FALSE),IMPOSTAZIONI!$B$25:$N$32,12,FALSE)))</f>
        <v/>
      </c>
      <c r="BW2818" s="221" t="str">
        <f t="shared" si="714"/>
        <v/>
      </c>
      <c r="BX2818" s="221" t="str">
        <f t="shared" si="715"/>
        <v/>
      </c>
      <c r="BY2818" s="221">
        <f t="shared" si="716"/>
        <v>0</v>
      </c>
      <c r="BZ2818" s="231">
        <f t="shared" si="717"/>
        <v>0</v>
      </c>
      <c r="CA2818" s="246">
        <f t="shared" si="718"/>
        <v>0</v>
      </c>
      <c r="CB2818" s="246">
        <f t="shared" si="719"/>
        <v>0</v>
      </c>
      <c r="CC2818" s="246" t="str">
        <f t="shared" si="720"/>
        <v/>
      </c>
      <c r="CD2818" s="246">
        <f t="shared" si="721"/>
        <v>5</v>
      </c>
      <c r="CE2818" s="246">
        <f t="shared" si="722"/>
        <v>0</v>
      </c>
      <c r="CF2818" s="276">
        <f t="shared" si="723"/>
        <v>0</v>
      </c>
      <c r="CG2818" s="277">
        <f t="shared" si="723"/>
        <v>0</v>
      </c>
      <c r="CH2818" s="277">
        <f t="shared" si="723"/>
        <v>0</v>
      </c>
      <c r="CI2818" s="278">
        <f t="shared" si="723"/>
        <v>0</v>
      </c>
      <c r="CJ2818" s="280">
        <f t="shared" si="724"/>
        <v>0</v>
      </c>
      <c r="CK2818" s="232">
        <f t="shared" si="725"/>
        <v>0</v>
      </c>
      <c r="CL2818" s="1"/>
    </row>
    <row r="2819" spans="1:90" ht="18" customHeight="1">
      <c r="A2819" s="1"/>
      <c r="B2819" s="1"/>
      <c r="C2819" s="314"/>
      <c r="D2819" s="287" t="str">
        <f t="shared" si="712"/>
        <v/>
      </c>
      <c r="E2819" s="449" t="str">
        <f t="shared" si="713"/>
        <v/>
      </c>
      <c r="F2819" s="450"/>
      <c r="G2819" s="451"/>
      <c r="H2819" s="452"/>
      <c r="I2819" s="453"/>
      <c r="J2819" s="453"/>
      <c r="K2819" s="453"/>
      <c r="L2819" s="453"/>
      <c r="M2819" s="454"/>
      <c r="N2819" s="455"/>
      <c r="O2819" s="456"/>
      <c r="P2819" s="456"/>
      <c r="Q2819" s="456"/>
      <c r="R2819" s="456"/>
      <c r="S2819" s="456"/>
      <c r="T2819" s="456"/>
      <c r="U2819" s="456"/>
      <c r="V2819" s="456"/>
      <c r="W2819" s="456"/>
      <c r="X2819" s="456"/>
      <c r="Y2819" s="456"/>
      <c r="Z2819" s="456"/>
      <c r="AA2819" s="456"/>
      <c r="AB2819" s="456"/>
      <c r="AC2819" s="456"/>
      <c r="AD2819" s="456"/>
      <c r="AE2819" s="457"/>
      <c r="AF2819" s="455"/>
      <c r="AG2819" s="456"/>
      <c r="AH2819" s="456"/>
      <c r="AI2819" s="456"/>
      <c r="AJ2819" s="456"/>
      <c r="AK2819" s="456"/>
      <c r="AL2819" s="456"/>
      <c r="AM2819" s="456"/>
      <c r="AN2819" s="457"/>
      <c r="AO2819" s="455"/>
      <c r="AP2819" s="456"/>
      <c r="AQ2819" s="456"/>
      <c r="AR2819" s="456"/>
      <c r="AS2819" s="456"/>
      <c r="AT2819" s="456"/>
      <c r="AU2819" s="456"/>
      <c r="AV2819" s="456"/>
      <c r="AW2819" s="456"/>
      <c r="AX2819" s="456"/>
      <c r="AY2819" s="456"/>
      <c r="AZ2819" s="456"/>
      <c r="BA2819" s="456"/>
      <c r="BB2819" s="456"/>
      <c r="BC2819" s="456"/>
      <c r="BD2819" s="456"/>
      <c r="BE2819" s="456"/>
      <c r="BF2819" s="456"/>
      <c r="BG2819" s="457"/>
      <c r="BH2819" s="458"/>
      <c r="BI2819" s="459"/>
      <c r="BJ2819" s="459"/>
      <c r="BK2819" s="459"/>
      <c r="BL2819" s="459"/>
      <c r="BM2819" s="460"/>
      <c r="BN2819" s="314"/>
      <c r="BO2819" s="314"/>
      <c r="BP2819" s="1"/>
      <c r="BQ2819" s="120">
        <f>IF($F$3="","",IF(N2819=$F$3,COUNTIF(BQ$23:BQ2818,"&gt;0")+1,0))</f>
        <v>0</v>
      </c>
      <c r="BR2819" s="1"/>
      <c r="BS2819" s="20" t="str">
        <f>IF($N2819="","",IF(VLOOKUP(VLOOKUP($N2819,IMPOSTAZIONI!$E$6:$I$13,5,FALSE),IMPOSTAZIONI!$B$25:$N$32,3,FALSE)=0,"",VLOOKUP(VLOOKUP($N2819,IMPOSTAZIONI!$E$6:$I$13,5,FALSE),IMPOSTAZIONI!$B$25:$N$32,3,FALSE)))</f>
        <v/>
      </c>
      <c r="BT2819" s="20" t="str">
        <f>IF($N2819="","",IF(VLOOKUP(VLOOKUP($N2819,IMPOSTAZIONI!$E$6:$I$13,5,FALSE),IMPOSTAZIONI!$B$25:$N$32,6,FALSE)=0,"",VLOOKUP(VLOOKUP($N2819,IMPOSTAZIONI!$E$6:$I$13,5,FALSE),IMPOSTAZIONI!$B$25:$N$32,6,FALSE)))</f>
        <v/>
      </c>
      <c r="BU2819" s="20" t="str">
        <f>IF($N2819="","",IF(VLOOKUP(VLOOKUP($N2819,IMPOSTAZIONI!$E$6:$I$13,5,FALSE),IMPOSTAZIONI!$B$25:$N$32,9,FALSE)=0,"",VLOOKUP(VLOOKUP($N2819,IMPOSTAZIONI!$E$6:$I$13,5,FALSE),IMPOSTAZIONI!$B$25:$N$32,9,FALSE)))</f>
        <v/>
      </c>
      <c r="BV2819" s="20" t="str">
        <f>IF($N2819="","",IF(VLOOKUP(VLOOKUP($N2819,IMPOSTAZIONI!$E$6:$I$13,5,FALSE),IMPOSTAZIONI!$B$25:$N$32,12,FALSE)=0,"",VLOOKUP(VLOOKUP($N2819,IMPOSTAZIONI!$E$6:$I$13,5,FALSE),IMPOSTAZIONI!$B$25:$N$32,12,FALSE)))</f>
        <v/>
      </c>
      <c r="BW2819" s="221" t="str">
        <f t="shared" si="714"/>
        <v/>
      </c>
      <c r="BX2819" s="221" t="str">
        <f t="shared" si="715"/>
        <v/>
      </c>
      <c r="BY2819" s="221">
        <f t="shared" si="716"/>
        <v>0</v>
      </c>
      <c r="BZ2819" s="231">
        <f t="shared" si="717"/>
        <v>0</v>
      </c>
      <c r="CA2819" s="246">
        <f t="shared" si="718"/>
        <v>0</v>
      </c>
      <c r="CB2819" s="246">
        <f t="shared" si="719"/>
        <v>0</v>
      </c>
      <c r="CC2819" s="246" t="str">
        <f t="shared" si="720"/>
        <v/>
      </c>
      <c r="CD2819" s="246">
        <f t="shared" si="721"/>
        <v>5</v>
      </c>
      <c r="CE2819" s="246">
        <f t="shared" si="722"/>
        <v>0</v>
      </c>
      <c r="CF2819" s="276">
        <f t="shared" si="723"/>
        <v>0</v>
      </c>
      <c r="CG2819" s="277">
        <f t="shared" si="723"/>
        <v>0</v>
      </c>
      <c r="CH2819" s="277">
        <f t="shared" si="723"/>
        <v>0</v>
      </c>
      <c r="CI2819" s="278">
        <f t="shared" si="723"/>
        <v>0</v>
      </c>
      <c r="CJ2819" s="280">
        <f t="shared" si="724"/>
        <v>0</v>
      </c>
      <c r="CK2819" s="232">
        <f t="shared" si="725"/>
        <v>0</v>
      </c>
      <c r="CL2819" s="1"/>
    </row>
    <row r="2820" spans="1:90" ht="18" customHeight="1">
      <c r="A2820" s="1"/>
      <c r="B2820" s="1"/>
      <c r="C2820" s="314"/>
      <c r="D2820" s="287" t="str">
        <f t="shared" si="712"/>
        <v/>
      </c>
      <c r="E2820" s="449" t="str">
        <f t="shared" si="713"/>
        <v/>
      </c>
      <c r="F2820" s="450"/>
      <c r="G2820" s="451"/>
      <c r="H2820" s="452"/>
      <c r="I2820" s="453"/>
      <c r="J2820" s="453"/>
      <c r="K2820" s="453"/>
      <c r="L2820" s="453"/>
      <c r="M2820" s="454"/>
      <c r="N2820" s="455"/>
      <c r="O2820" s="456"/>
      <c r="P2820" s="456"/>
      <c r="Q2820" s="456"/>
      <c r="R2820" s="456"/>
      <c r="S2820" s="456"/>
      <c r="T2820" s="456"/>
      <c r="U2820" s="456"/>
      <c r="V2820" s="456"/>
      <c r="W2820" s="456"/>
      <c r="X2820" s="456"/>
      <c r="Y2820" s="456"/>
      <c r="Z2820" s="456"/>
      <c r="AA2820" s="456"/>
      <c r="AB2820" s="456"/>
      <c r="AC2820" s="456"/>
      <c r="AD2820" s="456"/>
      <c r="AE2820" s="457"/>
      <c r="AF2820" s="455"/>
      <c r="AG2820" s="456"/>
      <c r="AH2820" s="456"/>
      <c r="AI2820" s="456"/>
      <c r="AJ2820" s="456"/>
      <c r="AK2820" s="456"/>
      <c r="AL2820" s="456"/>
      <c r="AM2820" s="456"/>
      <c r="AN2820" s="457"/>
      <c r="AO2820" s="455"/>
      <c r="AP2820" s="456"/>
      <c r="AQ2820" s="456"/>
      <c r="AR2820" s="456"/>
      <c r="AS2820" s="456"/>
      <c r="AT2820" s="456"/>
      <c r="AU2820" s="456"/>
      <c r="AV2820" s="456"/>
      <c r="AW2820" s="456"/>
      <c r="AX2820" s="456"/>
      <c r="AY2820" s="456"/>
      <c r="AZ2820" s="456"/>
      <c r="BA2820" s="456"/>
      <c r="BB2820" s="456"/>
      <c r="BC2820" s="456"/>
      <c r="BD2820" s="456"/>
      <c r="BE2820" s="456"/>
      <c r="BF2820" s="456"/>
      <c r="BG2820" s="457"/>
      <c r="BH2820" s="458"/>
      <c r="BI2820" s="459"/>
      <c r="BJ2820" s="459"/>
      <c r="BK2820" s="459"/>
      <c r="BL2820" s="459"/>
      <c r="BM2820" s="460"/>
      <c r="BN2820" s="314"/>
      <c r="BO2820" s="314"/>
      <c r="BP2820" s="1"/>
      <c r="BQ2820" s="120">
        <f>IF($F$3="","",IF(N2820=$F$3,COUNTIF(BQ$23:BQ2819,"&gt;0")+1,0))</f>
        <v>0</v>
      </c>
      <c r="BR2820" s="1"/>
      <c r="BS2820" s="20" t="str">
        <f>IF($N2820="","",IF(VLOOKUP(VLOOKUP($N2820,IMPOSTAZIONI!$E$6:$I$13,5,FALSE),IMPOSTAZIONI!$B$25:$N$32,3,FALSE)=0,"",VLOOKUP(VLOOKUP($N2820,IMPOSTAZIONI!$E$6:$I$13,5,FALSE),IMPOSTAZIONI!$B$25:$N$32,3,FALSE)))</f>
        <v/>
      </c>
      <c r="BT2820" s="20" t="str">
        <f>IF($N2820="","",IF(VLOOKUP(VLOOKUP($N2820,IMPOSTAZIONI!$E$6:$I$13,5,FALSE),IMPOSTAZIONI!$B$25:$N$32,6,FALSE)=0,"",VLOOKUP(VLOOKUP($N2820,IMPOSTAZIONI!$E$6:$I$13,5,FALSE),IMPOSTAZIONI!$B$25:$N$32,6,FALSE)))</f>
        <v/>
      </c>
      <c r="BU2820" s="20" t="str">
        <f>IF($N2820="","",IF(VLOOKUP(VLOOKUP($N2820,IMPOSTAZIONI!$E$6:$I$13,5,FALSE),IMPOSTAZIONI!$B$25:$N$32,9,FALSE)=0,"",VLOOKUP(VLOOKUP($N2820,IMPOSTAZIONI!$E$6:$I$13,5,FALSE),IMPOSTAZIONI!$B$25:$N$32,9,FALSE)))</f>
        <v/>
      </c>
      <c r="BV2820" s="20" t="str">
        <f>IF($N2820="","",IF(VLOOKUP(VLOOKUP($N2820,IMPOSTAZIONI!$E$6:$I$13,5,FALSE),IMPOSTAZIONI!$B$25:$N$32,12,FALSE)=0,"",VLOOKUP(VLOOKUP($N2820,IMPOSTAZIONI!$E$6:$I$13,5,FALSE),IMPOSTAZIONI!$B$25:$N$32,12,FALSE)))</f>
        <v/>
      </c>
      <c r="BW2820" s="221" t="str">
        <f t="shared" si="714"/>
        <v/>
      </c>
      <c r="BX2820" s="221" t="str">
        <f t="shared" si="715"/>
        <v/>
      </c>
      <c r="BY2820" s="221">
        <f t="shared" si="716"/>
        <v>0</v>
      </c>
      <c r="BZ2820" s="231">
        <f t="shared" si="717"/>
        <v>0</v>
      </c>
      <c r="CA2820" s="246">
        <f t="shared" si="718"/>
        <v>0</v>
      </c>
      <c r="CB2820" s="246">
        <f t="shared" si="719"/>
        <v>0</v>
      </c>
      <c r="CC2820" s="246" t="str">
        <f t="shared" si="720"/>
        <v/>
      </c>
      <c r="CD2820" s="246">
        <f t="shared" si="721"/>
        <v>5</v>
      </c>
      <c r="CE2820" s="246">
        <f t="shared" si="722"/>
        <v>0</v>
      </c>
      <c r="CF2820" s="276">
        <f t="shared" si="723"/>
        <v>0</v>
      </c>
      <c r="CG2820" s="277">
        <f t="shared" si="723"/>
        <v>0</v>
      </c>
      <c r="CH2820" s="277">
        <f t="shared" si="723"/>
        <v>0</v>
      </c>
      <c r="CI2820" s="278">
        <f t="shared" si="723"/>
        <v>0</v>
      </c>
      <c r="CJ2820" s="280">
        <f t="shared" si="724"/>
        <v>0</v>
      </c>
      <c r="CK2820" s="232">
        <f t="shared" si="725"/>
        <v>0</v>
      </c>
      <c r="CL2820" s="1"/>
    </row>
    <row r="2821" spans="1:90" ht="18" customHeight="1">
      <c r="A2821" s="1"/>
      <c r="B2821" s="1"/>
      <c r="C2821" s="314"/>
      <c r="D2821" s="287" t="str">
        <f t="shared" si="712"/>
        <v/>
      </c>
      <c r="E2821" s="449" t="str">
        <f t="shared" si="713"/>
        <v/>
      </c>
      <c r="F2821" s="450"/>
      <c r="G2821" s="451"/>
      <c r="H2821" s="452"/>
      <c r="I2821" s="453"/>
      <c r="J2821" s="453"/>
      <c r="K2821" s="453"/>
      <c r="L2821" s="453"/>
      <c r="M2821" s="454"/>
      <c r="N2821" s="455"/>
      <c r="O2821" s="456"/>
      <c r="P2821" s="456"/>
      <c r="Q2821" s="456"/>
      <c r="R2821" s="456"/>
      <c r="S2821" s="456"/>
      <c r="T2821" s="456"/>
      <c r="U2821" s="456"/>
      <c r="V2821" s="456"/>
      <c r="W2821" s="456"/>
      <c r="X2821" s="456"/>
      <c r="Y2821" s="456"/>
      <c r="Z2821" s="456"/>
      <c r="AA2821" s="456"/>
      <c r="AB2821" s="456"/>
      <c r="AC2821" s="456"/>
      <c r="AD2821" s="456"/>
      <c r="AE2821" s="457"/>
      <c r="AF2821" s="455"/>
      <c r="AG2821" s="456"/>
      <c r="AH2821" s="456"/>
      <c r="AI2821" s="456"/>
      <c r="AJ2821" s="456"/>
      <c r="AK2821" s="456"/>
      <c r="AL2821" s="456"/>
      <c r="AM2821" s="456"/>
      <c r="AN2821" s="457"/>
      <c r="AO2821" s="455"/>
      <c r="AP2821" s="456"/>
      <c r="AQ2821" s="456"/>
      <c r="AR2821" s="456"/>
      <c r="AS2821" s="456"/>
      <c r="AT2821" s="456"/>
      <c r="AU2821" s="456"/>
      <c r="AV2821" s="456"/>
      <c r="AW2821" s="456"/>
      <c r="AX2821" s="456"/>
      <c r="AY2821" s="456"/>
      <c r="AZ2821" s="456"/>
      <c r="BA2821" s="456"/>
      <c r="BB2821" s="456"/>
      <c r="BC2821" s="456"/>
      <c r="BD2821" s="456"/>
      <c r="BE2821" s="456"/>
      <c r="BF2821" s="456"/>
      <c r="BG2821" s="457"/>
      <c r="BH2821" s="458"/>
      <c r="BI2821" s="459"/>
      <c r="BJ2821" s="459"/>
      <c r="BK2821" s="459"/>
      <c r="BL2821" s="459"/>
      <c r="BM2821" s="460"/>
      <c r="BN2821" s="314"/>
      <c r="BO2821" s="314"/>
      <c r="BP2821" s="1"/>
      <c r="BQ2821" s="120">
        <f>IF($F$3="","",IF(N2821=$F$3,COUNTIF(BQ$23:BQ2820,"&gt;0")+1,0))</f>
        <v>0</v>
      </c>
      <c r="BR2821" s="1"/>
      <c r="BS2821" s="20" t="str">
        <f>IF($N2821="","",IF(VLOOKUP(VLOOKUP($N2821,IMPOSTAZIONI!$E$6:$I$13,5,FALSE),IMPOSTAZIONI!$B$25:$N$32,3,FALSE)=0,"",VLOOKUP(VLOOKUP($N2821,IMPOSTAZIONI!$E$6:$I$13,5,FALSE),IMPOSTAZIONI!$B$25:$N$32,3,FALSE)))</f>
        <v/>
      </c>
      <c r="BT2821" s="20" t="str">
        <f>IF($N2821="","",IF(VLOOKUP(VLOOKUP($N2821,IMPOSTAZIONI!$E$6:$I$13,5,FALSE),IMPOSTAZIONI!$B$25:$N$32,6,FALSE)=0,"",VLOOKUP(VLOOKUP($N2821,IMPOSTAZIONI!$E$6:$I$13,5,FALSE),IMPOSTAZIONI!$B$25:$N$32,6,FALSE)))</f>
        <v/>
      </c>
      <c r="BU2821" s="20" t="str">
        <f>IF($N2821="","",IF(VLOOKUP(VLOOKUP($N2821,IMPOSTAZIONI!$E$6:$I$13,5,FALSE),IMPOSTAZIONI!$B$25:$N$32,9,FALSE)=0,"",VLOOKUP(VLOOKUP($N2821,IMPOSTAZIONI!$E$6:$I$13,5,FALSE),IMPOSTAZIONI!$B$25:$N$32,9,FALSE)))</f>
        <v/>
      </c>
      <c r="BV2821" s="20" t="str">
        <f>IF($N2821="","",IF(VLOOKUP(VLOOKUP($N2821,IMPOSTAZIONI!$E$6:$I$13,5,FALSE),IMPOSTAZIONI!$B$25:$N$32,12,FALSE)=0,"",VLOOKUP(VLOOKUP($N2821,IMPOSTAZIONI!$E$6:$I$13,5,FALSE),IMPOSTAZIONI!$B$25:$N$32,12,FALSE)))</f>
        <v/>
      </c>
      <c r="BW2821" s="221" t="str">
        <f t="shared" si="714"/>
        <v/>
      </c>
      <c r="BX2821" s="221" t="str">
        <f t="shared" si="715"/>
        <v/>
      </c>
      <c r="BY2821" s="221">
        <f t="shared" si="716"/>
        <v>0</v>
      </c>
      <c r="BZ2821" s="231">
        <f t="shared" si="717"/>
        <v>0</v>
      </c>
      <c r="CA2821" s="246">
        <f t="shared" si="718"/>
        <v>0</v>
      </c>
      <c r="CB2821" s="246">
        <f t="shared" si="719"/>
        <v>0</v>
      </c>
      <c r="CC2821" s="246" t="str">
        <f t="shared" si="720"/>
        <v/>
      </c>
      <c r="CD2821" s="246">
        <f t="shared" si="721"/>
        <v>5</v>
      </c>
      <c r="CE2821" s="246">
        <f t="shared" si="722"/>
        <v>0</v>
      </c>
      <c r="CF2821" s="276">
        <f t="shared" si="723"/>
        <v>0</v>
      </c>
      <c r="CG2821" s="277">
        <f t="shared" si="723"/>
        <v>0</v>
      </c>
      <c r="CH2821" s="277">
        <f t="shared" si="723"/>
        <v>0</v>
      </c>
      <c r="CI2821" s="278">
        <f t="shared" si="723"/>
        <v>0</v>
      </c>
      <c r="CJ2821" s="280">
        <f t="shared" si="724"/>
        <v>0</v>
      </c>
      <c r="CK2821" s="232">
        <f t="shared" si="725"/>
        <v>0</v>
      </c>
      <c r="CL2821" s="1"/>
    </row>
    <row r="2822" spans="1:90" ht="18" customHeight="1">
      <c r="A2822" s="1"/>
      <c r="B2822" s="1"/>
      <c r="C2822" s="314"/>
      <c r="D2822" s="287" t="str">
        <f t="shared" si="712"/>
        <v/>
      </c>
      <c r="E2822" s="449" t="str">
        <f t="shared" si="713"/>
        <v/>
      </c>
      <c r="F2822" s="450"/>
      <c r="G2822" s="451"/>
      <c r="H2822" s="452"/>
      <c r="I2822" s="453"/>
      <c r="J2822" s="453"/>
      <c r="K2822" s="453"/>
      <c r="L2822" s="453"/>
      <c r="M2822" s="454"/>
      <c r="N2822" s="455"/>
      <c r="O2822" s="456"/>
      <c r="P2822" s="456"/>
      <c r="Q2822" s="456"/>
      <c r="R2822" s="456"/>
      <c r="S2822" s="456"/>
      <c r="T2822" s="456"/>
      <c r="U2822" s="456"/>
      <c r="V2822" s="456"/>
      <c r="W2822" s="456"/>
      <c r="X2822" s="456"/>
      <c r="Y2822" s="456"/>
      <c r="Z2822" s="456"/>
      <c r="AA2822" s="456"/>
      <c r="AB2822" s="456"/>
      <c r="AC2822" s="456"/>
      <c r="AD2822" s="456"/>
      <c r="AE2822" s="457"/>
      <c r="AF2822" s="455"/>
      <c r="AG2822" s="456"/>
      <c r="AH2822" s="456"/>
      <c r="AI2822" s="456"/>
      <c r="AJ2822" s="456"/>
      <c r="AK2822" s="456"/>
      <c r="AL2822" s="456"/>
      <c r="AM2822" s="456"/>
      <c r="AN2822" s="457"/>
      <c r="AO2822" s="455"/>
      <c r="AP2822" s="456"/>
      <c r="AQ2822" s="456"/>
      <c r="AR2822" s="456"/>
      <c r="AS2822" s="456"/>
      <c r="AT2822" s="456"/>
      <c r="AU2822" s="456"/>
      <c r="AV2822" s="456"/>
      <c r="AW2822" s="456"/>
      <c r="AX2822" s="456"/>
      <c r="AY2822" s="456"/>
      <c r="AZ2822" s="456"/>
      <c r="BA2822" s="456"/>
      <c r="BB2822" s="456"/>
      <c r="BC2822" s="456"/>
      <c r="BD2822" s="456"/>
      <c r="BE2822" s="456"/>
      <c r="BF2822" s="456"/>
      <c r="BG2822" s="457"/>
      <c r="BH2822" s="458"/>
      <c r="BI2822" s="459"/>
      <c r="BJ2822" s="459"/>
      <c r="BK2822" s="459"/>
      <c r="BL2822" s="459"/>
      <c r="BM2822" s="460"/>
      <c r="BN2822" s="314"/>
      <c r="BO2822" s="314"/>
      <c r="BP2822" s="1"/>
      <c r="BQ2822" s="120">
        <f>IF($F$3="","",IF(N2822=$F$3,COUNTIF(BQ$23:BQ2821,"&gt;0")+1,0))</f>
        <v>0</v>
      </c>
      <c r="BR2822" s="1"/>
      <c r="BS2822" s="20" t="str">
        <f>IF($N2822="","",IF(VLOOKUP(VLOOKUP($N2822,IMPOSTAZIONI!$E$6:$I$13,5,FALSE),IMPOSTAZIONI!$B$25:$N$32,3,FALSE)=0,"",VLOOKUP(VLOOKUP($N2822,IMPOSTAZIONI!$E$6:$I$13,5,FALSE),IMPOSTAZIONI!$B$25:$N$32,3,FALSE)))</f>
        <v/>
      </c>
      <c r="BT2822" s="20" t="str">
        <f>IF($N2822="","",IF(VLOOKUP(VLOOKUP($N2822,IMPOSTAZIONI!$E$6:$I$13,5,FALSE),IMPOSTAZIONI!$B$25:$N$32,6,FALSE)=0,"",VLOOKUP(VLOOKUP($N2822,IMPOSTAZIONI!$E$6:$I$13,5,FALSE),IMPOSTAZIONI!$B$25:$N$32,6,FALSE)))</f>
        <v/>
      </c>
      <c r="BU2822" s="20" t="str">
        <f>IF($N2822="","",IF(VLOOKUP(VLOOKUP($N2822,IMPOSTAZIONI!$E$6:$I$13,5,FALSE),IMPOSTAZIONI!$B$25:$N$32,9,FALSE)=0,"",VLOOKUP(VLOOKUP($N2822,IMPOSTAZIONI!$E$6:$I$13,5,FALSE),IMPOSTAZIONI!$B$25:$N$32,9,FALSE)))</f>
        <v/>
      </c>
      <c r="BV2822" s="20" t="str">
        <f>IF($N2822="","",IF(VLOOKUP(VLOOKUP($N2822,IMPOSTAZIONI!$E$6:$I$13,5,FALSE),IMPOSTAZIONI!$B$25:$N$32,12,FALSE)=0,"",VLOOKUP(VLOOKUP($N2822,IMPOSTAZIONI!$E$6:$I$13,5,FALSE),IMPOSTAZIONI!$B$25:$N$32,12,FALSE)))</f>
        <v/>
      </c>
      <c r="BW2822" s="221" t="str">
        <f t="shared" si="714"/>
        <v/>
      </c>
      <c r="BX2822" s="221" t="str">
        <f t="shared" si="715"/>
        <v/>
      </c>
      <c r="BY2822" s="221">
        <f t="shared" si="716"/>
        <v>0</v>
      </c>
      <c r="BZ2822" s="231">
        <f t="shared" si="717"/>
        <v>0</v>
      </c>
      <c r="CA2822" s="246">
        <f t="shared" si="718"/>
        <v>0</v>
      </c>
      <c r="CB2822" s="246">
        <f t="shared" si="719"/>
        <v>0</v>
      </c>
      <c r="CC2822" s="246" t="str">
        <f t="shared" si="720"/>
        <v/>
      </c>
      <c r="CD2822" s="246">
        <f t="shared" si="721"/>
        <v>5</v>
      </c>
      <c r="CE2822" s="246">
        <f t="shared" si="722"/>
        <v>0</v>
      </c>
      <c r="CF2822" s="276">
        <f t="shared" si="723"/>
        <v>0</v>
      </c>
      <c r="CG2822" s="277">
        <f t="shared" si="723"/>
        <v>0</v>
      </c>
      <c r="CH2822" s="277">
        <f t="shared" si="723"/>
        <v>0</v>
      </c>
      <c r="CI2822" s="278">
        <f t="shared" si="723"/>
        <v>0</v>
      </c>
      <c r="CJ2822" s="280">
        <f t="shared" si="724"/>
        <v>0</v>
      </c>
      <c r="CK2822" s="232">
        <f t="shared" si="725"/>
        <v>0</v>
      </c>
      <c r="CL2822" s="1"/>
    </row>
    <row r="2823" spans="1:90" ht="18" customHeight="1">
      <c r="A2823" s="1"/>
      <c r="B2823" s="1"/>
      <c r="C2823" s="314"/>
      <c r="D2823" s="287" t="str">
        <f t="shared" si="712"/>
        <v/>
      </c>
      <c r="E2823" s="449" t="str">
        <f t="shared" si="713"/>
        <v/>
      </c>
      <c r="F2823" s="450"/>
      <c r="G2823" s="451"/>
      <c r="H2823" s="452"/>
      <c r="I2823" s="453"/>
      <c r="J2823" s="453"/>
      <c r="K2823" s="453"/>
      <c r="L2823" s="453"/>
      <c r="M2823" s="454"/>
      <c r="N2823" s="455"/>
      <c r="O2823" s="456"/>
      <c r="P2823" s="456"/>
      <c r="Q2823" s="456"/>
      <c r="R2823" s="456"/>
      <c r="S2823" s="456"/>
      <c r="T2823" s="456"/>
      <c r="U2823" s="456"/>
      <c r="V2823" s="456"/>
      <c r="W2823" s="456"/>
      <c r="X2823" s="456"/>
      <c r="Y2823" s="456"/>
      <c r="Z2823" s="456"/>
      <c r="AA2823" s="456"/>
      <c r="AB2823" s="456"/>
      <c r="AC2823" s="456"/>
      <c r="AD2823" s="456"/>
      <c r="AE2823" s="457"/>
      <c r="AF2823" s="455"/>
      <c r="AG2823" s="456"/>
      <c r="AH2823" s="456"/>
      <c r="AI2823" s="456"/>
      <c r="AJ2823" s="456"/>
      <c r="AK2823" s="456"/>
      <c r="AL2823" s="456"/>
      <c r="AM2823" s="456"/>
      <c r="AN2823" s="457"/>
      <c r="AO2823" s="455"/>
      <c r="AP2823" s="456"/>
      <c r="AQ2823" s="456"/>
      <c r="AR2823" s="456"/>
      <c r="AS2823" s="456"/>
      <c r="AT2823" s="456"/>
      <c r="AU2823" s="456"/>
      <c r="AV2823" s="456"/>
      <c r="AW2823" s="456"/>
      <c r="AX2823" s="456"/>
      <c r="AY2823" s="456"/>
      <c r="AZ2823" s="456"/>
      <c r="BA2823" s="456"/>
      <c r="BB2823" s="456"/>
      <c r="BC2823" s="456"/>
      <c r="BD2823" s="456"/>
      <c r="BE2823" s="456"/>
      <c r="BF2823" s="456"/>
      <c r="BG2823" s="457"/>
      <c r="BH2823" s="458"/>
      <c r="BI2823" s="459"/>
      <c r="BJ2823" s="459"/>
      <c r="BK2823" s="459"/>
      <c r="BL2823" s="459"/>
      <c r="BM2823" s="460"/>
      <c r="BN2823" s="314"/>
      <c r="BO2823" s="314"/>
      <c r="BP2823" s="1"/>
      <c r="BQ2823" s="120">
        <f>IF($F$3="","",IF(N2823=$F$3,COUNTIF(BQ$23:BQ2822,"&gt;0")+1,0))</f>
        <v>0</v>
      </c>
      <c r="BR2823" s="1"/>
      <c r="BS2823" s="20" t="str">
        <f>IF($N2823="","",IF(VLOOKUP(VLOOKUP($N2823,IMPOSTAZIONI!$E$6:$I$13,5,FALSE),IMPOSTAZIONI!$B$25:$N$32,3,FALSE)=0,"",VLOOKUP(VLOOKUP($N2823,IMPOSTAZIONI!$E$6:$I$13,5,FALSE),IMPOSTAZIONI!$B$25:$N$32,3,FALSE)))</f>
        <v/>
      </c>
      <c r="BT2823" s="20" t="str">
        <f>IF($N2823="","",IF(VLOOKUP(VLOOKUP($N2823,IMPOSTAZIONI!$E$6:$I$13,5,FALSE),IMPOSTAZIONI!$B$25:$N$32,6,FALSE)=0,"",VLOOKUP(VLOOKUP($N2823,IMPOSTAZIONI!$E$6:$I$13,5,FALSE),IMPOSTAZIONI!$B$25:$N$32,6,FALSE)))</f>
        <v/>
      </c>
      <c r="BU2823" s="20" t="str">
        <f>IF($N2823="","",IF(VLOOKUP(VLOOKUP($N2823,IMPOSTAZIONI!$E$6:$I$13,5,FALSE),IMPOSTAZIONI!$B$25:$N$32,9,FALSE)=0,"",VLOOKUP(VLOOKUP($N2823,IMPOSTAZIONI!$E$6:$I$13,5,FALSE),IMPOSTAZIONI!$B$25:$N$32,9,FALSE)))</f>
        <v/>
      </c>
      <c r="BV2823" s="20" t="str">
        <f>IF($N2823="","",IF(VLOOKUP(VLOOKUP($N2823,IMPOSTAZIONI!$E$6:$I$13,5,FALSE),IMPOSTAZIONI!$B$25:$N$32,12,FALSE)=0,"",VLOOKUP(VLOOKUP($N2823,IMPOSTAZIONI!$E$6:$I$13,5,FALSE),IMPOSTAZIONI!$B$25:$N$32,12,FALSE)))</f>
        <v/>
      </c>
      <c r="BW2823" s="221" t="str">
        <f t="shared" si="714"/>
        <v/>
      </c>
      <c r="BX2823" s="221" t="str">
        <f t="shared" si="715"/>
        <v/>
      </c>
      <c r="BY2823" s="221">
        <f t="shared" si="716"/>
        <v>0</v>
      </c>
      <c r="BZ2823" s="231">
        <f t="shared" si="717"/>
        <v>0</v>
      </c>
      <c r="CA2823" s="246">
        <f t="shared" si="718"/>
        <v>0</v>
      </c>
      <c r="CB2823" s="246">
        <f t="shared" si="719"/>
        <v>0</v>
      </c>
      <c r="CC2823" s="246" t="str">
        <f t="shared" si="720"/>
        <v/>
      </c>
      <c r="CD2823" s="246">
        <f t="shared" si="721"/>
        <v>5</v>
      </c>
      <c r="CE2823" s="246">
        <f t="shared" si="722"/>
        <v>0</v>
      </c>
      <c r="CF2823" s="276">
        <f t="shared" si="723"/>
        <v>0</v>
      </c>
      <c r="CG2823" s="277">
        <f t="shared" si="723"/>
        <v>0</v>
      </c>
      <c r="CH2823" s="277">
        <f t="shared" si="723"/>
        <v>0</v>
      </c>
      <c r="CI2823" s="278">
        <f t="shared" si="723"/>
        <v>0</v>
      </c>
      <c r="CJ2823" s="280">
        <f t="shared" si="724"/>
        <v>0</v>
      </c>
      <c r="CK2823" s="232">
        <f t="shared" si="725"/>
        <v>0</v>
      </c>
      <c r="CL2823" s="1"/>
    </row>
    <row r="2824" spans="1:90" ht="18" customHeight="1">
      <c r="A2824" s="1"/>
      <c r="B2824" s="1"/>
      <c r="C2824" s="314"/>
      <c r="D2824" s="287" t="str">
        <f t="shared" si="712"/>
        <v/>
      </c>
      <c r="E2824" s="449" t="str">
        <f t="shared" si="713"/>
        <v/>
      </c>
      <c r="F2824" s="450"/>
      <c r="G2824" s="451"/>
      <c r="H2824" s="452"/>
      <c r="I2824" s="453"/>
      <c r="J2824" s="453"/>
      <c r="K2824" s="453"/>
      <c r="L2824" s="453"/>
      <c r="M2824" s="454"/>
      <c r="N2824" s="455"/>
      <c r="O2824" s="456"/>
      <c r="P2824" s="456"/>
      <c r="Q2824" s="456"/>
      <c r="R2824" s="456"/>
      <c r="S2824" s="456"/>
      <c r="T2824" s="456"/>
      <c r="U2824" s="456"/>
      <c r="V2824" s="456"/>
      <c r="W2824" s="456"/>
      <c r="X2824" s="456"/>
      <c r="Y2824" s="456"/>
      <c r="Z2824" s="456"/>
      <c r="AA2824" s="456"/>
      <c r="AB2824" s="456"/>
      <c r="AC2824" s="456"/>
      <c r="AD2824" s="456"/>
      <c r="AE2824" s="457"/>
      <c r="AF2824" s="455"/>
      <c r="AG2824" s="456"/>
      <c r="AH2824" s="456"/>
      <c r="AI2824" s="456"/>
      <c r="AJ2824" s="456"/>
      <c r="AK2824" s="456"/>
      <c r="AL2824" s="456"/>
      <c r="AM2824" s="456"/>
      <c r="AN2824" s="457"/>
      <c r="AO2824" s="455"/>
      <c r="AP2824" s="456"/>
      <c r="AQ2824" s="456"/>
      <c r="AR2824" s="456"/>
      <c r="AS2824" s="456"/>
      <c r="AT2824" s="456"/>
      <c r="AU2824" s="456"/>
      <c r="AV2824" s="456"/>
      <c r="AW2824" s="456"/>
      <c r="AX2824" s="456"/>
      <c r="AY2824" s="456"/>
      <c r="AZ2824" s="456"/>
      <c r="BA2824" s="456"/>
      <c r="BB2824" s="456"/>
      <c r="BC2824" s="456"/>
      <c r="BD2824" s="456"/>
      <c r="BE2824" s="456"/>
      <c r="BF2824" s="456"/>
      <c r="BG2824" s="457"/>
      <c r="BH2824" s="458"/>
      <c r="BI2824" s="459"/>
      <c r="BJ2824" s="459"/>
      <c r="BK2824" s="459"/>
      <c r="BL2824" s="459"/>
      <c r="BM2824" s="460"/>
      <c r="BN2824" s="314"/>
      <c r="BO2824" s="314"/>
      <c r="BP2824" s="1"/>
      <c r="BQ2824" s="120">
        <f>IF($F$3="","",IF(N2824=$F$3,COUNTIF(BQ$23:BQ2823,"&gt;0")+1,0))</f>
        <v>0</v>
      </c>
      <c r="BR2824" s="1"/>
      <c r="BS2824" s="20" t="str">
        <f>IF($N2824="","",IF(VLOOKUP(VLOOKUP($N2824,IMPOSTAZIONI!$E$6:$I$13,5,FALSE),IMPOSTAZIONI!$B$25:$N$32,3,FALSE)=0,"",VLOOKUP(VLOOKUP($N2824,IMPOSTAZIONI!$E$6:$I$13,5,FALSE),IMPOSTAZIONI!$B$25:$N$32,3,FALSE)))</f>
        <v/>
      </c>
      <c r="BT2824" s="20" t="str">
        <f>IF($N2824="","",IF(VLOOKUP(VLOOKUP($N2824,IMPOSTAZIONI!$E$6:$I$13,5,FALSE),IMPOSTAZIONI!$B$25:$N$32,6,FALSE)=0,"",VLOOKUP(VLOOKUP($N2824,IMPOSTAZIONI!$E$6:$I$13,5,FALSE),IMPOSTAZIONI!$B$25:$N$32,6,FALSE)))</f>
        <v/>
      </c>
      <c r="BU2824" s="20" t="str">
        <f>IF($N2824="","",IF(VLOOKUP(VLOOKUP($N2824,IMPOSTAZIONI!$E$6:$I$13,5,FALSE),IMPOSTAZIONI!$B$25:$N$32,9,FALSE)=0,"",VLOOKUP(VLOOKUP($N2824,IMPOSTAZIONI!$E$6:$I$13,5,FALSE),IMPOSTAZIONI!$B$25:$N$32,9,FALSE)))</f>
        <v/>
      </c>
      <c r="BV2824" s="20" t="str">
        <f>IF($N2824="","",IF(VLOOKUP(VLOOKUP($N2824,IMPOSTAZIONI!$E$6:$I$13,5,FALSE),IMPOSTAZIONI!$B$25:$N$32,12,FALSE)=0,"",VLOOKUP(VLOOKUP($N2824,IMPOSTAZIONI!$E$6:$I$13,5,FALSE),IMPOSTAZIONI!$B$25:$N$32,12,FALSE)))</f>
        <v/>
      </c>
      <c r="BW2824" s="221" t="str">
        <f t="shared" si="714"/>
        <v/>
      </c>
      <c r="BX2824" s="221" t="str">
        <f t="shared" si="715"/>
        <v/>
      </c>
      <c r="BY2824" s="221">
        <f t="shared" si="716"/>
        <v>0</v>
      </c>
      <c r="BZ2824" s="231">
        <f t="shared" si="717"/>
        <v>0</v>
      </c>
      <c r="CA2824" s="246">
        <f t="shared" si="718"/>
        <v>0</v>
      </c>
      <c r="CB2824" s="246">
        <f t="shared" si="719"/>
        <v>0</v>
      </c>
      <c r="CC2824" s="246" t="str">
        <f t="shared" si="720"/>
        <v/>
      </c>
      <c r="CD2824" s="246">
        <f t="shared" si="721"/>
        <v>5</v>
      </c>
      <c r="CE2824" s="246">
        <f t="shared" si="722"/>
        <v>0</v>
      </c>
      <c r="CF2824" s="276">
        <f t="shared" si="723"/>
        <v>0</v>
      </c>
      <c r="CG2824" s="277">
        <f t="shared" si="723"/>
        <v>0</v>
      </c>
      <c r="CH2824" s="277">
        <f t="shared" si="723"/>
        <v>0</v>
      </c>
      <c r="CI2824" s="278">
        <f t="shared" si="723"/>
        <v>0</v>
      </c>
      <c r="CJ2824" s="280">
        <f t="shared" si="724"/>
        <v>0</v>
      </c>
      <c r="CK2824" s="232">
        <f t="shared" si="725"/>
        <v>0</v>
      </c>
      <c r="CL2824" s="1"/>
    </row>
    <row r="2825" spans="1:90" ht="18" customHeight="1">
      <c r="A2825" s="1"/>
      <c r="B2825" s="1"/>
      <c r="C2825" s="314"/>
      <c r="D2825" s="287" t="str">
        <f t="shared" si="712"/>
        <v/>
      </c>
      <c r="E2825" s="449" t="str">
        <f t="shared" si="713"/>
        <v/>
      </c>
      <c r="F2825" s="450"/>
      <c r="G2825" s="451"/>
      <c r="H2825" s="452"/>
      <c r="I2825" s="453"/>
      <c r="J2825" s="453"/>
      <c r="K2825" s="453"/>
      <c r="L2825" s="453"/>
      <c r="M2825" s="454"/>
      <c r="N2825" s="455"/>
      <c r="O2825" s="456"/>
      <c r="P2825" s="456"/>
      <c r="Q2825" s="456"/>
      <c r="R2825" s="456"/>
      <c r="S2825" s="456"/>
      <c r="T2825" s="456"/>
      <c r="U2825" s="456"/>
      <c r="V2825" s="456"/>
      <c r="W2825" s="456"/>
      <c r="X2825" s="456"/>
      <c r="Y2825" s="456"/>
      <c r="Z2825" s="456"/>
      <c r="AA2825" s="456"/>
      <c r="AB2825" s="456"/>
      <c r="AC2825" s="456"/>
      <c r="AD2825" s="456"/>
      <c r="AE2825" s="457"/>
      <c r="AF2825" s="455"/>
      <c r="AG2825" s="456"/>
      <c r="AH2825" s="456"/>
      <c r="AI2825" s="456"/>
      <c r="AJ2825" s="456"/>
      <c r="AK2825" s="456"/>
      <c r="AL2825" s="456"/>
      <c r="AM2825" s="456"/>
      <c r="AN2825" s="457"/>
      <c r="AO2825" s="455"/>
      <c r="AP2825" s="456"/>
      <c r="AQ2825" s="456"/>
      <c r="AR2825" s="456"/>
      <c r="AS2825" s="456"/>
      <c r="AT2825" s="456"/>
      <c r="AU2825" s="456"/>
      <c r="AV2825" s="456"/>
      <c r="AW2825" s="456"/>
      <c r="AX2825" s="456"/>
      <c r="AY2825" s="456"/>
      <c r="AZ2825" s="456"/>
      <c r="BA2825" s="456"/>
      <c r="BB2825" s="456"/>
      <c r="BC2825" s="456"/>
      <c r="BD2825" s="456"/>
      <c r="BE2825" s="456"/>
      <c r="BF2825" s="456"/>
      <c r="BG2825" s="457"/>
      <c r="BH2825" s="458"/>
      <c r="BI2825" s="459"/>
      <c r="BJ2825" s="459"/>
      <c r="BK2825" s="459"/>
      <c r="BL2825" s="459"/>
      <c r="BM2825" s="460"/>
      <c r="BN2825" s="314"/>
      <c r="BO2825" s="314"/>
      <c r="BP2825" s="1"/>
      <c r="BQ2825" s="120">
        <f>IF($F$3="","",IF(N2825=$F$3,COUNTIF(BQ$23:BQ2824,"&gt;0")+1,0))</f>
        <v>0</v>
      </c>
      <c r="BR2825" s="1"/>
      <c r="BS2825" s="20" t="str">
        <f>IF($N2825="","",IF(VLOOKUP(VLOOKUP($N2825,IMPOSTAZIONI!$E$6:$I$13,5,FALSE),IMPOSTAZIONI!$B$25:$N$32,3,FALSE)=0,"",VLOOKUP(VLOOKUP($N2825,IMPOSTAZIONI!$E$6:$I$13,5,FALSE),IMPOSTAZIONI!$B$25:$N$32,3,FALSE)))</f>
        <v/>
      </c>
      <c r="BT2825" s="20" t="str">
        <f>IF($N2825="","",IF(VLOOKUP(VLOOKUP($N2825,IMPOSTAZIONI!$E$6:$I$13,5,FALSE),IMPOSTAZIONI!$B$25:$N$32,6,FALSE)=0,"",VLOOKUP(VLOOKUP($N2825,IMPOSTAZIONI!$E$6:$I$13,5,FALSE),IMPOSTAZIONI!$B$25:$N$32,6,FALSE)))</f>
        <v/>
      </c>
      <c r="BU2825" s="20" t="str">
        <f>IF($N2825="","",IF(VLOOKUP(VLOOKUP($N2825,IMPOSTAZIONI!$E$6:$I$13,5,FALSE),IMPOSTAZIONI!$B$25:$N$32,9,FALSE)=0,"",VLOOKUP(VLOOKUP($N2825,IMPOSTAZIONI!$E$6:$I$13,5,FALSE),IMPOSTAZIONI!$B$25:$N$32,9,FALSE)))</f>
        <v/>
      </c>
      <c r="BV2825" s="20" t="str">
        <f>IF($N2825="","",IF(VLOOKUP(VLOOKUP($N2825,IMPOSTAZIONI!$E$6:$I$13,5,FALSE),IMPOSTAZIONI!$B$25:$N$32,12,FALSE)=0,"",VLOOKUP(VLOOKUP($N2825,IMPOSTAZIONI!$E$6:$I$13,5,FALSE),IMPOSTAZIONI!$B$25:$N$32,12,FALSE)))</f>
        <v/>
      </c>
      <c r="BW2825" s="221" t="str">
        <f t="shared" si="714"/>
        <v/>
      </c>
      <c r="BX2825" s="221" t="str">
        <f t="shared" si="715"/>
        <v/>
      </c>
      <c r="BY2825" s="221">
        <f t="shared" si="716"/>
        <v>0</v>
      </c>
      <c r="BZ2825" s="231">
        <f t="shared" si="717"/>
        <v>0</v>
      </c>
      <c r="CA2825" s="246">
        <f t="shared" si="718"/>
        <v>0</v>
      </c>
      <c r="CB2825" s="246">
        <f t="shared" si="719"/>
        <v>0</v>
      </c>
      <c r="CC2825" s="246" t="str">
        <f t="shared" si="720"/>
        <v/>
      </c>
      <c r="CD2825" s="246">
        <f t="shared" si="721"/>
        <v>5</v>
      </c>
      <c r="CE2825" s="246">
        <f t="shared" si="722"/>
        <v>0</v>
      </c>
      <c r="CF2825" s="276">
        <f t="shared" si="723"/>
        <v>0</v>
      </c>
      <c r="CG2825" s="277">
        <f t="shared" si="723"/>
        <v>0</v>
      </c>
      <c r="CH2825" s="277">
        <f t="shared" si="723"/>
        <v>0</v>
      </c>
      <c r="CI2825" s="278">
        <f t="shared" si="723"/>
        <v>0</v>
      </c>
      <c r="CJ2825" s="280">
        <f t="shared" si="724"/>
        <v>0</v>
      </c>
      <c r="CK2825" s="232">
        <f t="shared" si="725"/>
        <v>0</v>
      </c>
      <c r="CL2825" s="1"/>
    </row>
    <row r="2826" spans="1:90" ht="18" customHeight="1">
      <c r="A2826" s="1"/>
      <c r="B2826" s="1"/>
      <c r="C2826" s="314"/>
      <c r="D2826" s="287" t="str">
        <f t="shared" si="712"/>
        <v/>
      </c>
      <c r="E2826" s="449" t="str">
        <f t="shared" si="713"/>
        <v/>
      </c>
      <c r="F2826" s="450"/>
      <c r="G2826" s="451"/>
      <c r="H2826" s="452"/>
      <c r="I2826" s="453"/>
      <c r="J2826" s="453"/>
      <c r="K2826" s="453"/>
      <c r="L2826" s="453"/>
      <c r="M2826" s="454"/>
      <c r="N2826" s="455"/>
      <c r="O2826" s="456"/>
      <c r="P2826" s="456"/>
      <c r="Q2826" s="456"/>
      <c r="R2826" s="456"/>
      <c r="S2826" s="456"/>
      <c r="T2826" s="456"/>
      <c r="U2826" s="456"/>
      <c r="V2826" s="456"/>
      <c r="W2826" s="456"/>
      <c r="X2826" s="456"/>
      <c r="Y2826" s="456"/>
      <c r="Z2826" s="456"/>
      <c r="AA2826" s="456"/>
      <c r="AB2826" s="456"/>
      <c r="AC2826" s="456"/>
      <c r="AD2826" s="456"/>
      <c r="AE2826" s="457"/>
      <c r="AF2826" s="455"/>
      <c r="AG2826" s="456"/>
      <c r="AH2826" s="456"/>
      <c r="AI2826" s="456"/>
      <c r="AJ2826" s="456"/>
      <c r="AK2826" s="456"/>
      <c r="AL2826" s="456"/>
      <c r="AM2826" s="456"/>
      <c r="AN2826" s="457"/>
      <c r="AO2826" s="455"/>
      <c r="AP2826" s="456"/>
      <c r="AQ2826" s="456"/>
      <c r="AR2826" s="456"/>
      <c r="AS2826" s="456"/>
      <c r="AT2826" s="456"/>
      <c r="AU2826" s="456"/>
      <c r="AV2826" s="456"/>
      <c r="AW2826" s="456"/>
      <c r="AX2826" s="456"/>
      <c r="AY2826" s="456"/>
      <c r="AZ2826" s="456"/>
      <c r="BA2826" s="456"/>
      <c r="BB2826" s="456"/>
      <c r="BC2826" s="456"/>
      <c r="BD2826" s="456"/>
      <c r="BE2826" s="456"/>
      <c r="BF2826" s="456"/>
      <c r="BG2826" s="457"/>
      <c r="BH2826" s="458"/>
      <c r="BI2826" s="459"/>
      <c r="BJ2826" s="459"/>
      <c r="BK2826" s="459"/>
      <c r="BL2826" s="459"/>
      <c r="BM2826" s="460"/>
      <c r="BN2826" s="314"/>
      <c r="BO2826" s="314"/>
      <c r="BP2826" s="1"/>
      <c r="BQ2826" s="120">
        <f>IF($F$3="","",IF(N2826=$F$3,COUNTIF(BQ$23:BQ2825,"&gt;0")+1,0))</f>
        <v>0</v>
      </c>
      <c r="BR2826" s="1"/>
      <c r="BS2826" s="20" t="str">
        <f>IF($N2826="","",IF(VLOOKUP(VLOOKUP($N2826,IMPOSTAZIONI!$E$6:$I$13,5,FALSE),IMPOSTAZIONI!$B$25:$N$32,3,FALSE)=0,"",VLOOKUP(VLOOKUP($N2826,IMPOSTAZIONI!$E$6:$I$13,5,FALSE),IMPOSTAZIONI!$B$25:$N$32,3,FALSE)))</f>
        <v/>
      </c>
      <c r="BT2826" s="20" t="str">
        <f>IF($N2826="","",IF(VLOOKUP(VLOOKUP($N2826,IMPOSTAZIONI!$E$6:$I$13,5,FALSE),IMPOSTAZIONI!$B$25:$N$32,6,FALSE)=0,"",VLOOKUP(VLOOKUP($N2826,IMPOSTAZIONI!$E$6:$I$13,5,FALSE),IMPOSTAZIONI!$B$25:$N$32,6,FALSE)))</f>
        <v/>
      </c>
      <c r="BU2826" s="20" t="str">
        <f>IF($N2826="","",IF(VLOOKUP(VLOOKUP($N2826,IMPOSTAZIONI!$E$6:$I$13,5,FALSE),IMPOSTAZIONI!$B$25:$N$32,9,FALSE)=0,"",VLOOKUP(VLOOKUP($N2826,IMPOSTAZIONI!$E$6:$I$13,5,FALSE),IMPOSTAZIONI!$B$25:$N$32,9,FALSE)))</f>
        <v/>
      </c>
      <c r="BV2826" s="20" t="str">
        <f>IF($N2826="","",IF(VLOOKUP(VLOOKUP($N2826,IMPOSTAZIONI!$E$6:$I$13,5,FALSE),IMPOSTAZIONI!$B$25:$N$32,12,FALSE)=0,"",VLOOKUP(VLOOKUP($N2826,IMPOSTAZIONI!$E$6:$I$13,5,FALSE),IMPOSTAZIONI!$B$25:$N$32,12,FALSE)))</f>
        <v/>
      </c>
      <c r="BW2826" s="221" t="str">
        <f t="shared" si="714"/>
        <v/>
      </c>
      <c r="BX2826" s="221" t="str">
        <f t="shared" si="715"/>
        <v/>
      </c>
      <c r="BY2826" s="221">
        <f t="shared" si="716"/>
        <v>0</v>
      </c>
      <c r="BZ2826" s="231">
        <f t="shared" si="717"/>
        <v>0</v>
      </c>
      <c r="CA2826" s="246">
        <f t="shared" si="718"/>
        <v>0</v>
      </c>
      <c r="CB2826" s="246">
        <f t="shared" si="719"/>
        <v>0</v>
      </c>
      <c r="CC2826" s="246" t="str">
        <f t="shared" si="720"/>
        <v/>
      </c>
      <c r="CD2826" s="246">
        <f t="shared" si="721"/>
        <v>5</v>
      </c>
      <c r="CE2826" s="246">
        <f t="shared" si="722"/>
        <v>0</v>
      </c>
      <c r="CF2826" s="276">
        <f t="shared" si="723"/>
        <v>0</v>
      </c>
      <c r="CG2826" s="277">
        <f t="shared" si="723"/>
        <v>0</v>
      </c>
      <c r="CH2826" s="277">
        <f t="shared" si="723"/>
        <v>0</v>
      </c>
      <c r="CI2826" s="278">
        <f t="shared" si="723"/>
        <v>0</v>
      </c>
      <c r="CJ2826" s="280">
        <f t="shared" si="724"/>
        <v>0</v>
      </c>
      <c r="CK2826" s="232">
        <f t="shared" si="725"/>
        <v>0</v>
      </c>
      <c r="CL2826" s="1"/>
    </row>
    <row r="2827" spans="1:90" ht="18" customHeight="1">
      <c r="A2827" s="1"/>
      <c r="B2827" s="1"/>
      <c r="C2827" s="314"/>
      <c r="D2827" s="287" t="str">
        <f t="shared" si="712"/>
        <v/>
      </c>
      <c r="E2827" s="449" t="str">
        <f t="shared" si="713"/>
        <v/>
      </c>
      <c r="F2827" s="450"/>
      <c r="G2827" s="451"/>
      <c r="H2827" s="452"/>
      <c r="I2827" s="453"/>
      <c r="J2827" s="453"/>
      <c r="K2827" s="453"/>
      <c r="L2827" s="453"/>
      <c r="M2827" s="454"/>
      <c r="N2827" s="455"/>
      <c r="O2827" s="456"/>
      <c r="P2827" s="456"/>
      <c r="Q2827" s="456"/>
      <c r="R2827" s="456"/>
      <c r="S2827" s="456"/>
      <c r="T2827" s="456"/>
      <c r="U2827" s="456"/>
      <c r="V2827" s="456"/>
      <c r="W2827" s="456"/>
      <c r="X2827" s="456"/>
      <c r="Y2827" s="456"/>
      <c r="Z2827" s="456"/>
      <c r="AA2827" s="456"/>
      <c r="AB2827" s="456"/>
      <c r="AC2827" s="456"/>
      <c r="AD2827" s="456"/>
      <c r="AE2827" s="457"/>
      <c r="AF2827" s="455"/>
      <c r="AG2827" s="456"/>
      <c r="AH2827" s="456"/>
      <c r="AI2827" s="456"/>
      <c r="AJ2827" s="456"/>
      <c r="AK2827" s="456"/>
      <c r="AL2827" s="456"/>
      <c r="AM2827" s="456"/>
      <c r="AN2827" s="457"/>
      <c r="AO2827" s="455"/>
      <c r="AP2827" s="456"/>
      <c r="AQ2827" s="456"/>
      <c r="AR2827" s="456"/>
      <c r="AS2827" s="456"/>
      <c r="AT2827" s="456"/>
      <c r="AU2827" s="456"/>
      <c r="AV2827" s="456"/>
      <c r="AW2827" s="456"/>
      <c r="AX2827" s="456"/>
      <c r="AY2827" s="456"/>
      <c r="AZ2827" s="456"/>
      <c r="BA2827" s="456"/>
      <c r="BB2827" s="456"/>
      <c r="BC2827" s="456"/>
      <c r="BD2827" s="456"/>
      <c r="BE2827" s="456"/>
      <c r="BF2827" s="456"/>
      <c r="BG2827" s="457"/>
      <c r="BH2827" s="458"/>
      <c r="BI2827" s="459"/>
      <c r="BJ2827" s="459"/>
      <c r="BK2827" s="459"/>
      <c r="BL2827" s="459"/>
      <c r="BM2827" s="460"/>
      <c r="BN2827" s="314"/>
      <c r="BO2827" s="314"/>
      <c r="BP2827" s="1"/>
      <c r="BQ2827" s="120">
        <f>IF($F$3="","",IF(N2827=$F$3,COUNTIF(BQ$23:BQ2826,"&gt;0")+1,0))</f>
        <v>0</v>
      </c>
      <c r="BR2827" s="1"/>
      <c r="BS2827" s="20" t="str">
        <f>IF($N2827="","",IF(VLOOKUP(VLOOKUP($N2827,IMPOSTAZIONI!$E$6:$I$13,5,FALSE),IMPOSTAZIONI!$B$25:$N$32,3,FALSE)=0,"",VLOOKUP(VLOOKUP($N2827,IMPOSTAZIONI!$E$6:$I$13,5,FALSE),IMPOSTAZIONI!$B$25:$N$32,3,FALSE)))</f>
        <v/>
      </c>
      <c r="BT2827" s="20" t="str">
        <f>IF($N2827="","",IF(VLOOKUP(VLOOKUP($N2827,IMPOSTAZIONI!$E$6:$I$13,5,FALSE),IMPOSTAZIONI!$B$25:$N$32,6,FALSE)=0,"",VLOOKUP(VLOOKUP($N2827,IMPOSTAZIONI!$E$6:$I$13,5,FALSE),IMPOSTAZIONI!$B$25:$N$32,6,FALSE)))</f>
        <v/>
      </c>
      <c r="BU2827" s="20" t="str">
        <f>IF($N2827="","",IF(VLOOKUP(VLOOKUP($N2827,IMPOSTAZIONI!$E$6:$I$13,5,FALSE),IMPOSTAZIONI!$B$25:$N$32,9,FALSE)=0,"",VLOOKUP(VLOOKUP($N2827,IMPOSTAZIONI!$E$6:$I$13,5,FALSE),IMPOSTAZIONI!$B$25:$N$32,9,FALSE)))</f>
        <v/>
      </c>
      <c r="BV2827" s="20" t="str">
        <f>IF($N2827="","",IF(VLOOKUP(VLOOKUP($N2827,IMPOSTAZIONI!$E$6:$I$13,5,FALSE),IMPOSTAZIONI!$B$25:$N$32,12,FALSE)=0,"",VLOOKUP(VLOOKUP($N2827,IMPOSTAZIONI!$E$6:$I$13,5,FALSE),IMPOSTAZIONI!$B$25:$N$32,12,FALSE)))</f>
        <v/>
      </c>
      <c r="BW2827" s="221" t="str">
        <f t="shared" si="714"/>
        <v/>
      </c>
      <c r="BX2827" s="221" t="str">
        <f t="shared" si="715"/>
        <v/>
      </c>
      <c r="BY2827" s="221">
        <f t="shared" si="716"/>
        <v>0</v>
      </c>
      <c r="BZ2827" s="231">
        <f t="shared" si="717"/>
        <v>0</v>
      </c>
      <c r="CA2827" s="246">
        <f t="shared" si="718"/>
        <v>0</v>
      </c>
      <c r="CB2827" s="246">
        <f t="shared" si="719"/>
        <v>0</v>
      </c>
      <c r="CC2827" s="246" t="str">
        <f t="shared" si="720"/>
        <v/>
      </c>
      <c r="CD2827" s="246">
        <f t="shared" si="721"/>
        <v>5</v>
      </c>
      <c r="CE2827" s="246">
        <f t="shared" si="722"/>
        <v>0</v>
      </c>
      <c r="CF2827" s="276">
        <f t="shared" si="723"/>
        <v>0</v>
      </c>
      <c r="CG2827" s="277">
        <f t="shared" si="723"/>
        <v>0</v>
      </c>
      <c r="CH2827" s="277">
        <f t="shared" si="723"/>
        <v>0</v>
      </c>
      <c r="CI2827" s="278">
        <f t="shared" si="723"/>
        <v>0</v>
      </c>
      <c r="CJ2827" s="280">
        <f t="shared" si="724"/>
        <v>0</v>
      </c>
      <c r="CK2827" s="232">
        <f t="shared" si="725"/>
        <v>0</v>
      </c>
      <c r="CL2827" s="1"/>
    </row>
    <row r="2828" spans="1:90" ht="18" customHeight="1">
      <c r="A2828" s="1"/>
      <c r="B2828" s="1"/>
      <c r="C2828" s="314"/>
      <c r="D2828" s="287" t="str">
        <f t="shared" si="712"/>
        <v/>
      </c>
      <c r="E2828" s="449" t="str">
        <f t="shared" si="713"/>
        <v/>
      </c>
      <c r="F2828" s="450"/>
      <c r="G2828" s="451"/>
      <c r="H2828" s="452"/>
      <c r="I2828" s="453"/>
      <c r="J2828" s="453"/>
      <c r="K2828" s="453"/>
      <c r="L2828" s="453"/>
      <c r="M2828" s="454"/>
      <c r="N2828" s="455"/>
      <c r="O2828" s="456"/>
      <c r="P2828" s="456"/>
      <c r="Q2828" s="456"/>
      <c r="R2828" s="456"/>
      <c r="S2828" s="456"/>
      <c r="T2828" s="456"/>
      <c r="U2828" s="456"/>
      <c r="V2828" s="456"/>
      <c r="W2828" s="456"/>
      <c r="X2828" s="456"/>
      <c r="Y2828" s="456"/>
      <c r="Z2828" s="456"/>
      <c r="AA2828" s="456"/>
      <c r="AB2828" s="456"/>
      <c r="AC2828" s="456"/>
      <c r="AD2828" s="456"/>
      <c r="AE2828" s="457"/>
      <c r="AF2828" s="455"/>
      <c r="AG2828" s="456"/>
      <c r="AH2828" s="456"/>
      <c r="AI2828" s="456"/>
      <c r="AJ2828" s="456"/>
      <c r="AK2828" s="456"/>
      <c r="AL2828" s="456"/>
      <c r="AM2828" s="456"/>
      <c r="AN2828" s="457"/>
      <c r="AO2828" s="455"/>
      <c r="AP2828" s="456"/>
      <c r="AQ2828" s="456"/>
      <c r="AR2828" s="456"/>
      <c r="AS2828" s="456"/>
      <c r="AT2828" s="456"/>
      <c r="AU2828" s="456"/>
      <c r="AV2828" s="456"/>
      <c r="AW2828" s="456"/>
      <c r="AX2828" s="456"/>
      <c r="AY2828" s="456"/>
      <c r="AZ2828" s="456"/>
      <c r="BA2828" s="456"/>
      <c r="BB2828" s="456"/>
      <c r="BC2828" s="456"/>
      <c r="BD2828" s="456"/>
      <c r="BE2828" s="456"/>
      <c r="BF2828" s="456"/>
      <c r="BG2828" s="457"/>
      <c r="BH2828" s="458"/>
      <c r="BI2828" s="459"/>
      <c r="BJ2828" s="459"/>
      <c r="BK2828" s="459"/>
      <c r="BL2828" s="459"/>
      <c r="BM2828" s="460"/>
      <c r="BN2828" s="314"/>
      <c r="BO2828" s="314"/>
      <c r="BP2828" s="1"/>
      <c r="BQ2828" s="120">
        <f>IF($F$3="","",IF(N2828=$F$3,COUNTIF(BQ$23:BQ2827,"&gt;0")+1,0))</f>
        <v>0</v>
      </c>
      <c r="BR2828" s="1"/>
      <c r="BS2828" s="20" t="str">
        <f>IF($N2828="","",IF(VLOOKUP(VLOOKUP($N2828,IMPOSTAZIONI!$E$6:$I$13,5,FALSE),IMPOSTAZIONI!$B$25:$N$32,3,FALSE)=0,"",VLOOKUP(VLOOKUP($N2828,IMPOSTAZIONI!$E$6:$I$13,5,FALSE),IMPOSTAZIONI!$B$25:$N$32,3,FALSE)))</f>
        <v/>
      </c>
      <c r="BT2828" s="20" t="str">
        <f>IF($N2828="","",IF(VLOOKUP(VLOOKUP($N2828,IMPOSTAZIONI!$E$6:$I$13,5,FALSE),IMPOSTAZIONI!$B$25:$N$32,6,FALSE)=0,"",VLOOKUP(VLOOKUP($N2828,IMPOSTAZIONI!$E$6:$I$13,5,FALSE),IMPOSTAZIONI!$B$25:$N$32,6,FALSE)))</f>
        <v/>
      </c>
      <c r="BU2828" s="20" t="str">
        <f>IF($N2828="","",IF(VLOOKUP(VLOOKUP($N2828,IMPOSTAZIONI!$E$6:$I$13,5,FALSE),IMPOSTAZIONI!$B$25:$N$32,9,FALSE)=0,"",VLOOKUP(VLOOKUP($N2828,IMPOSTAZIONI!$E$6:$I$13,5,FALSE),IMPOSTAZIONI!$B$25:$N$32,9,FALSE)))</f>
        <v/>
      </c>
      <c r="BV2828" s="20" t="str">
        <f>IF($N2828="","",IF(VLOOKUP(VLOOKUP($N2828,IMPOSTAZIONI!$E$6:$I$13,5,FALSE),IMPOSTAZIONI!$B$25:$N$32,12,FALSE)=0,"",VLOOKUP(VLOOKUP($N2828,IMPOSTAZIONI!$E$6:$I$13,5,FALSE),IMPOSTAZIONI!$B$25:$N$32,12,FALSE)))</f>
        <v/>
      </c>
      <c r="BW2828" s="221" t="str">
        <f t="shared" si="714"/>
        <v/>
      </c>
      <c r="BX2828" s="221" t="str">
        <f t="shared" si="715"/>
        <v/>
      </c>
      <c r="BY2828" s="221">
        <f t="shared" si="716"/>
        <v>0</v>
      </c>
      <c r="BZ2828" s="231">
        <f t="shared" si="717"/>
        <v>0</v>
      </c>
      <c r="CA2828" s="246">
        <f t="shared" si="718"/>
        <v>0</v>
      </c>
      <c r="CB2828" s="246">
        <f t="shared" si="719"/>
        <v>0</v>
      </c>
      <c r="CC2828" s="246" t="str">
        <f t="shared" si="720"/>
        <v/>
      </c>
      <c r="CD2828" s="246">
        <f t="shared" si="721"/>
        <v>5</v>
      </c>
      <c r="CE2828" s="246">
        <f t="shared" si="722"/>
        <v>0</v>
      </c>
      <c r="CF2828" s="276">
        <f t="shared" si="723"/>
        <v>0</v>
      </c>
      <c r="CG2828" s="277">
        <f t="shared" si="723"/>
        <v>0</v>
      </c>
      <c r="CH2828" s="277">
        <f t="shared" si="723"/>
        <v>0</v>
      </c>
      <c r="CI2828" s="278">
        <f t="shared" si="723"/>
        <v>0</v>
      </c>
      <c r="CJ2828" s="280">
        <f t="shared" si="724"/>
        <v>0</v>
      </c>
      <c r="CK2828" s="232">
        <f t="shared" si="725"/>
        <v>0</v>
      </c>
      <c r="CL2828" s="1"/>
    </row>
    <row r="2829" spans="1:90" ht="18" customHeight="1">
      <c r="A2829" s="1"/>
      <c r="B2829" s="1"/>
      <c r="C2829" s="314"/>
      <c r="D2829" s="287" t="str">
        <f t="shared" si="712"/>
        <v/>
      </c>
      <c r="E2829" s="449" t="str">
        <f t="shared" si="713"/>
        <v/>
      </c>
      <c r="F2829" s="450"/>
      <c r="G2829" s="451"/>
      <c r="H2829" s="452"/>
      <c r="I2829" s="453"/>
      <c r="J2829" s="453"/>
      <c r="K2829" s="453"/>
      <c r="L2829" s="453"/>
      <c r="M2829" s="454"/>
      <c r="N2829" s="455"/>
      <c r="O2829" s="456"/>
      <c r="P2829" s="456"/>
      <c r="Q2829" s="456"/>
      <c r="R2829" s="456"/>
      <c r="S2829" s="456"/>
      <c r="T2829" s="456"/>
      <c r="U2829" s="456"/>
      <c r="V2829" s="456"/>
      <c r="W2829" s="456"/>
      <c r="X2829" s="456"/>
      <c r="Y2829" s="456"/>
      <c r="Z2829" s="456"/>
      <c r="AA2829" s="456"/>
      <c r="AB2829" s="456"/>
      <c r="AC2829" s="456"/>
      <c r="AD2829" s="456"/>
      <c r="AE2829" s="457"/>
      <c r="AF2829" s="455"/>
      <c r="AG2829" s="456"/>
      <c r="AH2829" s="456"/>
      <c r="AI2829" s="456"/>
      <c r="AJ2829" s="456"/>
      <c r="AK2829" s="456"/>
      <c r="AL2829" s="456"/>
      <c r="AM2829" s="456"/>
      <c r="AN2829" s="457"/>
      <c r="AO2829" s="455"/>
      <c r="AP2829" s="456"/>
      <c r="AQ2829" s="456"/>
      <c r="AR2829" s="456"/>
      <c r="AS2829" s="456"/>
      <c r="AT2829" s="456"/>
      <c r="AU2829" s="456"/>
      <c r="AV2829" s="456"/>
      <c r="AW2829" s="456"/>
      <c r="AX2829" s="456"/>
      <c r="AY2829" s="456"/>
      <c r="AZ2829" s="456"/>
      <c r="BA2829" s="456"/>
      <c r="BB2829" s="456"/>
      <c r="BC2829" s="456"/>
      <c r="BD2829" s="456"/>
      <c r="BE2829" s="456"/>
      <c r="BF2829" s="456"/>
      <c r="BG2829" s="457"/>
      <c r="BH2829" s="458"/>
      <c r="BI2829" s="459"/>
      <c r="BJ2829" s="459"/>
      <c r="BK2829" s="459"/>
      <c r="BL2829" s="459"/>
      <c r="BM2829" s="460"/>
      <c r="BN2829" s="314"/>
      <c r="BO2829" s="314"/>
      <c r="BP2829" s="1"/>
      <c r="BQ2829" s="120">
        <f>IF($F$3="","",IF(N2829=$F$3,COUNTIF(BQ$23:BQ2828,"&gt;0")+1,0))</f>
        <v>0</v>
      </c>
      <c r="BR2829" s="1"/>
      <c r="BS2829" s="20" t="str">
        <f>IF($N2829="","",IF(VLOOKUP(VLOOKUP($N2829,IMPOSTAZIONI!$E$6:$I$13,5,FALSE),IMPOSTAZIONI!$B$25:$N$32,3,FALSE)=0,"",VLOOKUP(VLOOKUP($N2829,IMPOSTAZIONI!$E$6:$I$13,5,FALSE),IMPOSTAZIONI!$B$25:$N$32,3,FALSE)))</f>
        <v/>
      </c>
      <c r="BT2829" s="20" t="str">
        <f>IF($N2829="","",IF(VLOOKUP(VLOOKUP($N2829,IMPOSTAZIONI!$E$6:$I$13,5,FALSE),IMPOSTAZIONI!$B$25:$N$32,6,FALSE)=0,"",VLOOKUP(VLOOKUP($N2829,IMPOSTAZIONI!$E$6:$I$13,5,FALSE),IMPOSTAZIONI!$B$25:$N$32,6,FALSE)))</f>
        <v/>
      </c>
      <c r="BU2829" s="20" t="str">
        <f>IF($N2829="","",IF(VLOOKUP(VLOOKUP($N2829,IMPOSTAZIONI!$E$6:$I$13,5,FALSE),IMPOSTAZIONI!$B$25:$N$32,9,FALSE)=0,"",VLOOKUP(VLOOKUP($N2829,IMPOSTAZIONI!$E$6:$I$13,5,FALSE),IMPOSTAZIONI!$B$25:$N$32,9,FALSE)))</f>
        <v/>
      </c>
      <c r="BV2829" s="20" t="str">
        <f>IF($N2829="","",IF(VLOOKUP(VLOOKUP($N2829,IMPOSTAZIONI!$E$6:$I$13,5,FALSE),IMPOSTAZIONI!$B$25:$N$32,12,FALSE)=0,"",VLOOKUP(VLOOKUP($N2829,IMPOSTAZIONI!$E$6:$I$13,5,FALSE),IMPOSTAZIONI!$B$25:$N$32,12,FALSE)))</f>
        <v/>
      </c>
      <c r="BW2829" s="221" t="str">
        <f t="shared" si="714"/>
        <v/>
      </c>
      <c r="BX2829" s="221" t="str">
        <f t="shared" si="715"/>
        <v/>
      </c>
      <c r="BY2829" s="221">
        <f t="shared" si="716"/>
        <v>0</v>
      </c>
      <c r="BZ2829" s="231">
        <f t="shared" si="717"/>
        <v>0</v>
      </c>
      <c r="CA2829" s="246">
        <f t="shared" si="718"/>
        <v>0</v>
      </c>
      <c r="CB2829" s="246">
        <f t="shared" si="719"/>
        <v>0</v>
      </c>
      <c r="CC2829" s="246" t="str">
        <f t="shared" si="720"/>
        <v/>
      </c>
      <c r="CD2829" s="246">
        <f t="shared" si="721"/>
        <v>5</v>
      </c>
      <c r="CE2829" s="246">
        <f t="shared" si="722"/>
        <v>0</v>
      </c>
      <c r="CF2829" s="276">
        <f t="shared" si="723"/>
        <v>0</v>
      </c>
      <c r="CG2829" s="277">
        <f t="shared" si="723"/>
        <v>0</v>
      </c>
      <c r="CH2829" s="277">
        <f t="shared" si="723"/>
        <v>0</v>
      </c>
      <c r="CI2829" s="278">
        <f t="shared" si="723"/>
        <v>0</v>
      </c>
      <c r="CJ2829" s="280">
        <f t="shared" si="724"/>
        <v>0</v>
      </c>
      <c r="CK2829" s="232">
        <f t="shared" si="725"/>
        <v>0</v>
      </c>
      <c r="CL2829" s="1"/>
    </row>
    <row r="2830" spans="1:90" ht="18" customHeight="1">
      <c r="A2830" s="1"/>
      <c r="B2830" s="1"/>
      <c r="C2830" s="314"/>
      <c r="D2830" s="287" t="str">
        <f t="shared" si="712"/>
        <v/>
      </c>
      <c r="E2830" s="449" t="str">
        <f t="shared" si="713"/>
        <v/>
      </c>
      <c r="F2830" s="450"/>
      <c r="G2830" s="451"/>
      <c r="H2830" s="452"/>
      <c r="I2830" s="453"/>
      <c r="J2830" s="453"/>
      <c r="K2830" s="453"/>
      <c r="L2830" s="453"/>
      <c r="M2830" s="454"/>
      <c r="N2830" s="455"/>
      <c r="O2830" s="456"/>
      <c r="P2830" s="456"/>
      <c r="Q2830" s="456"/>
      <c r="R2830" s="456"/>
      <c r="S2830" s="456"/>
      <c r="T2830" s="456"/>
      <c r="U2830" s="456"/>
      <c r="V2830" s="456"/>
      <c r="W2830" s="456"/>
      <c r="X2830" s="456"/>
      <c r="Y2830" s="456"/>
      <c r="Z2830" s="456"/>
      <c r="AA2830" s="456"/>
      <c r="AB2830" s="456"/>
      <c r="AC2830" s="456"/>
      <c r="AD2830" s="456"/>
      <c r="AE2830" s="457"/>
      <c r="AF2830" s="455"/>
      <c r="AG2830" s="456"/>
      <c r="AH2830" s="456"/>
      <c r="AI2830" s="456"/>
      <c r="AJ2830" s="456"/>
      <c r="AK2830" s="456"/>
      <c r="AL2830" s="456"/>
      <c r="AM2830" s="456"/>
      <c r="AN2830" s="457"/>
      <c r="AO2830" s="455"/>
      <c r="AP2830" s="456"/>
      <c r="AQ2830" s="456"/>
      <c r="AR2830" s="456"/>
      <c r="AS2830" s="456"/>
      <c r="AT2830" s="456"/>
      <c r="AU2830" s="456"/>
      <c r="AV2830" s="456"/>
      <c r="AW2830" s="456"/>
      <c r="AX2830" s="456"/>
      <c r="AY2830" s="456"/>
      <c r="AZ2830" s="456"/>
      <c r="BA2830" s="456"/>
      <c r="BB2830" s="456"/>
      <c r="BC2830" s="456"/>
      <c r="BD2830" s="456"/>
      <c r="BE2830" s="456"/>
      <c r="BF2830" s="456"/>
      <c r="BG2830" s="457"/>
      <c r="BH2830" s="458"/>
      <c r="BI2830" s="459"/>
      <c r="BJ2830" s="459"/>
      <c r="BK2830" s="459"/>
      <c r="BL2830" s="459"/>
      <c r="BM2830" s="460"/>
      <c r="BN2830" s="314"/>
      <c r="BO2830" s="314"/>
      <c r="BP2830" s="1"/>
      <c r="BQ2830" s="120">
        <f>IF($F$3="","",IF(N2830=$F$3,COUNTIF(BQ$23:BQ2829,"&gt;0")+1,0))</f>
        <v>0</v>
      </c>
      <c r="BR2830" s="1"/>
      <c r="BS2830" s="20" t="str">
        <f>IF($N2830="","",IF(VLOOKUP(VLOOKUP($N2830,IMPOSTAZIONI!$E$6:$I$13,5,FALSE),IMPOSTAZIONI!$B$25:$N$32,3,FALSE)=0,"",VLOOKUP(VLOOKUP($N2830,IMPOSTAZIONI!$E$6:$I$13,5,FALSE),IMPOSTAZIONI!$B$25:$N$32,3,FALSE)))</f>
        <v/>
      </c>
      <c r="BT2830" s="20" t="str">
        <f>IF($N2830="","",IF(VLOOKUP(VLOOKUP($N2830,IMPOSTAZIONI!$E$6:$I$13,5,FALSE),IMPOSTAZIONI!$B$25:$N$32,6,FALSE)=0,"",VLOOKUP(VLOOKUP($N2830,IMPOSTAZIONI!$E$6:$I$13,5,FALSE),IMPOSTAZIONI!$B$25:$N$32,6,FALSE)))</f>
        <v/>
      </c>
      <c r="BU2830" s="20" t="str">
        <f>IF($N2830="","",IF(VLOOKUP(VLOOKUP($N2830,IMPOSTAZIONI!$E$6:$I$13,5,FALSE),IMPOSTAZIONI!$B$25:$N$32,9,FALSE)=0,"",VLOOKUP(VLOOKUP($N2830,IMPOSTAZIONI!$E$6:$I$13,5,FALSE),IMPOSTAZIONI!$B$25:$N$32,9,FALSE)))</f>
        <v/>
      </c>
      <c r="BV2830" s="20" t="str">
        <f>IF($N2830="","",IF(VLOOKUP(VLOOKUP($N2830,IMPOSTAZIONI!$E$6:$I$13,5,FALSE),IMPOSTAZIONI!$B$25:$N$32,12,FALSE)=0,"",VLOOKUP(VLOOKUP($N2830,IMPOSTAZIONI!$E$6:$I$13,5,FALSE),IMPOSTAZIONI!$B$25:$N$32,12,FALSE)))</f>
        <v/>
      </c>
      <c r="BW2830" s="221" t="str">
        <f t="shared" si="714"/>
        <v/>
      </c>
      <c r="BX2830" s="221" t="str">
        <f t="shared" si="715"/>
        <v/>
      </c>
      <c r="BY2830" s="221">
        <f t="shared" si="716"/>
        <v>0</v>
      </c>
      <c r="BZ2830" s="231">
        <f t="shared" si="717"/>
        <v>0</v>
      </c>
      <c r="CA2830" s="246">
        <f t="shared" si="718"/>
        <v>0</v>
      </c>
      <c r="CB2830" s="246">
        <f t="shared" si="719"/>
        <v>0</v>
      </c>
      <c r="CC2830" s="246" t="str">
        <f t="shared" si="720"/>
        <v/>
      </c>
      <c r="CD2830" s="246">
        <f t="shared" si="721"/>
        <v>5</v>
      </c>
      <c r="CE2830" s="246">
        <f t="shared" si="722"/>
        <v>0</v>
      </c>
      <c r="CF2830" s="276">
        <f t="shared" si="723"/>
        <v>0</v>
      </c>
      <c r="CG2830" s="277">
        <f t="shared" si="723"/>
        <v>0</v>
      </c>
      <c r="CH2830" s="277">
        <f t="shared" si="723"/>
        <v>0</v>
      </c>
      <c r="CI2830" s="278">
        <f t="shared" si="723"/>
        <v>0</v>
      </c>
      <c r="CJ2830" s="280">
        <f t="shared" si="724"/>
        <v>0</v>
      </c>
      <c r="CK2830" s="232">
        <f t="shared" si="725"/>
        <v>0</v>
      </c>
      <c r="CL2830" s="1"/>
    </row>
    <row r="2831" spans="1:90" ht="18" customHeight="1">
      <c r="A2831" s="1"/>
      <c r="B2831" s="1"/>
      <c r="C2831" s="314"/>
      <c r="D2831" s="287" t="str">
        <f t="shared" si="712"/>
        <v/>
      </c>
      <c r="E2831" s="449" t="str">
        <f t="shared" si="713"/>
        <v/>
      </c>
      <c r="F2831" s="450"/>
      <c r="G2831" s="451"/>
      <c r="H2831" s="452"/>
      <c r="I2831" s="453"/>
      <c r="J2831" s="453"/>
      <c r="K2831" s="453"/>
      <c r="L2831" s="453"/>
      <c r="M2831" s="454"/>
      <c r="N2831" s="455"/>
      <c r="O2831" s="456"/>
      <c r="P2831" s="456"/>
      <c r="Q2831" s="456"/>
      <c r="R2831" s="456"/>
      <c r="S2831" s="456"/>
      <c r="T2831" s="456"/>
      <c r="U2831" s="456"/>
      <c r="V2831" s="456"/>
      <c r="W2831" s="456"/>
      <c r="X2831" s="456"/>
      <c r="Y2831" s="456"/>
      <c r="Z2831" s="456"/>
      <c r="AA2831" s="456"/>
      <c r="AB2831" s="456"/>
      <c r="AC2831" s="456"/>
      <c r="AD2831" s="456"/>
      <c r="AE2831" s="457"/>
      <c r="AF2831" s="455"/>
      <c r="AG2831" s="456"/>
      <c r="AH2831" s="456"/>
      <c r="AI2831" s="456"/>
      <c r="AJ2831" s="456"/>
      <c r="AK2831" s="456"/>
      <c r="AL2831" s="456"/>
      <c r="AM2831" s="456"/>
      <c r="AN2831" s="457"/>
      <c r="AO2831" s="455"/>
      <c r="AP2831" s="456"/>
      <c r="AQ2831" s="456"/>
      <c r="AR2831" s="456"/>
      <c r="AS2831" s="456"/>
      <c r="AT2831" s="456"/>
      <c r="AU2831" s="456"/>
      <c r="AV2831" s="456"/>
      <c r="AW2831" s="456"/>
      <c r="AX2831" s="456"/>
      <c r="AY2831" s="456"/>
      <c r="AZ2831" s="456"/>
      <c r="BA2831" s="456"/>
      <c r="BB2831" s="456"/>
      <c r="BC2831" s="456"/>
      <c r="BD2831" s="456"/>
      <c r="BE2831" s="456"/>
      <c r="BF2831" s="456"/>
      <c r="BG2831" s="457"/>
      <c r="BH2831" s="458"/>
      <c r="BI2831" s="459"/>
      <c r="BJ2831" s="459"/>
      <c r="BK2831" s="459"/>
      <c r="BL2831" s="459"/>
      <c r="BM2831" s="460"/>
      <c r="BN2831" s="314"/>
      <c r="BO2831" s="314"/>
      <c r="BP2831" s="1"/>
      <c r="BQ2831" s="120">
        <f>IF($F$3="","",IF(N2831=$F$3,COUNTIF(BQ$23:BQ2830,"&gt;0")+1,0))</f>
        <v>0</v>
      </c>
      <c r="BR2831" s="1"/>
      <c r="BS2831" s="20" t="str">
        <f>IF($N2831="","",IF(VLOOKUP(VLOOKUP($N2831,IMPOSTAZIONI!$E$6:$I$13,5,FALSE),IMPOSTAZIONI!$B$25:$N$32,3,FALSE)=0,"",VLOOKUP(VLOOKUP($N2831,IMPOSTAZIONI!$E$6:$I$13,5,FALSE),IMPOSTAZIONI!$B$25:$N$32,3,FALSE)))</f>
        <v/>
      </c>
      <c r="BT2831" s="20" t="str">
        <f>IF($N2831="","",IF(VLOOKUP(VLOOKUP($N2831,IMPOSTAZIONI!$E$6:$I$13,5,FALSE),IMPOSTAZIONI!$B$25:$N$32,6,FALSE)=0,"",VLOOKUP(VLOOKUP($N2831,IMPOSTAZIONI!$E$6:$I$13,5,FALSE),IMPOSTAZIONI!$B$25:$N$32,6,FALSE)))</f>
        <v/>
      </c>
      <c r="BU2831" s="20" t="str">
        <f>IF($N2831="","",IF(VLOOKUP(VLOOKUP($N2831,IMPOSTAZIONI!$E$6:$I$13,5,FALSE),IMPOSTAZIONI!$B$25:$N$32,9,FALSE)=0,"",VLOOKUP(VLOOKUP($N2831,IMPOSTAZIONI!$E$6:$I$13,5,FALSE),IMPOSTAZIONI!$B$25:$N$32,9,FALSE)))</f>
        <v/>
      </c>
      <c r="BV2831" s="20" t="str">
        <f>IF($N2831="","",IF(VLOOKUP(VLOOKUP($N2831,IMPOSTAZIONI!$E$6:$I$13,5,FALSE),IMPOSTAZIONI!$B$25:$N$32,12,FALSE)=0,"",VLOOKUP(VLOOKUP($N2831,IMPOSTAZIONI!$E$6:$I$13,5,FALSE),IMPOSTAZIONI!$B$25:$N$32,12,FALSE)))</f>
        <v/>
      </c>
      <c r="BW2831" s="221" t="str">
        <f t="shared" si="714"/>
        <v/>
      </c>
      <c r="BX2831" s="221" t="str">
        <f t="shared" si="715"/>
        <v/>
      </c>
      <c r="BY2831" s="221">
        <f t="shared" si="716"/>
        <v>0</v>
      </c>
      <c r="BZ2831" s="231">
        <f t="shared" si="717"/>
        <v>0</v>
      </c>
      <c r="CA2831" s="246">
        <f t="shared" si="718"/>
        <v>0</v>
      </c>
      <c r="CB2831" s="246">
        <f t="shared" si="719"/>
        <v>0</v>
      </c>
      <c r="CC2831" s="246" t="str">
        <f t="shared" si="720"/>
        <v/>
      </c>
      <c r="CD2831" s="246">
        <f t="shared" si="721"/>
        <v>5</v>
      </c>
      <c r="CE2831" s="246">
        <f t="shared" si="722"/>
        <v>0</v>
      </c>
      <c r="CF2831" s="276">
        <f t="shared" si="723"/>
        <v>0</v>
      </c>
      <c r="CG2831" s="277">
        <f t="shared" si="723"/>
        <v>0</v>
      </c>
      <c r="CH2831" s="277">
        <f t="shared" si="723"/>
        <v>0</v>
      </c>
      <c r="CI2831" s="278">
        <f t="shared" si="723"/>
        <v>0</v>
      </c>
      <c r="CJ2831" s="280">
        <f t="shared" si="724"/>
        <v>0</v>
      </c>
      <c r="CK2831" s="232">
        <f t="shared" si="725"/>
        <v>0</v>
      </c>
      <c r="CL2831" s="1"/>
    </row>
    <row r="2832" spans="1:90" ht="18" customHeight="1">
      <c r="A2832" s="1"/>
      <c r="B2832" s="1"/>
      <c r="C2832" s="314"/>
      <c r="D2832" s="287" t="str">
        <f t="shared" si="712"/>
        <v/>
      </c>
      <c r="E2832" s="449" t="str">
        <f t="shared" si="713"/>
        <v/>
      </c>
      <c r="F2832" s="450"/>
      <c r="G2832" s="451"/>
      <c r="H2832" s="452"/>
      <c r="I2832" s="453"/>
      <c r="J2832" s="453"/>
      <c r="K2832" s="453"/>
      <c r="L2832" s="453"/>
      <c r="M2832" s="454"/>
      <c r="N2832" s="455"/>
      <c r="O2832" s="456"/>
      <c r="P2832" s="456"/>
      <c r="Q2832" s="456"/>
      <c r="R2832" s="456"/>
      <c r="S2832" s="456"/>
      <c r="T2832" s="456"/>
      <c r="U2832" s="456"/>
      <c r="V2832" s="456"/>
      <c r="W2832" s="456"/>
      <c r="X2832" s="456"/>
      <c r="Y2832" s="456"/>
      <c r="Z2832" s="456"/>
      <c r="AA2832" s="456"/>
      <c r="AB2832" s="456"/>
      <c r="AC2832" s="456"/>
      <c r="AD2832" s="456"/>
      <c r="AE2832" s="457"/>
      <c r="AF2832" s="455"/>
      <c r="AG2832" s="456"/>
      <c r="AH2832" s="456"/>
      <c r="AI2832" s="456"/>
      <c r="AJ2832" s="456"/>
      <c r="AK2832" s="456"/>
      <c r="AL2832" s="456"/>
      <c r="AM2832" s="456"/>
      <c r="AN2832" s="457"/>
      <c r="AO2832" s="455"/>
      <c r="AP2832" s="456"/>
      <c r="AQ2832" s="456"/>
      <c r="AR2832" s="456"/>
      <c r="AS2832" s="456"/>
      <c r="AT2832" s="456"/>
      <c r="AU2832" s="456"/>
      <c r="AV2832" s="456"/>
      <c r="AW2832" s="456"/>
      <c r="AX2832" s="456"/>
      <c r="AY2832" s="456"/>
      <c r="AZ2832" s="456"/>
      <c r="BA2832" s="456"/>
      <c r="BB2832" s="456"/>
      <c r="BC2832" s="456"/>
      <c r="BD2832" s="456"/>
      <c r="BE2832" s="456"/>
      <c r="BF2832" s="456"/>
      <c r="BG2832" s="457"/>
      <c r="BH2832" s="458"/>
      <c r="BI2832" s="459"/>
      <c r="BJ2832" s="459"/>
      <c r="BK2832" s="459"/>
      <c r="BL2832" s="459"/>
      <c r="BM2832" s="460"/>
      <c r="BN2832" s="314"/>
      <c r="BO2832" s="314"/>
      <c r="BP2832" s="1"/>
      <c r="BQ2832" s="120">
        <f>IF($F$3="","",IF(N2832=$F$3,COUNTIF(BQ$23:BQ2831,"&gt;0")+1,0))</f>
        <v>0</v>
      </c>
      <c r="BR2832" s="1"/>
      <c r="BS2832" s="20" t="str">
        <f>IF($N2832="","",IF(VLOOKUP(VLOOKUP($N2832,IMPOSTAZIONI!$E$6:$I$13,5,FALSE),IMPOSTAZIONI!$B$25:$N$32,3,FALSE)=0,"",VLOOKUP(VLOOKUP($N2832,IMPOSTAZIONI!$E$6:$I$13,5,FALSE),IMPOSTAZIONI!$B$25:$N$32,3,FALSE)))</f>
        <v/>
      </c>
      <c r="BT2832" s="20" t="str">
        <f>IF($N2832="","",IF(VLOOKUP(VLOOKUP($N2832,IMPOSTAZIONI!$E$6:$I$13,5,FALSE),IMPOSTAZIONI!$B$25:$N$32,6,FALSE)=0,"",VLOOKUP(VLOOKUP($N2832,IMPOSTAZIONI!$E$6:$I$13,5,FALSE),IMPOSTAZIONI!$B$25:$N$32,6,FALSE)))</f>
        <v/>
      </c>
      <c r="BU2832" s="20" t="str">
        <f>IF($N2832="","",IF(VLOOKUP(VLOOKUP($N2832,IMPOSTAZIONI!$E$6:$I$13,5,FALSE),IMPOSTAZIONI!$B$25:$N$32,9,FALSE)=0,"",VLOOKUP(VLOOKUP($N2832,IMPOSTAZIONI!$E$6:$I$13,5,FALSE),IMPOSTAZIONI!$B$25:$N$32,9,FALSE)))</f>
        <v/>
      </c>
      <c r="BV2832" s="20" t="str">
        <f>IF($N2832="","",IF(VLOOKUP(VLOOKUP($N2832,IMPOSTAZIONI!$E$6:$I$13,5,FALSE),IMPOSTAZIONI!$B$25:$N$32,12,FALSE)=0,"",VLOOKUP(VLOOKUP($N2832,IMPOSTAZIONI!$E$6:$I$13,5,FALSE),IMPOSTAZIONI!$B$25:$N$32,12,FALSE)))</f>
        <v/>
      </c>
      <c r="BW2832" s="221" t="str">
        <f t="shared" si="714"/>
        <v/>
      </c>
      <c r="BX2832" s="221" t="str">
        <f t="shared" si="715"/>
        <v/>
      </c>
      <c r="BY2832" s="221">
        <f t="shared" si="716"/>
        <v>0</v>
      </c>
      <c r="BZ2832" s="231">
        <f t="shared" si="717"/>
        <v>0</v>
      </c>
      <c r="CA2832" s="246">
        <f t="shared" si="718"/>
        <v>0</v>
      </c>
      <c r="CB2832" s="246">
        <f t="shared" si="719"/>
        <v>0</v>
      </c>
      <c r="CC2832" s="246" t="str">
        <f t="shared" si="720"/>
        <v/>
      </c>
      <c r="CD2832" s="246">
        <f t="shared" si="721"/>
        <v>5</v>
      </c>
      <c r="CE2832" s="246">
        <f t="shared" si="722"/>
        <v>0</v>
      </c>
      <c r="CF2832" s="276">
        <f t="shared" si="723"/>
        <v>0</v>
      </c>
      <c r="CG2832" s="277">
        <f t="shared" si="723"/>
        <v>0</v>
      </c>
      <c r="CH2832" s="277">
        <f t="shared" si="723"/>
        <v>0</v>
      </c>
      <c r="CI2832" s="278">
        <f t="shared" si="723"/>
        <v>0</v>
      </c>
      <c r="CJ2832" s="280">
        <f t="shared" si="724"/>
        <v>0</v>
      </c>
      <c r="CK2832" s="232">
        <f t="shared" si="725"/>
        <v>0</v>
      </c>
      <c r="CL2832" s="1"/>
    </row>
    <row r="2833" spans="1:90" ht="18" customHeight="1">
      <c r="A2833" s="1"/>
      <c r="B2833" s="1"/>
      <c r="C2833" s="314"/>
      <c r="D2833" s="287" t="str">
        <f t="shared" si="712"/>
        <v/>
      </c>
      <c r="E2833" s="449" t="str">
        <f t="shared" si="713"/>
        <v/>
      </c>
      <c r="F2833" s="450"/>
      <c r="G2833" s="451"/>
      <c r="H2833" s="452"/>
      <c r="I2833" s="453"/>
      <c r="J2833" s="453"/>
      <c r="K2833" s="453"/>
      <c r="L2833" s="453"/>
      <c r="M2833" s="454"/>
      <c r="N2833" s="455"/>
      <c r="O2833" s="456"/>
      <c r="P2833" s="456"/>
      <c r="Q2833" s="456"/>
      <c r="R2833" s="456"/>
      <c r="S2833" s="456"/>
      <c r="T2833" s="456"/>
      <c r="U2833" s="456"/>
      <c r="V2833" s="456"/>
      <c r="W2833" s="456"/>
      <c r="X2833" s="456"/>
      <c r="Y2833" s="456"/>
      <c r="Z2833" s="456"/>
      <c r="AA2833" s="456"/>
      <c r="AB2833" s="456"/>
      <c r="AC2833" s="456"/>
      <c r="AD2833" s="456"/>
      <c r="AE2833" s="457"/>
      <c r="AF2833" s="455"/>
      <c r="AG2833" s="456"/>
      <c r="AH2833" s="456"/>
      <c r="AI2833" s="456"/>
      <c r="AJ2833" s="456"/>
      <c r="AK2833" s="456"/>
      <c r="AL2833" s="456"/>
      <c r="AM2833" s="456"/>
      <c r="AN2833" s="457"/>
      <c r="AO2833" s="455"/>
      <c r="AP2833" s="456"/>
      <c r="AQ2833" s="456"/>
      <c r="AR2833" s="456"/>
      <c r="AS2833" s="456"/>
      <c r="AT2833" s="456"/>
      <c r="AU2833" s="456"/>
      <c r="AV2833" s="456"/>
      <c r="AW2833" s="456"/>
      <c r="AX2833" s="456"/>
      <c r="AY2833" s="456"/>
      <c r="AZ2833" s="456"/>
      <c r="BA2833" s="456"/>
      <c r="BB2833" s="456"/>
      <c r="BC2833" s="456"/>
      <c r="BD2833" s="456"/>
      <c r="BE2833" s="456"/>
      <c r="BF2833" s="456"/>
      <c r="BG2833" s="457"/>
      <c r="BH2833" s="458"/>
      <c r="BI2833" s="459"/>
      <c r="BJ2833" s="459"/>
      <c r="BK2833" s="459"/>
      <c r="BL2833" s="459"/>
      <c r="BM2833" s="460"/>
      <c r="BN2833" s="314"/>
      <c r="BO2833" s="314"/>
      <c r="BP2833" s="1"/>
      <c r="BQ2833" s="120">
        <f>IF($F$3="","",IF(N2833=$F$3,COUNTIF(BQ$23:BQ2832,"&gt;0")+1,0))</f>
        <v>0</v>
      </c>
      <c r="BR2833" s="1"/>
      <c r="BS2833" s="20" t="str">
        <f>IF($N2833="","",IF(VLOOKUP(VLOOKUP($N2833,IMPOSTAZIONI!$E$6:$I$13,5,FALSE),IMPOSTAZIONI!$B$25:$N$32,3,FALSE)=0,"",VLOOKUP(VLOOKUP($N2833,IMPOSTAZIONI!$E$6:$I$13,5,FALSE),IMPOSTAZIONI!$B$25:$N$32,3,FALSE)))</f>
        <v/>
      </c>
      <c r="BT2833" s="20" t="str">
        <f>IF($N2833="","",IF(VLOOKUP(VLOOKUP($N2833,IMPOSTAZIONI!$E$6:$I$13,5,FALSE),IMPOSTAZIONI!$B$25:$N$32,6,FALSE)=0,"",VLOOKUP(VLOOKUP($N2833,IMPOSTAZIONI!$E$6:$I$13,5,FALSE),IMPOSTAZIONI!$B$25:$N$32,6,FALSE)))</f>
        <v/>
      </c>
      <c r="BU2833" s="20" t="str">
        <f>IF($N2833="","",IF(VLOOKUP(VLOOKUP($N2833,IMPOSTAZIONI!$E$6:$I$13,5,FALSE),IMPOSTAZIONI!$B$25:$N$32,9,FALSE)=0,"",VLOOKUP(VLOOKUP($N2833,IMPOSTAZIONI!$E$6:$I$13,5,FALSE),IMPOSTAZIONI!$B$25:$N$32,9,FALSE)))</f>
        <v/>
      </c>
      <c r="BV2833" s="20" t="str">
        <f>IF($N2833="","",IF(VLOOKUP(VLOOKUP($N2833,IMPOSTAZIONI!$E$6:$I$13,5,FALSE),IMPOSTAZIONI!$B$25:$N$32,12,FALSE)=0,"",VLOOKUP(VLOOKUP($N2833,IMPOSTAZIONI!$E$6:$I$13,5,FALSE),IMPOSTAZIONI!$B$25:$N$32,12,FALSE)))</f>
        <v/>
      </c>
      <c r="BW2833" s="221" t="str">
        <f t="shared" si="714"/>
        <v/>
      </c>
      <c r="BX2833" s="221" t="str">
        <f t="shared" si="715"/>
        <v/>
      </c>
      <c r="BY2833" s="221">
        <f t="shared" si="716"/>
        <v>0</v>
      </c>
      <c r="BZ2833" s="231">
        <f t="shared" si="717"/>
        <v>0</v>
      </c>
      <c r="CA2833" s="246">
        <f t="shared" si="718"/>
        <v>0</v>
      </c>
      <c r="CB2833" s="246">
        <f t="shared" si="719"/>
        <v>0</v>
      </c>
      <c r="CC2833" s="246" t="str">
        <f t="shared" si="720"/>
        <v/>
      </c>
      <c r="CD2833" s="246">
        <f t="shared" si="721"/>
        <v>5</v>
      </c>
      <c r="CE2833" s="246">
        <f t="shared" si="722"/>
        <v>0</v>
      </c>
      <c r="CF2833" s="276">
        <f t="shared" si="723"/>
        <v>0</v>
      </c>
      <c r="CG2833" s="277">
        <f t="shared" si="723"/>
        <v>0</v>
      </c>
      <c r="CH2833" s="277">
        <f t="shared" si="723"/>
        <v>0</v>
      </c>
      <c r="CI2833" s="278">
        <f t="shared" si="723"/>
        <v>0</v>
      </c>
      <c r="CJ2833" s="280">
        <f t="shared" si="724"/>
        <v>0</v>
      </c>
      <c r="CK2833" s="232">
        <f t="shared" si="725"/>
        <v>0</v>
      </c>
      <c r="CL2833" s="1"/>
    </row>
    <row r="2834" spans="1:90" ht="18" customHeight="1">
      <c r="A2834" s="1"/>
      <c r="B2834" s="1"/>
      <c r="C2834" s="314"/>
      <c r="D2834" s="287" t="str">
        <f t="shared" si="712"/>
        <v/>
      </c>
      <c r="E2834" s="449" t="str">
        <f t="shared" si="713"/>
        <v/>
      </c>
      <c r="F2834" s="450"/>
      <c r="G2834" s="451"/>
      <c r="H2834" s="452"/>
      <c r="I2834" s="453"/>
      <c r="J2834" s="453"/>
      <c r="K2834" s="453"/>
      <c r="L2834" s="453"/>
      <c r="M2834" s="454"/>
      <c r="N2834" s="455"/>
      <c r="O2834" s="456"/>
      <c r="P2834" s="456"/>
      <c r="Q2834" s="456"/>
      <c r="R2834" s="456"/>
      <c r="S2834" s="456"/>
      <c r="T2834" s="456"/>
      <c r="U2834" s="456"/>
      <c r="V2834" s="456"/>
      <c r="W2834" s="456"/>
      <c r="X2834" s="456"/>
      <c r="Y2834" s="456"/>
      <c r="Z2834" s="456"/>
      <c r="AA2834" s="456"/>
      <c r="AB2834" s="456"/>
      <c r="AC2834" s="456"/>
      <c r="AD2834" s="456"/>
      <c r="AE2834" s="457"/>
      <c r="AF2834" s="455"/>
      <c r="AG2834" s="456"/>
      <c r="AH2834" s="456"/>
      <c r="AI2834" s="456"/>
      <c r="AJ2834" s="456"/>
      <c r="AK2834" s="456"/>
      <c r="AL2834" s="456"/>
      <c r="AM2834" s="456"/>
      <c r="AN2834" s="457"/>
      <c r="AO2834" s="455"/>
      <c r="AP2834" s="456"/>
      <c r="AQ2834" s="456"/>
      <c r="AR2834" s="456"/>
      <c r="AS2834" s="456"/>
      <c r="AT2834" s="456"/>
      <c r="AU2834" s="456"/>
      <c r="AV2834" s="456"/>
      <c r="AW2834" s="456"/>
      <c r="AX2834" s="456"/>
      <c r="AY2834" s="456"/>
      <c r="AZ2834" s="456"/>
      <c r="BA2834" s="456"/>
      <c r="BB2834" s="456"/>
      <c r="BC2834" s="456"/>
      <c r="BD2834" s="456"/>
      <c r="BE2834" s="456"/>
      <c r="BF2834" s="456"/>
      <c r="BG2834" s="457"/>
      <c r="BH2834" s="458"/>
      <c r="BI2834" s="459"/>
      <c r="BJ2834" s="459"/>
      <c r="BK2834" s="459"/>
      <c r="BL2834" s="459"/>
      <c r="BM2834" s="460"/>
      <c r="BN2834" s="314"/>
      <c r="BO2834" s="314"/>
      <c r="BP2834" s="1"/>
      <c r="BQ2834" s="120">
        <f>IF($F$3="","",IF(N2834=$F$3,COUNTIF(BQ$23:BQ2833,"&gt;0")+1,0))</f>
        <v>0</v>
      </c>
      <c r="BR2834" s="1"/>
      <c r="BS2834" s="20" t="str">
        <f>IF($N2834="","",IF(VLOOKUP(VLOOKUP($N2834,IMPOSTAZIONI!$E$6:$I$13,5,FALSE),IMPOSTAZIONI!$B$25:$N$32,3,FALSE)=0,"",VLOOKUP(VLOOKUP($N2834,IMPOSTAZIONI!$E$6:$I$13,5,FALSE),IMPOSTAZIONI!$B$25:$N$32,3,FALSE)))</f>
        <v/>
      </c>
      <c r="BT2834" s="20" t="str">
        <f>IF($N2834="","",IF(VLOOKUP(VLOOKUP($N2834,IMPOSTAZIONI!$E$6:$I$13,5,FALSE),IMPOSTAZIONI!$B$25:$N$32,6,FALSE)=0,"",VLOOKUP(VLOOKUP($N2834,IMPOSTAZIONI!$E$6:$I$13,5,FALSE),IMPOSTAZIONI!$B$25:$N$32,6,FALSE)))</f>
        <v/>
      </c>
      <c r="BU2834" s="20" t="str">
        <f>IF($N2834="","",IF(VLOOKUP(VLOOKUP($N2834,IMPOSTAZIONI!$E$6:$I$13,5,FALSE),IMPOSTAZIONI!$B$25:$N$32,9,FALSE)=0,"",VLOOKUP(VLOOKUP($N2834,IMPOSTAZIONI!$E$6:$I$13,5,FALSE),IMPOSTAZIONI!$B$25:$N$32,9,FALSE)))</f>
        <v/>
      </c>
      <c r="BV2834" s="20" t="str">
        <f>IF($N2834="","",IF(VLOOKUP(VLOOKUP($N2834,IMPOSTAZIONI!$E$6:$I$13,5,FALSE),IMPOSTAZIONI!$B$25:$N$32,12,FALSE)=0,"",VLOOKUP(VLOOKUP($N2834,IMPOSTAZIONI!$E$6:$I$13,5,FALSE),IMPOSTAZIONI!$B$25:$N$32,12,FALSE)))</f>
        <v/>
      </c>
      <c r="BW2834" s="221" t="str">
        <f t="shared" si="714"/>
        <v/>
      </c>
      <c r="BX2834" s="221" t="str">
        <f t="shared" si="715"/>
        <v/>
      </c>
      <c r="BY2834" s="221">
        <f t="shared" si="716"/>
        <v>0</v>
      </c>
      <c r="BZ2834" s="231">
        <f t="shared" si="717"/>
        <v>0</v>
      </c>
      <c r="CA2834" s="246">
        <f t="shared" si="718"/>
        <v>0</v>
      </c>
      <c r="CB2834" s="246">
        <f t="shared" si="719"/>
        <v>0</v>
      </c>
      <c r="CC2834" s="246" t="str">
        <f t="shared" si="720"/>
        <v/>
      </c>
      <c r="CD2834" s="246">
        <f t="shared" si="721"/>
        <v>5</v>
      </c>
      <c r="CE2834" s="246">
        <f t="shared" si="722"/>
        <v>0</v>
      </c>
      <c r="CF2834" s="276">
        <f t="shared" si="723"/>
        <v>0</v>
      </c>
      <c r="CG2834" s="277">
        <f t="shared" si="723"/>
        <v>0</v>
      </c>
      <c r="CH2834" s="277">
        <f t="shared" si="723"/>
        <v>0</v>
      </c>
      <c r="CI2834" s="278">
        <f t="shared" si="723"/>
        <v>0</v>
      </c>
      <c r="CJ2834" s="280">
        <f t="shared" si="724"/>
        <v>0</v>
      </c>
      <c r="CK2834" s="232">
        <f t="shared" si="725"/>
        <v>0</v>
      </c>
      <c r="CL2834" s="1"/>
    </row>
    <row r="2835" spans="1:90" ht="18" customHeight="1">
      <c r="A2835" s="1"/>
      <c r="B2835" s="1"/>
      <c r="C2835" s="314"/>
      <c r="D2835" s="287" t="str">
        <f t="shared" si="712"/>
        <v/>
      </c>
      <c r="E2835" s="449" t="str">
        <f t="shared" si="713"/>
        <v/>
      </c>
      <c r="F2835" s="450"/>
      <c r="G2835" s="451"/>
      <c r="H2835" s="452"/>
      <c r="I2835" s="453"/>
      <c r="J2835" s="453"/>
      <c r="K2835" s="453"/>
      <c r="L2835" s="453"/>
      <c r="M2835" s="454"/>
      <c r="N2835" s="455"/>
      <c r="O2835" s="456"/>
      <c r="P2835" s="456"/>
      <c r="Q2835" s="456"/>
      <c r="R2835" s="456"/>
      <c r="S2835" s="456"/>
      <c r="T2835" s="456"/>
      <c r="U2835" s="456"/>
      <c r="V2835" s="456"/>
      <c r="W2835" s="456"/>
      <c r="X2835" s="456"/>
      <c r="Y2835" s="456"/>
      <c r="Z2835" s="456"/>
      <c r="AA2835" s="456"/>
      <c r="AB2835" s="456"/>
      <c r="AC2835" s="456"/>
      <c r="AD2835" s="456"/>
      <c r="AE2835" s="457"/>
      <c r="AF2835" s="455"/>
      <c r="AG2835" s="456"/>
      <c r="AH2835" s="456"/>
      <c r="AI2835" s="456"/>
      <c r="AJ2835" s="456"/>
      <c r="AK2835" s="456"/>
      <c r="AL2835" s="456"/>
      <c r="AM2835" s="456"/>
      <c r="AN2835" s="457"/>
      <c r="AO2835" s="455"/>
      <c r="AP2835" s="456"/>
      <c r="AQ2835" s="456"/>
      <c r="AR2835" s="456"/>
      <c r="AS2835" s="456"/>
      <c r="AT2835" s="456"/>
      <c r="AU2835" s="456"/>
      <c r="AV2835" s="456"/>
      <c r="AW2835" s="456"/>
      <c r="AX2835" s="456"/>
      <c r="AY2835" s="456"/>
      <c r="AZ2835" s="456"/>
      <c r="BA2835" s="456"/>
      <c r="BB2835" s="456"/>
      <c r="BC2835" s="456"/>
      <c r="BD2835" s="456"/>
      <c r="BE2835" s="456"/>
      <c r="BF2835" s="456"/>
      <c r="BG2835" s="457"/>
      <c r="BH2835" s="458"/>
      <c r="BI2835" s="459"/>
      <c r="BJ2835" s="459"/>
      <c r="BK2835" s="459"/>
      <c r="BL2835" s="459"/>
      <c r="BM2835" s="460"/>
      <c r="BN2835" s="314"/>
      <c r="BO2835" s="314"/>
      <c r="BP2835" s="1"/>
      <c r="BQ2835" s="120">
        <f>IF($F$3="","",IF(N2835=$F$3,COUNTIF(BQ$23:BQ2834,"&gt;0")+1,0))</f>
        <v>0</v>
      </c>
      <c r="BR2835" s="1"/>
      <c r="BS2835" s="20" t="str">
        <f>IF($N2835="","",IF(VLOOKUP(VLOOKUP($N2835,IMPOSTAZIONI!$E$6:$I$13,5,FALSE),IMPOSTAZIONI!$B$25:$N$32,3,FALSE)=0,"",VLOOKUP(VLOOKUP($N2835,IMPOSTAZIONI!$E$6:$I$13,5,FALSE),IMPOSTAZIONI!$B$25:$N$32,3,FALSE)))</f>
        <v/>
      </c>
      <c r="BT2835" s="20" t="str">
        <f>IF($N2835="","",IF(VLOOKUP(VLOOKUP($N2835,IMPOSTAZIONI!$E$6:$I$13,5,FALSE),IMPOSTAZIONI!$B$25:$N$32,6,FALSE)=0,"",VLOOKUP(VLOOKUP($N2835,IMPOSTAZIONI!$E$6:$I$13,5,FALSE),IMPOSTAZIONI!$B$25:$N$32,6,FALSE)))</f>
        <v/>
      </c>
      <c r="BU2835" s="20" t="str">
        <f>IF($N2835="","",IF(VLOOKUP(VLOOKUP($N2835,IMPOSTAZIONI!$E$6:$I$13,5,FALSE),IMPOSTAZIONI!$B$25:$N$32,9,FALSE)=0,"",VLOOKUP(VLOOKUP($N2835,IMPOSTAZIONI!$E$6:$I$13,5,FALSE),IMPOSTAZIONI!$B$25:$N$32,9,FALSE)))</f>
        <v/>
      </c>
      <c r="BV2835" s="20" t="str">
        <f>IF($N2835="","",IF(VLOOKUP(VLOOKUP($N2835,IMPOSTAZIONI!$E$6:$I$13,5,FALSE),IMPOSTAZIONI!$B$25:$N$32,12,FALSE)=0,"",VLOOKUP(VLOOKUP($N2835,IMPOSTAZIONI!$E$6:$I$13,5,FALSE),IMPOSTAZIONI!$B$25:$N$32,12,FALSE)))</f>
        <v/>
      </c>
      <c r="BW2835" s="221" t="str">
        <f t="shared" si="714"/>
        <v/>
      </c>
      <c r="BX2835" s="221" t="str">
        <f t="shared" si="715"/>
        <v/>
      </c>
      <c r="BY2835" s="221">
        <f t="shared" si="716"/>
        <v>0</v>
      </c>
      <c r="BZ2835" s="231">
        <f t="shared" si="717"/>
        <v>0</v>
      </c>
      <c r="CA2835" s="246">
        <f t="shared" si="718"/>
        <v>0</v>
      </c>
      <c r="CB2835" s="246">
        <f t="shared" si="719"/>
        <v>0</v>
      </c>
      <c r="CC2835" s="246" t="str">
        <f t="shared" si="720"/>
        <v/>
      </c>
      <c r="CD2835" s="246">
        <f t="shared" si="721"/>
        <v>5</v>
      </c>
      <c r="CE2835" s="246">
        <f t="shared" si="722"/>
        <v>0</v>
      </c>
      <c r="CF2835" s="276">
        <f t="shared" si="723"/>
        <v>0</v>
      </c>
      <c r="CG2835" s="277">
        <f t="shared" si="723"/>
        <v>0</v>
      </c>
      <c r="CH2835" s="277">
        <f t="shared" si="723"/>
        <v>0</v>
      </c>
      <c r="CI2835" s="278">
        <f t="shared" si="723"/>
        <v>0</v>
      </c>
      <c r="CJ2835" s="280">
        <f t="shared" si="724"/>
        <v>0</v>
      </c>
      <c r="CK2835" s="232">
        <f t="shared" si="725"/>
        <v>0</v>
      </c>
      <c r="CL2835" s="1"/>
    </row>
    <row r="2836" spans="1:90" ht="18" customHeight="1">
      <c r="A2836" s="1"/>
      <c r="B2836" s="1"/>
      <c r="C2836" s="314"/>
      <c r="D2836" s="287" t="str">
        <f t="shared" si="712"/>
        <v/>
      </c>
      <c r="E2836" s="449" t="str">
        <f t="shared" si="713"/>
        <v/>
      </c>
      <c r="F2836" s="450"/>
      <c r="G2836" s="451"/>
      <c r="H2836" s="452"/>
      <c r="I2836" s="453"/>
      <c r="J2836" s="453"/>
      <c r="K2836" s="453"/>
      <c r="L2836" s="453"/>
      <c r="M2836" s="454"/>
      <c r="N2836" s="455"/>
      <c r="O2836" s="456"/>
      <c r="P2836" s="456"/>
      <c r="Q2836" s="456"/>
      <c r="R2836" s="456"/>
      <c r="S2836" s="456"/>
      <c r="T2836" s="456"/>
      <c r="U2836" s="456"/>
      <c r="V2836" s="456"/>
      <c r="W2836" s="456"/>
      <c r="X2836" s="456"/>
      <c r="Y2836" s="456"/>
      <c r="Z2836" s="456"/>
      <c r="AA2836" s="456"/>
      <c r="AB2836" s="456"/>
      <c r="AC2836" s="456"/>
      <c r="AD2836" s="456"/>
      <c r="AE2836" s="457"/>
      <c r="AF2836" s="455"/>
      <c r="AG2836" s="456"/>
      <c r="AH2836" s="456"/>
      <c r="AI2836" s="456"/>
      <c r="AJ2836" s="456"/>
      <c r="AK2836" s="456"/>
      <c r="AL2836" s="456"/>
      <c r="AM2836" s="456"/>
      <c r="AN2836" s="457"/>
      <c r="AO2836" s="455"/>
      <c r="AP2836" s="456"/>
      <c r="AQ2836" s="456"/>
      <c r="AR2836" s="456"/>
      <c r="AS2836" s="456"/>
      <c r="AT2836" s="456"/>
      <c r="AU2836" s="456"/>
      <c r="AV2836" s="456"/>
      <c r="AW2836" s="456"/>
      <c r="AX2836" s="456"/>
      <c r="AY2836" s="456"/>
      <c r="AZ2836" s="456"/>
      <c r="BA2836" s="456"/>
      <c r="BB2836" s="456"/>
      <c r="BC2836" s="456"/>
      <c r="BD2836" s="456"/>
      <c r="BE2836" s="456"/>
      <c r="BF2836" s="456"/>
      <c r="BG2836" s="457"/>
      <c r="BH2836" s="458"/>
      <c r="BI2836" s="459"/>
      <c r="BJ2836" s="459"/>
      <c r="BK2836" s="459"/>
      <c r="BL2836" s="459"/>
      <c r="BM2836" s="460"/>
      <c r="BN2836" s="314"/>
      <c r="BO2836" s="314"/>
      <c r="BP2836" s="1"/>
      <c r="BQ2836" s="120">
        <f>IF($F$3="","",IF(N2836=$F$3,COUNTIF(BQ$23:BQ2835,"&gt;0")+1,0))</f>
        <v>0</v>
      </c>
      <c r="BR2836" s="1"/>
      <c r="BS2836" s="20" t="str">
        <f>IF($N2836="","",IF(VLOOKUP(VLOOKUP($N2836,IMPOSTAZIONI!$E$6:$I$13,5,FALSE),IMPOSTAZIONI!$B$25:$N$32,3,FALSE)=0,"",VLOOKUP(VLOOKUP($N2836,IMPOSTAZIONI!$E$6:$I$13,5,FALSE),IMPOSTAZIONI!$B$25:$N$32,3,FALSE)))</f>
        <v/>
      </c>
      <c r="BT2836" s="20" t="str">
        <f>IF($N2836="","",IF(VLOOKUP(VLOOKUP($N2836,IMPOSTAZIONI!$E$6:$I$13,5,FALSE),IMPOSTAZIONI!$B$25:$N$32,6,FALSE)=0,"",VLOOKUP(VLOOKUP($N2836,IMPOSTAZIONI!$E$6:$I$13,5,FALSE),IMPOSTAZIONI!$B$25:$N$32,6,FALSE)))</f>
        <v/>
      </c>
      <c r="BU2836" s="20" t="str">
        <f>IF($N2836="","",IF(VLOOKUP(VLOOKUP($N2836,IMPOSTAZIONI!$E$6:$I$13,5,FALSE),IMPOSTAZIONI!$B$25:$N$32,9,FALSE)=0,"",VLOOKUP(VLOOKUP($N2836,IMPOSTAZIONI!$E$6:$I$13,5,FALSE),IMPOSTAZIONI!$B$25:$N$32,9,FALSE)))</f>
        <v/>
      </c>
      <c r="BV2836" s="20" t="str">
        <f>IF($N2836="","",IF(VLOOKUP(VLOOKUP($N2836,IMPOSTAZIONI!$E$6:$I$13,5,FALSE),IMPOSTAZIONI!$B$25:$N$32,12,FALSE)=0,"",VLOOKUP(VLOOKUP($N2836,IMPOSTAZIONI!$E$6:$I$13,5,FALSE),IMPOSTAZIONI!$B$25:$N$32,12,FALSE)))</f>
        <v/>
      </c>
      <c r="BW2836" s="221" t="str">
        <f t="shared" si="714"/>
        <v/>
      </c>
      <c r="BX2836" s="221" t="str">
        <f t="shared" si="715"/>
        <v/>
      </c>
      <c r="BY2836" s="221">
        <f t="shared" si="716"/>
        <v>0</v>
      </c>
      <c r="BZ2836" s="231">
        <f t="shared" si="717"/>
        <v>0</v>
      </c>
      <c r="CA2836" s="246">
        <f t="shared" si="718"/>
        <v>0</v>
      </c>
      <c r="CB2836" s="246">
        <f t="shared" si="719"/>
        <v>0</v>
      </c>
      <c r="CC2836" s="246" t="str">
        <f t="shared" si="720"/>
        <v/>
      </c>
      <c r="CD2836" s="246">
        <f t="shared" si="721"/>
        <v>5</v>
      </c>
      <c r="CE2836" s="246">
        <f t="shared" si="722"/>
        <v>0</v>
      </c>
      <c r="CF2836" s="276">
        <f t="shared" si="723"/>
        <v>0</v>
      </c>
      <c r="CG2836" s="277">
        <f t="shared" si="723"/>
        <v>0</v>
      </c>
      <c r="CH2836" s="277">
        <f t="shared" si="723"/>
        <v>0</v>
      </c>
      <c r="CI2836" s="278">
        <f t="shared" si="723"/>
        <v>0</v>
      </c>
      <c r="CJ2836" s="280">
        <f t="shared" si="724"/>
        <v>0</v>
      </c>
      <c r="CK2836" s="232">
        <f t="shared" si="725"/>
        <v>0</v>
      </c>
      <c r="CL2836" s="1"/>
    </row>
    <row r="2837" spans="1:90" ht="18" customHeight="1">
      <c r="A2837" s="1"/>
      <c r="B2837" s="1"/>
      <c r="C2837" s="314"/>
      <c r="D2837" s="287" t="str">
        <f t="shared" si="712"/>
        <v/>
      </c>
      <c r="E2837" s="449" t="str">
        <f t="shared" si="713"/>
        <v/>
      </c>
      <c r="F2837" s="450"/>
      <c r="G2837" s="451"/>
      <c r="H2837" s="452"/>
      <c r="I2837" s="453"/>
      <c r="J2837" s="453"/>
      <c r="K2837" s="453"/>
      <c r="L2837" s="453"/>
      <c r="M2837" s="454"/>
      <c r="N2837" s="455"/>
      <c r="O2837" s="456"/>
      <c r="P2837" s="456"/>
      <c r="Q2837" s="456"/>
      <c r="R2837" s="456"/>
      <c r="S2837" s="456"/>
      <c r="T2837" s="456"/>
      <c r="U2837" s="456"/>
      <c r="V2837" s="456"/>
      <c r="W2837" s="456"/>
      <c r="X2837" s="456"/>
      <c r="Y2837" s="456"/>
      <c r="Z2837" s="456"/>
      <c r="AA2837" s="456"/>
      <c r="AB2837" s="456"/>
      <c r="AC2837" s="456"/>
      <c r="AD2837" s="456"/>
      <c r="AE2837" s="457"/>
      <c r="AF2837" s="455"/>
      <c r="AG2837" s="456"/>
      <c r="AH2837" s="456"/>
      <c r="AI2837" s="456"/>
      <c r="AJ2837" s="456"/>
      <c r="AK2837" s="456"/>
      <c r="AL2837" s="456"/>
      <c r="AM2837" s="456"/>
      <c r="AN2837" s="457"/>
      <c r="AO2837" s="455"/>
      <c r="AP2837" s="456"/>
      <c r="AQ2837" s="456"/>
      <c r="AR2837" s="456"/>
      <c r="AS2837" s="456"/>
      <c r="AT2837" s="456"/>
      <c r="AU2837" s="456"/>
      <c r="AV2837" s="456"/>
      <c r="AW2837" s="456"/>
      <c r="AX2837" s="456"/>
      <c r="AY2837" s="456"/>
      <c r="AZ2837" s="456"/>
      <c r="BA2837" s="456"/>
      <c r="BB2837" s="456"/>
      <c r="BC2837" s="456"/>
      <c r="BD2837" s="456"/>
      <c r="BE2837" s="456"/>
      <c r="BF2837" s="456"/>
      <c r="BG2837" s="457"/>
      <c r="BH2837" s="458"/>
      <c r="BI2837" s="459"/>
      <c r="BJ2837" s="459"/>
      <c r="BK2837" s="459"/>
      <c r="BL2837" s="459"/>
      <c r="BM2837" s="460"/>
      <c r="BN2837" s="314"/>
      <c r="BO2837" s="314"/>
      <c r="BP2837" s="1"/>
      <c r="BQ2837" s="120">
        <f>IF($F$3="","",IF(N2837=$F$3,COUNTIF(BQ$23:BQ2836,"&gt;0")+1,0))</f>
        <v>0</v>
      </c>
      <c r="BR2837" s="1"/>
      <c r="BS2837" s="20" t="str">
        <f>IF($N2837="","",IF(VLOOKUP(VLOOKUP($N2837,IMPOSTAZIONI!$E$6:$I$13,5,FALSE),IMPOSTAZIONI!$B$25:$N$32,3,FALSE)=0,"",VLOOKUP(VLOOKUP($N2837,IMPOSTAZIONI!$E$6:$I$13,5,FALSE),IMPOSTAZIONI!$B$25:$N$32,3,FALSE)))</f>
        <v/>
      </c>
      <c r="BT2837" s="20" t="str">
        <f>IF($N2837="","",IF(VLOOKUP(VLOOKUP($N2837,IMPOSTAZIONI!$E$6:$I$13,5,FALSE),IMPOSTAZIONI!$B$25:$N$32,6,FALSE)=0,"",VLOOKUP(VLOOKUP($N2837,IMPOSTAZIONI!$E$6:$I$13,5,FALSE),IMPOSTAZIONI!$B$25:$N$32,6,FALSE)))</f>
        <v/>
      </c>
      <c r="BU2837" s="20" t="str">
        <f>IF($N2837="","",IF(VLOOKUP(VLOOKUP($N2837,IMPOSTAZIONI!$E$6:$I$13,5,FALSE),IMPOSTAZIONI!$B$25:$N$32,9,FALSE)=0,"",VLOOKUP(VLOOKUP($N2837,IMPOSTAZIONI!$E$6:$I$13,5,FALSE),IMPOSTAZIONI!$B$25:$N$32,9,FALSE)))</f>
        <v/>
      </c>
      <c r="BV2837" s="20" t="str">
        <f>IF($N2837="","",IF(VLOOKUP(VLOOKUP($N2837,IMPOSTAZIONI!$E$6:$I$13,5,FALSE),IMPOSTAZIONI!$B$25:$N$32,12,FALSE)=0,"",VLOOKUP(VLOOKUP($N2837,IMPOSTAZIONI!$E$6:$I$13,5,FALSE),IMPOSTAZIONI!$B$25:$N$32,12,FALSE)))</f>
        <v/>
      </c>
      <c r="BW2837" s="221" t="str">
        <f t="shared" si="714"/>
        <v/>
      </c>
      <c r="BX2837" s="221" t="str">
        <f t="shared" si="715"/>
        <v/>
      </c>
      <c r="BY2837" s="221">
        <f t="shared" si="716"/>
        <v>0</v>
      </c>
      <c r="BZ2837" s="231">
        <f t="shared" si="717"/>
        <v>0</v>
      </c>
      <c r="CA2837" s="246">
        <f t="shared" si="718"/>
        <v>0</v>
      </c>
      <c r="CB2837" s="246">
        <f t="shared" si="719"/>
        <v>0</v>
      </c>
      <c r="CC2837" s="246" t="str">
        <f t="shared" si="720"/>
        <v/>
      </c>
      <c r="CD2837" s="246">
        <f t="shared" si="721"/>
        <v>5</v>
      </c>
      <c r="CE2837" s="246">
        <f t="shared" si="722"/>
        <v>0</v>
      </c>
      <c r="CF2837" s="276">
        <f t="shared" si="723"/>
        <v>0</v>
      </c>
      <c r="CG2837" s="277">
        <f t="shared" si="723"/>
        <v>0</v>
      </c>
      <c r="CH2837" s="277">
        <f t="shared" si="723"/>
        <v>0</v>
      </c>
      <c r="CI2837" s="278">
        <f t="shared" si="723"/>
        <v>0</v>
      </c>
      <c r="CJ2837" s="280">
        <f t="shared" si="724"/>
        <v>0</v>
      </c>
      <c r="CK2837" s="232">
        <f t="shared" si="725"/>
        <v>0</v>
      </c>
      <c r="CL2837" s="1"/>
    </row>
    <row r="2838" spans="1:90" ht="18" customHeight="1">
      <c r="A2838" s="1"/>
      <c r="B2838" s="1"/>
      <c r="C2838" s="314"/>
      <c r="D2838" s="287" t="str">
        <f t="shared" si="712"/>
        <v/>
      </c>
      <c r="E2838" s="449" t="str">
        <f t="shared" si="713"/>
        <v/>
      </c>
      <c r="F2838" s="450"/>
      <c r="G2838" s="451"/>
      <c r="H2838" s="452"/>
      <c r="I2838" s="453"/>
      <c r="J2838" s="453"/>
      <c r="K2838" s="453"/>
      <c r="L2838" s="453"/>
      <c r="M2838" s="454"/>
      <c r="N2838" s="455"/>
      <c r="O2838" s="456"/>
      <c r="P2838" s="456"/>
      <c r="Q2838" s="456"/>
      <c r="R2838" s="456"/>
      <c r="S2838" s="456"/>
      <c r="T2838" s="456"/>
      <c r="U2838" s="456"/>
      <c r="V2838" s="456"/>
      <c r="W2838" s="456"/>
      <c r="X2838" s="456"/>
      <c r="Y2838" s="456"/>
      <c r="Z2838" s="456"/>
      <c r="AA2838" s="456"/>
      <c r="AB2838" s="456"/>
      <c r="AC2838" s="456"/>
      <c r="AD2838" s="456"/>
      <c r="AE2838" s="457"/>
      <c r="AF2838" s="455"/>
      <c r="AG2838" s="456"/>
      <c r="AH2838" s="456"/>
      <c r="AI2838" s="456"/>
      <c r="AJ2838" s="456"/>
      <c r="AK2838" s="456"/>
      <c r="AL2838" s="456"/>
      <c r="AM2838" s="456"/>
      <c r="AN2838" s="457"/>
      <c r="AO2838" s="455"/>
      <c r="AP2838" s="456"/>
      <c r="AQ2838" s="456"/>
      <c r="AR2838" s="456"/>
      <c r="AS2838" s="456"/>
      <c r="AT2838" s="456"/>
      <c r="AU2838" s="456"/>
      <c r="AV2838" s="456"/>
      <c r="AW2838" s="456"/>
      <c r="AX2838" s="456"/>
      <c r="AY2838" s="456"/>
      <c r="AZ2838" s="456"/>
      <c r="BA2838" s="456"/>
      <c r="BB2838" s="456"/>
      <c r="BC2838" s="456"/>
      <c r="BD2838" s="456"/>
      <c r="BE2838" s="456"/>
      <c r="BF2838" s="456"/>
      <c r="BG2838" s="457"/>
      <c r="BH2838" s="458"/>
      <c r="BI2838" s="459"/>
      <c r="BJ2838" s="459"/>
      <c r="BK2838" s="459"/>
      <c r="BL2838" s="459"/>
      <c r="BM2838" s="460"/>
      <c r="BN2838" s="314"/>
      <c r="BO2838" s="314"/>
      <c r="BP2838" s="1"/>
      <c r="BQ2838" s="120">
        <f>IF($F$3="","",IF(N2838=$F$3,COUNTIF(BQ$23:BQ2837,"&gt;0")+1,0))</f>
        <v>0</v>
      </c>
      <c r="BR2838" s="1"/>
      <c r="BS2838" s="20" t="str">
        <f>IF($N2838="","",IF(VLOOKUP(VLOOKUP($N2838,IMPOSTAZIONI!$E$6:$I$13,5,FALSE),IMPOSTAZIONI!$B$25:$N$32,3,FALSE)=0,"",VLOOKUP(VLOOKUP($N2838,IMPOSTAZIONI!$E$6:$I$13,5,FALSE),IMPOSTAZIONI!$B$25:$N$32,3,FALSE)))</f>
        <v/>
      </c>
      <c r="BT2838" s="20" t="str">
        <f>IF($N2838="","",IF(VLOOKUP(VLOOKUP($N2838,IMPOSTAZIONI!$E$6:$I$13,5,FALSE),IMPOSTAZIONI!$B$25:$N$32,6,FALSE)=0,"",VLOOKUP(VLOOKUP($N2838,IMPOSTAZIONI!$E$6:$I$13,5,FALSE),IMPOSTAZIONI!$B$25:$N$32,6,FALSE)))</f>
        <v/>
      </c>
      <c r="BU2838" s="20" t="str">
        <f>IF($N2838="","",IF(VLOOKUP(VLOOKUP($N2838,IMPOSTAZIONI!$E$6:$I$13,5,FALSE),IMPOSTAZIONI!$B$25:$N$32,9,FALSE)=0,"",VLOOKUP(VLOOKUP($N2838,IMPOSTAZIONI!$E$6:$I$13,5,FALSE),IMPOSTAZIONI!$B$25:$N$32,9,FALSE)))</f>
        <v/>
      </c>
      <c r="BV2838" s="20" t="str">
        <f>IF($N2838="","",IF(VLOOKUP(VLOOKUP($N2838,IMPOSTAZIONI!$E$6:$I$13,5,FALSE),IMPOSTAZIONI!$B$25:$N$32,12,FALSE)=0,"",VLOOKUP(VLOOKUP($N2838,IMPOSTAZIONI!$E$6:$I$13,5,FALSE),IMPOSTAZIONI!$B$25:$N$32,12,FALSE)))</f>
        <v/>
      </c>
      <c r="BW2838" s="221" t="str">
        <f t="shared" si="714"/>
        <v/>
      </c>
      <c r="BX2838" s="221" t="str">
        <f t="shared" si="715"/>
        <v/>
      </c>
      <c r="BY2838" s="221">
        <f t="shared" si="716"/>
        <v>0</v>
      </c>
      <c r="BZ2838" s="231">
        <f t="shared" si="717"/>
        <v>0</v>
      </c>
      <c r="CA2838" s="246">
        <f t="shared" si="718"/>
        <v>0</v>
      </c>
      <c r="CB2838" s="246">
        <f t="shared" si="719"/>
        <v>0</v>
      </c>
      <c r="CC2838" s="246" t="str">
        <f t="shared" si="720"/>
        <v/>
      </c>
      <c r="CD2838" s="246">
        <f t="shared" si="721"/>
        <v>5</v>
      </c>
      <c r="CE2838" s="246">
        <f t="shared" si="722"/>
        <v>0</v>
      </c>
      <c r="CF2838" s="276">
        <f t="shared" si="723"/>
        <v>0</v>
      </c>
      <c r="CG2838" s="277">
        <f t="shared" si="723"/>
        <v>0</v>
      </c>
      <c r="CH2838" s="277">
        <f t="shared" si="723"/>
        <v>0</v>
      </c>
      <c r="CI2838" s="278">
        <f t="shared" si="723"/>
        <v>0</v>
      </c>
      <c r="CJ2838" s="280">
        <f t="shared" si="724"/>
        <v>0</v>
      </c>
      <c r="CK2838" s="232">
        <f t="shared" si="725"/>
        <v>0</v>
      </c>
      <c r="CL2838" s="1"/>
    </row>
    <row r="2839" spans="1:90" ht="18" customHeight="1">
      <c r="A2839" s="1"/>
      <c r="B2839" s="1"/>
      <c r="C2839" s="314"/>
      <c r="D2839" s="287" t="str">
        <f t="shared" si="712"/>
        <v/>
      </c>
      <c r="E2839" s="449" t="str">
        <f t="shared" si="713"/>
        <v/>
      </c>
      <c r="F2839" s="450"/>
      <c r="G2839" s="451"/>
      <c r="H2839" s="452"/>
      <c r="I2839" s="453"/>
      <c r="J2839" s="453"/>
      <c r="K2839" s="453"/>
      <c r="L2839" s="453"/>
      <c r="M2839" s="454"/>
      <c r="N2839" s="455"/>
      <c r="O2839" s="456"/>
      <c r="P2839" s="456"/>
      <c r="Q2839" s="456"/>
      <c r="R2839" s="456"/>
      <c r="S2839" s="456"/>
      <c r="T2839" s="456"/>
      <c r="U2839" s="456"/>
      <c r="V2839" s="456"/>
      <c r="W2839" s="456"/>
      <c r="X2839" s="456"/>
      <c r="Y2839" s="456"/>
      <c r="Z2839" s="456"/>
      <c r="AA2839" s="456"/>
      <c r="AB2839" s="456"/>
      <c r="AC2839" s="456"/>
      <c r="AD2839" s="456"/>
      <c r="AE2839" s="457"/>
      <c r="AF2839" s="455"/>
      <c r="AG2839" s="456"/>
      <c r="AH2839" s="456"/>
      <c r="AI2839" s="456"/>
      <c r="AJ2839" s="456"/>
      <c r="AK2839" s="456"/>
      <c r="AL2839" s="456"/>
      <c r="AM2839" s="456"/>
      <c r="AN2839" s="457"/>
      <c r="AO2839" s="455"/>
      <c r="AP2839" s="456"/>
      <c r="AQ2839" s="456"/>
      <c r="AR2839" s="456"/>
      <c r="AS2839" s="456"/>
      <c r="AT2839" s="456"/>
      <c r="AU2839" s="456"/>
      <c r="AV2839" s="456"/>
      <c r="AW2839" s="456"/>
      <c r="AX2839" s="456"/>
      <c r="AY2839" s="456"/>
      <c r="AZ2839" s="456"/>
      <c r="BA2839" s="456"/>
      <c r="BB2839" s="456"/>
      <c r="BC2839" s="456"/>
      <c r="BD2839" s="456"/>
      <c r="BE2839" s="456"/>
      <c r="BF2839" s="456"/>
      <c r="BG2839" s="457"/>
      <c r="BH2839" s="458"/>
      <c r="BI2839" s="459"/>
      <c r="BJ2839" s="459"/>
      <c r="BK2839" s="459"/>
      <c r="BL2839" s="459"/>
      <c r="BM2839" s="460"/>
      <c r="BN2839" s="314"/>
      <c r="BO2839" s="314"/>
      <c r="BP2839" s="1"/>
      <c r="BQ2839" s="120">
        <f>IF($F$3="","",IF(N2839=$F$3,COUNTIF(BQ$23:BQ2838,"&gt;0")+1,0))</f>
        <v>0</v>
      </c>
      <c r="BR2839" s="1"/>
      <c r="BS2839" s="20" t="str">
        <f>IF($N2839="","",IF(VLOOKUP(VLOOKUP($N2839,IMPOSTAZIONI!$E$6:$I$13,5,FALSE),IMPOSTAZIONI!$B$25:$N$32,3,FALSE)=0,"",VLOOKUP(VLOOKUP($N2839,IMPOSTAZIONI!$E$6:$I$13,5,FALSE),IMPOSTAZIONI!$B$25:$N$32,3,FALSE)))</f>
        <v/>
      </c>
      <c r="BT2839" s="20" t="str">
        <f>IF($N2839="","",IF(VLOOKUP(VLOOKUP($N2839,IMPOSTAZIONI!$E$6:$I$13,5,FALSE),IMPOSTAZIONI!$B$25:$N$32,6,FALSE)=0,"",VLOOKUP(VLOOKUP($N2839,IMPOSTAZIONI!$E$6:$I$13,5,FALSE),IMPOSTAZIONI!$B$25:$N$32,6,FALSE)))</f>
        <v/>
      </c>
      <c r="BU2839" s="20" t="str">
        <f>IF($N2839="","",IF(VLOOKUP(VLOOKUP($N2839,IMPOSTAZIONI!$E$6:$I$13,5,FALSE),IMPOSTAZIONI!$B$25:$N$32,9,FALSE)=0,"",VLOOKUP(VLOOKUP($N2839,IMPOSTAZIONI!$E$6:$I$13,5,FALSE),IMPOSTAZIONI!$B$25:$N$32,9,FALSE)))</f>
        <v/>
      </c>
      <c r="BV2839" s="20" t="str">
        <f>IF($N2839="","",IF(VLOOKUP(VLOOKUP($N2839,IMPOSTAZIONI!$E$6:$I$13,5,FALSE),IMPOSTAZIONI!$B$25:$N$32,12,FALSE)=0,"",VLOOKUP(VLOOKUP($N2839,IMPOSTAZIONI!$E$6:$I$13,5,FALSE),IMPOSTAZIONI!$B$25:$N$32,12,FALSE)))</f>
        <v/>
      </c>
      <c r="BW2839" s="221" t="str">
        <f t="shared" si="714"/>
        <v/>
      </c>
      <c r="BX2839" s="221" t="str">
        <f t="shared" si="715"/>
        <v/>
      </c>
      <c r="BY2839" s="221">
        <f t="shared" si="716"/>
        <v>0</v>
      </c>
      <c r="BZ2839" s="231">
        <f t="shared" si="717"/>
        <v>0</v>
      </c>
      <c r="CA2839" s="246">
        <f t="shared" si="718"/>
        <v>0</v>
      </c>
      <c r="CB2839" s="246">
        <f t="shared" si="719"/>
        <v>0</v>
      </c>
      <c r="CC2839" s="246" t="str">
        <f t="shared" si="720"/>
        <v/>
      </c>
      <c r="CD2839" s="246">
        <f t="shared" si="721"/>
        <v>5</v>
      </c>
      <c r="CE2839" s="246">
        <f t="shared" si="722"/>
        <v>0</v>
      </c>
      <c r="CF2839" s="276">
        <f t="shared" si="723"/>
        <v>0</v>
      </c>
      <c r="CG2839" s="277">
        <f t="shared" si="723"/>
        <v>0</v>
      </c>
      <c r="CH2839" s="277">
        <f t="shared" si="723"/>
        <v>0</v>
      </c>
      <c r="CI2839" s="278">
        <f t="shared" si="723"/>
        <v>0</v>
      </c>
      <c r="CJ2839" s="280">
        <f t="shared" si="724"/>
        <v>0</v>
      </c>
      <c r="CK2839" s="232">
        <f t="shared" si="725"/>
        <v>0</v>
      </c>
      <c r="CL2839" s="1"/>
    </row>
    <row r="2840" spans="1:90" ht="18" customHeight="1">
      <c r="A2840" s="1"/>
      <c r="B2840" s="1"/>
      <c r="C2840" s="314"/>
      <c r="D2840" s="287" t="str">
        <f t="shared" si="712"/>
        <v/>
      </c>
      <c r="E2840" s="449" t="str">
        <f t="shared" si="713"/>
        <v/>
      </c>
      <c r="F2840" s="450"/>
      <c r="G2840" s="451"/>
      <c r="H2840" s="452"/>
      <c r="I2840" s="453"/>
      <c r="J2840" s="453"/>
      <c r="K2840" s="453"/>
      <c r="L2840" s="453"/>
      <c r="M2840" s="454"/>
      <c r="N2840" s="455"/>
      <c r="O2840" s="456"/>
      <c r="P2840" s="456"/>
      <c r="Q2840" s="456"/>
      <c r="R2840" s="456"/>
      <c r="S2840" s="456"/>
      <c r="T2840" s="456"/>
      <c r="U2840" s="456"/>
      <c r="V2840" s="456"/>
      <c r="W2840" s="456"/>
      <c r="X2840" s="456"/>
      <c r="Y2840" s="456"/>
      <c r="Z2840" s="456"/>
      <c r="AA2840" s="456"/>
      <c r="AB2840" s="456"/>
      <c r="AC2840" s="456"/>
      <c r="AD2840" s="456"/>
      <c r="AE2840" s="457"/>
      <c r="AF2840" s="455"/>
      <c r="AG2840" s="456"/>
      <c r="AH2840" s="456"/>
      <c r="AI2840" s="456"/>
      <c r="AJ2840" s="456"/>
      <c r="AK2840" s="456"/>
      <c r="AL2840" s="456"/>
      <c r="AM2840" s="456"/>
      <c r="AN2840" s="457"/>
      <c r="AO2840" s="455"/>
      <c r="AP2840" s="456"/>
      <c r="AQ2840" s="456"/>
      <c r="AR2840" s="456"/>
      <c r="AS2840" s="456"/>
      <c r="AT2840" s="456"/>
      <c r="AU2840" s="456"/>
      <c r="AV2840" s="456"/>
      <c r="AW2840" s="456"/>
      <c r="AX2840" s="456"/>
      <c r="AY2840" s="456"/>
      <c r="AZ2840" s="456"/>
      <c r="BA2840" s="456"/>
      <c r="BB2840" s="456"/>
      <c r="BC2840" s="456"/>
      <c r="BD2840" s="456"/>
      <c r="BE2840" s="456"/>
      <c r="BF2840" s="456"/>
      <c r="BG2840" s="457"/>
      <c r="BH2840" s="458"/>
      <c r="BI2840" s="459"/>
      <c r="BJ2840" s="459"/>
      <c r="BK2840" s="459"/>
      <c r="BL2840" s="459"/>
      <c r="BM2840" s="460"/>
      <c r="BN2840" s="314"/>
      <c r="BO2840" s="314"/>
      <c r="BP2840" s="1"/>
      <c r="BQ2840" s="120">
        <f>IF($F$3="","",IF(N2840=$F$3,COUNTIF(BQ$23:BQ2839,"&gt;0")+1,0))</f>
        <v>0</v>
      </c>
      <c r="BR2840" s="1"/>
      <c r="BS2840" s="20" t="str">
        <f>IF($N2840="","",IF(VLOOKUP(VLOOKUP($N2840,IMPOSTAZIONI!$E$6:$I$13,5,FALSE),IMPOSTAZIONI!$B$25:$N$32,3,FALSE)=0,"",VLOOKUP(VLOOKUP($N2840,IMPOSTAZIONI!$E$6:$I$13,5,FALSE),IMPOSTAZIONI!$B$25:$N$32,3,FALSE)))</f>
        <v/>
      </c>
      <c r="BT2840" s="20" t="str">
        <f>IF($N2840="","",IF(VLOOKUP(VLOOKUP($N2840,IMPOSTAZIONI!$E$6:$I$13,5,FALSE),IMPOSTAZIONI!$B$25:$N$32,6,FALSE)=0,"",VLOOKUP(VLOOKUP($N2840,IMPOSTAZIONI!$E$6:$I$13,5,FALSE),IMPOSTAZIONI!$B$25:$N$32,6,FALSE)))</f>
        <v/>
      </c>
      <c r="BU2840" s="20" t="str">
        <f>IF($N2840="","",IF(VLOOKUP(VLOOKUP($N2840,IMPOSTAZIONI!$E$6:$I$13,5,FALSE),IMPOSTAZIONI!$B$25:$N$32,9,FALSE)=0,"",VLOOKUP(VLOOKUP($N2840,IMPOSTAZIONI!$E$6:$I$13,5,FALSE),IMPOSTAZIONI!$B$25:$N$32,9,FALSE)))</f>
        <v/>
      </c>
      <c r="BV2840" s="20" t="str">
        <f>IF($N2840="","",IF(VLOOKUP(VLOOKUP($N2840,IMPOSTAZIONI!$E$6:$I$13,5,FALSE),IMPOSTAZIONI!$B$25:$N$32,12,FALSE)=0,"",VLOOKUP(VLOOKUP($N2840,IMPOSTAZIONI!$E$6:$I$13,5,FALSE),IMPOSTAZIONI!$B$25:$N$32,12,FALSE)))</f>
        <v/>
      </c>
      <c r="BW2840" s="221" t="str">
        <f t="shared" si="714"/>
        <v/>
      </c>
      <c r="BX2840" s="221" t="str">
        <f t="shared" si="715"/>
        <v/>
      </c>
      <c r="BY2840" s="221">
        <f t="shared" si="716"/>
        <v>0</v>
      </c>
      <c r="BZ2840" s="231">
        <f t="shared" si="717"/>
        <v>0</v>
      </c>
      <c r="CA2840" s="246">
        <f t="shared" si="718"/>
        <v>0</v>
      </c>
      <c r="CB2840" s="246">
        <f t="shared" si="719"/>
        <v>0</v>
      </c>
      <c r="CC2840" s="246" t="str">
        <f t="shared" si="720"/>
        <v/>
      </c>
      <c r="CD2840" s="246">
        <f t="shared" si="721"/>
        <v>5</v>
      </c>
      <c r="CE2840" s="246">
        <f t="shared" si="722"/>
        <v>0</v>
      </c>
      <c r="CF2840" s="276">
        <f t="shared" si="723"/>
        <v>0</v>
      </c>
      <c r="CG2840" s="277">
        <f t="shared" si="723"/>
        <v>0</v>
      </c>
      <c r="CH2840" s="277">
        <f t="shared" si="723"/>
        <v>0</v>
      </c>
      <c r="CI2840" s="278">
        <f t="shared" si="723"/>
        <v>0</v>
      </c>
      <c r="CJ2840" s="280">
        <f t="shared" si="724"/>
        <v>0</v>
      </c>
      <c r="CK2840" s="232">
        <f t="shared" si="725"/>
        <v>0</v>
      </c>
      <c r="CL2840" s="1"/>
    </row>
    <row r="2841" spans="1:90" ht="18" customHeight="1">
      <c r="A2841" s="1"/>
      <c r="B2841" s="1"/>
      <c r="C2841" s="314"/>
      <c r="D2841" s="287" t="str">
        <f t="shared" si="712"/>
        <v/>
      </c>
      <c r="E2841" s="449" t="str">
        <f t="shared" si="713"/>
        <v/>
      </c>
      <c r="F2841" s="450"/>
      <c r="G2841" s="451"/>
      <c r="H2841" s="452"/>
      <c r="I2841" s="453"/>
      <c r="J2841" s="453"/>
      <c r="K2841" s="453"/>
      <c r="L2841" s="453"/>
      <c r="M2841" s="454"/>
      <c r="N2841" s="455"/>
      <c r="O2841" s="456"/>
      <c r="P2841" s="456"/>
      <c r="Q2841" s="456"/>
      <c r="R2841" s="456"/>
      <c r="S2841" s="456"/>
      <c r="T2841" s="456"/>
      <c r="U2841" s="456"/>
      <c r="V2841" s="456"/>
      <c r="W2841" s="456"/>
      <c r="X2841" s="456"/>
      <c r="Y2841" s="456"/>
      <c r="Z2841" s="456"/>
      <c r="AA2841" s="456"/>
      <c r="AB2841" s="456"/>
      <c r="AC2841" s="456"/>
      <c r="AD2841" s="456"/>
      <c r="AE2841" s="457"/>
      <c r="AF2841" s="455"/>
      <c r="AG2841" s="456"/>
      <c r="AH2841" s="456"/>
      <c r="AI2841" s="456"/>
      <c r="AJ2841" s="456"/>
      <c r="AK2841" s="456"/>
      <c r="AL2841" s="456"/>
      <c r="AM2841" s="456"/>
      <c r="AN2841" s="457"/>
      <c r="AO2841" s="455"/>
      <c r="AP2841" s="456"/>
      <c r="AQ2841" s="456"/>
      <c r="AR2841" s="456"/>
      <c r="AS2841" s="456"/>
      <c r="AT2841" s="456"/>
      <c r="AU2841" s="456"/>
      <c r="AV2841" s="456"/>
      <c r="AW2841" s="456"/>
      <c r="AX2841" s="456"/>
      <c r="AY2841" s="456"/>
      <c r="AZ2841" s="456"/>
      <c r="BA2841" s="456"/>
      <c r="BB2841" s="456"/>
      <c r="BC2841" s="456"/>
      <c r="BD2841" s="456"/>
      <c r="BE2841" s="456"/>
      <c r="BF2841" s="456"/>
      <c r="BG2841" s="457"/>
      <c r="BH2841" s="458"/>
      <c r="BI2841" s="459"/>
      <c r="BJ2841" s="459"/>
      <c r="BK2841" s="459"/>
      <c r="BL2841" s="459"/>
      <c r="BM2841" s="460"/>
      <c r="BN2841" s="314"/>
      <c r="BO2841" s="314"/>
      <c r="BP2841" s="1"/>
      <c r="BQ2841" s="120">
        <f>IF($F$3="","",IF(N2841=$F$3,COUNTIF(BQ$23:BQ2840,"&gt;0")+1,0))</f>
        <v>0</v>
      </c>
      <c r="BR2841" s="1"/>
      <c r="BS2841" s="20" t="str">
        <f>IF($N2841="","",IF(VLOOKUP(VLOOKUP($N2841,IMPOSTAZIONI!$E$6:$I$13,5,FALSE),IMPOSTAZIONI!$B$25:$N$32,3,FALSE)=0,"",VLOOKUP(VLOOKUP($N2841,IMPOSTAZIONI!$E$6:$I$13,5,FALSE),IMPOSTAZIONI!$B$25:$N$32,3,FALSE)))</f>
        <v/>
      </c>
      <c r="BT2841" s="20" t="str">
        <f>IF($N2841="","",IF(VLOOKUP(VLOOKUP($N2841,IMPOSTAZIONI!$E$6:$I$13,5,FALSE),IMPOSTAZIONI!$B$25:$N$32,6,FALSE)=0,"",VLOOKUP(VLOOKUP($N2841,IMPOSTAZIONI!$E$6:$I$13,5,FALSE),IMPOSTAZIONI!$B$25:$N$32,6,FALSE)))</f>
        <v/>
      </c>
      <c r="BU2841" s="20" t="str">
        <f>IF($N2841="","",IF(VLOOKUP(VLOOKUP($N2841,IMPOSTAZIONI!$E$6:$I$13,5,FALSE),IMPOSTAZIONI!$B$25:$N$32,9,FALSE)=0,"",VLOOKUP(VLOOKUP($N2841,IMPOSTAZIONI!$E$6:$I$13,5,FALSE),IMPOSTAZIONI!$B$25:$N$32,9,FALSE)))</f>
        <v/>
      </c>
      <c r="BV2841" s="20" t="str">
        <f>IF($N2841="","",IF(VLOOKUP(VLOOKUP($N2841,IMPOSTAZIONI!$E$6:$I$13,5,FALSE),IMPOSTAZIONI!$B$25:$N$32,12,FALSE)=0,"",VLOOKUP(VLOOKUP($N2841,IMPOSTAZIONI!$E$6:$I$13,5,FALSE),IMPOSTAZIONI!$B$25:$N$32,12,FALSE)))</f>
        <v/>
      </c>
      <c r="BW2841" s="221" t="str">
        <f t="shared" si="714"/>
        <v/>
      </c>
      <c r="BX2841" s="221" t="str">
        <f t="shared" si="715"/>
        <v/>
      </c>
      <c r="BY2841" s="221">
        <f t="shared" si="716"/>
        <v>0</v>
      </c>
      <c r="BZ2841" s="231">
        <f t="shared" si="717"/>
        <v>0</v>
      </c>
      <c r="CA2841" s="246">
        <f t="shared" si="718"/>
        <v>0</v>
      </c>
      <c r="CB2841" s="246">
        <f t="shared" si="719"/>
        <v>0</v>
      </c>
      <c r="CC2841" s="246" t="str">
        <f t="shared" si="720"/>
        <v/>
      </c>
      <c r="CD2841" s="246">
        <f t="shared" si="721"/>
        <v>5</v>
      </c>
      <c r="CE2841" s="246">
        <f t="shared" si="722"/>
        <v>0</v>
      </c>
      <c r="CF2841" s="276">
        <f t="shared" si="723"/>
        <v>0</v>
      </c>
      <c r="CG2841" s="277">
        <f t="shared" si="723"/>
        <v>0</v>
      </c>
      <c r="CH2841" s="277">
        <f t="shared" si="723"/>
        <v>0</v>
      </c>
      <c r="CI2841" s="278">
        <f t="shared" si="723"/>
        <v>0</v>
      </c>
      <c r="CJ2841" s="280">
        <f t="shared" si="724"/>
        <v>0</v>
      </c>
      <c r="CK2841" s="232">
        <f t="shared" si="725"/>
        <v>0</v>
      </c>
      <c r="CL2841" s="1"/>
    </row>
    <row r="2842" spans="1:90" ht="18" customHeight="1">
      <c r="A2842" s="1"/>
      <c r="B2842" s="1"/>
      <c r="C2842" s="314"/>
      <c r="D2842" s="287" t="str">
        <f t="shared" si="712"/>
        <v/>
      </c>
      <c r="E2842" s="449" t="str">
        <f t="shared" si="713"/>
        <v/>
      </c>
      <c r="F2842" s="450"/>
      <c r="G2842" s="451"/>
      <c r="H2842" s="452"/>
      <c r="I2842" s="453"/>
      <c r="J2842" s="453"/>
      <c r="K2842" s="453"/>
      <c r="L2842" s="453"/>
      <c r="M2842" s="454"/>
      <c r="N2842" s="455"/>
      <c r="O2842" s="456"/>
      <c r="P2842" s="456"/>
      <c r="Q2842" s="456"/>
      <c r="R2842" s="456"/>
      <c r="S2842" s="456"/>
      <c r="T2842" s="456"/>
      <c r="U2842" s="456"/>
      <c r="V2842" s="456"/>
      <c r="W2842" s="456"/>
      <c r="X2842" s="456"/>
      <c r="Y2842" s="456"/>
      <c r="Z2842" s="456"/>
      <c r="AA2842" s="456"/>
      <c r="AB2842" s="456"/>
      <c r="AC2842" s="456"/>
      <c r="AD2842" s="456"/>
      <c r="AE2842" s="457"/>
      <c r="AF2842" s="455"/>
      <c r="AG2842" s="456"/>
      <c r="AH2842" s="456"/>
      <c r="AI2842" s="456"/>
      <c r="AJ2842" s="456"/>
      <c r="AK2842" s="456"/>
      <c r="AL2842" s="456"/>
      <c r="AM2842" s="456"/>
      <c r="AN2842" s="457"/>
      <c r="AO2842" s="455"/>
      <c r="AP2842" s="456"/>
      <c r="AQ2842" s="456"/>
      <c r="AR2842" s="456"/>
      <c r="AS2842" s="456"/>
      <c r="AT2842" s="456"/>
      <c r="AU2842" s="456"/>
      <c r="AV2842" s="456"/>
      <c r="AW2842" s="456"/>
      <c r="AX2842" s="456"/>
      <c r="AY2842" s="456"/>
      <c r="AZ2842" s="456"/>
      <c r="BA2842" s="456"/>
      <c r="BB2842" s="456"/>
      <c r="BC2842" s="456"/>
      <c r="BD2842" s="456"/>
      <c r="BE2842" s="456"/>
      <c r="BF2842" s="456"/>
      <c r="BG2842" s="457"/>
      <c r="BH2842" s="458"/>
      <c r="BI2842" s="459"/>
      <c r="BJ2842" s="459"/>
      <c r="BK2842" s="459"/>
      <c r="BL2842" s="459"/>
      <c r="BM2842" s="460"/>
      <c r="BN2842" s="314"/>
      <c r="BO2842" s="314"/>
      <c r="BP2842" s="1"/>
      <c r="BQ2842" s="120">
        <f>IF($F$3="","",IF(N2842=$F$3,COUNTIF(BQ$23:BQ2841,"&gt;0")+1,0))</f>
        <v>0</v>
      </c>
      <c r="BR2842" s="1"/>
      <c r="BS2842" s="20" t="str">
        <f>IF($N2842="","",IF(VLOOKUP(VLOOKUP($N2842,IMPOSTAZIONI!$E$6:$I$13,5,FALSE),IMPOSTAZIONI!$B$25:$N$32,3,FALSE)=0,"",VLOOKUP(VLOOKUP($N2842,IMPOSTAZIONI!$E$6:$I$13,5,FALSE),IMPOSTAZIONI!$B$25:$N$32,3,FALSE)))</f>
        <v/>
      </c>
      <c r="BT2842" s="20" t="str">
        <f>IF($N2842="","",IF(VLOOKUP(VLOOKUP($N2842,IMPOSTAZIONI!$E$6:$I$13,5,FALSE),IMPOSTAZIONI!$B$25:$N$32,6,FALSE)=0,"",VLOOKUP(VLOOKUP($N2842,IMPOSTAZIONI!$E$6:$I$13,5,FALSE),IMPOSTAZIONI!$B$25:$N$32,6,FALSE)))</f>
        <v/>
      </c>
      <c r="BU2842" s="20" t="str">
        <f>IF($N2842="","",IF(VLOOKUP(VLOOKUP($N2842,IMPOSTAZIONI!$E$6:$I$13,5,FALSE),IMPOSTAZIONI!$B$25:$N$32,9,FALSE)=0,"",VLOOKUP(VLOOKUP($N2842,IMPOSTAZIONI!$E$6:$I$13,5,FALSE),IMPOSTAZIONI!$B$25:$N$32,9,FALSE)))</f>
        <v/>
      </c>
      <c r="BV2842" s="20" t="str">
        <f>IF($N2842="","",IF(VLOOKUP(VLOOKUP($N2842,IMPOSTAZIONI!$E$6:$I$13,5,FALSE),IMPOSTAZIONI!$B$25:$N$32,12,FALSE)=0,"",VLOOKUP(VLOOKUP($N2842,IMPOSTAZIONI!$E$6:$I$13,5,FALSE),IMPOSTAZIONI!$B$25:$N$32,12,FALSE)))</f>
        <v/>
      </c>
      <c r="BW2842" s="221" t="str">
        <f t="shared" si="714"/>
        <v/>
      </c>
      <c r="BX2842" s="221" t="str">
        <f t="shared" si="715"/>
        <v/>
      </c>
      <c r="BY2842" s="221">
        <f t="shared" si="716"/>
        <v>0</v>
      </c>
      <c r="BZ2842" s="231">
        <f t="shared" si="717"/>
        <v>0</v>
      </c>
      <c r="CA2842" s="246">
        <f t="shared" si="718"/>
        <v>0</v>
      </c>
      <c r="CB2842" s="246">
        <f t="shared" si="719"/>
        <v>0</v>
      </c>
      <c r="CC2842" s="246" t="str">
        <f t="shared" si="720"/>
        <v/>
      </c>
      <c r="CD2842" s="246">
        <f t="shared" si="721"/>
        <v>5</v>
      </c>
      <c r="CE2842" s="246">
        <f t="shared" si="722"/>
        <v>0</v>
      </c>
      <c r="CF2842" s="276">
        <f t="shared" si="723"/>
        <v>0</v>
      </c>
      <c r="CG2842" s="277">
        <f t="shared" si="723"/>
        <v>0</v>
      </c>
      <c r="CH2842" s="277">
        <f t="shared" si="723"/>
        <v>0</v>
      </c>
      <c r="CI2842" s="278">
        <f t="shared" si="723"/>
        <v>0</v>
      </c>
      <c r="CJ2842" s="280">
        <f t="shared" si="724"/>
        <v>0</v>
      </c>
      <c r="CK2842" s="232">
        <f t="shared" si="725"/>
        <v>0</v>
      </c>
      <c r="CL2842" s="1"/>
    </row>
    <row r="2843" spans="1:90" ht="18" customHeight="1">
      <c r="A2843" s="1"/>
      <c r="B2843" s="1"/>
      <c r="C2843" s="314"/>
      <c r="D2843" s="287" t="str">
        <f t="shared" si="712"/>
        <v/>
      </c>
      <c r="E2843" s="449" t="str">
        <f t="shared" si="713"/>
        <v/>
      </c>
      <c r="F2843" s="450"/>
      <c r="G2843" s="451"/>
      <c r="H2843" s="452"/>
      <c r="I2843" s="453"/>
      <c r="J2843" s="453"/>
      <c r="K2843" s="453"/>
      <c r="L2843" s="453"/>
      <c r="M2843" s="454"/>
      <c r="N2843" s="455"/>
      <c r="O2843" s="456"/>
      <c r="P2843" s="456"/>
      <c r="Q2843" s="456"/>
      <c r="R2843" s="456"/>
      <c r="S2843" s="456"/>
      <c r="T2843" s="456"/>
      <c r="U2843" s="456"/>
      <c r="V2843" s="456"/>
      <c r="W2843" s="456"/>
      <c r="X2843" s="456"/>
      <c r="Y2843" s="456"/>
      <c r="Z2843" s="456"/>
      <c r="AA2843" s="456"/>
      <c r="AB2843" s="456"/>
      <c r="AC2843" s="456"/>
      <c r="AD2843" s="456"/>
      <c r="AE2843" s="457"/>
      <c r="AF2843" s="455"/>
      <c r="AG2843" s="456"/>
      <c r="AH2843" s="456"/>
      <c r="AI2843" s="456"/>
      <c r="AJ2843" s="456"/>
      <c r="AK2843" s="456"/>
      <c r="AL2843" s="456"/>
      <c r="AM2843" s="456"/>
      <c r="AN2843" s="457"/>
      <c r="AO2843" s="455"/>
      <c r="AP2843" s="456"/>
      <c r="AQ2843" s="456"/>
      <c r="AR2843" s="456"/>
      <c r="AS2843" s="456"/>
      <c r="AT2843" s="456"/>
      <c r="AU2843" s="456"/>
      <c r="AV2843" s="456"/>
      <c r="AW2843" s="456"/>
      <c r="AX2843" s="456"/>
      <c r="AY2843" s="456"/>
      <c r="AZ2843" s="456"/>
      <c r="BA2843" s="456"/>
      <c r="BB2843" s="456"/>
      <c r="BC2843" s="456"/>
      <c r="BD2843" s="456"/>
      <c r="BE2843" s="456"/>
      <c r="BF2843" s="456"/>
      <c r="BG2843" s="457"/>
      <c r="BH2843" s="458"/>
      <c r="BI2843" s="459"/>
      <c r="BJ2843" s="459"/>
      <c r="BK2843" s="459"/>
      <c r="BL2843" s="459"/>
      <c r="BM2843" s="460"/>
      <c r="BN2843" s="314"/>
      <c r="BO2843" s="314"/>
      <c r="BP2843" s="1"/>
      <c r="BQ2843" s="120">
        <f>IF($F$3="","",IF(N2843=$F$3,COUNTIF(BQ$23:BQ2842,"&gt;0")+1,0))</f>
        <v>0</v>
      </c>
      <c r="BR2843" s="1"/>
      <c r="BS2843" s="20" t="str">
        <f>IF($N2843="","",IF(VLOOKUP(VLOOKUP($N2843,IMPOSTAZIONI!$E$6:$I$13,5,FALSE),IMPOSTAZIONI!$B$25:$N$32,3,FALSE)=0,"",VLOOKUP(VLOOKUP($N2843,IMPOSTAZIONI!$E$6:$I$13,5,FALSE),IMPOSTAZIONI!$B$25:$N$32,3,FALSE)))</f>
        <v/>
      </c>
      <c r="BT2843" s="20" t="str">
        <f>IF($N2843="","",IF(VLOOKUP(VLOOKUP($N2843,IMPOSTAZIONI!$E$6:$I$13,5,FALSE),IMPOSTAZIONI!$B$25:$N$32,6,FALSE)=0,"",VLOOKUP(VLOOKUP($N2843,IMPOSTAZIONI!$E$6:$I$13,5,FALSE),IMPOSTAZIONI!$B$25:$N$32,6,FALSE)))</f>
        <v/>
      </c>
      <c r="BU2843" s="20" t="str">
        <f>IF($N2843="","",IF(VLOOKUP(VLOOKUP($N2843,IMPOSTAZIONI!$E$6:$I$13,5,FALSE),IMPOSTAZIONI!$B$25:$N$32,9,FALSE)=0,"",VLOOKUP(VLOOKUP($N2843,IMPOSTAZIONI!$E$6:$I$13,5,FALSE),IMPOSTAZIONI!$B$25:$N$32,9,FALSE)))</f>
        <v/>
      </c>
      <c r="BV2843" s="20" t="str">
        <f>IF($N2843="","",IF(VLOOKUP(VLOOKUP($N2843,IMPOSTAZIONI!$E$6:$I$13,5,FALSE),IMPOSTAZIONI!$B$25:$N$32,12,FALSE)=0,"",VLOOKUP(VLOOKUP($N2843,IMPOSTAZIONI!$E$6:$I$13,5,FALSE),IMPOSTAZIONI!$B$25:$N$32,12,FALSE)))</f>
        <v/>
      </c>
      <c r="BW2843" s="221" t="str">
        <f t="shared" si="714"/>
        <v/>
      </c>
      <c r="BX2843" s="221" t="str">
        <f t="shared" si="715"/>
        <v/>
      </c>
      <c r="BY2843" s="221">
        <f t="shared" si="716"/>
        <v>0</v>
      </c>
      <c r="BZ2843" s="231">
        <f t="shared" si="717"/>
        <v>0</v>
      </c>
      <c r="CA2843" s="246">
        <f t="shared" si="718"/>
        <v>0</v>
      </c>
      <c r="CB2843" s="246">
        <f t="shared" si="719"/>
        <v>0</v>
      </c>
      <c r="CC2843" s="246" t="str">
        <f t="shared" si="720"/>
        <v/>
      </c>
      <c r="CD2843" s="246">
        <f t="shared" si="721"/>
        <v>5</v>
      </c>
      <c r="CE2843" s="246">
        <f t="shared" si="722"/>
        <v>0</v>
      </c>
      <c r="CF2843" s="276">
        <f t="shared" si="723"/>
        <v>0</v>
      </c>
      <c r="CG2843" s="277">
        <f t="shared" si="723"/>
        <v>0</v>
      </c>
      <c r="CH2843" s="277">
        <f t="shared" si="723"/>
        <v>0</v>
      </c>
      <c r="CI2843" s="278">
        <f t="shared" si="723"/>
        <v>0</v>
      </c>
      <c r="CJ2843" s="280">
        <f t="shared" si="724"/>
        <v>0</v>
      </c>
      <c r="CK2843" s="232">
        <f t="shared" si="725"/>
        <v>0</v>
      </c>
      <c r="CL2843" s="1"/>
    </row>
    <row r="2844" spans="1:90" ht="18" customHeight="1">
      <c r="A2844" s="1"/>
      <c r="B2844" s="1"/>
      <c r="C2844" s="314"/>
      <c r="D2844" s="287" t="str">
        <f t="shared" si="712"/>
        <v/>
      </c>
      <c r="E2844" s="449" t="str">
        <f t="shared" si="713"/>
        <v/>
      </c>
      <c r="F2844" s="450"/>
      <c r="G2844" s="451"/>
      <c r="H2844" s="452"/>
      <c r="I2844" s="453"/>
      <c r="J2844" s="453"/>
      <c r="K2844" s="453"/>
      <c r="L2844" s="453"/>
      <c r="M2844" s="454"/>
      <c r="N2844" s="455"/>
      <c r="O2844" s="456"/>
      <c r="P2844" s="456"/>
      <c r="Q2844" s="456"/>
      <c r="R2844" s="456"/>
      <c r="S2844" s="456"/>
      <c r="T2844" s="456"/>
      <c r="U2844" s="456"/>
      <c r="V2844" s="456"/>
      <c r="W2844" s="456"/>
      <c r="X2844" s="456"/>
      <c r="Y2844" s="456"/>
      <c r="Z2844" s="456"/>
      <c r="AA2844" s="456"/>
      <c r="AB2844" s="456"/>
      <c r="AC2844" s="456"/>
      <c r="AD2844" s="456"/>
      <c r="AE2844" s="457"/>
      <c r="AF2844" s="455"/>
      <c r="AG2844" s="456"/>
      <c r="AH2844" s="456"/>
      <c r="AI2844" s="456"/>
      <c r="AJ2844" s="456"/>
      <c r="AK2844" s="456"/>
      <c r="AL2844" s="456"/>
      <c r="AM2844" s="456"/>
      <c r="AN2844" s="457"/>
      <c r="AO2844" s="455"/>
      <c r="AP2844" s="456"/>
      <c r="AQ2844" s="456"/>
      <c r="AR2844" s="456"/>
      <c r="AS2844" s="456"/>
      <c r="AT2844" s="456"/>
      <c r="AU2844" s="456"/>
      <c r="AV2844" s="456"/>
      <c r="AW2844" s="456"/>
      <c r="AX2844" s="456"/>
      <c r="AY2844" s="456"/>
      <c r="AZ2844" s="456"/>
      <c r="BA2844" s="456"/>
      <c r="BB2844" s="456"/>
      <c r="BC2844" s="456"/>
      <c r="BD2844" s="456"/>
      <c r="BE2844" s="456"/>
      <c r="BF2844" s="456"/>
      <c r="BG2844" s="457"/>
      <c r="BH2844" s="458"/>
      <c r="BI2844" s="459"/>
      <c r="BJ2844" s="459"/>
      <c r="BK2844" s="459"/>
      <c r="BL2844" s="459"/>
      <c r="BM2844" s="460"/>
      <c r="BN2844" s="314"/>
      <c r="BO2844" s="314"/>
      <c r="BP2844" s="1"/>
      <c r="BQ2844" s="120">
        <f>IF($F$3="","",IF(N2844=$F$3,COUNTIF(BQ$23:BQ2843,"&gt;0")+1,0))</f>
        <v>0</v>
      </c>
      <c r="BR2844" s="1"/>
      <c r="BS2844" s="20" t="str">
        <f>IF($N2844="","",IF(VLOOKUP(VLOOKUP($N2844,IMPOSTAZIONI!$E$6:$I$13,5,FALSE),IMPOSTAZIONI!$B$25:$N$32,3,FALSE)=0,"",VLOOKUP(VLOOKUP($N2844,IMPOSTAZIONI!$E$6:$I$13,5,FALSE),IMPOSTAZIONI!$B$25:$N$32,3,FALSE)))</f>
        <v/>
      </c>
      <c r="BT2844" s="20" t="str">
        <f>IF($N2844="","",IF(VLOOKUP(VLOOKUP($N2844,IMPOSTAZIONI!$E$6:$I$13,5,FALSE),IMPOSTAZIONI!$B$25:$N$32,6,FALSE)=0,"",VLOOKUP(VLOOKUP($N2844,IMPOSTAZIONI!$E$6:$I$13,5,FALSE),IMPOSTAZIONI!$B$25:$N$32,6,FALSE)))</f>
        <v/>
      </c>
      <c r="BU2844" s="20" t="str">
        <f>IF($N2844="","",IF(VLOOKUP(VLOOKUP($N2844,IMPOSTAZIONI!$E$6:$I$13,5,FALSE),IMPOSTAZIONI!$B$25:$N$32,9,FALSE)=0,"",VLOOKUP(VLOOKUP($N2844,IMPOSTAZIONI!$E$6:$I$13,5,FALSE),IMPOSTAZIONI!$B$25:$N$32,9,FALSE)))</f>
        <v/>
      </c>
      <c r="BV2844" s="20" t="str">
        <f>IF($N2844="","",IF(VLOOKUP(VLOOKUP($N2844,IMPOSTAZIONI!$E$6:$I$13,5,FALSE),IMPOSTAZIONI!$B$25:$N$32,12,FALSE)=0,"",VLOOKUP(VLOOKUP($N2844,IMPOSTAZIONI!$E$6:$I$13,5,FALSE),IMPOSTAZIONI!$B$25:$N$32,12,FALSE)))</f>
        <v/>
      </c>
      <c r="BW2844" s="221" t="str">
        <f t="shared" si="714"/>
        <v/>
      </c>
      <c r="BX2844" s="221" t="str">
        <f t="shared" si="715"/>
        <v/>
      </c>
      <c r="BY2844" s="221">
        <f t="shared" si="716"/>
        <v>0</v>
      </c>
      <c r="BZ2844" s="231">
        <f t="shared" si="717"/>
        <v>0</v>
      </c>
      <c r="CA2844" s="246">
        <f t="shared" si="718"/>
        <v>0</v>
      </c>
      <c r="CB2844" s="246">
        <f t="shared" si="719"/>
        <v>0</v>
      </c>
      <c r="CC2844" s="246" t="str">
        <f t="shared" si="720"/>
        <v/>
      </c>
      <c r="CD2844" s="246">
        <f t="shared" si="721"/>
        <v>5</v>
      </c>
      <c r="CE2844" s="246">
        <f t="shared" si="722"/>
        <v>0</v>
      </c>
      <c r="CF2844" s="276">
        <f t="shared" si="723"/>
        <v>0</v>
      </c>
      <c r="CG2844" s="277">
        <f t="shared" si="723"/>
        <v>0</v>
      </c>
      <c r="CH2844" s="277">
        <f t="shared" si="723"/>
        <v>0</v>
      </c>
      <c r="CI2844" s="278">
        <f t="shared" si="723"/>
        <v>0</v>
      </c>
      <c r="CJ2844" s="280">
        <f t="shared" si="724"/>
        <v>0</v>
      </c>
      <c r="CK2844" s="232">
        <f t="shared" si="725"/>
        <v>0</v>
      </c>
      <c r="CL2844" s="1"/>
    </row>
    <row r="2845" spans="1:90" ht="18" customHeight="1">
      <c r="A2845" s="1"/>
      <c r="B2845" s="1"/>
      <c r="C2845" s="314"/>
      <c r="D2845" s="287" t="str">
        <f t="shared" si="712"/>
        <v/>
      </c>
      <c r="E2845" s="449" t="str">
        <f t="shared" si="713"/>
        <v/>
      </c>
      <c r="F2845" s="450"/>
      <c r="G2845" s="451"/>
      <c r="H2845" s="452"/>
      <c r="I2845" s="453"/>
      <c r="J2845" s="453"/>
      <c r="K2845" s="453"/>
      <c r="L2845" s="453"/>
      <c r="M2845" s="454"/>
      <c r="N2845" s="455"/>
      <c r="O2845" s="456"/>
      <c r="P2845" s="456"/>
      <c r="Q2845" s="456"/>
      <c r="R2845" s="456"/>
      <c r="S2845" s="456"/>
      <c r="T2845" s="456"/>
      <c r="U2845" s="456"/>
      <c r="V2845" s="456"/>
      <c r="W2845" s="456"/>
      <c r="X2845" s="456"/>
      <c r="Y2845" s="456"/>
      <c r="Z2845" s="456"/>
      <c r="AA2845" s="456"/>
      <c r="AB2845" s="456"/>
      <c r="AC2845" s="456"/>
      <c r="AD2845" s="456"/>
      <c r="AE2845" s="457"/>
      <c r="AF2845" s="455"/>
      <c r="AG2845" s="456"/>
      <c r="AH2845" s="456"/>
      <c r="AI2845" s="456"/>
      <c r="AJ2845" s="456"/>
      <c r="AK2845" s="456"/>
      <c r="AL2845" s="456"/>
      <c r="AM2845" s="456"/>
      <c r="AN2845" s="457"/>
      <c r="AO2845" s="455"/>
      <c r="AP2845" s="456"/>
      <c r="AQ2845" s="456"/>
      <c r="AR2845" s="456"/>
      <c r="AS2845" s="456"/>
      <c r="AT2845" s="456"/>
      <c r="AU2845" s="456"/>
      <c r="AV2845" s="456"/>
      <c r="AW2845" s="456"/>
      <c r="AX2845" s="456"/>
      <c r="AY2845" s="456"/>
      <c r="AZ2845" s="456"/>
      <c r="BA2845" s="456"/>
      <c r="BB2845" s="456"/>
      <c r="BC2845" s="456"/>
      <c r="BD2845" s="456"/>
      <c r="BE2845" s="456"/>
      <c r="BF2845" s="456"/>
      <c r="BG2845" s="457"/>
      <c r="BH2845" s="458"/>
      <c r="BI2845" s="459"/>
      <c r="BJ2845" s="459"/>
      <c r="BK2845" s="459"/>
      <c r="BL2845" s="459"/>
      <c r="BM2845" s="460"/>
      <c r="BN2845" s="314"/>
      <c r="BO2845" s="314"/>
      <c r="BP2845" s="1"/>
      <c r="BQ2845" s="120">
        <f>IF($F$3="","",IF(N2845=$F$3,COUNTIF(BQ$23:BQ2844,"&gt;0")+1,0))</f>
        <v>0</v>
      </c>
      <c r="BR2845" s="1"/>
      <c r="BS2845" s="20" t="str">
        <f>IF($N2845="","",IF(VLOOKUP(VLOOKUP($N2845,IMPOSTAZIONI!$E$6:$I$13,5,FALSE),IMPOSTAZIONI!$B$25:$N$32,3,FALSE)=0,"",VLOOKUP(VLOOKUP($N2845,IMPOSTAZIONI!$E$6:$I$13,5,FALSE),IMPOSTAZIONI!$B$25:$N$32,3,FALSE)))</f>
        <v/>
      </c>
      <c r="BT2845" s="20" t="str">
        <f>IF($N2845="","",IF(VLOOKUP(VLOOKUP($N2845,IMPOSTAZIONI!$E$6:$I$13,5,FALSE),IMPOSTAZIONI!$B$25:$N$32,6,FALSE)=0,"",VLOOKUP(VLOOKUP($N2845,IMPOSTAZIONI!$E$6:$I$13,5,FALSE),IMPOSTAZIONI!$B$25:$N$32,6,FALSE)))</f>
        <v/>
      </c>
      <c r="BU2845" s="20" t="str">
        <f>IF($N2845="","",IF(VLOOKUP(VLOOKUP($N2845,IMPOSTAZIONI!$E$6:$I$13,5,FALSE),IMPOSTAZIONI!$B$25:$N$32,9,FALSE)=0,"",VLOOKUP(VLOOKUP($N2845,IMPOSTAZIONI!$E$6:$I$13,5,FALSE),IMPOSTAZIONI!$B$25:$N$32,9,FALSE)))</f>
        <v/>
      </c>
      <c r="BV2845" s="20" t="str">
        <f>IF($N2845="","",IF(VLOOKUP(VLOOKUP($N2845,IMPOSTAZIONI!$E$6:$I$13,5,FALSE),IMPOSTAZIONI!$B$25:$N$32,12,FALSE)=0,"",VLOOKUP(VLOOKUP($N2845,IMPOSTAZIONI!$E$6:$I$13,5,FALSE),IMPOSTAZIONI!$B$25:$N$32,12,FALSE)))</f>
        <v/>
      </c>
      <c r="BW2845" s="221" t="str">
        <f t="shared" si="714"/>
        <v/>
      </c>
      <c r="BX2845" s="221" t="str">
        <f t="shared" si="715"/>
        <v/>
      </c>
      <c r="BY2845" s="221">
        <f t="shared" si="716"/>
        <v>0</v>
      </c>
      <c r="BZ2845" s="231">
        <f t="shared" si="717"/>
        <v>0</v>
      </c>
      <c r="CA2845" s="246">
        <f t="shared" si="718"/>
        <v>0</v>
      </c>
      <c r="CB2845" s="246">
        <f t="shared" si="719"/>
        <v>0</v>
      </c>
      <c r="CC2845" s="246" t="str">
        <f t="shared" si="720"/>
        <v/>
      </c>
      <c r="CD2845" s="246">
        <f t="shared" si="721"/>
        <v>5</v>
      </c>
      <c r="CE2845" s="246">
        <f t="shared" si="722"/>
        <v>0</v>
      </c>
      <c r="CF2845" s="276">
        <f t="shared" si="723"/>
        <v>0</v>
      </c>
      <c r="CG2845" s="277">
        <f t="shared" si="723"/>
        <v>0</v>
      </c>
      <c r="CH2845" s="277">
        <f t="shared" si="723"/>
        <v>0</v>
      </c>
      <c r="CI2845" s="278">
        <f t="shared" si="723"/>
        <v>0</v>
      </c>
      <c r="CJ2845" s="280">
        <f t="shared" si="724"/>
        <v>0</v>
      </c>
      <c r="CK2845" s="232">
        <f t="shared" si="725"/>
        <v>0</v>
      </c>
      <c r="CL2845" s="1"/>
    </row>
    <row r="2846" spans="1:90" ht="18" customHeight="1">
      <c r="A2846" s="1"/>
      <c r="B2846" s="1"/>
      <c r="C2846" s="314"/>
      <c r="D2846" s="287" t="str">
        <f t="shared" si="712"/>
        <v/>
      </c>
      <c r="E2846" s="449" t="str">
        <f t="shared" si="713"/>
        <v/>
      </c>
      <c r="F2846" s="450"/>
      <c r="G2846" s="451"/>
      <c r="H2846" s="452"/>
      <c r="I2846" s="453"/>
      <c r="J2846" s="453"/>
      <c r="K2846" s="453"/>
      <c r="L2846" s="453"/>
      <c r="M2846" s="454"/>
      <c r="N2846" s="455"/>
      <c r="O2846" s="456"/>
      <c r="P2846" s="456"/>
      <c r="Q2846" s="456"/>
      <c r="R2846" s="456"/>
      <c r="S2846" s="456"/>
      <c r="T2846" s="456"/>
      <c r="U2846" s="456"/>
      <c r="V2846" s="456"/>
      <c r="W2846" s="456"/>
      <c r="X2846" s="456"/>
      <c r="Y2846" s="456"/>
      <c r="Z2846" s="456"/>
      <c r="AA2846" s="456"/>
      <c r="AB2846" s="456"/>
      <c r="AC2846" s="456"/>
      <c r="AD2846" s="456"/>
      <c r="AE2846" s="457"/>
      <c r="AF2846" s="455"/>
      <c r="AG2846" s="456"/>
      <c r="AH2846" s="456"/>
      <c r="AI2846" s="456"/>
      <c r="AJ2846" s="456"/>
      <c r="AK2846" s="456"/>
      <c r="AL2846" s="456"/>
      <c r="AM2846" s="456"/>
      <c r="AN2846" s="457"/>
      <c r="AO2846" s="455"/>
      <c r="AP2846" s="456"/>
      <c r="AQ2846" s="456"/>
      <c r="AR2846" s="456"/>
      <c r="AS2846" s="456"/>
      <c r="AT2846" s="456"/>
      <c r="AU2846" s="456"/>
      <c r="AV2846" s="456"/>
      <c r="AW2846" s="456"/>
      <c r="AX2846" s="456"/>
      <c r="AY2846" s="456"/>
      <c r="AZ2846" s="456"/>
      <c r="BA2846" s="456"/>
      <c r="BB2846" s="456"/>
      <c r="BC2846" s="456"/>
      <c r="BD2846" s="456"/>
      <c r="BE2846" s="456"/>
      <c r="BF2846" s="456"/>
      <c r="BG2846" s="457"/>
      <c r="BH2846" s="458"/>
      <c r="BI2846" s="459"/>
      <c r="BJ2846" s="459"/>
      <c r="BK2846" s="459"/>
      <c r="BL2846" s="459"/>
      <c r="BM2846" s="460"/>
      <c r="BN2846" s="314"/>
      <c r="BO2846" s="314"/>
      <c r="BP2846" s="1"/>
      <c r="BQ2846" s="120">
        <f>IF($F$3="","",IF(N2846=$F$3,COUNTIF(BQ$23:BQ2845,"&gt;0")+1,0))</f>
        <v>0</v>
      </c>
      <c r="BR2846" s="1"/>
      <c r="BS2846" s="20" t="str">
        <f>IF($N2846="","",IF(VLOOKUP(VLOOKUP($N2846,IMPOSTAZIONI!$E$6:$I$13,5,FALSE),IMPOSTAZIONI!$B$25:$N$32,3,FALSE)=0,"",VLOOKUP(VLOOKUP($N2846,IMPOSTAZIONI!$E$6:$I$13,5,FALSE),IMPOSTAZIONI!$B$25:$N$32,3,FALSE)))</f>
        <v/>
      </c>
      <c r="BT2846" s="20" t="str">
        <f>IF($N2846="","",IF(VLOOKUP(VLOOKUP($N2846,IMPOSTAZIONI!$E$6:$I$13,5,FALSE),IMPOSTAZIONI!$B$25:$N$32,6,FALSE)=0,"",VLOOKUP(VLOOKUP($N2846,IMPOSTAZIONI!$E$6:$I$13,5,FALSE),IMPOSTAZIONI!$B$25:$N$32,6,FALSE)))</f>
        <v/>
      </c>
      <c r="BU2846" s="20" t="str">
        <f>IF($N2846="","",IF(VLOOKUP(VLOOKUP($N2846,IMPOSTAZIONI!$E$6:$I$13,5,FALSE),IMPOSTAZIONI!$B$25:$N$32,9,FALSE)=0,"",VLOOKUP(VLOOKUP($N2846,IMPOSTAZIONI!$E$6:$I$13,5,FALSE),IMPOSTAZIONI!$B$25:$N$32,9,FALSE)))</f>
        <v/>
      </c>
      <c r="BV2846" s="20" t="str">
        <f>IF($N2846="","",IF(VLOOKUP(VLOOKUP($N2846,IMPOSTAZIONI!$E$6:$I$13,5,FALSE),IMPOSTAZIONI!$B$25:$N$32,12,FALSE)=0,"",VLOOKUP(VLOOKUP($N2846,IMPOSTAZIONI!$E$6:$I$13,5,FALSE),IMPOSTAZIONI!$B$25:$N$32,12,FALSE)))</f>
        <v/>
      </c>
      <c r="BW2846" s="221" t="str">
        <f t="shared" si="714"/>
        <v/>
      </c>
      <c r="BX2846" s="221" t="str">
        <f t="shared" si="715"/>
        <v/>
      </c>
      <c r="BY2846" s="221">
        <f t="shared" si="716"/>
        <v>0</v>
      </c>
      <c r="BZ2846" s="231">
        <f t="shared" si="717"/>
        <v>0</v>
      </c>
      <c r="CA2846" s="246">
        <f t="shared" si="718"/>
        <v>0</v>
      </c>
      <c r="CB2846" s="246">
        <f t="shared" si="719"/>
        <v>0</v>
      </c>
      <c r="CC2846" s="246" t="str">
        <f t="shared" si="720"/>
        <v/>
      </c>
      <c r="CD2846" s="246">
        <f t="shared" si="721"/>
        <v>5</v>
      </c>
      <c r="CE2846" s="246">
        <f t="shared" si="722"/>
        <v>0</v>
      </c>
      <c r="CF2846" s="276">
        <f t="shared" si="723"/>
        <v>0</v>
      </c>
      <c r="CG2846" s="277">
        <f t="shared" si="723"/>
        <v>0</v>
      </c>
      <c r="CH2846" s="277">
        <f t="shared" si="723"/>
        <v>0</v>
      </c>
      <c r="CI2846" s="278">
        <f t="shared" si="723"/>
        <v>0</v>
      </c>
      <c r="CJ2846" s="280">
        <f t="shared" si="724"/>
        <v>0</v>
      </c>
      <c r="CK2846" s="232">
        <f t="shared" si="725"/>
        <v>0</v>
      </c>
      <c r="CL2846" s="1"/>
    </row>
    <row r="2847" spans="1:90" ht="18" customHeight="1">
      <c r="A2847" s="1"/>
      <c r="B2847" s="1"/>
      <c r="C2847" s="314"/>
      <c r="D2847" s="287" t="str">
        <f t="shared" si="712"/>
        <v/>
      </c>
      <c r="E2847" s="449" t="str">
        <f t="shared" si="713"/>
        <v/>
      </c>
      <c r="F2847" s="450"/>
      <c r="G2847" s="451"/>
      <c r="H2847" s="452"/>
      <c r="I2847" s="453"/>
      <c r="J2847" s="453"/>
      <c r="K2847" s="453"/>
      <c r="L2847" s="453"/>
      <c r="M2847" s="454"/>
      <c r="N2847" s="455"/>
      <c r="O2847" s="456"/>
      <c r="P2847" s="456"/>
      <c r="Q2847" s="456"/>
      <c r="R2847" s="456"/>
      <c r="S2847" s="456"/>
      <c r="T2847" s="456"/>
      <c r="U2847" s="456"/>
      <c r="V2847" s="456"/>
      <c r="W2847" s="456"/>
      <c r="X2847" s="456"/>
      <c r="Y2847" s="456"/>
      <c r="Z2847" s="456"/>
      <c r="AA2847" s="456"/>
      <c r="AB2847" s="456"/>
      <c r="AC2847" s="456"/>
      <c r="AD2847" s="456"/>
      <c r="AE2847" s="457"/>
      <c r="AF2847" s="455"/>
      <c r="AG2847" s="456"/>
      <c r="AH2847" s="456"/>
      <c r="AI2847" s="456"/>
      <c r="AJ2847" s="456"/>
      <c r="AK2847" s="456"/>
      <c r="AL2847" s="456"/>
      <c r="AM2847" s="456"/>
      <c r="AN2847" s="457"/>
      <c r="AO2847" s="455"/>
      <c r="AP2847" s="456"/>
      <c r="AQ2847" s="456"/>
      <c r="AR2847" s="456"/>
      <c r="AS2847" s="456"/>
      <c r="AT2847" s="456"/>
      <c r="AU2847" s="456"/>
      <c r="AV2847" s="456"/>
      <c r="AW2847" s="456"/>
      <c r="AX2847" s="456"/>
      <c r="AY2847" s="456"/>
      <c r="AZ2847" s="456"/>
      <c r="BA2847" s="456"/>
      <c r="BB2847" s="456"/>
      <c r="BC2847" s="456"/>
      <c r="BD2847" s="456"/>
      <c r="BE2847" s="456"/>
      <c r="BF2847" s="456"/>
      <c r="BG2847" s="457"/>
      <c r="BH2847" s="458"/>
      <c r="BI2847" s="459"/>
      <c r="BJ2847" s="459"/>
      <c r="BK2847" s="459"/>
      <c r="BL2847" s="459"/>
      <c r="BM2847" s="460"/>
      <c r="BN2847" s="314"/>
      <c r="BO2847" s="314"/>
      <c r="BP2847" s="1"/>
      <c r="BQ2847" s="120">
        <f>IF($F$3="","",IF(N2847=$F$3,COUNTIF(BQ$23:BQ2846,"&gt;0")+1,0))</f>
        <v>0</v>
      </c>
      <c r="BR2847" s="1"/>
      <c r="BS2847" s="20" t="str">
        <f>IF($N2847="","",IF(VLOOKUP(VLOOKUP($N2847,IMPOSTAZIONI!$E$6:$I$13,5,FALSE),IMPOSTAZIONI!$B$25:$N$32,3,FALSE)=0,"",VLOOKUP(VLOOKUP($N2847,IMPOSTAZIONI!$E$6:$I$13,5,FALSE),IMPOSTAZIONI!$B$25:$N$32,3,FALSE)))</f>
        <v/>
      </c>
      <c r="BT2847" s="20" t="str">
        <f>IF($N2847="","",IF(VLOOKUP(VLOOKUP($N2847,IMPOSTAZIONI!$E$6:$I$13,5,FALSE),IMPOSTAZIONI!$B$25:$N$32,6,FALSE)=0,"",VLOOKUP(VLOOKUP($N2847,IMPOSTAZIONI!$E$6:$I$13,5,FALSE),IMPOSTAZIONI!$B$25:$N$32,6,FALSE)))</f>
        <v/>
      </c>
      <c r="BU2847" s="20" t="str">
        <f>IF($N2847="","",IF(VLOOKUP(VLOOKUP($N2847,IMPOSTAZIONI!$E$6:$I$13,5,FALSE),IMPOSTAZIONI!$B$25:$N$32,9,FALSE)=0,"",VLOOKUP(VLOOKUP($N2847,IMPOSTAZIONI!$E$6:$I$13,5,FALSE),IMPOSTAZIONI!$B$25:$N$32,9,FALSE)))</f>
        <v/>
      </c>
      <c r="BV2847" s="20" t="str">
        <f>IF($N2847="","",IF(VLOOKUP(VLOOKUP($N2847,IMPOSTAZIONI!$E$6:$I$13,5,FALSE),IMPOSTAZIONI!$B$25:$N$32,12,FALSE)=0,"",VLOOKUP(VLOOKUP($N2847,IMPOSTAZIONI!$E$6:$I$13,5,FALSE),IMPOSTAZIONI!$B$25:$N$32,12,FALSE)))</f>
        <v/>
      </c>
      <c r="BW2847" s="221" t="str">
        <f t="shared" si="714"/>
        <v/>
      </c>
      <c r="BX2847" s="221" t="str">
        <f t="shared" si="715"/>
        <v/>
      </c>
      <c r="BY2847" s="221">
        <f t="shared" si="716"/>
        <v>0</v>
      </c>
      <c r="BZ2847" s="231">
        <f t="shared" si="717"/>
        <v>0</v>
      </c>
      <c r="CA2847" s="246">
        <f t="shared" si="718"/>
        <v>0</v>
      </c>
      <c r="CB2847" s="246">
        <f t="shared" si="719"/>
        <v>0</v>
      </c>
      <c r="CC2847" s="246" t="str">
        <f t="shared" si="720"/>
        <v/>
      </c>
      <c r="CD2847" s="246">
        <f t="shared" si="721"/>
        <v>5</v>
      </c>
      <c r="CE2847" s="246">
        <f t="shared" si="722"/>
        <v>0</v>
      </c>
      <c r="CF2847" s="276">
        <f t="shared" si="723"/>
        <v>0</v>
      </c>
      <c r="CG2847" s="277">
        <f t="shared" si="723"/>
        <v>0</v>
      </c>
      <c r="CH2847" s="277">
        <f t="shared" si="723"/>
        <v>0</v>
      </c>
      <c r="CI2847" s="278">
        <f t="shared" si="723"/>
        <v>0</v>
      </c>
      <c r="CJ2847" s="280">
        <f t="shared" si="724"/>
        <v>0</v>
      </c>
      <c r="CK2847" s="232">
        <f t="shared" si="725"/>
        <v>0</v>
      </c>
      <c r="CL2847" s="1"/>
    </row>
    <row r="2848" spans="1:90" ht="18" customHeight="1">
      <c r="A2848" s="1"/>
      <c r="B2848" s="1"/>
      <c r="C2848" s="314"/>
      <c r="D2848" s="287" t="str">
        <f t="shared" si="712"/>
        <v/>
      </c>
      <c r="E2848" s="449" t="str">
        <f t="shared" si="713"/>
        <v/>
      </c>
      <c r="F2848" s="450"/>
      <c r="G2848" s="451"/>
      <c r="H2848" s="452"/>
      <c r="I2848" s="453"/>
      <c r="J2848" s="453"/>
      <c r="K2848" s="453"/>
      <c r="L2848" s="453"/>
      <c r="M2848" s="454"/>
      <c r="N2848" s="455"/>
      <c r="O2848" s="456"/>
      <c r="P2848" s="456"/>
      <c r="Q2848" s="456"/>
      <c r="R2848" s="456"/>
      <c r="S2848" s="456"/>
      <c r="T2848" s="456"/>
      <c r="U2848" s="456"/>
      <c r="V2848" s="456"/>
      <c r="W2848" s="456"/>
      <c r="X2848" s="456"/>
      <c r="Y2848" s="456"/>
      <c r="Z2848" s="456"/>
      <c r="AA2848" s="456"/>
      <c r="AB2848" s="456"/>
      <c r="AC2848" s="456"/>
      <c r="AD2848" s="456"/>
      <c r="AE2848" s="457"/>
      <c r="AF2848" s="455"/>
      <c r="AG2848" s="456"/>
      <c r="AH2848" s="456"/>
      <c r="AI2848" s="456"/>
      <c r="AJ2848" s="456"/>
      <c r="AK2848" s="456"/>
      <c r="AL2848" s="456"/>
      <c r="AM2848" s="456"/>
      <c r="AN2848" s="457"/>
      <c r="AO2848" s="455"/>
      <c r="AP2848" s="456"/>
      <c r="AQ2848" s="456"/>
      <c r="AR2848" s="456"/>
      <c r="AS2848" s="456"/>
      <c r="AT2848" s="456"/>
      <c r="AU2848" s="456"/>
      <c r="AV2848" s="456"/>
      <c r="AW2848" s="456"/>
      <c r="AX2848" s="456"/>
      <c r="AY2848" s="456"/>
      <c r="AZ2848" s="456"/>
      <c r="BA2848" s="456"/>
      <c r="BB2848" s="456"/>
      <c r="BC2848" s="456"/>
      <c r="BD2848" s="456"/>
      <c r="BE2848" s="456"/>
      <c r="BF2848" s="456"/>
      <c r="BG2848" s="457"/>
      <c r="BH2848" s="458"/>
      <c r="BI2848" s="459"/>
      <c r="BJ2848" s="459"/>
      <c r="BK2848" s="459"/>
      <c r="BL2848" s="459"/>
      <c r="BM2848" s="460"/>
      <c r="BN2848" s="314"/>
      <c r="BO2848" s="314"/>
      <c r="BP2848" s="1"/>
      <c r="BQ2848" s="120">
        <f>IF($F$3="","",IF(N2848=$F$3,COUNTIF(BQ$23:BQ2847,"&gt;0")+1,0))</f>
        <v>0</v>
      </c>
      <c r="BR2848" s="1"/>
      <c r="BS2848" s="20" t="str">
        <f>IF($N2848="","",IF(VLOOKUP(VLOOKUP($N2848,IMPOSTAZIONI!$E$6:$I$13,5,FALSE),IMPOSTAZIONI!$B$25:$N$32,3,FALSE)=0,"",VLOOKUP(VLOOKUP($N2848,IMPOSTAZIONI!$E$6:$I$13,5,FALSE),IMPOSTAZIONI!$B$25:$N$32,3,FALSE)))</f>
        <v/>
      </c>
      <c r="BT2848" s="20" t="str">
        <f>IF($N2848="","",IF(VLOOKUP(VLOOKUP($N2848,IMPOSTAZIONI!$E$6:$I$13,5,FALSE),IMPOSTAZIONI!$B$25:$N$32,6,FALSE)=0,"",VLOOKUP(VLOOKUP($N2848,IMPOSTAZIONI!$E$6:$I$13,5,FALSE),IMPOSTAZIONI!$B$25:$N$32,6,FALSE)))</f>
        <v/>
      </c>
      <c r="BU2848" s="20" t="str">
        <f>IF($N2848="","",IF(VLOOKUP(VLOOKUP($N2848,IMPOSTAZIONI!$E$6:$I$13,5,FALSE),IMPOSTAZIONI!$B$25:$N$32,9,FALSE)=0,"",VLOOKUP(VLOOKUP($N2848,IMPOSTAZIONI!$E$6:$I$13,5,FALSE),IMPOSTAZIONI!$B$25:$N$32,9,FALSE)))</f>
        <v/>
      </c>
      <c r="BV2848" s="20" t="str">
        <f>IF($N2848="","",IF(VLOOKUP(VLOOKUP($N2848,IMPOSTAZIONI!$E$6:$I$13,5,FALSE),IMPOSTAZIONI!$B$25:$N$32,12,FALSE)=0,"",VLOOKUP(VLOOKUP($N2848,IMPOSTAZIONI!$E$6:$I$13,5,FALSE),IMPOSTAZIONI!$B$25:$N$32,12,FALSE)))</f>
        <v/>
      </c>
      <c r="BW2848" s="221" t="str">
        <f t="shared" si="714"/>
        <v/>
      </c>
      <c r="BX2848" s="221" t="str">
        <f t="shared" si="715"/>
        <v/>
      </c>
      <c r="BY2848" s="221">
        <f t="shared" si="716"/>
        <v>0</v>
      </c>
      <c r="BZ2848" s="231">
        <f t="shared" si="717"/>
        <v>0</v>
      </c>
      <c r="CA2848" s="246">
        <f t="shared" si="718"/>
        <v>0</v>
      </c>
      <c r="CB2848" s="246">
        <f t="shared" si="719"/>
        <v>0</v>
      </c>
      <c r="CC2848" s="246" t="str">
        <f t="shared" si="720"/>
        <v/>
      </c>
      <c r="CD2848" s="246">
        <f t="shared" si="721"/>
        <v>5</v>
      </c>
      <c r="CE2848" s="246">
        <f t="shared" si="722"/>
        <v>0</v>
      </c>
      <c r="CF2848" s="276">
        <f t="shared" si="723"/>
        <v>0</v>
      </c>
      <c r="CG2848" s="277">
        <f t="shared" si="723"/>
        <v>0</v>
      </c>
      <c r="CH2848" s="277">
        <f t="shared" si="723"/>
        <v>0</v>
      </c>
      <c r="CI2848" s="278">
        <f t="shared" si="723"/>
        <v>0</v>
      </c>
      <c r="CJ2848" s="280">
        <f t="shared" si="724"/>
        <v>0</v>
      </c>
      <c r="CK2848" s="232">
        <f t="shared" si="725"/>
        <v>0</v>
      </c>
      <c r="CL2848" s="1"/>
    </row>
    <row r="2849" spans="1:90" ht="18" customHeight="1">
      <c r="A2849" s="1"/>
      <c r="B2849" s="1"/>
      <c r="C2849" s="314"/>
      <c r="D2849" s="287" t="str">
        <f t="shared" si="712"/>
        <v/>
      </c>
      <c r="E2849" s="449" t="str">
        <f t="shared" si="713"/>
        <v/>
      </c>
      <c r="F2849" s="450"/>
      <c r="G2849" s="451"/>
      <c r="H2849" s="452"/>
      <c r="I2849" s="453"/>
      <c r="J2849" s="453"/>
      <c r="K2849" s="453"/>
      <c r="L2849" s="453"/>
      <c r="M2849" s="454"/>
      <c r="N2849" s="455"/>
      <c r="O2849" s="456"/>
      <c r="P2849" s="456"/>
      <c r="Q2849" s="456"/>
      <c r="R2849" s="456"/>
      <c r="S2849" s="456"/>
      <c r="T2849" s="456"/>
      <c r="U2849" s="456"/>
      <c r="V2849" s="456"/>
      <c r="W2849" s="456"/>
      <c r="X2849" s="456"/>
      <c r="Y2849" s="456"/>
      <c r="Z2849" s="456"/>
      <c r="AA2849" s="456"/>
      <c r="AB2849" s="456"/>
      <c r="AC2849" s="456"/>
      <c r="AD2849" s="456"/>
      <c r="AE2849" s="457"/>
      <c r="AF2849" s="455"/>
      <c r="AG2849" s="456"/>
      <c r="AH2849" s="456"/>
      <c r="AI2849" s="456"/>
      <c r="AJ2849" s="456"/>
      <c r="AK2849" s="456"/>
      <c r="AL2849" s="456"/>
      <c r="AM2849" s="456"/>
      <c r="AN2849" s="457"/>
      <c r="AO2849" s="455"/>
      <c r="AP2849" s="456"/>
      <c r="AQ2849" s="456"/>
      <c r="AR2849" s="456"/>
      <c r="AS2849" s="456"/>
      <c r="AT2849" s="456"/>
      <c r="AU2849" s="456"/>
      <c r="AV2849" s="456"/>
      <c r="AW2849" s="456"/>
      <c r="AX2849" s="456"/>
      <c r="AY2849" s="456"/>
      <c r="AZ2849" s="456"/>
      <c r="BA2849" s="456"/>
      <c r="BB2849" s="456"/>
      <c r="BC2849" s="456"/>
      <c r="BD2849" s="456"/>
      <c r="BE2849" s="456"/>
      <c r="BF2849" s="456"/>
      <c r="BG2849" s="457"/>
      <c r="BH2849" s="458"/>
      <c r="BI2849" s="459"/>
      <c r="BJ2849" s="459"/>
      <c r="BK2849" s="459"/>
      <c r="BL2849" s="459"/>
      <c r="BM2849" s="460"/>
      <c r="BN2849" s="314"/>
      <c r="BO2849" s="314"/>
      <c r="BP2849" s="1"/>
      <c r="BQ2849" s="120">
        <f>IF($F$3="","",IF(N2849=$F$3,COUNTIF(BQ$23:BQ2848,"&gt;0")+1,0))</f>
        <v>0</v>
      </c>
      <c r="BR2849" s="1"/>
      <c r="BS2849" s="20" t="str">
        <f>IF($N2849="","",IF(VLOOKUP(VLOOKUP($N2849,IMPOSTAZIONI!$E$6:$I$13,5,FALSE),IMPOSTAZIONI!$B$25:$N$32,3,FALSE)=0,"",VLOOKUP(VLOOKUP($N2849,IMPOSTAZIONI!$E$6:$I$13,5,FALSE),IMPOSTAZIONI!$B$25:$N$32,3,FALSE)))</f>
        <v/>
      </c>
      <c r="BT2849" s="20" t="str">
        <f>IF($N2849="","",IF(VLOOKUP(VLOOKUP($N2849,IMPOSTAZIONI!$E$6:$I$13,5,FALSE),IMPOSTAZIONI!$B$25:$N$32,6,FALSE)=0,"",VLOOKUP(VLOOKUP($N2849,IMPOSTAZIONI!$E$6:$I$13,5,FALSE),IMPOSTAZIONI!$B$25:$N$32,6,FALSE)))</f>
        <v/>
      </c>
      <c r="BU2849" s="20" t="str">
        <f>IF($N2849="","",IF(VLOOKUP(VLOOKUP($N2849,IMPOSTAZIONI!$E$6:$I$13,5,FALSE),IMPOSTAZIONI!$B$25:$N$32,9,FALSE)=0,"",VLOOKUP(VLOOKUP($N2849,IMPOSTAZIONI!$E$6:$I$13,5,FALSE),IMPOSTAZIONI!$B$25:$N$32,9,FALSE)))</f>
        <v/>
      </c>
      <c r="BV2849" s="20" t="str">
        <f>IF($N2849="","",IF(VLOOKUP(VLOOKUP($N2849,IMPOSTAZIONI!$E$6:$I$13,5,FALSE),IMPOSTAZIONI!$B$25:$N$32,12,FALSE)=0,"",VLOOKUP(VLOOKUP($N2849,IMPOSTAZIONI!$E$6:$I$13,5,FALSE),IMPOSTAZIONI!$B$25:$N$32,12,FALSE)))</f>
        <v/>
      </c>
      <c r="BW2849" s="221" t="str">
        <f t="shared" si="714"/>
        <v/>
      </c>
      <c r="BX2849" s="221" t="str">
        <f t="shared" si="715"/>
        <v/>
      </c>
      <c r="BY2849" s="221">
        <f t="shared" si="716"/>
        <v>0</v>
      </c>
      <c r="BZ2849" s="231">
        <f t="shared" si="717"/>
        <v>0</v>
      </c>
      <c r="CA2849" s="246">
        <f t="shared" si="718"/>
        <v>0</v>
      </c>
      <c r="CB2849" s="246">
        <f t="shared" si="719"/>
        <v>0</v>
      </c>
      <c r="CC2849" s="246" t="str">
        <f t="shared" si="720"/>
        <v/>
      </c>
      <c r="CD2849" s="246">
        <f t="shared" si="721"/>
        <v>5</v>
      </c>
      <c r="CE2849" s="246">
        <f t="shared" si="722"/>
        <v>0</v>
      </c>
      <c r="CF2849" s="276">
        <f t="shared" si="723"/>
        <v>0</v>
      </c>
      <c r="CG2849" s="277">
        <f t="shared" si="723"/>
        <v>0</v>
      </c>
      <c r="CH2849" s="277">
        <f t="shared" si="723"/>
        <v>0</v>
      </c>
      <c r="CI2849" s="278">
        <f t="shared" si="723"/>
        <v>0</v>
      </c>
      <c r="CJ2849" s="280">
        <f t="shared" si="724"/>
        <v>0</v>
      </c>
      <c r="CK2849" s="232">
        <f t="shared" si="725"/>
        <v>0</v>
      </c>
      <c r="CL2849" s="1"/>
    </row>
    <row r="2850" spans="1:90" ht="18" customHeight="1">
      <c r="A2850" s="1"/>
      <c r="B2850" s="1"/>
      <c r="C2850" s="314"/>
      <c r="D2850" s="287" t="str">
        <f t="shared" si="712"/>
        <v/>
      </c>
      <c r="E2850" s="449" t="str">
        <f t="shared" si="713"/>
        <v/>
      </c>
      <c r="F2850" s="450"/>
      <c r="G2850" s="451"/>
      <c r="H2850" s="452"/>
      <c r="I2850" s="453"/>
      <c r="J2850" s="453"/>
      <c r="K2850" s="453"/>
      <c r="L2850" s="453"/>
      <c r="M2850" s="454"/>
      <c r="N2850" s="455"/>
      <c r="O2850" s="456"/>
      <c r="P2850" s="456"/>
      <c r="Q2850" s="456"/>
      <c r="R2850" s="456"/>
      <c r="S2850" s="456"/>
      <c r="T2850" s="456"/>
      <c r="U2850" s="456"/>
      <c r="V2850" s="456"/>
      <c r="W2850" s="456"/>
      <c r="X2850" s="456"/>
      <c r="Y2850" s="456"/>
      <c r="Z2850" s="456"/>
      <c r="AA2850" s="456"/>
      <c r="AB2850" s="456"/>
      <c r="AC2850" s="456"/>
      <c r="AD2850" s="456"/>
      <c r="AE2850" s="457"/>
      <c r="AF2850" s="455"/>
      <c r="AG2850" s="456"/>
      <c r="AH2850" s="456"/>
      <c r="AI2850" s="456"/>
      <c r="AJ2850" s="456"/>
      <c r="AK2850" s="456"/>
      <c r="AL2850" s="456"/>
      <c r="AM2850" s="456"/>
      <c r="AN2850" s="457"/>
      <c r="AO2850" s="455"/>
      <c r="AP2850" s="456"/>
      <c r="AQ2850" s="456"/>
      <c r="AR2850" s="456"/>
      <c r="AS2850" s="456"/>
      <c r="AT2850" s="456"/>
      <c r="AU2850" s="456"/>
      <c r="AV2850" s="456"/>
      <c r="AW2850" s="456"/>
      <c r="AX2850" s="456"/>
      <c r="AY2850" s="456"/>
      <c r="AZ2850" s="456"/>
      <c r="BA2850" s="456"/>
      <c r="BB2850" s="456"/>
      <c r="BC2850" s="456"/>
      <c r="BD2850" s="456"/>
      <c r="BE2850" s="456"/>
      <c r="BF2850" s="456"/>
      <c r="BG2850" s="457"/>
      <c r="BH2850" s="458"/>
      <c r="BI2850" s="459"/>
      <c r="BJ2850" s="459"/>
      <c r="BK2850" s="459"/>
      <c r="BL2850" s="459"/>
      <c r="BM2850" s="460"/>
      <c r="BN2850" s="314"/>
      <c r="BO2850" s="314"/>
      <c r="BP2850" s="1"/>
      <c r="BQ2850" s="120">
        <f>IF($F$3="","",IF(N2850=$F$3,COUNTIF(BQ$23:BQ2849,"&gt;0")+1,0))</f>
        <v>0</v>
      </c>
      <c r="BR2850" s="1"/>
      <c r="BS2850" s="20" t="str">
        <f>IF($N2850="","",IF(VLOOKUP(VLOOKUP($N2850,IMPOSTAZIONI!$E$6:$I$13,5,FALSE),IMPOSTAZIONI!$B$25:$N$32,3,FALSE)=0,"",VLOOKUP(VLOOKUP($N2850,IMPOSTAZIONI!$E$6:$I$13,5,FALSE),IMPOSTAZIONI!$B$25:$N$32,3,FALSE)))</f>
        <v/>
      </c>
      <c r="BT2850" s="20" t="str">
        <f>IF($N2850="","",IF(VLOOKUP(VLOOKUP($N2850,IMPOSTAZIONI!$E$6:$I$13,5,FALSE),IMPOSTAZIONI!$B$25:$N$32,6,FALSE)=0,"",VLOOKUP(VLOOKUP($N2850,IMPOSTAZIONI!$E$6:$I$13,5,FALSE),IMPOSTAZIONI!$B$25:$N$32,6,FALSE)))</f>
        <v/>
      </c>
      <c r="BU2850" s="20" t="str">
        <f>IF($N2850="","",IF(VLOOKUP(VLOOKUP($N2850,IMPOSTAZIONI!$E$6:$I$13,5,FALSE),IMPOSTAZIONI!$B$25:$N$32,9,FALSE)=0,"",VLOOKUP(VLOOKUP($N2850,IMPOSTAZIONI!$E$6:$I$13,5,FALSE),IMPOSTAZIONI!$B$25:$N$32,9,FALSE)))</f>
        <v/>
      </c>
      <c r="BV2850" s="20" t="str">
        <f>IF($N2850="","",IF(VLOOKUP(VLOOKUP($N2850,IMPOSTAZIONI!$E$6:$I$13,5,FALSE),IMPOSTAZIONI!$B$25:$N$32,12,FALSE)=0,"",VLOOKUP(VLOOKUP($N2850,IMPOSTAZIONI!$E$6:$I$13,5,FALSE),IMPOSTAZIONI!$B$25:$N$32,12,FALSE)))</f>
        <v/>
      </c>
      <c r="BW2850" s="221" t="str">
        <f t="shared" si="714"/>
        <v/>
      </c>
      <c r="BX2850" s="221" t="str">
        <f t="shared" si="715"/>
        <v/>
      </c>
      <c r="BY2850" s="221">
        <f t="shared" si="716"/>
        <v>0</v>
      </c>
      <c r="BZ2850" s="231">
        <f t="shared" si="717"/>
        <v>0</v>
      </c>
      <c r="CA2850" s="246">
        <f t="shared" si="718"/>
        <v>0</v>
      </c>
      <c r="CB2850" s="246">
        <f t="shared" si="719"/>
        <v>0</v>
      </c>
      <c r="CC2850" s="246" t="str">
        <f t="shared" si="720"/>
        <v/>
      </c>
      <c r="CD2850" s="246">
        <f t="shared" si="721"/>
        <v>5</v>
      </c>
      <c r="CE2850" s="246">
        <f t="shared" si="722"/>
        <v>0</v>
      </c>
      <c r="CF2850" s="276">
        <f t="shared" si="723"/>
        <v>0</v>
      </c>
      <c r="CG2850" s="277">
        <f t="shared" si="723"/>
        <v>0</v>
      </c>
      <c r="CH2850" s="277">
        <f t="shared" si="723"/>
        <v>0</v>
      </c>
      <c r="CI2850" s="278">
        <f t="shared" si="723"/>
        <v>0</v>
      </c>
      <c r="CJ2850" s="280">
        <f t="shared" si="724"/>
        <v>0</v>
      </c>
      <c r="CK2850" s="232">
        <f t="shared" si="725"/>
        <v>0</v>
      </c>
      <c r="CL2850" s="1"/>
    </row>
    <row r="2851" spans="1:90" ht="18" customHeight="1">
      <c r="A2851" s="1"/>
      <c r="B2851" s="1"/>
      <c r="C2851" s="314"/>
      <c r="D2851" s="287" t="str">
        <f t="shared" si="712"/>
        <v/>
      </c>
      <c r="E2851" s="449" t="str">
        <f t="shared" si="713"/>
        <v/>
      </c>
      <c r="F2851" s="450"/>
      <c r="G2851" s="451"/>
      <c r="H2851" s="452"/>
      <c r="I2851" s="453"/>
      <c r="J2851" s="453"/>
      <c r="K2851" s="453"/>
      <c r="L2851" s="453"/>
      <c r="M2851" s="454"/>
      <c r="N2851" s="455"/>
      <c r="O2851" s="456"/>
      <c r="P2851" s="456"/>
      <c r="Q2851" s="456"/>
      <c r="R2851" s="456"/>
      <c r="S2851" s="456"/>
      <c r="T2851" s="456"/>
      <c r="U2851" s="456"/>
      <c r="V2851" s="456"/>
      <c r="W2851" s="456"/>
      <c r="X2851" s="456"/>
      <c r="Y2851" s="456"/>
      <c r="Z2851" s="456"/>
      <c r="AA2851" s="456"/>
      <c r="AB2851" s="456"/>
      <c r="AC2851" s="456"/>
      <c r="AD2851" s="456"/>
      <c r="AE2851" s="457"/>
      <c r="AF2851" s="455"/>
      <c r="AG2851" s="456"/>
      <c r="AH2851" s="456"/>
      <c r="AI2851" s="456"/>
      <c r="AJ2851" s="456"/>
      <c r="AK2851" s="456"/>
      <c r="AL2851" s="456"/>
      <c r="AM2851" s="456"/>
      <c r="AN2851" s="457"/>
      <c r="AO2851" s="455"/>
      <c r="AP2851" s="456"/>
      <c r="AQ2851" s="456"/>
      <c r="AR2851" s="456"/>
      <c r="AS2851" s="456"/>
      <c r="AT2851" s="456"/>
      <c r="AU2851" s="456"/>
      <c r="AV2851" s="456"/>
      <c r="AW2851" s="456"/>
      <c r="AX2851" s="456"/>
      <c r="AY2851" s="456"/>
      <c r="AZ2851" s="456"/>
      <c r="BA2851" s="456"/>
      <c r="BB2851" s="456"/>
      <c r="BC2851" s="456"/>
      <c r="BD2851" s="456"/>
      <c r="BE2851" s="456"/>
      <c r="BF2851" s="456"/>
      <c r="BG2851" s="457"/>
      <c r="BH2851" s="458"/>
      <c r="BI2851" s="459"/>
      <c r="BJ2851" s="459"/>
      <c r="BK2851" s="459"/>
      <c r="BL2851" s="459"/>
      <c r="BM2851" s="460"/>
      <c r="BN2851" s="314"/>
      <c r="BO2851" s="314"/>
      <c r="BP2851" s="1"/>
      <c r="BQ2851" s="120">
        <f>IF($F$3="","",IF(N2851=$F$3,COUNTIF(BQ$23:BQ2850,"&gt;0")+1,0))</f>
        <v>0</v>
      </c>
      <c r="BR2851" s="1"/>
      <c r="BS2851" s="20" t="str">
        <f>IF($N2851="","",IF(VLOOKUP(VLOOKUP($N2851,IMPOSTAZIONI!$E$6:$I$13,5,FALSE),IMPOSTAZIONI!$B$25:$N$32,3,FALSE)=0,"",VLOOKUP(VLOOKUP($N2851,IMPOSTAZIONI!$E$6:$I$13,5,FALSE),IMPOSTAZIONI!$B$25:$N$32,3,FALSE)))</f>
        <v/>
      </c>
      <c r="BT2851" s="20" t="str">
        <f>IF($N2851="","",IF(VLOOKUP(VLOOKUP($N2851,IMPOSTAZIONI!$E$6:$I$13,5,FALSE),IMPOSTAZIONI!$B$25:$N$32,6,FALSE)=0,"",VLOOKUP(VLOOKUP($N2851,IMPOSTAZIONI!$E$6:$I$13,5,FALSE),IMPOSTAZIONI!$B$25:$N$32,6,FALSE)))</f>
        <v/>
      </c>
      <c r="BU2851" s="20" t="str">
        <f>IF($N2851="","",IF(VLOOKUP(VLOOKUP($N2851,IMPOSTAZIONI!$E$6:$I$13,5,FALSE),IMPOSTAZIONI!$B$25:$N$32,9,FALSE)=0,"",VLOOKUP(VLOOKUP($N2851,IMPOSTAZIONI!$E$6:$I$13,5,FALSE),IMPOSTAZIONI!$B$25:$N$32,9,FALSE)))</f>
        <v/>
      </c>
      <c r="BV2851" s="20" t="str">
        <f>IF($N2851="","",IF(VLOOKUP(VLOOKUP($N2851,IMPOSTAZIONI!$E$6:$I$13,5,FALSE),IMPOSTAZIONI!$B$25:$N$32,12,FALSE)=0,"",VLOOKUP(VLOOKUP($N2851,IMPOSTAZIONI!$E$6:$I$13,5,FALSE),IMPOSTAZIONI!$B$25:$N$32,12,FALSE)))</f>
        <v/>
      </c>
      <c r="BW2851" s="221" t="str">
        <f t="shared" si="714"/>
        <v/>
      </c>
      <c r="BX2851" s="221" t="str">
        <f t="shared" si="715"/>
        <v/>
      </c>
      <c r="BY2851" s="221">
        <f t="shared" si="716"/>
        <v>0</v>
      </c>
      <c r="BZ2851" s="231">
        <f t="shared" si="717"/>
        <v>0</v>
      </c>
      <c r="CA2851" s="246">
        <f t="shared" si="718"/>
        <v>0</v>
      </c>
      <c r="CB2851" s="246">
        <f t="shared" si="719"/>
        <v>0</v>
      </c>
      <c r="CC2851" s="246" t="str">
        <f t="shared" si="720"/>
        <v/>
      </c>
      <c r="CD2851" s="246">
        <f t="shared" si="721"/>
        <v>5</v>
      </c>
      <c r="CE2851" s="246">
        <f t="shared" si="722"/>
        <v>0</v>
      </c>
      <c r="CF2851" s="276">
        <f t="shared" si="723"/>
        <v>0</v>
      </c>
      <c r="CG2851" s="277">
        <f t="shared" si="723"/>
        <v>0</v>
      </c>
      <c r="CH2851" s="277">
        <f t="shared" si="723"/>
        <v>0</v>
      </c>
      <c r="CI2851" s="278">
        <f t="shared" si="723"/>
        <v>0</v>
      </c>
      <c r="CJ2851" s="280">
        <f t="shared" si="724"/>
        <v>0</v>
      </c>
      <c r="CK2851" s="232">
        <f t="shared" si="725"/>
        <v>0</v>
      </c>
      <c r="CL2851" s="1"/>
    </row>
    <row r="2852" spans="1:90" ht="18" customHeight="1">
      <c r="A2852" s="1"/>
      <c r="B2852" s="1"/>
      <c r="C2852" s="314"/>
      <c r="D2852" s="287" t="str">
        <f t="shared" si="712"/>
        <v/>
      </c>
      <c r="E2852" s="449" t="str">
        <f t="shared" si="713"/>
        <v/>
      </c>
      <c r="F2852" s="450"/>
      <c r="G2852" s="451"/>
      <c r="H2852" s="452"/>
      <c r="I2852" s="453"/>
      <c r="J2852" s="453"/>
      <c r="K2852" s="453"/>
      <c r="L2852" s="453"/>
      <c r="M2852" s="454"/>
      <c r="N2852" s="455"/>
      <c r="O2852" s="456"/>
      <c r="P2852" s="456"/>
      <c r="Q2852" s="456"/>
      <c r="R2852" s="456"/>
      <c r="S2852" s="456"/>
      <c r="T2852" s="456"/>
      <c r="U2852" s="456"/>
      <c r="V2852" s="456"/>
      <c r="W2852" s="456"/>
      <c r="X2852" s="456"/>
      <c r="Y2852" s="456"/>
      <c r="Z2852" s="456"/>
      <c r="AA2852" s="456"/>
      <c r="AB2852" s="456"/>
      <c r="AC2852" s="456"/>
      <c r="AD2852" s="456"/>
      <c r="AE2852" s="457"/>
      <c r="AF2852" s="455"/>
      <c r="AG2852" s="456"/>
      <c r="AH2852" s="456"/>
      <c r="AI2852" s="456"/>
      <c r="AJ2852" s="456"/>
      <c r="AK2852" s="456"/>
      <c r="AL2852" s="456"/>
      <c r="AM2852" s="456"/>
      <c r="AN2852" s="457"/>
      <c r="AO2852" s="455"/>
      <c r="AP2852" s="456"/>
      <c r="AQ2852" s="456"/>
      <c r="AR2852" s="456"/>
      <c r="AS2852" s="456"/>
      <c r="AT2852" s="456"/>
      <c r="AU2852" s="456"/>
      <c r="AV2852" s="456"/>
      <c r="AW2852" s="456"/>
      <c r="AX2852" s="456"/>
      <c r="AY2852" s="456"/>
      <c r="AZ2852" s="456"/>
      <c r="BA2852" s="456"/>
      <c r="BB2852" s="456"/>
      <c r="BC2852" s="456"/>
      <c r="BD2852" s="456"/>
      <c r="BE2852" s="456"/>
      <c r="BF2852" s="456"/>
      <c r="BG2852" s="457"/>
      <c r="BH2852" s="458"/>
      <c r="BI2852" s="459"/>
      <c r="BJ2852" s="459"/>
      <c r="BK2852" s="459"/>
      <c r="BL2852" s="459"/>
      <c r="BM2852" s="460"/>
      <c r="BN2852" s="314"/>
      <c r="BO2852" s="314"/>
      <c r="BP2852" s="1"/>
      <c r="BQ2852" s="120">
        <f>IF($F$3="","",IF(N2852=$F$3,COUNTIF(BQ$23:BQ2851,"&gt;0")+1,0))</f>
        <v>0</v>
      </c>
      <c r="BR2852" s="1"/>
      <c r="BS2852" s="20" t="str">
        <f>IF($N2852="","",IF(VLOOKUP(VLOOKUP($N2852,IMPOSTAZIONI!$E$6:$I$13,5,FALSE),IMPOSTAZIONI!$B$25:$N$32,3,FALSE)=0,"",VLOOKUP(VLOOKUP($N2852,IMPOSTAZIONI!$E$6:$I$13,5,FALSE),IMPOSTAZIONI!$B$25:$N$32,3,FALSE)))</f>
        <v/>
      </c>
      <c r="BT2852" s="20" t="str">
        <f>IF($N2852="","",IF(VLOOKUP(VLOOKUP($N2852,IMPOSTAZIONI!$E$6:$I$13,5,FALSE),IMPOSTAZIONI!$B$25:$N$32,6,FALSE)=0,"",VLOOKUP(VLOOKUP($N2852,IMPOSTAZIONI!$E$6:$I$13,5,FALSE),IMPOSTAZIONI!$B$25:$N$32,6,FALSE)))</f>
        <v/>
      </c>
      <c r="BU2852" s="20" t="str">
        <f>IF($N2852="","",IF(VLOOKUP(VLOOKUP($N2852,IMPOSTAZIONI!$E$6:$I$13,5,FALSE),IMPOSTAZIONI!$B$25:$N$32,9,FALSE)=0,"",VLOOKUP(VLOOKUP($N2852,IMPOSTAZIONI!$E$6:$I$13,5,FALSE),IMPOSTAZIONI!$B$25:$N$32,9,FALSE)))</f>
        <v/>
      </c>
      <c r="BV2852" s="20" t="str">
        <f>IF($N2852="","",IF(VLOOKUP(VLOOKUP($N2852,IMPOSTAZIONI!$E$6:$I$13,5,FALSE),IMPOSTAZIONI!$B$25:$N$32,12,FALSE)=0,"",VLOOKUP(VLOOKUP($N2852,IMPOSTAZIONI!$E$6:$I$13,5,FALSE),IMPOSTAZIONI!$B$25:$N$32,12,FALSE)))</f>
        <v/>
      </c>
      <c r="BW2852" s="221" t="str">
        <f t="shared" si="714"/>
        <v/>
      </c>
      <c r="BX2852" s="221" t="str">
        <f t="shared" si="715"/>
        <v/>
      </c>
      <c r="BY2852" s="221">
        <f t="shared" si="716"/>
        <v>0</v>
      </c>
      <c r="BZ2852" s="231">
        <f t="shared" si="717"/>
        <v>0</v>
      </c>
      <c r="CA2852" s="246">
        <f t="shared" si="718"/>
        <v>0</v>
      </c>
      <c r="CB2852" s="246">
        <f t="shared" si="719"/>
        <v>0</v>
      </c>
      <c r="CC2852" s="246" t="str">
        <f t="shared" si="720"/>
        <v/>
      </c>
      <c r="CD2852" s="246">
        <f t="shared" si="721"/>
        <v>5</v>
      </c>
      <c r="CE2852" s="246">
        <f t="shared" si="722"/>
        <v>0</v>
      </c>
      <c r="CF2852" s="276">
        <f t="shared" si="723"/>
        <v>0</v>
      </c>
      <c r="CG2852" s="277">
        <f t="shared" si="723"/>
        <v>0</v>
      </c>
      <c r="CH2852" s="277">
        <f t="shared" si="723"/>
        <v>0</v>
      </c>
      <c r="CI2852" s="278">
        <f t="shared" si="723"/>
        <v>0</v>
      </c>
      <c r="CJ2852" s="280">
        <f t="shared" si="724"/>
        <v>0</v>
      </c>
      <c r="CK2852" s="232">
        <f t="shared" si="725"/>
        <v>0</v>
      </c>
      <c r="CL2852" s="1"/>
    </row>
    <row r="2853" spans="1:90" ht="18" customHeight="1">
      <c r="A2853" s="1"/>
      <c r="B2853" s="1"/>
      <c r="C2853" s="314"/>
      <c r="D2853" s="287" t="str">
        <f t="shared" si="712"/>
        <v/>
      </c>
      <c r="E2853" s="449" t="str">
        <f t="shared" si="713"/>
        <v/>
      </c>
      <c r="F2853" s="450"/>
      <c r="G2853" s="451"/>
      <c r="H2853" s="452"/>
      <c r="I2853" s="453"/>
      <c r="J2853" s="453"/>
      <c r="K2853" s="453"/>
      <c r="L2853" s="453"/>
      <c r="M2853" s="454"/>
      <c r="N2853" s="455"/>
      <c r="O2853" s="456"/>
      <c r="P2853" s="456"/>
      <c r="Q2853" s="456"/>
      <c r="R2853" s="456"/>
      <c r="S2853" s="456"/>
      <c r="T2853" s="456"/>
      <c r="U2853" s="456"/>
      <c r="V2853" s="456"/>
      <c r="W2853" s="456"/>
      <c r="X2853" s="456"/>
      <c r="Y2853" s="456"/>
      <c r="Z2853" s="456"/>
      <c r="AA2853" s="456"/>
      <c r="AB2853" s="456"/>
      <c r="AC2853" s="456"/>
      <c r="AD2853" s="456"/>
      <c r="AE2853" s="457"/>
      <c r="AF2853" s="455"/>
      <c r="AG2853" s="456"/>
      <c r="AH2853" s="456"/>
      <c r="AI2853" s="456"/>
      <c r="AJ2853" s="456"/>
      <c r="AK2853" s="456"/>
      <c r="AL2853" s="456"/>
      <c r="AM2853" s="456"/>
      <c r="AN2853" s="457"/>
      <c r="AO2853" s="455"/>
      <c r="AP2853" s="456"/>
      <c r="AQ2853" s="456"/>
      <c r="AR2853" s="456"/>
      <c r="AS2853" s="456"/>
      <c r="AT2853" s="456"/>
      <c r="AU2853" s="456"/>
      <c r="AV2853" s="456"/>
      <c r="AW2853" s="456"/>
      <c r="AX2853" s="456"/>
      <c r="AY2853" s="456"/>
      <c r="AZ2853" s="456"/>
      <c r="BA2853" s="456"/>
      <c r="BB2853" s="456"/>
      <c r="BC2853" s="456"/>
      <c r="BD2853" s="456"/>
      <c r="BE2853" s="456"/>
      <c r="BF2853" s="456"/>
      <c r="BG2853" s="457"/>
      <c r="BH2853" s="458"/>
      <c r="BI2853" s="459"/>
      <c r="BJ2853" s="459"/>
      <c r="BK2853" s="459"/>
      <c r="BL2853" s="459"/>
      <c r="BM2853" s="460"/>
      <c r="BN2853" s="314"/>
      <c r="BO2853" s="314"/>
      <c r="BP2853" s="1"/>
      <c r="BQ2853" s="120">
        <f>IF($F$3="","",IF(N2853=$F$3,COUNTIF(BQ$23:BQ2852,"&gt;0")+1,0))</f>
        <v>0</v>
      </c>
      <c r="BR2853" s="1"/>
      <c r="BS2853" s="20" t="str">
        <f>IF($N2853="","",IF(VLOOKUP(VLOOKUP($N2853,IMPOSTAZIONI!$E$6:$I$13,5,FALSE),IMPOSTAZIONI!$B$25:$N$32,3,FALSE)=0,"",VLOOKUP(VLOOKUP($N2853,IMPOSTAZIONI!$E$6:$I$13,5,FALSE),IMPOSTAZIONI!$B$25:$N$32,3,FALSE)))</f>
        <v/>
      </c>
      <c r="BT2853" s="20" t="str">
        <f>IF($N2853="","",IF(VLOOKUP(VLOOKUP($N2853,IMPOSTAZIONI!$E$6:$I$13,5,FALSE),IMPOSTAZIONI!$B$25:$N$32,6,FALSE)=0,"",VLOOKUP(VLOOKUP($N2853,IMPOSTAZIONI!$E$6:$I$13,5,FALSE),IMPOSTAZIONI!$B$25:$N$32,6,FALSE)))</f>
        <v/>
      </c>
      <c r="BU2853" s="20" t="str">
        <f>IF($N2853="","",IF(VLOOKUP(VLOOKUP($N2853,IMPOSTAZIONI!$E$6:$I$13,5,FALSE),IMPOSTAZIONI!$B$25:$N$32,9,FALSE)=0,"",VLOOKUP(VLOOKUP($N2853,IMPOSTAZIONI!$E$6:$I$13,5,FALSE),IMPOSTAZIONI!$B$25:$N$32,9,FALSE)))</f>
        <v/>
      </c>
      <c r="BV2853" s="20" t="str">
        <f>IF($N2853="","",IF(VLOOKUP(VLOOKUP($N2853,IMPOSTAZIONI!$E$6:$I$13,5,FALSE),IMPOSTAZIONI!$B$25:$N$32,12,FALSE)=0,"",VLOOKUP(VLOOKUP($N2853,IMPOSTAZIONI!$E$6:$I$13,5,FALSE),IMPOSTAZIONI!$B$25:$N$32,12,FALSE)))</f>
        <v/>
      </c>
      <c r="BW2853" s="221" t="str">
        <f t="shared" si="714"/>
        <v/>
      </c>
      <c r="BX2853" s="221" t="str">
        <f t="shared" si="715"/>
        <v/>
      </c>
      <c r="BY2853" s="221">
        <f t="shared" si="716"/>
        <v>0</v>
      </c>
      <c r="BZ2853" s="231">
        <f t="shared" si="717"/>
        <v>0</v>
      </c>
      <c r="CA2853" s="246">
        <f t="shared" si="718"/>
        <v>0</v>
      </c>
      <c r="CB2853" s="246">
        <f t="shared" si="719"/>
        <v>0</v>
      </c>
      <c r="CC2853" s="246" t="str">
        <f t="shared" si="720"/>
        <v/>
      </c>
      <c r="CD2853" s="246">
        <f t="shared" si="721"/>
        <v>5</v>
      </c>
      <c r="CE2853" s="246">
        <f t="shared" si="722"/>
        <v>0</v>
      </c>
      <c r="CF2853" s="276">
        <f t="shared" si="723"/>
        <v>0</v>
      </c>
      <c r="CG2853" s="277">
        <f t="shared" si="723"/>
        <v>0</v>
      </c>
      <c r="CH2853" s="277">
        <f t="shared" si="723"/>
        <v>0</v>
      </c>
      <c r="CI2853" s="278">
        <f t="shared" si="723"/>
        <v>0</v>
      </c>
      <c r="CJ2853" s="280">
        <f t="shared" si="724"/>
        <v>0</v>
      </c>
      <c r="CK2853" s="232">
        <f t="shared" si="725"/>
        <v>0</v>
      </c>
      <c r="CL2853" s="1"/>
    </row>
    <row r="2854" spans="1:90" ht="18" customHeight="1">
      <c r="A2854" s="1"/>
      <c r="B2854" s="1"/>
      <c r="C2854" s="314"/>
      <c r="D2854" s="287" t="str">
        <f t="shared" si="712"/>
        <v/>
      </c>
      <c r="E2854" s="449" t="str">
        <f t="shared" si="713"/>
        <v/>
      </c>
      <c r="F2854" s="450"/>
      <c r="G2854" s="451"/>
      <c r="H2854" s="452"/>
      <c r="I2854" s="453"/>
      <c r="J2854" s="453"/>
      <c r="K2854" s="453"/>
      <c r="L2854" s="453"/>
      <c r="M2854" s="454"/>
      <c r="N2854" s="455"/>
      <c r="O2854" s="456"/>
      <c r="P2854" s="456"/>
      <c r="Q2854" s="456"/>
      <c r="R2854" s="456"/>
      <c r="S2854" s="456"/>
      <c r="T2854" s="456"/>
      <c r="U2854" s="456"/>
      <c r="V2854" s="456"/>
      <c r="W2854" s="456"/>
      <c r="X2854" s="456"/>
      <c r="Y2854" s="456"/>
      <c r="Z2854" s="456"/>
      <c r="AA2854" s="456"/>
      <c r="AB2854" s="456"/>
      <c r="AC2854" s="456"/>
      <c r="AD2854" s="456"/>
      <c r="AE2854" s="457"/>
      <c r="AF2854" s="455"/>
      <c r="AG2854" s="456"/>
      <c r="AH2854" s="456"/>
      <c r="AI2854" s="456"/>
      <c r="AJ2854" s="456"/>
      <c r="AK2854" s="456"/>
      <c r="AL2854" s="456"/>
      <c r="AM2854" s="456"/>
      <c r="AN2854" s="457"/>
      <c r="AO2854" s="455"/>
      <c r="AP2854" s="456"/>
      <c r="AQ2854" s="456"/>
      <c r="AR2854" s="456"/>
      <c r="AS2854" s="456"/>
      <c r="AT2854" s="456"/>
      <c r="AU2854" s="456"/>
      <c r="AV2854" s="456"/>
      <c r="AW2854" s="456"/>
      <c r="AX2854" s="456"/>
      <c r="AY2854" s="456"/>
      <c r="AZ2854" s="456"/>
      <c r="BA2854" s="456"/>
      <c r="BB2854" s="456"/>
      <c r="BC2854" s="456"/>
      <c r="BD2854" s="456"/>
      <c r="BE2854" s="456"/>
      <c r="BF2854" s="456"/>
      <c r="BG2854" s="457"/>
      <c r="BH2854" s="458"/>
      <c r="BI2854" s="459"/>
      <c r="BJ2854" s="459"/>
      <c r="BK2854" s="459"/>
      <c r="BL2854" s="459"/>
      <c r="BM2854" s="460"/>
      <c r="BN2854" s="314"/>
      <c r="BO2854" s="314"/>
      <c r="BP2854" s="1"/>
      <c r="BQ2854" s="120">
        <f>IF($F$3="","",IF(N2854=$F$3,COUNTIF(BQ$23:BQ2853,"&gt;0")+1,0))</f>
        <v>0</v>
      </c>
      <c r="BR2854" s="1"/>
      <c r="BS2854" s="20" t="str">
        <f>IF($N2854="","",IF(VLOOKUP(VLOOKUP($N2854,IMPOSTAZIONI!$E$6:$I$13,5,FALSE),IMPOSTAZIONI!$B$25:$N$32,3,FALSE)=0,"",VLOOKUP(VLOOKUP($N2854,IMPOSTAZIONI!$E$6:$I$13,5,FALSE),IMPOSTAZIONI!$B$25:$N$32,3,FALSE)))</f>
        <v/>
      </c>
      <c r="BT2854" s="20" t="str">
        <f>IF($N2854="","",IF(VLOOKUP(VLOOKUP($N2854,IMPOSTAZIONI!$E$6:$I$13,5,FALSE),IMPOSTAZIONI!$B$25:$N$32,6,FALSE)=0,"",VLOOKUP(VLOOKUP($N2854,IMPOSTAZIONI!$E$6:$I$13,5,FALSE),IMPOSTAZIONI!$B$25:$N$32,6,FALSE)))</f>
        <v/>
      </c>
      <c r="BU2854" s="20" t="str">
        <f>IF($N2854="","",IF(VLOOKUP(VLOOKUP($N2854,IMPOSTAZIONI!$E$6:$I$13,5,FALSE),IMPOSTAZIONI!$B$25:$N$32,9,FALSE)=0,"",VLOOKUP(VLOOKUP($N2854,IMPOSTAZIONI!$E$6:$I$13,5,FALSE),IMPOSTAZIONI!$B$25:$N$32,9,FALSE)))</f>
        <v/>
      </c>
      <c r="BV2854" s="20" t="str">
        <f>IF($N2854="","",IF(VLOOKUP(VLOOKUP($N2854,IMPOSTAZIONI!$E$6:$I$13,5,FALSE),IMPOSTAZIONI!$B$25:$N$32,12,FALSE)=0,"",VLOOKUP(VLOOKUP($N2854,IMPOSTAZIONI!$E$6:$I$13,5,FALSE),IMPOSTAZIONI!$B$25:$N$32,12,FALSE)))</f>
        <v/>
      </c>
      <c r="BW2854" s="221" t="str">
        <f t="shared" si="714"/>
        <v/>
      </c>
      <c r="BX2854" s="221" t="str">
        <f t="shared" si="715"/>
        <v/>
      </c>
      <c r="BY2854" s="221">
        <f t="shared" si="716"/>
        <v>0</v>
      </c>
      <c r="BZ2854" s="231">
        <f t="shared" si="717"/>
        <v>0</v>
      </c>
      <c r="CA2854" s="246">
        <f t="shared" si="718"/>
        <v>0</v>
      </c>
      <c r="CB2854" s="246">
        <f t="shared" si="719"/>
        <v>0</v>
      </c>
      <c r="CC2854" s="246" t="str">
        <f t="shared" si="720"/>
        <v/>
      </c>
      <c r="CD2854" s="246">
        <f t="shared" si="721"/>
        <v>5</v>
      </c>
      <c r="CE2854" s="246">
        <f t="shared" si="722"/>
        <v>0</v>
      </c>
      <c r="CF2854" s="276">
        <f t="shared" si="723"/>
        <v>0</v>
      </c>
      <c r="CG2854" s="277">
        <f t="shared" si="723"/>
        <v>0</v>
      </c>
      <c r="CH2854" s="277">
        <f t="shared" si="723"/>
        <v>0</v>
      </c>
      <c r="CI2854" s="278">
        <f t="shared" si="723"/>
        <v>0</v>
      </c>
      <c r="CJ2854" s="280">
        <f t="shared" si="724"/>
        <v>0</v>
      </c>
      <c r="CK2854" s="232">
        <f t="shared" si="725"/>
        <v>0</v>
      </c>
      <c r="CL2854" s="1"/>
    </row>
    <row r="2855" spans="1:90" ht="18" customHeight="1">
      <c r="A2855" s="1"/>
      <c r="B2855" s="1"/>
      <c r="C2855" s="314"/>
      <c r="D2855" s="287" t="str">
        <f t="shared" si="712"/>
        <v/>
      </c>
      <c r="E2855" s="449" t="str">
        <f t="shared" si="713"/>
        <v/>
      </c>
      <c r="F2855" s="450"/>
      <c r="G2855" s="451"/>
      <c r="H2855" s="452"/>
      <c r="I2855" s="453"/>
      <c r="J2855" s="453"/>
      <c r="K2855" s="453"/>
      <c r="L2855" s="453"/>
      <c r="M2855" s="454"/>
      <c r="N2855" s="455"/>
      <c r="O2855" s="456"/>
      <c r="P2855" s="456"/>
      <c r="Q2855" s="456"/>
      <c r="R2855" s="456"/>
      <c r="S2855" s="456"/>
      <c r="T2855" s="456"/>
      <c r="U2855" s="456"/>
      <c r="V2855" s="456"/>
      <c r="W2855" s="456"/>
      <c r="X2855" s="456"/>
      <c r="Y2855" s="456"/>
      <c r="Z2855" s="456"/>
      <c r="AA2855" s="456"/>
      <c r="AB2855" s="456"/>
      <c r="AC2855" s="456"/>
      <c r="AD2855" s="456"/>
      <c r="AE2855" s="457"/>
      <c r="AF2855" s="455"/>
      <c r="AG2855" s="456"/>
      <c r="AH2855" s="456"/>
      <c r="AI2855" s="456"/>
      <c r="AJ2855" s="456"/>
      <c r="AK2855" s="456"/>
      <c r="AL2855" s="456"/>
      <c r="AM2855" s="456"/>
      <c r="AN2855" s="457"/>
      <c r="AO2855" s="455"/>
      <c r="AP2855" s="456"/>
      <c r="AQ2855" s="456"/>
      <c r="AR2855" s="456"/>
      <c r="AS2855" s="456"/>
      <c r="AT2855" s="456"/>
      <c r="AU2855" s="456"/>
      <c r="AV2855" s="456"/>
      <c r="AW2855" s="456"/>
      <c r="AX2855" s="456"/>
      <c r="AY2855" s="456"/>
      <c r="AZ2855" s="456"/>
      <c r="BA2855" s="456"/>
      <c r="BB2855" s="456"/>
      <c r="BC2855" s="456"/>
      <c r="BD2855" s="456"/>
      <c r="BE2855" s="456"/>
      <c r="BF2855" s="456"/>
      <c r="BG2855" s="457"/>
      <c r="BH2855" s="458"/>
      <c r="BI2855" s="459"/>
      <c r="BJ2855" s="459"/>
      <c r="BK2855" s="459"/>
      <c r="BL2855" s="459"/>
      <c r="BM2855" s="460"/>
      <c r="BN2855" s="314"/>
      <c r="BO2855" s="314"/>
      <c r="BP2855" s="1"/>
      <c r="BQ2855" s="120">
        <f>IF($F$3="","",IF(N2855=$F$3,COUNTIF(BQ$23:BQ2854,"&gt;0")+1,0))</f>
        <v>0</v>
      </c>
      <c r="BR2855" s="1"/>
      <c r="BS2855" s="20" t="str">
        <f>IF($N2855="","",IF(VLOOKUP(VLOOKUP($N2855,IMPOSTAZIONI!$E$6:$I$13,5,FALSE),IMPOSTAZIONI!$B$25:$N$32,3,FALSE)=0,"",VLOOKUP(VLOOKUP($N2855,IMPOSTAZIONI!$E$6:$I$13,5,FALSE),IMPOSTAZIONI!$B$25:$N$32,3,FALSE)))</f>
        <v/>
      </c>
      <c r="BT2855" s="20" t="str">
        <f>IF($N2855="","",IF(VLOOKUP(VLOOKUP($N2855,IMPOSTAZIONI!$E$6:$I$13,5,FALSE),IMPOSTAZIONI!$B$25:$N$32,6,FALSE)=0,"",VLOOKUP(VLOOKUP($N2855,IMPOSTAZIONI!$E$6:$I$13,5,FALSE),IMPOSTAZIONI!$B$25:$N$32,6,FALSE)))</f>
        <v/>
      </c>
      <c r="BU2855" s="20" t="str">
        <f>IF($N2855="","",IF(VLOOKUP(VLOOKUP($N2855,IMPOSTAZIONI!$E$6:$I$13,5,FALSE),IMPOSTAZIONI!$B$25:$N$32,9,FALSE)=0,"",VLOOKUP(VLOOKUP($N2855,IMPOSTAZIONI!$E$6:$I$13,5,FALSE),IMPOSTAZIONI!$B$25:$N$32,9,FALSE)))</f>
        <v/>
      </c>
      <c r="BV2855" s="20" t="str">
        <f>IF($N2855="","",IF(VLOOKUP(VLOOKUP($N2855,IMPOSTAZIONI!$E$6:$I$13,5,FALSE),IMPOSTAZIONI!$B$25:$N$32,12,FALSE)=0,"",VLOOKUP(VLOOKUP($N2855,IMPOSTAZIONI!$E$6:$I$13,5,FALSE),IMPOSTAZIONI!$B$25:$N$32,12,FALSE)))</f>
        <v/>
      </c>
      <c r="BW2855" s="221" t="str">
        <f t="shared" si="714"/>
        <v/>
      </c>
      <c r="BX2855" s="221" t="str">
        <f t="shared" si="715"/>
        <v/>
      </c>
      <c r="BY2855" s="221">
        <f t="shared" si="716"/>
        <v>0</v>
      </c>
      <c r="BZ2855" s="231">
        <f t="shared" si="717"/>
        <v>0</v>
      </c>
      <c r="CA2855" s="246">
        <f t="shared" si="718"/>
        <v>0</v>
      </c>
      <c r="CB2855" s="246">
        <f t="shared" si="719"/>
        <v>0</v>
      </c>
      <c r="CC2855" s="246" t="str">
        <f t="shared" si="720"/>
        <v/>
      </c>
      <c r="CD2855" s="246">
        <f t="shared" si="721"/>
        <v>5</v>
      </c>
      <c r="CE2855" s="246">
        <f t="shared" si="722"/>
        <v>0</v>
      </c>
      <c r="CF2855" s="276">
        <f t="shared" si="723"/>
        <v>0</v>
      </c>
      <c r="CG2855" s="277">
        <f t="shared" si="723"/>
        <v>0</v>
      </c>
      <c r="CH2855" s="277">
        <f t="shared" si="723"/>
        <v>0</v>
      </c>
      <c r="CI2855" s="278">
        <f t="shared" si="723"/>
        <v>0</v>
      </c>
      <c r="CJ2855" s="280">
        <f t="shared" si="724"/>
        <v>0</v>
      </c>
      <c r="CK2855" s="232">
        <f t="shared" si="725"/>
        <v>0</v>
      </c>
      <c r="CL2855" s="1"/>
    </row>
    <row r="2856" spans="1:90" ht="18" customHeight="1">
      <c r="A2856" s="1"/>
      <c r="B2856" s="1"/>
      <c r="C2856" s="314"/>
      <c r="D2856" s="287" t="str">
        <f t="shared" si="712"/>
        <v/>
      </c>
      <c r="E2856" s="449" t="str">
        <f t="shared" si="713"/>
        <v/>
      </c>
      <c r="F2856" s="450"/>
      <c r="G2856" s="451"/>
      <c r="H2856" s="452"/>
      <c r="I2856" s="453"/>
      <c r="J2856" s="453"/>
      <c r="K2856" s="453"/>
      <c r="L2856" s="453"/>
      <c r="M2856" s="454"/>
      <c r="N2856" s="455"/>
      <c r="O2856" s="456"/>
      <c r="P2856" s="456"/>
      <c r="Q2856" s="456"/>
      <c r="R2856" s="456"/>
      <c r="S2856" s="456"/>
      <c r="T2856" s="456"/>
      <c r="U2856" s="456"/>
      <c r="V2856" s="456"/>
      <c r="W2856" s="456"/>
      <c r="X2856" s="456"/>
      <c r="Y2856" s="456"/>
      <c r="Z2856" s="456"/>
      <c r="AA2856" s="456"/>
      <c r="AB2856" s="456"/>
      <c r="AC2856" s="456"/>
      <c r="AD2856" s="456"/>
      <c r="AE2856" s="457"/>
      <c r="AF2856" s="455"/>
      <c r="AG2856" s="456"/>
      <c r="AH2856" s="456"/>
      <c r="AI2856" s="456"/>
      <c r="AJ2856" s="456"/>
      <c r="AK2856" s="456"/>
      <c r="AL2856" s="456"/>
      <c r="AM2856" s="456"/>
      <c r="AN2856" s="457"/>
      <c r="AO2856" s="455"/>
      <c r="AP2856" s="456"/>
      <c r="AQ2856" s="456"/>
      <c r="AR2856" s="456"/>
      <c r="AS2856" s="456"/>
      <c r="AT2856" s="456"/>
      <c r="AU2856" s="456"/>
      <c r="AV2856" s="456"/>
      <c r="AW2856" s="456"/>
      <c r="AX2856" s="456"/>
      <c r="AY2856" s="456"/>
      <c r="AZ2856" s="456"/>
      <c r="BA2856" s="456"/>
      <c r="BB2856" s="456"/>
      <c r="BC2856" s="456"/>
      <c r="BD2856" s="456"/>
      <c r="BE2856" s="456"/>
      <c r="BF2856" s="456"/>
      <c r="BG2856" s="457"/>
      <c r="BH2856" s="458"/>
      <c r="BI2856" s="459"/>
      <c r="BJ2856" s="459"/>
      <c r="BK2856" s="459"/>
      <c r="BL2856" s="459"/>
      <c r="BM2856" s="460"/>
      <c r="BN2856" s="314"/>
      <c r="BO2856" s="314"/>
      <c r="BP2856" s="1"/>
      <c r="BQ2856" s="120">
        <f>IF($F$3="","",IF(N2856=$F$3,COUNTIF(BQ$23:BQ2855,"&gt;0")+1,0))</f>
        <v>0</v>
      </c>
      <c r="BR2856" s="1"/>
      <c r="BS2856" s="20" t="str">
        <f>IF($N2856="","",IF(VLOOKUP(VLOOKUP($N2856,IMPOSTAZIONI!$E$6:$I$13,5,FALSE),IMPOSTAZIONI!$B$25:$N$32,3,FALSE)=0,"",VLOOKUP(VLOOKUP($N2856,IMPOSTAZIONI!$E$6:$I$13,5,FALSE),IMPOSTAZIONI!$B$25:$N$32,3,FALSE)))</f>
        <v/>
      </c>
      <c r="BT2856" s="20" t="str">
        <f>IF($N2856="","",IF(VLOOKUP(VLOOKUP($N2856,IMPOSTAZIONI!$E$6:$I$13,5,FALSE),IMPOSTAZIONI!$B$25:$N$32,6,FALSE)=0,"",VLOOKUP(VLOOKUP($N2856,IMPOSTAZIONI!$E$6:$I$13,5,FALSE),IMPOSTAZIONI!$B$25:$N$32,6,FALSE)))</f>
        <v/>
      </c>
      <c r="BU2856" s="20" t="str">
        <f>IF($N2856="","",IF(VLOOKUP(VLOOKUP($N2856,IMPOSTAZIONI!$E$6:$I$13,5,FALSE),IMPOSTAZIONI!$B$25:$N$32,9,FALSE)=0,"",VLOOKUP(VLOOKUP($N2856,IMPOSTAZIONI!$E$6:$I$13,5,FALSE),IMPOSTAZIONI!$B$25:$N$32,9,FALSE)))</f>
        <v/>
      </c>
      <c r="BV2856" s="20" t="str">
        <f>IF($N2856="","",IF(VLOOKUP(VLOOKUP($N2856,IMPOSTAZIONI!$E$6:$I$13,5,FALSE),IMPOSTAZIONI!$B$25:$N$32,12,FALSE)=0,"",VLOOKUP(VLOOKUP($N2856,IMPOSTAZIONI!$E$6:$I$13,5,FALSE),IMPOSTAZIONI!$B$25:$N$32,12,FALSE)))</f>
        <v/>
      </c>
      <c r="BW2856" s="221" t="str">
        <f t="shared" si="714"/>
        <v/>
      </c>
      <c r="BX2856" s="221" t="str">
        <f t="shared" si="715"/>
        <v/>
      </c>
      <c r="BY2856" s="221">
        <f t="shared" si="716"/>
        <v>0</v>
      </c>
      <c r="BZ2856" s="231">
        <f t="shared" si="717"/>
        <v>0</v>
      </c>
      <c r="CA2856" s="246">
        <f t="shared" si="718"/>
        <v>0</v>
      </c>
      <c r="CB2856" s="246">
        <f t="shared" si="719"/>
        <v>0</v>
      </c>
      <c r="CC2856" s="246" t="str">
        <f t="shared" si="720"/>
        <v/>
      </c>
      <c r="CD2856" s="246">
        <f t="shared" si="721"/>
        <v>5</v>
      </c>
      <c r="CE2856" s="246">
        <f t="shared" si="722"/>
        <v>0</v>
      </c>
      <c r="CF2856" s="276">
        <f t="shared" si="723"/>
        <v>0</v>
      </c>
      <c r="CG2856" s="277">
        <f t="shared" si="723"/>
        <v>0</v>
      </c>
      <c r="CH2856" s="277">
        <f t="shared" si="723"/>
        <v>0</v>
      </c>
      <c r="CI2856" s="278">
        <f t="shared" si="723"/>
        <v>0</v>
      </c>
      <c r="CJ2856" s="280">
        <f t="shared" si="724"/>
        <v>0</v>
      </c>
      <c r="CK2856" s="232">
        <f t="shared" si="725"/>
        <v>0</v>
      </c>
      <c r="CL2856" s="1"/>
    </row>
    <row r="2857" spans="1:90" ht="18" customHeight="1">
      <c r="A2857" s="1"/>
      <c r="B2857" s="1"/>
      <c r="C2857" s="314"/>
      <c r="D2857" s="287" t="str">
        <f t="shared" si="712"/>
        <v/>
      </c>
      <c r="E2857" s="449" t="str">
        <f t="shared" si="713"/>
        <v/>
      </c>
      <c r="F2857" s="450"/>
      <c r="G2857" s="451"/>
      <c r="H2857" s="452"/>
      <c r="I2857" s="453"/>
      <c r="J2857" s="453"/>
      <c r="K2857" s="453"/>
      <c r="L2857" s="453"/>
      <c r="M2857" s="454"/>
      <c r="N2857" s="455"/>
      <c r="O2857" s="456"/>
      <c r="P2857" s="456"/>
      <c r="Q2857" s="456"/>
      <c r="R2857" s="456"/>
      <c r="S2857" s="456"/>
      <c r="T2857" s="456"/>
      <c r="U2857" s="456"/>
      <c r="V2857" s="456"/>
      <c r="W2857" s="456"/>
      <c r="X2857" s="456"/>
      <c r="Y2857" s="456"/>
      <c r="Z2857" s="456"/>
      <c r="AA2857" s="456"/>
      <c r="AB2857" s="456"/>
      <c r="AC2857" s="456"/>
      <c r="AD2857" s="456"/>
      <c r="AE2857" s="457"/>
      <c r="AF2857" s="455"/>
      <c r="AG2857" s="456"/>
      <c r="AH2857" s="456"/>
      <c r="AI2857" s="456"/>
      <c r="AJ2857" s="456"/>
      <c r="AK2857" s="456"/>
      <c r="AL2857" s="456"/>
      <c r="AM2857" s="456"/>
      <c r="AN2857" s="457"/>
      <c r="AO2857" s="455"/>
      <c r="AP2857" s="456"/>
      <c r="AQ2857" s="456"/>
      <c r="AR2857" s="456"/>
      <c r="AS2857" s="456"/>
      <c r="AT2857" s="456"/>
      <c r="AU2857" s="456"/>
      <c r="AV2857" s="456"/>
      <c r="AW2857" s="456"/>
      <c r="AX2857" s="456"/>
      <c r="AY2857" s="456"/>
      <c r="AZ2857" s="456"/>
      <c r="BA2857" s="456"/>
      <c r="BB2857" s="456"/>
      <c r="BC2857" s="456"/>
      <c r="BD2857" s="456"/>
      <c r="BE2857" s="456"/>
      <c r="BF2857" s="456"/>
      <c r="BG2857" s="457"/>
      <c r="BH2857" s="458"/>
      <c r="BI2857" s="459"/>
      <c r="BJ2857" s="459"/>
      <c r="BK2857" s="459"/>
      <c r="BL2857" s="459"/>
      <c r="BM2857" s="460"/>
      <c r="BN2857" s="314"/>
      <c r="BO2857" s="314"/>
      <c r="BP2857" s="1"/>
      <c r="BQ2857" s="120">
        <f>IF($F$3="","",IF(N2857=$F$3,COUNTIF(BQ$23:BQ2856,"&gt;0")+1,0))</f>
        <v>0</v>
      </c>
      <c r="BR2857" s="1"/>
      <c r="BS2857" s="20" t="str">
        <f>IF($N2857="","",IF(VLOOKUP(VLOOKUP($N2857,IMPOSTAZIONI!$E$6:$I$13,5,FALSE),IMPOSTAZIONI!$B$25:$N$32,3,FALSE)=0,"",VLOOKUP(VLOOKUP($N2857,IMPOSTAZIONI!$E$6:$I$13,5,FALSE),IMPOSTAZIONI!$B$25:$N$32,3,FALSE)))</f>
        <v/>
      </c>
      <c r="BT2857" s="20" t="str">
        <f>IF($N2857="","",IF(VLOOKUP(VLOOKUP($N2857,IMPOSTAZIONI!$E$6:$I$13,5,FALSE),IMPOSTAZIONI!$B$25:$N$32,6,FALSE)=0,"",VLOOKUP(VLOOKUP($N2857,IMPOSTAZIONI!$E$6:$I$13,5,FALSE),IMPOSTAZIONI!$B$25:$N$32,6,FALSE)))</f>
        <v/>
      </c>
      <c r="BU2857" s="20" t="str">
        <f>IF($N2857="","",IF(VLOOKUP(VLOOKUP($N2857,IMPOSTAZIONI!$E$6:$I$13,5,FALSE),IMPOSTAZIONI!$B$25:$N$32,9,FALSE)=0,"",VLOOKUP(VLOOKUP($N2857,IMPOSTAZIONI!$E$6:$I$13,5,FALSE),IMPOSTAZIONI!$B$25:$N$32,9,FALSE)))</f>
        <v/>
      </c>
      <c r="BV2857" s="20" t="str">
        <f>IF($N2857="","",IF(VLOOKUP(VLOOKUP($N2857,IMPOSTAZIONI!$E$6:$I$13,5,FALSE),IMPOSTAZIONI!$B$25:$N$32,12,FALSE)=0,"",VLOOKUP(VLOOKUP($N2857,IMPOSTAZIONI!$E$6:$I$13,5,FALSE),IMPOSTAZIONI!$B$25:$N$32,12,FALSE)))</f>
        <v/>
      </c>
      <c r="BW2857" s="221" t="str">
        <f t="shared" si="714"/>
        <v/>
      </c>
      <c r="BX2857" s="221" t="str">
        <f t="shared" si="715"/>
        <v/>
      </c>
      <c r="BY2857" s="221">
        <f t="shared" si="716"/>
        <v>0</v>
      </c>
      <c r="BZ2857" s="231">
        <f t="shared" si="717"/>
        <v>0</v>
      </c>
      <c r="CA2857" s="246">
        <f t="shared" si="718"/>
        <v>0</v>
      </c>
      <c r="CB2857" s="246">
        <f t="shared" si="719"/>
        <v>0</v>
      </c>
      <c r="CC2857" s="246" t="str">
        <f t="shared" si="720"/>
        <v/>
      </c>
      <c r="CD2857" s="246">
        <f t="shared" si="721"/>
        <v>5</v>
      </c>
      <c r="CE2857" s="246">
        <f t="shared" si="722"/>
        <v>0</v>
      </c>
      <c r="CF2857" s="276">
        <f t="shared" si="723"/>
        <v>0</v>
      </c>
      <c r="CG2857" s="277">
        <f t="shared" si="723"/>
        <v>0</v>
      </c>
      <c r="CH2857" s="277">
        <f t="shared" si="723"/>
        <v>0</v>
      </c>
      <c r="CI2857" s="278">
        <f t="shared" si="723"/>
        <v>0</v>
      </c>
      <c r="CJ2857" s="280">
        <f t="shared" si="724"/>
        <v>0</v>
      </c>
      <c r="CK2857" s="232">
        <f t="shared" si="725"/>
        <v>0</v>
      </c>
      <c r="CL2857" s="1"/>
    </row>
    <row r="2858" spans="1:90" ht="18" customHeight="1">
      <c r="A2858" s="1"/>
      <c r="B2858" s="1"/>
      <c r="C2858" s="314"/>
      <c r="D2858" s="287" t="str">
        <f t="shared" si="712"/>
        <v/>
      </c>
      <c r="E2858" s="449" t="str">
        <f t="shared" si="713"/>
        <v/>
      </c>
      <c r="F2858" s="450"/>
      <c r="G2858" s="451"/>
      <c r="H2858" s="452"/>
      <c r="I2858" s="453"/>
      <c r="J2858" s="453"/>
      <c r="K2858" s="453"/>
      <c r="L2858" s="453"/>
      <c r="M2858" s="454"/>
      <c r="N2858" s="455"/>
      <c r="O2858" s="456"/>
      <c r="P2858" s="456"/>
      <c r="Q2858" s="456"/>
      <c r="R2858" s="456"/>
      <c r="S2858" s="456"/>
      <c r="T2858" s="456"/>
      <c r="U2858" s="456"/>
      <c r="V2858" s="456"/>
      <c r="W2858" s="456"/>
      <c r="X2858" s="456"/>
      <c r="Y2858" s="456"/>
      <c r="Z2858" s="456"/>
      <c r="AA2858" s="456"/>
      <c r="AB2858" s="456"/>
      <c r="AC2858" s="456"/>
      <c r="AD2858" s="456"/>
      <c r="AE2858" s="457"/>
      <c r="AF2858" s="455"/>
      <c r="AG2858" s="456"/>
      <c r="AH2858" s="456"/>
      <c r="AI2858" s="456"/>
      <c r="AJ2858" s="456"/>
      <c r="AK2858" s="456"/>
      <c r="AL2858" s="456"/>
      <c r="AM2858" s="456"/>
      <c r="AN2858" s="457"/>
      <c r="AO2858" s="455"/>
      <c r="AP2858" s="456"/>
      <c r="AQ2858" s="456"/>
      <c r="AR2858" s="456"/>
      <c r="AS2858" s="456"/>
      <c r="AT2858" s="456"/>
      <c r="AU2858" s="456"/>
      <c r="AV2858" s="456"/>
      <c r="AW2858" s="456"/>
      <c r="AX2858" s="456"/>
      <c r="AY2858" s="456"/>
      <c r="AZ2858" s="456"/>
      <c r="BA2858" s="456"/>
      <c r="BB2858" s="456"/>
      <c r="BC2858" s="456"/>
      <c r="BD2858" s="456"/>
      <c r="BE2858" s="456"/>
      <c r="BF2858" s="456"/>
      <c r="BG2858" s="457"/>
      <c r="BH2858" s="458"/>
      <c r="BI2858" s="459"/>
      <c r="BJ2858" s="459"/>
      <c r="BK2858" s="459"/>
      <c r="BL2858" s="459"/>
      <c r="BM2858" s="460"/>
      <c r="BN2858" s="314"/>
      <c r="BO2858" s="314"/>
      <c r="BP2858" s="1"/>
      <c r="BQ2858" s="120">
        <f>IF($F$3="","",IF(N2858=$F$3,COUNTIF(BQ$23:BQ2857,"&gt;0")+1,0))</f>
        <v>0</v>
      </c>
      <c r="BR2858" s="1"/>
      <c r="BS2858" s="20" t="str">
        <f>IF($N2858="","",IF(VLOOKUP(VLOOKUP($N2858,IMPOSTAZIONI!$E$6:$I$13,5,FALSE),IMPOSTAZIONI!$B$25:$N$32,3,FALSE)=0,"",VLOOKUP(VLOOKUP($N2858,IMPOSTAZIONI!$E$6:$I$13,5,FALSE),IMPOSTAZIONI!$B$25:$N$32,3,FALSE)))</f>
        <v/>
      </c>
      <c r="BT2858" s="20" t="str">
        <f>IF($N2858="","",IF(VLOOKUP(VLOOKUP($N2858,IMPOSTAZIONI!$E$6:$I$13,5,FALSE),IMPOSTAZIONI!$B$25:$N$32,6,FALSE)=0,"",VLOOKUP(VLOOKUP($N2858,IMPOSTAZIONI!$E$6:$I$13,5,FALSE),IMPOSTAZIONI!$B$25:$N$32,6,FALSE)))</f>
        <v/>
      </c>
      <c r="BU2858" s="20" t="str">
        <f>IF($N2858="","",IF(VLOOKUP(VLOOKUP($N2858,IMPOSTAZIONI!$E$6:$I$13,5,FALSE),IMPOSTAZIONI!$B$25:$N$32,9,FALSE)=0,"",VLOOKUP(VLOOKUP($N2858,IMPOSTAZIONI!$E$6:$I$13,5,FALSE),IMPOSTAZIONI!$B$25:$N$32,9,FALSE)))</f>
        <v/>
      </c>
      <c r="BV2858" s="20" t="str">
        <f>IF($N2858="","",IF(VLOOKUP(VLOOKUP($N2858,IMPOSTAZIONI!$E$6:$I$13,5,FALSE),IMPOSTAZIONI!$B$25:$N$32,12,FALSE)=0,"",VLOOKUP(VLOOKUP($N2858,IMPOSTAZIONI!$E$6:$I$13,5,FALSE),IMPOSTAZIONI!$B$25:$N$32,12,FALSE)))</f>
        <v/>
      </c>
      <c r="BW2858" s="221" t="str">
        <f t="shared" si="714"/>
        <v/>
      </c>
      <c r="BX2858" s="221" t="str">
        <f t="shared" si="715"/>
        <v/>
      </c>
      <c r="BY2858" s="221">
        <f t="shared" si="716"/>
        <v>0</v>
      </c>
      <c r="BZ2858" s="231">
        <f t="shared" si="717"/>
        <v>0</v>
      </c>
      <c r="CA2858" s="246">
        <f t="shared" si="718"/>
        <v>0</v>
      </c>
      <c r="CB2858" s="246">
        <f t="shared" si="719"/>
        <v>0</v>
      </c>
      <c r="CC2858" s="246" t="str">
        <f t="shared" si="720"/>
        <v/>
      </c>
      <c r="CD2858" s="246">
        <f t="shared" si="721"/>
        <v>5</v>
      </c>
      <c r="CE2858" s="246">
        <f t="shared" si="722"/>
        <v>0</v>
      </c>
      <c r="CF2858" s="276">
        <f t="shared" si="723"/>
        <v>0</v>
      </c>
      <c r="CG2858" s="277">
        <f t="shared" si="723"/>
        <v>0</v>
      </c>
      <c r="CH2858" s="277">
        <f t="shared" si="723"/>
        <v>0</v>
      </c>
      <c r="CI2858" s="278">
        <f t="shared" si="723"/>
        <v>0</v>
      </c>
      <c r="CJ2858" s="280">
        <f t="shared" si="724"/>
        <v>0</v>
      </c>
      <c r="CK2858" s="232">
        <f t="shared" si="725"/>
        <v>0</v>
      </c>
      <c r="CL2858" s="1"/>
    </row>
    <row r="2859" spans="1:90" ht="18" customHeight="1">
      <c r="A2859" s="1"/>
      <c r="B2859" s="1"/>
      <c r="C2859" s="314"/>
      <c r="D2859" s="287" t="str">
        <f t="shared" si="712"/>
        <v/>
      </c>
      <c r="E2859" s="449" t="str">
        <f t="shared" si="713"/>
        <v/>
      </c>
      <c r="F2859" s="450"/>
      <c r="G2859" s="451"/>
      <c r="H2859" s="452"/>
      <c r="I2859" s="453"/>
      <c r="J2859" s="453"/>
      <c r="K2859" s="453"/>
      <c r="L2859" s="453"/>
      <c r="M2859" s="454"/>
      <c r="N2859" s="455"/>
      <c r="O2859" s="456"/>
      <c r="P2859" s="456"/>
      <c r="Q2859" s="456"/>
      <c r="R2859" s="456"/>
      <c r="S2859" s="456"/>
      <c r="T2859" s="456"/>
      <c r="U2859" s="456"/>
      <c r="V2859" s="456"/>
      <c r="W2859" s="456"/>
      <c r="X2859" s="456"/>
      <c r="Y2859" s="456"/>
      <c r="Z2859" s="456"/>
      <c r="AA2859" s="456"/>
      <c r="AB2859" s="456"/>
      <c r="AC2859" s="456"/>
      <c r="AD2859" s="456"/>
      <c r="AE2859" s="457"/>
      <c r="AF2859" s="455"/>
      <c r="AG2859" s="456"/>
      <c r="AH2859" s="456"/>
      <c r="AI2859" s="456"/>
      <c r="AJ2859" s="456"/>
      <c r="AK2859" s="456"/>
      <c r="AL2859" s="456"/>
      <c r="AM2859" s="456"/>
      <c r="AN2859" s="457"/>
      <c r="AO2859" s="455"/>
      <c r="AP2859" s="456"/>
      <c r="AQ2859" s="456"/>
      <c r="AR2859" s="456"/>
      <c r="AS2859" s="456"/>
      <c r="AT2859" s="456"/>
      <c r="AU2859" s="456"/>
      <c r="AV2859" s="456"/>
      <c r="AW2859" s="456"/>
      <c r="AX2859" s="456"/>
      <c r="AY2859" s="456"/>
      <c r="AZ2859" s="456"/>
      <c r="BA2859" s="456"/>
      <c r="BB2859" s="456"/>
      <c r="BC2859" s="456"/>
      <c r="BD2859" s="456"/>
      <c r="BE2859" s="456"/>
      <c r="BF2859" s="456"/>
      <c r="BG2859" s="457"/>
      <c r="BH2859" s="458"/>
      <c r="BI2859" s="459"/>
      <c r="BJ2859" s="459"/>
      <c r="BK2859" s="459"/>
      <c r="BL2859" s="459"/>
      <c r="BM2859" s="460"/>
      <c r="BN2859" s="314"/>
      <c r="BO2859" s="314"/>
      <c r="BP2859" s="1"/>
      <c r="BQ2859" s="120">
        <f>IF($F$3="","",IF(N2859=$F$3,COUNTIF(BQ$23:BQ2858,"&gt;0")+1,0))</f>
        <v>0</v>
      </c>
      <c r="BR2859" s="1"/>
      <c r="BS2859" s="20" t="str">
        <f>IF($N2859="","",IF(VLOOKUP(VLOOKUP($N2859,IMPOSTAZIONI!$E$6:$I$13,5,FALSE),IMPOSTAZIONI!$B$25:$N$32,3,FALSE)=0,"",VLOOKUP(VLOOKUP($N2859,IMPOSTAZIONI!$E$6:$I$13,5,FALSE),IMPOSTAZIONI!$B$25:$N$32,3,FALSE)))</f>
        <v/>
      </c>
      <c r="BT2859" s="20" t="str">
        <f>IF($N2859="","",IF(VLOOKUP(VLOOKUP($N2859,IMPOSTAZIONI!$E$6:$I$13,5,FALSE),IMPOSTAZIONI!$B$25:$N$32,6,FALSE)=0,"",VLOOKUP(VLOOKUP($N2859,IMPOSTAZIONI!$E$6:$I$13,5,FALSE),IMPOSTAZIONI!$B$25:$N$32,6,FALSE)))</f>
        <v/>
      </c>
      <c r="BU2859" s="20" t="str">
        <f>IF($N2859="","",IF(VLOOKUP(VLOOKUP($N2859,IMPOSTAZIONI!$E$6:$I$13,5,FALSE),IMPOSTAZIONI!$B$25:$N$32,9,FALSE)=0,"",VLOOKUP(VLOOKUP($N2859,IMPOSTAZIONI!$E$6:$I$13,5,FALSE),IMPOSTAZIONI!$B$25:$N$32,9,FALSE)))</f>
        <v/>
      </c>
      <c r="BV2859" s="20" t="str">
        <f>IF($N2859="","",IF(VLOOKUP(VLOOKUP($N2859,IMPOSTAZIONI!$E$6:$I$13,5,FALSE),IMPOSTAZIONI!$B$25:$N$32,12,FALSE)=0,"",VLOOKUP(VLOOKUP($N2859,IMPOSTAZIONI!$E$6:$I$13,5,FALSE),IMPOSTAZIONI!$B$25:$N$32,12,FALSE)))</f>
        <v/>
      </c>
      <c r="BW2859" s="221" t="str">
        <f t="shared" si="714"/>
        <v/>
      </c>
      <c r="BX2859" s="221" t="str">
        <f t="shared" si="715"/>
        <v/>
      </c>
      <c r="BY2859" s="221">
        <f t="shared" si="716"/>
        <v>0</v>
      </c>
      <c r="BZ2859" s="231">
        <f t="shared" si="717"/>
        <v>0</v>
      </c>
      <c r="CA2859" s="246">
        <f t="shared" si="718"/>
        <v>0</v>
      </c>
      <c r="CB2859" s="246">
        <f t="shared" si="719"/>
        <v>0</v>
      </c>
      <c r="CC2859" s="246" t="str">
        <f t="shared" si="720"/>
        <v/>
      </c>
      <c r="CD2859" s="246">
        <f t="shared" si="721"/>
        <v>5</v>
      </c>
      <c r="CE2859" s="246">
        <f t="shared" si="722"/>
        <v>0</v>
      </c>
      <c r="CF2859" s="276">
        <f t="shared" si="723"/>
        <v>0</v>
      </c>
      <c r="CG2859" s="277">
        <f t="shared" si="723"/>
        <v>0</v>
      </c>
      <c r="CH2859" s="277">
        <f t="shared" si="723"/>
        <v>0</v>
      </c>
      <c r="CI2859" s="278">
        <f t="shared" si="723"/>
        <v>0</v>
      </c>
      <c r="CJ2859" s="280">
        <f t="shared" si="724"/>
        <v>0</v>
      </c>
      <c r="CK2859" s="232">
        <f t="shared" si="725"/>
        <v>0</v>
      </c>
      <c r="CL2859" s="1"/>
    </row>
    <row r="2860" spans="1:90" ht="18" customHeight="1">
      <c r="A2860" s="1"/>
      <c r="B2860" s="1"/>
      <c r="C2860" s="314"/>
      <c r="D2860" s="287" t="str">
        <f t="shared" si="712"/>
        <v/>
      </c>
      <c r="E2860" s="449" t="str">
        <f t="shared" si="713"/>
        <v/>
      </c>
      <c r="F2860" s="450"/>
      <c r="G2860" s="451"/>
      <c r="H2860" s="452"/>
      <c r="I2860" s="453"/>
      <c r="J2860" s="453"/>
      <c r="K2860" s="453"/>
      <c r="L2860" s="453"/>
      <c r="M2860" s="454"/>
      <c r="N2860" s="455"/>
      <c r="O2860" s="456"/>
      <c r="P2860" s="456"/>
      <c r="Q2860" s="456"/>
      <c r="R2860" s="456"/>
      <c r="S2860" s="456"/>
      <c r="T2860" s="456"/>
      <c r="U2860" s="456"/>
      <c r="V2860" s="456"/>
      <c r="W2860" s="456"/>
      <c r="X2860" s="456"/>
      <c r="Y2860" s="456"/>
      <c r="Z2860" s="456"/>
      <c r="AA2860" s="456"/>
      <c r="AB2860" s="456"/>
      <c r="AC2860" s="456"/>
      <c r="AD2860" s="456"/>
      <c r="AE2860" s="457"/>
      <c r="AF2860" s="455"/>
      <c r="AG2860" s="456"/>
      <c r="AH2860" s="456"/>
      <c r="AI2860" s="456"/>
      <c r="AJ2860" s="456"/>
      <c r="AK2860" s="456"/>
      <c r="AL2860" s="456"/>
      <c r="AM2860" s="456"/>
      <c r="AN2860" s="457"/>
      <c r="AO2860" s="455"/>
      <c r="AP2860" s="456"/>
      <c r="AQ2860" s="456"/>
      <c r="AR2860" s="456"/>
      <c r="AS2860" s="456"/>
      <c r="AT2860" s="456"/>
      <c r="AU2860" s="456"/>
      <c r="AV2860" s="456"/>
      <c r="AW2860" s="456"/>
      <c r="AX2860" s="456"/>
      <c r="AY2860" s="456"/>
      <c r="AZ2860" s="456"/>
      <c r="BA2860" s="456"/>
      <c r="BB2860" s="456"/>
      <c r="BC2860" s="456"/>
      <c r="BD2860" s="456"/>
      <c r="BE2860" s="456"/>
      <c r="BF2860" s="456"/>
      <c r="BG2860" s="457"/>
      <c r="BH2860" s="458"/>
      <c r="BI2860" s="459"/>
      <c r="BJ2860" s="459"/>
      <c r="BK2860" s="459"/>
      <c r="BL2860" s="459"/>
      <c r="BM2860" s="460"/>
      <c r="BN2860" s="314"/>
      <c r="BO2860" s="314"/>
      <c r="BP2860" s="1"/>
      <c r="BQ2860" s="120">
        <f>IF($F$3="","",IF(N2860=$F$3,COUNTIF(BQ$23:BQ2859,"&gt;0")+1,0))</f>
        <v>0</v>
      </c>
      <c r="BR2860" s="1"/>
      <c r="BS2860" s="20" t="str">
        <f>IF($N2860="","",IF(VLOOKUP(VLOOKUP($N2860,IMPOSTAZIONI!$E$6:$I$13,5,FALSE),IMPOSTAZIONI!$B$25:$N$32,3,FALSE)=0,"",VLOOKUP(VLOOKUP($N2860,IMPOSTAZIONI!$E$6:$I$13,5,FALSE),IMPOSTAZIONI!$B$25:$N$32,3,FALSE)))</f>
        <v/>
      </c>
      <c r="BT2860" s="20" t="str">
        <f>IF($N2860="","",IF(VLOOKUP(VLOOKUP($N2860,IMPOSTAZIONI!$E$6:$I$13,5,FALSE),IMPOSTAZIONI!$B$25:$N$32,6,FALSE)=0,"",VLOOKUP(VLOOKUP($N2860,IMPOSTAZIONI!$E$6:$I$13,5,FALSE),IMPOSTAZIONI!$B$25:$N$32,6,FALSE)))</f>
        <v/>
      </c>
      <c r="BU2860" s="20" t="str">
        <f>IF($N2860="","",IF(VLOOKUP(VLOOKUP($N2860,IMPOSTAZIONI!$E$6:$I$13,5,FALSE),IMPOSTAZIONI!$B$25:$N$32,9,FALSE)=0,"",VLOOKUP(VLOOKUP($N2860,IMPOSTAZIONI!$E$6:$I$13,5,FALSE),IMPOSTAZIONI!$B$25:$N$32,9,FALSE)))</f>
        <v/>
      </c>
      <c r="BV2860" s="20" t="str">
        <f>IF($N2860="","",IF(VLOOKUP(VLOOKUP($N2860,IMPOSTAZIONI!$E$6:$I$13,5,FALSE),IMPOSTAZIONI!$B$25:$N$32,12,FALSE)=0,"",VLOOKUP(VLOOKUP($N2860,IMPOSTAZIONI!$E$6:$I$13,5,FALSE),IMPOSTAZIONI!$B$25:$N$32,12,FALSE)))</f>
        <v/>
      </c>
      <c r="BW2860" s="221" t="str">
        <f t="shared" si="714"/>
        <v/>
      </c>
      <c r="BX2860" s="221" t="str">
        <f t="shared" si="715"/>
        <v/>
      </c>
      <c r="BY2860" s="221">
        <f t="shared" si="716"/>
        <v>0</v>
      </c>
      <c r="BZ2860" s="231">
        <f t="shared" si="717"/>
        <v>0</v>
      </c>
      <c r="CA2860" s="246">
        <f t="shared" si="718"/>
        <v>0</v>
      </c>
      <c r="CB2860" s="246">
        <f t="shared" si="719"/>
        <v>0</v>
      </c>
      <c r="CC2860" s="246" t="str">
        <f t="shared" si="720"/>
        <v/>
      </c>
      <c r="CD2860" s="246">
        <f t="shared" si="721"/>
        <v>5</v>
      </c>
      <c r="CE2860" s="246">
        <f t="shared" si="722"/>
        <v>0</v>
      </c>
      <c r="CF2860" s="276">
        <f t="shared" si="723"/>
        <v>0</v>
      </c>
      <c r="CG2860" s="277">
        <f t="shared" si="723"/>
        <v>0</v>
      </c>
      <c r="CH2860" s="277">
        <f t="shared" si="723"/>
        <v>0</v>
      </c>
      <c r="CI2860" s="278">
        <f t="shared" si="723"/>
        <v>0</v>
      </c>
      <c r="CJ2860" s="280">
        <f t="shared" si="724"/>
        <v>0</v>
      </c>
      <c r="CK2860" s="232">
        <f t="shared" si="725"/>
        <v>0</v>
      </c>
      <c r="CL2860" s="1"/>
    </row>
    <row r="2861" spans="1:90" ht="18" customHeight="1">
      <c r="A2861" s="1"/>
      <c r="B2861" s="1"/>
      <c r="C2861" s="314"/>
      <c r="D2861" s="287" t="str">
        <f t="shared" si="712"/>
        <v/>
      </c>
      <c r="E2861" s="449" t="str">
        <f t="shared" si="713"/>
        <v/>
      </c>
      <c r="F2861" s="450"/>
      <c r="G2861" s="451"/>
      <c r="H2861" s="452"/>
      <c r="I2861" s="453"/>
      <c r="J2861" s="453"/>
      <c r="K2861" s="453"/>
      <c r="L2861" s="453"/>
      <c r="M2861" s="454"/>
      <c r="N2861" s="455"/>
      <c r="O2861" s="456"/>
      <c r="P2861" s="456"/>
      <c r="Q2861" s="456"/>
      <c r="R2861" s="456"/>
      <c r="S2861" s="456"/>
      <c r="T2861" s="456"/>
      <c r="U2861" s="456"/>
      <c r="V2861" s="456"/>
      <c r="W2861" s="456"/>
      <c r="X2861" s="456"/>
      <c r="Y2861" s="456"/>
      <c r="Z2861" s="456"/>
      <c r="AA2861" s="456"/>
      <c r="AB2861" s="456"/>
      <c r="AC2861" s="456"/>
      <c r="AD2861" s="456"/>
      <c r="AE2861" s="457"/>
      <c r="AF2861" s="455"/>
      <c r="AG2861" s="456"/>
      <c r="AH2861" s="456"/>
      <c r="AI2861" s="456"/>
      <c r="AJ2861" s="456"/>
      <c r="AK2861" s="456"/>
      <c r="AL2861" s="456"/>
      <c r="AM2861" s="456"/>
      <c r="AN2861" s="457"/>
      <c r="AO2861" s="455"/>
      <c r="AP2861" s="456"/>
      <c r="AQ2861" s="456"/>
      <c r="AR2861" s="456"/>
      <c r="AS2861" s="456"/>
      <c r="AT2861" s="456"/>
      <c r="AU2861" s="456"/>
      <c r="AV2861" s="456"/>
      <c r="AW2861" s="456"/>
      <c r="AX2861" s="456"/>
      <c r="AY2861" s="456"/>
      <c r="AZ2861" s="456"/>
      <c r="BA2861" s="456"/>
      <c r="BB2861" s="456"/>
      <c r="BC2861" s="456"/>
      <c r="BD2861" s="456"/>
      <c r="BE2861" s="456"/>
      <c r="BF2861" s="456"/>
      <c r="BG2861" s="457"/>
      <c r="BH2861" s="458"/>
      <c r="BI2861" s="459"/>
      <c r="BJ2861" s="459"/>
      <c r="BK2861" s="459"/>
      <c r="BL2861" s="459"/>
      <c r="BM2861" s="460"/>
      <c r="BN2861" s="314"/>
      <c r="BO2861" s="314"/>
      <c r="BP2861" s="1"/>
      <c r="BQ2861" s="120">
        <f>IF($F$3="","",IF(N2861=$F$3,COUNTIF(BQ$23:BQ2860,"&gt;0")+1,0))</f>
        <v>0</v>
      </c>
      <c r="BR2861" s="1"/>
      <c r="BS2861" s="20" t="str">
        <f>IF($N2861="","",IF(VLOOKUP(VLOOKUP($N2861,IMPOSTAZIONI!$E$6:$I$13,5,FALSE),IMPOSTAZIONI!$B$25:$N$32,3,FALSE)=0,"",VLOOKUP(VLOOKUP($N2861,IMPOSTAZIONI!$E$6:$I$13,5,FALSE),IMPOSTAZIONI!$B$25:$N$32,3,FALSE)))</f>
        <v/>
      </c>
      <c r="BT2861" s="20" t="str">
        <f>IF($N2861="","",IF(VLOOKUP(VLOOKUP($N2861,IMPOSTAZIONI!$E$6:$I$13,5,FALSE),IMPOSTAZIONI!$B$25:$N$32,6,FALSE)=0,"",VLOOKUP(VLOOKUP($N2861,IMPOSTAZIONI!$E$6:$I$13,5,FALSE),IMPOSTAZIONI!$B$25:$N$32,6,FALSE)))</f>
        <v/>
      </c>
      <c r="BU2861" s="20" t="str">
        <f>IF($N2861="","",IF(VLOOKUP(VLOOKUP($N2861,IMPOSTAZIONI!$E$6:$I$13,5,FALSE),IMPOSTAZIONI!$B$25:$N$32,9,FALSE)=0,"",VLOOKUP(VLOOKUP($N2861,IMPOSTAZIONI!$E$6:$I$13,5,FALSE),IMPOSTAZIONI!$B$25:$N$32,9,FALSE)))</f>
        <v/>
      </c>
      <c r="BV2861" s="20" t="str">
        <f>IF($N2861="","",IF(VLOOKUP(VLOOKUP($N2861,IMPOSTAZIONI!$E$6:$I$13,5,FALSE),IMPOSTAZIONI!$B$25:$N$32,12,FALSE)=0,"",VLOOKUP(VLOOKUP($N2861,IMPOSTAZIONI!$E$6:$I$13,5,FALSE),IMPOSTAZIONI!$B$25:$N$32,12,FALSE)))</f>
        <v/>
      </c>
      <c r="BW2861" s="221" t="str">
        <f t="shared" si="714"/>
        <v/>
      </c>
      <c r="BX2861" s="221" t="str">
        <f t="shared" si="715"/>
        <v/>
      </c>
      <c r="BY2861" s="221">
        <f t="shared" si="716"/>
        <v>0</v>
      </c>
      <c r="BZ2861" s="231">
        <f t="shared" si="717"/>
        <v>0</v>
      </c>
      <c r="CA2861" s="246">
        <f t="shared" si="718"/>
        <v>0</v>
      </c>
      <c r="CB2861" s="246">
        <f t="shared" si="719"/>
        <v>0</v>
      </c>
      <c r="CC2861" s="246" t="str">
        <f t="shared" si="720"/>
        <v/>
      </c>
      <c r="CD2861" s="246">
        <f t="shared" si="721"/>
        <v>5</v>
      </c>
      <c r="CE2861" s="246">
        <f t="shared" si="722"/>
        <v>0</v>
      </c>
      <c r="CF2861" s="276">
        <f t="shared" si="723"/>
        <v>0</v>
      </c>
      <c r="CG2861" s="277">
        <f t="shared" si="723"/>
        <v>0</v>
      </c>
      <c r="CH2861" s="277">
        <f t="shared" si="723"/>
        <v>0</v>
      </c>
      <c r="CI2861" s="278">
        <f t="shared" si="723"/>
        <v>0</v>
      </c>
      <c r="CJ2861" s="280">
        <f t="shared" si="724"/>
        <v>0</v>
      </c>
      <c r="CK2861" s="232">
        <f t="shared" si="725"/>
        <v>0</v>
      </c>
      <c r="CL2861" s="1"/>
    </row>
    <row r="2862" spans="1:90" ht="18" customHeight="1">
      <c r="A2862" s="1"/>
      <c r="B2862" s="1"/>
      <c r="C2862" s="314"/>
      <c r="D2862" s="287" t="str">
        <f t="shared" si="712"/>
        <v/>
      </c>
      <c r="E2862" s="449" t="str">
        <f t="shared" si="713"/>
        <v/>
      </c>
      <c r="F2862" s="450"/>
      <c r="G2862" s="451"/>
      <c r="H2862" s="452"/>
      <c r="I2862" s="453"/>
      <c r="J2862" s="453"/>
      <c r="K2862" s="453"/>
      <c r="L2862" s="453"/>
      <c r="M2862" s="454"/>
      <c r="N2862" s="455"/>
      <c r="O2862" s="456"/>
      <c r="P2862" s="456"/>
      <c r="Q2862" s="456"/>
      <c r="R2862" s="456"/>
      <c r="S2862" s="456"/>
      <c r="T2862" s="456"/>
      <c r="U2862" s="456"/>
      <c r="V2862" s="456"/>
      <c r="W2862" s="456"/>
      <c r="X2862" s="456"/>
      <c r="Y2862" s="456"/>
      <c r="Z2862" s="456"/>
      <c r="AA2862" s="456"/>
      <c r="AB2862" s="456"/>
      <c r="AC2862" s="456"/>
      <c r="AD2862" s="456"/>
      <c r="AE2862" s="457"/>
      <c r="AF2862" s="455"/>
      <c r="AG2862" s="456"/>
      <c r="AH2862" s="456"/>
      <c r="AI2862" s="456"/>
      <c r="AJ2862" s="456"/>
      <c r="AK2862" s="456"/>
      <c r="AL2862" s="456"/>
      <c r="AM2862" s="456"/>
      <c r="AN2862" s="457"/>
      <c r="AO2862" s="455"/>
      <c r="AP2862" s="456"/>
      <c r="AQ2862" s="456"/>
      <c r="AR2862" s="456"/>
      <c r="AS2862" s="456"/>
      <c r="AT2862" s="456"/>
      <c r="AU2862" s="456"/>
      <c r="AV2862" s="456"/>
      <c r="AW2862" s="456"/>
      <c r="AX2862" s="456"/>
      <c r="AY2862" s="456"/>
      <c r="AZ2862" s="456"/>
      <c r="BA2862" s="456"/>
      <c r="BB2862" s="456"/>
      <c r="BC2862" s="456"/>
      <c r="BD2862" s="456"/>
      <c r="BE2862" s="456"/>
      <c r="BF2862" s="456"/>
      <c r="BG2862" s="457"/>
      <c r="BH2862" s="458"/>
      <c r="BI2862" s="459"/>
      <c r="BJ2862" s="459"/>
      <c r="BK2862" s="459"/>
      <c r="BL2862" s="459"/>
      <c r="BM2862" s="460"/>
      <c r="BN2862" s="314"/>
      <c r="BO2862" s="314"/>
      <c r="BP2862" s="1"/>
      <c r="BQ2862" s="120">
        <f>IF($F$3="","",IF(N2862=$F$3,COUNTIF(BQ$23:BQ2861,"&gt;0")+1,0))</f>
        <v>0</v>
      </c>
      <c r="BR2862" s="1"/>
      <c r="BS2862" s="20" t="str">
        <f>IF($N2862="","",IF(VLOOKUP(VLOOKUP($N2862,IMPOSTAZIONI!$E$6:$I$13,5,FALSE),IMPOSTAZIONI!$B$25:$N$32,3,FALSE)=0,"",VLOOKUP(VLOOKUP($N2862,IMPOSTAZIONI!$E$6:$I$13,5,FALSE),IMPOSTAZIONI!$B$25:$N$32,3,FALSE)))</f>
        <v/>
      </c>
      <c r="BT2862" s="20" t="str">
        <f>IF($N2862="","",IF(VLOOKUP(VLOOKUP($N2862,IMPOSTAZIONI!$E$6:$I$13,5,FALSE),IMPOSTAZIONI!$B$25:$N$32,6,FALSE)=0,"",VLOOKUP(VLOOKUP($N2862,IMPOSTAZIONI!$E$6:$I$13,5,FALSE),IMPOSTAZIONI!$B$25:$N$32,6,FALSE)))</f>
        <v/>
      </c>
      <c r="BU2862" s="20" t="str">
        <f>IF($N2862="","",IF(VLOOKUP(VLOOKUP($N2862,IMPOSTAZIONI!$E$6:$I$13,5,FALSE),IMPOSTAZIONI!$B$25:$N$32,9,FALSE)=0,"",VLOOKUP(VLOOKUP($N2862,IMPOSTAZIONI!$E$6:$I$13,5,FALSE),IMPOSTAZIONI!$B$25:$N$32,9,FALSE)))</f>
        <v/>
      </c>
      <c r="BV2862" s="20" t="str">
        <f>IF($N2862="","",IF(VLOOKUP(VLOOKUP($N2862,IMPOSTAZIONI!$E$6:$I$13,5,FALSE),IMPOSTAZIONI!$B$25:$N$32,12,FALSE)=0,"",VLOOKUP(VLOOKUP($N2862,IMPOSTAZIONI!$E$6:$I$13,5,FALSE),IMPOSTAZIONI!$B$25:$N$32,12,FALSE)))</f>
        <v/>
      </c>
      <c r="BW2862" s="221" t="str">
        <f t="shared" si="714"/>
        <v/>
      </c>
      <c r="BX2862" s="221" t="str">
        <f t="shared" si="715"/>
        <v/>
      </c>
      <c r="BY2862" s="221">
        <f t="shared" si="716"/>
        <v>0</v>
      </c>
      <c r="BZ2862" s="231">
        <f t="shared" si="717"/>
        <v>0</v>
      </c>
      <c r="CA2862" s="246">
        <f t="shared" si="718"/>
        <v>0</v>
      </c>
      <c r="CB2862" s="246">
        <f t="shared" si="719"/>
        <v>0</v>
      </c>
      <c r="CC2862" s="246" t="str">
        <f t="shared" si="720"/>
        <v/>
      </c>
      <c r="CD2862" s="246">
        <f t="shared" si="721"/>
        <v>5</v>
      </c>
      <c r="CE2862" s="246">
        <f t="shared" si="722"/>
        <v>0</v>
      </c>
      <c r="CF2862" s="276">
        <f t="shared" si="723"/>
        <v>0</v>
      </c>
      <c r="CG2862" s="277">
        <f t="shared" si="723"/>
        <v>0</v>
      </c>
      <c r="CH2862" s="277">
        <f t="shared" si="723"/>
        <v>0</v>
      </c>
      <c r="CI2862" s="278">
        <f t="shared" si="723"/>
        <v>0</v>
      </c>
      <c r="CJ2862" s="280">
        <f t="shared" si="724"/>
        <v>0</v>
      </c>
      <c r="CK2862" s="232">
        <f t="shared" si="725"/>
        <v>0</v>
      </c>
      <c r="CL2862" s="1"/>
    </row>
    <row r="2863" spans="1:90" ht="18" customHeight="1">
      <c r="A2863" s="1"/>
      <c r="B2863" s="1"/>
      <c r="C2863" s="314"/>
      <c r="D2863" s="287" t="str">
        <f t="shared" si="712"/>
        <v/>
      </c>
      <c r="E2863" s="449" t="str">
        <f t="shared" si="713"/>
        <v/>
      </c>
      <c r="F2863" s="450"/>
      <c r="G2863" s="451"/>
      <c r="H2863" s="452"/>
      <c r="I2863" s="453"/>
      <c r="J2863" s="453"/>
      <c r="K2863" s="453"/>
      <c r="L2863" s="453"/>
      <c r="M2863" s="454"/>
      <c r="N2863" s="455"/>
      <c r="O2863" s="456"/>
      <c r="P2863" s="456"/>
      <c r="Q2863" s="456"/>
      <c r="R2863" s="456"/>
      <c r="S2863" s="456"/>
      <c r="T2863" s="456"/>
      <c r="U2863" s="456"/>
      <c r="V2863" s="456"/>
      <c r="W2863" s="456"/>
      <c r="X2863" s="456"/>
      <c r="Y2863" s="456"/>
      <c r="Z2863" s="456"/>
      <c r="AA2863" s="456"/>
      <c r="AB2863" s="456"/>
      <c r="AC2863" s="456"/>
      <c r="AD2863" s="456"/>
      <c r="AE2863" s="457"/>
      <c r="AF2863" s="455"/>
      <c r="AG2863" s="456"/>
      <c r="AH2863" s="456"/>
      <c r="AI2863" s="456"/>
      <c r="AJ2863" s="456"/>
      <c r="AK2863" s="456"/>
      <c r="AL2863" s="456"/>
      <c r="AM2863" s="456"/>
      <c r="AN2863" s="457"/>
      <c r="AO2863" s="455"/>
      <c r="AP2863" s="456"/>
      <c r="AQ2863" s="456"/>
      <c r="AR2863" s="456"/>
      <c r="AS2863" s="456"/>
      <c r="AT2863" s="456"/>
      <c r="AU2863" s="456"/>
      <c r="AV2863" s="456"/>
      <c r="AW2863" s="456"/>
      <c r="AX2863" s="456"/>
      <c r="AY2863" s="456"/>
      <c r="AZ2863" s="456"/>
      <c r="BA2863" s="456"/>
      <c r="BB2863" s="456"/>
      <c r="BC2863" s="456"/>
      <c r="BD2863" s="456"/>
      <c r="BE2863" s="456"/>
      <c r="BF2863" s="456"/>
      <c r="BG2863" s="457"/>
      <c r="BH2863" s="458"/>
      <c r="BI2863" s="459"/>
      <c r="BJ2863" s="459"/>
      <c r="BK2863" s="459"/>
      <c r="BL2863" s="459"/>
      <c r="BM2863" s="460"/>
      <c r="BN2863" s="314"/>
      <c r="BO2863" s="314"/>
      <c r="BP2863" s="1"/>
      <c r="BQ2863" s="120">
        <f>IF($F$3="","",IF(N2863=$F$3,COUNTIF(BQ$23:BQ2862,"&gt;0")+1,0))</f>
        <v>0</v>
      </c>
      <c r="BR2863" s="1"/>
      <c r="BS2863" s="20" t="str">
        <f>IF($N2863="","",IF(VLOOKUP(VLOOKUP($N2863,IMPOSTAZIONI!$E$6:$I$13,5,FALSE),IMPOSTAZIONI!$B$25:$N$32,3,FALSE)=0,"",VLOOKUP(VLOOKUP($N2863,IMPOSTAZIONI!$E$6:$I$13,5,FALSE),IMPOSTAZIONI!$B$25:$N$32,3,FALSE)))</f>
        <v/>
      </c>
      <c r="BT2863" s="20" t="str">
        <f>IF($N2863="","",IF(VLOOKUP(VLOOKUP($N2863,IMPOSTAZIONI!$E$6:$I$13,5,FALSE),IMPOSTAZIONI!$B$25:$N$32,6,FALSE)=0,"",VLOOKUP(VLOOKUP($N2863,IMPOSTAZIONI!$E$6:$I$13,5,FALSE),IMPOSTAZIONI!$B$25:$N$32,6,FALSE)))</f>
        <v/>
      </c>
      <c r="BU2863" s="20" t="str">
        <f>IF($N2863="","",IF(VLOOKUP(VLOOKUP($N2863,IMPOSTAZIONI!$E$6:$I$13,5,FALSE),IMPOSTAZIONI!$B$25:$N$32,9,FALSE)=0,"",VLOOKUP(VLOOKUP($N2863,IMPOSTAZIONI!$E$6:$I$13,5,FALSE),IMPOSTAZIONI!$B$25:$N$32,9,FALSE)))</f>
        <v/>
      </c>
      <c r="BV2863" s="20" t="str">
        <f>IF($N2863="","",IF(VLOOKUP(VLOOKUP($N2863,IMPOSTAZIONI!$E$6:$I$13,5,FALSE),IMPOSTAZIONI!$B$25:$N$32,12,FALSE)=0,"",VLOOKUP(VLOOKUP($N2863,IMPOSTAZIONI!$E$6:$I$13,5,FALSE),IMPOSTAZIONI!$B$25:$N$32,12,FALSE)))</f>
        <v/>
      </c>
      <c r="BW2863" s="221" t="str">
        <f t="shared" si="714"/>
        <v/>
      </c>
      <c r="BX2863" s="221" t="str">
        <f t="shared" si="715"/>
        <v/>
      </c>
      <c r="BY2863" s="221">
        <f t="shared" si="716"/>
        <v>0</v>
      </c>
      <c r="BZ2863" s="231">
        <f t="shared" si="717"/>
        <v>0</v>
      </c>
      <c r="CA2863" s="246">
        <f t="shared" si="718"/>
        <v>0</v>
      </c>
      <c r="CB2863" s="246">
        <f t="shared" si="719"/>
        <v>0</v>
      </c>
      <c r="CC2863" s="246" t="str">
        <f t="shared" si="720"/>
        <v/>
      </c>
      <c r="CD2863" s="246">
        <f t="shared" si="721"/>
        <v>5</v>
      </c>
      <c r="CE2863" s="246">
        <f t="shared" si="722"/>
        <v>0</v>
      </c>
      <c r="CF2863" s="276">
        <f t="shared" si="723"/>
        <v>0</v>
      </c>
      <c r="CG2863" s="277">
        <f t="shared" si="723"/>
        <v>0</v>
      </c>
      <c r="CH2863" s="277">
        <f t="shared" si="723"/>
        <v>0</v>
      </c>
      <c r="CI2863" s="278">
        <f t="shared" si="723"/>
        <v>0</v>
      </c>
      <c r="CJ2863" s="280">
        <f t="shared" si="724"/>
        <v>0</v>
      </c>
      <c r="CK2863" s="232">
        <f t="shared" si="725"/>
        <v>0</v>
      </c>
      <c r="CL2863" s="1"/>
    </row>
    <row r="2864" spans="1:90" ht="18" customHeight="1">
      <c r="A2864" s="1"/>
      <c r="B2864" s="1"/>
      <c r="C2864" s="314"/>
      <c r="D2864" s="287" t="str">
        <f t="shared" si="712"/>
        <v/>
      </c>
      <c r="E2864" s="449" t="str">
        <f t="shared" si="713"/>
        <v/>
      </c>
      <c r="F2864" s="450"/>
      <c r="G2864" s="451"/>
      <c r="H2864" s="452"/>
      <c r="I2864" s="453"/>
      <c r="J2864" s="453"/>
      <c r="K2864" s="453"/>
      <c r="L2864" s="453"/>
      <c r="M2864" s="454"/>
      <c r="N2864" s="455"/>
      <c r="O2864" s="456"/>
      <c r="P2864" s="456"/>
      <c r="Q2864" s="456"/>
      <c r="R2864" s="456"/>
      <c r="S2864" s="456"/>
      <c r="T2864" s="456"/>
      <c r="U2864" s="456"/>
      <c r="V2864" s="456"/>
      <c r="W2864" s="456"/>
      <c r="X2864" s="456"/>
      <c r="Y2864" s="456"/>
      <c r="Z2864" s="456"/>
      <c r="AA2864" s="456"/>
      <c r="AB2864" s="456"/>
      <c r="AC2864" s="456"/>
      <c r="AD2864" s="456"/>
      <c r="AE2864" s="457"/>
      <c r="AF2864" s="455"/>
      <c r="AG2864" s="456"/>
      <c r="AH2864" s="456"/>
      <c r="AI2864" s="456"/>
      <c r="AJ2864" s="456"/>
      <c r="AK2864" s="456"/>
      <c r="AL2864" s="456"/>
      <c r="AM2864" s="456"/>
      <c r="AN2864" s="457"/>
      <c r="AO2864" s="455"/>
      <c r="AP2864" s="456"/>
      <c r="AQ2864" s="456"/>
      <c r="AR2864" s="456"/>
      <c r="AS2864" s="456"/>
      <c r="AT2864" s="456"/>
      <c r="AU2864" s="456"/>
      <c r="AV2864" s="456"/>
      <c r="AW2864" s="456"/>
      <c r="AX2864" s="456"/>
      <c r="AY2864" s="456"/>
      <c r="AZ2864" s="456"/>
      <c r="BA2864" s="456"/>
      <c r="BB2864" s="456"/>
      <c r="BC2864" s="456"/>
      <c r="BD2864" s="456"/>
      <c r="BE2864" s="456"/>
      <c r="BF2864" s="456"/>
      <c r="BG2864" s="457"/>
      <c r="BH2864" s="458"/>
      <c r="BI2864" s="459"/>
      <c r="BJ2864" s="459"/>
      <c r="BK2864" s="459"/>
      <c r="BL2864" s="459"/>
      <c r="BM2864" s="460"/>
      <c r="BN2864" s="314"/>
      <c r="BO2864" s="314"/>
      <c r="BP2864" s="1"/>
      <c r="BQ2864" s="120">
        <f>IF($F$3="","",IF(N2864=$F$3,COUNTIF(BQ$23:BQ2863,"&gt;0")+1,0))</f>
        <v>0</v>
      </c>
      <c r="BR2864" s="1"/>
      <c r="BS2864" s="20" t="str">
        <f>IF($N2864="","",IF(VLOOKUP(VLOOKUP($N2864,IMPOSTAZIONI!$E$6:$I$13,5,FALSE),IMPOSTAZIONI!$B$25:$N$32,3,FALSE)=0,"",VLOOKUP(VLOOKUP($N2864,IMPOSTAZIONI!$E$6:$I$13,5,FALSE),IMPOSTAZIONI!$B$25:$N$32,3,FALSE)))</f>
        <v/>
      </c>
      <c r="BT2864" s="20" t="str">
        <f>IF($N2864="","",IF(VLOOKUP(VLOOKUP($N2864,IMPOSTAZIONI!$E$6:$I$13,5,FALSE),IMPOSTAZIONI!$B$25:$N$32,6,FALSE)=0,"",VLOOKUP(VLOOKUP($N2864,IMPOSTAZIONI!$E$6:$I$13,5,FALSE),IMPOSTAZIONI!$B$25:$N$32,6,FALSE)))</f>
        <v/>
      </c>
      <c r="BU2864" s="20" t="str">
        <f>IF($N2864="","",IF(VLOOKUP(VLOOKUP($N2864,IMPOSTAZIONI!$E$6:$I$13,5,FALSE),IMPOSTAZIONI!$B$25:$N$32,9,FALSE)=0,"",VLOOKUP(VLOOKUP($N2864,IMPOSTAZIONI!$E$6:$I$13,5,FALSE),IMPOSTAZIONI!$B$25:$N$32,9,FALSE)))</f>
        <v/>
      </c>
      <c r="BV2864" s="20" t="str">
        <f>IF($N2864="","",IF(VLOOKUP(VLOOKUP($N2864,IMPOSTAZIONI!$E$6:$I$13,5,FALSE),IMPOSTAZIONI!$B$25:$N$32,12,FALSE)=0,"",VLOOKUP(VLOOKUP($N2864,IMPOSTAZIONI!$E$6:$I$13,5,FALSE),IMPOSTAZIONI!$B$25:$N$32,12,FALSE)))</f>
        <v/>
      </c>
      <c r="BW2864" s="221" t="str">
        <f t="shared" si="714"/>
        <v/>
      </c>
      <c r="BX2864" s="221" t="str">
        <f t="shared" si="715"/>
        <v/>
      </c>
      <c r="BY2864" s="221">
        <f t="shared" si="716"/>
        <v>0</v>
      </c>
      <c r="BZ2864" s="231">
        <f t="shared" si="717"/>
        <v>0</v>
      </c>
      <c r="CA2864" s="246">
        <f t="shared" si="718"/>
        <v>0</v>
      </c>
      <c r="CB2864" s="246">
        <f t="shared" si="719"/>
        <v>0</v>
      </c>
      <c r="CC2864" s="246" t="str">
        <f t="shared" si="720"/>
        <v/>
      </c>
      <c r="CD2864" s="246">
        <f t="shared" si="721"/>
        <v>5</v>
      </c>
      <c r="CE2864" s="246">
        <f t="shared" si="722"/>
        <v>0</v>
      </c>
      <c r="CF2864" s="276">
        <f t="shared" si="723"/>
        <v>0</v>
      </c>
      <c r="CG2864" s="277">
        <f t="shared" si="723"/>
        <v>0</v>
      </c>
      <c r="CH2864" s="277">
        <f t="shared" si="723"/>
        <v>0</v>
      </c>
      <c r="CI2864" s="278">
        <f t="shared" si="723"/>
        <v>0</v>
      </c>
      <c r="CJ2864" s="280">
        <f t="shared" si="724"/>
        <v>0</v>
      </c>
      <c r="CK2864" s="232">
        <f t="shared" si="725"/>
        <v>0</v>
      </c>
      <c r="CL2864" s="1"/>
    </row>
    <row r="2865" spans="1:90" ht="18" customHeight="1">
      <c r="A2865" s="1"/>
      <c r="B2865" s="1"/>
      <c r="C2865" s="314"/>
      <c r="D2865" s="287" t="str">
        <f t="shared" ref="D2865:D2928" si="726">IF(BY2865=1,"Errore",IF(BY2865=2,"+ EVN nel gg.",""))</f>
        <v/>
      </c>
      <c r="E2865" s="449" t="str">
        <f t="shared" si="713"/>
        <v/>
      </c>
      <c r="F2865" s="450"/>
      <c r="G2865" s="451"/>
      <c r="H2865" s="452"/>
      <c r="I2865" s="453"/>
      <c r="J2865" s="453"/>
      <c r="K2865" s="453"/>
      <c r="L2865" s="453"/>
      <c r="M2865" s="454"/>
      <c r="N2865" s="455"/>
      <c r="O2865" s="456"/>
      <c r="P2865" s="456"/>
      <c r="Q2865" s="456"/>
      <c r="R2865" s="456"/>
      <c r="S2865" s="456"/>
      <c r="T2865" s="456"/>
      <c r="U2865" s="456"/>
      <c r="V2865" s="456"/>
      <c r="W2865" s="456"/>
      <c r="X2865" s="456"/>
      <c r="Y2865" s="456"/>
      <c r="Z2865" s="456"/>
      <c r="AA2865" s="456"/>
      <c r="AB2865" s="456"/>
      <c r="AC2865" s="456"/>
      <c r="AD2865" s="456"/>
      <c r="AE2865" s="457"/>
      <c r="AF2865" s="455"/>
      <c r="AG2865" s="456"/>
      <c r="AH2865" s="456"/>
      <c r="AI2865" s="456"/>
      <c r="AJ2865" s="456"/>
      <c r="AK2865" s="456"/>
      <c r="AL2865" s="456"/>
      <c r="AM2865" s="456"/>
      <c r="AN2865" s="457"/>
      <c r="AO2865" s="455"/>
      <c r="AP2865" s="456"/>
      <c r="AQ2865" s="456"/>
      <c r="AR2865" s="456"/>
      <c r="AS2865" s="456"/>
      <c r="AT2865" s="456"/>
      <c r="AU2865" s="456"/>
      <c r="AV2865" s="456"/>
      <c r="AW2865" s="456"/>
      <c r="AX2865" s="456"/>
      <c r="AY2865" s="456"/>
      <c r="AZ2865" s="456"/>
      <c r="BA2865" s="456"/>
      <c r="BB2865" s="456"/>
      <c r="BC2865" s="456"/>
      <c r="BD2865" s="456"/>
      <c r="BE2865" s="456"/>
      <c r="BF2865" s="456"/>
      <c r="BG2865" s="457"/>
      <c r="BH2865" s="458"/>
      <c r="BI2865" s="459"/>
      <c r="BJ2865" s="459"/>
      <c r="BK2865" s="459"/>
      <c r="BL2865" s="459"/>
      <c r="BM2865" s="460"/>
      <c r="BN2865" s="314"/>
      <c r="BO2865" s="314"/>
      <c r="BP2865" s="1"/>
      <c r="BQ2865" s="120">
        <f>IF($F$3="","",IF(N2865=$F$3,COUNTIF(BQ$23:BQ2864,"&gt;0")+1,0))</f>
        <v>0</v>
      </c>
      <c r="BR2865" s="1"/>
      <c r="BS2865" s="20" t="str">
        <f>IF($N2865="","",IF(VLOOKUP(VLOOKUP($N2865,IMPOSTAZIONI!$E$6:$I$13,5,FALSE),IMPOSTAZIONI!$B$25:$N$32,3,FALSE)=0,"",VLOOKUP(VLOOKUP($N2865,IMPOSTAZIONI!$E$6:$I$13,5,FALSE),IMPOSTAZIONI!$B$25:$N$32,3,FALSE)))</f>
        <v/>
      </c>
      <c r="BT2865" s="20" t="str">
        <f>IF($N2865="","",IF(VLOOKUP(VLOOKUP($N2865,IMPOSTAZIONI!$E$6:$I$13,5,FALSE),IMPOSTAZIONI!$B$25:$N$32,6,FALSE)=0,"",VLOOKUP(VLOOKUP($N2865,IMPOSTAZIONI!$E$6:$I$13,5,FALSE),IMPOSTAZIONI!$B$25:$N$32,6,FALSE)))</f>
        <v/>
      </c>
      <c r="BU2865" s="20" t="str">
        <f>IF($N2865="","",IF(VLOOKUP(VLOOKUP($N2865,IMPOSTAZIONI!$E$6:$I$13,5,FALSE),IMPOSTAZIONI!$B$25:$N$32,9,FALSE)=0,"",VLOOKUP(VLOOKUP($N2865,IMPOSTAZIONI!$E$6:$I$13,5,FALSE),IMPOSTAZIONI!$B$25:$N$32,9,FALSE)))</f>
        <v/>
      </c>
      <c r="BV2865" s="20" t="str">
        <f>IF($N2865="","",IF(VLOOKUP(VLOOKUP($N2865,IMPOSTAZIONI!$E$6:$I$13,5,FALSE),IMPOSTAZIONI!$B$25:$N$32,12,FALSE)=0,"",VLOOKUP(VLOOKUP($N2865,IMPOSTAZIONI!$E$6:$I$13,5,FALSE),IMPOSTAZIONI!$B$25:$N$32,12,FALSE)))</f>
        <v/>
      </c>
      <c r="BW2865" s="221" t="str">
        <f t="shared" si="714"/>
        <v/>
      </c>
      <c r="BX2865" s="221" t="str">
        <f t="shared" si="715"/>
        <v/>
      </c>
      <c r="BY2865" s="221">
        <f t="shared" si="716"/>
        <v>0</v>
      </c>
      <c r="BZ2865" s="231">
        <f t="shared" si="717"/>
        <v>0</v>
      </c>
      <c r="CA2865" s="246">
        <f t="shared" si="718"/>
        <v>0</v>
      </c>
      <c r="CB2865" s="246">
        <f t="shared" si="719"/>
        <v>0</v>
      </c>
      <c r="CC2865" s="246" t="str">
        <f t="shared" si="720"/>
        <v/>
      </c>
      <c r="CD2865" s="246">
        <f t="shared" si="721"/>
        <v>5</v>
      </c>
      <c r="CE2865" s="246">
        <f t="shared" si="722"/>
        <v>0</v>
      </c>
      <c r="CF2865" s="276">
        <f t="shared" si="723"/>
        <v>0</v>
      </c>
      <c r="CG2865" s="277">
        <f t="shared" si="723"/>
        <v>0</v>
      </c>
      <c r="CH2865" s="277">
        <f t="shared" si="723"/>
        <v>0</v>
      </c>
      <c r="CI2865" s="278">
        <f t="shared" si="723"/>
        <v>0</v>
      </c>
      <c r="CJ2865" s="280">
        <f t="shared" si="724"/>
        <v>0</v>
      </c>
      <c r="CK2865" s="232">
        <f t="shared" si="725"/>
        <v>0</v>
      </c>
      <c r="CL2865" s="1"/>
    </row>
    <row r="2866" spans="1:90" ht="18" customHeight="1">
      <c r="A2866" s="1"/>
      <c r="B2866" s="1"/>
      <c r="C2866" s="314"/>
      <c r="D2866" s="287" t="str">
        <f t="shared" si="726"/>
        <v/>
      </c>
      <c r="E2866" s="449" t="str">
        <f t="shared" si="713"/>
        <v/>
      </c>
      <c r="F2866" s="450"/>
      <c r="G2866" s="451"/>
      <c r="H2866" s="452"/>
      <c r="I2866" s="453"/>
      <c r="J2866" s="453"/>
      <c r="K2866" s="453"/>
      <c r="L2866" s="453"/>
      <c r="M2866" s="454"/>
      <c r="N2866" s="455"/>
      <c r="O2866" s="456"/>
      <c r="P2866" s="456"/>
      <c r="Q2866" s="456"/>
      <c r="R2866" s="456"/>
      <c r="S2866" s="456"/>
      <c r="T2866" s="456"/>
      <c r="U2866" s="456"/>
      <c r="V2866" s="456"/>
      <c r="W2866" s="456"/>
      <c r="X2866" s="456"/>
      <c r="Y2866" s="456"/>
      <c r="Z2866" s="456"/>
      <c r="AA2866" s="456"/>
      <c r="AB2866" s="456"/>
      <c r="AC2866" s="456"/>
      <c r="AD2866" s="456"/>
      <c r="AE2866" s="457"/>
      <c r="AF2866" s="455"/>
      <c r="AG2866" s="456"/>
      <c r="AH2866" s="456"/>
      <c r="AI2866" s="456"/>
      <c r="AJ2866" s="456"/>
      <c r="AK2866" s="456"/>
      <c r="AL2866" s="456"/>
      <c r="AM2866" s="456"/>
      <c r="AN2866" s="457"/>
      <c r="AO2866" s="455"/>
      <c r="AP2866" s="456"/>
      <c r="AQ2866" s="456"/>
      <c r="AR2866" s="456"/>
      <c r="AS2866" s="456"/>
      <c r="AT2866" s="456"/>
      <c r="AU2866" s="456"/>
      <c r="AV2866" s="456"/>
      <c r="AW2866" s="456"/>
      <c r="AX2866" s="456"/>
      <c r="AY2866" s="456"/>
      <c r="AZ2866" s="456"/>
      <c r="BA2866" s="456"/>
      <c r="BB2866" s="456"/>
      <c r="BC2866" s="456"/>
      <c r="BD2866" s="456"/>
      <c r="BE2866" s="456"/>
      <c r="BF2866" s="456"/>
      <c r="BG2866" s="457"/>
      <c r="BH2866" s="458"/>
      <c r="BI2866" s="459"/>
      <c r="BJ2866" s="459"/>
      <c r="BK2866" s="459"/>
      <c r="BL2866" s="459"/>
      <c r="BM2866" s="460"/>
      <c r="BN2866" s="314"/>
      <c r="BO2866" s="314"/>
      <c r="BP2866" s="1"/>
      <c r="BQ2866" s="120">
        <f>IF($F$3="","",IF(N2866=$F$3,COUNTIF(BQ$23:BQ2865,"&gt;0")+1,0))</f>
        <v>0</v>
      </c>
      <c r="BR2866" s="1"/>
      <c r="BS2866" s="20" t="str">
        <f>IF($N2866="","",IF(VLOOKUP(VLOOKUP($N2866,IMPOSTAZIONI!$E$6:$I$13,5,FALSE),IMPOSTAZIONI!$B$25:$N$32,3,FALSE)=0,"",VLOOKUP(VLOOKUP($N2866,IMPOSTAZIONI!$E$6:$I$13,5,FALSE),IMPOSTAZIONI!$B$25:$N$32,3,FALSE)))</f>
        <v/>
      </c>
      <c r="BT2866" s="20" t="str">
        <f>IF($N2866="","",IF(VLOOKUP(VLOOKUP($N2866,IMPOSTAZIONI!$E$6:$I$13,5,FALSE),IMPOSTAZIONI!$B$25:$N$32,6,FALSE)=0,"",VLOOKUP(VLOOKUP($N2866,IMPOSTAZIONI!$E$6:$I$13,5,FALSE),IMPOSTAZIONI!$B$25:$N$32,6,FALSE)))</f>
        <v/>
      </c>
      <c r="BU2866" s="20" t="str">
        <f>IF($N2866="","",IF(VLOOKUP(VLOOKUP($N2866,IMPOSTAZIONI!$E$6:$I$13,5,FALSE),IMPOSTAZIONI!$B$25:$N$32,9,FALSE)=0,"",VLOOKUP(VLOOKUP($N2866,IMPOSTAZIONI!$E$6:$I$13,5,FALSE),IMPOSTAZIONI!$B$25:$N$32,9,FALSE)))</f>
        <v/>
      </c>
      <c r="BV2866" s="20" t="str">
        <f>IF($N2866="","",IF(VLOOKUP(VLOOKUP($N2866,IMPOSTAZIONI!$E$6:$I$13,5,FALSE),IMPOSTAZIONI!$B$25:$N$32,12,FALSE)=0,"",VLOOKUP(VLOOKUP($N2866,IMPOSTAZIONI!$E$6:$I$13,5,FALSE),IMPOSTAZIONI!$B$25:$N$32,12,FALSE)))</f>
        <v/>
      </c>
      <c r="BW2866" s="221" t="str">
        <f t="shared" si="714"/>
        <v/>
      </c>
      <c r="BX2866" s="221" t="str">
        <f t="shared" si="715"/>
        <v/>
      </c>
      <c r="BY2866" s="221">
        <f t="shared" si="716"/>
        <v>0</v>
      </c>
      <c r="BZ2866" s="231">
        <f t="shared" si="717"/>
        <v>0</v>
      </c>
      <c r="CA2866" s="246">
        <f t="shared" si="718"/>
        <v>0</v>
      </c>
      <c r="CB2866" s="246">
        <f t="shared" si="719"/>
        <v>0</v>
      </c>
      <c r="CC2866" s="246" t="str">
        <f t="shared" si="720"/>
        <v/>
      </c>
      <c r="CD2866" s="246">
        <f t="shared" si="721"/>
        <v>5</v>
      </c>
      <c r="CE2866" s="246">
        <f t="shared" si="722"/>
        <v>0</v>
      </c>
      <c r="CF2866" s="276">
        <f t="shared" si="723"/>
        <v>0</v>
      </c>
      <c r="CG2866" s="277">
        <f t="shared" si="723"/>
        <v>0</v>
      </c>
      <c r="CH2866" s="277">
        <f t="shared" si="723"/>
        <v>0</v>
      </c>
      <c r="CI2866" s="278">
        <f t="shared" si="723"/>
        <v>0</v>
      </c>
      <c r="CJ2866" s="280">
        <f t="shared" si="724"/>
        <v>0</v>
      </c>
      <c r="CK2866" s="232">
        <f t="shared" si="725"/>
        <v>0</v>
      </c>
      <c r="CL2866" s="1"/>
    </row>
    <row r="2867" spans="1:90" ht="18" customHeight="1">
      <c r="A2867" s="1"/>
      <c r="B2867" s="1"/>
      <c r="C2867" s="314"/>
      <c r="D2867" s="287" t="str">
        <f t="shared" si="726"/>
        <v/>
      </c>
      <c r="E2867" s="449" t="str">
        <f t="shared" si="713"/>
        <v/>
      </c>
      <c r="F2867" s="450"/>
      <c r="G2867" s="451"/>
      <c r="H2867" s="452"/>
      <c r="I2867" s="453"/>
      <c r="J2867" s="453"/>
      <c r="K2867" s="453"/>
      <c r="L2867" s="453"/>
      <c r="M2867" s="454"/>
      <c r="N2867" s="455"/>
      <c r="O2867" s="456"/>
      <c r="P2867" s="456"/>
      <c r="Q2867" s="456"/>
      <c r="R2867" s="456"/>
      <c r="S2867" s="456"/>
      <c r="T2867" s="456"/>
      <c r="U2867" s="456"/>
      <c r="V2867" s="456"/>
      <c r="W2867" s="456"/>
      <c r="X2867" s="456"/>
      <c r="Y2867" s="456"/>
      <c r="Z2867" s="456"/>
      <c r="AA2867" s="456"/>
      <c r="AB2867" s="456"/>
      <c r="AC2867" s="456"/>
      <c r="AD2867" s="456"/>
      <c r="AE2867" s="457"/>
      <c r="AF2867" s="455"/>
      <c r="AG2867" s="456"/>
      <c r="AH2867" s="456"/>
      <c r="AI2867" s="456"/>
      <c r="AJ2867" s="456"/>
      <c r="AK2867" s="456"/>
      <c r="AL2867" s="456"/>
      <c r="AM2867" s="456"/>
      <c r="AN2867" s="457"/>
      <c r="AO2867" s="455"/>
      <c r="AP2867" s="456"/>
      <c r="AQ2867" s="456"/>
      <c r="AR2867" s="456"/>
      <c r="AS2867" s="456"/>
      <c r="AT2867" s="456"/>
      <c r="AU2867" s="456"/>
      <c r="AV2867" s="456"/>
      <c r="AW2867" s="456"/>
      <c r="AX2867" s="456"/>
      <c r="AY2867" s="456"/>
      <c r="AZ2867" s="456"/>
      <c r="BA2867" s="456"/>
      <c r="BB2867" s="456"/>
      <c r="BC2867" s="456"/>
      <c r="BD2867" s="456"/>
      <c r="BE2867" s="456"/>
      <c r="BF2867" s="456"/>
      <c r="BG2867" s="457"/>
      <c r="BH2867" s="458"/>
      <c r="BI2867" s="459"/>
      <c r="BJ2867" s="459"/>
      <c r="BK2867" s="459"/>
      <c r="BL2867" s="459"/>
      <c r="BM2867" s="460"/>
      <c r="BN2867" s="314"/>
      <c r="BO2867" s="314"/>
      <c r="BP2867" s="1"/>
      <c r="BQ2867" s="120">
        <f>IF($F$3="","",IF(N2867=$F$3,COUNTIF(BQ$23:BQ2866,"&gt;0")+1,0))</f>
        <v>0</v>
      </c>
      <c r="BR2867" s="1"/>
      <c r="BS2867" s="20" t="str">
        <f>IF($N2867="","",IF(VLOOKUP(VLOOKUP($N2867,IMPOSTAZIONI!$E$6:$I$13,5,FALSE),IMPOSTAZIONI!$B$25:$N$32,3,FALSE)=0,"",VLOOKUP(VLOOKUP($N2867,IMPOSTAZIONI!$E$6:$I$13,5,FALSE),IMPOSTAZIONI!$B$25:$N$32,3,FALSE)))</f>
        <v/>
      </c>
      <c r="BT2867" s="20" t="str">
        <f>IF($N2867="","",IF(VLOOKUP(VLOOKUP($N2867,IMPOSTAZIONI!$E$6:$I$13,5,FALSE),IMPOSTAZIONI!$B$25:$N$32,6,FALSE)=0,"",VLOOKUP(VLOOKUP($N2867,IMPOSTAZIONI!$E$6:$I$13,5,FALSE),IMPOSTAZIONI!$B$25:$N$32,6,FALSE)))</f>
        <v/>
      </c>
      <c r="BU2867" s="20" t="str">
        <f>IF($N2867="","",IF(VLOOKUP(VLOOKUP($N2867,IMPOSTAZIONI!$E$6:$I$13,5,FALSE),IMPOSTAZIONI!$B$25:$N$32,9,FALSE)=0,"",VLOOKUP(VLOOKUP($N2867,IMPOSTAZIONI!$E$6:$I$13,5,FALSE),IMPOSTAZIONI!$B$25:$N$32,9,FALSE)))</f>
        <v/>
      </c>
      <c r="BV2867" s="20" t="str">
        <f>IF($N2867="","",IF(VLOOKUP(VLOOKUP($N2867,IMPOSTAZIONI!$E$6:$I$13,5,FALSE),IMPOSTAZIONI!$B$25:$N$32,12,FALSE)=0,"",VLOOKUP(VLOOKUP($N2867,IMPOSTAZIONI!$E$6:$I$13,5,FALSE),IMPOSTAZIONI!$B$25:$N$32,12,FALSE)))</f>
        <v/>
      </c>
      <c r="BW2867" s="221" t="str">
        <f t="shared" si="714"/>
        <v/>
      </c>
      <c r="BX2867" s="221" t="str">
        <f t="shared" si="715"/>
        <v/>
      </c>
      <c r="BY2867" s="221">
        <f t="shared" si="716"/>
        <v>0</v>
      </c>
      <c r="BZ2867" s="231">
        <f t="shared" si="717"/>
        <v>0</v>
      </c>
      <c r="CA2867" s="246">
        <f t="shared" si="718"/>
        <v>0</v>
      </c>
      <c r="CB2867" s="246">
        <f t="shared" si="719"/>
        <v>0</v>
      </c>
      <c r="CC2867" s="246" t="str">
        <f t="shared" si="720"/>
        <v/>
      </c>
      <c r="CD2867" s="246">
        <f t="shared" si="721"/>
        <v>5</v>
      </c>
      <c r="CE2867" s="246">
        <f t="shared" si="722"/>
        <v>0</v>
      </c>
      <c r="CF2867" s="276">
        <f t="shared" si="723"/>
        <v>0</v>
      </c>
      <c r="CG2867" s="277">
        <f t="shared" si="723"/>
        <v>0</v>
      </c>
      <c r="CH2867" s="277">
        <f t="shared" si="723"/>
        <v>0</v>
      </c>
      <c r="CI2867" s="278">
        <f t="shared" si="723"/>
        <v>0</v>
      </c>
      <c r="CJ2867" s="280">
        <f t="shared" si="724"/>
        <v>0</v>
      </c>
      <c r="CK2867" s="232">
        <f t="shared" si="725"/>
        <v>0</v>
      </c>
      <c r="CL2867" s="1"/>
    </row>
    <row r="2868" spans="1:90" ht="18" customHeight="1">
      <c r="A2868" s="1"/>
      <c r="B2868" s="1"/>
      <c r="C2868" s="314"/>
      <c r="D2868" s="287" t="str">
        <f t="shared" si="726"/>
        <v/>
      </c>
      <c r="E2868" s="449" t="str">
        <f t="shared" si="713"/>
        <v/>
      </c>
      <c r="F2868" s="450"/>
      <c r="G2868" s="451"/>
      <c r="H2868" s="452"/>
      <c r="I2868" s="453"/>
      <c r="J2868" s="453"/>
      <c r="K2868" s="453"/>
      <c r="L2868" s="453"/>
      <c r="M2868" s="454"/>
      <c r="N2868" s="455"/>
      <c r="O2868" s="456"/>
      <c r="P2868" s="456"/>
      <c r="Q2868" s="456"/>
      <c r="R2868" s="456"/>
      <c r="S2868" s="456"/>
      <c r="T2868" s="456"/>
      <c r="U2868" s="456"/>
      <c r="V2868" s="456"/>
      <c r="W2868" s="456"/>
      <c r="X2868" s="456"/>
      <c r="Y2868" s="456"/>
      <c r="Z2868" s="456"/>
      <c r="AA2868" s="456"/>
      <c r="AB2868" s="456"/>
      <c r="AC2868" s="456"/>
      <c r="AD2868" s="456"/>
      <c r="AE2868" s="457"/>
      <c r="AF2868" s="455"/>
      <c r="AG2868" s="456"/>
      <c r="AH2868" s="456"/>
      <c r="AI2868" s="456"/>
      <c r="AJ2868" s="456"/>
      <c r="AK2868" s="456"/>
      <c r="AL2868" s="456"/>
      <c r="AM2868" s="456"/>
      <c r="AN2868" s="457"/>
      <c r="AO2868" s="455"/>
      <c r="AP2868" s="456"/>
      <c r="AQ2868" s="456"/>
      <c r="AR2868" s="456"/>
      <c r="AS2868" s="456"/>
      <c r="AT2868" s="456"/>
      <c r="AU2868" s="456"/>
      <c r="AV2868" s="456"/>
      <c r="AW2868" s="456"/>
      <c r="AX2868" s="456"/>
      <c r="AY2868" s="456"/>
      <c r="AZ2868" s="456"/>
      <c r="BA2868" s="456"/>
      <c r="BB2868" s="456"/>
      <c r="BC2868" s="456"/>
      <c r="BD2868" s="456"/>
      <c r="BE2868" s="456"/>
      <c r="BF2868" s="456"/>
      <c r="BG2868" s="457"/>
      <c r="BH2868" s="458"/>
      <c r="BI2868" s="459"/>
      <c r="BJ2868" s="459"/>
      <c r="BK2868" s="459"/>
      <c r="BL2868" s="459"/>
      <c r="BM2868" s="460"/>
      <c r="BN2868" s="314"/>
      <c r="BO2868" s="314"/>
      <c r="BP2868" s="1"/>
      <c r="BQ2868" s="120">
        <f>IF($F$3="","",IF(N2868=$F$3,COUNTIF(BQ$23:BQ2867,"&gt;0")+1,0))</f>
        <v>0</v>
      </c>
      <c r="BR2868" s="1"/>
      <c r="BS2868" s="20" t="str">
        <f>IF($N2868="","",IF(VLOOKUP(VLOOKUP($N2868,IMPOSTAZIONI!$E$6:$I$13,5,FALSE),IMPOSTAZIONI!$B$25:$N$32,3,FALSE)=0,"",VLOOKUP(VLOOKUP($N2868,IMPOSTAZIONI!$E$6:$I$13,5,FALSE),IMPOSTAZIONI!$B$25:$N$32,3,FALSE)))</f>
        <v/>
      </c>
      <c r="BT2868" s="20" t="str">
        <f>IF($N2868="","",IF(VLOOKUP(VLOOKUP($N2868,IMPOSTAZIONI!$E$6:$I$13,5,FALSE),IMPOSTAZIONI!$B$25:$N$32,6,FALSE)=0,"",VLOOKUP(VLOOKUP($N2868,IMPOSTAZIONI!$E$6:$I$13,5,FALSE),IMPOSTAZIONI!$B$25:$N$32,6,FALSE)))</f>
        <v/>
      </c>
      <c r="BU2868" s="20" t="str">
        <f>IF($N2868="","",IF(VLOOKUP(VLOOKUP($N2868,IMPOSTAZIONI!$E$6:$I$13,5,FALSE),IMPOSTAZIONI!$B$25:$N$32,9,FALSE)=0,"",VLOOKUP(VLOOKUP($N2868,IMPOSTAZIONI!$E$6:$I$13,5,FALSE),IMPOSTAZIONI!$B$25:$N$32,9,FALSE)))</f>
        <v/>
      </c>
      <c r="BV2868" s="20" t="str">
        <f>IF($N2868="","",IF(VLOOKUP(VLOOKUP($N2868,IMPOSTAZIONI!$E$6:$I$13,5,FALSE),IMPOSTAZIONI!$B$25:$N$32,12,FALSE)=0,"",VLOOKUP(VLOOKUP($N2868,IMPOSTAZIONI!$E$6:$I$13,5,FALSE),IMPOSTAZIONI!$B$25:$N$32,12,FALSE)))</f>
        <v/>
      </c>
      <c r="BW2868" s="221" t="str">
        <f t="shared" si="714"/>
        <v/>
      </c>
      <c r="BX2868" s="221" t="str">
        <f t="shared" si="715"/>
        <v/>
      </c>
      <c r="BY2868" s="221">
        <f t="shared" si="716"/>
        <v>0</v>
      </c>
      <c r="BZ2868" s="231">
        <f t="shared" si="717"/>
        <v>0</v>
      </c>
      <c r="CA2868" s="246">
        <f t="shared" si="718"/>
        <v>0</v>
      </c>
      <c r="CB2868" s="246">
        <f t="shared" si="719"/>
        <v>0</v>
      </c>
      <c r="CC2868" s="246" t="str">
        <f t="shared" si="720"/>
        <v/>
      </c>
      <c r="CD2868" s="246">
        <f t="shared" si="721"/>
        <v>5</v>
      </c>
      <c r="CE2868" s="246">
        <f t="shared" si="722"/>
        <v>0</v>
      </c>
      <c r="CF2868" s="276">
        <f t="shared" si="723"/>
        <v>0</v>
      </c>
      <c r="CG2868" s="277">
        <f t="shared" si="723"/>
        <v>0</v>
      </c>
      <c r="CH2868" s="277">
        <f t="shared" si="723"/>
        <v>0</v>
      </c>
      <c r="CI2868" s="278">
        <f t="shared" si="723"/>
        <v>0</v>
      </c>
      <c r="CJ2868" s="280">
        <f t="shared" si="724"/>
        <v>0</v>
      </c>
      <c r="CK2868" s="232">
        <f t="shared" si="725"/>
        <v>0</v>
      </c>
      <c r="CL2868" s="1"/>
    </row>
    <row r="2869" spans="1:90" ht="18" customHeight="1">
      <c r="A2869" s="1"/>
      <c r="B2869" s="1"/>
      <c r="C2869" s="314"/>
      <c r="D2869" s="287" t="str">
        <f t="shared" si="726"/>
        <v/>
      </c>
      <c r="E2869" s="449" t="str">
        <f t="shared" si="713"/>
        <v/>
      </c>
      <c r="F2869" s="450"/>
      <c r="G2869" s="451"/>
      <c r="H2869" s="452"/>
      <c r="I2869" s="453"/>
      <c r="J2869" s="453"/>
      <c r="K2869" s="453"/>
      <c r="L2869" s="453"/>
      <c r="M2869" s="454"/>
      <c r="N2869" s="455"/>
      <c r="O2869" s="456"/>
      <c r="P2869" s="456"/>
      <c r="Q2869" s="456"/>
      <c r="R2869" s="456"/>
      <c r="S2869" s="456"/>
      <c r="T2869" s="456"/>
      <c r="U2869" s="456"/>
      <c r="V2869" s="456"/>
      <c r="W2869" s="456"/>
      <c r="X2869" s="456"/>
      <c r="Y2869" s="456"/>
      <c r="Z2869" s="456"/>
      <c r="AA2869" s="456"/>
      <c r="AB2869" s="456"/>
      <c r="AC2869" s="456"/>
      <c r="AD2869" s="456"/>
      <c r="AE2869" s="457"/>
      <c r="AF2869" s="455"/>
      <c r="AG2869" s="456"/>
      <c r="AH2869" s="456"/>
      <c r="AI2869" s="456"/>
      <c r="AJ2869" s="456"/>
      <c r="AK2869" s="456"/>
      <c r="AL2869" s="456"/>
      <c r="AM2869" s="456"/>
      <c r="AN2869" s="457"/>
      <c r="AO2869" s="455"/>
      <c r="AP2869" s="456"/>
      <c r="AQ2869" s="456"/>
      <c r="AR2869" s="456"/>
      <c r="AS2869" s="456"/>
      <c r="AT2869" s="456"/>
      <c r="AU2869" s="456"/>
      <c r="AV2869" s="456"/>
      <c r="AW2869" s="456"/>
      <c r="AX2869" s="456"/>
      <c r="AY2869" s="456"/>
      <c r="AZ2869" s="456"/>
      <c r="BA2869" s="456"/>
      <c r="BB2869" s="456"/>
      <c r="BC2869" s="456"/>
      <c r="BD2869" s="456"/>
      <c r="BE2869" s="456"/>
      <c r="BF2869" s="456"/>
      <c r="BG2869" s="457"/>
      <c r="BH2869" s="458"/>
      <c r="BI2869" s="459"/>
      <c r="BJ2869" s="459"/>
      <c r="BK2869" s="459"/>
      <c r="BL2869" s="459"/>
      <c r="BM2869" s="460"/>
      <c r="BN2869" s="314"/>
      <c r="BO2869" s="314"/>
      <c r="BP2869" s="1"/>
      <c r="BQ2869" s="120">
        <f>IF($F$3="","",IF(N2869=$F$3,COUNTIF(BQ$23:BQ2868,"&gt;0")+1,0))</f>
        <v>0</v>
      </c>
      <c r="BR2869" s="1"/>
      <c r="BS2869" s="20" t="str">
        <f>IF($N2869="","",IF(VLOOKUP(VLOOKUP($N2869,IMPOSTAZIONI!$E$6:$I$13,5,FALSE),IMPOSTAZIONI!$B$25:$N$32,3,FALSE)=0,"",VLOOKUP(VLOOKUP($N2869,IMPOSTAZIONI!$E$6:$I$13,5,FALSE),IMPOSTAZIONI!$B$25:$N$32,3,FALSE)))</f>
        <v/>
      </c>
      <c r="BT2869" s="20" t="str">
        <f>IF($N2869="","",IF(VLOOKUP(VLOOKUP($N2869,IMPOSTAZIONI!$E$6:$I$13,5,FALSE),IMPOSTAZIONI!$B$25:$N$32,6,FALSE)=0,"",VLOOKUP(VLOOKUP($N2869,IMPOSTAZIONI!$E$6:$I$13,5,FALSE),IMPOSTAZIONI!$B$25:$N$32,6,FALSE)))</f>
        <v/>
      </c>
      <c r="BU2869" s="20" t="str">
        <f>IF($N2869="","",IF(VLOOKUP(VLOOKUP($N2869,IMPOSTAZIONI!$E$6:$I$13,5,FALSE),IMPOSTAZIONI!$B$25:$N$32,9,FALSE)=0,"",VLOOKUP(VLOOKUP($N2869,IMPOSTAZIONI!$E$6:$I$13,5,FALSE),IMPOSTAZIONI!$B$25:$N$32,9,FALSE)))</f>
        <v/>
      </c>
      <c r="BV2869" s="20" t="str">
        <f>IF($N2869="","",IF(VLOOKUP(VLOOKUP($N2869,IMPOSTAZIONI!$E$6:$I$13,5,FALSE),IMPOSTAZIONI!$B$25:$N$32,12,FALSE)=0,"",VLOOKUP(VLOOKUP($N2869,IMPOSTAZIONI!$E$6:$I$13,5,FALSE),IMPOSTAZIONI!$B$25:$N$32,12,FALSE)))</f>
        <v/>
      </c>
      <c r="BW2869" s="221" t="str">
        <f t="shared" si="714"/>
        <v/>
      </c>
      <c r="BX2869" s="221" t="str">
        <f t="shared" si="715"/>
        <v/>
      </c>
      <c r="BY2869" s="221">
        <f t="shared" si="716"/>
        <v>0</v>
      </c>
      <c r="BZ2869" s="231">
        <f t="shared" si="717"/>
        <v>0</v>
      </c>
      <c r="CA2869" s="246">
        <f t="shared" si="718"/>
        <v>0</v>
      </c>
      <c r="CB2869" s="246">
        <f t="shared" si="719"/>
        <v>0</v>
      </c>
      <c r="CC2869" s="246" t="str">
        <f t="shared" si="720"/>
        <v/>
      </c>
      <c r="CD2869" s="246">
        <f t="shared" si="721"/>
        <v>5</v>
      </c>
      <c r="CE2869" s="246">
        <f t="shared" si="722"/>
        <v>0</v>
      </c>
      <c r="CF2869" s="276">
        <f t="shared" si="723"/>
        <v>0</v>
      </c>
      <c r="CG2869" s="277">
        <f t="shared" si="723"/>
        <v>0</v>
      </c>
      <c r="CH2869" s="277">
        <f t="shared" si="723"/>
        <v>0</v>
      </c>
      <c r="CI2869" s="278">
        <f t="shared" si="723"/>
        <v>0</v>
      </c>
      <c r="CJ2869" s="280">
        <f t="shared" si="724"/>
        <v>0</v>
      </c>
      <c r="CK2869" s="232">
        <f t="shared" si="725"/>
        <v>0</v>
      </c>
      <c r="CL2869" s="1"/>
    </row>
    <row r="2870" spans="1:90" ht="18" customHeight="1">
      <c r="A2870" s="1"/>
      <c r="B2870" s="1"/>
      <c r="C2870" s="314"/>
      <c r="D2870" s="287" t="str">
        <f t="shared" si="726"/>
        <v/>
      </c>
      <c r="E2870" s="449" t="str">
        <f t="shared" si="713"/>
        <v/>
      </c>
      <c r="F2870" s="450"/>
      <c r="G2870" s="451"/>
      <c r="H2870" s="452"/>
      <c r="I2870" s="453"/>
      <c r="J2870" s="453"/>
      <c r="K2870" s="453"/>
      <c r="L2870" s="453"/>
      <c r="M2870" s="454"/>
      <c r="N2870" s="455"/>
      <c r="O2870" s="456"/>
      <c r="P2870" s="456"/>
      <c r="Q2870" s="456"/>
      <c r="R2870" s="456"/>
      <c r="S2870" s="456"/>
      <c r="T2870" s="456"/>
      <c r="U2870" s="456"/>
      <c r="V2870" s="456"/>
      <c r="W2870" s="456"/>
      <c r="X2870" s="456"/>
      <c r="Y2870" s="456"/>
      <c r="Z2870" s="456"/>
      <c r="AA2870" s="456"/>
      <c r="AB2870" s="456"/>
      <c r="AC2870" s="456"/>
      <c r="AD2870" s="456"/>
      <c r="AE2870" s="457"/>
      <c r="AF2870" s="455"/>
      <c r="AG2870" s="456"/>
      <c r="AH2870" s="456"/>
      <c r="AI2870" s="456"/>
      <c r="AJ2870" s="456"/>
      <c r="AK2870" s="456"/>
      <c r="AL2870" s="456"/>
      <c r="AM2870" s="456"/>
      <c r="AN2870" s="457"/>
      <c r="AO2870" s="455"/>
      <c r="AP2870" s="456"/>
      <c r="AQ2870" s="456"/>
      <c r="AR2870" s="456"/>
      <c r="AS2870" s="456"/>
      <c r="AT2870" s="456"/>
      <c r="AU2870" s="456"/>
      <c r="AV2870" s="456"/>
      <c r="AW2870" s="456"/>
      <c r="AX2870" s="456"/>
      <c r="AY2870" s="456"/>
      <c r="AZ2870" s="456"/>
      <c r="BA2870" s="456"/>
      <c r="BB2870" s="456"/>
      <c r="BC2870" s="456"/>
      <c r="BD2870" s="456"/>
      <c r="BE2870" s="456"/>
      <c r="BF2870" s="456"/>
      <c r="BG2870" s="457"/>
      <c r="BH2870" s="458"/>
      <c r="BI2870" s="459"/>
      <c r="BJ2870" s="459"/>
      <c r="BK2870" s="459"/>
      <c r="BL2870" s="459"/>
      <c r="BM2870" s="460"/>
      <c r="BN2870" s="314"/>
      <c r="BO2870" s="314"/>
      <c r="BP2870" s="1"/>
      <c r="BQ2870" s="120">
        <f>IF($F$3="","",IF(N2870=$F$3,COUNTIF(BQ$23:BQ2869,"&gt;0")+1,0))</f>
        <v>0</v>
      </c>
      <c r="BR2870" s="1"/>
      <c r="BS2870" s="20" t="str">
        <f>IF($N2870="","",IF(VLOOKUP(VLOOKUP($N2870,IMPOSTAZIONI!$E$6:$I$13,5,FALSE),IMPOSTAZIONI!$B$25:$N$32,3,FALSE)=0,"",VLOOKUP(VLOOKUP($N2870,IMPOSTAZIONI!$E$6:$I$13,5,FALSE),IMPOSTAZIONI!$B$25:$N$32,3,FALSE)))</f>
        <v/>
      </c>
      <c r="BT2870" s="20" t="str">
        <f>IF($N2870="","",IF(VLOOKUP(VLOOKUP($N2870,IMPOSTAZIONI!$E$6:$I$13,5,FALSE),IMPOSTAZIONI!$B$25:$N$32,6,FALSE)=0,"",VLOOKUP(VLOOKUP($N2870,IMPOSTAZIONI!$E$6:$I$13,5,FALSE),IMPOSTAZIONI!$B$25:$N$32,6,FALSE)))</f>
        <v/>
      </c>
      <c r="BU2870" s="20" t="str">
        <f>IF($N2870="","",IF(VLOOKUP(VLOOKUP($N2870,IMPOSTAZIONI!$E$6:$I$13,5,FALSE),IMPOSTAZIONI!$B$25:$N$32,9,FALSE)=0,"",VLOOKUP(VLOOKUP($N2870,IMPOSTAZIONI!$E$6:$I$13,5,FALSE),IMPOSTAZIONI!$B$25:$N$32,9,FALSE)))</f>
        <v/>
      </c>
      <c r="BV2870" s="20" t="str">
        <f>IF($N2870="","",IF(VLOOKUP(VLOOKUP($N2870,IMPOSTAZIONI!$E$6:$I$13,5,FALSE),IMPOSTAZIONI!$B$25:$N$32,12,FALSE)=0,"",VLOOKUP(VLOOKUP($N2870,IMPOSTAZIONI!$E$6:$I$13,5,FALSE),IMPOSTAZIONI!$B$25:$N$32,12,FALSE)))</f>
        <v/>
      </c>
      <c r="BW2870" s="221" t="str">
        <f t="shared" si="714"/>
        <v/>
      </c>
      <c r="BX2870" s="221" t="str">
        <f t="shared" si="715"/>
        <v/>
      </c>
      <c r="BY2870" s="221">
        <f t="shared" si="716"/>
        <v>0</v>
      </c>
      <c r="BZ2870" s="231">
        <f t="shared" si="717"/>
        <v>0</v>
      </c>
      <c r="CA2870" s="246">
        <f t="shared" si="718"/>
        <v>0</v>
      </c>
      <c r="CB2870" s="246">
        <f t="shared" si="719"/>
        <v>0</v>
      </c>
      <c r="CC2870" s="246" t="str">
        <f t="shared" si="720"/>
        <v/>
      </c>
      <c r="CD2870" s="246">
        <f t="shared" si="721"/>
        <v>5</v>
      </c>
      <c r="CE2870" s="246">
        <f t="shared" si="722"/>
        <v>0</v>
      </c>
      <c r="CF2870" s="276">
        <f t="shared" si="723"/>
        <v>0</v>
      </c>
      <c r="CG2870" s="277">
        <f t="shared" si="723"/>
        <v>0</v>
      </c>
      <c r="CH2870" s="277">
        <f t="shared" si="723"/>
        <v>0</v>
      </c>
      <c r="CI2870" s="278">
        <f t="shared" si="723"/>
        <v>0</v>
      </c>
      <c r="CJ2870" s="280">
        <f t="shared" si="724"/>
        <v>0</v>
      </c>
      <c r="CK2870" s="232">
        <f t="shared" si="725"/>
        <v>0</v>
      </c>
      <c r="CL2870" s="1"/>
    </row>
    <row r="2871" spans="1:90" ht="18" customHeight="1">
      <c r="A2871" s="1"/>
      <c r="B2871" s="1"/>
      <c r="C2871" s="314"/>
      <c r="D2871" s="287" t="str">
        <f t="shared" si="726"/>
        <v/>
      </c>
      <c r="E2871" s="449" t="str">
        <f t="shared" si="713"/>
        <v/>
      </c>
      <c r="F2871" s="450"/>
      <c r="G2871" s="451"/>
      <c r="H2871" s="452"/>
      <c r="I2871" s="453"/>
      <c r="J2871" s="453"/>
      <c r="K2871" s="453"/>
      <c r="L2871" s="453"/>
      <c r="M2871" s="454"/>
      <c r="N2871" s="455"/>
      <c r="O2871" s="456"/>
      <c r="P2871" s="456"/>
      <c r="Q2871" s="456"/>
      <c r="R2871" s="456"/>
      <c r="S2871" s="456"/>
      <c r="T2871" s="456"/>
      <c r="U2871" s="456"/>
      <c r="V2871" s="456"/>
      <c r="W2871" s="456"/>
      <c r="X2871" s="456"/>
      <c r="Y2871" s="456"/>
      <c r="Z2871" s="456"/>
      <c r="AA2871" s="456"/>
      <c r="AB2871" s="456"/>
      <c r="AC2871" s="456"/>
      <c r="AD2871" s="456"/>
      <c r="AE2871" s="457"/>
      <c r="AF2871" s="455"/>
      <c r="AG2871" s="456"/>
      <c r="AH2871" s="456"/>
      <c r="AI2871" s="456"/>
      <c r="AJ2871" s="456"/>
      <c r="AK2871" s="456"/>
      <c r="AL2871" s="456"/>
      <c r="AM2871" s="456"/>
      <c r="AN2871" s="457"/>
      <c r="AO2871" s="455"/>
      <c r="AP2871" s="456"/>
      <c r="AQ2871" s="456"/>
      <c r="AR2871" s="456"/>
      <c r="AS2871" s="456"/>
      <c r="AT2871" s="456"/>
      <c r="AU2871" s="456"/>
      <c r="AV2871" s="456"/>
      <c r="AW2871" s="456"/>
      <c r="AX2871" s="456"/>
      <c r="AY2871" s="456"/>
      <c r="AZ2871" s="456"/>
      <c r="BA2871" s="456"/>
      <c r="BB2871" s="456"/>
      <c r="BC2871" s="456"/>
      <c r="BD2871" s="456"/>
      <c r="BE2871" s="456"/>
      <c r="BF2871" s="456"/>
      <c r="BG2871" s="457"/>
      <c r="BH2871" s="458"/>
      <c r="BI2871" s="459"/>
      <c r="BJ2871" s="459"/>
      <c r="BK2871" s="459"/>
      <c r="BL2871" s="459"/>
      <c r="BM2871" s="460"/>
      <c r="BN2871" s="314"/>
      <c r="BO2871" s="314"/>
      <c r="BP2871" s="1"/>
      <c r="BQ2871" s="120">
        <f>IF($F$3="","",IF(N2871=$F$3,COUNTIF(BQ$23:BQ2870,"&gt;0")+1,0))</f>
        <v>0</v>
      </c>
      <c r="BR2871" s="1"/>
      <c r="BS2871" s="20" t="str">
        <f>IF($N2871="","",IF(VLOOKUP(VLOOKUP($N2871,IMPOSTAZIONI!$E$6:$I$13,5,FALSE),IMPOSTAZIONI!$B$25:$N$32,3,FALSE)=0,"",VLOOKUP(VLOOKUP($N2871,IMPOSTAZIONI!$E$6:$I$13,5,FALSE),IMPOSTAZIONI!$B$25:$N$32,3,FALSE)))</f>
        <v/>
      </c>
      <c r="BT2871" s="20" t="str">
        <f>IF($N2871="","",IF(VLOOKUP(VLOOKUP($N2871,IMPOSTAZIONI!$E$6:$I$13,5,FALSE),IMPOSTAZIONI!$B$25:$N$32,6,FALSE)=0,"",VLOOKUP(VLOOKUP($N2871,IMPOSTAZIONI!$E$6:$I$13,5,FALSE),IMPOSTAZIONI!$B$25:$N$32,6,FALSE)))</f>
        <v/>
      </c>
      <c r="BU2871" s="20" t="str">
        <f>IF($N2871="","",IF(VLOOKUP(VLOOKUP($N2871,IMPOSTAZIONI!$E$6:$I$13,5,FALSE),IMPOSTAZIONI!$B$25:$N$32,9,FALSE)=0,"",VLOOKUP(VLOOKUP($N2871,IMPOSTAZIONI!$E$6:$I$13,5,FALSE),IMPOSTAZIONI!$B$25:$N$32,9,FALSE)))</f>
        <v/>
      </c>
      <c r="BV2871" s="20" t="str">
        <f>IF($N2871="","",IF(VLOOKUP(VLOOKUP($N2871,IMPOSTAZIONI!$E$6:$I$13,5,FALSE),IMPOSTAZIONI!$B$25:$N$32,12,FALSE)=0,"",VLOOKUP(VLOOKUP($N2871,IMPOSTAZIONI!$E$6:$I$13,5,FALSE),IMPOSTAZIONI!$B$25:$N$32,12,FALSE)))</f>
        <v/>
      </c>
      <c r="BW2871" s="221" t="str">
        <f t="shared" si="714"/>
        <v/>
      </c>
      <c r="BX2871" s="221" t="str">
        <f t="shared" si="715"/>
        <v/>
      </c>
      <c r="BY2871" s="221">
        <f t="shared" si="716"/>
        <v>0</v>
      </c>
      <c r="BZ2871" s="231">
        <f t="shared" si="717"/>
        <v>0</v>
      </c>
      <c r="CA2871" s="246">
        <f t="shared" si="718"/>
        <v>0</v>
      </c>
      <c r="CB2871" s="246">
        <f t="shared" si="719"/>
        <v>0</v>
      </c>
      <c r="CC2871" s="246" t="str">
        <f t="shared" si="720"/>
        <v/>
      </c>
      <c r="CD2871" s="246">
        <f t="shared" si="721"/>
        <v>5</v>
      </c>
      <c r="CE2871" s="246">
        <f t="shared" si="722"/>
        <v>0</v>
      </c>
      <c r="CF2871" s="276">
        <f t="shared" si="723"/>
        <v>0</v>
      </c>
      <c r="CG2871" s="277">
        <f t="shared" si="723"/>
        <v>0</v>
      </c>
      <c r="CH2871" s="277">
        <f t="shared" si="723"/>
        <v>0</v>
      </c>
      <c r="CI2871" s="278">
        <f t="shared" si="723"/>
        <v>0</v>
      </c>
      <c r="CJ2871" s="280">
        <f t="shared" si="724"/>
        <v>0</v>
      </c>
      <c r="CK2871" s="232">
        <f t="shared" si="725"/>
        <v>0</v>
      </c>
      <c r="CL2871" s="1"/>
    </row>
    <row r="2872" spans="1:90" ht="18" customHeight="1">
      <c r="A2872" s="1"/>
      <c r="B2872" s="1"/>
      <c r="C2872" s="314"/>
      <c r="D2872" s="287" t="str">
        <f t="shared" si="726"/>
        <v/>
      </c>
      <c r="E2872" s="449" t="str">
        <f t="shared" si="713"/>
        <v/>
      </c>
      <c r="F2872" s="450"/>
      <c r="G2872" s="451"/>
      <c r="H2872" s="452"/>
      <c r="I2872" s="453"/>
      <c r="J2872" s="453"/>
      <c r="K2872" s="453"/>
      <c r="L2872" s="453"/>
      <c r="M2872" s="454"/>
      <c r="N2872" s="455"/>
      <c r="O2872" s="456"/>
      <c r="P2872" s="456"/>
      <c r="Q2872" s="456"/>
      <c r="R2872" s="456"/>
      <c r="S2872" s="456"/>
      <c r="T2872" s="456"/>
      <c r="U2872" s="456"/>
      <c r="V2872" s="456"/>
      <c r="W2872" s="456"/>
      <c r="X2872" s="456"/>
      <c r="Y2872" s="456"/>
      <c r="Z2872" s="456"/>
      <c r="AA2872" s="456"/>
      <c r="AB2872" s="456"/>
      <c r="AC2872" s="456"/>
      <c r="AD2872" s="456"/>
      <c r="AE2872" s="457"/>
      <c r="AF2872" s="455"/>
      <c r="AG2872" s="456"/>
      <c r="AH2872" s="456"/>
      <c r="AI2872" s="456"/>
      <c r="AJ2872" s="456"/>
      <c r="AK2872" s="456"/>
      <c r="AL2872" s="456"/>
      <c r="AM2872" s="456"/>
      <c r="AN2872" s="457"/>
      <c r="AO2872" s="455"/>
      <c r="AP2872" s="456"/>
      <c r="AQ2872" s="456"/>
      <c r="AR2872" s="456"/>
      <c r="AS2872" s="456"/>
      <c r="AT2872" s="456"/>
      <c r="AU2872" s="456"/>
      <c r="AV2872" s="456"/>
      <c r="AW2872" s="456"/>
      <c r="AX2872" s="456"/>
      <c r="AY2872" s="456"/>
      <c r="AZ2872" s="456"/>
      <c r="BA2872" s="456"/>
      <c r="BB2872" s="456"/>
      <c r="BC2872" s="456"/>
      <c r="BD2872" s="456"/>
      <c r="BE2872" s="456"/>
      <c r="BF2872" s="456"/>
      <c r="BG2872" s="457"/>
      <c r="BH2872" s="458"/>
      <c r="BI2872" s="459"/>
      <c r="BJ2872" s="459"/>
      <c r="BK2872" s="459"/>
      <c r="BL2872" s="459"/>
      <c r="BM2872" s="460"/>
      <c r="BN2872" s="314"/>
      <c r="BO2872" s="314"/>
      <c r="BP2872" s="1"/>
      <c r="BQ2872" s="120">
        <f>IF($F$3="","",IF(N2872=$F$3,COUNTIF(BQ$23:BQ2871,"&gt;0")+1,0))</f>
        <v>0</v>
      </c>
      <c r="BR2872" s="1"/>
      <c r="BS2872" s="20" t="str">
        <f>IF($N2872="","",IF(VLOOKUP(VLOOKUP($N2872,IMPOSTAZIONI!$E$6:$I$13,5,FALSE),IMPOSTAZIONI!$B$25:$N$32,3,FALSE)=0,"",VLOOKUP(VLOOKUP($N2872,IMPOSTAZIONI!$E$6:$I$13,5,FALSE),IMPOSTAZIONI!$B$25:$N$32,3,FALSE)))</f>
        <v/>
      </c>
      <c r="BT2872" s="20" t="str">
        <f>IF($N2872="","",IF(VLOOKUP(VLOOKUP($N2872,IMPOSTAZIONI!$E$6:$I$13,5,FALSE),IMPOSTAZIONI!$B$25:$N$32,6,FALSE)=0,"",VLOOKUP(VLOOKUP($N2872,IMPOSTAZIONI!$E$6:$I$13,5,FALSE),IMPOSTAZIONI!$B$25:$N$32,6,FALSE)))</f>
        <v/>
      </c>
      <c r="BU2872" s="20" t="str">
        <f>IF($N2872="","",IF(VLOOKUP(VLOOKUP($N2872,IMPOSTAZIONI!$E$6:$I$13,5,FALSE),IMPOSTAZIONI!$B$25:$N$32,9,FALSE)=0,"",VLOOKUP(VLOOKUP($N2872,IMPOSTAZIONI!$E$6:$I$13,5,FALSE),IMPOSTAZIONI!$B$25:$N$32,9,FALSE)))</f>
        <v/>
      </c>
      <c r="BV2872" s="20" t="str">
        <f>IF($N2872="","",IF(VLOOKUP(VLOOKUP($N2872,IMPOSTAZIONI!$E$6:$I$13,5,FALSE),IMPOSTAZIONI!$B$25:$N$32,12,FALSE)=0,"",VLOOKUP(VLOOKUP($N2872,IMPOSTAZIONI!$E$6:$I$13,5,FALSE),IMPOSTAZIONI!$B$25:$N$32,12,FALSE)))</f>
        <v/>
      </c>
      <c r="BW2872" s="221" t="str">
        <f t="shared" si="714"/>
        <v/>
      </c>
      <c r="BX2872" s="221" t="str">
        <f t="shared" si="715"/>
        <v/>
      </c>
      <c r="BY2872" s="221">
        <f t="shared" si="716"/>
        <v>0</v>
      </c>
      <c r="BZ2872" s="231">
        <f t="shared" si="717"/>
        <v>0</v>
      </c>
      <c r="CA2872" s="246">
        <f t="shared" si="718"/>
        <v>0</v>
      </c>
      <c r="CB2872" s="246">
        <f t="shared" si="719"/>
        <v>0</v>
      </c>
      <c r="CC2872" s="246" t="str">
        <f t="shared" si="720"/>
        <v/>
      </c>
      <c r="CD2872" s="246">
        <f t="shared" si="721"/>
        <v>5</v>
      </c>
      <c r="CE2872" s="246">
        <f t="shared" si="722"/>
        <v>0</v>
      </c>
      <c r="CF2872" s="276">
        <f t="shared" si="723"/>
        <v>0</v>
      </c>
      <c r="CG2872" s="277">
        <f t="shared" si="723"/>
        <v>0</v>
      </c>
      <c r="CH2872" s="277">
        <f t="shared" si="723"/>
        <v>0</v>
      </c>
      <c r="CI2872" s="278">
        <f t="shared" si="723"/>
        <v>0</v>
      </c>
      <c r="CJ2872" s="280">
        <f t="shared" si="724"/>
        <v>0</v>
      </c>
      <c r="CK2872" s="232">
        <f t="shared" si="725"/>
        <v>0</v>
      </c>
      <c r="CL2872" s="1"/>
    </row>
    <row r="2873" spans="1:90" ht="18" customHeight="1">
      <c r="A2873" s="1"/>
      <c r="B2873" s="1"/>
      <c r="C2873" s="314"/>
      <c r="D2873" s="287" t="str">
        <f t="shared" si="726"/>
        <v/>
      </c>
      <c r="E2873" s="449" t="str">
        <f t="shared" si="713"/>
        <v/>
      </c>
      <c r="F2873" s="450"/>
      <c r="G2873" s="451"/>
      <c r="H2873" s="452"/>
      <c r="I2873" s="453"/>
      <c r="J2873" s="453"/>
      <c r="K2873" s="453"/>
      <c r="L2873" s="453"/>
      <c r="M2873" s="454"/>
      <c r="N2873" s="455"/>
      <c r="O2873" s="456"/>
      <c r="P2873" s="456"/>
      <c r="Q2873" s="456"/>
      <c r="R2873" s="456"/>
      <c r="S2873" s="456"/>
      <c r="T2873" s="456"/>
      <c r="U2873" s="456"/>
      <c r="V2873" s="456"/>
      <c r="W2873" s="456"/>
      <c r="X2873" s="456"/>
      <c r="Y2873" s="456"/>
      <c r="Z2873" s="456"/>
      <c r="AA2873" s="456"/>
      <c r="AB2873" s="456"/>
      <c r="AC2873" s="456"/>
      <c r="AD2873" s="456"/>
      <c r="AE2873" s="457"/>
      <c r="AF2873" s="455"/>
      <c r="AG2873" s="456"/>
      <c r="AH2873" s="456"/>
      <c r="AI2873" s="456"/>
      <c r="AJ2873" s="456"/>
      <c r="AK2873" s="456"/>
      <c r="AL2873" s="456"/>
      <c r="AM2873" s="456"/>
      <c r="AN2873" s="457"/>
      <c r="AO2873" s="455"/>
      <c r="AP2873" s="456"/>
      <c r="AQ2873" s="456"/>
      <c r="AR2873" s="456"/>
      <c r="AS2873" s="456"/>
      <c r="AT2873" s="456"/>
      <c r="AU2873" s="456"/>
      <c r="AV2873" s="456"/>
      <c r="AW2873" s="456"/>
      <c r="AX2873" s="456"/>
      <c r="AY2873" s="456"/>
      <c r="AZ2873" s="456"/>
      <c r="BA2873" s="456"/>
      <c r="BB2873" s="456"/>
      <c r="BC2873" s="456"/>
      <c r="BD2873" s="456"/>
      <c r="BE2873" s="456"/>
      <c r="BF2873" s="456"/>
      <c r="BG2873" s="457"/>
      <c r="BH2873" s="458"/>
      <c r="BI2873" s="459"/>
      <c r="BJ2873" s="459"/>
      <c r="BK2873" s="459"/>
      <c r="BL2873" s="459"/>
      <c r="BM2873" s="460"/>
      <c r="BN2873" s="314"/>
      <c r="BO2873" s="314"/>
      <c r="BP2873" s="1"/>
      <c r="BQ2873" s="120">
        <f>IF($F$3="","",IF(N2873=$F$3,COUNTIF(BQ$23:BQ2872,"&gt;0")+1,0))</f>
        <v>0</v>
      </c>
      <c r="BR2873" s="1"/>
      <c r="BS2873" s="20" t="str">
        <f>IF($N2873="","",IF(VLOOKUP(VLOOKUP($N2873,IMPOSTAZIONI!$E$6:$I$13,5,FALSE),IMPOSTAZIONI!$B$25:$N$32,3,FALSE)=0,"",VLOOKUP(VLOOKUP($N2873,IMPOSTAZIONI!$E$6:$I$13,5,FALSE),IMPOSTAZIONI!$B$25:$N$32,3,FALSE)))</f>
        <v/>
      </c>
      <c r="BT2873" s="20" t="str">
        <f>IF($N2873="","",IF(VLOOKUP(VLOOKUP($N2873,IMPOSTAZIONI!$E$6:$I$13,5,FALSE),IMPOSTAZIONI!$B$25:$N$32,6,FALSE)=0,"",VLOOKUP(VLOOKUP($N2873,IMPOSTAZIONI!$E$6:$I$13,5,FALSE),IMPOSTAZIONI!$B$25:$N$32,6,FALSE)))</f>
        <v/>
      </c>
      <c r="BU2873" s="20" t="str">
        <f>IF($N2873="","",IF(VLOOKUP(VLOOKUP($N2873,IMPOSTAZIONI!$E$6:$I$13,5,FALSE),IMPOSTAZIONI!$B$25:$N$32,9,FALSE)=0,"",VLOOKUP(VLOOKUP($N2873,IMPOSTAZIONI!$E$6:$I$13,5,FALSE),IMPOSTAZIONI!$B$25:$N$32,9,FALSE)))</f>
        <v/>
      </c>
      <c r="BV2873" s="20" t="str">
        <f>IF($N2873="","",IF(VLOOKUP(VLOOKUP($N2873,IMPOSTAZIONI!$E$6:$I$13,5,FALSE),IMPOSTAZIONI!$B$25:$N$32,12,FALSE)=0,"",VLOOKUP(VLOOKUP($N2873,IMPOSTAZIONI!$E$6:$I$13,5,FALSE),IMPOSTAZIONI!$B$25:$N$32,12,FALSE)))</f>
        <v/>
      </c>
      <c r="BW2873" s="221" t="str">
        <f t="shared" si="714"/>
        <v/>
      </c>
      <c r="BX2873" s="221" t="str">
        <f t="shared" si="715"/>
        <v/>
      </c>
      <c r="BY2873" s="221">
        <f t="shared" si="716"/>
        <v>0</v>
      </c>
      <c r="BZ2873" s="231">
        <f t="shared" si="717"/>
        <v>0</v>
      </c>
      <c r="CA2873" s="246">
        <f t="shared" si="718"/>
        <v>0</v>
      </c>
      <c r="CB2873" s="246">
        <f t="shared" si="719"/>
        <v>0</v>
      </c>
      <c r="CC2873" s="246" t="str">
        <f t="shared" si="720"/>
        <v/>
      </c>
      <c r="CD2873" s="246">
        <f t="shared" si="721"/>
        <v>5</v>
      </c>
      <c r="CE2873" s="246">
        <f t="shared" si="722"/>
        <v>0</v>
      </c>
      <c r="CF2873" s="276">
        <f t="shared" si="723"/>
        <v>0</v>
      </c>
      <c r="CG2873" s="277">
        <f t="shared" si="723"/>
        <v>0</v>
      </c>
      <c r="CH2873" s="277">
        <f t="shared" si="723"/>
        <v>0</v>
      </c>
      <c r="CI2873" s="278">
        <f t="shared" si="723"/>
        <v>0</v>
      </c>
      <c r="CJ2873" s="280">
        <f t="shared" si="724"/>
        <v>0</v>
      </c>
      <c r="CK2873" s="232">
        <f t="shared" si="725"/>
        <v>0</v>
      </c>
      <c r="CL2873" s="1"/>
    </row>
    <row r="2874" spans="1:90" ht="18" customHeight="1">
      <c r="A2874" s="1"/>
      <c r="B2874" s="1"/>
      <c r="C2874" s="314"/>
      <c r="D2874" s="287" t="str">
        <f t="shared" si="726"/>
        <v/>
      </c>
      <c r="E2874" s="449" t="str">
        <f t="shared" si="713"/>
        <v/>
      </c>
      <c r="F2874" s="450"/>
      <c r="G2874" s="451"/>
      <c r="H2874" s="452"/>
      <c r="I2874" s="453"/>
      <c r="J2874" s="453"/>
      <c r="K2874" s="453"/>
      <c r="L2874" s="453"/>
      <c r="M2874" s="454"/>
      <c r="N2874" s="455"/>
      <c r="O2874" s="456"/>
      <c r="P2874" s="456"/>
      <c r="Q2874" s="456"/>
      <c r="R2874" s="456"/>
      <c r="S2874" s="456"/>
      <c r="T2874" s="456"/>
      <c r="U2874" s="456"/>
      <c r="V2874" s="456"/>
      <c r="W2874" s="456"/>
      <c r="X2874" s="456"/>
      <c r="Y2874" s="456"/>
      <c r="Z2874" s="456"/>
      <c r="AA2874" s="456"/>
      <c r="AB2874" s="456"/>
      <c r="AC2874" s="456"/>
      <c r="AD2874" s="456"/>
      <c r="AE2874" s="457"/>
      <c r="AF2874" s="455"/>
      <c r="AG2874" s="456"/>
      <c r="AH2874" s="456"/>
      <c r="AI2874" s="456"/>
      <c r="AJ2874" s="456"/>
      <c r="AK2874" s="456"/>
      <c r="AL2874" s="456"/>
      <c r="AM2874" s="456"/>
      <c r="AN2874" s="457"/>
      <c r="AO2874" s="455"/>
      <c r="AP2874" s="456"/>
      <c r="AQ2874" s="456"/>
      <c r="AR2874" s="456"/>
      <c r="AS2874" s="456"/>
      <c r="AT2874" s="456"/>
      <c r="AU2874" s="456"/>
      <c r="AV2874" s="456"/>
      <c r="AW2874" s="456"/>
      <c r="AX2874" s="456"/>
      <c r="AY2874" s="456"/>
      <c r="AZ2874" s="456"/>
      <c r="BA2874" s="456"/>
      <c r="BB2874" s="456"/>
      <c r="BC2874" s="456"/>
      <c r="BD2874" s="456"/>
      <c r="BE2874" s="456"/>
      <c r="BF2874" s="456"/>
      <c r="BG2874" s="457"/>
      <c r="BH2874" s="458"/>
      <c r="BI2874" s="459"/>
      <c r="BJ2874" s="459"/>
      <c r="BK2874" s="459"/>
      <c r="BL2874" s="459"/>
      <c r="BM2874" s="460"/>
      <c r="BN2874" s="314"/>
      <c r="BO2874" s="314"/>
      <c r="BP2874" s="1"/>
      <c r="BQ2874" s="120">
        <f>IF($F$3="","",IF(N2874=$F$3,COUNTIF(BQ$23:BQ2873,"&gt;0")+1,0))</f>
        <v>0</v>
      </c>
      <c r="BR2874" s="1"/>
      <c r="BS2874" s="20" t="str">
        <f>IF($N2874="","",IF(VLOOKUP(VLOOKUP($N2874,IMPOSTAZIONI!$E$6:$I$13,5,FALSE),IMPOSTAZIONI!$B$25:$N$32,3,FALSE)=0,"",VLOOKUP(VLOOKUP($N2874,IMPOSTAZIONI!$E$6:$I$13,5,FALSE),IMPOSTAZIONI!$B$25:$N$32,3,FALSE)))</f>
        <v/>
      </c>
      <c r="BT2874" s="20" t="str">
        <f>IF($N2874="","",IF(VLOOKUP(VLOOKUP($N2874,IMPOSTAZIONI!$E$6:$I$13,5,FALSE),IMPOSTAZIONI!$B$25:$N$32,6,FALSE)=0,"",VLOOKUP(VLOOKUP($N2874,IMPOSTAZIONI!$E$6:$I$13,5,FALSE),IMPOSTAZIONI!$B$25:$N$32,6,FALSE)))</f>
        <v/>
      </c>
      <c r="BU2874" s="20" t="str">
        <f>IF($N2874="","",IF(VLOOKUP(VLOOKUP($N2874,IMPOSTAZIONI!$E$6:$I$13,5,FALSE),IMPOSTAZIONI!$B$25:$N$32,9,FALSE)=0,"",VLOOKUP(VLOOKUP($N2874,IMPOSTAZIONI!$E$6:$I$13,5,FALSE),IMPOSTAZIONI!$B$25:$N$32,9,FALSE)))</f>
        <v/>
      </c>
      <c r="BV2874" s="20" t="str">
        <f>IF($N2874="","",IF(VLOOKUP(VLOOKUP($N2874,IMPOSTAZIONI!$E$6:$I$13,5,FALSE),IMPOSTAZIONI!$B$25:$N$32,12,FALSE)=0,"",VLOOKUP(VLOOKUP($N2874,IMPOSTAZIONI!$E$6:$I$13,5,FALSE),IMPOSTAZIONI!$B$25:$N$32,12,FALSE)))</f>
        <v/>
      </c>
      <c r="BW2874" s="221" t="str">
        <f t="shared" si="714"/>
        <v/>
      </c>
      <c r="BX2874" s="221" t="str">
        <f t="shared" si="715"/>
        <v/>
      </c>
      <c r="BY2874" s="221">
        <f t="shared" si="716"/>
        <v>0</v>
      </c>
      <c r="BZ2874" s="231">
        <f t="shared" si="717"/>
        <v>0</v>
      </c>
      <c r="CA2874" s="246">
        <f t="shared" si="718"/>
        <v>0</v>
      </c>
      <c r="CB2874" s="246">
        <f t="shared" si="719"/>
        <v>0</v>
      </c>
      <c r="CC2874" s="246" t="str">
        <f t="shared" si="720"/>
        <v/>
      </c>
      <c r="CD2874" s="246">
        <f t="shared" si="721"/>
        <v>5</v>
      </c>
      <c r="CE2874" s="246">
        <f t="shared" si="722"/>
        <v>0</v>
      </c>
      <c r="CF2874" s="276">
        <f t="shared" si="723"/>
        <v>0</v>
      </c>
      <c r="CG2874" s="277">
        <f t="shared" si="723"/>
        <v>0</v>
      </c>
      <c r="CH2874" s="277">
        <f t="shared" si="723"/>
        <v>0</v>
      </c>
      <c r="CI2874" s="278">
        <f t="shared" si="723"/>
        <v>0</v>
      </c>
      <c r="CJ2874" s="280">
        <f t="shared" si="724"/>
        <v>0</v>
      </c>
      <c r="CK2874" s="232">
        <f t="shared" si="725"/>
        <v>0</v>
      </c>
      <c r="CL2874" s="1"/>
    </row>
    <row r="2875" spans="1:90" ht="18" customHeight="1">
      <c r="A2875" s="1"/>
      <c r="B2875" s="1"/>
      <c r="C2875" s="314"/>
      <c r="D2875" s="287" t="str">
        <f t="shared" si="726"/>
        <v/>
      </c>
      <c r="E2875" s="449" t="str">
        <f t="shared" si="713"/>
        <v/>
      </c>
      <c r="F2875" s="450"/>
      <c r="G2875" s="451"/>
      <c r="H2875" s="452"/>
      <c r="I2875" s="453"/>
      <c r="J2875" s="453"/>
      <c r="K2875" s="453"/>
      <c r="L2875" s="453"/>
      <c r="M2875" s="454"/>
      <c r="N2875" s="455"/>
      <c r="O2875" s="456"/>
      <c r="P2875" s="456"/>
      <c r="Q2875" s="456"/>
      <c r="R2875" s="456"/>
      <c r="S2875" s="456"/>
      <c r="T2875" s="456"/>
      <c r="U2875" s="456"/>
      <c r="V2875" s="456"/>
      <c r="W2875" s="456"/>
      <c r="X2875" s="456"/>
      <c r="Y2875" s="456"/>
      <c r="Z2875" s="456"/>
      <c r="AA2875" s="456"/>
      <c r="AB2875" s="456"/>
      <c r="AC2875" s="456"/>
      <c r="AD2875" s="456"/>
      <c r="AE2875" s="457"/>
      <c r="AF2875" s="455"/>
      <c r="AG2875" s="456"/>
      <c r="AH2875" s="456"/>
      <c r="AI2875" s="456"/>
      <c r="AJ2875" s="456"/>
      <c r="AK2875" s="456"/>
      <c r="AL2875" s="456"/>
      <c r="AM2875" s="456"/>
      <c r="AN2875" s="457"/>
      <c r="AO2875" s="455"/>
      <c r="AP2875" s="456"/>
      <c r="AQ2875" s="456"/>
      <c r="AR2875" s="456"/>
      <c r="AS2875" s="456"/>
      <c r="AT2875" s="456"/>
      <c r="AU2875" s="456"/>
      <c r="AV2875" s="456"/>
      <c r="AW2875" s="456"/>
      <c r="AX2875" s="456"/>
      <c r="AY2875" s="456"/>
      <c r="AZ2875" s="456"/>
      <c r="BA2875" s="456"/>
      <c r="BB2875" s="456"/>
      <c r="BC2875" s="456"/>
      <c r="BD2875" s="456"/>
      <c r="BE2875" s="456"/>
      <c r="BF2875" s="456"/>
      <c r="BG2875" s="457"/>
      <c r="BH2875" s="458"/>
      <c r="BI2875" s="459"/>
      <c r="BJ2875" s="459"/>
      <c r="BK2875" s="459"/>
      <c r="BL2875" s="459"/>
      <c r="BM2875" s="460"/>
      <c r="BN2875" s="314"/>
      <c r="BO2875" s="314"/>
      <c r="BP2875" s="1"/>
      <c r="BQ2875" s="120">
        <f>IF($F$3="","",IF(N2875=$F$3,COUNTIF(BQ$23:BQ2874,"&gt;0")+1,0))</f>
        <v>0</v>
      </c>
      <c r="BR2875" s="1"/>
      <c r="BS2875" s="20" t="str">
        <f>IF($N2875="","",IF(VLOOKUP(VLOOKUP($N2875,IMPOSTAZIONI!$E$6:$I$13,5,FALSE),IMPOSTAZIONI!$B$25:$N$32,3,FALSE)=0,"",VLOOKUP(VLOOKUP($N2875,IMPOSTAZIONI!$E$6:$I$13,5,FALSE),IMPOSTAZIONI!$B$25:$N$32,3,FALSE)))</f>
        <v/>
      </c>
      <c r="BT2875" s="20" t="str">
        <f>IF($N2875="","",IF(VLOOKUP(VLOOKUP($N2875,IMPOSTAZIONI!$E$6:$I$13,5,FALSE),IMPOSTAZIONI!$B$25:$N$32,6,FALSE)=0,"",VLOOKUP(VLOOKUP($N2875,IMPOSTAZIONI!$E$6:$I$13,5,FALSE),IMPOSTAZIONI!$B$25:$N$32,6,FALSE)))</f>
        <v/>
      </c>
      <c r="BU2875" s="20" t="str">
        <f>IF($N2875="","",IF(VLOOKUP(VLOOKUP($N2875,IMPOSTAZIONI!$E$6:$I$13,5,FALSE),IMPOSTAZIONI!$B$25:$N$32,9,FALSE)=0,"",VLOOKUP(VLOOKUP($N2875,IMPOSTAZIONI!$E$6:$I$13,5,FALSE),IMPOSTAZIONI!$B$25:$N$32,9,FALSE)))</f>
        <v/>
      </c>
      <c r="BV2875" s="20" t="str">
        <f>IF($N2875="","",IF(VLOOKUP(VLOOKUP($N2875,IMPOSTAZIONI!$E$6:$I$13,5,FALSE),IMPOSTAZIONI!$B$25:$N$32,12,FALSE)=0,"",VLOOKUP(VLOOKUP($N2875,IMPOSTAZIONI!$E$6:$I$13,5,FALSE),IMPOSTAZIONI!$B$25:$N$32,12,FALSE)))</f>
        <v/>
      </c>
      <c r="BW2875" s="221" t="str">
        <f t="shared" si="714"/>
        <v/>
      </c>
      <c r="BX2875" s="221" t="str">
        <f t="shared" si="715"/>
        <v/>
      </c>
      <c r="BY2875" s="221">
        <f t="shared" si="716"/>
        <v>0</v>
      </c>
      <c r="BZ2875" s="231">
        <f t="shared" si="717"/>
        <v>0</v>
      </c>
      <c r="CA2875" s="246">
        <f t="shared" si="718"/>
        <v>0</v>
      </c>
      <c r="CB2875" s="246">
        <f t="shared" si="719"/>
        <v>0</v>
      </c>
      <c r="CC2875" s="246" t="str">
        <f t="shared" si="720"/>
        <v/>
      </c>
      <c r="CD2875" s="246">
        <f t="shared" si="721"/>
        <v>5</v>
      </c>
      <c r="CE2875" s="246">
        <f t="shared" si="722"/>
        <v>0</v>
      </c>
      <c r="CF2875" s="276">
        <f t="shared" si="723"/>
        <v>0</v>
      </c>
      <c r="CG2875" s="277">
        <f t="shared" si="723"/>
        <v>0</v>
      </c>
      <c r="CH2875" s="277">
        <f t="shared" si="723"/>
        <v>0</v>
      </c>
      <c r="CI2875" s="278">
        <f t="shared" si="723"/>
        <v>0</v>
      </c>
      <c r="CJ2875" s="280">
        <f t="shared" si="724"/>
        <v>0</v>
      </c>
      <c r="CK2875" s="232">
        <f t="shared" si="725"/>
        <v>0</v>
      </c>
      <c r="CL2875" s="1"/>
    </row>
    <row r="2876" spans="1:90" ht="18" customHeight="1">
      <c r="A2876" s="1"/>
      <c r="B2876" s="1"/>
      <c r="C2876" s="314"/>
      <c r="D2876" s="287" t="str">
        <f t="shared" si="726"/>
        <v/>
      </c>
      <c r="E2876" s="449" t="str">
        <f t="shared" si="713"/>
        <v/>
      </c>
      <c r="F2876" s="450"/>
      <c r="G2876" s="451"/>
      <c r="H2876" s="452"/>
      <c r="I2876" s="453"/>
      <c r="J2876" s="453"/>
      <c r="K2876" s="453"/>
      <c r="L2876" s="453"/>
      <c r="M2876" s="454"/>
      <c r="N2876" s="455"/>
      <c r="O2876" s="456"/>
      <c r="P2876" s="456"/>
      <c r="Q2876" s="456"/>
      <c r="R2876" s="456"/>
      <c r="S2876" s="456"/>
      <c r="T2876" s="456"/>
      <c r="U2876" s="456"/>
      <c r="V2876" s="456"/>
      <c r="W2876" s="456"/>
      <c r="X2876" s="456"/>
      <c r="Y2876" s="456"/>
      <c r="Z2876" s="456"/>
      <c r="AA2876" s="456"/>
      <c r="AB2876" s="456"/>
      <c r="AC2876" s="456"/>
      <c r="AD2876" s="456"/>
      <c r="AE2876" s="457"/>
      <c r="AF2876" s="455"/>
      <c r="AG2876" s="456"/>
      <c r="AH2876" s="456"/>
      <c r="AI2876" s="456"/>
      <c r="AJ2876" s="456"/>
      <c r="AK2876" s="456"/>
      <c r="AL2876" s="456"/>
      <c r="AM2876" s="456"/>
      <c r="AN2876" s="457"/>
      <c r="AO2876" s="455"/>
      <c r="AP2876" s="456"/>
      <c r="AQ2876" s="456"/>
      <c r="AR2876" s="456"/>
      <c r="AS2876" s="456"/>
      <c r="AT2876" s="456"/>
      <c r="AU2876" s="456"/>
      <c r="AV2876" s="456"/>
      <c r="AW2876" s="456"/>
      <c r="AX2876" s="456"/>
      <c r="AY2876" s="456"/>
      <c r="AZ2876" s="456"/>
      <c r="BA2876" s="456"/>
      <c r="BB2876" s="456"/>
      <c r="BC2876" s="456"/>
      <c r="BD2876" s="456"/>
      <c r="BE2876" s="456"/>
      <c r="BF2876" s="456"/>
      <c r="BG2876" s="457"/>
      <c r="BH2876" s="458"/>
      <c r="BI2876" s="459"/>
      <c r="BJ2876" s="459"/>
      <c r="BK2876" s="459"/>
      <c r="BL2876" s="459"/>
      <c r="BM2876" s="460"/>
      <c r="BN2876" s="314"/>
      <c r="BO2876" s="314"/>
      <c r="BP2876" s="1"/>
      <c r="BQ2876" s="120">
        <f>IF($F$3="","",IF(N2876=$F$3,COUNTIF(BQ$23:BQ2875,"&gt;0")+1,0))</f>
        <v>0</v>
      </c>
      <c r="BR2876" s="1"/>
      <c r="BS2876" s="20" t="str">
        <f>IF($N2876="","",IF(VLOOKUP(VLOOKUP($N2876,IMPOSTAZIONI!$E$6:$I$13,5,FALSE),IMPOSTAZIONI!$B$25:$N$32,3,FALSE)=0,"",VLOOKUP(VLOOKUP($N2876,IMPOSTAZIONI!$E$6:$I$13,5,FALSE),IMPOSTAZIONI!$B$25:$N$32,3,FALSE)))</f>
        <v/>
      </c>
      <c r="BT2876" s="20" t="str">
        <f>IF($N2876="","",IF(VLOOKUP(VLOOKUP($N2876,IMPOSTAZIONI!$E$6:$I$13,5,FALSE),IMPOSTAZIONI!$B$25:$N$32,6,FALSE)=0,"",VLOOKUP(VLOOKUP($N2876,IMPOSTAZIONI!$E$6:$I$13,5,FALSE),IMPOSTAZIONI!$B$25:$N$32,6,FALSE)))</f>
        <v/>
      </c>
      <c r="BU2876" s="20" t="str">
        <f>IF($N2876="","",IF(VLOOKUP(VLOOKUP($N2876,IMPOSTAZIONI!$E$6:$I$13,5,FALSE),IMPOSTAZIONI!$B$25:$N$32,9,FALSE)=0,"",VLOOKUP(VLOOKUP($N2876,IMPOSTAZIONI!$E$6:$I$13,5,FALSE),IMPOSTAZIONI!$B$25:$N$32,9,FALSE)))</f>
        <v/>
      </c>
      <c r="BV2876" s="20" t="str">
        <f>IF($N2876="","",IF(VLOOKUP(VLOOKUP($N2876,IMPOSTAZIONI!$E$6:$I$13,5,FALSE),IMPOSTAZIONI!$B$25:$N$32,12,FALSE)=0,"",VLOOKUP(VLOOKUP($N2876,IMPOSTAZIONI!$E$6:$I$13,5,FALSE),IMPOSTAZIONI!$B$25:$N$32,12,FALSE)))</f>
        <v/>
      </c>
      <c r="BW2876" s="221" t="str">
        <f t="shared" si="714"/>
        <v/>
      </c>
      <c r="BX2876" s="221" t="str">
        <f t="shared" si="715"/>
        <v/>
      </c>
      <c r="BY2876" s="221">
        <f t="shared" si="716"/>
        <v>0</v>
      </c>
      <c r="BZ2876" s="231">
        <f t="shared" si="717"/>
        <v>0</v>
      </c>
      <c r="CA2876" s="246">
        <f t="shared" si="718"/>
        <v>0</v>
      </c>
      <c r="CB2876" s="246">
        <f t="shared" si="719"/>
        <v>0</v>
      </c>
      <c r="CC2876" s="246" t="str">
        <f t="shared" si="720"/>
        <v/>
      </c>
      <c r="CD2876" s="246">
        <f t="shared" si="721"/>
        <v>5</v>
      </c>
      <c r="CE2876" s="246">
        <f t="shared" si="722"/>
        <v>0</v>
      </c>
      <c r="CF2876" s="276">
        <f t="shared" si="723"/>
        <v>0</v>
      </c>
      <c r="CG2876" s="277">
        <f t="shared" si="723"/>
        <v>0</v>
      </c>
      <c r="CH2876" s="277">
        <f t="shared" si="723"/>
        <v>0</v>
      </c>
      <c r="CI2876" s="278">
        <f t="shared" si="723"/>
        <v>0</v>
      </c>
      <c r="CJ2876" s="280">
        <f t="shared" si="724"/>
        <v>0</v>
      </c>
      <c r="CK2876" s="232">
        <f t="shared" si="725"/>
        <v>0</v>
      </c>
      <c r="CL2876" s="1"/>
    </row>
    <row r="2877" spans="1:90" ht="18" customHeight="1">
      <c r="A2877" s="1"/>
      <c r="B2877" s="1"/>
      <c r="C2877" s="314"/>
      <c r="D2877" s="287" t="str">
        <f t="shared" si="726"/>
        <v/>
      </c>
      <c r="E2877" s="449" t="str">
        <f t="shared" si="713"/>
        <v/>
      </c>
      <c r="F2877" s="450"/>
      <c r="G2877" s="451"/>
      <c r="H2877" s="452"/>
      <c r="I2877" s="453"/>
      <c r="J2877" s="453"/>
      <c r="K2877" s="453"/>
      <c r="L2877" s="453"/>
      <c r="M2877" s="454"/>
      <c r="N2877" s="455"/>
      <c r="O2877" s="456"/>
      <c r="P2877" s="456"/>
      <c r="Q2877" s="456"/>
      <c r="R2877" s="456"/>
      <c r="S2877" s="456"/>
      <c r="T2877" s="456"/>
      <c r="U2877" s="456"/>
      <c r="V2877" s="456"/>
      <c r="W2877" s="456"/>
      <c r="X2877" s="456"/>
      <c r="Y2877" s="456"/>
      <c r="Z2877" s="456"/>
      <c r="AA2877" s="456"/>
      <c r="AB2877" s="456"/>
      <c r="AC2877" s="456"/>
      <c r="AD2877" s="456"/>
      <c r="AE2877" s="457"/>
      <c r="AF2877" s="455"/>
      <c r="AG2877" s="456"/>
      <c r="AH2877" s="456"/>
      <c r="AI2877" s="456"/>
      <c r="AJ2877" s="456"/>
      <c r="AK2877" s="456"/>
      <c r="AL2877" s="456"/>
      <c r="AM2877" s="456"/>
      <c r="AN2877" s="457"/>
      <c r="AO2877" s="455"/>
      <c r="AP2877" s="456"/>
      <c r="AQ2877" s="456"/>
      <c r="AR2877" s="456"/>
      <c r="AS2877" s="456"/>
      <c r="AT2877" s="456"/>
      <c r="AU2877" s="456"/>
      <c r="AV2877" s="456"/>
      <c r="AW2877" s="456"/>
      <c r="AX2877" s="456"/>
      <c r="AY2877" s="456"/>
      <c r="AZ2877" s="456"/>
      <c r="BA2877" s="456"/>
      <c r="BB2877" s="456"/>
      <c r="BC2877" s="456"/>
      <c r="BD2877" s="456"/>
      <c r="BE2877" s="456"/>
      <c r="BF2877" s="456"/>
      <c r="BG2877" s="457"/>
      <c r="BH2877" s="458"/>
      <c r="BI2877" s="459"/>
      <c r="BJ2877" s="459"/>
      <c r="BK2877" s="459"/>
      <c r="BL2877" s="459"/>
      <c r="BM2877" s="460"/>
      <c r="BN2877" s="314"/>
      <c r="BO2877" s="314"/>
      <c r="BP2877" s="1"/>
      <c r="BQ2877" s="120">
        <f>IF($F$3="","",IF(N2877=$F$3,COUNTIF(BQ$23:BQ2876,"&gt;0")+1,0))</f>
        <v>0</v>
      </c>
      <c r="BR2877" s="1"/>
      <c r="BS2877" s="20" t="str">
        <f>IF($N2877="","",IF(VLOOKUP(VLOOKUP($N2877,IMPOSTAZIONI!$E$6:$I$13,5,FALSE),IMPOSTAZIONI!$B$25:$N$32,3,FALSE)=0,"",VLOOKUP(VLOOKUP($N2877,IMPOSTAZIONI!$E$6:$I$13,5,FALSE),IMPOSTAZIONI!$B$25:$N$32,3,FALSE)))</f>
        <v/>
      </c>
      <c r="BT2877" s="20" t="str">
        <f>IF($N2877="","",IF(VLOOKUP(VLOOKUP($N2877,IMPOSTAZIONI!$E$6:$I$13,5,FALSE),IMPOSTAZIONI!$B$25:$N$32,6,FALSE)=0,"",VLOOKUP(VLOOKUP($N2877,IMPOSTAZIONI!$E$6:$I$13,5,FALSE),IMPOSTAZIONI!$B$25:$N$32,6,FALSE)))</f>
        <v/>
      </c>
      <c r="BU2877" s="20" t="str">
        <f>IF($N2877="","",IF(VLOOKUP(VLOOKUP($N2877,IMPOSTAZIONI!$E$6:$I$13,5,FALSE),IMPOSTAZIONI!$B$25:$N$32,9,FALSE)=0,"",VLOOKUP(VLOOKUP($N2877,IMPOSTAZIONI!$E$6:$I$13,5,FALSE),IMPOSTAZIONI!$B$25:$N$32,9,FALSE)))</f>
        <v/>
      </c>
      <c r="BV2877" s="20" t="str">
        <f>IF($N2877="","",IF(VLOOKUP(VLOOKUP($N2877,IMPOSTAZIONI!$E$6:$I$13,5,FALSE),IMPOSTAZIONI!$B$25:$N$32,12,FALSE)=0,"",VLOOKUP(VLOOKUP($N2877,IMPOSTAZIONI!$E$6:$I$13,5,FALSE),IMPOSTAZIONI!$B$25:$N$32,12,FALSE)))</f>
        <v/>
      </c>
      <c r="BW2877" s="221" t="str">
        <f t="shared" si="714"/>
        <v/>
      </c>
      <c r="BX2877" s="221" t="str">
        <f t="shared" si="715"/>
        <v/>
      </c>
      <c r="BY2877" s="221">
        <f t="shared" si="716"/>
        <v>0</v>
      </c>
      <c r="BZ2877" s="231">
        <f t="shared" si="717"/>
        <v>0</v>
      </c>
      <c r="CA2877" s="246">
        <f t="shared" si="718"/>
        <v>0</v>
      </c>
      <c r="CB2877" s="246">
        <f t="shared" si="719"/>
        <v>0</v>
      </c>
      <c r="CC2877" s="246" t="str">
        <f t="shared" si="720"/>
        <v/>
      </c>
      <c r="CD2877" s="246">
        <f t="shared" si="721"/>
        <v>5</v>
      </c>
      <c r="CE2877" s="246">
        <f t="shared" si="722"/>
        <v>0</v>
      </c>
      <c r="CF2877" s="276">
        <f t="shared" si="723"/>
        <v>0</v>
      </c>
      <c r="CG2877" s="277">
        <f t="shared" si="723"/>
        <v>0</v>
      </c>
      <c r="CH2877" s="277">
        <f t="shared" si="723"/>
        <v>0</v>
      </c>
      <c r="CI2877" s="278">
        <f t="shared" ref="CI2877:CI2940" si="727">COUNTIF($CE$23:$CE$3022,CONCATENATE($CD2877,CI$21))</f>
        <v>0</v>
      </c>
      <c r="CJ2877" s="280">
        <f t="shared" si="724"/>
        <v>0</v>
      </c>
      <c r="CK2877" s="232">
        <f t="shared" si="725"/>
        <v>0</v>
      </c>
      <c r="CL2877" s="1"/>
    </row>
    <row r="2878" spans="1:90" ht="18" customHeight="1">
      <c r="A2878" s="1"/>
      <c r="B2878" s="1"/>
      <c r="C2878" s="314"/>
      <c r="D2878" s="287" t="str">
        <f t="shared" si="726"/>
        <v/>
      </c>
      <c r="E2878" s="449" t="str">
        <f t="shared" ref="E2878:E2941" si="728">IF(BQ2878=0,"",BQ2878)</f>
        <v/>
      </c>
      <c r="F2878" s="450"/>
      <c r="G2878" s="451"/>
      <c r="H2878" s="452"/>
      <c r="I2878" s="453"/>
      <c r="J2878" s="453"/>
      <c r="K2878" s="453"/>
      <c r="L2878" s="453"/>
      <c r="M2878" s="454"/>
      <c r="N2878" s="455"/>
      <c r="O2878" s="456"/>
      <c r="P2878" s="456"/>
      <c r="Q2878" s="456"/>
      <c r="R2878" s="456"/>
      <c r="S2878" s="456"/>
      <c r="T2878" s="456"/>
      <c r="U2878" s="456"/>
      <c r="V2878" s="456"/>
      <c r="W2878" s="456"/>
      <c r="X2878" s="456"/>
      <c r="Y2878" s="456"/>
      <c r="Z2878" s="456"/>
      <c r="AA2878" s="456"/>
      <c r="AB2878" s="456"/>
      <c r="AC2878" s="456"/>
      <c r="AD2878" s="456"/>
      <c r="AE2878" s="457"/>
      <c r="AF2878" s="455"/>
      <c r="AG2878" s="456"/>
      <c r="AH2878" s="456"/>
      <c r="AI2878" s="456"/>
      <c r="AJ2878" s="456"/>
      <c r="AK2878" s="456"/>
      <c r="AL2878" s="456"/>
      <c r="AM2878" s="456"/>
      <c r="AN2878" s="457"/>
      <c r="AO2878" s="455"/>
      <c r="AP2878" s="456"/>
      <c r="AQ2878" s="456"/>
      <c r="AR2878" s="456"/>
      <c r="AS2878" s="456"/>
      <c r="AT2878" s="456"/>
      <c r="AU2878" s="456"/>
      <c r="AV2878" s="456"/>
      <c r="AW2878" s="456"/>
      <c r="AX2878" s="456"/>
      <c r="AY2878" s="456"/>
      <c r="AZ2878" s="456"/>
      <c r="BA2878" s="456"/>
      <c r="BB2878" s="456"/>
      <c r="BC2878" s="456"/>
      <c r="BD2878" s="456"/>
      <c r="BE2878" s="456"/>
      <c r="BF2878" s="456"/>
      <c r="BG2878" s="457"/>
      <c r="BH2878" s="458"/>
      <c r="BI2878" s="459"/>
      <c r="BJ2878" s="459"/>
      <c r="BK2878" s="459"/>
      <c r="BL2878" s="459"/>
      <c r="BM2878" s="460"/>
      <c r="BN2878" s="314"/>
      <c r="BO2878" s="314"/>
      <c r="BP2878" s="1"/>
      <c r="BQ2878" s="120">
        <f>IF($F$3="","",IF(N2878=$F$3,COUNTIF(BQ$23:BQ2877,"&gt;0")+1,0))</f>
        <v>0</v>
      </c>
      <c r="BR2878" s="1"/>
      <c r="BS2878" s="20" t="str">
        <f>IF($N2878="","",IF(VLOOKUP(VLOOKUP($N2878,IMPOSTAZIONI!$E$6:$I$13,5,FALSE),IMPOSTAZIONI!$B$25:$N$32,3,FALSE)=0,"",VLOOKUP(VLOOKUP($N2878,IMPOSTAZIONI!$E$6:$I$13,5,FALSE),IMPOSTAZIONI!$B$25:$N$32,3,FALSE)))</f>
        <v/>
      </c>
      <c r="BT2878" s="20" t="str">
        <f>IF($N2878="","",IF(VLOOKUP(VLOOKUP($N2878,IMPOSTAZIONI!$E$6:$I$13,5,FALSE),IMPOSTAZIONI!$B$25:$N$32,6,FALSE)=0,"",VLOOKUP(VLOOKUP($N2878,IMPOSTAZIONI!$E$6:$I$13,5,FALSE),IMPOSTAZIONI!$B$25:$N$32,6,FALSE)))</f>
        <v/>
      </c>
      <c r="BU2878" s="20" t="str">
        <f>IF($N2878="","",IF(VLOOKUP(VLOOKUP($N2878,IMPOSTAZIONI!$E$6:$I$13,5,FALSE),IMPOSTAZIONI!$B$25:$N$32,9,FALSE)=0,"",VLOOKUP(VLOOKUP($N2878,IMPOSTAZIONI!$E$6:$I$13,5,FALSE),IMPOSTAZIONI!$B$25:$N$32,9,FALSE)))</f>
        <v/>
      </c>
      <c r="BV2878" s="20" t="str">
        <f>IF($N2878="","",IF(VLOOKUP(VLOOKUP($N2878,IMPOSTAZIONI!$E$6:$I$13,5,FALSE),IMPOSTAZIONI!$B$25:$N$32,12,FALSE)=0,"",VLOOKUP(VLOOKUP($N2878,IMPOSTAZIONI!$E$6:$I$13,5,FALSE),IMPOSTAZIONI!$B$25:$N$32,12,FALSE)))</f>
        <v/>
      </c>
      <c r="BW2878" s="221" t="str">
        <f t="shared" ref="BW2878:BW2941" si="729">IF(AF2878="","",HLOOKUP(AF2878,BS2878:BV2878,1,FALSE))</f>
        <v/>
      </c>
      <c r="BX2878" s="221" t="str">
        <f t="shared" ref="BX2878:BX2941" si="730">IF(N2878="","",VLOOKUP(N2878,$AY$3109:$BM$3116,1,FALSE))</f>
        <v/>
      </c>
      <c r="BY2878" s="221">
        <f t="shared" ref="BY2878:BY2941" si="731">IF(OR(ISERROR(BW2878),ISERROR(BX2878),AND(H2878&gt;0,H2878&lt;AD$3140),AND(H2878&gt;0,H2878&gt;AD$3141)),1,IF(CK2878=1,2,0))</f>
        <v>0</v>
      </c>
      <c r="BZ2878" s="231">
        <f t="shared" ref="BZ2878:BZ2941" si="732">IF($F$3="",0,IF($F$3=N2878,H2878,0))</f>
        <v>0</v>
      </c>
      <c r="CA2878" s="246">
        <f t="shared" ref="CA2878:CA2941" si="733">IF($BN$3&gt;$AY$3147,"",IF(BZ2878=0,0,IF(AF2878="",0,VLOOKUP(AF2878,$AY$3118:$BL$3121,14,FALSE))))</f>
        <v>0</v>
      </c>
      <c r="CB2878" s="246">
        <f t="shared" ref="CB2878:CB2941" si="734">IF(BZ2878=0,0,MONTH(BZ2878))</f>
        <v>0</v>
      </c>
      <c r="CC2878" s="246" t="str">
        <f t="shared" ref="CC2878:CC2941" si="735">IF(OR(BZ2878=0,CA2878=0),"",CONCATENATE(CB2878,CA2878))</f>
        <v/>
      </c>
      <c r="CD2878" s="246">
        <f t="shared" ref="CD2878:CD2941" si="736">MATCH(BZ2878,BZ$23:BZ$3022,0)</f>
        <v>5</v>
      </c>
      <c r="CE2878" s="246">
        <f t="shared" ref="CE2878:CE2941" si="737">IF(CA2878&gt;0,CONCATENATE(CD2878,CA2878),0)</f>
        <v>0</v>
      </c>
      <c r="CF2878" s="276">
        <f t="shared" ref="CF2878:CH2909" si="738">COUNTIF($CE$23:$CE$3022,CONCATENATE($CD2878,CF$21))</f>
        <v>0</v>
      </c>
      <c r="CG2878" s="277">
        <f t="shared" si="738"/>
        <v>0</v>
      </c>
      <c r="CH2878" s="277">
        <f t="shared" si="738"/>
        <v>0</v>
      </c>
      <c r="CI2878" s="278">
        <f t="shared" si="727"/>
        <v>0</v>
      </c>
      <c r="CJ2878" s="280">
        <f t="shared" ref="CJ2878:CJ2941" si="739">COUNTIF(CF2878:CI2878,"&gt;0")</f>
        <v>0</v>
      </c>
      <c r="CK2878" s="232">
        <f t="shared" ref="CK2878:CK2941" si="740">IF(CJ2878&gt;1,1,0)</f>
        <v>0</v>
      </c>
      <c r="CL2878" s="1"/>
    </row>
    <row r="2879" spans="1:90" ht="18" customHeight="1">
      <c r="A2879" s="1"/>
      <c r="B2879" s="1"/>
      <c r="C2879" s="314"/>
      <c r="D2879" s="287" t="str">
        <f t="shared" si="726"/>
        <v/>
      </c>
      <c r="E2879" s="449" t="str">
        <f t="shared" si="728"/>
        <v/>
      </c>
      <c r="F2879" s="450"/>
      <c r="G2879" s="451"/>
      <c r="H2879" s="452"/>
      <c r="I2879" s="453"/>
      <c r="J2879" s="453"/>
      <c r="K2879" s="453"/>
      <c r="L2879" s="453"/>
      <c r="M2879" s="454"/>
      <c r="N2879" s="455"/>
      <c r="O2879" s="456"/>
      <c r="P2879" s="456"/>
      <c r="Q2879" s="456"/>
      <c r="R2879" s="456"/>
      <c r="S2879" s="456"/>
      <c r="T2879" s="456"/>
      <c r="U2879" s="456"/>
      <c r="V2879" s="456"/>
      <c r="W2879" s="456"/>
      <c r="X2879" s="456"/>
      <c r="Y2879" s="456"/>
      <c r="Z2879" s="456"/>
      <c r="AA2879" s="456"/>
      <c r="AB2879" s="456"/>
      <c r="AC2879" s="456"/>
      <c r="AD2879" s="456"/>
      <c r="AE2879" s="457"/>
      <c r="AF2879" s="455"/>
      <c r="AG2879" s="456"/>
      <c r="AH2879" s="456"/>
      <c r="AI2879" s="456"/>
      <c r="AJ2879" s="456"/>
      <c r="AK2879" s="456"/>
      <c r="AL2879" s="456"/>
      <c r="AM2879" s="456"/>
      <c r="AN2879" s="457"/>
      <c r="AO2879" s="455"/>
      <c r="AP2879" s="456"/>
      <c r="AQ2879" s="456"/>
      <c r="AR2879" s="456"/>
      <c r="AS2879" s="456"/>
      <c r="AT2879" s="456"/>
      <c r="AU2879" s="456"/>
      <c r="AV2879" s="456"/>
      <c r="AW2879" s="456"/>
      <c r="AX2879" s="456"/>
      <c r="AY2879" s="456"/>
      <c r="AZ2879" s="456"/>
      <c r="BA2879" s="456"/>
      <c r="BB2879" s="456"/>
      <c r="BC2879" s="456"/>
      <c r="BD2879" s="456"/>
      <c r="BE2879" s="456"/>
      <c r="BF2879" s="456"/>
      <c r="BG2879" s="457"/>
      <c r="BH2879" s="458"/>
      <c r="BI2879" s="459"/>
      <c r="BJ2879" s="459"/>
      <c r="BK2879" s="459"/>
      <c r="BL2879" s="459"/>
      <c r="BM2879" s="460"/>
      <c r="BN2879" s="314"/>
      <c r="BO2879" s="314"/>
      <c r="BP2879" s="1"/>
      <c r="BQ2879" s="120">
        <f>IF($F$3="","",IF(N2879=$F$3,COUNTIF(BQ$23:BQ2878,"&gt;0")+1,0))</f>
        <v>0</v>
      </c>
      <c r="BR2879" s="1"/>
      <c r="BS2879" s="20" t="str">
        <f>IF($N2879="","",IF(VLOOKUP(VLOOKUP($N2879,IMPOSTAZIONI!$E$6:$I$13,5,FALSE),IMPOSTAZIONI!$B$25:$N$32,3,FALSE)=0,"",VLOOKUP(VLOOKUP($N2879,IMPOSTAZIONI!$E$6:$I$13,5,FALSE),IMPOSTAZIONI!$B$25:$N$32,3,FALSE)))</f>
        <v/>
      </c>
      <c r="BT2879" s="20" t="str">
        <f>IF($N2879="","",IF(VLOOKUP(VLOOKUP($N2879,IMPOSTAZIONI!$E$6:$I$13,5,FALSE),IMPOSTAZIONI!$B$25:$N$32,6,FALSE)=0,"",VLOOKUP(VLOOKUP($N2879,IMPOSTAZIONI!$E$6:$I$13,5,FALSE),IMPOSTAZIONI!$B$25:$N$32,6,FALSE)))</f>
        <v/>
      </c>
      <c r="BU2879" s="20" t="str">
        <f>IF($N2879="","",IF(VLOOKUP(VLOOKUP($N2879,IMPOSTAZIONI!$E$6:$I$13,5,FALSE),IMPOSTAZIONI!$B$25:$N$32,9,FALSE)=0,"",VLOOKUP(VLOOKUP($N2879,IMPOSTAZIONI!$E$6:$I$13,5,FALSE),IMPOSTAZIONI!$B$25:$N$32,9,FALSE)))</f>
        <v/>
      </c>
      <c r="BV2879" s="20" t="str">
        <f>IF($N2879="","",IF(VLOOKUP(VLOOKUP($N2879,IMPOSTAZIONI!$E$6:$I$13,5,FALSE),IMPOSTAZIONI!$B$25:$N$32,12,FALSE)=0,"",VLOOKUP(VLOOKUP($N2879,IMPOSTAZIONI!$E$6:$I$13,5,FALSE),IMPOSTAZIONI!$B$25:$N$32,12,FALSE)))</f>
        <v/>
      </c>
      <c r="BW2879" s="221" t="str">
        <f t="shared" si="729"/>
        <v/>
      </c>
      <c r="BX2879" s="221" t="str">
        <f t="shared" si="730"/>
        <v/>
      </c>
      <c r="BY2879" s="221">
        <f t="shared" si="731"/>
        <v>0</v>
      </c>
      <c r="BZ2879" s="231">
        <f t="shared" si="732"/>
        <v>0</v>
      </c>
      <c r="CA2879" s="246">
        <f t="shared" si="733"/>
        <v>0</v>
      </c>
      <c r="CB2879" s="246">
        <f t="shared" si="734"/>
        <v>0</v>
      </c>
      <c r="CC2879" s="246" t="str">
        <f t="shared" si="735"/>
        <v/>
      </c>
      <c r="CD2879" s="246">
        <f t="shared" si="736"/>
        <v>5</v>
      </c>
      <c r="CE2879" s="246">
        <f t="shared" si="737"/>
        <v>0</v>
      </c>
      <c r="CF2879" s="276">
        <f t="shared" si="738"/>
        <v>0</v>
      </c>
      <c r="CG2879" s="277">
        <f t="shared" si="738"/>
        <v>0</v>
      </c>
      <c r="CH2879" s="277">
        <f t="shared" si="738"/>
        <v>0</v>
      </c>
      <c r="CI2879" s="278">
        <f t="shared" si="727"/>
        <v>0</v>
      </c>
      <c r="CJ2879" s="280">
        <f t="shared" si="739"/>
        <v>0</v>
      </c>
      <c r="CK2879" s="232">
        <f t="shared" si="740"/>
        <v>0</v>
      </c>
      <c r="CL2879" s="1"/>
    </row>
    <row r="2880" spans="1:90" ht="18" customHeight="1">
      <c r="A2880" s="1"/>
      <c r="B2880" s="1"/>
      <c r="C2880" s="314"/>
      <c r="D2880" s="287" t="str">
        <f t="shared" si="726"/>
        <v/>
      </c>
      <c r="E2880" s="449" t="str">
        <f t="shared" si="728"/>
        <v/>
      </c>
      <c r="F2880" s="450"/>
      <c r="G2880" s="451"/>
      <c r="H2880" s="452"/>
      <c r="I2880" s="453"/>
      <c r="J2880" s="453"/>
      <c r="K2880" s="453"/>
      <c r="L2880" s="453"/>
      <c r="M2880" s="454"/>
      <c r="N2880" s="455"/>
      <c r="O2880" s="456"/>
      <c r="P2880" s="456"/>
      <c r="Q2880" s="456"/>
      <c r="R2880" s="456"/>
      <c r="S2880" s="456"/>
      <c r="T2880" s="456"/>
      <c r="U2880" s="456"/>
      <c r="V2880" s="456"/>
      <c r="W2880" s="456"/>
      <c r="X2880" s="456"/>
      <c r="Y2880" s="456"/>
      <c r="Z2880" s="456"/>
      <c r="AA2880" s="456"/>
      <c r="AB2880" s="456"/>
      <c r="AC2880" s="456"/>
      <c r="AD2880" s="456"/>
      <c r="AE2880" s="457"/>
      <c r="AF2880" s="455"/>
      <c r="AG2880" s="456"/>
      <c r="AH2880" s="456"/>
      <c r="AI2880" s="456"/>
      <c r="AJ2880" s="456"/>
      <c r="AK2880" s="456"/>
      <c r="AL2880" s="456"/>
      <c r="AM2880" s="456"/>
      <c r="AN2880" s="457"/>
      <c r="AO2880" s="455"/>
      <c r="AP2880" s="456"/>
      <c r="AQ2880" s="456"/>
      <c r="AR2880" s="456"/>
      <c r="AS2880" s="456"/>
      <c r="AT2880" s="456"/>
      <c r="AU2880" s="456"/>
      <c r="AV2880" s="456"/>
      <c r="AW2880" s="456"/>
      <c r="AX2880" s="456"/>
      <c r="AY2880" s="456"/>
      <c r="AZ2880" s="456"/>
      <c r="BA2880" s="456"/>
      <c r="BB2880" s="456"/>
      <c r="BC2880" s="456"/>
      <c r="BD2880" s="456"/>
      <c r="BE2880" s="456"/>
      <c r="BF2880" s="456"/>
      <c r="BG2880" s="457"/>
      <c r="BH2880" s="458"/>
      <c r="BI2880" s="459"/>
      <c r="BJ2880" s="459"/>
      <c r="BK2880" s="459"/>
      <c r="BL2880" s="459"/>
      <c r="BM2880" s="460"/>
      <c r="BN2880" s="314"/>
      <c r="BO2880" s="314"/>
      <c r="BP2880" s="1"/>
      <c r="BQ2880" s="120">
        <f>IF($F$3="","",IF(N2880=$F$3,COUNTIF(BQ$23:BQ2879,"&gt;0")+1,0))</f>
        <v>0</v>
      </c>
      <c r="BR2880" s="1"/>
      <c r="BS2880" s="20" t="str">
        <f>IF($N2880="","",IF(VLOOKUP(VLOOKUP($N2880,IMPOSTAZIONI!$E$6:$I$13,5,FALSE),IMPOSTAZIONI!$B$25:$N$32,3,FALSE)=0,"",VLOOKUP(VLOOKUP($N2880,IMPOSTAZIONI!$E$6:$I$13,5,FALSE),IMPOSTAZIONI!$B$25:$N$32,3,FALSE)))</f>
        <v/>
      </c>
      <c r="BT2880" s="20" t="str">
        <f>IF($N2880="","",IF(VLOOKUP(VLOOKUP($N2880,IMPOSTAZIONI!$E$6:$I$13,5,FALSE),IMPOSTAZIONI!$B$25:$N$32,6,FALSE)=0,"",VLOOKUP(VLOOKUP($N2880,IMPOSTAZIONI!$E$6:$I$13,5,FALSE),IMPOSTAZIONI!$B$25:$N$32,6,FALSE)))</f>
        <v/>
      </c>
      <c r="BU2880" s="20" t="str">
        <f>IF($N2880="","",IF(VLOOKUP(VLOOKUP($N2880,IMPOSTAZIONI!$E$6:$I$13,5,FALSE),IMPOSTAZIONI!$B$25:$N$32,9,FALSE)=0,"",VLOOKUP(VLOOKUP($N2880,IMPOSTAZIONI!$E$6:$I$13,5,FALSE),IMPOSTAZIONI!$B$25:$N$32,9,FALSE)))</f>
        <v/>
      </c>
      <c r="BV2880" s="20" t="str">
        <f>IF($N2880="","",IF(VLOOKUP(VLOOKUP($N2880,IMPOSTAZIONI!$E$6:$I$13,5,FALSE),IMPOSTAZIONI!$B$25:$N$32,12,FALSE)=0,"",VLOOKUP(VLOOKUP($N2880,IMPOSTAZIONI!$E$6:$I$13,5,FALSE),IMPOSTAZIONI!$B$25:$N$32,12,FALSE)))</f>
        <v/>
      </c>
      <c r="BW2880" s="221" t="str">
        <f t="shared" si="729"/>
        <v/>
      </c>
      <c r="BX2880" s="221" t="str">
        <f t="shared" si="730"/>
        <v/>
      </c>
      <c r="BY2880" s="221">
        <f t="shared" si="731"/>
        <v>0</v>
      </c>
      <c r="BZ2880" s="231">
        <f t="shared" si="732"/>
        <v>0</v>
      </c>
      <c r="CA2880" s="246">
        <f t="shared" si="733"/>
        <v>0</v>
      </c>
      <c r="CB2880" s="246">
        <f t="shared" si="734"/>
        <v>0</v>
      </c>
      <c r="CC2880" s="246" t="str">
        <f t="shared" si="735"/>
        <v/>
      </c>
      <c r="CD2880" s="246">
        <f t="shared" si="736"/>
        <v>5</v>
      </c>
      <c r="CE2880" s="246">
        <f t="shared" si="737"/>
        <v>0</v>
      </c>
      <c r="CF2880" s="276">
        <f t="shared" si="738"/>
        <v>0</v>
      </c>
      <c r="CG2880" s="277">
        <f t="shared" si="738"/>
        <v>0</v>
      </c>
      <c r="CH2880" s="277">
        <f t="shared" si="738"/>
        <v>0</v>
      </c>
      <c r="CI2880" s="278">
        <f t="shared" si="727"/>
        <v>0</v>
      </c>
      <c r="CJ2880" s="280">
        <f t="shared" si="739"/>
        <v>0</v>
      </c>
      <c r="CK2880" s="232">
        <f t="shared" si="740"/>
        <v>0</v>
      </c>
      <c r="CL2880" s="1"/>
    </row>
    <row r="2881" spans="1:90" ht="18" customHeight="1">
      <c r="A2881" s="1"/>
      <c r="B2881" s="1"/>
      <c r="C2881" s="314"/>
      <c r="D2881" s="287" t="str">
        <f t="shared" si="726"/>
        <v/>
      </c>
      <c r="E2881" s="449" t="str">
        <f t="shared" si="728"/>
        <v/>
      </c>
      <c r="F2881" s="450"/>
      <c r="G2881" s="451"/>
      <c r="H2881" s="452"/>
      <c r="I2881" s="453"/>
      <c r="J2881" s="453"/>
      <c r="K2881" s="453"/>
      <c r="L2881" s="453"/>
      <c r="M2881" s="454"/>
      <c r="N2881" s="455"/>
      <c r="O2881" s="456"/>
      <c r="P2881" s="456"/>
      <c r="Q2881" s="456"/>
      <c r="R2881" s="456"/>
      <c r="S2881" s="456"/>
      <c r="T2881" s="456"/>
      <c r="U2881" s="456"/>
      <c r="V2881" s="456"/>
      <c r="W2881" s="456"/>
      <c r="X2881" s="456"/>
      <c r="Y2881" s="456"/>
      <c r="Z2881" s="456"/>
      <c r="AA2881" s="456"/>
      <c r="AB2881" s="456"/>
      <c r="AC2881" s="456"/>
      <c r="AD2881" s="456"/>
      <c r="AE2881" s="457"/>
      <c r="AF2881" s="455"/>
      <c r="AG2881" s="456"/>
      <c r="AH2881" s="456"/>
      <c r="AI2881" s="456"/>
      <c r="AJ2881" s="456"/>
      <c r="AK2881" s="456"/>
      <c r="AL2881" s="456"/>
      <c r="AM2881" s="456"/>
      <c r="AN2881" s="457"/>
      <c r="AO2881" s="455"/>
      <c r="AP2881" s="456"/>
      <c r="AQ2881" s="456"/>
      <c r="AR2881" s="456"/>
      <c r="AS2881" s="456"/>
      <c r="AT2881" s="456"/>
      <c r="AU2881" s="456"/>
      <c r="AV2881" s="456"/>
      <c r="AW2881" s="456"/>
      <c r="AX2881" s="456"/>
      <c r="AY2881" s="456"/>
      <c r="AZ2881" s="456"/>
      <c r="BA2881" s="456"/>
      <c r="BB2881" s="456"/>
      <c r="BC2881" s="456"/>
      <c r="BD2881" s="456"/>
      <c r="BE2881" s="456"/>
      <c r="BF2881" s="456"/>
      <c r="BG2881" s="457"/>
      <c r="BH2881" s="458"/>
      <c r="BI2881" s="459"/>
      <c r="BJ2881" s="459"/>
      <c r="BK2881" s="459"/>
      <c r="BL2881" s="459"/>
      <c r="BM2881" s="460"/>
      <c r="BN2881" s="314"/>
      <c r="BO2881" s="314"/>
      <c r="BP2881" s="1"/>
      <c r="BQ2881" s="120">
        <f>IF($F$3="","",IF(N2881=$F$3,COUNTIF(BQ$23:BQ2880,"&gt;0")+1,0))</f>
        <v>0</v>
      </c>
      <c r="BR2881" s="1"/>
      <c r="BS2881" s="20" t="str">
        <f>IF($N2881="","",IF(VLOOKUP(VLOOKUP($N2881,IMPOSTAZIONI!$E$6:$I$13,5,FALSE),IMPOSTAZIONI!$B$25:$N$32,3,FALSE)=0,"",VLOOKUP(VLOOKUP($N2881,IMPOSTAZIONI!$E$6:$I$13,5,FALSE),IMPOSTAZIONI!$B$25:$N$32,3,FALSE)))</f>
        <v/>
      </c>
      <c r="BT2881" s="20" t="str">
        <f>IF($N2881="","",IF(VLOOKUP(VLOOKUP($N2881,IMPOSTAZIONI!$E$6:$I$13,5,FALSE),IMPOSTAZIONI!$B$25:$N$32,6,FALSE)=0,"",VLOOKUP(VLOOKUP($N2881,IMPOSTAZIONI!$E$6:$I$13,5,FALSE),IMPOSTAZIONI!$B$25:$N$32,6,FALSE)))</f>
        <v/>
      </c>
      <c r="BU2881" s="20" t="str">
        <f>IF($N2881="","",IF(VLOOKUP(VLOOKUP($N2881,IMPOSTAZIONI!$E$6:$I$13,5,FALSE),IMPOSTAZIONI!$B$25:$N$32,9,FALSE)=0,"",VLOOKUP(VLOOKUP($N2881,IMPOSTAZIONI!$E$6:$I$13,5,FALSE),IMPOSTAZIONI!$B$25:$N$32,9,FALSE)))</f>
        <v/>
      </c>
      <c r="BV2881" s="20" t="str">
        <f>IF($N2881="","",IF(VLOOKUP(VLOOKUP($N2881,IMPOSTAZIONI!$E$6:$I$13,5,FALSE),IMPOSTAZIONI!$B$25:$N$32,12,FALSE)=0,"",VLOOKUP(VLOOKUP($N2881,IMPOSTAZIONI!$E$6:$I$13,5,FALSE),IMPOSTAZIONI!$B$25:$N$32,12,FALSE)))</f>
        <v/>
      </c>
      <c r="BW2881" s="221" t="str">
        <f t="shared" si="729"/>
        <v/>
      </c>
      <c r="BX2881" s="221" t="str">
        <f t="shared" si="730"/>
        <v/>
      </c>
      <c r="BY2881" s="221">
        <f t="shared" si="731"/>
        <v>0</v>
      </c>
      <c r="BZ2881" s="231">
        <f t="shared" si="732"/>
        <v>0</v>
      </c>
      <c r="CA2881" s="246">
        <f t="shared" si="733"/>
        <v>0</v>
      </c>
      <c r="CB2881" s="246">
        <f t="shared" si="734"/>
        <v>0</v>
      </c>
      <c r="CC2881" s="246" t="str">
        <f t="shared" si="735"/>
        <v/>
      </c>
      <c r="CD2881" s="246">
        <f t="shared" si="736"/>
        <v>5</v>
      </c>
      <c r="CE2881" s="246">
        <f t="shared" si="737"/>
        <v>0</v>
      </c>
      <c r="CF2881" s="276">
        <f t="shared" si="738"/>
        <v>0</v>
      </c>
      <c r="CG2881" s="277">
        <f t="shared" si="738"/>
        <v>0</v>
      </c>
      <c r="CH2881" s="277">
        <f t="shared" si="738"/>
        <v>0</v>
      </c>
      <c r="CI2881" s="278">
        <f t="shared" si="727"/>
        <v>0</v>
      </c>
      <c r="CJ2881" s="280">
        <f t="shared" si="739"/>
        <v>0</v>
      </c>
      <c r="CK2881" s="232">
        <f t="shared" si="740"/>
        <v>0</v>
      </c>
      <c r="CL2881" s="1"/>
    </row>
    <row r="2882" spans="1:90" ht="18" customHeight="1">
      <c r="A2882" s="1"/>
      <c r="B2882" s="1"/>
      <c r="C2882" s="314"/>
      <c r="D2882" s="287" t="str">
        <f t="shared" si="726"/>
        <v/>
      </c>
      <c r="E2882" s="449" t="str">
        <f t="shared" si="728"/>
        <v/>
      </c>
      <c r="F2882" s="450"/>
      <c r="G2882" s="451"/>
      <c r="H2882" s="452"/>
      <c r="I2882" s="453"/>
      <c r="J2882" s="453"/>
      <c r="K2882" s="453"/>
      <c r="L2882" s="453"/>
      <c r="M2882" s="454"/>
      <c r="N2882" s="455"/>
      <c r="O2882" s="456"/>
      <c r="P2882" s="456"/>
      <c r="Q2882" s="456"/>
      <c r="R2882" s="456"/>
      <c r="S2882" s="456"/>
      <c r="T2882" s="456"/>
      <c r="U2882" s="456"/>
      <c r="V2882" s="456"/>
      <c r="W2882" s="456"/>
      <c r="X2882" s="456"/>
      <c r="Y2882" s="456"/>
      <c r="Z2882" s="456"/>
      <c r="AA2882" s="456"/>
      <c r="AB2882" s="456"/>
      <c r="AC2882" s="456"/>
      <c r="AD2882" s="456"/>
      <c r="AE2882" s="457"/>
      <c r="AF2882" s="455"/>
      <c r="AG2882" s="456"/>
      <c r="AH2882" s="456"/>
      <c r="AI2882" s="456"/>
      <c r="AJ2882" s="456"/>
      <c r="AK2882" s="456"/>
      <c r="AL2882" s="456"/>
      <c r="AM2882" s="456"/>
      <c r="AN2882" s="457"/>
      <c r="AO2882" s="455"/>
      <c r="AP2882" s="456"/>
      <c r="AQ2882" s="456"/>
      <c r="AR2882" s="456"/>
      <c r="AS2882" s="456"/>
      <c r="AT2882" s="456"/>
      <c r="AU2882" s="456"/>
      <c r="AV2882" s="456"/>
      <c r="AW2882" s="456"/>
      <c r="AX2882" s="456"/>
      <c r="AY2882" s="456"/>
      <c r="AZ2882" s="456"/>
      <c r="BA2882" s="456"/>
      <c r="BB2882" s="456"/>
      <c r="BC2882" s="456"/>
      <c r="BD2882" s="456"/>
      <c r="BE2882" s="456"/>
      <c r="BF2882" s="456"/>
      <c r="BG2882" s="457"/>
      <c r="BH2882" s="458"/>
      <c r="BI2882" s="459"/>
      <c r="BJ2882" s="459"/>
      <c r="BK2882" s="459"/>
      <c r="BL2882" s="459"/>
      <c r="BM2882" s="460"/>
      <c r="BN2882" s="314"/>
      <c r="BO2882" s="314"/>
      <c r="BP2882" s="1"/>
      <c r="BQ2882" s="120">
        <f>IF($F$3="","",IF(N2882=$F$3,COUNTIF(BQ$23:BQ2881,"&gt;0")+1,0))</f>
        <v>0</v>
      </c>
      <c r="BR2882" s="1"/>
      <c r="BS2882" s="20" t="str">
        <f>IF($N2882="","",IF(VLOOKUP(VLOOKUP($N2882,IMPOSTAZIONI!$E$6:$I$13,5,FALSE),IMPOSTAZIONI!$B$25:$N$32,3,FALSE)=0,"",VLOOKUP(VLOOKUP($N2882,IMPOSTAZIONI!$E$6:$I$13,5,FALSE),IMPOSTAZIONI!$B$25:$N$32,3,FALSE)))</f>
        <v/>
      </c>
      <c r="BT2882" s="20" t="str">
        <f>IF($N2882="","",IF(VLOOKUP(VLOOKUP($N2882,IMPOSTAZIONI!$E$6:$I$13,5,FALSE),IMPOSTAZIONI!$B$25:$N$32,6,FALSE)=0,"",VLOOKUP(VLOOKUP($N2882,IMPOSTAZIONI!$E$6:$I$13,5,FALSE),IMPOSTAZIONI!$B$25:$N$32,6,FALSE)))</f>
        <v/>
      </c>
      <c r="BU2882" s="20" t="str">
        <f>IF($N2882="","",IF(VLOOKUP(VLOOKUP($N2882,IMPOSTAZIONI!$E$6:$I$13,5,FALSE),IMPOSTAZIONI!$B$25:$N$32,9,FALSE)=0,"",VLOOKUP(VLOOKUP($N2882,IMPOSTAZIONI!$E$6:$I$13,5,FALSE),IMPOSTAZIONI!$B$25:$N$32,9,FALSE)))</f>
        <v/>
      </c>
      <c r="BV2882" s="20" t="str">
        <f>IF($N2882="","",IF(VLOOKUP(VLOOKUP($N2882,IMPOSTAZIONI!$E$6:$I$13,5,FALSE),IMPOSTAZIONI!$B$25:$N$32,12,FALSE)=0,"",VLOOKUP(VLOOKUP($N2882,IMPOSTAZIONI!$E$6:$I$13,5,FALSE),IMPOSTAZIONI!$B$25:$N$32,12,FALSE)))</f>
        <v/>
      </c>
      <c r="BW2882" s="221" t="str">
        <f t="shared" si="729"/>
        <v/>
      </c>
      <c r="BX2882" s="221" t="str">
        <f t="shared" si="730"/>
        <v/>
      </c>
      <c r="BY2882" s="221">
        <f t="shared" si="731"/>
        <v>0</v>
      </c>
      <c r="BZ2882" s="231">
        <f t="shared" si="732"/>
        <v>0</v>
      </c>
      <c r="CA2882" s="246">
        <f t="shared" si="733"/>
        <v>0</v>
      </c>
      <c r="CB2882" s="246">
        <f t="shared" si="734"/>
        <v>0</v>
      </c>
      <c r="CC2882" s="246" t="str">
        <f t="shared" si="735"/>
        <v/>
      </c>
      <c r="CD2882" s="246">
        <f t="shared" si="736"/>
        <v>5</v>
      </c>
      <c r="CE2882" s="246">
        <f t="shared" si="737"/>
        <v>0</v>
      </c>
      <c r="CF2882" s="276">
        <f t="shared" si="738"/>
        <v>0</v>
      </c>
      <c r="CG2882" s="277">
        <f t="shared" si="738"/>
        <v>0</v>
      </c>
      <c r="CH2882" s="277">
        <f t="shared" si="738"/>
        <v>0</v>
      </c>
      <c r="CI2882" s="278">
        <f t="shared" si="727"/>
        <v>0</v>
      </c>
      <c r="CJ2882" s="280">
        <f t="shared" si="739"/>
        <v>0</v>
      </c>
      <c r="CK2882" s="232">
        <f t="shared" si="740"/>
        <v>0</v>
      </c>
      <c r="CL2882" s="1"/>
    </row>
    <row r="2883" spans="1:90" ht="18" customHeight="1">
      <c r="A2883" s="1"/>
      <c r="B2883" s="1"/>
      <c r="C2883" s="314"/>
      <c r="D2883" s="287" t="str">
        <f t="shared" si="726"/>
        <v/>
      </c>
      <c r="E2883" s="449" t="str">
        <f t="shared" si="728"/>
        <v/>
      </c>
      <c r="F2883" s="450"/>
      <c r="G2883" s="451"/>
      <c r="H2883" s="452"/>
      <c r="I2883" s="453"/>
      <c r="J2883" s="453"/>
      <c r="K2883" s="453"/>
      <c r="L2883" s="453"/>
      <c r="M2883" s="454"/>
      <c r="N2883" s="455"/>
      <c r="O2883" s="456"/>
      <c r="P2883" s="456"/>
      <c r="Q2883" s="456"/>
      <c r="R2883" s="456"/>
      <c r="S2883" s="456"/>
      <c r="T2883" s="456"/>
      <c r="U2883" s="456"/>
      <c r="V2883" s="456"/>
      <c r="W2883" s="456"/>
      <c r="X2883" s="456"/>
      <c r="Y2883" s="456"/>
      <c r="Z2883" s="456"/>
      <c r="AA2883" s="456"/>
      <c r="AB2883" s="456"/>
      <c r="AC2883" s="456"/>
      <c r="AD2883" s="456"/>
      <c r="AE2883" s="457"/>
      <c r="AF2883" s="455"/>
      <c r="AG2883" s="456"/>
      <c r="AH2883" s="456"/>
      <c r="AI2883" s="456"/>
      <c r="AJ2883" s="456"/>
      <c r="AK2883" s="456"/>
      <c r="AL2883" s="456"/>
      <c r="AM2883" s="456"/>
      <c r="AN2883" s="457"/>
      <c r="AO2883" s="455"/>
      <c r="AP2883" s="456"/>
      <c r="AQ2883" s="456"/>
      <c r="AR2883" s="456"/>
      <c r="AS2883" s="456"/>
      <c r="AT2883" s="456"/>
      <c r="AU2883" s="456"/>
      <c r="AV2883" s="456"/>
      <c r="AW2883" s="456"/>
      <c r="AX2883" s="456"/>
      <c r="AY2883" s="456"/>
      <c r="AZ2883" s="456"/>
      <c r="BA2883" s="456"/>
      <c r="BB2883" s="456"/>
      <c r="BC2883" s="456"/>
      <c r="BD2883" s="456"/>
      <c r="BE2883" s="456"/>
      <c r="BF2883" s="456"/>
      <c r="BG2883" s="457"/>
      <c r="BH2883" s="458"/>
      <c r="BI2883" s="459"/>
      <c r="BJ2883" s="459"/>
      <c r="BK2883" s="459"/>
      <c r="BL2883" s="459"/>
      <c r="BM2883" s="460"/>
      <c r="BN2883" s="314"/>
      <c r="BO2883" s="314"/>
      <c r="BP2883" s="1"/>
      <c r="BQ2883" s="120">
        <f>IF($F$3="","",IF(N2883=$F$3,COUNTIF(BQ$23:BQ2882,"&gt;0")+1,0))</f>
        <v>0</v>
      </c>
      <c r="BR2883" s="1"/>
      <c r="BS2883" s="20" t="str">
        <f>IF($N2883="","",IF(VLOOKUP(VLOOKUP($N2883,IMPOSTAZIONI!$E$6:$I$13,5,FALSE),IMPOSTAZIONI!$B$25:$N$32,3,FALSE)=0,"",VLOOKUP(VLOOKUP($N2883,IMPOSTAZIONI!$E$6:$I$13,5,FALSE),IMPOSTAZIONI!$B$25:$N$32,3,FALSE)))</f>
        <v/>
      </c>
      <c r="BT2883" s="20" t="str">
        <f>IF($N2883="","",IF(VLOOKUP(VLOOKUP($N2883,IMPOSTAZIONI!$E$6:$I$13,5,FALSE),IMPOSTAZIONI!$B$25:$N$32,6,FALSE)=0,"",VLOOKUP(VLOOKUP($N2883,IMPOSTAZIONI!$E$6:$I$13,5,FALSE),IMPOSTAZIONI!$B$25:$N$32,6,FALSE)))</f>
        <v/>
      </c>
      <c r="BU2883" s="20" t="str">
        <f>IF($N2883="","",IF(VLOOKUP(VLOOKUP($N2883,IMPOSTAZIONI!$E$6:$I$13,5,FALSE),IMPOSTAZIONI!$B$25:$N$32,9,FALSE)=0,"",VLOOKUP(VLOOKUP($N2883,IMPOSTAZIONI!$E$6:$I$13,5,FALSE),IMPOSTAZIONI!$B$25:$N$32,9,FALSE)))</f>
        <v/>
      </c>
      <c r="BV2883" s="20" t="str">
        <f>IF($N2883="","",IF(VLOOKUP(VLOOKUP($N2883,IMPOSTAZIONI!$E$6:$I$13,5,FALSE),IMPOSTAZIONI!$B$25:$N$32,12,FALSE)=0,"",VLOOKUP(VLOOKUP($N2883,IMPOSTAZIONI!$E$6:$I$13,5,FALSE),IMPOSTAZIONI!$B$25:$N$32,12,FALSE)))</f>
        <v/>
      </c>
      <c r="BW2883" s="221" t="str">
        <f t="shared" si="729"/>
        <v/>
      </c>
      <c r="BX2883" s="221" t="str">
        <f t="shared" si="730"/>
        <v/>
      </c>
      <c r="BY2883" s="221">
        <f t="shared" si="731"/>
        <v>0</v>
      </c>
      <c r="BZ2883" s="231">
        <f t="shared" si="732"/>
        <v>0</v>
      </c>
      <c r="CA2883" s="246">
        <f t="shared" si="733"/>
        <v>0</v>
      </c>
      <c r="CB2883" s="246">
        <f t="shared" si="734"/>
        <v>0</v>
      </c>
      <c r="CC2883" s="246" t="str">
        <f t="shared" si="735"/>
        <v/>
      </c>
      <c r="CD2883" s="246">
        <f t="shared" si="736"/>
        <v>5</v>
      </c>
      <c r="CE2883" s="246">
        <f t="shared" si="737"/>
        <v>0</v>
      </c>
      <c r="CF2883" s="276">
        <f t="shared" si="738"/>
        <v>0</v>
      </c>
      <c r="CG2883" s="277">
        <f t="shared" si="738"/>
        <v>0</v>
      </c>
      <c r="CH2883" s="277">
        <f t="shared" si="738"/>
        <v>0</v>
      </c>
      <c r="CI2883" s="278">
        <f t="shared" si="727"/>
        <v>0</v>
      </c>
      <c r="CJ2883" s="280">
        <f t="shared" si="739"/>
        <v>0</v>
      </c>
      <c r="CK2883" s="232">
        <f t="shared" si="740"/>
        <v>0</v>
      </c>
      <c r="CL2883" s="1"/>
    </row>
    <row r="2884" spans="1:90" ht="18" customHeight="1">
      <c r="A2884" s="1"/>
      <c r="B2884" s="1"/>
      <c r="C2884" s="314"/>
      <c r="D2884" s="287" t="str">
        <f t="shared" si="726"/>
        <v/>
      </c>
      <c r="E2884" s="449" t="str">
        <f t="shared" si="728"/>
        <v/>
      </c>
      <c r="F2884" s="450"/>
      <c r="G2884" s="451"/>
      <c r="H2884" s="452"/>
      <c r="I2884" s="453"/>
      <c r="J2884" s="453"/>
      <c r="K2884" s="453"/>
      <c r="L2884" s="453"/>
      <c r="M2884" s="454"/>
      <c r="N2884" s="455"/>
      <c r="O2884" s="456"/>
      <c r="P2884" s="456"/>
      <c r="Q2884" s="456"/>
      <c r="R2884" s="456"/>
      <c r="S2884" s="456"/>
      <c r="T2884" s="456"/>
      <c r="U2884" s="456"/>
      <c r="V2884" s="456"/>
      <c r="W2884" s="456"/>
      <c r="X2884" s="456"/>
      <c r="Y2884" s="456"/>
      <c r="Z2884" s="456"/>
      <c r="AA2884" s="456"/>
      <c r="AB2884" s="456"/>
      <c r="AC2884" s="456"/>
      <c r="AD2884" s="456"/>
      <c r="AE2884" s="457"/>
      <c r="AF2884" s="455"/>
      <c r="AG2884" s="456"/>
      <c r="AH2884" s="456"/>
      <c r="AI2884" s="456"/>
      <c r="AJ2884" s="456"/>
      <c r="AK2884" s="456"/>
      <c r="AL2884" s="456"/>
      <c r="AM2884" s="456"/>
      <c r="AN2884" s="457"/>
      <c r="AO2884" s="455"/>
      <c r="AP2884" s="456"/>
      <c r="AQ2884" s="456"/>
      <c r="AR2884" s="456"/>
      <c r="AS2884" s="456"/>
      <c r="AT2884" s="456"/>
      <c r="AU2884" s="456"/>
      <c r="AV2884" s="456"/>
      <c r="AW2884" s="456"/>
      <c r="AX2884" s="456"/>
      <c r="AY2884" s="456"/>
      <c r="AZ2884" s="456"/>
      <c r="BA2884" s="456"/>
      <c r="BB2884" s="456"/>
      <c r="BC2884" s="456"/>
      <c r="BD2884" s="456"/>
      <c r="BE2884" s="456"/>
      <c r="BF2884" s="456"/>
      <c r="BG2884" s="457"/>
      <c r="BH2884" s="458"/>
      <c r="BI2884" s="459"/>
      <c r="BJ2884" s="459"/>
      <c r="BK2884" s="459"/>
      <c r="BL2884" s="459"/>
      <c r="BM2884" s="460"/>
      <c r="BN2884" s="314"/>
      <c r="BO2884" s="314"/>
      <c r="BP2884" s="1"/>
      <c r="BQ2884" s="120">
        <f>IF($F$3="","",IF(N2884=$F$3,COUNTIF(BQ$23:BQ2883,"&gt;0")+1,0))</f>
        <v>0</v>
      </c>
      <c r="BR2884" s="1"/>
      <c r="BS2884" s="20" t="str">
        <f>IF($N2884="","",IF(VLOOKUP(VLOOKUP($N2884,IMPOSTAZIONI!$E$6:$I$13,5,FALSE),IMPOSTAZIONI!$B$25:$N$32,3,FALSE)=0,"",VLOOKUP(VLOOKUP($N2884,IMPOSTAZIONI!$E$6:$I$13,5,FALSE),IMPOSTAZIONI!$B$25:$N$32,3,FALSE)))</f>
        <v/>
      </c>
      <c r="BT2884" s="20" t="str">
        <f>IF($N2884="","",IF(VLOOKUP(VLOOKUP($N2884,IMPOSTAZIONI!$E$6:$I$13,5,FALSE),IMPOSTAZIONI!$B$25:$N$32,6,FALSE)=0,"",VLOOKUP(VLOOKUP($N2884,IMPOSTAZIONI!$E$6:$I$13,5,FALSE),IMPOSTAZIONI!$B$25:$N$32,6,FALSE)))</f>
        <v/>
      </c>
      <c r="BU2884" s="20" t="str">
        <f>IF($N2884="","",IF(VLOOKUP(VLOOKUP($N2884,IMPOSTAZIONI!$E$6:$I$13,5,FALSE),IMPOSTAZIONI!$B$25:$N$32,9,FALSE)=0,"",VLOOKUP(VLOOKUP($N2884,IMPOSTAZIONI!$E$6:$I$13,5,FALSE),IMPOSTAZIONI!$B$25:$N$32,9,FALSE)))</f>
        <v/>
      </c>
      <c r="BV2884" s="20" t="str">
        <f>IF($N2884="","",IF(VLOOKUP(VLOOKUP($N2884,IMPOSTAZIONI!$E$6:$I$13,5,FALSE),IMPOSTAZIONI!$B$25:$N$32,12,FALSE)=0,"",VLOOKUP(VLOOKUP($N2884,IMPOSTAZIONI!$E$6:$I$13,5,FALSE),IMPOSTAZIONI!$B$25:$N$32,12,FALSE)))</f>
        <v/>
      </c>
      <c r="BW2884" s="221" t="str">
        <f t="shared" si="729"/>
        <v/>
      </c>
      <c r="BX2884" s="221" t="str">
        <f t="shared" si="730"/>
        <v/>
      </c>
      <c r="BY2884" s="221">
        <f t="shared" si="731"/>
        <v>0</v>
      </c>
      <c r="BZ2884" s="231">
        <f t="shared" si="732"/>
        <v>0</v>
      </c>
      <c r="CA2884" s="246">
        <f t="shared" si="733"/>
        <v>0</v>
      </c>
      <c r="CB2884" s="246">
        <f t="shared" si="734"/>
        <v>0</v>
      </c>
      <c r="CC2884" s="246" t="str">
        <f t="shared" si="735"/>
        <v/>
      </c>
      <c r="CD2884" s="246">
        <f t="shared" si="736"/>
        <v>5</v>
      </c>
      <c r="CE2884" s="246">
        <f t="shared" si="737"/>
        <v>0</v>
      </c>
      <c r="CF2884" s="276">
        <f t="shared" si="738"/>
        <v>0</v>
      </c>
      <c r="CG2884" s="277">
        <f t="shared" si="738"/>
        <v>0</v>
      </c>
      <c r="CH2884" s="277">
        <f t="shared" si="738"/>
        <v>0</v>
      </c>
      <c r="CI2884" s="278">
        <f t="shared" si="727"/>
        <v>0</v>
      </c>
      <c r="CJ2884" s="280">
        <f t="shared" si="739"/>
        <v>0</v>
      </c>
      <c r="CK2884" s="232">
        <f t="shared" si="740"/>
        <v>0</v>
      </c>
      <c r="CL2884" s="1"/>
    </row>
    <row r="2885" spans="1:90" ht="18" customHeight="1">
      <c r="A2885" s="1"/>
      <c r="B2885" s="1"/>
      <c r="C2885" s="314"/>
      <c r="D2885" s="287" t="str">
        <f t="shared" si="726"/>
        <v/>
      </c>
      <c r="E2885" s="449" t="str">
        <f t="shared" si="728"/>
        <v/>
      </c>
      <c r="F2885" s="450"/>
      <c r="G2885" s="451"/>
      <c r="H2885" s="452"/>
      <c r="I2885" s="453"/>
      <c r="J2885" s="453"/>
      <c r="K2885" s="453"/>
      <c r="L2885" s="453"/>
      <c r="M2885" s="454"/>
      <c r="N2885" s="455"/>
      <c r="O2885" s="456"/>
      <c r="P2885" s="456"/>
      <c r="Q2885" s="456"/>
      <c r="R2885" s="456"/>
      <c r="S2885" s="456"/>
      <c r="T2885" s="456"/>
      <c r="U2885" s="456"/>
      <c r="V2885" s="456"/>
      <c r="W2885" s="456"/>
      <c r="X2885" s="456"/>
      <c r="Y2885" s="456"/>
      <c r="Z2885" s="456"/>
      <c r="AA2885" s="456"/>
      <c r="AB2885" s="456"/>
      <c r="AC2885" s="456"/>
      <c r="AD2885" s="456"/>
      <c r="AE2885" s="457"/>
      <c r="AF2885" s="455"/>
      <c r="AG2885" s="456"/>
      <c r="AH2885" s="456"/>
      <c r="AI2885" s="456"/>
      <c r="AJ2885" s="456"/>
      <c r="AK2885" s="456"/>
      <c r="AL2885" s="456"/>
      <c r="AM2885" s="456"/>
      <c r="AN2885" s="457"/>
      <c r="AO2885" s="455"/>
      <c r="AP2885" s="456"/>
      <c r="AQ2885" s="456"/>
      <c r="AR2885" s="456"/>
      <c r="AS2885" s="456"/>
      <c r="AT2885" s="456"/>
      <c r="AU2885" s="456"/>
      <c r="AV2885" s="456"/>
      <c r="AW2885" s="456"/>
      <c r="AX2885" s="456"/>
      <c r="AY2885" s="456"/>
      <c r="AZ2885" s="456"/>
      <c r="BA2885" s="456"/>
      <c r="BB2885" s="456"/>
      <c r="BC2885" s="456"/>
      <c r="BD2885" s="456"/>
      <c r="BE2885" s="456"/>
      <c r="BF2885" s="456"/>
      <c r="BG2885" s="457"/>
      <c r="BH2885" s="458"/>
      <c r="BI2885" s="459"/>
      <c r="BJ2885" s="459"/>
      <c r="BK2885" s="459"/>
      <c r="BL2885" s="459"/>
      <c r="BM2885" s="460"/>
      <c r="BN2885" s="314"/>
      <c r="BO2885" s="314"/>
      <c r="BP2885" s="1"/>
      <c r="BQ2885" s="120">
        <f>IF($F$3="","",IF(N2885=$F$3,COUNTIF(BQ$23:BQ2884,"&gt;0")+1,0))</f>
        <v>0</v>
      </c>
      <c r="BR2885" s="1"/>
      <c r="BS2885" s="20" t="str">
        <f>IF($N2885="","",IF(VLOOKUP(VLOOKUP($N2885,IMPOSTAZIONI!$E$6:$I$13,5,FALSE),IMPOSTAZIONI!$B$25:$N$32,3,FALSE)=0,"",VLOOKUP(VLOOKUP($N2885,IMPOSTAZIONI!$E$6:$I$13,5,FALSE),IMPOSTAZIONI!$B$25:$N$32,3,FALSE)))</f>
        <v/>
      </c>
      <c r="BT2885" s="20" t="str">
        <f>IF($N2885="","",IF(VLOOKUP(VLOOKUP($N2885,IMPOSTAZIONI!$E$6:$I$13,5,FALSE),IMPOSTAZIONI!$B$25:$N$32,6,FALSE)=0,"",VLOOKUP(VLOOKUP($N2885,IMPOSTAZIONI!$E$6:$I$13,5,FALSE),IMPOSTAZIONI!$B$25:$N$32,6,FALSE)))</f>
        <v/>
      </c>
      <c r="BU2885" s="20" t="str">
        <f>IF($N2885="","",IF(VLOOKUP(VLOOKUP($N2885,IMPOSTAZIONI!$E$6:$I$13,5,FALSE),IMPOSTAZIONI!$B$25:$N$32,9,FALSE)=0,"",VLOOKUP(VLOOKUP($N2885,IMPOSTAZIONI!$E$6:$I$13,5,FALSE),IMPOSTAZIONI!$B$25:$N$32,9,FALSE)))</f>
        <v/>
      </c>
      <c r="BV2885" s="20" t="str">
        <f>IF($N2885="","",IF(VLOOKUP(VLOOKUP($N2885,IMPOSTAZIONI!$E$6:$I$13,5,FALSE),IMPOSTAZIONI!$B$25:$N$32,12,FALSE)=0,"",VLOOKUP(VLOOKUP($N2885,IMPOSTAZIONI!$E$6:$I$13,5,FALSE),IMPOSTAZIONI!$B$25:$N$32,12,FALSE)))</f>
        <v/>
      </c>
      <c r="BW2885" s="221" t="str">
        <f t="shared" si="729"/>
        <v/>
      </c>
      <c r="BX2885" s="221" t="str">
        <f t="shared" si="730"/>
        <v/>
      </c>
      <c r="BY2885" s="221">
        <f t="shared" si="731"/>
        <v>0</v>
      </c>
      <c r="BZ2885" s="231">
        <f t="shared" si="732"/>
        <v>0</v>
      </c>
      <c r="CA2885" s="246">
        <f t="shared" si="733"/>
        <v>0</v>
      </c>
      <c r="CB2885" s="246">
        <f t="shared" si="734"/>
        <v>0</v>
      </c>
      <c r="CC2885" s="246" t="str">
        <f t="shared" si="735"/>
        <v/>
      </c>
      <c r="CD2885" s="246">
        <f t="shared" si="736"/>
        <v>5</v>
      </c>
      <c r="CE2885" s="246">
        <f t="shared" si="737"/>
        <v>0</v>
      </c>
      <c r="CF2885" s="276">
        <f t="shared" si="738"/>
        <v>0</v>
      </c>
      <c r="CG2885" s="277">
        <f t="shared" si="738"/>
        <v>0</v>
      </c>
      <c r="CH2885" s="277">
        <f t="shared" si="738"/>
        <v>0</v>
      </c>
      <c r="CI2885" s="278">
        <f t="shared" si="727"/>
        <v>0</v>
      </c>
      <c r="CJ2885" s="280">
        <f t="shared" si="739"/>
        <v>0</v>
      </c>
      <c r="CK2885" s="232">
        <f t="shared" si="740"/>
        <v>0</v>
      </c>
      <c r="CL2885" s="1"/>
    </row>
    <row r="2886" spans="1:90" ht="18" customHeight="1">
      <c r="A2886" s="1"/>
      <c r="B2886" s="1"/>
      <c r="C2886" s="314"/>
      <c r="D2886" s="287" t="str">
        <f t="shared" si="726"/>
        <v/>
      </c>
      <c r="E2886" s="449" t="str">
        <f t="shared" si="728"/>
        <v/>
      </c>
      <c r="F2886" s="450"/>
      <c r="G2886" s="451"/>
      <c r="H2886" s="452"/>
      <c r="I2886" s="453"/>
      <c r="J2886" s="453"/>
      <c r="K2886" s="453"/>
      <c r="L2886" s="453"/>
      <c r="M2886" s="454"/>
      <c r="N2886" s="455"/>
      <c r="O2886" s="456"/>
      <c r="P2886" s="456"/>
      <c r="Q2886" s="456"/>
      <c r="R2886" s="456"/>
      <c r="S2886" s="456"/>
      <c r="T2886" s="456"/>
      <c r="U2886" s="456"/>
      <c r="V2886" s="456"/>
      <c r="W2886" s="456"/>
      <c r="X2886" s="456"/>
      <c r="Y2886" s="456"/>
      <c r="Z2886" s="456"/>
      <c r="AA2886" s="456"/>
      <c r="AB2886" s="456"/>
      <c r="AC2886" s="456"/>
      <c r="AD2886" s="456"/>
      <c r="AE2886" s="457"/>
      <c r="AF2886" s="455"/>
      <c r="AG2886" s="456"/>
      <c r="AH2886" s="456"/>
      <c r="AI2886" s="456"/>
      <c r="AJ2886" s="456"/>
      <c r="AK2886" s="456"/>
      <c r="AL2886" s="456"/>
      <c r="AM2886" s="456"/>
      <c r="AN2886" s="457"/>
      <c r="AO2886" s="455"/>
      <c r="AP2886" s="456"/>
      <c r="AQ2886" s="456"/>
      <c r="AR2886" s="456"/>
      <c r="AS2886" s="456"/>
      <c r="AT2886" s="456"/>
      <c r="AU2886" s="456"/>
      <c r="AV2886" s="456"/>
      <c r="AW2886" s="456"/>
      <c r="AX2886" s="456"/>
      <c r="AY2886" s="456"/>
      <c r="AZ2886" s="456"/>
      <c r="BA2886" s="456"/>
      <c r="BB2886" s="456"/>
      <c r="BC2886" s="456"/>
      <c r="BD2886" s="456"/>
      <c r="BE2886" s="456"/>
      <c r="BF2886" s="456"/>
      <c r="BG2886" s="457"/>
      <c r="BH2886" s="458"/>
      <c r="BI2886" s="459"/>
      <c r="BJ2886" s="459"/>
      <c r="BK2886" s="459"/>
      <c r="BL2886" s="459"/>
      <c r="BM2886" s="460"/>
      <c r="BN2886" s="314"/>
      <c r="BO2886" s="314"/>
      <c r="BP2886" s="1"/>
      <c r="BQ2886" s="120">
        <f>IF($F$3="","",IF(N2886=$F$3,COUNTIF(BQ$23:BQ2885,"&gt;0")+1,0))</f>
        <v>0</v>
      </c>
      <c r="BR2886" s="1"/>
      <c r="BS2886" s="20" t="str">
        <f>IF($N2886="","",IF(VLOOKUP(VLOOKUP($N2886,IMPOSTAZIONI!$E$6:$I$13,5,FALSE),IMPOSTAZIONI!$B$25:$N$32,3,FALSE)=0,"",VLOOKUP(VLOOKUP($N2886,IMPOSTAZIONI!$E$6:$I$13,5,FALSE),IMPOSTAZIONI!$B$25:$N$32,3,FALSE)))</f>
        <v/>
      </c>
      <c r="BT2886" s="20" t="str">
        <f>IF($N2886="","",IF(VLOOKUP(VLOOKUP($N2886,IMPOSTAZIONI!$E$6:$I$13,5,FALSE),IMPOSTAZIONI!$B$25:$N$32,6,FALSE)=0,"",VLOOKUP(VLOOKUP($N2886,IMPOSTAZIONI!$E$6:$I$13,5,FALSE),IMPOSTAZIONI!$B$25:$N$32,6,FALSE)))</f>
        <v/>
      </c>
      <c r="BU2886" s="20" t="str">
        <f>IF($N2886="","",IF(VLOOKUP(VLOOKUP($N2886,IMPOSTAZIONI!$E$6:$I$13,5,FALSE),IMPOSTAZIONI!$B$25:$N$32,9,FALSE)=0,"",VLOOKUP(VLOOKUP($N2886,IMPOSTAZIONI!$E$6:$I$13,5,FALSE),IMPOSTAZIONI!$B$25:$N$32,9,FALSE)))</f>
        <v/>
      </c>
      <c r="BV2886" s="20" t="str">
        <f>IF($N2886="","",IF(VLOOKUP(VLOOKUP($N2886,IMPOSTAZIONI!$E$6:$I$13,5,FALSE),IMPOSTAZIONI!$B$25:$N$32,12,FALSE)=0,"",VLOOKUP(VLOOKUP($N2886,IMPOSTAZIONI!$E$6:$I$13,5,FALSE),IMPOSTAZIONI!$B$25:$N$32,12,FALSE)))</f>
        <v/>
      </c>
      <c r="BW2886" s="221" t="str">
        <f t="shared" si="729"/>
        <v/>
      </c>
      <c r="BX2886" s="221" t="str">
        <f t="shared" si="730"/>
        <v/>
      </c>
      <c r="BY2886" s="221">
        <f t="shared" si="731"/>
        <v>0</v>
      </c>
      <c r="BZ2886" s="231">
        <f t="shared" si="732"/>
        <v>0</v>
      </c>
      <c r="CA2886" s="246">
        <f t="shared" si="733"/>
        <v>0</v>
      </c>
      <c r="CB2886" s="246">
        <f t="shared" si="734"/>
        <v>0</v>
      </c>
      <c r="CC2886" s="246" t="str">
        <f t="shared" si="735"/>
        <v/>
      </c>
      <c r="CD2886" s="246">
        <f t="shared" si="736"/>
        <v>5</v>
      </c>
      <c r="CE2886" s="246">
        <f t="shared" si="737"/>
        <v>0</v>
      </c>
      <c r="CF2886" s="276">
        <f t="shared" si="738"/>
        <v>0</v>
      </c>
      <c r="CG2886" s="277">
        <f t="shared" si="738"/>
        <v>0</v>
      </c>
      <c r="CH2886" s="277">
        <f t="shared" si="738"/>
        <v>0</v>
      </c>
      <c r="CI2886" s="278">
        <f t="shared" si="727"/>
        <v>0</v>
      </c>
      <c r="CJ2886" s="280">
        <f t="shared" si="739"/>
        <v>0</v>
      </c>
      <c r="CK2886" s="232">
        <f t="shared" si="740"/>
        <v>0</v>
      </c>
      <c r="CL2886" s="1"/>
    </row>
    <row r="2887" spans="1:90" ht="18" customHeight="1">
      <c r="A2887" s="1"/>
      <c r="B2887" s="1"/>
      <c r="C2887" s="314"/>
      <c r="D2887" s="287" t="str">
        <f t="shared" si="726"/>
        <v/>
      </c>
      <c r="E2887" s="449" t="str">
        <f t="shared" si="728"/>
        <v/>
      </c>
      <c r="F2887" s="450"/>
      <c r="G2887" s="451"/>
      <c r="H2887" s="452"/>
      <c r="I2887" s="453"/>
      <c r="J2887" s="453"/>
      <c r="K2887" s="453"/>
      <c r="L2887" s="453"/>
      <c r="M2887" s="454"/>
      <c r="N2887" s="455"/>
      <c r="O2887" s="456"/>
      <c r="P2887" s="456"/>
      <c r="Q2887" s="456"/>
      <c r="R2887" s="456"/>
      <c r="S2887" s="456"/>
      <c r="T2887" s="456"/>
      <c r="U2887" s="456"/>
      <c r="V2887" s="456"/>
      <c r="W2887" s="456"/>
      <c r="X2887" s="456"/>
      <c r="Y2887" s="456"/>
      <c r="Z2887" s="456"/>
      <c r="AA2887" s="456"/>
      <c r="AB2887" s="456"/>
      <c r="AC2887" s="456"/>
      <c r="AD2887" s="456"/>
      <c r="AE2887" s="457"/>
      <c r="AF2887" s="455"/>
      <c r="AG2887" s="456"/>
      <c r="AH2887" s="456"/>
      <c r="AI2887" s="456"/>
      <c r="AJ2887" s="456"/>
      <c r="AK2887" s="456"/>
      <c r="AL2887" s="456"/>
      <c r="AM2887" s="456"/>
      <c r="AN2887" s="457"/>
      <c r="AO2887" s="455"/>
      <c r="AP2887" s="456"/>
      <c r="AQ2887" s="456"/>
      <c r="AR2887" s="456"/>
      <c r="AS2887" s="456"/>
      <c r="AT2887" s="456"/>
      <c r="AU2887" s="456"/>
      <c r="AV2887" s="456"/>
      <c r="AW2887" s="456"/>
      <c r="AX2887" s="456"/>
      <c r="AY2887" s="456"/>
      <c r="AZ2887" s="456"/>
      <c r="BA2887" s="456"/>
      <c r="BB2887" s="456"/>
      <c r="BC2887" s="456"/>
      <c r="BD2887" s="456"/>
      <c r="BE2887" s="456"/>
      <c r="BF2887" s="456"/>
      <c r="BG2887" s="457"/>
      <c r="BH2887" s="458"/>
      <c r="BI2887" s="459"/>
      <c r="BJ2887" s="459"/>
      <c r="BK2887" s="459"/>
      <c r="BL2887" s="459"/>
      <c r="BM2887" s="460"/>
      <c r="BN2887" s="314"/>
      <c r="BO2887" s="314"/>
      <c r="BP2887" s="1"/>
      <c r="BQ2887" s="120">
        <f>IF($F$3="","",IF(N2887=$F$3,COUNTIF(BQ$23:BQ2886,"&gt;0")+1,0))</f>
        <v>0</v>
      </c>
      <c r="BR2887" s="1"/>
      <c r="BS2887" s="20" t="str">
        <f>IF($N2887="","",IF(VLOOKUP(VLOOKUP($N2887,IMPOSTAZIONI!$E$6:$I$13,5,FALSE),IMPOSTAZIONI!$B$25:$N$32,3,FALSE)=0,"",VLOOKUP(VLOOKUP($N2887,IMPOSTAZIONI!$E$6:$I$13,5,FALSE),IMPOSTAZIONI!$B$25:$N$32,3,FALSE)))</f>
        <v/>
      </c>
      <c r="BT2887" s="20" t="str">
        <f>IF($N2887="","",IF(VLOOKUP(VLOOKUP($N2887,IMPOSTAZIONI!$E$6:$I$13,5,FALSE),IMPOSTAZIONI!$B$25:$N$32,6,FALSE)=0,"",VLOOKUP(VLOOKUP($N2887,IMPOSTAZIONI!$E$6:$I$13,5,FALSE),IMPOSTAZIONI!$B$25:$N$32,6,FALSE)))</f>
        <v/>
      </c>
      <c r="BU2887" s="20" t="str">
        <f>IF($N2887="","",IF(VLOOKUP(VLOOKUP($N2887,IMPOSTAZIONI!$E$6:$I$13,5,FALSE),IMPOSTAZIONI!$B$25:$N$32,9,FALSE)=0,"",VLOOKUP(VLOOKUP($N2887,IMPOSTAZIONI!$E$6:$I$13,5,FALSE),IMPOSTAZIONI!$B$25:$N$32,9,FALSE)))</f>
        <v/>
      </c>
      <c r="BV2887" s="20" t="str">
        <f>IF($N2887="","",IF(VLOOKUP(VLOOKUP($N2887,IMPOSTAZIONI!$E$6:$I$13,5,FALSE),IMPOSTAZIONI!$B$25:$N$32,12,FALSE)=0,"",VLOOKUP(VLOOKUP($N2887,IMPOSTAZIONI!$E$6:$I$13,5,FALSE),IMPOSTAZIONI!$B$25:$N$32,12,FALSE)))</f>
        <v/>
      </c>
      <c r="BW2887" s="221" t="str">
        <f t="shared" si="729"/>
        <v/>
      </c>
      <c r="BX2887" s="221" t="str">
        <f t="shared" si="730"/>
        <v/>
      </c>
      <c r="BY2887" s="221">
        <f t="shared" si="731"/>
        <v>0</v>
      </c>
      <c r="BZ2887" s="231">
        <f t="shared" si="732"/>
        <v>0</v>
      </c>
      <c r="CA2887" s="246">
        <f t="shared" si="733"/>
        <v>0</v>
      </c>
      <c r="CB2887" s="246">
        <f t="shared" si="734"/>
        <v>0</v>
      </c>
      <c r="CC2887" s="246" t="str">
        <f t="shared" si="735"/>
        <v/>
      </c>
      <c r="CD2887" s="246">
        <f t="shared" si="736"/>
        <v>5</v>
      </c>
      <c r="CE2887" s="246">
        <f t="shared" si="737"/>
        <v>0</v>
      </c>
      <c r="CF2887" s="276">
        <f t="shared" si="738"/>
        <v>0</v>
      </c>
      <c r="CG2887" s="277">
        <f t="shared" si="738"/>
        <v>0</v>
      </c>
      <c r="CH2887" s="277">
        <f t="shared" si="738"/>
        <v>0</v>
      </c>
      <c r="CI2887" s="278">
        <f t="shared" si="727"/>
        <v>0</v>
      </c>
      <c r="CJ2887" s="280">
        <f t="shared" si="739"/>
        <v>0</v>
      </c>
      <c r="CK2887" s="232">
        <f t="shared" si="740"/>
        <v>0</v>
      </c>
      <c r="CL2887" s="1"/>
    </row>
    <row r="2888" spans="1:90" ht="18" customHeight="1">
      <c r="A2888" s="1"/>
      <c r="B2888" s="1"/>
      <c r="C2888" s="314"/>
      <c r="D2888" s="287" t="str">
        <f t="shared" si="726"/>
        <v/>
      </c>
      <c r="E2888" s="449" t="str">
        <f t="shared" si="728"/>
        <v/>
      </c>
      <c r="F2888" s="450"/>
      <c r="G2888" s="451"/>
      <c r="H2888" s="452"/>
      <c r="I2888" s="453"/>
      <c r="J2888" s="453"/>
      <c r="K2888" s="453"/>
      <c r="L2888" s="453"/>
      <c r="M2888" s="454"/>
      <c r="N2888" s="455"/>
      <c r="O2888" s="456"/>
      <c r="P2888" s="456"/>
      <c r="Q2888" s="456"/>
      <c r="R2888" s="456"/>
      <c r="S2888" s="456"/>
      <c r="T2888" s="456"/>
      <c r="U2888" s="456"/>
      <c r="V2888" s="456"/>
      <c r="W2888" s="456"/>
      <c r="X2888" s="456"/>
      <c r="Y2888" s="456"/>
      <c r="Z2888" s="456"/>
      <c r="AA2888" s="456"/>
      <c r="AB2888" s="456"/>
      <c r="AC2888" s="456"/>
      <c r="AD2888" s="456"/>
      <c r="AE2888" s="457"/>
      <c r="AF2888" s="455"/>
      <c r="AG2888" s="456"/>
      <c r="AH2888" s="456"/>
      <c r="AI2888" s="456"/>
      <c r="AJ2888" s="456"/>
      <c r="AK2888" s="456"/>
      <c r="AL2888" s="456"/>
      <c r="AM2888" s="456"/>
      <c r="AN2888" s="457"/>
      <c r="AO2888" s="455"/>
      <c r="AP2888" s="456"/>
      <c r="AQ2888" s="456"/>
      <c r="AR2888" s="456"/>
      <c r="AS2888" s="456"/>
      <c r="AT2888" s="456"/>
      <c r="AU2888" s="456"/>
      <c r="AV2888" s="456"/>
      <c r="AW2888" s="456"/>
      <c r="AX2888" s="456"/>
      <c r="AY2888" s="456"/>
      <c r="AZ2888" s="456"/>
      <c r="BA2888" s="456"/>
      <c r="BB2888" s="456"/>
      <c r="BC2888" s="456"/>
      <c r="BD2888" s="456"/>
      <c r="BE2888" s="456"/>
      <c r="BF2888" s="456"/>
      <c r="BG2888" s="457"/>
      <c r="BH2888" s="458"/>
      <c r="BI2888" s="459"/>
      <c r="BJ2888" s="459"/>
      <c r="BK2888" s="459"/>
      <c r="BL2888" s="459"/>
      <c r="BM2888" s="460"/>
      <c r="BN2888" s="314"/>
      <c r="BO2888" s="314"/>
      <c r="BP2888" s="1"/>
      <c r="BQ2888" s="120">
        <f>IF($F$3="","",IF(N2888=$F$3,COUNTIF(BQ$23:BQ2887,"&gt;0")+1,0))</f>
        <v>0</v>
      </c>
      <c r="BR2888" s="1"/>
      <c r="BS2888" s="20" t="str">
        <f>IF($N2888="","",IF(VLOOKUP(VLOOKUP($N2888,IMPOSTAZIONI!$E$6:$I$13,5,FALSE),IMPOSTAZIONI!$B$25:$N$32,3,FALSE)=0,"",VLOOKUP(VLOOKUP($N2888,IMPOSTAZIONI!$E$6:$I$13,5,FALSE),IMPOSTAZIONI!$B$25:$N$32,3,FALSE)))</f>
        <v/>
      </c>
      <c r="BT2888" s="20" t="str">
        <f>IF($N2888="","",IF(VLOOKUP(VLOOKUP($N2888,IMPOSTAZIONI!$E$6:$I$13,5,FALSE),IMPOSTAZIONI!$B$25:$N$32,6,FALSE)=0,"",VLOOKUP(VLOOKUP($N2888,IMPOSTAZIONI!$E$6:$I$13,5,FALSE),IMPOSTAZIONI!$B$25:$N$32,6,FALSE)))</f>
        <v/>
      </c>
      <c r="BU2888" s="20" t="str">
        <f>IF($N2888="","",IF(VLOOKUP(VLOOKUP($N2888,IMPOSTAZIONI!$E$6:$I$13,5,FALSE),IMPOSTAZIONI!$B$25:$N$32,9,FALSE)=0,"",VLOOKUP(VLOOKUP($N2888,IMPOSTAZIONI!$E$6:$I$13,5,FALSE),IMPOSTAZIONI!$B$25:$N$32,9,FALSE)))</f>
        <v/>
      </c>
      <c r="BV2888" s="20" t="str">
        <f>IF($N2888="","",IF(VLOOKUP(VLOOKUP($N2888,IMPOSTAZIONI!$E$6:$I$13,5,FALSE),IMPOSTAZIONI!$B$25:$N$32,12,FALSE)=0,"",VLOOKUP(VLOOKUP($N2888,IMPOSTAZIONI!$E$6:$I$13,5,FALSE),IMPOSTAZIONI!$B$25:$N$32,12,FALSE)))</f>
        <v/>
      </c>
      <c r="BW2888" s="221" t="str">
        <f t="shared" si="729"/>
        <v/>
      </c>
      <c r="BX2888" s="221" t="str">
        <f t="shared" si="730"/>
        <v/>
      </c>
      <c r="BY2888" s="221">
        <f t="shared" si="731"/>
        <v>0</v>
      </c>
      <c r="BZ2888" s="231">
        <f t="shared" si="732"/>
        <v>0</v>
      </c>
      <c r="CA2888" s="246">
        <f t="shared" si="733"/>
        <v>0</v>
      </c>
      <c r="CB2888" s="246">
        <f t="shared" si="734"/>
        <v>0</v>
      </c>
      <c r="CC2888" s="246" t="str">
        <f t="shared" si="735"/>
        <v/>
      </c>
      <c r="CD2888" s="246">
        <f t="shared" si="736"/>
        <v>5</v>
      </c>
      <c r="CE2888" s="246">
        <f t="shared" si="737"/>
        <v>0</v>
      </c>
      <c r="CF2888" s="276">
        <f t="shared" si="738"/>
        <v>0</v>
      </c>
      <c r="CG2888" s="277">
        <f t="shared" si="738"/>
        <v>0</v>
      </c>
      <c r="CH2888" s="277">
        <f t="shared" si="738"/>
        <v>0</v>
      </c>
      <c r="CI2888" s="278">
        <f t="shared" si="727"/>
        <v>0</v>
      </c>
      <c r="CJ2888" s="280">
        <f t="shared" si="739"/>
        <v>0</v>
      </c>
      <c r="CK2888" s="232">
        <f t="shared" si="740"/>
        <v>0</v>
      </c>
      <c r="CL2888" s="1"/>
    </row>
    <row r="2889" spans="1:90" ht="18" customHeight="1">
      <c r="A2889" s="1"/>
      <c r="B2889" s="1"/>
      <c r="C2889" s="314"/>
      <c r="D2889" s="287" t="str">
        <f t="shared" si="726"/>
        <v/>
      </c>
      <c r="E2889" s="449" t="str">
        <f t="shared" si="728"/>
        <v/>
      </c>
      <c r="F2889" s="450"/>
      <c r="G2889" s="451"/>
      <c r="H2889" s="452"/>
      <c r="I2889" s="453"/>
      <c r="J2889" s="453"/>
      <c r="K2889" s="453"/>
      <c r="L2889" s="453"/>
      <c r="M2889" s="454"/>
      <c r="N2889" s="455"/>
      <c r="O2889" s="456"/>
      <c r="P2889" s="456"/>
      <c r="Q2889" s="456"/>
      <c r="R2889" s="456"/>
      <c r="S2889" s="456"/>
      <c r="T2889" s="456"/>
      <c r="U2889" s="456"/>
      <c r="V2889" s="456"/>
      <c r="W2889" s="456"/>
      <c r="X2889" s="456"/>
      <c r="Y2889" s="456"/>
      <c r="Z2889" s="456"/>
      <c r="AA2889" s="456"/>
      <c r="AB2889" s="456"/>
      <c r="AC2889" s="456"/>
      <c r="AD2889" s="456"/>
      <c r="AE2889" s="457"/>
      <c r="AF2889" s="455"/>
      <c r="AG2889" s="456"/>
      <c r="AH2889" s="456"/>
      <c r="AI2889" s="456"/>
      <c r="AJ2889" s="456"/>
      <c r="AK2889" s="456"/>
      <c r="AL2889" s="456"/>
      <c r="AM2889" s="456"/>
      <c r="AN2889" s="457"/>
      <c r="AO2889" s="455"/>
      <c r="AP2889" s="456"/>
      <c r="AQ2889" s="456"/>
      <c r="AR2889" s="456"/>
      <c r="AS2889" s="456"/>
      <c r="AT2889" s="456"/>
      <c r="AU2889" s="456"/>
      <c r="AV2889" s="456"/>
      <c r="AW2889" s="456"/>
      <c r="AX2889" s="456"/>
      <c r="AY2889" s="456"/>
      <c r="AZ2889" s="456"/>
      <c r="BA2889" s="456"/>
      <c r="BB2889" s="456"/>
      <c r="BC2889" s="456"/>
      <c r="BD2889" s="456"/>
      <c r="BE2889" s="456"/>
      <c r="BF2889" s="456"/>
      <c r="BG2889" s="457"/>
      <c r="BH2889" s="458"/>
      <c r="BI2889" s="459"/>
      <c r="BJ2889" s="459"/>
      <c r="BK2889" s="459"/>
      <c r="BL2889" s="459"/>
      <c r="BM2889" s="460"/>
      <c r="BN2889" s="314"/>
      <c r="BO2889" s="314"/>
      <c r="BP2889" s="1"/>
      <c r="BQ2889" s="120">
        <f>IF($F$3="","",IF(N2889=$F$3,COUNTIF(BQ$23:BQ2888,"&gt;0")+1,0))</f>
        <v>0</v>
      </c>
      <c r="BR2889" s="1"/>
      <c r="BS2889" s="20" t="str">
        <f>IF($N2889="","",IF(VLOOKUP(VLOOKUP($N2889,IMPOSTAZIONI!$E$6:$I$13,5,FALSE),IMPOSTAZIONI!$B$25:$N$32,3,FALSE)=0,"",VLOOKUP(VLOOKUP($N2889,IMPOSTAZIONI!$E$6:$I$13,5,FALSE),IMPOSTAZIONI!$B$25:$N$32,3,FALSE)))</f>
        <v/>
      </c>
      <c r="BT2889" s="20" t="str">
        <f>IF($N2889="","",IF(VLOOKUP(VLOOKUP($N2889,IMPOSTAZIONI!$E$6:$I$13,5,FALSE),IMPOSTAZIONI!$B$25:$N$32,6,FALSE)=0,"",VLOOKUP(VLOOKUP($N2889,IMPOSTAZIONI!$E$6:$I$13,5,FALSE),IMPOSTAZIONI!$B$25:$N$32,6,FALSE)))</f>
        <v/>
      </c>
      <c r="BU2889" s="20" t="str">
        <f>IF($N2889="","",IF(VLOOKUP(VLOOKUP($N2889,IMPOSTAZIONI!$E$6:$I$13,5,FALSE),IMPOSTAZIONI!$B$25:$N$32,9,FALSE)=0,"",VLOOKUP(VLOOKUP($N2889,IMPOSTAZIONI!$E$6:$I$13,5,FALSE),IMPOSTAZIONI!$B$25:$N$32,9,FALSE)))</f>
        <v/>
      </c>
      <c r="BV2889" s="20" t="str">
        <f>IF($N2889="","",IF(VLOOKUP(VLOOKUP($N2889,IMPOSTAZIONI!$E$6:$I$13,5,FALSE),IMPOSTAZIONI!$B$25:$N$32,12,FALSE)=0,"",VLOOKUP(VLOOKUP($N2889,IMPOSTAZIONI!$E$6:$I$13,5,FALSE),IMPOSTAZIONI!$B$25:$N$32,12,FALSE)))</f>
        <v/>
      </c>
      <c r="BW2889" s="221" t="str">
        <f t="shared" si="729"/>
        <v/>
      </c>
      <c r="BX2889" s="221" t="str">
        <f t="shared" si="730"/>
        <v/>
      </c>
      <c r="BY2889" s="221">
        <f t="shared" si="731"/>
        <v>0</v>
      </c>
      <c r="BZ2889" s="231">
        <f t="shared" si="732"/>
        <v>0</v>
      </c>
      <c r="CA2889" s="246">
        <f t="shared" si="733"/>
        <v>0</v>
      </c>
      <c r="CB2889" s="246">
        <f t="shared" si="734"/>
        <v>0</v>
      </c>
      <c r="CC2889" s="246" t="str">
        <f t="shared" si="735"/>
        <v/>
      </c>
      <c r="CD2889" s="246">
        <f t="shared" si="736"/>
        <v>5</v>
      </c>
      <c r="CE2889" s="246">
        <f t="shared" si="737"/>
        <v>0</v>
      </c>
      <c r="CF2889" s="276">
        <f t="shared" si="738"/>
        <v>0</v>
      </c>
      <c r="CG2889" s="277">
        <f t="shared" si="738"/>
        <v>0</v>
      </c>
      <c r="CH2889" s="277">
        <f t="shared" si="738"/>
        <v>0</v>
      </c>
      <c r="CI2889" s="278">
        <f t="shared" si="727"/>
        <v>0</v>
      </c>
      <c r="CJ2889" s="280">
        <f t="shared" si="739"/>
        <v>0</v>
      </c>
      <c r="CK2889" s="232">
        <f t="shared" si="740"/>
        <v>0</v>
      </c>
      <c r="CL2889" s="1"/>
    </row>
    <row r="2890" spans="1:90" ht="18" customHeight="1">
      <c r="A2890" s="1"/>
      <c r="B2890" s="1"/>
      <c r="C2890" s="314"/>
      <c r="D2890" s="287" t="str">
        <f t="shared" si="726"/>
        <v/>
      </c>
      <c r="E2890" s="449" t="str">
        <f t="shared" si="728"/>
        <v/>
      </c>
      <c r="F2890" s="450"/>
      <c r="G2890" s="451"/>
      <c r="H2890" s="452"/>
      <c r="I2890" s="453"/>
      <c r="J2890" s="453"/>
      <c r="K2890" s="453"/>
      <c r="L2890" s="453"/>
      <c r="M2890" s="454"/>
      <c r="N2890" s="455"/>
      <c r="O2890" s="456"/>
      <c r="P2890" s="456"/>
      <c r="Q2890" s="456"/>
      <c r="R2890" s="456"/>
      <c r="S2890" s="456"/>
      <c r="T2890" s="456"/>
      <c r="U2890" s="456"/>
      <c r="V2890" s="456"/>
      <c r="W2890" s="456"/>
      <c r="X2890" s="456"/>
      <c r="Y2890" s="456"/>
      <c r="Z2890" s="456"/>
      <c r="AA2890" s="456"/>
      <c r="AB2890" s="456"/>
      <c r="AC2890" s="456"/>
      <c r="AD2890" s="456"/>
      <c r="AE2890" s="457"/>
      <c r="AF2890" s="455"/>
      <c r="AG2890" s="456"/>
      <c r="AH2890" s="456"/>
      <c r="AI2890" s="456"/>
      <c r="AJ2890" s="456"/>
      <c r="AK2890" s="456"/>
      <c r="AL2890" s="456"/>
      <c r="AM2890" s="456"/>
      <c r="AN2890" s="457"/>
      <c r="AO2890" s="455"/>
      <c r="AP2890" s="456"/>
      <c r="AQ2890" s="456"/>
      <c r="AR2890" s="456"/>
      <c r="AS2890" s="456"/>
      <c r="AT2890" s="456"/>
      <c r="AU2890" s="456"/>
      <c r="AV2890" s="456"/>
      <c r="AW2890" s="456"/>
      <c r="AX2890" s="456"/>
      <c r="AY2890" s="456"/>
      <c r="AZ2890" s="456"/>
      <c r="BA2890" s="456"/>
      <c r="BB2890" s="456"/>
      <c r="BC2890" s="456"/>
      <c r="BD2890" s="456"/>
      <c r="BE2890" s="456"/>
      <c r="BF2890" s="456"/>
      <c r="BG2890" s="457"/>
      <c r="BH2890" s="458"/>
      <c r="BI2890" s="459"/>
      <c r="BJ2890" s="459"/>
      <c r="BK2890" s="459"/>
      <c r="BL2890" s="459"/>
      <c r="BM2890" s="460"/>
      <c r="BN2890" s="314"/>
      <c r="BO2890" s="314"/>
      <c r="BP2890" s="1"/>
      <c r="BQ2890" s="120">
        <f>IF($F$3="","",IF(N2890=$F$3,COUNTIF(BQ$23:BQ2889,"&gt;0")+1,0))</f>
        <v>0</v>
      </c>
      <c r="BR2890" s="1"/>
      <c r="BS2890" s="20" t="str">
        <f>IF($N2890="","",IF(VLOOKUP(VLOOKUP($N2890,IMPOSTAZIONI!$E$6:$I$13,5,FALSE),IMPOSTAZIONI!$B$25:$N$32,3,FALSE)=0,"",VLOOKUP(VLOOKUP($N2890,IMPOSTAZIONI!$E$6:$I$13,5,FALSE),IMPOSTAZIONI!$B$25:$N$32,3,FALSE)))</f>
        <v/>
      </c>
      <c r="BT2890" s="20" t="str">
        <f>IF($N2890="","",IF(VLOOKUP(VLOOKUP($N2890,IMPOSTAZIONI!$E$6:$I$13,5,FALSE),IMPOSTAZIONI!$B$25:$N$32,6,FALSE)=0,"",VLOOKUP(VLOOKUP($N2890,IMPOSTAZIONI!$E$6:$I$13,5,FALSE),IMPOSTAZIONI!$B$25:$N$32,6,FALSE)))</f>
        <v/>
      </c>
      <c r="BU2890" s="20" t="str">
        <f>IF($N2890="","",IF(VLOOKUP(VLOOKUP($N2890,IMPOSTAZIONI!$E$6:$I$13,5,FALSE),IMPOSTAZIONI!$B$25:$N$32,9,FALSE)=0,"",VLOOKUP(VLOOKUP($N2890,IMPOSTAZIONI!$E$6:$I$13,5,FALSE),IMPOSTAZIONI!$B$25:$N$32,9,FALSE)))</f>
        <v/>
      </c>
      <c r="BV2890" s="20" t="str">
        <f>IF($N2890="","",IF(VLOOKUP(VLOOKUP($N2890,IMPOSTAZIONI!$E$6:$I$13,5,FALSE),IMPOSTAZIONI!$B$25:$N$32,12,FALSE)=0,"",VLOOKUP(VLOOKUP($N2890,IMPOSTAZIONI!$E$6:$I$13,5,FALSE),IMPOSTAZIONI!$B$25:$N$32,12,FALSE)))</f>
        <v/>
      </c>
      <c r="BW2890" s="221" t="str">
        <f t="shared" si="729"/>
        <v/>
      </c>
      <c r="BX2890" s="221" t="str">
        <f t="shared" si="730"/>
        <v/>
      </c>
      <c r="BY2890" s="221">
        <f t="shared" si="731"/>
        <v>0</v>
      </c>
      <c r="BZ2890" s="231">
        <f t="shared" si="732"/>
        <v>0</v>
      </c>
      <c r="CA2890" s="246">
        <f t="shared" si="733"/>
        <v>0</v>
      </c>
      <c r="CB2890" s="246">
        <f t="shared" si="734"/>
        <v>0</v>
      </c>
      <c r="CC2890" s="246" t="str">
        <f t="shared" si="735"/>
        <v/>
      </c>
      <c r="CD2890" s="246">
        <f t="shared" si="736"/>
        <v>5</v>
      </c>
      <c r="CE2890" s="246">
        <f t="shared" si="737"/>
        <v>0</v>
      </c>
      <c r="CF2890" s="276">
        <f t="shared" si="738"/>
        <v>0</v>
      </c>
      <c r="CG2890" s="277">
        <f t="shared" si="738"/>
        <v>0</v>
      </c>
      <c r="CH2890" s="277">
        <f t="shared" si="738"/>
        <v>0</v>
      </c>
      <c r="CI2890" s="278">
        <f t="shared" si="727"/>
        <v>0</v>
      </c>
      <c r="CJ2890" s="280">
        <f t="shared" si="739"/>
        <v>0</v>
      </c>
      <c r="CK2890" s="232">
        <f t="shared" si="740"/>
        <v>0</v>
      </c>
      <c r="CL2890" s="1"/>
    </row>
    <row r="2891" spans="1:90" ht="18" customHeight="1">
      <c r="A2891" s="1"/>
      <c r="B2891" s="1"/>
      <c r="C2891" s="314"/>
      <c r="D2891" s="287" t="str">
        <f t="shared" si="726"/>
        <v/>
      </c>
      <c r="E2891" s="449" t="str">
        <f t="shared" si="728"/>
        <v/>
      </c>
      <c r="F2891" s="450"/>
      <c r="G2891" s="451"/>
      <c r="H2891" s="452"/>
      <c r="I2891" s="453"/>
      <c r="J2891" s="453"/>
      <c r="K2891" s="453"/>
      <c r="L2891" s="453"/>
      <c r="M2891" s="454"/>
      <c r="N2891" s="455"/>
      <c r="O2891" s="456"/>
      <c r="P2891" s="456"/>
      <c r="Q2891" s="456"/>
      <c r="R2891" s="456"/>
      <c r="S2891" s="456"/>
      <c r="T2891" s="456"/>
      <c r="U2891" s="456"/>
      <c r="V2891" s="456"/>
      <c r="W2891" s="456"/>
      <c r="X2891" s="456"/>
      <c r="Y2891" s="456"/>
      <c r="Z2891" s="456"/>
      <c r="AA2891" s="456"/>
      <c r="AB2891" s="456"/>
      <c r="AC2891" s="456"/>
      <c r="AD2891" s="456"/>
      <c r="AE2891" s="457"/>
      <c r="AF2891" s="455"/>
      <c r="AG2891" s="456"/>
      <c r="AH2891" s="456"/>
      <c r="AI2891" s="456"/>
      <c r="AJ2891" s="456"/>
      <c r="AK2891" s="456"/>
      <c r="AL2891" s="456"/>
      <c r="AM2891" s="456"/>
      <c r="AN2891" s="457"/>
      <c r="AO2891" s="455"/>
      <c r="AP2891" s="456"/>
      <c r="AQ2891" s="456"/>
      <c r="AR2891" s="456"/>
      <c r="AS2891" s="456"/>
      <c r="AT2891" s="456"/>
      <c r="AU2891" s="456"/>
      <c r="AV2891" s="456"/>
      <c r="AW2891" s="456"/>
      <c r="AX2891" s="456"/>
      <c r="AY2891" s="456"/>
      <c r="AZ2891" s="456"/>
      <c r="BA2891" s="456"/>
      <c r="BB2891" s="456"/>
      <c r="BC2891" s="456"/>
      <c r="BD2891" s="456"/>
      <c r="BE2891" s="456"/>
      <c r="BF2891" s="456"/>
      <c r="BG2891" s="457"/>
      <c r="BH2891" s="458"/>
      <c r="BI2891" s="459"/>
      <c r="BJ2891" s="459"/>
      <c r="BK2891" s="459"/>
      <c r="BL2891" s="459"/>
      <c r="BM2891" s="460"/>
      <c r="BN2891" s="314"/>
      <c r="BO2891" s="314"/>
      <c r="BP2891" s="1"/>
      <c r="BQ2891" s="120">
        <f>IF($F$3="","",IF(N2891=$F$3,COUNTIF(BQ$23:BQ2890,"&gt;0")+1,0))</f>
        <v>0</v>
      </c>
      <c r="BR2891" s="1"/>
      <c r="BS2891" s="20" t="str">
        <f>IF($N2891="","",IF(VLOOKUP(VLOOKUP($N2891,IMPOSTAZIONI!$E$6:$I$13,5,FALSE),IMPOSTAZIONI!$B$25:$N$32,3,FALSE)=0,"",VLOOKUP(VLOOKUP($N2891,IMPOSTAZIONI!$E$6:$I$13,5,FALSE),IMPOSTAZIONI!$B$25:$N$32,3,FALSE)))</f>
        <v/>
      </c>
      <c r="BT2891" s="20" t="str">
        <f>IF($N2891="","",IF(VLOOKUP(VLOOKUP($N2891,IMPOSTAZIONI!$E$6:$I$13,5,FALSE),IMPOSTAZIONI!$B$25:$N$32,6,FALSE)=0,"",VLOOKUP(VLOOKUP($N2891,IMPOSTAZIONI!$E$6:$I$13,5,FALSE),IMPOSTAZIONI!$B$25:$N$32,6,FALSE)))</f>
        <v/>
      </c>
      <c r="BU2891" s="20" t="str">
        <f>IF($N2891="","",IF(VLOOKUP(VLOOKUP($N2891,IMPOSTAZIONI!$E$6:$I$13,5,FALSE),IMPOSTAZIONI!$B$25:$N$32,9,FALSE)=0,"",VLOOKUP(VLOOKUP($N2891,IMPOSTAZIONI!$E$6:$I$13,5,FALSE),IMPOSTAZIONI!$B$25:$N$32,9,FALSE)))</f>
        <v/>
      </c>
      <c r="BV2891" s="20" t="str">
        <f>IF($N2891="","",IF(VLOOKUP(VLOOKUP($N2891,IMPOSTAZIONI!$E$6:$I$13,5,FALSE),IMPOSTAZIONI!$B$25:$N$32,12,FALSE)=0,"",VLOOKUP(VLOOKUP($N2891,IMPOSTAZIONI!$E$6:$I$13,5,FALSE),IMPOSTAZIONI!$B$25:$N$32,12,FALSE)))</f>
        <v/>
      </c>
      <c r="BW2891" s="221" t="str">
        <f t="shared" si="729"/>
        <v/>
      </c>
      <c r="BX2891" s="221" t="str">
        <f t="shared" si="730"/>
        <v/>
      </c>
      <c r="BY2891" s="221">
        <f t="shared" si="731"/>
        <v>0</v>
      </c>
      <c r="BZ2891" s="231">
        <f t="shared" si="732"/>
        <v>0</v>
      </c>
      <c r="CA2891" s="246">
        <f t="shared" si="733"/>
        <v>0</v>
      </c>
      <c r="CB2891" s="246">
        <f t="shared" si="734"/>
        <v>0</v>
      </c>
      <c r="CC2891" s="246" t="str">
        <f t="shared" si="735"/>
        <v/>
      </c>
      <c r="CD2891" s="246">
        <f t="shared" si="736"/>
        <v>5</v>
      </c>
      <c r="CE2891" s="246">
        <f t="shared" si="737"/>
        <v>0</v>
      </c>
      <c r="CF2891" s="276">
        <f t="shared" si="738"/>
        <v>0</v>
      </c>
      <c r="CG2891" s="277">
        <f t="shared" si="738"/>
        <v>0</v>
      </c>
      <c r="CH2891" s="277">
        <f t="shared" si="738"/>
        <v>0</v>
      </c>
      <c r="CI2891" s="278">
        <f t="shared" si="727"/>
        <v>0</v>
      </c>
      <c r="CJ2891" s="280">
        <f t="shared" si="739"/>
        <v>0</v>
      </c>
      <c r="CK2891" s="232">
        <f t="shared" si="740"/>
        <v>0</v>
      </c>
      <c r="CL2891" s="1"/>
    </row>
    <row r="2892" spans="1:90" ht="18" customHeight="1">
      <c r="A2892" s="1"/>
      <c r="B2892" s="1"/>
      <c r="C2892" s="314"/>
      <c r="D2892" s="287" t="str">
        <f t="shared" si="726"/>
        <v/>
      </c>
      <c r="E2892" s="449" t="str">
        <f t="shared" si="728"/>
        <v/>
      </c>
      <c r="F2892" s="450"/>
      <c r="G2892" s="451"/>
      <c r="H2892" s="452"/>
      <c r="I2892" s="453"/>
      <c r="J2892" s="453"/>
      <c r="K2892" s="453"/>
      <c r="L2892" s="453"/>
      <c r="M2892" s="454"/>
      <c r="N2892" s="455"/>
      <c r="O2892" s="456"/>
      <c r="P2892" s="456"/>
      <c r="Q2892" s="456"/>
      <c r="R2892" s="456"/>
      <c r="S2892" s="456"/>
      <c r="T2892" s="456"/>
      <c r="U2892" s="456"/>
      <c r="V2892" s="456"/>
      <c r="W2892" s="456"/>
      <c r="X2892" s="456"/>
      <c r="Y2892" s="456"/>
      <c r="Z2892" s="456"/>
      <c r="AA2892" s="456"/>
      <c r="AB2892" s="456"/>
      <c r="AC2892" s="456"/>
      <c r="AD2892" s="456"/>
      <c r="AE2892" s="457"/>
      <c r="AF2892" s="455"/>
      <c r="AG2892" s="456"/>
      <c r="AH2892" s="456"/>
      <c r="AI2892" s="456"/>
      <c r="AJ2892" s="456"/>
      <c r="AK2892" s="456"/>
      <c r="AL2892" s="456"/>
      <c r="AM2892" s="456"/>
      <c r="AN2892" s="457"/>
      <c r="AO2892" s="455"/>
      <c r="AP2892" s="456"/>
      <c r="AQ2892" s="456"/>
      <c r="AR2892" s="456"/>
      <c r="AS2892" s="456"/>
      <c r="AT2892" s="456"/>
      <c r="AU2892" s="456"/>
      <c r="AV2892" s="456"/>
      <c r="AW2892" s="456"/>
      <c r="AX2892" s="456"/>
      <c r="AY2892" s="456"/>
      <c r="AZ2892" s="456"/>
      <c r="BA2892" s="456"/>
      <c r="BB2892" s="456"/>
      <c r="BC2892" s="456"/>
      <c r="BD2892" s="456"/>
      <c r="BE2892" s="456"/>
      <c r="BF2892" s="456"/>
      <c r="BG2892" s="457"/>
      <c r="BH2892" s="458"/>
      <c r="BI2892" s="459"/>
      <c r="BJ2892" s="459"/>
      <c r="BK2892" s="459"/>
      <c r="BL2892" s="459"/>
      <c r="BM2892" s="460"/>
      <c r="BN2892" s="314"/>
      <c r="BO2892" s="314"/>
      <c r="BP2892" s="1"/>
      <c r="BQ2892" s="120">
        <f>IF($F$3="","",IF(N2892=$F$3,COUNTIF(BQ$23:BQ2891,"&gt;0")+1,0))</f>
        <v>0</v>
      </c>
      <c r="BR2892" s="1"/>
      <c r="BS2892" s="20" t="str">
        <f>IF($N2892="","",IF(VLOOKUP(VLOOKUP($N2892,IMPOSTAZIONI!$E$6:$I$13,5,FALSE),IMPOSTAZIONI!$B$25:$N$32,3,FALSE)=0,"",VLOOKUP(VLOOKUP($N2892,IMPOSTAZIONI!$E$6:$I$13,5,FALSE),IMPOSTAZIONI!$B$25:$N$32,3,FALSE)))</f>
        <v/>
      </c>
      <c r="BT2892" s="20" t="str">
        <f>IF($N2892="","",IF(VLOOKUP(VLOOKUP($N2892,IMPOSTAZIONI!$E$6:$I$13,5,FALSE),IMPOSTAZIONI!$B$25:$N$32,6,FALSE)=0,"",VLOOKUP(VLOOKUP($N2892,IMPOSTAZIONI!$E$6:$I$13,5,FALSE),IMPOSTAZIONI!$B$25:$N$32,6,FALSE)))</f>
        <v/>
      </c>
      <c r="BU2892" s="20" t="str">
        <f>IF($N2892="","",IF(VLOOKUP(VLOOKUP($N2892,IMPOSTAZIONI!$E$6:$I$13,5,FALSE),IMPOSTAZIONI!$B$25:$N$32,9,FALSE)=0,"",VLOOKUP(VLOOKUP($N2892,IMPOSTAZIONI!$E$6:$I$13,5,FALSE),IMPOSTAZIONI!$B$25:$N$32,9,FALSE)))</f>
        <v/>
      </c>
      <c r="BV2892" s="20" t="str">
        <f>IF($N2892="","",IF(VLOOKUP(VLOOKUP($N2892,IMPOSTAZIONI!$E$6:$I$13,5,FALSE),IMPOSTAZIONI!$B$25:$N$32,12,FALSE)=0,"",VLOOKUP(VLOOKUP($N2892,IMPOSTAZIONI!$E$6:$I$13,5,FALSE),IMPOSTAZIONI!$B$25:$N$32,12,FALSE)))</f>
        <v/>
      </c>
      <c r="BW2892" s="221" t="str">
        <f t="shared" si="729"/>
        <v/>
      </c>
      <c r="BX2892" s="221" t="str">
        <f t="shared" si="730"/>
        <v/>
      </c>
      <c r="BY2892" s="221">
        <f t="shared" si="731"/>
        <v>0</v>
      </c>
      <c r="BZ2892" s="231">
        <f t="shared" si="732"/>
        <v>0</v>
      </c>
      <c r="CA2892" s="246">
        <f t="shared" si="733"/>
        <v>0</v>
      </c>
      <c r="CB2892" s="246">
        <f t="shared" si="734"/>
        <v>0</v>
      </c>
      <c r="CC2892" s="246" t="str">
        <f t="shared" si="735"/>
        <v/>
      </c>
      <c r="CD2892" s="246">
        <f t="shared" si="736"/>
        <v>5</v>
      </c>
      <c r="CE2892" s="246">
        <f t="shared" si="737"/>
        <v>0</v>
      </c>
      <c r="CF2892" s="276">
        <f t="shared" si="738"/>
        <v>0</v>
      </c>
      <c r="CG2892" s="277">
        <f t="shared" si="738"/>
        <v>0</v>
      </c>
      <c r="CH2892" s="277">
        <f t="shared" si="738"/>
        <v>0</v>
      </c>
      <c r="CI2892" s="278">
        <f t="shared" si="727"/>
        <v>0</v>
      </c>
      <c r="CJ2892" s="280">
        <f t="shared" si="739"/>
        <v>0</v>
      </c>
      <c r="CK2892" s="232">
        <f t="shared" si="740"/>
        <v>0</v>
      </c>
      <c r="CL2892" s="1"/>
    </row>
    <row r="2893" spans="1:90" ht="18" customHeight="1">
      <c r="A2893" s="1"/>
      <c r="B2893" s="1"/>
      <c r="C2893" s="314"/>
      <c r="D2893" s="287" t="str">
        <f t="shared" si="726"/>
        <v/>
      </c>
      <c r="E2893" s="449" t="str">
        <f t="shared" si="728"/>
        <v/>
      </c>
      <c r="F2893" s="450"/>
      <c r="G2893" s="451"/>
      <c r="H2893" s="452"/>
      <c r="I2893" s="453"/>
      <c r="J2893" s="453"/>
      <c r="K2893" s="453"/>
      <c r="L2893" s="453"/>
      <c r="M2893" s="454"/>
      <c r="N2893" s="455"/>
      <c r="O2893" s="456"/>
      <c r="P2893" s="456"/>
      <c r="Q2893" s="456"/>
      <c r="R2893" s="456"/>
      <c r="S2893" s="456"/>
      <c r="T2893" s="456"/>
      <c r="U2893" s="456"/>
      <c r="V2893" s="456"/>
      <c r="W2893" s="456"/>
      <c r="X2893" s="456"/>
      <c r="Y2893" s="456"/>
      <c r="Z2893" s="456"/>
      <c r="AA2893" s="456"/>
      <c r="AB2893" s="456"/>
      <c r="AC2893" s="456"/>
      <c r="AD2893" s="456"/>
      <c r="AE2893" s="457"/>
      <c r="AF2893" s="455"/>
      <c r="AG2893" s="456"/>
      <c r="AH2893" s="456"/>
      <c r="AI2893" s="456"/>
      <c r="AJ2893" s="456"/>
      <c r="AK2893" s="456"/>
      <c r="AL2893" s="456"/>
      <c r="AM2893" s="456"/>
      <c r="AN2893" s="457"/>
      <c r="AO2893" s="455"/>
      <c r="AP2893" s="456"/>
      <c r="AQ2893" s="456"/>
      <c r="AR2893" s="456"/>
      <c r="AS2893" s="456"/>
      <c r="AT2893" s="456"/>
      <c r="AU2893" s="456"/>
      <c r="AV2893" s="456"/>
      <c r="AW2893" s="456"/>
      <c r="AX2893" s="456"/>
      <c r="AY2893" s="456"/>
      <c r="AZ2893" s="456"/>
      <c r="BA2893" s="456"/>
      <c r="BB2893" s="456"/>
      <c r="BC2893" s="456"/>
      <c r="BD2893" s="456"/>
      <c r="BE2893" s="456"/>
      <c r="BF2893" s="456"/>
      <c r="BG2893" s="457"/>
      <c r="BH2893" s="458"/>
      <c r="BI2893" s="459"/>
      <c r="BJ2893" s="459"/>
      <c r="BK2893" s="459"/>
      <c r="BL2893" s="459"/>
      <c r="BM2893" s="460"/>
      <c r="BN2893" s="314"/>
      <c r="BO2893" s="314"/>
      <c r="BP2893" s="1"/>
      <c r="BQ2893" s="120">
        <f>IF($F$3="","",IF(N2893=$F$3,COUNTIF(BQ$23:BQ2892,"&gt;0")+1,0))</f>
        <v>0</v>
      </c>
      <c r="BR2893" s="1"/>
      <c r="BS2893" s="20" t="str">
        <f>IF($N2893="","",IF(VLOOKUP(VLOOKUP($N2893,IMPOSTAZIONI!$E$6:$I$13,5,FALSE),IMPOSTAZIONI!$B$25:$N$32,3,FALSE)=0,"",VLOOKUP(VLOOKUP($N2893,IMPOSTAZIONI!$E$6:$I$13,5,FALSE),IMPOSTAZIONI!$B$25:$N$32,3,FALSE)))</f>
        <v/>
      </c>
      <c r="BT2893" s="20" t="str">
        <f>IF($N2893="","",IF(VLOOKUP(VLOOKUP($N2893,IMPOSTAZIONI!$E$6:$I$13,5,FALSE),IMPOSTAZIONI!$B$25:$N$32,6,FALSE)=0,"",VLOOKUP(VLOOKUP($N2893,IMPOSTAZIONI!$E$6:$I$13,5,FALSE),IMPOSTAZIONI!$B$25:$N$32,6,FALSE)))</f>
        <v/>
      </c>
      <c r="BU2893" s="20" t="str">
        <f>IF($N2893="","",IF(VLOOKUP(VLOOKUP($N2893,IMPOSTAZIONI!$E$6:$I$13,5,FALSE),IMPOSTAZIONI!$B$25:$N$32,9,FALSE)=0,"",VLOOKUP(VLOOKUP($N2893,IMPOSTAZIONI!$E$6:$I$13,5,FALSE),IMPOSTAZIONI!$B$25:$N$32,9,FALSE)))</f>
        <v/>
      </c>
      <c r="BV2893" s="20" t="str">
        <f>IF($N2893="","",IF(VLOOKUP(VLOOKUP($N2893,IMPOSTAZIONI!$E$6:$I$13,5,FALSE),IMPOSTAZIONI!$B$25:$N$32,12,FALSE)=0,"",VLOOKUP(VLOOKUP($N2893,IMPOSTAZIONI!$E$6:$I$13,5,FALSE),IMPOSTAZIONI!$B$25:$N$32,12,FALSE)))</f>
        <v/>
      </c>
      <c r="BW2893" s="221" t="str">
        <f t="shared" si="729"/>
        <v/>
      </c>
      <c r="BX2893" s="221" t="str">
        <f t="shared" si="730"/>
        <v/>
      </c>
      <c r="BY2893" s="221">
        <f t="shared" si="731"/>
        <v>0</v>
      </c>
      <c r="BZ2893" s="231">
        <f t="shared" si="732"/>
        <v>0</v>
      </c>
      <c r="CA2893" s="246">
        <f t="shared" si="733"/>
        <v>0</v>
      </c>
      <c r="CB2893" s="246">
        <f t="shared" si="734"/>
        <v>0</v>
      </c>
      <c r="CC2893" s="246" t="str">
        <f t="shared" si="735"/>
        <v/>
      </c>
      <c r="CD2893" s="246">
        <f t="shared" si="736"/>
        <v>5</v>
      </c>
      <c r="CE2893" s="246">
        <f t="shared" si="737"/>
        <v>0</v>
      </c>
      <c r="CF2893" s="276">
        <f t="shared" si="738"/>
        <v>0</v>
      </c>
      <c r="CG2893" s="277">
        <f t="shared" si="738"/>
        <v>0</v>
      </c>
      <c r="CH2893" s="277">
        <f t="shared" si="738"/>
        <v>0</v>
      </c>
      <c r="CI2893" s="278">
        <f t="shared" si="727"/>
        <v>0</v>
      </c>
      <c r="CJ2893" s="280">
        <f t="shared" si="739"/>
        <v>0</v>
      </c>
      <c r="CK2893" s="232">
        <f t="shared" si="740"/>
        <v>0</v>
      </c>
      <c r="CL2893" s="1"/>
    </row>
    <row r="2894" spans="1:90" ht="18" customHeight="1">
      <c r="A2894" s="1"/>
      <c r="B2894" s="1"/>
      <c r="C2894" s="314"/>
      <c r="D2894" s="287" t="str">
        <f t="shared" si="726"/>
        <v/>
      </c>
      <c r="E2894" s="449" t="str">
        <f t="shared" si="728"/>
        <v/>
      </c>
      <c r="F2894" s="450"/>
      <c r="G2894" s="451"/>
      <c r="H2894" s="452"/>
      <c r="I2894" s="453"/>
      <c r="J2894" s="453"/>
      <c r="K2894" s="453"/>
      <c r="L2894" s="453"/>
      <c r="M2894" s="454"/>
      <c r="N2894" s="455"/>
      <c r="O2894" s="456"/>
      <c r="P2894" s="456"/>
      <c r="Q2894" s="456"/>
      <c r="R2894" s="456"/>
      <c r="S2894" s="456"/>
      <c r="T2894" s="456"/>
      <c r="U2894" s="456"/>
      <c r="V2894" s="456"/>
      <c r="W2894" s="456"/>
      <c r="X2894" s="456"/>
      <c r="Y2894" s="456"/>
      <c r="Z2894" s="456"/>
      <c r="AA2894" s="456"/>
      <c r="AB2894" s="456"/>
      <c r="AC2894" s="456"/>
      <c r="AD2894" s="456"/>
      <c r="AE2894" s="457"/>
      <c r="AF2894" s="455"/>
      <c r="AG2894" s="456"/>
      <c r="AH2894" s="456"/>
      <c r="AI2894" s="456"/>
      <c r="AJ2894" s="456"/>
      <c r="AK2894" s="456"/>
      <c r="AL2894" s="456"/>
      <c r="AM2894" s="456"/>
      <c r="AN2894" s="457"/>
      <c r="AO2894" s="455"/>
      <c r="AP2894" s="456"/>
      <c r="AQ2894" s="456"/>
      <c r="AR2894" s="456"/>
      <c r="AS2894" s="456"/>
      <c r="AT2894" s="456"/>
      <c r="AU2894" s="456"/>
      <c r="AV2894" s="456"/>
      <c r="AW2894" s="456"/>
      <c r="AX2894" s="456"/>
      <c r="AY2894" s="456"/>
      <c r="AZ2894" s="456"/>
      <c r="BA2894" s="456"/>
      <c r="BB2894" s="456"/>
      <c r="BC2894" s="456"/>
      <c r="BD2894" s="456"/>
      <c r="BE2894" s="456"/>
      <c r="BF2894" s="456"/>
      <c r="BG2894" s="457"/>
      <c r="BH2894" s="458"/>
      <c r="BI2894" s="459"/>
      <c r="BJ2894" s="459"/>
      <c r="BK2894" s="459"/>
      <c r="BL2894" s="459"/>
      <c r="BM2894" s="460"/>
      <c r="BN2894" s="314"/>
      <c r="BO2894" s="314"/>
      <c r="BP2894" s="1"/>
      <c r="BQ2894" s="120">
        <f>IF($F$3="","",IF(N2894=$F$3,COUNTIF(BQ$23:BQ2893,"&gt;0")+1,0))</f>
        <v>0</v>
      </c>
      <c r="BR2894" s="1"/>
      <c r="BS2894" s="20" t="str">
        <f>IF($N2894="","",IF(VLOOKUP(VLOOKUP($N2894,IMPOSTAZIONI!$E$6:$I$13,5,FALSE),IMPOSTAZIONI!$B$25:$N$32,3,FALSE)=0,"",VLOOKUP(VLOOKUP($N2894,IMPOSTAZIONI!$E$6:$I$13,5,FALSE),IMPOSTAZIONI!$B$25:$N$32,3,FALSE)))</f>
        <v/>
      </c>
      <c r="BT2894" s="20" t="str">
        <f>IF($N2894="","",IF(VLOOKUP(VLOOKUP($N2894,IMPOSTAZIONI!$E$6:$I$13,5,FALSE),IMPOSTAZIONI!$B$25:$N$32,6,FALSE)=0,"",VLOOKUP(VLOOKUP($N2894,IMPOSTAZIONI!$E$6:$I$13,5,FALSE),IMPOSTAZIONI!$B$25:$N$32,6,FALSE)))</f>
        <v/>
      </c>
      <c r="BU2894" s="20" t="str">
        <f>IF($N2894="","",IF(VLOOKUP(VLOOKUP($N2894,IMPOSTAZIONI!$E$6:$I$13,5,FALSE),IMPOSTAZIONI!$B$25:$N$32,9,FALSE)=0,"",VLOOKUP(VLOOKUP($N2894,IMPOSTAZIONI!$E$6:$I$13,5,FALSE),IMPOSTAZIONI!$B$25:$N$32,9,FALSE)))</f>
        <v/>
      </c>
      <c r="BV2894" s="20" t="str">
        <f>IF($N2894="","",IF(VLOOKUP(VLOOKUP($N2894,IMPOSTAZIONI!$E$6:$I$13,5,FALSE),IMPOSTAZIONI!$B$25:$N$32,12,FALSE)=0,"",VLOOKUP(VLOOKUP($N2894,IMPOSTAZIONI!$E$6:$I$13,5,FALSE),IMPOSTAZIONI!$B$25:$N$32,12,FALSE)))</f>
        <v/>
      </c>
      <c r="BW2894" s="221" t="str">
        <f t="shared" si="729"/>
        <v/>
      </c>
      <c r="BX2894" s="221" t="str">
        <f t="shared" si="730"/>
        <v/>
      </c>
      <c r="BY2894" s="221">
        <f t="shared" si="731"/>
        <v>0</v>
      </c>
      <c r="BZ2894" s="231">
        <f t="shared" si="732"/>
        <v>0</v>
      </c>
      <c r="CA2894" s="246">
        <f t="shared" si="733"/>
        <v>0</v>
      </c>
      <c r="CB2894" s="246">
        <f t="shared" si="734"/>
        <v>0</v>
      </c>
      <c r="CC2894" s="246" t="str">
        <f t="shared" si="735"/>
        <v/>
      </c>
      <c r="CD2894" s="246">
        <f t="shared" si="736"/>
        <v>5</v>
      </c>
      <c r="CE2894" s="246">
        <f t="shared" si="737"/>
        <v>0</v>
      </c>
      <c r="CF2894" s="276">
        <f t="shared" si="738"/>
        <v>0</v>
      </c>
      <c r="CG2894" s="277">
        <f t="shared" si="738"/>
        <v>0</v>
      </c>
      <c r="CH2894" s="277">
        <f t="shared" si="738"/>
        <v>0</v>
      </c>
      <c r="CI2894" s="278">
        <f t="shared" si="727"/>
        <v>0</v>
      </c>
      <c r="CJ2894" s="280">
        <f t="shared" si="739"/>
        <v>0</v>
      </c>
      <c r="CK2894" s="232">
        <f t="shared" si="740"/>
        <v>0</v>
      </c>
      <c r="CL2894" s="1"/>
    </row>
    <row r="2895" spans="1:90" ht="18" customHeight="1">
      <c r="A2895" s="1"/>
      <c r="B2895" s="1"/>
      <c r="C2895" s="314"/>
      <c r="D2895" s="287" t="str">
        <f t="shared" si="726"/>
        <v/>
      </c>
      <c r="E2895" s="449" t="str">
        <f t="shared" si="728"/>
        <v/>
      </c>
      <c r="F2895" s="450"/>
      <c r="G2895" s="451"/>
      <c r="H2895" s="452"/>
      <c r="I2895" s="453"/>
      <c r="J2895" s="453"/>
      <c r="K2895" s="453"/>
      <c r="L2895" s="453"/>
      <c r="M2895" s="454"/>
      <c r="N2895" s="455"/>
      <c r="O2895" s="456"/>
      <c r="P2895" s="456"/>
      <c r="Q2895" s="456"/>
      <c r="R2895" s="456"/>
      <c r="S2895" s="456"/>
      <c r="T2895" s="456"/>
      <c r="U2895" s="456"/>
      <c r="V2895" s="456"/>
      <c r="W2895" s="456"/>
      <c r="X2895" s="456"/>
      <c r="Y2895" s="456"/>
      <c r="Z2895" s="456"/>
      <c r="AA2895" s="456"/>
      <c r="AB2895" s="456"/>
      <c r="AC2895" s="456"/>
      <c r="AD2895" s="456"/>
      <c r="AE2895" s="457"/>
      <c r="AF2895" s="455"/>
      <c r="AG2895" s="456"/>
      <c r="AH2895" s="456"/>
      <c r="AI2895" s="456"/>
      <c r="AJ2895" s="456"/>
      <c r="AK2895" s="456"/>
      <c r="AL2895" s="456"/>
      <c r="AM2895" s="456"/>
      <c r="AN2895" s="457"/>
      <c r="AO2895" s="455"/>
      <c r="AP2895" s="456"/>
      <c r="AQ2895" s="456"/>
      <c r="AR2895" s="456"/>
      <c r="AS2895" s="456"/>
      <c r="AT2895" s="456"/>
      <c r="AU2895" s="456"/>
      <c r="AV2895" s="456"/>
      <c r="AW2895" s="456"/>
      <c r="AX2895" s="456"/>
      <c r="AY2895" s="456"/>
      <c r="AZ2895" s="456"/>
      <c r="BA2895" s="456"/>
      <c r="BB2895" s="456"/>
      <c r="BC2895" s="456"/>
      <c r="BD2895" s="456"/>
      <c r="BE2895" s="456"/>
      <c r="BF2895" s="456"/>
      <c r="BG2895" s="457"/>
      <c r="BH2895" s="458"/>
      <c r="BI2895" s="459"/>
      <c r="BJ2895" s="459"/>
      <c r="BK2895" s="459"/>
      <c r="BL2895" s="459"/>
      <c r="BM2895" s="460"/>
      <c r="BN2895" s="314"/>
      <c r="BO2895" s="314"/>
      <c r="BP2895" s="1"/>
      <c r="BQ2895" s="120">
        <f>IF($F$3="","",IF(N2895=$F$3,COUNTIF(BQ$23:BQ2894,"&gt;0")+1,0))</f>
        <v>0</v>
      </c>
      <c r="BR2895" s="1"/>
      <c r="BS2895" s="20" t="str">
        <f>IF($N2895="","",IF(VLOOKUP(VLOOKUP($N2895,IMPOSTAZIONI!$E$6:$I$13,5,FALSE),IMPOSTAZIONI!$B$25:$N$32,3,FALSE)=0,"",VLOOKUP(VLOOKUP($N2895,IMPOSTAZIONI!$E$6:$I$13,5,FALSE),IMPOSTAZIONI!$B$25:$N$32,3,FALSE)))</f>
        <v/>
      </c>
      <c r="BT2895" s="20" t="str">
        <f>IF($N2895="","",IF(VLOOKUP(VLOOKUP($N2895,IMPOSTAZIONI!$E$6:$I$13,5,FALSE),IMPOSTAZIONI!$B$25:$N$32,6,FALSE)=0,"",VLOOKUP(VLOOKUP($N2895,IMPOSTAZIONI!$E$6:$I$13,5,FALSE),IMPOSTAZIONI!$B$25:$N$32,6,FALSE)))</f>
        <v/>
      </c>
      <c r="BU2895" s="20" t="str">
        <f>IF($N2895="","",IF(VLOOKUP(VLOOKUP($N2895,IMPOSTAZIONI!$E$6:$I$13,5,FALSE),IMPOSTAZIONI!$B$25:$N$32,9,FALSE)=0,"",VLOOKUP(VLOOKUP($N2895,IMPOSTAZIONI!$E$6:$I$13,5,FALSE),IMPOSTAZIONI!$B$25:$N$32,9,FALSE)))</f>
        <v/>
      </c>
      <c r="BV2895" s="20" t="str">
        <f>IF($N2895="","",IF(VLOOKUP(VLOOKUP($N2895,IMPOSTAZIONI!$E$6:$I$13,5,FALSE),IMPOSTAZIONI!$B$25:$N$32,12,FALSE)=0,"",VLOOKUP(VLOOKUP($N2895,IMPOSTAZIONI!$E$6:$I$13,5,FALSE),IMPOSTAZIONI!$B$25:$N$32,12,FALSE)))</f>
        <v/>
      </c>
      <c r="BW2895" s="221" t="str">
        <f t="shared" si="729"/>
        <v/>
      </c>
      <c r="BX2895" s="221" t="str">
        <f t="shared" si="730"/>
        <v/>
      </c>
      <c r="BY2895" s="221">
        <f t="shared" si="731"/>
        <v>0</v>
      </c>
      <c r="BZ2895" s="231">
        <f t="shared" si="732"/>
        <v>0</v>
      </c>
      <c r="CA2895" s="246">
        <f t="shared" si="733"/>
        <v>0</v>
      </c>
      <c r="CB2895" s="246">
        <f t="shared" si="734"/>
        <v>0</v>
      </c>
      <c r="CC2895" s="246" t="str">
        <f t="shared" si="735"/>
        <v/>
      </c>
      <c r="CD2895" s="246">
        <f t="shared" si="736"/>
        <v>5</v>
      </c>
      <c r="CE2895" s="246">
        <f t="shared" si="737"/>
        <v>0</v>
      </c>
      <c r="CF2895" s="276">
        <f t="shared" si="738"/>
        <v>0</v>
      </c>
      <c r="CG2895" s="277">
        <f t="shared" si="738"/>
        <v>0</v>
      </c>
      <c r="CH2895" s="277">
        <f t="shared" si="738"/>
        <v>0</v>
      </c>
      <c r="CI2895" s="278">
        <f t="shared" si="727"/>
        <v>0</v>
      </c>
      <c r="CJ2895" s="280">
        <f t="shared" si="739"/>
        <v>0</v>
      </c>
      <c r="CK2895" s="232">
        <f t="shared" si="740"/>
        <v>0</v>
      </c>
      <c r="CL2895" s="1"/>
    </row>
    <row r="2896" spans="1:90" ht="18" customHeight="1">
      <c r="A2896" s="1"/>
      <c r="B2896" s="1"/>
      <c r="C2896" s="314"/>
      <c r="D2896" s="287" t="str">
        <f t="shared" si="726"/>
        <v/>
      </c>
      <c r="E2896" s="449" t="str">
        <f t="shared" si="728"/>
        <v/>
      </c>
      <c r="F2896" s="450"/>
      <c r="G2896" s="451"/>
      <c r="H2896" s="452"/>
      <c r="I2896" s="453"/>
      <c r="J2896" s="453"/>
      <c r="K2896" s="453"/>
      <c r="L2896" s="453"/>
      <c r="M2896" s="454"/>
      <c r="N2896" s="455"/>
      <c r="O2896" s="456"/>
      <c r="P2896" s="456"/>
      <c r="Q2896" s="456"/>
      <c r="R2896" s="456"/>
      <c r="S2896" s="456"/>
      <c r="T2896" s="456"/>
      <c r="U2896" s="456"/>
      <c r="V2896" s="456"/>
      <c r="W2896" s="456"/>
      <c r="X2896" s="456"/>
      <c r="Y2896" s="456"/>
      <c r="Z2896" s="456"/>
      <c r="AA2896" s="456"/>
      <c r="AB2896" s="456"/>
      <c r="AC2896" s="456"/>
      <c r="AD2896" s="456"/>
      <c r="AE2896" s="457"/>
      <c r="AF2896" s="455"/>
      <c r="AG2896" s="456"/>
      <c r="AH2896" s="456"/>
      <c r="AI2896" s="456"/>
      <c r="AJ2896" s="456"/>
      <c r="AK2896" s="456"/>
      <c r="AL2896" s="456"/>
      <c r="AM2896" s="456"/>
      <c r="AN2896" s="457"/>
      <c r="AO2896" s="455"/>
      <c r="AP2896" s="456"/>
      <c r="AQ2896" s="456"/>
      <c r="AR2896" s="456"/>
      <c r="AS2896" s="456"/>
      <c r="AT2896" s="456"/>
      <c r="AU2896" s="456"/>
      <c r="AV2896" s="456"/>
      <c r="AW2896" s="456"/>
      <c r="AX2896" s="456"/>
      <c r="AY2896" s="456"/>
      <c r="AZ2896" s="456"/>
      <c r="BA2896" s="456"/>
      <c r="BB2896" s="456"/>
      <c r="BC2896" s="456"/>
      <c r="BD2896" s="456"/>
      <c r="BE2896" s="456"/>
      <c r="BF2896" s="456"/>
      <c r="BG2896" s="457"/>
      <c r="BH2896" s="458"/>
      <c r="BI2896" s="459"/>
      <c r="BJ2896" s="459"/>
      <c r="BK2896" s="459"/>
      <c r="BL2896" s="459"/>
      <c r="BM2896" s="460"/>
      <c r="BN2896" s="314"/>
      <c r="BO2896" s="314"/>
      <c r="BP2896" s="1"/>
      <c r="BQ2896" s="120">
        <f>IF($F$3="","",IF(N2896=$F$3,COUNTIF(BQ$23:BQ2895,"&gt;0")+1,0))</f>
        <v>0</v>
      </c>
      <c r="BR2896" s="1"/>
      <c r="BS2896" s="20" t="str">
        <f>IF($N2896="","",IF(VLOOKUP(VLOOKUP($N2896,IMPOSTAZIONI!$E$6:$I$13,5,FALSE),IMPOSTAZIONI!$B$25:$N$32,3,FALSE)=0,"",VLOOKUP(VLOOKUP($N2896,IMPOSTAZIONI!$E$6:$I$13,5,FALSE),IMPOSTAZIONI!$B$25:$N$32,3,FALSE)))</f>
        <v/>
      </c>
      <c r="BT2896" s="20" t="str">
        <f>IF($N2896="","",IF(VLOOKUP(VLOOKUP($N2896,IMPOSTAZIONI!$E$6:$I$13,5,FALSE),IMPOSTAZIONI!$B$25:$N$32,6,FALSE)=0,"",VLOOKUP(VLOOKUP($N2896,IMPOSTAZIONI!$E$6:$I$13,5,FALSE),IMPOSTAZIONI!$B$25:$N$32,6,FALSE)))</f>
        <v/>
      </c>
      <c r="BU2896" s="20" t="str">
        <f>IF($N2896="","",IF(VLOOKUP(VLOOKUP($N2896,IMPOSTAZIONI!$E$6:$I$13,5,FALSE),IMPOSTAZIONI!$B$25:$N$32,9,FALSE)=0,"",VLOOKUP(VLOOKUP($N2896,IMPOSTAZIONI!$E$6:$I$13,5,FALSE),IMPOSTAZIONI!$B$25:$N$32,9,FALSE)))</f>
        <v/>
      </c>
      <c r="BV2896" s="20" t="str">
        <f>IF($N2896="","",IF(VLOOKUP(VLOOKUP($N2896,IMPOSTAZIONI!$E$6:$I$13,5,FALSE),IMPOSTAZIONI!$B$25:$N$32,12,FALSE)=0,"",VLOOKUP(VLOOKUP($N2896,IMPOSTAZIONI!$E$6:$I$13,5,FALSE),IMPOSTAZIONI!$B$25:$N$32,12,FALSE)))</f>
        <v/>
      </c>
      <c r="BW2896" s="221" t="str">
        <f t="shared" si="729"/>
        <v/>
      </c>
      <c r="BX2896" s="221" t="str">
        <f t="shared" si="730"/>
        <v/>
      </c>
      <c r="BY2896" s="221">
        <f t="shared" si="731"/>
        <v>0</v>
      </c>
      <c r="BZ2896" s="231">
        <f t="shared" si="732"/>
        <v>0</v>
      </c>
      <c r="CA2896" s="246">
        <f t="shared" si="733"/>
        <v>0</v>
      </c>
      <c r="CB2896" s="246">
        <f t="shared" si="734"/>
        <v>0</v>
      </c>
      <c r="CC2896" s="246" t="str">
        <f t="shared" si="735"/>
        <v/>
      </c>
      <c r="CD2896" s="246">
        <f t="shared" si="736"/>
        <v>5</v>
      </c>
      <c r="CE2896" s="246">
        <f t="shared" si="737"/>
        <v>0</v>
      </c>
      <c r="CF2896" s="276">
        <f t="shared" si="738"/>
        <v>0</v>
      </c>
      <c r="CG2896" s="277">
        <f t="shared" si="738"/>
        <v>0</v>
      </c>
      <c r="CH2896" s="277">
        <f t="shared" si="738"/>
        <v>0</v>
      </c>
      <c r="CI2896" s="278">
        <f t="shared" si="727"/>
        <v>0</v>
      </c>
      <c r="CJ2896" s="280">
        <f t="shared" si="739"/>
        <v>0</v>
      </c>
      <c r="CK2896" s="232">
        <f t="shared" si="740"/>
        <v>0</v>
      </c>
      <c r="CL2896" s="1"/>
    </row>
    <row r="2897" spans="1:90" ht="18" customHeight="1">
      <c r="A2897" s="1"/>
      <c r="B2897" s="1"/>
      <c r="C2897" s="314"/>
      <c r="D2897" s="287" t="str">
        <f t="shared" si="726"/>
        <v/>
      </c>
      <c r="E2897" s="449" t="str">
        <f t="shared" si="728"/>
        <v/>
      </c>
      <c r="F2897" s="450"/>
      <c r="G2897" s="451"/>
      <c r="H2897" s="452"/>
      <c r="I2897" s="453"/>
      <c r="J2897" s="453"/>
      <c r="K2897" s="453"/>
      <c r="L2897" s="453"/>
      <c r="M2897" s="454"/>
      <c r="N2897" s="455"/>
      <c r="O2897" s="456"/>
      <c r="P2897" s="456"/>
      <c r="Q2897" s="456"/>
      <c r="R2897" s="456"/>
      <c r="S2897" s="456"/>
      <c r="T2897" s="456"/>
      <c r="U2897" s="456"/>
      <c r="V2897" s="456"/>
      <c r="W2897" s="456"/>
      <c r="X2897" s="456"/>
      <c r="Y2897" s="456"/>
      <c r="Z2897" s="456"/>
      <c r="AA2897" s="456"/>
      <c r="AB2897" s="456"/>
      <c r="AC2897" s="456"/>
      <c r="AD2897" s="456"/>
      <c r="AE2897" s="457"/>
      <c r="AF2897" s="455"/>
      <c r="AG2897" s="456"/>
      <c r="AH2897" s="456"/>
      <c r="AI2897" s="456"/>
      <c r="AJ2897" s="456"/>
      <c r="AK2897" s="456"/>
      <c r="AL2897" s="456"/>
      <c r="AM2897" s="456"/>
      <c r="AN2897" s="457"/>
      <c r="AO2897" s="455"/>
      <c r="AP2897" s="456"/>
      <c r="AQ2897" s="456"/>
      <c r="AR2897" s="456"/>
      <c r="AS2897" s="456"/>
      <c r="AT2897" s="456"/>
      <c r="AU2897" s="456"/>
      <c r="AV2897" s="456"/>
      <c r="AW2897" s="456"/>
      <c r="AX2897" s="456"/>
      <c r="AY2897" s="456"/>
      <c r="AZ2897" s="456"/>
      <c r="BA2897" s="456"/>
      <c r="BB2897" s="456"/>
      <c r="BC2897" s="456"/>
      <c r="BD2897" s="456"/>
      <c r="BE2897" s="456"/>
      <c r="BF2897" s="456"/>
      <c r="BG2897" s="457"/>
      <c r="BH2897" s="458"/>
      <c r="BI2897" s="459"/>
      <c r="BJ2897" s="459"/>
      <c r="BK2897" s="459"/>
      <c r="BL2897" s="459"/>
      <c r="BM2897" s="460"/>
      <c r="BN2897" s="314"/>
      <c r="BO2897" s="314"/>
      <c r="BP2897" s="1"/>
      <c r="BQ2897" s="120">
        <f>IF($F$3="","",IF(N2897=$F$3,COUNTIF(BQ$23:BQ2896,"&gt;0")+1,0))</f>
        <v>0</v>
      </c>
      <c r="BR2897" s="1"/>
      <c r="BS2897" s="20" t="str">
        <f>IF($N2897="","",IF(VLOOKUP(VLOOKUP($N2897,IMPOSTAZIONI!$E$6:$I$13,5,FALSE),IMPOSTAZIONI!$B$25:$N$32,3,FALSE)=0,"",VLOOKUP(VLOOKUP($N2897,IMPOSTAZIONI!$E$6:$I$13,5,FALSE),IMPOSTAZIONI!$B$25:$N$32,3,FALSE)))</f>
        <v/>
      </c>
      <c r="BT2897" s="20" t="str">
        <f>IF($N2897="","",IF(VLOOKUP(VLOOKUP($N2897,IMPOSTAZIONI!$E$6:$I$13,5,FALSE),IMPOSTAZIONI!$B$25:$N$32,6,FALSE)=0,"",VLOOKUP(VLOOKUP($N2897,IMPOSTAZIONI!$E$6:$I$13,5,FALSE),IMPOSTAZIONI!$B$25:$N$32,6,FALSE)))</f>
        <v/>
      </c>
      <c r="BU2897" s="20" t="str">
        <f>IF($N2897="","",IF(VLOOKUP(VLOOKUP($N2897,IMPOSTAZIONI!$E$6:$I$13,5,FALSE),IMPOSTAZIONI!$B$25:$N$32,9,FALSE)=0,"",VLOOKUP(VLOOKUP($N2897,IMPOSTAZIONI!$E$6:$I$13,5,FALSE),IMPOSTAZIONI!$B$25:$N$32,9,FALSE)))</f>
        <v/>
      </c>
      <c r="BV2897" s="20" t="str">
        <f>IF($N2897="","",IF(VLOOKUP(VLOOKUP($N2897,IMPOSTAZIONI!$E$6:$I$13,5,FALSE),IMPOSTAZIONI!$B$25:$N$32,12,FALSE)=0,"",VLOOKUP(VLOOKUP($N2897,IMPOSTAZIONI!$E$6:$I$13,5,FALSE),IMPOSTAZIONI!$B$25:$N$32,12,FALSE)))</f>
        <v/>
      </c>
      <c r="BW2897" s="221" t="str">
        <f t="shared" si="729"/>
        <v/>
      </c>
      <c r="BX2897" s="221" t="str">
        <f t="shared" si="730"/>
        <v/>
      </c>
      <c r="BY2897" s="221">
        <f t="shared" si="731"/>
        <v>0</v>
      </c>
      <c r="BZ2897" s="231">
        <f t="shared" si="732"/>
        <v>0</v>
      </c>
      <c r="CA2897" s="246">
        <f t="shared" si="733"/>
        <v>0</v>
      </c>
      <c r="CB2897" s="246">
        <f t="shared" si="734"/>
        <v>0</v>
      </c>
      <c r="CC2897" s="246" t="str">
        <f t="shared" si="735"/>
        <v/>
      </c>
      <c r="CD2897" s="246">
        <f t="shared" si="736"/>
        <v>5</v>
      </c>
      <c r="CE2897" s="246">
        <f t="shared" si="737"/>
        <v>0</v>
      </c>
      <c r="CF2897" s="276">
        <f t="shared" si="738"/>
        <v>0</v>
      </c>
      <c r="CG2897" s="277">
        <f t="shared" si="738"/>
        <v>0</v>
      </c>
      <c r="CH2897" s="277">
        <f t="shared" si="738"/>
        <v>0</v>
      </c>
      <c r="CI2897" s="278">
        <f t="shared" si="727"/>
        <v>0</v>
      </c>
      <c r="CJ2897" s="280">
        <f t="shared" si="739"/>
        <v>0</v>
      </c>
      <c r="CK2897" s="232">
        <f t="shared" si="740"/>
        <v>0</v>
      </c>
      <c r="CL2897" s="1"/>
    </row>
    <row r="2898" spans="1:90" ht="18" customHeight="1">
      <c r="A2898" s="1"/>
      <c r="B2898" s="1"/>
      <c r="C2898" s="314"/>
      <c r="D2898" s="287" t="str">
        <f t="shared" si="726"/>
        <v/>
      </c>
      <c r="E2898" s="449" t="str">
        <f t="shared" si="728"/>
        <v/>
      </c>
      <c r="F2898" s="450"/>
      <c r="G2898" s="451"/>
      <c r="H2898" s="452"/>
      <c r="I2898" s="453"/>
      <c r="J2898" s="453"/>
      <c r="K2898" s="453"/>
      <c r="L2898" s="453"/>
      <c r="M2898" s="454"/>
      <c r="N2898" s="455"/>
      <c r="O2898" s="456"/>
      <c r="P2898" s="456"/>
      <c r="Q2898" s="456"/>
      <c r="R2898" s="456"/>
      <c r="S2898" s="456"/>
      <c r="T2898" s="456"/>
      <c r="U2898" s="456"/>
      <c r="V2898" s="456"/>
      <c r="W2898" s="456"/>
      <c r="X2898" s="456"/>
      <c r="Y2898" s="456"/>
      <c r="Z2898" s="456"/>
      <c r="AA2898" s="456"/>
      <c r="AB2898" s="456"/>
      <c r="AC2898" s="456"/>
      <c r="AD2898" s="456"/>
      <c r="AE2898" s="457"/>
      <c r="AF2898" s="455"/>
      <c r="AG2898" s="456"/>
      <c r="AH2898" s="456"/>
      <c r="AI2898" s="456"/>
      <c r="AJ2898" s="456"/>
      <c r="AK2898" s="456"/>
      <c r="AL2898" s="456"/>
      <c r="AM2898" s="456"/>
      <c r="AN2898" s="457"/>
      <c r="AO2898" s="455"/>
      <c r="AP2898" s="456"/>
      <c r="AQ2898" s="456"/>
      <c r="AR2898" s="456"/>
      <c r="AS2898" s="456"/>
      <c r="AT2898" s="456"/>
      <c r="AU2898" s="456"/>
      <c r="AV2898" s="456"/>
      <c r="AW2898" s="456"/>
      <c r="AX2898" s="456"/>
      <c r="AY2898" s="456"/>
      <c r="AZ2898" s="456"/>
      <c r="BA2898" s="456"/>
      <c r="BB2898" s="456"/>
      <c r="BC2898" s="456"/>
      <c r="BD2898" s="456"/>
      <c r="BE2898" s="456"/>
      <c r="BF2898" s="456"/>
      <c r="BG2898" s="457"/>
      <c r="BH2898" s="458"/>
      <c r="BI2898" s="459"/>
      <c r="BJ2898" s="459"/>
      <c r="BK2898" s="459"/>
      <c r="BL2898" s="459"/>
      <c r="BM2898" s="460"/>
      <c r="BN2898" s="314"/>
      <c r="BO2898" s="314"/>
      <c r="BP2898" s="1"/>
      <c r="BQ2898" s="120">
        <f>IF($F$3="","",IF(N2898=$F$3,COUNTIF(BQ$23:BQ2897,"&gt;0")+1,0))</f>
        <v>0</v>
      </c>
      <c r="BR2898" s="1"/>
      <c r="BS2898" s="20" t="str">
        <f>IF($N2898="","",IF(VLOOKUP(VLOOKUP($N2898,IMPOSTAZIONI!$E$6:$I$13,5,FALSE),IMPOSTAZIONI!$B$25:$N$32,3,FALSE)=0,"",VLOOKUP(VLOOKUP($N2898,IMPOSTAZIONI!$E$6:$I$13,5,FALSE),IMPOSTAZIONI!$B$25:$N$32,3,FALSE)))</f>
        <v/>
      </c>
      <c r="BT2898" s="20" t="str">
        <f>IF($N2898="","",IF(VLOOKUP(VLOOKUP($N2898,IMPOSTAZIONI!$E$6:$I$13,5,FALSE),IMPOSTAZIONI!$B$25:$N$32,6,FALSE)=0,"",VLOOKUP(VLOOKUP($N2898,IMPOSTAZIONI!$E$6:$I$13,5,FALSE),IMPOSTAZIONI!$B$25:$N$32,6,FALSE)))</f>
        <v/>
      </c>
      <c r="BU2898" s="20" t="str">
        <f>IF($N2898="","",IF(VLOOKUP(VLOOKUP($N2898,IMPOSTAZIONI!$E$6:$I$13,5,FALSE),IMPOSTAZIONI!$B$25:$N$32,9,FALSE)=0,"",VLOOKUP(VLOOKUP($N2898,IMPOSTAZIONI!$E$6:$I$13,5,FALSE),IMPOSTAZIONI!$B$25:$N$32,9,FALSE)))</f>
        <v/>
      </c>
      <c r="BV2898" s="20" t="str">
        <f>IF($N2898="","",IF(VLOOKUP(VLOOKUP($N2898,IMPOSTAZIONI!$E$6:$I$13,5,FALSE),IMPOSTAZIONI!$B$25:$N$32,12,FALSE)=0,"",VLOOKUP(VLOOKUP($N2898,IMPOSTAZIONI!$E$6:$I$13,5,FALSE),IMPOSTAZIONI!$B$25:$N$32,12,FALSE)))</f>
        <v/>
      </c>
      <c r="BW2898" s="221" t="str">
        <f t="shared" si="729"/>
        <v/>
      </c>
      <c r="BX2898" s="221" t="str">
        <f t="shared" si="730"/>
        <v/>
      </c>
      <c r="BY2898" s="221">
        <f t="shared" si="731"/>
        <v>0</v>
      </c>
      <c r="BZ2898" s="231">
        <f t="shared" si="732"/>
        <v>0</v>
      </c>
      <c r="CA2898" s="246">
        <f t="shared" si="733"/>
        <v>0</v>
      </c>
      <c r="CB2898" s="246">
        <f t="shared" si="734"/>
        <v>0</v>
      </c>
      <c r="CC2898" s="246" t="str">
        <f t="shared" si="735"/>
        <v/>
      </c>
      <c r="CD2898" s="246">
        <f t="shared" si="736"/>
        <v>5</v>
      </c>
      <c r="CE2898" s="246">
        <f t="shared" si="737"/>
        <v>0</v>
      </c>
      <c r="CF2898" s="276">
        <f t="shared" si="738"/>
        <v>0</v>
      </c>
      <c r="CG2898" s="277">
        <f t="shared" si="738"/>
        <v>0</v>
      </c>
      <c r="CH2898" s="277">
        <f t="shared" si="738"/>
        <v>0</v>
      </c>
      <c r="CI2898" s="278">
        <f t="shared" si="727"/>
        <v>0</v>
      </c>
      <c r="CJ2898" s="280">
        <f t="shared" si="739"/>
        <v>0</v>
      </c>
      <c r="CK2898" s="232">
        <f t="shared" si="740"/>
        <v>0</v>
      </c>
      <c r="CL2898" s="1"/>
    </row>
    <row r="2899" spans="1:90" ht="18" customHeight="1">
      <c r="A2899" s="1"/>
      <c r="B2899" s="1"/>
      <c r="C2899" s="314"/>
      <c r="D2899" s="287" t="str">
        <f t="shared" si="726"/>
        <v/>
      </c>
      <c r="E2899" s="449" t="str">
        <f t="shared" si="728"/>
        <v/>
      </c>
      <c r="F2899" s="450"/>
      <c r="G2899" s="451"/>
      <c r="H2899" s="452"/>
      <c r="I2899" s="453"/>
      <c r="J2899" s="453"/>
      <c r="K2899" s="453"/>
      <c r="L2899" s="453"/>
      <c r="M2899" s="454"/>
      <c r="N2899" s="455"/>
      <c r="O2899" s="456"/>
      <c r="P2899" s="456"/>
      <c r="Q2899" s="456"/>
      <c r="R2899" s="456"/>
      <c r="S2899" s="456"/>
      <c r="T2899" s="456"/>
      <c r="U2899" s="456"/>
      <c r="V2899" s="456"/>
      <c r="W2899" s="456"/>
      <c r="X2899" s="456"/>
      <c r="Y2899" s="456"/>
      <c r="Z2899" s="456"/>
      <c r="AA2899" s="456"/>
      <c r="AB2899" s="456"/>
      <c r="AC2899" s="456"/>
      <c r="AD2899" s="456"/>
      <c r="AE2899" s="457"/>
      <c r="AF2899" s="455"/>
      <c r="AG2899" s="456"/>
      <c r="AH2899" s="456"/>
      <c r="AI2899" s="456"/>
      <c r="AJ2899" s="456"/>
      <c r="AK2899" s="456"/>
      <c r="AL2899" s="456"/>
      <c r="AM2899" s="456"/>
      <c r="AN2899" s="457"/>
      <c r="AO2899" s="455"/>
      <c r="AP2899" s="456"/>
      <c r="AQ2899" s="456"/>
      <c r="AR2899" s="456"/>
      <c r="AS2899" s="456"/>
      <c r="AT2899" s="456"/>
      <c r="AU2899" s="456"/>
      <c r="AV2899" s="456"/>
      <c r="AW2899" s="456"/>
      <c r="AX2899" s="456"/>
      <c r="AY2899" s="456"/>
      <c r="AZ2899" s="456"/>
      <c r="BA2899" s="456"/>
      <c r="BB2899" s="456"/>
      <c r="BC2899" s="456"/>
      <c r="BD2899" s="456"/>
      <c r="BE2899" s="456"/>
      <c r="BF2899" s="456"/>
      <c r="BG2899" s="457"/>
      <c r="BH2899" s="458"/>
      <c r="BI2899" s="459"/>
      <c r="BJ2899" s="459"/>
      <c r="BK2899" s="459"/>
      <c r="BL2899" s="459"/>
      <c r="BM2899" s="460"/>
      <c r="BN2899" s="314"/>
      <c r="BO2899" s="314"/>
      <c r="BP2899" s="1"/>
      <c r="BQ2899" s="120">
        <f>IF($F$3="","",IF(N2899=$F$3,COUNTIF(BQ$23:BQ2898,"&gt;0")+1,0))</f>
        <v>0</v>
      </c>
      <c r="BR2899" s="1"/>
      <c r="BS2899" s="20" t="str">
        <f>IF($N2899="","",IF(VLOOKUP(VLOOKUP($N2899,IMPOSTAZIONI!$E$6:$I$13,5,FALSE),IMPOSTAZIONI!$B$25:$N$32,3,FALSE)=0,"",VLOOKUP(VLOOKUP($N2899,IMPOSTAZIONI!$E$6:$I$13,5,FALSE),IMPOSTAZIONI!$B$25:$N$32,3,FALSE)))</f>
        <v/>
      </c>
      <c r="BT2899" s="20" t="str">
        <f>IF($N2899="","",IF(VLOOKUP(VLOOKUP($N2899,IMPOSTAZIONI!$E$6:$I$13,5,FALSE),IMPOSTAZIONI!$B$25:$N$32,6,FALSE)=0,"",VLOOKUP(VLOOKUP($N2899,IMPOSTAZIONI!$E$6:$I$13,5,FALSE),IMPOSTAZIONI!$B$25:$N$32,6,FALSE)))</f>
        <v/>
      </c>
      <c r="BU2899" s="20" t="str">
        <f>IF($N2899="","",IF(VLOOKUP(VLOOKUP($N2899,IMPOSTAZIONI!$E$6:$I$13,5,FALSE),IMPOSTAZIONI!$B$25:$N$32,9,FALSE)=0,"",VLOOKUP(VLOOKUP($N2899,IMPOSTAZIONI!$E$6:$I$13,5,FALSE),IMPOSTAZIONI!$B$25:$N$32,9,FALSE)))</f>
        <v/>
      </c>
      <c r="BV2899" s="20" t="str">
        <f>IF($N2899="","",IF(VLOOKUP(VLOOKUP($N2899,IMPOSTAZIONI!$E$6:$I$13,5,FALSE),IMPOSTAZIONI!$B$25:$N$32,12,FALSE)=0,"",VLOOKUP(VLOOKUP($N2899,IMPOSTAZIONI!$E$6:$I$13,5,FALSE),IMPOSTAZIONI!$B$25:$N$32,12,FALSE)))</f>
        <v/>
      </c>
      <c r="BW2899" s="221" t="str">
        <f t="shared" si="729"/>
        <v/>
      </c>
      <c r="BX2899" s="221" t="str">
        <f t="shared" si="730"/>
        <v/>
      </c>
      <c r="BY2899" s="221">
        <f t="shared" si="731"/>
        <v>0</v>
      </c>
      <c r="BZ2899" s="231">
        <f t="shared" si="732"/>
        <v>0</v>
      </c>
      <c r="CA2899" s="246">
        <f t="shared" si="733"/>
        <v>0</v>
      </c>
      <c r="CB2899" s="246">
        <f t="shared" si="734"/>
        <v>0</v>
      </c>
      <c r="CC2899" s="246" t="str">
        <f t="shared" si="735"/>
        <v/>
      </c>
      <c r="CD2899" s="246">
        <f t="shared" si="736"/>
        <v>5</v>
      </c>
      <c r="CE2899" s="246">
        <f t="shared" si="737"/>
        <v>0</v>
      </c>
      <c r="CF2899" s="276">
        <f t="shared" si="738"/>
        <v>0</v>
      </c>
      <c r="CG2899" s="277">
        <f t="shared" si="738"/>
        <v>0</v>
      </c>
      <c r="CH2899" s="277">
        <f t="shared" si="738"/>
        <v>0</v>
      </c>
      <c r="CI2899" s="278">
        <f t="shared" si="727"/>
        <v>0</v>
      </c>
      <c r="CJ2899" s="280">
        <f t="shared" si="739"/>
        <v>0</v>
      </c>
      <c r="CK2899" s="232">
        <f t="shared" si="740"/>
        <v>0</v>
      </c>
      <c r="CL2899" s="1"/>
    </row>
    <row r="2900" spans="1:90" ht="18" customHeight="1">
      <c r="A2900" s="1"/>
      <c r="B2900" s="1"/>
      <c r="C2900" s="314"/>
      <c r="D2900" s="287" t="str">
        <f t="shared" si="726"/>
        <v/>
      </c>
      <c r="E2900" s="449" t="str">
        <f t="shared" si="728"/>
        <v/>
      </c>
      <c r="F2900" s="450"/>
      <c r="G2900" s="451"/>
      <c r="H2900" s="452"/>
      <c r="I2900" s="453"/>
      <c r="J2900" s="453"/>
      <c r="K2900" s="453"/>
      <c r="L2900" s="453"/>
      <c r="M2900" s="454"/>
      <c r="N2900" s="455"/>
      <c r="O2900" s="456"/>
      <c r="P2900" s="456"/>
      <c r="Q2900" s="456"/>
      <c r="R2900" s="456"/>
      <c r="S2900" s="456"/>
      <c r="T2900" s="456"/>
      <c r="U2900" s="456"/>
      <c r="V2900" s="456"/>
      <c r="W2900" s="456"/>
      <c r="X2900" s="456"/>
      <c r="Y2900" s="456"/>
      <c r="Z2900" s="456"/>
      <c r="AA2900" s="456"/>
      <c r="AB2900" s="456"/>
      <c r="AC2900" s="456"/>
      <c r="AD2900" s="456"/>
      <c r="AE2900" s="457"/>
      <c r="AF2900" s="455"/>
      <c r="AG2900" s="456"/>
      <c r="AH2900" s="456"/>
      <c r="AI2900" s="456"/>
      <c r="AJ2900" s="456"/>
      <c r="AK2900" s="456"/>
      <c r="AL2900" s="456"/>
      <c r="AM2900" s="456"/>
      <c r="AN2900" s="457"/>
      <c r="AO2900" s="455"/>
      <c r="AP2900" s="456"/>
      <c r="AQ2900" s="456"/>
      <c r="AR2900" s="456"/>
      <c r="AS2900" s="456"/>
      <c r="AT2900" s="456"/>
      <c r="AU2900" s="456"/>
      <c r="AV2900" s="456"/>
      <c r="AW2900" s="456"/>
      <c r="AX2900" s="456"/>
      <c r="AY2900" s="456"/>
      <c r="AZ2900" s="456"/>
      <c r="BA2900" s="456"/>
      <c r="BB2900" s="456"/>
      <c r="BC2900" s="456"/>
      <c r="BD2900" s="456"/>
      <c r="BE2900" s="456"/>
      <c r="BF2900" s="456"/>
      <c r="BG2900" s="457"/>
      <c r="BH2900" s="458"/>
      <c r="BI2900" s="459"/>
      <c r="BJ2900" s="459"/>
      <c r="BK2900" s="459"/>
      <c r="BL2900" s="459"/>
      <c r="BM2900" s="460"/>
      <c r="BN2900" s="314"/>
      <c r="BO2900" s="314"/>
      <c r="BP2900" s="1"/>
      <c r="BQ2900" s="120">
        <f>IF($F$3="","",IF(N2900=$F$3,COUNTIF(BQ$23:BQ2899,"&gt;0")+1,0))</f>
        <v>0</v>
      </c>
      <c r="BR2900" s="1"/>
      <c r="BS2900" s="20" t="str">
        <f>IF($N2900="","",IF(VLOOKUP(VLOOKUP($N2900,IMPOSTAZIONI!$E$6:$I$13,5,FALSE),IMPOSTAZIONI!$B$25:$N$32,3,FALSE)=0,"",VLOOKUP(VLOOKUP($N2900,IMPOSTAZIONI!$E$6:$I$13,5,FALSE),IMPOSTAZIONI!$B$25:$N$32,3,FALSE)))</f>
        <v/>
      </c>
      <c r="BT2900" s="20" t="str">
        <f>IF($N2900="","",IF(VLOOKUP(VLOOKUP($N2900,IMPOSTAZIONI!$E$6:$I$13,5,FALSE),IMPOSTAZIONI!$B$25:$N$32,6,FALSE)=0,"",VLOOKUP(VLOOKUP($N2900,IMPOSTAZIONI!$E$6:$I$13,5,FALSE),IMPOSTAZIONI!$B$25:$N$32,6,FALSE)))</f>
        <v/>
      </c>
      <c r="BU2900" s="20" t="str">
        <f>IF($N2900="","",IF(VLOOKUP(VLOOKUP($N2900,IMPOSTAZIONI!$E$6:$I$13,5,FALSE),IMPOSTAZIONI!$B$25:$N$32,9,FALSE)=0,"",VLOOKUP(VLOOKUP($N2900,IMPOSTAZIONI!$E$6:$I$13,5,FALSE),IMPOSTAZIONI!$B$25:$N$32,9,FALSE)))</f>
        <v/>
      </c>
      <c r="BV2900" s="20" t="str">
        <f>IF($N2900="","",IF(VLOOKUP(VLOOKUP($N2900,IMPOSTAZIONI!$E$6:$I$13,5,FALSE),IMPOSTAZIONI!$B$25:$N$32,12,FALSE)=0,"",VLOOKUP(VLOOKUP($N2900,IMPOSTAZIONI!$E$6:$I$13,5,FALSE),IMPOSTAZIONI!$B$25:$N$32,12,FALSE)))</f>
        <v/>
      </c>
      <c r="BW2900" s="221" t="str">
        <f t="shared" si="729"/>
        <v/>
      </c>
      <c r="BX2900" s="221" t="str">
        <f t="shared" si="730"/>
        <v/>
      </c>
      <c r="BY2900" s="221">
        <f t="shared" si="731"/>
        <v>0</v>
      </c>
      <c r="BZ2900" s="231">
        <f t="shared" si="732"/>
        <v>0</v>
      </c>
      <c r="CA2900" s="246">
        <f t="shared" si="733"/>
        <v>0</v>
      </c>
      <c r="CB2900" s="246">
        <f t="shared" si="734"/>
        <v>0</v>
      </c>
      <c r="CC2900" s="246" t="str">
        <f t="shared" si="735"/>
        <v/>
      </c>
      <c r="CD2900" s="246">
        <f t="shared" si="736"/>
        <v>5</v>
      </c>
      <c r="CE2900" s="246">
        <f t="shared" si="737"/>
        <v>0</v>
      </c>
      <c r="CF2900" s="276">
        <f t="shared" si="738"/>
        <v>0</v>
      </c>
      <c r="CG2900" s="277">
        <f t="shared" si="738"/>
        <v>0</v>
      </c>
      <c r="CH2900" s="277">
        <f t="shared" si="738"/>
        <v>0</v>
      </c>
      <c r="CI2900" s="278">
        <f t="shared" si="727"/>
        <v>0</v>
      </c>
      <c r="CJ2900" s="280">
        <f t="shared" si="739"/>
        <v>0</v>
      </c>
      <c r="CK2900" s="232">
        <f t="shared" si="740"/>
        <v>0</v>
      </c>
      <c r="CL2900" s="1"/>
    </row>
    <row r="2901" spans="1:90" ht="18" customHeight="1">
      <c r="A2901" s="1"/>
      <c r="B2901" s="1"/>
      <c r="C2901" s="314"/>
      <c r="D2901" s="287" t="str">
        <f t="shared" si="726"/>
        <v/>
      </c>
      <c r="E2901" s="449" t="str">
        <f t="shared" si="728"/>
        <v/>
      </c>
      <c r="F2901" s="450"/>
      <c r="G2901" s="451"/>
      <c r="H2901" s="452"/>
      <c r="I2901" s="453"/>
      <c r="J2901" s="453"/>
      <c r="K2901" s="453"/>
      <c r="L2901" s="453"/>
      <c r="M2901" s="454"/>
      <c r="N2901" s="455"/>
      <c r="O2901" s="456"/>
      <c r="P2901" s="456"/>
      <c r="Q2901" s="456"/>
      <c r="R2901" s="456"/>
      <c r="S2901" s="456"/>
      <c r="T2901" s="456"/>
      <c r="U2901" s="456"/>
      <c r="V2901" s="456"/>
      <c r="W2901" s="456"/>
      <c r="X2901" s="456"/>
      <c r="Y2901" s="456"/>
      <c r="Z2901" s="456"/>
      <c r="AA2901" s="456"/>
      <c r="AB2901" s="456"/>
      <c r="AC2901" s="456"/>
      <c r="AD2901" s="456"/>
      <c r="AE2901" s="457"/>
      <c r="AF2901" s="455"/>
      <c r="AG2901" s="456"/>
      <c r="AH2901" s="456"/>
      <c r="AI2901" s="456"/>
      <c r="AJ2901" s="456"/>
      <c r="AK2901" s="456"/>
      <c r="AL2901" s="456"/>
      <c r="AM2901" s="456"/>
      <c r="AN2901" s="457"/>
      <c r="AO2901" s="455"/>
      <c r="AP2901" s="456"/>
      <c r="AQ2901" s="456"/>
      <c r="AR2901" s="456"/>
      <c r="AS2901" s="456"/>
      <c r="AT2901" s="456"/>
      <c r="AU2901" s="456"/>
      <c r="AV2901" s="456"/>
      <c r="AW2901" s="456"/>
      <c r="AX2901" s="456"/>
      <c r="AY2901" s="456"/>
      <c r="AZ2901" s="456"/>
      <c r="BA2901" s="456"/>
      <c r="BB2901" s="456"/>
      <c r="BC2901" s="456"/>
      <c r="BD2901" s="456"/>
      <c r="BE2901" s="456"/>
      <c r="BF2901" s="456"/>
      <c r="BG2901" s="457"/>
      <c r="BH2901" s="458"/>
      <c r="BI2901" s="459"/>
      <c r="BJ2901" s="459"/>
      <c r="BK2901" s="459"/>
      <c r="BL2901" s="459"/>
      <c r="BM2901" s="460"/>
      <c r="BN2901" s="314"/>
      <c r="BO2901" s="314"/>
      <c r="BP2901" s="1"/>
      <c r="BQ2901" s="120">
        <f>IF($F$3="","",IF(N2901=$F$3,COUNTIF(BQ$23:BQ2900,"&gt;0")+1,0))</f>
        <v>0</v>
      </c>
      <c r="BR2901" s="1"/>
      <c r="BS2901" s="20" t="str">
        <f>IF($N2901="","",IF(VLOOKUP(VLOOKUP($N2901,IMPOSTAZIONI!$E$6:$I$13,5,FALSE),IMPOSTAZIONI!$B$25:$N$32,3,FALSE)=0,"",VLOOKUP(VLOOKUP($N2901,IMPOSTAZIONI!$E$6:$I$13,5,FALSE),IMPOSTAZIONI!$B$25:$N$32,3,FALSE)))</f>
        <v/>
      </c>
      <c r="BT2901" s="20" t="str">
        <f>IF($N2901="","",IF(VLOOKUP(VLOOKUP($N2901,IMPOSTAZIONI!$E$6:$I$13,5,FALSE),IMPOSTAZIONI!$B$25:$N$32,6,FALSE)=0,"",VLOOKUP(VLOOKUP($N2901,IMPOSTAZIONI!$E$6:$I$13,5,FALSE),IMPOSTAZIONI!$B$25:$N$32,6,FALSE)))</f>
        <v/>
      </c>
      <c r="BU2901" s="20" t="str">
        <f>IF($N2901="","",IF(VLOOKUP(VLOOKUP($N2901,IMPOSTAZIONI!$E$6:$I$13,5,FALSE),IMPOSTAZIONI!$B$25:$N$32,9,FALSE)=0,"",VLOOKUP(VLOOKUP($N2901,IMPOSTAZIONI!$E$6:$I$13,5,FALSE),IMPOSTAZIONI!$B$25:$N$32,9,FALSE)))</f>
        <v/>
      </c>
      <c r="BV2901" s="20" t="str">
        <f>IF($N2901="","",IF(VLOOKUP(VLOOKUP($N2901,IMPOSTAZIONI!$E$6:$I$13,5,FALSE),IMPOSTAZIONI!$B$25:$N$32,12,FALSE)=0,"",VLOOKUP(VLOOKUP($N2901,IMPOSTAZIONI!$E$6:$I$13,5,FALSE),IMPOSTAZIONI!$B$25:$N$32,12,FALSE)))</f>
        <v/>
      </c>
      <c r="BW2901" s="221" t="str">
        <f t="shared" si="729"/>
        <v/>
      </c>
      <c r="BX2901" s="221" t="str">
        <f t="shared" si="730"/>
        <v/>
      </c>
      <c r="BY2901" s="221">
        <f t="shared" si="731"/>
        <v>0</v>
      </c>
      <c r="BZ2901" s="231">
        <f t="shared" si="732"/>
        <v>0</v>
      </c>
      <c r="CA2901" s="246">
        <f t="shared" si="733"/>
        <v>0</v>
      </c>
      <c r="CB2901" s="246">
        <f t="shared" si="734"/>
        <v>0</v>
      </c>
      <c r="CC2901" s="246" t="str">
        <f t="shared" si="735"/>
        <v/>
      </c>
      <c r="CD2901" s="246">
        <f t="shared" si="736"/>
        <v>5</v>
      </c>
      <c r="CE2901" s="246">
        <f t="shared" si="737"/>
        <v>0</v>
      </c>
      <c r="CF2901" s="276">
        <f t="shared" si="738"/>
        <v>0</v>
      </c>
      <c r="CG2901" s="277">
        <f t="shared" si="738"/>
        <v>0</v>
      </c>
      <c r="CH2901" s="277">
        <f t="shared" si="738"/>
        <v>0</v>
      </c>
      <c r="CI2901" s="278">
        <f t="shared" si="727"/>
        <v>0</v>
      </c>
      <c r="CJ2901" s="280">
        <f t="shared" si="739"/>
        <v>0</v>
      </c>
      <c r="CK2901" s="232">
        <f t="shared" si="740"/>
        <v>0</v>
      </c>
      <c r="CL2901" s="1"/>
    </row>
    <row r="2902" spans="1:90" ht="18" customHeight="1">
      <c r="A2902" s="1"/>
      <c r="B2902" s="1"/>
      <c r="C2902" s="314"/>
      <c r="D2902" s="287" t="str">
        <f t="shared" si="726"/>
        <v/>
      </c>
      <c r="E2902" s="449" t="str">
        <f t="shared" si="728"/>
        <v/>
      </c>
      <c r="F2902" s="450"/>
      <c r="G2902" s="451"/>
      <c r="H2902" s="452"/>
      <c r="I2902" s="453"/>
      <c r="J2902" s="453"/>
      <c r="K2902" s="453"/>
      <c r="L2902" s="453"/>
      <c r="M2902" s="454"/>
      <c r="N2902" s="455"/>
      <c r="O2902" s="456"/>
      <c r="P2902" s="456"/>
      <c r="Q2902" s="456"/>
      <c r="R2902" s="456"/>
      <c r="S2902" s="456"/>
      <c r="T2902" s="456"/>
      <c r="U2902" s="456"/>
      <c r="V2902" s="456"/>
      <c r="W2902" s="456"/>
      <c r="X2902" s="456"/>
      <c r="Y2902" s="456"/>
      <c r="Z2902" s="456"/>
      <c r="AA2902" s="456"/>
      <c r="AB2902" s="456"/>
      <c r="AC2902" s="456"/>
      <c r="AD2902" s="456"/>
      <c r="AE2902" s="457"/>
      <c r="AF2902" s="455"/>
      <c r="AG2902" s="456"/>
      <c r="AH2902" s="456"/>
      <c r="AI2902" s="456"/>
      <c r="AJ2902" s="456"/>
      <c r="AK2902" s="456"/>
      <c r="AL2902" s="456"/>
      <c r="AM2902" s="456"/>
      <c r="AN2902" s="457"/>
      <c r="AO2902" s="455"/>
      <c r="AP2902" s="456"/>
      <c r="AQ2902" s="456"/>
      <c r="AR2902" s="456"/>
      <c r="AS2902" s="456"/>
      <c r="AT2902" s="456"/>
      <c r="AU2902" s="456"/>
      <c r="AV2902" s="456"/>
      <c r="AW2902" s="456"/>
      <c r="AX2902" s="456"/>
      <c r="AY2902" s="456"/>
      <c r="AZ2902" s="456"/>
      <c r="BA2902" s="456"/>
      <c r="BB2902" s="456"/>
      <c r="BC2902" s="456"/>
      <c r="BD2902" s="456"/>
      <c r="BE2902" s="456"/>
      <c r="BF2902" s="456"/>
      <c r="BG2902" s="457"/>
      <c r="BH2902" s="458"/>
      <c r="BI2902" s="459"/>
      <c r="BJ2902" s="459"/>
      <c r="BK2902" s="459"/>
      <c r="BL2902" s="459"/>
      <c r="BM2902" s="460"/>
      <c r="BN2902" s="314"/>
      <c r="BO2902" s="314"/>
      <c r="BP2902" s="1"/>
      <c r="BQ2902" s="120">
        <f>IF($F$3="","",IF(N2902=$F$3,COUNTIF(BQ$23:BQ2901,"&gt;0")+1,0))</f>
        <v>0</v>
      </c>
      <c r="BR2902" s="1"/>
      <c r="BS2902" s="20" t="str">
        <f>IF($N2902="","",IF(VLOOKUP(VLOOKUP($N2902,IMPOSTAZIONI!$E$6:$I$13,5,FALSE),IMPOSTAZIONI!$B$25:$N$32,3,FALSE)=0,"",VLOOKUP(VLOOKUP($N2902,IMPOSTAZIONI!$E$6:$I$13,5,FALSE),IMPOSTAZIONI!$B$25:$N$32,3,FALSE)))</f>
        <v/>
      </c>
      <c r="BT2902" s="20" t="str">
        <f>IF($N2902="","",IF(VLOOKUP(VLOOKUP($N2902,IMPOSTAZIONI!$E$6:$I$13,5,FALSE),IMPOSTAZIONI!$B$25:$N$32,6,FALSE)=0,"",VLOOKUP(VLOOKUP($N2902,IMPOSTAZIONI!$E$6:$I$13,5,FALSE),IMPOSTAZIONI!$B$25:$N$32,6,FALSE)))</f>
        <v/>
      </c>
      <c r="BU2902" s="20" t="str">
        <f>IF($N2902="","",IF(VLOOKUP(VLOOKUP($N2902,IMPOSTAZIONI!$E$6:$I$13,5,FALSE),IMPOSTAZIONI!$B$25:$N$32,9,FALSE)=0,"",VLOOKUP(VLOOKUP($N2902,IMPOSTAZIONI!$E$6:$I$13,5,FALSE),IMPOSTAZIONI!$B$25:$N$32,9,FALSE)))</f>
        <v/>
      </c>
      <c r="BV2902" s="20" t="str">
        <f>IF($N2902="","",IF(VLOOKUP(VLOOKUP($N2902,IMPOSTAZIONI!$E$6:$I$13,5,FALSE),IMPOSTAZIONI!$B$25:$N$32,12,FALSE)=0,"",VLOOKUP(VLOOKUP($N2902,IMPOSTAZIONI!$E$6:$I$13,5,FALSE),IMPOSTAZIONI!$B$25:$N$32,12,FALSE)))</f>
        <v/>
      </c>
      <c r="BW2902" s="221" t="str">
        <f t="shared" si="729"/>
        <v/>
      </c>
      <c r="BX2902" s="221" t="str">
        <f t="shared" si="730"/>
        <v/>
      </c>
      <c r="BY2902" s="221">
        <f t="shared" si="731"/>
        <v>0</v>
      </c>
      <c r="BZ2902" s="231">
        <f t="shared" si="732"/>
        <v>0</v>
      </c>
      <c r="CA2902" s="246">
        <f t="shared" si="733"/>
        <v>0</v>
      </c>
      <c r="CB2902" s="246">
        <f t="shared" si="734"/>
        <v>0</v>
      </c>
      <c r="CC2902" s="246" t="str">
        <f t="shared" si="735"/>
        <v/>
      </c>
      <c r="CD2902" s="246">
        <f t="shared" si="736"/>
        <v>5</v>
      </c>
      <c r="CE2902" s="246">
        <f t="shared" si="737"/>
        <v>0</v>
      </c>
      <c r="CF2902" s="276">
        <f t="shared" si="738"/>
        <v>0</v>
      </c>
      <c r="CG2902" s="277">
        <f t="shared" si="738"/>
        <v>0</v>
      </c>
      <c r="CH2902" s="277">
        <f t="shared" si="738"/>
        <v>0</v>
      </c>
      <c r="CI2902" s="278">
        <f t="shared" si="727"/>
        <v>0</v>
      </c>
      <c r="CJ2902" s="280">
        <f t="shared" si="739"/>
        <v>0</v>
      </c>
      <c r="CK2902" s="232">
        <f t="shared" si="740"/>
        <v>0</v>
      </c>
      <c r="CL2902" s="1"/>
    </row>
    <row r="2903" spans="1:90" ht="18" customHeight="1">
      <c r="A2903" s="1"/>
      <c r="B2903" s="1"/>
      <c r="C2903" s="314"/>
      <c r="D2903" s="287" t="str">
        <f t="shared" si="726"/>
        <v/>
      </c>
      <c r="E2903" s="449" t="str">
        <f t="shared" si="728"/>
        <v/>
      </c>
      <c r="F2903" s="450"/>
      <c r="G2903" s="451"/>
      <c r="H2903" s="452"/>
      <c r="I2903" s="453"/>
      <c r="J2903" s="453"/>
      <c r="K2903" s="453"/>
      <c r="L2903" s="453"/>
      <c r="M2903" s="454"/>
      <c r="N2903" s="455"/>
      <c r="O2903" s="456"/>
      <c r="P2903" s="456"/>
      <c r="Q2903" s="456"/>
      <c r="R2903" s="456"/>
      <c r="S2903" s="456"/>
      <c r="T2903" s="456"/>
      <c r="U2903" s="456"/>
      <c r="V2903" s="456"/>
      <c r="W2903" s="456"/>
      <c r="X2903" s="456"/>
      <c r="Y2903" s="456"/>
      <c r="Z2903" s="456"/>
      <c r="AA2903" s="456"/>
      <c r="AB2903" s="456"/>
      <c r="AC2903" s="456"/>
      <c r="AD2903" s="456"/>
      <c r="AE2903" s="457"/>
      <c r="AF2903" s="455"/>
      <c r="AG2903" s="456"/>
      <c r="AH2903" s="456"/>
      <c r="AI2903" s="456"/>
      <c r="AJ2903" s="456"/>
      <c r="AK2903" s="456"/>
      <c r="AL2903" s="456"/>
      <c r="AM2903" s="456"/>
      <c r="AN2903" s="457"/>
      <c r="AO2903" s="455"/>
      <c r="AP2903" s="456"/>
      <c r="AQ2903" s="456"/>
      <c r="AR2903" s="456"/>
      <c r="AS2903" s="456"/>
      <c r="AT2903" s="456"/>
      <c r="AU2903" s="456"/>
      <c r="AV2903" s="456"/>
      <c r="AW2903" s="456"/>
      <c r="AX2903" s="456"/>
      <c r="AY2903" s="456"/>
      <c r="AZ2903" s="456"/>
      <c r="BA2903" s="456"/>
      <c r="BB2903" s="456"/>
      <c r="BC2903" s="456"/>
      <c r="BD2903" s="456"/>
      <c r="BE2903" s="456"/>
      <c r="BF2903" s="456"/>
      <c r="BG2903" s="457"/>
      <c r="BH2903" s="458"/>
      <c r="BI2903" s="459"/>
      <c r="BJ2903" s="459"/>
      <c r="BK2903" s="459"/>
      <c r="BL2903" s="459"/>
      <c r="BM2903" s="460"/>
      <c r="BN2903" s="314"/>
      <c r="BO2903" s="314"/>
      <c r="BP2903" s="1"/>
      <c r="BQ2903" s="120">
        <f>IF($F$3="","",IF(N2903=$F$3,COUNTIF(BQ$23:BQ2902,"&gt;0")+1,0))</f>
        <v>0</v>
      </c>
      <c r="BR2903" s="1"/>
      <c r="BS2903" s="20" t="str">
        <f>IF($N2903="","",IF(VLOOKUP(VLOOKUP($N2903,IMPOSTAZIONI!$E$6:$I$13,5,FALSE),IMPOSTAZIONI!$B$25:$N$32,3,FALSE)=0,"",VLOOKUP(VLOOKUP($N2903,IMPOSTAZIONI!$E$6:$I$13,5,FALSE),IMPOSTAZIONI!$B$25:$N$32,3,FALSE)))</f>
        <v/>
      </c>
      <c r="BT2903" s="20" t="str">
        <f>IF($N2903="","",IF(VLOOKUP(VLOOKUP($N2903,IMPOSTAZIONI!$E$6:$I$13,5,FALSE),IMPOSTAZIONI!$B$25:$N$32,6,FALSE)=0,"",VLOOKUP(VLOOKUP($N2903,IMPOSTAZIONI!$E$6:$I$13,5,FALSE),IMPOSTAZIONI!$B$25:$N$32,6,FALSE)))</f>
        <v/>
      </c>
      <c r="BU2903" s="20" t="str">
        <f>IF($N2903="","",IF(VLOOKUP(VLOOKUP($N2903,IMPOSTAZIONI!$E$6:$I$13,5,FALSE),IMPOSTAZIONI!$B$25:$N$32,9,FALSE)=0,"",VLOOKUP(VLOOKUP($N2903,IMPOSTAZIONI!$E$6:$I$13,5,FALSE),IMPOSTAZIONI!$B$25:$N$32,9,FALSE)))</f>
        <v/>
      </c>
      <c r="BV2903" s="20" t="str">
        <f>IF($N2903="","",IF(VLOOKUP(VLOOKUP($N2903,IMPOSTAZIONI!$E$6:$I$13,5,FALSE),IMPOSTAZIONI!$B$25:$N$32,12,FALSE)=0,"",VLOOKUP(VLOOKUP($N2903,IMPOSTAZIONI!$E$6:$I$13,5,FALSE),IMPOSTAZIONI!$B$25:$N$32,12,FALSE)))</f>
        <v/>
      </c>
      <c r="BW2903" s="221" t="str">
        <f t="shared" si="729"/>
        <v/>
      </c>
      <c r="BX2903" s="221" t="str">
        <f t="shared" si="730"/>
        <v/>
      </c>
      <c r="BY2903" s="221">
        <f t="shared" si="731"/>
        <v>0</v>
      </c>
      <c r="BZ2903" s="231">
        <f t="shared" si="732"/>
        <v>0</v>
      </c>
      <c r="CA2903" s="246">
        <f t="shared" si="733"/>
        <v>0</v>
      </c>
      <c r="CB2903" s="246">
        <f t="shared" si="734"/>
        <v>0</v>
      </c>
      <c r="CC2903" s="246" t="str">
        <f t="shared" si="735"/>
        <v/>
      </c>
      <c r="CD2903" s="246">
        <f t="shared" si="736"/>
        <v>5</v>
      </c>
      <c r="CE2903" s="246">
        <f t="shared" si="737"/>
        <v>0</v>
      </c>
      <c r="CF2903" s="276">
        <f t="shared" si="738"/>
        <v>0</v>
      </c>
      <c r="CG2903" s="277">
        <f t="shared" si="738"/>
        <v>0</v>
      </c>
      <c r="CH2903" s="277">
        <f t="shared" si="738"/>
        <v>0</v>
      </c>
      <c r="CI2903" s="278">
        <f t="shared" si="727"/>
        <v>0</v>
      </c>
      <c r="CJ2903" s="280">
        <f t="shared" si="739"/>
        <v>0</v>
      </c>
      <c r="CK2903" s="232">
        <f t="shared" si="740"/>
        <v>0</v>
      </c>
      <c r="CL2903" s="1"/>
    </row>
    <row r="2904" spans="1:90" ht="18" customHeight="1">
      <c r="A2904" s="1"/>
      <c r="B2904" s="1"/>
      <c r="C2904" s="314"/>
      <c r="D2904" s="287" t="str">
        <f t="shared" si="726"/>
        <v/>
      </c>
      <c r="E2904" s="449" t="str">
        <f t="shared" si="728"/>
        <v/>
      </c>
      <c r="F2904" s="450"/>
      <c r="G2904" s="451"/>
      <c r="H2904" s="452"/>
      <c r="I2904" s="453"/>
      <c r="J2904" s="453"/>
      <c r="K2904" s="453"/>
      <c r="L2904" s="453"/>
      <c r="M2904" s="454"/>
      <c r="N2904" s="455"/>
      <c r="O2904" s="456"/>
      <c r="P2904" s="456"/>
      <c r="Q2904" s="456"/>
      <c r="R2904" s="456"/>
      <c r="S2904" s="456"/>
      <c r="T2904" s="456"/>
      <c r="U2904" s="456"/>
      <c r="V2904" s="456"/>
      <c r="W2904" s="456"/>
      <c r="X2904" s="456"/>
      <c r="Y2904" s="456"/>
      <c r="Z2904" s="456"/>
      <c r="AA2904" s="456"/>
      <c r="AB2904" s="456"/>
      <c r="AC2904" s="456"/>
      <c r="AD2904" s="456"/>
      <c r="AE2904" s="457"/>
      <c r="AF2904" s="455"/>
      <c r="AG2904" s="456"/>
      <c r="AH2904" s="456"/>
      <c r="AI2904" s="456"/>
      <c r="AJ2904" s="456"/>
      <c r="AK2904" s="456"/>
      <c r="AL2904" s="456"/>
      <c r="AM2904" s="456"/>
      <c r="AN2904" s="457"/>
      <c r="AO2904" s="455"/>
      <c r="AP2904" s="456"/>
      <c r="AQ2904" s="456"/>
      <c r="AR2904" s="456"/>
      <c r="AS2904" s="456"/>
      <c r="AT2904" s="456"/>
      <c r="AU2904" s="456"/>
      <c r="AV2904" s="456"/>
      <c r="AW2904" s="456"/>
      <c r="AX2904" s="456"/>
      <c r="AY2904" s="456"/>
      <c r="AZ2904" s="456"/>
      <c r="BA2904" s="456"/>
      <c r="BB2904" s="456"/>
      <c r="BC2904" s="456"/>
      <c r="BD2904" s="456"/>
      <c r="BE2904" s="456"/>
      <c r="BF2904" s="456"/>
      <c r="BG2904" s="457"/>
      <c r="BH2904" s="458"/>
      <c r="BI2904" s="459"/>
      <c r="BJ2904" s="459"/>
      <c r="BK2904" s="459"/>
      <c r="BL2904" s="459"/>
      <c r="BM2904" s="460"/>
      <c r="BN2904" s="314"/>
      <c r="BO2904" s="314"/>
      <c r="BP2904" s="1"/>
      <c r="BQ2904" s="120">
        <f>IF($F$3="","",IF(N2904=$F$3,COUNTIF(BQ$23:BQ2903,"&gt;0")+1,0))</f>
        <v>0</v>
      </c>
      <c r="BR2904" s="1"/>
      <c r="BS2904" s="20" t="str">
        <f>IF($N2904="","",IF(VLOOKUP(VLOOKUP($N2904,IMPOSTAZIONI!$E$6:$I$13,5,FALSE),IMPOSTAZIONI!$B$25:$N$32,3,FALSE)=0,"",VLOOKUP(VLOOKUP($N2904,IMPOSTAZIONI!$E$6:$I$13,5,FALSE),IMPOSTAZIONI!$B$25:$N$32,3,FALSE)))</f>
        <v/>
      </c>
      <c r="BT2904" s="20" t="str">
        <f>IF($N2904="","",IF(VLOOKUP(VLOOKUP($N2904,IMPOSTAZIONI!$E$6:$I$13,5,FALSE),IMPOSTAZIONI!$B$25:$N$32,6,FALSE)=0,"",VLOOKUP(VLOOKUP($N2904,IMPOSTAZIONI!$E$6:$I$13,5,FALSE),IMPOSTAZIONI!$B$25:$N$32,6,FALSE)))</f>
        <v/>
      </c>
      <c r="BU2904" s="20" t="str">
        <f>IF($N2904="","",IF(VLOOKUP(VLOOKUP($N2904,IMPOSTAZIONI!$E$6:$I$13,5,FALSE),IMPOSTAZIONI!$B$25:$N$32,9,FALSE)=0,"",VLOOKUP(VLOOKUP($N2904,IMPOSTAZIONI!$E$6:$I$13,5,FALSE),IMPOSTAZIONI!$B$25:$N$32,9,FALSE)))</f>
        <v/>
      </c>
      <c r="BV2904" s="20" t="str">
        <f>IF($N2904="","",IF(VLOOKUP(VLOOKUP($N2904,IMPOSTAZIONI!$E$6:$I$13,5,FALSE),IMPOSTAZIONI!$B$25:$N$32,12,FALSE)=0,"",VLOOKUP(VLOOKUP($N2904,IMPOSTAZIONI!$E$6:$I$13,5,FALSE),IMPOSTAZIONI!$B$25:$N$32,12,FALSE)))</f>
        <v/>
      </c>
      <c r="BW2904" s="221" t="str">
        <f t="shared" si="729"/>
        <v/>
      </c>
      <c r="BX2904" s="221" t="str">
        <f t="shared" si="730"/>
        <v/>
      </c>
      <c r="BY2904" s="221">
        <f t="shared" si="731"/>
        <v>0</v>
      </c>
      <c r="BZ2904" s="231">
        <f t="shared" si="732"/>
        <v>0</v>
      </c>
      <c r="CA2904" s="246">
        <f t="shared" si="733"/>
        <v>0</v>
      </c>
      <c r="CB2904" s="246">
        <f t="shared" si="734"/>
        <v>0</v>
      </c>
      <c r="CC2904" s="246" t="str">
        <f t="shared" si="735"/>
        <v/>
      </c>
      <c r="CD2904" s="246">
        <f t="shared" si="736"/>
        <v>5</v>
      </c>
      <c r="CE2904" s="246">
        <f t="shared" si="737"/>
        <v>0</v>
      </c>
      <c r="CF2904" s="276">
        <f t="shared" si="738"/>
        <v>0</v>
      </c>
      <c r="CG2904" s="277">
        <f t="shared" si="738"/>
        <v>0</v>
      </c>
      <c r="CH2904" s="277">
        <f t="shared" si="738"/>
        <v>0</v>
      </c>
      <c r="CI2904" s="278">
        <f t="shared" si="727"/>
        <v>0</v>
      </c>
      <c r="CJ2904" s="280">
        <f t="shared" si="739"/>
        <v>0</v>
      </c>
      <c r="CK2904" s="232">
        <f t="shared" si="740"/>
        <v>0</v>
      </c>
      <c r="CL2904" s="1"/>
    </row>
    <row r="2905" spans="1:90" ht="18" customHeight="1">
      <c r="A2905" s="1"/>
      <c r="B2905" s="1"/>
      <c r="C2905" s="314"/>
      <c r="D2905" s="287" t="str">
        <f t="shared" si="726"/>
        <v/>
      </c>
      <c r="E2905" s="449" t="str">
        <f t="shared" si="728"/>
        <v/>
      </c>
      <c r="F2905" s="450"/>
      <c r="G2905" s="451"/>
      <c r="H2905" s="452"/>
      <c r="I2905" s="453"/>
      <c r="J2905" s="453"/>
      <c r="K2905" s="453"/>
      <c r="L2905" s="453"/>
      <c r="M2905" s="454"/>
      <c r="N2905" s="455"/>
      <c r="O2905" s="456"/>
      <c r="P2905" s="456"/>
      <c r="Q2905" s="456"/>
      <c r="R2905" s="456"/>
      <c r="S2905" s="456"/>
      <c r="T2905" s="456"/>
      <c r="U2905" s="456"/>
      <c r="V2905" s="456"/>
      <c r="W2905" s="456"/>
      <c r="X2905" s="456"/>
      <c r="Y2905" s="456"/>
      <c r="Z2905" s="456"/>
      <c r="AA2905" s="456"/>
      <c r="AB2905" s="456"/>
      <c r="AC2905" s="456"/>
      <c r="AD2905" s="456"/>
      <c r="AE2905" s="457"/>
      <c r="AF2905" s="455"/>
      <c r="AG2905" s="456"/>
      <c r="AH2905" s="456"/>
      <c r="AI2905" s="456"/>
      <c r="AJ2905" s="456"/>
      <c r="AK2905" s="456"/>
      <c r="AL2905" s="456"/>
      <c r="AM2905" s="456"/>
      <c r="AN2905" s="457"/>
      <c r="AO2905" s="455"/>
      <c r="AP2905" s="456"/>
      <c r="AQ2905" s="456"/>
      <c r="AR2905" s="456"/>
      <c r="AS2905" s="456"/>
      <c r="AT2905" s="456"/>
      <c r="AU2905" s="456"/>
      <c r="AV2905" s="456"/>
      <c r="AW2905" s="456"/>
      <c r="AX2905" s="456"/>
      <c r="AY2905" s="456"/>
      <c r="AZ2905" s="456"/>
      <c r="BA2905" s="456"/>
      <c r="BB2905" s="456"/>
      <c r="BC2905" s="456"/>
      <c r="BD2905" s="456"/>
      <c r="BE2905" s="456"/>
      <c r="BF2905" s="456"/>
      <c r="BG2905" s="457"/>
      <c r="BH2905" s="458"/>
      <c r="BI2905" s="459"/>
      <c r="BJ2905" s="459"/>
      <c r="BK2905" s="459"/>
      <c r="BL2905" s="459"/>
      <c r="BM2905" s="460"/>
      <c r="BN2905" s="314"/>
      <c r="BO2905" s="314"/>
      <c r="BP2905" s="1"/>
      <c r="BQ2905" s="120">
        <f>IF($F$3="","",IF(N2905=$F$3,COUNTIF(BQ$23:BQ2904,"&gt;0")+1,0))</f>
        <v>0</v>
      </c>
      <c r="BR2905" s="1"/>
      <c r="BS2905" s="20" t="str">
        <f>IF($N2905="","",IF(VLOOKUP(VLOOKUP($N2905,IMPOSTAZIONI!$E$6:$I$13,5,FALSE),IMPOSTAZIONI!$B$25:$N$32,3,FALSE)=0,"",VLOOKUP(VLOOKUP($N2905,IMPOSTAZIONI!$E$6:$I$13,5,FALSE),IMPOSTAZIONI!$B$25:$N$32,3,FALSE)))</f>
        <v/>
      </c>
      <c r="BT2905" s="20" t="str">
        <f>IF($N2905="","",IF(VLOOKUP(VLOOKUP($N2905,IMPOSTAZIONI!$E$6:$I$13,5,FALSE),IMPOSTAZIONI!$B$25:$N$32,6,FALSE)=0,"",VLOOKUP(VLOOKUP($N2905,IMPOSTAZIONI!$E$6:$I$13,5,FALSE),IMPOSTAZIONI!$B$25:$N$32,6,FALSE)))</f>
        <v/>
      </c>
      <c r="BU2905" s="20" t="str">
        <f>IF($N2905="","",IF(VLOOKUP(VLOOKUP($N2905,IMPOSTAZIONI!$E$6:$I$13,5,FALSE),IMPOSTAZIONI!$B$25:$N$32,9,FALSE)=0,"",VLOOKUP(VLOOKUP($N2905,IMPOSTAZIONI!$E$6:$I$13,5,FALSE),IMPOSTAZIONI!$B$25:$N$32,9,FALSE)))</f>
        <v/>
      </c>
      <c r="BV2905" s="20" t="str">
        <f>IF($N2905="","",IF(VLOOKUP(VLOOKUP($N2905,IMPOSTAZIONI!$E$6:$I$13,5,FALSE),IMPOSTAZIONI!$B$25:$N$32,12,FALSE)=0,"",VLOOKUP(VLOOKUP($N2905,IMPOSTAZIONI!$E$6:$I$13,5,FALSE),IMPOSTAZIONI!$B$25:$N$32,12,FALSE)))</f>
        <v/>
      </c>
      <c r="BW2905" s="221" t="str">
        <f t="shared" si="729"/>
        <v/>
      </c>
      <c r="BX2905" s="221" t="str">
        <f t="shared" si="730"/>
        <v/>
      </c>
      <c r="BY2905" s="221">
        <f t="shared" si="731"/>
        <v>0</v>
      </c>
      <c r="BZ2905" s="231">
        <f t="shared" si="732"/>
        <v>0</v>
      </c>
      <c r="CA2905" s="246">
        <f t="shared" si="733"/>
        <v>0</v>
      </c>
      <c r="CB2905" s="246">
        <f t="shared" si="734"/>
        <v>0</v>
      </c>
      <c r="CC2905" s="246" t="str">
        <f t="shared" si="735"/>
        <v/>
      </c>
      <c r="CD2905" s="246">
        <f t="shared" si="736"/>
        <v>5</v>
      </c>
      <c r="CE2905" s="246">
        <f t="shared" si="737"/>
        <v>0</v>
      </c>
      <c r="CF2905" s="276">
        <f t="shared" si="738"/>
        <v>0</v>
      </c>
      <c r="CG2905" s="277">
        <f t="shared" si="738"/>
        <v>0</v>
      </c>
      <c r="CH2905" s="277">
        <f t="shared" si="738"/>
        <v>0</v>
      </c>
      <c r="CI2905" s="278">
        <f t="shared" si="727"/>
        <v>0</v>
      </c>
      <c r="CJ2905" s="280">
        <f t="shared" si="739"/>
        <v>0</v>
      </c>
      <c r="CK2905" s="232">
        <f t="shared" si="740"/>
        <v>0</v>
      </c>
      <c r="CL2905" s="1"/>
    </row>
    <row r="2906" spans="1:90" ht="18" customHeight="1">
      <c r="A2906" s="1"/>
      <c r="B2906" s="1"/>
      <c r="C2906" s="314"/>
      <c r="D2906" s="287" t="str">
        <f t="shared" si="726"/>
        <v/>
      </c>
      <c r="E2906" s="449" t="str">
        <f t="shared" si="728"/>
        <v/>
      </c>
      <c r="F2906" s="450"/>
      <c r="G2906" s="451"/>
      <c r="H2906" s="452"/>
      <c r="I2906" s="453"/>
      <c r="J2906" s="453"/>
      <c r="K2906" s="453"/>
      <c r="L2906" s="453"/>
      <c r="M2906" s="454"/>
      <c r="N2906" s="455"/>
      <c r="O2906" s="456"/>
      <c r="P2906" s="456"/>
      <c r="Q2906" s="456"/>
      <c r="R2906" s="456"/>
      <c r="S2906" s="456"/>
      <c r="T2906" s="456"/>
      <c r="U2906" s="456"/>
      <c r="V2906" s="456"/>
      <c r="W2906" s="456"/>
      <c r="X2906" s="456"/>
      <c r="Y2906" s="456"/>
      <c r="Z2906" s="456"/>
      <c r="AA2906" s="456"/>
      <c r="AB2906" s="456"/>
      <c r="AC2906" s="456"/>
      <c r="AD2906" s="456"/>
      <c r="AE2906" s="457"/>
      <c r="AF2906" s="455"/>
      <c r="AG2906" s="456"/>
      <c r="AH2906" s="456"/>
      <c r="AI2906" s="456"/>
      <c r="AJ2906" s="456"/>
      <c r="AK2906" s="456"/>
      <c r="AL2906" s="456"/>
      <c r="AM2906" s="456"/>
      <c r="AN2906" s="457"/>
      <c r="AO2906" s="455"/>
      <c r="AP2906" s="456"/>
      <c r="AQ2906" s="456"/>
      <c r="AR2906" s="456"/>
      <c r="AS2906" s="456"/>
      <c r="AT2906" s="456"/>
      <c r="AU2906" s="456"/>
      <c r="AV2906" s="456"/>
      <c r="AW2906" s="456"/>
      <c r="AX2906" s="456"/>
      <c r="AY2906" s="456"/>
      <c r="AZ2906" s="456"/>
      <c r="BA2906" s="456"/>
      <c r="BB2906" s="456"/>
      <c r="BC2906" s="456"/>
      <c r="BD2906" s="456"/>
      <c r="BE2906" s="456"/>
      <c r="BF2906" s="456"/>
      <c r="BG2906" s="457"/>
      <c r="BH2906" s="458"/>
      <c r="BI2906" s="459"/>
      <c r="BJ2906" s="459"/>
      <c r="BK2906" s="459"/>
      <c r="BL2906" s="459"/>
      <c r="BM2906" s="460"/>
      <c r="BN2906" s="314"/>
      <c r="BO2906" s="314"/>
      <c r="BP2906" s="1"/>
      <c r="BQ2906" s="120">
        <f>IF($F$3="","",IF(N2906=$F$3,COUNTIF(BQ$23:BQ2905,"&gt;0")+1,0))</f>
        <v>0</v>
      </c>
      <c r="BR2906" s="1"/>
      <c r="BS2906" s="20" t="str">
        <f>IF($N2906="","",IF(VLOOKUP(VLOOKUP($N2906,IMPOSTAZIONI!$E$6:$I$13,5,FALSE),IMPOSTAZIONI!$B$25:$N$32,3,FALSE)=0,"",VLOOKUP(VLOOKUP($N2906,IMPOSTAZIONI!$E$6:$I$13,5,FALSE),IMPOSTAZIONI!$B$25:$N$32,3,FALSE)))</f>
        <v/>
      </c>
      <c r="BT2906" s="20" t="str">
        <f>IF($N2906="","",IF(VLOOKUP(VLOOKUP($N2906,IMPOSTAZIONI!$E$6:$I$13,5,FALSE),IMPOSTAZIONI!$B$25:$N$32,6,FALSE)=0,"",VLOOKUP(VLOOKUP($N2906,IMPOSTAZIONI!$E$6:$I$13,5,FALSE),IMPOSTAZIONI!$B$25:$N$32,6,FALSE)))</f>
        <v/>
      </c>
      <c r="BU2906" s="20" t="str">
        <f>IF($N2906="","",IF(VLOOKUP(VLOOKUP($N2906,IMPOSTAZIONI!$E$6:$I$13,5,FALSE),IMPOSTAZIONI!$B$25:$N$32,9,FALSE)=0,"",VLOOKUP(VLOOKUP($N2906,IMPOSTAZIONI!$E$6:$I$13,5,FALSE),IMPOSTAZIONI!$B$25:$N$32,9,FALSE)))</f>
        <v/>
      </c>
      <c r="BV2906" s="20" t="str">
        <f>IF($N2906="","",IF(VLOOKUP(VLOOKUP($N2906,IMPOSTAZIONI!$E$6:$I$13,5,FALSE),IMPOSTAZIONI!$B$25:$N$32,12,FALSE)=0,"",VLOOKUP(VLOOKUP($N2906,IMPOSTAZIONI!$E$6:$I$13,5,FALSE),IMPOSTAZIONI!$B$25:$N$32,12,FALSE)))</f>
        <v/>
      </c>
      <c r="BW2906" s="221" t="str">
        <f t="shared" si="729"/>
        <v/>
      </c>
      <c r="BX2906" s="221" t="str">
        <f t="shared" si="730"/>
        <v/>
      </c>
      <c r="BY2906" s="221">
        <f t="shared" si="731"/>
        <v>0</v>
      </c>
      <c r="BZ2906" s="231">
        <f t="shared" si="732"/>
        <v>0</v>
      </c>
      <c r="CA2906" s="246">
        <f t="shared" si="733"/>
        <v>0</v>
      </c>
      <c r="CB2906" s="246">
        <f t="shared" si="734"/>
        <v>0</v>
      </c>
      <c r="CC2906" s="246" t="str">
        <f t="shared" si="735"/>
        <v/>
      </c>
      <c r="CD2906" s="246">
        <f t="shared" si="736"/>
        <v>5</v>
      </c>
      <c r="CE2906" s="246">
        <f t="shared" si="737"/>
        <v>0</v>
      </c>
      <c r="CF2906" s="276">
        <f t="shared" si="738"/>
        <v>0</v>
      </c>
      <c r="CG2906" s="277">
        <f t="shared" si="738"/>
        <v>0</v>
      </c>
      <c r="CH2906" s="277">
        <f t="shared" si="738"/>
        <v>0</v>
      </c>
      <c r="CI2906" s="278">
        <f t="shared" si="727"/>
        <v>0</v>
      </c>
      <c r="CJ2906" s="280">
        <f t="shared" si="739"/>
        <v>0</v>
      </c>
      <c r="CK2906" s="232">
        <f t="shared" si="740"/>
        <v>0</v>
      </c>
      <c r="CL2906" s="1"/>
    </row>
    <row r="2907" spans="1:90" ht="18" customHeight="1">
      <c r="A2907" s="1"/>
      <c r="B2907" s="1"/>
      <c r="C2907" s="314"/>
      <c r="D2907" s="287" t="str">
        <f t="shared" si="726"/>
        <v/>
      </c>
      <c r="E2907" s="449" t="str">
        <f t="shared" si="728"/>
        <v/>
      </c>
      <c r="F2907" s="450"/>
      <c r="G2907" s="451"/>
      <c r="H2907" s="452"/>
      <c r="I2907" s="453"/>
      <c r="J2907" s="453"/>
      <c r="K2907" s="453"/>
      <c r="L2907" s="453"/>
      <c r="M2907" s="454"/>
      <c r="N2907" s="455"/>
      <c r="O2907" s="456"/>
      <c r="P2907" s="456"/>
      <c r="Q2907" s="456"/>
      <c r="R2907" s="456"/>
      <c r="S2907" s="456"/>
      <c r="T2907" s="456"/>
      <c r="U2907" s="456"/>
      <c r="V2907" s="456"/>
      <c r="W2907" s="456"/>
      <c r="X2907" s="456"/>
      <c r="Y2907" s="456"/>
      <c r="Z2907" s="456"/>
      <c r="AA2907" s="456"/>
      <c r="AB2907" s="456"/>
      <c r="AC2907" s="456"/>
      <c r="AD2907" s="456"/>
      <c r="AE2907" s="457"/>
      <c r="AF2907" s="455"/>
      <c r="AG2907" s="456"/>
      <c r="AH2907" s="456"/>
      <c r="AI2907" s="456"/>
      <c r="AJ2907" s="456"/>
      <c r="AK2907" s="456"/>
      <c r="AL2907" s="456"/>
      <c r="AM2907" s="456"/>
      <c r="AN2907" s="457"/>
      <c r="AO2907" s="455"/>
      <c r="AP2907" s="456"/>
      <c r="AQ2907" s="456"/>
      <c r="AR2907" s="456"/>
      <c r="AS2907" s="456"/>
      <c r="AT2907" s="456"/>
      <c r="AU2907" s="456"/>
      <c r="AV2907" s="456"/>
      <c r="AW2907" s="456"/>
      <c r="AX2907" s="456"/>
      <c r="AY2907" s="456"/>
      <c r="AZ2907" s="456"/>
      <c r="BA2907" s="456"/>
      <c r="BB2907" s="456"/>
      <c r="BC2907" s="456"/>
      <c r="BD2907" s="456"/>
      <c r="BE2907" s="456"/>
      <c r="BF2907" s="456"/>
      <c r="BG2907" s="457"/>
      <c r="BH2907" s="458"/>
      <c r="BI2907" s="459"/>
      <c r="BJ2907" s="459"/>
      <c r="BK2907" s="459"/>
      <c r="BL2907" s="459"/>
      <c r="BM2907" s="460"/>
      <c r="BN2907" s="314"/>
      <c r="BO2907" s="314"/>
      <c r="BP2907" s="1"/>
      <c r="BQ2907" s="120">
        <f>IF($F$3="","",IF(N2907=$F$3,COUNTIF(BQ$23:BQ2906,"&gt;0")+1,0))</f>
        <v>0</v>
      </c>
      <c r="BR2907" s="1"/>
      <c r="BS2907" s="20" t="str">
        <f>IF($N2907="","",IF(VLOOKUP(VLOOKUP($N2907,IMPOSTAZIONI!$E$6:$I$13,5,FALSE),IMPOSTAZIONI!$B$25:$N$32,3,FALSE)=0,"",VLOOKUP(VLOOKUP($N2907,IMPOSTAZIONI!$E$6:$I$13,5,FALSE),IMPOSTAZIONI!$B$25:$N$32,3,FALSE)))</f>
        <v/>
      </c>
      <c r="BT2907" s="20" t="str">
        <f>IF($N2907="","",IF(VLOOKUP(VLOOKUP($N2907,IMPOSTAZIONI!$E$6:$I$13,5,FALSE),IMPOSTAZIONI!$B$25:$N$32,6,FALSE)=0,"",VLOOKUP(VLOOKUP($N2907,IMPOSTAZIONI!$E$6:$I$13,5,FALSE),IMPOSTAZIONI!$B$25:$N$32,6,FALSE)))</f>
        <v/>
      </c>
      <c r="BU2907" s="20" t="str">
        <f>IF($N2907="","",IF(VLOOKUP(VLOOKUP($N2907,IMPOSTAZIONI!$E$6:$I$13,5,FALSE),IMPOSTAZIONI!$B$25:$N$32,9,FALSE)=0,"",VLOOKUP(VLOOKUP($N2907,IMPOSTAZIONI!$E$6:$I$13,5,FALSE),IMPOSTAZIONI!$B$25:$N$32,9,FALSE)))</f>
        <v/>
      </c>
      <c r="BV2907" s="20" t="str">
        <f>IF($N2907="","",IF(VLOOKUP(VLOOKUP($N2907,IMPOSTAZIONI!$E$6:$I$13,5,FALSE),IMPOSTAZIONI!$B$25:$N$32,12,FALSE)=0,"",VLOOKUP(VLOOKUP($N2907,IMPOSTAZIONI!$E$6:$I$13,5,FALSE),IMPOSTAZIONI!$B$25:$N$32,12,FALSE)))</f>
        <v/>
      </c>
      <c r="BW2907" s="221" t="str">
        <f t="shared" si="729"/>
        <v/>
      </c>
      <c r="BX2907" s="221" t="str">
        <f t="shared" si="730"/>
        <v/>
      </c>
      <c r="BY2907" s="221">
        <f t="shared" si="731"/>
        <v>0</v>
      </c>
      <c r="BZ2907" s="231">
        <f t="shared" si="732"/>
        <v>0</v>
      </c>
      <c r="CA2907" s="246">
        <f t="shared" si="733"/>
        <v>0</v>
      </c>
      <c r="CB2907" s="246">
        <f t="shared" si="734"/>
        <v>0</v>
      </c>
      <c r="CC2907" s="246" t="str">
        <f t="shared" si="735"/>
        <v/>
      </c>
      <c r="CD2907" s="246">
        <f t="shared" si="736"/>
        <v>5</v>
      </c>
      <c r="CE2907" s="246">
        <f t="shared" si="737"/>
        <v>0</v>
      </c>
      <c r="CF2907" s="276">
        <f t="shared" si="738"/>
        <v>0</v>
      </c>
      <c r="CG2907" s="277">
        <f t="shared" si="738"/>
        <v>0</v>
      </c>
      <c r="CH2907" s="277">
        <f t="shared" si="738"/>
        <v>0</v>
      </c>
      <c r="CI2907" s="278">
        <f t="shared" si="727"/>
        <v>0</v>
      </c>
      <c r="CJ2907" s="280">
        <f t="shared" si="739"/>
        <v>0</v>
      </c>
      <c r="CK2907" s="232">
        <f t="shared" si="740"/>
        <v>0</v>
      </c>
      <c r="CL2907" s="1"/>
    </row>
    <row r="2908" spans="1:90" ht="18" customHeight="1">
      <c r="A2908" s="1"/>
      <c r="B2908" s="1"/>
      <c r="C2908" s="314"/>
      <c r="D2908" s="287" t="str">
        <f t="shared" si="726"/>
        <v/>
      </c>
      <c r="E2908" s="449" t="str">
        <f t="shared" si="728"/>
        <v/>
      </c>
      <c r="F2908" s="450"/>
      <c r="G2908" s="451"/>
      <c r="H2908" s="452"/>
      <c r="I2908" s="453"/>
      <c r="J2908" s="453"/>
      <c r="K2908" s="453"/>
      <c r="L2908" s="453"/>
      <c r="M2908" s="454"/>
      <c r="N2908" s="455"/>
      <c r="O2908" s="456"/>
      <c r="P2908" s="456"/>
      <c r="Q2908" s="456"/>
      <c r="R2908" s="456"/>
      <c r="S2908" s="456"/>
      <c r="T2908" s="456"/>
      <c r="U2908" s="456"/>
      <c r="V2908" s="456"/>
      <c r="W2908" s="456"/>
      <c r="X2908" s="456"/>
      <c r="Y2908" s="456"/>
      <c r="Z2908" s="456"/>
      <c r="AA2908" s="456"/>
      <c r="AB2908" s="456"/>
      <c r="AC2908" s="456"/>
      <c r="AD2908" s="456"/>
      <c r="AE2908" s="457"/>
      <c r="AF2908" s="455"/>
      <c r="AG2908" s="456"/>
      <c r="AH2908" s="456"/>
      <c r="AI2908" s="456"/>
      <c r="AJ2908" s="456"/>
      <c r="AK2908" s="456"/>
      <c r="AL2908" s="456"/>
      <c r="AM2908" s="456"/>
      <c r="AN2908" s="457"/>
      <c r="AO2908" s="455"/>
      <c r="AP2908" s="456"/>
      <c r="AQ2908" s="456"/>
      <c r="AR2908" s="456"/>
      <c r="AS2908" s="456"/>
      <c r="AT2908" s="456"/>
      <c r="AU2908" s="456"/>
      <c r="AV2908" s="456"/>
      <c r="AW2908" s="456"/>
      <c r="AX2908" s="456"/>
      <c r="AY2908" s="456"/>
      <c r="AZ2908" s="456"/>
      <c r="BA2908" s="456"/>
      <c r="BB2908" s="456"/>
      <c r="BC2908" s="456"/>
      <c r="BD2908" s="456"/>
      <c r="BE2908" s="456"/>
      <c r="BF2908" s="456"/>
      <c r="BG2908" s="457"/>
      <c r="BH2908" s="458"/>
      <c r="BI2908" s="459"/>
      <c r="BJ2908" s="459"/>
      <c r="BK2908" s="459"/>
      <c r="BL2908" s="459"/>
      <c r="BM2908" s="460"/>
      <c r="BN2908" s="314"/>
      <c r="BO2908" s="314"/>
      <c r="BP2908" s="1"/>
      <c r="BQ2908" s="120">
        <f>IF($F$3="","",IF(N2908=$F$3,COUNTIF(BQ$23:BQ2907,"&gt;0")+1,0))</f>
        <v>0</v>
      </c>
      <c r="BR2908" s="1"/>
      <c r="BS2908" s="20" t="str">
        <f>IF($N2908="","",IF(VLOOKUP(VLOOKUP($N2908,IMPOSTAZIONI!$E$6:$I$13,5,FALSE),IMPOSTAZIONI!$B$25:$N$32,3,FALSE)=0,"",VLOOKUP(VLOOKUP($N2908,IMPOSTAZIONI!$E$6:$I$13,5,FALSE),IMPOSTAZIONI!$B$25:$N$32,3,FALSE)))</f>
        <v/>
      </c>
      <c r="BT2908" s="20" t="str">
        <f>IF($N2908="","",IF(VLOOKUP(VLOOKUP($N2908,IMPOSTAZIONI!$E$6:$I$13,5,FALSE),IMPOSTAZIONI!$B$25:$N$32,6,FALSE)=0,"",VLOOKUP(VLOOKUP($N2908,IMPOSTAZIONI!$E$6:$I$13,5,FALSE),IMPOSTAZIONI!$B$25:$N$32,6,FALSE)))</f>
        <v/>
      </c>
      <c r="BU2908" s="20" t="str">
        <f>IF($N2908="","",IF(VLOOKUP(VLOOKUP($N2908,IMPOSTAZIONI!$E$6:$I$13,5,FALSE),IMPOSTAZIONI!$B$25:$N$32,9,FALSE)=0,"",VLOOKUP(VLOOKUP($N2908,IMPOSTAZIONI!$E$6:$I$13,5,FALSE),IMPOSTAZIONI!$B$25:$N$32,9,FALSE)))</f>
        <v/>
      </c>
      <c r="BV2908" s="20" t="str">
        <f>IF($N2908="","",IF(VLOOKUP(VLOOKUP($N2908,IMPOSTAZIONI!$E$6:$I$13,5,FALSE),IMPOSTAZIONI!$B$25:$N$32,12,FALSE)=0,"",VLOOKUP(VLOOKUP($N2908,IMPOSTAZIONI!$E$6:$I$13,5,FALSE),IMPOSTAZIONI!$B$25:$N$32,12,FALSE)))</f>
        <v/>
      </c>
      <c r="BW2908" s="221" t="str">
        <f t="shared" si="729"/>
        <v/>
      </c>
      <c r="BX2908" s="221" t="str">
        <f t="shared" si="730"/>
        <v/>
      </c>
      <c r="BY2908" s="221">
        <f t="shared" si="731"/>
        <v>0</v>
      </c>
      <c r="BZ2908" s="231">
        <f t="shared" si="732"/>
        <v>0</v>
      </c>
      <c r="CA2908" s="246">
        <f t="shared" si="733"/>
        <v>0</v>
      </c>
      <c r="CB2908" s="246">
        <f t="shared" si="734"/>
        <v>0</v>
      </c>
      <c r="CC2908" s="246" t="str">
        <f t="shared" si="735"/>
        <v/>
      </c>
      <c r="CD2908" s="246">
        <f t="shared" si="736"/>
        <v>5</v>
      </c>
      <c r="CE2908" s="246">
        <f t="shared" si="737"/>
        <v>0</v>
      </c>
      <c r="CF2908" s="276">
        <f t="shared" si="738"/>
        <v>0</v>
      </c>
      <c r="CG2908" s="277">
        <f t="shared" si="738"/>
        <v>0</v>
      </c>
      <c r="CH2908" s="277">
        <f t="shared" si="738"/>
        <v>0</v>
      </c>
      <c r="CI2908" s="278">
        <f t="shared" si="727"/>
        <v>0</v>
      </c>
      <c r="CJ2908" s="280">
        <f t="shared" si="739"/>
        <v>0</v>
      </c>
      <c r="CK2908" s="232">
        <f t="shared" si="740"/>
        <v>0</v>
      </c>
      <c r="CL2908" s="1"/>
    </row>
    <row r="2909" spans="1:90" ht="18" customHeight="1">
      <c r="A2909" s="1"/>
      <c r="B2909" s="1"/>
      <c r="C2909" s="314"/>
      <c r="D2909" s="287" t="str">
        <f t="shared" si="726"/>
        <v/>
      </c>
      <c r="E2909" s="449" t="str">
        <f t="shared" si="728"/>
        <v/>
      </c>
      <c r="F2909" s="450"/>
      <c r="G2909" s="451"/>
      <c r="H2909" s="452"/>
      <c r="I2909" s="453"/>
      <c r="J2909" s="453"/>
      <c r="K2909" s="453"/>
      <c r="L2909" s="453"/>
      <c r="M2909" s="454"/>
      <c r="N2909" s="455"/>
      <c r="O2909" s="456"/>
      <c r="P2909" s="456"/>
      <c r="Q2909" s="456"/>
      <c r="R2909" s="456"/>
      <c r="S2909" s="456"/>
      <c r="T2909" s="456"/>
      <c r="U2909" s="456"/>
      <c r="V2909" s="456"/>
      <c r="W2909" s="456"/>
      <c r="X2909" s="456"/>
      <c r="Y2909" s="456"/>
      <c r="Z2909" s="456"/>
      <c r="AA2909" s="456"/>
      <c r="AB2909" s="456"/>
      <c r="AC2909" s="456"/>
      <c r="AD2909" s="456"/>
      <c r="AE2909" s="457"/>
      <c r="AF2909" s="455"/>
      <c r="AG2909" s="456"/>
      <c r="AH2909" s="456"/>
      <c r="AI2909" s="456"/>
      <c r="AJ2909" s="456"/>
      <c r="AK2909" s="456"/>
      <c r="AL2909" s="456"/>
      <c r="AM2909" s="456"/>
      <c r="AN2909" s="457"/>
      <c r="AO2909" s="455"/>
      <c r="AP2909" s="456"/>
      <c r="AQ2909" s="456"/>
      <c r="AR2909" s="456"/>
      <c r="AS2909" s="456"/>
      <c r="AT2909" s="456"/>
      <c r="AU2909" s="456"/>
      <c r="AV2909" s="456"/>
      <c r="AW2909" s="456"/>
      <c r="AX2909" s="456"/>
      <c r="AY2909" s="456"/>
      <c r="AZ2909" s="456"/>
      <c r="BA2909" s="456"/>
      <c r="BB2909" s="456"/>
      <c r="BC2909" s="456"/>
      <c r="BD2909" s="456"/>
      <c r="BE2909" s="456"/>
      <c r="BF2909" s="456"/>
      <c r="BG2909" s="457"/>
      <c r="BH2909" s="458"/>
      <c r="BI2909" s="459"/>
      <c r="BJ2909" s="459"/>
      <c r="BK2909" s="459"/>
      <c r="BL2909" s="459"/>
      <c r="BM2909" s="460"/>
      <c r="BN2909" s="314"/>
      <c r="BO2909" s="314"/>
      <c r="BP2909" s="1"/>
      <c r="BQ2909" s="120">
        <f>IF($F$3="","",IF(N2909=$F$3,COUNTIF(BQ$23:BQ2908,"&gt;0")+1,0))</f>
        <v>0</v>
      </c>
      <c r="BR2909" s="1"/>
      <c r="BS2909" s="20" t="str">
        <f>IF($N2909="","",IF(VLOOKUP(VLOOKUP($N2909,IMPOSTAZIONI!$E$6:$I$13,5,FALSE),IMPOSTAZIONI!$B$25:$N$32,3,FALSE)=0,"",VLOOKUP(VLOOKUP($N2909,IMPOSTAZIONI!$E$6:$I$13,5,FALSE),IMPOSTAZIONI!$B$25:$N$32,3,FALSE)))</f>
        <v/>
      </c>
      <c r="BT2909" s="20" t="str">
        <f>IF($N2909="","",IF(VLOOKUP(VLOOKUP($N2909,IMPOSTAZIONI!$E$6:$I$13,5,FALSE),IMPOSTAZIONI!$B$25:$N$32,6,FALSE)=0,"",VLOOKUP(VLOOKUP($N2909,IMPOSTAZIONI!$E$6:$I$13,5,FALSE),IMPOSTAZIONI!$B$25:$N$32,6,FALSE)))</f>
        <v/>
      </c>
      <c r="BU2909" s="20" t="str">
        <f>IF($N2909="","",IF(VLOOKUP(VLOOKUP($N2909,IMPOSTAZIONI!$E$6:$I$13,5,FALSE),IMPOSTAZIONI!$B$25:$N$32,9,FALSE)=0,"",VLOOKUP(VLOOKUP($N2909,IMPOSTAZIONI!$E$6:$I$13,5,FALSE),IMPOSTAZIONI!$B$25:$N$32,9,FALSE)))</f>
        <v/>
      </c>
      <c r="BV2909" s="20" t="str">
        <f>IF($N2909="","",IF(VLOOKUP(VLOOKUP($N2909,IMPOSTAZIONI!$E$6:$I$13,5,FALSE),IMPOSTAZIONI!$B$25:$N$32,12,FALSE)=0,"",VLOOKUP(VLOOKUP($N2909,IMPOSTAZIONI!$E$6:$I$13,5,FALSE),IMPOSTAZIONI!$B$25:$N$32,12,FALSE)))</f>
        <v/>
      </c>
      <c r="BW2909" s="221" t="str">
        <f t="shared" si="729"/>
        <v/>
      </c>
      <c r="BX2909" s="221" t="str">
        <f t="shared" si="730"/>
        <v/>
      </c>
      <c r="BY2909" s="221">
        <f t="shared" si="731"/>
        <v>0</v>
      </c>
      <c r="BZ2909" s="231">
        <f t="shared" si="732"/>
        <v>0</v>
      </c>
      <c r="CA2909" s="246">
        <f t="shared" si="733"/>
        <v>0</v>
      </c>
      <c r="CB2909" s="246">
        <f t="shared" si="734"/>
        <v>0</v>
      </c>
      <c r="CC2909" s="246" t="str">
        <f t="shared" si="735"/>
        <v/>
      </c>
      <c r="CD2909" s="246">
        <f t="shared" si="736"/>
        <v>5</v>
      </c>
      <c r="CE2909" s="246">
        <f t="shared" si="737"/>
        <v>0</v>
      </c>
      <c r="CF2909" s="276">
        <f t="shared" si="738"/>
        <v>0</v>
      </c>
      <c r="CG2909" s="277">
        <f t="shared" si="738"/>
        <v>0</v>
      </c>
      <c r="CH2909" s="277">
        <f t="shared" si="738"/>
        <v>0</v>
      </c>
      <c r="CI2909" s="278">
        <f t="shared" si="727"/>
        <v>0</v>
      </c>
      <c r="CJ2909" s="280">
        <f t="shared" si="739"/>
        <v>0</v>
      </c>
      <c r="CK2909" s="232">
        <f t="shared" si="740"/>
        <v>0</v>
      </c>
      <c r="CL2909" s="1"/>
    </row>
    <row r="2910" spans="1:90" ht="18" customHeight="1">
      <c r="A2910" s="1"/>
      <c r="B2910" s="1"/>
      <c r="C2910" s="314"/>
      <c r="D2910" s="287" t="str">
        <f t="shared" si="726"/>
        <v/>
      </c>
      <c r="E2910" s="449" t="str">
        <f t="shared" si="728"/>
        <v/>
      </c>
      <c r="F2910" s="450"/>
      <c r="G2910" s="451"/>
      <c r="H2910" s="452"/>
      <c r="I2910" s="453"/>
      <c r="J2910" s="453"/>
      <c r="K2910" s="453"/>
      <c r="L2910" s="453"/>
      <c r="M2910" s="454"/>
      <c r="N2910" s="455"/>
      <c r="O2910" s="456"/>
      <c r="P2910" s="456"/>
      <c r="Q2910" s="456"/>
      <c r="R2910" s="456"/>
      <c r="S2910" s="456"/>
      <c r="T2910" s="456"/>
      <c r="U2910" s="456"/>
      <c r="V2910" s="456"/>
      <c r="W2910" s="456"/>
      <c r="X2910" s="456"/>
      <c r="Y2910" s="456"/>
      <c r="Z2910" s="456"/>
      <c r="AA2910" s="456"/>
      <c r="AB2910" s="456"/>
      <c r="AC2910" s="456"/>
      <c r="AD2910" s="456"/>
      <c r="AE2910" s="457"/>
      <c r="AF2910" s="455"/>
      <c r="AG2910" s="456"/>
      <c r="AH2910" s="456"/>
      <c r="AI2910" s="456"/>
      <c r="AJ2910" s="456"/>
      <c r="AK2910" s="456"/>
      <c r="AL2910" s="456"/>
      <c r="AM2910" s="456"/>
      <c r="AN2910" s="457"/>
      <c r="AO2910" s="455"/>
      <c r="AP2910" s="456"/>
      <c r="AQ2910" s="456"/>
      <c r="AR2910" s="456"/>
      <c r="AS2910" s="456"/>
      <c r="AT2910" s="456"/>
      <c r="AU2910" s="456"/>
      <c r="AV2910" s="456"/>
      <c r="AW2910" s="456"/>
      <c r="AX2910" s="456"/>
      <c r="AY2910" s="456"/>
      <c r="AZ2910" s="456"/>
      <c r="BA2910" s="456"/>
      <c r="BB2910" s="456"/>
      <c r="BC2910" s="456"/>
      <c r="BD2910" s="456"/>
      <c r="BE2910" s="456"/>
      <c r="BF2910" s="456"/>
      <c r="BG2910" s="457"/>
      <c r="BH2910" s="458"/>
      <c r="BI2910" s="459"/>
      <c r="BJ2910" s="459"/>
      <c r="BK2910" s="459"/>
      <c r="BL2910" s="459"/>
      <c r="BM2910" s="460"/>
      <c r="BN2910" s="314"/>
      <c r="BO2910" s="314"/>
      <c r="BP2910" s="1"/>
      <c r="BQ2910" s="120">
        <f>IF($F$3="","",IF(N2910=$F$3,COUNTIF(BQ$23:BQ2909,"&gt;0")+1,0))</f>
        <v>0</v>
      </c>
      <c r="BR2910" s="1"/>
      <c r="BS2910" s="20" t="str">
        <f>IF($N2910="","",IF(VLOOKUP(VLOOKUP($N2910,IMPOSTAZIONI!$E$6:$I$13,5,FALSE),IMPOSTAZIONI!$B$25:$N$32,3,FALSE)=0,"",VLOOKUP(VLOOKUP($N2910,IMPOSTAZIONI!$E$6:$I$13,5,FALSE),IMPOSTAZIONI!$B$25:$N$32,3,FALSE)))</f>
        <v/>
      </c>
      <c r="BT2910" s="20" t="str">
        <f>IF($N2910="","",IF(VLOOKUP(VLOOKUP($N2910,IMPOSTAZIONI!$E$6:$I$13,5,FALSE),IMPOSTAZIONI!$B$25:$N$32,6,FALSE)=0,"",VLOOKUP(VLOOKUP($N2910,IMPOSTAZIONI!$E$6:$I$13,5,FALSE),IMPOSTAZIONI!$B$25:$N$32,6,FALSE)))</f>
        <v/>
      </c>
      <c r="BU2910" s="20" t="str">
        <f>IF($N2910="","",IF(VLOOKUP(VLOOKUP($N2910,IMPOSTAZIONI!$E$6:$I$13,5,FALSE),IMPOSTAZIONI!$B$25:$N$32,9,FALSE)=0,"",VLOOKUP(VLOOKUP($N2910,IMPOSTAZIONI!$E$6:$I$13,5,FALSE),IMPOSTAZIONI!$B$25:$N$32,9,FALSE)))</f>
        <v/>
      </c>
      <c r="BV2910" s="20" t="str">
        <f>IF($N2910="","",IF(VLOOKUP(VLOOKUP($N2910,IMPOSTAZIONI!$E$6:$I$13,5,FALSE),IMPOSTAZIONI!$B$25:$N$32,12,FALSE)=0,"",VLOOKUP(VLOOKUP($N2910,IMPOSTAZIONI!$E$6:$I$13,5,FALSE),IMPOSTAZIONI!$B$25:$N$32,12,FALSE)))</f>
        <v/>
      </c>
      <c r="BW2910" s="221" t="str">
        <f t="shared" si="729"/>
        <v/>
      </c>
      <c r="BX2910" s="221" t="str">
        <f t="shared" si="730"/>
        <v/>
      </c>
      <c r="BY2910" s="221">
        <f t="shared" si="731"/>
        <v>0</v>
      </c>
      <c r="BZ2910" s="231">
        <f t="shared" si="732"/>
        <v>0</v>
      </c>
      <c r="CA2910" s="246">
        <f t="shared" si="733"/>
        <v>0</v>
      </c>
      <c r="CB2910" s="246">
        <f t="shared" si="734"/>
        <v>0</v>
      </c>
      <c r="CC2910" s="246" t="str">
        <f t="shared" si="735"/>
        <v/>
      </c>
      <c r="CD2910" s="246">
        <f t="shared" si="736"/>
        <v>5</v>
      </c>
      <c r="CE2910" s="246">
        <f t="shared" si="737"/>
        <v>0</v>
      </c>
      <c r="CF2910" s="276">
        <f t="shared" ref="CF2910:CI2941" si="741">COUNTIF($CE$23:$CE$3022,CONCATENATE($CD2910,CF$21))</f>
        <v>0</v>
      </c>
      <c r="CG2910" s="277">
        <f t="shared" si="741"/>
        <v>0</v>
      </c>
      <c r="CH2910" s="277">
        <f t="shared" si="741"/>
        <v>0</v>
      </c>
      <c r="CI2910" s="278">
        <f t="shared" si="727"/>
        <v>0</v>
      </c>
      <c r="CJ2910" s="280">
        <f t="shared" si="739"/>
        <v>0</v>
      </c>
      <c r="CK2910" s="232">
        <f t="shared" si="740"/>
        <v>0</v>
      </c>
      <c r="CL2910" s="1"/>
    </row>
    <row r="2911" spans="1:90" ht="18" customHeight="1">
      <c r="A2911" s="1"/>
      <c r="B2911" s="1"/>
      <c r="C2911" s="314"/>
      <c r="D2911" s="287" t="str">
        <f t="shared" si="726"/>
        <v/>
      </c>
      <c r="E2911" s="449" t="str">
        <f t="shared" si="728"/>
        <v/>
      </c>
      <c r="F2911" s="450"/>
      <c r="G2911" s="451"/>
      <c r="H2911" s="452"/>
      <c r="I2911" s="453"/>
      <c r="J2911" s="453"/>
      <c r="K2911" s="453"/>
      <c r="L2911" s="453"/>
      <c r="M2911" s="454"/>
      <c r="N2911" s="455"/>
      <c r="O2911" s="456"/>
      <c r="P2911" s="456"/>
      <c r="Q2911" s="456"/>
      <c r="R2911" s="456"/>
      <c r="S2911" s="456"/>
      <c r="T2911" s="456"/>
      <c r="U2911" s="456"/>
      <c r="V2911" s="456"/>
      <c r="W2911" s="456"/>
      <c r="X2911" s="456"/>
      <c r="Y2911" s="456"/>
      <c r="Z2911" s="456"/>
      <c r="AA2911" s="456"/>
      <c r="AB2911" s="456"/>
      <c r="AC2911" s="456"/>
      <c r="AD2911" s="456"/>
      <c r="AE2911" s="457"/>
      <c r="AF2911" s="455"/>
      <c r="AG2911" s="456"/>
      <c r="AH2911" s="456"/>
      <c r="AI2911" s="456"/>
      <c r="AJ2911" s="456"/>
      <c r="AK2911" s="456"/>
      <c r="AL2911" s="456"/>
      <c r="AM2911" s="456"/>
      <c r="AN2911" s="457"/>
      <c r="AO2911" s="455"/>
      <c r="AP2911" s="456"/>
      <c r="AQ2911" s="456"/>
      <c r="AR2911" s="456"/>
      <c r="AS2911" s="456"/>
      <c r="AT2911" s="456"/>
      <c r="AU2911" s="456"/>
      <c r="AV2911" s="456"/>
      <c r="AW2911" s="456"/>
      <c r="AX2911" s="456"/>
      <c r="AY2911" s="456"/>
      <c r="AZ2911" s="456"/>
      <c r="BA2911" s="456"/>
      <c r="BB2911" s="456"/>
      <c r="BC2911" s="456"/>
      <c r="BD2911" s="456"/>
      <c r="BE2911" s="456"/>
      <c r="BF2911" s="456"/>
      <c r="BG2911" s="457"/>
      <c r="BH2911" s="458"/>
      <c r="BI2911" s="459"/>
      <c r="BJ2911" s="459"/>
      <c r="BK2911" s="459"/>
      <c r="BL2911" s="459"/>
      <c r="BM2911" s="460"/>
      <c r="BN2911" s="314"/>
      <c r="BO2911" s="314"/>
      <c r="BP2911" s="1"/>
      <c r="BQ2911" s="120">
        <f>IF($F$3="","",IF(N2911=$F$3,COUNTIF(BQ$23:BQ2910,"&gt;0")+1,0))</f>
        <v>0</v>
      </c>
      <c r="BR2911" s="1"/>
      <c r="BS2911" s="20" t="str">
        <f>IF($N2911="","",IF(VLOOKUP(VLOOKUP($N2911,IMPOSTAZIONI!$E$6:$I$13,5,FALSE),IMPOSTAZIONI!$B$25:$N$32,3,FALSE)=0,"",VLOOKUP(VLOOKUP($N2911,IMPOSTAZIONI!$E$6:$I$13,5,FALSE),IMPOSTAZIONI!$B$25:$N$32,3,FALSE)))</f>
        <v/>
      </c>
      <c r="BT2911" s="20" t="str">
        <f>IF($N2911="","",IF(VLOOKUP(VLOOKUP($N2911,IMPOSTAZIONI!$E$6:$I$13,5,FALSE),IMPOSTAZIONI!$B$25:$N$32,6,FALSE)=0,"",VLOOKUP(VLOOKUP($N2911,IMPOSTAZIONI!$E$6:$I$13,5,FALSE),IMPOSTAZIONI!$B$25:$N$32,6,FALSE)))</f>
        <v/>
      </c>
      <c r="BU2911" s="20" t="str">
        <f>IF($N2911="","",IF(VLOOKUP(VLOOKUP($N2911,IMPOSTAZIONI!$E$6:$I$13,5,FALSE),IMPOSTAZIONI!$B$25:$N$32,9,FALSE)=0,"",VLOOKUP(VLOOKUP($N2911,IMPOSTAZIONI!$E$6:$I$13,5,FALSE),IMPOSTAZIONI!$B$25:$N$32,9,FALSE)))</f>
        <v/>
      </c>
      <c r="BV2911" s="20" t="str">
        <f>IF($N2911="","",IF(VLOOKUP(VLOOKUP($N2911,IMPOSTAZIONI!$E$6:$I$13,5,FALSE),IMPOSTAZIONI!$B$25:$N$32,12,FALSE)=0,"",VLOOKUP(VLOOKUP($N2911,IMPOSTAZIONI!$E$6:$I$13,5,FALSE),IMPOSTAZIONI!$B$25:$N$32,12,FALSE)))</f>
        <v/>
      </c>
      <c r="BW2911" s="221" t="str">
        <f t="shared" si="729"/>
        <v/>
      </c>
      <c r="BX2911" s="221" t="str">
        <f t="shared" si="730"/>
        <v/>
      </c>
      <c r="BY2911" s="221">
        <f t="shared" si="731"/>
        <v>0</v>
      </c>
      <c r="BZ2911" s="231">
        <f t="shared" si="732"/>
        <v>0</v>
      </c>
      <c r="CA2911" s="246">
        <f t="shared" si="733"/>
        <v>0</v>
      </c>
      <c r="CB2911" s="246">
        <f t="shared" si="734"/>
        <v>0</v>
      </c>
      <c r="CC2911" s="246" t="str">
        <f t="shared" si="735"/>
        <v/>
      </c>
      <c r="CD2911" s="246">
        <f t="shared" si="736"/>
        <v>5</v>
      </c>
      <c r="CE2911" s="246">
        <f t="shared" si="737"/>
        <v>0</v>
      </c>
      <c r="CF2911" s="276">
        <f t="shared" si="741"/>
        <v>0</v>
      </c>
      <c r="CG2911" s="277">
        <f t="shared" si="741"/>
        <v>0</v>
      </c>
      <c r="CH2911" s="277">
        <f t="shared" si="741"/>
        <v>0</v>
      </c>
      <c r="CI2911" s="278">
        <f t="shared" si="727"/>
        <v>0</v>
      </c>
      <c r="CJ2911" s="280">
        <f t="shared" si="739"/>
        <v>0</v>
      </c>
      <c r="CK2911" s="232">
        <f t="shared" si="740"/>
        <v>0</v>
      </c>
      <c r="CL2911" s="1"/>
    </row>
    <row r="2912" spans="1:90" ht="18" customHeight="1">
      <c r="A2912" s="1"/>
      <c r="B2912" s="1"/>
      <c r="C2912" s="314"/>
      <c r="D2912" s="287" t="str">
        <f t="shared" si="726"/>
        <v/>
      </c>
      <c r="E2912" s="449" t="str">
        <f t="shared" si="728"/>
        <v/>
      </c>
      <c r="F2912" s="450"/>
      <c r="G2912" s="451"/>
      <c r="H2912" s="452"/>
      <c r="I2912" s="453"/>
      <c r="J2912" s="453"/>
      <c r="K2912" s="453"/>
      <c r="L2912" s="453"/>
      <c r="M2912" s="454"/>
      <c r="N2912" s="455"/>
      <c r="O2912" s="456"/>
      <c r="P2912" s="456"/>
      <c r="Q2912" s="456"/>
      <c r="R2912" s="456"/>
      <c r="S2912" s="456"/>
      <c r="T2912" s="456"/>
      <c r="U2912" s="456"/>
      <c r="V2912" s="456"/>
      <c r="W2912" s="456"/>
      <c r="X2912" s="456"/>
      <c r="Y2912" s="456"/>
      <c r="Z2912" s="456"/>
      <c r="AA2912" s="456"/>
      <c r="AB2912" s="456"/>
      <c r="AC2912" s="456"/>
      <c r="AD2912" s="456"/>
      <c r="AE2912" s="457"/>
      <c r="AF2912" s="455"/>
      <c r="AG2912" s="456"/>
      <c r="AH2912" s="456"/>
      <c r="AI2912" s="456"/>
      <c r="AJ2912" s="456"/>
      <c r="AK2912" s="456"/>
      <c r="AL2912" s="456"/>
      <c r="AM2912" s="456"/>
      <c r="AN2912" s="457"/>
      <c r="AO2912" s="455"/>
      <c r="AP2912" s="456"/>
      <c r="AQ2912" s="456"/>
      <c r="AR2912" s="456"/>
      <c r="AS2912" s="456"/>
      <c r="AT2912" s="456"/>
      <c r="AU2912" s="456"/>
      <c r="AV2912" s="456"/>
      <c r="AW2912" s="456"/>
      <c r="AX2912" s="456"/>
      <c r="AY2912" s="456"/>
      <c r="AZ2912" s="456"/>
      <c r="BA2912" s="456"/>
      <c r="BB2912" s="456"/>
      <c r="BC2912" s="456"/>
      <c r="BD2912" s="456"/>
      <c r="BE2912" s="456"/>
      <c r="BF2912" s="456"/>
      <c r="BG2912" s="457"/>
      <c r="BH2912" s="458"/>
      <c r="BI2912" s="459"/>
      <c r="BJ2912" s="459"/>
      <c r="BK2912" s="459"/>
      <c r="BL2912" s="459"/>
      <c r="BM2912" s="460"/>
      <c r="BN2912" s="314"/>
      <c r="BO2912" s="314"/>
      <c r="BP2912" s="1"/>
      <c r="BQ2912" s="120">
        <f>IF($F$3="","",IF(N2912=$F$3,COUNTIF(BQ$23:BQ2911,"&gt;0")+1,0))</f>
        <v>0</v>
      </c>
      <c r="BR2912" s="1"/>
      <c r="BS2912" s="20" t="str">
        <f>IF($N2912="","",IF(VLOOKUP(VLOOKUP($N2912,IMPOSTAZIONI!$E$6:$I$13,5,FALSE),IMPOSTAZIONI!$B$25:$N$32,3,FALSE)=0,"",VLOOKUP(VLOOKUP($N2912,IMPOSTAZIONI!$E$6:$I$13,5,FALSE),IMPOSTAZIONI!$B$25:$N$32,3,FALSE)))</f>
        <v/>
      </c>
      <c r="BT2912" s="20" t="str">
        <f>IF($N2912="","",IF(VLOOKUP(VLOOKUP($N2912,IMPOSTAZIONI!$E$6:$I$13,5,FALSE),IMPOSTAZIONI!$B$25:$N$32,6,FALSE)=0,"",VLOOKUP(VLOOKUP($N2912,IMPOSTAZIONI!$E$6:$I$13,5,FALSE),IMPOSTAZIONI!$B$25:$N$32,6,FALSE)))</f>
        <v/>
      </c>
      <c r="BU2912" s="20" t="str">
        <f>IF($N2912="","",IF(VLOOKUP(VLOOKUP($N2912,IMPOSTAZIONI!$E$6:$I$13,5,FALSE),IMPOSTAZIONI!$B$25:$N$32,9,FALSE)=0,"",VLOOKUP(VLOOKUP($N2912,IMPOSTAZIONI!$E$6:$I$13,5,FALSE),IMPOSTAZIONI!$B$25:$N$32,9,FALSE)))</f>
        <v/>
      </c>
      <c r="BV2912" s="20" t="str">
        <f>IF($N2912="","",IF(VLOOKUP(VLOOKUP($N2912,IMPOSTAZIONI!$E$6:$I$13,5,FALSE),IMPOSTAZIONI!$B$25:$N$32,12,FALSE)=0,"",VLOOKUP(VLOOKUP($N2912,IMPOSTAZIONI!$E$6:$I$13,5,FALSE),IMPOSTAZIONI!$B$25:$N$32,12,FALSE)))</f>
        <v/>
      </c>
      <c r="BW2912" s="221" t="str">
        <f t="shared" si="729"/>
        <v/>
      </c>
      <c r="BX2912" s="221" t="str">
        <f t="shared" si="730"/>
        <v/>
      </c>
      <c r="BY2912" s="221">
        <f t="shared" si="731"/>
        <v>0</v>
      </c>
      <c r="BZ2912" s="231">
        <f t="shared" si="732"/>
        <v>0</v>
      </c>
      <c r="CA2912" s="246">
        <f t="shared" si="733"/>
        <v>0</v>
      </c>
      <c r="CB2912" s="246">
        <f t="shared" si="734"/>
        <v>0</v>
      </c>
      <c r="CC2912" s="246" t="str">
        <f t="shared" si="735"/>
        <v/>
      </c>
      <c r="CD2912" s="246">
        <f t="shared" si="736"/>
        <v>5</v>
      </c>
      <c r="CE2912" s="246">
        <f t="shared" si="737"/>
        <v>0</v>
      </c>
      <c r="CF2912" s="276">
        <f t="shared" si="741"/>
        <v>0</v>
      </c>
      <c r="CG2912" s="277">
        <f t="shared" si="741"/>
        <v>0</v>
      </c>
      <c r="CH2912" s="277">
        <f t="shared" si="741"/>
        <v>0</v>
      </c>
      <c r="CI2912" s="278">
        <f t="shared" si="727"/>
        <v>0</v>
      </c>
      <c r="CJ2912" s="280">
        <f t="shared" si="739"/>
        <v>0</v>
      </c>
      <c r="CK2912" s="232">
        <f t="shared" si="740"/>
        <v>0</v>
      </c>
      <c r="CL2912" s="1"/>
    </row>
    <row r="2913" spans="1:90" ht="18" customHeight="1">
      <c r="A2913" s="1"/>
      <c r="B2913" s="1"/>
      <c r="C2913" s="314"/>
      <c r="D2913" s="287" t="str">
        <f t="shared" si="726"/>
        <v/>
      </c>
      <c r="E2913" s="449" t="str">
        <f t="shared" si="728"/>
        <v/>
      </c>
      <c r="F2913" s="450"/>
      <c r="G2913" s="451"/>
      <c r="H2913" s="452"/>
      <c r="I2913" s="453"/>
      <c r="J2913" s="453"/>
      <c r="K2913" s="453"/>
      <c r="L2913" s="453"/>
      <c r="M2913" s="454"/>
      <c r="N2913" s="455"/>
      <c r="O2913" s="456"/>
      <c r="P2913" s="456"/>
      <c r="Q2913" s="456"/>
      <c r="R2913" s="456"/>
      <c r="S2913" s="456"/>
      <c r="T2913" s="456"/>
      <c r="U2913" s="456"/>
      <c r="V2913" s="456"/>
      <c r="W2913" s="456"/>
      <c r="X2913" s="456"/>
      <c r="Y2913" s="456"/>
      <c r="Z2913" s="456"/>
      <c r="AA2913" s="456"/>
      <c r="AB2913" s="456"/>
      <c r="AC2913" s="456"/>
      <c r="AD2913" s="456"/>
      <c r="AE2913" s="457"/>
      <c r="AF2913" s="455"/>
      <c r="AG2913" s="456"/>
      <c r="AH2913" s="456"/>
      <c r="AI2913" s="456"/>
      <c r="AJ2913" s="456"/>
      <c r="AK2913" s="456"/>
      <c r="AL2913" s="456"/>
      <c r="AM2913" s="456"/>
      <c r="AN2913" s="457"/>
      <c r="AO2913" s="455"/>
      <c r="AP2913" s="456"/>
      <c r="AQ2913" s="456"/>
      <c r="AR2913" s="456"/>
      <c r="AS2913" s="456"/>
      <c r="AT2913" s="456"/>
      <c r="AU2913" s="456"/>
      <c r="AV2913" s="456"/>
      <c r="AW2913" s="456"/>
      <c r="AX2913" s="456"/>
      <c r="AY2913" s="456"/>
      <c r="AZ2913" s="456"/>
      <c r="BA2913" s="456"/>
      <c r="BB2913" s="456"/>
      <c r="BC2913" s="456"/>
      <c r="BD2913" s="456"/>
      <c r="BE2913" s="456"/>
      <c r="BF2913" s="456"/>
      <c r="BG2913" s="457"/>
      <c r="BH2913" s="458"/>
      <c r="BI2913" s="459"/>
      <c r="BJ2913" s="459"/>
      <c r="BK2913" s="459"/>
      <c r="BL2913" s="459"/>
      <c r="BM2913" s="460"/>
      <c r="BN2913" s="314"/>
      <c r="BO2913" s="314"/>
      <c r="BP2913" s="1"/>
      <c r="BQ2913" s="120">
        <f>IF($F$3="","",IF(N2913=$F$3,COUNTIF(BQ$23:BQ2912,"&gt;0")+1,0))</f>
        <v>0</v>
      </c>
      <c r="BR2913" s="1"/>
      <c r="BS2913" s="20" t="str">
        <f>IF($N2913="","",IF(VLOOKUP(VLOOKUP($N2913,IMPOSTAZIONI!$E$6:$I$13,5,FALSE),IMPOSTAZIONI!$B$25:$N$32,3,FALSE)=0,"",VLOOKUP(VLOOKUP($N2913,IMPOSTAZIONI!$E$6:$I$13,5,FALSE),IMPOSTAZIONI!$B$25:$N$32,3,FALSE)))</f>
        <v/>
      </c>
      <c r="BT2913" s="20" t="str">
        <f>IF($N2913="","",IF(VLOOKUP(VLOOKUP($N2913,IMPOSTAZIONI!$E$6:$I$13,5,FALSE),IMPOSTAZIONI!$B$25:$N$32,6,FALSE)=0,"",VLOOKUP(VLOOKUP($N2913,IMPOSTAZIONI!$E$6:$I$13,5,FALSE),IMPOSTAZIONI!$B$25:$N$32,6,FALSE)))</f>
        <v/>
      </c>
      <c r="BU2913" s="20" t="str">
        <f>IF($N2913="","",IF(VLOOKUP(VLOOKUP($N2913,IMPOSTAZIONI!$E$6:$I$13,5,FALSE),IMPOSTAZIONI!$B$25:$N$32,9,FALSE)=0,"",VLOOKUP(VLOOKUP($N2913,IMPOSTAZIONI!$E$6:$I$13,5,FALSE),IMPOSTAZIONI!$B$25:$N$32,9,FALSE)))</f>
        <v/>
      </c>
      <c r="BV2913" s="20" t="str">
        <f>IF($N2913="","",IF(VLOOKUP(VLOOKUP($N2913,IMPOSTAZIONI!$E$6:$I$13,5,FALSE),IMPOSTAZIONI!$B$25:$N$32,12,FALSE)=0,"",VLOOKUP(VLOOKUP($N2913,IMPOSTAZIONI!$E$6:$I$13,5,FALSE),IMPOSTAZIONI!$B$25:$N$32,12,FALSE)))</f>
        <v/>
      </c>
      <c r="BW2913" s="221" t="str">
        <f t="shared" si="729"/>
        <v/>
      </c>
      <c r="BX2913" s="221" t="str">
        <f t="shared" si="730"/>
        <v/>
      </c>
      <c r="BY2913" s="221">
        <f t="shared" si="731"/>
        <v>0</v>
      </c>
      <c r="BZ2913" s="231">
        <f t="shared" si="732"/>
        <v>0</v>
      </c>
      <c r="CA2913" s="246">
        <f t="shared" si="733"/>
        <v>0</v>
      </c>
      <c r="CB2913" s="246">
        <f t="shared" si="734"/>
        <v>0</v>
      </c>
      <c r="CC2913" s="246" t="str">
        <f t="shared" si="735"/>
        <v/>
      </c>
      <c r="CD2913" s="246">
        <f t="shared" si="736"/>
        <v>5</v>
      </c>
      <c r="CE2913" s="246">
        <f t="shared" si="737"/>
        <v>0</v>
      </c>
      <c r="CF2913" s="276">
        <f t="shared" si="741"/>
        <v>0</v>
      </c>
      <c r="CG2913" s="277">
        <f t="shared" si="741"/>
        <v>0</v>
      </c>
      <c r="CH2913" s="277">
        <f t="shared" si="741"/>
        <v>0</v>
      </c>
      <c r="CI2913" s="278">
        <f t="shared" si="727"/>
        <v>0</v>
      </c>
      <c r="CJ2913" s="280">
        <f t="shared" si="739"/>
        <v>0</v>
      </c>
      <c r="CK2913" s="232">
        <f t="shared" si="740"/>
        <v>0</v>
      </c>
      <c r="CL2913" s="1"/>
    </row>
    <row r="2914" spans="1:90" ht="18" customHeight="1">
      <c r="A2914" s="1"/>
      <c r="B2914" s="1"/>
      <c r="C2914" s="314"/>
      <c r="D2914" s="287" t="str">
        <f t="shared" si="726"/>
        <v/>
      </c>
      <c r="E2914" s="449" t="str">
        <f t="shared" si="728"/>
        <v/>
      </c>
      <c r="F2914" s="450"/>
      <c r="G2914" s="451"/>
      <c r="H2914" s="452"/>
      <c r="I2914" s="453"/>
      <c r="J2914" s="453"/>
      <c r="K2914" s="453"/>
      <c r="L2914" s="453"/>
      <c r="M2914" s="454"/>
      <c r="N2914" s="455"/>
      <c r="O2914" s="456"/>
      <c r="P2914" s="456"/>
      <c r="Q2914" s="456"/>
      <c r="R2914" s="456"/>
      <c r="S2914" s="456"/>
      <c r="T2914" s="456"/>
      <c r="U2914" s="456"/>
      <c r="V2914" s="456"/>
      <c r="W2914" s="456"/>
      <c r="X2914" s="456"/>
      <c r="Y2914" s="456"/>
      <c r="Z2914" s="456"/>
      <c r="AA2914" s="456"/>
      <c r="AB2914" s="456"/>
      <c r="AC2914" s="456"/>
      <c r="AD2914" s="456"/>
      <c r="AE2914" s="457"/>
      <c r="AF2914" s="455"/>
      <c r="AG2914" s="456"/>
      <c r="AH2914" s="456"/>
      <c r="AI2914" s="456"/>
      <c r="AJ2914" s="456"/>
      <c r="AK2914" s="456"/>
      <c r="AL2914" s="456"/>
      <c r="AM2914" s="456"/>
      <c r="AN2914" s="457"/>
      <c r="AO2914" s="455"/>
      <c r="AP2914" s="456"/>
      <c r="AQ2914" s="456"/>
      <c r="AR2914" s="456"/>
      <c r="AS2914" s="456"/>
      <c r="AT2914" s="456"/>
      <c r="AU2914" s="456"/>
      <c r="AV2914" s="456"/>
      <c r="AW2914" s="456"/>
      <c r="AX2914" s="456"/>
      <c r="AY2914" s="456"/>
      <c r="AZ2914" s="456"/>
      <c r="BA2914" s="456"/>
      <c r="BB2914" s="456"/>
      <c r="BC2914" s="456"/>
      <c r="BD2914" s="456"/>
      <c r="BE2914" s="456"/>
      <c r="BF2914" s="456"/>
      <c r="BG2914" s="457"/>
      <c r="BH2914" s="458"/>
      <c r="BI2914" s="459"/>
      <c r="BJ2914" s="459"/>
      <c r="BK2914" s="459"/>
      <c r="BL2914" s="459"/>
      <c r="BM2914" s="460"/>
      <c r="BN2914" s="314"/>
      <c r="BO2914" s="314"/>
      <c r="BP2914" s="1"/>
      <c r="BQ2914" s="120">
        <f>IF($F$3="","",IF(N2914=$F$3,COUNTIF(BQ$23:BQ2913,"&gt;0")+1,0))</f>
        <v>0</v>
      </c>
      <c r="BR2914" s="1"/>
      <c r="BS2914" s="20" t="str">
        <f>IF($N2914="","",IF(VLOOKUP(VLOOKUP($N2914,IMPOSTAZIONI!$E$6:$I$13,5,FALSE),IMPOSTAZIONI!$B$25:$N$32,3,FALSE)=0,"",VLOOKUP(VLOOKUP($N2914,IMPOSTAZIONI!$E$6:$I$13,5,FALSE),IMPOSTAZIONI!$B$25:$N$32,3,FALSE)))</f>
        <v/>
      </c>
      <c r="BT2914" s="20" t="str">
        <f>IF($N2914="","",IF(VLOOKUP(VLOOKUP($N2914,IMPOSTAZIONI!$E$6:$I$13,5,FALSE),IMPOSTAZIONI!$B$25:$N$32,6,FALSE)=0,"",VLOOKUP(VLOOKUP($N2914,IMPOSTAZIONI!$E$6:$I$13,5,FALSE),IMPOSTAZIONI!$B$25:$N$32,6,FALSE)))</f>
        <v/>
      </c>
      <c r="BU2914" s="20" t="str">
        <f>IF($N2914="","",IF(VLOOKUP(VLOOKUP($N2914,IMPOSTAZIONI!$E$6:$I$13,5,FALSE),IMPOSTAZIONI!$B$25:$N$32,9,FALSE)=0,"",VLOOKUP(VLOOKUP($N2914,IMPOSTAZIONI!$E$6:$I$13,5,FALSE),IMPOSTAZIONI!$B$25:$N$32,9,FALSE)))</f>
        <v/>
      </c>
      <c r="BV2914" s="20" t="str">
        <f>IF($N2914="","",IF(VLOOKUP(VLOOKUP($N2914,IMPOSTAZIONI!$E$6:$I$13,5,FALSE),IMPOSTAZIONI!$B$25:$N$32,12,FALSE)=0,"",VLOOKUP(VLOOKUP($N2914,IMPOSTAZIONI!$E$6:$I$13,5,FALSE),IMPOSTAZIONI!$B$25:$N$32,12,FALSE)))</f>
        <v/>
      </c>
      <c r="BW2914" s="221" t="str">
        <f t="shared" si="729"/>
        <v/>
      </c>
      <c r="BX2914" s="221" t="str">
        <f t="shared" si="730"/>
        <v/>
      </c>
      <c r="BY2914" s="221">
        <f t="shared" si="731"/>
        <v>0</v>
      </c>
      <c r="BZ2914" s="231">
        <f t="shared" si="732"/>
        <v>0</v>
      </c>
      <c r="CA2914" s="246">
        <f t="shared" si="733"/>
        <v>0</v>
      </c>
      <c r="CB2914" s="246">
        <f t="shared" si="734"/>
        <v>0</v>
      </c>
      <c r="CC2914" s="246" t="str">
        <f t="shared" si="735"/>
        <v/>
      </c>
      <c r="CD2914" s="246">
        <f t="shared" si="736"/>
        <v>5</v>
      </c>
      <c r="CE2914" s="246">
        <f t="shared" si="737"/>
        <v>0</v>
      </c>
      <c r="CF2914" s="276">
        <f t="shared" si="741"/>
        <v>0</v>
      </c>
      <c r="CG2914" s="277">
        <f t="shared" si="741"/>
        <v>0</v>
      </c>
      <c r="CH2914" s="277">
        <f t="shared" si="741"/>
        <v>0</v>
      </c>
      <c r="CI2914" s="278">
        <f t="shared" si="727"/>
        <v>0</v>
      </c>
      <c r="CJ2914" s="280">
        <f t="shared" si="739"/>
        <v>0</v>
      </c>
      <c r="CK2914" s="232">
        <f t="shared" si="740"/>
        <v>0</v>
      </c>
      <c r="CL2914" s="1"/>
    </row>
    <row r="2915" spans="1:90" ht="18" customHeight="1">
      <c r="A2915" s="1"/>
      <c r="B2915" s="1"/>
      <c r="C2915" s="314"/>
      <c r="D2915" s="287" t="str">
        <f t="shared" si="726"/>
        <v/>
      </c>
      <c r="E2915" s="449" t="str">
        <f t="shared" si="728"/>
        <v/>
      </c>
      <c r="F2915" s="450"/>
      <c r="G2915" s="451"/>
      <c r="H2915" s="452"/>
      <c r="I2915" s="453"/>
      <c r="J2915" s="453"/>
      <c r="K2915" s="453"/>
      <c r="L2915" s="453"/>
      <c r="M2915" s="454"/>
      <c r="N2915" s="455"/>
      <c r="O2915" s="456"/>
      <c r="P2915" s="456"/>
      <c r="Q2915" s="456"/>
      <c r="R2915" s="456"/>
      <c r="S2915" s="456"/>
      <c r="T2915" s="456"/>
      <c r="U2915" s="456"/>
      <c r="V2915" s="456"/>
      <c r="W2915" s="456"/>
      <c r="X2915" s="456"/>
      <c r="Y2915" s="456"/>
      <c r="Z2915" s="456"/>
      <c r="AA2915" s="456"/>
      <c r="AB2915" s="456"/>
      <c r="AC2915" s="456"/>
      <c r="AD2915" s="456"/>
      <c r="AE2915" s="457"/>
      <c r="AF2915" s="455"/>
      <c r="AG2915" s="456"/>
      <c r="AH2915" s="456"/>
      <c r="AI2915" s="456"/>
      <c r="AJ2915" s="456"/>
      <c r="AK2915" s="456"/>
      <c r="AL2915" s="456"/>
      <c r="AM2915" s="456"/>
      <c r="AN2915" s="457"/>
      <c r="AO2915" s="455"/>
      <c r="AP2915" s="456"/>
      <c r="AQ2915" s="456"/>
      <c r="AR2915" s="456"/>
      <c r="AS2915" s="456"/>
      <c r="AT2915" s="456"/>
      <c r="AU2915" s="456"/>
      <c r="AV2915" s="456"/>
      <c r="AW2915" s="456"/>
      <c r="AX2915" s="456"/>
      <c r="AY2915" s="456"/>
      <c r="AZ2915" s="456"/>
      <c r="BA2915" s="456"/>
      <c r="BB2915" s="456"/>
      <c r="BC2915" s="456"/>
      <c r="BD2915" s="456"/>
      <c r="BE2915" s="456"/>
      <c r="BF2915" s="456"/>
      <c r="BG2915" s="457"/>
      <c r="BH2915" s="458"/>
      <c r="BI2915" s="459"/>
      <c r="BJ2915" s="459"/>
      <c r="BK2915" s="459"/>
      <c r="BL2915" s="459"/>
      <c r="BM2915" s="460"/>
      <c r="BN2915" s="314"/>
      <c r="BO2915" s="314"/>
      <c r="BP2915" s="1"/>
      <c r="BQ2915" s="120">
        <f>IF($F$3="","",IF(N2915=$F$3,COUNTIF(BQ$23:BQ2914,"&gt;0")+1,0))</f>
        <v>0</v>
      </c>
      <c r="BR2915" s="1"/>
      <c r="BS2915" s="20" t="str">
        <f>IF($N2915="","",IF(VLOOKUP(VLOOKUP($N2915,IMPOSTAZIONI!$E$6:$I$13,5,FALSE),IMPOSTAZIONI!$B$25:$N$32,3,FALSE)=0,"",VLOOKUP(VLOOKUP($N2915,IMPOSTAZIONI!$E$6:$I$13,5,FALSE),IMPOSTAZIONI!$B$25:$N$32,3,FALSE)))</f>
        <v/>
      </c>
      <c r="BT2915" s="20" t="str">
        <f>IF($N2915="","",IF(VLOOKUP(VLOOKUP($N2915,IMPOSTAZIONI!$E$6:$I$13,5,FALSE),IMPOSTAZIONI!$B$25:$N$32,6,FALSE)=0,"",VLOOKUP(VLOOKUP($N2915,IMPOSTAZIONI!$E$6:$I$13,5,FALSE),IMPOSTAZIONI!$B$25:$N$32,6,FALSE)))</f>
        <v/>
      </c>
      <c r="BU2915" s="20" t="str">
        <f>IF($N2915="","",IF(VLOOKUP(VLOOKUP($N2915,IMPOSTAZIONI!$E$6:$I$13,5,FALSE),IMPOSTAZIONI!$B$25:$N$32,9,FALSE)=0,"",VLOOKUP(VLOOKUP($N2915,IMPOSTAZIONI!$E$6:$I$13,5,FALSE),IMPOSTAZIONI!$B$25:$N$32,9,FALSE)))</f>
        <v/>
      </c>
      <c r="BV2915" s="20" t="str">
        <f>IF($N2915="","",IF(VLOOKUP(VLOOKUP($N2915,IMPOSTAZIONI!$E$6:$I$13,5,FALSE),IMPOSTAZIONI!$B$25:$N$32,12,FALSE)=0,"",VLOOKUP(VLOOKUP($N2915,IMPOSTAZIONI!$E$6:$I$13,5,FALSE),IMPOSTAZIONI!$B$25:$N$32,12,FALSE)))</f>
        <v/>
      </c>
      <c r="BW2915" s="221" t="str">
        <f t="shared" si="729"/>
        <v/>
      </c>
      <c r="BX2915" s="221" t="str">
        <f t="shared" si="730"/>
        <v/>
      </c>
      <c r="BY2915" s="221">
        <f t="shared" si="731"/>
        <v>0</v>
      </c>
      <c r="BZ2915" s="231">
        <f t="shared" si="732"/>
        <v>0</v>
      </c>
      <c r="CA2915" s="246">
        <f t="shared" si="733"/>
        <v>0</v>
      </c>
      <c r="CB2915" s="246">
        <f t="shared" si="734"/>
        <v>0</v>
      </c>
      <c r="CC2915" s="246" t="str">
        <f t="shared" si="735"/>
        <v/>
      </c>
      <c r="CD2915" s="246">
        <f t="shared" si="736"/>
        <v>5</v>
      </c>
      <c r="CE2915" s="246">
        <f t="shared" si="737"/>
        <v>0</v>
      </c>
      <c r="CF2915" s="276">
        <f t="shared" si="741"/>
        <v>0</v>
      </c>
      <c r="CG2915" s="277">
        <f t="shared" si="741"/>
        <v>0</v>
      </c>
      <c r="CH2915" s="277">
        <f t="shared" si="741"/>
        <v>0</v>
      </c>
      <c r="CI2915" s="278">
        <f t="shared" si="727"/>
        <v>0</v>
      </c>
      <c r="CJ2915" s="280">
        <f t="shared" si="739"/>
        <v>0</v>
      </c>
      <c r="CK2915" s="232">
        <f t="shared" si="740"/>
        <v>0</v>
      </c>
      <c r="CL2915" s="1"/>
    </row>
    <row r="2916" spans="1:90" ht="18" customHeight="1">
      <c r="A2916" s="1"/>
      <c r="B2916" s="1"/>
      <c r="C2916" s="314"/>
      <c r="D2916" s="287" t="str">
        <f t="shared" si="726"/>
        <v/>
      </c>
      <c r="E2916" s="449" t="str">
        <f t="shared" si="728"/>
        <v/>
      </c>
      <c r="F2916" s="450"/>
      <c r="G2916" s="451"/>
      <c r="H2916" s="452"/>
      <c r="I2916" s="453"/>
      <c r="J2916" s="453"/>
      <c r="K2916" s="453"/>
      <c r="L2916" s="453"/>
      <c r="M2916" s="454"/>
      <c r="N2916" s="455"/>
      <c r="O2916" s="456"/>
      <c r="P2916" s="456"/>
      <c r="Q2916" s="456"/>
      <c r="R2916" s="456"/>
      <c r="S2916" s="456"/>
      <c r="T2916" s="456"/>
      <c r="U2916" s="456"/>
      <c r="V2916" s="456"/>
      <c r="W2916" s="456"/>
      <c r="X2916" s="456"/>
      <c r="Y2916" s="456"/>
      <c r="Z2916" s="456"/>
      <c r="AA2916" s="456"/>
      <c r="AB2916" s="456"/>
      <c r="AC2916" s="456"/>
      <c r="AD2916" s="456"/>
      <c r="AE2916" s="457"/>
      <c r="AF2916" s="455"/>
      <c r="AG2916" s="456"/>
      <c r="AH2916" s="456"/>
      <c r="AI2916" s="456"/>
      <c r="AJ2916" s="456"/>
      <c r="AK2916" s="456"/>
      <c r="AL2916" s="456"/>
      <c r="AM2916" s="456"/>
      <c r="AN2916" s="457"/>
      <c r="AO2916" s="455"/>
      <c r="AP2916" s="456"/>
      <c r="AQ2916" s="456"/>
      <c r="AR2916" s="456"/>
      <c r="AS2916" s="456"/>
      <c r="AT2916" s="456"/>
      <c r="AU2916" s="456"/>
      <c r="AV2916" s="456"/>
      <c r="AW2916" s="456"/>
      <c r="AX2916" s="456"/>
      <c r="AY2916" s="456"/>
      <c r="AZ2916" s="456"/>
      <c r="BA2916" s="456"/>
      <c r="BB2916" s="456"/>
      <c r="BC2916" s="456"/>
      <c r="BD2916" s="456"/>
      <c r="BE2916" s="456"/>
      <c r="BF2916" s="456"/>
      <c r="BG2916" s="457"/>
      <c r="BH2916" s="458"/>
      <c r="BI2916" s="459"/>
      <c r="BJ2916" s="459"/>
      <c r="BK2916" s="459"/>
      <c r="BL2916" s="459"/>
      <c r="BM2916" s="460"/>
      <c r="BN2916" s="314"/>
      <c r="BO2916" s="314"/>
      <c r="BP2916" s="1"/>
      <c r="BQ2916" s="120">
        <f>IF($F$3="","",IF(N2916=$F$3,COUNTIF(BQ$23:BQ2915,"&gt;0")+1,0))</f>
        <v>0</v>
      </c>
      <c r="BR2916" s="1"/>
      <c r="BS2916" s="20" t="str">
        <f>IF($N2916="","",IF(VLOOKUP(VLOOKUP($N2916,IMPOSTAZIONI!$E$6:$I$13,5,FALSE),IMPOSTAZIONI!$B$25:$N$32,3,FALSE)=0,"",VLOOKUP(VLOOKUP($N2916,IMPOSTAZIONI!$E$6:$I$13,5,FALSE),IMPOSTAZIONI!$B$25:$N$32,3,FALSE)))</f>
        <v/>
      </c>
      <c r="BT2916" s="20" t="str">
        <f>IF($N2916="","",IF(VLOOKUP(VLOOKUP($N2916,IMPOSTAZIONI!$E$6:$I$13,5,FALSE),IMPOSTAZIONI!$B$25:$N$32,6,FALSE)=0,"",VLOOKUP(VLOOKUP($N2916,IMPOSTAZIONI!$E$6:$I$13,5,FALSE),IMPOSTAZIONI!$B$25:$N$32,6,FALSE)))</f>
        <v/>
      </c>
      <c r="BU2916" s="20" t="str">
        <f>IF($N2916="","",IF(VLOOKUP(VLOOKUP($N2916,IMPOSTAZIONI!$E$6:$I$13,5,FALSE),IMPOSTAZIONI!$B$25:$N$32,9,FALSE)=0,"",VLOOKUP(VLOOKUP($N2916,IMPOSTAZIONI!$E$6:$I$13,5,FALSE),IMPOSTAZIONI!$B$25:$N$32,9,FALSE)))</f>
        <v/>
      </c>
      <c r="BV2916" s="20" t="str">
        <f>IF($N2916="","",IF(VLOOKUP(VLOOKUP($N2916,IMPOSTAZIONI!$E$6:$I$13,5,FALSE),IMPOSTAZIONI!$B$25:$N$32,12,FALSE)=0,"",VLOOKUP(VLOOKUP($N2916,IMPOSTAZIONI!$E$6:$I$13,5,FALSE),IMPOSTAZIONI!$B$25:$N$32,12,FALSE)))</f>
        <v/>
      </c>
      <c r="BW2916" s="221" t="str">
        <f t="shared" si="729"/>
        <v/>
      </c>
      <c r="BX2916" s="221" t="str">
        <f t="shared" si="730"/>
        <v/>
      </c>
      <c r="BY2916" s="221">
        <f t="shared" si="731"/>
        <v>0</v>
      </c>
      <c r="BZ2916" s="231">
        <f t="shared" si="732"/>
        <v>0</v>
      </c>
      <c r="CA2916" s="246">
        <f t="shared" si="733"/>
        <v>0</v>
      </c>
      <c r="CB2916" s="246">
        <f t="shared" si="734"/>
        <v>0</v>
      </c>
      <c r="CC2916" s="246" t="str">
        <f t="shared" si="735"/>
        <v/>
      </c>
      <c r="CD2916" s="246">
        <f t="shared" si="736"/>
        <v>5</v>
      </c>
      <c r="CE2916" s="246">
        <f t="shared" si="737"/>
        <v>0</v>
      </c>
      <c r="CF2916" s="276">
        <f t="shared" si="741"/>
        <v>0</v>
      </c>
      <c r="CG2916" s="277">
        <f t="shared" si="741"/>
        <v>0</v>
      </c>
      <c r="CH2916" s="277">
        <f t="shared" si="741"/>
        <v>0</v>
      </c>
      <c r="CI2916" s="278">
        <f t="shared" si="727"/>
        <v>0</v>
      </c>
      <c r="CJ2916" s="280">
        <f t="shared" si="739"/>
        <v>0</v>
      </c>
      <c r="CK2916" s="232">
        <f t="shared" si="740"/>
        <v>0</v>
      </c>
      <c r="CL2916" s="1"/>
    </row>
    <row r="2917" spans="1:90" ht="18" customHeight="1">
      <c r="A2917" s="1"/>
      <c r="B2917" s="1"/>
      <c r="C2917" s="314"/>
      <c r="D2917" s="287" t="str">
        <f t="shared" si="726"/>
        <v/>
      </c>
      <c r="E2917" s="449" t="str">
        <f t="shared" si="728"/>
        <v/>
      </c>
      <c r="F2917" s="450"/>
      <c r="G2917" s="451"/>
      <c r="H2917" s="452"/>
      <c r="I2917" s="453"/>
      <c r="J2917" s="453"/>
      <c r="K2917" s="453"/>
      <c r="L2917" s="453"/>
      <c r="M2917" s="454"/>
      <c r="N2917" s="455"/>
      <c r="O2917" s="456"/>
      <c r="P2917" s="456"/>
      <c r="Q2917" s="456"/>
      <c r="R2917" s="456"/>
      <c r="S2917" s="456"/>
      <c r="T2917" s="456"/>
      <c r="U2917" s="456"/>
      <c r="V2917" s="456"/>
      <c r="W2917" s="456"/>
      <c r="X2917" s="456"/>
      <c r="Y2917" s="456"/>
      <c r="Z2917" s="456"/>
      <c r="AA2917" s="456"/>
      <c r="AB2917" s="456"/>
      <c r="AC2917" s="456"/>
      <c r="AD2917" s="456"/>
      <c r="AE2917" s="457"/>
      <c r="AF2917" s="455"/>
      <c r="AG2917" s="456"/>
      <c r="AH2917" s="456"/>
      <c r="AI2917" s="456"/>
      <c r="AJ2917" s="456"/>
      <c r="AK2917" s="456"/>
      <c r="AL2917" s="456"/>
      <c r="AM2917" s="456"/>
      <c r="AN2917" s="457"/>
      <c r="AO2917" s="455"/>
      <c r="AP2917" s="456"/>
      <c r="AQ2917" s="456"/>
      <c r="AR2917" s="456"/>
      <c r="AS2917" s="456"/>
      <c r="AT2917" s="456"/>
      <c r="AU2917" s="456"/>
      <c r="AV2917" s="456"/>
      <c r="AW2917" s="456"/>
      <c r="AX2917" s="456"/>
      <c r="AY2917" s="456"/>
      <c r="AZ2917" s="456"/>
      <c r="BA2917" s="456"/>
      <c r="BB2917" s="456"/>
      <c r="BC2917" s="456"/>
      <c r="BD2917" s="456"/>
      <c r="BE2917" s="456"/>
      <c r="BF2917" s="456"/>
      <c r="BG2917" s="457"/>
      <c r="BH2917" s="458"/>
      <c r="BI2917" s="459"/>
      <c r="BJ2917" s="459"/>
      <c r="BK2917" s="459"/>
      <c r="BL2917" s="459"/>
      <c r="BM2917" s="460"/>
      <c r="BN2917" s="314"/>
      <c r="BO2917" s="314"/>
      <c r="BP2917" s="1"/>
      <c r="BQ2917" s="120">
        <f>IF($F$3="","",IF(N2917=$F$3,COUNTIF(BQ$23:BQ2916,"&gt;0")+1,0))</f>
        <v>0</v>
      </c>
      <c r="BR2917" s="1"/>
      <c r="BS2917" s="20" t="str">
        <f>IF($N2917="","",IF(VLOOKUP(VLOOKUP($N2917,IMPOSTAZIONI!$E$6:$I$13,5,FALSE),IMPOSTAZIONI!$B$25:$N$32,3,FALSE)=0,"",VLOOKUP(VLOOKUP($N2917,IMPOSTAZIONI!$E$6:$I$13,5,FALSE),IMPOSTAZIONI!$B$25:$N$32,3,FALSE)))</f>
        <v/>
      </c>
      <c r="BT2917" s="20" t="str">
        <f>IF($N2917="","",IF(VLOOKUP(VLOOKUP($N2917,IMPOSTAZIONI!$E$6:$I$13,5,FALSE),IMPOSTAZIONI!$B$25:$N$32,6,FALSE)=0,"",VLOOKUP(VLOOKUP($N2917,IMPOSTAZIONI!$E$6:$I$13,5,FALSE),IMPOSTAZIONI!$B$25:$N$32,6,FALSE)))</f>
        <v/>
      </c>
      <c r="BU2917" s="20" t="str">
        <f>IF($N2917="","",IF(VLOOKUP(VLOOKUP($N2917,IMPOSTAZIONI!$E$6:$I$13,5,FALSE),IMPOSTAZIONI!$B$25:$N$32,9,FALSE)=0,"",VLOOKUP(VLOOKUP($N2917,IMPOSTAZIONI!$E$6:$I$13,5,FALSE),IMPOSTAZIONI!$B$25:$N$32,9,FALSE)))</f>
        <v/>
      </c>
      <c r="BV2917" s="20" t="str">
        <f>IF($N2917="","",IF(VLOOKUP(VLOOKUP($N2917,IMPOSTAZIONI!$E$6:$I$13,5,FALSE),IMPOSTAZIONI!$B$25:$N$32,12,FALSE)=0,"",VLOOKUP(VLOOKUP($N2917,IMPOSTAZIONI!$E$6:$I$13,5,FALSE),IMPOSTAZIONI!$B$25:$N$32,12,FALSE)))</f>
        <v/>
      </c>
      <c r="BW2917" s="221" t="str">
        <f t="shared" si="729"/>
        <v/>
      </c>
      <c r="BX2917" s="221" t="str">
        <f t="shared" si="730"/>
        <v/>
      </c>
      <c r="BY2917" s="221">
        <f t="shared" si="731"/>
        <v>0</v>
      </c>
      <c r="BZ2917" s="231">
        <f t="shared" si="732"/>
        <v>0</v>
      </c>
      <c r="CA2917" s="246">
        <f t="shared" si="733"/>
        <v>0</v>
      </c>
      <c r="CB2917" s="246">
        <f t="shared" si="734"/>
        <v>0</v>
      </c>
      <c r="CC2917" s="246" t="str">
        <f t="shared" si="735"/>
        <v/>
      </c>
      <c r="CD2917" s="246">
        <f t="shared" si="736"/>
        <v>5</v>
      </c>
      <c r="CE2917" s="246">
        <f t="shared" si="737"/>
        <v>0</v>
      </c>
      <c r="CF2917" s="276">
        <f t="shared" si="741"/>
        <v>0</v>
      </c>
      <c r="CG2917" s="277">
        <f t="shared" si="741"/>
        <v>0</v>
      </c>
      <c r="CH2917" s="277">
        <f t="shared" si="741"/>
        <v>0</v>
      </c>
      <c r="CI2917" s="278">
        <f t="shared" si="727"/>
        <v>0</v>
      </c>
      <c r="CJ2917" s="280">
        <f t="shared" si="739"/>
        <v>0</v>
      </c>
      <c r="CK2917" s="232">
        <f t="shared" si="740"/>
        <v>0</v>
      </c>
      <c r="CL2917" s="1"/>
    </row>
    <row r="2918" spans="1:90" ht="18" customHeight="1">
      <c r="A2918" s="1"/>
      <c r="B2918" s="1"/>
      <c r="C2918" s="314"/>
      <c r="D2918" s="287" t="str">
        <f t="shared" si="726"/>
        <v/>
      </c>
      <c r="E2918" s="449" t="str">
        <f t="shared" si="728"/>
        <v/>
      </c>
      <c r="F2918" s="450"/>
      <c r="G2918" s="451"/>
      <c r="H2918" s="452"/>
      <c r="I2918" s="453"/>
      <c r="J2918" s="453"/>
      <c r="K2918" s="453"/>
      <c r="L2918" s="453"/>
      <c r="M2918" s="454"/>
      <c r="N2918" s="455"/>
      <c r="O2918" s="456"/>
      <c r="P2918" s="456"/>
      <c r="Q2918" s="456"/>
      <c r="R2918" s="456"/>
      <c r="S2918" s="456"/>
      <c r="T2918" s="456"/>
      <c r="U2918" s="456"/>
      <c r="V2918" s="456"/>
      <c r="W2918" s="456"/>
      <c r="X2918" s="456"/>
      <c r="Y2918" s="456"/>
      <c r="Z2918" s="456"/>
      <c r="AA2918" s="456"/>
      <c r="AB2918" s="456"/>
      <c r="AC2918" s="456"/>
      <c r="AD2918" s="456"/>
      <c r="AE2918" s="457"/>
      <c r="AF2918" s="455"/>
      <c r="AG2918" s="456"/>
      <c r="AH2918" s="456"/>
      <c r="AI2918" s="456"/>
      <c r="AJ2918" s="456"/>
      <c r="AK2918" s="456"/>
      <c r="AL2918" s="456"/>
      <c r="AM2918" s="456"/>
      <c r="AN2918" s="457"/>
      <c r="AO2918" s="455"/>
      <c r="AP2918" s="456"/>
      <c r="AQ2918" s="456"/>
      <c r="AR2918" s="456"/>
      <c r="AS2918" s="456"/>
      <c r="AT2918" s="456"/>
      <c r="AU2918" s="456"/>
      <c r="AV2918" s="456"/>
      <c r="AW2918" s="456"/>
      <c r="AX2918" s="456"/>
      <c r="AY2918" s="456"/>
      <c r="AZ2918" s="456"/>
      <c r="BA2918" s="456"/>
      <c r="BB2918" s="456"/>
      <c r="BC2918" s="456"/>
      <c r="BD2918" s="456"/>
      <c r="BE2918" s="456"/>
      <c r="BF2918" s="456"/>
      <c r="BG2918" s="457"/>
      <c r="BH2918" s="458"/>
      <c r="BI2918" s="459"/>
      <c r="BJ2918" s="459"/>
      <c r="BK2918" s="459"/>
      <c r="BL2918" s="459"/>
      <c r="BM2918" s="460"/>
      <c r="BN2918" s="314"/>
      <c r="BO2918" s="314"/>
      <c r="BP2918" s="1"/>
      <c r="BQ2918" s="120">
        <f>IF($F$3="","",IF(N2918=$F$3,COUNTIF(BQ$23:BQ2917,"&gt;0")+1,0))</f>
        <v>0</v>
      </c>
      <c r="BR2918" s="1"/>
      <c r="BS2918" s="20" t="str">
        <f>IF($N2918="","",IF(VLOOKUP(VLOOKUP($N2918,IMPOSTAZIONI!$E$6:$I$13,5,FALSE),IMPOSTAZIONI!$B$25:$N$32,3,FALSE)=0,"",VLOOKUP(VLOOKUP($N2918,IMPOSTAZIONI!$E$6:$I$13,5,FALSE),IMPOSTAZIONI!$B$25:$N$32,3,FALSE)))</f>
        <v/>
      </c>
      <c r="BT2918" s="20" t="str">
        <f>IF($N2918="","",IF(VLOOKUP(VLOOKUP($N2918,IMPOSTAZIONI!$E$6:$I$13,5,FALSE),IMPOSTAZIONI!$B$25:$N$32,6,FALSE)=0,"",VLOOKUP(VLOOKUP($N2918,IMPOSTAZIONI!$E$6:$I$13,5,FALSE),IMPOSTAZIONI!$B$25:$N$32,6,FALSE)))</f>
        <v/>
      </c>
      <c r="BU2918" s="20" t="str">
        <f>IF($N2918="","",IF(VLOOKUP(VLOOKUP($N2918,IMPOSTAZIONI!$E$6:$I$13,5,FALSE),IMPOSTAZIONI!$B$25:$N$32,9,FALSE)=0,"",VLOOKUP(VLOOKUP($N2918,IMPOSTAZIONI!$E$6:$I$13,5,FALSE),IMPOSTAZIONI!$B$25:$N$32,9,FALSE)))</f>
        <v/>
      </c>
      <c r="BV2918" s="20" t="str">
        <f>IF($N2918="","",IF(VLOOKUP(VLOOKUP($N2918,IMPOSTAZIONI!$E$6:$I$13,5,FALSE),IMPOSTAZIONI!$B$25:$N$32,12,FALSE)=0,"",VLOOKUP(VLOOKUP($N2918,IMPOSTAZIONI!$E$6:$I$13,5,FALSE),IMPOSTAZIONI!$B$25:$N$32,12,FALSE)))</f>
        <v/>
      </c>
      <c r="BW2918" s="221" t="str">
        <f t="shared" si="729"/>
        <v/>
      </c>
      <c r="BX2918" s="221" t="str">
        <f t="shared" si="730"/>
        <v/>
      </c>
      <c r="BY2918" s="221">
        <f t="shared" si="731"/>
        <v>0</v>
      </c>
      <c r="BZ2918" s="231">
        <f t="shared" si="732"/>
        <v>0</v>
      </c>
      <c r="CA2918" s="246">
        <f t="shared" si="733"/>
        <v>0</v>
      </c>
      <c r="CB2918" s="246">
        <f t="shared" si="734"/>
        <v>0</v>
      </c>
      <c r="CC2918" s="246" t="str">
        <f t="shared" si="735"/>
        <v/>
      </c>
      <c r="CD2918" s="246">
        <f t="shared" si="736"/>
        <v>5</v>
      </c>
      <c r="CE2918" s="246">
        <f t="shared" si="737"/>
        <v>0</v>
      </c>
      <c r="CF2918" s="276">
        <f t="shared" si="741"/>
        <v>0</v>
      </c>
      <c r="CG2918" s="277">
        <f t="shared" si="741"/>
        <v>0</v>
      </c>
      <c r="CH2918" s="277">
        <f t="shared" si="741"/>
        <v>0</v>
      </c>
      <c r="CI2918" s="278">
        <f t="shared" si="727"/>
        <v>0</v>
      </c>
      <c r="CJ2918" s="280">
        <f t="shared" si="739"/>
        <v>0</v>
      </c>
      <c r="CK2918" s="232">
        <f t="shared" si="740"/>
        <v>0</v>
      </c>
      <c r="CL2918" s="1"/>
    </row>
    <row r="2919" spans="1:90" ht="18" customHeight="1">
      <c r="A2919" s="1"/>
      <c r="B2919" s="1"/>
      <c r="C2919" s="314"/>
      <c r="D2919" s="287" t="str">
        <f t="shared" si="726"/>
        <v/>
      </c>
      <c r="E2919" s="449" t="str">
        <f t="shared" si="728"/>
        <v/>
      </c>
      <c r="F2919" s="450"/>
      <c r="G2919" s="451"/>
      <c r="H2919" s="452"/>
      <c r="I2919" s="453"/>
      <c r="J2919" s="453"/>
      <c r="K2919" s="453"/>
      <c r="L2919" s="453"/>
      <c r="M2919" s="454"/>
      <c r="N2919" s="455"/>
      <c r="O2919" s="456"/>
      <c r="P2919" s="456"/>
      <c r="Q2919" s="456"/>
      <c r="R2919" s="456"/>
      <c r="S2919" s="456"/>
      <c r="T2919" s="456"/>
      <c r="U2919" s="456"/>
      <c r="V2919" s="456"/>
      <c r="W2919" s="456"/>
      <c r="X2919" s="456"/>
      <c r="Y2919" s="456"/>
      <c r="Z2919" s="456"/>
      <c r="AA2919" s="456"/>
      <c r="AB2919" s="456"/>
      <c r="AC2919" s="456"/>
      <c r="AD2919" s="456"/>
      <c r="AE2919" s="457"/>
      <c r="AF2919" s="455"/>
      <c r="AG2919" s="456"/>
      <c r="AH2919" s="456"/>
      <c r="AI2919" s="456"/>
      <c r="AJ2919" s="456"/>
      <c r="AK2919" s="456"/>
      <c r="AL2919" s="456"/>
      <c r="AM2919" s="456"/>
      <c r="AN2919" s="457"/>
      <c r="AO2919" s="455"/>
      <c r="AP2919" s="456"/>
      <c r="AQ2919" s="456"/>
      <c r="AR2919" s="456"/>
      <c r="AS2919" s="456"/>
      <c r="AT2919" s="456"/>
      <c r="AU2919" s="456"/>
      <c r="AV2919" s="456"/>
      <c r="AW2919" s="456"/>
      <c r="AX2919" s="456"/>
      <c r="AY2919" s="456"/>
      <c r="AZ2919" s="456"/>
      <c r="BA2919" s="456"/>
      <c r="BB2919" s="456"/>
      <c r="BC2919" s="456"/>
      <c r="BD2919" s="456"/>
      <c r="BE2919" s="456"/>
      <c r="BF2919" s="456"/>
      <c r="BG2919" s="457"/>
      <c r="BH2919" s="458"/>
      <c r="BI2919" s="459"/>
      <c r="BJ2919" s="459"/>
      <c r="BK2919" s="459"/>
      <c r="BL2919" s="459"/>
      <c r="BM2919" s="460"/>
      <c r="BN2919" s="314"/>
      <c r="BO2919" s="314"/>
      <c r="BP2919" s="1"/>
      <c r="BQ2919" s="120">
        <f>IF($F$3="","",IF(N2919=$F$3,COUNTIF(BQ$23:BQ2918,"&gt;0")+1,0))</f>
        <v>0</v>
      </c>
      <c r="BR2919" s="1"/>
      <c r="BS2919" s="20" t="str">
        <f>IF($N2919="","",IF(VLOOKUP(VLOOKUP($N2919,IMPOSTAZIONI!$E$6:$I$13,5,FALSE),IMPOSTAZIONI!$B$25:$N$32,3,FALSE)=0,"",VLOOKUP(VLOOKUP($N2919,IMPOSTAZIONI!$E$6:$I$13,5,FALSE),IMPOSTAZIONI!$B$25:$N$32,3,FALSE)))</f>
        <v/>
      </c>
      <c r="BT2919" s="20" t="str">
        <f>IF($N2919="","",IF(VLOOKUP(VLOOKUP($N2919,IMPOSTAZIONI!$E$6:$I$13,5,FALSE),IMPOSTAZIONI!$B$25:$N$32,6,FALSE)=0,"",VLOOKUP(VLOOKUP($N2919,IMPOSTAZIONI!$E$6:$I$13,5,FALSE),IMPOSTAZIONI!$B$25:$N$32,6,FALSE)))</f>
        <v/>
      </c>
      <c r="BU2919" s="20" t="str">
        <f>IF($N2919="","",IF(VLOOKUP(VLOOKUP($N2919,IMPOSTAZIONI!$E$6:$I$13,5,FALSE),IMPOSTAZIONI!$B$25:$N$32,9,FALSE)=0,"",VLOOKUP(VLOOKUP($N2919,IMPOSTAZIONI!$E$6:$I$13,5,FALSE),IMPOSTAZIONI!$B$25:$N$32,9,FALSE)))</f>
        <v/>
      </c>
      <c r="BV2919" s="20" t="str">
        <f>IF($N2919="","",IF(VLOOKUP(VLOOKUP($N2919,IMPOSTAZIONI!$E$6:$I$13,5,FALSE),IMPOSTAZIONI!$B$25:$N$32,12,FALSE)=0,"",VLOOKUP(VLOOKUP($N2919,IMPOSTAZIONI!$E$6:$I$13,5,FALSE),IMPOSTAZIONI!$B$25:$N$32,12,FALSE)))</f>
        <v/>
      </c>
      <c r="BW2919" s="221" t="str">
        <f t="shared" si="729"/>
        <v/>
      </c>
      <c r="BX2919" s="221" t="str">
        <f t="shared" si="730"/>
        <v/>
      </c>
      <c r="BY2919" s="221">
        <f t="shared" si="731"/>
        <v>0</v>
      </c>
      <c r="BZ2919" s="231">
        <f t="shared" si="732"/>
        <v>0</v>
      </c>
      <c r="CA2919" s="246">
        <f t="shared" si="733"/>
        <v>0</v>
      </c>
      <c r="CB2919" s="246">
        <f t="shared" si="734"/>
        <v>0</v>
      </c>
      <c r="CC2919" s="246" t="str">
        <f t="shared" si="735"/>
        <v/>
      </c>
      <c r="CD2919" s="246">
        <f t="shared" si="736"/>
        <v>5</v>
      </c>
      <c r="CE2919" s="246">
        <f t="shared" si="737"/>
        <v>0</v>
      </c>
      <c r="CF2919" s="276">
        <f t="shared" si="741"/>
        <v>0</v>
      </c>
      <c r="CG2919" s="277">
        <f t="shared" si="741"/>
        <v>0</v>
      </c>
      <c r="CH2919" s="277">
        <f t="shared" si="741"/>
        <v>0</v>
      </c>
      <c r="CI2919" s="278">
        <f t="shared" si="727"/>
        <v>0</v>
      </c>
      <c r="CJ2919" s="280">
        <f t="shared" si="739"/>
        <v>0</v>
      </c>
      <c r="CK2919" s="232">
        <f t="shared" si="740"/>
        <v>0</v>
      </c>
      <c r="CL2919" s="1"/>
    </row>
    <row r="2920" spans="1:90" ht="18" customHeight="1">
      <c r="A2920" s="1"/>
      <c r="B2920" s="1"/>
      <c r="C2920" s="314"/>
      <c r="D2920" s="287" t="str">
        <f t="shared" si="726"/>
        <v/>
      </c>
      <c r="E2920" s="449" t="str">
        <f t="shared" si="728"/>
        <v/>
      </c>
      <c r="F2920" s="450"/>
      <c r="G2920" s="451"/>
      <c r="H2920" s="452"/>
      <c r="I2920" s="453"/>
      <c r="J2920" s="453"/>
      <c r="K2920" s="453"/>
      <c r="L2920" s="453"/>
      <c r="M2920" s="454"/>
      <c r="N2920" s="455"/>
      <c r="O2920" s="456"/>
      <c r="P2920" s="456"/>
      <c r="Q2920" s="456"/>
      <c r="R2920" s="456"/>
      <c r="S2920" s="456"/>
      <c r="T2920" s="456"/>
      <c r="U2920" s="456"/>
      <c r="V2920" s="456"/>
      <c r="W2920" s="456"/>
      <c r="X2920" s="456"/>
      <c r="Y2920" s="456"/>
      <c r="Z2920" s="456"/>
      <c r="AA2920" s="456"/>
      <c r="AB2920" s="456"/>
      <c r="AC2920" s="456"/>
      <c r="AD2920" s="456"/>
      <c r="AE2920" s="457"/>
      <c r="AF2920" s="455"/>
      <c r="AG2920" s="456"/>
      <c r="AH2920" s="456"/>
      <c r="AI2920" s="456"/>
      <c r="AJ2920" s="456"/>
      <c r="AK2920" s="456"/>
      <c r="AL2920" s="456"/>
      <c r="AM2920" s="456"/>
      <c r="AN2920" s="457"/>
      <c r="AO2920" s="455"/>
      <c r="AP2920" s="456"/>
      <c r="AQ2920" s="456"/>
      <c r="AR2920" s="456"/>
      <c r="AS2920" s="456"/>
      <c r="AT2920" s="456"/>
      <c r="AU2920" s="456"/>
      <c r="AV2920" s="456"/>
      <c r="AW2920" s="456"/>
      <c r="AX2920" s="456"/>
      <c r="AY2920" s="456"/>
      <c r="AZ2920" s="456"/>
      <c r="BA2920" s="456"/>
      <c r="BB2920" s="456"/>
      <c r="BC2920" s="456"/>
      <c r="BD2920" s="456"/>
      <c r="BE2920" s="456"/>
      <c r="BF2920" s="456"/>
      <c r="BG2920" s="457"/>
      <c r="BH2920" s="458"/>
      <c r="BI2920" s="459"/>
      <c r="BJ2920" s="459"/>
      <c r="BK2920" s="459"/>
      <c r="BL2920" s="459"/>
      <c r="BM2920" s="460"/>
      <c r="BN2920" s="314"/>
      <c r="BO2920" s="314"/>
      <c r="BP2920" s="1"/>
      <c r="BQ2920" s="120">
        <f>IF($F$3="","",IF(N2920=$F$3,COUNTIF(BQ$23:BQ2919,"&gt;0")+1,0))</f>
        <v>0</v>
      </c>
      <c r="BR2920" s="1"/>
      <c r="BS2920" s="20" t="str">
        <f>IF($N2920="","",IF(VLOOKUP(VLOOKUP($N2920,IMPOSTAZIONI!$E$6:$I$13,5,FALSE),IMPOSTAZIONI!$B$25:$N$32,3,FALSE)=0,"",VLOOKUP(VLOOKUP($N2920,IMPOSTAZIONI!$E$6:$I$13,5,FALSE),IMPOSTAZIONI!$B$25:$N$32,3,FALSE)))</f>
        <v/>
      </c>
      <c r="BT2920" s="20" t="str">
        <f>IF($N2920="","",IF(VLOOKUP(VLOOKUP($N2920,IMPOSTAZIONI!$E$6:$I$13,5,FALSE),IMPOSTAZIONI!$B$25:$N$32,6,FALSE)=0,"",VLOOKUP(VLOOKUP($N2920,IMPOSTAZIONI!$E$6:$I$13,5,FALSE),IMPOSTAZIONI!$B$25:$N$32,6,FALSE)))</f>
        <v/>
      </c>
      <c r="BU2920" s="20" t="str">
        <f>IF($N2920="","",IF(VLOOKUP(VLOOKUP($N2920,IMPOSTAZIONI!$E$6:$I$13,5,FALSE),IMPOSTAZIONI!$B$25:$N$32,9,FALSE)=0,"",VLOOKUP(VLOOKUP($N2920,IMPOSTAZIONI!$E$6:$I$13,5,FALSE),IMPOSTAZIONI!$B$25:$N$32,9,FALSE)))</f>
        <v/>
      </c>
      <c r="BV2920" s="20" t="str">
        <f>IF($N2920="","",IF(VLOOKUP(VLOOKUP($N2920,IMPOSTAZIONI!$E$6:$I$13,5,FALSE),IMPOSTAZIONI!$B$25:$N$32,12,FALSE)=0,"",VLOOKUP(VLOOKUP($N2920,IMPOSTAZIONI!$E$6:$I$13,5,FALSE),IMPOSTAZIONI!$B$25:$N$32,12,FALSE)))</f>
        <v/>
      </c>
      <c r="BW2920" s="221" t="str">
        <f t="shared" si="729"/>
        <v/>
      </c>
      <c r="BX2920" s="221" t="str">
        <f t="shared" si="730"/>
        <v/>
      </c>
      <c r="BY2920" s="221">
        <f t="shared" si="731"/>
        <v>0</v>
      </c>
      <c r="BZ2920" s="231">
        <f t="shared" si="732"/>
        <v>0</v>
      </c>
      <c r="CA2920" s="246">
        <f t="shared" si="733"/>
        <v>0</v>
      </c>
      <c r="CB2920" s="246">
        <f t="shared" si="734"/>
        <v>0</v>
      </c>
      <c r="CC2920" s="246" t="str">
        <f t="shared" si="735"/>
        <v/>
      </c>
      <c r="CD2920" s="246">
        <f t="shared" si="736"/>
        <v>5</v>
      </c>
      <c r="CE2920" s="246">
        <f t="shared" si="737"/>
        <v>0</v>
      </c>
      <c r="CF2920" s="276">
        <f t="shared" si="741"/>
        <v>0</v>
      </c>
      <c r="CG2920" s="277">
        <f t="shared" si="741"/>
        <v>0</v>
      </c>
      <c r="CH2920" s="277">
        <f t="shared" si="741"/>
        <v>0</v>
      </c>
      <c r="CI2920" s="278">
        <f t="shared" si="727"/>
        <v>0</v>
      </c>
      <c r="CJ2920" s="280">
        <f t="shared" si="739"/>
        <v>0</v>
      </c>
      <c r="CK2920" s="232">
        <f t="shared" si="740"/>
        <v>0</v>
      </c>
      <c r="CL2920" s="1"/>
    </row>
    <row r="2921" spans="1:90" ht="18" customHeight="1">
      <c r="A2921" s="1"/>
      <c r="B2921" s="1"/>
      <c r="C2921" s="314"/>
      <c r="D2921" s="287" t="str">
        <f t="shared" si="726"/>
        <v/>
      </c>
      <c r="E2921" s="449" t="str">
        <f t="shared" si="728"/>
        <v/>
      </c>
      <c r="F2921" s="450"/>
      <c r="G2921" s="451"/>
      <c r="H2921" s="452"/>
      <c r="I2921" s="453"/>
      <c r="J2921" s="453"/>
      <c r="K2921" s="453"/>
      <c r="L2921" s="453"/>
      <c r="M2921" s="454"/>
      <c r="N2921" s="455"/>
      <c r="O2921" s="456"/>
      <c r="P2921" s="456"/>
      <c r="Q2921" s="456"/>
      <c r="R2921" s="456"/>
      <c r="S2921" s="456"/>
      <c r="T2921" s="456"/>
      <c r="U2921" s="456"/>
      <c r="V2921" s="456"/>
      <c r="W2921" s="456"/>
      <c r="X2921" s="456"/>
      <c r="Y2921" s="456"/>
      <c r="Z2921" s="456"/>
      <c r="AA2921" s="456"/>
      <c r="AB2921" s="456"/>
      <c r="AC2921" s="456"/>
      <c r="AD2921" s="456"/>
      <c r="AE2921" s="457"/>
      <c r="AF2921" s="455"/>
      <c r="AG2921" s="456"/>
      <c r="AH2921" s="456"/>
      <c r="AI2921" s="456"/>
      <c r="AJ2921" s="456"/>
      <c r="AK2921" s="456"/>
      <c r="AL2921" s="456"/>
      <c r="AM2921" s="456"/>
      <c r="AN2921" s="457"/>
      <c r="AO2921" s="455"/>
      <c r="AP2921" s="456"/>
      <c r="AQ2921" s="456"/>
      <c r="AR2921" s="456"/>
      <c r="AS2921" s="456"/>
      <c r="AT2921" s="456"/>
      <c r="AU2921" s="456"/>
      <c r="AV2921" s="456"/>
      <c r="AW2921" s="456"/>
      <c r="AX2921" s="456"/>
      <c r="AY2921" s="456"/>
      <c r="AZ2921" s="456"/>
      <c r="BA2921" s="456"/>
      <c r="BB2921" s="456"/>
      <c r="BC2921" s="456"/>
      <c r="BD2921" s="456"/>
      <c r="BE2921" s="456"/>
      <c r="BF2921" s="456"/>
      <c r="BG2921" s="457"/>
      <c r="BH2921" s="458"/>
      <c r="BI2921" s="459"/>
      <c r="BJ2921" s="459"/>
      <c r="BK2921" s="459"/>
      <c r="BL2921" s="459"/>
      <c r="BM2921" s="460"/>
      <c r="BN2921" s="314"/>
      <c r="BO2921" s="314"/>
      <c r="BP2921" s="1"/>
      <c r="BQ2921" s="120">
        <f>IF($F$3="","",IF(N2921=$F$3,COUNTIF(BQ$23:BQ2920,"&gt;0")+1,0))</f>
        <v>0</v>
      </c>
      <c r="BR2921" s="1"/>
      <c r="BS2921" s="20" t="str">
        <f>IF($N2921="","",IF(VLOOKUP(VLOOKUP($N2921,IMPOSTAZIONI!$E$6:$I$13,5,FALSE),IMPOSTAZIONI!$B$25:$N$32,3,FALSE)=0,"",VLOOKUP(VLOOKUP($N2921,IMPOSTAZIONI!$E$6:$I$13,5,FALSE),IMPOSTAZIONI!$B$25:$N$32,3,FALSE)))</f>
        <v/>
      </c>
      <c r="BT2921" s="20" t="str">
        <f>IF($N2921="","",IF(VLOOKUP(VLOOKUP($N2921,IMPOSTAZIONI!$E$6:$I$13,5,FALSE),IMPOSTAZIONI!$B$25:$N$32,6,FALSE)=0,"",VLOOKUP(VLOOKUP($N2921,IMPOSTAZIONI!$E$6:$I$13,5,FALSE),IMPOSTAZIONI!$B$25:$N$32,6,FALSE)))</f>
        <v/>
      </c>
      <c r="BU2921" s="20" t="str">
        <f>IF($N2921="","",IF(VLOOKUP(VLOOKUP($N2921,IMPOSTAZIONI!$E$6:$I$13,5,FALSE),IMPOSTAZIONI!$B$25:$N$32,9,FALSE)=0,"",VLOOKUP(VLOOKUP($N2921,IMPOSTAZIONI!$E$6:$I$13,5,FALSE),IMPOSTAZIONI!$B$25:$N$32,9,FALSE)))</f>
        <v/>
      </c>
      <c r="BV2921" s="20" t="str">
        <f>IF($N2921="","",IF(VLOOKUP(VLOOKUP($N2921,IMPOSTAZIONI!$E$6:$I$13,5,FALSE),IMPOSTAZIONI!$B$25:$N$32,12,FALSE)=0,"",VLOOKUP(VLOOKUP($N2921,IMPOSTAZIONI!$E$6:$I$13,5,FALSE),IMPOSTAZIONI!$B$25:$N$32,12,FALSE)))</f>
        <v/>
      </c>
      <c r="BW2921" s="221" t="str">
        <f t="shared" si="729"/>
        <v/>
      </c>
      <c r="BX2921" s="221" t="str">
        <f t="shared" si="730"/>
        <v/>
      </c>
      <c r="BY2921" s="221">
        <f t="shared" si="731"/>
        <v>0</v>
      </c>
      <c r="BZ2921" s="231">
        <f t="shared" si="732"/>
        <v>0</v>
      </c>
      <c r="CA2921" s="246">
        <f t="shared" si="733"/>
        <v>0</v>
      </c>
      <c r="CB2921" s="246">
        <f t="shared" si="734"/>
        <v>0</v>
      </c>
      <c r="CC2921" s="246" t="str">
        <f t="shared" si="735"/>
        <v/>
      </c>
      <c r="CD2921" s="246">
        <f t="shared" si="736"/>
        <v>5</v>
      </c>
      <c r="CE2921" s="246">
        <f t="shared" si="737"/>
        <v>0</v>
      </c>
      <c r="CF2921" s="276">
        <f t="shared" si="741"/>
        <v>0</v>
      </c>
      <c r="CG2921" s="277">
        <f t="shared" si="741"/>
        <v>0</v>
      </c>
      <c r="CH2921" s="277">
        <f t="shared" si="741"/>
        <v>0</v>
      </c>
      <c r="CI2921" s="278">
        <f t="shared" si="727"/>
        <v>0</v>
      </c>
      <c r="CJ2921" s="280">
        <f t="shared" si="739"/>
        <v>0</v>
      </c>
      <c r="CK2921" s="232">
        <f t="shared" si="740"/>
        <v>0</v>
      </c>
      <c r="CL2921" s="1"/>
    </row>
    <row r="2922" spans="1:90" ht="18" customHeight="1">
      <c r="A2922" s="1"/>
      <c r="B2922" s="1"/>
      <c r="C2922" s="314"/>
      <c r="D2922" s="287" t="str">
        <f t="shared" si="726"/>
        <v/>
      </c>
      <c r="E2922" s="449" t="str">
        <f t="shared" si="728"/>
        <v/>
      </c>
      <c r="F2922" s="450"/>
      <c r="G2922" s="451"/>
      <c r="H2922" s="452"/>
      <c r="I2922" s="453"/>
      <c r="J2922" s="453"/>
      <c r="K2922" s="453"/>
      <c r="L2922" s="453"/>
      <c r="M2922" s="454"/>
      <c r="N2922" s="455"/>
      <c r="O2922" s="456"/>
      <c r="P2922" s="456"/>
      <c r="Q2922" s="456"/>
      <c r="R2922" s="456"/>
      <c r="S2922" s="456"/>
      <c r="T2922" s="456"/>
      <c r="U2922" s="456"/>
      <c r="V2922" s="456"/>
      <c r="W2922" s="456"/>
      <c r="X2922" s="456"/>
      <c r="Y2922" s="456"/>
      <c r="Z2922" s="456"/>
      <c r="AA2922" s="456"/>
      <c r="AB2922" s="456"/>
      <c r="AC2922" s="456"/>
      <c r="AD2922" s="456"/>
      <c r="AE2922" s="457"/>
      <c r="AF2922" s="455"/>
      <c r="AG2922" s="456"/>
      <c r="AH2922" s="456"/>
      <c r="AI2922" s="456"/>
      <c r="AJ2922" s="456"/>
      <c r="AK2922" s="456"/>
      <c r="AL2922" s="456"/>
      <c r="AM2922" s="456"/>
      <c r="AN2922" s="457"/>
      <c r="AO2922" s="455"/>
      <c r="AP2922" s="456"/>
      <c r="AQ2922" s="456"/>
      <c r="AR2922" s="456"/>
      <c r="AS2922" s="456"/>
      <c r="AT2922" s="456"/>
      <c r="AU2922" s="456"/>
      <c r="AV2922" s="456"/>
      <c r="AW2922" s="456"/>
      <c r="AX2922" s="456"/>
      <c r="AY2922" s="456"/>
      <c r="AZ2922" s="456"/>
      <c r="BA2922" s="456"/>
      <c r="BB2922" s="456"/>
      <c r="BC2922" s="456"/>
      <c r="BD2922" s="456"/>
      <c r="BE2922" s="456"/>
      <c r="BF2922" s="456"/>
      <c r="BG2922" s="457"/>
      <c r="BH2922" s="458"/>
      <c r="BI2922" s="459"/>
      <c r="BJ2922" s="459"/>
      <c r="BK2922" s="459"/>
      <c r="BL2922" s="459"/>
      <c r="BM2922" s="460"/>
      <c r="BN2922" s="314"/>
      <c r="BO2922" s="314"/>
      <c r="BP2922" s="1"/>
      <c r="BQ2922" s="120">
        <f>IF($F$3="","",IF(N2922=$F$3,COUNTIF(BQ$23:BQ2921,"&gt;0")+1,0))</f>
        <v>0</v>
      </c>
      <c r="BR2922" s="1"/>
      <c r="BS2922" s="20" t="str">
        <f>IF($N2922="","",IF(VLOOKUP(VLOOKUP($N2922,IMPOSTAZIONI!$E$6:$I$13,5,FALSE),IMPOSTAZIONI!$B$25:$N$32,3,FALSE)=0,"",VLOOKUP(VLOOKUP($N2922,IMPOSTAZIONI!$E$6:$I$13,5,FALSE),IMPOSTAZIONI!$B$25:$N$32,3,FALSE)))</f>
        <v/>
      </c>
      <c r="BT2922" s="20" t="str">
        <f>IF($N2922="","",IF(VLOOKUP(VLOOKUP($N2922,IMPOSTAZIONI!$E$6:$I$13,5,FALSE),IMPOSTAZIONI!$B$25:$N$32,6,FALSE)=0,"",VLOOKUP(VLOOKUP($N2922,IMPOSTAZIONI!$E$6:$I$13,5,FALSE),IMPOSTAZIONI!$B$25:$N$32,6,FALSE)))</f>
        <v/>
      </c>
      <c r="BU2922" s="20" t="str">
        <f>IF($N2922="","",IF(VLOOKUP(VLOOKUP($N2922,IMPOSTAZIONI!$E$6:$I$13,5,FALSE),IMPOSTAZIONI!$B$25:$N$32,9,FALSE)=0,"",VLOOKUP(VLOOKUP($N2922,IMPOSTAZIONI!$E$6:$I$13,5,FALSE),IMPOSTAZIONI!$B$25:$N$32,9,FALSE)))</f>
        <v/>
      </c>
      <c r="BV2922" s="20" t="str">
        <f>IF($N2922="","",IF(VLOOKUP(VLOOKUP($N2922,IMPOSTAZIONI!$E$6:$I$13,5,FALSE),IMPOSTAZIONI!$B$25:$N$32,12,FALSE)=0,"",VLOOKUP(VLOOKUP($N2922,IMPOSTAZIONI!$E$6:$I$13,5,FALSE),IMPOSTAZIONI!$B$25:$N$32,12,FALSE)))</f>
        <v/>
      </c>
      <c r="BW2922" s="221" t="str">
        <f t="shared" si="729"/>
        <v/>
      </c>
      <c r="BX2922" s="221" t="str">
        <f t="shared" si="730"/>
        <v/>
      </c>
      <c r="BY2922" s="221">
        <f t="shared" si="731"/>
        <v>0</v>
      </c>
      <c r="BZ2922" s="231">
        <f t="shared" si="732"/>
        <v>0</v>
      </c>
      <c r="CA2922" s="246">
        <f t="shared" si="733"/>
        <v>0</v>
      </c>
      <c r="CB2922" s="246">
        <f t="shared" si="734"/>
        <v>0</v>
      </c>
      <c r="CC2922" s="246" t="str">
        <f t="shared" si="735"/>
        <v/>
      </c>
      <c r="CD2922" s="246">
        <f t="shared" si="736"/>
        <v>5</v>
      </c>
      <c r="CE2922" s="246">
        <f t="shared" si="737"/>
        <v>0</v>
      </c>
      <c r="CF2922" s="276">
        <f t="shared" si="741"/>
        <v>0</v>
      </c>
      <c r="CG2922" s="277">
        <f t="shared" si="741"/>
        <v>0</v>
      </c>
      <c r="CH2922" s="277">
        <f t="shared" si="741"/>
        <v>0</v>
      </c>
      <c r="CI2922" s="278">
        <f t="shared" si="727"/>
        <v>0</v>
      </c>
      <c r="CJ2922" s="280">
        <f t="shared" si="739"/>
        <v>0</v>
      </c>
      <c r="CK2922" s="232">
        <f t="shared" si="740"/>
        <v>0</v>
      </c>
      <c r="CL2922" s="1"/>
    </row>
    <row r="2923" spans="1:90" ht="18" customHeight="1">
      <c r="A2923" s="1"/>
      <c r="B2923" s="1"/>
      <c r="C2923" s="314"/>
      <c r="D2923" s="287" t="str">
        <f t="shared" si="726"/>
        <v/>
      </c>
      <c r="E2923" s="449" t="str">
        <f t="shared" si="728"/>
        <v/>
      </c>
      <c r="F2923" s="450"/>
      <c r="G2923" s="451"/>
      <c r="H2923" s="452"/>
      <c r="I2923" s="453"/>
      <c r="J2923" s="453"/>
      <c r="K2923" s="453"/>
      <c r="L2923" s="453"/>
      <c r="M2923" s="454"/>
      <c r="N2923" s="455"/>
      <c r="O2923" s="456"/>
      <c r="P2923" s="456"/>
      <c r="Q2923" s="456"/>
      <c r="R2923" s="456"/>
      <c r="S2923" s="456"/>
      <c r="T2923" s="456"/>
      <c r="U2923" s="456"/>
      <c r="V2923" s="456"/>
      <c r="W2923" s="456"/>
      <c r="X2923" s="456"/>
      <c r="Y2923" s="456"/>
      <c r="Z2923" s="456"/>
      <c r="AA2923" s="456"/>
      <c r="AB2923" s="456"/>
      <c r="AC2923" s="456"/>
      <c r="AD2923" s="456"/>
      <c r="AE2923" s="457"/>
      <c r="AF2923" s="455"/>
      <c r="AG2923" s="456"/>
      <c r="AH2923" s="456"/>
      <c r="AI2923" s="456"/>
      <c r="AJ2923" s="456"/>
      <c r="AK2923" s="456"/>
      <c r="AL2923" s="456"/>
      <c r="AM2923" s="456"/>
      <c r="AN2923" s="457"/>
      <c r="AO2923" s="455"/>
      <c r="AP2923" s="456"/>
      <c r="AQ2923" s="456"/>
      <c r="AR2923" s="456"/>
      <c r="AS2923" s="456"/>
      <c r="AT2923" s="456"/>
      <c r="AU2923" s="456"/>
      <c r="AV2923" s="456"/>
      <c r="AW2923" s="456"/>
      <c r="AX2923" s="456"/>
      <c r="AY2923" s="456"/>
      <c r="AZ2923" s="456"/>
      <c r="BA2923" s="456"/>
      <c r="BB2923" s="456"/>
      <c r="BC2923" s="456"/>
      <c r="BD2923" s="456"/>
      <c r="BE2923" s="456"/>
      <c r="BF2923" s="456"/>
      <c r="BG2923" s="457"/>
      <c r="BH2923" s="458"/>
      <c r="BI2923" s="459"/>
      <c r="BJ2923" s="459"/>
      <c r="BK2923" s="459"/>
      <c r="BL2923" s="459"/>
      <c r="BM2923" s="460"/>
      <c r="BN2923" s="314"/>
      <c r="BO2923" s="314"/>
      <c r="BP2923" s="1"/>
      <c r="BQ2923" s="120">
        <f>IF($F$3="","",IF(N2923=$F$3,COUNTIF(BQ$23:BQ2922,"&gt;0")+1,0))</f>
        <v>0</v>
      </c>
      <c r="BR2923" s="1"/>
      <c r="BS2923" s="20" t="str">
        <f>IF($N2923="","",IF(VLOOKUP(VLOOKUP($N2923,IMPOSTAZIONI!$E$6:$I$13,5,FALSE),IMPOSTAZIONI!$B$25:$N$32,3,FALSE)=0,"",VLOOKUP(VLOOKUP($N2923,IMPOSTAZIONI!$E$6:$I$13,5,FALSE),IMPOSTAZIONI!$B$25:$N$32,3,FALSE)))</f>
        <v/>
      </c>
      <c r="BT2923" s="20" t="str">
        <f>IF($N2923="","",IF(VLOOKUP(VLOOKUP($N2923,IMPOSTAZIONI!$E$6:$I$13,5,FALSE),IMPOSTAZIONI!$B$25:$N$32,6,FALSE)=0,"",VLOOKUP(VLOOKUP($N2923,IMPOSTAZIONI!$E$6:$I$13,5,FALSE),IMPOSTAZIONI!$B$25:$N$32,6,FALSE)))</f>
        <v/>
      </c>
      <c r="BU2923" s="20" t="str">
        <f>IF($N2923="","",IF(VLOOKUP(VLOOKUP($N2923,IMPOSTAZIONI!$E$6:$I$13,5,FALSE),IMPOSTAZIONI!$B$25:$N$32,9,FALSE)=0,"",VLOOKUP(VLOOKUP($N2923,IMPOSTAZIONI!$E$6:$I$13,5,FALSE),IMPOSTAZIONI!$B$25:$N$32,9,FALSE)))</f>
        <v/>
      </c>
      <c r="BV2923" s="20" t="str">
        <f>IF($N2923="","",IF(VLOOKUP(VLOOKUP($N2923,IMPOSTAZIONI!$E$6:$I$13,5,FALSE),IMPOSTAZIONI!$B$25:$N$32,12,FALSE)=0,"",VLOOKUP(VLOOKUP($N2923,IMPOSTAZIONI!$E$6:$I$13,5,FALSE),IMPOSTAZIONI!$B$25:$N$32,12,FALSE)))</f>
        <v/>
      </c>
      <c r="BW2923" s="221" t="str">
        <f t="shared" si="729"/>
        <v/>
      </c>
      <c r="BX2923" s="221" t="str">
        <f t="shared" si="730"/>
        <v/>
      </c>
      <c r="BY2923" s="221">
        <f t="shared" si="731"/>
        <v>0</v>
      </c>
      <c r="BZ2923" s="231">
        <f t="shared" si="732"/>
        <v>0</v>
      </c>
      <c r="CA2923" s="246">
        <f t="shared" si="733"/>
        <v>0</v>
      </c>
      <c r="CB2923" s="246">
        <f t="shared" si="734"/>
        <v>0</v>
      </c>
      <c r="CC2923" s="246" t="str">
        <f t="shared" si="735"/>
        <v/>
      </c>
      <c r="CD2923" s="246">
        <f t="shared" si="736"/>
        <v>5</v>
      </c>
      <c r="CE2923" s="246">
        <f t="shared" si="737"/>
        <v>0</v>
      </c>
      <c r="CF2923" s="276">
        <f t="shared" si="741"/>
        <v>0</v>
      </c>
      <c r="CG2923" s="277">
        <f t="shared" si="741"/>
        <v>0</v>
      </c>
      <c r="CH2923" s="277">
        <f t="shared" si="741"/>
        <v>0</v>
      </c>
      <c r="CI2923" s="278">
        <f t="shared" si="727"/>
        <v>0</v>
      </c>
      <c r="CJ2923" s="280">
        <f t="shared" si="739"/>
        <v>0</v>
      </c>
      <c r="CK2923" s="232">
        <f t="shared" si="740"/>
        <v>0</v>
      </c>
      <c r="CL2923" s="1"/>
    </row>
    <row r="2924" spans="1:90" ht="18" customHeight="1">
      <c r="A2924" s="1"/>
      <c r="B2924" s="1"/>
      <c r="C2924" s="314"/>
      <c r="D2924" s="287" t="str">
        <f t="shared" si="726"/>
        <v/>
      </c>
      <c r="E2924" s="449" t="str">
        <f t="shared" si="728"/>
        <v/>
      </c>
      <c r="F2924" s="450"/>
      <c r="G2924" s="451"/>
      <c r="H2924" s="452"/>
      <c r="I2924" s="453"/>
      <c r="J2924" s="453"/>
      <c r="K2924" s="453"/>
      <c r="L2924" s="453"/>
      <c r="M2924" s="454"/>
      <c r="N2924" s="455"/>
      <c r="O2924" s="456"/>
      <c r="P2924" s="456"/>
      <c r="Q2924" s="456"/>
      <c r="R2924" s="456"/>
      <c r="S2924" s="456"/>
      <c r="T2924" s="456"/>
      <c r="U2924" s="456"/>
      <c r="V2924" s="456"/>
      <c r="W2924" s="456"/>
      <c r="X2924" s="456"/>
      <c r="Y2924" s="456"/>
      <c r="Z2924" s="456"/>
      <c r="AA2924" s="456"/>
      <c r="AB2924" s="456"/>
      <c r="AC2924" s="456"/>
      <c r="AD2924" s="456"/>
      <c r="AE2924" s="457"/>
      <c r="AF2924" s="455"/>
      <c r="AG2924" s="456"/>
      <c r="AH2924" s="456"/>
      <c r="AI2924" s="456"/>
      <c r="AJ2924" s="456"/>
      <c r="AK2924" s="456"/>
      <c r="AL2924" s="456"/>
      <c r="AM2924" s="456"/>
      <c r="AN2924" s="457"/>
      <c r="AO2924" s="455"/>
      <c r="AP2924" s="456"/>
      <c r="AQ2924" s="456"/>
      <c r="AR2924" s="456"/>
      <c r="AS2924" s="456"/>
      <c r="AT2924" s="456"/>
      <c r="AU2924" s="456"/>
      <c r="AV2924" s="456"/>
      <c r="AW2924" s="456"/>
      <c r="AX2924" s="456"/>
      <c r="AY2924" s="456"/>
      <c r="AZ2924" s="456"/>
      <c r="BA2924" s="456"/>
      <c r="BB2924" s="456"/>
      <c r="BC2924" s="456"/>
      <c r="BD2924" s="456"/>
      <c r="BE2924" s="456"/>
      <c r="BF2924" s="456"/>
      <c r="BG2924" s="457"/>
      <c r="BH2924" s="458"/>
      <c r="BI2924" s="459"/>
      <c r="BJ2924" s="459"/>
      <c r="BK2924" s="459"/>
      <c r="BL2924" s="459"/>
      <c r="BM2924" s="460"/>
      <c r="BN2924" s="314"/>
      <c r="BO2924" s="314"/>
      <c r="BP2924" s="1"/>
      <c r="BQ2924" s="120">
        <f>IF($F$3="","",IF(N2924=$F$3,COUNTIF(BQ$23:BQ2923,"&gt;0")+1,0))</f>
        <v>0</v>
      </c>
      <c r="BR2924" s="1"/>
      <c r="BS2924" s="20" t="str">
        <f>IF($N2924="","",IF(VLOOKUP(VLOOKUP($N2924,IMPOSTAZIONI!$E$6:$I$13,5,FALSE),IMPOSTAZIONI!$B$25:$N$32,3,FALSE)=0,"",VLOOKUP(VLOOKUP($N2924,IMPOSTAZIONI!$E$6:$I$13,5,FALSE),IMPOSTAZIONI!$B$25:$N$32,3,FALSE)))</f>
        <v/>
      </c>
      <c r="BT2924" s="20" t="str">
        <f>IF($N2924="","",IF(VLOOKUP(VLOOKUP($N2924,IMPOSTAZIONI!$E$6:$I$13,5,FALSE),IMPOSTAZIONI!$B$25:$N$32,6,FALSE)=0,"",VLOOKUP(VLOOKUP($N2924,IMPOSTAZIONI!$E$6:$I$13,5,FALSE),IMPOSTAZIONI!$B$25:$N$32,6,FALSE)))</f>
        <v/>
      </c>
      <c r="BU2924" s="20" t="str">
        <f>IF($N2924="","",IF(VLOOKUP(VLOOKUP($N2924,IMPOSTAZIONI!$E$6:$I$13,5,FALSE),IMPOSTAZIONI!$B$25:$N$32,9,FALSE)=0,"",VLOOKUP(VLOOKUP($N2924,IMPOSTAZIONI!$E$6:$I$13,5,FALSE),IMPOSTAZIONI!$B$25:$N$32,9,FALSE)))</f>
        <v/>
      </c>
      <c r="BV2924" s="20" t="str">
        <f>IF($N2924="","",IF(VLOOKUP(VLOOKUP($N2924,IMPOSTAZIONI!$E$6:$I$13,5,FALSE),IMPOSTAZIONI!$B$25:$N$32,12,FALSE)=0,"",VLOOKUP(VLOOKUP($N2924,IMPOSTAZIONI!$E$6:$I$13,5,FALSE),IMPOSTAZIONI!$B$25:$N$32,12,FALSE)))</f>
        <v/>
      </c>
      <c r="BW2924" s="221" t="str">
        <f t="shared" si="729"/>
        <v/>
      </c>
      <c r="BX2924" s="221" t="str">
        <f t="shared" si="730"/>
        <v/>
      </c>
      <c r="BY2924" s="221">
        <f t="shared" si="731"/>
        <v>0</v>
      </c>
      <c r="BZ2924" s="231">
        <f t="shared" si="732"/>
        <v>0</v>
      </c>
      <c r="CA2924" s="246">
        <f t="shared" si="733"/>
        <v>0</v>
      </c>
      <c r="CB2924" s="246">
        <f t="shared" si="734"/>
        <v>0</v>
      </c>
      <c r="CC2924" s="246" t="str">
        <f t="shared" si="735"/>
        <v/>
      </c>
      <c r="CD2924" s="246">
        <f t="shared" si="736"/>
        <v>5</v>
      </c>
      <c r="CE2924" s="246">
        <f t="shared" si="737"/>
        <v>0</v>
      </c>
      <c r="CF2924" s="276">
        <f t="shared" si="741"/>
        <v>0</v>
      </c>
      <c r="CG2924" s="277">
        <f t="shared" si="741"/>
        <v>0</v>
      </c>
      <c r="CH2924" s="277">
        <f t="shared" si="741"/>
        <v>0</v>
      </c>
      <c r="CI2924" s="278">
        <f t="shared" si="727"/>
        <v>0</v>
      </c>
      <c r="CJ2924" s="280">
        <f t="shared" si="739"/>
        <v>0</v>
      </c>
      <c r="CK2924" s="232">
        <f t="shared" si="740"/>
        <v>0</v>
      </c>
      <c r="CL2924" s="1"/>
    </row>
    <row r="2925" spans="1:90" ht="18" customHeight="1">
      <c r="A2925" s="1"/>
      <c r="B2925" s="1"/>
      <c r="C2925" s="314"/>
      <c r="D2925" s="287" t="str">
        <f t="shared" si="726"/>
        <v/>
      </c>
      <c r="E2925" s="449" t="str">
        <f t="shared" si="728"/>
        <v/>
      </c>
      <c r="F2925" s="450"/>
      <c r="G2925" s="451"/>
      <c r="H2925" s="452"/>
      <c r="I2925" s="453"/>
      <c r="J2925" s="453"/>
      <c r="K2925" s="453"/>
      <c r="L2925" s="453"/>
      <c r="M2925" s="454"/>
      <c r="N2925" s="455"/>
      <c r="O2925" s="456"/>
      <c r="P2925" s="456"/>
      <c r="Q2925" s="456"/>
      <c r="R2925" s="456"/>
      <c r="S2925" s="456"/>
      <c r="T2925" s="456"/>
      <c r="U2925" s="456"/>
      <c r="V2925" s="456"/>
      <c r="W2925" s="456"/>
      <c r="X2925" s="456"/>
      <c r="Y2925" s="456"/>
      <c r="Z2925" s="456"/>
      <c r="AA2925" s="456"/>
      <c r="AB2925" s="456"/>
      <c r="AC2925" s="456"/>
      <c r="AD2925" s="456"/>
      <c r="AE2925" s="457"/>
      <c r="AF2925" s="455"/>
      <c r="AG2925" s="456"/>
      <c r="AH2925" s="456"/>
      <c r="AI2925" s="456"/>
      <c r="AJ2925" s="456"/>
      <c r="AK2925" s="456"/>
      <c r="AL2925" s="456"/>
      <c r="AM2925" s="456"/>
      <c r="AN2925" s="457"/>
      <c r="AO2925" s="455"/>
      <c r="AP2925" s="456"/>
      <c r="AQ2925" s="456"/>
      <c r="AR2925" s="456"/>
      <c r="AS2925" s="456"/>
      <c r="AT2925" s="456"/>
      <c r="AU2925" s="456"/>
      <c r="AV2925" s="456"/>
      <c r="AW2925" s="456"/>
      <c r="AX2925" s="456"/>
      <c r="AY2925" s="456"/>
      <c r="AZ2925" s="456"/>
      <c r="BA2925" s="456"/>
      <c r="BB2925" s="456"/>
      <c r="BC2925" s="456"/>
      <c r="BD2925" s="456"/>
      <c r="BE2925" s="456"/>
      <c r="BF2925" s="456"/>
      <c r="BG2925" s="457"/>
      <c r="BH2925" s="458"/>
      <c r="BI2925" s="459"/>
      <c r="BJ2925" s="459"/>
      <c r="BK2925" s="459"/>
      <c r="BL2925" s="459"/>
      <c r="BM2925" s="460"/>
      <c r="BN2925" s="314"/>
      <c r="BO2925" s="314"/>
      <c r="BP2925" s="1"/>
      <c r="BQ2925" s="120">
        <f>IF($F$3="","",IF(N2925=$F$3,COUNTIF(BQ$23:BQ2924,"&gt;0")+1,0))</f>
        <v>0</v>
      </c>
      <c r="BR2925" s="1"/>
      <c r="BS2925" s="20" t="str">
        <f>IF($N2925="","",IF(VLOOKUP(VLOOKUP($N2925,IMPOSTAZIONI!$E$6:$I$13,5,FALSE),IMPOSTAZIONI!$B$25:$N$32,3,FALSE)=0,"",VLOOKUP(VLOOKUP($N2925,IMPOSTAZIONI!$E$6:$I$13,5,FALSE),IMPOSTAZIONI!$B$25:$N$32,3,FALSE)))</f>
        <v/>
      </c>
      <c r="BT2925" s="20" t="str">
        <f>IF($N2925="","",IF(VLOOKUP(VLOOKUP($N2925,IMPOSTAZIONI!$E$6:$I$13,5,FALSE),IMPOSTAZIONI!$B$25:$N$32,6,FALSE)=0,"",VLOOKUP(VLOOKUP($N2925,IMPOSTAZIONI!$E$6:$I$13,5,FALSE),IMPOSTAZIONI!$B$25:$N$32,6,FALSE)))</f>
        <v/>
      </c>
      <c r="BU2925" s="20" t="str">
        <f>IF($N2925="","",IF(VLOOKUP(VLOOKUP($N2925,IMPOSTAZIONI!$E$6:$I$13,5,FALSE),IMPOSTAZIONI!$B$25:$N$32,9,FALSE)=0,"",VLOOKUP(VLOOKUP($N2925,IMPOSTAZIONI!$E$6:$I$13,5,FALSE),IMPOSTAZIONI!$B$25:$N$32,9,FALSE)))</f>
        <v/>
      </c>
      <c r="BV2925" s="20" t="str">
        <f>IF($N2925="","",IF(VLOOKUP(VLOOKUP($N2925,IMPOSTAZIONI!$E$6:$I$13,5,FALSE),IMPOSTAZIONI!$B$25:$N$32,12,FALSE)=0,"",VLOOKUP(VLOOKUP($N2925,IMPOSTAZIONI!$E$6:$I$13,5,FALSE),IMPOSTAZIONI!$B$25:$N$32,12,FALSE)))</f>
        <v/>
      </c>
      <c r="BW2925" s="221" t="str">
        <f t="shared" si="729"/>
        <v/>
      </c>
      <c r="BX2925" s="221" t="str">
        <f t="shared" si="730"/>
        <v/>
      </c>
      <c r="BY2925" s="221">
        <f t="shared" si="731"/>
        <v>0</v>
      </c>
      <c r="BZ2925" s="231">
        <f t="shared" si="732"/>
        <v>0</v>
      </c>
      <c r="CA2925" s="246">
        <f t="shared" si="733"/>
        <v>0</v>
      </c>
      <c r="CB2925" s="246">
        <f t="shared" si="734"/>
        <v>0</v>
      </c>
      <c r="CC2925" s="246" t="str">
        <f t="shared" si="735"/>
        <v/>
      </c>
      <c r="CD2925" s="246">
        <f t="shared" si="736"/>
        <v>5</v>
      </c>
      <c r="CE2925" s="246">
        <f t="shared" si="737"/>
        <v>0</v>
      </c>
      <c r="CF2925" s="276">
        <f t="shared" si="741"/>
        <v>0</v>
      </c>
      <c r="CG2925" s="277">
        <f t="shared" si="741"/>
        <v>0</v>
      </c>
      <c r="CH2925" s="277">
        <f t="shared" si="741"/>
        <v>0</v>
      </c>
      <c r="CI2925" s="278">
        <f t="shared" si="727"/>
        <v>0</v>
      </c>
      <c r="CJ2925" s="280">
        <f t="shared" si="739"/>
        <v>0</v>
      </c>
      <c r="CK2925" s="232">
        <f t="shared" si="740"/>
        <v>0</v>
      </c>
      <c r="CL2925" s="1"/>
    </row>
    <row r="2926" spans="1:90" ht="18" customHeight="1">
      <c r="A2926" s="1"/>
      <c r="B2926" s="1"/>
      <c r="C2926" s="314"/>
      <c r="D2926" s="287" t="str">
        <f t="shared" si="726"/>
        <v/>
      </c>
      <c r="E2926" s="449" t="str">
        <f t="shared" si="728"/>
        <v/>
      </c>
      <c r="F2926" s="450"/>
      <c r="G2926" s="451"/>
      <c r="H2926" s="452"/>
      <c r="I2926" s="453"/>
      <c r="J2926" s="453"/>
      <c r="K2926" s="453"/>
      <c r="L2926" s="453"/>
      <c r="M2926" s="454"/>
      <c r="N2926" s="455"/>
      <c r="O2926" s="456"/>
      <c r="P2926" s="456"/>
      <c r="Q2926" s="456"/>
      <c r="R2926" s="456"/>
      <c r="S2926" s="456"/>
      <c r="T2926" s="456"/>
      <c r="U2926" s="456"/>
      <c r="V2926" s="456"/>
      <c r="W2926" s="456"/>
      <c r="X2926" s="456"/>
      <c r="Y2926" s="456"/>
      <c r="Z2926" s="456"/>
      <c r="AA2926" s="456"/>
      <c r="AB2926" s="456"/>
      <c r="AC2926" s="456"/>
      <c r="AD2926" s="456"/>
      <c r="AE2926" s="457"/>
      <c r="AF2926" s="455"/>
      <c r="AG2926" s="456"/>
      <c r="AH2926" s="456"/>
      <c r="AI2926" s="456"/>
      <c r="AJ2926" s="456"/>
      <c r="AK2926" s="456"/>
      <c r="AL2926" s="456"/>
      <c r="AM2926" s="456"/>
      <c r="AN2926" s="457"/>
      <c r="AO2926" s="455"/>
      <c r="AP2926" s="456"/>
      <c r="AQ2926" s="456"/>
      <c r="AR2926" s="456"/>
      <c r="AS2926" s="456"/>
      <c r="AT2926" s="456"/>
      <c r="AU2926" s="456"/>
      <c r="AV2926" s="456"/>
      <c r="AW2926" s="456"/>
      <c r="AX2926" s="456"/>
      <c r="AY2926" s="456"/>
      <c r="AZ2926" s="456"/>
      <c r="BA2926" s="456"/>
      <c r="BB2926" s="456"/>
      <c r="BC2926" s="456"/>
      <c r="BD2926" s="456"/>
      <c r="BE2926" s="456"/>
      <c r="BF2926" s="456"/>
      <c r="BG2926" s="457"/>
      <c r="BH2926" s="458"/>
      <c r="BI2926" s="459"/>
      <c r="BJ2926" s="459"/>
      <c r="BK2926" s="459"/>
      <c r="BL2926" s="459"/>
      <c r="BM2926" s="460"/>
      <c r="BN2926" s="314"/>
      <c r="BO2926" s="314"/>
      <c r="BP2926" s="1"/>
      <c r="BQ2926" s="120">
        <f>IF($F$3="","",IF(N2926=$F$3,COUNTIF(BQ$23:BQ2925,"&gt;0")+1,0))</f>
        <v>0</v>
      </c>
      <c r="BR2926" s="1"/>
      <c r="BS2926" s="20" t="str">
        <f>IF($N2926="","",IF(VLOOKUP(VLOOKUP($N2926,IMPOSTAZIONI!$E$6:$I$13,5,FALSE),IMPOSTAZIONI!$B$25:$N$32,3,FALSE)=0,"",VLOOKUP(VLOOKUP($N2926,IMPOSTAZIONI!$E$6:$I$13,5,FALSE),IMPOSTAZIONI!$B$25:$N$32,3,FALSE)))</f>
        <v/>
      </c>
      <c r="BT2926" s="20" t="str">
        <f>IF($N2926="","",IF(VLOOKUP(VLOOKUP($N2926,IMPOSTAZIONI!$E$6:$I$13,5,FALSE),IMPOSTAZIONI!$B$25:$N$32,6,FALSE)=0,"",VLOOKUP(VLOOKUP($N2926,IMPOSTAZIONI!$E$6:$I$13,5,FALSE),IMPOSTAZIONI!$B$25:$N$32,6,FALSE)))</f>
        <v/>
      </c>
      <c r="BU2926" s="20" t="str">
        <f>IF($N2926="","",IF(VLOOKUP(VLOOKUP($N2926,IMPOSTAZIONI!$E$6:$I$13,5,FALSE),IMPOSTAZIONI!$B$25:$N$32,9,FALSE)=0,"",VLOOKUP(VLOOKUP($N2926,IMPOSTAZIONI!$E$6:$I$13,5,FALSE),IMPOSTAZIONI!$B$25:$N$32,9,FALSE)))</f>
        <v/>
      </c>
      <c r="BV2926" s="20" t="str">
        <f>IF($N2926="","",IF(VLOOKUP(VLOOKUP($N2926,IMPOSTAZIONI!$E$6:$I$13,5,FALSE),IMPOSTAZIONI!$B$25:$N$32,12,FALSE)=0,"",VLOOKUP(VLOOKUP($N2926,IMPOSTAZIONI!$E$6:$I$13,5,FALSE),IMPOSTAZIONI!$B$25:$N$32,12,FALSE)))</f>
        <v/>
      </c>
      <c r="BW2926" s="221" t="str">
        <f t="shared" si="729"/>
        <v/>
      </c>
      <c r="BX2926" s="221" t="str">
        <f t="shared" si="730"/>
        <v/>
      </c>
      <c r="BY2926" s="221">
        <f t="shared" si="731"/>
        <v>0</v>
      </c>
      <c r="BZ2926" s="231">
        <f t="shared" si="732"/>
        <v>0</v>
      </c>
      <c r="CA2926" s="246">
        <f t="shared" si="733"/>
        <v>0</v>
      </c>
      <c r="CB2926" s="246">
        <f t="shared" si="734"/>
        <v>0</v>
      </c>
      <c r="CC2926" s="246" t="str">
        <f t="shared" si="735"/>
        <v/>
      </c>
      <c r="CD2926" s="246">
        <f t="shared" si="736"/>
        <v>5</v>
      </c>
      <c r="CE2926" s="246">
        <f t="shared" si="737"/>
        <v>0</v>
      </c>
      <c r="CF2926" s="276">
        <f t="shared" si="741"/>
        <v>0</v>
      </c>
      <c r="CG2926" s="277">
        <f t="shared" si="741"/>
        <v>0</v>
      </c>
      <c r="CH2926" s="277">
        <f t="shared" si="741"/>
        <v>0</v>
      </c>
      <c r="CI2926" s="278">
        <f t="shared" si="727"/>
        <v>0</v>
      </c>
      <c r="CJ2926" s="280">
        <f t="shared" si="739"/>
        <v>0</v>
      </c>
      <c r="CK2926" s="232">
        <f t="shared" si="740"/>
        <v>0</v>
      </c>
      <c r="CL2926" s="1"/>
    </row>
    <row r="2927" spans="1:90" ht="18" customHeight="1">
      <c r="A2927" s="1"/>
      <c r="B2927" s="1"/>
      <c r="C2927" s="314"/>
      <c r="D2927" s="287" t="str">
        <f t="shared" si="726"/>
        <v/>
      </c>
      <c r="E2927" s="449" t="str">
        <f t="shared" si="728"/>
        <v/>
      </c>
      <c r="F2927" s="450"/>
      <c r="G2927" s="451"/>
      <c r="H2927" s="452"/>
      <c r="I2927" s="453"/>
      <c r="J2927" s="453"/>
      <c r="K2927" s="453"/>
      <c r="L2927" s="453"/>
      <c r="M2927" s="454"/>
      <c r="N2927" s="455"/>
      <c r="O2927" s="456"/>
      <c r="P2927" s="456"/>
      <c r="Q2927" s="456"/>
      <c r="R2927" s="456"/>
      <c r="S2927" s="456"/>
      <c r="T2927" s="456"/>
      <c r="U2927" s="456"/>
      <c r="V2927" s="456"/>
      <c r="W2927" s="456"/>
      <c r="X2927" s="456"/>
      <c r="Y2927" s="456"/>
      <c r="Z2927" s="456"/>
      <c r="AA2927" s="456"/>
      <c r="AB2927" s="456"/>
      <c r="AC2927" s="456"/>
      <c r="AD2927" s="456"/>
      <c r="AE2927" s="457"/>
      <c r="AF2927" s="455"/>
      <c r="AG2927" s="456"/>
      <c r="AH2927" s="456"/>
      <c r="AI2927" s="456"/>
      <c r="AJ2927" s="456"/>
      <c r="AK2927" s="456"/>
      <c r="AL2927" s="456"/>
      <c r="AM2927" s="456"/>
      <c r="AN2927" s="457"/>
      <c r="AO2927" s="455"/>
      <c r="AP2927" s="456"/>
      <c r="AQ2927" s="456"/>
      <c r="AR2927" s="456"/>
      <c r="AS2927" s="456"/>
      <c r="AT2927" s="456"/>
      <c r="AU2927" s="456"/>
      <c r="AV2927" s="456"/>
      <c r="AW2927" s="456"/>
      <c r="AX2927" s="456"/>
      <c r="AY2927" s="456"/>
      <c r="AZ2927" s="456"/>
      <c r="BA2927" s="456"/>
      <c r="BB2927" s="456"/>
      <c r="BC2927" s="456"/>
      <c r="BD2927" s="456"/>
      <c r="BE2927" s="456"/>
      <c r="BF2927" s="456"/>
      <c r="BG2927" s="457"/>
      <c r="BH2927" s="458"/>
      <c r="BI2927" s="459"/>
      <c r="BJ2927" s="459"/>
      <c r="BK2927" s="459"/>
      <c r="BL2927" s="459"/>
      <c r="BM2927" s="460"/>
      <c r="BN2927" s="314"/>
      <c r="BO2927" s="314"/>
      <c r="BP2927" s="1"/>
      <c r="BQ2927" s="120">
        <f>IF($F$3="","",IF(N2927=$F$3,COUNTIF(BQ$23:BQ2926,"&gt;0")+1,0))</f>
        <v>0</v>
      </c>
      <c r="BR2927" s="1"/>
      <c r="BS2927" s="20" t="str">
        <f>IF($N2927="","",IF(VLOOKUP(VLOOKUP($N2927,IMPOSTAZIONI!$E$6:$I$13,5,FALSE),IMPOSTAZIONI!$B$25:$N$32,3,FALSE)=0,"",VLOOKUP(VLOOKUP($N2927,IMPOSTAZIONI!$E$6:$I$13,5,FALSE),IMPOSTAZIONI!$B$25:$N$32,3,FALSE)))</f>
        <v/>
      </c>
      <c r="BT2927" s="20" t="str">
        <f>IF($N2927="","",IF(VLOOKUP(VLOOKUP($N2927,IMPOSTAZIONI!$E$6:$I$13,5,FALSE),IMPOSTAZIONI!$B$25:$N$32,6,FALSE)=0,"",VLOOKUP(VLOOKUP($N2927,IMPOSTAZIONI!$E$6:$I$13,5,FALSE),IMPOSTAZIONI!$B$25:$N$32,6,FALSE)))</f>
        <v/>
      </c>
      <c r="BU2927" s="20" t="str">
        <f>IF($N2927="","",IF(VLOOKUP(VLOOKUP($N2927,IMPOSTAZIONI!$E$6:$I$13,5,FALSE),IMPOSTAZIONI!$B$25:$N$32,9,FALSE)=0,"",VLOOKUP(VLOOKUP($N2927,IMPOSTAZIONI!$E$6:$I$13,5,FALSE),IMPOSTAZIONI!$B$25:$N$32,9,FALSE)))</f>
        <v/>
      </c>
      <c r="BV2927" s="20" t="str">
        <f>IF($N2927="","",IF(VLOOKUP(VLOOKUP($N2927,IMPOSTAZIONI!$E$6:$I$13,5,FALSE),IMPOSTAZIONI!$B$25:$N$32,12,FALSE)=0,"",VLOOKUP(VLOOKUP($N2927,IMPOSTAZIONI!$E$6:$I$13,5,FALSE),IMPOSTAZIONI!$B$25:$N$32,12,FALSE)))</f>
        <v/>
      </c>
      <c r="BW2927" s="221" t="str">
        <f t="shared" si="729"/>
        <v/>
      </c>
      <c r="BX2927" s="221" t="str">
        <f t="shared" si="730"/>
        <v/>
      </c>
      <c r="BY2927" s="221">
        <f t="shared" si="731"/>
        <v>0</v>
      </c>
      <c r="BZ2927" s="231">
        <f t="shared" si="732"/>
        <v>0</v>
      </c>
      <c r="CA2927" s="246">
        <f t="shared" si="733"/>
        <v>0</v>
      </c>
      <c r="CB2927" s="246">
        <f t="shared" si="734"/>
        <v>0</v>
      </c>
      <c r="CC2927" s="246" t="str">
        <f t="shared" si="735"/>
        <v/>
      </c>
      <c r="CD2927" s="246">
        <f t="shared" si="736"/>
        <v>5</v>
      </c>
      <c r="CE2927" s="246">
        <f t="shared" si="737"/>
        <v>0</v>
      </c>
      <c r="CF2927" s="276">
        <f t="shared" si="741"/>
        <v>0</v>
      </c>
      <c r="CG2927" s="277">
        <f t="shared" si="741"/>
        <v>0</v>
      </c>
      <c r="CH2927" s="277">
        <f t="shared" si="741"/>
        <v>0</v>
      </c>
      <c r="CI2927" s="278">
        <f t="shared" si="727"/>
        <v>0</v>
      </c>
      <c r="CJ2927" s="280">
        <f t="shared" si="739"/>
        <v>0</v>
      </c>
      <c r="CK2927" s="232">
        <f t="shared" si="740"/>
        <v>0</v>
      </c>
      <c r="CL2927" s="1"/>
    </row>
    <row r="2928" spans="1:90" ht="18" customHeight="1">
      <c r="A2928" s="1"/>
      <c r="B2928" s="1"/>
      <c r="C2928" s="314"/>
      <c r="D2928" s="287" t="str">
        <f t="shared" si="726"/>
        <v/>
      </c>
      <c r="E2928" s="449" t="str">
        <f t="shared" si="728"/>
        <v/>
      </c>
      <c r="F2928" s="450"/>
      <c r="G2928" s="451"/>
      <c r="H2928" s="452"/>
      <c r="I2928" s="453"/>
      <c r="J2928" s="453"/>
      <c r="K2928" s="453"/>
      <c r="L2928" s="453"/>
      <c r="M2928" s="454"/>
      <c r="N2928" s="455"/>
      <c r="O2928" s="456"/>
      <c r="P2928" s="456"/>
      <c r="Q2928" s="456"/>
      <c r="R2928" s="456"/>
      <c r="S2928" s="456"/>
      <c r="T2928" s="456"/>
      <c r="U2928" s="456"/>
      <c r="V2928" s="456"/>
      <c r="W2928" s="456"/>
      <c r="X2928" s="456"/>
      <c r="Y2928" s="456"/>
      <c r="Z2928" s="456"/>
      <c r="AA2928" s="456"/>
      <c r="AB2928" s="456"/>
      <c r="AC2928" s="456"/>
      <c r="AD2928" s="456"/>
      <c r="AE2928" s="457"/>
      <c r="AF2928" s="455"/>
      <c r="AG2928" s="456"/>
      <c r="AH2928" s="456"/>
      <c r="AI2928" s="456"/>
      <c r="AJ2928" s="456"/>
      <c r="AK2928" s="456"/>
      <c r="AL2928" s="456"/>
      <c r="AM2928" s="456"/>
      <c r="AN2928" s="457"/>
      <c r="AO2928" s="455"/>
      <c r="AP2928" s="456"/>
      <c r="AQ2928" s="456"/>
      <c r="AR2928" s="456"/>
      <c r="AS2928" s="456"/>
      <c r="AT2928" s="456"/>
      <c r="AU2928" s="456"/>
      <c r="AV2928" s="456"/>
      <c r="AW2928" s="456"/>
      <c r="AX2928" s="456"/>
      <c r="AY2928" s="456"/>
      <c r="AZ2928" s="456"/>
      <c r="BA2928" s="456"/>
      <c r="BB2928" s="456"/>
      <c r="BC2928" s="456"/>
      <c r="BD2928" s="456"/>
      <c r="BE2928" s="456"/>
      <c r="BF2928" s="456"/>
      <c r="BG2928" s="457"/>
      <c r="BH2928" s="458"/>
      <c r="BI2928" s="459"/>
      <c r="BJ2928" s="459"/>
      <c r="BK2928" s="459"/>
      <c r="BL2928" s="459"/>
      <c r="BM2928" s="460"/>
      <c r="BN2928" s="314"/>
      <c r="BO2928" s="314"/>
      <c r="BP2928" s="1"/>
      <c r="BQ2928" s="120">
        <f>IF($F$3="","",IF(N2928=$F$3,COUNTIF(BQ$23:BQ2927,"&gt;0")+1,0))</f>
        <v>0</v>
      </c>
      <c r="BR2928" s="1"/>
      <c r="BS2928" s="20" t="str">
        <f>IF($N2928="","",IF(VLOOKUP(VLOOKUP($N2928,IMPOSTAZIONI!$E$6:$I$13,5,FALSE),IMPOSTAZIONI!$B$25:$N$32,3,FALSE)=0,"",VLOOKUP(VLOOKUP($N2928,IMPOSTAZIONI!$E$6:$I$13,5,FALSE),IMPOSTAZIONI!$B$25:$N$32,3,FALSE)))</f>
        <v/>
      </c>
      <c r="BT2928" s="20" t="str">
        <f>IF($N2928="","",IF(VLOOKUP(VLOOKUP($N2928,IMPOSTAZIONI!$E$6:$I$13,5,FALSE),IMPOSTAZIONI!$B$25:$N$32,6,FALSE)=0,"",VLOOKUP(VLOOKUP($N2928,IMPOSTAZIONI!$E$6:$I$13,5,FALSE),IMPOSTAZIONI!$B$25:$N$32,6,FALSE)))</f>
        <v/>
      </c>
      <c r="BU2928" s="20" t="str">
        <f>IF($N2928="","",IF(VLOOKUP(VLOOKUP($N2928,IMPOSTAZIONI!$E$6:$I$13,5,FALSE),IMPOSTAZIONI!$B$25:$N$32,9,FALSE)=0,"",VLOOKUP(VLOOKUP($N2928,IMPOSTAZIONI!$E$6:$I$13,5,FALSE),IMPOSTAZIONI!$B$25:$N$32,9,FALSE)))</f>
        <v/>
      </c>
      <c r="BV2928" s="20" t="str">
        <f>IF($N2928="","",IF(VLOOKUP(VLOOKUP($N2928,IMPOSTAZIONI!$E$6:$I$13,5,FALSE),IMPOSTAZIONI!$B$25:$N$32,12,FALSE)=0,"",VLOOKUP(VLOOKUP($N2928,IMPOSTAZIONI!$E$6:$I$13,5,FALSE),IMPOSTAZIONI!$B$25:$N$32,12,FALSE)))</f>
        <v/>
      </c>
      <c r="BW2928" s="221" t="str">
        <f t="shared" si="729"/>
        <v/>
      </c>
      <c r="BX2928" s="221" t="str">
        <f t="shared" si="730"/>
        <v/>
      </c>
      <c r="BY2928" s="221">
        <f t="shared" si="731"/>
        <v>0</v>
      </c>
      <c r="BZ2928" s="231">
        <f t="shared" si="732"/>
        <v>0</v>
      </c>
      <c r="CA2928" s="246">
        <f t="shared" si="733"/>
        <v>0</v>
      </c>
      <c r="CB2928" s="246">
        <f t="shared" si="734"/>
        <v>0</v>
      </c>
      <c r="CC2928" s="246" t="str">
        <f t="shared" si="735"/>
        <v/>
      </c>
      <c r="CD2928" s="246">
        <f t="shared" si="736"/>
        <v>5</v>
      </c>
      <c r="CE2928" s="246">
        <f t="shared" si="737"/>
        <v>0</v>
      </c>
      <c r="CF2928" s="276">
        <f t="shared" si="741"/>
        <v>0</v>
      </c>
      <c r="CG2928" s="277">
        <f t="shared" si="741"/>
        <v>0</v>
      </c>
      <c r="CH2928" s="277">
        <f t="shared" si="741"/>
        <v>0</v>
      </c>
      <c r="CI2928" s="278">
        <f t="shared" si="727"/>
        <v>0</v>
      </c>
      <c r="CJ2928" s="280">
        <f t="shared" si="739"/>
        <v>0</v>
      </c>
      <c r="CK2928" s="232">
        <f t="shared" si="740"/>
        <v>0</v>
      </c>
      <c r="CL2928" s="1"/>
    </row>
    <row r="2929" spans="1:90" ht="18" customHeight="1">
      <c r="A2929" s="1"/>
      <c r="B2929" s="1"/>
      <c r="C2929" s="314"/>
      <c r="D2929" s="287" t="str">
        <f t="shared" ref="D2929:D2992" si="742">IF(BY2929=1,"Errore",IF(BY2929=2,"+ EVN nel gg.",""))</f>
        <v/>
      </c>
      <c r="E2929" s="449" t="str">
        <f t="shared" si="728"/>
        <v/>
      </c>
      <c r="F2929" s="450"/>
      <c r="G2929" s="451"/>
      <c r="H2929" s="452"/>
      <c r="I2929" s="453"/>
      <c r="J2929" s="453"/>
      <c r="K2929" s="453"/>
      <c r="L2929" s="453"/>
      <c r="M2929" s="454"/>
      <c r="N2929" s="455"/>
      <c r="O2929" s="456"/>
      <c r="P2929" s="456"/>
      <c r="Q2929" s="456"/>
      <c r="R2929" s="456"/>
      <c r="S2929" s="456"/>
      <c r="T2929" s="456"/>
      <c r="U2929" s="456"/>
      <c r="V2929" s="456"/>
      <c r="W2929" s="456"/>
      <c r="X2929" s="456"/>
      <c r="Y2929" s="456"/>
      <c r="Z2929" s="456"/>
      <c r="AA2929" s="456"/>
      <c r="AB2929" s="456"/>
      <c r="AC2929" s="456"/>
      <c r="AD2929" s="456"/>
      <c r="AE2929" s="457"/>
      <c r="AF2929" s="455"/>
      <c r="AG2929" s="456"/>
      <c r="AH2929" s="456"/>
      <c r="AI2929" s="456"/>
      <c r="AJ2929" s="456"/>
      <c r="AK2929" s="456"/>
      <c r="AL2929" s="456"/>
      <c r="AM2929" s="456"/>
      <c r="AN2929" s="457"/>
      <c r="AO2929" s="455"/>
      <c r="AP2929" s="456"/>
      <c r="AQ2929" s="456"/>
      <c r="AR2929" s="456"/>
      <c r="AS2929" s="456"/>
      <c r="AT2929" s="456"/>
      <c r="AU2929" s="456"/>
      <c r="AV2929" s="456"/>
      <c r="AW2929" s="456"/>
      <c r="AX2929" s="456"/>
      <c r="AY2929" s="456"/>
      <c r="AZ2929" s="456"/>
      <c r="BA2929" s="456"/>
      <c r="BB2929" s="456"/>
      <c r="BC2929" s="456"/>
      <c r="BD2929" s="456"/>
      <c r="BE2929" s="456"/>
      <c r="BF2929" s="456"/>
      <c r="BG2929" s="457"/>
      <c r="BH2929" s="458"/>
      <c r="BI2929" s="459"/>
      <c r="BJ2929" s="459"/>
      <c r="BK2929" s="459"/>
      <c r="BL2929" s="459"/>
      <c r="BM2929" s="460"/>
      <c r="BN2929" s="314"/>
      <c r="BO2929" s="314"/>
      <c r="BP2929" s="1"/>
      <c r="BQ2929" s="120">
        <f>IF($F$3="","",IF(N2929=$F$3,COUNTIF(BQ$23:BQ2928,"&gt;0")+1,0))</f>
        <v>0</v>
      </c>
      <c r="BR2929" s="1"/>
      <c r="BS2929" s="20" t="str">
        <f>IF($N2929="","",IF(VLOOKUP(VLOOKUP($N2929,IMPOSTAZIONI!$E$6:$I$13,5,FALSE),IMPOSTAZIONI!$B$25:$N$32,3,FALSE)=0,"",VLOOKUP(VLOOKUP($N2929,IMPOSTAZIONI!$E$6:$I$13,5,FALSE),IMPOSTAZIONI!$B$25:$N$32,3,FALSE)))</f>
        <v/>
      </c>
      <c r="BT2929" s="20" t="str">
        <f>IF($N2929="","",IF(VLOOKUP(VLOOKUP($N2929,IMPOSTAZIONI!$E$6:$I$13,5,FALSE),IMPOSTAZIONI!$B$25:$N$32,6,FALSE)=0,"",VLOOKUP(VLOOKUP($N2929,IMPOSTAZIONI!$E$6:$I$13,5,FALSE),IMPOSTAZIONI!$B$25:$N$32,6,FALSE)))</f>
        <v/>
      </c>
      <c r="BU2929" s="20" t="str">
        <f>IF($N2929="","",IF(VLOOKUP(VLOOKUP($N2929,IMPOSTAZIONI!$E$6:$I$13,5,FALSE),IMPOSTAZIONI!$B$25:$N$32,9,FALSE)=0,"",VLOOKUP(VLOOKUP($N2929,IMPOSTAZIONI!$E$6:$I$13,5,FALSE),IMPOSTAZIONI!$B$25:$N$32,9,FALSE)))</f>
        <v/>
      </c>
      <c r="BV2929" s="20" t="str">
        <f>IF($N2929="","",IF(VLOOKUP(VLOOKUP($N2929,IMPOSTAZIONI!$E$6:$I$13,5,FALSE),IMPOSTAZIONI!$B$25:$N$32,12,FALSE)=0,"",VLOOKUP(VLOOKUP($N2929,IMPOSTAZIONI!$E$6:$I$13,5,FALSE),IMPOSTAZIONI!$B$25:$N$32,12,FALSE)))</f>
        <v/>
      </c>
      <c r="BW2929" s="221" t="str">
        <f t="shared" si="729"/>
        <v/>
      </c>
      <c r="BX2929" s="221" t="str">
        <f t="shared" si="730"/>
        <v/>
      </c>
      <c r="BY2929" s="221">
        <f t="shared" si="731"/>
        <v>0</v>
      </c>
      <c r="BZ2929" s="231">
        <f t="shared" si="732"/>
        <v>0</v>
      </c>
      <c r="CA2929" s="246">
        <f t="shared" si="733"/>
        <v>0</v>
      </c>
      <c r="CB2929" s="246">
        <f t="shared" si="734"/>
        <v>0</v>
      </c>
      <c r="CC2929" s="246" t="str">
        <f t="shared" si="735"/>
        <v/>
      </c>
      <c r="CD2929" s="246">
        <f t="shared" si="736"/>
        <v>5</v>
      </c>
      <c r="CE2929" s="246">
        <f t="shared" si="737"/>
        <v>0</v>
      </c>
      <c r="CF2929" s="276">
        <f t="shared" si="741"/>
        <v>0</v>
      </c>
      <c r="CG2929" s="277">
        <f t="shared" si="741"/>
        <v>0</v>
      </c>
      <c r="CH2929" s="277">
        <f t="shared" si="741"/>
        <v>0</v>
      </c>
      <c r="CI2929" s="278">
        <f t="shared" si="727"/>
        <v>0</v>
      </c>
      <c r="CJ2929" s="280">
        <f t="shared" si="739"/>
        <v>0</v>
      </c>
      <c r="CK2929" s="232">
        <f t="shared" si="740"/>
        <v>0</v>
      </c>
      <c r="CL2929" s="1"/>
    </row>
    <row r="2930" spans="1:90" ht="18" customHeight="1">
      <c r="A2930" s="1"/>
      <c r="B2930" s="1"/>
      <c r="C2930" s="314"/>
      <c r="D2930" s="287" t="str">
        <f t="shared" si="742"/>
        <v/>
      </c>
      <c r="E2930" s="449" t="str">
        <f t="shared" si="728"/>
        <v/>
      </c>
      <c r="F2930" s="450"/>
      <c r="G2930" s="451"/>
      <c r="H2930" s="452"/>
      <c r="I2930" s="453"/>
      <c r="J2930" s="453"/>
      <c r="K2930" s="453"/>
      <c r="L2930" s="453"/>
      <c r="M2930" s="454"/>
      <c r="N2930" s="455"/>
      <c r="O2930" s="456"/>
      <c r="P2930" s="456"/>
      <c r="Q2930" s="456"/>
      <c r="R2930" s="456"/>
      <c r="S2930" s="456"/>
      <c r="T2930" s="456"/>
      <c r="U2930" s="456"/>
      <c r="V2930" s="456"/>
      <c r="W2930" s="456"/>
      <c r="X2930" s="456"/>
      <c r="Y2930" s="456"/>
      <c r="Z2930" s="456"/>
      <c r="AA2930" s="456"/>
      <c r="AB2930" s="456"/>
      <c r="AC2930" s="456"/>
      <c r="AD2930" s="456"/>
      <c r="AE2930" s="457"/>
      <c r="AF2930" s="455"/>
      <c r="AG2930" s="456"/>
      <c r="AH2930" s="456"/>
      <c r="AI2930" s="456"/>
      <c r="AJ2930" s="456"/>
      <c r="AK2930" s="456"/>
      <c r="AL2930" s="456"/>
      <c r="AM2930" s="456"/>
      <c r="AN2930" s="457"/>
      <c r="AO2930" s="455"/>
      <c r="AP2930" s="456"/>
      <c r="AQ2930" s="456"/>
      <c r="AR2930" s="456"/>
      <c r="AS2930" s="456"/>
      <c r="AT2930" s="456"/>
      <c r="AU2930" s="456"/>
      <c r="AV2930" s="456"/>
      <c r="AW2930" s="456"/>
      <c r="AX2930" s="456"/>
      <c r="AY2930" s="456"/>
      <c r="AZ2930" s="456"/>
      <c r="BA2930" s="456"/>
      <c r="BB2930" s="456"/>
      <c r="BC2930" s="456"/>
      <c r="BD2930" s="456"/>
      <c r="BE2930" s="456"/>
      <c r="BF2930" s="456"/>
      <c r="BG2930" s="457"/>
      <c r="BH2930" s="458"/>
      <c r="BI2930" s="459"/>
      <c r="BJ2930" s="459"/>
      <c r="BK2930" s="459"/>
      <c r="BL2930" s="459"/>
      <c r="BM2930" s="460"/>
      <c r="BN2930" s="314"/>
      <c r="BO2930" s="314"/>
      <c r="BP2930" s="1"/>
      <c r="BQ2930" s="120">
        <f>IF($F$3="","",IF(N2930=$F$3,COUNTIF(BQ$23:BQ2929,"&gt;0")+1,0))</f>
        <v>0</v>
      </c>
      <c r="BR2930" s="1"/>
      <c r="BS2930" s="20" t="str">
        <f>IF($N2930="","",IF(VLOOKUP(VLOOKUP($N2930,IMPOSTAZIONI!$E$6:$I$13,5,FALSE),IMPOSTAZIONI!$B$25:$N$32,3,FALSE)=0,"",VLOOKUP(VLOOKUP($N2930,IMPOSTAZIONI!$E$6:$I$13,5,FALSE),IMPOSTAZIONI!$B$25:$N$32,3,FALSE)))</f>
        <v/>
      </c>
      <c r="BT2930" s="20" t="str">
        <f>IF($N2930="","",IF(VLOOKUP(VLOOKUP($N2930,IMPOSTAZIONI!$E$6:$I$13,5,FALSE),IMPOSTAZIONI!$B$25:$N$32,6,FALSE)=0,"",VLOOKUP(VLOOKUP($N2930,IMPOSTAZIONI!$E$6:$I$13,5,FALSE),IMPOSTAZIONI!$B$25:$N$32,6,FALSE)))</f>
        <v/>
      </c>
      <c r="BU2930" s="20" t="str">
        <f>IF($N2930="","",IF(VLOOKUP(VLOOKUP($N2930,IMPOSTAZIONI!$E$6:$I$13,5,FALSE),IMPOSTAZIONI!$B$25:$N$32,9,FALSE)=0,"",VLOOKUP(VLOOKUP($N2930,IMPOSTAZIONI!$E$6:$I$13,5,FALSE),IMPOSTAZIONI!$B$25:$N$32,9,FALSE)))</f>
        <v/>
      </c>
      <c r="BV2930" s="20" t="str">
        <f>IF($N2930="","",IF(VLOOKUP(VLOOKUP($N2930,IMPOSTAZIONI!$E$6:$I$13,5,FALSE),IMPOSTAZIONI!$B$25:$N$32,12,FALSE)=0,"",VLOOKUP(VLOOKUP($N2930,IMPOSTAZIONI!$E$6:$I$13,5,FALSE),IMPOSTAZIONI!$B$25:$N$32,12,FALSE)))</f>
        <v/>
      </c>
      <c r="BW2930" s="221" t="str">
        <f t="shared" si="729"/>
        <v/>
      </c>
      <c r="BX2930" s="221" t="str">
        <f t="shared" si="730"/>
        <v/>
      </c>
      <c r="BY2930" s="221">
        <f t="shared" si="731"/>
        <v>0</v>
      </c>
      <c r="BZ2930" s="231">
        <f t="shared" si="732"/>
        <v>0</v>
      </c>
      <c r="CA2930" s="246">
        <f t="shared" si="733"/>
        <v>0</v>
      </c>
      <c r="CB2930" s="246">
        <f t="shared" si="734"/>
        <v>0</v>
      </c>
      <c r="CC2930" s="246" t="str">
        <f t="shared" si="735"/>
        <v/>
      </c>
      <c r="CD2930" s="246">
        <f t="shared" si="736"/>
        <v>5</v>
      </c>
      <c r="CE2930" s="246">
        <f t="shared" si="737"/>
        <v>0</v>
      </c>
      <c r="CF2930" s="276">
        <f t="shared" si="741"/>
        <v>0</v>
      </c>
      <c r="CG2930" s="277">
        <f t="shared" si="741"/>
        <v>0</v>
      </c>
      <c r="CH2930" s="277">
        <f t="shared" si="741"/>
        <v>0</v>
      </c>
      <c r="CI2930" s="278">
        <f t="shared" si="727"/>
        <v>0</v>
      </c>
      <c r="CJ2930" s="280">
        <f t="shared" si="739"/>
        <v>0</v>
      </c>
      <c r="CK2930" s="232">
        <f t="shared" si="740"/>
        <v>0</v>
      </c>
      <c r="CL2930" s="1"/>
    </row>
    <row r="2931" spans="1:90" ht="18" customHeight="1">
      <c r="A2931" s="1"/>
      <c r="B2931" s="1"/>
      <c r="C2931" s="314"/>
      <c r="D2931" s="287" t="str">
        <f t="shared" si="742"/>
        <v/>
      </c>
      <c r="E2931" s="449" t="str">
        <f t="shared" si="728"/>
        <v/>
      </c>
      <c r="F2931" s="450"/>
      <c r="G2931" s="451"/>
      <c r="H2931" s="452"/>
      <c r="I2931" s="453"/>
      <c r="J2931" s="453"/>
      <c r="K2931" s="453"/>
      <c r="L2931" s="453"/>
      <c r="M2931" s="454"/>
      <c r="N2931" s="455"/>
      <c r="O2931" s="456"/>
      <c r="P2931" s="456"/>
      <c r="Q2931" s="456"/>
      <c r="R2931" s="456"/>
      <c r="S2931" s="456"/>
      <c r="T2931" s="456"/>
      <c r="U2931" s="456"/>
      <c r="V2931" s="456"/>
      <c r="W2931" s="456"/>
      <c r="X2931" s="456"/>
      <c r="Y2931" s="456"/>
      <c r="Z2931" s="456"/>
      <c r="AA2931" s="456"/>
      <c r="AB2931" s="456"/>
      <c r="AC2931" s="456"/>
      <c r="AD2931" s="456"/>
      <c r="AE2931" s="457"/>
      <c r="AF2931" s="455"/>
      <c r="AG2931" s="456"/>
      <c r="AH2931" s="456"/>
      <c r="AI2931" s="456"/>
      <c r="AJ2931" s="456"/>
      <c r="AK2931" s="456"/>
      <c r="AL2931" s="456"/>
      <c r="AM2931" s="456"/>
      <c r="AN2931" s="457"/>
      <c r="AO2931" s="455"/>
      <c r="AP2931" s="456"/>
      <c r="AQ2931" s="456"/>
      <c r="AR2931" s="456"/>
      <c r="AS2931" s="456"/>
      <c r="AT2931" s="456"/>
      <c r="AU2931" s="456"/>
      <c r="AV2931" s="456"/>
      <c r="AW2931" s="456"/>
      <c r="AX2931" s="456"/>
      <c r="AY2931" s="456"/>
      <c r="AZ2931" s="456"/>
      <c r="BA2931" s="456"/>
      <c r="BB2931" s="456"/>
      <c r="BC2931" s="456"/>
      <c r="BD2931" s="456"/>
      <c r="BE2931" s="456"/>
      <c r="BF2931" s="456"/>
      <c r="BG2931" s="457"/>
      <c r="BH2931" s="458"/>
      <c r="BI2931" s="459"/>
      <c r="BJ2931" s="459"/>
      <c r="BK2931" s="459"/>
      <c r="BL2931" s="459"/>
      <c r="BM2931" s="460"/>
      <c r="BN2931" s="314"/>
      <c r="BO2931" s="314"/>
      <c r="BP2931" s="1"/>
      <c r="BQ2931" s="120">
        <f>IF($F$3="","",IF(N2931=$F$3,COUNTIF(BQ$23:BQ2930,"&gt;0")+1,0))</f>
        <v>0</v>
      </c>
      <c r="BR2931" s="1"/>
      <c r="BS2931" s="20" t="str">
        <f>IF($N2931="","",IF(VLOOKUP(VLOOKUP($N2931,IMPOSTAZIONI!$E$6:$I$13,5,FALSE),IMPOSTAZIONI!$B$25:$N$32,3,FALSE)=0,"",VLOOKUP(VLOOKUP($N2931,IMPOSTAZIONI!$E$6:$I$13,5,FALSE),IMPOSTAZIONI!$B$25:$N$32,3,FALSE)))</f>
        <v/>
      </c>
      <c r="BT2931" s="20" t="str">
        <f>IF($N2931="","",IF(VLOOKUP(VLOOKUP($N2931,IMPOSTAZIONI!$E$6:$I$13,5,FALSE),IMPOSTAZIONI!$B$25:$N$32,6,FALSE)=0,"",VLOOKUP(VLOOKUP($N2931,IMPOSTAZIONI!$E$6:$I$13,5,FALSE),IMPOSTAZIONI!$B$25:$N$32,6,FALSE)))</f>
        <v/>
      </c>
      <c r="BU2931" s="20" t="str">
        <f>IF($N2931="","",IF(VLOOKUP(VLOOKUP($N2931,IMPOSTAZIONI!$E$6:$I$13,5,FALSE),IMPOSTAZIONI!$B$25:$N$32,9,FALSE)=0,"",VLOOKUP(VLOOKUP($N2931,IMPOSTAZIONI!$E$6:$I$13,5,FALSE),IMPOSTAZIONI!$B$25:$N$32,9,FALSE)))</f>
        <v/>
      </c>
      <c r="BV2931" s="20" t="str">
        <f>IF($N2931="","",IF(VLOOKUP(VLOOKUP($N2931,IMPOSTAZIONI!$E$6:$I$13,5,FALSE),IMPOSTAZIONI!$B$25:$N$32,12,FALSE)=0,"",VLOOKUP(VLOOKUP($N2931,IMPOSTAZIONI!$E$6:$I$13,5,FALSE),IMPOSTAZIONI!$B$25:$N$32,12,FALSE)))</f>
        <v/>
      </c>
      <c r="BW2931" s="221" t="str">
        <f t="shared" si="729"/>
        <v/>
      </c>
      <c r="BX2931" s="221" t="str">
        <f t="shared" si="730"/>
        <v/>
      </c>
      <c r="BY2931" s="221">
        <f t="shared" si="731"/>
        <v>0</v>
      </c>
      <c r="BZ2931" s="231">
        <f t="shared" si="732"/>
        <v>0</v>
      </c>
      <c r="CA2931" s="246">
        <f t="shared" si="733"/>
        <v>0</v>
      </c>
      <c r="CB2931" s="246">
        <f t="shared" si="734"/>
        <v>0</v>
      </c>
      <c r="CC2931" s="246" t="str">
        <f t="shared" si="735"/>
        <v/>
      </c>
      <c r="CD2931" s="246">
        <f t="shared" si="736"/>
        <v>5</v>
      </c>
      <c r="CE2931" s="246">
        <f t="shared" si="737"/>
        <v>0</v>
      </c>
      <c r="CF2931" s="276">
        <f t="shared" si="741"/>
        <v>0</v>
      </c>
      <c r="CG2931" s="277">
        <f t="shared" si="741"/>
        <v>0</v>
      </c>
      <c r="CH2931" s="277">
        <f t="shared" si="741"/>
        <v>0</v>
      </c>
      <c r="CI2931" s="278">
        <f t="shared" si="727"/>
        <v>0</v>
      </c>
      <c r="CJ2931" s="280">
        <f t="shared" si="739"/>
        <v>0</v>
      </c>
      <c r="CK2931" s="232">
        <f t="shared" si="740"/>
        <v>0</v>
      </c>
      <c r="CL2931" s="1"/>
    </row>
    <row r="2932" spans="1:90" ht="18" customHeight="1">
      <c r="A2932" s="1"/>
      <c r="B2932" s="1"/>
      <c r="C2932" s="314"/>
      <c r="D2932" s="287" t="str">
        <f t="shared" si="742"/>
        <v/>
      </c>
      <c r="E2932" s="449" t="str">
        <f t="shared" si="728"/>
        <v/>
      </c>
      <c r="F2932" s="450"/>
      <c r="G2932" s="451"/>
      <c r="H2932" s="452"/>
      <c r="I2932" s="453"/>
      <c r="J2932" s="453"/>
      <c r="K2932" s="453"/>
      <c r="L2932" s="453"/>
      <c r="M2932" s="454"/>
      <c r="N2932" s="455"/>
      <c r="O2932" s="456"/>
      <c r="P2932" s="456"/>
      <c r="Q2932" s="456"/>
      <c r="R2932" s="456"/>
      <c r="S2932" s="456"/>
      <c r="T2932" s="456"/>
      <c r="U2932" s="456"/>
      <c r="V2932" s="456"/>
      <c r="W2932" s="456"/>
      <c r="X2932" s="456"/>
      <c r="Y2932" s="456"/>
      <c r="Z2932" s="456"/>
      <c r="AA2932" s="456"/>
      <c r="AB2932" s="456"/>
      <c r="AC2932" s="456"/>
      <c r="AD2932" s="456"/>
      <c r="AE2932" s="457"/>
      <c r="AF2932" s="455"/>
      <c r="AG2932" s="456"/>
      <c r="AH2932" s="456"/>
      <c r="AI2932" s="456"/>
      <c r="AJ2932" s="456"/>
      <c r="AK2932" s="456"/>
      <c r="AL2932" s="456"/>
      <c r="AM2932" s="456"/>
      <c r="AN2932" s="457"/>
      <c r="AO2932" s="455"/>
      <c r="AP2932" s="456"/>
      <c r="AQ2932" s="456"/>
      <c r="AR2932" s="456"/>
      <c r="AS2932" s="456"/>
      <c r="AT2932" s="456"/>
      <c r="AU2932" s="456"/>
      <c r="AV2932" s="456"/>
      <c r="AW2932" s="456"/>
      <c r="AX2932" s="456"/>
      <c r="AY2932" s="456"/>
      <c r="AZ2932" s="456"/>
      <c r="BA2932" s="456"/>
      <c r="BB2932" s="456"/>
      <c r="BC2932" s="456"/>
      <c r="BD2932" s="456"/>
      <c r="BE2932" s="456"/>
      <c r="BF2932" s="456"/>
      <c r="BG2932" s="457"/>
      <c r="BH2932" s="458"/>
      <c r="BI2932" s="459"/>
      <c r="BJ2932" s="459"/>
      <c r="BK2932" s="459"/>
      <c r="BL2932" s="459"/>
      <c r="BM2932" s="460"/>
      <c r="BN2932" s="314"/>
      <c r="BO2932" s="314"/>
      <c r="BP2932" s="1"/>
      <c r="BQ2932" s="120">
        <f>IF($F$3="","",IF(N2932=$F$3,COUNTIF(BQ$23:BQ2931,"&gt;0")+1,0))</f>
        <v>0</v>
      </c>
      <c r="BR2932" s="1"/>
      <c r="BS2932" s="20" t="str">
        <f>IF($N2932="","",IF(VLOOKUP(VLOOKUP($N2932,IMPOSTAZIONI!$E$6:$I$13,5,FALSE),IMPOSTAZIONI!$B$25:$N$32,3,FALSE)=0,"",VLOOKUP(VLOOKUP($N2932,IMPOSTAZIONI!$E$6:$I$13,5,FALSE),IMPOSTAZIONI!$B$25:$N$32,3,FALSE)))</f>
        <v/>
      </c>
      <c r="BT2932" s="20" t="str">
        <f>IF($N2932="","",IF(VLOOKUP(VLOOKUP($N2932,IMPOSTAZIONI!$E$6:$I$13,5,FALSE),IMPOSTAZIONI!$B$25:$N$32,6,FALSE)=0,"",VLOOKUP(VLOOKUP($N2932,IMPOSTAZIONI!$E$6:$I$13,5,FALSE),IMPOSTAZIONI!$B$25:$N$32,6,FALSE)))</f>
        <v/>
      </c>
      <c r="BU2932" s="20" t="str">
        <f>IF($N2932="","",IF(VLOOKUP(VLOOKUP($N2932,IMPOSTAZIONI!$E$6:$I$13,5,FALSE),IMPOSTAZIONI!$B$25:$N$32,9,FALSE)=0,"",VLOOKUP(VLOOKUP($N2932,IMPOSTAZIONI!$E$6:$I$13,5,FALSE),IMPOSTAZIONI!$B$25:$N$32,9,FALSE)))</f>
        <v/>
      </c>
      <c r="BV2932" s="20" t="str">
        <f>IF($N2932="","",IF(VLOOKUP(VLOOKUP($N2932,IMPOSTAZIONI!$E$6:$I$13,5,FALSE),IMPOSTAZIONI!$B$25:$N$32,12,FALSE)=0,"",VLOOKUP(VLOOKUP($N2932,IMPOSTAZIONI!$E$6:$I$13,5,FALSE),IMPOSTAZIONI!$B$25:$N$32,12,FALSE)))</f>
        <v/>
      </c>
      <c r="BW2932" s="221" t="str">
        <f t="shared" si="729"/>
        <v/>
      </c>
      <c r="BX2932" s="221" t="str">
        <f t="shared" si="730"/>
        <v/>
      </c>
      <c r="BY2932" s="221">
        <f t="shared" si="731"/>
        <v>0</v>
      </c>
      <c r="BZ2932" s="231">
        <f t="shared" si="732"/>
        <v>0</v>
      </c>
      <c r="CA2932" s="246">
        <f t="shared" si="733"/>
        <v>0</v>
      </c>
      <c r="CB2932" s="246">
        <f t="shared" si="734"/>
        <v>0</v>
      </c>
      <c r="CC2932" s="246" t="str">
        <f t="shared" si="735"/>
        <v/>
      </c>
      <c r="CD2932" s="246">
        <f t="shared" si="736"/>
        <v>5</v>
      </c>
      <c r="CE2932" s="246">
        <f t="shared" si="737"/>
        <v>0</v>
      </c>
      <c r="CF2932" s="276">
        <f t="shared" si="741"/>
        <v>0</v>
      </c>
      <c r="CG2932" s="277">
        <f t="shared" si="741"/>
        <v>0</v>
      </c>
      <c r="CH2932" s="277">
        <f t="shared" si="741"/>
        <v>0</v>
      </c>
      <c r="CI2932" s="278">
        <f t="shared" si="727"/>
        <v>0</v>
      </c>
      <c r="CJ2932" s="280">
        <f t="shared" si="739"/>
        <v>0</v>
      </c>
      <c r="CK2932" s="232">
        <f t="shared" si="740"/>
        <v>0</v>
      </c>
      <c r="CL2932" s="1"/>
    </row>
    <row r="2933" spans="1:90" ht="18" customHeight="1">
      <c r="A2933" s="1"/>
      <c r="B2933" s="1"/>
      <c r="C2933" s="314"/>
      <c r="D2933" s="287" t="str">
        <f t="shared" si="742"/>
        <v/>
      </c>
      <c r="E2933" s="449" t="str">
        <f t="shared" si="728"/>
        <v/>
      </c>
      <c r="F2933" s="450"/>
      <c r="G2933" s="451"/>
      <c r="H2933" s="452"/>
      <c r="I2933" s="453"/>
      <c r="J2933" s="453"/>
      <c r="K2933" s="453"/>
      <c r="L2933" s="453"/>
      <c r="M2933" s="454"/>
      <c r="N2933" s="455"/>
      <c r="O2933" s="456"/>
      <c r="P2933" s="456"/>
      <c r="Q2933" s="456"/>
      <c r="R2933" s="456"/>
      <c r="S2933" s="456"/>
      <c r="T2933" s="456"/>
      <c r="U2933" s="456"/>
      <c r="V2933" s="456"/>
      <c r="W2933" s="456"/>
      <c r="X2933" s="456"/>
      <c r="Y2933" s="456"/>
      <c r="Z2933" s="456"/>
      <c r="AA2933" s="456"/>
      <c r="AB2933" s="456"/>
      <c r="AC2933" s="456"/>
      <c r="AD2933" s="456"/>
      <c r="AE2933" s="457"/>
      <c r="AF2933" s="455"/>
      <c r="AG2933" s="456"/>
      <c r="AH2933" s="456"/>
      <c r="AI2933" s="456"/>
      <c r="AJ2933" s="456"/>
      <c r="AK2933" s="456"/>
      <c r="AL2933" s="456"/>
      <c r="AM2933" s="456"/>
      <c r="AN2933" s="457"/>
      <c r="AO2933" s="455"/>
      <c r="AP2933" s="456"/>
      <c r="AQ2933" s="456"/>
      <c r="AR2933" s="456"/>
      <c r="AS2933" s="456"/>
      <c r="AT2933" s="456"/>
      <c r="AU2933" s="456"/>
      <c r="AV2933" s="456"/>
      <c r="AW2933" s="456"/>
      <c r="AX2933" s="456"/>
      <c r="AY2933" s="456"/>
      <c r="AZ2933" s="456"/>
      <c r="BA2933" s="456"/>
      <c r="BB2933" s="456"/>
      <c r="BC2933" s="456"/>
      <c r="BD2933" s="456"/>
      <c r="BE2933" s="456"/>
      <c r="BF2933" s="456"/>
      <c r="BG2933" s="457"/>
      <c r="BH2933" s="458"/>
      <c r="BI2933" s="459"/>
      <c r="BJ2933" s="459"/>
      <c r="BK2933" s="459"/>
      <c r="BL2933" s="459"/>
      <c r="BM2933" s="460"/>
      <c r="BN2933" s="314"/>
      <c r="BO2933" s="314"/>
      <c r="BP2933" s="1"/>
      <c r="BQ2933" s="120">
        <f>IF($F$3="","",IF(N2933=$F$3,COUNTIF(BQ$23:BQ2932,"&gt;0")+1,0))</f>
        <v>0</v>
      </c>
      <c r="BR2933" s="1"/>
      <c r="BS2933" s="20" t="str">
        <f>IF($N2933="","",IF(VLOOKUP(VLOOKUP($N2933,IMPOSTAZIONI!$E$6:$I$13,5,FALSE),IMPOSTAZIONI!$B$25:$N$32,3,FALSE)=0,"",VLOOKUP(VLOOKUP($N2933,IMPOSTAZIONI!$E$6:$I$13,5,FALSE),IMPOSTAZIONI!$B$25:$N$32,3,FALSE)))</f>
        <v/>
      </c>
      <c r="BT2933" s="20" t="str">
        <f>IF($N2933="","",IF(VLOOKUP(VLOOKUP($N2933,IMPOSTAZIONI!$E$6:$I$13,5,FALSE),IMPOSTAZIONI!$B$25:$N$32,6,FALSE)=0,"",VLOOKUP(VLOOKUP($N2933,IMPOSTAZIONI!$E$6:$I$13,5,FALSE),IMPOSTAZIONI!$B$25:$N$32,6,FALSE)))</f>
        <v/>
      </c>
      <c r="BU2933" s="20" t="str">
        <f>IF($N2933="","",IF(VLOOKUP(VLOOKUP($N2933,IMPOSTAZIONI!$E$6:$I$13,5,FALSE),IMPOSTAZIONI!$B$25:$N$32,9,FALSE)=0,"",VLOOKUP(VLOOKUP($N2933,IMPOSTAZIONI!$E$6:$I$13,5,FALSE),IMPOSTAZIONI!$B$25:$N$32,9,FALSE)))</f>
        <v/>
      </c>
      <c r="BV2933" s="20" t="str">
        <f>IF($N2933="","",IF(VLOOKUP(VLOOKUP($N2933,IMPOSTAZIONI!$E$6:$I$13,5,FALSE),IMPOSTAZIONI!$B$25:$N$32,12,FALSE)=0,"",VLOOKUP(VLOOKUP($N2933,IMPOSTAZIONI!$E$6:$I$13,5,FALSE),IMPOSTAZIONI!$B$25:$N$32,12,FALSE)))</f>
        <v/>
      </c>
      <c r="BW2933" s="221" t="str">
        <f t="shared" si="729"/>
        <v/>
      </c>
      <c r="BX2933" s="221" t="str">
        <f t="shared" si="730"/>
        <v/>
      </c>
      <c r="BY2933" s="221">
        <f t="shared" si="731"/>
        <v>0</v>
      </c>
      <c r="BZ2933" s="231">
        <f t="shared" si="732"/>
        <v>0</v>
      </c>
      <c r="CA2933" s="246">
        <f t="shared" si="733"/>
        <v>0</v>
      </c>
      <c r="CB2933" s="246">
        <f t="shared" si="734"/>
        <v>0</v>
      </c>
      <c r="CC2933" s="246" t="str">
        <f t="shared" si="735"/>
        <v/>
      </c>
      <c r="CD2933" s="246">
        <f t="shared" si="736"/>
        <v>5</v>
      </c>
      <c r="CE2933" s="246">
        <f t="shared" si="737"/>
        <v>0</v>
      </c>
      <c r="CF2933" s="276">
        <f t="shared" si="741"/>
        <v>0</v>
      </c>
      <c r="CG2933" s="277">
        <f t="shared" si="741"/>
        <v>0</v>
      </c>
      <c r="CH2933" s="277">
        <f t="shared" si="741"/>
        <v>0</v>
      </c>
      <c r="CI2933" s="278">
        <f t="shared" si="727"/>
        <v>0</v>
      </c>
      <c r="CJ2933" s="280">
        <f t="shared" si="739"/>
        <v>0</v>
      </c>
      <c r="CK2933" s="232">
        <f t="shared" si="740"/>
        <v>0</v>
      </c>
      <c r="CL2933" s="1"/>
    </row>
    <row r="2934" spans="1:90" ht="18" customHeight="1">
      <c r="A2934" s="1"/>
      <c r="B2934" s="1"/>
      <c r="C2934" s="314"/>
      <c r="D2934" s="287" t="str">
        <f t="shared" si="742"/>
        <v/>
      </c>
      <c r="E2934" s="449" t="str">
        <f t="shared" si="728"/>
        <v/>
      </c>
      <c r="F2934" s="450"/>
      <c r="G2934" s="451"/>
      <c r="H2934" s="452"/>
      <c r="I2934" s="453"/>
      <c r="J2934" s="453"/>
      <c r="K2934" s="453"/>
      <c r="L2934" s="453"/>
      <c r="M2934" s="454"/>
      <c r="N2934" s="455"/>
      <c r="O2934" s="456"/>
      <c r="P2934" s="456"/>
      <c r="Q2934" s="456"/>
      <c r="R2934" s="456"/>
      <c r="S2934" s="456"/>
      <c r="T2934" s="456"/>
      <c r="U2934" s="456"/>
      <c r="V2934" s="456"/>
      <c r="W2934" s="456"/>
      <c r="X2934" s="456"/>
      <c r="Y2934" s="456"/>
      <c r="Z2934" s="456"/>
      <c r="AA2934" s="456"/>
      <c r="AB2934" s="456"/>
      <c r="AC2934" s="456"/>
      <c r="AD2934" s="456"/>
      <c r="AE2934" s="457"/>
      <c r="AF2934" s="455"/>
      <c r="AG2934" s="456"/>
      <c r="AH2934" s="456"/>
      <c r="AI2934" s="456"/>
      <c r="AJ2934" s="456"/>
      <c r="AK2934" s="456"/>
      <c r="AL2934" s="456"/>
      <c r="AM2934" s="456"/>
      <c r="AN2934" s="457"/>
      <c r="AO2934" s="455"/>
      <c r="AP2934" s="456"/>
      <c r="AQ2934" s="456"/>
      <c r="AR2934" s="456"/>
      <c r="AS2934" s="456"/>
      <c r="AT2934" s="456"/>
      <c r="AU2934" s="456"/>
      <c r="AV2934" s="456"/>
      <c r="AW2934" s="456"/>
      <c r="AX2934" s="456"/>
      <c r="AY2934" s="456"/>
      <c r="AZ2934" s="456"/>
      <c r="BA2934" s="456"/>
      <c r="BB2934" s="456"/>
      <c r="BC2934" s="456"/>
      <c r="BD2934" s="456"/>
      <c r="BE2934" s="456"/>
      <c r="BF2934" s="456"/>
      <c r="BG2934" s="457"/>
      <c r="BH2934" s="458"/>
      <c r="BI2934" s="459"/>
      <c r="BJ2934" s="459"/>
      <c r="BK2934" s="459"/>
      <c r="BL2934" s="459"/>
      <c r="BM2934" s="460"/>
      <c r="BN2934" s="314"/>
      <c r="BO2934" s="314"/>
      <c r="BP2934" s="1"/>
      <c r="BQ2934" s="120">
        <f>IF($F$3="","",IF(N2934=$F$3,COUNTIF(BQ$23:BQ2933,"&gt;0")+1,0))</f>
        <v>0</v>
      </c>
      <c r="BR2934" s="1"/>
      <c r="BS2934" s="20" t="str">
        <f>IF($N2934="","",IF(VLOOKUP(VLOOKUP($N2934,IMPOSTAZIONI!$E$6:$I$13,5,FALSE),IMPOSTAZIONI!$B$25:$N$32,3,FALSE)=0,"",VLOOKUP(VLOOKUP($N2934,IMPOSTAZIONI!$E$6:$I$13,5,FALSE),IMPOSTAZIONI!$B$25:$N$32,3,FALSE)))</f>
        <v/>
      </c>
      <c r="BT2934" s="20" t="str">
        <f>IF($N2934="","",IF(VLOOKUP(VLOOKUP($N2934,IMPOSTAZIONI!$E$6:$I$13,5,FALSE),IMPOSTAZIONI!$B$25:$N$32,6,FALSE)=0,"",VLOOKUP(VLOOKUP($N2934,IMPOSTAZIONI!$E$6:$I$13,5,FALSE),IMPOSTAZIONI!$B$25:$N$32,6,FALSE)))</f>
        <v/>
      </c>
      <c r="BU2934" s="20" t="str">
        <f>IF($N2934="","",IF(VLOOKUP(VLOOKUP($N2934,IMPOSTAZIONI!$E$6:$I$13,5,FALSE),IMPOSTAZIONI!$B$25:$N$32,9,FALSE)=0,"",VLOOKUP(VLOOKUP($N2934,IMPOSTAZIONI!$E$6:$I$13,5,FALSE),IMPOSTAZIONI!$B$25:$N$32,9,FALSE)))</f>
        <v/>
      </c>
      <c r="BV2934" s="20" t="str">
        <f>IF($N2934="","",IF(VLOOKUP(VLOOKUP($N2934,IMPOSTAZIONI!$E$6:$I$13,5,FALSE),IMPOSTAZIONI!$B$25:$N$32,12,FALSE)=0,"",VLOOKUP(VLOOKUP($N2934,IMPOSTAZIONI!$E$6:$I$13,5,FALSE),IMPOSTAZIONI!$B$25:$N$32,12,FALSE)))</f>
        <v/>
      </c>
      <c r="BW2934" s="221" t="str">
        <f t="shared" si="729"/>
        <v/>
      </c>
      <c r="BX2934" s="221" t="str">
        <f t="shared" si="730"/>
        <v/>
      </c>
      <c r="BY2934" s="221">
        <f t="shared" si="731"/>
        <v>0</v>
      </c>
      <c r="BZ2934" s="231">
        <f t="shared" si="732"/>
        <v>0</v>
      </c>
      <c r="CA2934" s="246">
        <f t="shared" si="733"/>
        <v>0</v>
      </c>
      <c r="CB2934" s="246">
        <f t="shared" si="734"/>
        <v>0</v>
      </c>
      <c r="CC2934" s="246" t="str">
        <f t="shared" si="735"/>
        <v/>
      </c>
      <c r="CD2934" s="246">
        <f t="shared" si="736"/>
        <v>5</v>
      </c>
      <c r="CE2934" s="246">
        <f t="shared" si="737"/>
        <v>0</v>
      </c>
      <c r="CF2934" s="276">
        <f t="shared" si="741"/>
        <v>0</v>
      </c>
      <c r="CG2934" s="277">
        <f t="shared" si="741"/>
        <v>0</v>
      </c>
      <c r="CH2934" s="277">
        <f t="shared" si="741"/>
        <v>0</v>
      </c>
      <c r="CI2934" s="278">
        <f t="shared" si="727"/>
        <v>0</v>
      </c>
      <c r="CJ2934" s="280">
        <f t="shared" si="739"/>
        <v>0</v>
      </c>
      <c r="CK2934" s="232">
        <f t="shared" si="740"/>
        <v>0</v>
      </c>
      <c r="CL2934" s="1"/>
    </row>
    <row r="2935" spans="1:90" ht="18" customHeight="1">
      <c r="A2935" s="1"/>
      <c r="B2935" s="1"/>
      <c r="C2935" s="314"/>
      <c r="D2935" s="287" t="str">
        <f t="shared" si="742"/>
        <v/>
      </c>
      <c r="E2935" s="449" t="str">
        <f t="shared" si="728"/>
        <v/>
      </c>
      <c r="F2935" s="450"/>
      <c r="G2935" s="451"/>
      <c r="H2935" s="452"/>
      <c r="I2935" s="453"/>
      <c r="J2935" s="453"/>
      <c r="K2935" s="453"/>
      <c r="L2935" s="453"/>
      <c r="M2935" s="454"/>
      <c r="N2935" s="455"/>
      <c r="O2935" s="456"/>
      <c r="P2935" s="456"/>
      <c r="Q2935" s="456"/>
      <c r="R2935" s="456"/>
      <c r="S2935" s="456"/>
      <c r="T2935" s="456"/>
      <c r="U2935" s="456"/>
      <c r="V2935" s="456"/>
      <c r="W2935" s="456"/>
      <c r="X2935" s="456"/>
      <c r="Y2935" s="456"/>
      <c r="Z2935" s="456"/>
      <c r="AA2935" s="456"/>
      <c r="AB2935" s="456"/>
      <c r="AC2935" s="456"/>
      <c r="AD2935" s="456"/>
      <c r="AE2935" s="457"/>
      <c r="AF2935" s="455"/>
      <c r="AG2935" s="456"/>
      <c r="AH2935" s="456"/>
      <c r="AI2935" s="456"/>
      <c r="AJ2935" s="456"/>
      <c r="AK2935" s="456"/>
      <c r="AL2935" s="456"/>
      <c r="AM2935" s="456"/>
      <c r="AN2935" s="457"/>
      <c r="AO2935" s="455"/>
      <c r="AP2935" s="456"/>
      <c r="AQ2935" s="456"/>
      <c r="AR2935" s="456"/>
      <c r="AS2935" s="456"/>
      <c r="AT2935" s="456"/>
      <c r="AU2935" s="456"/>
      <c r="AV2935" s="456"/>
      <c r="AW2935" s="456"/>
      <c r="AX2935" s="456"/>
      <c r="AY2935" s="456"/>
      <c r="AZ2935" s="456"/>
      <c r="BA2935" s="456"/>
      <c r="BB2935" s="456"/>
      <c r="BC2935" s="456"/>
      <c r="BD2935" s="456"/>
      <c r="BE2935" s="456"/>
      <c r="BF2935" s="456"/>
      <c r="BG2935" s="457"/>
      <c r="BH2935" s="458"/>
      <c r="BI2935" s="459"/>
      <c r="BJ2935" s="459"/>
      <c r="BK2935" s="459"/>
      <c r="BL2935" s="459"/>
      <c r="BM2935" s="460"/>
      <c r="BN2935" s="314"/>
      <c r="BO2935" s="314"/>
      <c r="BP2935" s="1"/>
      <c r="BQ2935" s="120">
        <f>IF($F$3="","",IF(N2935=$F$3,COUNTIF(BQ$23:BQ2934,"&gt;0")+1,0))</f>
        <v>0</v>
      </c>
      <c r="BR2935" s="1"/>
      <c r="BS2935" s="20" t="str">
        <f>IF($N2935="","",IF(VLOOKUP(VLOOKUP($N2935,IMPOSTAZIONI!$E$6:$I$13,5,FALSE),IMPOSTAZIONI!$B$25:$N$32,3,FALSE)=0,"",VLOOKUP(VLOOKUP($N2935,IMPOSTAZIONI!$E$6:$I$13,5,FALSE),IMPOSTAZIONI!$B$25:$N$32,3,FALSE)))</f>
        <v/>
      </c>
      <c r="BT2935" s="20" t="str">
        <f>IF($N2935="","",IF(VLOOKUP(VLOOKUP($N2935,IMPOSTAZIONI!$E$6:$I$13,5,FALSE),IMPOSTAZIONI!$B$25:$N$32,6,FALSE)=0,"",VLOOKUP(VLOOKUP($N2935,IMPOSTAZIONI!$E$6:$I$13,5,FALSE),IMPOSTAZIONI!$B$25:$N$32,6,FALSE)))</f>
        <v/>
      </c>
      <c r="BU2935" s="20" t="str">
        <f>IF($N2935="","",IF(VLOOKUP(VLOOKUP($N2935,IMPOSTAZIONI!$E$6:$I$13,5,FALSE),IMPOSTAZIONI!$B$25:$N$32,9,FALSE)=0,"",VLOOKUP(VLOOKUP($N2935,IMPOSTAZIONI!$E$6:$I$13,5,FALSE),IMPOSTAZIONI!$B$25:$N$32,9,FALSE)))</f>
        <v/>
      </c>
      <c r="BV2935" s="20" t="str">
        <f>IF($N2935="","",IF(VLOOKUP(VLOOKUP($N2935,IMPOSTAZIONI!$E$6:$I$13,5,FALSE),IMPOSTAZIONI!$B$25:$N$32,12,FALSE)=0,"",VLOOKUP(VLOOKUP($N2935,IMPOSTAZIONI!$E$6:$I$13,5,FALSE),IMPOSTAZIONI!$B$25:$N$32,12,FALSE)))</f>
        <v/>
      </c>
      <c r="BW2935" s="221" t="str">
        <f t="shared" si="729"/>
        <v/>
      </c>
      <c r="BX2935" s="221" t="str">
        <f t="shared" si="730"/>
        <v/>
      </c>
      <c r="BY2935" s="221">
        <f t="shared" si="731"/>
        <v>0</v>
      </c>
      <c r="BZ2935" s="231">
        <f t="shared" si="732"/>
        <v>0</v>
      </c>
      <c r="CA2935" s="246">
        <f t="shared" si="733"/>
        <v>0</v>
      </c>
      <c r="CB2935" s="246">
        <f t="shared" si="734"/>
        <v>0</v>
      </c>
      <c r="CC2935" s="246" t="str">
        <f t="shared" si="735"/>
        <v/>
      </c>
      <c r="CD2935" s="246">
        <f t="shared" si="736"/>
        <v>5</v>
      </c>
      <c r="CE2935" s="246">
        <f t="shared" si="737"/>
        <v>0</v>
      </c>
      <c r="CF2935" s="276">
        <f t="shared" si="741"/>
        <v>0</v>
      </c>
      <c r="CG2935" s="277">
        <f t="shared" si="741"/>
        <v>0</v>
      </c>
      <c r="CH2935" s="277">
        <f t="shared" si="741"/>
        <v>0</v>
      </c>
      <c r="CI2935" s="278">
        <f t="shared" si="727"/>
        <v>0</v>
      </c>
      <c r="CJ2935" s="280">
        <f t="shared" si="739"/>
        <v>0</v>
      </c>
      <c r="CK2935" s="232">
        <f t="shared" si="740"/>
        <v>0</v>
      </c>
      <c r="CL2935" s="1"/>
    </row>
    <row r="2936" spans="1:90" ht="18" customHeight="1">
      <c r="A2936" s="1"/>
      <c r="B2936" s="1"/>
      <c r="C2936" s="314"/>
      <c r="D2936" s="287" t="str">
        <f t="shared" si="742"/>
        <v/>
      </c>
      <c r="E2936" s="449" t="str">
        <f t="shared" si="728"/>
        <v/>
      </c>
      <c r="F2936" s="450"/>
      <c r="G2936" s="451"/>
      <c r="H2936" s="452"/>
      <c r="I2936" s="453"/>
      <c r="J2936" s="453"/>
      <c r="K2936" s="453"/>
      <c r="L2936" s="453"/>
      <c r="M2936" s="454"/>
      <c r="N2936" s="455"/>
      <c r="O2936" s="456"/>
      <c r="P2936" s="456"/>
      <c r="Q2936" s="456"/>
      <c r="R2936" s="456"/>
      <c r="S2936" s="456"/>
      <c r="T2936" s="456"/>
      <c r="U2936" s="456"/>
      <c r="V2936" s="456"/>
      <c r="W2936" s="456"/>
      <c r="X2936" s="456"/>
      <c r="Y2936" s="456"/>
      <c r="Z2936" s="456"/>
      <c r="AA2936" s="456"/>
      <c r="AB2936" s="456"/>
      <c r="AC2936" s="456"/>
      <c r="AD2936" s="456"/>
      <c r="AE2936" s="457"/>
      <c r="AF2936" s="455"/>
      <c r="AG2936" s="456"/>
      <c r="AH2936" s="456"/>
      <c r="AI2936" s="456"/>
      <c r="AJ2936" s="456"/>
      <c r="AK2936" s="456"/>
      <c r="AL2936" s="456"/>
      <c r="AM2936" s="456"/>
      <c r="AN2936" s="457"/>
      <c r="AO2936" s="455"/>
      <c r="AP2936" s="456"/>
      <c r="AQ2936" s="456"/>
      <c r="AR2936" s="456"/>
      <c r="AS2936" s="456"/>
      <c r="AT2936" s="456"/>
      <c r="AU2936" s="456"/>
      <c r="AV2936" s="456"/>
      <c r="AW2936" s="456"/>
      <c r="AX2936" s="456"/>
      <c r="AY2936" s="456"/>
      <c r="AZ2936" s="456"/>
      <c r="BA2936" s="456"/>
      <c r="BB2936" s="456"/>
      <c r="BC2936" s="456"/>
      <c r="BD2936" s="456"/>
      <c r="BE2936" s="456"/>
      <c r="BF2936" s="456"/>
      <c r="BG2936" s="457"/>
      <c r="BH2936" s="458"/>
      <c r="BI2936" s="459"/>
      <c r="BJ2936" s="459"/>
      <c r="BK2936" s="459"/>
      <c r="BL2936" s="459"/>
      <c r="BM2936" s="460"/>
      <c r="BN2936" s="314"/>
      <c r="BO2936" s="314"/>
      <c r="BP2936" s="1"/>
      <c r="BQ2936" s="120">
        <f>IF($F$3="","",IF(N2936=$F$3,COUNTIF(BQ$23:BQ2935,"&gt;0")+1,0))</f>
        <v>0</v>
      </c>
      <c r="BR2936" s="1"/>
      <c r="BS2936" s="20" t="str">
        <f>IF($N2936="","",IF(VLOOKUP(VLOOKUP($N2936,IMPOSTAZIONI!$E$6:$I$13,5,FALSE),IMPOSTAZIONI!$B$25:$N$32,3,FALSE)=0,"",VLOOKUP(VLOOKUP($N2936,IMPOSTAZIONI!$E$6:$I$13,5,FALSE),IMPOSTAZIONI!$B$25:$N$32,3,FALSE)))</f>
        <v/>
      </c>
      <c r="BT2936" s="20" t="str">
        <f>IF($N2936="","",IF(VLOOKUP(VLOOKUP($N2936,IMPOSTAZIONI!$E$6:$I$13,5,FALSE),IMPOSTAZIONI!$B$25:$N$32,6,FALSE)=0,"",VLOOKUP(VLOOKUP($N2936,IMPOSTAZIONI!$E$6:$I$13,5,FALSE),IMPOSTAZIONI!$B$25:$N$32,6,FALSE)))</f>
        <v/>
      </c>
      <c r="BU2936" s="20" t="str">
        <f>IF($N2936="","",IF(VLOOKUP(VLOOKUP($N2936,IMPOSTAZIONI!$E$6:$I$13,5,FALSE),IMPOSTAZIONI!$B$25:$N$32,9,FALSE)=0,"",VLOOKUP(VLOOKUP($N2936,IMPOSTAZIONI!$E$6:$I$13,5,FALSE),IMPOSTAZIONI!$B$25:$N$32,9,FALSE)))</f>
        <v/>
      </c>
      <c r="BV2936" s="20" t="str">
        <f>IF($N2936="","",IF(VLOOKUP(VLOOKUP($N2936,IMPOSTAZIONI!$E$6:$I$13,5,FALSE),IMPOSTAZIONI!$B$25:$N$32,12,FALSE)=0,"",VLOOKUP(VLOOKUP($N2936,IMPOSTAZIONI!$E$6:$I$13,5,FALSE),IMPOSTAZIONI!$B$25:$N$32,12,FALSE)))</f>
        <v/>
      </c>
      <c r="BW2936" s="221" t="str">
        <f t="shared" si="729"/>
        <v/>
      </c>
      <c r="BX2936" s="221" t="str">
        <f t="shared" si="730"/>
        <v/>
      </c>
      <c r="BY2936" s="221">
        <f t="shared" si="731"/>
        <v>0</v>
      </c>
      <c r="BZ2936" s="231">
        <f t="shared" si="732"/>
        <v>0</v>
      </c>
      <c r="CA2936" s="246">
        <f t="shared" si="733"/>
        <v>0</v>
      </c>
      <c r="CB2936" s="246">
        <f t="shared" si="734"/>
        <v>0</v>
      </c>
      <c r="CC2936" s="246" t="str">
        <f t="shared" si="735"/>
        <v/>
      </c>
      <c r="CD2936" s="246">
        <f t="shared" si="736"/>
        <v>5</v>
      </c>
      <c r="CE2936" s="246">
        <f t="shared" si="737"/>
        <v>0</v>
      </c>
      <c r="CF2936" s="276">
        <f t="shared" si="741"/>
        <v>0</v>
      </c>
      <c r="CG2936" s="277">
        <f t="shared" si="741"/>
        <v>0</v>
      </c>
      <c r="CH2936" s="277">
        <f t="shared" si="741"/>
        <v>0</v>
      </c>
      <c r="CI2936" s="278">
        <f t="shared" si="727"/>
        <v>0</v>
      </c>
      <c r="CJ2936" s="280">
        <f t="shared" si="739"/>
        <v>0</v>
      </c>
      <c r="CK2936" s="232">
        <f t="shared" si="740"/>
        <v>0</v>
      </c>
      <c r="CL2936" s="1"/>
    </row>
    <row r="2937" spans="1:90" ht="18" customHeight="1">
      <c r="A2937" s="1"/>
      <c r="B2937" s="1"/>
      <c r="C2937" s="314"/>
      <c r="D2937" s="287" t="str">
        <f t="shared" si="742"/>
        <v/>
      </c>
      <c r="E2937" s="449" t="str">
        <f t="shared" si="728"/>
        <v/>
      </c>
      <c r="F2937" s="450"/>
      <c r="G2937" s="451"/>
      <c r="H2937" s="452"/>
      <c r="I2937" s="453"/>
      <c r="J2937" s="453"/>
      <c r="K2937" s="453"/>
      <c r="L2937" s="453"/>
      <c r="M2937" s="454"/>
      <c r="N2937" s="455"/>
      <c r="O2937" s="456"/>
      <c r="P2937" s="456"/>
      <c r="Q2937" s="456"/>
      <c r="R2937" s="456"/>
      <c r="S2937" s="456"/>
      <c r="T2937" s="456"/>
      <c r="U2937" s="456"/>
      <c r="V2937" s="456"/>
      <c r="W2937" s="456"/>
      <c r="X2937" s="456"/>
      <c r="Y2937" s="456"/>
      <c r="Z2937" s="456"/>
      <c r="AA2937" s="456"/>
      <c r="AB2937" s="456"/>
      <c r="AC2937" s="456"/>
      <c r="AD2937" s="456"/>
      <c r="AE2937" s="457"/>
      <c r="AF2937" s="455"/>
      <c r="AG2937" s="456"/>
      <c r="AH2937" s="456"/>
      <c r="AI2937" s="456"/>
      <c r="AJ2937" s="456"/>
      <c r="AK2937" s="456"/>
      <c r="AL2937" s="456"/>
      <c r="AM2937" s="456"/>
      <c r="AN2937" s="457"/>
      <c r="AO2937" s="455"/>
      <c r="AP2937" s="456"/>
      <c r="AQ2937" s="456"/>
      <c r="AR2937" s="456"/>
      <c r="AS2937" s="456"/>
      <c r="AT2937" s="456"/>
      <c r="AU2937" s="456"/>
      <c r="AV2937" s="456"/>
      <c r="AW2937" s="456"/>
      <c r="AX2937" s="456"/>
      <c r="AY2937" s="456"/>
      <c r="AZ2937" s="456"/>
      <c r="BA2937" s="456"/>
      <c r="BB2937" s="456"/>
      <c r="BC2937" s="456"/>
      <c r="BD2937" s="456"/>
      <c r="BE2937" s="456"/>
      <c r="BF2937" s="456"/>
      <c r="BG2937" s="457"/>
      <c r="BH2937" s="458"/>
      <c r="BI2937" s="459"/>
      <c r="BJ2937" s="459"/>
      <c r="BK2937" s="459"/>
      <c r="BL2937" s="459"/>
      <c r="BM2937" s="460"/>
      <c r="BN2937" s="314"/>
      <c r="BO2937" s="314"/>
      <c r="BP2937" s="1"/>
      <c r="BQ2937" s="120">
        <f>IF($F$3="","",IF(N2937=$F$3,COUNTIF(BQ$23:BQ2936,"&gt;0")+1,0))</f>
        <v>0</v>
      </c>
      <c r="BR2937" s="1"/>
      <c r="BS2937" s="20" t="str">
        <f>IF($N2937="","",IF(VLOOKUP(VLOOKUP($N2937,IMPOSTAZIONI!$E$6:$I$13,5,FALSE),IMPOSTAZIONI!$B$25:$N$32,3,FALSE)=0,"",VLOOKUP(VLOOKUP($N2937,IMPOSTAZIONI!$E$6:$I$13,5,FALSE),IMPOSTAZIONI!$B$25:$N$32,3,FALSE)))</f>
        <v/>
      </c>
      <c r="BT2937" s="20" t="str">
        <f>IF($N2937="","",IF(VLOOKUP(VLOOKUP($N2937,IMPOSTAZIONI!$E$6:$I$13,5,FALSE),IMPOSTAZIONI!$B$25:$N$32,6,FALSE)=0,"",VLOOKUP(VLOOKUP($N2937,IMPOSTAZIONI!$E$6:$I$13,5,FALSE),IMPOSTAZIONI!$B$25:$N$32,6,FALSE)))</f>
        <v/>
      </c>
      <c r="BU2937" s="20" t="str">
        <f>IF($N2937="","",IF(VLOOKUP(VLOOKUP($N2937,IMPOSTAZIONI!$E$6:$I$13,5,FALSE),IMPOSTAZIONI!$B$25:$N$32,9,FALSE)=0,"",VLOOKUP(VLOOKUP($N2937,IMPOSTAZIONI!$E$6:$I$13,5,FALSE),IMPOSTAZIONI!$B$25:$N$32,9,FALSE)))</f>
        <v/>
      </c>
      <c r="BV2937" s="20" t="str">
        <f>IF($N2937="","",IF(VLOOKUP(VLOOKUP($N2937,IMPOSTAZIONI!$E$6:$I$13,5,FALSE),IMPOSTAZIONI!$B$25:$N$32,12,FALSE)=0,"",VLOOKUP(VLOOKUP($N2937,IMPOSTAZIONI!$E$6:$I$13,5,FALSE),IMPOSTAZIONI!$B$25:$N$32,12,FALSE)))</f>
        <v/>
      </c>
      <c r="BW2937" s="221" t="str">
        <f t="shared" si="729"/>
        <v/>
      </c>
      <c r="BX2937" s="221" t="str">
        <f t="shared" si="730"/>
        <v/>
      </c>
      <c r="BY2937" s="221">
        <f t="shared" si="731"/>
        <v>0</v>
      </c>
      <c r="BZ2937" s="231">
        <f t="shared" si="732"/>
        <v>0</v>
      </c>
      <c r="CA2937" s="246">
        <f t="shared" si="733"/>
        <v>0</v>
      </c>
      <c r="CB2937" s="246">
        <f t="shared" si="734"/>
        <v>0</v>
      </c>
      <c r="CC2937" s="246" t="str">
        <f t="shared" si="735"/>
        <v/>
      </c>
      <c r="CD2937" s="246">
        <f t="shared" si="736"/>
        <v>5</v>
      </c>
      <c r="CE2937" s="246">
        <f t="shared" si="737"/>
        <v>0</v>
      </c>
      <c r="CF2937" s="276">
        <f t="shared" si="741"/>
        <v>0</v>
      </c>
      <c r="CG2937" s="277">
        <f t="shared" si="741"/>
        <v>0</v>
      </c>
      <c r="CH2937" s="277">
        <f t="shared" si="741"/>
        <v>0</v>
      </c>
      <c r="CI2937" s="278">
        <f t="shared" si="727"/>
        <v>0</v>
      </c>
      <c r="CJ2937" s="280">
        <f t="shared" si="739"/>
        <v>0</v>
      </c>
      <c r="CK2937" s="232">
        <f t="shared" si="740"/>
        <v>0</v>
      </c>
      <c r="CL2937" s="1"/>
    </row>
    <row r="2938" spans="1:90" ht="18" customHeight="1">
      <c r="A2938" s="1"/>
      <c r="B2938" s="1"/>
      <c r="C2938" s="314"/>
      <c r="D2938" s="287" t="str">
        <f t="shared" si="742"/>
        <v/>
      </c>
      <c r="E2938" s="449" t="str">
        <f t="shared" si="728"/>
        <v/>
      </c>
      <c r="F2938" s="450"/>
      <c r="G2938" s="451"/>
      <c r="H2938" s="452"/>
      <c r="I2938" s="453"/>
      <c r="J2938" s="453"/>
      <c r="K2938" s="453"/>
      <c r="L2938" s="453"/>
      <c r="M2938" s="454"/>
      <c r="N2938" s="455"/>
      <c r="O2938" s="456"/>
      <c r="P2938" s="456"/>
      <c r="Q2938" s="456"/>
      <c r="R2938" s="456"/>
      <c r="S2938" s="456"/>
      <c r="T2938" s="456"/>
      <c r="U2938" s="456"/>
      <c r="V2938" s="456"/>
      <c r="W2938" s="456"/>
      <c r="X2938" s="456"/>
      <c r="Y2938" s="456"/>
      <c r="Z2938" s="456"/>
      <c r="AA2938" s="456"/>
      <c r="AB2938" s="456"/>
      <c r="AC2938" s="456"/>
      <c r="AD2938" s="456"/>
      <c r="AE2938" s="457"/>
      <c r="AF2938" s="455"/>
      <c r="AG2938" s="456"/>
      <c r="AH2938" s="456"/>
      <c r="AI2938" s="456"/>
      <c r="AJ2938" s="456"/>
      <c r="AK2938" s="456"/>
      <c r="AL2938" s="456"/>
      <c r="AM2938" s="456"/>
      <c r="AN2938" s="457"/>
      <c r="AO2938" s="455"/>
      <c r="AP2938" s="456"/>
      <c r="AQ2938" s="456"/>
      <c r="AR2938" s="456"/>
      <c r="AS2938" s="456"/>
      <c r="AT2938" s="456"/>
      <c r="AU2938" s="456"/>
      <c r="AV2938" s="456"/>
      <c r="AW2938" s="456"/>
      <c r="AX2938" s="456"/>
      <c r="AY2938" s="456"/>
      <c r="AZ2938" s="456"/>
      <c r="BA2938" s="456"/>
      <c r="BB2938" s="456"/>
      <c r="BC2938" s="456"/>
      <c r="BD2938" s="456"/>
      <c r="BE2938" s="456"/>
      <c r="BF2938" s="456"/>
      <c r="BG2938" s="457"/>
      <c r="BH2938" s="458"/>
      <c r="BI2938" s="459"/>
      <c r="BJ2938" s="459"/>
      <c r="BK2938" s="459"/>
      <c r="BL2938" s="459"/>
      <c r="BM2938" s="460"/>
      <c r="BN2938" s="314"/>
      <c r="BO2938" s="314"/>
      <c r="BP2938" s="1"/>
      <c r="BQ2938" s="120">
        <f>IF($F$3="","",IF(N2938=$F$3,COUNTIF(BQ$23:BQ2937,"&gt;0")+1,0))</f>
        <v>0</v>
      </c>
      <c r="BR2938" s="1"/>
      <c r="BS2938" s="20" t="str">
        <f>IF($N2938="","",IF(VLOOKUP(VLOOKUP($N2938,IMPOSTAZIONI!$E$6:$I$13,5,FALSE),IMPOSTAZIONI!$B$25:$N$32,3,FALSE)=0,"",VLOOKUP(VLOOKUP($N2938,IMPOSTAZIONI!$E$6:$I$13,5,FALSE),IMPOSTAZIONI!$B$25:$N$32,3,FALSE)))</f>
        <v/>
      </c>
      <c r="BT2938" s="20" t="str">
        <f>IF($N2938="","",IF(VLOOKUP(VLOOKUP($N2938,IMPOSTAZIONI!$E$6:$I$13,5,FALSE),IMPOSTAZIONI!$B$25:$N$32,6,FALSE)=0,"",VLOOKUP(VLOOKUP($N2938,IMPOSTAZIONI!$E$6:$I$13,5,FALSE),IMPOSTAZIONI!$B$25:$N$32,6,FALSE)))</f>
        <v/>
      </c>
      <c r="BU2938" s="20" t="str">
        <f>IF($N2938="","",IF(VLOOKUP(VLOOKUP($N2938,IMPOSTAZIONI!$E$6:$I$13,5,FALSE),IMPOSTAZIONI!$B$25:$N$32,9,FALSE)=0,"",VLOOKUP(VLOOKUP($N2938,IMPOSTAZIONI!$E$6:$I$13,5,FALSE),IMPOSTAZIONI!$B$25:$N$32,9,FALSE)))</f>
        <v/>
      </c>
      <c r="BV2938" s="20" t="str">
        <f>IF($N2938="","",IF(VLOOKUP(VLOOKUP($N2938,IMPOSTAZIONI!$E$6:$I$13,5,FALSE),IMPOSTAZIONI!$B$25:$N$32,12,FALSE)=0,"",VLOOKUP(VLOOKUP($N2938,IMPOSTAZIONI!$E$6:$I$13,5,FALSE),IMPOSTAZIONI!$B$25:$N$32,12,FALSE)))</f>
        <v/>
      </c>
      <c r="BW2938" s="221" t="str">
        <f t="shared" si="729"/>
        <v/>
      </c>
      <c r="BX2938" s="221" t="str">
        <f t="shared" si="730"/>
        <v/>
      </c>
      <c r="BY2938" s="221">
        <f t="shared" si="731"/>
        <v>0</v>
      </c>
      <c r="BZ2938" s="231">
        <f t="shared" si="732"/>
        <v>0</v>
      </c>
      <c r="CA2938" s="246">
        <f t="shared" si="733"/>
        <v>0</v>
      </c>
      <c r="CB2938" s="246">
        <f t="shared" si="734"/>
        <v>0</v>
      </c>
      <c r="CC2938" s="246" t="str">
        <f t="shared" si="735"/>
        <v/>
      </c>
      <c r="CD2938" s="246">
        <f t="shared" si="736"/>
        <v>5</v>
      </c>
      <c r="CE2938" s="246">
        <f t="shared" si="737"/>
        <v>0</v>
      </c>
      <c r="CF2938" s="276">
        <f t="shared" si="741"/>
        <v>0</v>
      </c>
      <c r="CG2938" s="277">
        <f t="shared" si="741"/>
        <v>0</v>
      </c>
      <c r="CH2938" s="277">
        <f t="shared" si="741"/>
        <v>0</v>
      </c>
      <c r="CI2938" s="278">
        <f t="shared" si="727"/>
        <v>0</v>
      </c>
      <c r="CJ2938" s="280">
        <f t="shared" si="739"/>
        <v>0</v>
      </c>
      <c r="CK2938" s="232">
        <f t="shared" si="740"/>
        <v>0</v>
      </c>
      <c r="CL2938" s="1"/>
    </row>
    <row r="2939" spans="1:90" ht="18" customHeight="1">
      <c r="A2939" s="1"/>
      <c r="B2939" s="1"/>
      <c r="C2939" s="314"/>
      <c r="D2939" s="287" t="str">
        <f t="shared" si="742"/>
        <v/>
      </c>
      <c r="E2939" s="449" t="str">
        <f t="shared" si="728"/>
        <v/>
      </c>
      <c r="F2939" s="450"/>
      <c r="G2939" s="451"/>
      <c r="H2939" s="452"/>
      <c r="I2939" s="453"/>
      <c r="J2939" s="453"/>
      <c r="K2939" s="453"/>
      <c r="L2939" s="453"/>
      <c r="M2939" s="454"/>
      <c r="N2939" s="455"/>
      <c r="O2939" s="456"/>
      <c r="P2939" s="456"/>
      <c r="Q2939" s="456"/>
      <c r="R2939" s="456"/>
      <c r="S2939" s="456"/>
      <c r="T2939" s="456"/>
      <c r="U2939" s="456"/>
      <c r="V2939" s="456"/>
      <c r="W2939" s="456"/>
      <c r="X2939" s="456"/>
      <c r="Y2939" s="456"/>
      <c r="Z2939" s="456"/>
      <c r="AA2939" s="456"/>
      <c r="AB2939" s="456"/>
      <c r="AC2939" s="456"/>
      <c r="AD2939" s="456"/>
      <c r="AE2939" s="457"/>
      <c r="AF2939" s="455"/>
      <c r="AG2939" s="456"/>
      <c r="AH2939" s="456"/>
      <c r="AI2939" s="456"/>
      <c r="AJ2939" s="456"/>
      <c r="AK2939" s="456"/>
      <c r="AL2939" s="456"/>
      <c r="AM2939" s="456"/>
      <c r="AN2939" s="457"/>
      <c r="AO2939" s="455"/>
      <c r="AP2939" s="456"/>
      <c r="AQ2939" s="456"/>
      <c r="AR2939" s="456"/>
      <c r="AS2939" s="456"/>
      <c r="AT2939" s="456"/>
      <c r="AU2939" s="456"/>
      <c r="AV2939" s="456"/>
      <c r="AW2939" s="456"/>
      <c r="AX2939" s="456"/>
      <c r="AY2939" s="456"/>
      <c r="AZ2939" s="456"/>
      <c r="BA2939" s="456"/>
      <c r="BB2939" s="456"/>
      <c r="BC2939" s="456"/>
      <c r="BD2939" s="456"/>
      <c r="BE2939" s="456"/>
      <c r="BF2939" s="456"/>
      <c r="BG2939" s="457"/>
      <c r="BH2939" s="458"/>
      <c r="BI2939" s="459"/>
      <c r="BJ2939" s="459"/>
      <c r="BK2939" s="459"/>
      <c r="BL2939" s="459"/>
      <c r="BM2939" s="460"/>
      <c r="BN2939" s="314"/>
      <c r="BO2939" s="314"/>
      <c r="BP2939" s="1"/>
      <c r="BQ2939" s="120">
        <f>IF($F$3="","",IF(N2939=$F$3,COUNTIF(BQ$23:BQ2938,"&gt;0")+1,0))</f>
        <v>0</v>
      </c>
      <c r="BR2939" s="1"/>
      <c r="BS2939" s="20" t="str">
        <f>IF($N2939="","",IF(VLOOKUP(VLOOKUP($N2939,IMPOSTAZIONI!$E$6:$I$13,5,FALSE),IMPOSTAZIONI!$B$25:$N$32,3,FALSE)=0,"",VLOOKUP(VLOOKUP($N2939,IMPOSTAZIONI!$E$6:$I$13,5,FALSE),IMPOSTAZIONI!$B$25:$N$32,3,FALSE)))</f>
        <v/>
      </c>
      <c r="BT2939" s="20" t="str">
        <f>IF($N2939="","",IF(VLOOKUP(VLOOKUP($N2939,IMPOSTAZIONI!$E$6:$I$13,5,FALSE),IMPOSTAZIONI!$B$25:$N$32,6,FALSE)=0,"",VLOOKUP(VLOOKUP($N2939,IMPOSTAZIONI!$E$6:$I$13,5,FALSE),IMPOSTAZIONI!$B$25:$N$32,6,FALSE)))</f>
        <v/>
      </c>
      <c r="BU2939" s="20" t="str">
        <f>IF($N2939="","",IF(VLOOKUP(VLOOKUP($N2939,IMPOSTAZIONI!$E$6:$I$13,5,FALSE),IMPOSTAZIONI!$B$25:$N$32,9,FALSE)=0,"",VLOOKUP(VLOOKUP($N2939,IMPOSTAZIONI!$E$6:$I$13,5,FALSE),IMPOSTAZIONI!$B$25:$N$32,9,FALSE)))</f>
        <v/>
      </c>
      <c r="BV2939" s="20" t="str">
        <f>IF($N2939="","",IF(VLOOKUP(VLOOKUP($N2939,IMPOSTAZIONI!$E$6:$I$13,5,FALSE),IMPOSTAZIONI!$B$25:$N$32,12,FALSE)=0,"",VLOOKUP(VLOOKUP($N2939,IMPOSTAZIONI!$E$6:$I$13,5,FALSE),IMPOSTAZIONI!$B$25:$N$32,12,FALSE)))</f>
        <v/>
      </c>
      <c r="BW2939" s="221" t="str">
        <f t="shared" si="729"/>
        <v/>
      </c>
      <c r="BX2939" s="221" t="str">
        <f t="shared" si="730"/>
        <v/>
      </c>
      <c r="BY2939" s="221">
        <f t="shared" si="731"/>
        <v>0</v>
      </c>
      <c r="BZ2939" s="231">
        <f t="shared" si="732"/>
        <v>0</v>
      </c>
      <c r="CA2939" s="246">
        <f t="shared" si="733"/>
        <v>0</v>
      </c>
      <c r="CB2939" s="246">
        <f t="shared" si="734"/>
        <v>0</v>
      </c>
      <c r="CC2939" s="246" t="str">
        <f t="shared" si="735"/>
        <v/>
      </c>
      <c r="CD2939" s="246">
        <f t="shared" si="736"/>
        <v>5</v>
      </c>
      <c r="CE2939" s="246">
        <f t="shared" si="737"/>
        <v>0</v>
      </c>
      <c r="CF2939" s="276">
        <f t="shared" si="741"/>
        <v>0</v>
      </c>
      <c r="CG2939" s="277">
        <f t="shared" si="741"/>
        <v>0</v>
      </c>
      <c r="CH2939" s="277">
        <f t="shared" si="741"/>
        <v>0</v>
      </c>
      <c r="CI2939" s="278">
        <f t="shared" si="727"/>
        <v>0</v>
      </c>
      <c r="CJ2939" s="280">
        <f t="shared" si="739"/>
        <v>0</v>
      </c>
      <c r="CK2939" s="232">
        <f t="shared" si="740"/>
        <v>0</v>
      </c>
      <c r="CL2939" s="1"/>
    </row>
    <row r="2940" spans="1:90" ht="18" customHeight="1">
      <c r="A2940" s="1"/>
      <c r="B2940" s="1"/>
      <c r="C2940" s="314"/>
      <c r="D2940" s="287" t="str">
        <f t="shared" si="742"/>
        <v/>
      </c>
      <c r="E2940" s="449" t="str">
        <f t="shared" si="728"/>
        <v/>
      </c>
      <c r="F2940" s="450"/>
      <c r="G2940" s="451"/>
      <c r="H2940" s="452"/>
      <c r="I2940" s="453"/>
      <c r="J2940" s="453"/>
      <c r="K2940" s="453"/>
      <c r="L2940" s="453"/>
      <c r="M2940" s="454"/>
      <c r="N2940" s="455"/>
      <c r="O2940" s="456"/>
      <c r="P2940" s="456"/>
      <c r="Q2940" s="456"/>
      <c r="R2940" s="456"/>
      <c r="S2940" s="456"/>
      <c r="T2940" s="456"/>
      <c r="U2940" s="456"/>
      <c r="V2940" s="456"/>
      <c r="W2940" s="456"/>
      <c r="X2940" s="456"/>
      <c r="Y2940" s="456"/>
      <c r="Z2940" s="456"/>
      <c r="AA2940" s="456"/>
      <c r="AB2940" s="456"/>
      <c r="AC2940" s="456"/>
      <c r="AD2940" s="456"/>
      <c r="AE2940" s="457"/>
      <c r="AF2940" s="455"/>
      <c r="AG2940" s="456"/>
      <c r="AH2940" s="456"/>
      <c r="AI2940" s="456"/>
      <c r="AJ2940" s="456"/>
      <c r="AK2940" s="456"/>
      <c r="AL2940" s="456"/>
      <c r="AM2940" s="456"/>
      <c r="AN2940" s="457"/>
      <c r="AO2940" s="455"/>
      <c r="AP2940" s="456"/>
      <c r="AQ2940" s="456"/>
      <c r="AR2940" s="456"/>
      <c r="AS2940" s="456"/>
      <c r="AT2940" s="456"/>
      <c r="AU2940" s="456"/>
      <c r="AV2940" s="456"/>
      <c r="AW2940" s="456"/>
      <c r="AX2940" s="456"/>
      <c r="AY2940" s="456"/>
      <c r="AZ2940" s="456"/>
      <c r="BA2940" s="456"/>
      <c r="BB2940" s="456"/>
      <c r="BC2940" s="456"/>
      <c r="BD2940" s="456"/>
      <c r="BE2940" s="456"/>
      <c r="BF2940" s="456"/>
      <c r="BG2940" s="457"/>
      <c r="BH2940" s="458"/>
      <c r="BI2940" s="459"/>
      <c r="BJ2940" s="459"/>
      <c r="BK2940" s="459"/>
      <c r="BL2940" s="459"/>
      <c r="BM2940" s="460"/>
      <c r="BN2940" s="314"/>
      <c r="BO2940" s="314"/>
      <c r="BP2940" s="1"/>
      <c r="BQ2940" s="120">
        <f>IF($F$3="","",IF(N2940=$F$3,COUNTIF(BQ$23:BQ2939,"&gt;0")+1,0))</f>
        <v>0</v>
      </c>
      <c r="BR2940" s="1"/>
      <c r="BS2940" s="20" t="str">
        <f>IF($N2940="","",IF(VLOOKUP(VLOOKUP($N2940,IMPOSTAZIONI!$E$6:$I$13,5,FALSE),IMPOSTAZIONI!$B$25:$N$32,3,FALSE)=0,"",VLOOKUP(VLOOKUP($N2940,IMPOSTAZIONI!$E$6:$I$13,5,FALSE),IMPOSTAZIONI!$B$25:$N$32,3,FALSE)))</f>
        <v/>
      </c>
      <c r="BT2940" s="20" t="str">
        <f>IF($N2940="","",IF(VLOOKUP(VLOOKUP($N2940,IMPOSTAZIONI!$E$6:$I$13,5,FALSE),IMPOSTAZIONI!$B$25:$N$32,6,FALSE)=0,"",VLOOKUP(VLOOKUP($N2940,IMPOSTAZIONI!$E$6:$I$13,5,FALSE),IMPOSTAZIONI!$B$25:$N$32,6,FALSE)))</f>
        <v/>
      </c>
      <c r="BU2940" s="20" t="str">
        <f>IF($N2940="","",IF(VLOOKUP(VLOOKUP($N2940,IMPOSTAZIONI!$E$6:$I$13,5,FALSE),IMPOSTAZIONI!$B$25:$N$32,9,FALSE)=0,"",VLOOKUP(VLOOKUP($N2940,IMPOSTAZIONI!$E$6:$I$13,5,FALSE),IMPOSTAZIONI!$B$25:$N$32,9,FALSE)))</f>
        <v/>
      </c>
      <c r="BV2940" s="20" t="str">
        <f>IF($N2940="","",IF(VLOOKUP(VLOOKUP($N2940,IMPOSTAZIONI!$E$6:$I$13,5,FALSE),IMPOSTAZIONI!$B$25:$N$32,12,FALSE)=0,"",VLOOKUP(VLOOKUP($N2940,IMPOSTAZIONI!$E$6:$I$13,5,FALSE),IMPOSTAZIONI!$B$25:$N$32,12,FALSE)))</f>
        <v/>
      </c>
      <c r="BW2940" s="221" t="str">
        <f t="shared" si="729"/>
        <v/>
      </c>
      <c r="BX2940" s="221" t="str">
        <f t="shared" si="730"/>
        <v/>
      </c>
      <c r="BY2940" s="221">
        <f t="shared" si="731"/>
        <v>0</v>
      </c>
      <c r="BZ2940" s="231">
        <f t="shared" si="732"/>
        <v>0</v>
      </c>
      <c r="CA2940" s="246">
        <f t="shared" si="733"/>
        <v>0</v>
      </c>
      <c r="CB2940" s="246">
        <f t="shared" si="734"/>
        <v>0</v>
      </c>
      <c r="CC2940" s="246" t="str">
        <f t="shared" si="735"/>
        <v/>
      </c>
      <c r="CD2940" s="246">
        <f t="shared" si="736"/>
        <v>5</v>
      </c>
      <c r="CE2940" s="246">
        <f t="shared" si="737"/>
        <v>0</v>
      </c>
      <c r="CF2940" s="276">
        <f t="shared" si="741"/>
        <v>0</v>
      </c>
      <c r="CG2940" s="277">
        <f t="shared" si="741"/>
        <v>0</v>
      </c>
      <c r="CH2940" s="277">
        <f t="shared" si="741"/>
        <v>0</v>
      </c>
      <c r="CI2940" s="278">
        <f t="shared" si="727"/>
        <v>0</v>
      </c>
      <c r="CJ2940" s="280">
        <f t="shared" si="739"/>
        <v>0</v>
      </c>
      <c r="CK2940" s="232">
        <f t="shared" si="740"/>
        <v>0</v>
      </c>
      <c r="CL2940" s="1"/>
    </row>
    <row r="2941" spans="1:90" ht="18" customHeight="1">
      <c r="A2941" s="1"/>
      <c r="B2941" s="1"/>
      <c r="C2941" s="314"/>
      <c r="D2941" s="287" t="str">
        <f t="shared" si="742"/>
        <v/>
      </c>
      <c r="E2941" s="449" t="str">
        <f t="shared" si="728"/>
        <v/>
      </c>
      <c r="F2941" s="450"/>
      <c r="G2941" s="451"/>
      <c r="H2941" s="452"/>
      <c r="I2941" s="453"/>
      <c r="J2941" s="453"/>
      <c r="K2941" s="453"/>
      <c r="L2941" s="453"/>
      <c r="M2941" s="454"/>
      <c r="N2941" s="455"/>
      <c r="O2941" s="456"/>
      <c r="P2941" s="456"/>
      <c r="Q2941" s="456"/>
      <c r="R2941" s="456"/>
      <c r="S2941" s="456"/>
      <c r="T2941" s="456"/>
      <c r="U2941" s="456"/>
      <c r="V2941" s="456"/>
      <c r="W2941" s="456"/>
      <c r="X2941" s="456"/>
      <c r="Y2941" s="456"/>
      <c r="Z2941" s="456"/>
      <c r="AA2941" s="456"/>
      <c r="AB2941" s="456"/>
      <c r="AC2941" s="456"/>
      <c r="AD2941" s="456"/>
      <c r="AE2941" s="457"/>
      <c r="AF2941" s="455"/>
      <c r="AG2941" s="456"/>
      <c r="AH2941" s="456"/>
      <c r="AI2941" s="456"/>
      <c r="AJ2941" s="456"/>
      <c r="AK2941" s="456"/>
      <c r="AL2941" s="456"/>
      <c r="AM2941" s="456"/>
      <c r="AN2941" s="457"/>
      <c r="AO2941" s="455"/>
      <c r="AP2941" s="456"/>
      <c r="AQ2941" s="456"/>
      <c r="AR2941" s="456"/>
      <c r="AS2941" s="456"/>
      <c r="AT2941" s="456"/>
      <c r="AU2941" s="456"/>
      <c r="AV2941" s="456"/>
      <c r="AW2941" s="456"/>
      <c r="AX2941" s="456"/>
      <c r="AY2941" s="456"/>
      <c r="AZ2941" s="456"/>
      <c r="BA2941" s="456"/>
      <c r="BB2941" s="456"/>
      <c r="BC2941" s="456"/>
      <c r="BD2941" s="456"/>
      <c r="BE2941" s="456"/>
      <c r="BF2941" s="456"/>
      <c r="BG2941" s="457"/>
      <c r="BH2941" s="458"/>
      <c r="BI2941" s="459"/>
      <c r="BJ2941" s="459"/>
      <c r="BK2941" s="459"/>
      <c r="BL2941" s="459"/>
      <c r="BM2941" s="460"/>
      <c r="BN2941" s="314"/>
      <c r="BO2941" s="314"/>
      <c r="BP2941" s="1"/>
      <c r="BQ2941" s="120">
        <f>IF($F$3="","",IF(N2941=$F$3,COUNTIF(BQ$23:BQ2940,"&gt;0")+1,0))</f>
        <v>0</v>
      </c>
      <c r="BR2941" s="1"/>
      <c r="BS2941" s="20" t="str">
        <f>IF($N2941="","",IF(VLOOKUP(VLOOKUP($N2941,IMPOSTAZIONI!$E$6:$I$13,5,FALSE),IMPOSTAZIONI!$B$25:$N$32,3,FALSE)=0,"",VLOOKUP(VLOOKUP($N2941,IMPOSTAZIONI!$E$6:$I$13,5,FALSE),IMPOSTAZIONI!$B$25:$N$32,3,FALSE)))</f>
        <v/>
      </c>
      <c r="BT2941" s="20" t="str">
        <f>IF($N2941="","",IF(VLOOKUP(VLOOKUP($N2941,IMPOSTAZIONI!$E$6:$I$13,5,FALSE),IMPOSTAZIONI!$B$25:$N$32,6,FALSE)=0,"",VLOOKUP(VLOOKUP($N2941,IMPOSTAZIONI!$E$6:$I$13,5,FALSE),IMPOSTAZIONI!$B$25:$N$32,6,FALSE)))</f>
        <v/>
      </c>
      <c r="BU2941" s="20" t="str">
        <f>IF($N2941="","",IF(VLOOKUP(VLOOKUP($N2941,IMPOSTAZIONI!$E$6:$I$13,5,FALSE),IMPOSTAZIONI!$B$25:$N$32,9,FALSE)=0,"",VLOOKUP(VLOOKUP($N2941,IMPOSTAZIONI!$E$6:$I$13,5,FALSE),IMPOSTAZIONI!$B$25:$N$32,9,FALSE)))</f>
        <v/>
      </c>
      <c r="BV2941" s="20" t="str">
        <f>IF($N2941="","",IF(VLOOKUP(VLOOKUP($N2941,IMPOSTAZIONI!$E$6:$I$13,5,FALSE),IMPOSTAZIONI!$B$25:$N$32,12,FALSE)=0,"",VLOOKUP(VLOOKUP($N2941,IMPOSTAZIONI!$E$6:$I$13,5,FALSE),IMPOSTAZIONI!$B$25:$N$32,12,FALSE)))</f>
        <v/>
      </c>
      <c r="BW2941" s="221" t="str">
        <f t="shared" si="729"/>
        <v/>
      </c>
      <c r="BX2941" s="221" t="str">
        <f t="shared" si="730"/>
        <v/>
      </c>
      <c r="BY2941" s="221">
        <f t="shared" si="731"/>
        <v>0</v>
      </c>
      <c r="BZ2941" s="231">
        <f t="shared" si="732"/>
        <v>0</v>
      </c>
      <c r="CA2941" s="246">
        <f t="shared" si="733"/>
        <v>0</v>
      </c>
      <c r="CB2941" s="246">
        <f t="shared" si="734"/>
        <v>0</v>
      </c>
      <c r="CC2941" s="246" t="str">
        <f t="shared" si="735"/>
        <v/>
      </c>
      <c r="CD2941" s="246">
        <f t="shared" si="736"/>
        <v>5</v>
      </c>
      <c r="CE2941" s="246">
        <f t="shared" si="737"/>
        <v>0</v>
      </c>
      <c r="CF2941" s="276">
        <f t="shared" si="741"/>
        <v>0</v>
      </c>
      <c r="CG2941" s="277">
        <f t="shared" si="741"/>
        <v>0</v>
      </c>
      <c r="CH2941" s="277">
        <f t="shared" si="741"/>
        <v>0</v>
      </c>
      <c r="CI2941" s="278">
        <f t="shared" si="741"/>
        <v>0</v>
      </c>
      <c r="CJ2941" s="280">
        <f t="shared" si="739"/>
        <v>0</v>
      </c>
      <c r="CK2941" s="232">
        <f t="shared" si="740"/>
        <v>0</v>
      </c>
      <c r="CL2941" s="1"/>
    </row>
    <row r="2942" spans="1:90" ht="18" customHeight="1">
      <c r="A2942" s="1"/>
      <c r="B2942" s="1"/>
      <c r="C2942" s="314"/>
      <c r="D2942" s="287" t="str">
        <f t="shared" si="742"/>
        <v/>
      </c>
      <c r="E2942" s="449" t="str">
        <f t="shared" ref="E2942:E3005" si="743">IF(BQ2942=0,"",BQ2942)</f>
        <v/>
      </c>
      <c r="F2942" s="450"/>
      <c r="G2942" s="451"/>
      <c r="H2942" s="452"/>
      <c r="I2942" s="453"/>
      <c r="J2942" s="453"/>
      <c r="K2942" s="453"/>
      <c r="L2942" s="453"/>
      <c r="M2942" s="454"/>
      <c r="N2942" s="455"/>
      <c r="O2942" s="456"/>
      <c r="P2942" s="456"/>
      <c r="Q2942" s="456"/>
      <c r="R2942" s="456"/>
      <c r="S2942" s="456"/>
      <c r="T2942" s="456"/>
      <c r="U2942" s="456"/>
      <c r="V2942" s="456"/>
      <c r="W2942" s="456"/>
      <c r="X2942" s="456"/>
      <c r="Y2942" s="456"/>
      <c r="Z2942" s="456"/>
      <c r="AA2942" s="456"/>
      <c r="AB2942" s="456"/>
      <c r="AC2942" s="456"/>
      <c r="AD2942" s="456"/>
      <c r="AE2942" s="457"/>
      <c r="AF2942" s="455"/>
      <c r="AG2942" s="456"/>
      <c r="AH2942" s="456"/>
      <c r="AI2942" s="456"/>
      <c r="AJ2942" s="456"/>
      <c r="AK2942" s="456"/>
      <c r="AL2942" s="456"/>
      <c r="AM2942" s="456"/>
      <c r="AN2942" s="457"/>
      <c r="AO2942" s="455"/>
      <c r="AP2942" s="456"/>
      <c r="AQ2942" s="456"/>
      <c r="AR2942" s="456"/>
      <c r="AS2942" s="456"/>
      <c r="AT2942" s="456"/>
      <c r="AU2942" s="456"/>
      <c r="AV2942" s="456"/>
      <c r="AW2942" s="456"/>
      <c r="AX2942" s="456"/>
      <c r="AY2942" s="456"/>
      <c r="AZ2942" s="456"/>
      <c r="BA2942" s="456"/>
      <c r="BB2942" s="456"/>
      <c r="BC2942" s="456"/>
      <c r="BD2942" s="456"/>
      <c r="BE2942" s="456"/>
      <c r="BF2942" s="456"/>
      <c r="BG2942" s="457"/>
      <c r="BH2942" s="458"/>
      <c r="BI2942" s="459"/>
      <c r="BJ2942" s="459"/>
      <c r="BK2942" s="459"/>
      <c r="BL2942" s="459"/>
      <c r="BM2942" s="460"/>
      <c r="BN2942" s="314"/>
      <c r="BO2942" s="314"/>
      <c r="BP2942" s="1"/>
      <c r="BQ2942" s="120">
        <f>IF($F$3="","",IF(N2942=$F$3,COUNTIF(BQ$23:BQ2941,"&gt;0")+1,0))</f>
        <v>0</v>
      </c>
      <c r="BR2942" s="1"/>
      <c r="BS2942" s="20" t="str">
        <f>IF($N2942="","",IF(VLOOKUP(VLOOKUP($N2942,IMPOSTAZIONI!$E$6:$I$13,5,FALSE),IMPOSTAZIONI!$B$25:$N$32,3,FALSE)=0,"",VLOOKUP(VLOOKUP($N2942,IMPOSTAZIONI!$E$6:$I$13,5,FALSE),IMPOSTAZIONI!$B$25:$N$32,3,FALSE)))</f>
        <v/>
      </c>
      <c r="BT2942" s="20" t="str">
        <f>IF($N2942="","",IF(VLOOKUP(VLOOKUP($N2942,IMPOSTAZIONI!$E$6:$I$13,5,FALSE),IMPOSTAZIONI!$B$25:$N$32,6,FALSE)=0,"",VLOOKUP(VLOOKUP($N2942,IMPOSTAZIONI!$E$6:$I$13,5,FALSE),IMPOSTAZIONI!$B$25:$N$32,6,FALSE)))</f>
        <v/>
      </c>
      <c r="BU2942" s="20" t="str">
        <f>IF($N2942="","",IF(VLOOKUP(VLOOKUP($N2942,IMPOSTAZIONI!$E$6:$I$13,5,FALSE),IMPOSTAZIONI!$B$25:$N$32,9,FALSE)=0,"",VLOOKUP(VLOOKUP($N2942,IMPOSTAZIONI!$E$6:$I$13,5,FALSE),IMPOSTAZIONI!$B$25:$N$32,9,FALSE)))</f>
        <v/>
      </c>
      <c r="BV2942" s="20" t="str">
        <f>IF($N2942="","",IF(VLOOKUP(VLOOKUP($N2942,IMPOSTAZIONI!$E$6:$I$13,5,FALSE),IMPOSTAZIONI!$B$25:$N$32,12,FALSE)=0,"",VLOOKUP(VLOOKUP($N2942,IMPOSTAZIONI!$E$6:$I$13,5,FALSE),IMPOSTAZIONI!$B$25:$N$32,12,FALSE)))</f>
        <v/>
      </c>
      <c r="BW2942" s="221" t="str">
        <f t="shared" ref="BW2942:BW3005" si="744">IF(AF2942="","",HLOOKUP(AF2942,BS2942:BV2942,1,FALSE))</f>
        <v/>
      </c>
      <c r="BX2942" s="221" t="str">
        <f t="shared" ref="BX2942:BX3005" si="745">IF(N2942="","",VLOOKUP(N2942,$AY$3109:$BM$3116,1,FALSE))</f>
        <v/>
      </c>
      <c r="BY2942" s="221">
        <f t="shared" ref="BY2942:BY3005" si="746">IF(OR(ISERROR(BW2942),ISERROR(BX2942),AND(H2942&gt;0,H2942&lt;AD$3140),AND(H2942&gt;0,H2942&gt;AD$3141)),1,IF(CK2942=1,2,0))</f>
        <v>0</v>
      </c>
      <c r="BZ2942" s="231">
        <f t="shared" ref="BZ2942:BZ3005" si="747">IF($F$3="",0,IF($F$3=N2942,H2942,0))</f>
        <v>0</v>
      </c>
      <c r="CA2942" s="246">
        <f t="shared" ref="CA2942:CA3005" si="748">IF($BN$3&gt;$AY$3147,"",IF(BZ2942=0,0,IF(AF2942="",0,VLOOKUP(AF2942,$AY$3118:$BL$3121,14,FALSE))))</f>
        <v>0</v>
      </c>
      <c r="CB2942" s="246">
        <f t="shared" ref="CB2942:CB3005" si="749">IF(BZ2942=0,0,MONTH(BZ2942))</f>
        <v>0</v>
      </c>
      <c r="CC2942" s="246" t="str">
        <f t="shared" ref="CC2942:CC3005" si="750">IF(OR(BZ2942=0,CA2942=0),"",CONCATENATE(CB2942,CA2942))</f>
        <v/>
      </c>
      <c r="CD2942" s="246">
        <f t="shared" ref="CD2942:CD3005" si="751">MATCH(BZ2942,BZ$23:BZ$3022,0)</f>
        <v>5</v>
      </c>
      <c r="CE2942" s="246">
        <f t="shared" ref="CE2942:CE3005" si="752">IF(CA2942&gt;0,CONCATENATE(CD2942,CA2942),0)</f>
        <v>0</v>
      </c>
      <c r="CF2942" s="276">
        <f t="shared" ref="CF2942:CI2973" si="753">COUNTIF($CE$23:$CE$3022,CONCATENATE($CD2942,CF$21))</f>
        <v>0</v>
      </c>
      <c r="CG2942" s="277">
        <f t="shared" si="753"/>
        <v>0</v>
      </c>
      <c r="CH2942" s="277">
        <f t="shared" si="753"/>
        <v>0</v>
      </c>
      <c r="CI2942" s="278">
        <f t="shared" si="753"/>
        <v>0</v>
      </c>
      <c r="CJ2942" s="280">
        <f t="shared" ref="CJ2942:CJ3005" si="754">COUNTIF(CF2942:CI2942,"&gt;0")</f>
        <v>0</v>
      </c>
      <c r="CK2942" s="232">
        <f t="shared" ref="CK2942:CK3005" si="755">IF(CJ2942&gt;1,1,0)</f>
        <v>0</v>
      </c>
      <c r="CL2942" s="1"/>
    </row>
    <row r="2943" spans="1:90" ht="18" customHeight="1">
      <c r="A2943" s="1"/>
      <c r="B2943" s="1"/>
      <c r="C2943" s="314"/>
      <c r="D2943" s="287" t="str">
        <f t="shared" si="742"/>
        <v/>
      </c>
      <c r="E2943" s="449" t="str">
        <f t="shared" si="743"/>
        <v/>
      </c>
      <c r="F2943" s="450"/>
      <c r="G2943" s="451"/>
      <c r="H2943" s="452"/>
      <c r="I2943" s="453"/>
      <c r="J2943" s="453"/>
      <c r="K2943" s="453"/>
      <c r="L2943" s="453"/>
      <c r="M2943" s="454"/>
      <c r="N2943" s="455"/>
      <c r="O2943" s="456"/>
      <c r="P2943" s="456"/>
      <c r="Q2943" s="456"/>
      <c r="R2943" s="456"/>
      <c r="S2943" s="456"/>
      <c r="T2943" s="456"/>
      <c r="U2943" s="456"/>
      <c r="V2943" s="456"/>
      <c r="W2943" s="456"/>
      <c r="X2943" s="456"/>
      <c r="Y2943" s="456"/>
      <c r="Z2943" s="456"/>
      <c r="AA2943" s="456"/>
      <c r="AB2943" s="456"/>
      <c r="AC2943" s="456"/>
      <c r="AD2943" s="456"/>
      <c r="AE2943" s="457"/>
      <c r="AF2943" s="455"/>
      <c r="AG2943" s="456"/>
      <c r="AH2943" s="456"/>
      <c r="AI2943" s="456"/>
      <c r="AJ2943" s="456"/>
      <c r="AK2943" s="456"/>
      <c r="AL2943" s="456"/>
      <c r="AM2943" s="456"/>
      <c r="AN2943" s="457"/>
      <c r="AO2943" s="455"/>
      <c r="AP2943" s="456"/>
      <c r="AQ2943" s="456"/>
      <c r="AR2943" s="456"/>
      <c r="AS2943" s="456"/>
      <c r="AT2943" s="456"/>
      <c r="AU2943" s="456"/>
      <c r="AV2943" s="456"/>
      <c r="AW2943" s="456"/>
      <c r="AX2943" s="456"/>
      <c r="AY2943" s="456"/>
      <c r="AZ2943" s="456"/>
      <c r="BA2943" s="456"/>
      <c r="BB2943" s="456"/>
      <c r="BC2943" s="456"/>
      <c r="BD2943" s="456"/>
      <c r="BE2943" s="456"/>
      <c r="BF2943" s="456"/>
      <c r="BG2943" s="457"/>
      <c r="BH2943" s="458"/>
      <c r="BI2943" s="459"/>
      <c r="BJ2943" s="459"/>
      <c r="BK2943" s="459"/>
      <c r="BL2943" s="459"/>
      <c r="BM2943" s="460"/>
      <c r="BN2943" s="314"/>
      <c r="BO2943" s="314"/>
      <c r="BP2943" s="1"/>
      <c r="BQ2943" s="120">
        <f>IF($F$3="","",IF(N2943=$F$3,COUNTIF(BQ$23:BQ2942,"&gt;0")+1,0))</f>
        <v>0</v>
      </c>
      <c r="BR2943" s="1"/>
      <c r="BS2943" s="20" t="str">
        <f>IF($N2943="","",IF(VLOOKUP(VLOOKUP($N2943,IMPOSTAZIONI!$E$6:$I$13,5,FALSE),IMPOSTAZIONI!$B$25:$N$32,3,FALSE)=0,"",VLOOKUP(VLOOKUP($N2943,IMPOSTAZIONI!$E$6:$I$13,5,FALSE),IMPOSTAZIONI!$B$25:$N$32,3,FALSE)))</f>
        <v/>
      </c>
      <c r="BT2943" s="20" t="str">
        <f>IF($N2943="","",IF(VLOOKUP(VLOOKUP($N2943,IMPOSTAZIONI!$E$6:$I$13,5,FALSE),IMPOSTAZIONI!$B$25:$N$32,6,FALSE)=0,"",VLOOKUP(VLOOKUP($N2943,IMPOSTAZIONI!$E$6:$I$13,5,FALSE),IMPOSTAZIONI!$B$25:$N$32,6,FALSE)))</f>
        <v/>
      </c>
      <c r="BU2943" s="20" t="str">
        <f>IF($N2943="","",IF(VLOOKUP(VLOOKUP($N2943,IMPOSTAZIONI!$E$6:$I$13,5,FALSE),IMPOSTAZIONI!$B$25:$N$32,9,FALSE)=0,"",VLOOKUP(VLOOKUP($N2943,IMPOSTAZIONI!$E$6:$I$13,5,FALSE),IMPOSTAZIONI!$B$25:$N$32,9,FALSE)))</f>
        <v/>
      </c>
      <c r="BV2943" s="20" t="str">
        <f>IF($N2943="","",IF(VLOOKUP(VLOOKUP($N2943,IMPOSTAZIONI!$E$6:$I$13,5,FALSE),IMPOSTAZIONI!$B$25:$N$32,12,FALSE)=0,"",VLOOKUP(VLOOKUP($N2943,IMPOSTAZIONI!$E$6:$I$13,5,FALSE),IMPOSTAZIONI!$B$25:$N$32,12,FALSE)))</f>
        <v/>
      </c>
      <c r="BW2943" s="221" t="str">
        <f t="shared" si="744"/>
        <v/>
      </c>
      <c r="BX2943" s="221" t="str">
        <f t="shared" si="745"/>
        <v/>
      </c>
      <c r="BY2943" s="221">
        <f t="shared" si="746"/>
        <v>0</v>
      </c>
      <c r="BZ2943" s="231">
        <f t="shared" si="747"/>
        <v>0</v>
      </c>
      <c r="CA2943" s="246">
        <f t="shared" si="748"/>
        <v>0</v>
      </c>
      <c r="CB2943" s="246">
        <f t="shared" si="749"/>
        <v>0</v>
      </c>
      <c r="CC2943" s="246" t="str">
        <f t="shared" si="750"/>
        <v/>
      </c>
      <c r="CD2943" s="246">
        <f t="shared" si="751"/>
        <v>5</v>
      </c>
      <c r="CE2943" s="246">
        <f t="shared" si="752"/>
        <v>0</v>
      </c>
      <c r="CF2943" s="276">
        <f t="shared" si="753"/>
        <v>0</v>
      </c>
      <c r="CG2943" s="277">
        <f t="shared" si="753"/>
        <v>0</v>
      </c>
      <c r="CH2943" s="277">
        <f t="shared" si="753"/>
        <v>0</v>
      </c>
      <c r="CI2943" s="278">
        <f t="shared" si="753"/>
        <v>0</v>
      </c>
      <c r="CJ2943" s="280">
        <f t="shared" si="754"/>
        <v>0</v>
      </c>
      <c r="CK2943" s="232">
        <f t="shared" si="755"/>
        <v>0</v>
      </c>
      <c r="CL2943" s="1"/>
    </row>
    <row r="2944" spans="1:90" ht="18" customHeight="1">
      <c r="A2944" s="1"/>
      <c r="B2944" s="1"/>
      <c r="C2944" s="314"/>
      <c r="D2944" s="287" t="str">
        <f t="shared" si="742"/>
        <v/>
      </c>
      <c r="E2944" s="449" t="str">
        <f t="shared" si="743"/>
        <v/>
      </c>
      <c r="F2944" s="450"/>
      <c r="G2944" s="451"/>
      <c r="H2944" s="452"/>
      <c r="I2944" s="453"/>
      <c r="J2944" s="453"/>
      <c r="K2944" s="453"/>
      <c r="L2944" s="453"/>
      <c r="M2944" s="454"/>
      <c r="N2944" s="455"/>
      <c r="O2944" s="456"/>
      <c r="P2944" s="456"/>
      <c r="Q2944" s="456"/>
      <c r="R2944" s="456"/>
      <c r="S2944" s="456"/>
      <c r="T2944" s="456"/>
      <c r="U2944" s="456"/>
      <c r="V2944" s="456"/>
      <c r="W2944" s="456"/>
      <c r="X2944" s="456"/>
      <c r="Y2944" s="456"/>
      <c r="Z2944" s="456"/>
      <c r="AA2944" s="456"/>
      <c r="AB2944" s="456"/>
      <c r="AC2944" s="456"/>
      <c r="AD2944" s="456"/>
      <c r="AE2944" s="457"/>
      <c r="AF2944" s="455"/>
      <c r="AG2944" s="456"/>
      <c r="AH2944" s="456"/>
      <c r="AI2944" s="456"/>
      <c r="AJ2944" s="456"/>
      <c r="AK2944" s="456"/>
      <c r="AL2944" s="456"/>
      <c r="AM2944" s="456"/>
      <c r="AN2944" s="457"/>
      <c r="AO2944" s="455"/>
      <c r="AP2944" s="456"/>
      <c r="AQ2944" s="456"/>
      <c r="AR2944" s="456"/>
      <c r="AS2944" s="456"/>
      <c r="AT2944" s="456"/>
      <c r="AU2944" s="456"/>
      <c r="AV2944" s="456"/>
      <c r="AW2944" s="456"/>
      <c r="AX2944" s="456"/>
      <c r="AY2944" s="456"/>
      <c r="AZ2944" s="456"/>
      <c r="BA2944" s="456"/>
      <c r="BB2944" s="456"/>
      <c r="BC2944" s="456"/>
      <c r="BD2944" s="456"/>
      <c r="BE2944" s="456"/>
      <c r="BF2944" s="456"/>
      <c r="BG2944" s="457"/>
      <c r="BH2944" s="458"/>
      <c r="BI2944" s="459"/>
      <c r="BJ2944" s="459"/>
      <c r="BK2944" s="459"/>
      <c r="BL2944" s="459"/>
      <c r="BM2944" s="460"/>
      <c r="BN2944" s="314"/>
      <c r="BO2944" s="314"/>
      <c r="BP2944" s="1"/>
      <c r="BQ2944" s="120">
        <f>IF($F$3="","",IF(N2944=$F$3,COUNTIF(BQ$23:BQ2943,"&gt;0")+1,0))</f>
        <v>0</v>
      </c>
      <c r="BR2944" s="1"/>
      <c r="BS2944" s="20" t="str">
        <f>IF($N2944="","",IF(VLOOKUP(VLOOKUP($N2944,IMPOSTAZIONI!$E$6:$I$13,5,FALSE),IMPOSTAZIONI!$B$25:$N$32,3,FALSE)=0,"",VLOOKUP(VLOOKUP($N2944,IMPOSTAZIONI!$E$6:$I$13,5,FALSE),IMPOSTAZIONI!$B$25:$N$32,3,FALSE)))</f>
        <v/>
      </c>
      <c r="BT2944" s="20" t="str">
        <f>IF($N2944="","",IF(VLOOKUP(VLOOKUP($N2944,IMPOSTAZIONI!$E$6:$I$13,5,FALSE),IMPOSTAZIONI!$B$25:$N$32,6,FALSE)=0,"",VLOOKUP(VLOOKUP($N2944,IMPOSTAZIONI!$E$6:$I$13,5,FALSE),IMPOSTAZIONI!$B$25:$N$32,6,FALSE)))</f>
        <v/>
      </c>
      <c r="BU2944" s="20" t="str">
        <f>IF($N2944="","",IF(VLOOKUP(VLOOKUP($N2944,IMPOSTAZIONI!$E$6:$I$13,5,FALSE),IMPOSTAZIONI!$B$25:$N$32,9,FALSE)=0,"",VLOOKUP(VLOOKUP($N2944,IMPOSTAZIONI!$E$6:$I$13,5,FALSE),IMPOSTAZIONI!$B$25:$N$32,9,FALSE)))</f>
        <v/>
      </c>
      <c r="BV2944" s="20" t="str">
        <f>IF($N2944="","",IF(VLOOKUP(VLOOKUP($N2944,IMPOSTAZIONI!$E$6:$I$13,5,FALSE),IMPOSTAZIONI!$B$25:$N$32,12,FALSE)=0,"",VLOOKUP(VLOOKUP($N2944,IMPOSTAZIONI!$E$6:$I$13,5,FALSE),IMPOSTAZIONI!$B$25:$N$32,12,FALSE)))</f>
        <v/>
      </c>
      <c r="BW2944" s="221" t="str">
        <f t="shared" si="744"/>
        <v/>
      </c>
      <c r="BX2944" s="221" t="str">
        <f t="shared" si="745"/>
        <v/>
      </c>
      <c r="BY2944" s="221">
        <f t="shared" si="746"/>
        <v>0</v>
      </c>
      <c r="BZ2944" s="231">
        <f t="shared" si="747"/>
        <v>0</v>
      </c>
      <c r="CA2944" s="246">
        <f t="shared" si="748"/>
        <v>0</v>
      </c>
      <c r="CB2944" s="246">
        <f t="shared" si="749"/>
        <v>0</v>
      </c>
      <c r="CC2944" s="246" t="str">
        <f t="shared" si="750"/>
        <v/>
      </c>
      <c r="CD2944" s="246">
        <f t="shared" si="751"/>
        <v>5</v>
      </c>
      <c r="CE2944" s="246">
        <f t="shared" si="752"/>
        <v>0</v>
      </c>
      <c r="CF2944" s="276">
        <f t="shared" si="753"/>
        <v>0</v>
      </c>
      <c r="CG2944" s="277">
        <f t="shared" si="753"/>
        <v>0</v>
      </c>
      <c r="CH2944" s="277">
        <f t="shared" si="753"/>
        <v>0</v>
      </c>
      <c r="CI2944" s="278">
        <f t="shared" si="753"/>
        <v>0</v>
      </c>
      <c r="CJ2944" s="280">
        <f t="shared" si="754"/>
        <v>0</v>
      </c>
      <c r="CK2944" s="232">
        <f t="shared" si="755"/>
        <v>0</v>
      </c>
      <c r="CL2944" s="1"/>
    </row>
    <row r="2945" spans="1:90" ht="18" customHeight="1">
      <c r="A2945" s="1"/>
      <c r="B2945" s="1"/>
      <c r="C2945" s="314"/>
      <c r="D2945" s="287" t="str">
        <f t="shared" si="742"/>
        <v/>
      </c>
      <c r="E2945" s="449" t="str">
        <f t="shared" si="743"/>
        <v/>
      </c>
      <c r="F2945" s="450"/>
      <c r="G2945" s="451"/>
      <c r="H2945" s="452"/>
      <c r="I2945" s="453"/>
      <c r="J2945" s="453"/>
      <c r="K2945" s="453"/>
      <c r="L2945" s="453"/>
      <c r="M2945" s="454"/>
      <c r="N2945" s="455"/>
      <c r="O2945" s="456"/>
      <c r="P2945" s="456"/>
      <c r="Q2945" s="456"/>
      <c r="R2945" s="456"/>
      <c r="S2945" s="456"/>
      <c r="T2945" s="456"/>
      <c r="U2945" s="456"/>
      <c r="V2945" s="456"/>
      <c r="W2945" s="456"/>
      <c r="X2945" s="456"/>
      <c r="Y2945" s="456"/>
      <c r="Z2945" s="456"/>
      <c r="AA2945" s="456"/>
      <c r="AB2945" s="456"/>
      <c r="AC2945" s="456"/>
      <c r="AD2945" s="456"/>
      <c r="AE2945" s="457"/>
      <c r="AF2945" s="455"/>
      <c r="AG2945" s="456"/>
      <c r="AH2945" s="456"/>
      <c r="AI2945" s="456"/>
      <c r="AJ2945" s="456"/>
      <c r="AK2945" s="456"/>
      <c r="AL2945" s="456"/>
      <c r="AM2945" s="456"/>
      <c r="AN2945" s="457"/>
      <c r="AO2945" s="455"/>
      <c r="AP2945" s="456"/>
      <c r="AQ2945" s="456"/>
      <c r="AR2945" s="456"/>
      <c r="AS2945" s="456"/>
      <c r="AT2945" s="456"/>
      <c r="AU2945" s="456"/>
      <c r="AV2945" s="456"/>
      <c r="AW2945" s="456"/>
      <c r="AX2945" s="456"/>
      <c r="AY2945" s="456"/>
      <c r="AZ2945" s="456"/>
      <c r="BA2945" s="456"/>
      <c r="BB2945" s="456"/>
      <c r="BC2945" s="456"/>
      <c r="BD2945" s="456"/>
      <c r="BE2945" s="456"/>
      <c r="BF2945" s="456"/>
      <c r="BG2945" s="457"/>
      <c r="BH2945" s="458"/>
      <c r="BI2945" s="459"/>
      <c r="BJ2945" s="459"/>
      <c r="BK2945" s="459"/>
      <c r="BL2945" s="459"/>
      <c r="BM2945" s="460"/>
      <c r="BN2945" s="314"/>
      <c r="BO2945" s="314"/>
      <c r="BP2945" s="1"/>
      <c r="BQ2945" s="120">
        <f>IF($F$3="","",IF(N2945=$F$3,COUNTIF(BQ$23:BQ2944,"&gt;0")+1,0))</f>
        <v>0</v>
      </c>
      <c r="BR2945" s="1"/>
      <c r="BS2945" s="20" t="str">
        <f>IF($N2945="","",IF(VLOOKUP(VLOOKUP($N2945,IMPOSTAZIONI!$E$6:$I$13,5,FALSE),IMPOSTAZIONI!$B$25:$N$32,3,FALSE)=0,"",VLOOKUP(VLOOKUP($N2945,IMPOSTAZIONI!$E$6:$I$13,5,FALSE),IMPOSTAZIONI!$B$25:$N$32,3,FALSE)))</f>
        <v/>
      </c>
      <c r="BT2945" s="20" t="str">
        <f>IF($N2945="","",IF(VLOOKUP(VLOOKUP($N2945,IMPOSTAZIONI!$E$6:$I$13,5,FALSE),IMPOSTAZIONI!$B$25:$N$32,6,FALSE)=0,"",VLOOKUP(VLOOKUP($N2945,IMPOSTAZIONI!$E$6:$I$13,5,FALSE),IMPOSTAZIONI!$B$25:$N$32,6,FALSE)))</f>
        <v/>
      </c>
      <c r="BU2945" s="20" t="str">
        <f>IF($N2945="","",IF(VLOOKUP(VLOOKUP($N2945,IMPOSTAZIONI!$E$6:$I$13,5,FALSE),IMPOSTAZIONI!$B$25:$N$32,9,FALSE)=0,"",VLOOKUP(VLOOKUP($N2945,IMPOSTAZIONI!$E$6:$I$13,5,FALSE),IMPOSTAZIONI!$B$25:$N$32,9,FALSE)))</f>
        <v/>
      </c>
      <c r="BV2945" s="20" t="str">
        <f>IF($N2945="","",IF(VLOOKUP(VLOOKUP($N2945,IMPOSTAZIONI!$E$6:$I$13,5,FALSE),IMPOSTAZIONI!$B$25:$N$32,12,FALSE)=0,"",VLOOKUP(VLOOKUP($N2945,IMPOSTAZIONI!$E$6:$I$13,5,FALSE),IMPOSTAZIONI!$B$25:$N$32,12,FALSE)))</f>
        <v/>
      </c>
      <c r="BW2945" s="221" t="str">
        <f t="shared" si="744"/>
        <v/>
      </c>
      <c r="BX2945" s="221" t="str">
        <f t="shared" si="745"/>
        <v/>
      </c>
      <c r="BY2945" s="221">
        <f t="shared" si="746"/>
        <v>0</v>
      </c>
      <c r="BZ2945" s="231">
        <f t="shared" si="747"/>
        <v>0</v>
      </c>
      <c r="CA2945" s="246">
        <f t="shared" si="748"/>
        <v>0</v>
      </c>
      <c r="CB2945" s="246">
        <f t="shared" si="749"/>
        <v>0</v>
      </c>
      <c r="CC2945" s="246" t="str">
        <f t="shared" si="750"/>
        <v/>
      </c>
      <c r="CD2945" s="246">
        <f t="shared" si="751"/>
        <v>5</v>
      </c>
      <c r="CE2945" s="246">
        <f t="shared" si="752"/>
        <v>0</v>
      </c>
      <c r="CF2945" s="276">
        <f t="shared" si="753"/>
        <v>0</v>
      </c>
      <c r="CG2945" s="277">
        <f t="shared" si="753"/>
        <v>0</v>
      </c>
      <c r="CH2945" s="277">
        <f t="shared" si="753"/>
        <v>0</v>
      </c>
      <c r="CI2945" s="278">
        <f t="shared" si="753"/>
        <v>0</v>
      </c>
      <c r="CJ2945" s="280">
        <f t="shared" si="754"/>
        <v>0</v>
      </c>
      <c r="CK2945" s="232">
        <f t="shared" si="755"/>
        <v>0</v>
      </c>
      <c r="CL2945" s="1"/>
    </row>
    <row r="2946" spans="1:90" ht="18" customHeight="1">
      <c r="A2946" s="1"/>
      <c r="B2946" s="1"/>
      <c r="C2946" s="314"/>
      <c r="D2946" s="287" t="str">
        <f t="shared" si="742"/>
        <v/>
      </c>
      <c r="E2946" s="449" t="str">
        <f t="shared" si="743"/>
        <v/>
      </c>
      <c r="F2946" s="450"/>
      <c r="G2946" s="451"/>
      <c r="H2946" s="452"/>
      <c r="I2946" s="453"/>
      <c r="J2946" s="453"/>
      <c r="K2946" s="453"/>
      <c r="L2946" s="453"/>
      <c r="M2946" s="454"/>
      <c r="N2946" s="455"/>
      <c r="O2946" s="456"/>
      <c r="P2946" s="456"/>
      <c r="Q2946" s="456"/>
      <c r="R2946" s="456"/>
      <c r="S2946" s="456"/>
      <c r="T2946" s="456"/>
      <c r="U2946" s="456"/>
      <c r="V2946" s="456"/>
      <c r="W2946" s="456"/>
      <c r="X2946" s="456"/>
      <c r="Y2946" s="456"/>
      <c r="Z2946" s="456"/>
      <c r="AA2946" s="456"/>
      <c r="AB2946" s="456"/>
      <c r="AC2946" s="456"/>
      <c r="AD2946" s="456"/>
      <c r="AE2946" s="457"/>
      <c r="AF2946" s="455"/>
      <c r="AG2946" s="456"/>
      <c r="AH2946" s="456"/>
      <c r="AI2946" s="456"/>
      <c r="AJ2946" s="456"/>
      <c r="AK2946" s="456"/>
      <c r="AL2946" s="456"/>
      <c r="AM2946" s="456"/>
      <c r="AN2946" s="457"/>
      <c r="AO2946" s="455"/>
      <c r="AP2946" s="456"/>
      <c r="AQ2946" s="456"/>
      <c r="AR2946" s="456"/>
      <c r="AS2946" s="456"/>
      <c r="AT2946" s="456"/>
      <c r="AU2946" s="456"/>
      <c r="AV2946" s="456"/>
      <c r="AW2946" s="456"/>
      <c r="AX2946" s="456"/>
      <c r="AY2946" s="456"/>
      <c r="AZ2946" s="456"/>
      <c r="BA2946" s="456"/>
      <c r="BB2946" s="456"/>
      <c r="BC2946" s="456"/>
      <c r="BD2946" s="456"/>
      <c r="BE2946" s="456"/>
      <c r="BF2946" s="456"/>
      <c r="BG2946" s="457"/>
      <c r="BH2946" s="458"/>
      <c r="BI2946" s="459"/>
      <c r="BJ2946" s="459"/>
      <c r="BK2946" s="459"/>
      <c r="BL2946" s="459"/>
      <c r="BM2946" s="460"/>
      <c r="BN2946" s="314"/>
      <c r="BO2946" s="314"/>
      <c r="BP2946" s="1"/>
      <c r="BQ2946" s="120">
        <f>IF($F$3="","",IF(N2946=$F$3,COUNTIF(BQ$23:BQ2945,"&gt;0")+1,0))</f>
        <v>0</v>
      </c>
      <c r="BR2946" s="1"/>
      <c r="BS2946" s="20" t="str">
        <f>IF($N2946="","",IF(VLOOKUP(VLOOKUP($N2946,IMPOSTAZIONI!$E$6:$I$13,5,FALSE),IMPOSTAZIONI!$B$25:$N$32,3,FALSE)=0,"",VLOOKUP(VLOOKUP($N2946,IMPOSTAZIONI!$E$6:$I$13,5,FALSE),IMPOSTAZIONI!$B$25:$N$32,3,FALSE)))</f>
        <v/>
      </c>
      <c r="BT2946" s="20" t="str">
        <f>IF($N2946="","",IF(VLOOKUP(VLOOKUP($N2946,IMPOSTAZIONI!$E$6:$I$13,5,FALSE),IMPOSTAZIONI!$B$25:$N$32,6,FALSE)=0,"",VLOOKUP(VLOOKUP($N2946,IMPOSTAZIONI!$E$6:$I$13,5,FALSE),IMPOSTAZIONI!$B$25:$N$32,6,FALSE)))</f>
        <v/>
      </c>
      <c r="BU2946" s="20" t="str">
        <f>IF($N2946="","",IF(VLOOKUP(VLOOKUP($N2946,IMPOSTAZIONI!$E$6:$I$13,5,FALSE),IMPOSTAZIONI!$B$25:$N$32,9,FALSE)=0,"",VLOOKUP(VLOOKUP($N2946,IMPOSTAZIONI!$E$6:$I$13,5,FALSE),IMPOSTAZIONI!$B$25:$N$32,9,FALSE)))</f>
        <v/>
      </c>
      <c r="BV2946" s="20" t="str">
        <f>IF($N2946="","",IF(VLOOKUP(VLOOKUP($N2946,IMPOSTAZIONI!$E$6:$I$13,5,FALSE),IMPOSTAZIONI!$B$25:$N$32,12,FALSE)=0,"",VLOOKUP(VLOOKUP($N2946,IMPOSTAZIONI!$E$6:$I$13,5,FALSE),IMPOSTAZIONI!$B$25:$N$32,12,FALSE)))</f>
        <v/>
      </c>
      <c r="BW2946" s="221" t="str">
        <f t="shared" si="744"/>
        <v/>
      </c>
      <c r="BX2946" s="221" t="str">
        <f t="shared" si="745"/>
        <v/>
      </c>
      <c r="BY2946" s="221">
        <f t="shared" si="746"/>
        <v>0</v>
      </c>
      <c r="BZ2946" s="231">
        <f t="shared" si="747"/>
        <v>0</v>
      </c>
      <c r="CA2946" s="246">
        <f t="shared" si="748"/>
        <v>0</v>
      </c>
      <c r="CB2946" s="246">
        <f t="shared" si="749"/>
        <v>0</v>
      </c>
      <c r="CC2946" s="246" t="str">
        <f t="shared" si="750"/>
        <v/>
      </c>
      <c r="CD2946" s="246">
        <f t="shared" si="751"/>
        <v>5</v>
      </c>
      <c r="CE2946" s="246">
        <f t="shared" si="752"/>
        <v>0</v>
      </c>
      <c r="CF2946" s="276">
        <f t="shared" si="753"/>
        <v>0</v>
      </c>
      <c r="CG2946" s="277">
        <f t="shared" si="753"/>
        <v>0</v>
      </c>
      <c r="CH2946" s="277">
        <f t="shared" si="753"/>
        <v>0</v>
      </c>
      <c r="CI2946" s="278">
        <f t="shared" si="753"/>
        <v>0</v>
      </c>
      <c r="CJ2946" s="280">
        <f t="shared" si="754"/>
        <v>0</v>
      </c>
      <c r="CK2946" s="232">
        <f t="shared" si="755"/>
        <v>0</v>
      </c>
      <c r="CL2946" s="1"/>
    </row>
    <row r="2947" spans="1:90" ht="18" customHeight="1">
      <c r="A2947" s="1"/>
      <c r="B2947" s="1"/>
      <c r="C2947" s="314"/>
      <c r="D2947" s="287" t="str">
        <f t="shared" si="742"/>
        <v/>
      </c>
      <c r="E2947" s="449" t="str">
        <f t="shared" si="743"/>
        <v/>
      </c>
      <c r="F2947" s="450"/>
      <c r="G2947" s="451"/>
      <c r="H2947" s="452"/>
      <c r="I2947" s="453"/>
      <c r="J2947" s="453"/>
      <c r="K2947" s="453"/>
      <c r="L2947" s="453"/>
      <c r="M2947" s="454"/>
      <c r="N2947" s="455"/>
      <c r="O2947" s="456"/>
      <c r="P2947" s="456"/>
      <c r="Q2947" s="456"/>
      <c r="R2947" s="456"/>
      <c r="S2947" s="456"/>
      <c r="T2947" s="456"/>
      <c r="U2947" s="456"/>
      <c r="V2947" s="456"/>
      <c r="W2947" s="456"/>
      <c r="X2947" s="456"/>
      <c r="Y2947" s="456"/>
      <c r="Z2947" s="456"/>
      <c r="AA2947" s="456"/>
      <c r="AB2947" s="456"/>
      <c r="AC2947" s="456"/>
      <c r="AD2947" s="456"/>
      <c r="AE2947" s="457"/>
      <c r="AF2947" s="455"/>
      <c r="AG2947" s="456"/>
      <c r="AH2947" s="456"/>
      <c r="AI2947" s="456"/>
      <c r="AJ2947" s="456"/>
      <c r="AK2947" s="456"/>
      <c r="AL2947" s="456"/>
      <c r="AM2947" s="456"/>
      <c r="AN2947" s="457"/>
      <c r="AO2947" s="455"/>
      <c r="AP2947" s="456"/>
      <c r="AQ2947" s="456"/>
      <c r="AR2947" s="456"/>
      <c r="AS2947" s="456"/>
      <c r="AT2947" s="456"/>
      <c r="AU2947" s="456"/>
      <c r="AV2947" s="456"/>
      <c r="AW2947" s="456"/>
      <c r="AX2947" s="456"/>
      <c r="AY2947" s="456"/>
      <c r="AZ2947" s="456"/>
      <c r="BA2947" s="456"/>
      <c r="BB2947" s="456"/>
      <c r="BC2947" s="456"/>
      <c r="BD2947" s="456"/>
      <c r="BE2947" s="456"/>
      <c r="BF2947" s="456"/>
      <c r="BG2947" s="457"/>
      <c r="BH2947" s="458"/>
      <c r="BI2947" s="459"/>
      <c r="BJ2947" s="459"/>
      <c r="BK2947" s="459"/>
      <c r="BL2947" s="459"/>
      <c r="BM2947" s="460"/>
      <c r="BN2947" s="314"/>
      <c r="BO2947" s="314"/>
      <c r="BP2947" s="1"/>
      <c r="BQ2947" s="120">
        <f>IF($F$3="","",IF(N2947=$F$3,COUNTIF(BQ$23:BQ2946,"&gt;0")+1,0))</f>
        <v>0</v>
      </c>
      <c r="BR2947" s="1"/>
      <c r="BS2947" s="20" t="str">
        <f>IF($N2947="","",IF(VLOOKUP(VLOOKUP($N2947,IMPOSTAZIONI!$E$6:$I$13,5,FALSE),IMPOSTAZIONI!$B$25:$N$32,3,FALSE)=0,"",VLOOKUP(VLOOKUP($N2947,IMPOSTAZIONI!$E$6:$I$13,5,FALSE),IMPOSTAZIONI!$B$25:$N$32,3,FALSE)))</f>
        <v/>
      </c>
      <c r="BT2947" s="20" t="str">
        <f>IF($N2947="","",IF(VLOOKUP(VLOOKUP($N2947,IMPOSTAZIONI!$E$6:$I$13,5,FALSE),IMPOSTAZIONI!$B$25:$N$32,6,FALSE)=0,"",VLOOKUP(VLOOKUP($N2947,IMPOSTAZIONI!$E$6:$I$13,5,FALSE),IMPOSTAZIONI!$B$25:$N$32,6,FALSE)))</f>
        <v/>
      </c>
      <c r="BU2947" s="20" t="str">
        <f>IF($N2947="","",IF(VLOOKUP(VLOOKUP($N2947,IMPOSTAZIONI!$E$6:$I$13,5,FALSE),IMPOSTAZIONI!$B$25:$N$32,9,FALSE)=0,"",VLOOKUP(VLOOKUP($N2947,IMPOSTAZIONI!$E$6:$I$13,5,FALSE),IMPOSTAZIONI!$B$25:$N$32,9,FALSE)))</f>
        <v/>
      </c>
      <c r="BV2947" s="20" t="str">
        <f>IF($N2947="","",IF(VLOOKUP(VLOOKUP($N2947,IMPOSTAZIONI!$E$6:$I$13,5,FALSE),IMPOSTAZIONI!$B$25:$N$32,12,FALSE)=0,"",VLOOKUP(VLOOKUP($N2947,IMPOSTAZIONI!$E$6:$I$13,5,FALSE),IMPOSTAZIONI!$B$25:$N$32,12,FALSE)))</f>
        <v/>
      </c>
      <c r="BW2947" s="221" t="str">
        <f t="shared" si="744"/>
        <v/>
      </c>
      <c r="BX2947" s="221" t="str">
        <f t="shared" si="745"/>
        <v/>
      </c>
      <c r="BY2947" s="221">
        <f t="shared" si="746"/>
        <v>0</v>
      </c>
      <c r="BZ2947" s="231">
        <f t="shared" si="747"/>
        <v>0</v>
      </c>
      <c r="CA2947" s="246">
        <f t="shared" si="748"/>
        <v>0</v>
      </c>
      <c r="CB2947" s="246">
        <f t="shared" si="749"/>
        <v>0</v>
      </c>
      <c r="CC2947" s="246" t="str">
        <f t="shared" si="750"/>
        <v/>
      </c>
      <c r="CD2947" s="246">
        <f t="shared" si="751"/>
        <v>5</v>
      </c>
      <c r="CE2947" s="246">
        <f t="shared" si="752"/>
        <v>0</v>
      </c>
      <c r="CF2947" s="276">
        <f t="shared" si="753"/>
        <v>0</v>
      </c>
      <c r="CG2947" s="277">
        <f t="shared" si="753"/>
        <v>0</v>
      </c>
      <c r="CH2947" s="277">
        <f t="shared" si="753"/>
        <v>0</v>
      </c>
      <c r="CI2947" s="278">
        <f t="shared" si="753"/>
        <v>0</v>
      </c>
      <c r="CJ2947" s="280">
        <f t="shared" si="754"/>
        <v>0</v>
      </c>
      <c r="CK2947" s="232">
        <f t="shared" si="755"/>
        <v>0</v>
      </c>
      <c r="CL2947" s="1"/>
    </row>
    <row r="2948" spans="1:90" ht="18" customHeight="1">
      <c r="A2948" s="1"/>
      <c r="B2948" s="1"/>
      <c r="C2948" s="314"/>
      <c r="D2948" s="287" t="str">
        <f t="shared" si="742"/>
        <v/>
      </c>
      <c r="E2948" s="449" t="str">
        <f t="shared" si="743"/>
        <v/>
      </c>
      <c r="F2948" s="450"/>
      <c r="G2948" s="451"/>
      <c r="H2948" s="452"/>
      <c r="I2948" s="453"/>
      <c r="J2948" s="453"/>
      <c r="K2948" s="453"/>
      <c r="L2948" s="453"/>
      <c r="M2948" s="454"/>
      <c r="N2948" s="455"/>
      <c r="O2948" s="456"/>
      <c r="P2948" s="456"/>
      <c r="Q2948" s="456"/>
      <c r="R2948" s="456"/>
      <c r="S2948" s="456"/>
      <c r="T2948" s="456"/>
      <c r="U2948" s="456"/>
      <c r="V2948" s="456"/>
      <c r="W2948" s="456"/>
      <c r="X2948" s="456"/>
      <c r="Y2948" s="456"/>
      <c r="Z2948" s="456"/>
      <c r="AA2948" s="456"/>
      <c r="AB2948" s="456"/>
      <c r="AC2948" s="456"/>
      <c r="AD2948" s="456"/>
      <c r="AE2948" s="457"/>
      <c r="AF2948" s="455"/>
      <c r="AG2948" s="456"/>
      <c r="AH2948" s="456"/>
      <c r="AI2948" s="456"/>
      <c r="AJ2948" s="456"/>
      <c r="AK2948" s="456"/>
      <c r="AL2948" s="456"/>
      <c r="AM2948" s="456"/>
      <c r="AN2948" s="457"/>
      <c r="AO2948" s="455"/>
      <c r="AP2948" s="456"/>
      <c r="AQ2948" s="456"/>
      <c r="AR2948" s="456"/>
      <c r="AS2948" s="456"/>
      <c r="AT2948" s="456"/>
      <c r="AU2948" s="456"/>
      <c r="AV2948" s="456"/>
      <c r="AW2948" s="456"/>
      <c r="AX2948" s="456"/>
      <c r="AY2948" s="456"/>
      <c r="AZ2948" s="456"/>
      <c r="BA2948" s="456"/>
      <c r="BB2948" s="456"/>
      <c r="BC2948" s="456"/>
      <c r="BD2948" s="456"/>
      <c r="BE2948" s="456"/>
      <c r="BF2948" s="456"/>
      <c r="BG2948" s="457"/>
      <c r="BH2948" s="458"/>
      <c r="BI2948" s="459"/>
      <c r="BJ2948" s="459"/>
      <c r="BK2948" s="459"/>
      <c r="BL2948" s="459"/>
      <c r="BM2948" s="460"/>
      <c r="BN2948" s="314"/>
      <c r="BO2948" s="314"/>
      <c r="BP2948" s="1"/>
      <c r="BQ2948" s="120">
        <f>IF($F$3="","",IF(N2948=$F$3,COUNTIF(BQ$23:BQ2947,"&gt;0")+1,0))</f>
        <v>0</v>
      </c>
      <c r="BR2948" s="1"/>
      <c r="BS2948" s="20" t="str">
        <f>IF($N2948="","",IF(VLOOKUP(VLOOKUP($N2948,IMPOSTAZIONI!$E$6:$I$13,5,FALSE),IMPOSTAZIONI!$B$25:$N$32,3,FALSE)=0,"",VLOOKUP(VLOOKUP($N2948,IMPOSTAZIONI!$E$6:$I$13,5,FALSE),IMPOSTAZIONI!$B$25:$N$32,3,FALSE)))</f>
        <v/>
      </c>
      <c r="BT2948" s="20" t="str">
        <f>IF($N2948="","",IF(VLOOKUP(VLOOKUP($N2948,IMPOSTAZIONI!$E$6:$I$13,5,FALSE),IMPOSTAZIONI!$B$25:$N$32,6,FALSE)=0,"",VLOOKUP(VLOOKUP($N2948,IMPOSTAZIONI!$E$6:$I$13,5,FALSE),IMPOSTAZIONI!$B$25:$N$32,6,FALSE)))</f>
        <v/>
      </c>
      <c r="BU2948" s="20" t="str">
        <f>IF($N2948="","",IF(VLOOKUP(VLOOKUP($N2948,IMPOSTAZIONI!$E$6:$I$13,5,FALSE),IMPOSTAZIONI!$B$25:$N$32,9,FALSE)=0,"",VLOOKUP(VLOOKUP($N2948,IMPOSTAZIONI!$E$6:$I$13,5,FALSE),IMPOSTAZIONI!$B$25:$N$32,9,FALSE)))</f>
        <v/>
      </c>
      <c r="BV2948" s="20" t="str">
        <f>IF($N2948="","",IF(VLOOKUP(VLOOKUP($N2948,IMPOSTAZIONI!$E$6:$I$13,5,FALSE),IMPOSTAZIONI!$B$25:$N$32,12,FALSE)=0,"",VLOOKUP(VLOOKUP($N2948,IMPOSTAZIONI!$E$6:$I$13,5,FALSE),IMPOSTAZIONI!$B$25:$N$32,12,FALSE)))</f>
        <v/>
      </c>
      <c r="BW2948" s="221" t="str">
        <f t="shared" si="744"/>
        <v/>
      </c>
      <c r="BX2948" s="221" t="str">
        <f t="shared" si="745"/>
        <v/>
      </c>
      <c r="BY2948" s="221">
        <f t="shared" si="746"/>
        <v>0</v>
      </c>
      <c r="BZ2948" s="231">
        <f t="shared" si="747"/>
        <v>0</v>
      </c>
      <c r="CA2948" s="246">
        <f t="shared" si="748"/>
        <v>0</v>
      </c>
      <c r="CB2948" s="246">
        <f t="shared" si="749"/>
        <v>0</v>
      </c>
      <c r="CC2948" s="246" t="str">
        <f t="shared" si="750"/>
        <v/>
      </c>
      <c r="CD2948" s="246">
        <f t="shared" si="751"/>
        <v>5</v>
      </c>
      <c r="CE2948" s="246">
        <f t="shared" si="752"/>
        <v>0</v>
      </c>
      <c r="CF2948" s="276">
        <f t="shared" si="753"/>
        <v>0</v>
      </c>
      <c r="CG2948" s="277">
        <f t="shared" si="753"/>
        <v>0</v>
      </c>
      <c r="CH2948" s="277">
        <f t="shared" si="753"/>
        <v>0</v>
      </c>
      <c r="CI2948" s="278">
        <f t="shared" si="753"/>
        <v>0</v>
      </c>
      <c r="CJ2948" s="280">
        <f t="shared" si="754"/>
        <v>0</v>
      </c>
      <c r="CK2948" s="232">
        <f t="shared" si="755"/>
        <v>0</v>
      </c>
      <c r="CL2948" s="1"/>
    </row>
    <row r="2949" spans="1:90" ht="18" customHeight="1">
      <c r="A2949" s="1"/>
      <c r="B2949" s="1"/>
      <c r="C2949" s="314"/>
      <c r="D2949" s="287" t="str">
        <f t="shared" si="742"/>
        <v/>
      </c>
      <c r="E2949" s="449" t="str">
        <f t="shared" si="743"/>
        <v/>
      </c>
      <c r="F2949" s="450"/>
      <c r="G2949" s="451"/>
      <c r="H2949" s="452"/>
      <c r="I2949" s="453"/>
      <c r="J2949" s="453"/>
      <c r="K2949" s="453"/>
      <c r="L2949" s="453"/>
      <c r="M2949" s="454"/>
      <c r="N2949" s="455"/>
      <c r="O2949" s="456"/>
      <c r="P2949" s="456"/>
      <c r="Q2949" s="456"/>
      <c r="R2949" s="456"/>
      <c r="S2949" s="456"/>
      <c r="T2949" s="456"/>
      <c r="U2949" s="456"/>
      <c r="V2949" s="456"/>
      <c r="W2949" s="456"/>
      <c r="X2949" s="456"/>
      <c r="Y2949" s="456"/>
      <c r="Z2949" s="456"/>
      <c r="AA2949" s="456"/>
      <c r="AB2949" s="456"/>
      <c r="AC2949" s="456"/>
      <c r="AD2949" s="456"/>
      <c r="AE2949" s="457"/>
      <c r="AF2949" s="455"/>
      <c r="AG2949" s="456"/>
      <c r="AH2949" s="456"/>
      <c r="AI2949" s="456"/>
      <c r="AJ2949" s="456"/>
      <c r="AK2949" s="456"/>
      <c r="AL2949" s="456"/>
      <c r="AM2949" s="456"/>
      <c r="AN2949" s="457"/>
      <c r="AO2949" s="455"/>
      <c r="AP2949" s="456"/>
      <c r="AQ2949" s="456"/>
      <c r="AR2949" s="456"/>
      <c r="AS2949" s="456"/>
      <c r="AT2949" s="456"/>
      <c r="AU2949" s="456"/>
      <c r="AV2949" s="456"/>
      <c r="AW2949" s="456"/>
      <c r="AX2949" s="456"/>
      <c r="AY2949" s="456"/>
      <c r="AZ2949" s="456"/>
      <c r="BA2949" s="456"/>
      <c r="BB2949" s="456"/>
      <c r="BC2949" s="456"/>
      <c r="BD2949" s="456"/>
      <c r="BE2949" s="456"/>
      <c r="BF2949" s="456"/>
      <c r="BG2949" s="457"/>
      <c r="BH2949" s="458"/>
      <c r="BI2949" s="459"/>
      <c r="BJ2949" s="459"/>
      <c r="BK2949" s="459"/>
      <c r="BL2949" s="459"/>
      <c r="BM2949" s="460"/>
      <c r="BN2949" s="314"/>
      <c r="BO2949" s="314"/>
      <c r="BP2949" s="1"/>
      <c r="BQ2949" s="120">
        <f>IF($F$3="","",IF(N2949=$F$3,COUNTIF(BQ$23:BQ2948,"&gt;0")+1,0))</f>
        <v>0</v>
      </c>
      <c r="BR2949" s="1"/>
      <c r="BS2949" s="20" t="str">
        <f>IF($N2949="","",IF(VLOOKUP(VLOOKUP($N2949,IMPOSTAZIONI!$E$6:$I$13,5,FALSE),IMPOSTAZIONI!$B$25:$N$32,3,FALSE)=0,"",VLOOKUP(VLOOKUP($N2949,IMPOSTAZIONI!$E$6:$I$13,5,FALSE),IMPOSTAZIONI!$B$25:$N$32,3,FALSE)))</f>
        <v/>
      </c>
      <c r="BT2949" s="20" t="str">
        <f>IF($N2949="","",IF(VLOOKUP(VLOOKUP($N2949,IMPOSTAZIONI!$E$6:$I$13,5,FALSE),IMPOSTAZIONI!$B$25:$N$32,6,FALSE)=0,"",VLOOKUP(VLOOKUP($N2949,IMPOSTAZIONI!$E$6:$I$13,5,FALSE),IMPOSTAZIONI!$B$25:$N$32,6,FALSE)))</f>
        <v/>
      </c>
      <c r="BU2949" s="20" t="str">
        <f>IF($N2949="","",IF(VLOOKUP(VLOOKUP($N2949,IMPOSTAZIONI!$E$6:$I$13,5,FALSE),IMPOSTAZIONI!$B$25:$N$32,9,FALSE)=0,"",VLOOKUP(VLOOKUP($N2949,IMPOSTAZIONI!$E$6:$I$13,5,FALSE),IMPOSTAZIONI!$B$25:$N$32,9,FALSE)))</f>
        <v/>
      </c>
      <c r="BV2949" s="20" t="str">
        <f>IF($N2949="","",IF(VLOOKUP(VLOOKUP($N2949,IMPOSTAZIONI!$E$6:$I$13,5,FALSE),IMPOSTAZIONI!$B$25:$N$32,12,FALSE)=0,"",VLOOKUP(VLOOKUP($N2949,IMPOSTAZIONI!$E$6:$I$13,5,FALSE),IMPOSTAZIONI!$B$25:$N$32,12,FALSE)))</f>
        <v/>
      </c>
      <c r="BW2949" s="221" t="str">
        <f t="shared" si="744"/>
        <v/>
      </c>
      <c r="BX2949" s="221" t="str">
        <f t="shared" si="745"/>
        <v/>
      </c>
      <c r="BY2949" s="221">
        <f t="shared" si="746"/>
        <v>0</v>
      </c>
      <c r="BZ2949" s="231">
        <f t="shared" si="747"/>
        <v>0</v>
      </c>
      <c r="CA2949" s="246">
        <f t="shared" si="748"/>
        <v>0</v>
      </c>
      <c r="CB2949" s="246">
        <f t="shared" si="749"/>
        <v>0</v>
      </c>
      <c r="CC2949" s="246" t="str">
        <f t="shared" si="750"/>
        <v/>
      </c>
      <c r="CD2949" s="246">
        <f t="shared" si="751"/>
        <v>5</v>
      </c>
      <c r="CE2949" s="246">
        <f t="shared" si="752"/>
        <v>0</v>
      </c>
      <c r="CF2949" s="276">
        <f t="shared" si="753"/>
        <v>0</v>
      </c>
      <c r="CG2949" s="277">
        <f t="shared" si="753"/>
        <v>0</v>
      </c>
      <c r="CH2949" s="277">
        <f t="shared" si="753"/>
        <v>0</v>
      </c>
      <c r="CI2949" s="278">
        <f t="shared" si="753"/>
        <v>0</v>
      </c>
      <c r="CJ2949" s="280">
        <f t="shared" si="754"/>
        <v>0</v>
      </c>
      <c r="CK2949" s="232">
        <f t="shared" si="755"/>
        <v>0</v>
      </c>
      <c r="CL2949" s="1"/>
    </row>
    <row r="2950" spans="1:90" ht="18" customHeight="1">
      <c r="A2950" s="1"/>
      <c r="B2950" s="1"/>
      <c r="C2950" s="314"/>
      <c r="D2950" s="287" t="str">
        <f t="shared" si="742"/>
        <v/>
      </c>
      <c r="E2950" s="449" t="str">
        <f t="shared" si="743"/>
        <v/>
      </c>
      <c r="F2950" s="450"/>
      <c r="G2950" s="451"/>
      <c r="H2950" s="452"/>
      <c r="I2950" s="453"/>
      <c r="J2950" s="453"/>
      <c r="K2950" s="453"/>
      <c r="L2950" s="453"/>
      <c r="M2950" s="454"/>
      <c r="N2950" s="455"/>
      <c r="O2950" s="456"/>
      <c r="P2950" s="456"/>
      <c r="Q2950" s="456"/>
      <c r="R2950" s="456"/>
      <c r="S2950" s="456"/>
      <c r="T2950" s="456"/>
      <c r="U2950" s="456"/>
      <c r="V2950" s="456"/>
      <c r="W2950" s="456"/>
      <c r="X2950" s="456"/>
      <c r="Y2950" s="456"/>
      <c r="Z2950" s="456"/>
      <c r="AA2950" s="456"/>
      <c r="AB2950" s="456"/>
      <c r="AC2950" s="456"/>
      <c r="AD2950" s="456"/>
      <c r="AE2950" s="457"/>
      <c r="AF2950" s="455"/>
      <c r="AG2950" s="456"/>
      <c r="AH2950" s="456"/>
      <c r="AI2950" s="456"/>
      <c r="AJ2950" s="456"/>
      <c r="AK2950" s="456"/>
      <c r="AL2950" s="456"/>
      <c r="AM2950" s="456"/>
      <c r="AN2950" s="457"/>
      <c r="AO2950" s="455"/>
      <c r="AP2950" s="456"/>
      <c r="AQ2950" s="456"/>
      <c r="AR2950" s="456"/>
      <c r="AS2950" s="456"/>
      <c r="AT2950" s="456"/>
      <c r="AU2950" s="456"/>
      <c r="AV2950" s="456"/>
      <c r="AW2950" s="456"/>
      <c r="AX2950" s="456"/>
      <c r="AY2950" s="456"/>
      <c r="AZ2950" s="456"/>
      <c r="BA2950" s="456"/>
      <c r="BB2950" s="456"/>
      <c r="BC2950" s="456"/>
      <c r="BD2950" s="456"/>
      <c r="BE2950" s="456"/>
      <c r="BF2950" s="456"/>
      <c r="BG2950" s="457"/>
      <c r="BH2950" s="458"/>
      <c r="BI2950" s="459"/>
      <c r="BJ2950" s="459"/>
      <c r="BK2950" s="459"/>
      <c r="BL2950" s="459"/>
      <c r="BM2950" s="460"/>
      <c r="BN2950" s="314"/>
      <c r="BO2950" s="314"/>
      <c r="BP2950" s="1"/>
      <c r="BQ2950" s="120">
        <f>IF($F$3="","",IF(N2950=$F$3,COUNTIF(BQ$23:BQ2949,"&gt;0")+1,0))</f>
        <v>0</v>
      </c>
      <c r="BR2950" s="1"/>
      <c r="BS2950" s="20" t="str">
        <f>IF($N2950="","",IF(VLOOKUP(VLOOKUP($N2950,IMPOSTAZIONI!$E$6:$I$13,5,FALSE),IMPOSTAZIONI!$B$25:$N$32,3,FALSE)=0,"",VLOOKUP(VLOOKUP($N2950,IMPOSTAZIONI!$E$6:$I$13,5,FALSE),IMPOSTAZIONI!$B$25:$N$32,3,FALSE)))</f>
        <v/>
      </c>
      <c r="BT2950" s="20" t="str">
        <f>IF($N2950="","",IF(VLOOKUP(VLOOKUP($N2950,IMPOSTAZIONI!$E$6:$I$13,5,FALSE),IMPOSTAZIONI!$B$25:$N$32,6,FALSE)=0,"",VLOOKUP(VLOOKUP($N2950,IMPOSTAZIONI!$E$6:$I$13,5,FALSE),IMPOSTAZIONI!$B$25:$N$32,6,FALSE)))</f>
        <v/>
      </c>
      <c r="BU2950" s="20" t="str">
        <f>IF($N2950="","",IF(VLOOKUP(VLOOKUP($N2950,IMPOSTAZIONI!$E$6:$I$13,5,FALSE),IMPOSTAZIONI!$B$25:$N$32,9,FALSE)=0,"",VLOOKUP(VLOOKUP($N2950,IMPOSTAZIONI!$E$6:$I$13,5,FALSE),IMPOSTAZIONI!$B$25:$N$32,9,FALSE)))</f>
        <v/>
      </c>
      <c r="BV2950" s="20" t="str">
        <f>IF($N2950="","",IF(VLOOKUP(VLOOKUP($N2950,IMPOSTAZIONI!$E$6:$I$13,5,FALSE),IMPOSTAZIONI!$B$25:$N$32,12,FALSE)=0,"",VLOOKUP(VLOOKUP($N2950,IMPOSTAZIONI!$E$6:$I$13,5,FALSE),IMPOSTAZIONI!$B$25:$N$32,12,FALSE)))</f>
        <v/>
      </c>
      <c r="BW2950" s="221" t="str">
        <f t="shared" si="744"/>
        <v/>
      </c>
      <c r="BX2950" s="221" t="str">
        <f t="shared" si="745"/>
        <v/>
      </c>
      <c r="BY2950" s="221">
        <f t="shared" si="746"/>
        <v>0</v>
      </c>
      <c r="BZ2950" s="231">
        <f t="shared" si="747"/>
        <v>0</v>
      </c>
      <c r="CA2950" s="246">
        <f t="shared" si="748"/>
        <v>0</v>
      </c>
      <c r="CB2950" s="246">
        <f t="shared" si="749"/>
        <v>0</v>
      </c>
      <c r="CC2950" s="246" t="str">
        <f t="shared" si="750"/>
        <v/>
      </c>
      <c r="CD2950" s="246">
        <f t="shared" si="751"/>
        <v>5</v>
      </c>
      <c r="CE2950" s="246">
        <f t="shared" si="752"/>
        <v>0</v>
      </c>
      <c r="CF2950" s="276">
        <f t="shared" si="753"/>
        <v>0</v>
      </c>
      <c r="CG2950" s="277">
        <f t="shared" si="753"/>
        <v>0</v>
      </c>
      <c r="CH2950" s="277">
        <f t="shared" si="753"/>
        <v>0</v>
      </c>
      <c r="CI2950" s="278">
        <f t="shared" si="753"/>
        <v>0</v>
      </c>
      <c r="CJ2950" s="280">
        <f t="shared" si="754"/>
        <v>0</v>
      </c>
      <c r="CK2950" s="232">
        <f t="shared" si="755"/>
        <v>0</v>
      </c>
      <c r="CL2950" s="1"/>
    </row>
    <row r="2951" spans="1:90" ht="18" customHeight="1">
      <c r="A2951" s="1"/>
      <c r="B2951" s="1"/>
      <c r="C2951" s="314"/>
      <c r="D2951" s="287" t="str">
        <f t="shared" si="742"/>
        <v/>
      </c>
      <c r="E2951" s="449" t="str">
        <f t="shared" si="743"/>
        <v/>
      </c>
      <c r="F2951" s="450"/>
      <c r="G2951" s="451"/>
      <c r="H2951" s="452"/>
      <c r="I2951" s="453"/>
      <c r="J2951" s="453"/>
      <c r="K2951" s="453"/>
      <c r="L2951" s="453"/>
      <c r="M2951" s="454"/>
      <c r="N2951" s="455"/>
      <c r="O2951" s="456"/>
      <c r="P2951" s="456"/>
      <c r="Q2951" s="456"/>
      <c r="R2951" s="456"/>
      <c r="S2951" s="456"/>
      <c r="T2951" s="456"/>
      <c r="U2951" s="456"/>
      <c r="V2951" s="456"/>
      <c r="W2951" s="456"/>
      <c r="X2951" s="456"/>
      <c r="Y2951" s="456"/>
      <c r="Z2951" s="456"/>
      <c r="AA2951" s="456"/>
      <c r="AB2951" s="456"/>
      <c r="AC2951" s="456"/>
      <c r="AD2951" s="456"/>
      <c r="AE2951" s="457"/>
      <c r="AF2951" s="455"/>
      <c r="AG2951" s="456"/>
      <c r="AH2951" s="456"/>
      <c r="AI2951" s="456"/>
      <c r="AJ2951" s="456"/>
      <c r="AK2951" s="456"/>
      <c r="AL2951" s="456"/>
      <c r="AM2951" s="456"/>
      <c r="AN2951" s="457"/>
      <c r="AO2951" s="455"/>
      <c r="AP2951" s="456"/>
      <c r="AQ2951" s="456"/>
      <c r="AR2951" s="456"/>
      <c r="AS2951" s="456"/>
      <c r="AT2951" s="456"/>
      <c r="AU2951" s="456"/>
      <c r="AV2951" s="456"/>
      <c r="AW2951" s="456"/>
      <c r="AX2951" s="456"/>
      <c r="AY2951" s="456"/>
      <c r="AZ2951" s="456"/>
      <c r="BA2951" s="456"/>
      <c r="BB2951" s="456"/>
      <c r="BC2951" s="456"/>
      <c r="BD2951" s="456"/>
      <c r="BE2951" s="456"/>
      <c r="BF2951" s="456"/>
      <c r="BG2951" s="457"/>
      <c r="BH2951" s="458"/>
      <c r="BI2951" s="459"/>
      <c r="BJ2951" s="459"/>
      <c r="BK2951" s="459"/>
      <c r="BL2951" s="459"/>
      <c r="BM2951" s="460"/>
      <c r="BN2951" s="314"/>
      <c r="BO2951" s="314"/>
      <c r="BP2951" s="1"/>
      <c r="BQ2951" s="120">
        <f>IF($F$3="","",IF(N2951=$F$3,COUNTIF(BQ$23:BQ2950,"&gt;0")+1,0))</f>
        <v>0</v>
      </c>
      <c r="BR2951" s="1"/>
      <c r="BS2951" s="20" t="str">
        <f>IF($N2951="","",IF(VLOOKUP(VLOOKUP($N2951,IMPOSTAZIONI!$E$6:$I$13,5,FALSE),IMPOSTAZIONI!$B$25:$N$32,3,FALSE)=0,"",VLOOKUP(VLOOKUP($N2951,IMPOSTAZIONI!$E$6:$I$13,5,FALSE),IMPOSTAZIONI!$B$25:$N$32,3,FALSE)))</f>
        <v/>
      </c>
      <c r="BT2951" s="20" t="str">
        <f>IF($N2951="","",IF(VLOOKUP(VLOOKUP($N2951,IMPOSTAZIONI!$E$6:$I$13,5,FALSE),IMPOSTAZIONI!$B$25:$N$32,6,FALSE)=0,"",VLOOKUP(VLOOKUP($N2951,IMPOSTAZIONI!$E$6:$I$13,5,FALSE),IMPOSTAZIONI!$B$25:$N$32,6,FALSE)))</f>
        <v/>
      </c>
      <c r="BU2951" s="20" t="str">
        <f>IF($N2951="","",IF(VLOOKUP(VLOOKUP($N2951,IMPOSTAZIONI!$E$6:$I$13,5,FALSE),IMPOSTAZIONI!$B$25:$N$32,9,FALSE)=0,"",VLOOKUP(VLOOKUP($N2951,IMPOSTAZIONI!$E$6:$I$13,5,FALSE),IMPOSTAZIONI!$B$25:$N$32,9,FALSE)))</f>
        <v/>
      </c>
      <c r="BV2951" s="20" t="str">
        <f>IF($N2951="","",IF(VLOOKUP(VLOOKUP($N2951,IMPOSTAZIONI!$E$6:$I$13,5,FALSE),IMPOSTAZIONI!$B$25:$N$32,12,FALSE)=0,"",VLOOKUP(VLOOKUP($N2951,IMPOSTAZIONI!$E$6:$I$13,5,FALSE),IMPOSTAZIONI!$B$25:$N$32,12,FALSE)))</f>
        <v/>
      </c>
      <c r="BW2951" s="221" t="str">
        <f t="shared" si="744"/>
        <v/>
      </c>
      <c r="BX2951" s="221" t="str">
        <f t="shared" si="745"/>
        <v/>
      </c>
      <c r="BY2951" s="221">
        <f t="shared" si="746"/>
        <v>0</v>
      </c>
      <c r="BZ2951" s="231">
        <f t="shared" si="747"/>
        <v>0</v>
      </c>
      <c r="CA2951" s="246">
        <f t="shared" si="748"/>
        <v>0</v>
      </c>
      <c r="CB2951" s="246">
        <f t="shared" si="749"/>
        <v>0</v>
      </c>
      <c r="CC2951" s="246" t="str">
        <f t="shared" si="750"/>
        <v/>
      </c>
      <c r="CD2951" s="246">
        <f t="shared" si="751"/>
        <v>5</v>
      </c>
      <c r="CE2951" s="246">
        <f t="shared" si="752"/>
        <v>0</v>
      </c>
      <c r="CF2951" s="276">
        <f t="shared" si="753"/>
        <v>0</v>
      </c>
      <c r="CG2951" s="277">
        <f t="shared" si="753"/>
        <v>0</v>
      </c>
      <c r="CH2951" s="277">
        <f t="shared" si="753"/>
        <v>0</v>
      </c>
      <c r="CI2951" s="278">
        <f t="shared" si="753"/>
        <v>0</v>
      </c>
      <c r="CJ2951" s="280">
        <f t="shared" si="754"/>
        <v>0</v>
      </c>
      <c r="CK2951" s="232">
        <f t="shared" si="755"/>
        <v>0</v>
      </c>
      <c r="CL2951" s="1"/>
    </row>
    <row r="2952" spans="1:90" ht="18" customHeight="1">
      <c r="A2952" s="1"/>
      <c r="B2952" s="1"/>
      <c r="C2952" s="314"/>
      <c r="D2952" s="287" t="str">
        <f t="shared" si="742"/>
        <v/>
      </c>
      <c r="E2952" s="449" t="str">
        <f t="shared" si="743"/>
        <v/>
      </c>
      <c r="F2952" s="450"/>
      <c r="G2952" s="451"/>
      <c r="H2952" s="452"/>
      <c r="I2952" s="453"/>
      <c r="J2952" s="453"/>
      <c r="K2952" s="453"/>
      <c r="L2952" s="453"/>
      <c r="M2952" s="454"/>
      <c r="N2952" s="455"/>
      <c r="O2952" s="456"/>
      <c r="P2952" s="456"/>
      <c r="Q2952" s="456"/>
      <c r="R2952" s="456"/>
      <c r="S2952" s="456"/>
      <c r="T2952" s="456"/>
      <c r="U2952" s="456"/>
      <c r="V2952" s="456"/>
      <c r="W2952" s="456"/>
      <c r="X2952" s="456"/>
      <c r="Y2952" s="456"/>
      <c r="Z2952" s="456"/>
      <c r="AA2952" s="456"/>
      <c r="AB2952" s="456"/>
      <c r="AC2952" s="456"/>
      <c r="AD2952" s="456"/>
      <c r="AE2952" s="457"/>
      <c r="AF2952" s="455"/>
      <c r="AG2952" s="456"/>
      <c r="AH2952" s="456"/>
      <c r="AI2952" s="456"/>
      <c r="AJ2952" s="456"/>
      <c r="AK2952" s="456"/>
      <c r="AL2952" s="456"/>
      <c r="AM2952" s="456"/>
      <c r="AN2952" s="457"/>
      <c r="AO2952" s="455"/>
      <c r="AP2952" s="456"/>
      <c r="AQ2952" s="456"/>
      <c r="AR2952" s="456"/>
      <c r="AS2952" s="456"/>
      <c r="AT2952" s="456"/>
      <c r="AU2952" s="456"/>
      <c r="AV2952" s="456"/>
      <c r="AW2952" s="456"/>
      <c r="AX2952" s="456"/>
      <c r="AY2952" s="456"/>
      <c r="AZ2952" s="456"/>
      <c r="BA2952" s="456"/>
      <c r="BB2952" s="456"/>
      <c r="BC2952" s="456"/>
      <c r="BD2952" s="456"/>
      <c r="BE2952" s="456"/>
      <c r="BF2952" s="456"/>
      <c r="BG2952" s="457"/>
      <c r="BH2952" s="458"/>
      <c r="BI2952" s="459"/>
      <c r="BJ2952" s="459"/>
      <c r="BK2952" s="459"/>
      <c r="BL2952" s="459"/>
      <c r="BM2952" s="460"/>
      <c r="BN2952" s="314"/>
      <c r="BO2952" s="314"/>
      <c r="BP2952" s="1"/>
      <c r="BQ2952" s="120">
        <f>IF($F$3="","",IF(N2952=$F$3,COUNTIF(BQ$23:BQ2951,"&gt;0")+1,0))</f>
        <v>0</v>
      </c>
      <c r="BR2952" s="1"/>
      <c r="BS2952" s="20" t="str">
        <f>IF($N2952="","",IF(VLOOKUP(VLOOKUP($N2952,IMPOSTAZIONI!$E$6:$I$13,5,FALSE),IMPOSTAZIONI!$B$25:$N$32,3,FALSE)=0,"",VLOOKUP(VLOOKUP($N2952,IMPOSTAZIONI!$E$6:$I$13,5,FALSE),IMPOSTAZIONI!$B$25:$N$32,3,FALSE)))</f>
        <v/>
      </c>
      <c r="BT2952" s="20" t="str">
        <f>IF($N2952="","",IF(VLOOKUP(VLOOKUP($N2952,IMPOSTAZIONI!$E$6:$I$13,5,FALSE),IMPOSTAZIONI!$B$25:$N$32,6,FALSE)=0,"",VLOOKUP(VLOOKUP($N2952,IMPOSTAZIONI!$E$6:$I$13,5,FALSE),IMPOSTAZIONI!$B$25:$N$32,6,FALSE)))</f>
        <v/>
      </c>
      <c r="BU2952" s="20" t="str">
        <f>IF($N2952="","",IF(VLOOKUP(VLOOKUP($N2952,IMPOSTAZIONI!$E$6:$I$13,5,FALSE),IMPOSTAZIONI!$B$25:$N$32,9,FALSE)=0,"",VLOOKUP(VLOOKUP($N2952,IMPOSTAZIONI!$E$6:$I$13,5,FALSE),IMPOSTAZIONI!$B$25:$N$32,9,FALSE)))</f>
        <v/>
      </c>
      <c r="BV2952" s="20" t="str">
        <f>IF($N2952="","",IF(VLOOKUP(VLOOKUP($N2952,IMPOSTAZIONI!$E$6:$I$13,5,FALSE),IMPOSTAZIONI!$B$25:$N$32,12,FALSE)=0,"",VLOOKUP(VLOOKUP($N2952,IMPOSTAZIONI!$E$6:$I$13,5,FALSE),IMPOSTAZIONI!$B$25:$N$32,12,FALSE)))</f>
        <v/>
      </c>
      <c r="BW2952" s="221" t="str">
        <f t="shared" si="744"/>
        <v/>
      </c>
      <c r="BX2952" s="221" t="str">
        <f t="shared" si="745"/>
        <v/>
      </c>
      <c r="BY2952" s="221">
        <f t="shared" si="746"/>
        <v>0</v>
      </c>
      <c r="BZ2952" s="231">
        <f t="shared" si="747"/>
        <v>0</v>
      </c>
      <c r="CA2952" s="246">
        <f t="shared" si="748"/>
        <v>0</v>
      </c>
      <c r="CB2952" s="246">
        <f t="shared" si="749"/>
        <v>0</v>
      </c>
      <c r="CC2952" s="246" t="str">
        <f t="shared" si="750"/>
        <v/>
      </c>
      <c r="CD2952" s="246">
        <f t="shared" si="751"/>
        <v>5</v>
      </c>
      <c r="CE2952" s="246">
        <f t="shared" si="752"/>
        <v>0</v>
      </c>
      <c r="CF2952" s="276">
        <f t="shared" si="753"/>
        <v>0</v>
      </c>
      <c r="CG2952" s="277">
        <f t="shared" si="753"/>
        <v>0</v>
      </c>
      <c r="CH2952" s="277">
        <f t="shared" si="753"/>
        <v>0</v>
      </c>
      <c r="CI2952" s="278">
        <f t="shared" si="753"/>
        <v>0</v>
      </c>
      <c r="CJ2952" s="280">
        <f t="shared" si="754"/>
        <v>0</v>
      </c>
      <c r="CK2952" s="232">
        <f t="shared" si="755"/>
        <v>0</v>
      </c>
      <c r="CL2952" s="1"/>
    </row>
    <row r="2953" spans="1:90" ht="18" customHeight="1">
      <c r="A2953" s="1"/>
      <c r="B2953" s="1"/>
      <c r="C2953" s="314"/>
      <c r="D2953" s="287" t="str">
        <f t="shared" si="742"/>
        <v/>
      </c>
      <c r="E2953" s="449" t="str">
        <f t="shared" si="743"/>
        <v/>
      </c>
      <c r="F2953" s="450"/>
      <c r="G2953" s="451"/>
      <c r="H2953" s="452"/>
      <c r="I2953" s="453"/>
      <c r="J2953" s="453"/>
      <c r="K2953" s="453"/>
      <c r="L2953" s="453"/>
      <c r="M2953" s="454"/>
      <c r="N2953" s="455"/>
      <c r="O2953" s="456"/>
      <c r="P2953" s="456"/>
      <c r="Q2953" s="456"/>
      <c r="R2953" s="456"/>
      <c r="S2953" s="456"/>
      <c r="T2953" s="456"/>
      <c r="U2953" s="456"/>
      <c r="V2953" s="456"/>
      <c r="W2953" s="456"/>
      <c r="X2953" s="456"/>
      <c r="Y2953" s="456"/>
      <c r="Z2953" s="456"/>
      <c r="AA2953" s="456"/>
      <c r="AB2953" s="456"/>
      <c r="AC2953" s="456"/>
      <c r="AD2953" s="456"/>
      <c r="AE2953" s="457"/>
      <c r="AF2953" s="455"/>
      <c r="AG2953" s="456"/>
      <c r="AH2953" s="456"/>
      <c r="AI2953" s="456"/>
      <c r="AJ2953" s="456"/>
      <c r="AK2953" s="456"/>
      <c r="AL2953" s="456"/>
      <c r="AM2953" s="456"/>
      <c r="AN2953" s="457"/>
      <c r="AO2953" s="455"/>
      <c r="AP2953" s="456"/>
      <c r="AQ2953" s="456"/>
      <c r="AR2953" s="456"/>
      <c r="AS2953" s="456"/>
      <c r="AT2953" s="456"/>
      <c r="AU2953" s="456"/>
      <c r="AV2953" s="456"/>
      <c r="AW2953" s="456"/>
      <c r="AX2953" s="456"/>
      <c r="AY2953" s="456"/>
      <c r="AZ2953" s="456"/>
      <c r="BA2953" s="456"/>
      <c r="BB2953" s="456"/>
      <c r="BC2953" s="456"/>
      <c r="BD2953" s="456"/>
      <c r="BE2953" s="456"/>
      <c r="BF2953" s="456"/>
      <c r="BG2953" s="457"/>
      <c r="BH2953" s="458"/>
      <c r="BI2953" s="459"/>
      <c r="BJ2953" s="459"/>
      <c r="BK2953" s="459"/>
      <c r="BL2953" s="459"/>
      <c r="BM2953" s="460"/>
      <c r="BN2953" s="314"/>
      <c r="BO2953" s="314"/>
      <c r="BP2953" s="1"/>
      <c r="BQ2953" s="120">
        <f>IF($F$3="","",IF(N2953=$F$3,COUNTIF(BQ$23:BQ2952,"&gt;0")+1,0))</f>
        <v>0</v>
      </c>
      <c r="BR2953" s="1"/>
      <c r="BS2953" s="20" t="str">
        <f>IF($N2953="","",IF(VLOOKUP(VLOOKUP($N2953,IMPOSTAZIONI!$E$6:$I$13,5,FALSE),IMPOSTAZIONI!$B$25:$N$32,3,FALSE)=0,"",VLOOKUP(VLOOKUP($N2953,IMPOSTAZIONI!$E$6:$I$13,5,FALSE),IMPOSTAZIONI!$B$25:$N$32,3,FALSE)))</f>
        <v/>
      </c>
      <c r="BT2953" s="20" t="str">
        <f>IF($N2953="","",IF(VLOOKUP(VLOOKUP($N2953,IMPOSTAZIONI!$E$6:$I$13,5,FALSE),IMPOSTAZIONI!$B$25:$N$32,6,FALSE)=0,"",VLOOKUP(VLOOKUP($N2953,IMPOSTAZIONI!$E$6:$I$13,5,FALSE),IMPOSTAZIONI!$B$25:$N$32,6,FALSE)))</f>
        <v/>
      </c>
      <c r="BU2953" s="20" t="str">
        <f>IF($N2953="","",IF(VLOOKUP(VLOOKUP($N2953,IMPOSTAZIONI!$E$6:$I$13,5,FALSE),IMPOSTAZIONI!$B$25:$N$32,9,FALSE)=0,"",VLOOKUP(VLOOKUP($N2953,IMPOSTAZIONI!$E$6:$I$13,5,FALSE),IMPOSTAZIONI!$B$25:$N$32,9,FALSE)))</f>
        <v/>
      </c>
      <c r="BV2953" s="20" t="str">
        <f>IF($N2953="","",IF(VLOOKUP(VLOOKUP($N2953,IMPOSTAZIONI!$E$6:$I$13,5,FALSE),IMPOSTAZIONI!$B$25:$N$32,12,FALSE)=0,"",VLOOKUP(VLOOKUP($N2953,IMPOSTAZIONI!$E$6:$I$13,5,FALSE),IMPOSTAZIONI!$B$25:$N$32,12,FALSE)))</f>
        <v/>
      </c>
      <c r="BW2953" s="221" t="str">
        <f t="shared" si="744"/>
        <v/>
      </c>
      <c r="BX2953" s="221" t="str">
        <f t="shared" si="745"/>
        <v/>
      </c>
      <c r="BY2953" s="221">
        <f t="shared" si="746"/>
        <v>0</v>
      </c>
      <c r="BZ2953" s="231">
        <f t="shared" si="747"/>
        <v>0</v>
      </c>
      <c r="CA2953" s="246">
        <f t="shared" si="748"/>
        <v>0</v>
      </c>
      <c r="CB2953" s="246">
        <f t="shared" si="749"/>
        <v>0</v>
      </c>
      <c r="CC2953" s="246" t="str">
        <f t="shared" si="750"/>
        <v/>
      </c>
      <c r="CD2953" s="246">
        <f t="shared" si="751"/>
        <v>5</v>
      </c>
      <c r="CE2953" s="246">
        <f t="shared" si="752"/>
        <v>0</v>
      </c>
      <c r="CF2953" s="276">
        <f t="shared" si="753"/>
        <v>0</v>
      </c>
      <c r="CG2953" s="277">
        <f t="shared" si="753"/>
        <v>0</v>
      </c>
      <c r="CH2953" s="277">
        <f t="shared" si="753"/>
        <v>0</v>
      </c>
      <c r="CI2953" s="278">
        <f t="shared" si="753"/>
        <v>0</v>
      </c>
      <c r="CJ2953" s="280">
        <f t="shared" si="754"/>
        <v>0</v>
      </c>
      <c r="CK2953" s="232">
        <f t="shared" si="755"/>
        <v>0</v>
      </c>
      <c r="CL2953" s="1"/>
    </row>
    <row r="2954" spans="1:90" ht="18" customHeight="1">
      <c r="A2954" s="1"/>
      <c r="B2954" s="1"/>
      <c r="C2954" s="314"/>
      <c r="D2954" s="287" t="str">
        <f t="shared" si="742"/>
        <v/>
      </c>
      <c r="E2954" s="449" t="str">
        <f t="shared" si="743"/>
        <v/>
      </c>
      <c r="F2954" s="450"/>
      <c r="G2954" s="451"/>
      <c r="H2954" s="452"/>
      <c r="I2954" s="453"/>
      <c r="J2954" s="453"/>
      <c r="K2954" s="453"/>
      <c r="L2954" s="453"/>
      <c r="M2954" s="454"/>
      <c r="N2954" s="455"/>
      <c r="O2954" s="456"/>
      <c r="P2954" s="456"/>
      <c r="Q2954" s="456"/>
      <c r="R2954" s="456"/>
      <c r="S2954" s="456"/>
      <c r="T2954" s="456"/>
      <c r="U2954" s="456"/>
      <c r="V2954" s="456"/>
      <c r="W2954" s="456"/>
      <c r="X2954" s="456"/>
      <c r="Y2954" s="456"/>
      <c r="Z2954" s="456"/>
      <c r="AA2954" s="456"/>
      <c r="AB2954" s="456"/>
      <c r="AC2954" s="456"/>
      <c r="AD2954" s="456"/>
      <c r="AE2954" s="457"/>
      <c r="AF2954" s="455"/>
      <c r="AG2954" s="456"/>
      <c r="AH2954" s="456"/>
      <c r="AI2954" s="456"/>
      <c r="AJ2954" s="456"/>
      <c r="AK2954" s="456"/>
      <c r="AL2954" s="456"/>
      <c r="AM2954" s="456"/>
      <c r="AN2954" s="457"/>
      <c r="AO2954" s="455"/>
      <c r="AP2954" s="456"/>
      <c r="AQ2954" s="456"/>
      <c r="AR2954" s="456"/>
      <c r="AS2954" s="456"/>
      <c r="AT2954" s="456"/>
      <c r="AU2954" s="456"/>
      <c r="AV2954" s="456"/>
      <c r="AW2954" s="456"/>
      <c r="AX2954" s="456"/>
      <c r="AY2954" s="456"/>
      <c r="AZ2954" s="456"/>
      <c r="BA2954" s="456"/>
      <c r="BB2954" s="456"/>
      <c r="BC2954" s="456"/>
      <c r="BD2954" s="456"/>
      <c r="BE2954" s="456"/>
      <c r="BF2954" s="456"/>
      <c r="BG2954" s="457"/>
      <c r="BH2954" s="458"/>
      <c r="BI2954" s="459"/>
      <c r="BJ2954" s="459"/>
      <c r="BK2954" s="459"/>
      <c r="BL2954" s="459"/>
      <c r="BM2954" s="460"/>
      <c r="BN2954" s="314"/>
      <c r="BO2954" s="314"/>
      <c r="BP2954" s="1"/>
      <c r="BQ2954" s="120">
        <f>IF($F$3="","",IF(N2954=$F$3,COUNTIF(BQ$23:BQ2953,"&gt;0")+1,0))</f>
        <v>0</v>
      </c>
      <c r="BR2954" s="1"/>
      <c r="BS2954" s="20" t="str">
        <f>IF($N2954="","",IF(VLOOKUP(VLOOKUP($N2954,IMPOSTAZIONI!$E$6:$I$13,5,FALSE),IMPOSTAZIONI!$B$25:$N$32,3,FALSE)=0,"",VLOOKUP(VLOOKUP($N2954,IMPOSTAZIONI!$E$6:$I$13,5,FALSE),IMPOSTAZIONI!$B$25:$N$32,3,FALSE)))</f>
        <v/>
      </c>
      <c r="BT2954" s="20" t="str">
        <f>IF($N2954="","",IF(VLOOKUP(VLOOKUP($N2954,IMPOSTAZIONI!$E$6:$I$13,5,FALSE),IMPOSTAZIONI!$B$25:$N$32,6,FALSE)=0,"",VLOOKUP(VLOOKUP($N2954,IMPOSTAZIONI!$E$6:$I$13,5,FALSE),IMPOSTAZIONI!$B$25:$N$32,6,FALSE)))</f>
        <v/>
      </c>
      <c r="BU2954" s="20" t="str">
        <f>IF($N2954="","",IF(VLOOKUP(VLOOKUP($N2954,IMPOSTAZIONI!$E$6:$I$13,5,FALSE),IMPOSTAZIONI!$B$25:$N$32,9,FALSE)=0,"",VLOOKUP(VLOOKUP($N2954,IMPOSTAZIONI!$E$6:$I$13,5,FALSE),IMPOSTAZIONI!$B$25:$N$32,9,FALSE)))</f>
        <v/>
      </c>
      <c r="BV2954" s="20" t="str">
        <f>IF($N2954="","",IF(VLOOKUP(VLOOKUP($N2954,IMPOSTAZIONI!$E$6:$I$13,5,FALSE),IMPOSTAZIONI!$B$25:$N$32,12,FALSE)=0,"",VLOOKUP(VLOOKUP($N2954,IMPOSTAZIONI!$E$6:$I$13,5,FALSE),IMPOSTAZIONI!$B$25:$N$32,12,FALSE)))</f>
        <v/>
      </c>
      <c r="BW2954" s="221" t="str">
        <f t="shared" si="744"/>
        <v/>
      </c>
      <c r="BX2954" s="221" t="str">
        <f t="shared" si="745"/>
        <v/>
      </c>
      <c r="BY2954" s="221">
        <f t="shared" si="746"/>
        <v>0</v>
      </c>
      <c r="BZ2954" s="231">
        <f t="shared" si="747"/>
        <v>0</v>
      </c>
      <c r="CA2954" s="246">
        <f t="shared" si="748"/>
        <v>0</v>
      </c>
      <c r="CB2954" s="246">
        <f t="shared" si="749"/>
        <v>0</v>
      </c>
      <c r="CC2954" s="246" t="str">
        <f t="shared" si="750"/>
        <v/>
      </c>
      <c r="CD2954" s="246">
        <f t="shared" si="751"/>
        <v>5</v>
      </c>
      <c r="CE2954" s="246">
        <f t="shared" si="752"/>
        <v>0</v>
      </c>
      <c r="CF2954" s="276">
        <f t="shared" si="753"/>
        <v>0</v>
      </c>
      <c r="CG2954" s="277">
        <f t="shared" si="753"/>
        <v>0</v>
      </c>
      <c r="CH2954" s="277">
        <f t="shared" si="753"/>
        <v>0</v>
      </c>
      <c r="CI2954" s="278">
        <f t="shared" si="753"/>
        <v>0</v>
      </c>
      <c r="CJ2954" s="280">
        <f t="shared" si="754"/>
        <v>0</v>
      </c>
      <c r="CK2954" s="232">
        <f t="shared" si="755"/>
        <v>0</v>
      </c>
      <c r="CL2954" s="1"/>
    </row>
    <row r="2955" spans="1:90" ht="18" customHeight="1">
      <c r="A2955" s="1"/>
      <c r="B2955" s="1"/>
      <c r="C2955" s="314"/>
      <c r="D2955" s="287" t="str">
        <f t="shared" si="742"/>
        <v/>
      </c>
      <c r="E2955" s="449" t="str">
        <f t="shared" si="743"/>
        <v/>
      </c>
      <c r="F2955" s="450"/>
      <c r="G2955" s="451"/>
      <c r="H2955" s="452"/>
      <c r="I2955" s="453"/>
      <c r="J2955" s="453"/>
      <c r="K2955" s="453"/>
      <c r="L2955" s="453"/>
      <c r="M2955" s="454"/>
      <c r="N2955" s="455"/>
      <c r="O2955" s="456"/>
      <c r="P2955" s="456"/>
      <c r="Q2955" s="456"/>
      <c r="R2955" s="456"/>
      <c r="S2955" s="456"/>
      <c r="T2955" s="456"/>
      <c r="U2955" s="456"/>
      <c r="V2955" s="456"/>
      <c r="W2955" s="456"/>
      <c r="X2955" s="456"/>
      <c r="Y2955" s="456"/>
      <c r="Z2955" s="456"/>
      <c r="AA2955" s="456"/>
      <c r="AB2955" s="456"/>
      <c r="AC2955" s="456"/>
      <c r="AD2955" s="456"/>
      <c r="AE2955" s="457"/>
      <c r="AF2955" s="455"/>
      <c r="AG2955" s="456"/>
      <c r="AH2955" s="456"/>
      <c r="AI2955" s="456"/>
      <c r="AJ2955" s="456"/>
      <c r="AK2955" s="456"/>
      <c r="AL2955" s="456"/>
      <c r="AM2955" s="456"/>
      <c r="AN2955" s="457"/>
      <c r="AO2955" s="455"/>
      <c r="AP2955" s="456"/>
      <c r="AQ2955" s="456"/>
      <c r="AR2955" s="456"/>
      <c r="AS2955" s="456"/>
      <c r="AT2955" s="456"/>
      <c r="AU2955" s="456"/>
      <c r="AV2955" s="456"/>
      <c r="AW2955" s="456"/>
      <c r="AX2955" s="456"/>
      <c r="AY2955" s="456"/>
      <c r="AZ2955" s="456"/>
      <c r="BA2955" s="456"/>
      <c r="BB2955" s="456"/>
      <c r="BC2955" s="456"/>
      <c r="BD2955" s="456"/>
      <c r="BE2955" s="456"/>
      <c r="BF2955" s="456"/>
      <c r="BG2955" s="457"/>
      <c r="BH2955" s="458"/>
      <c r="BI2955" s="459"/>
      <c r="BJ2955" s="459"/>
      <c r="BK2955" s="459"/>
      <c r="BL2955" s="459"/>
      <c r="BM2955" s="460"/>
      <c r="BN2955" s="314"/>
      <c r="BO2955" s="314"/>
      <c r="BP2955" s="1"/>
      <c r="BQ2955" s="120">
        <f>IF($F$3="","",IF(N2955=$F$3,COUNTIF(BQ$23:BQ2954,"&gt;0")+1,0))</f>
        <v>0</v>
      </c>
      <c r="BR2955" s="1"/>
      <c r="BS2955" s="20" t="str">
        <f>IF($N2955="","",IF(VLOOKUP(VLOOKUP($N2955,IMPOSTAZIONI!$E$6:$I$13,5,FALSE),IMPOSTAZIONI!$B$25:$N$32,3,FALSE)=0,"",VLOOKUP(VLOOKUP($N2955,IMPOSTAZIONI!$E$6:$I$13,5,FALSE),IMPOSTAZIONI!$B$25:$N$32,3,FALSE)))</f>
        <v/>
      </c>
      <c r="BT2955" s="20" t="str">
        <f>IF($N2955="","",IF(VLOOKUP(VLOOKUP($N2955,IMPOSTAZIONI!$E$6:$I$13,5,FALSE),IMPOSTAZIONI!$B$25:$N$32,6,FALSE)=0,"",VLOOKUP(VLOOKUP($N2955,IMPOSTAZIONI!$E$6:$I$13,5,FALSE),IMPOSTAZIONI!$B$25:$N$32,6,FALSE)))</f>
        <v/>
      </c>
      <c r="BU2955" s="20" t="str">
        <f>IF($N2955="","",IF(VLOOKUP(VLOOKUP($N2955,IMPOSTAZIONI!$E$6:$I$13,5,FALSE),IMPOSTAZIONI!$B$25:$N$32,9,FALSE)=0,"",VLOOKUP(VLOOKUP($N2955,IMPOSTAZIONI!$E$6:$I$13,5,FALSE),IMPOSTAZIONI!$B$25:$N$32,9,FALSE)))</f>
        <v/>
      </c>
      <c r="BV2955" s="20" t="str">
        <f>IF($N2955="","",IF(VLOOKUP(VLOOKUP($N2955,IMPOSTAZIONI!$E$6:$I$13,5,FALSE),IMPOSTAZIONI!$B$25:$N$32,12,FALSE)=0,"",VLOOKUP(VLOOKUP($N2955,IMPOSTAZIONI!$E$6:$I$13,5,FALSE),IMPOSTAZIONI!$B$25:$N$32,12,FALSE)))</f>
        <v/>
      </c>
      <c r="BW2955" s="221" t="str">
        <f t="shared" si="744"/>
        <v/>
      </c>
      <c r="BX2955" s="221" t="str">
        <f t="shared" si="745"/>
        <v/>
      </c>
      <c r="BY2955" s="221">
        <f t="shared" si="746"/>
        <v>0</v>
      </c>
      <c r="BZ2955" s="231">
        <f t="shared" si="747"/>
        <v>0</v>
      </c>
      <c r="CA2955" s="246">
        <f t="shared" si="748"/>
        <v>0</v>
      </c>
      <c r="CB2955" s="246">
        <f t="shared" si="749"/>
        <v>0</v>
      </c>
      <c r="CC2955" s="246" t="str">
        <f t="shared" si="750"/>
        <v/>
      </c>
      <c r="CD2955" s="246">
        <f t="shared" si="751"/>
        <v>5</v>
      </c>
      <c r="CE2955" s="246">
        <f t="shared" si="752"/>
        <v>0</v>
      </c>
      <c r="CF2955" s="276">
        <f t="shared" si="753"/>
        <v>0</v>
      </c>
      <c r="CG2955" s="277">
        <f t="shared" si="753"/>
        <v>0</v>
      </c>
      <c r="CH2955" s="277">
        <f t="shared" si="753"/>
        <v>0</v>
      </c>
      <c r="CI2955" s="278">
        <f t="shared" si="753"/>
        <v>0</v>
      </c>
      <c r="CJ2955" s="280">
        <f t="shared" si="754"/>
        <v>0</v>
      </c>
      <c r="CK2955" s="232">
        <f t="shared" si="755"/>
        <v>0</v>
      </c>
      <c r="CL2955" s="1"/>
    </row>
    <row r="2956" spans="1:90" ht="18" customHeight="1">
      <c r="A2956" s="1"/>
      <c r="B2956" s="1"/>
      <c r="C2956" s="314"/>
      <c r="D2956" s="287" t="str">
        <f t="shared" si="742"/>
        <v/>
      </c>
      <c r="E2956" s="449" t="str">
        <f t="shared" si="743"/>
        <v/>
      </c>
      <c r="F2956" s="450"/>
      <c r="G2956" s="451"/>
      <c r="H2956" s="452"/>
      <c r="I2956" s="453"/>
      <c r="J2956" s="453"/>
      <c r="K2956" s="453"/>
      <c r="L2956" s="453"/>
      <c r="M2956" s="454"/>
      <c r="N2956" s="455"/>
      <c r="O2956" s="456"/>
      <c r="P2956" s="456"/>
      <c r="Q2956" s="456"/>
      <c r="R2956" s="456"/>
      <c r="S2956" s="456"/>
      <c r="T2956" s="456"/>
      <c r="U2956" s="456"/>
      <c r="V2956" s="456"/>
      <c r="W2956" s="456"/>
      <c r="X2956" s="456"/>
      <c r="Y2956" s="456"/>
      <c r="Z2956" s="456"/>
      <c r="AA2956" s="456"/>
      <c r="AB2956" s="456"/>
      <c r="AC2956" s="456"/>
      <c r="AD2956" s="456"/>
      <c r="AE2956" s="457"/>
      <c r="AF2956" s="455"/>
      <c r="AG2956" s="456"/>
      <c r="AH2956" s="456"/>
      <c r="AI2956" s="456"/>
      <c r="AJ2956" s="456"/>
      <c r="AK2956" s="456"/>
      <c r="AL2956" s="456"/>
      <c r="AM2956" s="456"/>
      <c r="AN2956" s="457"/>
      <c r="AO2956" s="455"/>
      <c r="AP2956" s="456"/>
      <c r="AQ2956" s="456"/>
      <c r="AR2956" s="456"/>
      <c r="AS2956" s="456"/>
      <c r="AT2956" s="456"/>
      <c r="AU2956" s="456"/>
      <c r="AV2956" s="456"/>
      <c r="AW2956" s="456"/>
      <c r="AX2956" s="456"/>
      <c r="AY2956" s="456"/>
      <c r="AZ2956" s="456"/>
      <c r="BA2956" s="456"/>
      <c r="BB2956" s="456"/>
      <c r="BC2956" s="456"/>
      <c r="BD2956" s="456"/>
      <c r="BE2956" s="456"/>
      <c r="BF2956" s="456"/>
      <c r="BG2956" s="457"/>
      <c r="BH2956" s="458"/>
      <c r="BI2956" s="459"/>
      <c r="BJ2956" s="459"/>
      <c r="BK2956" s="459"/>
      <c r="BL2956" s="459"/>
      <c r="BM2956" s="460"/>
      <c r="BN2956" s="314"/>
      <c r="BO2956" s="314"/>
      <c r="BP2956" s="1"/>
      <c r="BQ2956" s="120">
        <f>IF($F$3="","",IF(N2956=$F$3,COUNTIF(BQ$23:BQ2955,"&gt;0")+1,0))</f>
        <v>0</v>
      </c>
      <c r="BR2956" s="1"/>
      <c r="BS2956" s="20" t="str">
        <f>IF($N2956="","",IF(VLOOKUP(VLOOKUP($N2956,IMPOSTAZIONI!$E$6:$I$13,5,FALSE),IMPOSTAZIONI!$B$25:$N$32,3,FALSE)=0,"",VLOOKUP(VLOOKUP($N2956,IMPOSTAZIONI!$E$6:$I$13,5,FALSE),IMPOSTAZIONI!$B$25:$N$32,3,FALSE)))</f>
        <v/>
      </c>
      <c r="BT2956" s="20" t="str">
        <f>IF($N2956="","",IF(VLOOKUP(VLOOKUP($N2956,IMPOSTAZIONI!$E$6:$I$13,5,FALSE),IMPOSTAZIONI!$B$25:$N$32,6,FALSE)=0,"",VLOOKUP(VLOOKUP($N2956,IMPOSTAZIONI!$E$6:$I$13,5,FALSE),IMPOSTAZIONI!$B$25:$N$32,6,FALSE)))</f>
        <v/>
      </c>
      <c r="BU2956" s="20" t="str">
        <f>IF($N2956="","",IF(VLOOKUP(VLOOKUP($N2956,IMPOSTAZIONI!$E$6:$I$13,5,FALSE),IMPOSTAZIONI!$B$25:$N$32,9,FALSE)=0,"",VLOOKUP(VLOOKUP($N2956,IMPOSTAZIONI!$E$6:$I$13,5,FALSE),IMPOSTAZIONI!$B$25:$N$32,9,FALSE)))</f>
        <v/>
      </c>
      <c r="BV2956" s="20" t="str">
        <f>IF($N2956="","",IF(VLOOKUP(VLOOKUP($N2956,IMPOSTAZIONI!$E$6:$I$13,5,FALSE),IMPOSTAZIONI!$B$25:$N$32,12,FALSE)=0,"",VLOOKUP(VLOOKUP($N2956,IMPOSTAZIONI!$E$6:$I$13,5,FALSE),IMPOSTAZIONI!$B$25:$N$32,12,FALSE)))</f>
        <v/>
      </c>
      <c r="BW2956" s="221" t="str">
        <f t="shared" si="744"/>
        <v/>
      </c>
      <c r="BX2956" s="221" t="str">
        <f t="shared" si="745"/>
        <v/>
      </c>
      <c r="BY2956" s="221">
        <f t="shared" si="746"/>
        <v>0</v>
      </c>
      <c r="BZ2956" s="231">
        <f t="shared" si="747"/>
        <v>0</v>
      </c>
      <c r="CA2956" s="246">
        <f t="shared" si="748"/>
        <v>0</v>
      </c>
      <c r="CB2956" s="246">
        <f t="shared" si="749"/>
        <v>0</v>
      </c>
      <c r="CC2956" s="246" t="str">
        <f t="shared" si="750"/>
        <v/>
      </c>
      <c r="CD2956" s="246">
        <f t="shared" si="751"/>
        <v>5</v>
      </c>
      <c r="CE2956" s="246">
        <f t="shared" si="752"/>
        <v>0</v>
      </c>
      <c r="CF2956" s="276">
        <f t="shared" si="753"/>
        <v>0</v>
      </c>
      <c r="CG2956" s="277">
        <f t="shared" si="753"/>
        <v>0</v>
      </c>
      <c r="CH2956" s="277">
        <f t="shared" si="753"/>
        <v>0</v>
      </c>
      <c r="CI2956" s="278">
        <f t="shared" si="753"/>
        <v>0</v>
      </c>
      <c r="CJ2956" s="280">
        <f t="shared" si="754"/>
        <v>0</v>
      </c>
      <c r="CK2956" s="232">
        <f t="shared" si="755"/>
        <v>0</v>
      </c>
      <c r="CL2956" s="1"/>
    </row>
    <row r="2957" spans="1:90" ht="18" customHeight="1">
      <c r="A2957" s="1"/>
      <c r="B2957" s="1"/>
      <c r="C2957" s="314"/>
      <c r="D2957" s="287" t="str">
        <f t="shared" si="742"/>
        <v/>
      </c>
      <c r="E2957" s="449" t="str">
        <f t="shared" si="743"/>
        <v/>
      </c>
      <c r="F2957" s="450"/>
      <c r="G2957" s="451"/>
      <c r="H2957" s="452"/>
      <c r="I2957" s="453"/>
      <c r="J2957" s="453"/>
      <c r="K2957" s="453"/>
      <c r="L2957" s="453"/>
      <c r="M2957" s="454"/>
      <c r="N2957" s="455"/>
      <c r="O2957" s="456"/>
      <c r="P2957" s="456"/>
      <c r="Q2957" s="456"/>
      <c r="R2957" s="456"/>
      <c r="S2957" s="456"/>
      <c r="T2957" s="456"/>
      <c r="U2957" s="456"/>
      <c r="V2957" s="456"/>
      <c r="W2957" s="456"/>
      <c r="X2957" s="456"/>
      <c r="Y2957" s="456"/>
      <c r="Z2957" s="456"/>
      <c r="AA2957" s="456"/>
      <c r="AB2957" s="456"/>
      <c r="AC2957" s="456"/>
      <c r="AD2957" s="456"/>
      <c r="AE2957" s="457"/>
      <c r="AF2957" s="455"/>
      <c r="AG2957" s="456"/>
      <c r="AH2957" s="456"/>
      <c r="AI2957" s="456"/>
      <c r="AJ2957" s="456"/>
      <c r="AK2957" s="456"/>
      <c r="AL2957" s="456"/>
      <c r="AM2957" s="456"/>
      <c r="AN2957" s="457"/>
      <c r="AO2957" s="455"/>
      <c r="AP2957" s="456"/>
      <c r="AQ2957" s="456"/>
      <c r="AR2957" s="456"/>
      <c r="AS2957" s="456"/>
      <c r="AT2957" s="456"/>
      <c r="AU2957" s="456"/>
      <c r="AV2957" s="456"/>
      <c r="AW2957" s="456"/>
      <c r="AX2957" s="456"/>
      <c r="AY2957" s="456"/>
      <c r="AZ2957" s="456"/>
      <c r="BA2957" s="456"/>
      <c r="BB2957" s="456"/>
      <c r="BC2957" s="456"/>
      <c r="BD2957" s="456"/>
      <c r="BE2957" s="456"/>
      <c r="BF2957" s="456"/>
      <c r="BG2957" s="457"/>
      <c r="BH2957" s="458"/>
      <c r="BI2957" s="459"/>
      <c r="BJ2957" s="459"/>
      <c r="BK2957" s="459"/>
      <c r="BL2957" s="459"/>
      <c r="BM2957" s="460"/>
      <c r="BN2957" s="314"/>
      <c r="BO2957" s="314"/>
      <c r="BP2957" s="1"/>
      <c r="BQ2957" s="120">
        <f>IF($F$3="","",IF(N2957=$F$3,COUNTIF(BQ$23:BQ2956,"&gt;0")+1,0))</f>
        <v>0</v>
      </c>
      <c r="BR2957" s="1"/>
      <c r="BS2957" s="20" t="str">
        <f>IF($N2957="","",IF(VLOOKUP(VLOOKUP($N2957,IMPOSTAZIONI!$E$6:$I$13,5,FALSE),IMPOSTAZIONI!$B$25:$N$32,3,FALSE)=0,"",VLOOKUP(VLOOKUP($N2957,IMPOSTAZIONI!$E$6:$I$13,5,FALSE),IMPOSTAZIONI!$B$25:$N$32,3,FALSE)))</f>
        <v/>
      </c>
      <c r="BT2957" s="20" t="str">
        <f>IF($N2957="","",IF(VLOOKUP(VLOOKUP($N2957,IMPOSTAZIONI!$E$6:$I$13,5,FALSE),IMPOSTAZIONI!$B$25:$N$32,6,FALSE)=0,"",VLOOKUP(VLOOKUP($N2957,IMPOSTAZIONI!$E$6:$I$13,5,FALSE),IMPOSTAZIONI!$B$25:$N$32,6,FALSE)))</f>
        <v/>
      </c>
      <c r="BU2957" s="20" t="str">
        <f>IF($N2957="","",IF(VLOOKUP(VLOOKUP($N2957,IMPOSTAZIONI!$E$6:$I$13,5,FALSE),IMPOSTAZIONI!$B$25:$N$32,9,FALSE)=0,"",VLOOKUP(VLOOKUP($N2957,IMPOSTAZIONI!$E$6:$I$13,5,FALSE),IMPOSTAZIONI!$B$25:$N$32,9,FALSE)))</f>
        <v/>
      </c>
      <c r="BV2957" s="20" t="str">
        <f>IF($N2957="","",IF(VLOOKUP(VLOOKUP($N2957,IMPOSTAZIONI!$E$6:$I$13,5,FALSE),IMPOSTAZIONI!$B$25:$N$32,12,FALSE)=0,"",VLOOKUP(VLOOKUP($N2957,IMPOSTAZIONI!$E$6:$I$13,5,FALSE),IMPOSTAZIONI!$B$25:$N$32,12,FALSE)))</f>
        <v/>
      </c>
      <c r="BW2957" s="221" t="str">
        <f t="shared" si="744"/>
        <v/>
      </c>
      <c r="BX2957" s="221" t="str">
        <f t="shared" si="745"/>
        <v/>
      </c>
      <c r="BY2957" s="221">
        <f t="shared" si="746"/>
        <v>0</v>
      </c>
      <c r="BZ2957" s="231">
        <f t="shared" si="747"/>
        <v>0</v>
      </c>
      <c r="CA2957" s="246">
        <f t="shared" si="748"/>
        <v>0</v>
      </c>
      <c r="CB2957" s="246">
        <f t="shared" si="749"/>
        <v>0</v>
      </c>
      <c r="CC2957" s="246" t="str">
        <f t="shared" si="750"/>
        <v/>
      </c>
      <c r="CD2957" s="246">
        <f t="shared" si="751"/>
        <v>5</v>
      </c>
      <c r="CE2957" s="246">
        <f t="shared" si="752"/>
        <v>0</v>
      </c>
      <c r="CF2957" s="276">
        <f t="shared" si="753"/>
        <v>0</v>
      </c>
      <c r="CG2957" s="277">
        <f t="shared" si="753"/>
        <v>0</v>
      </c>
      <c r="CH2957" s="277">
        <f t="shared" si="753"/>
        <v>0</v>
      </c>
      <c r="CI2957" s="278">
        <f t="shared" si="753"/>
        <v>0</v>
      </c>
      <c r="CJ2957" s="280">
        <f t="shared" si="754"/>
        <v>0</v>
      </c>
      <c r="CK2957" s="232">
        <f t="shared" si="755"/>
        <v>0</v>
      </c>
      <c r="CL2957" s="1"/>
    </row>
    <row r="2958" spans="1:90" ht="18" customHeight="1">
      <c r="A2958" s="1"/>
      <c r="B2958" s="1"/>
      <c r="C2958" s="314"/>
      <c r="D2958" s="287" t="str">
        <f t="shared" si="742"/>
        <v/>
      </c>
      <c r="E2958" s="449" t="str">
        <f t="shared" si="743"/>
        <v/>
      </c>
      <c r="F2958" s="450"/>
      <c r="G2958" s="451"/>
      <c r="H2958" s="452"/>
      <c r="I2958" s="453"/>
      <c r="J2958" s="453"/>
      <c r="K2958" s="453"/>
      <c r="L2958" s="453"/>
      <c r="M2958" s="454"/>
      <c r="N2958" s="455"/>
      <c r="O2958" s="456"/>
      <c r="P2958" s="456"/>
      <c r="Q2958" s="456"/>
      <c r="R2958" s="456"/>
      <c r="S2958" s="456"/>
      <c r="T2958" s="456"/>
      <c r="U2958" s="456"/>
      <c r="V2958" s="456"/>
      <c r="W2958" s="456"/>
      <c r="X2958" s="456"/>
      <c r="Y2958" s="456"/>
      <c r="Z2958" s="456"/>
      <c r="AA2958" s="456"/>
      <c r="AB2958" s="456"/>
      <c r="AC2958" s="456"/>
      <c r="AD2958" s="456"/>
      <c r="AE2958" s="457"/>
      <c r="AF2958" s="455"/>
      <c r="AG2958" s="456"/>
      <c r="AH2958" s="456"/>
      <c r="AI2958" s="456"/>
      <c r="AJ2958" s="456"/>
      <c r="AK2958" s="456"/>
      <c r="AL2958" s="456"/>
      <c r="AM2958" s="456"/>
      <c r="AN2958" s="457"/>
      <c r="AO2958" s="455"/>
      <c r="AP2958" s="456"/>
      <c r="AQ2958" s="456"/>
      <c r="AR2958" s="456"/>
      <c r="AS2958" s="456"/>
      <c r="AT2958" s="456"/>
      <c r="AU2958" s="456"/>
      <c r="AV2958" s="456"/>
      <c r="AW2958" s="456"/>
      <c r="AX2958" s="456"/>
      <c r="AY2958" s="456"/>
      <c r="AZ2958" s="456"/>
      <c r="BA2958" s="456"/>
      <c r="BB2958" s="456"/>
      <c r="BC2958" s="456"/>
      <c r="BD2958" s="456"/>
      <c r="BE2958" s="456"/>
      <c r="BF2958" s="456"/>
      <c r="BG2958" s="457"/>
      <c r="BH2958" s="458"/>
      <c r="BI2958" s="459"/>
      <c r="BJ2958" s="459"/>
      <c r="BK2958" s="459"/>
      <c r="BL2958" s="459"/>
      <c r="BM2958" s="460"/>
      <c r="BN2958" s="314"/>
      <c r="BO2958" s="314"/>
      <c r="BP2958" s="1"/>
      <c r="BQ2958" s="120">
        <f>IF($F$3="","",IF(N2958=$F$3,COUNTIF(BQ$23:BQ2957,"&gt;0")+1,0))</f>
        <v>0</v>
      </c>
      <c r="BR2958" s="1"/>
      <c r="BS2958" s="20" t="str">
        <f>IF($N2958="","",IF(VLOOKUP(VLOOKUP($N2958,IMPOSTAZIONI!$E$6:$I$13,5,FALSE),IMPOSTAZIONI!$B$25:$N$32,3,FALSE)=0,"",VLOOKUP(VLOOKUP($N2958,IMPOSTAZIONI!$E$6:$I$13,5,FALSE),IMPOSTAZIONI!$B$25:$N$32,3,FALSE)))</f>
        <v/>
      </c>
      <c r="BT2958" s="20" t="str">
        <f>IF($N2958="","",IF(VLOOKUP(VLOOKUP($N2958,IMPOSTAZIONI!$E$6:$I$13,5,FALSE),IMPOSTAZIONI!$B$25:$N$32,6,FALSE)=0,"",VLOOKUP(VLOOKUP($N2958,IMPOSTAZIONI!$E$6:$I$13,5,FALSE),IMPOSTAZIONI!$B$25:$N$32,6,FALSE)))</f>
        <v/>
      </c>
      <c r="BU2958" s="20" t="str">
        <f>IF($N2958="","",IF(VLOOKUP(VLOOKUP($N2958,IMPOSTAZIONI!$E$6:$I$13,5,FALSE),IMPOSTAZIONI!$B$25:$N$32,9,FALSE)=0,"",VLOOKUP(VLOOKUP($N2958,IMPOSTAZIONI!$E$6:$I$13,5,FALSE),IMPOSTAZIONI!$B$25:$N$32,9,FALSE)))</f>
        <v/>
      </c>
      <c r="BV2958" s="20" t="str">
        <f>IF($N2958="","",IF(VLOOKUP(VLOOKUP($N2958,IMPOSTAZIONI!$E$6:$I$13,5,FALSE),IMPOSTAZIONI!$B$25:$N$32,12,FALSE)=0,"",VLOOKUP(VLOOKUP($N2958,IMPOSTAZIONI!$E$6:$I$13,5,FALSE),IMPOSTAZIONI!$B$25:$N$32,12,FALSE)))</f>
        <v/>
      </c>
      <c r="BW2958" s="221" t="str">
        <f t="shared" si="744"/>
        <v/>
      </c>
      <c r="BX2958" s="221" t="str">
        <f t="shared" si="745"/>
        <v/>
      </c>
      <c r="BY2958" s="221">
        <f t="shared" si="746"/>
        <v>0</v>
      </c>
      <c r="BZ2958" s="231">
        <f t="shared" si="747"/>
        <v>0</v>
      </c>
      <c r="CA2958" s="246">
        <f t="shared" si="748"/>
        <v>0</v>
      </c>
      <c r="CB2958" s="246">
        <f t="shared" si="749"/>
        <v>0</v>
      </c>
      <c r="CC2958" s="246" t="str">
        <f t="shared" si="750"/>
        <v/>
      </c>
      <c r="CD2958" s="246">
        <f t="shared" si="751"/>
        <v>5</v>
      </c>
      <c r="CE2958" s="246">
        <f t="shared" si="752"/>
        <v>0</v>
      </c>
      <c r="CF2958" s="276">
        <f t="shared" si="753"/>
        <v>0</v>
      </c>
      <c r="CG2958" s="277">
        <f t="shared" si="753"/>
        <v>0</v>
      </c>
      <c r="CH2958" s="277">
        <f t="shared" si="753"/>
        <v>0</v>
      </c>
      <c r="CI2958" s="278">
        <f t="shared" si="753"/>
        <v>0</v>
      </c>
      <c r="CJ2958" s="280">
        <f t="shared" si="754"/>
        <v>0</v>
      </c>
      <c r="CK2958" s="232">
        <f t="shared" si="755"/>
        <v>0</v>
      </c>
      <c r="CL2958" s="1"/>
    </row>
    <row r="2959" spans="1:90" ht="18" customHeight="1">
      <c r="A2959" s="1"/>
      <c r="B2959" s="1"/>
      <c r="C2959" s="314"/>
      <c r="D2959" s="287" t="str">
        <f t="shared" si="742"/>
        <v/>
      </c>
      <c r="E2959" s="449" t="str">
        <f t="shared" si="743"/>
        <v/>
      </c>
      <c r="F2959" s="450"/>
      <c r="G2959" s="451"/>
      <c r="H2959" s="452"/>
      <c r="I2959" s="453"/>
      <c r="J2959" s="453"/>
      <c r="K2959" s="453"/>
      <c r="L2959" s="453"/>
      <c r="M2959" s="454"/>
      <c r="N2959" s="455"/>
      <c r="O2959" s="456"/>
      <c r="P2959" s="456"/>
      <c r="Q2959" s="456"/>
      <c r="R2959" s="456"/>
      <c r="S2959" s="456"/>
      <c r="T2959" s="456"/>
      <c r="U2959" s="456"/>
      <c r="V2959" s="456"/>
      <c r="W2959" s="456"/>
      <c r="X2959" s="456"/>
      <c r="Y2959" s="456"/>
      <c r="Z2959" s="456"/>
      <c r="AA2959" s="456"/>
      <c r="AB2959" s="456"/>
      <c r="AC2959" s="456"/>
      <c r="AD2959" s="456"/>
      <c r="AE2959" s="457"/>
      <c r="AF2959" s="455"/>
      <c r="AG2959" s="456"/>
      <c r="AH2959" s="456"/>
      <c r="AI2959" s="456"/>
      <c r="AJ2959" s="456"/>
      <c r="AK2959" s="456"/>
      <c r="AL2959" s="456"/>
      <c r="AM2959" s="456"/>
      <c r="AN2959" s="457"/>
      <c r="AO2959" s="455"/>
      <c r="AP2959" s="456"/>
      <c r="AQ2959" s="456"/>
      <c r="AR2959" s="456"/>
      <c r="AS2959" s="456"/>
      <c r="AT2959" s="456"/>
      <c r="AU2959" s="456"/>
      <c r="AV2959" s="456"/>
      <c r="AW2959" s="456"/>
      <c r="AX2959" s="456"/>
      <c r="AY2959" s="456"/>
      <c r="AZ2959" s="456"/>
      <c r="BA2959" s="456"/>
      <c r="BB2959" s="456"/>
      <c r="BC2959" s="456"/>
      <c r="BD2959" s="456"/>
      <c r="BE2959" s="456"/>
      <c r="BF2959" s="456"/>
      <c r="BG2959" s="457"/>
      <c r="BH2959" s="458"/>
      <c r="BI2959" s="459"/>
      <c r="BJ2959" s="459"/>
      <c r="BK2959" s="459"/>
      <c r="BL2959" s="459"/>
      <c r="BM2959" s="460"/>
      <c r="BN2959" s="314"/>
      <c r="BO2959" s="314"/>
      <c r="BP2959" s="1"/>
      <c r="BQ2959" s="120">
        <f>IF($F$3="","",IF(N2959=$F$3,COUNTIF(BQ$23:BQ2958,"&gt;0")+1,0))</f>
        <v>0</v>
      </c>
      <c r="BR2959" s="1"/>
      <c r="BS2959" s="20" t="str">
        <f>IF($N2959="","",IF(VLOOKUP(VLOOKUP($N2959,IMPOSTAZIONI!$E$6:$I$13,5,FALSE),IMPOSTAZIONI!$B$25:$N$32,3,FALSE)=0,"",VLOOKUP(VLOOKUP($N2959,IMPOSTAZIONI!$E$6:$I$13,5,FALSE),IMPOSTAZIONI!$B$25:$N$32,3,FALSE)))</f>
        <v/>
      </c>
      <c r="BT2959" s="20" t="str">
        <f>IF($N2959="","",IF(VLOOKUP(VLOOKUP($N2959,IMPOSTAZIONI!$E$6:$I$13,5,FALSE),IMPOSTAZIONI!$B$25:$N$32,6,FALSE)=0,"",VLOOKUP(VLOOKUP($N2959,IMPOSTAZIONI!$E$6:$I$13,5,FALSE),IMPOSTAZIONI!$B$25:$N$32,6,FALSE)))</f>
        <v/>
      </c>
      <c r="BU2959" s="20" t="str">
        <f>IF($N2959="","",IF(VLOOKUP(VLOOKUP($N2959,IMPOSTAZIONI!$E$6:$I$13,5,FALSE),IMPOSTAZIONI!$B$25:$N$32,9,FALSE)=0,"",VLOOKUP(VLOOKUP($N2959,IMPOSTAZIONI!$E$6:$I$13,5,FALSE),IMPOSTAZIONI!$B$25:$N$32,9,FALSE)))</f>
        <v/>
      </c>
      <c r="BV2959" s="20" t="str">
        <f>IF($N2959="","",IF(VLOOKUP(VLOOKUP($N2959,IMPOSTAZIONI!$E$6:$I$13,5,FALSE),IMPOSTAZIONI!$B$25:$N$32,12,FALSE)=0,"",VLOOKUP(VLOOKUP($N2959,IMPOSTAZIONI!$E$6:$I$13,5,FALSE),IMPOSTAZIONI!$B$25:$N$32,12,FALSE)))</f>
        <v/>
      </c>
      <c r="BW2959" s="221" t="str">
        <f t="shared" si="744"/>
        <v/>
      </c>
      <c r="BX2959" s="221" t="str">
        <f t="shared" si="745"/>
        <v/>
      </c>
      <c r="BY2959" s="221">
        <f t="shared" si="746"/>
        <v>0</v>
      </c>
      <c r="BZ2959" s="231">
        <f t="shared" si="747"/>
        <v>0</v>
      </c>
      <c r="CA2959" s="246">
        <f t="shared" si="748"/>
        <v>0</v>
      </c>
      <c r="CB2959" s="246">
        <f t="shared" si="749"/>
        <v>0</v>
      </c>
      <c r="CC2959" s="246" t="str">
        <f t="shared" si="750"/>
        <v/>
      </c>
      <c r="CD2959" s="246">
        <f t="shared" si="751"/>
        <v>5</v>
      </c>
      <c r="CE2959" s="246">
        <f t="shared" si="752"/>
        <v>0</v>
      </c>
      <c r="CF2959" s="276">
        <f t="shared" si="753"/>
        <v>0</v>
      </c>
      <c r="CG2959" s="277">
        <f t="shared" si="753"/>
        <v>0</v>
      </c>
      <c r="CH2959" s="277">
        <f t="shared" si="753"/>
        <v>0</v>
      </c>
      <c r="CI2959" s="278">
        <f t="shared" si="753"/>
        <v>0</v>
      </c>
      <c r="CJ2959" s="280">
        <f t="shared" si="754"/>
        <v>0</v>
      </c>
      <c r="CK2959" s="232">
        <f t="shared" si="755"/>
        <v>0</v>
      </c>
      <c r="CL2959" s="1"/>
    </row>
    <row r="2960" spans="1:90" ht="18" customHeight="1">
      <c r="A2960" s="1"/>
      <c r="B2960" s="1"/>
      <c r="C2960" s="314"/>
      <c r="D2960" s="287" t="str">
        <f t="shared" si="742"/>
        <v/>
      </c>
      <c r="E2960" s="449" t="str">
        <f t="shared" si="743"/>
        <v/>
      </c>
      <c r="F2960" s="450"/>
      <c r="G2960" s="451"/>
      <c r="H2960" s="452"/>
      <c r="I2960" s="453"/>
      <c r="J2960" s="453"/>
      <c r="K2960" s="453"/>
      <c r="L2960" s="453"/>
      <c r="M2960" s="454"/>
      <c r="N2960" s="455"/>
      <c r="O2960" s="456"/>
      <c r="P2960" s="456"/>
      <c r="Q2960" s="456"/>
      <c r="R2960" s="456"/>
      <c r="S2960" s="456"/>
      <c r="T2960" s="456"/>
      <c r="U2960" s="456"/>
      <c r="V2960" s="456"/>
      <c r="W2960" s="456"/>
      <c r="X2960" s="456"/>
      <c r="Y2960" s="456"/>
      <c r="Z2960" s="456"/>
      <c r="AA2960" s="456"/>
      <c r="AB2960" s="456"/>
      <c r="AC2960" s="456"/>
      <c r="AD2960" s="456"/>
      <c r="AE2960" s="457"/>
      <c r="AF2960" s="455"/>
      <c r="AG2960" s="456"/>
      <c r="AH2960" s="456"/>
      <c r="AI2960" s="456"/>
      <c r="AJ2960" s="456"/>
      <c r="AK2960" s="456"/>
      <c r="AL2960" s="456"/>
      <c r="AM2960" s="456"/>
      <c r="AN2960" s="457"/>
      <c r="AO2960" s="455"/>
      <c r="AP2960" s="456"/>
      <c r="AQ2960" s="456"/>
      <c r="AR2960" s="456"/>
      <c r="AS2960" s="456"/>
      <c r="AT2960" s="456"/>
      <c r="AU2960" s="456"/>
      <c r="AV2960" s="456"/>
      <c r="AW2960" s="456"/>
      <c r="AX2960" s="456"/>
      <c r="AY2960" s="456"/>
      <c r="AZ2960" s="456"/>
      <c r="BA2960" s="456"/>
      <c r="BB2960" s="456"/>
      <c r="BC2960" s="456"/>
      <c r="BD2960" s="456"/>
      <c r="BE2960" s="456"/>
      <c r="BF2960" s="456"/>
      <c r="BG2960" s="457"/>
      <c r="BH2960" s="458"/>
      <c r="BI2960" s="459"/>
      <c r="BJ2960" s="459"/>
      <c r="BK2960" s="459"/>
      <c r="BL2960" s="459"/>
      <c r="BM2960" s="460"/>
      <c r="BN2960" s="314"/>
      <c r="BO2960" s="314"/>
      <c r="BP2960" s="1"/>
      <c r="BQ2960" s="120">
        <f>IF($F$3="","",IF(N2960=$F$3,COUNTIF(BQ$23:BQ2959,"&gt;0")+1,0))</f>
        <v>0</v>
      </c>
      <c r="BR2960" s="1"/>
      <c r="BS2960" s="20" t="str">
        <f>IF($N2960="","",IF(VLOOKUP(VLOOKUP($N2960,IMPOSTAZIONI!$E$6:$I$13,5,FALSE),IMPOSTAZIONI!$B$25:$N$32,3,FALSE)=0,"",VLOOKUP(VLOOKUP($N2960,IMPOSTAZIONI!$E$6:$I$13,5,FALSE),IMPOSTAZIONI!$B$25:$N$32,3,FALSE)))</f>
        <v/>
      </c>
      <c r="BT2960" s="20" t="str">
        <f>IF($N2960="","",IF(VLOOKUP(VLOOKUP($N2960,IMPOSTAZIONI!$E$6:$I$13,5,FALSE),IMPOSTAZIONI!$B$25:$N$32,6,FALSE)=0,"",VLOOKUP(VLOOKUP($N2960,IMPOSTAZIONI!$E$6:$I$13,5,FALSE),IMPOSTAZIONI!$B$25:$N$32,6,FALSE)))</f>
        <v/>
      </c>
      <c r="BU2960" s="20" t="str">
        <f>IF($N2960="","",IF(VLOOKUP(VLOOKUP($N2960,IMPOSTAZIONI!$E$6:$I$13,5,FALSE),IMPOSTAZIONI!$B$25:$N$32,9,FALSE)=0,"",VLOOKUP(VLOOKUP($N2960,IMPOSTAZIONI!$E$6:$I$13,5,FALSE),IMPOSTAZIONI!$B$25:$N$32,9,FALSE)))</f>
        <v/>
      </c>
      <c r="BV2960" s="20" t="str">
        <f>IF($N2960="","",IF(VLOOKUP(VLOOKUP($N2960,IMPOSTAZIONI!$E$6:$I$13,5,FALSE),IMPOSTAZIONI!$B$25:$N$32,12,FALSE)=0,"",VLOOKUP(VLOOKUP($N2960,IMPOSTAZIONI!$E$6:$I$13,5,FALSE),IMPOSTAZIONI!$B$25:$N$32,12,FALSE)))</f>
        <v/>
      </c>
      <c r="BW2960" s="221" t="str">
        <f t="shared" si="744"/>
        <v/>
      </c>
      <c r="BX2960" s="221" t="str">
        <f t="shared" si="745"/>
        <v/>
      </c>
      <c r="BY2960" s="221">
        <f t="shared" si="746"/>
        <v>0</v>
      </c>
      <c r="BZ2960" s="231">
        <f t="shared" si="747"/>
        <v>0</v>
      </c>
      <c r="CA2960" s="246">
        <f t="shared" si="748"/>
        <v>0</v>
      </c>
      <c r="CB2960" s="246">
        <f t="shared" si="749"/>
        <v>0</v>
      </c>
      <c r="CC2960" s="246" t="str">
        <f t="shared" si="750"/>
        <v/>
      </c>
      <c r="CD2960" s="246">
        <f t="shared" si="751"/>
        <v>5</v>
      </c>
      <c r="CE2960" s="246">
        <f t="shared" si="752"/>
        <v>0</v>
      </c>
      <c r="CF2960" s="276">
        <f t="shared" si="753"/>
        <v>0</v>
      </c>
      <c r="CG2960" s="277">
        <f t="shared" si="753"/>
        <v>0</v>
      </c>
      <c r="CH2960" s="277">
        <f t="shared" si="753"/>
        <v>0</v>
      </c>
      <c r="CI2960" s="278">
        <f t="shared" si="753"/>
        <v>0</v>
      </c>
      <c r="CJ2960" s="280">
        <f t="shared" si="754"/>
        <v>0</v>
      </c>
      <c r="CK2960" s="232">
        <f t="shared" si="755"/>
        <v>0</v>
      </c>
      <c r="CL2960" s="1"/>
    </row>
    <row r="2961" spans="1:90" ht="18" customHeight="1">
      <c r="A2961" s="1"/>
      <c r="B2961" s="1"/>
      <c r="C2961" s="314"/>
      <c r="D2961" s="287" t="str">
        <f t="shared" si="742"/>
        <v/>
      </c>
      <c r="E2961" s="449" t="str">
        <f t="shared" si="743"/>
        <v/>
      </c>
      <c r="F2961" s="450"/>
      <c r="G2961" s="451"/>
      <c r="H2961" s="452"/>
      <c r="I2961" s="453"/>
      <c r="J2961" s="453"/>
      <c r="K2961" s="453"/>
      <c r="L2961" s="453"/>
      <c r="M2961" s="454"/>
      <c r="N2961" s="455"/>
      <c r="O2961" s="456"/>
      <c r="P2961" s="456"/>
      <c r="Q2961" s="456"/>
      <c r="R2961" s="456"/>
      <c r="S2961" s="456"/>
      <c r="T2961" s="456"/>
      <c r="U2961" s="456"/>
      <c r="V2961" s="456"/>
      <c r="W2961" s="456"/>
      <c r="X2961" s="456"/>
      <c r="Y2961" s="456"/>
      <c r="Z2961" s="456"/>
      <c r="AA2961" s="456"/>
      <c r="AB2961" s="456"/>
      <c r="AC2961" s="456"/>
      <c r="AD2961" s="456"/>
      <c r="AE2961" s="457"/>
      <c r="AF2961" s="455"/>
      <c r="AG2961" s="456"/>
      <c r="AH2961" s="456"/>
      <c r="AI2961" s="456"/>
      <c r="AJ2961" s="456"/>
      <c r="AK2961" s="456"/>
      <c r="AL2961" s="456"/>
      <c r="AM2961" s="456"/>
      <c r="AN2961" s="457"/>
      <c r="AO2961" s="455"/>
      <c r="AP2961" s="456"/>
      <c r="AQ2961" s="456"/>
      <c r="AR2961" s="456"/>
      <c r="AS2961" s="456"/>
      <c r="AT2961" s="456"/>
      <c r="AU2961" s="456"/>
      <c r="AV2961" s="456"/>
      <c r="AW2961" s="456"/>
      <c r="AX2961" s="456"/>
      <c r="AY2961" s="456"/>
      <c r="AZ2961" s="456"/>
      <c r="BA2961" s="456"/>
      <c r="BB2961" s="456"/>
      <c r="BC2961" s="456"/>
      <c r="BD2961" s="456"/>
      <c r="BE2961" s="456"/>
      <c r="BF2961" s="456"/>
      <c r="BG2961" s="457"/>
      <c r="BH2961" s="458"/>
      <c r="BI2961" s="459"/>
      <c r="BJ2961" s="459"/>
      <c r="BK2961" s="459"/>
      <c r="BL2961" s="459"/>
      <c r="BM2961" s="460"/>
      <c r="BN2961" s="314"/>
      <c r="BO2961" s="314"/>
      <c r="BP2961" s="1"/>
      <c r="BQ2961" s="120">
        <f>IF($F$3="","",IF(N2961=$F$3,COUNTIF(BQ$23:BQ2960,"&gt;0")+1,0))</f>
        <v>0</v>
      </c>
      <c r="BR2961" s="1"/>
      <c r="BS2961" s="20" t="str">
        <f>IF($N2961="","",IF(VLOOKUP(VLOOKUP($N2961,IMPOSTAZIONI!$E$6:$I$13,5,FALSE),IMPOSTAZIONI!$B$25:$N$32,3,FALSE)=0,"",VLOOKUP(VLOOKUP($N2961,IMPOSTAZIONI!$E$6:$I$13,5,FALSE),IMPOSTAZIONI!$B$25:$N$32,3,FALSE)))</f>
        <v/>
      </c>
      <c r="BT2961" s="20" t="str">
        <f>IF($N2961="","",IF(VLOOKUP(VLOOKUP($N2961,IMPOSTAZIONI!$E$6:$I$13,5,FALSE),IMPOSTAZIONI!$B$25:$N$32,6,FALSE)=0,"",VLOOKUP(VLOOKUP($N2961,IMPOSTAZIONI!$E$6:$I$13,5,FALSE),IMPOSTAZIONI!$B$25:$N$32,6,FALSE)))</f>
        <v/>
      </c>
      <c r="BU2961" s="20" t="str">
        <f>IF($N2961="","",IF(VLOOKUP(VLOOKUP($N2961,IMPOSTAZIONI!$E$6:$I$13,5,FALSE),IMPOSTAZIONI!$B$25:$N$32,9,FALSE)=0,"",VLOOKUP(VLOOKUP($N2961,IMPOSTAZIONI!$E$6:$I$13,5,FALSE),IMPOSTAZIONI!$B$25:$N$32,9,FALSE)))</f>
        <v/>
      </c>
      <c r="BV2961" s="20" t="str">
        <f>IF($N2961="","",IF(VLOOKUP(VLOOKUP($N2961,IMPOSTAZIONI!$E$6:$I$13,5,FALSE),IMPOSTAZIONI!$B$25:$N$32,12,FALSE)=0,"",VLOOKUP(VLOOKUP($N2961,IMPOSTAZIONI!$E$6:$I$13,5,FALSE),IMPOSTAZIONI!$B$25:$N$32,12,FALSE)))</f>
        <v/>
      </c>
      <c r="BW2961" s="221" t="str">
        <f t="shared" si="744"/>
        <v/>
      </c>
      <c r="BX2961" s="221" t="str">
        <f t="shared" si="745"/>
        <v/>
      </c>
      <c r="BY2961" s="221">
        <f t="shared" si="746"/>
        <v>0</v>
      </c>
      <c r="BZ2961" s="231">
        <f t="shared" si="747"/>
        <v>0</v>
      </c>
      <c r="CA2961" s="246">
        <f t="shared" si="748"/>
        <v>0</v>
      </c>
      <c r="CB2961" s="246">
        <f t="shared" si="749"/>
        <v>0</v>
      </c>
      <c r="CC2961" s="246" t="str">
        <f t="shared" si="750"/>
        <v/>
      </c>
      <c r="CD2961" s="246">
        <f t="shared" si="751"/>
        <v>5</v>
      </c>
      <c r="CE2961" s="246">
        <f t="shared" si="752"/>
        <v>0</v>
      </c>
      <c r="CF2961" s="276">
        <f t="shared" si="753"/>
        <v>0</v>
      </c>
      <c r="CG2961" s="277">
        <f t="shared" si="753"/>
        <v>0</v>
      </c>
      <c r="CH2961" s="277">
        <f t="shared" si="753"/>
        <v>0</v>
      </c>
      <c r="CI2961" s="278">
        <f t="shared" si="753"/>
        <v>0</v>
      </c>
      <c r="CJ2961" s="280">
        <f t="shared" si="754"/>
        <v>0</v>
      </c>
      <c r="CK2961" s="232">
        <f t="shared" si="755"/>
        <v>0</v>
      </c>
      <c r="CL2961" s="1"/>
    </row>
    <row r="2962" spans="1:90" ht="18" customHeight="1">
      <c r="A2962" s="1"/>
      <c r="B2962" s="1"/>
      <c r="C2962" s="314"/>
      <c r="D2962" s="287" t="str">
        <f t="shared" si="742"/>
        <v/>
      </c>
      <c r="E2962" s="449" t="str">
        <f t="shared" si="743"/>
        <v/>
      </c>
      <c r="F2962" s="450"/>
      <c r="G2962" s="451"/>
      <c r="H2962" s="452"/>
      <c r="I2962" s="453"/>
      <c r="J2962" s="453"/>
      <c r="K2962" s="453"/>
      <c r="L2962" s="453"/>
      <c r="M2962" s="454"/>
      <c r="N2962" s="455"/>
      <c r="O2962" s="456"/>
      <c r="P2962" s="456"/>
      <c r="Q2962" s="456"/>
      <c r="R2962" s="456"/>
      <c r="S2962" s="456"/>
      <c r="T2962" s="456"/>
      <c r="U2962" s="456"/>
      <c r="V2962" s="456"/>
      <c r="W2962" s="456"/>
      <c r="X2962" s="456"/>
      <c r="Y2962" s="456"/>
      <c r="Z2962" s="456"/>
      <c r="AA2962" s="456"/>
      <c r="AB2962" s="456"/>
      <c r="AC2962" s="456"/>
      <c r="AD2962" s="456"/>
      <c r="AE2962" s="457"/>
      <c r="AF2962" s="455"/>
      <c r="AG2962" s="456"/>
      <c r="AH2962" s="456"/>
      <c r="AI2962" s="456"/>
      <c r="AJ2962" s="456"/>
      <c r="AK2962" s="456"/>
      <c r="AL2962" s="456"/>
      <c r="AM2962" s="456"/>
      <c r="AN2962" s="457"/>
      <c r="AO2962" s="455"/>
      <c r="AP2962" s="456"/>
      <c r="AQ2962" s="456"/>
      <c r="AR2962" s="456"/>
      <c r="AS2962" s="456"/>
      <c r="AT2962" s="456"/>
      <c r="AU2962" s="456"/>
      <c r="AV2962" s="456"/>
      <c r="AW2962" s="456"/>
      <c r="AX2962" s="456"/>
      <c r="AY2962" s="456"/>
      <c r="AZ2962" s="456"/>
      <c r="BA2962" s="456"/>
      <c r="BB2962" s="456"/>
      <c r="BC2962" s="456"/>
      <c r="BD2962" s="456"/>
      <c r="BE2962" s="456"/>
      <c r="BF2962" s="456"/>
      <c r="BG2962" s="457"/>
      <c r="BH2962" s="458"/>
      <c r="BI2962" s="459"/>
      <c r="BJ2962" s="459"/>
      <c r="BK2962" s="459"/>
      <c r="BL2962" s="459"/>
      <c r="BM2962" s="460"/>
      <c r="BN2962" s="314"/>
      <c r="BO2962" s="314"/>
      <c r="BP2962" s="1"/>
      <c r="BQ2962" s="120">
        <f>IF($F$3="","",IF(N2962=$F$3,COUNTIF(BQ$23:BQ2961,"&gt;0")+1,0))</f>
        <v>0</v>
      </c>
      <c r="BR2962" s="1"/>
      <c r="BS2962" s="20" t="str">
        <f>IF($N2962="","",IF(VLOOKUP(VLOOKUP($N2962,IMPOSTAZIONI!$E$6:$I$13,5,FALSE),IMPOSTAZIONI!$B$25:$N$32,3,FALSE)=0,"",VLOOKUP(VLOOKUP($N2962,IMPOSTAZIONI!$E$6:$I$13,5,FALSE),IMPOSTAZIONI!$B$25:$N$32,3,FALSE)))</f>
        <v/>
      </c>
      <c r="BT2962" s="20" t="str">
        <f>IF($N2962="","",IF(VLOOKUP(VLOOKUP($N2962,IMPOSTAZIONI!$E$6:$I$13,5,FALSE),IMPOSTAZIONI!$B$25:$N$32,6,FALSE)=0,"",VLOOKUP(VLOOKUP($N2962,IMPOSTAZIONI!$E$6:$I$13,5,FALSE),IMPOSTAZIONI!$B$25:$N$32,6,FALSE)))</f>
        <v/>
      </c>
      <c r="BU2962" s="20" t="str">
        <f>IF($N2962="","",IF(VLOOKUP(VLOOKUP($N2962,IMPOSTAZIONI!$E$6:$I$13,5,FALSE),IMPOSTAZIONI!$B$25:$N$32,9,FALSE)=0,"",VLOOKUP(VLOOKUP($N2962,IMPOSTAZIONI!$E$6:$I$13,5,FALSE),IMPOSTAZIONI!$B$25:$N$32,9,FALSE)))</f>
        <v/>
      </c>
      <c r="BV2962" s="20" t="str">
        <f>IF($N2962="","",IF(VLOOKUP(VLOOKUP($N2962,IMPOSTAZIONI!$E$6:$I$13,5,FALSE),IMPOSTAZIONI!$B$25:$N$32,12,FALSE)=0,"",VLOOKUP(VLOOKUP($N2962,IMPOSTAZIONI!$E$6:$I$13,5,FALSE),IMPOSTAZIONI!$B$25:$N$32,12,FALSE)))</f>
        <v/>
      </c>
      <c r="BW2962" s="221" t="str">
        <f t="shared" si="744"/>
        <v/>
      </c>
      <c r="BX2962" s="221" t="str">
        <f t="shared" si="745"/>
        <v/>
      </c>
      <c r="BY2962" s="221">
        <f t="shared" si="746"/>
        <v>0</v>
      </c>
      <c r="BZ2962" s="231">
        <f t="shared" si="747"/>
        <v>0</v>
      </c>
      <c r="CA2962" s="246">
        <f t="shared" si="748"/>
        <v>0</v>
      </c>
      <c r="CB2962" s="246">
        <f t="shared" si="749"/>
        <v>0</v>
      </c>
      <c r="CC2962" s="246" t="str">
        <f t="shared" si="750"/>
        <v/>
      </c>
      <c r="CD2962" s="246">
        <f t="shared" si="751"/>
        <v>5</v>
      </c>
      <c r="CE2962" s="246">
        <f t="shared" si="752"/>
        <v>0</v>
      </c>
      <c r="CF2962" s="276">
        <f t="shared" si="753"/>
        <v>0</v>
      </c>
      <c r="CG2962" s="277">
        <f t="shared" si="753"/>
        <v>0</v>
      </c>
      <c r="CH2962" s="277">
        <f t="shared" si="753"/>
        <v>0</v>
      </c>
      <c r="CI2962" s="278">
        <f t="shared" si="753"/>
        <v>0</v>
      </c>
      <c r="CJ2962" s="280">
        <f t="shared" si="754"/>
        <v>0</v>
      </c>
      <c r="CK2962" s="232">
        <f t="shared" si="755"/>
        <v>0</v>
      </c>
      <c r="CL2962" s="1"/>
    </row>
    <row r="2963" spans="1:90" ht="18" customHeight="1">
      <c r="A2963" s="1"/>
      <c r="B2963" s="1"/>
      <c r="C2963" s="314"/>
      <c r="D2963" s="287" t="str">
        <f t="shared" si="742"/>
        <v/>
      </c>
      <c r="E2963" s="449" t="str">
        <f t="shared" si="743"/>
        <v/>
      </c>
      <c r="F2963" s="450"/>
      <c r="G2963" s="451"/>
      <c r="H2963" s="452"/>
      <c r="I2963" s="453"/>
      <c r="J2963" s="453"/>
      <c r="K2963" s="453"/>
      <c r="L2963" s="453"/>
      <c r="M2963" s="454"/>
      <c r="N2963" s="455"/>
      <c r="O2963" s="456"/>
      <c r="P2963" s="456"/>
      <c r="Q2963" s="456"/>
      <c r="R2963" s="456"/>
      <c r="S2963" s="456"/>
      <c r="T2963" s="456"/>
      <c r="U2963" s="456"/>
      <c r="V2963" s="456"/>
      <c r="W2963" s="456"/>
      <c r="X2963" s="456"/>
      <c r="Y2963" s="456"/>
      <c r="Z2963" s="456"/>
      <c r="AA2963" s="456"/>
      <c r="AB2963" s="456"/>
      <c r="AC2963" s="456"/>
      <c r="AD2963" s="456"/>
      <c r="AE2963" s="457"/>
      <c r="AF2963" s="455"/>
      <c r="AG2963" s="456"/>
      <c r="AH2963" s="456"/>
      <c r="AI2963" s="456"/>
      <c r="AJ2963" s="456"/>
      <c r="AK2963" s="456"/>
      <c r="AL2963" s="456"/>
      <c r="AM2963" s="456"/>
      <c r="AN2963" s="457"/>
      <c r="AO2963" s="455"/>
      <c r="AP2963" s="456"/>
      <c r="AQ2963" s="456"/>
      <c r="AR2963" s="456"/>
      <c r="AS2963" s="456"/>
      <c r="AT2963" s="456"/>
      <c r="AU2963" s="456"/>
      <c r="AV2963" s="456"/>
      <c r="AW2963" s="456"/>
      <c r="AX2963" s="456"/>
      <c r="AY2963" s="456"/>
      <c r="AZ2963" s="456"/>
      <c r="BA2963" s="456"/>
      <c r="BB2963" s="456"/>
      <c r="BC2963" s="456"/>
      <c r="BD2963" s="456"/>
      <c r="BE2963" s="456"/>
      <c r="BF2963" s="456"/>
      <c r="BG2963" s="457"/>
      <c r="BH2963" s="458"/>
      <c r="BI2963" s="459"/>
      <c r="BJ2963" s="459"/>
      <c r="BK2963" s="459"/>
      <c r="BL2963" s="459"/>
      <c r="BM2963" s="460"/>
      <c r="BN2963" s="314"/>
      <c r="BO2963" s="314"/>
      <c r="BP2963" s="1"/>
      <c r="BQ2963" s="120">
        <f>IF($F$3="","",IF(N2963=$F$3,COUNTIF(BQ$23:BQ2962,"&gt;0")+1,0))</f>
        <v>0</v>
      </c>
      <c r="BR2963" s="1"/>
      <c r="BS2963" s="20" t="str">
        <f>IF($N2963="","",IF(VLOOKUP(VLOOKUP($N2963,IMPOSTAZIONI!$E$6:$I$13,5,FALSE),IMPOSTAZIONI!$B$25:$N$32,3,FALSE)=0,"",VLOOKUP(VLOOKUP($N2963,IMPOSTAZIONI!$E$6:$I$13,5,FALSE),IMPOSTAZIONI!$B$25:$N$32,3,FALSE)))</f>
        <v/>
      </c>
      <c r="BT2963" s="20" t="str">
        <f>IF($N2963="","",IF(VLOOKUP(VLOOKUP($N2963,IMPOSTAZIONI!$E$6:$I$13,5,FALSE),IMPOSTAZIONI!$B$25:$N$32,6,FALSE)=0,"",VLOOKUP(VLOOKUP($N2963,IMPOSTAZIONI!$E$6:$I$13,5,FALSE),IMPOSTAZIONI!$B$25:$N$32,6,FALSE)))</f>
        <v/>
      </c>
      <c r="BU2963" s="20" t="str">
        <f>IF($N2963="","",IF(VLOOKUP(VLOOKUP($N2963,IMPOSTAZIONI!$E$6:$I$13,5,FALSE),IMPOSTAZIONI!$B$25:$N$32,9,FALSE)=0,"",VLOOKUP(VLOOKUP($N2963,IMPOSTAZIONI!$E$6:$I$13,5,FALSE),IMPOSTAZIONI!$B$25:$N$32,9,FALSE)))</f>
        <v/>
      </c>
      <c r="BV2963" s="20" t="str">
        <f>IF($N2963="","",IF(VLOOKUP(VLOOKUP($N2963,IMPOSTAZIONI!$E$6:$I$13,5,FALSE),IMPOSTAZIONI!$B$25:$N$32,12,FALSE)=0,"",VLOOKUP(VLOOKUP($N2963,IMPOSTAZIONI!$E$6:$I$13,5,FALSE),IMPOSTAZIONI!$B$25:$N$32,12,FALSE)))</f>
        <v/>
      </c>
      <c r="BW2963" s="221" t="str">
        <f t="shared" si="744"/>
        <v/>
      </c>
      <c r="BX2963" s="221" t="str">
        <f t="shared" si="745"/>
        <v/>
      </c>
      <c r="BY2963" s="221">
        <f t="shared" si="746"/>
        <v>0</v>
      </c>
      <c r="BZ2963" s="231">
        <f t="shared" si="747"/>
        <v>0</v>
      </c>
      <c r="CA2963" s="246">
        <f t="shared" si="748"/>
        <v>0</v>
      </c>
      <c r="CB2963" s="246">
        <f t="shared" si="749"/>
        <v>0</v>
      </c>
      <c r="CC2963" s="246" t="str">
        <f t="shared" si="750"/>
        <v/>
      </c>
      <c r="CD2963" s="246">
        <f t="shared" si="751"/>
        <v>5</v>
      </c>
      <c r="CE2963" s="246">
        <f t="shared" si="752"/>
        <v>0</v>
      </c>
      <c r="CF2963" s="276">
        <f t="shared" si="753"/>
        <v>0</v>
      </c>
      <c r="CG2963" s="277">
        <f t="shared" si="753"/>
        <v>0</v>
      </c>
      <c r="CH2963" s="277">
        <f t="shared" si="753"/>
        <v>0</v>
      </c>
      <c r="CI2963" s="278">
        <f t="shared" si="753"/>
        <v>0</v>
      </c>
      <c r="CJ2963" s="280">
        <f t="shared" si="754"/>
        <v>0</v>
      </c>
      <c r="CK2963" s="232">
        <f t="shared" si="755"/>
        <v>0</v>
      </c>
      <c r="CL2963" s="1"/>
    </row>
    <row r="2964" spans="1:90" ht="18" customHeight="1">
      <c r="A2964" s="1"/>
      <c r="B2964" s="1"/>
      <c r="C2964" s="314"/>
      <c r="D2964" s="287" t="str">
        <f t="shared" si="742"/>
        <v/>
      </c>
      <c r="E2964" s="449" t="str">
        <f t="shared" si="743"/>
        <v/>
      </c>
      <c r="F2964" s="450"/>
      <c r="G2964" s="451"/>
      <c r="H2964" s="452"/>
      <c r="I2964" s="453"/>
      <c r="J2964" s="453"/>
      <c r="K2964" s="453"/>
      <c r="L2964" s="453"/>
      <c r="M2964" s="454"/>
      <c r="N2964" s="455"/>
      <c r="O2964" s="456"/>
      <c r="P2964" s="456"/>
      <c r="Q2964" s="456"/>
      <c r="R2964" s="456"/>
      <c r="S2964" s="456"/>
      <c r="T2964" s="456"/>
      <c r="U2964" s="456"/>
      <c r="V2964" s="456"/>
      <c r="W2964" s="456"/>
      <c r="X2964" s="456"/>
      <c r="Y2964" s="456"/>
      <c r="Z2964" s="456"/>
      <c r="AA2964" s="456"/>
      <c r="AB2964" s="456"/>
      <c r="AC2964" s="456"/>
      <c r="AD2964" s="456"/>
      <c r="AE2964" s="457"/>
      <c r="AF2964" s="455"/>
      <c r="AG2964" s="456"/>
      <c r="AH2964" s="456"/>
      <c r="AI2964" s="456"/>
      <c r="AJ2964" s="456"/>
      <c r="AK2964" s="456"/>
      <c r="AL2964" s="456"/>
      <c r="AM2964" s="456"/>
      <c r="AN2964" s="457"/>
      <c r="AO2964" s="455"/>
      <c r="AP2964" s="456"/>
      <c r="AQ2964" s="456"/>
      <c r="AR2964" s="456"/>
      <c r="AS2964" s="456"/>
      <c r="AT2964" s="456"/>
      <c r="AU2964" s="456"/>
      <c r="AV2964" s="456"/>
      <c r="AW2964" s="456"/>
      <c r="AX2964" s="456"/>
      <c r="AY2964" s="456"/>
      <c r="AZ2964" s="456"/>
      <c r="BA2964" s="456"/>
      <c r="BB2964" s="456"/>
      <c r="BC2964" s="456"/>
      <c r="BD2964" s="456"/>
      <c r="BE2964" s="456"/>
      <c r="BF2964" s="456"/>
      <c r="BG2964" s="457"/>
      <c r="BH2964" s="458"/>
      <c r="BI2964" s="459"/>
      <c r="BJ2964" s="459"/>
      <c r="BK2964" s="459"/>
      <c r="BL2964" s="459"/>
      <c r="BM2964" s="460"/>
      <c r="BN2964" s="314"/>
      <c r="BO2964" s="314"/>
      <c r="BP2964" s="1"/>
      <c r="BQ2964" s="120">
        <f>IF($F$3="","",IF(N2964=$F$3,COUNTIF(BQ$23:BQ2963,"&gt;0")+1,0))</f>
        <v>0</v>
      </c>
      <c r="BR2964" s="1"/>
      <c r="BS2964" s="20" t="str">
        <f>IF($N2964="","",IF(VLOOKUP(VLOOKUP($N2964,IMPOSTAZIONI!$E$6:$I$13,5,FALSE),IMPOSTAZIONI!$B$25:$N$32,3,FALSE)=0,"",VLOOKUP(VLOOKUP($N2964,IMPOSTAZIONI!$E$6:$I$13,5,FALSE),IMPOSTAZIONI!$B$25:$N$32,3,FALSE)))</f>
        <v/>
      </c>
      <c r="BT2964" s="20" t="str">
        <f>IF($N2964="","",IF(VLOOKUP(VLOOKUP($N2964,IMPOSTAZIONI!$E$6:$I$13,5,FALSE),IMPOSTAZIONI!$B$25:$N$32,6,FALSE)=0,"",VLOOKUP(VLOOKUP($N2964,IMPOSTAZIONI!$E$6:$I$13,5,FALSE),IMPOSTAZIONI!$B$25:$N$32,6,FALSE)))</f>
        <v/>
      </c>
      <c r="BU2964" s="20" t="str">
        <f>IF($N2964="","",IF(VLOOKUP(VLOOKUP($N2964,IMPOSTAZIONI!$E$6:$I$13,5,FALSE),IMPOSTAZIONI!$B$25:$N$32,9,FALSE)=0,"",VLOOKUP(VLOOKUP($N2964,IMPOSTAZIONI!$E$6:$I$13,5,FALSE),IMPOSTAZIONI!$B$25:$N$32,9,FALSE)))</f>
        <v/>
      </c>
      <c r="BV2964" s="20" t="str">
        <f>IF($N2964="","",IF(VLOOKUP(VLOOKUP($N2964,IMPOSTAZIONI!$E$6:$I$13,5,FALSE),IMPOSTAZIONI!$B$25:$N$32,12,FALSE)=0,"",VLOOKUP(VLOOKUP($N2964,IMPOSTAZIONI!$E$6:$I$13,5,FALSE),IMPOSTAZIONI!$B$25:$N$32,12,FALSE)))</f>
        <v/>
      </c>
      <c r="BW2964" s="221" t="str">
        <f t="shared" si="744"/>
        <v/>
      </c>
      <c r="BX2964" s="221" t="str">
        <f t="shared" si="745"/>
        <v/>
      </c>
      <c r="BY2964" s="221">
        <f t="shared" si="746"/>
        <v>0</v>
      </c>
      <c r="BZ2964" s="231">
        <f t="shared" si="747"/>
        <v>0</v>
      </c>
      <c r="CA2964" s="246">
        <f t="shared" si="748"/>
        <v>0</v>
      </c>
      <c r="CB2964" s="246">
        <f t="shared" si="749"/>
        <v>0</v>
      </c>
      <c r="CC2964" s="246" t="str">
        <f t="shared" si="750"/>
        <v/>
      </c>
      <c r="CD2964" s="246">
        <f t="shared" si="751"/>
        <v>5</v>
      </c>
      <c r="CE2964" s="246">
        <f t="shared" si="752"/>
        <v>0</v>
      </c>
      <c r="CF2964" s="276">
        <f t="shared" si="753"/>
        <v>0</v>
      </c>
      <c r="CG2964" s="277">
        <f t="shared" si="753"/>
        <v>0</v>
      </c>
      <c r="CH2964" s="277">
        <f t="shared" si="753"/>
        <v>0</v>
      </c>
      <c r="CI2964" s="278">
        <f t="shared" si="753"/>
        <v>0</v>
      </c>
      <c r="CJ2964" s="280">
        <f t="shared" si="754"/>
        <v>0</v>
      </c>
      <c r="CK2964" s="232">
        <f t="shared" si="755"/>
        <v>0</v>
      </c>
      <c r="CL2964" s="1"/>
    </row>
    <row r="2965" spans="1:90" ht="18" customHeight="1">
      <c r="A2965" s="1"/>
      <c r="B2965" s="1"/>
      <c r="C2965" s="314"/>
      <c r="D2965" s="287" t="str">
        <f t="shared" si="742"/>
        <v/>
      </c>
      <c r="E2965" s="449" t="str">
        <f t="shared" si="743"/>
        <v/>
      </c>
      <c r="F2965" s="450"/>
      <c r="G2965" s="451"/>
      <c r="H2965" s="452"/>
      <c r="I2965" s="453"/>
      <c r="J2965" s="453"/>
      <c r="K2965" s="453"/>
      <c r="L2965" s="453"/>
      <c r="M2965" s="454"/>
      <c r="N2965" s="455"/>
      <c r="O2965" s="456"/>
      <c r="P2965" s="456"/>
      <c r="Q2965" s="456"/>
      <c r="R2965" s="456"/>
      <c r="S2965" s="456"/>
      <c r="T2965" s="456"/>
      <c r="U2965" s="456"/>
      <c r="V2965" s="456"/>
      <c r="W2965" s="456"/>
      <c r="X2965" s="456"/>
      <c r="Y2965" s="456"/>
      <c r="Z2965" s="456"/>
      <c r="AA2965" s="456"/>
      <c r="AB2965" s="456"/>
      <c r="AC2965" s="456"/>
      <c r="AD2965" s="456"/>
      <c r="AE2965" s="457"/>
      <c r="AF2965" s="455"/>
      <c r="AG2965" s="456"/>
      <c r="AH2965" s="456"/>
      <c r="AI2965" s="456"/>
      <c r="AJ2965" s="456"/>
      <c r="AK2965" s="456"/>
      <c r="AL2965" s="456"/>
      <c r="AM2965" s="456"/>
      <c r="AN2965" s="457"/>
      <c r="AO2965" s="455"/>
      <c r="AP2965" s="456"/>
      <c r="AQ2965" s="456"/>
      <c r="AR2965" s="456"/>
      <c r="AS2965" s="456"/>
      <c r="AT2965" s="456"/>
      <c r="AU2965" s="456"/>
      <c r="AV2965" s="456"/>
      <c r="AW2965" s="456"/>
      <c r="AX2965" s="456"/>
      <c r="AY2965" s="456"/>
      <c r="AZ2965" s="456"/>
      <c r="BA2965" s="456"/>
      <c r="BB2965" s="456"/>
      <c r="BC2965" s="456"/>
      <c r="BD2965" s="456"/>
      <c r="BE2965" s="456"/>
      <c r="BF2965" s="456"/>
      <c r="BG2965" s="457"/>
      <c r="BH2965" s="458"/>
      <c r="BI2965" s="459"/>
      <c r="BJ2965" s="459"/>
      <c r="BK2965" s="459"/>
      <c r="BL2965" s="459"/>
      <c r="BM2965" s="460"/>
      <c r="BN2965" s="314"/>
      <c r="BO2965" s="314"/>
      <c r="BP2965" s="1"/>
      <c r="BQ2965" s="120">
        <f>IF($F$3="","",IF(N2965=$F$3,COUNTIF(BQ$23:BQ2964,"&gt;0")+1,0))</f>
        <v>0</v>
      </c>
      <c r="BR2965" s="1"/>
      <c r="BS2965" s="20" t="str">
        <f>IF($N2965="","",IF(VLOOKUP(VLOOKUP($N2965,IMPOSTAZIONI!$E$6:$I$13,5,FALSE),IMPOSTAZIONI!$B$25:$N$32,3,FALSE)=0,"",VLOOKUP(VLOOKUP($N2965,IMPOSTAZIONI!$E$6:$I$13,5,FALSE),IMPOSTAZIONI!$B$25:$N$32,3,FALSE)))</f>
        <v/>
      </c>
      <c r="BT2965" s="20" t="str">
        <f>IF($N2965="","",IF(VLOOKUP(VLOOKUP($N2965,IMPOSTAZIONI!$E$6:$I$13,5,FALSE),IMPOSTAZIONI!$B$25:$N$32,6,FALSE)=0,"",VLOOKUP(VLOOKUP($N2965,IMPOSTAZIONI!$E$6:$I$13,5,FALSE),IMPOSTAZIONI!$B$25:$N$32,6,FALSE)))</f>
        <v/>
      </c>
      <c r="BU2965" s="20" t="str">
        <f>IF($N2965="","",IF(VLOOKUP(VLOOKUP($N2965,IMPOSTAZIONI!$E$6:$I$13,5,FALSE),IMPOSTAZIONI!$B$25:$N$32,9,FALSE)=0,"",VLOOKUP(VLOOKUP($N2965,IMPOSTAZIONI!$E$6:$I$13,5,FALSE),IMPOSTAZIONI!$B$25:$N$32,9,FALSE)))</f>
        <v/>
      </c>
      <c r="BV2965" s="20" t="str">
        <f>IF($N2965="","",IF(VLOOKUP(VLOOKUP($N2965,IMPOSTAZIONI!$E$6:$I$13,5,FALSE),IMPOSTAZIONI!$B$25:$N$32,12,FALSE)=0,"",VLOOKUP(VLOOKUP($N2965,IMPOSTAZIONI!$E$6:$I$13,5,FALSE),IMPOSTAZIONI!$B$25:$N$32,12,FALSE)))</f>
        <v/>
      </c>
      <c r="BW2965" s="221" t="str">
        <f t="shared" si="744"/>
        <v/>
      </c>
      <c r="BX2965" s="221" t="str">
        <f t="shared" si="745"/>
        <v/>
      </c>
      <c r="BY2965" s="221">
        <f t="shared" si="746"/>
        <v>0</v>
      </c>
      <c r="BZ2965" s="231">
        <f t="shared" si="747"/>
        <v>0</v>
      </c>
      <c r="CA2965" s="246">
        <f t="shared" si="748"/>
        <v>0</v>
      </c>
      <c r="CB2965" s="246">
        <f t="shared" si="749"/>
        <v>0</v>
      </c>
      <c r="CC2965" s="246" t="str">
        <f t="shared" si="750"/>
        <v/>
      </c>
      <c r="CD2965" s="246">
        <f t="shared" si="751"/>
        <v>5</v>
      </c>
      <c r="CE2965" s="246">
        <f t="shared" si="752"/>
        <v>0</v>
      </c>
      <c r="CF2965" s="276">
        <f t="shared" si="753"/>
        <v>0</v>
      </c>
      <c r="CG2965" s="277">
        <f t="shared" si="753"/>
        <v>0</v>
      </c>
      <c r="CH2965" s="277">
        <f t="shared" si="753"/>
        <v>0</v>
      </c>
      <c r="CI2965" s="278">
        <f t="shared" si="753"/>
        <v>0</v>
      </c>
      <c r="CJ2965" s="280">
        <f t="shared" si="754"/>
        <v>0</v>
      </c>
      <c r="CK2965" s="232">
        <f t="shared" si="755"/>
        <v>0</v>
      </c>
      <c r="CL2965" s="1"/>
    </row>
    <row r="2966" spans="1:90" ht="18" customHeight="1">
      <c r="A2966" s="1"/>
      <c r="B2966" s="1"/>
      <c r="C2966" s="314"/>
      <c r="D2966" s="287" t="str">
        <f t="shared" si="742"/>
        <v/>
      </c>
      <c r="E2966" s="449" t="str">
        <f t="shared" si="743"/>
        <v/>
      </c>
      <c r="F2966" s="450"/>
      <c r="G2966" s="451"/>
      <c r="H2966" s="452"/>
      <c r="I2966" s="453"/>
      <c r="J2966" s="453"/>
      <c r="K2966" s="453"/>
      <c r="L2966" s="453"/>
      <c r="M2966" s="454"/>
      <c r="N2966" s="455"/>
      <c r="O2966" s="456"/>
      <c r="P2966" s="456"/>
      <c r="Q2966" s="456"/>
      <c r="R2966" s="456"/>
      <c r="S2966" s="456"/>
      <c r="T2966" s="456"/>
      <c r="U2966" s="456"/>
      <c r="V2966" s="456"/>
      <c r="W2966" s="456"/>
      <c r="X2966" s="456"/>
      <c r="Y2966" s="456"/>
      <c r="Z2966" s="456"/>
      <c r="AA2966" s="456"/>
      <c r="AB2966" s="456"/>
      <c r="AC2966" s="456"/>
      <c r="AD2966" s="456"/>
      <c r="AE2966" s="457"/>
      <c r="AF2966" s="455"/>
      <c r="AG2966" s="456"/>
      <c r="AH2966" s="456"/>
      <c r="AI2966" s="456"/>
      <c r="AJ2966" s="456"/>
      <c r="AK2966" s="456"/>
      <c r="AL2966" s="456"/>
      <c r="AM2966" s="456"/>
      <c r="AN2966" s="457"/>
      <c r="AO2966" s="455"/>
      <c r="AP2966" s="456"/>
      <c r="AQ2966" s="456"/>
      <c r="AR2966" s="456"/>
      <c r="AS2966" s="456"/>
      <c r="AT2966" s="456"/>
      <c r="AU2966" s="456"/>
      <c r="AV2966" s="456"/>
      <c r="AW2966" s="456"/>
      <c r="AX2966" s="456"/>
      <c r="AY2966" s="456"/>
      <c r="AZ2966" s="456"/>
      <c r="BA2966" s="456"/>
      <c r="BB2966" s="456"/>
      <c r="BC2966" s="456"/>
      <c r="BD2966" s="456"/>
      <c r="BE2966" s="456"/>
      <c r="BF2966" s="456"/>
      <c r="BG2966" s="457"/>
      <c r="BH2966" s="458"/>
      <c r="BI2966" s="459"/>
      <c r="BJ2966" s="459"/>
      <c r="BK2966" s="459"/>
      <c r="BL2966" s="459"/>
      <c r="BM2966" s="460"/>
      <c r="BN2966" s="314"/>
      <c r="BO2966" s="314"/>
      <c r="BP2966" s="1"/>
      <c r="BQ2966" s="120">
        <f>IF($F$3="","",IF(N2966=$F$3,COUNTIF(BQ$23:BQ2965,"&gt;0")+1,0))</f>
        <v>0</v>
      </c>
      <c r="BR2966" s="1"/>
      <c r="BS2966" s="20" t="str">
        <f>IF($N2966="","",IF(VLOOKUP(VLOOKUP($N2966,IMPOSTAZIONI!$E$6:$I$13,5,FALSE),IMPOSTAZIONI!$B$25:$N$32,3,FALSE)=0,"",VLOOKUP(VLOOKUP($N2966,IMPOSTAZIONI!$E$6:$I$13,5,FALSE),IMPOSTAZIONI!$B$25:$N$32,3,FALSE)))</f>
        <v/>
      </c>
      <c r="BT2966" s="20" t="str">
        <f>IF($N2966="","",IF(VLOOKUP(VLOOKUP($N2966,IMPOSTAZIONI!$E$6:$I$13,5,FALSE),IMPOSTAZIONI!$B$25:$N$32,6,FALSE)=0,"",VLOOKUP(VLOOKUP($N2966,IMPOSTAZIONI!$E$6:$I$13,5,FALSE),IMPOSTAZIONI!$B$25:$N$32,6,FALSE)))</f>
        <v/>
      </c>
      <c r="BU2966" s="20" t="str">
        <f>IF($N2966="","",IF(VLOOKUP(VLOOKUP($N2966,IMPOSTAZIONI!$E$6:$I$13,5,FALSE),IMPOSTAZIONI!$B$25:$N$32,9,FALSE)=0,"",VLOOKUP(VLOOKUP($N2966,IMPOSTAZIONI!$E$6:$I$13,5,FALSE),IMPOSTAZIONI!$B$25:$N$32,9,FALSE)))</f>
        <v/>
      </c>
      <c r="BV2966" s="20" t="str">
        <f>IF($N2966="","",IF(VLOOKUP(VLOOKUP($N2966,IMPOSTAZIONI!$E$6:$I$13,5,FALSE),IMPOSTAZIONI!$B$25:$N$32,12,FALSE)=0,"",VLOOKUP(VLOOKUP($N2966,IMPOSTAZIONI!$E$6:$I$13,5,FALSE),IMPOSTAZIONI!$B$25:$N$32,12,FALSE)))</f>
        <v/>
      </c>
      <c r="BW2966" s="221" t="str">
        <f t="shared" si="744"/>
        <v/>
      </c>
      <c r="BX2966" s="221" t="str">
        <f t="shared" si="745"/>
        <v/>
      </c>
      <c r="BY2966" s="221">
        <f t="shared" si="746"/>
        <v>0</v>
      </c>
      <c r="BZ2966" s="231">
        <f t="shared" si="747"/>
        <v>0</v>
      </c>
      <c r="CA2966" s="246">
        <f t="shared" si="748"/>
        <v>0</v>
      </c>
      <c r="CB2966" s="246">
        <f t="shared" si="749"/>
        <v>0</v>
      </c>
      <c r="CC2966" s="246" t="str">
        <f t="shared" si="750"/>
        <v/>
      </c>
      <c r="CD2966" s="246">
        <f t="shared" si="751"/>
        <v>5</v>
      </c>
      <c r="CE2966" s="246">
        <f t="shared" si="752"/>
        <v>0</v>
      </c>
      <c r="CF2966" s="276">
        <f t="shared" si="753"/>
        <v>0</v>
      </c>
      <c r="CG2966" s="277">
        <f t="shared" si="753"/>
        <v>0</v>
      </c>
      <c r="CH2966" s="277">
        <f t="shared" si="753"/>
        <v>0</v>
      </c>
      <c r="CI2966" s="278">
        <f t="shared" si="753"/>
        <v>0</v>
      </c>
      <c r="CJ2966" s="280">
        <f t="shared" si="754"/>
        <v>0</v>
      </c>
      <c r="CK2966" s="232">
        <f t="shared" si="755"/>
        <v>0</v>
      </c>
      <c r="CL2966" s="1"/>
    </row>
    <row r="2967" spans="1:90" ht="18" customHeight="1">
      <c r="A2967" s="1"/>
      <c r="B2967" s="1"/>
      <c r="C2967" s="314"/>
      <c r="D2967" s="287" t="str">
        <f t="shared" si="742"/>
        <v/>
      </c>
      <c r="E2967" s="449" t="str">
        <f t="shared" si="743"/>
        <v/>
      </c>
      <c r="F2967" s="450"/>
      <c r="G2967" s="451"/>
      <c r="H2967" s="452"/>
      <c r="I2967" s="453"/>
      <c r="J2967" s="453"/>
      <c r="K2967" s="453"/>
      <c r="L2967" s="453"/>
      <c r="M2967" s="454"/>
      <c r="N2967" s="455"/>
      <c r="O2967" s="456"/>
      <c r="P2967" s="456"/>
      <c r="Q2967" s="456"/>
      <c r="R2967" s="456"/>
      <c r="S2967" s="456"/>
      <c r="T2967" s="456"/>
      <c r="U2967" s="456"/>
      <c r="V2967" s="456"/>
      <c r="W2967" s="456"/>
      <c r="X2967" s="456"/>
      <c r="Y2967" s="456"/>
      <c r="Z2967" s="456"/>
      <c r="AA2967" s="456"/>
      <c r="AB2967" s="456"/>
      <c r="AC2967" s="456"/>
      <c r="AD2967" s="456"/>
      <c r="AE2967" s="457"/>
      <c r="AF2967" s="455"/>
      <c r="AG2967" s="456"/>
      <c r="AH2967" s="456"/>
      <c r="AI2967" s="456"/>
      <c r="AJ2967" s="456"/>
      <c r="AK2967" s="456"/>
      <c r="AL2967" s="456"/>
      <c r="AM2967" s="456"/>
      <c r="AN2967" s="457"/>
      <c r="AO2967" s="455"/>
      <c r="AP2967" s="456"/>
      <c r="AQ2967" s="456"/>
      <c r="AR2967" s="456"/>
      <c r="AS2967" s="456"/>
      <c r="AT2967" s="456"/>
      <c r="AU2967" s="456"/>
      <c r="AV2967" s="456"/>
      <c r="AW2967" s="456"/>
      <c r="AX2967" s="456"/>
      <c r="AY2967" s="456"/>
      <c r="AZ2967" s="456"/>
      <c r="BA2967" s="456"/>
      <c r="BB2967" s="456"/>
      <c r="BC2967" s="456"/>
      <c r="BD2967" s="456"/>
      <c r="BE2967" s="456"/>
      <c r="BF2967" s="456"/>
      <c r="BG2967" s="457"/>
      <c r="BH2967" s="458"/>
      <c r="BI2967" s="459"/>
      <c r="BJ2967" s="459"/>
      <c r="BK2967" s="459"/>
      <c r="BL2967" s="459"/>
      <c r="BM2967" s="460"/>
      <c r="BN2967" s="314"/>
      <c r="BO2967" s="314"/>
      <c r="BP2967" s="1"/>
      <c r="BQ2967" s="120">
        <f>IF($F$3="","",IF(N2967=$F$3,COUNTIF(BQ$23:BQ2966,"&gt;0")+1,0))</f>
        <v>0</v>
      </c>
      <c r="BR2967" s="1"/>
      <c r="BS2967" s="20" t="str">
        <f>IF($N2967="","",IF(VLOOKUP(VLOOKUP($N2967,IMPOSTAZIONI!$E$6:$I$13,5,FALSE),IMPOSTAZIONI!$B$25:$N$32,3,FALSE)=0,"",VLOOKUP(VLOOKUP($N2967,IMPOSTAZIONI!$E$6:$I$13,5,FALSE),IMPOSTAZIONI!$B$25:$N$32,3,FALSE)))</f>
        <v/>
      </c>
      <c r="BT2967" s="20" t="str">
        <f>IF($N2967="","",IF(VLOOKUP(VLOOKUP($N2967,IMPOSTAZIONI!$E$6:$I$13,5,FALSE),IMPOSTAZIONI!$B$25:$N$32,6,FALSE)=0,"",VLOOKUP(VLOOKUP($N2967,IMPOSTAZIONI!$E$6:$I$13,5,FALSE),IMPOSTAZIONI!$B$25:$N$32,6,FALSE)))</f>
        <v/>
      </c>
      <c r="BU2967" s="20" t="str">
        <f>IF($N2967="","",IF(VLOOKUP(VLOOKUP($N2967,IMPOSTAZIONI!$E$6:$I$13,5,FALSE),IMPOSTAZIONI!$B$25:$N$32,9,FALSE)=0,"",VLOOKUP(VLOOKUP($N2967,IMPOSTAZIONI!$E$6:$I$13,5,FALSE),IMPOSTAZIONI!$B$25:$N$32,9,FALSE)))</f>
        <v/>
      </c>
      <c r="BV2967" s="20" t="str">
        <f>IF($N2967="","",IF(VLOOKUP(VLOOKUP($N2967,IMPOSTAZIONI!$E$6:$I$13,5,FALSE),IMPOSTAZIONI!$B$25:$N$32,12,FALSE)=0,"",VLOOKUP(VLOOKUP($N2967,IMPOSTAZIONI!$E$6:$I$13,5,FALSE),IMPOSTAZIONI!$B$25:$N$32,12,FALSE)))</f>
        <v/>
      </c>
      <c r="BW2967" s="221" t="str">
        <f t="shared" si="744"/>
        <v/>
      </c>
      <c r="BX2967" s="221" t="str">
        <f t="shared" si="745"/>
        <v/>
      </c>
      <c r="BY2967" s="221">
        <f t="shared" si="746"/>
        <v>0</v>
      </c>
      <c r="BZ2967" s="231">
        <f t="shared" si="747"/>
        <v>0</v>
      </c>
      <c r="CA2967" s="246">
        <f t="shared" si="748"/>
        <v>0</v>
      </c>
      <c r="CB2967" s="246">
        <f t="shared" si="749"/>
        <v>0</v>
      </c>
      <c r="CC2967" s="246" t="str">
        <f t="shared" si="750"/>
        <v/>
      </c>
      <c r="CD2967" s="246">
        <f t="shared" si="751"/>
        <v>5</v>
      </c>
      <c r="CE2967" s="246">
        <f t="shared" si="752"/>
        <v>0</v>
      </c>
      <c r="CF2967" s="276">
        <f t="shared" si="753"/>
        <v>0</v>
      </c>
      <c r="CG2967" s="277">
        <f t="shared" si="753"/>
        <v>0</v>
      </c>
      <c r="CH2967" s="277">
        <f t="shared" si="753"/>
        <v>0</v>
      </c>
      <c r="CI2967" s="278">
        <f t="shared" si="753"/>
        <v>0</v>
      </c>
      <c r="CJ2967" s="280">
        <f t="shared" si="754"/>
        <v>0</v>
      </c>
      <c r="CK2967" s="232">
        <f t="shared" si="755"/>
        <v>0</v>
      </c>
      <c r="CL2967" s="1"/>
    </row>
    <row r="2968" spans="1:90" ht="18" customHeight="1">
      <c r="A2968" s="1"/>
      <c r="B2968" s="1"/>
      <c r="C2968" s="314"/>
      <c r="D2968" s="287" t="str">
        <f t="shared" si="742"/>
        <v/>
      </c>
      <c r="E2968" s="449" t="str">
        <f t="shared" si="743"/>
        <v/>
      </c>
      <c r="F2968" s="450"/>
      <c r="G2968" s="451"/>
      <c r="H2968" s="452"/>
      <c r="I2968" s="453"/>
      <c r="J2968" s="453"/>
      <c r="K2968" s="453"/>
      <c r="L2968" s="453"/>
      <c r="M2968" s="454"/>
      <c r="N2968" s="455"/>
      <c r="O2968" s="456"/>
      <c r="P2968" s="456"/>
      <c r="Q2968" s="456"/>
      <c r="R2968" s="456"/>
      <c r="S2968" s="456"/>
      <c r="T2968" s="456"/>
      <c r="U2968" s="456"/>
      <c r="V2968" s="456"/>
      <c r="W2968" s="456"/>
      <c r="X2968" s="456"/>
      <c r="Y2968" s="456"/>
      <c r="Z2968" s="456"/>
      <c r="AA2968" s="456"/>
      <c r="AB2968" s="456"/>
      <c r="AC2968" s="456"/>
      <c r="AD2968" s="456"/>
      <c r="AE2968" s="457"/>
      <c r="AF2968" s="455"/>
      <c r="AG2968" s="456"/>
      <c r="AH2968" s="456"/>
      <c r="AI2968" s="456"/>
      <c r="AJ2968" s="456"/>
      <c r="AK2968" s="456"/>
      <c r="AL2968" s="456"/>
      <c r="AM2968" s="456"/>
      <c r="AN2968" s="457"/>
      <c r="AO2968" s="455"/>
      <c r="AP2968" s="456"/>
      <c r="AQ2968" s="456"/>
      <c r="AR2968" s="456"/>
      <c r="AS2968" s="456"/>
      <c r="AT2968" s="456"/>
      <c r="AU2968" s="456"/>
      <c r="AV2968" s="456"/>
      <c r="AW2968" s="456"/>
      <c r="AX2968" s="456"/>
      <c r="AY2968" s="456"/>
      <c r="AZ2968" s="456"/>
      <c r="BA2968" s="456"/>
      <c r="BB2968" s="456"/>
      <c r="BC2968" s="456"/>
      <c r="BD2968" s="456"/>
      <c r="BE2968" s="456"/>
      <c r="BF2968" s="456"/>
      <c r="BG2968" s="457"/>
      <c r="BH2968" s="458"/>
      <c r="BI2968" s="459"/>
      <c r="BJ2968" s="459"/>
      <c r="BK2968" s="459"/>
      <c r="BL2968" s="459"/>
      <c r="BM2968" s="460"/>
      <c r="BN2968" s="314"/>
      <c r="BO2968" s="314"/>
      <c r="BP2968" s="1"/>
      <c r="BQ2968" s="120">
        <f>IF($F$3="","",IF(N2968=$F$3,COUNTIF(BQ$23:BQ2967,"&gt;0")+1,0))</f>
        <v>0</v>
      </c>
      <c r="BR2968" s="1"/>
      <c r="BS2968" s="20" t="str">
        <f>IF($N2968="","",IF(VLOOKUP(VLOOKUP($N2968,IMPOSTAZIONI!$E$6:$I$13,5,FALSE),IMPOSTAZIONI!$B$25:$N$32,3,FALSE)=0,"",VLOOKUP(VLOOKUP($N2968,IMPOSTAZIONI!$E$6:$I$13,5,FALSE),IMPOSTAZIONI!$B$25:$N$32,3,FALSE)))</f>
        <v/>
      </c>
      <c r="BT2968" s="20" t="str">
        <f>IF($N2968="","",IF(VLOOKUP(VLOOKUP($N2968,IMPOSTAZIONI!$E$6:$I$13,5,FALSE),IMPOSTAZIONI!$B$25:$N$32,6,FALSE)=0,"",VLOOKUP(VLOOKUP($N2968,IMPOSTAZIONI!$E$6:$I$13,5,FALSE),IMPOSTAZIONI!$B$25:$N$32,6,FALSE)))</f>
        <v/>
      </c>
      <c r="BU2968" s="20" t="str">
        <f>IF($N2968="","",IF(VLOOKUP(VLOOKUP($N2968,IMPOSTAZIONI!$E$6:$I$13,5,FALSE),IMPOSTAZIONI!$B$25:$N$32,9,FALSE)=0,"",VLOOKUP(VLOOKUP($N2968,IMPOSTAZIONI!$E$6:$I$13,5,FALSE),IMPOSTAZIONI!$B$25:$N$32,9,FALSE)))</f>
        <v/>
      </c>
      <c r="BV2968" s="20" t="str">
        <f>IF($N2968="","",IF(VLOOKUP(VLOOKUP($N2968,IMPOSTAZIONI!$E$6:$I$13,5,FALSE),IMPOSTAZIONI!$B$25:$N$32,12,FALSE)=0,"",VLOOKUP(VLOOKUP($N2968,IMPOSTAZIONI!$E$6:$I$13,5,FALSE),IMPOSTAZIONI!$B$25:$N$32,12,FALSE)))</f>
        <v/>
      </c>
      <c r="BW2968" s="221" t="str">
        <f t="shared" si="744"/>
        <v/>
      </c>
      <c r="BX2968" s="221" t="str">
        <f t="shared" si="745"/>
        <v/>
      </c>
      <c r="BY2968" s="221">
        <f t="shared" si="746"/>
        <v>0</v>
      </c>
      <c r="BZ2968" s="231">
        <f t="shared" si="747"/>
        <v>0</v>
      </c>
      <c r="CA2968" s="246">
        <f t="shared" si="748"/>
        <v>0</v>
      </c>
      <c r="CB2968" s="246">
        <f t="shared" si="749"/>
        <v>0</v>
      </c>
      <c r="CC2968" s="246" t="str">
        <f t="shared" si="750"/>
        <v/>
      </c>
      <c r="CD2968" s="246">
        <f t="shared" si="751"/>
        <v>5</v>
      </c>
      <c r="CE2968" s="246">
        <f t="shared" si="752"/>
        <v>0</v>
      </c>
      <c r="CF2968" s="276">
        <f t="shared" si="753"/>
        <v>0</v>
      </c>
      <c r="CG2968" s="277">
        <f t="shared" si="753"/>
        <v>0</v>
      </c>
      <c r="CH2968" s="277">
        <f t="shared" si="753"/>
        <v>0</v>
      </c>
      <c r="CI2968" s="278">
        <f t="shared" si="753"/>
        <v>0</v>
      </c>
      <c r="CJ2968" s="280">
        <f t="shared" si="754"/>
        <v>0</v>
      </c>
      <c r="CK2968" s="232">
        <f t="shared" si="755"/>
        <v>0</v>
      </c>
      <c r="CL2968" s="1"/>
    </row>
    <row r="2969" spans="1:90" ht="18" customHeight="1">
      <c r="A2969" s="1"/>
      <c r="B2969" s="1"/>
      <c r="C2969" s="314"/>
      <c r="D2969" s="287" t="str">
        <f t="shared" si="742"/>
        <v/>
      </c>
      <c r="E2969" s="449" t="str">
        <f t="shared" si="743"/>
        <v/>
      </c>
      <c r="F2969" s="450"/>
      <c r="G2969" s="451"/>
      <c r="H2969" s="452"/>
      <c r="I2969" s="453"/>
      <c r="J2969" s="453"/>
      <c r="K2969" s="453"/>
      <c r="L2969" s="453"/>
      <c r="M2969" s="454"/>
      <c r="N2969" s="455"/>
      <c r="O2969" s="456"/>
      <c r="P2969" s="456"/>
      <c r="Q2969" s="456"/>
      <c r="R2969" s="456"/>
      <c r="S2969" s="456"/>
      <c r="T2969" s="456"/>
      <c r="U2969" s="456"/>
      <c r="V2969" s="456"/>
      <c r="W2969" s="456"/>
      <c r="X2969" s="456"/>
      <c r="Y2969" s="456"/>
      <c r="Z2969" s="456"/>
      <c r="AA2969" s="456"/>
      <c r="AB2969" s="456"/>
      <c r="AC2969" s="456"/>
      <c r="AD2969" s="456"/>
      <c r="AE2969" s="457"/>
      <c r="AF2969" s="455"/>
      <c r="AG2969" s="456"/>
      <c r="AH2969" s="456"/>
      <c r="AI2969" s="456"/>
      <c r="AJ2969" s="456"/>
      <c r="AK2969" s="456"/>
      <c r="AL2969" s="456"/>
      <c r="AM2969" s="456"/>
      <c r="AN2969" s="457"/>
      <c r="AO2969" s="455"/>
      <c r="AP2969" s="456"/>
      <c r="AQ2969" s="456"/>
      <c r="AR2969" s="456"/>
      <c r="AS2969" s="456"/>
      <c r="AT2969" s="456"/>
      <c r="AU2969" s="456"/>
      <c r="AV2969" s="456"/>
      <c r="AW2969" s="456"/>
      <c r="AX2969" s="456"/>
      <c r="AY2969" s="456"/>
      <c r="AZ2969" s="456"/>
      <c r="BA2969" s="456"/>
      <c r="BB2969" s="456"/>
      <c r="BC2969" s="456"/>
      <c r="BD2969" s="456"/>
      <c r="BE2969" s="456"/>
      <c r="BF2969" s="456"/>
      <c r="BG2969" s="457"/>
      <c r="BH2969" s="458"/>
      <c r="BI2969" s="459"/>
      <c r="BJ2969" s="459"/>
      <c r="BK2969" s="459"/>
      <c r="BL2969" s="459"/>
      <c r="BM2969" s="460"/>
      <c r="BN2969" s="314"/>
      <c r="BO2969" s="314"/>
      <c r="BP2969" s="1"/>
      <c r="BQ2969" s="120">
        <f>IF($F$3="","",IF(N2969=$F$3,COUNTIF(BQ$23:BQ2968,"&gt;0")+1,0))</f>
        <v>0</v>
      </c>
      <c r="BR2969" s="1"/>
      <c r="BS2969" s="20" t="str">
        <f>IF($N2969="","",IF(VLOOKUP(VLOOKUP($N2969,IMPOSTAZIONI!$E$6:$I$13,5,FALSE),IMPOSTAZIONI!$B$25:$N$32,3,FALSE)=0,"",VLOOKUP(VLOOKUP($N2969,IMPOSTAZIONI!$E$6:$I$13,5,FALSE),IMPOSTAZIONI!$B$25:$N$32,3,FALSE)))</f>
        <v/>
      </c>
      <c r="BT2969" s="20" t="str">
        <f>IF($N2969="","",IF(VLOOKUP(VLOOKUP($N2969,IMPOSTAZIONI!$E$6:$I$13,5,FALSE),IMPOSTAZIONI!$B$25:$N$32,6,FALSE)=0,"",VLOOKUP(VLOOKUP($N2969,IMPOSTAZIONI!$E$6:$I$13,5,FALSE),IMPOSTAZIONI!$B$25:$N$32,6,FALSE)))</f>
        <v/>
      </c>
      <c r="BU2969" s="20" t="str">
        <f>IF($N2969="","",IF(VLOOKUP(VLOOKUP($N2969,IMPOSTAZIONI!$E$6:$I$13,5,FALSE),IMPOSTAZIONI!$B$25:$N$32,9,FALSE)=0,"",VLOOKUP(VLOOKUP($N2969,IMPOSTAZIONI!$E$6:$I$13,5,FALSE),IMPOSTAZIONI!$B$25:$N$32,9,FALSE)))</f>
        <v/>
      </c>
      <c r="BV2969" s="20" t="str">
        <f>IF($N2969="","",IF(VLOOKUP(VLOOKUP($N2969,IMPOSTAZIONI!$E$6:$I$13,5,FALSE),IMPOSTAZIONI!$B$25:$N$32,12,FALSE)=0,"",VLOOKUP(VLOOKUP($N2969,IMPOSTAZIONI!$E$6:$I$13,5,FALSE),IMPOSTAZIONI!$B$25:$N$32,12,FALSE)))</f>
        <v/>
      </c>
      <c r="BW2969" s="221" t="str">
        <f t="shared" si="744"/>
        <v/>
      </c>
      <c r="BX2969" s="221" t="str">
        <f t="shared" si="745"/>
        <v/>
      </c>
      <c r="BY2969" s="221">
        <f t="shared" si="746"/>
        <v>0</v>
      </c>
      <c r="BZ2969" s="231">
        <f t="shared" si="747"/>
        <v>0</v>
      </c>
      <c r="CA2969" s="246">
        <f t="shared" si="748"/>
        <v>0</v>
      </c>
      <c r="CB2969" s="246">
        <f t="shared" si="749"/>
        <v>0</v>
      </c>
      <c r="CC2969" s="246" t="str">
        <f t="shared" si="750"/>
        <v/>
      </c>
      <c r="CD2969" s="246">
        <f t="shared" si="751"/>
        <v>5</v>
      </c>
      <c r="CE2969" s="246">
        <f t="shared" si="752"/>
        <v>0</v>
      </c>
      <c r="CF2969" s="276">
        <f t="shared" si="753"/>
        <v>0</v>
      </c>
      <c r="CG2969" s="277">
        <f t="shared" si="753"/>
        <v>0</v>
      </c>
      <c r="CH2969" s="277">
        <f t="shared" si="753"/>
        <v>0</v>
      </c>
      <c r="CI2969" s="278">
        <f t="shared" si="753"/>
        <v>0</v>
      </c>
      <c r="CJ2969" s="280">
        <f t="shared" si="754"/>
        <v>0</v>
      </c>
      <c r="CK2969" s="232">
        <f t="shared" si="755"/>
        <v>0</v>
      </c>
      <c r="CL2969" s="1"/>
    </row>
    <row r="2970" spans="1:90" ht="18" customHeight="1">
      <c r="A2970" s="1"/>
      <c r="B2970" s="1"/>
      <c r="C2970" s="314"/>
      <c r="D2970" s="287" t="str">
        <f t="shared" si="742"/>
        <v/>
      </c>
      <c r="E2970" s="449" t="str">
        <f t="shared" si="743"/>
        <v/>
      </c>
      <c r="F2970" s="450"/>
      <c r="G2970" s="451"/>
      <c r="H2970" s="452"/>
      <c r="I2970" s="453"/>
      <c r="J2970" s="453"/>
      <c r="K2970" s="453"/>
      <c r="L2970" s="453"/>
      <c r="M2970" s="454"/>
      <c r="N2970" s="455"/>
      <c r="O2970" s="456"/>
      <c r="P2970" s="456"/>
      <c r="Q2970" s="456"/>
      <c r="R2970" s="456"/>
      <c r="S2970" s="456"/>
      <c r="T2970" s="456"/>
      <c r="U2970" s="456"/>
      <c r="V2970" s="456"/>
      <c r="W2970" s="456"/>
      <c r="X2970" s="456"/>
      <c r="Y2970" s="456"/>
      <c r="Z2970" s="456"/>
      <c r="AA2970" s="456"/>
      <c r="AB2970" s="456"/>
      <c r="AC2970" s="456"/>
      <c r="AD2970" s="456"/>
      <c r="AE2970" s="457"/>
      <c r="AF2970" s="455"/>
      <c r="AG2970" s="456"/>
      <c r="AH2970" s="456"/>
      <c r="AI2970" s="456"/>
      <c r="AJ2970" s="456"/>
      <c r="AK2970" s="456"/>
      <c r="AL2970" s="456"/>
      <c r="AM2970" s="456"/>
      <c r="AN2970" s="457"/>
      <c r="AO2970" s="455"/>
      <c r="AP2970" s="456"/>
      <c r="AQ2970" s="456"/>
      <c r="AR2970" s="456"/>
      <c r="AS2970" s="456"/>
      <c r="AT2970" s="456"/>
      <c r="AU2970" s="456"/>
      <c r="AV2970" s="456"/>
      <c r="AW2970" s="456"/>
      <c r="AX2970" s="456"/>
      <c r="AY2970" s="456"/>
      <c r="AZ2970" s="456"/>
      <c r="BA2970" s="456"/>
      <c r="BB2970" s="456"/>
      <c r="BC2970" s="456"/>
      <c r="BD2970" s="456"/>
      <c r="BE2970" s="456"/>
      <c r="BF2970" s="456"/>
      <c r="BG2970" s="457"/>
      <c r="BH2970" s="458"/>
      <c r="BI2970" s="459"/>
      <c r="BJ2970" s="459"/>
      <c r="BK2970" s="459"/>
      <c r="BL2970" s="459"/>
      <c r="BM2970" s="460"/>
      <c r="BN2970" s="314"/>
      <c r="BO2970" s="314"/>
      <c r="BP2970" s="1"/>
      <c r="BQ2970" s="120">
        <f>IF($F$3="","",IF(N2970=$F$3,COUNTIF(BQ$23:BQ2969,"&gt;0")+1,0))</f>
        <v>0</v>
      </c>
      <c r="BR2970" s="1"/>
      <c r="BS2970" s="20" t="str">
        <f>IF($N2970="","",IF(VLOOKUP(VLOOKUP($N2970,IMPOSTAZIONI!$E$6:$I$13,5,FALSE),IMPOSTAZIONI!$B$25:$N$32,3,FALSE)=0,"",VLOOKUP(VLOOKUP($N2970,IMPOSTAZIONI!$E$6:$I$13,5,FALSE),IMPOSTAZIONI!$B$25:$N$32,3,FALSE)))</f>
        <v/>
      </c>
      <c r="BT2970" s="20" t="str">
        <f>IF($N2970="","",IF(VLOOKUP(VLOOKUP($N2970,IMPOSTAZIONI!$E$6:$I$13,5,FALSE),IMPOSTAZIONI!$B$25:$N$32,6,FALSE)=0,"",VLOOKUP(VLOOKUP($N2970,IMPOSTAZIONI!$E$6:$I$13,5,FALSE),IMPOSTAZIONI!$B$25:$N$32,6,FALSE)))</f>
        <v/>
      </c>
      <c r="BU2970" s="20" t="str">
        <f>IF($N2970="","",IF(VLOOKUP(VLOOKUP($N2970,IMPOSTAZIONI!$E$6:$I$13,5,FALSE),IMPOSTAZIONI!$B$25:$N$32,9,FALSE)=0,"",VLOOKUP(VLOOKUP($N2970,IMPOSTAZIONI!$E$6:$I$13,5,FALSE),IMPOSTAZIONI!$B$25:$N$32,9,FALSE)))</f>
        <v/>
      </c>
      <c r="BV2970" s="20" t="str">
        <f>IF($N2970="","",IF(VLOOKUP(VLOOKUP($N2970,IMPOSTAZIONI!$E$6:$I$13,5,FALSE),IMPOSTAZIONI!$B$25:$N$32,12,FALSE)=0,"",VLOOKUP(VLOOKUP($N2970,IMPOSTAZIONI!$E$6:$I$13,5,FALSE),IMPOSTAZIONI!$B$25:$N$32,12,FALSE)))</f>
        <v/>
      </c>
      <c r="BW2970" s="221" t="str">
        <f t="shared" si="744"/>
        <v/>
      </c>
      <c r="BX2970" s="221" t="str">
        <f t="shared" si="745"/>
        <v/>
      </c>
      <c r="BY2970" s="221">
        <f t="shared" si="746"/>
        <v>0</v>
      </c>
      <c r="BZ2970" s="231">
        <f t="shared" si="747"/>
        <v>0</v>
      </c>
      <c r="CA2970" s="246">
        <f t="shared" si="748"/>
        <v>0</v>
      </c>
      <c r="CB2970" s="246">
        <f t="shared" si="749"/>
        <v>0</v>
      </c>
      <c r="CC2970" s="246" t="str">
        <f t="shared" si="750"/>
        <v/>
      </c>
      <c r="CD2970" s="246">
        <f t="shared" si="751"/>
        <v>5</v>
      </c>
      <c r="CE2970" s="246">
        <f t="shared" si="752"/>
        <v>0</v>
      </c>
      <c r="CF2970" s="276">
        <f t="shared" si="753"/>
        <v>0</v>
      </c>
      <c r="CG2970" s="277">
        <f t="shared" si="753"/>
        <v>0</v>
      </c>
      <c r="CH2970" s="277">
        <f t="shared" si="753"/>
        <v>0</v>
      </c>
      <c r="CI2970" s="278">
        <f t="shared" si="753"/>
        <v>0</v>
      </c>
      <c r="CJ2970" s="280">
        <f t="shared" si="754"/>
        <v>0</v>
      </c>
      <c r="CK2970" s="232">
        <f t="shared" si="755"/>
        <v>0</v>
      </c>
      <c r="CL2970" s="1"/>
    </row>
    <row r="2971" spans="1:90" ht="18" customHeight="1">
      <c r="A2971" s="1"/>
      <c r="B2971" s="1"/>
      <c r="C2971" s="314"/>
      <c r="D2971" s="287" t="str">
        <f t="shared" si="742"/>
        <v/>
      </c>
      <c r="E2971" s="449" t="str">
        <f t="shared" si="743"/>
        <v/>
      </c>
      <c r="F2971" s="450"/>
      <c r="G2971" s="451"/>
      <c r="H2971" s="452"/>
      <c r="I2971" s="453"/>
      <c r="J2971" s="453"/>
      <c r="K2971" s="453"/>
      <c r="L2971" s="453"/>
      <c r="M2971" s="454"/>
      <c r="N2971" s="455"/>
      <c r="O2971" s="456"/>
      <c r="P2971" s="456"/>
      <c r="Q2971" s="456"/>
      <c r="R2971" s="456"/>
      <c r="S2971" s="456"/>
      <c r="T2971" s="456"/>
      <c r="U2971" s="456"/>
      <c r="V2971" s="456"/>
      <c r="W2971" s="456"/>
      <c r="X2971" s="456"/>
      <c r="Y2971" s="456"/>
      <c r="Z2971" s="456"/>
      <c r="AA2971" s="456"/>
      <c r="AB2971" s="456"/>
      <c r="AC2971" s="456"/>
      <c r="AD2971" s="456"/>
      <c r="AE2971" s="457"/>
      <c r="AF2971" s="455"/>
      <c r="AG2971" s="456"/>
      <c r="AH2971" s="456"/>
      <c r="AI2971" s="456"/>
      <c r="AJ2971" s="456"/>
      <c r="AK2971" s="456"/>
      <c r="AL2971" s="456"/>
      <c r="AM2971" s="456"/>
      <c r="AN2971" s="457"/>
      <c r="AO2971" s="455"/>
      <c r="AP2971" s="456"/>
      <c r="AQ2971" s="456"/>
      <c r="AR2971" s="456"/>
      <c r="AS2971" s="456"/>
      <c r="AT2971" s="456"/>
      <c r="AU2971" s="456"/>
      <c r="AV2971" s="456"/>
      <c r="AW2971" s="456"/>
      <c r="AX2971" s="456"/>
      <c r="AY2971" s="456"/>
      <c r="AZ2971" s="456"/>
      <c r="BA2971" s="456"/>
      <c r="BB2971" s="456"/>
      <c r="BC2971" s="456"/>
      <c r="BD2971" s="456"/>
      <c r="BE2971" s="456"/>
      <c r="BF2971" s="456"/>
      <c r="BG2971" s="457"/>
      <c r="BH2971" s="458"/>
      <c r="BI2971" s="459"/>
      <c r="BJ2971" s="459"/>
      <c r="BK2971" s="459"/>
      <c r="BL2971" s="459"/>
      <c r="BM2971" s="460"/>
      <c r="BN2971" s="314"/>
      <c r="BO2971" s="314"/>
      <c r="BP2971" s="1"/>
      <c r="BQ2971" s="120">
        <f>IF($F$3="","",IF(N2971=$F$3,COUNTIF(BQ$23:BQ2970,"&gt;0")+1,0))</f>
        <v>0</v>
      </c>
      <c r="BR2971" s="1"/>
      <c r="BS2971" s="20" t="str">
        <f>IF($N2971="","",IF(VLOOKUP(VLOOKUP($N2971,IMPOSTAZIONI!$E$6:$I$13,5,FALSE),IMPOSTAZIONI!$B$25:$N$32,3,FALSE)=0,"",VLOOKUP(VLOOKUP($N2971,IMPOSTAZIONI!$E$6:$I$13,5,FALSE),IMPOSTAZIONI!$B$25:$N$32,3,FALSE)))</f>
        <v/>
      </c>
      <c r="BT2971" s="20" t="str">
        <f>IF($N2971="","",IF(VLOOKUP(VLOOKUP($N2971,IMPOSTAZIONI!$E$6:$I$13,5,FALSE),IMPOSTAZIONI!$B$25:$N$32,6,FALSE)=0,"",VLOOKUP(VLOOKUP($N2971,IMPOSTAZIONI!$E$6:$I$13,5,FALSE),IMPOSTAZIONI!$B$25:$N$32,6,FALSE)))</f>
        <v/>
      </c>
      <c r="BU2971" s="20" t="str">
        <f>IF($N2971="","",IF(VLOOKUP(VLOOKUP($N2971,IMPOSTAZIONI!$E$6:$I$13,5,FALSE),IMPOSTAZIONI!$B$25:$N$32,9,FALSE)=0,"",VLOOKUP(VLOOKUP($N2971,IMPOSTAZIONI!$E$6:$I$13,5,FALSE),IMPOSTAZIONI!$B$25:$N$32,9,FALSE)))</f>
        <v/>
      </c>
      <c r="BV2971" s="20" t="str">
        <f>IF($N2971="","",IF(VLOOKUP(VLOOKUP($N2971,IMPOSTAZIONI!$E$6:$I$13,5,FALSE),IMPOSTAZIONI!$B$25:$N$32,12,FALSE)=0,"",VLOOKUP(VLOOKUP($N2971,IMPOSTAZIONI!$E$6:$I$13,5,FALSE),IMPOSTAZIONI!$B$25:$N$32,12,FALSE)))</f>
        <v/>
      </c>
      <c r="BW2971" s="221" t="str">
        <f t="shared" si="744"/>
        <v/>
      </c>
      <c r="BX2971" s="221" t="str">
        <f t="shared" si="745"/>
        <v/>
      </c>
      <c r="BY2971" s="221">
        <f t="shared" si="746"/>
        <v>0</v>
      </c>
      <c r="BZ2971" s="231">
        <f t="shared" si="747"/>
        <v>0</v>
      </c>
      <c r="CA2971" s="246">
        <f t="shared" si="748"/>
        <v>0</v>
      </c>
      <c r="CB2971" s="246">
        <f t="shared" si="749"/>
        <v>0</v>
      </c>
      <c r="CC2971" s="246" t="str">
        <f t="shared" si="750"/>
        <v/>
      </c>
      <c r="CD2971" s="246">
        <f t="shared" si="751"/>
        <v>5</v>
      </c>
      <c r="CE2971" s="246">
        <f t="shared" si="752"/>
        <v>0</v>
      </c>
      <c r="CF2971" s="276">
        <f t="shared" si="753"/>
        <v>0</v>
      </c>
      <c r="CG2971" s="277">
        <f t="shared" si="753"/>
        <v>0</v>
      </c>
      <c r="CH2971" s="277">
        <f t="shared" si="753"/>
        <v>0</v>
      </c>
      <c r="CI2971" s="278">
        <f t="shared" si="753"/>
        <v>0</v>
      </c>
      <c r="CJ2971" s="280">
        <f t="shared" si="754"/>
        <v>0</v>
      </c>
      <c r="CK2971" s="232">
        <f t="shared" si="755"/>
        <v>0</v>
      </c>
      <c r="CL2971" s="1"/>
    </row>
    <row r="2972" spans="1:90" ht="18" customHeight="1">
      <c r="A2972" s="1"/>
      <c r="B2972" s="1"/>
      <c r="C2972" s="314"/>
      <c r="D2972" s="287" t="str">
        <f t="shared" si="742"/>
        <v/>
      </c>
      <c r="E2972" s="449" t="str">
        <f t="shared" si="743"/>
        <v/>
      </c>
      <c r="F2972" s="450"/>
      <c r="G2972" s="451"/>
      <c r="H2972" s="452"/>
      <c r="I2972" s="453"/>
      <c r="J2972" s="453"/>
      <c r="K2972" s="453"/>
      <c r="L2972" s="453"/>
      <c r="M2972" s="454"/>
      <c r="N2972" s="455"/>
      <c r="O2972" s="456"/>
      <c r="P2972" s="456"/>
      <c r="Q2972" s="456"/>
      <c r="R2972" s="456"/>
      <c r="S2972" s="456"/>
      <c r="T2972" s="456"/>
      <c r="U2972" s="456"/>
      <c r="V2972" s="456"/>
      <c r="W2972" s="456"/>
      <c r="X2972" s="456"/>
      <c r="Y2972" s="456"/>
      <c r="Z2972" s="456"/>
      <c r="AA2972" s="456"/>
      <c r="AB2972" s="456"/>
      <c r="AC2972" s="456"/>
      <c r="AD2972" s="456"/>
      <c r="AE2972" s="457"/>
      <c r="AF2972" s="455"/>
      <c r="AG2972" s="456"/>
      <c r="AH2972" s="456"/>
      <c r="AI2972" s="456"/>
      <c r="AJ2972" s="456"/>
      <c r="AK2972" s="456"/>
      <c r="AL2972" s="456"/>
      <c r="AM2972" s="456"/>
      <c r="AN2972" s="457"/>
      <c r="AO2972" s="455"/>
      <c r="AP2972" s="456"/>
      <c r="AQ2972" s="456"/>
      <c r="AR2972" s="456"/>
      <c r="AS2972" s="456"/>
      <c r="AT2972" s="456"/>
      <c r="AU2972" s="456"/>
      <c r="AV2972" s="456"/>
      <c r="AW2972" s="456"/>
      <c r="AX2972" s="456"/>
      <c r="AY2972" s="456"/>
      <c r="AZ2972" s="456"/>
      <c r="BA2972" s="456"/>
      <c r="BB2972" s="456"/>
      <c r="BC2972" s="456"/>
      <c r="BD2972" s="456"/>
      <c r="BE2972" s="456"/>
      <c r="BF2972" s="456"/>
      <c r="BG2972" s="457"/>
      <c r="BH2972" s="458"/>
      <c r="BI2972" s="459"/>
      <c r="BJ2972" s="459"/>
      <c r="BK2972" s="459"/>
      <c r="BL2972" s="459"/>
      <c r="BM2972" s="460"/>
      <c r="BN2972" s="314"/>
      <c r="BO2972" s="314"/>
      <c r="BP2972" s="1"/>
      <c r="BQ2972" s="120">
        <f>IF($F$3="","",IF(N2972=$F$3,COUNTIF(BQ$23:BQ2971,"&gt;0")+1,0))</f>
        <v>0</v>
      </c>
      <c r="BR2972" s="1"/>
      <c r="BS2972" s="20" t="str">
        <f>IF($N2972="","",IF(VLOOKUP(VLOOKUP($N2972,IMPOSTAZIONI!$E$6:$I$13,5,FALSE),IMPOSTAZIONI!$B$25:$N$32,3,FALSE)=0,"",VLOOKUP(VLOOKUP($N2972,IMPOSTAZIONI!$E$6:$I$13,5,FALSE),IMPOSTAZIONI!$B$25:$N$32,3,FALSE)))</f>
        <v/>
      </c>
      <c r="BT2972" s="20" t="str">
        <f>IF($N2972="","",IF(VLOOKUP(VLOOKUP($N2972,IMPOSTAZIONI!$E$6:$I$13,5,FALSE),IMPOSTAZIONI!$B$25:$N$32,6,FALSE)=0,"",VLOOKUP(VLOOKUP($N2972,IMPOSTAZIONI!$E$6:$I$13,5,FALSE),IMPOSTAZIONI!$B$25:$N$32,6,FALSE)))</f>
        <v/>
      </c>
      <c r="BU2972" s="20" t="str">
        <f>IF($N2972="","",IF(VLOOKUP(VLOOKUP($N2972,IMPOSTAZIONI!$E$6:$I$13,5,FALSE),IMPOSTAZIONI!$B$25:$N$32,9,FALSE)=0,"",VLOOKUP(VLOOKUP($N2972,IMPOSTAZIONI!$E$6:$I$13,5,FALSE),IMPOSTAZIONI!$B$25:$N$32,9,FALSE)))</f>
        <v/>
      </c>
      <c r="BV2972" s="20" t="str">
        <f>IF($N2972="","",IF(VLOOKUP(VLOOKUP($N2972,IMPOSTAZIONI!$E$6:$I$13,5,FALSE),IMPOSTAZIONI!$B$25:$N$32,12,FALSE)=0,"",VLOOKUP(VLOOKUP($N2972,IMPOSTAZIONI!$E$6:$I$13,5,FALSE),IMPOSTAZIONI!$B$25:$N$32,12,FALSE)))</f>
        <v/>
      </c>
      <c r="BW2972" s="221" t="str">
        <f t="shared" si="744"/>
        <v/>
      </c>
      <c r="BX2972" s="221" t="str">
        <f t="shared" si="745"/>
        <v/>
      </c>
      <c r="BY2972" s="221">
        <f t="shared" si="746"/>
        <v>0</v>
      </c>
      <c r="BZ2972" s="231">
        <f t="shared" si="747"/>
        <v>0</v>
      </c>
      <c r="CA2972" s="246">
        <f t="shared" si="748"/>
        <v>0</v>
      </c>
      <c r="CB2972" s="246">
        <f t="shared" si="749"/>
        <v>0</v>
      </c>
      <c r="CC2972" s="246" t="str">
        <f t="shared" si="750"/>
        <v/>
      </c>
      <c r="CD2972" s="246">
        <f t="shared" si="751"/>
        <v>5</v>
      </c>
      <c r="CE2972" s="246">
        <f t="shared" si="752"/>
        <v>0</v>
      </c>
      <c r="CF2972" s="276">
        <f t="shared" si="753"/>
        <v>0</v>
      </c>
      <c r="CG2972" s="277">
        <f t="shared" si="753"/>
        <v>0</v>
      </c>
      <c r="CH2972" s="277">
        <f t="shared" si="753"/>
        <v>0</v>
      </c>
      <c r="CI2972" s="278">
        <f t="shared" si="753"/>
        <v>0</v>
      </c>
      <c r="CJ2972" s="280">
        <f t="shared" si="754"/>
        <v>0</v>
      </c>
      <c r="CK2972" s="232">
        <f t="shared" si="755"/>
        <v>0</v>
      </c>
      <c r="CL2972" s="1"/>
    </row>
    <row r="2973" spans="1:90" ht="18" customHeight="1">
      <c r="A2973" s="1"/>
      <c r="B2973" s="1"/>
      <c r="C2973" s="314"/>
      <c r="D2973" s="287" t="str">
        <f t="shared" si="742"/>
        <v/>
      </c>
      <c r="E2973" s="449" t="str">
        <f t="shared" si="743"/>
        <v/>
      </c>
      <c r="F2973" s="450"/>
      <c r="G2973" s="451"/>
      <c r="H2973" s="452"/>
      <c r="I2973" s="453"/>
      <c r="J2973" s="453"/>
      <c r="K2973" s="453"/>
      <c r="L2973" s="453"/>
      <c r="M2973" s="454"/>
      <c r="N2973" s="455"/>
      <c r="O2973" s="456"/>
      <c r="P2973" s="456"/>
      <c r="Q2973" s="456"/>
      <c r="R2973" s="456"/>
      <c r="S2973" s="456"/>
      <c r="T2973" s="456"/>
      <c r="U2973" s="456"/>
      <c r="V2973" s="456"/>
      <c r="W2973" s="456"/>
      <c r="X2973" s="456"/>
      <c r="Y2973" s="456"/>
      <c r="Z2973" s="456"/>
      <c r="AA2973" s="456"/>
      <c r="AB2973" s="456"/>
      <c r="AC2973" s="456"/>
      <c r="AD2973" s="456"/>
      <c r="AE2973" s="457"/>
      <c r="AF2973" s="455"/>
      <c r="AG2973" s="456"/>
      <c r="AH2973" s="456"/>
      <c r="AI2973" s="456"/>
      <c r="AJ2973" s="456"/>
      <c r="AK2973" s="456"/>
      <c r="AL2973" s="456"/>
      <c r="AM2973" s="456"/>
      <c r="AN2973" s="457"/>
      <c r="AO2973" s="455"/>
      <c r="AP2973" s="456"/>
      <c r="AQ2973" s="456"/>
      <c r="AR2973" s="456"/>
      <c r="AS2973" s="456"/>
      <c r="AT2973" s="456"/>
      <c r="AU2973" s="456"/>
      <c r="AV2973" s="456"/>
      <c r="AW2973" s="456"/>
      <c r="AX2973" s="456"/>
      <c r="AY2973" s="456"/>
      <c r="AZ2973" s="456"/>
      <c r="BA2973" s="456"/>
      <c r="BB2973" s="456"/>
      <c r="BC2973" s="456"/>
      <c r="BD2973" s="456"/>
      <c r="BE2973" s="456"/>
      <c r="BF2973" s="456"/>
      <c r="BG2973" s="457"/>
      <c r="BH2973" s="458"/>
      <c r="BI2973" s="459"/>
      <c r="BJ2973" s="459"/>
      <c r="BK2973" s="459"/>
      <c r="BL2973" s="459"/>
      <c r="BM2973" s="460"/>
      <c r="BN2973" s="314"/>
      <c r="BO2973" s="314"/>
      <c r="BP2973" s="1"/>
      <c r="BQ2973" s="120">
        <f>IF($F$3="","",IF(N2973=$F$3,COUNTIF(BQ$23:BQ2972,"&gt;0")+1,0))</f>
        <v>0</v>
      </c>
      <c r="BR2973" s="1"/>
      <c r="BS2973" s="20" t="str">
        <f>IF($N2973="","",IF(VLOOKUP(VLOOKUP($N2973,IMPOSTAZIONI!$E$6:$I$13,5,FALSE),IMPOSTAZIONI!$B$25:$N$32,3,FALSE)=0,"",VLOOKUP(VLOOKUP($N2973,IMPOSTAZIONI!$E$6:$I$13,5,FALSE),IMPOSTAZIONI!$B$25:$N$32,3,FALSE)))</f>
        <v/>
      </c>
      <c r="BT2973" s="20" t="str">
        <f>IF($N2973="","",IF(VLOOKUP(VLOOKUP($N2973,IMPOSTAZIONI!$E$6:$I$13,5,FALSE),IMPOSTAZIONI!$B$25:$N$32,6,FALSE)=0,"",VLOOKUP(VLOOKUP($N2973,IMPOSTAZIONI!$E$6:$I$13,5,FALSE),IMPOSTAZIONI!$B$25:$N$32,6,FALSE)))</f>
        <v/>
      </c>
      <c r="BU2973" s="20" t="str">
        <f>IF($N2973="","",IF(VLOOKUP(VLOOKUP($N2973,IMPOSTAZIONI!$E$6:$I$13,5,FALSE),IMPOSTAZIONI!$B$25:$N$32,9,FALSE)=0,"",VLOOKUP(VLOOKUP($N2973,IMPOSTAZIONI!$E$6:$I$13,5,FALSE),IMPOSTAZIONI!$B$25:$N$32,9,FALSE)))</f>
        <v/>
      </c>
      <c r="BV2973" s="20" t="str">
        <f>IF($N2973="","",IF(VLOOKUP(VLOOKUP($N2973,IMPOSTAZIONI!$E$6:$I$13,5,FALSE),IMPOSTAZIONI!$B$25:$N$32,12,FALSE)=0,"",VLOOKUP(VLOOKUP($N2973,IMPOSTAZIONI!$E$6:$I$13,5,FALSE),IMPOSTAZIONI!$B$25:$N$32,12,FALSE)))</f>
        <v/>
      </c>
      <c r="BW2973" s="221" t="str">
        <f t="shared" si="744"/>
        <v/>
      </c>
      <c r="BX2973" s="221" t="str">
        <f t="shared" si="745"/>
        <v/>
      </c>
      <c r="BY2973" s="221">
        <f t="shared" si="746"/>
        <v>0</v>
      </c>
      <c r="BZ2973" s="231">
        <f t="shared" si="747"/>
        <v>0</v>
      </c>
      <c r="CA2973" s="246">
        <f t="shared" si="748"/>
        <v>0</v>
      </c>
      <c r="CB2973" s="246">
        <f t="shared" si="749"/>
        <v>0</v>
      </c>
      <c r="CC2973" s="246" t="str">
        <f t="shared" si="750"/>
        <v/>
      </c>
      <c r="CD2973" s="246">
        <f t="shared" si="751"/>
        <v>5</v>
      </c>
      <c r="CE2973" s="246">
        <f t="shared" si="752"/>
        <v>0</v>
      </c>
      <c r="CF2973" s="276">
        <f t="shared" si="753"/>
        <v>0</v>
      </c>
      <c r="CG2973" s="277">
        <f t="shared" si="753"/>
        <v>0</v>
      </c>
      <c r="CH2973" s="277">
        <f t="shared" si="753"/>
        <v>0</v>
      </c>
      <c r="CI2973" s="278">
        <f t="shared" si="753"/>
        <v>0</v>
      </c>
      <c r="CJ2973" s="280">
        <f t="shared" si="754"/>
        <v>0</v>
      </c>
      <c r="CK2973" s="232">
        <f t="shared" si="755"/>
        <v>0</v>
      </c>
      <c r="CL2973" s="1"/>
    </row>
    <row r="2974" spans="1:90" ht="18" customHeight="1">
      <c r="A2974" s="1"/>
      <c r="B2974" s="1"/>
      <c r="C2974" s="314"/>
      <c r="D2974" s="287" t="str">
        <f t="shared" si="742"/>
        <v/>
      </c>
      <c r="E2974" s="449" t="str">
        <f t="shared" si="743"/>
        <v/>
      </c>
      <c r="F2974" s="450"/>
      <c r="G2974" s="451"/>
      <c r="H2974" s="452"/>
      <c r="I2974" s="453"/>
      <c r="J2974" s="453"/>
      <c r="K2974" s="453"/>
      <c r="L2974" s="453"/>
      <c r="M2974" s="454"/>
      <c r="N2974" s="455"/>
      <c r="O2974" s="456"/>
      <c r="P2974" s="456"/>
      <c r="Q2974" s="456"/>
      <c r="R2974" s="456"/>
      <c r="S2974" s="456"/>
      <c r="T2974" s="456"/>
      <c r="U2974" s="456"/>
      <c r="V2974" s="456"/>
      <c r="W2974" s="456"/>
      <c r="X2974" s="456"/>
      <c r="Y2974" s="456"/>
      <c r="Z2974" s="456"/>
      <c r="AA2974" s="456"/>
      <c r="AB2974" s="456"/>
      <c r="AC2974" s="456"/>
      <c r="AD2974" s="456"/>
      <c r="AE2974" s="457"/>
      <c r="AF2974" s="455"/>
      <c r="AG2974" s="456"/>
      <c r="AH2974" s="456"/>
      <c r="AI2974" s="456"/>
      <c r="AJ2974" s="456"/>
      <c r="AK2974" s="456"/>
      <c r="AL2974" s="456"/>
      <c r="AM2974" s="456"/>
      <c r="AN2974" s="457"/>
      <c r="AO2974" s="455"/>
      <c r="AP2974" s="456"/>
      <c r="AQ2974" s="456"/>
      <c r="AR2974" s="456"/>
      <c r="AS2974" s="456"/>
      <c r="AT2974" s="456"/>
      <c r="AU2974" s="456"/>
      <c r="AV2974" s="456"/>
      <c r="AW2974" s="456"/>
      <c r="AX2974" s="456"/>
      <c r="AY2974" s="456"/>
      <c r="AZ2974" s="456"/>
      <c r="BA2974" s="456"/>
      <c r="BB2974" s="456"/>
      <c r="BC2974" s="456"/>
      <c r="BD2974" s="456"/>
      <c r="BE2974" s="456"/>
      <c r="BF2974" s="456"/>
      <c r="BG2974" s="457"/>
      <c r="BH2974" s="458"/>
      <c r="BI2974" s="459"/>
      <c r="BJ2974" s="459"/>
      <c r="BK2974" s="459"/>
      <c r="BL2974" s="459"/>
      <c r="BM2974" s="460"/>
      <c r="BN2974" s="314"/>
      <c r="BO2974" s="314"/>
      <c r="BP2974" s="1"/>
      <c r="BQ2974" s="120">
        <f>IF($F$3="","",IF(N2974=$F$3,COUNTIF(BQ$23:BQ2973,"&gt;0")+1,0))</f>
        <v>0</v>
      </c>
      <c r="BR2974" s="1"/>
      <c r="BS2974" s="20" t="str">
        <f>IF($N2974="","",IF(VLOOKUP(VLOOKUP($N2974,IMPOSTAZIONI!$E$6:$I$13,5,FALSE),IMPOSTAZIONI!$B$25:$N$32,3,FALSE)=0,"",VLOOKUP(VLOOKUP($N2974,IMPOSTAZIONI!$E$6:$I$13,5,FALSE),IMPOSTAZIONI!$B$25:$N$32,3,FALSE)))</f>
        <v/>
      </c>
      <c r="BT2974" s="20" t="str">
        <f>IF($N2974="","",IF(VLOOKUP(VLOOKUP($N2974,IMPOSTAZIONI!$E$6:$I$13,5,FALSE),IMPOSTAZIONI!$B$25:$N$32,6,FALSE)=0,"",VLOOKUP(VLOOKUP($N2974,IMPOSTAZIONI!$E$6:$I$13,5,FALSE),IMPOSTAZIONI!$B$25:$N$32,6,FALSE)))</f>
        <v/>
      </c>
      <c r="BU2974" s="20" t="str">
        <f>IF($N2974="","",IF(VLOOKUP(VLOOKUP($N2974,IMPOSTAZIONI!$E$6:$I$13,5,FALSE),IMPOSTAZIONI!$B$25:$N$32,9,FALSE)=0,"",VLOOKUP(VLOOKUP($N2974,IMPOSTAZIONI!$E$6:$I$13,5,FALSE),IMPOSTAZIONI!$B$25:$N$32,9,FALSE)))</f>
        <v/>
      </c>
      <c r="BV2974" s="20" t="str">
        <f>IF($N2974="","",IF(VLOOKUP(VLOOKUP($N2974,IMPOSTAZIONI!$E$6:$I$13,5,FALSE),IMPOSTAZIONI!$B$25:$N$32,12,FALSE)=0,"",VLOOKUP(VLOOKUP($N2974,IMPOSTAZIONI!$E$6:$I$13,5,FALSE),IMPOSTAZIONI!$B$25:$N$32,12,FALSE)))</f>
        <v/>
      </c>
      <c r="BW2974" s="221" t="str">
        <f t="shared" si="744"/>
        <v/>
      </c>
      <c r="BX2974" s="221" t="str">
        <f t="shared" si="745"/>
        <v/>
      </c>
      <c r="BY2974" s="221">
        <f t="shared" si="746"/>
        <v>0</v>
      </c>
      <c r="BZ2974" s="231">
        <f t="shared" si="747"/>
        <v>0</v>
      </c>
      <c r="CA2974" s="246">
        <f t="shared" si="748"/>
        <v>0</v>
      </c>
      <c r="CB2974" s="246">
        <f t="shared" si="749"/>
        <v>0</v>
      </c>
      <c r="CC2974" s="246" t="str">
        <f t="shared" si="750"/>
        <v/>
      </c>
      <c r="CD2974" s="246">
        <f t="shared" si="751"/>
        <v>5</v>
      </c>
      <c r="CE2974" s="246">
        <f t="shared" si="752"/>
        <v>0</v>
      </c>
      <c r="CF2974" s="276">
        <f t="shared" ref="CF2974:CI3005" si="756">COUNTIF($CE$23:$CE$3022,CONCATENATE($CD2974,CF$21))</f>
        <v>0</v>
      </c>
      <c r="CG2974" s="277">
        <f t="shared" si="756"/>
        <v>0</v>
      </c>
      <c r="CH2974" s="277">
        <f t="shared" si="756"/>
        <v>0</v>
      </c>
      <c r="CI2974" s="278">
        <f t="shared" si="756"/>
        <v>0</v>
      </c>
      <c r="CJ2974" s="280">
        <f t="shared" si="754"/>
        <v>0</v>
      </c>
      <c r="CK2974" s="232">
        <f t="shared" si="755"/>
        <v>0</v>
      </c>
      <c r="CL2974" s="1"/>
    </row>
    <row r="2975" spans="1:90" ht="18" customHeight="1">
      <c r="A2975" s="1"/>
      <c r="B2975" s="1"/>
      <c r="C2975" s="314"/>
      <c r="D2975" s="287" t="str">
        <f t="shared" si="742"/>
        <v/>
      </c>
      <c r="E2975" s="449" t="str">
        <f t="shared" si="743"/>
        <v/>
      </c>
      <c r="F2975" s="450"/>
      <c r="G2975" s="451"/>
      <c r="H2975" s="452"/>
      <c r="I2975" s="453"/>
      <c r="J2975" s="453"/>
      <c r="K2975" s="453"/>
      <c r="L2975" s="453"/>
      <c r="M2975" s="454"/>
      <c r="N2975" s="455"/>
      <c r="O2975" s="456"/>
      <c r="P2975" s="456"/>
      <c r="Q2975" s="456"/>
      <c r="R2975" s="456"/>
      <c r="S2975" s="456"/>
      <c r="T2975" s="456"/>
      <c r="U2975" s="456"/>
      <c r="V2975" s="456"/>
      <c r="W2975" s="456"/>
      <c r="X2975" s="456"/>
      <c r="Y2975" s="456"/>
      <c r="Z2975" s="456"/>
      <c r="AA2975" s="456"/>
      <c r="AB2975" s="456"/>
      <c r="AC2975" s="456"/>
      <c r="AD2975" s="456"/>
      <c r="AE2975" s="457"/>
      <c r="AF2975" s="455"/>
      <c r="AG2975" s="456"/>
      <c r="AH2975" s="456"/>
      <c r="AI2975" s="456"/>
      <c r="AJ2975" s="456"/>
      <c r="AK2975" s="456"/>
      <c r="AL2975" s="456"/>
      <c r="AM2975" s="456"/>
      <c r="AN2975" s="457"/>
      <c r="AO2975" s="455"/>
      <c r="AP2975" s="456"/>
      <c r="AQ2975" s="456"/>
      <c r="AR2975" s="456"/>
      <c r="AS2975" s="456"/>
      <c r="AT2975" s="456"/>
      <c r="AU2975" s="456"/>
      <c r="AV2975" s="456"/>
      <c r="AW2975" s="456"/>
      <c r="AX2975" s="456"/>
      <c r="AY2975" s="456"/>
      <c r="AZ2975" s="456"/>
      <c r="BA2975" s="456"/>
      <c r="BB2975" s="456"/>
      <c r="BC2975" s="456"/>
      <c r="BD2975" s="456"/>
      <c r="BE2975" s="456"/>
      <c r="BF2975" s="456"/>
      <c r="BG2975" s="457"/>
      <c r="BH2975" s="458"/>
      <c r="BI2975" s="459"/>
      <c r="BJ2975" s="459"/>
      <c r="BK2975" s="459"/>
      <c r="BL2975" s="459"/>
      <c r="BM2975" s="460"/>
      <c r="BN2975" s="314"/>
      <c r="BO2975" s="314"/>
      <c r="BP2975" s="1"/>
      <c r="BQ2975" s="120">
        <f>IF($F$3="","",IF(N2975=$F$3,COUNTIF(BQ$23:BQ2974,"&gt;0")+1,0))</f>
        <v>0</v>
      </c>
      <c r="BR2975" s="1"/>
      <c r="BS2975" s="20" t="str">
        <f>IF($N2975="","",IF(VLOOKUP(VLOOKUP($N2975,IMPOSTAZIONI!$E$6:$I$13,5,FALSE),IMPOSTAZIONI!$B$25:$N$32,3,FALSE)=0,"",VLOOKUP(VLOOKUP($N2975,IMPOSTAZIONI!$E$6:$I$13,5,FALSE),IMPOSTAZIONI!$B$25:$N$32,3,FALSE)))</f>
        <v/>
      </c>
      <c r="BT2975" s="20" t="str">
        <f>IF($N2975="","",IF(VLOOKUP(VLOOKUP($N2975,IMPOSTAZIONI!$E$6:$I$13,5,FALSE),IMPOSTAZIONI!$B$25:$N$32,6,FALSE)=0,"",VLOOKUP(VLOOKUP($N2975,IMPOSTAZIONI!$E$6:$I$13,5,FALSE),IMPOSTAZIONI!$B$25:$N$32,6,FALSE)))</f>
        <v/>
      </c>
      <c r="BU2975" s="20" t="str">
        <f>IF($N2975="","",IF(VLOOKUP(VLOOKUP($N2975,IMPOSTAZIONI!$E$6:$I$13,5,FALSE),IMPOSTAZIONI!$B$25:$N$32,9,FALSE)=0,"",VLOOKUP(VLOOKUP($N2975,IMPOSTAZIONI!$E$6:$I$13,5,FALSE),IMPOSTAZIONI!$B$25:$N$32,9,FALSE)))</f>
        <v/>
      </c>
      <c r="BV2975" s="20" t="str">
        <f>IF($N2975="","",IF(VLOOKUP(VLOOKUP($N2975,IMPOSTAZIONI!$E$6:$I$13,5,FALSE),IMPOSTAZIONI!$B$25:$N$32,12,FALSE)=0,"",VLOOKUP(VLOOKUP($N2975,IMPOSTAZIONI!$E$6:$I$13,5,FALSE),IMPOSTAZIONI!$B$25:$N$32,12,FALSE)))</f>
        <v/>
      </c>
      <c r="BW2975" s="221" t="str">
        <f t="shared" si="744"/>
        <v/>
      </c>
      <c r="BX2975" s="221" t="str">
        <f t="shared" si="745"/>
        <v/>
      </c>
      <c r="BY2975" s="221">
        <f t="shared" si="746"/>
        <v>0</v>
      </c>
      <c r="BZ2975" s="231">
        <f t="shared" si="747"/>
        <v>0</v>
      </c>
      <c r="CA2975" s="246">
        <f t="shared" si="748"/>
        <v>0</v>
      </c>
      <c r="CB2975" s="246">
        <f t="shared" si="749"/>
        <v>0</v>
      </c>
      <c r="CC2975" s="246" t="str">
        <f t="shared" si="750"/>
        <v/>
      </c>
      <c r="CD2975" s="246">
        <f t="shared" si="751"/>
        <v>5</v>
      </c>
      <c r="CE2975" s="246">
        <f t="shared" si="752"/>
        <v>0</v>
      </c>
      <c r="CF2975" s="276">
        <f t="shared" si="756"/>
        <v>0</v>
      </c>
      <c r="CG2975" s="277">
        <f t="shared" si="756"/>
        <v>0</v>
      </c>
      <c r="CH2975" s="277">
        <f t="shared" si="756"/>
        <v>0</v>
      </c>
      <c r="CI2975" s="278">
        <f t="shared" si="756"/>
        <v>0</v>
      </c>
      <c r="CJ2975" s="280">
        <f t="shared" si="754"/>
        <v>0</v>
      </c>
      <c r="CK2975" s="232">
        <f t="shared" si="755"/>
        <v>0</v>
      </c>
      <c r="CL2975" s="1"/>
    </row>
    <row r="2976" spans="1:90" ht="18" customHeight="1">
      <c r="A2976" s="1"/>
      <c r="B2976" s="1"/>
      <c r="C2976" s="314"/>
      <c r="D2976" s="287" t="str">
        <f t="shared" si="742"/>
        <v/>
      </c>
      <c r="E2976" s="449" t="str">
        <f t="shared" si="743"/>
        <v/>
      </c>
      <c r="F2976" s="450"/>
      <c r="G2976" s="451"/>
      <c r="H2976" s="452"/>
      <c r="I2976" s="453"/>
      <c r="J2976" s="453"/>
      <c r="K2976" s="453"/>
      <c r="L2976" s="453"/>
      <c r="M2976" s="454"/>
      <c r="N2976" s="455"/>
      <c r="O2976" s="456"/>
      <c r="P2976" s="456"/>
      <c r="Q2976" s="456"/>
      <c r="R2976" s="456"/>
      <c r="S2976" s="456"/>
      <c r="T2976" s="456"/>
      <c r="U2976" s="456"/>
      <c r="V2976" s="456"/>
      <c r="W2976" s="456"/>
      <c r="X2976" s="456"/>
      <c r="Y2976" s="456"/>
      <c r="Z2976" s="456"/>
      <c r="AA2976" s="456"/>
      <c r="AB2976" s="456"/>
      <c r="AC2976" s="456"/>
      <c r="AD2976" s="456"/>
      <c r="AE2976" s="457"/>
      <c r="AF2976" s="455"/>
      <c r="AG2976" s="456"/>
      <c r="AH2976" s="456"/>
      <c r="AI2976" s="456"/>
      <c r="AJ2976" s="456"/>
      <c r="AK2976" s="456"/>
      <c r="AL2976" s="456"/>
      <c r="AM2976" s="456"/>
      <c r="AN2976" s="457"/>
      <c r="AO2976" s="455"/>
      <c r="AP2976" s="456"/>
      <c r="AQ2976" s="456"/>
      <c r="AR2976" s="456"/>
      <c r="AS2976" s="456"/>
      <c r="AT2976" s="456"/>
      <c r="AU2976" s="456"/>
      <c r="AV2976" s="456"/>
      <c r="AW2976" s="456"/>
      <c r="AX2976" s="456"/>
      <c r="AY2976" s="456"/>
      <c r="AZ2976" s="456"/>
      <c r="BA2976" s="456"/>
      <c r="BB2976" s="456"/>
      <c r="BC2976" s="456"/>
      <c r="BD2976" s="456"/>
      <c r="BE2976" s="456"/>
      <c r="BF2976" s="456"/>
      <c r="BG2976" s="457"/>
      <c r="BH2976" s="458"/>
      <c r="BI2976" s="459"/>
      <c r="BJ2976" s="459"/>
      <c r="BK2976" s="459"/>
      <c r="BL2976" s="459"/>
      <c r="BM2976" s="460"/>
      <c r="BN2976" s="314"/>
      <c r="BO2976" s="314"/>
      <c r="BP2976" s="1"/>
      <c r="BQ2976" s="120">
        <f>IF($F$3="","",IF(N2976=$F$3,COUNTIF(BQ$23:BQ2975,"&gt;0")+1,0))</f>
        <v>0</v>
      </c>
      <c r="BR2976" s="1"/>
      <c r="BS2976" s="20" t="str">
        <f>IF($N2976="","",IF(VLOOKUP(VLOOKUP($N2976,IMPOSTAZIONI!$E$6:$I$13,5,FALSE),IMPOSTAZIONI!$B$25:$N$32,3,FALSE)=0,"",VLOOKUP(VLOOKUP($N2976,IMPOSTAZIONI!$E$6:$I$13,5,FALSE),IMPOSTAZIONI!$B$25:$N$32,3,FALSE)))</f>
        <v/>
      </c>
      <c r="BT2976" s="20" t="str">
        <f>IF($N2976="","",IF(VLOOKUP(VLOOKUP($N2976,IMPOSTAZIONI!$E$6:$I$13,5,FALSE),IMPOSTAZIONI!$B$25:$N$32,6,FALSE)=0,"",VLOOKUP(VLOOKUP($N2976,IMPOSTAZIONI!$E$6:$I$13,5,FALSE),IMPOSTAZIONI!$B$25:$N$32,6,FALSE)))</f>
        <v/>
      </c>
      <c r="BU2976" s="20" t="str">
        <f>IF($N2976="","",IF(VLOOKUP(VLOOKUP($N2976,IMPOSTAZIONI!$E$6:$I$13,5,FALSE),IMPOSTAZIONI!$B$25:$N$32,9,FALSE)=0,"",VLOOKUP(VLOOKUP($N2976,IMPOSTAZIONI!$E$6:$I$13,5,FALSE),IMPOSTAZIONI!$B$25:$N$32,9,FALSE)))</f>
        <v/>
      </c>
      <c r="BV2976" s="20" t="str">
        <f>IF($N2976="","",IF(VLOOKUP(VLOOKUP($N2976,IMPOSTAZIONI!$E$6:$I$13,5,FALSE),IMPOSTAZIONI!$B$25:$N$32,12,FALSE)=0,"",VLOOKUP(VLOOKUP($N2976,IMPOSTAZIONI!$E$6:$I$13,5,FALSE),IMPOSTAZIONI!$B$25:$N$32,12,FALSE)))</f>
        <v/>
      </c>
      <c r="BW2976" s="221" t="str">
        <f t="shared" si="744"/>
        <v/>
      </c>
      <c r="BX2976" s="221" t="str">
        <f t="shared" si="745"/>
        <v/>
      </c>
      <c r="BY2976" s="221">
        <f t="shared" si="746"/>
        <v>0</v>
      </c>
      <c r="BZ2976" s="231">
        <f t="shared" si="747"/>
        <v>0</v>
      </c>
      <c r="CA2976" s="246">
        <f t="shared" si="748"/>
        <v>0</v>
      </c>
      <c r="CB2976" s="246">
        <f t="shared" si="749"/>
        <v>0</v>
      </c>
      <c r="CC2976" s="246" t="str">
        <f t="shared" si="750"/>
        <v/>
      </c>
      <c r="CD2976" s="246">
        <f t="shared" si="751"/>
        <v>5</v>
      </c>
      <c r="CE2976" s="246">
        <f t="shared" si="752"/>
        <v>0</v>
      </c>
      <c r="CF2976" s="276">
        <f t="shared" si="756"/>
        <v>0</v>
      </c>
      <c r="CG2976" s="277">
        <f t="shared" si="756"/>
        <v>0</v>
      </c>
      <c r="CH2976" s="277">
        <f t="shared" si="756"/>
        <v>0</v>
      </c>
      <c r="CI2976" s="278">
        <f t="shared" si="756"/>
        <v>0</v>
      </c>
      <c r="CJ2976" s="280">
        <f t="shared" si="754"/>
        <v>0</v>
      </c>
      <c r="CK2976" s="232">
        <f t="shared" si="755"/>
        <v>0</v>
      </c>
      <c r="CL2976" s="1"/>
    </row>
    <row r="2977" spans="1:90" ht="18" customHeight="1">
      <c r="A2977" s="1"/>
      <c r="B2977" s="1"/>
      <c r="C2977" s="314"/>
      <c r="D2977" s="287" t="str">
        <f t="shared" si="742"/>
        <v/>
      </c>
      <c r="E2977" s="449" t="str">
        <f t="shared" si="743"/>
        <v/>
      </c>
      <c r="F2977" s="450"/>
      <c r="G2977" s="451"/>
      <c r="H2977" s="452"/>
      <c r="I2977" s="453"/>
      <c r="J2977" s="453"/>
      <c r="K2977" s="453"/>
      <c r="L2977" s="453"/>
      <c r="M2977" s="454"/>
      <c r="N2977" s="455"/>
      <c r="O2977" s="456"/>
      <c r="P2977" s="456"/>
      <c r="Q2977" s="456"/>
      <c r="R2977" s="456"/>
      <c r="S2977" s="456"/>
      <c r="T2977" s="456"/>
      <c r="U2977" s="456"/>
      <c r="V2977" s="456"/>
      <c r="W2977" s="456"/>
      <c r="X2977" s="456"/>
      <c r="Y2977" s="456"/>
      <c r="Z2977" s="456"/>
      <c r="AA2977" s="456"/>
      <c r="AB2977" s="456"/>
      <c r="AC2977" s="456"/>
      <c r="AD2977" s="456"/>
      <c r="AE2977" s="457"/>
      <c r="AF2977" s="455"/>
      <c r="AG2977" s="456"/>
      <c r="AH2977" s="456"/>
      <c r="AI2977" s="456"/>
      <c r="AJ2977" s="456"/>
      <c r="AK2977" s="456"/>
      <c r="AL2977" s="456"/>
      <c r="AM2977" s="456"/>
      <c r="AN2977" s="457"/>
      <c r="AO2977" s="455"/>
      <c r="AP2977" s="456"/>
      <c r="AQ2977" s="456"/>
      <c r="AR2977" s="456"/>
      <c r="AS2977" s="456"/>
      <c r="AT2977" s="456"/>
      <c r="AU2977" s="456"/>
      <c r="AV2977" s="456"/>
      <c r="AW2977" s="456"/>
      <c r="AX2977" s="456"/>
      <c r="AY2977" s="456"/>
      <c r="AZ2977" s="456"/>
      <c r="BA2977" s="456"/>
      <c r="BB2977" s="456"/>
      <c r="BC2977" s="456"/>
      <c r="BD2977" s="456"/>
      <c r="BE2977" s="456"/>
      <c r="BF2977" s="456"/>
      <c r="BG2977" s="457"/>
      <c r="BH2977" s="458"/>
      <c r="BI2977" s="459"/>
      <c r="BJ2977" s="459"/>
      <c r="BK2977" s="459"/>
      <c r="BL2977" s="459"/>
      <c r="BM2977" s="460"/>
      <c r="BN2977" s="314"/>
      <c r="BO2977" s="314"/>
      <c r="BP2977" s="1"/>
      <c r="BQ2977" s="120">
        <f>IF($F$3="","",IF(N2977=$F$3,COUNTIF(BQ$23:BQ2976,"&gt;0")+1,0))</f>
        <v>0</v>
      </c>
      <c r="BR2977" s="1"/>
      <c r="BS2977" s="20" t="str">
        <f>IF($N2977="","",IF(VLOOKUP(VLOOKUP($N2977,IMPOSTAZIONI!$E$6:$I$13,5,FALSE),IMPOSTAZIONI!$B$25:$N$32,3,FALSE)=0,"",VLOOKUP(VLOOKUP($N2977,IMPOSTAZIONI!$E$6:$I$13,5,FALSE),IMPOSTAZIONI!$B$25:$N$32,3,FALSE)))</f>
        <v/>
      </c>
      <c r="BT2977" s="20" t="str">
        <f>IF($N2977="","",IF(VLOOKUP(VLOOKUP($N2977,IMPOSTAZIONI!$E$6:$I$13,5,FALSE),IMPOSTAZIONI!$B$25:$N$32,6,FALSE)=0,"",VLOOKUP(VLOOKUP($N2977,IMPOSTAZIONI!$E$6:$I$13,5,FALSE),IMPOSTAZIONI!$B$25:$N$32,6,FALSE)))</f>
        <v/>
      </c>
      <c r="BU2977" s="20" t="str">
        <f>IF($N2977="","",IF(VLOOKUP(VLOOKUP($N2977,IMPOSTAZIONI!$E$6:$I$13,5,FALSE),IMPOSTAZIONI!$B$25:$N$32,9,FALSE)=0,"",VLOOKUP(VLOOKUP($N2977,IMPOSTAZIONI!$E$6:$I$13,5,FALSE),IMPOSTAZIONI!$B$25:$N$32,9,FALSE)))</f>
        <v/>
      </c>
      <c r="BV2977" s="20" t="str">
        <f>IF($N2977="","",IF(VLOOKUP(VLOOKUP($N2977,IMPOSTAZIONI!$E$6:$I$13,5,FALSE),IMPOSTAZIONI!$B$25:$N$32,12,FALSE)=0,"",VLOOKUP(VLOOKUP($N2977,IMPOSTAZIONI!$E$6:$I$13,5,FALSE),IMPOSTAZIONI!$B$25:$N$32,12,FALSE)))</f>
        <v/>
      </c>
      <c r="BW2977" s="221" t="str">
        <f t="shared" si="744"/>
        <v/>
      </c>
      <c r="BX2977" s="221" t="str">
        <f t="shared" si="745"/>
        <v/>
      </c>
      <c r="BY2977" s="221">
        <f t="shared" si="746"/>
        <v>0</v>
      </c>
      <c r="BZ2977" s="231">
        <f t="shared" si="747"/>
        <v>0</v>
      </c>
      <c r="CA2977" s="246">
        <f t="shared" si="748"/>
        <v>0</v>
      </c>
      <c r="CB2977" s="246">
        <f t="shared" si="749"/>
        <v>0</v>
      </c>
      <c r="CC2977" s="246" t="str">
        <f t="shared" si="750"/>
        <v/>
      </c>
      <c r="CD2977" s="246">
        <f t="shared" si="751"/>
        <v>5</v>
      </c>
      <c r="CE2977" s="246">
        <f t="shared" si="752"/>
        <v>0</v>
      </c>
      <c r="CF2977" s="276">
        <f t="shared" si="756"/>
        <v>0</v>
      </c>
      <c r="CG2977" s="277">
        <f t="shared" si="756"/>
        <v>0</v>
      </c>
      <c r="CH2977" s="277">
        <f t="shared" si="756"/>
        <v>0</v>
      </c>
      <c r="CI2977" s="278">
        <f t="shared" si="756"/>
        <v>0</v>
      </c>
      <c r="CJ2977" s="280">
        <f t="shared" si="754"/>
        <v>0</v>
      </c>
      <c r="CK2977" s="232">
        <f t="shared" si="755"/>
        <v>0</v>
      </c>
      <c r="CL2977" s="1"/>
    </row>
    <row r="2978" spans="1:90" ht="18" customHeight="1">
      <c r="A2978" s="1"/>
      <c r="B2978" s="1"/>
      <c r="C2978" s="314"/>
      <c r="D2978" s="287" t="str">
        <f t="shared" si="742"/>
        <v/>
      </c>
      <c r="E2978" s="449" t="str">
        <f t="shared" si="743"/>
        <v/>
      </c>
      <c r="F2978" s="450"/>
      <c r="G2978" s="451"/>
      <c r="H2978" s="452"/>
      <c r="I2978" s="453"/>
      <c r="J2978" s="453"/>
      <c r="K2978" s="453"/>
      <c r="L2978" s="453"/>
      <c r="M2978" s="454"/>
      <c r="N2978" s="455"/>
      <c r="O2978" s="456"/>
      <c r="P2978" s="456"/>
      <c r="Q2978" s="456"/>
      <c r="R2978" s="456"/>
      <c r="S2978" s="456"/>
      <c r="T2978" s="456"/>
      <c r="U2978" s="456"/>
      <c r="V2978" s="456"/>
      <c r="W2978" s="456"/>
      <c r="X2978" s="456"/>
      <c r="Y2978" s="456"/>
      <c r="Z2978" s="456"/>
      <c r="AA2978" s="456"/>
      <c r="AB2978" s="456"/>
      <c r="AC2978" s="456"/>
      <c r="AD2978" s="456"/>
      <c r="AE2978" s="457"/>
      <c r="AF2978" s="455"/>
      <c r="AG2978" s="456"/>
      <c r="AH2978" s="456"/>
      <c r="AI2978" s="456"/>
      <c r="AJ2978" s="456"/>
      <c r="AK2978" s="456"/>
      <c r="AL2978" s="456"/>
      <c r="AM2978" s="456"/>
      <c r="AN2978" s="457"/>
      <c r="AO2978" s="455"/>
      <c r="AP2978" s="456"/>
      <c r="AQ2978" s="456"/>
      <c r="AR2978" s="456"/>
      <c r="AS2978" s="456"/>
      <c r="AT2978" s="456"/>
      <c r="AU2978" s="456"/>
      <c r="AV2978" s="456"/>
      <c r="AW2978" s="456"/>
      <c r="AX2978" s="456"/>
      <c r="AY2978" s="456"/>
      <c r="AZ2978" s="456"/>
      <c r="BA2978" s="456"/>
      <c r="BB2978" s="456"/>
      <c r="BC2978" s="456"/>
      <c r="BD2978" s="456"/>
      <c r="BE2978" s="456"/>
      <c r="BF2978" s="456"/>
      <c r="BG2978" s="457"/>
      <c r="BH2978" s="458"/>
      <c r="BI2978" s="459"/>
      <c r="BJ2978" s="459"/>
      <c r="BK2978" s="459"/>
      <c r="BL2978" s="459"/>
      <c r="BM2978" s="460"/>
      <c r="BN2978" s="314"/>
      <c r="BO2978" s="314"/>
      <c r="BP2978" s="1"/>
      <c r="BQ2978" s="120">
        <f>IF($F$3="","",IF(N2978=$F$3,COUNTIF(BQ$23:BQ2977,"&gt;0")+1,0))</f>
        <v>0</v>
      </c>
      <c r="BR2978" s="1"/>
      <c r="BS2978" s="20" t="str">
        <f>IF($N2978="","",IF(VLOOKUP(VLOOKUP($N2978,IMPOSTAZIONI!$E$6:$I$13,5,FALSE),IMPOSTAZIONI!$B$25:$N$32,3,FALSE)=0,"",VLOOKUP(VLOOKUP($N2978,IMPOSTAZIONI!$E$6:$I$13,5,FALSE),IMPOSTAZIONI!$B$25:$N$32,3,FALSE)))</f>
        <v/>
      </c>
      <c r="BT2978" s="20" t="str">
        <f>IF($N2978="","",IF(VLOOKUP(VLOOKUP($N2978,IMPOSTAZIONI!$E$6:$I$13,5,FALSE),IMPOSTAZIONI!$B$25:$N$32,6,FALSE)=0,"",VLOOKUP(VLOOKUP($N2978,IMPOSTAZIONI!$E$6:$I$13,5,FALSE),IMPOSTAZIONI!$B$25:$N$32,6,FALSE)))</f>
        <v/>
      </c>
      <c r="BU2978" s="20" t="str">
        <f>IF($N2978="","",IF(VLOOKUP(VLOOKUP($N2978,IMPOSTAZIONI!$E$6:$I$13,5,FALSE),IMPOSTAZIONI!$B$25:$N$32,9,FALSE)=0,"",VLOOKUP(VLOOKUP($N2978,IMPOSTAZIONI!$E$6:$I$13,5,FALSE),IMPOSTAZIONI!$B$25:$N$32,9,FALSE)))</f>
        <v/>
      </c>
      <c r="BV2978" s="20" t="str">
        <f>IF($N2978="","",IF(VLOOKUP(VLOOKUP($N2978,IMPOSTAZIONI!$E$6:$I$13,5,FALSE),IMPOSTAZIONI!$B$25:$N$32,12,FALSE)=0,"",VLOOKUP(VLOOKUP($N2978,IMPOSTAZIONI!$E$6:$I$13,5,FALSE),IMPOSTAZIONI!$B$25:$N$32,12,FALSE)))</f>
        <v/>
      </c>
      <c r="BW2978" s="221" t="str">
        <f t="shared" si="744"/>
        <v/>
      </c>
      <c r="BX2978" s="221" t="str">
        <f t="shared" si="745"/>
        <v/>
      </c>
      <c r="BY2978" s="221">
        <f t="shared" si="746"/>
        <v>0</v>
      </c>
      <c r="BZ2978" s="231">
        <f t="shared" si="747"/>
        <v>0</v>
      </c>
      <c r="CA2978" s="246">
        <f t="shared" si="748"/>
        <v>0</v>
      </c>
      <c r="CB2978" s="246">
        <f t="shared" si="749"/>
        <v>0</v>
      </c>
      <c r="CC2978" s="246" t="str">
        <f t="shared" si="750"/>
        <v/>
      </c>
      <c r="CD2978" s="246">
        <f t="shared" si="751"/>
        <v>5</v>
      </c>
      <c r="CE2978" s="246">
        <f t="shared" si="752"/>
        <v>0</v>
      </c>
      <c r="CF2978" s="276">
        <f t="shared" si="756"/>
        <v>0</v>
      </c>
      <c r="CG2978" s="277">
        <f t="shared" si="756"/>
        <v>0</v>
      </c>
      <c r="CH2978" s="277">
        <f t="shared" si="756"/>
        <v>0</v>
      </c>
      <c r="CI2978" s="278">
        <f t="shared" si="756"/>
        <v>0</v>
      </c>
      <c r="CJ2978" s="280">
        <f t="shared" si="754"/>
        <v>0</v>
      </c>
      <c r="CK2978" s="232">
        <f t="shared" si="755"/>
        <v>0</v>
      </c>
      <c r="CL2978" s="1"/>
    </row>
    <row r="2979" spans="1:90" ht="18" customHeight="1">
      <c r="A2979" s="1"/>
      <c r="B2979" s="1"/>
      <c r="C2979" s="314"/>
      <c r="D2979" s="287" t="str">
        <f t="shared" si="742"/>
        <v/>
      </c>
      <c r="E2979" s="449" t="str">
        <f t="shared" si="743"/>
        <v/>
      </c>
      <c r="F2979" s="450"/>
      <c r="G2979" s="451"/>
      <c r="H2979" s="452"/>
      <c r="I2979" s="453"/>
      <c r="J2979" s="453"/>
      <c r="K2979" s="453"/>
      <c r="L2979" s="453"/>
      <c r="M2979" s="454"/>
      <c r="N2979" s="455"/>
      <c r="O2979" s="456"/>
      <c r="P2979" s="456"/>
      <c r="Q2979" s="456"/>
      <c r="R2979" s="456"/>
      <c r="S2979" s="456"/>
      <c r="T2979" s="456"/>
      <c r="U2979" s="456"/>
      <c r="V2979" s="456"/>
      <c r="W2979" s="456"/>
      <c r="X2979" s="456"/>
      <c r="Y2979" s="456"/>
      <c r="Z2979" s="456"/>
      <c r="AA2979" s="456"/>
      <c r="AB2979" s="456"/>
      <c r="AC2979" s="456"/>
      <c r="AD2979" s="456"/>
      <c r="AE2979" s="457"/>
      <c r="AF2979" s="455"/>
      <c r="AG2979" s="456"/>
      <c r="AH2979" s="456"/>
      <c r="AI2979" s="456"/>
      <c r="AJ2979" s="456"/>
      <c r="AK2979" s="456"/>
      <c r="AL2979" s="456"/>
      <c r="AM2979" s="456"/>
      <c r="AN2979" s="457"/>
      <c r="AO2979" s="455"/>
      <c r="AP2979" s="456"/>
      <c r="AQ2979" s="456"/>
      <c r="AR2979" s="456"/>
      <c r="AS2979" s="456"/>
      <c r="AT2979" s="456"/>
      <c r="AU2979" s="456"/>
      <c r="AV2979" s="456"/>
      <c r="AW2979" s="456"/>
      <c r="AX2979" s="456"/>
      <c r="AY2979" s="456"/>
      <c r="AZ2979" s="456"/>
      <c r="BA2979" s="456"/>
      <c r="BB2979" s="456"/>
      <c r="BC2979" s="456"/>
      <c r="BD2979" s="456"/>
      <c r="BE2979" s="456"/>
      <c r="BF2979" s="456"/>
      <c r="BG2979" s="457"/>
      <c r="BH2979" s="458"/>
      <c r="BI2979" s="459"/>
      <c r="BJ2979" s="459"/>
      <c r="BK2979" s="459"/>
      <c r="BL2979" s="459"/>
      <c r="BM2979" s="460"/>
      <c r="BN2979" s="314"/>
      <c r="BO2979" s="314"/>
      <c r="BP2979" s="1"/>
      <c r="BQ2979" s="120">
        <f>IF($F$3="","",IF(N2979=$F$3,COUNTIF(BQ$23:BQ2978,"&gt;0")+1,0))</f>
        <v>0</v>
      </c>
      <c r="BR2979" s="1"/>
      <c r="BS2979" s="20" t="str">
        <f>IF($N2979="","",IF(VLOOKUP(VLOOKUP($N2979,IMPOSTAZIONI!$E$6:$I$13,5,FALSE),IMPOSTAZIONI!$B$25:$N$32,3,FALSE)=0,"",VLOOKUP(VLOOKUP($N2979,IMPOSTAZIONI!$E$6:$I$13,5,FALSE),IMPOSTAZIONI!$B$25:$N$32,3,FALSE)))</f>
        <v/>
      </c>
      <c r="BT2979" s="20" t="str">
        <f>IF($N2979="","",IF(VLOOKUP(VLOOKUP($N2979,IMPOSTAZIONI!$E$6:$I$13,5,FALSE),IMPOSTAZIONI!$B$25:$N$32,6,FALSE)=0,"",VLOOKUP(VLOOKUP($N2979,IMPOSTAZIONI!$E$6:$I$13,5,FALSE),IMPOSTAZIONI!$B$25:$N$32,6,FALSE)))</f>
        <v/>
      </c>
      <c r="BU2979" s="20" t="str">
        <f>IF($N2979="","",IF(VLOOKUP(VLOOKUP($N2979,IMPOSTAZIONI!$E$6:$I$13,5,FALSE),IMPOSTAZIONI!$B$25:$N$32,9,FALSE)=0,"",VLOOKUP(VLOOKUP($N2979,IMPOSTAZIONI!$E$6:$I$13,5,FALSE),IMPOSTAZIONI!$B$25:$N$32,9,FALSE)))</f>
        <v/>
      </c>
      <c r="BV2979" s="20" t="str">
        <f>IF($N2979="","",IF(VLOOKUP(VLOOKUP($N2979,IMPOSTAZIONI!$E$6:$I$13,5,FALSE),IMPOSTAZIONI!$B$25:$N$32,12,FALSE)=0,"",VLOOKUP(VLOOKUP($N2979,IMPOSTAZIONI!$E$6:$I$13,5,FALSE),IMPOSTAZIONI!$B$25:$N$32,12,FALSE)))</f>
        <v/>
      </c>
      <c r="BW2979" s="221" t="str">
        <f t="shared" si="744"/>
        <v/>
      </c>
      <c r="BX2979" s="221" t="str">
        <f t="shared" si="745"/>
        <v/>
      </c>
      <c r="BY2979" s="221">
        <f t="shared" si="746"/>
        <v>0</v>
      </c>
      <c r="BZ2979" s="231">
        <f t="shared" si="747"/>
        <v>0</v>
      </c>
      <c r="CA2979" s="246">
        <f t="shared" si="748"/>
        <v>0</v>
      </c>
      <c r="CB2979" s="246">
        <f t="shared" si="749"/>
        <v>0</v>
      </c>
      <c r="CC2979" s="246" t="str">
        <f t="shared" si="750"/>
        <v/>
      </c>
      <c r="CD2979" s="246">
        <f t="shared" si="751"/>
        <v>5</v>
      </c>
      <c r="CE2979" s="246">
        <f t="shared" si="752"/>
        <v>0</v>
      </c>
      <c r="CF2979" s="276">
        <f t="shared" si="756"/>
        <v>0</v>
      </c>
      <c r="CG2979" s="277">
        <f t="shared" si="756"/>
        <v>0</v>
      </c>
      <c r="CH2979" s="277">
        <f t="shared" si="756"/>
        <v>0</v>
      </c>
      <c r="CI2979" s="278">
        <f t="shared" si="756"/>
        <v>0</v>
      </c>
      <c r="CJ2979" s="280">
        <f t="shared" si="754"/>
        <v>0</v>
      </c>
      <c r="CK2979" s="232">
        <f t="shared" si="755"/>
        <v>0</v>
      </c>
      <c r="CL2979" s="1"/>
    </row>
    <row r="2980" spans="1:90" ht="18" customHeight="1">
      <c r="A2980" s="1"/>
      <c r="B2980" s="1"/>
      <c r="C2980" s="314"/>
      <c r="D2980" s="287" t="str">
        <f t="shared" si="742"/>
        <v/>
      </c>
      <c r="E2980" s="449" t="str">
        <f t="shared" si="743"/>
        <v/>
      </c>
      <c r="F2980" s="450"/>
      <c r="G2980" s="451"/>
      <c r="H2980" s="452"/>
      <c r="I2980" s="453"/>
      <c r="J2980" s="453"/>
      <c r="K2980" s="453"/>
      <c r="L2980" s="453"/>
      <c r="M2980" s="454"/>
      <c r="N2980" s="455"/>
      <c r="O2980" s="456"/>
      <c r="P2980" s="456"/>
      <c r="Q2980" s="456"/>
      <c r="R2980" s="456"/>
      <c r="S2980" s="456"/>
      <c r="T2980" s="456"/>
      <c r="U2980" s="456"/>
      <c r="V2980" s="456"/>
      <c r="W2980" s="456"/>
      <c r="X2980" s="456"/>
      <c r="Y2980" s="456"/>
      <c r="Z2980" s="456"/>
      <c r="AA2980" s="456"/>
      <c r="AB2980" s="456"/>
      <c r="AC2980" s="456"/>
      <c r="AD2980" s="456"/>
      <c r="AE2980" s="457"/>
      <c r="AF2980" s="455"/>
      <c r="AG2980" s="456"/>
      <c r="AH2980" s="456"/>
      <c r="AI2980" s="456"/>
      <c r="AJ2980" s="456"/>
      <c r="AK2980" s="456"/>
      <c r="AL2980" s="456"/>
      <c r="AM2980" s="456"/>
      <c r="AN2980" s="457"/>
      <c r="AO2980" s="455"/>
      <c r="AP2980" s="456"/>
      <c r="AQ2980" s="456"/>
      <c r="AR2980" s="456"/>
      <c r="AS2980" s="456"/>
      <c r="AT2980" s="456"/>
      <c r="AU2980" s="456"/>
      <c r="AV2980" s="456"/>
      <c r="AW2980" s="456"/>
      <c r="AX2980" s="456"/>
      <c r="AY2980" s="456"/>
      <c r="AZ2980" s="456"/>
      <c r="BA2980" s="456"/>
      <c r="BB2980" s="456"/>
      <c r="BC2980" s="456"/>
      <c r="BD2980" s="456"/>
      <c r="BE2980" s="456"/>
      <c r="BF2980" s="456"/>
      <c r="BG2980" s="457"/>
      <c r="BH2980" s="458"/>
      <c r="BI2980" s="459"/>
      <c r="BJ2980" s="459"/>
      <c r="BK2980" s="459"/>
      <c r="BL2980" s="459"/>
      <c r="BM2980" s="460"/>
      <c r="BN2980" s="314"/>
      <c r="BO2980" s="314"/>
      <c r="BP2980" s="1"/>
      <c r="BQ2980" s="120">
        <f>IF($F$3="","",IF(N2980=$F$3,COUNTIF(BQ$23:BQ2979,"&gt;0")+1,0))</f>
        <v>0</v>
      </c>
      <c r="BR2980" s="1"/>
      <c r="BS2980" s="20" t="str">
        <f>IF($N2980="","",IF(VLOOKUP(VLOOKUP($N2980,IMPOSTAZIONI!$E$6:$I$13,5,FALSE),IMPOSTAZIONI!$B$25:$N$32,3,FALSE)=0,"",VLOOKUP(VLOOKUP($N2980,IMPOSTAZIONI!$E$6:$I$13,5,FALSE),IMPOSTAZIONI!$B$25:$N$32,3,FALSE)))</f>
        <v/>
      </c>
      <c r="BT2980" s="20" t="str">
        <f>IF($N2980="","",IF(VLOOKUP(VLOOKUP($N2980,IMPOSTAZIONI!$E$6:$I$13,5,FALSE),IMPOSTAZIONI!$B$25:$N$32,6,FALSE)=0,"",VLOOKUP(VLOOKUP($N2980,IMPOSTAZIONI!$E$6:$I$13,5,FALSE),IMPOSTAZIONI!$B$25:$N$32,6,FALSE)))</f>
        <v/>
      </c>
      <c r="BU2980" s="20" t="str">
        <f>IF($N2980="","",IF(VLOOKUP(VLOOKUP($N2980,IMPOSTAZIONI!$E$6:$I$13,5,FALSE),IMPOSTAZIONI!$B$25:$N$32,9,FALSE)=0,"",VLOOKUP(VLOOKUP($N2980,IMPOSTAZIONI!$E$6:$I$13,5,FALSE),IMPOSTAZIONI!$B$25:$N$32,9,FALSE)))</f>
        <v/>
      </c>
      <c r="BV2980" s="20" t="str">
        <f>IF($N2980="","",IF(VLOOKUP(VLOOKUP($N2980,IMPOSTAZIONI!$E$6:$I$13,5,FALSE),IMPOSTAZIONI!$B$25:$N$32,12,FALSE)=0,"",VLOOKUP(VLOOKUP($N2980,IMPOSTAZIONI!$E$6:$I$13,5,FALSE),IMPOSTAZIONI!$B$25:$N$32,12,FALSE)))</f>
        <v/>
      </c>
      <c r="BW2980" s="221" t="str">
        <f t="shared" si="744"/>
        <v/>
      </c>
      <c r="BX2980" s="221" t="str">
        <f t="shared" si="745"/>
        <v/>
      </c>
      <c r="BY2980" s="221">
        <f t="shared" si="746"/>
        <v>0</v>
      </c>
      <c r="BZ2980" s="231">
        <f t="shared" si="747"/>
        <v>0</v>
      </c>
      <c r="CA2980" s="246">
        <f t="shared" si="748"/>
        <v>0</v>
      </c>
      <c r="CB2980" s="246">
        <f t="shared" si="749"/>
        <v>0</v>
      </c>
      <c r="CC2980" s="246" t="str">
        <f t="shared" si="750"/>
        <v/>
      </c>
      <c r="CD2980" s="246">
        <f t="shared" si="751"/>
        <v>5</v>
      </c>
      <c r="CE2980" s="246">
        <f t="shared" si="752"/>
        <v>0</v>
      </c>
      <c r="CF2980" s="276">
        <f t="shared" si="756"/>
        <v>0</v>
      </c>
      <c r="CG2980" s="277">
        <f t="shared" si="756"/>
        <v>0</v>
      </c>
      <c r="CH2980" s="277">
        <f t="shared" si="756"/>
        <v>0</v>
      </c>
      <c r="CI2980" s="278">
        <f t="shared" si="756"/>
        <v>0</v>
      </c>
      <c r="CJ2980" s="280">
        <f t="shared" si="754"/>
        <v>0</v>
      </c>
      <c r="CK2980" s="232">
        <f t="shared" si="755"/>
        <v>0</v>
      </c>
      <c r="CL2980" s="1"/>
    </row>
    <row r="2981" spans="1:90" ht="18" customHeight="1">
      <c r="A2981" s="1"/>
      <c r="B2981" s="1"/>
      <c r="C2981" s="314"/>
      <c r="D2981" s="287" t="str">
        <f t="shared" si="742"/>
        <v/>
      </c>
      <c r="E2981" s="449" t="str">
        <f t="shared" si="743"/>
        <v/>
      </c>
      <c r="F2981" s="450"/>
      <c r="G2981" s="451"/>
      <c r="H2981" s="452"/>
      <c r="I2981" s="453"/>
      <c r="J2981" s="453"/>
      <c r="K2981" s="453"/>
      <c r="L2981" s="453"/>
      <c r="M2981" s="454"/>
      <c r="N2981" s="455"/>
      <c r="O2981" s="456"/>
      <c r="P2981" s="456"/>
      <c r="Q2981" s="456"/>
      <c r="R2981" s="456"/>
      <c r="S2981" s="456"/>
      <c r="T2981" s="456"/>
      <c r="U2981" s="456"/>
      <c r="V2981" s="456"/>
      <c r="W2981" s="456"/>
      <c r="X2981" s="456"/>
      <c r="Y2981" s="456"/>
      <c r="Z2981" s="456"/>
      <c r="AA2981" s="456"/>
      <c r="AB2981" s="456"/>
      <c r="AC2981" s="456"/>
      <c r="AD2981" s="456"/>
      <c r="AE2981" s="457"/>
      <c r="AF2981" s="455"/>
      <c r="AG2981" s="456"/>
      <c r="AH2981" s="456"/>
      <c r="AI2981" s="456"/>
      <c r="AJ2981" s="456"/>
      <c r="AK2981" s="456"/>
      <c r="AL2981" s="456"/>
      <c r="AM2981" s="456"/>
      <c r="AN2981" s="457"/>
      <c r="AO2981" s="455"/>
      <c r="AP2981" s="456"/>
      <c r="AQ2981" s="456"/>
      <c r="AR2981" s="456"/>
      <c r="AS2981" s="456"/>
      <c r="AT2981" s="456"/>
      <c r="AU2981" s="456"/>
      <c r="AV2981" s="456"/>
      <c r="AW2981" s="456"/>
      <c r="AX2981" s="456"/>
      <c r="AY2981" s="456"/>
      <c r="AZ2981" s="456"/>
      <c r="BA2981" s="456"/>
      <c r="BB2981" s="456"/>
      <c r="BC2981" s="456"/>
      <c r="BD2981" s="456"/>
      <c r="BE2981" s="456"/>
      <c r="BF2981" s="456"/>
      <c r="BG2981" s="457"/>
      <c r="BH2981" s="458"/>
      <c r="BI2981" s="459"/>
      <c r="BJ2981" s="459"/>
      <c r="BK2981" s="459"/>
      <c r="BL2981" s="459"/>
      <c r="BM2981" s="460"/>
      <c r="BN2981" s="314"/>
      <c r="BO2981" s="314"/>
      <c r="BP2981" s="1"/>
      <c r="BQ2981" s="120">
        <f>IF($F$3="","",IF(N2981=$F$3,COUNTIF(BQ$23:BQ2980,"&gt;0")+1,0))</f>
        <v>0</v>
      </c>
      <c r="BR2981" s="1"/>
      <c r="BS2981" s="20" t="str">
        <f>IF($N2981="","",IF(VLOOKUP(VLOOKUP($N2981,IMPOSTAZIONI!$E$6:$I$13,5,FALSE),IMPOSTAZIONI!$B$25:$N$32,3,FALSE)=0,"",VLOOKUP(VLOOKUP($N2981,IMPOSTAZIONI!$E$6:$I$13,5,FALSE),IMPOSTAZIONI!$B$25:$N$32,3,FALSE)))</f>
        <v/>
      </c>
      <c r="BT2981" s="20" t="str">
        <f>IF($N2981="","",IF(VLOOKUP(VLOOKUP($N2981,IMPOSTAZIONI!$E$6:$I$13,5,FALSE),IMPOSTAZIONI!$B$25:$N$32,6,FALSE)=0,"",VLOOKUP(VLOOKUP($N2981,IMPOSTAZIONI!$E$6:$I$13,5,FALSE),IMPOSTAZIONI!$B$25:$N$32,6,FALSE)))</f>
        <v/>
      </c>
      <c r="BU2981" s="20" t="str">
        <f>IF($N2981="","",IF(VLOOKUP(VLOOKUP($N2981,IMPOSTAZIONI!$E$6:$I$13,5,FALSE),IMPOSTAZIONI!$B$25:$N$32,9,FALSE)=0,"",VLOOKUP(VLOOKUP($N2981,IMPOSTAZIONI!$E$6:$I$13,5,FALSE),IMPOSTAZIONI!$B$25:$N$32,9,FALSE)))</f>
        <v/>
      </c>
      <c r="BV2981" s="20" t="str">
        <f>IF($N2981="","",IF(VLOOKUP(VLOOKUP($N2981,IMPOSTAZIONI!$E$6:$I$13,5,FALSE),IMPOSTAZIONI!$B$25:$N$32,12,FALSE)=0,"",VLOOKUP(VLOOKUP($N2981,IMPOSTAZIONI!$E$6:$I$13,5,FALSE),IMPOSTAZIONI!$B$25:$N$32,12,FALSE)))</f>
        <v/>
      </c>
      <c r="BW2981" s="221" t="str">
        <f t="shared" si="744"/>
        <v/>
      </c>
      <c r="BX2981" s="221" t="str">
        <f t="shared" si="745"/>
        <v/>
      </c>
      <c r="BY2981" s="221">
        <f t="shared" si="746"/>
        <v>0</v>
      </c>
      <c r="BZ2981" s="231">
        <f t="shared" si="747"/>
        <v>0</v>
      </c>
      <c r="CA2981" s="246">
        <f t="shared" si="748"/>
        <v>0</v>
      </c>
      <c r="CB2981" s="246">
        <f t="shared" si="749"/>
        <v>0</v>
      </c>
      <c r="CC2981" s="246" t="str">
        <f t="shared" si="750"/>
        <v/>
      </c>
      <c r="CD2981" s="246">
        <f t="shared" si="751"/>
        <v>5</v>
      </c>
      <c r="CE2981" s="246">
        <f t="shared" si="752"/>
        <v>0</v>
      </c>
      <c r="CF2981" s="276">
        <f t="shared" si="756"/>
        <v>0</v>
      </c>
      <c r="CG2981" s="277">
        <f t="shared" si="756"/>
        <v>0</v>
      </c>
      <c r="CH2981" s="277">
        <f t="shared" si="756"/>
        <v>0</v>
      </c>
      <c r="CI2981" s="278">
        <f t="shared" si="756"/>
        <v>0</v>
      </c>
      <c r="CJ2981" s="280">
        <f t="shared" si="754"/>
        <v>0</v>
      </c>
      <c r="CK2981" s="232">
        <f t="shared" si="755"/>
        <v>0</v>
      </c>
      <c r="CL2981" s="1"/>
    </row>
    <row r="2982" spans="1:90" ht="18" customHeight="1">
      <c r="A2982" s="1"/>
      <c r="B2982" s="1"/>
      <c r="C2982" s="314"/>
      <c r="D2982" s="287" t="str">
        <f t="shared" si="742"/>
        <v/>
      </c>
      <c r="E2982" s="449" t="str">
        <f t="shared" si="743"/>
        <v/>
      </c>
      <c r="F2982" s="450"/>
      <c r="G2982" s="451"/>
      <c r="H2982" s="452"/>
      <c r="I2982" s="453"/>
      <c r="J2982" s="453"/>
      <c r="K2982" s="453"/>
      <c r="L2982" s="453"/>
      <c r="M2982" s="454"/>
      <c r="N2982" s="455"/>
      <c r="O2982" s="456"/>
      <c r="P2982" s="456"/>
      <c r="Q2982" s="456"/>
      <c r="R2982" s="456"/>
      <c r="S2982" s="456"/>
      <c r="T2982" s="456"/>
      <c r="U2982" s="456"/>
      <c r="V2982" s="456"/>
      <c r="W2982" s="456"/>
      <c r="X2982" s="456"/>
      <c r="Y2982" s="456"/>
      <c r="Z2982" s="456"/>
      <c r="AA2982" s="456"/>
      <c r="AB2982" s="456"/>
      <c r="AC2982" s="456"/>
      <c r="AD2982" s="456"/>
      <c r="AE2982" s="457"/>
      <c r="AF2982" s="455"/>
      <c r="AG2982" s="456"/>
      <c r="AH2982" s="456"/>
      <c r="AI2982" s="456"/>
      <c r="AJ2982" s="456"/>
      <c r="AK2982" s="456"/>
      <c r="AL2982" s="456"/>
      <c r="AM2982" s="456"/>
      <c r="AN2982" s="457"/>
      <c r="AO2982" s="455"/>
      <c r="AP2982" s="456"/>
      <c r="AQ2982" s="456"/>
      <c r="AR2982" s="456"/>
      <c r="AS2982" s="456"/>
      <c r="AT2982" s="456"/>
      <c r="AU2982" s="456"/>
      <c r="AV2982" s="456"/>
      <c r="AW2982" s="456"/>
      <c r="AX2982" s="456"/>
      <c r="AY2982" s="456"/>
      <c r="AZ2982" s="456"/>
      <c r="BA2982" s="456"/>
      <c r="BB2982" s="456"/>
      <c r="BC2982" s="456"/>
      <c r="BD2982" s="456"/>
      <c r="BE2982" s="456"/>
      <c r="BF2982" s="456"/>
      <c r="BG2982" s="457"/>
      <c r="BH2982" s="458"/>
      <c r="BI2982" s="459"/>
      <c r="BJ2982" s="459"/>
      <c r="BK2982" s="459"/>
      <c r="BL2982" s="459"/>
      <c r="BM2982" s="460"/>
      <c r="BN2982" s="314"/>
      <c r="BO2982" s="314"/>
      <c r="BP2982" s="1"/>
      <c r="BQ2982" s="120">
        <f>IF($F$3="","",IF(N2982=$F$3,COUNTIF(BQ$23:BQ2981,"&gt;0")+1,0))</f>
        <v>0</v>
      </c>
      <c r="BR2982" s="1"/>
      <c r="BS2982" s="20" t="str">
        <f>IF($N2982="","",IF(VLOOKUP(VLOOKUP($N2982,IMPOSTAZIONI!$E$6:$I$13,5,FALSE),IMPOSTAZIONI!$B$25:$N$32,3,FALSE)=0,"",VLOOKUP(VLOOKUP($N2982,IMPOSTAZIONI!$E$6:$I$13,5,FALSE),IMPOSTAZIONI!$B$25:$N$32,3,FALSE)))</f>
        <v/>
      </c>
      <c r="BT2982" s="20" t="str">
        <f>IF($N2982="","",IF(VLOOKUP(VLOOKUP($N2982,IMPOSTAZIONI!$E$6:$I$13,5,FALSE),IMPOSTAZIONI!$B$25:$N$32,6,FALSE)=0,"",VLOOKUP(VLOOKUP($N2982,IMPOSTAZIONI!$E$6:$I$13,5,FALSE),IMPOSTAZIONI!$B$25:$N$32,6,FALSE)))</f>
        <v/>
      </c>
      <c r="BU2982" s="20" t="str">
        <f>IF($N2982="","",IF(VLOOKUP(VLOOKUP($N2982,IMPOSTAZIONI!$E$6:$I$13,5,FALSE),IMPOSTAZIONI!$B$25:$N$32,9,FALSE)=0,"",VLOOKUP(VLOOKUP($N2982,IMPOSTAZIONI!$E$6:$I$13,5,FALSE),IMPOSTAZIONI!$B$25:$N$32,9,FALSE)))</f>
        <v/>
      </c>
      <c r="BV2982" s="20" t="str">
        <f>IF($N2982="","",IF(VLOOKUP(VLOOKUP($N2982,IMPOSTAZIONI!$E$6:$I$13,5,FALSE),IMPOSTAZIONI!$B$25:$N$32,12,FALSE)=0,"",VLOOKUP(VLOOKUP($N2982,IMPOSTAZIONI!$E$6:$I$13,5,FALSE),IMPOSTAZIONI!$B$25:$N$32,12,FALSE)))</f>
        <v/>
      </c>
      <c r="BW2982" s="221" t="str">
        <f t="shared" si="744"/>
        <v/>
      </c>
      <c r="BX2982" s="221" t="str">
        <f t="shared" si="745"/>
        <v/>
      </c>
      <c r="BY2982" s="221">
        <f t="shared" si="746"/>
        <v>0</v>
      </c>
      <c r="BZ2982" s="231">
        <f t="shared" si="747"/>
        <v>0</v>
      </c>
      <c r="CA2982" s="246">
        <f t="shared" si="748"/>
        <v>0</v>
      </c>
      <c r="CB2982" s="246">
        <f t="shared" si="749"/>
        <v>0</v>
      </c>
      <c r="CC2982" s="246" t="str">
        <f t="shared" si="750"/>
        <v/>
      </c>
      <c r="CD2982" s="246">
        <f t="shared" si="751"/>
        <v>5</v>
      </c>
      <c r="CE2982" s="246">
        <f t="shared" si="752"/>
        <v>0</v>
      </c>
      <c r="CF2982" s="276">
        <f t="shared" si="756"/>
        <v>0</v>
      </c>
      <c r="CG2982" s="277">
        <f t="shared" si="756"/>
        <v>0</v>
      </c>
      <c r="CH2982" s="277">
        <f t="shared" si="756"/>
        <v>0</v>
      </c>
      <c r="CI2982" s="278">
        <f t="shared" si="756"/>
        <v>0</v>
      </c>
      <c r="CJ2982" s="280">
        <f t="shared" si="754"/>
        <v>0</v>
      </c>
      <c r="CK2982" s="232">
        <f t="shared" si="755"/>
        <v>0</v>
      </c>
      <c r="CL2982" s="1"/>
    </row>
    <row r="2983" spans="1:90" ht="18" customHeight="1">
      <c r="A2983" s="1"/>
      <c r="B2983" s="1"/>
      <c r="C2983" s="314"/>
      <c r="D2983" s="287" t="str">
        <f t="shared" si="742"/>
        <v/>
      </c>
      <c r="E2983" s="449" t="str">
        <f t="shared" si="743"/>
        <v/>
      </c>
      <c r="F2983" s="450"/>
      <c r="G2983" s="451"/>
      <c r="H2983" s="452"/>
      <c r="I2983" s="453"/>
      <c r="J2983" s="453"/>
      <c r="K2983" s="453"/>
      <c r="L2983" s="453"/>
      <c r="M2983" s="454"/>
      <c r="N2983" s="455"/>
      <c r="O2983" s="456"/>
      <c r="P2983" s="456"/>
      <c r="Q2983" s="456"/>
      <c r="R2983" s="456"/>
      <c r="S2983" s="456"/>
      <c r="T2983" s="456"/>
      <c r="U2983" s="456"/>
      <c r="V2983" s="456"/>
      <c r="W2983" s="456"/>
      <c r="X2983" s="456"/>
      <c r="Y2983" s="456"/>
      <c r="Z2983" s="456"/>
      <c r="AA2983" s="456"/>
      <c r="AB2983" s="456"/>
      <c r="AC2983" s="456"/>
      <c r="AD2983" s="456"/>
      <c r="AE2983" s="457"/>
      <c r="AF2983" s="455"/>
      <c r="AG2983" s="456"/>
      <c r="AH2983" s="456"/>
      <c r="AI2983" s="456"/>
      <c r="AJ2983" s="456"/>
      <c r="AK2983" s="456"/>
      <c r="AL2983" s="456"/>
      <c r="AM2983" s="456"/>
      <c r="AN2983" s="457"/>
      <c r="AO2983" s="455"/>
      <c r="AP2983" s="456"/>
      <c r="AQ2983" s="456"/>
      <c r="AR2983" s="456"/>
      <c r="AS2983" s="456"/>
      <c r="AT2983" s="456"/>
      <c r="AU2983" s="456"/>
      <c r="AV2983" s="456"/>
      <c r="AW2983" s="456"/>
      <c r="AX2983" s="456"/>
      <c r="AY2983" s="456"/>
      <c r="AZ2983" s="456"/>
      <c r="BA2983" s="456"/>
      <c r="BB2983" s="456"/>
      <c r="BC2983" s="456"/>
      <c r="BD2983" s="456"/>
      <c r="BE2983" s="456"/>
      <c r="BF2983" s="456"/>
      <c r="BG2983" s="457"/>
      <c r="BH2983" s="458"/>
      <c r="BI2983" s="459"/>
      <c r="BJ2983" s="459"/>
      <c r="BK2983" s="459"/>
      <c r="BL2983" s="459"/>
      <c r="BM2983" s="460"/>
      <c r="BN2983" s="314"/>
      <c r="BO2983" s="314"/>
      <c r="BP2983" s="1"/>
      <c r="BQ2983" s="120">
        <f>IF($F$3="","",IF(N2983=$F$3,COUNTIF(BQ$23:BQ2982,"&gt;0")+1,0))</f>
        <v>0</v>
      </c>
      <c r="BR2983" s="1"/>
      <c r="BS2983" s="20" t="str">
        <f>IF($N2983="","",IF(VLOOKUP(VLOOKUP($N2983,IMPOSTAZIONI!$E$6:$I$13,5,FALSE),IMPOSTAZIONI!$B$25:$N$32,3,FALSE)=0,"",VLOOKUP(VLOOKUP($N2983,IMPOSTAZIONI!$E$6:$I$13,5,FALSE),IMPOSTAZIONI!$B$25:$N$32,3,FALSE)))</f>
        <v/>
      </c>
      <c r="BT2983" s="20" t="str">
        <f>IF($N2983="","",IF(VLOOKUP(VLOOKUP($N2983,IMPOSTAZIONI!$E$6:$I$13,5,FALSE),IMPOSTAZIONI!$B$25:$N$32,6,FALSE)=0,"",VLOOKUP(VLOOKUP($N2983,IMPOSTAZIONI!$E$6:$I$13,5,FALSE),IMPOSTAZIONI!$B$25:$N$32,6,FALSE)))</f>
        <v/>
      </c>
      <c r="BU2983" s="20" t="str">
        <f>IF($N2983="","",IF(VLOOKUP(VLOOKUP($N2983,IMPOSTAZIONI!$E$6:$I$13,5,FALSE),IMPOSTAZIONI!$B$25:$N$32,9,FALSE)=0,"",VLOOKUP(VLOOKUP($N2983,IMPOSTAZIONI!$E$6:$I$13,5,FALSE),IMPOSTAZIONI!$B$25:$N$32,9,FALSE)))</f>
        <v/>
      </c>
      <c r="BV2983" s="20" t="str">
        <f>IF($N2983="","",IF(VLOOKUP(VLOOKUP($N2983,IMPOSTAZIONI!$E$6:$I$13,5,FALSE),IMPOSTAZIONI!$B$25:$N$32,12,FALSE)=0,"",VLOOKUP(VLOOKUP($N2983,IMPOSTAZIONI!$E$6:$I$13,5,FALSE),IMPOSTAZIONI!$B$25:$N$32,12,FALSE)))</f>
        <v/>
      </c>
      <c r="BW2983" s="221" t="str">
        <f t="shared" si="744"/>
        <v/>
      </c>
      <c r="BX2983" s="221" t="str">
        <f t="shared" si="745"/>
        <v/>
      </c>
      <c r="BY2983" s="221">
        <f t="shared" si="746"/>
        <v>0</v>
      </c>
      <c r="BZ2983" s="231">
        <f t="shared" si="747"/>
        <v>0</v>
      </c>
      <c r="CA2983" s="246">
        <f t="shared" si="748"/>
        <v>0</v>
      </c>
      <c r="CB2983" s="246">
        <f t="shared" si="749"/>
        <v>0</v>
      </c>
      <c r="CC2983" s="246" t="str">
        <f t="shared" si="750"/>
        <v/>
      </c>
      <c r="CD2983" s="246">
        <f t="shared" si="751"/>
        <v>5</v>
      </c>
      <c r="CE2983" s="246">
        <f t="shared" si="752"/>
        <v>0</v>
      </c>
      <c r="CF2983" s="276">
        <f t="shared" si="756"/>
        <v>0</v>
      </c>
      <c r="CG2983" s="277">
        <f t="shared" si="756"/>
        <v>0</v>
      </c>
      <c r="CH2983" s="277">
        <f t="shared" si="756"/>
        <v>0</v>
      </c>
      <c r="CI2983" s="278">
        <f t="shared" si="756"/>
        <v>0</v>
      </c>
      <c r="CJ2983" s="280">
        <f t="shared" si="754"/>
        <v>0</v>
      </c>
      <c r="CK2983" s="232">
        <f t="shared" si="755"/>
        <v>0</v>
      </c>
      <c r="CL2983" s="1"/>
    </row>
    <row r="2984" spans="1:90" ht="18" customHeight="1">
      <c r="A2984" s="1"/>
      <c r="B2984" s="1"/>
      <c r="C2984" s="314"/>
      <c r="D2984" s="287" t="str">
        <f t="shared" si="742"/>
        <v/>
      </c>
      <c r="E2984" s="449" t="str">
        <f t="shared" si="743"/>
        <v/>
      </c>
      <c r="F2984" s="450"/>
      <c r="G2984" s="451"/>
      <c r="H2984" s="452"/>
      <c r="I2984" s="453"/>
      <c r="J2984" s="453"/>
      <c r="K2984" s="453"/>
      <c r="L2984" s="453"/>
      <c r="M2984" s="454"/>
      <c r="N2984" s="455"/>
      <c r="O2984" s="456"/>
      <c r="P2984" s="456"/>
      <c r="Q2984" s="456"/>
      <c r="R2984" s="456"/>
      <c r="S2984" s="456"/>
      <c r="T2984" s="456"/>
      <c r="U2984" s="456"/>
      <c r="V2984" s="456"/>
      <c r="W2984" s="456"/>
      <c r="X2984" s="456"/>
      <c r="Y2984" s="456"/>
      <c r="Z2984" s="456"/>
      <c r="AA2984" s="456"/>
      <c r="AB2984" s="456"/>
      <c r="AC2984" s="456"/>
      <c r="AD2984" s="456"/>
      <c r="AE2984" s="457"/>
      <c r="AF2984" s="455"/>
      <c r="AG2984" s="456"/>
      <c r="AH2984" s="456"/>
      <c r="AI2984" s="456"/>
      <c r="AJ2984" s="456"/>
      <c r="AK2984" s="456"/>
      <c r="AL2984" s="456"/>
      <c r="AM2984" s="456"/>
      <c r="AN2984" s="457"/>
      <c r="AO2984" s="455"/>
      <c r="AP2984" s="456"/>
      <c r="AQ2984" s="456"/>
      <c r="AR2984" s="456"/>
      <c r="AS2984" s="456"/>
      <c r="AT2984" s="456"/>
      <c r="AU2984" s="456"/>
      <c r="AV2984" s="456"/>
      <c r="AW2984" s="456"/>
      <c r="AX2984" s="456"/>
      <c r="AY2984" s="456"/>
      <c r="AZ2984" s="456"/>
      <c r="BA2984" s="456"/>
      <c r="BB2984" s="456"/>
      <c r="BC2984" s="456"/>
      <c r="BD2984" s="456"/>
      <c r="BE2984" s="456"/>
      <c r="BF2984" s="456"/>
      <c r="BG2984" s="457"/>
      <c r="BH2984" s="458"/>
      <c r="BI2984" s="459"/>
      <c r="BJ2984" s="459"/>
      <c r="BK2984" s="459"/>
      <c r="BL2984" s="459"/>
      <c r="BM2984" s="460"/>
      <c r="BN2984" s="314"/>
      <c r="BO2984" s="314"/>
      <c r="BP2984" s="1"/>
      <c r="BQ2984" s="120">
        <f>IF($F$3="","",IF(N2984=$F$3,COUNTIF(BQ$23:BQ2983,"&gt;0")+1,0))</f>
        <v>0</v>
      </c>
      <c r="BR2984" s="1"/>
      <c r="BS2984" s="20" t="str">
        <f>IF($N2984="","",IF(VLOOKUP(VLOOKUP($N2984,IMPOSTAZIONI!$E$6:$I$13,5,FALSE),IMPOSTAZIONI!$B$25:$N$32,3,FALSE)=0,"",VLOOKUP(VLOOKUP($N2984,IMPOSTAZIONI!$E$6:$I$13,5,FALSE),IMPOSTAZIONI!$B$25:$N$32,3,FALSE)))</f>
        <v/>
      </c>
      <c r="BT2984" s="20" t="str">
        <f>IF($N2984="","",IF(VLOOKUP(VLOOKUP($N2984,IMPOSTAZIONI!$E$6:$I$13,5,FALSE),IMPOSTAZIONI!$B$25:$N$32,6,FALSE)=0,"",VLOOKUP(VLOOKUP($N2984,IMPOSTAZIONI!$E$6:$I$13,5,FALSE),IMPOSTAZIONI!$B$25:$N$32,6,FALSE)))</f>
        <v/>
      </c>
      <c r="BU2984" s="20" t="str">
        <f>IF($N2984="","",IF(VLOOKUP(VLOOKUP($N2984,IMPOSTAZIONI!$E$6:$I$13,5,FALSE),IMPOSTAZIONI!$B$25:$N$32,9,FALSE)=0,"",VLOOKUP(VLOOKUP($N2984,IMPOSTAZIONI!$E$6:$I$13,5,FALSE),IMPOSTAZIONI!$B$25:$N$32,9,FALSE)))</f>
        <v/>
      </c>
      <c r="BV2984" s="20" t="str">
        <f>IF($N2984="","",IF(VLOOKUP(VLOOKUP($N2984,IMPOSTAZIONI!$E$6:$I$13,5,FALSE),IMPOSTAZIONI!$B$25:$N$32,12,FALSE)=0,"",VLOOKUP(VLOOKUP($N2984,IMPOSTAZIONI!$E$6:$I$13,5,FALSE),IMPOSTAZIONI!$B$25:$N$32,12,FALSE)))</f>
        <v/>
      </c>
      <c r="BW2984" s="221" t="str">
        <f t="shared" si="744"/>
        <v/>
      </c>
      <c r="BX2984" s="221" t="str">
        <f t="shared" si="745"/>
        <v/>
      </c>
      <c r="BY2984" s="221">
        <f t="shared" si="746"/>
        <v>0</v>
      </c>
      <c r="BZ2984" s="231">
        <f t="shared" si="747"/>
        <v>0</v>
      </c>
      <c r="CA2984" s="246">
        <f t="shared" si="748"/>
        <v>0</v>
      </c>
      <c r="CB2984" s="246">
        <f t="shared" si="749"/>
        <v>0</v>
      </c>
      <c r="CC2984" s="246" t="str">
        <f t="shared" si="750"/>
        <v/>
      </c>
      <c r="CD2984" s="246">
        <f t="shared" si="751"/>
        <v>5</v>
      </c>
      <c r="CE2984" s="246">
        <f t="shared" si="752"/>
        <v>0</v>
      </c>
      <c r="CF2984" s="276">
        <f t="shared" si="756"/>
        <v>0</v>
      </c>
      <c r="CG2984" s="277">
        <f t="shared" si="756"/>
        <v>0</v>
      </c>
      <c r="CH2984" s="277">
        <f t="shared" si="756"/>
        <v>0</v>
      </c>
      <c r="CI2984" s="278">
        <f t="shared" si="756"/>
        <v>0</v>
      </c>
      <c r="CJ2984" s="280">
        <f t="shared" si="754"/>
        <v>0</v>
      </c>
      <c r="CK2984" s="232">
        <f t="shared" si="755"/>
        <v>0</v>
      </c>
      <c r="CL2984" s="1"/>
    </row>
    <row r="2985" spans="1:90" ht="18" customHeight="1">
      <c r="A2985" s="1"/>
      <c r="B2985" s="1"/>
      <c r="C2985" s="314"/>
      <c r="D2985" s="287" t="str">
        <f t="shared" si="742"/>
        <v/>
      </c>
      <c r="E2985" s="449" t="str">
        <f t="shared" si="743"/>
        <v/>
      </c>
      <c r="F2985" s="450"/>
      <c r="G2985" s="451"/>
      <c r="H2985" s="452"/>
      <c r="I2985" s="453"/>
      <c r="J2985" s="453"/>
      <c r="K2985" s="453"/>
      <c r="L2985" s="453"/>
      <c r="M2985" s="454"/>
      <c r="N2985" s="455"/>
      <c r="O2985" s="456"/>
      <c r="P2985" s="456"/>
      <c r="Q2985" s="456"/>
      <c r="R2985" s="456"/>
      <c r="S2985" s="456"/>
      <c r="T2985" s="456"/>
      <c r="U2985" s="456"/>
      <c r="V2985" s="456"/>
      <c r="W2985" s="456"/>
      <c r="X2985" s="456"/>
      <c r="Y2985" s="456"/>
      <c r="Z2985" s="456"/>
      <c r="AA2985" s="456"/>
      <c r="AB2985" s="456"/>
      <c r="AC2985" s="456"/>
      <c r="AD2985" s="456"/>
      <c r="AE2985" s="457"/>
      <c r="AF2985" s="455"/>
      <c r="AG2985" s="456"/>
      <c r="AH2985" s="456"/>
      <c r="AI2985" s="456"/>
      <c r="AJ2985" s="456"/>
      <c r="AK2985" s="456"/>
      <c r="AL2985" s="456"/>
      <c r="AM2985" s="456"/>
      <c r="AN2985" s="457"/>
      <c r="AO2985" s="455"/>
      <c r="AP2985" s="456"/>
      <c r="AQ2985" s="456"/>
      <c r="AR2985" s="456"/>
      <c r="AS2985" s="456"/>
      <c r="AT2985" s="456"/>
      <c r="AU2985" s="456"/>
      <c r="AV2985" s="456"/>
      <c r="AW2985" s="456"/>
      <c r="AX2985" s="456"/>
      <c r="AY2985" s="456"/>
      <c r="AZ2985" s="456"/>
      <c r="BA2985" s="456"/>
      <c r="BB2985" s="456"/>
      <c r="BC2985" s="456"/>
      <c r="BD2985" s="456"/>
      <c r="BE2985" s="456"/>
      <c r="BF2985" s="456"/>
      <c r="BG2985" s="457"/>
      <c r="BH2985" s="458"/>
      <c r="BI2985" s="459"/>
      <c r="BJ2985" s="459"/>
      <c r="BK2985" s="459"/>
      <c r="BL2985" s="459"/>
      <c r="BM2985" s="460"/>
      <c r="BN2985" s="314"/>
      <c r="BO2985" s="314"/>
      <c r="BP2985" s="1"/>
      <c r="BQ2985" s="120">
        <f>IF($F$3="","",IF(N2985=$F$3,COUNTIF(BQ$23:BQ2984,"&gt;0")+1,0))</f>
        <v>0</v>
      </c>
      <c r="BR2985" s="1"/>
      <c r="BS2985" s="20" t="str">
        <f>IF($N2985="","",IF(VLOOKUP(VLOOKUP($N2985,IMPOSTAZIONI!$E$6:$I$13,5,FALSE),IMPOSTAZIONI!$B$25:$N$32,3,FALSE)=0,"",VLOOKUP(VLOOKUP($N2985,IMPOSTAZIONI!$E$6:$I$13,5,FALSE),IMPOSTAZIONI!$B$25:$N$32,3,FALSE)))</f>
        <v/>
      </c>
      <c r="BT2985" s="20" t="str">
        <f>IF($N2985="","",IF(VLOOKUP(VLOOKUP($N2985,IMPOSTAZIONI!$E$6:$I$13,5,FALSE),IMPOSTAZIONI!$B$25:$N$32,6,FALSE)=0,"",VLOOKUP(VLOOKUP($N2985,IMPOSTAZIONI!$E$6:$I$13,5,FALSE),IMPOSTAZIONI!$B$25:$N$32,6,FALSE)))</f>
        <v/>
      </c>
      <c r="BU2985" s="20" t="str">
        <f>IF($N2985="","",IF(VLOOKUP(VLOOKUP($N2985,IMPOSTAZIONI!$E$6:$I$13,5,FALSE),IMPOSTAZIONI!$B$25:$N$32,9,FALSE)=0,"",VLOOKUP(VLOOKUP($N2985,IMPOSTAZIONI!$E$6:$I$13,5,FALSE),IMPOSTAZIONI!$B$25:$N$32,9,FALSE)))</f>
        <v/>
      </c>
      <c r="BV2985" s="20" t="str">
        <f>IF($N2985="","",IF(VLOOKUP(VLOOKUP($N2985,IMPOSTAZIONI!$E$6:$I$13,5,FALSE),IMPOSTAZIONI!$B$25:$N$32,12,FALSE)=0,"",VLOOKUP(VLOOKUP($N2985,IMPOSTAZIONI!$E$6:$I$13,5,FALSE),IMPOSTAZIONI!$B$25:$N$32,12,FALSE)))</f>
        <v/>
      </c>
      <c r="BW2985" s="221" t="str">
        <f t="shared" si="744"/>
        <v/>
      </c>
      <c r="BX2985" s="221" t="str">
        <f t="shared" si="745"/>
        <v/>
      </c>
      <c r="BY2985" s="221">
        <f t="shared" si="746"/>
        <v>0</v>
      </c>
      <c r="BZ2985" s="231">
        <f t="shared" si="747"/>
        <v>0</v>
      </c>
      <c r="CA2985" s="246">
        <f t="shared" si="748"/>
        <v>0</v>
      </c>
      <c r="CB2985" s="246">
        <f t="shared" si="749"/>
        <v>0</v>
      </c>
      <c r="CC2985" s="246" t="str">
        <f t="shared" si="750"/>
        <v/>
      </c>
      <c r="CD2985" s="246">
        <f t="shared" si="751"/>
        <v>5</v>
      </c>
      <c r="CE2985" s="246">
        <f t="shared" si="752"/>
        <v>0</v>
      </c>
      <c r="CF2985" s="276">
        <f t="shared" si="756"/>
        <v>0</v>
      </c>
      <c r="CG2985" s="277">
        <f t="shared" si="756"/>
        <v>0</v>
      </c>
      <c r="CH2985" s="277">
        <f t="shared" si="756"/>
        <v>0</v>
      </c>
      <c r="CI2985" s="278">
        <f t="shared" si="756"/>
        <v>0</v>
      </c>
      <c r="CJ2985" s="280">
        <f t="shared" si="754"/>
        <v>0</v>
      </c>
      <c r="CK2985" s="232">
        <f t="shared" si="755"/>
        <v>0</v>
      </c>
      <c r="CL2985" s="1"/>
    </row>
    <row r="2986" spans="1:90" ht="18" customHeight="1">
      <c r="A2986" s="1"/>
      <c r="B2986" s="1"/>
      <c r="C2986" s="314"/>
      <c r="D2986" s="287" t="str">
        <f t="shared" si="742"/>
        <v/>
      </c>
      <c r="E2986" s="449" t="str">
        <f t="shared" si="743"/>
        <v/>
      </c>
      <c r="F2986" s="450"/>
      <c r="G2986" s="451"/>
      <c r="H2986" s="452"/>
      <c r="I2986" s="453"/>
      <c r="J2986" s="453"/>
      <c r="K2986" s="453"/>
      <c r="L2986" s="453"/>
      <c r="M2986" s="454"/>
      <c r="N2986" s="455"/>
      <c r="O2986" s="456"/>
      <c r="P2986" s="456"/>
      <c r="Q2986" s="456"/>
      <c r="R2986" s="456"/>
      <c r="S2986" s="456"/>
      <c r="T2986" s="456"/>
      <c r="U2986" s="456"/>
      <c r="V2986" s="456"/>
      <c r="W2986" s="456"/>
      <c r="X2986" s="456"/>
      <c r="Y2986" s="456"/>
      <c r="Z2986" s="456"/>
      <c r="AA2986" s="456"/>
      <c r="AB2986" s="456"/>
      <c r="AC2986" s="456"/>
      <c r="AD2986" s="456"/>
      <c r="AE2986" s="457"/>
      <c r="AF2986" s="455"/>
      <c r="AG2986" s="456"/>
      <c r="AH2986" s="456"/>
      <c r="AI2986" s="456"/>
      <c r="AJ2986" s="456"/>
      <c r="AK2986" s="456"/>
      <c r="AL2986" s="456"/>
      <c r="AM2986" s="456"/>
      <c r="AN2986" s="457"/>
      <c r="AO2986" s="455"/>
      <c r="AP2986" s="456"/>
      <c r="AQ2986" s="456"/>
      <c r="AR2986" s="456"/>
      <c r="AS2986" s="456"/>
      <c r="AT2986" s="456"/>
      <c r="AU2986" s="456"/>
      <c r="AV2986" s="456"/>
      <c r="AW2986" s="456"/>
      <c r="AX2986" s="456"/>
      <c r="AY2986" s="456"/>
      <c r="AZ2986" s="456"/>
      <c r="BA2986" s="456"/>
      <c r="BB2986" s="456"/>
      <c r="BC2986" s="456"/>
      <c r="BD2986" s="456"/>
      <c r="BE2986" s="456"/>
      <c r="BF2986" s="456"/>
      <c r="BG2986" s="457"/>
      <c r="BH2986" s="458"/>
      <c r="BI2986" s="459"/>
      <c r="BJ2986" s="459"/>
      <c r="BK2986" s="459"/>
      <c r="BL2986" s="459"/>
      <c r="BM2986" s="460"/>
      <c r="BN2986" s="314"/>
      <c r="BO2986" s="314"/>
      <c r="BP2986" s="1"/>
      <c r="BQ2986" s="120">
        <f>IF($F$3="","",IF(N2986=$F$3,COUNTIF(BQ$23:BQ2985,"&gt;0")+1,0))</f>
        <v>0</v>
      </c>
      <c r="BR2986" s="1"/>
      <c r="BS2986" s="20" t="str">
        <f>IF($N2986="","",IF(VLOOKUP(VLOOKUP($N2986,IMPOSTAZIONI!$E$6:$I$13,5,FALSE),IMPOSTAZIONI!$B$25:$N$32,3,FALSE)=0,"",VLOOKUP(VLOOKUP($N2986,IMPOSTAZIONI!$E$6:$I$13,5,FALSE),IMPOSTAZIONI!$B$25:$N$32,3,FALSE)))</f>
        <v/>
      </c>
      <c r="BT2986" s="20" t="str">
        <f>IF($N2986="","",IF(VLOOKUP(VLOOKUP($N2986,IMPOSTAZIONI!$E$6:$I$13,5,FALSE),IMPOSTAZIONI!$B$25:$N$32,6,FALSE)=0,"",VLOOKUP(VLOOKUP($N2986,IMPOSTAZIONI!$E$6:$I$13,5,FALSE),IMPOSTAZIONI!$B$25:$N$32,6,FALSE)))</f>
        <v/>
      </c>
      <c r="BU2986" s="20" t="str">
        <f>IF($N2986="","",IF(VLOOKUP(VLOOKUP($N2986,IMPOSTAZIONI!$E$6:$I$13,5,FALSE),IMPOSTAZIONI!$B$25:$N$32,9,FALSE)=0,"",VLOOKUP(VLOOKUP($N2986,IMPOSTAZIONI!$E$6:$I$13,5,FALSE),IMPOSTAZIONI!$B$25:$N$32,9,FALSE)))</f>
        <v/>
      </c>
      <c r="BV2986" s="20" t="str">
        <f>IF($N2986="","",IF(VLOOKUP(VLOOKUP($N2986,IMPOSTAZIONI!$E$6:$I$13,5,FALSE),IMPOSTAZIONI!$B$25:$N$32,12,FALSE)=0,"",VLOOKUP(VLOOKUP($N2986,IMPOSTAZIONI!$E$6:$I$13,5,FALSE),IMPOSTAZIONI!$B$25:$N$32,12,FALSE)))</f>
        <v/>
      </c>
      <c r="BW2986" s="221" t="str">
        <f t="shared" si="744"/>
        <v/>
      </c>
      <c r="BX2986" s="221" t="str">
        <f t="shared" si="745"/>
        <v/>
      </c>
      <c r="BY2986" s="221">
        <f t="shared" si="746"/>
        <v>0</v>
      </c>
      <c r="BZ2986" s="231">
        <f t="shared" si="747"/>
        <v>0</v>
      </c>
      <c r="CA2986" s="246">
        <f t="shared" si="748"/>
        <v>0</v>
      </c>
      <c r="CB2986" s="246">
        <f t="shared" si="749"/>
        <v>0</v>
      </c>
      <c r="CC2986" s="246" t="str">
        <f t="shared" si="750"/>
        <v/>
      </c>
      <c r="CD2986" s="246">
        <f t="shared" si="751"/>
        <v>5</v>
      </c>
      <c r="CE2986" s="246">
        <f t="shared" si="752"/>
        <v>0</v>
      </c>
      <c r="CF2986" s="276">
        <f t="shared" si="756"/>
        <v>0</v>
      </c>
      <c r="CG2986" s="277">
        <f t="shared" si="756"/>
        <v>0</v>
      </c>
      <c r="CH2986" s="277">
        <f t="shared" si="756"/>
        <v>0</v>
      </c>
      <c r="CI2986" s="278">
        <f t="shared" si="756"/>
        <v>0</v>
      </c>
      <c r="CJ2986" s="280">
        <f t="shared" si="754"/>
        <v>0</v>
      </c>
      <c r="CK2986" s="232">
        <f t="shared" si="755"/>
        <v>0</v>
      </c>
      <c r="CL2986" s="1"/>
    </row>
    <row r="2987" spans="1:90" ht="18" customHeight="1">
      <c r="A2987" s="1"/>
      <c r="B2987" s="1"/>
      <c r="C2987" s="314"/>
      <c r="D2987" s="287" t="str">
        <f t="shared" si="742"/>
        <v/>
      </c>
      <c r="E2987" s="449" t="str">
        <f t="shared" si="743"/>
        <v/>
      </c>
      <c r="F2987" s="450"/>
      <c r="G2987" s="451"/>
      <c r="H2987" s="452"/>
      <c r="I2987" s="453"/>
      <c r="J2987" s="453"/>
      <c r="K2987" s="453"/>
      <c r="L2987" s="453"/>
      <c r="M2987" s="454"/>
      <c r="N2987" s="455"/>
      <c r="O2987" s="456"/>
      <c r="P2987" s="456"/>
      <c r="Q2987" s="456"/>
      <c r="R2987" s="456"/>
      <c r="S2987" s="456"/>
      <c r="T2987" s="456"/>
      <c r="U2987" s="456"/>
      <c r="V2987" s="456"/>
      <c r="W2987" s="456"/>
      <c r="X2987" s="456"/>
      <c r="Y2987" s="456"/>
      <c r="Z2987" s="456"/>
      <c r="AA2987" s="456"/>
      <c r="AB2987" s="456"/>
      <c r="AC2987" s="456"/>
      <c r="AD2987" s="456"/>
      <c r="AE2987" s="457"/>
      <c r="AF2987" s="455"/>
      <c r="AG2987" s="456"/>
      <c r="AH2987" s="456"/>
      <c r="AI2987" s="456"/>
      <c r="AJ2987" s="456"/>
      <c r="AK2987" s="456"/>
      <c r="AL2987" s="456"/>
      <c r="AM2987" s="456"/>
      <c r="AN2987" s="457"/>
      <c r="AO2987" s="455"/>
      <c r="AP2987" s="456"/>
      <c r="AQ2987" s="456"/>
      <c r="AR2987" s="456"/>
      <c r="AS2987" s="456"/>
      <c r="AT2987" s="456"/>
      <c r="AU2987" s="456"/>
      <c r="AV2987" s="456"/>
      <c r="AW2987" s="456"/>
      <c r="AX2987" s="456"/>
      <c r="AY2987" s="456"/>
      <c r="AZ2987" s="456"/>
      <c r="BA2987" s="456"/>
      <c r="BB2987" s="456"/>
      <c r="BC2987" s="456"/>
      <c r="BD2987" s="456"/>
      <c r="BE2987" s="456"/>
      <c r="BF2987" s="456"/>
      <c r="BG2987" s="457"/>
      <c r="BH2987" s="458"/>
      <c r="BI2987" s="459"/>
      <c r="BJ2987" s="459"/>
      <c r="BK2987" s="459"/>
      <c r="BL2987" s="459"/>
      <c r="BM2987" s="460"/>
      <c r="BN2987" s="314"/>
      <c r="BO2987" s="314"/>
      <c r="BP2987" s="1"/>
      <c r="BQ2987" s="120">
        <f>IF($F$3="","",IF(N2987=$F$3,COUNTIF(BQ$23:BQ2986,"&gt;0")+1,0))</f>
        <v>0</v>
      </c>
      <c r="BR2987" s="1"/>
      <c r="BS2987" s="20" t="str">
        <f>IF($N2987="","",IF(VLOOKUP(VLOOKUP($N2987,IMPOSTAZIONI!$E$6:$I$13,5,FALSE),IMPOSTAZIONI!$B$25:$N$32,3,FALSE)=0,"",VLOOKUP(VLOOKUP($N2987,IMPOSTAZIONI!$E$6:$I$13,5,FALSE),IMPOSTAZIONI!$B$25:$N$32,3,FALSE)))</f>
        <v/>
      </c>
      <c r="BT2987" s="20" t="str">
        <f>IF($N2987="","",IF(VLOOKUP(VLOOKUP($N2987,IMPOSTAZIONI!$E$6:$I$13,5,FALSE),IMPOSTAZIONI!$B$25:$N$32,6,FALSE)=0,"",VLOOKUP(VLOOKUP($N2987,IMPOSTAZIONI!$E$6:$I$13,5,FALSE),IMPOSTAZIONI!$B$25:$N$32,6,FALSE)))</f>
        <v/>
      </c>
      <c r="BU2987" s="20" t="str">
        <f>IF($N2987="","",IF(VLOOKUP(VLOOKUP($N2987,IMPOSTAZIONI!$E$6:$I$13,5,FALSE),IMPOSTAZIONI!$B$25:$N$32,9,FALSE)=0,"",VLOOKUP(VLOOKUP($N2987,IMPOSTAZIONI!$E$6:$I$13,5,FALSE),IMPOSTAZIONI!$B$25:$N$32,9,FALSE)))</f>
        <v/>
      </c>
      <c r="BV2987" s="20" t="str">
        <f>IF($N2987="","",IF(VLOOKUP(VLOOKUP($N2987,IMPOSTAZIONI!$E$6:$I$13,5,FALSE),IMPOSTAZIONI!$B$25:$N$32,12,FALSE)=0,"",VLOOKUP(VLOOKUP($N2987,IMPOSTAZIONI!$E$6:$I$13,5,FALSE),IMPOSTAZIONI!$B$25:$N$32,12,FALSE)))</f>
        <v/>
      </c>
      <c r="BW2987" s="221" t="str">
        <f t="shared" si="744"/>
        <v/>
      </c>
      <c r="BX2987" s="221" t="str">
        <f t="shared" si="745"/>
        <v/>
      </c>
      <c r="BY2987" s="221">
        <f t="shared" si="746"/>
        <v>0</v>
      </c>
      <c r="BZ2987" s="231">
        <f t="shared" si="747"/>
        <v>0</v>
      </c>
      <c r="CA2987" s="246">
        <f t="shared" si="748"/>
        <v>0</v>
      </c>
      <c r="CB2987" s="246">
        <f t="shared" si="749"/>
        <v>0</v>
      </c>
      <c r="CC2987" s="246" t="str">
        <f t="shared" si="750"/>
        <v/>
      </c>
      <c r="CD2987" s="246">
        <f t="shared" si="751"/>
        <v>5</v>
      </c>
      <c r="CE2987" s="246">
        <f t="shared" si="752"/>
        <v>0</v>
      </c>
      <c r="CF2987" s="276">
        <f t="shared" si="756"/>
        <v>0</v>
      </c>
      <c r="CG2987" s="277">
        <f t="shared" si="756"/>
        <v>0</v>
      </c>
      <c r="CH2987" s="277">
        <f t="shared" si="756"/>
        <v>0</v>
      </c>
      <c r="CI2987" s="278">
        <f t="shared" si="756"/>
        <v>0</v>
      </c>
      <c r="CJ2987" s="280">
        <f t="shared" si="754"/>
        <v>0</v>
      </c>
      <c r="CK2987" s="232">
        <f t="shared" si="755"/>
        <v>0</v>
      </c>
      <c r="CL2987" s="1"/>
    </row>
    <row r="2988" spans="1:90" ht="18" customHeight="1">
      <c r="A2988" s="1"/>
      <c r="B2988" s="1"/>
      <c r="C2988" s="314"/>
      <c r="D2988" s="287" t="str">
        <f t="shared" si="742"/>
        <v/>
      </c>
      <c r="E2988" s="449" t="str">
        <f t="shared" si="743"/>
        <v/>
      </c>
      <c r="F2988" s="450"/>
      <c r="G2988" s="451"/>
      <c r="H2988" s="452"/>
      <c r="I2988" s="453"/>
      <c r="J2988" s="453"/>
      <c r="K2988" s="453"/>
      <c r="L2988" s="453"/>
      <c r="M2988" s="454"/>
      <c r="N2988" s="455"/>
      <c r="O2988" s="456"/>
      <c r="P2988" s="456"/>
      <c r="Q2988" s="456"/>
      <c r="R2988" s="456"/>
      <c r="S2988" s="456"/>
      <c r="T2988" s="456"/>
      <c r="U2988" s="456"/>
      <c r="V2988" s="456"/>
      <c r="W2988" s="456"/>
      <c r="X2988" s="456"/>
      <c r="Y2988" s="456"/>
      <c r="Z2988" s="456"/>
      <c r="AA2988" s="456"/>
      <c r="AB2988" s="456"/>
      <c r="AC2988" s="456"/>
      <c r="AD2988" s="456"/>
      <c r="AE2988" s="457"/>
      <c r="AF2988" s="455"/>
      <c r="AG2988" s="456"/>
      <c r="AH2988" s="456"/>
      <c r="AI2988" s="456"/>
      <c r="AJ2988" s="456"/>
      <c r="AK2988" s="456"/>
      <c r="AL2988" s="456"/>
      <c r="AM2988" s="456"/>
      <c r="AN2988" s="457"/>
      <c r="AO2988" s="455"/>
      <c r="AP2988" s="456"/>
      <c r="AQ2988" s="456"/>
      <c r="AR2988" s="456"/>
      <c r="AS2988" s="456"/>
      <c r="AT2988" s="456"/>
      <c r="AU2988" s="456"/>
      <c r="AV2988" s="456"/>
      <c r="AW2988" s="456"/>
      <c r="AX2988" s="456"/>
      <c r="AY2988" s="456"/>
      <c r="AZ2988" s="456"/>
      <c r="BA2988" s="456"/>
      <c r="BB2988" s="456"/>
      <c r="BC2988" s="456"/>
      <c r="BD2988" s="456"/>
      <c r="BE2988" s="456"/>
      <c r="BF2988" s="456"/>
      <c r="BG2988" s="457"/>
      <c r="BH2988" s="458"/>
      <c r="BI2988" s="459"/>
      <c r="BJ2988" s="459"/>
      <c r="BK2988" s="459"/>
      <c r="BL2988" s="459"/>
      <c r="BM2988" s="460"/>
      <c r="BN2988" s="314"/>
      <c r="BO2988" s="314"/>
      <c r="BP2988" s="1"/>
      <c r="BQ2988" s="120">
        <f>IF($F$3="","",IF(N2988=$F$3,COUNTIF(BQ$23:BQ2987,"&gt;0")+1,0))</f>
        <v>0</v>
      </c>
      <c r="BR2988" s="1"/>
      <c r="BS2988" s="20" t="str">
        <f>IF($N2988="","",IF(VLOOKUP(VLOOKUP($N2988,IMPOSTAZIONI!$E$6:$I$13,5,FALSE),IMPOSTAZIONI!$B$25:$N$32,3,FALSE)=0,"",VLOOKUP(VLOOKUP($N2988,IMPOSTAZIONI!$E$6:$I$13,5,FALSE),IMPOSTAZIONI!$B$25:$N$32,3,FALSE)))</f>
        <v/>
      </c>
      <c r="BT2988" s="20" t="str">
        <f>IF($N2988="","",IF(VLOOKUP(VLOOKUP($N2988,IMPOSTAZIONI!$E$6:$I$13,5,FALSE),IMPOSTAZIONI!$B$25:$N$32,6,FALSE)=0,"",VLOOKUP(VLOOKUP($N2988,IMPOSTAZIONI!$E$6:$I$13,5,FALSE),IMPOSTAZIONI!$B$25:$N$32,6,FALSE)))</f>
        <v/>
      </c>
      <c r="BU2988" s="20" t="str">
        <f>IF($N2988="","",IF(VLOOKUP(VLOOKUP($N2988,IMPOSTAZIONI!$E$6:$I$13,5,FALSE),IMPOSTAZIONI!$B$25:$N$32,9,FALSE)=0,"",VLOOKUP(VLOOKUP($N2988,IMPOSTAZIONI!$E$6:$I$13,5,FALSE),IMPOSTAZIONI!$B$25:$N$32,9,FALSE)))</f>
        <v/>
      </c>
      <c r="BV2988" s="20" t="str">
        <f>IF($N2988="","",IF(VLOOKUP(VLOOKUP($N2988,IMPOSTAZIONI!$E$6:$I$13,5,FALSE),IMPOSTAZIONI!$B$25:$N$32,12,FALSE)=0,"",VLOOKUP(VLOOKUP($N2988,IMPOSTAZIONI!$E$6:$I$13,5,FALSE),IMPOSTAZIONI!$B$25:$N$32,12,FALSE)))</f>
        <v/>
      </c>
      <c r="BW2988" s="221" t="str">
        <f t="shared" si="744"/>
        <v/>
      </c>
      <c r="BX2988" s="221" t="str">
        <f t="shared" si="745"/>
        <v/>
      </c>
      <c r="BY2988" s="221">
        <f t="shared" si="746"/>
        <v>0</v>
      </c>
      <c r="BZ2988" s="231">
        <f t="shared" si="747"/>
        <v>0</v>
      </c>
      <c r="CA2988" s="246">
        <f t="shared" si="748"/>
        <v>0</v>
      </c>
      <c r="CB2988" s="246">
        <f t="shared" si="749"/>
        <v>0</v>
      </c>
      <c r="CC2988" s="246" t="str">
        <f t="shared" si="750"/>
        <v/>
      </c>
      <c r="CD2988" s="246">
        <f t="shared" si="751"/>
        <v>5</v>
      </c>
      <c r="CE2988" s="246">
        <f t="shared" si="752"/>
        <v>0</v>
      </c>
      <c r="CF2988" s="276">
        <f t="shared" si="756"/>
        <v>0</v>
      </c>
      <c r="CG2988" s="277">
        <f t="shared" si="756"/>
        <v>0</v>
      </c>
      <c r="CH2988" s="277">
        <f t="shared" si="756"/>
        <v>0</v>
      </c>
      <c r="CI2988" s="278">
        <f t="shared" si="756"/>
        <v>0</v>
      </c>
      <c r="CJ2988" s="280">
        <f t="shared" si="754"/>
        <v>0</v>
      </c>
      <c r="CK2988" s="232">
        <f t="shared" si="755"/>
        <v>0</v>
      </c>
      <c r="CL2988" s="1"/>
    </row>
    <row r="2989" spans="1:90" ht="18" customHeight="1">
      <c r="A2989" s="1"/>
      <c r="B2989" s="1"/>
      <c r="C2989" s="314"/>
      <c r="D2989" s="287" t="str">
        <f t="shared" si="742"/>
        <v/>
      </c>
      <c r="E2989" s="449" t="str">
        <f t="shared" si="743"/>
        <v/>
      </c>
      <c r="F2989" s="450"/>
      <c r="G2989" s="451"/>
      <c r="H2989" s="452"/>
      <c r="I2989" s="453"/>
      <c r="J2989" s="453"/>
      <c r="K2989" s="453"/>
      <c r="L2989" s="453"/>
      <c r="M2989" s="454"/>
      <c r="N2989" s="455"/>
      <c r="O2989" s="456"/>
      <c r="P2989" s="456"/>
      <c r="Q2989" s="456"/>
      <c r="R2989" s="456"/>
      <c r="S2989" s="456"/>
      <c r="T2989" s="456"/>
      <c r="U2989" s="456"/>
      <c r="V2989" s="456"/>
      <c r="W2989" s="456"/>
      <c r="X2989" s="456"/>
      <c r="Y2989" s="456"/>
      <c r="Z2989" s="456"/>
      <c r="AA2989" s="456"/>
      <c r="AB2989" s="456"/>
      <c r="AC2989" s="456"/>
      <c r="AD2989" s="456"/>
      <c r="AE2989" s="457"/>
      <c r="AF2989" s="455"/>
      <c r="AG2989" s="456"/>
      <c r="AH2989" s="456"/>
      <c r="AI2989" s="456"/>
      <c r="AJ2989" s="456"/>
      <c r="AK2989" s="456"/>
      <c r="AL2989" s="456"/>
      <c r="AM2989" s="456"/>
      <c r="AN2989" s="457"/>
      <c r="AO2989" s="455"/>
      <c r="AP2989" s="456"/>
      <c r="AQ2989" s="456"/>
      <c r="AR2989" s="456"/>
      <c r="AS2989" s="456"/>
      <c r="AT2989" s="456"/>
      <c r="AU2989" s="456"/>
      <c r="AV2989" s="456"/>
      <c r="AW2989" s="456"/>
      <c r="AX2989" s="456"/>
      <c r="AY2989" s="456"/>
      <c r="AZ2989" s="456"/>
      <c r="BA2989" s="456"/>
      <c r="BB2989" s="456"/>
      <c r="BC2989" s="456"/>
      <c r="BD2989" s="456"/>
      <c r="BE2989" s="456"/>
      <c r="BF2989" s="456"/>
      <c r="BG2989" s="457"/>
      <c r="BH2989" s="458"/>
      <c r="BI2989" s="459"/>
      <c r="BJ2989" s="459"/>
      <c r="BK2989" s="459"/>
      <c r="BL2989" s="459"/>
      <c r="BM2989" s="460"/>
      <c r="BN2989" s="314"/>
      <c r="BO2989" s="314"/>
      <c r="BP2989" s="1"/>
      <c r="BQ2989" s="120">
        <f>IF($F$3="","",IF(N2989=$F$3,COUNTIF(BQ$23:BQ2988,"&gt;0")+1,0))</f>
        <v>0</v>
      </c>
      <c r="BR2989" s="1"/>
      <c r="BS2989" s="20" t="str">
        <f>IF($N2989="","",IF(VLOOKUP(VLOOKUP($N2989,IMPOSTAZIONI!$E$6:$I$13,5,FALSE),IMPOSTAZIONI!$B$25:$N$32,3,FALSE)=0,"",VLOOKUP(VLOOKUP($N2989,IMPOSTAZIONI!$E$6:$I$13,5,FALSE),IMPOSTAZIONI!$B$25:$N$32,3,FALSE)))</f>
        <v/>
      </c>
      <c r="BT2989" s="20" t="str">
        <f>IF($N2989="","",IF(VLOOKUP(VLOOKUP($N2989,IMPOSTAZIONI!$E$6:$I$13,5,FALSE),IMPOSTAZIONI!$B$25:$N$32,6,FALSE)=0,"",VLOOKUP(VLOOKUP($N2989,IMPOSTAZIONI!$E$6:$I$13,5,FALSE),IMPOSTAZIONI!$B$25:$N$32,6,FALSE)))</f>
        <v/>
      </c>
      <c r="BU2989" s="20" t="str">
        <f>IF($N2989="","",IF(VLOOKUP(VLOOKUP($N2989,IMPOSTAZIONI!$E$6:$I$13,5,FALSE),IMPOSTAZIONI!$B$25:$N$32,9,FALSE)=0,"",VLOOKUP(VLOOKUP($N2989,IMPOSTAZIONI!$E$6:$I$13,5,FALSE),IMPOSTAZIONI!$B$25:$N$32,9,FALSE)))</f>
        <v/>
      </c>
      <c r="BV2989" s="20" t="str">
        <f>IF($N2989="","",IF(VLOOKUP(VLOOKUP($N2989,IMPOSTAZIONI!$E$6:$I$13,5,FALSE),IMPOSTAZIONI!$B$25:$N$32,12,FALSE)=0,"",VLOOKUP(VLOOKUP($N2989,IMPOSTAZIONI!$E$6:$I$13,5,FALSE),IMPOSTAZIONI!$B$25:$N$32,12,FALSE)))</f>
        <v/>
      </c>
      <c r="BW2989" s="221" t="str">
        <f t="shared" si="744"/>
        <v/>
      </c>
      <c r="BX2989" s="221" t="str">
        <f t="shared" si="745"/>
        <v/>
      </c>
      <c r="BY2989" s="221">
        <f t="shared" si="746"/>
        <v>0</v>
      </c>
      <c r="BZ2989" s="231">
        <f t="shared" si="747"/>
        <v>0</v>
      </c>
      <c r="CA2989" s="246">
        <f t="shared" si="748"/>
        <v>0</v>
      </c>
      <c r="CB2989" s="246">
        <f t="shared" si="749"/>
        <v>0</v>
      </c>
      <c r="CC2989" s="246" t="str">
        <f t="shared" si="750"/>
        <v/>
      </c>
      <c r="CD2989" s="246">
        <f t="shared" si="751"/>
        <v>5</v>
      </c>
      <c r="CE2989" s="246">
        <f t="shared" si="752"/>
        <v>0</v>
      </c>
      <c r="CF2989" s="276">
        <f t="shared" si="756"/>
        <v>0</v>
      </c>
      <c r="CG2989" s="277">
        <f t="shared" si="756"/>
        <v>0</v>
      </c>
      <c r="CH2989" s="277">
        <f t="shared" si="756"/>
        <v>0</v>
      </c>
      <c r="CI2989" s="278">
        <f t="shared" si="756"/>
        <v>0</v>
      </c>
      <c r="CJ2989" s="280">
        <f t="shared" si="754"/>
        <v>0</v>
      </c>
      <c r="CK2989" s="232">
        <f t="shared" si="755"/>
        <v>0</v>
      </c>
      <c r="CL2989" s="1"/>
    </row>
    <row r="2990" spans="1:90" ht="18" customHeight="1">
      <c r="A2990" s="1"/>
      <c r="B2990" s="1"/>
      <c r="C2990" s="314"/>
      <c r="D2990" s="287" t="str">
        <f t="shared" si="742"/>
        <v/>
      </c>
      <c r="E2990" s="449" t="str">
        <f t="shared" si="743"/>
        <v/>
      </c>
      <c r="F2990" s="450"/>
      <c r="G2990" s="451"/>
      <c r="H2990" s="452"/>
      <c r="I2990" s="453"/>
      <c r="J2990" s="453"/>
      <c r="K2990" s="453"/>
      <c r="L2990" s="453"/>
      <c r="M2990" s="454"/>
      <c r="N2990" s="455"/>
      <c r="O2990" s="456"/>
      <c r="P2990" s="456"/>
      <c r="Q2990" s="456"/>
      <c r="R2990" s="456"/>
      <c r="S2990" s="456"/>
      <c r="T2990" s="456"/>
      <c r="U2990" s="456"/>
      <c r="V2990" s="456"/>
      <c r="W2990" s="456"/>
      <c r="X2990" s="456"/>
      <c r="Y2990" s="456"/>
      <c r="Z2990" s="456"/>
      <c r="AA2990" s="456"/>
      <c r="AB2990" s="456"/>
      <c r="AC2990" s="456"/>
      <c r="AD2990" s="456"/>
      <c r="AE2990" s="457"/>
      <c r="AF2990" s="455"/>
      <c r="AG2990" s="456"/>
      <c r="AH2990" s="456"/>
      <c r="AI2990" s="456"/>
      <c r="AJ2990" s="456"/>
      <c r="AK2990" s="456"/>
      <c r="AL2990" s="456"/>
      <c r="AM2990" s="456"/>
      <c r="AN2990" s="457"/>
      <c r="AO2990" s="455"/>
      <c r="AP2990" s="456"/>
      <c r="AQ2990" s="456"/>
      <c r="AR2990" s="456"/>
      <c r="AS2990" s="456"/>
      <c r="AT2990" s="456"/>
      <c r="AU2990" s="456"/>
      <c r="AV2990" s="456"/>
      <c r="AW2990" s="456"/>
      <c r="AX2990" s="456"/>
      <c r="AY2990" s="456"/>
      <c r="AZ2990" s="456"/>
      <c r="BA2990" s="456"/>
      <c r="BB2990" s="456"/>
      <c r="BC2990" s="456"/>
      <c r="BD2990" s="456"/>
      <c r="BE2990" s="456"/>
      <c r="BF2990" s="456"/>
      <c r="BG2990" s="457"/>
      <c r="BH2990" s="458"/>
      <c r="BI2990" s="459"/>
      <c r="BJ2990" s="459"/>
      <c r="BK2990" s="459"/>
      <c r="BL2990" s="459"/>
      <c r="BM2990" s="460"/>
      <c r="BN2990" s="314"/>
      <c r="BO2990" s="314"/>
      <c r="BP2990" s="1"/>
      <c r="BQ2990" s="120">
        <f>IF($F$3="","",IF(N2990=$F$3,COUNTIF(BQ$23:BQ2989,"&gt;0")+1,0))</f>
        <v>0</v>
      </c>
      <c r="BR2990" s="1"/>
      <c r="BS2990" s="20" t="str">
        <f>IF($N2990="","",IF(VLOOKUP(VLOOKUP($N2990,IMPOSTAZIONI!$E$6:$I$13,5,FALSE),IMPOSTAZIONI!$B$25:$N$32,3,FALSE)=0,"",VLOOKUP(VLOOKUP($N2990,IMPOSTAZIONI!$E$6:$I$13,5,FALSE),IMPOSTAZIONI!$B$25:$N$32,3,FALSE)))</f>
        <v/>
      </c>
      <c r="BT2990" s="20" t="str">
        <f>IF($N2990="","",IF(VLOOKUP(VLOOKUP($N2990,IMPOSTAZIONI!$E$6:$I$13,5,FALSE),IMPOSTAZIONI!$B$25:$N$32,6,FALSE)=0,"",VLOOKUP(VLOOKUP($N2990,IMPOSTAZIONI!$E$6:$I$13,5,FALSE),IMPOSTAZIONI!$B$25:$N$32,6,FALSE)))</f>
        <v/>
      </c>
      <c r="BU2990" s="20" t="str">
        <f>IF($N2990="","",IF(VLOOKUP(VLOOKUP($N2990,IMPOSTAZIONI!$E$6:$I$13,5,FALSE),IMPOSTAZIONI!$B$25:$N$32,9,FALSE)=0,"",VLOOKUP(VLOOKUP($N2990,IMPOSTAZIONI!$E$6:$I$13,5,FALSE),IMPOSTAZIONI!$B$25:$N$32,9,FALSE)))</f>
        <v/>
      </c>
      <c r="BV2990" s="20" t="str">
        <f>IF($N2990="","",IF(VLOOKUP(VLOOKUP($N2990,IMPOSTAZIONI!$E$6:$I$13,5,FALSE),IMPOSTAZIONI!$B$25:$N$32,12,FALSE)=0,"",VLOOKUP(VLOOKUP($N2990,IMPOSTAZIONI!$E$6:$I$13,5,FALSE),IMPOSTAZIONI!$B$25:$N$32,12,FALSE)))</f>
        <v/>
      </c>
      <c r="BW2990" s="221" t="str">
        <f t="shared" si="744"/>
        <v/>
      </c>
      <c r="BX2990" s="221" t="str">
        <f t="shared" si="745"/>
        <v/>
      </c>
      <c r="BY2990" s="221">
        <f t="shared" si="746"/>
        <v>0</v>
      </c>
      <c r="BZ2990" s="231">
        <f t="shared" si="747"/>
        <v>0</v>
      </c>
      <c r="CA2990" s="246">
        <f t="shared" si="748"/>
        <v>0</v>
      </c>
      <c r="CB2990" s="246">
        <f t="shared" si="749"/>
        <v>0</v>
      </c>
      <c r="CC2990" s="246" t="str">
        <f t="shared" si="750"/>
        <v/>
      </c>
      <c r="CD2990" s="246">
        <f t="shared" si="751"/>
        <v>5</v>
      </c>
      <c r="CE2990" s="246">
        <f t="shared" si="752"/>
        <v>0</v>
      </c>
      <c r="CF2990" s="276">
        <f t="shared" si="756"/>
        <v>0</v>
      </c>
      <c r="CG2990" s="277">
        <f t="shared" si="756"/>
        <v>0</v>
      </c>
      <c r="CH2990" s="277">
        <f t="shared" si="756"/>
        <v>0</v>
      </c>
      <c r="CI2990" s="278">
        <f t="shared" si="756"/>
        <v>0</v>
      </c>
      <c r="CJ2990" s="280">
        <f t="shared" si="754"/>
        <v>0</v>
      </c>
      <c r="CK2990" s="232">
        <f t="shared" si="755"/>
        <v>0</v>
      </c>
      <c r="CL2990" s="1"/>
    </row>
    <row r="2991" spans="1:90" ht="18" customHeight="1">
      <c r="A2991" s="1"/>
      <c r="B2991" s="1"/>
      <c r="C2991" s="314"/>
      <c r="D2991" s="287" t="str">
        <f t="shared" si="742"/>
        <v/>
      </c>
      <c r="E2991" s="449" t="str">
        <f t="shared" si="743"/>
        <v/>
      </c>
      <c r="F2991" s="450"/>
      <c r="G2991" s="451"/>
      <c r="H2991" s="452"/>
      <c r="I2991" s="453"/>
      <c r="J2991" s="453"/>
      <c r="K2991" s="453"/>
      <c r="L2991" s="453"/>
      <c r="M2991" s="454"/>
      <c r="N2991" s="455"/>
      <c r="O2991" s="456"/>
      <c r="P2991" s="456"/>
      <c r="Q2991" s="456"/>
      <c r="R2991" s="456"/>
      <c r="S2991" s="456"/>
      <c r="T2991" s="456"/>
      <c r="U2991" s="456"/>
      <c r="V2991" s="456"/>
      <c r="W2991" s="456"/>
      <c r="X2991" s="456"/>
      <c r="Y2991" s="456"/>
      <c r="Z2991" s="456"/>
      <c r="AA2991" s="456"/>
      <c r="AB2991" s="456"/>
      <c r="AC2991" s="456"/>
      <c r="AD2991" s="456"/>
      <c r="AE2991" s="457"/>
      <c r="AF2991" s="455"/>
      <c r="AG2991" s="456"/>
      <c r="AH2991" s="456"/>
      <c r="AI2991" s="456"/>
      <c r="AJ2991" s="456"/>
      <c r="AK2991" s="456"/>
      <c r="AL2991" s="456"/>
      <c r="AM2991" s="456"/>
      <c r="AN2991" s="457"/>
      <c r="AO2991" s="455"/>
      <c r="AP2991" s="456"/>
      <c r="AQ2991" s="456"/>
      <c r="AR2991" s="456"/>
      <c r="AS2991" s="456"/>
      <c r="AT2991" s="456"/>
      <c r="AU2991" s="456"/>
      <c r="AV2991" s="456"/>
      <c r="AW2991" s="456"/>
      <c r="AX2991" s="456"/>
      <c r="AY2991" s="456"/>
      <c r="AZ2991" s="456"/>
      <c r="BA2991" s="456"/>
      <c r="BB2991" s="456"/>
      <c r="BC2991" s="456"/>
      <c r="BD2991" s="456"/>
      <c r="BE2991" s="456"/>
      <c r="BF2991" s="456"/>
      <c r="BG2991" s="457"/>
      <c r="BH2991" s="458"/>
      <c r="BI2991" s="459"/>
      <c r="BJ2991" s="459"/>
      <c r="BK2991" s="459"/>
      <c r="BL2991" s="459"/>
      <c r="BM2991" s="460"/>
      <c r="BN2991" s="314"/>
      <c r="BO2991" s="314"/>
      <c r="BP2991" s="1"/>
      <c r="BQ2991" s="120">
        <f>IF($F$3="","",IF(N2991=$F$3,COUNTIF(BQ$23:BQ2990,"&gt;0")+1,0))</f>
        <v>0</v>
      </c>
      <c r="BR2991" s="1"/>
      <c r="BS2991" s="20" t="str">
        <f>IF($N2991="","",IF(VLOOKUP(VLOOKUP($N2991,IMPOSTAZIONI!$E$6:$I$13,5,FALSE),IMPOSTAZIONI!$B$25:$N$32,3,FALSE)=0,"",VLOOKUP(VLOOKUP($N2991,IMPOSTAZIONI!$E$6:$I$13,5,FALSE),IMPOSTAZIONI!$B$25:$N$32,3,FALSE)))</f>
        <v/>
      </c>
      <c r="BT2991" s="20" t="str">
        <f>IF($N2991="","",IF(VLOOKUP(VLOOKUP($N2991,IMPOSTAZIONI!$E$6:$I$13,5,FALSE),IMPOSTAZIONI!$B$25:$N$32,6,FALSE)=0,"",VLOOKUP(VLOOKUP($N2991,IMPOSTAZIONI!$E$6:$I$13,5,FALSE),IMPOSTAZIONI!$B$25:$N$32,6,FALSE)))</f>
        <v/>
      </c>
      <c r="BU2991" s="20" t="str">
        <f>IF($N2991="","",IF(VLOOKUP(VLOOKUP($N2991,IMPOSTAZIONI!$E$6:$I$13,5,FALSE),IMPOSTAZIONI!$B$25:$N$32,9,FALSE)=0,"",VLOOKUP(VLOOKUP($N2991,IMPOSTAZIONI!$E$6:$I$13,5,FALSE),IMPOSTAZIONI!$B$25:$N$32,9,FALSE)))</f>
        <v/>
      </c>
      <c r="BV2991" s="20" t="str">
        <f>IF($N2991="","",IF(VLOOKUP(VLOOKUP($N2991,IMPOSTAZIONI!$E$6:$I$13,5,FALSE),IMPOSTAZIONI!$B$25:$N$32,12,FALSE)=0,"",VLOOKUP(VLOOKUP($N2991,IMPOSTAZIONI!$E$6:$I$13,5,FALSE),IMPOSTAZIONI!$B$25:$N$32,12,FALSE)))</f>
        <v/>
      </c>
      <c r="BW2991" s="221" t="str">
        <f t="shared" si="744"/>
        <v/>
      </c>
      <c r="BX2991" s="221" t="str">
        <f t="shared" si="745"/>
        <v/>
      </c>
      <c r="BY2991" s="221">
        <f t="shared" si="746"/>
        <v>0</v>
      </c>
      <c r="BZ2991" s="231">
        <f t="shared" si="747"/>
        <v>0</v>
      </c>
      <c r="CA2991" s="246">
        <f t="shared" si="748"/>
        <v>0</v>
      </c>
      <c r="CB2991" s="246">
        <f t="shared" si="749"/>
        <v>0</v>
      </c>
      <c r="CC2991" s="246" t="str">
        <f t="shared" si="750"/>
        <v/>
      </c>
      <c r="CD2991" s="246">
        <f t="shared" si="751"/>
        <v>5</v>
      </c>
      <c r="CE2991" s="246">
        <f t="shared" si="752"/>
        <v>0</v>
      </c>
      <c r="CF2991" s="276">
        <f t="shared" si="756"/>
        <v>0</v>
      </c>
      <c r="CG2991" s="277">
        <f t="shared" si="756"/>
        <v>0</v>
      </c>
      <c r="CH2991" s="277">
        <f t="shared" si="756"/>
        <v>0</v>
      </c>
      <c r="CI2991" s="278">
        <f t="shared" si="756"/>
        <v>0</v>
      </c>
      <c r="CJ2991" s="280">
        <f t="shared" si="754"/>
        <v>0</v>
      </c>
      <c r="CK2991" s="232">
        <f t="shared" si="755"/>
        <v>0</v>
      </c>
      <c r="CL2991" s="1"/>
    </row>
    <row r="2992" spans="1:90" ht="18" customHeight="1">
      <c r="A2992" s="1"/>
      <c r="B2992" s="1"/>
      <c r="C2992" s="314"/>
      <c r="D2992" s="287" t="str">
        <f t="shared" si="742"/>
        <v/>
      </c>
      <c r="E2992" s="449" t="str">
        <f t="shared" si="743"/>
        <v/>
      </c>
      <c r="F2992" s="450"/>
      <c r="G2992" s="451"/>
      <c r="H2992" s="452"/>
      <c r="I2992" s="453"/>
      <c r="J2992" s="453"/>
      <c r="K2992" s="453"/>
      <c r="L2992" s="453"/>
      <c r="M2992" s="454"/>
      <c r="N2992" s="455"/>
      <c r="O2992" s="456"/>
      <c r="P2992" s="456"/>
      <c r="Q2992" s="456"/>
      <c r="R2992" s="456"/>
      <c r="S2992" s="456"/>
      <c r="T2992" s="456"/>
      <c r="U2992" s="456"/>
      <c r="V2992" s="456"/>
      <c r="W2992" s="456"/>
      <c r="X2992" s="456"/>
      <c r="Y2992" s="456"/>
      <c r="Z2992" s="456"/>
      <c r="AA2992" s="456"/>
      <c r="AB2992" s="456"/>
      <c r="AC2992" s="456"/>
      <c r="AD2992" s="456"/>
      <c r="AE2992" s="457"/>
      <c r="AF2992" s="455"/>
      <c r="AG2992" s="456"/>
      <c r="AH2992" s="456"/>
      <c r="AI2992" s="456"/>
      <c r="AJ2992" s="456"/>
      <c r="AK2992" s="456"/>
      <c r="AL2992" s="456"/>
      <c r="AM2992" s="456"/>
      <c r="AN2992" s="457"/>
      <c r="AO2992" s="455"/>
      <c r="AP2992" s="456"/>
      <c r="AQ2992" s="456"/>
      <c r="AR2992" s="456"/>
      <c r="AS2992" s="456"/>
      <c r="AT2992" s="456"/>
      <c r="AU2992" s="456"/>
      <c r="AV2992" s="456"/>
      <c r="AW2992" s="456"/>
      <c r="AX2992" s="456"/>
      <c r="AY2992" s="456"/>
      <c r="AZ2992" s="456"/>
      <c r="BA2992" s="456"/>
      <c r="BB2992" s="456"/>
      <c r="BC2992" s="456"/>
      <c r="BD2992" s="456"/>
      <c r="BE2992" s="456"/>
      <c r="BF2992" s="456"/>
      <c r="BG2992" s="457"/>
      <c r="BH2992" s="458"/>
      <c r="BI2992" s="459"/>
      <c r="BJ2992" s="459"/>
      <c r="BK2992" s="459"/>
      <c r="BL2992" s="459"/>
      <c r="BM2992" s="460"/>
      <c r="BN2992" s="314"/>
      <c r="BO2992" s="314"/>
      <c r="BP2992" s="1"/>
      <c r="BQ2992" s="120">
        <f>IF($F$3="","",IF(N2992=$F$3,COUNTIF(BQ$23:BQ2991,"&gt;0")+1,0))</f>
        <v>0</v>
      </c>
      <c r="BR2992" s="1"/>
      <c r="BS2992" s="20" t="str">
        <f>IF($N2992="","",IF(VLOOKUP(VLOOKUP($N2992,IMPOSTAZIONI!$E$6:$I$13,5,FALSE),IMPOSTAZIONI!$B$25:$N$32,3,FALSE)=0,"",VLOOKUP(VLOOKUP($N2992,IMPOSTAZIONI!$E$6:$I$13,5,FALSE),IMPOSTAZIONI!$B$25:$N$32,3,FALSE)))</f>
        <v/>
      </c>
      <c r="BT2992" s="20" t="str">
        <f>IF($N2992="","",IF(VLOOKUP(VLOOKUP($N2992,IMPOSTAZIONI!$E$6:$I$13,5,FALSE),IMPOSTAZIONI!$B$25:$N$32,6,FALSE)=0,"",VLOOKUP(VLOOKUP($N2992,IMPOSTAZIONI!$E$6:$I$13,5,FALSE),IMPOSTAZIONI!$B$25:$N$32,6,FALSE)))</f>
        <v/>
      </c>
      <c r="BU2992" s="20" t="str">
        <f>IF($N2992="","",IF(VLOOKUP(VLOOKUP($N2992,IMPOSTAZIONI!$E$6:$I$13,5,FALSE),IMPOSTAZIONI!$B$25:$N$32,9,FALSE)=0,"",VLOOKUP(VLOOKUP($N2992,IMPOSTAZIONI!$E$6:$I$13,5,FALSE),IMPOSTAZIONI!$B$25:$N$32,9,FALSE)))</f>
        <v/>
      </c>
      <c r="BV2992" s="20" t="str">
        <f>IF($N2992="","",IF(VLOOKUP(VLOOKUP($N2992,IMPOSTAZIONI!$E$6:$I$13,5,FALSE),IMPOSTAZIONI!$B$25:$N$32,12,FALSE)=0,"",VLOOKUP(VLOOKUP($N2992,IMPOSTAZIONI!$E$6:$I$13,5,FALSE),IMPOSTAZIONI!$B$25:$N$32,12,FALSE)))</f>
        <v/>
      </c>
      <c r="BW2992" s="221" t="str">
        <f t="shared" si="744"/>
        <v/>
      </c>
      <c r="BX2992" s="221" t="str">
        <f t="shared" si="745"/>
        <v/>
      </c>
      <c r="BY2992" s="221">
        <f t="shared" si="746"/>
        <v>0</v>
      </c>
      <c r="BZ2992" s="231">
        <f t="shared" si="747"/>
        <v>0</v>
      </c>
      <c r="CA2992" s="246">
        <f t="shared" si="748"/>
        <v>0</v>
      </c>
      <c r="CB2992" s="246">
        <f t="shared" si="749"/>
        <v>0</v>
      </c>
      <c r="CC2992" s="246" t="str">
        <f t="shared" si="750"/>
        <v/>
      </c>
      <c r="CD2992" s="246">
        <f t="shared" si="751"/>
        <v>5</v>
      </c>
      <c r="CE2992" s="246">
        <f t="shared" si="752"/>
        <v>0</v>
      </c>
      <c r="CF2992" s="276">
        <f t="shared" si="756"/>
        <v>0</v>
      </c>
      <c r="CG2992" s="277">
        <f t="shared" si="756"/>
        <v>0</v>
      </c>
      <c r="CH2992" s="277">
        <f t="shared" si="756"/>
        <v>0</v>
      </c>
      <c r="CI2992" s="278">
        <f t="shared" si="756"/>
        <v>0</v>
      </c>
      <c r="CJ2992" s="280">
        <f t="shared" si="754"/>
        <v>0</v>
      </c>
      <c r="CK2992" s="232">
        <f t="shared" si="755"/>
        <v>0</v>
      </c>
      <c r="CL2992" s="1"/>
    </row>
    <row r="2993" spans="1:90" ht="18" customHeight="1">
      <c r="A2993" s="1"/>
      <c r="B2993" s="1"/>
      <c r="C2993" s="314"/>
      <c r="D2993" s="287" t="str">
        <f t="shared" ref="D2993:D3022" si="757">IF(BY2993=1,"Errore",IF(BY2993=2,"+ EVN nel gg.",""))</f>
        <v/>
      </c>
      <c r="E2993" s="449" t="str">
        <f t="shared" si="743"/>
        <v/>
      </c>
      <c r="F2993" s="450"/>
      <c r="G2993" s="451"/>
      <c r="H2993" s="452"/>
      <c r="I2993" s="453"/>
      <c r="J2993" s="453"/>
      <c r="K2993" s="453"/>
      <c r="L2993" s="453"/>
      <c r="M2993" s="454"/>
      <c r="N2993" s="455"/>
      <c r="O2993" s="456"/>
      <c r="P2993" s="456"/>
      <c r="Q2993" s="456"/>
      <c r="R2993" s="456"/>
      <c r="S2993" s="456"/>
      <c r="T2993" s="456"/>
      <c r="U2993" s="456"/>
      <c r="V2993" s="456"/>
      <c r="W2993" s="456"/>
      <c r="X2993" s="456"/>
      <c r="Y2993" s="456"/>
      <c r="Z2993" s="456"/>
      <c r="AA2993" s="456"/>
      <c r="AB2993" s="456"/>
      <c r="AC2993" s="456"/>
      <c r="AD2993" s="456"/>
      <c r="AE2993" s="457"/>
      <c r="AF2993" s="455"/>
      <c r="AG2993" s="456"/>
      <c r="AH2993" s="456"/>
      <c r="AI2993" s="456"/>
      <c r="AJ2993" s="456"/>
      <c r="AK2993" s="456"/>
      <c r="AL2993" s="456"/>
      <c r="AM2993" s="456"/>
      <c r="AN2993" s="457"/>
      <c r="AO2993" s="455"/>
      <c r="AP2993" s="456"/>
      <c r="AQ2993" s="456"/>
      <c r="AR2993" s="456"/>
      <c r="AS2993" s="456"/>
      <c r="AT2993" s="456"/>
      <c r="AU2993" s="456"/>
      <c r="AV2993" s="456"/>
      <c r="AW2993" s="456"/>
      <c r="AX2993" s="456"/>
      <c r="AY2993" s="456"/>
      <c r="AZ2993" s="456"/>
      <c r="BA2993" s="456"/>
      <c r="BB2993" s="456"/>
      <c r="BC2993" s="456"/>
      <c r="BD2993" s="456"/>
      <c r="BE2993" s="456"/>
      <c r="BF2993" s="456"/>
      <c r="BG2993" s="457"/>
      <c r="BH2993" s="458"/>
      <c r="BI2993" s="459"/>
      <c r="BJ2993" s="459"/>
      <c r="BK2993" s="459"/>
      <c r="BL2993" s="459"/>
      <c r="BM2993" s="460"/>
      <c r="BN2993" s="314"/>
      <c r="BO2993" s="314"/>
      <c r="BP2993" s="1"/>
      <c r="BQ2993" s="120">
        <f>IF($F$3="","",IF(N2993=$F$3,COUNTIF(BQ$23:BQ2992,"&gt;0")+1,0))</f>
        <v>0</v>
      </c>
      <c r="BR2993" s="1"/>
      <c r="BS2993" s="20" t="str">
        <f>IF($N2993="","",IF(VLOOKUP(VLOOKUP($N2993,IMPOSTAZIONI!$E$6:$I$13,5,FALSE),IMPOSTAZIONI!$B$25:$N$32,3,FALSE)=0,"",VLOOKUP(VLOOKUP($N2993,IMPOSTAZIONI!$E$6:$I$13,5,FALSE),IMPOSTAZIONI!$B$25:$N$32,3,FALSE)))</f>
        <v/>
      </c>
      <c r="BT2993" s="20" t="str">
        <f>IF($N2993="","",IF(VLOOKUP(VLOOKUP($N2993,IMPOSTAZIONI!$E$6:$I$13,5,FALSE),IMPOSTAZIONI!$B$25:$N$32,6,FALSE)=0,"",VLOOKUP(VLOOKUP($N2993,IMPOSTAZIONI!$E$6:$I$13,5,FALSE),IMPOSTAZIONI!$B$25:$N$32,6,FALSE)))</f>
        <v/>
      </c>
      <c r="BU2993" s="20" t="str">
        <f>IF($N2993="","",IF(VLOOKUP(VLOOKUP($N2993,IMPOSTAZIONI!$E$6:$I$13,5,FALSE),IMPOSTAZIONI!$B$25:$N$32,9,FALSE)=0,"",VLOOKUP(VLOOKUP($N2993,IMPOSTAZIONI!$E$6:$I$13,5,FALSE),IMPOSTAZIONI!$B$25:$N$32,9,FALSE)))</f>
        <v/>
      </c>
      <c r="BV2993" s="20" t="str">
        <f>IF($N2993="","",IF(VLOOKUP(VLOOKUP($N2993,IMPOSTAZIONI!$E$6:$I$13,5,FALSE),IMPOSTAZIONI!$B$25:$N$32,12,FALSE)=0,"",VLOOKUP(VLOOKUP($N2993,IMPOSTAZIONI!$E$6:$I$13,5,FALSE),IMPOSTAZIONI!$B$25:$N$32,12,FALSE)))</f>
        <v/>
      </c>
      <c r="BW2993" s="221" t="str">
        <f t="shared" si="744"/>
        <v/>
      </c>
      <c r="BX2993" s="221" t="str">
        <f t="shared" si="745"/>
        <v/>
      </c>
      <c r="BY2993" s="221">
        <f t="shared" si="746"/>
        <v>0</v>
      </c>
      <c r="BZ2993" s="231">
        <f t="shared" si="747"/>
        <v>0</v>
      </c>
      <c r="CA2993" s="246">
        <f t="shared" si="748"/>
        <v>0</v>
      </c>
      <c r="CB2993" s="246">
        <f t="shared" si="749"/>
        <v>0</v>
      </c>
      <c r="CC2993" s="246" t="str">
        <f t="shared" si="750"/>
        <v/>
      </c>
      <c r="CD2993" s="246">
        <f t="shared" si="751"/>
        <v>5</v>
      </c>
      <c r="CE2993" s="246">
        <f t="shared" si="752"/>
        <v>0</v>
      </c>
      <c r="CF2993" s="276">
        <f t="shared" si="756"/>
        <v>0</v>
      </c>
      <c r="CG2993" s="277">
        <f t="shared" si="756"/>
        <v>0</v>
      </c>
      <c r="CH2993" s="277">
        <f t="shared" si="756"/>
        <v>0</v>
      </c>
      <c r="CI2993" s="278">
        <f t="shared" si="756"/>
        <v>0</v>
      </c>
      <c r="CJ2993" s="280">
        <f t="shared" si="754"/>
        <v>0</v>
      </c>
      <c r="CK2993" s="232">
        <f t="shared" si="755"/>
        <v>0</v>
      </c>
      <c r="CL2993" s="1"/>
    </row>
    <row r="2994" spans="1:90" ht="18" customHeight="1">
      <c r="A2994" s="1"/>
      <c r="B2994" s="1"/>
      <c r="C2994" s="314"/>
      <c r="D2994" s="287" t="str">
        <f t="shared" si="757"/>
        <v/>
      </c>
      <c r="E2994" s="449" t="str">
        <f t="shared" si="743"/>
        <v/>
      </c>
      <c r="F2994" s="450"/>
      <c r="G2994" s="451"/>
      <c r="H2994" s="452"/>
      <c r="I2994" s="453"/>
      <c r="J2994" s="453"/>
      <c r="K2994" s="453"/>
      <c r="L2994" s="453"/>
      <c r="M2994" s="454"/>
      <c r="N2994" s="455"/>
      <c r="O2994" s="456"/>
      <c r="P2994" s="456"/>
      <c r="Q2994" s="456"/>
      <c r="R2994" s="456"/>
      <c r="S2994" s="456"/>
      <c r="T2994" s="456"/>
      <c r="U2994" s="456"/>
      <c r="V2994" s="456"/>
      <c r="W2994" s="456"/>
      <c r="X2994" s="456"/>
      <c r="Y2994" s="456"/>
      <c r="Z2994" s="456"/>
      <c r="AA2994" s="456"/>
      <c r="AB2994" s="456"/>
      <c r="AC2994" s="456"/>
      <c r="AD2994" s="456"/>
      <c r="AE2994" s="457"/>
      <c r="AF2994" s="455"/>
      <c r="AG2994" s="456"/>
      <c r="AH2994" s="456"/>
      <c r="AI2994" s="456"/>
      <c r="AJ2994" s="456"/>
      <c r="AK2994" s="456"/>
      <c r="AL2994" s="456"/>
      <c r="AM2994" s="456"/>
      <c r="AN2994" s="457"/>
      <c r="AO2994" s="455"/>
      <c r="AP2994" s="456"/>
      <c r="AQ2994" s="456"/>
      <c r="AR2994" s="456"/>
      <c r="AS2994" s="456"/>
      <c r="AT2994" s="456"/>
      <c r="AU2994" s="456"/>
      <c r="AV2994" s="456"/>
      <c r="AW2994" s="456"/>
      <c r="AX2994" s="456"/>
      <c r="AY2994" s="456"/>
      <c r="AZ2994" s="456"/>
      <c r="BA2994" s="456"/>
      <c r="BB2994" s="456"/>
      <c r="BC2994" s="456"/>
      <c r="BD2994" s="456"/>
      <c r="BE2994" s="456"/>
      <c r="BF2994" s="456"/>
      <c r="BG2994" s="457"/>
      <c r="BH2994" s="458"/>
      <c r="BI2994" s="459"/>
      <c r="BJ2994" s="459"/>
      <c r="BK2994" s="459"/>
      <c r="BL2994" s="459"/>
      <c r="BM2994" s="460"/>
      <c r="BN2994" s="314"/>
      <c r="BO2994" s="314"/>
      <c r="BP2994" s="1"/>
      <c r="BQ2994" s="120">
        <f>IF($F$3="","",IF(N2994=$F$3,COUNTIF(BQ$23:BQ2993,"&gt;0")+1,0))</f>
        <v>0</v>
      </c>
      <c r="BR2994" s="1"/>
      <c r="BS2994" s="20" t="str">
        <f>IF($N2994="","",IF(VLOOKUP(VLOOKUP($N2994,IMPOSTAZIONI!$E$6:$I$13,5,FALSE),IMPOSTAZIONI!$B$25:$N$32,3,FALSE)=0,"",VLOOKUP(VLOOKUP($N2994,IMPOSTAZIONI!$E$6:$I$13,5,FALSE),IMPOSTAZIONI!$B$25:$N$32,3,FALSE)))</f>
        <v/>
      </c>
      <c r="BT2994" s="20" t="str">
        <f>IF($N2994="","",IF(VLOOKUP(VLOOKUP($N2994,IMPOSTAZIONI!$E$6:$I$13,5,FALSE),IMPOSTAZIONI!$B$25:$N$32,6,FALSE)=0,"",VLOOKUP(VLOOKUP($N2994,IMPOSTAZIONI!$E$6:$I$13,5,FALSE),IMPOSTAZIONI!$B$25:$N$32,6,FALSE)))</f>
        <v/>
      </c>
      <c r="BU2994" s="20" t="str">
        <f>IF($N2994="","",IF(VLOOKUP(VLOOKUP($N2994,IMPOSTAZIONI!$E$6:$I$13,5,FALSE),IMPOSTAZIONI!$B$25:$N$32,9,FALSE)=0,"",VLOOKUP(VLOOKUP($N2994,IMPOSTAZIONI!$E$6:$I$13,5,FALSE),IMPOSTAZIONI!$B$25:$N$32,9,FALSE)))</f>
        <v/>
      </c>
      <c r="BV2994" s="20" t="str">
        <f>IF($N2994="","",IF(VLOOKUP(VLOOKUP($N2994,IMPOSTAZIONI!$E$6:$I$13,5,FALSE),IMPOSTAZIONI!$B$25:$N$32,12,FALSE)=0,"",VLOOKUP(VLOOKUP($N2994,IMPOSTAZIONI!$E$6:$I$13,5,FALSE),IMPOSTAZIONI!$B$25:$N$32,12,FALSE)))</f>
        <v/>
      </c>
      <c r="BW2994" s="221" t="str">
        <f t="shared" si="744"/>
        <v/>
      </c>
      <c r="BX2994" s="221" t="str">
        <f t="shared" si="745"/>
        <v/>
      </c>
      <c r="BY2994" s="221">
        <f t="shared" si="746"/>
        <v>0</v>
      </c>
      <c r="BZ2994" s="231">
        <f t="shared" si="747"/>
        <v>0</v>
      </c>
      <c r="CA2994" s="246">
        <f t="shared" si="748"/>
        <v>0</v>
      </c>
      <c r="CB2994" s="246">
        <f t="shared" si="749"/>
        <v>0</v>
      </c>
      <c r="CC2994" s="246" t="str">
        <f t="shared" si="750"/>
        <v/>
      </c>
      <c r="CD2994" s="246">
        <f t="shared" si="751"/>
        <v>5</v>
      </c>
      <c r="CE2994" s="246">
        <f t="shared" si="752"/>
        <v>0</v>
      </c>
      <c r="CF2994" s="276">
        <f t="shared" si="756"/>
        <v>0</v>
      </c>
      <c r="CG2994" s="277">
        <f t="shared" si="756"/>
        <v>0</v>
      </c>
      <c r="CH2994" s="277">
        <f t="shared" si="756"/>
        <v>0</v>
      </c>
      <c r="CI2994" s="278">
        <f t="shared" si="756"/>
        <v>0</v>
      </c>
      <c r="CJ2994" s="280">
        <f t="shared" si="754"/>
        <v>0</v>
      </c>
      <c r="CK2994" s="232">
        <f t="shared" si="755"/>
        <v>0</v>
      </c>
      <c r="CL2994" s="1"/>
    </row>
    <row r="2995" spans="1:90" ht="18" customHeight="1">
      <c r="A2995" s="1"/>
      <c r="B2995" s="1"/>
      <c r="C2995" s="314"/>
      <c r="D2995" s="287" t="str">
        <f t="shared" si="757"/>
        <v/>
      </c>
      <c r="E2995" s="449" t="str">
        <f t="shared" si="743"/>
        <v/>
      </c>
      <c r="F2995" s="450"/>
      <c r="G2995" s="451"/>
      <c r="H2995" s="452"/>
      <c r="I2995" s="453"/>
      <c r="J2995" s="453"/>
      <c r="K2995" s="453"/>
      <c r="L2995" s="453"/>
      <c r="M2995" s="454"/>
      <c r="N2995" s="455"/>
      <c r="O2995" s="456"/>
      <c r="P2995" s="456"/>
      <c r="Q2995" s="456"/>
      <c r="R2995" s="456"/>
      <c r="S2995" s="456"/>
      <c r="T2995" s="456"/>
      <c r="U2995" s="456"/>
      <c r="V2995" s="456"/>
      <c r="W2995" s="456"/>
      <c r="X2995" s="456"/>
      <c r="Y2995" s="456"/>
      <c r="Z2995" s="456"/>
      <c r="AA2995" s="456"/>
      <c r="AB2995" s="456"/>
      <c r="AC2995" s="456"/>
      <c r="AD2995" s="456"/>
      <c r="AE2995" s="457"/>
      <c r="AF2995" s="455"/>
      <c r="AG2995" s="456"/>
      <c r="AH2995" s="456"/>
      <c r="AI2995" s="456"/>
      <c r="AJ2995" s="456"/>
      <c r="AK2995" s="456"/>
      <c r="AL2995" s="456"/>
      <c r="AM2995" s="456"/>
      <c r="AN2995" s="457"/>
      <c r="AO2995" s="455"/>
      <c r="AP2995" s="456"/>
      <c r="AQ2995" s="456"/>
      <c r="AR2995" s="456"/>
      <c r="AS2995" s="456"/>
      <c r="AT2995" s="456"/>
      <c r="AU2995" s="456"/>
      <c r="AV2995" s="456"/>
      <c r="AW2995" s="456"/>
      <c r="AX2995" s="456"/>
      <c r="AY2995" s="456"/>
      <c r="AZ2995" s="456"/>
      <c r="BA2995" s="456"/>
      <c r="BB2995" s="456"/>
      <c r="BC2995" s="456"/>
      <c r="BD2995" s="456"/>
      <c r="BE2995" s="456"/>
      <c r="BF2995" s="456"/>
      <c r="BG2995" s="457"/>
      <c r="BH2995" s="458"/>
      <c r="BI2995" s="459"/>
      <c r="BJ2995" s="459"/>
      <c r="BK2995" s="459"/>
      <c r="BL2995" s="459"/>
      <c r="BM2995" s="460"/>
      <c r="BN2995" s="314"/>
      <c r="BO2995" s="314"/>
      <c r="BP2995" s="1"/>
      <c r="BQ2995" s="120">
        <f>IF($F$3="","",IF(N2995=$F$3,COUNTIF(BQ$23:BQ2994,"&gt;0")+1,0))</f>
        <v>0</v>
      </c>
      <c r="BR2995" s="1"/>
      <c r="BS2995" s="20" t="str">
        <f>IF($N2995="","",IF(VLOOKUP(VLOOKUP($N2995,IMPOSTAZIONI!$E$6:$I$13,5,FALSE),IMPOSTAZIONI!$B$25:$N$32,3,FALSE)=0,"",VLOOKUP(VLOOKUP($N2995,IMPOSTAZIONI!$E$6:$I$13,5,FALSE),IMPOSTAZIONI!$B$25:$N$32,3,FALSE)))</f>
        <v/>
      </c>
      <c r="BT2995" s="20" t="str">
        <f>IF($N2995="","",IF(VLOOKUP(VLOOKUP($N2995,IMPOSTAZIONI!$E$6:$I$13,5,FALSE),IMPOSTAZIONI!$B$25:$N$32,6,FALSE)=0,"",VLOOKUP(VLOOKUP($N2995,IMPOSTAZIONI!$E$6:$I$13,5,FALSE),IMPOSTAZIONI!$B$25:$N$32,6,FALSE)))</f>
        <v/>
      </c>
      <c r="BU2995" s="20" t="str">
        <f>IF($N2995="","",IF(VLOOKUP(VLOOKUP($N2995,IMPOSTAZIONI!$E$6:$I$13,5,FALSE),IMPOSTAZIONI!$B$25:$N$32,9,FALSE)=0,"",VLOOKUP(VLOOKUP($N2995,IMPOSTAZIONI!$E$6:$I$13,5,FALSE),IMPOSTAZIONI!$B$25:$N$32,9,FALSE)))</f>
        <v/>
      </c>
      <c r="BV2995" s="20" t="str">
        <f>IF($N2995="","",IF(VLOOKUP(VLOOKUP($N2995,IMPOSTAZIONI!$E$6:$I$13,5,FALSE),IMPOSTAZIONI!$B$25:$N$32,12,FALSE)=0,"",VLOOKUP(VLOOKUP($N2995,IMPOSTAZIONI!$E$6:$I$13,5,FALSE),IMPOSTAZIONI!$B$25:$N$32,12,FALSE)))</f>
        <v/>
      </c>
      <c r="BW2995" s="221" t="str">
        <f t="shared" si="744"/>
        <v/>
      </c>
      <c r="BX2995" s="221" t="str">
        <f t="shared" si="745"/>
        <v/>
      </c>
      <c r="BY2995" s="221">
        <f t="shared" si="746"/>
        <v>0</v>
      </c>
      <c r="BZ2995" s="231">
        <f t="shared" si="747"/>
        <v>0</v>
      </c>
      <c r="CA2995" s="246">
        <f t="shared" si="748"/>
        <v>0</v>
      </c>
      <c r="CB2995" s="246">
        <f t="shared" si="749"/>
        <v>0</v>
      </c>
      <c r="CC2995" s="246" t="str">
        <f t="shared" si="750"/>
        <v/>
      </c>
      <c r="CD2995" s="246">
        <f t="shared" si="751"/>
        <v>5</v>
      </c>
      <c r="CE2995" s="246">
        <f t="shared" si="752"/>
        <v>0</v>
      </c>
      <c r="CF2995" s="276">
        <f t="shared" si="756"/>
        <v>0</v>
      </c>
      <c r="CG2995" s="277">
        <f t="shared" si="756"/>
        <v>0</v>
      </c>
      <c r="CH2995" s="277">
        <f t="shared" si="756"/>
        <v>0</v>
      </c>
      <c r="CI2995" s="278">
        <f t="shared" si="756"/>
        <v>0</v>
      </c>
      <c r="CJ2995" s="280">
        <f t="shared" si="754"/>
        <v>0</v>
      </c>
      <c r="CK2995" s="232">
        <f t="shared" si="755"/>
        <v>0</v>
      </c>
      <c r="CL2995" s="1"/>
    </row>
    <row r="2996" spans="1:90" ht="18" customHeight="1">
      <c r="A2996" s="1"/>
      <c r="B2996" s="1"/>
      <c r="C2996" s="314"/>
      <c r="D2996" s="287" t="str">
        <f t="shared" si="757"/>
        <v/>
      </c>
      <c r="E2996" s="449" t="str">
        <f t="shared" si="743"/>
        <v/>
      </c>
      <c r="F2996" s="450"/>
      <c r="G2996" s="451"/>
      <c r="H2996" s="452"/>
      <c r="I2996" s="453"/>
      <c r="J2996" s="453"/>
      <c r="K2996" s="453"/>
      <c r="L2996" s="453"/>
      <c r="M2996" s="454"/>
      <c r="N2996" s="455"/>
      <c r="O2996" s="456"/>
      <c r="P2996" s="456"/>
      <c r="Q2996" s="456"/>
      <c r="R2996" s="456"/>
      <c r="S2996" s="456"/>
      <c r="T2996" s="456"/>
      <c r="U2996" s="456"/>
      <c r="V2996" s="456"/>
      <c r="W2996" s="456"/>
      <c r="X2996" s="456"/>
      <c r="Y2996" s="456"/>
      <c r="Z2996" s="456"/>
      <c r="AA2996" s="456"/>
      <c r="AB2996" s="456"/>
      <c r="AC2996" s="456"/>
      <c r="AD2996" s="456"/>
      <c r="AE2996" s="457"/>
      <c r="AF2996" s="455"/>
      <c r="AG2996" s="456"/>
      <c r="AH2996" s="456"/>
      <c r="AI2996" s="456"/>
      <c r="AJ2996" s="456"/>
      <c r="AK2996" s="456"/>
      <c r="AL2996" s="456"/>
      <c r="AM2996" s="456"/>
      <c r="AN2996" s="457"/>
      <c r="AO2996" s="455"/>
      <c r="AP2996" s="456"/>
      <c r="AQ2996" s="456"/>
      <c r="AR2996" s="456"/>
      <c r="AS2996" s="456"/>
      <c r="AT2996" s="456"/>
      <c r="AU2996" s="456"/>
      <c r="AV2996" s="456"/>
      <c r="AW2996" s="456"/>
      <c r="AX2996" s="456"/>
      <c r="AY2996" s="456"/>
      <c r="AZ2996" s="456"/>
      <c r="BA2996" s="456"/>
      <c r="BB2996" s="456"/>
      <c r="BC2996" s="456"/>
      <c r="BD2996" s="456"/>
      <c r="BE2996" s="456"/>
      <c r="BF2996" s="456"/>
      <c r="BG2996" s="457"/>
      <c r="BH2996" s="458"/>
      <c r="BI2996" s="459"/>
      <c r="BJ2996" s="459"/>
      <c r="BK2996" s="459"/>
      <c r="BL2996" s="459"/>
      <c r="BM2996" s="460"/>
      <c r="BN2996" s="314"/>
      <c r="BO2996" s="314"/>
      <c r="BP2996" s="1"/>
      <c r="BQ2996" s="120">
        <f>IF($F$3="","",IF(N2996=$F$3,COUNTIF(BQ$23:BQ2995,"&gt;0")+1,0))</f>
        <v>0</v>
      </c>
      <c r="BR2996" s="1"/>
      <c r="BS2996" s="20" t="str">
        <f>IF($N2996="","",IF(VLOOKUP(VLOOKUP($N2996,IMPOSTAZIONI!$E$6:$I$13,5,FALSE),IMPOSTAZIONI!$B$25:$N$32,3,FALSE)=0,"",VLOOKUP(VLOOKUP($N2996,IMPOSTAZIONI!$E$6:$I$13,5,FALSE),IMPOSTAZIONI!$B$25:$N$32,3,FALSE)))</f>
        <v/>
      </c>
      <c r="BT2996" s="20" t="str">
        <f>IF($N2996="","",IF(VLOOKUP(VLOOKUP($N2996,IMPOSTAZIONI!$E$6:$I$13,5,FALSE),IMPOSTAZIONI!$B$25:$N$32,6,FALSE)=0,"",VLOOKUP(VLOOKUP($N2996,IMPOSTAZIONI!$E$6:$I$13,5,FALSE),IMPOSTAZIONI!$B$25:$N$32,6,FALSE)))</f>
        <v/>
      </c>
      <c r="BU2996" s="20" t="str">
        <f>IF($N2996="","",IF(VLOOKUP(VLOOKUP($N2996,IMPOSTAZIONI!$E$6:$I$13,5,FALSE),IMPOSTAZIONI!$B$25:$N$32,9,FALSE)=0,"",VLOOKUP(VLOOKUP($N2996,IMPOSTAZIONI!$E$6:$I$13,5,FALSE),IMPOSTAZIONI!$B$25:$N$32,9,FALSE)))</f>
        <v/>
      </c>
      <c r="BV2996" s="20" t="str">
        <f>IF($N2996="","",IF(VLOOKUP(VLOOKUP($N2996,IMPOSTAZIONI!$E$6:$I$13,5,FALSE),IMPOSTAZIONI!$B$25:$N$32,12,FALSE)=0,"",VLOOKUP(VLOOKUP($N2996,IMPOSTAZIONI!$E$6:$I$13,5,FALSE),IMPOSTAZIONI!$B$25:$N$32,12,FALSE)))</f>
        <v/>
      </c>
      <c r="BW2996" s="221" t="str">
        <f t="shared" si="744"/>
        <v/>
      </c>
      <c r="BX2996" s="221" t="str">
        <f t="shared" si="745"/>
        <v/>
      </c>
      <c r="BY2996" s="221">
        <f t="shared" si="746"/>
        <v>0</v>
      </c>
      <c r="BZ2996" s="231">
        <f t="shared" si="747"/>
        <v>0</v>
      </c>
      <c r="CA2996" s="246">
        <f t="shared" si="748"/>
        <v>0</v>
      </c>
      <c r="CB2996" s="246">
        <f t="shared" si="749"/>
        <v>0</v>
      </c>
      <c r="CC2996" s="246" t="str">
        <f t="shared" si="750"/>
        <v/>
      </c>
      <c r="CD2996" s="246">
        <f t="shared" si="751"/>
        <v>5</v>
      </c>
      <c r="CE2996" s="246">
        <f t="shared" si="752"/>
        <v>0</v>
      </c>
      <c r="CF2996" s="276">
        <f t="shared" si="756"/>
        <v>0</v>
      </c>
      <c r="CG2996" s="277">
        <f t="shared" si="756"/>
        <v>0</v>
      </c>
      <c r="CH2996" s="277">
        <f t="shared" si="756"/>
        <v>0</v>
      </c>
      <c r="CI2996" s="278">
        <f t="shared" si="756"/>
        <v>0</v>
      </c>
      <c r="CJ2996" s="280">
        <f t="shared" si="754"/>
        <v>0</v>
      </c>
      <c r="CK2996" s="232">
        <f t="shared" si="755"/>
        <v>0</v>
      </c>
      <c r="CL2996" s="1"/>
    </row>
    <row r="2997" spans="1:90" ht="18" customHeight="1">
      <c r="A2997" s="1"/>
      <c r="B2997" s="1"/>
      <c r="C2997" s="314"/>
      <c r="D2997" s="287" t="str">
        <f t="shared" si="757"/>
        <v/>
      </c>
      <c r="E2997" s="449" t="str">
        <f t="shared" si="743"/>
        <v/>
      </c>
      <c r="F2997" s="450"/>
      <c r="G2997" s="451"/>
      <c r="H2997" s="452"/>
      <c r="I2997" s="453"/>
      <c r="J2997" s="453"/>
      <c r="K2997" s="453"/>
      <c r="L2997" s="453"/>
      <c r="M2997" s="454"/>
      <c r="N2997" s="455"/>
      <c r="O2997" s="456"/>
      <c r="P2997" s="456"/>
      <c r="Q2997" s="456"/>
      <c r="R2997" s="456"/>
      <c r="S2997" s="456"/>
      <c r="T2997" s="456"/>
      <c r="U2997" s="456"/>
      <c r="V2997" s="456"/>
      <c r="W2997" s="456"/>
      <c r="X2997" s="456"/>
      <c r="Y2997" s="456"/>
      <c r="Z2997" s="456"/>
      <c r="AA2997" s="456"/>
      <c r="AB2997" s="456"/>
      <c r="AC2997" s="456"/>
      <c r="AD2997" s="456"/>
      <c r="AE2997" s="457"/>
      <c r="AF2997" s="455"/>
      <c r="AG2997" s="456"/>
      <c r="AH2997" s="456"/>
      <c r="AI2997" s="456"/>
      <c r="AJ2997" s="456"/>
      <c r="AK2997" s="456"/>
      <c r="AL2997" s="456"/>
      <c r="AM2997" s="456"/>
      <c r="AN2997" s="457"/>
      <c r="AO2997" s="455"/>
      <c r="AP2997" s="456"/>
      <c r="AQ2997" s="456"/>
      <c r="AR2997" s="456"/>
      <c r="AS2997" s="456"/>
      <c r="AT2997" s="456"/>
      <c r="AU2997" s="456"/>
      <c r="AV2997" s="456"/>
      <c r="AW2997" s="456"/>
      <c r="AX2997" s="456"/>
      <c r="AY2997" s="456"/>
      <c r="AZ2997" s="456"/>
      <c r="BA2997" s="456"/>
      <c r="BB2997" s="456"/>
      <c r="BC2997" s="456"/>
      <c r="BD2997" s="456"/>
      <c r="BE2997" s="456"/>
      <c r="BF2997" s="456"/>
      <c r="BG2997" s="457"/>
      <c r="BH2997" s="458"/>
      <c r="BI2997" s="459"/>
      <c r="BJ2997" s="459"/>
      <c r="BK2997" s="459"/>
      <c r="BL2997" s="459"/>
      <c r="BM2997" s="460"/>
      <c r="BN2997" s="314"/>
      <c r="BO2997" s="314"/>
      <c r="BP2997" s="1"/>
      <c r="BQ2997" s="120">
        <f>IF($F$3="","",IF(N2997=$F$3,COUNTIF(BQ$23:BQ2996,"&gt;0")+1,0))</f>
        <v>0</v>
      </c>
      <c r="BR2997" s="1"/>
      <c r="BS2997" s="20" t="str">
        <f>IF($N2997="","",IF(VLOOKUP(VLOOKUP($N2997,IMPOSTAZIONI!$E$6:$I$13,5,FALSE),IMPOSTAZIONI!$B$25:$N$32,3,FALSE)=0,"",VLOOKUP(VLOOKUP($N2997,IMPOSTAZIONI!$E$6:$I$13,5,FALSE),IMPOSTAZIONI!$B$25:$N$32,3,FALSE)))</f>
        <v/>
      </c>
      <c r="BT2997" s="20" t="str">
        <f>IF($N2997="","",IF(VLOOKUP(VLOOKUP($N2997,IMPOSTAZIONI!$E$6:$I$13,5,FALSE),IMPOSTAZIONI!$B$25:$N$32,6,FALSE)=0,"",VLOOKUP(VLOOKUP($N2997,IMPOSTAZIONI!$E$6:$I$13,5,FALSE),IMPOSTAZIONI!$B$25:$N$32,6,FALSE)))</f>
        <v/>
      </c>
      <c r="BU2997" s="20" t="str">
        <f>IF($N2997="","",IF(VLOOKUP(VLOOKUP($N2997,IMPOSTAZIONI!$E$6:$I$13,5,FALSE),IMPOSTAZIONI!$B$25:$N$32,9,FALSE)=0,"",VLOOKUP(VLOOKUP($N2997,IMPOSTAZIONI!$E$6:$I$13,5,FALSE),IMPOSTAZIONI!$B$25:$N$32,9,FALSE)))</f>
        <v/>
      </c>
      <c r="BV2997" s="20" t="str">
        <f>IF($N2997="","",IF(VLOOKUP(VLOOKUP($N2997,IMPOSTAZIONI!$E$6:$I$13,5,FALSE),IMPOSTAZIONI!$B$25:$N$32,12,FALSE)=0,"",VLOOKUP(VLOOKUP($N2997,IMPOSTAZIONI!$E$6:$I$13,5,FALSE),IMPOSTAZIONI!$B$25:$N$32,12,FALSE)))</f>
        <v/>
      </c>
      <c r="BW2997" s="221" t="str">
        <f t="shared" si="744"/>
        <v/>
      </c>
      <c r="BX2997" s="221" t="str">
        <f t="shared" si="745"/>
        <v/>
      </c>
      <c r="BY2997" s="221">
        <f t="shared" si="746"/>
        <v>0</v>
      </c>
      <c r="BZ2997" s="231">
        <f t="shared" si="747"/>
        <v>0</v>
      </c>
      <c r="CA2997" s="246">
        <f t="shared" si="748"/>
        <v>0</v>
      </c>
      <c r="CB2997" s="246">
        <f t="shared" si="749"/>
        <v>0</v>
      </c>
      <c r="CC2997" s="246" t="str">
        <f t="shared" si="750"/>
        <v/>
      </c>
      <c r="CD2997" s="246">
        <f t="shared" si="751"/>
        <v>5</v>
      </c>
      <c r="CE2997" s="246">
        <f t="shared" si="752"/>
        <v>0</v>
      </c>
      <c r="CF2997" s="276">
        <f t="shared" si="756"/>
        <v>0</v>
      </c>
      <c r="CG2997" s="277">
        <f t="shared" si="756"/>
        <v>0</v>
      </c>
      <c r="CH2997" s="277">
        <f t="shared" si="756"/>
        <v>0</v>
      </c>
      <c r="CI2997" s="278">
        <f t="shared" si="756"/>
        <v>0</v>
      </c>
      <c r="CJ2997" s="280">
        <f t="shared" si="754"/>
        <v>0</v>
      </c>
      <c r="CK2997" s="232">
        <f t="shared" si="755"/>
        <v>0</v>
      </c>
      <c r="CL2997" s="1"/>
    </row>
    <row r="2998" spans="1:90" ht="18" customHeight="1">
      <c r="A2998" s="1"/>
      <c r="B2998" s="1"/>
      <c r="C2998" s="314"/>
      <c r="D2998" s="287" t="str">
        <f t="shared" si="757"/>
        <v/>
      </c>
      <c r="E2998" s="449" t="str">
        <f t="shared" si="743"/>
        <v/>
      </c>
      <c r="F2998" s="450"/>
      <c r="G2998" s="451"/>
      <c r="H2998" s="452"/>
      <c r="I2998" s="453"/>
      <c r="J2998" s="453"/>
      <c r="K2998" s="453"/>
      <c r="L2998" s="453"/>
      <c r="M2998" s="454"/>
      <c r="N2998" s="455"/>
      <c r="O2998" s="456"/>
      <c r="P2998" s="456"/>
      <c r="Q2998" s="456"/>
      <c r="R2998" s="456"/>
      <c r="S2998" s="456"/>
      <c r="T2998" s="456"/>
      <c r="U2998" s="456"/>
      <c r="V2998" s="456"/>
      <c r="W2998" s="456"/>
      <c r="X2998" s="456"/>
      <c r="Y2998" s="456"/>
      <c r="Z2998" s="456"/>
      <c r="AA2998" s="456"/>
      <c r="AB2998" s="456"/>
      <c r="AC2998" s="456"/>
      <c r="AD2998" s="456"/>
      <c r="AE2998" s="457"/>
      <c r="AF2998" s="455"/>
      <c r="AG2998" s="456"/>
      <c r="AH2998" s="456"/>
      <c r="AI2998" s="456"/>
      <c r="AJ2998" s="456"/>
      <c r="AK2998" s="456"/>
      <c r="AL2998" s="456"/>
      <c r="AM2998" s="456"/>
      <c r="AN2998" s="457"/>
      <c r="AO2998" s="455"/>
      <c r="AP2998" s="456"/>
      <c r="AQ2998" s="456"/>
      <c r="AR2998" s="456"/>
      <c r="AS2998" s="456"/>
      <c r="AT2998" s="456"/>
      <c r="AU2998" s="456"/>
      <c r="AV2998" s="456"/>
      <c r="AW2998" s="456"/>
      <c r="AX2998" s="456"/>
      <c r="AY2998" s="456"/>
      <c r="AZ2998" s="456"/>
      <c r="BA2998" s="456"/>
      <c r="BB2998" s="456"/>
      <c r="BC2998" s="456"/>
      <c r="BD2998" s="456"/>
      <c r="BE2998" s="456"/>
      <c r="BF2998" s="456"/>
      <c r="BG2998" s="457"/>
      <c r="BH2998" s="458"/>
      <c r="BI2998" s="459"/>
      <c r="BJ2998" s="459"/>
      <c r="BK2998" s="459"/>
      <c r="BL2998" s="459"/>
      <c r="BM2998" s="460"/>
      <c r="BN2998" s="314"/>
      <c r="BO2998" s="314"/>
      <c r="BP2998" s="1"/>
      <c r="BQ2998" s="120">
        <f>IF($F$3="","",IF(N2998=$F$3,COUNTIF(BQ$23:BQ2997,"&gt;0")+1,0))</f>
        <v>0</v>
      </c>
      <c r="BR2998" s="1"/>
      <c r="BS2998" s="20" t="str">
        <f>IF($N2998="","",IF(VLOOKUP(VLOOKUP($N2998,IMPOSTAZIONI!$E$6:$I$13,5,FALSE),IMPOSTAZIONI!$B$25:$N$32,3,FALSE)=0,"",VLOOKUP(VLOOKUP($N2998,IMPOSTAZIONI!$E$6:$I$13,5,FALSE),IMPOSTAZIONI!$B$25:$N$32,3,FALSE)))</f>
        <v/>
      </c>
      <c r="BT2998" s="20" t="str">
        <f>IF($N2998="","",IF(VLOOKUP(VLOOKUP($N2998,IMPOSTAZIONI!$E$6:$I$13,5,FALSE),IMPOSTAZIONI!$B$25:$N$32,6,FALSE)=0,"",VLOOKUP(VLOOKUP($N2998,IMPOSTAZIONI!$E$6:$I$13,5,FALSE),IMPOSTAZIONI!$B$25:$N$32,6,FALSE)))</f>
        <v/>
      </c>
      <c r="BU2998" s="20" t="str">
        <f>IF($N2998="","",IF(VLOOKUP(VLOOKUP($N2998,IMPOSTAZIONI!$E$6:$I$13,5,FALSE),IMPOSTAZIONI!$B$25:$N$32,9,FALSE)=0,"",VLOOKUP(VLOOKUP($N2998,IMPOSTAZIONI!$E$6:$I$13,5,FALSE),IMPOSTAZIONI!$B$25:$N$32,9,FALSE)))</f>
        <v/>
      </c>
      <c r="BV2998" s="20" t="str">
        <f>IF($N2998="","",IF(VLOOKUP(VLOOKUP($N2998,IMPOSTAZIONI!$E$6:$I$13,5,FALSE),IMPOSTAZIONI!$B$25:$N$32,12,FALSE)=0,"",VLOOKUP(VLOOKUP($N2998,IMPOSTAZIONI!$E$6:$I$13,5,FALSE),IMPOSTAZIONI!$B$25:$N$32,12,FALSE)))</f>
        <v/>
      </c>
      <c r="BW2998" s="221" t="str">
        <f t="shared" si="744"/>
        <v/>
      </c>
      <c r="BX2998" s="221" t="str">
        <f t="shared" si="745"/>
        <v/>
      </c>
      <c r="BY2998" s="221">
        <f t="shared" si="746"/>
        <v>0</v>
      </c>
      <c r="BZ2998" s="231">
        <f t="shared" si="747"/>
        <v>0</v>
      </c>
      <c r="CA2998" s="246">
        <f t="shared" si="748"/>
        <v>0</v>
      </c>
      <c r="CB2998" s="246">
        <f t="shared" si="749"/>
        <v>0</v>
      </c>
      <c r="CC2998" s="246" t="str">
        <f t="shared" si="750"/>
        <v/>
      </c>
      <c r="CD2998" s="246">
        <f t="shared" si="751"/>
        <v>5</v>
      </c>
      <c r="CE2998" s="246">
        <f t="shared" si="752"/>
        <v>0</v>
      </c>
      <c r="CF2998" s="276">
        <f t="shared" si="756"/>
        <v>0</v>
      </c>
      <c r="CG2998" s="277">
        <f t="shared" si="756"/>
        <v>0</v>
      </c>
      <c r="CH2998" s="277">
        <f t="shared" si="756"/>
        <v>0</v>
      </c>
      <c r="CI2998" s="278">
        <f t="shared" si="756"/>
        <v>0</v>
      </c>
      <c r="CJ2998" s="280">
        <f t="shared" si="754"/>
        <v>0</v>
      </c>
      <c r="CK2998" s="232">
        <f t="shared" si="755"/>
        <v>0</v>
      </c>
      <c r="CL2998" s="1"/>
    </row>
    <row r="2999" spans="1:90" ht="18" customHeight="1">
      <c r="A2999" s="1"/>
      <c r="B2999" s="1"/>
      <c r="C2999" s="314"/>
      <c r="D2999" s="287" t="str">
        <f t="shared" si="757"/>
        <v/>
      </c>
      <c r="E2999" s="449" t="str">
        <f t="shared" si="743"/>
        <v/>
      </c>
      <c r="F2999" s="450"/>
      <c r="G2999" s="451"/>
      <c r="H2999" s="452"/>
      <c r="I2999" s="453"/>
      <c r="J2999" s="453"/>
      <c r="K2999" s="453"/>
      <c r="L2999" s="453"/>
      <c r="M2999" s="454"/>
      <c r="N2999" s="455"/>
      <c r="O2999" s="456"/>
      <c r="P2999" s="456"/>
      <c r="Q2999" s="456"/>
      <c r="R2999" s="456"/>
      <c r="S2999" s="456"/>
      <c r="T2999" s="456"/>
      <c r="U2999" s="456"/>
      <c r="V2999" s="456"/>
      <c r="W2999" s="456"/>
      <c r="X2999" s="456"/>
      <c r="Y2999" s="456"/>
      <c r="Z2999" s="456"/>
      <c r="AA2999" s="456"/>
      <c r="AB2999" s="456"/>
      <c r="AC2999" s="456"/>
      <c r="AD2999" s="456"/>
      <c r="AE2999" s="457"/>
      <c r="AF2999" s="455"/>
      <c r="AG2999" s="456"/>
      <c r="AH2999" s="456"/>
      <c r="AI2999" s="456"/>
      <c r="AJ2999" s="456"/>
      <c r="AK2999" s="456"/>
      <c r="AL2999" s="456"/>
      <c r="AM2999" s="456"/>
      <c r="AN2999" s="457"/>
      <c r="AO2999" s="455"/>
      <c r="AP2999" s="456"/>
      <c r="AQ2999" s="456"/>
      <c r="AR2999" s="456"/>
      <c r="AS2999" s="456"/>
      <c r="AT2999" s="456"/>
      <c r="AU2999" s="456"/>
      <c r="AV2999" s="456"/>
      <c r="AW2999" s="456"/>
      <c r="AX2999" s="456"/>
      <c r="AY2999" s="456"/>
      <c r="AZ2999" s="456"/>
      <c r="BA2999" s="456"/>
      <c r="BB2999" s="456"/>
      <c r="BC2999" s="456"/>
      <c r="BD2999" s="456"/>
      <c r="BE2999" s="456"/>
      <c r="BF2999" s="456"/>
      <c r="BG2999" s="457"/>
      <c r="BH2999" s="458"/>
      <c r="BI2999" s="459"/>
      <c r="BJ2999" s="459"/>
      <c r="BK2999" s="459"/>
      <c r="BL2999" s="459"/>
      <c r="BM2999" s="460"/>
      <c r="BN2999" s="314"/>
      <c r="BO2999" s="314"/>
      <c r="BP2999" s="1"/>
      <c r="BQ2999" s="120">
        <f>IF($F$3="","",IF(N2999=$F$3,COUNTIF(BQ$23:BQ2998,"&gt;0")+1,0))</f>
        <v>0</v>
      </c>
      <c r="BR2999" s="1"/>
      <c r="BS2999" s="20" t="str">
        <f>IF($N2999="","",IF(VLOOKUP(VLOOKUP($N2999,IMPOSTAZIONI!$E$6:$I$13,5,FALSE),IMPOSTAZIONI!$B$25:$N$32,3,FALSE)=0,"",VLOOKUP(VLOOKUP($N2999,IMPOSTAZIONI!$E$6:$I$13,5,FALSE),IMPOSTAZIONI!$B$25:$N$32,3,FALSE)))</f>
        <v/>
      </c>
      <c r="BT2999" s="20" t="str">
        <f>IF($N2999="","",IF(VLOOKUP(VLOOKUP($N2999,IMPOSTAZIONI!$E$6:$I$13,5,FALSE),IMPOSTAZIONI!$B$25:$N$32,6,FALSE)=0,"",VLOOKUP(VLOOKUP($N2999,IMPOSTAZIONI!$E$6:$I$13,5,FALSE),IMPOSTAZIONI!$B$25:$N$32,6,FALSE)))</f>
        <v/>
      </c>
      <c r="BU2999" s="20" t="str">
        <f>IF($N2999="","",IF(VLOOKUP(VLOOKUP($N2999,IMPOSTAZIONI!$E$6:$I$13,5,FALSE),IMPOSTAZIONI!$B$25:$N$32,9,FALSE)=0,"",VLOOKUP(VLOOKUP($N2999,IMPOSTAZIONI!$E$6:$I$13,5,FALSE),IMPOSTAZIONI!$B$25:$N$32,9,FALSE)))</f>
        <v/>
      </c>
      <c r="BV2999" s="20" t="str">
        <f>IF($N2999="","",IF(VLOOKUP(VLOOKUP($N2999,IMPOSTAZIONI!$E$6:$I$13,5,FALSE),IMPOSTAZIONI!$B$25:$N$32,12,FALSE)=0,"",VLOOKUP(VLOOKUP($N2999,IMPOSTAZIONI!$E$6:$I$13,5,FALSE),IMPOSTAZIONI!$B$25:$N$32,12,FALSE)))</f>
        <v/>
      </c>
      <c r="BW2999" s="221" t="str">
        <f t="shared" si="744"/>
        <v/>
      </c>
      <c r="BX2999" s="221" t="str">
        <f t="shared" si="745"/>
        <v/>
      </c>
      <c r="BY2999" s="221">
        <f t="shared" si="746"/>
        <v>0</v>
      </c>
      <c r="BZ2999" s="231">
        <f t="shared" si="747"/>
        <v>0</v>
      </c>
      <c r="CA2999" s="246">
        <f t="shared" si="748"/>
        <v>0</v>
      </c>
      <c r="CB2999" s="246">
        <f t="shared" si="749"/>
        <v>0</v>
      </c>
      <c r="CC2999" s="246" t="str">
        <f t="shared" si="750"/>
        <v/>
      </c>
      <c r="CD2999" s="246">
        <f t="shared" si="751"/>
        <v>5</v>
      </c>
      <c r="CE2999" s="246">
        <f t="shared" si="752"/>
        <v>0</v>
      </c>
      <c r="CF2999" s="276">
        <f t="shared" si="756"/>
        <v>0</v>
      </c>
      <c r="CG2999" s="277">
        <f t="shared" si="756"/>
        <v>0</v>
      </c>
      <c r="CH2999" s="277">
        <f t="shared" si="756"/>
        <v>0</v>
      </c>
      <c r="CI2999" s="278">
        <f t="shared" si="756"/>
        <v>0</v>
      </c>
      <c r="CJ2999" s="280">
        <f t="shared" si="754"/>
        <v>0</v>
      </c>
      <c r="CK2999" s="232">
        <f t="shared" si="755"/>
        <v>0</v>
      </c>
      <c r="CL2999" s="1"/>
    </row>
    <row r="3000" spans="1:90" ht="18" customHeight="1">
      <c r="A3000" s="1"/>
      <c r="B3000" s="1"/>
      <c r="C3000" s="314"/>
      <c r="D3000" s="287" t="str">
        <f t="shared" si="757"/>
        <v/>
      </c>
      <c r="E3000" s="449" t="str">
        <f t="shared" si="743"/>
        <v/>
      </c>
      <c r="F3000" s="450"/>
      <c r="G3000" s="451"/>
      <c r="H3000" s="452"/>
      <c r="I3000" s="453"/>
      <c r="J3000" s="453"/>
      <c r="K3000" s="453"/>
      <c r="L3000" s="453"/>
      <c r="M3000" s="454"/>
      <c r="N3000" s="455"/>
      <c r="O3000" s="456"/>
      <c r="P3000" s="456"/>
      <c r="Q3000" s="456"/>
      <c r="R3000" s="456"/>
      <c r="S3000" s="456"/>
      <c r="T3000" s="456"/>
      <c r="U3000" s="456"/>
      <c r="V3000" s="456"/>
      <c r="W3000" s="456"/>
      <c r="X3000" s="456"/>
      <c r="Y3000" s="456"/>
      <c r="Z3000" s="456"/>
      <c r="AA3000" s="456"/>
      <c r="AB3000" s="456"/>
      <c r="AC3000" s="456"/>
      <c r="AD3000" s="456"/>
      <c r="AE3000" s="457"/>
      <c r="AF3000" s="455"/>
      <c r="AG3000" s="456"/>
      <c r="AH3000" s="456"/>
      <c r="AI3000" s="456"/>
      <c r="AJ3000" s="456"/>
      <c r="AK3000" s="456"/>
      <c r="AL3000" s="456"/>
      <c r="AM3000" s="456"/>
      <c r="AN3000" s="457"/>
      <c r="AO3000" s="455"/>
      <c r="AP3000" s="456"/>
      <c r="AQ3000" s="456"/>
      <c r="AR3000" s="456"/>
      <c r="AS3000" s="456"/>
      <c r="AT3000" s="456"/>
      <c r="AU3000" s="456"/>
      <c r="AV3000" s="456"/>
      <c r="AW3000" s="456"/>
      <c r="AX3000" s="456"/>
      <c r="AY3000" s="456"/>
      <c r="AZ3000" s="456"/>
      <c r="BA3000" s="456"/>
      <c r="BB3000" s="456"/>
      <c r="BC3000" s="456"/>
      <c r="BD3000" s="456"/>
      <c r="BE3000" s="456"/>
      <c r="BF3000" s="456"/>
      <c r="BG3000" s="457"/>
      <c r="BH3000" s="458"/>
      <c r="BI3000" s="459"/>
      <c r="BJ3000" s="459"/>
      <c r="BK3000" s="459"/>
      <c r="BL3000" s="459"/>
      <c r="BM3000" s="460"/>
      <c r="BN3000" s="314"/>
      <c r="BO3000" s="314"/>
      <c r="BP3000" s="1"/>
      <c r="BQ3000" s="120">
        <f>IF($F$3="","",IF(N3000=$F$3,COUNTIF(BQ$23:BQ2999,"&gt;0")+1,0))</f>
        <v>0</v>
      </c>
      <c r="BR3000" s="1"/>
      <c r="BS3000" s="20" t="str">
        <f>IF($N3000="","",IF(VLOOKUP(VLOOKUP($N3000,IMPOSTAZIONI!$E$6:$I$13,5,FALSE),IMPOSTAZIONI!$B$25:$N$32,3,FALSE)=0,"",VLOOKUP(VLOOKUP($N3000,IMPOSTAZIONI!$E$6:$I$13,5,FALSE),IMPOSTAZIONI!$B$25:$N$32,3,FALSE)))</f>
        <v/>
      </c>
      <c r="BT3000" s="20" t="str">
        <f>IF($N3000="","",IF(VLOOKUP(VLOOKUP($N3000,IMPOSTAZIONI!$E$6:$I$13,5,FALSE),IMPOSTAZIONI!$B$25:$N$32,6,FALSE)=0,"",VLOOKUP(VLOOKUP($N3000,IMPOSTAZIONI!$E$6:$I$13,5,FALSE),IMPOSTAZIONI!$B$25:$N$32,6,FALSE)))</f>
        <v/>
      </c>
      <c r="BU3000" s="20" t="str">
        <f>IF($N3000="","",IF(VLOOKUP(VLOOKUP($N3000,IMPOSTAZIONI!$E$6:$I$13,5,FALSE),IMPOSTAZIONI!$B$25:$N$32,9,FALSE)=0,"",VLOOKUP(VLOOKUP($N3000,IMPOSTAZIONI!$E$6:$I$13,5,FALSE),IMPOSTAZIONI!$B$25:$N$32,9,FALSE)))</f>
        <v/>
      </c>
      <c r="BV3000" s="20" t="str">
        <f>IF($N3000="","",IF(VLOOKUP(VLOOKUP($N3000,IMPOSTAZIONI!$E$6:$I$13,5,FALSE),IMPOSTAZIONI!$B$25:$N$32,12,FALSE)=0,"",VLOOKUP(VLOOKUP($N3000,IMPOSTAZIONI!$E$6:$I$13,5,FALSE),IMPOSTAZIONI!$B$25:$N$32,12,FALSE)))</f>
        <v/>
      </c>
      <c r="BW3000" s="221" t="str">
        <f t="shared" si="744"/>
        <v/>
      </c>
      <c r="BX3000" s="221" t="str">
        <f t="shared" si="745"/>
        <v/>
      </c>
      <c r="BY3000" s="221">
        <f t="shared" si="746"/>
        <v>0</v>
      </c>
      <c r="BZ3000" s="231">
        <f t="shared" si="747"/>
        <v>0</v>
      </c>
      <c r="CA3000" s="246">
        <f t="shared" si="748"/>
        <v>0</v>
      </c>
      <c r="CB3000" s="246">
        <f t="shared" si="749"/>
        <v>0</v>
      </c>
      <c r="CC3000" s="246" t="str">
        <f t="shared" si="750"/>
        <v/>
      </c>
      <c r="CD3000" s="246">
        <f t="shared" si="751"/>
        <v>5</v>
      </c>
      <c r="CE3000" s="246">
        <f t="shared" si="752"/>
        <v>0</v>
      </c>
      <c r="CF3000" s="276">
        <f t="shared" si="756"/>
        <v>0</v>
      </c>
      <c r="CG3000" s="277">
        <f t="shared" si="756"/>
        <v>0</v>
      </c>
      <c r="CH3000" s="277">
        <f t="shared" si="756"/>
        <v>0</v>
      </c>
      <c r="CI3000" s="278">
        <f t="shared" si="756"/>
        <v>0</v>
      </c>
      <c r="CJ3000" s="280">
        <f t="shared" si="754"/>
        <v>0</v>
      </c>
      <c r="CK3000" s="232">
        <f t="shared" si="755"/>
        <v>0</v>
      </c>
      <c r="CL3000" s="1"/>
    </row>
    <row r="3001" spans="1:90" ht="18" customHeight="1">
      <c r="A3001" s="1"/>
      <c r="B3001" s="1"/>
      <c r="C3001" s="314"/>
      <c r="D3001" s="287" t="str">
        <f t="shared" si="757"/>
        <v/>
      </c>
      <c r="E3001" s="449" t="str">
        <f t="shared" si="743"/>
        <v/>
      </c>
      <c r="F3001" s="450"/>
      <c r="G3001" s="451"/>
      <c r="H3001" s="452"/>
      <c r="I3001" s="453"/>
      <c r="J3001" s="453"/>
      <c r="K3001" s="453"/>
      <c r="L3001" s="453"/>
      <c r="M3001" s="454"/>
      <c r="N3001" s="455"/>
      <c r="O3001" s="456"/>
      <c r="P3001" s="456"/>
      <c r="Q3001" s="456"/>
      <c r="R3001" s="456"/>
      <c r="S3001" s="456"/>
      <c r="T3001" s="456"/>
      <c r="U3001" s="456"/>
      <c r="V3001" s="456"/>
      <c r="W3001" s="456"/>
      <c r="X3001" s="456"/>
      <c r="Y3001" s="456"/>
      <c r="Z3001" s="456"/>
      <c r="AA3001" s="456"/>
      <c r="AB3001" s="456"/>
      <c r="AC3001" s="456"/>
      <c r="AD3001" s="456"/>
      <c r="AE3001" s="457"/>
      <c r="AF3001" s="455"/>
      <c r="AG3001" s="456"/>
      <c r="AH3001" s="456"/>
      <c r="AI3001" s="456"/>
      <c r="AJ3001" s="456"/>
      <c r="AK3001" s="456"/>
      <c r="AL3001" s="456"/>
      <c r="AM3001" s="456"/>
      <c r="AN3001" s="457"/>
      <c r="AO3001" s="455"/>
      <c r="AP3001" s="456"/>
      <c r="AQ3001" s="456"/>
      <c r="AR3001" s="456"/>
      <c r="AS3001" s="456"/>
      <c r="AT3001" s="456"/>
      <c r="AU3001" s="456"/>
      <c r="AV3001" s="456"/>
      <c r="AW3001" s="456"/>
      <c r="AX3001" s="456"/>
      <c r="AY3001" s="456"/>
      <c r="AZ3001" s="456"/>
      <c r="BA3001" s="456"/>
      <c r="BB3001" s="456"/>
      <c r="BC3001" s="456"/>
      <c r="BD3001" s="456"/>
      <c r="BE3001" s="456"/>
      <c r="BF3001" s="456"/>
      <c r="BG3001" s="457"/>
      <c r="BH3001" s="458"/>
      <c r="BI3001" s="459"/>
      <c r="BJ3001" s="459"/>
      <c r="BK3001" s="459"/>
      <c r="BL3001" s="459"/>
      <c r="BM3001" s="460"/>
      <c r="BN3001" s="314"/>
      <c r="BO3001" s="314"/>
      <c r="BP3001" s="1"/>
      <c r="BQ3001" s="120">
        <f>IF($F$3="","",IF(N3001=$F$3,COUNTIF(BQ$23:BQ3000,"&gt;0")+1,0))</f>
        <v>0</v>
      </c>
      <c r="BR3001" s="1"/>
      <c r="BS3001" s="20" t="str">
        <f>IF($N3001="","",IF(VLOOKUP(VLOOKUP($N3001,IMPOSTAZIONI!$E$6:$I$13,5,FALSE),IMPOSTAZIONI!$B$25:$N$32,3,FALSE)=0,"",VLOOKUP(VLOOKUP($N3001,IMPOSTAZIONI!$E$6:$I$13,5,FALSE),IMPOSTAZIONI!$B$25:$N$32,3,FALSE)))</f>
        <v/>
      </c>
      <c r="BT3001" s="20" t="str">
        <f>IF($N3001="","",IF(VLOOKUP(VLOOKUP($N3001,IMPOSTAZIONI!$E$6:$I$13,5,FALSE),IMPOSTAZIONI!$B$25:$N$32,6,FALSE)=0,"",VLOOKUP(VLOOKUP($N3001,IMPOSTAZIONI!$E$6:$I$13,5,FALSE),IMPOSTAZIONI!$B$25:$N$32,6,FALSE)))</f>
        <v/>
      </c>
      <c r="BU3001" s="20" t="str">
        <f>IF($N3001="","",IF(VLOOKUP(VLOOKUP($N3001,IMPOSTAZIONI!$E$6:$I$13,5,FALSE),IMPOSTAZIONI!$B$25:$N$32,9,FALSE)=0,"",VLOOKUP(VLOOKUP($N3001,IMPOSTAZIONI!$E$6:$I$13,5,FALSE),IMPOSTAZIONI!$B$25:$N$32,9,FALSE)))</f>
        <v/>
      </c>
      <c r="BV3001" s="20" t="str">
        <f>IF($N3001="","",IF(VLOOKUP(VLOOKUP($N3001,IMPOSTAZIONI!$E$6:$I$13,5,FALSE),IMPOSTAZIONI!$B$25:$N$32,12,FALSE)=0,"",VLOOKUP(VLOOKUP($N3001,IMPOSTAZIONI!$E$6:$I$13,5,FALSE),IMPOSTAZIONI!$B$25:$N$32,12,FALSE)))</f>
        <v/>
      </c>
      <c r="BW3001" s="221" t="str">
        <f t="shared" si="744"/>
        <v/>
      </c>
      <c r="BX3001" s="221" t="str">
        <f t="shared" si="745"/>
        <v/>
      </c>
      <c r="BY3001" s="221">
        <f t="shared" si="746"/>
        <v>0</v>
      </c>
      <c r="BZ3001" s="231">
        <f t="shared" si="747"/>
        <v>0</v>
      </c>
      <c r="CA3001" s="246">
        <f t="shared" si="748"/>
        <v>0</v>
      </c>
      <c r="CB3001" s="246">
        <f t="shared" si="749"/>
        <v>0</v>
      </c>
      <c r="CC3001" s="246" t="str">
        <f t="shared" si="750"/>
        <v/>
      </c>
      <c r="CD3001" s="246">
        <f t="shared" si="751"/>
        <v>5</v>
      </c>
      <c r="CE3001" s="246">
        <f t="shared" si="752"/>
        <v>0</v>
      </c>
      <c r="CF3001" s="276">
        <f t="shared" si="756"/>
        <v>0</v>
      </c>
      <c r="CG3001" s="277">
        <f t="shared" si="756"/>
        <v>0</v>
      </c>
      <c r="CH3001" s="277">
        <f t="shared" si="756"/>
        <v>0</v>
      </c>
      <c r="CI3001" s="278">
        <f t="shared" si="756"/>
        <v>0</v>
      </c>
      <c r="CJ3001" s="280">
        <f t="shared" si="754"/>
        <v>0</v>
      </c>
      <c r="CK3001" s="232">
        <f t="shared" si="755"/>
        <v>0</v>
      </c>
      <c r="CL3001" s="1"/>
    </row>
    <row r="3002" spans="1:90" ht="18" customHeight="1">
      <c r="A3002" s="1"/>
      <c r="B3002" s="1"/>
      <c r="C3002" s="314"/>
      <c r="D3002" s="287" t="str">
        <f t="shared" si="757"/>
        <v/>
      </c>
      <c r="E3002" s="449" t="str">
        <f t="shared" si="743"/>
        <v/>
      </c>
      <c r="F3002" s="450"/>
      <c r="G3002" s="451"/>
      <c r="H3002" s="452"/>
      <c r="I3002" s="453"/>
      <c r="J3002" s="453"/>
      <c r="K3002" s="453"/>
      <c r="L3002" s="453"/>
      <c r="M3002" s="454"/>
      <c r="N3002" s="455"/>
      <c r="O3002" s="456"/>
      <c r="P3002" s="456"/>
      <c r="Q3002" s="456"/>
      <c r="R3002" s="456"/>
      <c r="S3002" s="456"/>
      <c r="T3002" s="456"/>
      <c r="U3002" s="456"/>
      <c r="V3002" s="456"/>
      <c r="W3002" s="456"/>
      <c r="X3002" s="456"/>
      <c r="Y3002" s="456"/>
      <c r="Z3002" s="456"/>
      <c r="AA3002" s="456"/>
      <c r="AB3002" s="456"/>
      <c r="AC3002" s="456"/>
      <c r="AD3002" s="456"/>
      <c r="AE3002" s="457"/>
      <c r="AF3002" s="455"/>
      <c r="AG3002" s="456"/>
      <c r="AH3002" s="456"/>
      <c r="AI3002" s="456"/>
      <c r="AJ3002" s="456"/>
      <c r="AK3002" s="456"/>
      <c r="AL3002" s="456"/>
      <c r="AM3002" s="456"/>
      <c r="AN3002" s="457"/>
      <c r="AO3002" s="455"/>
      <c r="AP3002" s="456"/>
      <c r="AQ3002" s="456"/>
      <c r="AR3002" s="456"/>
      <c r="AS3002" s="456"/>
      <c r="AT3002" s="456"/>
      <c r="AU3002" s="456"/>
      <c r="AV3002" s="456"/>
      <c r="AW3002" s="456"/>
      <c r="AX3002" s="456"/>
      <c r="AY3002" s="456"/>
      <c r="AZ3002" s="456"/>
      <c r="BA3002" s="456"/>
      <c r="BB3002" s="456"/>
      <c r="BC3002" s="456"/>
      <c r="BD3002" s="456"/>
      <c r="BE3002" s="456"/>
      <c r="BF3002" s="456"/>
      <c r="BG3002" s="457"/>
      <c r="BH3002" s="458"/>
      <c r="BI3002" s="459"/>
      <c r="BJ3002" s="459"/>
      <c r="BK3002" s="459"/>
      <c r="BL3002" s="459"/>
      <c r="BM3002" s="460"/>
      <c r="BN3002" s="314"/>
      <c r="BO3002" s="314"/>
      <c r="BP3002" s="1"/>
      <c r="BQ3002" s="120">
        <f>IF($F$3="","",IF(N3002=$F$3,COUNTIF(BQ$23:BQ3001,"&gt;0")+1,0))</f>
        <v>0</v>
      </c>
      <c r="BR3002" s="1"/>
      <c r="BS3002" s="20" t="str">
        <f>IF($N3002="","",IF(VLOOKUP(VLOOKUP($N3002,IMPOSTAZIONI!$E$6:$I$13,5,FALSE),IMPOSTAZIONI!$B$25:$N$32,3,FALSE)=0,"",VLOOKUP(VLOOKUP($N3002,IMPOSTAZIONI!$E$6:$I$13,5,FALSE),IMPOSTAZIONI!$B$25:$N$32,3,FALSE)))</f>
        <v/>
      </c>
      <c r="BT3002" s="20" t="str">
        <f>IF($N3002="","",IF(VLOOKUP(VLOOKUP($N3002,IMPOSTAZIONI!$E$6:$I$13,5,FALSE),IMPOSTAZIONI!$B$25:$N$32,6,FALSE)=0,"",VLOOKUP(VLOOKUP($N3002,IMPOSTAZIONI!$E$6:$I$13,5,FALSE),IMPOSTAZIONI!$B$25:$N$32,6,FALSE)))</f>
        <v/>
      </c>
      <c r="BU3002" s="20" t="str">
        <f>IF($N3002="","",IF(VLOOKUP(VLOOKUP($N3002,IMPOSTAZIONI!$E$6:$I$13,5,FALSE),IMPOSTAZIONI!$B$25:$N$32,9,FALSE)=0,"",VLOOKUP(VLOOKUP($N3002,IMPOSTAZIONI!$E$6:$I$13,5,FALSE),IMPOSTAZIONI!$B$25:$N$32,9,FALSE)))</f>
        <v/>
      </c>
      <c r="BV3002" s="20" t="str">
        <f>IF($N3002="","",IF(VLOOKUP(VLOOKUP($N3002,IMPOSTAZIONI!$E$6:$I$13,5,FALSE),IMPOSTAZIONI!$B$25:$N$32,12,FALSE)=0,"",VLOOKUP(VLOOKUP($N3002,IMPOSTAZIONI!$E$6:$I$13,5,FALSE),IMPOSTAZIONI!$B$25:$N$32,12,FALSE)))</f>
        <v/>
      </c>
      <c r="BW3002" s="221" t="str">
        <f t="shared" si="744"/>
        <v/>
      </c>
      <c r="BX3002" s="221" t="str">
        <f t="shared" si="745"/>
        <v/>
      </c>
      <c r="BY3002" s="221">
        <f t="shared" si="746"/>
        <v>0</v>
      </c>
      <c r="BZ3002" s="231">
        <f t="shared" si="747"/>
        <v>0</v>
      </c>
      <c r="CA3002" s="246">
        <f t="shared" si="748"/>
        <v>0</v>
      </c>
      <c r="CB3002" s="246">
        <f t="shared" si="749"/>
        <v>0</v>
      </c>
      <c r="CC3002" s="246" t="str">
        <f t="shared" si="750"/>
        <v/>
      </c>
      <c r="CD3002" s="246">
        <f t="shared" si="751"/>
        <v>5</v>
      </c>
      <c r="CE3002" s="246">
        <f t="shared" si="752"/>
        <v>0</v>
      </c>
      <c r="CF3002" s="276">
        <f t="shared" si="756"/>
        <v>0</v>
      </c>
      <c r="CG3002" s="277">
        <f t="shared" si="756"/>
        <v>0</v>
      </c>
      <c r="CH3002" s="277">
        <f t="shared" si="756"/>
        <v>0</v>
      </c>
      <c r="CI3002" s="278">
        <f t="shared" si="756"/>
        <v>0</v>
      </c>
      <c r="CJ3002" s="280">
        <f t="shared" si="754"/>
        <v>0</v>
      </c>
      <c r="CK3002" s="232">
        <f t="shared" si="755"/>
        <v>0</v>
      </c>
      <c r="CL3002" s="1"/>
    </row>
    <row r="3003" spans="1:90" ht="18" customHeight="1">
      <c r="A3003" s="1"/>
      <c r="B3003" s="1"/>
      <c r="C3003" s="314"/>
      <c r="D3003" s="287" t="str">
        <f t="shared" si="757"/>
        <v/>
      </c>
      <c r="E3003" s="449" t="str">
        <f t="shared" si="743"/>
        <v/>
      </c>
      <c r="F3003" s="450"/>
      <c r="G3003" s="451"/>
      <c r="H3003" s="452"/>
      <c r="I3003" s="453"/>
      <c r="J3003" s="453"/>
      <c r="K3003" s="453"/>
      <c r="L3003" s="453"/>
      <c r="M3003" s="454"/>
      <c r="N3003" s="455"/>
      <c r="O3003" s="456"/>
      <c r="P3003" s="456"/>
      <c r="Q3003" s="456"/>
      <c r="R3003" s="456"/>
      <c r="S3003" s="456"/>
      <c r="T3003" s="456"/>
      <c r="U3003" s="456"/>
      <c r="V3003" s="456"/>
      <c r="W3003" s="456"/>
      <c r="X3003" s="456"/>
      <c r="Y3003" s="456"/>
      <c r="Z3003" s="456"/>
      <c r="AA3003" s="456"/>
      <c r="AB3003" s="456"/>
      <c r="AC3003" s="456"/>
      <c r="AD3003" s="456"/>
      <c r="AE3003" s="457"/>
      <c r="AF3003" s="455"/>
      <c r="AG3003" s="456"/>
      <c r="AH3003" s="456"/>
      <c r="AI3003" s="456"/>
      <c r="AJ3003" s="456"/>
      <c r="AK3003" s="456"/>
      <c r="AL3003" s="456"/>
      <c r="AM3003" s="456"/>
      <c r="AN3003" s="457"/>
      <c r="AO3003" s="455"/>
      <c r="AP3003" s="456"/>
      <c r="AQ3003" s="456"/>
      <c r="AR3003" s="456"/>
      <c r="AS3003" s="456"/>
      <c r="AT3003" s="456"/>
      <c r="AU3003" s="456"/>
      <c r="AV3003" s="456"/>
      <c r="AW3003" s="456"/>
      <c r="AX3003" s="456"/>
      <c r="AY3003" s="456"/>
      <c r="AZ3003" s="456"/>
      <c r="BA3003" s="456"/>
      <c r="BB3003" s="456"/>
      <c r="BC3003" s="456"/>
      <c r="BD3003" s="456"/>
      <c r="BE3003" s="456"/>
      <c r="BF3003" s="456"/>
      <c r="BG3003" s="457"/>
      <c r="BH3003" s="458"/>
      <c r="BI3003" s="459"/>
      <c r="BJ3003" s="459"/>
      <c r="BK3003" s="459"/>
      <c r="BL3003" s="459"/>
      <c r="BM3003" s="460"/>
      <c r="BN3003" s="314"/>
      <c r="BO3003" s="314"/>
      <c r="BP3003" s="1"/>
      <c r="BQ3003" s="120">
        <f>IF($F$3="","",IF(N3003=$F$3,COUNTIF(BQ$23:BQ3002,"&gt;0")+1,0))</f>
        <v>0</v>
      </c>
      <c r="BR3003" s="1"/>
      <c r="BS3003" s="20" t="str">
        <f>IF($N3003="","",IF(VLOOKUP(VLOOKUP($N3003,IMPOSTAZIONI!$E$6:$I$13,5,FALSE),IMPOSTAZIONI!$B$25:$N$32,3,FALSE)=0,"",VLOOKUP(VLOOKUP($N3003,IMPOSTAZIONI!$E$6:$I$13,5,FALSE),IMPOSTAZIONI!$B$25:$N$32,3,FALSE)))</f>
        <v/>
      </c>
      <c r="BT3003" s="20" t="str">
        <f>IF($N3003="","",IF(VLOOKUP(VLOOKUP($N3003,IMPOSTAZIONI!$E$6:$I$13,5,FALSE),IMPOSTAZIONI!$B$25:$N$32,6,FALSE)=0,"",VLOOKUP(VLOOKUP($N3003,IMPOSTAZIONI!$E$6:$I$13,5,FALSE),IMPOSTAZIONI!$B$25:$N$32,6,FALSE)))</f>
        <v/>
      </c>
      <c r="BU3003" s="20" t="str">
        <f>IF($N3003="","",IF(VLOOKUP(VLOOKUP($N3003,IMPOSTAZIONI!$E$6:$I$13,5,FALSE),IMPOSTAZIONI!$B$25:$N$32,9,FALSE)=0,"",VLOOKUP(VLOOKUP($N3003,IMPOSTAZIONI!$E$6:$I$13,5,FALSE),IMPOSTAZIONI!$B$25:$N$32,9,FALSE)))</f>
        <v/>
      </c>
      <c r="BV3003" s="20" t="str">
        <f>IF($N3003="","",IF(VLOOKUP(VLOOKUP($N3003,IMPOSTAZIONI!$E$6:$I$13,5,FALSE),IMPOSTAZIONI!$B$25:$N$32,12,FALSE)=0,"",VLOOKUP(VLOOKUP($N3003,IMPOSTAZIONI!$E$6:$I$13,5,FALSE),IMPOSTAZIONI!$B$25:$N$32,12,FALSE)))</f>
        <v/>
      </c>
      <c r="BW3003" s="221" t="str">
        <f t="shared" si="744"/>
        <v/>
      </c>
      <c r="BX3003" s="221" t="str">
        <f t="shared" si="745"/>
        <v/>
      </c>
      <c r="BY3003" s="221">
        <f t="shared" si="746"/>
        <v>0</v>
      </c>
      <c r="BZ3003" s="231">
        <f t="shared" si="747"/>
        <v>0</v>
      </c>
      <c r="CA3003" s="246">
        <f t="shared" si="748"/>
        <v>0</v>
      </c>
      <c r="CB3003" s="246">
        <f t="shared" si="749"/>
        <v>0</v>
      </c>
      <c r="CC3003" s="246" t="str">
        <f t="shared" si="750"/>
        <v/>
      </c>
      <c r="CD3003" s="246">
        <f t="shared" si="751"/>
        <v>5</v>
      </c>
      <c r="CE3003" s="246">
        <f t="shared" si="752"/>
        <v>0</v>
      </c>
      <c r="CF3003" s="276">
        <f t="shared" si="756"/>
        <v>0</v>
      </c>
      <c r="CG3003" s="277">
        <f t="shared" si="756"/>
        <v>0</v>
      </c>
      <c r="CH3003" s="277">
        <f t="shared" si="756"/>
        <v>0</v>
      </c>
      <c r="CI3003" s="278">
        <f t="shared" si="756"/>
        <v>0</v>
      </c>
      <c r="CJ3003" s="280">
        <f t="shared" si="754"/>
        <v>0</v>
      </c>
      <c r="CK3003" s="232">
        <f t="shared" si="755"/>
        <v>0</v>
      </c>
      <c r="CL3003" s="1"/>
    </row>
    <row r="3004" spans="1:90" ht="18" customHeight="1">
      <c r="A3004" s="1"/>
      <c r="B3004" s="1"/>
      <c r="C3004" s="314"/>
      <c r="D3004" s="287" t="str">
        <f t="shared" si="757"/>
        <v/>
      </c>
      <c r="E3004" s="449" t="str">
        <f t="shared" si="743"/>
        <v/>
      </c>
      <c r="F3004" s="450"/>
      <c r="G3004" s="451"/>
      <c r="H3004" s="452"/>
      <c r="I3004" s="453"/>
      <c r="J3004" s="453"/>
      <c r="K3004" s="453"/>
      <c r="L3004" s="453"/>
      <c r="M3004" s="454"/>
      <c r="N3004" s="455"/>
      <c r="O3004" s="456"/>
      <c r="P3004" s="456"/>
      <c r="Q3004" s="456"/>
      <c r="R3004" s="456"/>
      <c r="S3004" s="456"/>
      <c r="T3004" s="456"/>
      <c r="U3004" s="456"/>
      <c r="V3004" s="456"/>
      <c r="W3004" s="456"/>
      <c r="X3004" s="456"/>
      <c r="Y3004" s="456"/>
      <c r="Z3004" s="456"/>
      <c r="AA3004" s="456"/>
      <c r="AB3004" s="456"/>
      <c r="AC3004" s="456"/>
      <c r="AD3004" s="456"/>
      <c r="AE3004" s="457"/>
      <c r="AF3004" s="455"/>
      <c r="AG3004" s="456"/>
      <c r="AH3004" s="456"/>
      <c r="AI3004" s="456"/>
      <c r="AJ3004" s="456"/>
      <c r="AK3004" s="456"/>
      <c r="AL3004" s="456"/>
      <c r="AM3004" s="456"/>
      <c r="AN3004" s="457"/>
      <c r="AO3004" s="455"/>
      <c r="AP3004" s="456"/>
      <c r="AQ3004" s="456"/>
      <c r="AR3004" s="456"/>
      <c r="AS3004" s="456"/>
      <c r="AT3004" s="456"/>
      <c r="AU3004" s="456"/>
      <c r="AV3004" s="456"/>
      <c r="AW3004" s="456"/>
      <c r="AX3004" s="456"/>
      <c r="AY3004" s="456"/>
      <c r="AZ3004" s="456"/>
      <c r="BA3004" s="456"/>
      <c r="BB3004" s="456"/>
      <c r="BC3004" s="456"/>
      <c r="BD3004" s="456"/>
      <c r="BE3004" s="456"/>
      <c r="BF3004" s="456"/>
      <c r="BG3004" s="457"/>
      <c r="BH3004" s="458"/>
      <c r="BI3004" s="459"/>
      <c r="BJ3004" s="459"/>
      <c r="BK3004" s="459"/>
      <c r="BL3004" s="459"/>
      <c r="BM3004" s="460"/>
      <c r="BN3004" s="314"/>
      <c r="BO3004" s="314"/>
      <c r="BP3004" s="1"/>
      <c r="BQ3004" s="120">
        <f>IF($F$3="","",IF(N3004=$F$3,COUNTIF(BQ$23:BQ3003,"&gt;0")+1,0))</f>
        <v>0</v>
      </c>
      <c r="BR3004" s="1"/>
      <c r="BS3004" s="20" t="str">
        <f>IF($N3004="","",IF(VLOOKUP(VLOOKUP($N3004,IMPOSTAZIONI!$E$6:$I$13,5,FALSE),IMPOSTAZIONI!$B$25:$N$32,3,FALSE)=0,"",VLOOKUP(VLOOKUP($N3004,IMPOSTAZIONI!$E$6:$I$13,5,FALSE),IMPOSTAZIONI!$B$25:$N$32,3,FALSE)))</f>
        <v/>
      </c>
      <c r="BT3004" s="20" t="str">
        <f>IF($N3004="","",IF(VLOOKUP(VLOOKUP($N3004,IMPOSTAZIONI!$E$6:$I$13,5,FALSE),IMPOSTAZIONI!$B$25:$N$32,6,FALSE)=0,"",VLOOKUP(VLOOKUP($N3004,IMPOSTAZIONI!$E$6:$I$13,5,FALSE),IMPOSTAZIONI!$B$25:$N$32,6,FALSE)))</f>
        <v/>
      </c>
      <c r="BU3004" s="20" t="str">
        <f>IF($N3004="","",IF(VLOOKUP(VLOOKUP($N3004,IMPOSTAZIONI!$E$6:$I$13,5,FALSE),IMPOSTAZIONI!$B$25:$N$32,9,FALSE)=0,"",VLOOKUP(VLOOKUP($N3004,IMPOSTAZIONI!$E$6:$I$13,5,FALSE),IMPOSTAZIONI!$B$25:$N$32,9,FALSE)))</f>
        <v/>
      </c>
      <c r="BV3004" s="20" t="str">
        <f>IF($N3004="","",IF(VLOOKUP(VLOOKUP($N3004,IMPOSTAZIONI!$E$6:$I$13,5,FALSE),IMPOSTAZIONI!$B$25:$N$32,12,FALSE)=0,"",VLOOKUP(VLOOKUP($N3004,IMPOSTAZIONI!$E$6:$I$13,5,FALSE),IMPOSTAZIONI!$B$25:$N$32,12,FALSE)))</f>
        <v/>
      </c>
      <c r="BW3004" s="221" t="str">
        <f t="shared" si="744"/>
        <v/>
      </c>
      <c r="BX3004" s="221" t="str">
        <f t="shared" si="745"/>
        <v/>
      </c>
      <c r="BY3004" s="221">
        <f t="shared" si="746"/>
        <v>0</v>
      </c>
      <c r="BZ3004" s="231">
        <f t="shared" si="747"/>
        <v>0</v>
      </c>
      <c r="CA3004" s="246">
        <f t="shared" si="748"/>
        <v>0</v>
      </c>
      <c r="CB3004" s="246">
        <f t="shared" si="749"/>
        <v>0</v>
      </c>
      <c r="CC3004" s="246" t="str">
        <f t="shared" si="750"/>
        <v/>
      </c>
      <c r="CD3004" s="246">
        <f t="shared" si="751"/>
        <v>5</v>
      </c>
      <c r="CE3004" s="246">
        <f t="shared" si="752"/>
        <v>0</v>
      </c>
      <c r="CF3004" s="276">
        <f t="shared" si="756"/>
        <v>0</v>
      </c>
      <c r="CG3004" s="277">
        <f t="shared" si="756"/>
        <v>0</v>
      </c>
      <c r="CH3004" s="277">
        <f t="shared" si="756"/>
        <v>0</v>
      </c>
      <c r="CI3004" s="278">
        <f t="shared" si="756"/>
        <v>0</v>
      </c>
      <c r="CJ3004" s="280">
        <f t="shared" si="754"/>
        <v>0</v>
      </c>
      <c r="CK3004" s="232">
        <f t="shared" si="755"/>
        <v>0</v>
      </c>
      <c r="CL3004" s="1"/>
    </row>
    <row r="3005" spans="1:90" ht="18" customHeight="1">
      <c r="A3005" s="1"/>
      <c r="B3005" s="1"/>
      <c r="C3005" s="314"/>
      <c r="D3005" s="287" t="str">
        <f t="shared" si="757"/>
        <v/>
      </c>
      <c r="E3005" s="449" t="str">
        <f t="shared" si="743"/>
        <v/>
      </c>
      <c r="F3005" s="450"/>
      <c r="G3005" s="451"/>
      <c r="H3005" s="452"/>
      <c r="I3005" s="453"/>
      <c r="J3005" s="453"/>
      <c r="K3005" s="453"/>
      <c r="L3005" s="453"/>
      <c r="M3005" s="454"/>
      <c r="N3005" s="455"/>
      <c r="O3005" s="456"/>
      <c r="P3005" s="456"/>
      <c r="Q3005" s="456"/>
      <c r="R3005" s="456"/>
      <c r="S3005" s="456"/>
      <c r="T3005" s="456"/>
      <c r="U3005" s="456"/>
      <c r="V3005" s="456"/>
      <c r="W3005" s="456"/>
      <c r="X3005" s="456"/>
      <c r="Y3005" s="456"/>
      <c r="Z3005" s="456"/>
      <c r="AA3005" s="456"/>
      <c r="AB3005" s="456"/>
      <c r="AC3005" s="456"/>
      <c r="AD3005" s="456"/>
      <c r="AE3005" s="457"/>
      <c r="AF3005" s="455"/>
      <c r="AG3005" s="456"/>
      <c r="AH3005" s="456"/>
      <c r="AI3005" s="456"/>
      <c r="AJ3005" s="456"/>
      <c r="AK3005" s="456"/>
      <c r="AL3005" s="456"/>
      <c r="AM3005" s="456"/>
      <c r="AN3005" s="457"/>
      <c r="AO3005" s="455"/>
      <c r="AP3005" s="456"/>
      <c r="AQ3005" s="456"/>
      <c r="AR3005" s="456"/>
      <c r="AS3005" s="456"/>
      <c r="AT3005" s="456"/>
      <c r="AU3005" s="456"/>
      <c r="AV3005" s="456"/>
      <c r="AW3005" s="456"/>
      <c r="AX3005" s="456"/>
      <c r="AY3005" s="456"/>
      <c r="AZ3005" s="456"/>
      <c r="BA3005" s="456"/>
      <c r="BB3005" s="456"/>
      <c r="BC3005" s="456"/>
      <c r="BD3005" s="456"/>
      <c r="BE3005" s="456"/>
      <c r="BF3005" s="456"/>
      <c r="BG3005" s="457"/>
      <c r="BH3005" s="458"/>
      <c r="BI3005" s="459"/>
      <c r="BJ3005" s="459"/>
      <c r="BK3005" s="459"/>
      <c r="BL3005" s="459"/>
      <c r="BM3005" s="460"/>
      <c r="BN3005" s="314"/>
      <c r="BO3005" s="314"/>
      <c r="BP3005" s="1"/>
      <c r="BQ3005" s="120">
        <f>IF($F$3="","",IF(N3005=$F$3,COUNTIF(BQ$23:BQ3004,"&gt;0")+1,0))</f>
        <v>0</v>
      </c>
      <c r="BR3005" s="1"/>
      <c r="BS3005" s="20" t="str">
        <f>IF($N3005="","",IF(VLOOKUP(VLOOKUP($N3005,IMPOSTAZIONI!$E$6:$I$13,5,FALSE),IMPOSTAZIONI!$B$25:$N$32,3,FALSE)=0,"",VLOOKUP(VLOOKUP($N3005,IMPOSTAZIONI!$E$6:$I$13,5,FALSE),IMPOSTAZIONI!$B$25:$N$32,3,FALSE)))</f>
        <v/>
      </c>
      <c r="BT3005" s="20" t="str">
        <f>IF($N3005="","",IF(VLOOKUP(VLOOKUP($N3005,IMPOSTAZIONI!$E$6:$I$13,5,FALSE),IMPOSTAZIONI!$B$25:$N$32,6,FALSE)=0,"",VLOOKUP(VLOOKUP($N3005,IMPOSTAZIONI!$E$6:$I$13,5,FALSE),IMPOSTAZIONI!$B$25:$N$32,6,FALSE)))</f>
        <v/>
      </c>
      <c r="BU3005" s="20" t="str">
        <f>IF($N3005="","",IF(VLOOKUP(VLOOKUP($N3005,IMPOSTAZIONI!$E$6:$I$13,5,FALSE),IMPOSTAZIONI!$B$25:$N$32,9,FALSE)=0,"",VLOOKUP(VLOOKUP($N3005,IMPOSTAZIONI!$E$6:$I$13,5,FALSE),IMPOSTAZIONI!$B$25:$N$32,9,FALSE)))</f>
        <v/>
      </c>
      <c r="BV3005" s="20" t="str">
        <f>IF($N3005="","",IF(VLOOKUP(VLOOKUP($N3005,IMPOSTAZIONI!$E$6:$I$13,5,FALSE),IMPOSTAZIONI!$B$25:$N$32,12,FALSE)=0,"",VLOOKUP(VLOOKUP($N3005,IMPOSTAZIONI!$E$6:$I$13,5,FALSE),IMPOSTAZIONI!$B$25:$N$32,12,FALSE)))</f>
        <v/>
      </c>
      <c r="BW3005" s="221" t="str">
        <f t="shared" si="744"/>
        <v/>
      </c>
      <c r="BX3005" s="221" t="str">
        <f t="shared" si="745"/>
        <v/>
      </c>
      <c r="BY3005" s="221">
        <f t="shared" si="746"/>
        <v>0</v>
      </c>
      <c r="BZ3005" s="231">
        <f t="shared" si="747"/>
        <v>0</v>
      </c>
      <c r="CA3005" s="246">
        <f t="shared" si="748"/>
        <v>0</v>
      </c>
      <c r="CB3005" s="246">
        <f t="shared" si="749"/>
        <v>0</v>
      </c>
      <c r="CC3005" s="246" t="str">
        <f t="shared" si="750"/>
        <v/>
      </c>
      <c r="CD3005" s="246">
        <f t="shared" si="751"/>
        <v>5</v>
      </c>
      <c r="CE3005" s="246">
        <f t="shared" si="752"/>
        <v>0</v>
      </c>
      <c r="CF3005" s="276">
        <f t="shared" si="756"/>
        <v>0</v>
      </c>
      <c r="CG3005" s="277">
        <f t="shared" si="756"/>
        <v>0</v>
      </c>
      <c r="CH3005" s="277">
        <f t="shared" si="756"/>
        <v>0</v>
      </c>
      <c r="CI3005" s="278">
        <f t="shared" si="756"/>
        <v>0</v>
      </c>
      <c r="CJ3005" s="280">
        <f t="shared" si="754"/>
        <v>0</v>
      </c>
      <c r="CK3005" s="232">
        <f t="shared" si="755"/>
        <v>0</v>
      </c>
      <c r="CL3005" s="1"/>
    </row>
    <row r="3006" spans="1:90" ht="18" customHeight="1">
      <c r="A3006" s="1"/>
      <c r="B3006" s="1"/>
      <c r="C3006" s="314"/>
      <c r="D3006" s="287" t="str">
        <f t="shared" si="757"/>
        <v/>
      </c>
      <c r="E3006" s="449" t="str">
        <f t="shared" ref="E3006:E3022" si="758">IF(BQ3006=0,"",BQ3006)</f>
        <v/>
      </c>
      <c r="F3006" s="450"/>
      <c r="G3006" s="451"/>
      <c r="H3006" s="452"/>
      <c r="I3006" s="453"/>
      <c r="J3006" s="453"/>
      <c r="K3006" s="453"/>
      <c r="L3006" s="453"/>
      <c r="M3006" s="454"/>
      <c r="N3006" s="455"/>
      <c r="O3006" s="456"/>
      <c r="P3006" s="456"/>
      <c r="Q3006" s="456"/>
      <c r="R3006" s="456"/>
      <c r="S3006" s="456"/>
      <c r="T3006" s="456"/>
      <c r="U3006" s="456"/>
      <c r="V3006" s="456"/>
      <c r="W3006" s="456"/>
      <c r="X3006" s="456"/>
      <c r="Y3006" s="456"/>
      <c r="Z3006" s="456"/>
      <c r="AA3006" s="456"/>
      <c r="AB3006" s="456"/>
      <c r="AC3006" s="456"/>
      <c r="AD3006" s="456"/>
      <c r="AE3006" s="457"/>
      <c r="AF3006" s="455"/>
      <c r="AG3006" s="456"/>
      <c r="AH3006" s="456"/>
      <c r="AI3006" s="456"/>
      <c r="AJ3006" s="456"/>
      <c r="AK3006" s="456"/>
      <c r="AL3006" s="456"/>
      <c r="AM3006" s="456"/>
      <c r="AN3006" s="457"/>
      <c r="AO3006" s="455"/>
      <c r="AP3006" s="456"/>
      <c r="AQ3006" s="456"/>
      <c r="AR3006" s="456"/>
      <c r="AS3006" s="456"/>
      <c r="AT3006" s="456"/>
      <c r="AU3006" s="456"/>
      <c r="AV3006" s="456"/>
      <c r="AW3006" s="456"/>
      <c r="AX3006" s="456"/>
      <c r="AY3006" s="456"/>
      <c r="AZ3006" s="456"/>
      <c r="BA3006" s="456"/>
      <c r="BB3006" s="456"/>
      <c r="BC3006" s="456"/>
      <c r="BD3006" s="456"/>
      <c r="BE3006" s="456"/>
      <c r="BF3006" s="456"/>
      <c r="BG3006" s="457"/>
      <c r="BH3006" s="458"/>
      <c r="BI3006" s="459"/>
      <c r="BJ3006" s="459"/>
      <c r="BK3006" s="459"/>
      <c r="BL3006" s="459"/>
      <c r="BM3006" s="460"/>
      <c r="BN3006" s="314"/>
      <c r="BO3006" s="314"/>
      <c r="BP3006" s="1"/>
      <c r="BQ3006" s="120">
        <f>IF($F$3="","",IF(N3006=$F$3,COUNTIF(BQ$23:BQ3005,"&gt;0")+1,0))</f>
        <v>0</v>
      </c>
      <c r="BR3006" s="1"/>
      <c r="BS3006" s="20" t="str">
        <f>IF($N3006="","",IF(VLOOKUP(VLOOKUP($N3006,IMPOSTAZIONI!$E$6:$I$13,5,FALSE),IMPOSTAZIONI!$B$25:$N$32,3,FALSE)=0,"",VLOOKUP(VLOOKUP($N3006,IMPOSTAZIONI!$E$6:$I$13,5,FALSE),IMPOSTAZIONI!$B$25:$N$32,3,FALSE)))</f>
        <v/>
      </c>
      <c r="BT3006" s="20" t="str">
        <f>IF($N3006="","",IF(VLOOKUP(VLOOKUP($N3006,IMPOSTAZIONI!$E$6:$I$13,5,FALSE),IMPOSTAZIONI!$B$25:$N$32,6,FALSE)=0,"",VLOOKUP(VLOOKUP($N3006,IMPOSTAZIONI!$E$6:$I$13,5,FALSE),IMPOSTAZIONI!$B$25:$N$32,6,FALSE)))</f>
        <v/>
      </c>
      <c r="BU3006" s="20" t="str">
        <f>IF($N3006="","",IF(VLOOKUP(VLOOKUP($N3006,IMPOSTAZIONI!$E$6:$I$13,5,FALSE),IMPOSTAZIONI!$B$25:$N$32,9,FALSE)=0,"",VLOOKUP(VLOOKUP($N3006,IMPOSTAZIONI!$E$6:$I$13,5,FALSE),IMPOSTAZIONI!$B$25:$N$32,9,FALSE)))</f>
        <v/>
      </c>
      <c r="BV3006" s="20" t="str">
        <f>IF($N3006="","",IF(VLOOKUP(VLOOKUP($N3006,IMPOSTAZIONI!$E$6:$I$13,5,FALSE),IMPOSTAZIONI!$B$25:$N$32,12,FALSE)=0,"",VLOOKUP(VLOOKUP($N3006,IMPOSTAZIONI!$E$6:$I$13,5,FALSE),IMPOSTAZIONI!$B$25:$N$32,12,FALSE)))</f>
        <v/>
      </c>
      <c r="BW3006" s="221" t="str">
        <f t="shared" ref="BW3006:BW3022" si="759">IF(AF3006="","",HLOOKUP(AF3006,BS3006:BV3006,1,FALSE))</f>
        <v/>
      </c>
      <c r="BX3006" s="221" t="str">
        <f t="shared" ref="BX3006:BX3022" si="760">IF(N3006="","",VLOOKUP(N3006,$AY$3109:$BM$3116,1,FALSE))</f>
        <v/>
      </c>
      <c r="BY3006" s="221">
        <f t="shared" ref="BY3006:BY3022" si="761">IF(OR(ISERROR(BW3006),ISERROR(BX3006),AND(H3006&gt;0,H3006&lt;AD$3140),AND(H3006&gt;0,H3006&gt;AD$3141)),1,IF(CK3006=1,2,0))</f>
        <v>0</v>
      </c>
      <c r="BZ3006" s="231">
        <f t="shared" ref="BZ3006:BZ3022" si="762">IF($F$3="",0,IF($F$3=N3006,H3006,0))</f>
        <v>0</v>
      </c>
      <c r="CA3006" s="246">
        <f t="shared" ref="CA3006:CA3022" si="763">IF($BN$3&gt;$AY$3147,"",IF(BZ3006=0,0,IF(AF3006="",0,VLOOKUP(AF3006,$AY$3118:$BL$3121,14,FALSE))))</f>
        <v>0</v>
      </c>
      <c r="CB3006" s="246">
        <f t="shared" ref="CB3006:CB3022" si="764">IF(BZ3006=0,0,MONTH(BZ3006))</f>
        <v>0</v>
      </c>
      <c r="CC3006" s="246" t="str">
        <f t="shared" ref="CC3006:CC3022" si="765">IF(OR(BZ3006=0,CA3006=0),"",CONCATENATE(CB3006,CA3006))</f>
        <v/>
      </c>
      <c r="CD3006" s="246">
        <f t="shared" ref="CD3006:CD3022" si="766">MATCH(BZ3006,BZ$23:BZ$3022,0)</f>
        <v>5</v>
      </c>
      <c r="CE3006" s="246">
        <f t="shared" ref="CE3006:CE3022" si="767">IF(CA3006&gt;0,CONCATENATE(CD3006,CA3006),0)</f>
        <v>0</v>
      </c>
      <c r="CF3006" s="276">
        <f t="shared" ref="CF3006:CI3022" si="768">COUNTIF($CE$23:$CE$3022,CONCATENATE($CD3006,CF$21))</f>
        <v>0</v>
      </c>
      <c r="CG3006" s="277">
        <f t="shared" si="768"/>
        <v>0</v>
      </c>
      <c r="CH3006" s="277">
        <f t="shared" si="768"/>
        <v>0</v>
      </c>
      <c r="CI3006" s="278">
        <f t="shared" si="768"/>
        <v>0</v>
      </c>
      <c r="CJ3006" s="280">
        <f t="shared" ref="CJ3006:CJ3022" si="769">COUNTIF(CF3006:CI3006,"&gt;0")</f>
        <v>0</v>
      </c>
      <c r="CK3006" s="232">
        <f t="shared" ref="CK3006:CK3022" si="770">IF(CJ3006&gt;1,1,0)</f>
        <v>0</v>
      </c>
      <c r="CL3006" s="1"/>
    </row>
    <row r="3007" spans="1:90" ht="18" customHeight="1">
      <c r="A3007" s="1"/>
      <c r="B3007" s="1"/>
      <c r="C3007" s="314"/>
      <c r="D3007" s="287" t="str">
        <f t="shared" si="757"/>
        <v/>
      </c>
      <c r="E3007" s="449" t="str">
        <f t="shared" si="758"/>
        <v/>
      </c>
      <c r="F3007" s="450"/>
      <c r="G3007" s="451"/>
      <c r="H3007" s="452"/>
      <c r="I3007" s="453"/>
      <c r="J3007" s="453"/>
      <c r="K3007" s="453"/>
      <c r="L3007" s="453"/>
      <c r="M3007" s="454"/>
      <c r="N3007" s="455"/>
      <c r="O3007" s="456"/>
      <c r="P3007" s="456"/>
      <c r="Q3007" s="456"/>
      <c r="R3007" s="456"/>
      <c r="S3007" s="456"/>
      <c r="T3007" s="456"/>
      <c r="U3007" s="456"/>
      <c r="V3007" s="456"/>
      <c r="W3007" s="456"/>
      <c r="X3007" s="456"/>
      <c r="Y3007" s="456"/>
      <c r="Z3007" s="456"/>
      <c r="AA3007" s="456"/>
      <c r="AB3007" s="456"/>
      <c r="AC3007" s="456"/>
      <c r="AD3007" s="456"/>
      <c r="AE3007" s="457"/>
      <c r="AF3007" s="455"/>
      <c r="AG3007" s="456"/>
      <c r="AH3007" s="456"/>
      <c r="AI3007" s="456"/>
      <c r="AJ3007" s="456"/>
      <c r="AK3007" s="456"/>
      <c r="AL3007" s="456"/>
      <c r="AM3007" s="456"/>
      <c r="AN3007" s="457"/>
      <c r="AO3007" s="455"/>
      <c r="AP3007" s="456"/>
      <c r="AQ3007" s="456"/>
      <c r="AR3007" s="456"/>
      <c r="AS3007" s="456"/>
      <c r="AT3007" s="456"/>
      <c r="AU3007" s="456"/>
      <c r="AV3007" s="456"/>
      <c r="AW3007" s="456"/>
      <c r="AX3007" s="456"/>
      <c r="AY3007" s="456"/>
      <c r="AZ3007" s="456"/>
      <c r="BA3007" s="456"/>
      <c r="BB3007" s="456"/>
      <c r="BC3007" s="456"/>
      <c r="BD3007" s="456"/>
      <c r="BE3007" s="456"/>
      <c r="BF3007" s="456"/>
      <c r="BG3007" s="457"/>
      <c r="BH3007" s="458"/>
      <c r="BI3007" s="459"/>
      <c r="BJ3007" s="459"/>
      <c r="BK3007" s="459"/>
      <c r="BL3007" s="459"/>
      <c r="BM3007" s="460"/>
      <c r="BN3007" s="314"/>
      <c r="BO3007" s="314"/>
      <c r="BP3007" s="1"/>
      <c r="BQ3007" s="120">
        <f>IF($F$3="","",IF(N3007=$F$3,COUNTIF(BQ$23:BQ3006,"&gt;0")+1,0))</f>
        <v>0</v>
      </c>
      <c r="BR3007" s="1"/>
      <c r="BS3007" s="20" t="str">
        <f>IF($N3007="","",IF(VLOOKUP(VLOOKUP($N3007,IMPOSTAZIONI!$E$6:$I$13,5,FALSE),IMPOSTAZIONI!$B$25:$N$32,3,FALSE)=0,"",VLOOKUP(VLOOKUP($N3007,IMPOSTAZIONI!$E$6:$I$13,5,FALSE),IMPOSTAZIONI!$B$25:$N$32,3,FALSE)))</f>
        <v/>
      </c>
      <c r="BT3007" s="20" t="str">
        <f>IF($N3007="","",IF(VLOOKUP(VLOOKUP($N3007,IMPOSTAZIONI!$E$6:$I$13,5,FALSE),IMPOSTAZIONI!$B$25:$N$32,6,FALSE)=0,"",VLOOKUP(VLOOKUP($N3007,IMPOSTAZIONI!$E$6:$I$13,5,FALSE),IMPOSTAZIONI!$B$25:$N$32,6,FALSE)))</f>
        <v/>
      </c>
      <c r="BU3007" s="20" t="str">
        <f>IF($N3007="","",IF(VLOOKUP(VLOOKUP($N3007,IMPOSTAZIONI!$E$6:$I$13,5,FALSE),IMPOSTAZIONI!$B$25:$N$32,9,FALSE)=0,"",VLOOKUP(VLOOKUP($N3007,IMPOSTAZIONI!$E$6:$I$13,5,FALSE),IMPOSTAZIONI!$B$25:$N$32,9,FALSE)))</f>
        <v/>
      </c>
      <c r="BV3007" s="20" t="str">
        <f>IF($N3007="","",IF(VLOOKUP(VLOOKUP($N3007,IMPOSTAZIONI!$E$6:$I$13,5,FALSE),IMPOSTAZIONI!$B$25:$N$32,12,FALSE)=0,"",VLOOKUP(VLOOKUP($N3007,IMPOSTAZIONI!$E$6:$I$13,5,FALSE),IMPOSTAZIONI!$B$25:$N$32,12,FALSE)))</f>
        <v/>
      </c>
      <c r="BW3007" s="221" t="str">
        <f t="shared" si="759"/>
        <v/>
      </c>
      <c r="BX3007" s="221" t="str">
        <f t="shared" si="760"/>
        <v/>
      </c>
      <c r="BY3007" s="221">
        <f t="shared" si="761"/>
        <v>0</v>
      </c>
      <c r="BZ3007" s="231">
        <f t="shared" si="762"/>
        <v>0</v>
      </c>
      <c r="CA3007" s="246">
        <f t="shared" si="763"/>
        <v>0</v>
      </c>
      <c r="CB3007" s="246">
        <f t="shared" si="764"/>
        <v>0</v>
      </c>
      <c r="CC3007" s="246" t="str">
        <f t="shared" si="765"/>
        <v/>
      </c>
      <c r="CD3007" s="246">
        <f t="shared" si="766"/>
        <v>5</v>
      </c>
      <c r="CE3007" s="246">
        <f t="shared" si="767"/>
        <v>0</v>
      </c>
      <c r="CF3007" s="276">
        <f t="shared" si="768"/>
        <v>0</v>
      </c>
      <c r="CG3007" s="277">
        <f t="shared" si="768"/>
        <v>0</v>
      </c>
      <c r="CH3007" s="277">
        <f t="shared" si="768"/>
        <v>0</v>
      </c>
      <c r="CI3007" s="278">
        <f t="shared" si="768"/>
        <v>0</v>
      </c>
      <c r="CJ3007" s="280">
        <f t="shared" si="769"/>
        <v>0</v>
      </c>
      <c r="CK3007" s="232">
        <f t="shared" si="770"/>
        <v>0</v>
      </c>
      <c r="CL3007" s="1"/>
    </row>
    <row r="3008" spans="1:90" ht="18" customHeight="1">
      <c r="A3008" s="1"/>
      <c r="B3008" s="1"/>
      <c r="C3008" s="314"/>
      <c r="D3008" s="287" t="str">
        <f t="shared" si="757"/>
        <v/>
      </c>
      <c r="E3008" s="449" t="str">
        <f t="shared" si="758"/>
        <v/>
      </c>
      <c r="F3008" s="450"/>
      <c r="G3008" s="451"/>
      <c r="H3008" s="452"/>
      <c r="I3008" s="453"/>
      <c r="J3008" s="453"/>
      <c r="K3008" s="453"/>
      <c r="L3008" s="453"/>
      <c r="M3008" s="454"/>
      <c r="N3008" s="455"/>
      <c r="O3008" s="456"/>
      <c r="P3008" s="456"/>
      <c r="Q3008" s="456"/>
      <c r="R3008" s="456"/>
      <c r="S3008" s="456"/>
      <c r="T3008" s="456"/>
      <c r="U3008" s="456"/>
      <c r="V3008" s="456"/>
      <c r="W3008" s="456"/>
      <c r="X3008" s="456"/>
      <c r="Y3008" s="456"/>
      <c r="Z3008" s="456"/>
      <c r="AA3008" s="456"/>
      <c r="AB3008" s="456"/>
      <c r="AC3008" s="456"/>
      <c r="AD3008" s="456"/>
      <c r="AE3008" s="457"/>
      <c r="AF3008" s="455"/>
      <c r="AG3008" s="456"/>
      <c r="AH3008" s="456"/>
      <c r="AI3008" s="456"/>
      <c r="AJ3008" s="456"/>
      <c r="AK3008" s="456"/>
      <c r="AL3008" s="456"/>
      <c r="AM3008" s="456"/>
      <c r="AN3008" s="457"/>
      <c r="AO3008" s="455"/>
      <c r="AP3008" s="456"/>
      <c r="AQ3008" s="456"/>
      <c r="AR3008" s="456"/>
      <c r="AS3008" s="456"/>
      <c r="AT3008" s="456"/>
      <c r="AU3008" s="456"/>
      <c r="AV3008" s="456"/>
      <c r="AW3008" s="456"/>
      <c r="AX3008" s="456"/>
      <c r="AY3008" s="456"/>
      <c r="AZ3008" s="456"/>
      <c r="BA3008" s="456"/>
      <c r="BB3008" s="456"/>
      <c r="BC3008" s="456"/>
      <c r="BD3008" s="456"/>
      <c r="BE3008" s="456"/>
      <c r="BF3008" s="456"/>
      <c r="BG3008" s="457"/>
      <c r="BH3008" s="458"/>
      <c r="BI3008" s="459"/>
      <c r="BJ3008" s="459"/>
      <c r="BK3008" s="459"/>
      <c r="BL3008" s="459"/>
      <c r="BM3008" s="460"/>
      <c r="BN3008" s="314"/>
      <c r="BO3008" s="314"/>
      <c r="BP3008" s="1"/>
      <c r="BQ3008" s="120">
        <f>IF($F$3="","",IF(N3008=$F$3,COUNTIF(BQ$23:BQ3007,"&gt;0")+1,0))</f>
        <v>0</v>
      </c>
      <c r="BR3008" s="1"/>
      <c r="BS3008" s="20" t="str">
        <f>IF($N3008="","",IF(VLOOKUP(VLOOKUP($N3008,IMPOSTAZIONI!$E$6:$I$13,5,FALSE),IMPOSTAZIONI!$B$25:$N$32,3,FALSE)=0,"",VLOOKUP(VLOOKUP($N3008,IMPOSTAZIONI!$E$6:$I$13,5,FALSE),IMPOSTAZIONI!$B$25:$N$32,3,FALSE)))</f>
        <v/>
      </c>
      <c r="BT3008" s="20" t="str">
        <f>IF($N3008="","",IF(VLOOKUP(VLOOKUP($N3008,IMPOSTAZIONI!$E$6:$I$13,5,FALSE),IMPOSTAZIONI!$B$25:$N$32,6,FALSE)=0,"",VLOOKUP(VLOOKUP($N3008,IMPOSTAZIONI!$E$6:$I$13,5,FALSE),IMPOSTAZIONI!$B$25:$N$32,6,FALSE)))</f>
        <v/>
      </c>
      <c r="BU3008" s="20" t="str">
        <f>IF($N3008="","",IF(VLOOKUP(VLOOKUP($N3008,IMPOSTAZIONI!$E$6:$I$13,5,FALSE),IMPOSTAZIONI!$B$25:$N$32,9,FALSE)=0,"",VLOOKUP(VLOOKUP($N3008,IMPOSTAZIONI!$E$6:$I$13,5,FALSE),IMPOSTAZIONI!$B$25:$N$32,9,FALSE)))</f>
        <v/>
      </c>
      <c r="BV3008" s="20" t="str">
        <f>IF($N3008="","",IF(VLOOKUP(VLOOKUP($N3008,IMPOSTAZIONI!$E$6:$I$13,5,FALSE),IMPOSTAZIONI!$B$25:$N$32,12,FALSE)=0,"",VLOOKUP(VLOOKUP($N3008,IMPOSTAZIONI!$E$6:$I$13,5,FALSE),IMPOSTAZIONI!$B$25:$N$32,12,FALSE)))</f>
        <v/>
      </c>
      <c r="BW3008" s="221" t="str">
        <f t="shared" si="759"/>
        <v/>
      </c>
      <c r="BX3008" s="221" t="str">
        <f t="shared" si="760"/>
        <v/>
      </c>
      <c r="BY3008" s="221">
        <f t="shared" si="761"/>
        <v>0</v>
      </c>
      <c r="BZ3008" s="231">
        <f t="shared" si="762"/>
        <v>0</v>
      </c>
      <c r="CA3008" s="246">
        <f t="shared" si="763"/>
        <v>0</v>
      </c>
      <c r="CB3008" s="246">
        <f t="shared" si="764"/>
        <v>0</v>
      </c>
      <c r="CC3008" s="246" t="str">
        <f t="shared" si="765"/>
        <v/>
      </c>
      <c r="CD3008" s="246">
        <f t="shared" si="766"/>
        <v>5</v>
      </c>
      <c r="CE3008" s="246">
        <f t="shared" si="767"/>
        <v>0</v>
      </c>
      <c r="CF3008" s="276">
        <f t="shared" si="768"/>
        <v>0</v>
      </c>
      <c r="CG3008" s="277">
        <f t="shared" si="768"/>
        <v>0</v>
      </c>
      <c r="CH3008" s="277">
        <f t="shared" si="768"/>
        <v>0</v>
      </c>
      <c r="CI3008" s="278">
        <f t="shared" si="768"/>
        <v>0</v>
      </c>
      <c r="CJ3008" s="280">
        <f t="shared" si="769"/>
        <v>0</v>
      </c>
      <c r="CK3008" s="232">
        <f t="shared" si="770"/>
        <v>0</v>
      </c>
      <c r="CL3008" s="1"/>
    </row>
    <row r="3009" spans="1:90" ht="18" customHeight="1">
      <c r="A3009" s="1"/>
      <c r="B3009" s="1"/>
      <c r="C3009" s="314"/>
      <c r="D3009" s="287" t="str">
        <f t="shared" si="757"/>
        <v/>
      </c>
      <c r="E3009" s="449" t="str">
        <f t="shared" si="758"/>
        <v/>
      </c>
      <c r="F3009" s="450"/>
      <c r="G3009" s="451"/>
      <c r="H3009" s="452"/>
      <c r="I3009" s="453"/>
      <c r="J3009" s="453"/>
      <c r="K3009" s="453"/>
      <c r="L3009" s="453"/>
      <c r="M3009" s="454"/>
      <c r="N3009" s="455"/>
      <c r="O3009" s="456"/>
      <c r="P3009" s="456"/>
      <c r="Q3009" s="456"/>
      <c r="R3009" s="456"/>
      <c r="S3009" s="456"/>
      <c r="T3009" s="456"/>
      <c r="U3009" s="456"/>
      <c r="V3009" s="456"/>
      <c r="W3009" s="456"/>
      <c r="X3009" s="456"/>
      <c r="Y3009" s="456"/>
      <c r="Z3009" s="456"/>
      <c r="AA3009" s="456"/>
      <c r="AB3009" s="456"/>
      <c r="AC3009" s="456"/>
      <c r="AD3009" s="456"/>
      <c r="AE3009" s="457"/>
      <c r="AF3009" s="455"/>
      <c r="AG3009" s="456"/>
      <c r="AH3009" s="456"/>
      <c r="AI3009" s="456"/>
      <c r="AJ3009" s="456"/>
      <c r="AK3009" s="456"/>
      <c r="AL3009" s="456"/>
      <c r="AM3009" s="456"/>
      <c r="AN3009" s="457"/>
      <c r="AO3009" s="455"/>
      <c r="AP3009" s="456"/>
      <c r="AQ3009" s="456"/>
      <c r="AR3009" s="456"/>
      <c r="AS3009" s="456"/>
      <c r="AT3009" s="456"/>
      <c r="AU3009" s="456"/>
      <c r="AV3009" s="456"/>
      <c r="AW3009" s="456"/>
      <c r="AX3009" s="456"/>
      <c r="AY3009" s="456"/>
      <c r="AZ3009" s="456"/>
      <c r="BA3009" s="456"/>
      <c r="BB3009" s="456"/>
      <c r="BC3009" s="456"/>
      <c r="BD3009" s="456"/>
      <c r="BE3009" s="456"/>
      <c r="BF3009" s="456"/>
      <c r="BG3009" s="457"/>
      <c r="BH3009" s="458"/>
      <c r="BI3009" s="459"/>
      <c r="BJ3009" s="459"/>
      <c r="BK3009" s="459"/>
      <c r="BL3009" s="459"/>
      <c r="BM3009" s="460"/>
      <c r="BN3009" s="314"/>
      <c r="BO3009" s="314"/>
      <c r="BP3009" s="1"/>
      <c r="BQ3009" s="120">
        <f>IF($F$3="","",IF(N3009=$F$3,COUNTIF(BQ$23:BQ3008,"&gt;0")+1,0))</f>
        <v>0</v>
      </c>
      <c r="BR3009" s="1"/>
      <c r="BS3009" s="20" t="str">
        <f>IF($N3009="","",IF(VLOOKUP(VLOOKUP($N3009,IMPOSTAZIONI!$E$6:$I$13,5,FALSE),IMPOSTAZIONI!$B$25:$N$32,3,FALSE)=0,"",VLOOKUP(VLOOKUP($N3009,IMPOSTAZIONI!$E$6:$I$13,5,FALSE),IMPOSTAZIONI!$B$25:$N$32,3,FALSE)))</f>
        <v/>
      </c>
      <c r="BT3009" s="20" t="str">
        <f>IF($N3009="","",IF(VLOOKUP(VLOOKUP($N3009,IMPOSTAZIONI!$E$6:$I$13,5,FALSE),IMPOSTAZIONI!$B$25:$N$32,6,FALSE)=0,"",VLOOKUP(VLOOKUP($N3009,IMPOSTAZIONI!$E$6:$I$13,5,FALSE),IMPOSTAZIONI!$B$25:$N$32,6,FALSE)))</f>
        <v/>
      </c>
      <c r="BU3009" s="20" t="str">
        <f>IF($N3009="","",IF(VLOOKUP(VLOOKUP($N3009,IMPOSTAZIONI!$E$6:$I$13,5,FALSE),IMPOSTAZIONI!$B$25:$N$32,9,FALSE)=0,"",VLOOKUP(VLOOKUP($N3009,IMPOSTAZIONI!$E$6:$I$13,5,FALSE),IMPOSTAZIONI!$B$25:$N$32,9,FALSE)))</f>
        <v/>
      </c>
      <c r="BV3009" s="20" t="str">
        <f>IF($N3009="","",IF(VLOOKUP(VLOOKUP($N3009,IMPOSTAZIONI!$E$6:$I$13,5,FALSE),IMPOSTAZIONI!$B$25:$N$32,12,FALSE)=0,"",VLOOKUP(VLOOKUP($N3009,IMPOSTAZIONI!$E$6:$I$13,5,FALSE),IMPOSTAZIONI!$B$25:$N$32,12,FALSE)))</f>
        <v/>
      </c>
      <c r="BW3009" s="221" t="str">
        <f t="shared" si="759"/>
        <v/>
      </c>
      <c r="BX3009" s="221" t="str">
        <f t="shared" si="760"/>
        <v/>
      </c>
      <c r="BY3009" s="221">
        <f t="shared" si="761"/>
        <v>0</v>
      </c>
      <c r="BZ3009" s="231">
        <f t="shared" si="762"/>
        <v>0</v>
      </c>
      <c r="CA3009" s="246">
        <f t="shared" si="763"/>
        <v>0</v>
      </c>
      <c r="CB3009" s="246">
        <f t="shared" si="764"/>
        <v>0</v>
      </c>
      <c r="CC3009" s="246" t="str">
        <f t="shared" si="765"/>
        <v/>
      </c>
      <c r="CD3009" s="246">
        <f t="shared" si="766"/>
        <v>5</v>
      </c>
      <c r="CE3009" s="246">
        <f t="shared" si="767"/>
        <v>0</v>
      </c>
      <c r="CF3009" s="276">
        <f t="shared" si="768"/>
        <v>0</v>
      </c>
      <c r="CG3009" s="277">
        <f t="shared" si="768"/>
        <v>0</v>
      </c>
      <c r="CH3009" s="277">
        <f t="shared" si="768"/>
        <v>0</v>
      </c>
      <c r="CI3009" s="278">
        <f t="shared" si="768"/>
        <v>0</v>
      </c>
      <c r="CJ3009" s="280">
        <f t="shared" si="769"/>
        <v>0</v>
      </c>
      <c r="CK3009" s="232">
        <f t="shared" si="770"/>
        <v>0</v>
      </c>
      <c r="CL3009" s="1"/>
    </row>
    <row r="3010" spans="1:90" ht="18" customHeight="1">
      <c r="A3010" s="1"/>
      <c r="B3010" s="1"/>
      <c r="C3010" s="314"/>
      <c r="D3010" s="287" t="str">
        <f t="shared" si="757"/>
        <v/>
      </c>
      <c r="E3010" s="449" t="str">
        <f t="shared" si="758"/>
        <v/>
      </c>
      <c r="F3010" s="450"/>
      <c r="G3010" s="451"/>
      <c r="H3010" s="452"/>
      <c r="I3010" s="453"/>
      <c r="J3010" s="453"/>
      <c r="K3010" s="453"/>
      <c r="L3010" s="453"/>
      <c r="M3010" s="454"/>
      <c r="N3010" s="455"/>
      <c r="O3010" s="456"/>
      <c r="P3010" s="456"/>
      <c r="Q3010" s="456"/>
      <c r="R3010" s="456"/>
      <c r="S3010" s="456"/>
      <c r="T3010" s="456"/>
      <c r="U3010" s="456"/>
      <c r="V3010" s="456"/>
      <c r="W3010" s="456"/>
      <c r="X3010" s="456"/>
      <c r="Y3010" s="456"/>
      <c r="Z3010" s="456"/>
      <c r="AA3010" s="456"/>
      <c r="AB3010" s="456"/>
      <c r="AC3010" s="456"/>
      <c r="AD3010" s="456"/>
      <c r="AE3010" s="457"/>
      <c r="AF3010" s="455"/>
      <c r="AG3010" s="456"/>
      <c r="AH3010" s="456"/>
      <c r="AI3010" s="456"/>
      <c r="AJ3010" s="456"/>
      <c r="AK3010" s="456"/>
      <c r="AL3010" s="456"/>
      <c r="AM3010" s="456"/>
      <c r="AN3010" s="457"/>
      <c r="AO3010" s="455"/>
      <c r="AP3010" s="456"/>
      <c r="AQ3010" s="456"/>
      <c r="AR3010" s="456"/>
      <c r="AS3010" s="456"/>
      <c r="AT3010" s="456"/>
      <c r="AU3010" s="456"/>
      <c r="AV3010" s="456"/>
      <c r="AW3010" s="456"/>
      <c r="AX3010" s="456"/>
      <c r="AY3010" s="456"/>
      <c r="AZ3010" s="456"/>
      <c r="BA3010" s="456"/>
      <c r="BB3010" s="456"/>
      <c r="BC3010" s="456"/>
      <c r="BD3010" s="456"/>
      <c r="BE3010" s="456"/>
      <c r="BF3010" s="456"/>
      <c r="BG3010" s="457"/>
      <c r="BH3010" s="458"/>
      <c r="BI3010" s="459"/>
      <c r="BJ3010" s="459"/>
      <c r="BK3010" s="459"/>
      <c r="BL3010" s="459"/>
      <c r="BM3010" s="460"/>
      <c r="BN3010" s="314"/>
      <c r="BO3010" s="314"/>
      <c r="BP3010" s="1"/>
      <c r="BQ3010" s="120">
        <f>IF($F$3="","",IF(N3010=$F$3,COUNTIF(BQ$23:BQ3009,"&gt;0")+1,0))</f>
        <v>0</v>
      </c>
      <c r="BR3010" s="1"/>
      <c r="BS3010" s="20" t="str">
        <f>IF($N3010="","",IF(VLOOKUP(VLOOKUP($N3010,IMPOSTAZIONI!$E$6:$I$13,5,FALSE),IMPOSTAZIONI!$B$25:$N$32,3,FALSE)=0,"",VLOOKUP(VLOOKUP($N3010,IMPOSTAZIONI!$E$6:$I$13,5,FALSE),IMPOSTAZIONI!$B$25:$N$32,3,FALSE)))</f>
        <v/>
      </c>
      <c r="BT3010" s="20" t="str">
        <f>IF($N3010="","",IF(VLOOKUP(VLOOKUP($N3010,IMPOSTAZIONI!$E$6:$I$13,5,FALSE),IMPOSTAZIONI!$B$25:$N$32,6,FALSE)=0,"",VLOOKUP(VLOOKUP($N3010,IMPOSTAZIONI!$E$6:$I$13,5,FALSE),IMPOSTAZIONI!$B$25:$N$32,6,FALSE)))</f>
        <v/>
      </c>
      <c r="BU3010" s="20" t="str">
        <f>IF($N3010="","",IF(VLOOKUP(VLOOKUP($N3010,IMPOSTAZIONI!$E$6:$I$13,5,FALSE),IMPOSTAZIONI!$B$25:$N$32,9,FALSE)=0,"",VLOOKUP(VLOOKUP($N3010,IMPOSTAZIONI!$E$6:$I$13,5,FALSE),IMPOSTAZIONI!$B$25:$N$32,9,FALSE)))</f>
        <v/>
      </c>
      <c r="BV3010" s="20" t="str">
        <f>IF($N3010="","",IF(VLOOKUP(VLOOKUP($N3010,IMPOSTAZIONI!$E$6:$I$13,5,FALSE),IMPOSTAZIONI!$B$25:$N$32,12,FALSE)=0,"",VLOOKUP(VLOOKUP($N3010,IMPOSTAZIONI!$E$6:$I$13,5,FALSE),IMPOSTAZIONI!$B$25:$N$32,12,FALSE)))</f>
        <v/>
      </c>
      <c r="BW3010" s="221" t="str">
        <f t="shared" si="759"/>
        <v/>
      </c>
      <c r="BX3010" s="221" t="str">
        <f t="shared" si="760"/>
        <v/>
      </c>
      <c r="BY3010" s="221">
        <f t="shared" si="761"/>
        <v>0</v>
      </c>
      <c r="BZ3010" s="231">
        <f t="shared" si="762"/>
        <v>0</v>
      </c>
      <c r="CA3010" s="246">
        <f t="shared" si="763"/>
        <v>0</v>
      </c>
      <c r="CB3010" s="246">
        <f t="shared" si="764"/>
        <v>0</v>
      </c>
      <c r="CC3010" s="246" t="str">
        <f t="shared" si="765"/>
        <v/>
      </c>
      <c r="CD3010" s="246">
        <f t="shared" si="766"/>
        <v>5</v>
      </c>
      <c r="CE3010" s="246">
        <f t="shared" si="767"/>
        <v>0</v>
      </c>
      <c r="CF3010" s="276">
        <f t="shared" si="768"/>
        <v>0</v>
      </c>
      <c r="CG3010" s="277">
        <f t="shared" si="768"/>
        <v>0</v>
      </c>
      <c r="CH3010" s="277">
        <f t="shared" si="768"/>
        <v>0</v>
      </c>
      <c r="CI3010" s="278">
        <f t="shared" si="768"/>
        <v>0</v>
      </c>
      <c r="CJ3010" s="280">
        <f t="shared" si="769"/>
        <v>0</v>
      </c>
      <c r="CK3010" s="232">
        <f t="shared" si="770"/>
        <v>0</v>
      </c>
      <c r="CL3010" s="1"/>
    </row>
    <row r="3011" spans="1:90" ht="18" customHeight="1">
      <c r="A3011" s="1"/>
      <c r="B3011" s="1"/>
      <c r="C3011" s="314"/>
      <c r="D3011" s="287" t="str">
        <f t="shared" si="757"/>
        <v/>
      </c>
      <c r="E3011" s="449" t="str">
        <f t="shared" si="758"/>
        <v/>
      </c>
      <c r="F3011" s="450"/>
      <c r="G3011" s="451"/>
      <c r="H3011" s="452"/>
      <c r="I3011" s="453"/>
      <c r="J3011" s="453"/>
      <c r="K3011" s="453"/>
      <c r="L3011" s="453"/>
      <c r="M3011" s="454"/>
      <c r="N3011" s="455"/>
      <c r="O3011" s="456"/>
      <c r="P3011" s="456"/>
      <c r="Q3011" s="456"/>
      <c r="R3011" s="456"/>
      <c r="S3011" s="456"/>
      <c r="T3011" s="456"/>
      <c r="U3011" s="456"/>
      <c r="V3011" s="456"/>
      <c r="W3011" s="456"/>
      <c r="X3011" s="456"/>
      <c r="Y3011" s="456"/>
      <c r="Z3011" s="456"/>
      <c r="AA3011" s="456"/>
      <c r="AB3011" s="456"/>
      <c r="AC3011" s="456"/>
      <c r="AD3011" s="456"/>
      <c r="AE3011" s="457"/>
      <c r="AF3011" s="455"/>
      <c r="AG3011" s="456"/>
      <c r="AH3011" s="456"/>
      <c r="AI3011" s="456"/>
      <c r="AJ3011" s="456"/>
      <c r="AK3011" s="456"/>
      <c r="AL3011" s="456"/>
      <c r="AM3011" s="456"/>
      <c r="AN3011" s="457"/>
      <c r="AO3011" s="455"/>
      <c r="AP3011" s="456"/>
      <c r="AQ3011" s="456"/>
      <c r="AR3011" s="456"/>
      <c r="AS3011" s="456"/>
      <c r="AT3011" s="456"/>
      <c r="AU3011" s="456"/>
      <c r="AV3011" s="456"/>
      <c r="AW3011" s="456"/>
      <c r="AX3011" s="456"/>
      <c r="AY3011" s="456"/>
      <c r="AZ3011" s="456"/>
      <c r="BA3011" s="456"/>
      <c r="BB3011" s="456"/>
      <c r="BC3011" s="456"/>
      <c r="BD3011" s="456"/>
      <c r="BE3011" s="456"/>
      <c r="BF3011" s="456"/>
      <c r="BG3011" s="457"/>
      <c r="BH3011" s="458"/>
      <c r="BI3011" s="459"/>
      <c r="BJ3011" s="459"/>
      <c r="BK3011" s="459"/>
      <c r="BL3011" s="459"/>
      <c r="BM3011" s="460"/>
      <c r="BN3011" s="314"/>
      <c r="BO3011" s="314"/>
      <c r="BP3011" s="1"/>
      <c r="BQ3011" s="120">
        <f>IF($F$3="","",IF(N3011=$F$3,COUNTIF(BQ$23:BQ3010,"&gt;0")+1,0))</f>
        <v>0</v>
      </c>
      <c r="BR3011" s="1"/>
      <c r="BS3011" s="20" t="str">
        <f>IF($N3011="","",IF(VLOOKUP(VLOOKUP($N3011,IMPOSTAZIONI!$E$6:$I$13,5,FALSE),IMPOSTAZIONI!$B$25:$N$32,3,FALSE)=0,"",VLOOKUP(VLOOKUP($N3011,IMPOSTAZIONI!$E$6:$I$13,5,FALSE),IMPOSTAZIONI!$B$25:$N$32,3,FALSE)))</f>
        <v/>
      </c>
      <c r="BT3011" s="20" t="str">
        <f>IF($N3011="","",IF(VLOOKUP(VLOOKUP($N3011,IMPOSTAZIONI!$E$6:$I$13,5,FALSE),IMPOSTAZIONI!$B$25:$N$32,6,FALSE)=0,"",VLOOKUP(VLOOKUP($N3011,IMPOSTAZIONI!$E$6:$I$13,5,FALSE),IMPOSTAZIONI!$B$25:$N$32,6,FALSE)))</f>
        <v/>
      </c>
      <c r="BU3011" s="20" t="str">
        <f>IF($N3011="","",IF(VLOOKUP(VLOOKUP($N3011,IMPOSTAZIONI!$E$6:$I$13,5,FALSE),IMPOSTAZIONI!$B$25:$N$32,9,FALSE)=0,"",VLOOKUP(VLOOKUP($N3011,IMPOSTAZIONI!$E$6:$I$13,5,FALSE),IMPOSTAZIONI!$B$25:$N$32,9,FALSE)))</f>
        <v/>
      </c>
      <c r="BV3011" s="20" t="str">
        <f>IF($N3011="","",IF(VLOOKUP(VLOOKUP($N3011,IMPOSTAZIONI!$E$6:$I$13,5,FALSE),IMPOSTAZIONI!$B$25:$N$32,12,FALSE)=0,"",VLOOKUP(VLOOKUP($N3011,IMPOSTAZIONI!$E$6:$I$13,5,FALSE),IMPOSTAZIONI!$B$25:$N$32,12,FALSE)))</f>
        <v/>
      </c>
      <c r="BW3011" s="221" t="str">
        <f t="shared" si="759"/>
        <v/>
      </c>
      <c r="BX3011" s="221" t="str">
        <f t="shared" si="760"/>
        <v/>
      </c>
      <c r="BY3011" s="221">
        <f t="shared" si="761"/>
        <v>0</v>
      </c>
      <c r="BZ3011" s="231">
        <f t="shared" si="762"/>
        <v>0</v>
      </c>
      <c r="CA3011" s="246">
        <f t="shared" si="763"/>
        <v>0</v>
      </c>
      <c r="CB3011" s="246">
        <f t="shared" si="764"/>
        <v>0</v>
      </c>
      <c r="CC3011" s="246" t="str">
        <f t="shared" si="765"/>
        <v/>
      </c>
      <c r="CD3011" s="246">
        <f t="shared" si="766"/>
        <v>5</v>
      </c>
      <c r="CE3011" s="246">
        <f t="shared" si="767"/>
        <v>0</v>
      </c>
      <c r="CF3011" s="276">
        <f t="shared" si="768"/>
        <v>0</v>
      </c>
      <c r="CG3011" s="277">
        <f t="shared" si="768"/>
        <v>0</v>
      </c>
      <c r="CH3011" s="277">
        <f t="shared" si="768"/>
        <v>0</v>
      </c>
      <c r="CI3011" s="278">
        <f t="shared" si="768"/>
        <v>0</v>
      </c>
      <c r="CJ3011" s="280">
        <f t="shared" si="769"/>
        <v>0</v>
      </c>
      <c r="CK3011" s="232">
        <f t="shared" si="770"/>
        <v>0</v>
      </c>
      <c r="CL3011" s="1"/>
    </row>
    <row r="3012" spans="1:90" ht="18" customHeight="1">
      <c r="A3012" s="1"/>
      <c r="B3012" s="1"/>
      <c r="C3012" s="314"/>
      <c r="D3012" s="287" t="str">
        <f t="shared" si="757"/>
        <v/>
      </c>
      <c r="E3012" s="449" t="str">
        <f t="shared" si="758"/>
        <v/>
      </c>
      <c r="F3012" s="450"/>
      <c r="G3012" s="451"/>
      <c r="H3012" s="452"/>
      <c r="I3012" s="453"/>
      <c r="J3012" s="453"/>
      <c r="K3012" s="453"/>
      <c r="L3012" s="453"/>
      <c r="M3012" s="454"/>
      <c r="N3012" s="455"/>
      <c r="O3012" s="456"/>
      <c r="P3012" s="456"/>
      <c r="Q3012" s="456"/>
      <c r="R3012" s="456"/>
      <c r="S3012" s="456"/>
      <c r="T3012" s="456"/>
      <c r="U3012" s="456"/>
      <c r="V3012" s="456"/>
      <c r="W3012" s="456"/>
      <c r="X3012" s="456"/>
      <c r="Y3012" s="456"/>
      <c r="Z3012" s="456"/>
      <c r="AA3012" s="456"/>
      <c r="AB3012" s="456"/>
      <c r="AC3012" s="456"/>
      <c r="AD3012" s="456"/>
      <c r="AE3012" s="457"/>
      <c r="AF3012" s="455"/>
      <c r="AG3012" s="456"/>
      <c r="AH3012" s="456"/>
      <c r="AI3012" s="456"/>
      <c r="AJ3012" s="456"/>
      <c r="AK3012" s="456"/>
      <c r="AL3012" s="456"/>
      <c r="AM3012" s="456"/>
      <c r="AN3012" s="457"/>
      <c r="AO3012" s="455"/>
      <c r="AP3012" s="456"/>
      <c r="AQ3012" s="456"/>
      <c r="AR3012" s="456"/>
      <c r="AS3012" s="456"/>
      <c r="AT3012" s="456"/>
      <c r="AU3012" s="456"/>
      <c r="AV3012" s="456"/>
      <c r="AW3012" s="456"/>
      <c r="AX3012" s="456"/>
      <c r="AY3012" s="456"/>
      <c r="AZ3012" s="456"/>
      <c r="BA3012" s="456"/>
      <c r="BB3012" s="456"/>
      <c r="BC3012" s="456"/>
      <c r="BD3012" s="456"/>
      <c r="BE3012" s="456"/>
      <c r="BF3012" s="456"/>
      <c r="BG3012" s="457"/>
      <c r="BH3012" s="458"/>
      <c r="BI3012" s="459"/>
      <c r="BJ3012" s="459"/>
      <c r="BK3012" s="459"/>
      <c r="BL3012" s="459"/>
      <c r="BM3012" s="460"/>
      <c r="BN3012" s="314"/>
      <c r="BO3012" s="314"/>
      <c r="BP3012" s="1"/>
      <c r="BQ3012" s="120">
        <f>IF($F$3="","",IF(N3012=$F$3,COUNTIF(BQ$23:BQ3011,"&gt;0")+1,0))</f>
        <v>0</v>
      </c>
      <c r="BR3012" s="1"/>
      <c r="BS3012" s="20" t="str">
        <f>IF($N3012="","",IF(VLOOKUP(VLOOKUP($N3012,IMPOSTAZIONI!$E$6:$I$13,5,FALSE),IMPOSTAZIONI!$B$25:$N$32,3,FALSE)=0,"",VLOOKUP(VLOOKUP($N3012,IMPOSTAZIONI!$E$6:$I$13,5,FALSE),IMPOSTAZIONI!$B$25:$N$32,3,FALSE)))</f>
        <v/>
      </c>
      <c r="BT3012" s="20" t="str">
        <f>IF($N3012="","",IF(VLOOKUP(VLOOKUP($N3012,IMPOSTAZIONI!$E$6:$I$13,5,FALSE),IMPOSTAZIONI!$B$25:$N$32,6,FALSE)=0,"",VLOOKUP(VLOOKUP($N3012,IMPOSTAZIONI!$E$6:$I$13,5,FALSE),IMPOSTAZIONI!$B$25:$N$32,6,FALSE)))</f>
        <v/>
      </c>
      <c r="BU3012" s="20" t="str">
        <f>IF($N3012="","",IF(VLOOKUP(VLOOKUP($N3012,IMPOSTAZIONI!$E$6:$I$13,5,FALSE),IMPOSTAZIONI!$B$25:$N$32,9,FALSE)=0,"",VLOOKUP(VLOOKUP($N3012,IMPOSTAZIONI!$E$6:$I$13,5,FALSE),IMPOSTAZIONI!$B$25:$N$32,9,FALSE)))</f>
        <v/>
      </c>
      <c r="BV3012" s="20" t="str">
        <f>IF($N3012="","",IF(VLOOKUP(VLOOKUP($N3012,IMPOSTAZIONI!$E$6:$I$13,5,FALSE),IMPOSTAZIONI!$B$25:$N$32,12,FALSE)=0,"",VLOOKUP(VLOOKUP($N3012,IMPOSTAZIONI!$E$6:$I$13,5,FALSE),IMPOSTAZIONI!$B$25:$N$32,12,FALSE)))</f>
        <v/>
      </c>
      <c r="BW3012" s="221" t="str">
        <f t="shared" si="759"/>
        <v/>
      </c>
      <c r="BX3012" s="221" t="str">
        <f t="shared" si="760"/>
        <v/>
      </c>
      <c r="BY3012" s="221">
        <f t="shared" si="761"/>
        <v>0</v>
      </c>
      <c r="BZ3012" s="231">
        <f t="shared" si="762"/>
        <v>0</v>
      </c>
      <c r="CA3012" s="246">
        <f t="shared" si="763"/>
        <v>0</v>
      </c>
      <c r="CB3012" s="246">
        <f t="shared" si="764"/>
        <v>0</v>
      </c>
      <c r="CC3012" s="246" t="str">
        <f t="shared" si="765"/>
        <v/>
      </c>
      <c r="CD3012" s="246">
        <f t="shared" si="766"/>
        <v>5</v>
      </c>
      <c r="CE3012" s="246">
        <f t="shared" si="767"/>
        <v>0</v>
      </c>
      <c r="CF3012" s="276">
        <f t="shared" si="768"/>
        <v>0</v>
      </c>
      <c r="CG3012" s="277">
        <f t="shared" si="768"/>
        <v>0</v>
      </c>
      <c r="CH3012" s="277">
        <f t="shared" si="768"/>
        <v>0</v>
      </c>
      <c r="CI3012" s="278">
        <f t="shared" si="768"/>
        <v>0</v>
      </c>
      <c r="CJ3012" s="280">
        <f t="shared" si="769"/>
        <v>0</v>
      </c>
      <c r="CK3012" s="232">
        <f t="shared" si="770"/>
        <v>0</v>
      </c>
      <c r="CL3012" s="1"/>
    </row>
    <row r="3013" spans="1:90" ht="18" customHeight="1">
      <c r="A3013" s="1"/>
      <c r="B3013" s="1"/>
      <c r="C3013" s="314"/>
      <c r="D3013" s="287" t="str">
        <f t="shared" si="757"/>
        <v/>
      </c>
      <c r="E3013" s="449" t="str">
        <f t="shared" si="758"/>
        <v/>
      </c>
      <c r="F3013" s="450"/>
      <c r="G3013" s="451"/>
      <c r="H3013" s="452"/>
      <c r="I3013" s="453"/>
      <c r="J3013" s="453"/>
      <c r="K3013" s="453"/>
      <c r="L3013" s="453"/>
      <c r="M3013" s="454"/>
      <c r="N3013" s="455"/>
      <c r="O3013" s="456"/>
      <c r="P3013" s="456"/>
      <c r="Q3013" s="456"/>
      <c r="R3013" s="456"/>
      <c r="S3013" s="456"/>
      <c r="T3013" s="456"/>
      <c r="U3013" s="456"/>
      <c r="V3013" s="456"/>
      <c r="W3013" s="456"/>
      <c r="X3013" s="456"/>
      <c r="Y3013" s="456"/>
      <c r="Z3013" s="456"/>
      <c r="AA3013" s="456"/>
      <c r="AB3013" s="456"/>
      <c r="AC3013" s="456"/>
      <c r="AD3013" s="456"/>
      <c r="AE3013" s="457"/>
      <c r="AF3013" s="455"/>
      <c r="AG3013" s="456"/>
      <c r="AH3013" s="456"/>
      <c r="AI3013" s="456"/>
      <c r="AJ3013" s="456"/>
      <c r="AK3013" s="456"/>
      <c r="AL3013" s="456"/>
      <c r="AM3013" s="456"/>
      <c r="AN3013" s="457"/>
      <c r="AO3013" s="455"/>
      <c r="AP3013" s="456"/>
      <c r="AQ3013" s="456"/>
      <c r="AR3013" s="456"/>
      <c r="AS3013" s="456"/>
      <c r="AT3013" s="456"/>
      <c r="AU3013" s="456"/>
      <c r="AV3013" s="456"/>
      <c r="AW3013" s="456"/>
      <c r="AX3013" s="456"/>
      <c r="AY3013" s="456"/>
      <c r="AZ3013" s="456"/>
      <c r="BA3013" s="456"/>
      <c r="BB3013" s="456"/>
      <c r="BC3013" s="456"/>
      <c r="BD3013" s="456"/>
      <c r="BE3013" s="456"/>
      <c r="BF3013" s="456"/>
      <c r="BG3013" s="457"/>
      <c r="BH3013" s="458"/>
      <c r="BI3013" s="459"/>
      <c r="BJ3013" s="459"/>
      <c r="BK3013" s="459"/>
      <c r="BL3013" s="459"/>
      <c r="BM3013" s="460"/>
      <c r="BN3013" s="314"/>
      <c r="BO3013" s="314"/>
      <c r="BP3013" s="1"/>
      <c r="BQ3013" s="120">
        <f>IF($F$3="","",IF(N3013=$F$3,COUNTIF(BQ$23:BQ3012,"&gt;0")+1,0))</f>
        <v>0</v>
      </c>
      <c r="BR3013" s="1"/>
      <c r="BS3013" s="20" t="str">
        <f>IF($N3013="","",IF(VLOOKUP(VLOOKUP($N3013,IMPOSTAZIONI!$E$6:$I$13,5,FALSE),IMPOSTAZIONI!$B$25:$N$32,3,FALSE)=0,"",VLOOKUP(VLOOKUP($N3013,IMPOSTAZIONI!$E$6:$I$13,5,FALSE),IMPOSTAZIONI!$B$25:$N$32,3,FALSE)))</f>
        <v/>
      </c>
      <c r="BT3013" s="20" t="str">
        <f>IF($N3013="","",IF(VLOOKUP(VLOOKUP($N3013,IMPOSTAZIONI!$E$6:$I$13,5,FALSE),IMPOSTAZIONI!$B$25:$N$32,6,FALSE)=0,"",VLOOKUP(VLOOKUP($N3013,IMPOSTAZIONI!$E$6:$I$13,5,FALSE),IMPOSTAZIONI!$B$25:$N$32,6,FALSE)))</f>
        <v/>
      </c>
      <c r="BU3013" s="20" t="str">
        <f>IF($N3013="","",IF(VLOOKUP(VLOOKUP($N3013,IMPOSTAZIONI!$E$6:$I$13,5,FALSE),IMPOSTAZIONI!$B$25:$N$32,9,FALSE)=0,"",VLOOKUP(VLOOKUP($N3013,IMPOSTAZIONI!$E$6:$I$13,5,FALSE),IMPOSTAZIONI!$B$25:$N$32,9,FALSE)))</f>
        <v/>
      </c>
      <c r="BV3013" s="20" t="str">
        <f>IF($N3013="","",IF(VLOOKUP(VLOOKUP($N3013,IMPOSTAZIONI!$E$6:$I$13,5,FALSE),IMPOSTAZIONI!$B$25:$N$32,12,FALSE)=0,"",VLOOKUP(VLOOKUP($N3013,IMPOSTAZIONI!$E$6:$I$13,5,FALSE),IMPOSTAZIONI!$B$25:$N$32,12,FALSE)))</f>
        <v/>
      </c>
      <c r="BW3013" s="221" t="str">
        <f t="shared" si="759"/>
        <v/>
      </c>
      <c r="BX3013" s="221" t="str">
        <f t="shared" si="760"/>
        <v/>
      </c>
      <c r="BY3013" s="221">
        <f t="shared" si="761"/>
        <v>0</v>
      </c>
      <c r="BZ3013" s="231">
        <f t="shared" si="762"/>
        <v>0</v>
      </c>
      <c r="CA3013" s="246">
        <f t="shared" si="763"/>
        <v>0</v>
      </c>
      <c r="CB3013" s="246">
        <f t="shared" si="764"/>
        <v>0</v>
      </c>
      <c r="CC3013" s="246" t="str">
        <f t="shared" si="765"/>
        <v/>
      </c>
      <c r="CD3013" s="246">
        <f t="shared" si="766"/>
        <v>5</v>
      </c>
      <c r="CE3013" s="246">
        <f t="shared" si="767"/>
        <v>0</v>
      </c>
      <c r="CF3013" s="276">
        <f t="shared" si="768"/>
        <v>0</v>
      </c>
      <c r="CG3013" s="277">
        <f t="shared" si="768"/>
        <v>0</v>
      </c>
      <c r="CH3013" s="277">
        <f t="shared" si="768"/>
        <v>0</v>
      </c>
      <c r="CI3013" s="278">
        <f t="shared" si="768"/>
        <v>0</v>
      </c>
      <c r="CJ3013" s="280">
        <f t="shared" si="769"/>
        <v>0</v>
      </c>
      <c r="CK3013" s="232">
        <f t="shared" si="770"/>
        <v>0</v>
      </c>
      <c r="CL3013" s="1"/>
    </row>
    <row r="3014" spans="1:90" ht="18" customHeight="1">
      <c r="A3014" s="1"/>
      <c r="B3014" s="1"/>
      <c r="C3014" s="314"/>
      <c r="D3014" s="287" t="str">
        <f t="shared" si="757"/>
        <v/>
      </c>
      <c r="E3014" s="449" t="str">
        <f t="shared" si="758"/>
        <v/>
      </c>
      <c r="F3014" s="450"/>
      <c r="G3014" s="451"/>
      <c r="H3014" s="452"/>
      <c r="I3014" s="453"/>
      <c r="J3014" s="453"/>
      <c r="K3014" s="453"/>
      <c r="L3014" s="453"/>
      <c r="M3014" s="454"/>
      <c r="N3014" s="455"/>
      <c r="O3014" s="456"/>
      <c r="P3014" s="456"/>
      <c r="Q3014" s="456"/>
      <c r="R3014" s="456"/>
      <c r="S3014" s="456"/>
      <c r="T3014" s="456"/>
      <c r="U3014" s="456"/>
      <c r="V3014" s="456"/>
      <c r="W3014" s="456"/>
      <c r="X3014" s="456"/>
      <c r="Y3014" s="456"/>
      <c r="Z3014" s="456"/>
      <c r="AA3014" s="456"/>
      <c r="AB3014" s="456"/>
      <c r="AC3014" s="456"/>
      <c r="AD3014" s="456"/>
      <c r="AE3014" s="457"/>
      <c r="AF3014" s="455"/>
      <c r="AG3014" s="456"/>
      <c r="AH3014" s="456"/>
      <c r="AI3014" s="456"/>
      <c r="AJ3014" s="456"/>
      <c r="AK3014" s="456"/>
      <c r="AL3014" s="456"/>
      <c r="AM3014" s="456"/>
      <c r="AN3014" s="457"/>
      <c r="AO3014" s="455"/>
      <c r="AP3014" s="456"/>
      <c r="AQ3014" s="456"/>
      <c r="AR3014" s="456"/>
      <c r="AS3014" s="456"/>
      <c r="AT3014" s="456"/>
      <c r="AU3014" s="456"/>
      <c r="AV3014" s="456"/>
      <c r="AW3014" s="456"/>
      <c r="AX3014" s="456"/>
      <c r="AY3014" s="456"/>
      <c r="AZ3014" s="456"/>
      <c r="BA3014" s="456"/>
      <c r="BB3014" s="456"/>
      <c r="BC3014" s="456"/>
      <c r="BD3014" s="456"/>
      <c r="BE3014" s="456"/>
      <c r="BF3014" s="456"/>
      <c r="BG3014" s="457"/>
      <c r="BH3014" s="458"/>
      <c r="BI3014" s="459"/>
      <c r="BJ3014" s="459"/>
      <c r="BK3014" s="459"/>
      <c r="BL3014" s="459"/>
      <c r="BM3014" s="460"/>
      <c r="BN3014" s="314"/>
      <c r="BO3014" s="314"/>
      <c r="BP3014" s="1"/>
      <c r="BQ3014" s="120">
        <f>IF($F$3="","",IF(N3014=$F$3,COUNTIF(BQ$23:BQ3013,"&gt;0")+1,0))</f>
        <v>0</v>
      </c>
      <c r="BR3014" s="1"/>
      <c r="BS3014" s="20" t="str">
        <f>IF($N3014="","",IF(VLOOKUP(VLOOKUP($N3014,IMPOSTAZIONI!$E$6:$I$13,5,FALSE),IMPOSTAZIONI!$B$25:$N$32,3,FALSE)=0,"",VLOOKUP(VLOOKUP($N3014,IMPOSTAZIONI!$E$6:$I$13,5,FALSE),IMPOSTAZIONI!$B$25:$N$32,3,FALSE)))</f>
        <v/>
      </c>
      <c r="BT3014" s="20" t="str">
        <f>IF($N3014="","",IF(VLOOKUP(VLOOKUP($N3014,IMPOSTAZIONI!$E$6:$I$13,5,FALSE),IMPOSTAZIONI!$B$25:$N$32,6,FALSE)=0,"",VLOOKUP(VLOOKUP($N3014,IMPOSTAZIONI!$E$6:$I$13,5,FALSE),IMPOSTAZIONI!$B$25:$N$32,6,FALSE)))</f>
        <v/>
      </c>
      <c r="BU3014" s="20" t="str">
        <f>IF($N3014="","",IF(VLOOKUP(VLOOKUP($N3014,IMPOSTAZIONI!$E$6:$I$13,5,FALSE),IMPOSTAZIONI!$B$25:$N$32,9,FALSE)=0,"",VLOOKUP(VLOOKUP($N3014,IMPOSTAZIONI!$E$6:$I$13,5,FALSE),IMPOSTAZIONI!$B$25:$N$32,9,FALSE)))</f>
        <v/>
      </c>
      <c r="BV3014" s="20" t="str">
        <f>IF($N3014="","",IF(VLOOKUP(VLOOKUP($N3014,IMPOSTAZIONI!$E$6:$I$13,5,FALSE),IMPOSTAZIONI!$B$25:$N$32,12,FALSE)=0,"",VLOOKUP(VLOOKUP($N3014,IMPOSTAZIONI!$E$6:$I$13,5,FALSE),IMPOSTAZIONI!$B$25:$N$32,12,FALSE)))</f>
        <v/>
      </c>
      <c r="BW3014" s="221" t="str">
        <f t="shared" si="759"/>
        <v/>
      </c>
      <c r="BX3014" s="221" t="str">
        <f t="shared" si="760"/>
        <v/>
      </c>
      <c r="BY3014" s="221">
        <f t="shared" si="761"/>
        <v>0</v>
      </c>
      <c r="BZ3014" s="231">
        <f t="shared" si="762"/>
        <v>0</v>
      </c>
      <c r="CA3014" s="246">
        <f t="shared" si="763"/>
        <v>0</v>
      </c>
      <c r="CB3014" s="246">
        <f t="shared" si="764"/>
        <v>0</v>
      </c>
      <c r="CC3014" s="246" t="str">
        <f t="shared" si="765"/>
        <v/>
      </c>
      <c r="CD3014" s="246">
        <f t="shared" si="766"/>
        <v>5</v>
      </c>
      <c r="CE3014" s="246">
        <f t="shared" si="767"/>
        <v>0</v>
      </c>
      <c r="CF3014" s="276">
        <f t="shared" si="768"/>
        <v>0</v>
      </c>
      <c r="CG3014" s="277">
        <f t="shared" si="768"/>
        <v>0</v>
      </c>
      <c r="CH3014" s="277">
        <f t="shared" si="768"/>
        <v>0</v>
      </c>
      <c r="CI3014" s="278">
        <f t="shared" si="768"/>
        <v>0</v>
      </c>
      <c r="CJ3014" s="280">
        <f t="shared" si="769"/>
        <v>0</v>
      </c>
      <c r="CK3014" s="232">
        <f t="shared" si="770"/>
        <v>0</v>
      </c>
      <c r="CL3014" s="1"/>
    </row>
    <row r="3015" spans="1:90" ht="18" customHeight="1">
      <c r="A3015" s="1"/>
      <c r="B3015" s="1"/>
      <c r="C3015" s="314"/>
      <c r="D3015" s="287" t="str">
        <f t="shared" si="757"/>
        <v/>
      </c>
      <c r="E3015" s="449" t="str">
        <f t="shared" si="758"/>
        <v/>
      </c>
      <c r="F3015" s="450"/>
      <c r="G3015" s="451"/>
      <c r="H3015" s="452"/>
      <c r="I3015" s="453"/>
      <c r="J3015" s="453"/>
      <c r="K3015" s="453"/>
      <c r="L3015" s="453"/>
      <c r="M3015" s="454"/>
      <c r="N3015" s="455"/>
      <c r="O3015" s="456"/>
      <c r="P3015" s="456"/>
      <c r="Q3015" s="456"/>
      <c r="R3015" s="456"/>
      <c r="S3015" s="456"/>
      <c r="T3015" s="456"/>
      <c r="U3015" s="456"/>
      <c r="V3015" s="456"/>
      <c r="W3015" s="456"/>
      <c r="X3015" s="456"/>
      <c r="Y3015" s="456"/>
      <c r="Z3015" s="456"/>
      <c r="AA3015" s="456"/>
      <c r="AB3015" s="456"/>
      <c r="AC3015" s="456"/>
      <c r="AD3015" s="456"/>
      <c r="AE3015" s="457"/>
      <c r="AF3015" s="455"/>
      <c r="AG3015" s="456"/>
      <c r="AH3015" s="456"/>
      <c r="AI3015" s="456"/>
      <c r="AJ3015" s="456"/>
      <c r="AK3015" s="456"/>
      <c r="AL3015" s="456"/>
      <c r="AM3015" s="456"/>
      <c r="AN3015" s="457"/>
      <c r="AO3015" s="455"/>
      <c r="AP3015" s="456"/>
      <c r="AQ3015" s="456"/>
      <c r="AR3015" s="456"/>
      <c r="AS3015" s="456"/>
      <c r="AT3015" s="456"/>
      <c r="AU3015" s="456"/>
      <c r="AV3015" s="456"/>
      <c r="AW3015" s="456"/>
      <c r="AX3015" s="456"/>
      <c r="AY3015" s="456"/>
      <c r="AZ3015" s="456"/>
      <c r="BA3015" s="456"/>
      <c r="BB3015" s="456"/>
      <c r="BC3015" s="456"/>
      <c r="BD3015" s="456"/>
      <c r="BE3015" s="456"/>
      <c r="BF3015" s="456"/>
      <c r="BG3015" s="457"/>
      <c r="BH3015" s="458"/>
      <c r="BI3015" s="459"/>
      <c r="BJ3015" s="459"/>
      <c r="BK3015" s="459"/>
      <c r="BL3015" s="459"/>
      <c r="BM3015" s="460"/>
      <c r="BN3015" s="314"/>
      <c r="BO3015" s="314"/>
      <c r="BP3015" s="1"/>
      <c r="BQ3015" s="120">
        <f>IF($F$3="","",IF(N3015=$F$3,COUNTIF(BQ$23:BQ3014,"&gt;0")+1,0))</f>
        <v>0</v>
      </c>
      <c r="BR3015" s="1"/>
      <c r="BS3015" s="20" t="str">
        <f>IF($N3015="","",IF(VLOOKUP(VLOOKUP($N3015,IMPOSTAZIONI!$E$6:$I$13,5,FALSE),IMPOSTAZIONI!$B$25:$N$32,3,FALSE)=0,"",VLOOKUP(VLOOKUP($N3015,IMPOSTAZIONI!$E$6:$I$13,5,FALSE),IMPOSTAZIONI!$B$25:$N$32,3,FALSE)))</f>
        <v/>
      </c>
      <c r="BT3015" s="20" t="str">
        <f>IF($N3015="","",IF(VLOOKUP(VLOOKUP($N3015,IMPOSTAZIONI!$E$6:$I$13,5,FALSE),IMPOSTAZIONI!$B$25:$N$32,6,FALSE)=0,"",VLOOKUP(VLOOKUP($N3015,IMPOSTAZIONI!$E$6:$I$13,5,FALSE),IMPOSTAZIONI!$B$25:$N$32,6,FALSE)))</f>
        <v/>
      </c>
      <c r="BU3015" s="20" t="str">
        <f>IF($N3015="","",IF(VLOOKUP(VLOOKUP($N3015,IMPOSTAZIONI!$E$6:$I$13,5,FALSE),IMPOSTAZIONI!$B$25:$N$32,9,FALSE)=0,"",VLOOKUP(VLOOKUP($N3015,IMPOSTAZIONI!$E$6:$I$13,5,FALSE),IMPOSTAZIONI!$B$25:$N$32,9,FALSE)))</f>
        <v/>
      </c>
      <c r="BV3015" s="20" t="str">
        <f>IF($N3015="","",IF(VLOOKUP(VLOOKUP($N3015,IMPOSTAZIONI!$E$6:$I$13,5,FALSE),IMPOSTAZIONI!$B$25:$N$32,12,FALSE)=0,"",VLOOKUP(VLOOKUP($N3015,IMPOSTAZIONI!$E$6:$I$13,5,FALSE),IMPOSTAZIONI!$B$25:$N$32,12,FALSE)))</f>
        <v/>
      </c>
      <c r="BW3015" s="221" t="str">
        <f t="shared" si="759"/>
        <v/>
      </c>
      <c r="BX3015" s="221" t="str">
        <f t="shared" si="760"/>
        <v/>
      </c>
      <c r="BY3015" s="221">
        <f t="shared" si="761"/>
        <v>0</v>
      </c>
      <c r="BZ3015" s="231">
        <f t="shared" si="762"/>
        <v>0</v>
      </c>
      <c r="CA3015" s="246">
        <f t="shared" si="763"/>
        <v>0</v>
      </c>
      <c r="CB3015" s="246">
        <f t="shared" si="764"/>
        <v>0</v>
      </c>
      <c r="CC3015" s="246" t="str">
        <f t="shared" si="765"/>
        <v/>
      </c>
      <c r="CD3015" s="246">
        <f t="shared" si="766"/>
        <v>5</v>
      </c>
      <c r="CE3015" s="246">
        <f t="shared" si="767"/>
        <v>0</v>
      </c>
      <c r="CF3015" s="276">
        <f t="shared" si="768"/>
        <v>0</v>
      </c>
      <c r="CG3015" s="277">
        <f t="shared" si="768"/>
        <v>0</v>
      </c>
      <c r="CH3015" s="277">
        <f t="shared" si="768"/>
        <v>0</v>
      </c>
      <c r="CI3015" s="278">
        <f t="shared" si="768"/>
        <v>0</v>
      </c>
      <c r="CJ3015" s="280">
        <f t="shared" si="769"/>
        <v>0</v>
      </c>
      <c r="CK3015" s="232">
        <f t="shared" si="770"/>
        <v>0</v>
      </c>
      <c r="CL3015" s="1"/>
    </row>
    <row r="3016" spans="1:90" ht="18" customHeight="1">
      <c r="A3016" s="1"/>
      <c r="B3016" s="1"/>
      <c r="C3016" s="314"/>
      <c r="D3016" s="287" t="str">
        <f t="shared" si="757"/>
        <v/>
      </c>
      <c r="E3016" s="449" t="str">
        <f t="shared" si="758"/>
        <v/>
      </c>
      <c r="F3016" s="450"/>
      <c r="G3016" s="451"/>
      <c r="H3016" s="452"/>
      <c r="I3016" s="453"/>
      <c r="J3016" s="453"/>
      <c r="K3016" s="453"/>
      <c r="L3016" s="453"/>
      <c r="M3016" s="454"/>
      <c r="N3016" s="455"/>
      <c r="O3016" s="456"/>
      <c r="P3016" s="456"/>
      <c r="Q3016" s="456"/>
      <c r="R3016" s="456"/>
      <c r="S3016" s="456"/>
      <c r="T3016" s="456"/>
      <c r="U3016" s="456"/>
      <c r="V3016" s="456"/>
      <c r="W3016" s="456"/>
      <c r="X3016" s="456"/>
      <c r="Y3016" s="456"/>
      <c r="Z3016" s="456"/>
      <c r="AA3016" s="456"/>
      <c r="AB3016" s="456"/>
      <c r="AC3016" s="456"/>
      <c r="AD3016" s="456"/>
      <c r="AE3016" s="457"/>
      <c r="AF3016" s="455"/>
      <c r="AG3016" s="456"/>
      <c r="AH3016" s="456"/>
      <c r="AI3016" s="456"/>
      <c r="AJ3016" s="456"/>
      <c r="AK3016" s="456"/>
      <c r="AL3016" s="456"/>
      <c r="AM3016" s="456"/>
      <c r="AN3016" s="457"/>
      <c r="AO3016" s="455"/>
      <c r="AP3016" s="456"/>
      <c r="AQ3016" s="456"/>
      <c r="AR3016" s="456"/>
      <c r="AS3016" s="456"/>
      <c r="AT3016" s="456"/>
      <c r="AU3016" s="456"/>
      <c r="AV3016" s="456"/>
      <c r="AW3016" s="456"/>
      <c r="AX3016" s="456"/>
      <c r="AY3016" s="456"/>
      <c r="AZ3016" s="456"/>
      <c r="BA3016" s="456"/>
      <c r="BB3016" s="456"/>
      <c r="BC3016" s="456"/>
      <c r="BD3016" s="456"/>
      <c r="BE3016" s="456"/>
      <c r="BF3016" s="456"/>
      <c r="BG3016" s="457"/>
      <c r="BH3016" s="458"/>
      <c r="BI3016" s="459"/>
      <c r="BJ3016" s="459"/>
      <c r="BK3016" s="459"/>
      <c r="BL3016" s="459"/>
      <c r="BM3016" s="460"/>
      <c r="BN3016" s="314"/>
      <c r="BO3016" s="314"/>
      <c r="BP3016" s="1"/>
      <c r="BQ3016" s="120">
        <f>IF($F$3="","",IF(N3016=$F$3,COUNTIF(BQ$23:BQ3015,"&gt;0")+1,0))</f>
        <v>0</v>
      </c>
      <c r="BR3016" s="1"/>
      <c r="BS3016" s="20" t="str">
        <f>IF($N3016="","",IF(VLOOKUP(VLOOKUP($N3016,IMPOSTAZIONI!$E$6:$I$13,5,FALSE),IMPOSTAZIONI!$B$25:$N$32,3,FALSE)=0,"",VLOOKUP(VLOOKUP($N3016,IMPOSTAZIONI!$E$6:$I$13,5,FALSE),IMPOSTAZIONI!$B$25:$N$32,3,FALSE)))</f>
        <v/>
      </c>
      <c r="BT3016" s="20" t="str">
        <f>IF($N3016="","",IF(VLOOKUP(VLOOKUP($N3016,IMPOSTAZIONI!$E$6:$I$13,5,FALSE),IMPOSTAZIONI!$B$25:$N$32,6,FALSE)=0,"",VLOOKUP(VLOOKUP($N3016,IMPOSTAZIONI!$E$6:$I$13,5,FALSE),IMPOSTAZIONI!$B$25:$N$32,6,FALSE)))</f>
        <v/>
      </c>
      <c r="BU3016" s="20" t="str">
        <f>IF($N3016="","",IF(VLOOKUP(VLOOKUP($N3016,IMPOSTAZIONI!$E$6:$I$13,5,FALSE),IMPOSTAZIONI!$B$25:$N$32,9,FALSE)=0,"",VLOOKUP(VLOOKUP($N3016,IMPOSTAZIONI!$E$6:$I$13,5,FALSE),IMPOSTAZIONI!$B$25:$N$32,9,FALSE)))</f>
        <v/>
      </c>
      <c r="BV3016" s="20" t="str">
        <f>IF($N3016="","",IF(VLOOKUP(VLOOKUP($N3016,IMPOSTAZIONI!$E$6:$I$13,5,FALSE),IMPOSTAZIONI!$B$25:$N$32,12,FALSE)=0,"",VLOOKUP(VLOOKUP($N3016,IMPOSTAZIONI!$E$6:$I$13,5,FALSE),IMPOSTAZIONI!$B$25:$N$32,12,FALSE)))</f>
        <v/>
      </c>
      <c r="BW3016" s="221" t="str">
        <f t="shared" si="759"/>
        <v/>
      </c>
      <c r="BX3016" s="221" t="str">
        <f t="shared" si="760"/>
        <v/>
      </c>
      <c r="BY3016" s="221">
        <f t="shared" si="761"/>
        <v>0</v>
      </c>
      <c r="BZ3016" s="231">
        <f t="shared" si="762"/>
        <v>0</v>
      </c>
      <c r="CA3016" s="246">
        <f t="shared" si="763"/>
        <v>0</v>
      </c>
      <c r="CB3016" s="246">
        <f t="shared" si="764"/>
        <v>0</v>
      </c>
      <c r="CC3016" s="246" t="str">
        <f t="shared" si="765"/>
        <v/>
      </c>
      <c r="CD3016" s="246">
        <f t="shared" si="766"/>
        <v>5</v>
      </c>
      <c r="CE3016" s="246">
        <f t="shared" si="767"/>
        <v>0</v>
      </c>
      <c r="CF3016" s="276">
        <f t="shared" si="768"/>
        <v>0</v>
      </c>
      <c r="CG3016" s="277">
        <f t="shared" si="768"/>
        <v>0</v>
      </c>
      <c r="CH3016" s="277">
        <f t="shared" si="768"/>
        <v>0</v>
      </c>
      <c r="CI3016" s="278">
        <f t="shared" si="768"/>
        <v>0</v>
      </c>
      <c r="CJ3016" s="280">
        <f t="shared" si="769"/>
        <v>0</v>
      </c>
      <c r="CK3016" s="232">
        <f t="shared" si="770"/>
        <v>0</v>
      </c>
      <c r="CL3016" s="1"/>
    </row>
    <row r="3017" spans="1:90" ht="18" customHeight="1">
      <c r="A3017" s="1"/>
      <c r="B3017" s="1"/>
      <c r="C3017" s="314"/>
      <c r="D3017" s="287" t="str">
        <f t="shared" si="757"/>
        <v/>
      </c>
      <c r="E3017" s="449" t="str">
        <f t="shared" si="758"/>
        <v/>
      </c>
      <c r="F3017" s="450"/>
      <c r="G3017" s="451"/>
      <c r="H3017" s="452"/>
      <c r="I3017" s="453"/>
      <c r="J3017" s="453"/>
      <c r="K3017" s="453"/>
      <c r="L3017" s="453"/>
      <c r="M3017" s="454"/>
      <c r="N3017" s="455"/>
      <c r="O3017" s="456"/>
      <c r="P3017" s="456"/>
      <c r="Q3017" s="456"/>
      <c r="R3017" s="456"/>
      <c r="S3017" s="456"/>
      <c r="T3017" s="456"/>
      <c r="U3017" s="456"/>
      <c r="V3017" s="456"/>
      <c r="W3017" s="456"/>
      <c r="X3017" s="456"/>
      <c r="Y3017" s="456"/>
      <c r="Z3017" s="456"/>
      <c r="AA3017" s="456"/>
      <c r="AB3017" s="456"/>
      <c r="AC3017" s="456"/>
      <c r="AD3017" s="456"/>
      <c r="AE3017" s="457"/>
      <c r="AF3017" s="455"/>
      <c r="AG3017" s="456"/>
      <c r="AH3017" s="456"/>
      <c r="AI3017" s="456"/>
      <c r="AJ3017" s="456"/>
      <c r="AK3017" s="456"/>
      <c r="AL3017" s="456"/>
      <c r="AM3017" s="456"/>
      <c r="AN3017" s="457"/>
      <c r="AO3017" s="455"/>
      <c r="AP3017" s="456"/>
      <c r="AQ3017" s="456"/>
      <c r="AR3017" s="456"/>
      <c r="AS3017" s="456"/>
      <c r="AT3017" s="456"/>
      <c r="AU3017" s="456"/>
      <c r="AV3017" s="456"/>
      <c r="AW3017" s="456"/>
      <c r="AX3017" s="456"/>
      <c r="AY3017" s="456"/>
      <c r="AZ3017" s="456"/>
      <c r="BA3017" s="456"/>
      <c r="BB3017" s="456"/>
      <c r="BC3017" s="456"/>
      <c r="BD3017" s="456"/>
      <c r="BE3017" s="456"/>
      <c r="BF3017" s="456"/>
      <c r="BG3017" s="457"/>
      <c r="BH3017" s="458"/>
      <c r="BI3017" s="459"/>
      <c r="BJ3017" s="459"/>
      <c r="BK3017" s="459"/>
      <c r="BL3017" s="459"/>
      <c r="BM3017" s="460"/>
      <c r="BN3017" s="314"/>
      <c r="BO3017" s="314"/>
      <c r="BP3017" s="1"/>
      <c r="BQ3017" s="120">
        <f>IF($F$3="","",IF(N3017=$F$3,COUNTIF(BQ$23:BQ3016,"&gt;0")+1,0))</f>
        <v>0</v>
      </c>
      <c r="BR3017" s="1"/>
      <c r="BS3017" s="20" t="str">
        <f>IF($N3017="","",IF(VLOOKUP(VLOOKUP($N3017,IMPOSTAZIONI!$E$6:$I$13,5,FALSE),IMPOSTAZIONI!$B$25:$N$32,3,FALSE)=0,"",VLOOKUP(VLOOKUP($N3017,IMPOSTAZIONI!$E$6:$I$13,5,FALSE),IMPOSTAZIONI!$B$25:$N$32,3,FALSE)))</f>
        <v/>
      </c>
      <c r="BT3017" s="20" t="str">
        <f>IF($N3017="","",IF(VLOOKUP(VLOOKUP($N3017,IMPOSTAZIONI!$E$6:$I$13,5,FALSE),IMPOSTAZIONI!$B$25:$N$32,6,FALSE)=0,"",VLOOKUP(VLOOKUP($N3017,IMPOSTAZIONI!$E$6:$I$13,5,FALSE),IMPOSTAZIONI!$B$25:$N$32,6,FALSE)))</f>
        <v/>
      </c>
      <c r="BU3017" s="20" t="str">
        <f>IF($N3017="","",IF(VLOOKUP(VLOOKUP($N3017,IMPOSTAZIONI!$E$6:$I$13,5,FALSE),IMPOSTAZIONI!$B$25:$N$32,9,FALSE)=0,"",VLOOKUP(VLOOKUP($N3017,IMPOSTAZIONI!$E$6:$I$13,5,FALSE),IMPOSTAZIONI!$B$25:$N$32,9,FALSE)))</f>
        <v/>
      </c>
      <c r="BV3017" s="20" t="str">
        <f>IF($N3017="","",IF(VLOOKUP(VLOOKUP($N3017,IMPOSTAZIONI!$E$6:$I$13,5,FALSE),IMPOSTAZIONI!$B$25:$N$32,12,FALSE)=0,"",VLOOKUP(VLOOKUP($N3017,IMPOSTAZIONI!$E$6:$I$13,5,FALSE),IMPOSTAZIONI!$B$25:$N$32,12,FALSE)))</f>
        <v/>
      </c>
      <c r="BW3017" s="221" t="str">
        <f t="shared" si="759"/>
        <v/>
      </c>
      <c r="BX3017" s="221" t="str">
        <f t="shared" si="760"/>
        <v/>
      </c>
      <c r="BY3017" s="221">
        <f t="shared" si="761"/>
        <v>0</v>
      </c>
      <c r="BZ3017" s="231">
        <f t="shared" si="762"/>
        <v>0</v>
      </c>
      <c r="CA3017" s="246">
        <f t="shared" si="763"/>
        <v>0</v>
      </c>
      <c r="CB3017" s="246">
        <f t="shared" si="764"/>
        <v>0</v>
      </c>
      <c r="CC3017" s="246" t="str">
        <f t="shared" si="765"/>
        <v/>
      </c>
      <c r="CD3017" s="246">
        <f t="shared" si="766"/>
        <v>5</v>
      </c>
      <c r="CE3017" s="246">
        <f t="shared" si="767"/>
        <v>0</v>
      </c>
      <c r="CF3017" s="276">
        <f t="shared" si="768"/>
        <v>0</v>
      </c>
      <c r="CG3017" s="277">
        <f t="shared" si="768"/>
        <v>0</v>
      </c>
      <c r="CH3017" s="277">
        <f t="shared" si="768"/>
        <v>0</v>
      </c>
      <c r="CI3017" s="278">
        <f t="shared" si="768"/>
        <v>0</v>
      </c>
      <c r="CJ3017" s="280">
        <f t="shared" si="769"/>
        <v>0</v>
      </c>
      <c r="CK3017" s="232">
        <f t="shared" si="770"/>
        <v>0</v>
      </c>
      <c r="CL3017" s="1"/>
    </row>
    <row r="3018" spans="1:90" ht="18" customHeight="1">
      <c r="A3018" s="1"/>
      <c r="B3018" s="1"/>
      <c r="C3018" s="314"/>
      <c r="D3018" s="287" t="str">
        <f t="shared" si="757"/>
        <v/>
      </c>
      <c r="E3018" s="449" t="str">
        <f t="shared" si="758"/>
        <v/>
      </c>
      <c r="F3018" s="450"/>
      <c r="G3018" s="451"/>
      <c r="H3018" s="452"/>
      <c r="I3018" s="453"/>
      <c r="J3018" s="453"/>
      <c r="K3018" s="453"/>
      <c r="L3018" s="453"/>
      <c r="M3018" s="454"/>
      <c r="N3018" s="455"/>
      <c r="O3018" s="456"/>
      <c r="P3018" s="456"/>
      <c r="Q3018" s="456"/>
      <c r="R3018" s="456"/>
      <c r="S3018" s="456"/>
      <c r="T3018" s="456"/>
      <c r="U3018" s="456"/>
      <c r="V3018" s="456"/>
      <c r="W3018" s="456"/>
      <c r="X3018" s="456"/>
      <c r="Y3018" s="456"/>
      <c r="Z3018" s="456"/>
      <c r="AA3018" s="456"/>
      <c r="AB3018" s="456"/>
      <c r="AC3018" s="456"/>
      <c r="AD3018" s="456"/>
      <c r="AE3018" s="457"/>
      <c r="AF3018" s="455"/>
      <c r="AG3018" s="456"/>
      <c r="AH3018" s="456"/>
      <c r="AI3018" s="456"/>
      <c r="AJ3018" s="456"/>
      <c r="AK3018" s="456"/>
      <c r="AL3018" s="456"/>
      <c r="AM3018" s="456"/>
      <c r="AN3018" s="457"/>
      <c r="AO3018" s="455"/>
      <c r="AP3018" s="456"/>
      <c r="AQ3018" s="456"/>
      <c r="AR3018" s="456"/>
      <c r="AS3018" s="456"/>
      <c r="AT3018" s="456"/>
      <c r="AU3018" s="456"/>
      <c r="AV3018" s="456"/>
      <c r="AW3018" s="456"/>
      <c r="AX3018" s="456"/>
      <c r="AY3018" s="456"/>
      <c r="AZ3018" s="456"/>
      <c r="BA3018" s="456"/>
      <c r="BB3018" s="456"/>
      <c r="BC3018" s="456"/>
      <c r="BD3018" s="456"/>
      <c r="BE3018" s="456"/>
      <c r="BF3018" s="456"/>
      <c r="BG3018" s="457"/>
      <c r="BH3018" s="458"/>
      <c r="BI3018" s="459"/>
      <c r="BJ3018" s="459"/>
      <c r="BK3018" s="459"/>
      <c r="BL3018" s="459"/>
      <c r="BM3018" s="460"/>
      <c r="BN3018" s="314"/>
      <c r="BO3018" s="314"/>
      <c r="BP3018" s="1"/>
      <c r="BQ3018" s="120">
        <f>IF($F$3="","",IF(N3018=$F$3,COUNTIF(BQ$23:BQ3017,"&gt;0")+1,0))</f>
        <v>0</v>
      </c>
      <c r="BR3018" s="1"/>
      <c r="BS3018" s="20" t="str">
        <f>IF($N3018="","",IF(VLOOKUP(VLOOKUP($N3018,IMPOSTAZIONI!$E$6:$I$13,5,FALSE),IMPOSTAZIONI!$B$25:$N$32,3,FALSE)=0,"",VLOOKUP(VLOOKUP($N3018,IMPOSTAZIONI!$E$6:$I$13,5,FALSE),IMPOSTAZIONI!$B$25:$N$32,3,FALSE)))</f>
        <v/>
      </c>
      <c r="BT3018" s="20" t="str">
        <f>IF($N3018="","",IF(VLOOKUP(VLOOKUP($N3018,IMPOSTAZIONI!$E$6:$I$13,5,FALSE),IMPOSTAZIONI!$B$25:$N$32,6,FALSE)=0,"",VLOOKUP(VLOOKUP($N3018,IMPOSTAZIONI!$E$6:$I$13,5,FALSE),IMPOSTAZIONI!$B$25:$N$32,6,FALSE)))</f>
        <v/>
      </c>
      <c r="BU3018" s="20" t="str">
        <f>IF($N3018="","",IF(VLOOKUP(VLOOKUP($N3018,IMPOSTAZIONI!$E$6:$I$13,5,FALSE),IMPOSTAZIONI!$B$25:$N$32,9,FALSE)=0,"",VLOOKUP(VLOOKUP($N3018,IMPOSTAZIONI!$E$6:$I$13,5,FALSE),IMPOSTAZIONI!$B$25:$N$32,9,FALSE)))</f>
        <v/>
      </c>
      <c r="BV3018" s="20" t="str">
        <f>IF($N3018="","",IF(VLOOKUP(VLOOKUP($N3018,IMPOSTAZIONI!$E$6:$I$13,5,FALSE),IMPOSTAZIONI!$B$25:$N$32,12,FALSE)=0,"",VLOOKUP(VLOOKUP($N3018,IMPOSTAZIONI!$E$6:$I$13,5,FALSE),IMPOSTAZIONI!$B$25:$N$32,12,FALSE)))</f>
        <v/>
      </c>
      <c r="BW3018" s="221" t="str">
        <f t="shared" si="759"/>
        <v/>
      </c>
      <c r="BX3018" s="221" t="str">
        <f t="shared" si="760"/>
        <v/>
      </c>
      <c r="BY3018" s="221">
        <f t="shared" si="761"/>
        <v>0</v>
      </c>
      <c r="BZ3018" s="231">
        <f t="shared" si="762"/>
        <v>0</v>
      </c>
      <c r="CA3018" s="246">
        <f t="shared" si="763"/>
        <v>0</v>
      </c>
      <c r="CB3018" s="246">
        <f t="shared" si="764"/>
        <v>0</v>
      </c>
      <c r="CC3018" s="246" t="str">
        <f t="shared" si="765"/>
        <v/>
      </c>
      <c r="CD3018" s="246">
        <f t="shared" si="766"/>
        <v>5</v>
      </c>
      <c r="CE3018" s="246">
        <f t="shared" si="767"/>
        <v>0</v>
      </c>
      <c r="CF3018" s="276">
        <f t="shared" si="768"/>
        <v>0</v>
      </c>
      <c r="CG3018" s="277">
        <f t="shared" si="768"/>
        <v>0</v>
      </c>
      <c r="CH3018" s="277">
        <f t="shared" si="768"/>
        <v>0</v>
      </c>
      <c r="CI3018" s="278">
        <f t="shared" si="768"/>
        <v>0</v>
      </c>
      <c r="CJ3018" s="280">
        <f t="shared" si="769"/>
        <v>0</v>
      </c>
      <c r="CK3018" s="232">
        <f t="shared" si="770"/>
        <v>0</v>
      </c>
      <c r="CL3018" s="1"/>
    </row>
    <row r="3019" spans="1:90" ht="18" customHeight="1">
      <c r="A3019" s="1"/>
      <c r="B3019" s="1"/>
      <c r="C3019" s="314"/>
      <c r="D3019" s="287" t="str">
        <f t="shared" si="757"/>
        <v/>
      </c>
      <c r="E3019" s="449" t="str">
        <f t="shared" si="758"/>
        <v/>
      </c>
      <c r="F3019" s="450"/>
      <c r="G3019" s="451"/>
      <c r="H3019" s="452"/>
      <c r="I3019" s="453"/>
      <c r="J3019" s="453"/>
      <c r="K3019" s="453"/>
      <c r="L3019" s="453"/>
      <c r="M3019" s="454"/>
      <c r="N3019" s="455"/>
      <c r="O3019" s="456"/>
      <c r="P3019" s="456"/>
      <c r="Q3019" s="456"/>
      <c r="R3019" s="456"/>
      <c r="S3019" s="456"/>
      <c r="T3019" s="456"/>
      <c r="U3019" s="456"/>
      <c r="V3019" s="456"/>
      <c r="W3019" s="456"/>
      <c r="X3019" s="456"/>
      <c r="Y3019" s="456"/>
      <c r="Z3019" s="456"/>
      <c r="AA3019" s="456"/>
      <c r="AB3019" s="456"/>
      <c r="AC3019" s="456"/>
      <c r="AD3019" s="456"/>
      <c r="AE3019" s="457"/>
      <c r="AF3019" s="455"/>
      <c r="AG3019" s="456"/>
      <c r="AH3019" s="456"/>
      <c r="AI3019" s="456"/>
      <c r="AJ3019" s="456"/>
      <c r="AK3019" s="456"/>
      <c r="AL3019" s="456"/>
      <c r="AM3019" s="456"/>
      <c r="AN3019" s="457"/>
      <c r="AO3019" s="455"/>
      <c r="AP3019" s="456"/>
      <c r="AQ3019" s="456"/>
      <c r="AR3019" s="456"/>
      <c r="AS3019" s="456"/>
      <c r="AT3019" s="456"/>
      <c r="AU3019" s="456"/>
      <c r="AV3019" s="456"/>
      <c r="AW3019" s="456"/>
      <c r="AX3019" s="456"/>
      <c r="AY3019" s="456"/>
      <c r="AZ3019" s="456"/>
      <c r="BA3019" s="456"/>
      <c r="BB3019" s="456"/>
      <c r="BC3019" s="456"/>
      <c r="BD3019" s="456"/>
      <c r="BE3019" s="456"/>
      <c r="BF3019" s="456"/>
      <c r="BG3019" s="457"/>
      <c r="BH3019" s="458"/>
      <c r="BI3019" s="459"/>
      <c r="BJ3019" s="459"/>
      <c r="BK3019" s="459"/>
      <c r="BL3019" s="459"/>
      <c r="BM3019" s="460"/>
      <c r="BN3019" s="314"/>
      <c r="BO3019" s="314"/>
      <c r="BP3019" s="1"/>
      <c r="BQ3019" s="120">
        <f>IF($F$3="","",IF(N3019=$F$3,COUNTIF(BQ$23:BQ3018,"&gt;0")+1,0))</f>
        <v>0</v>
      </c>
      <c r="BR3019" s="1"/>
      <c r="BS3019" s="20" t="str">
        <f>IF($N3019="","",IF(VLOOKUP(VLOOKUP($N3019,IMPOSTAZIONI!$E$6:$I$13,5,FALSE),IMPOSTAZIONI!$B$25:$N$32,3,FALSE)=0,"",VLOOKUP(VLOOKUP($N3019,IMPOSTAZIONI!$E$6:$I$13,5,FALSE),IMPOSTAZIONI!$B$25:$N$32,3,FALSE)))</f>
        <v/>
      </c>
      <c r="BT3019" s="20" t="str">
        <f>IF($N3019="","",IF(VLOOKUP(VLOOKUP($N3019,IMPOSTAZIONI!$E$6:$I$13,5,FALSE),IMPOSTAZIONI!$B$25:$N$32,6,FALSE)=0,"",VLOOKUP(VLOOKUP($N3019,IMPOSTAZIONI!$E$6:$I$13,5,FALSE),IMPOSTAZIONI!$B$25:$N$32,6,FALSE)))</f>
        <v/>
      </c>
      <c r="BU3019" s="20" t="str">
        <f>IF($N3019="","",IF(VLOOKUP(VLOOKUP($N3019,IMPOSTAZIONI!$E$6:$I$13,5,FALSE),IMPOSTAZIONI!$B$25:$N$32,9,FALSE)=0,"",VLOOKUP(VLOOKUP($N3019,IMPOSTAZIONI!$E$6:$I$13,5,FALSE),IMPOSTAZIONI!$B$25:$N$32,9,FALSE)))</f>
        <v/>
      </c>
      <c r="BV3019" s="20" t="str">
        <f>IF($N3019="","",IF(VLOOKUP(VLOOKUP($N3019,IMPOSTAZIONI!$E$6:$I$13,5,FALSE),IMPOSTAZIONI!$B$25:$N$32,12,FALSE)=0,"",VLOOKUP(VLOOKUP($N3019,IMPOSTAZIONI!$E$6:$I$13,5,FALSE),IMPOSTAZIONI!$B$25:$N$32,12,FALSE)))</f>
        <v/>
      </c>
      <c r="BW3019" s="221" t="str">
        <f t="shared" si="759"/>
        <v/>
      </c>
      <c r="BX3019" s="221" t="str">
        <f t="shared" si="760"/>
        <v/>
      </c>
      <c r="BY3019" s="221">
        <f t="shared" si="761"/>
        <v>0</v>
      </c>
      <c r="BZ3019" s="231">
        <f t="shared" si="762"/>
        <v>0</v>
      </c>
      <c r="CA3019" s="246">
        <f t="shared" si="763"/>
        <v>0</v>
      </c>
      <c r="CB3019" s="246">
        <f t="shared" si="764"/>
        <v>0</v>
      </c>
      <c r="CC3019" s="246" t="str">
        <f t="shared" si="765"/>
        <v/>
      </c>
      <c r="CD3019" s="246">
        <f t="shared" si="766"/>
        <v>5</v>
      </c>
      <c r="CE3019" s="246">
        <f t="shared" si="767"/>
        <v>0</v>
      </c>
      <c r="CF3019" s="276">
        <f t="shared" si="768"/>
        <v>0</v>
      </c>
      <c r="CG3019" s="277">
        <f t="shared" si="768"/>
        <v>0</v>
      </c>
      <c r="CH3019" s="277">
        <f t="shared" si="768"/>
        <v>0</v>
      </c>
      <c r="CI3019" s="278">
        <f t="shared" si="768"/>
        <v>0</v>
      </c>
      <c r="CJ3019" s="280">
        <f t="shared" si="769"/>
        <v>0</v>
      </c>
      <c r="CK3019" s="232">
        <f t="shared" si="770"/>
        <v>0</v>
      </c>
      <c r="CL3019" s="1"/>
    </row>
    <row r="3020" spans="1:90" ht="18" customHeight="1">
      <c r="A3020" s="1"/>
      <c r="B3020" s="1"/>
      <c r="C3020" s="314"/>
      <c r="D3020" s="287" t="str">
        <f t="shared" si="757"/>
        <v/>
      </c>
      <c r="E3020" s="449" t="str">
        <f t="shared" si="758"/>
        <v/>
      </c>
      <c r="F3020" s="450"/>
      <c r="G3020" s="451"/>
      <c r="H3020" s="452"/>
      <c r="I3020" s="453"/>
      <c r="J3020" s="453"/>
      <c r="K3020" s="453"/>
      <c r="L3020" s="453"/>
      <c r="M3020" s="454"/>
      <c r="N3020" s="455"/>
      <c r="O3020" s="456"/>
      <c r="P3020" s="456"/>
      <c r="Q3020" s="456"/>
      <c r="R3020" s="456"/>
      <c r="S3020" s="456"/>
      <c r="T3020" s="456"/>
      <c r="U3020" s="456"/>
      <c r="V3020" s="456"/>
      <c r="W3020" s="456"/>
      <c r="X3020" s="456"/>
      <c r="Y3020" s="456"/>
      <c r="Z3020" s="456"/>
      <c r="AA3020" s="456"/>
      <c r="AB3020" s="456"/>
      <c r="AC3020" s="456"/>
      <c r="AD3020" s="456"/>
      <c r="AE3020" s="457"/>
      <c r="AF3020" s="455"/>
      <c r="AG3020" s="456"/>
      <c r="AH3020" s="456"/>
      <c r="AI3020" s="456"/>
      <c r="AJ3020" s="456"/>
      <c r="AK3020" s="456"/>
      <c r="AL3020" s="456"/>
      <c r="AM3020" s="456"/>
      <c r="AN3020" s="457"/>
      <c r="AO3020" s="455"/>
      <c r="AP3020" s="456"/>
      <c r="AQ3020" s="456"/>
      <c r="AR3020" s="456"/>
      <c r="AS3020" s="456"/>
      <c r="AT3020" s="456"/>
      <c r="AU3020" s="456"/>
      <c r="AV3020" s="456"/>
      <c r="AW3020" s="456"/>
      <c r="AX3020" s="456"/>
      <c r="AY3020" s="456"/>
      <c r="AZ3020" s="456"/>
      <c r="BA3020" s="456"/>
      <c r="BB3020" s="456"/>
      <c r="BC3020" s="456"/>
      <c r="BD3020" s="456"/>
      <c r="BE3020" s="456"/>
      <c r="BF3020" s="456"/>
      <c r="BG3020" s="457"/>
      <c r="BH3020" s="458"/>
      <c r="BI3020" s="459"/>
      <c r="BJ3020" s="459"/>
      <c r="BK3020" s="459"/>
      <c r="BL3020" s="459"/>
      <c r="BM3020" s="460"/>
      <c r="BN3020" s="314"/>
      <c r="BO3020" s="314"/>
      <c r="BP3020" s="1"/>
      <c r="BQ3020" s="120">
        <f>IF($F$3="","",IF(N3020=$F$3,COUNTIF(BQ$23:BQ3019,"&gt;0")+1,0))</f>
        <v>0</v>
      </c>
      <c r="BR3020" s="1"/>
      <c r="BS3020" s="20" t="str">
        <f>IF($N3020="","",IF(VLOOKUP(VLOOKUP($N3020,IMPOSTAZIONI!$E$6:$I$13,5,FALSE),IMPOSTAZIONI!$B$25:$N$32,3,FALSE)=0,"",VLOOKUP(VLOOKUP($N3020,IMPOSTAZIONI!$E$6:$I$13,5,FALSE),IMPOSTAZIONI!$B$25:$N$32,3,FALSE)))</f>
        <v/>
      </c>
      <c r="BT3020" s="20" t="str">
        <f>IF($N3020="","",IF(VLOOKUP(VLOOKUP($N3020,IMPOSTAZIONI!$E$6:$I$13,5,FALSE),IMPOSTAZIONI!$B$25:$N$32,6,FALSE)=0,"",VLOOKUP(VLOOKUP($N3020,IMPOSTAZIONI!$E$6:$I$13,5,FALSE),IMPOSTAZIONI!$B$25:$N$32,6,FALSE)))</f>
        <v/>
      </c>
      <c r="BU3020" s="20" t="str">
        <f>IF($N3020="","",IF(VLOOKUP(VLOOKUP($N3020,IMPOSTAZIONI!$E$6:$I$13,5,FALSE),IMPOSTAZIONI!$B$25:$N$32,9,FALSE)=0,"",VLOOKUP(VLOOKUP($N3020,IMPOSTAZIONI!$E$6:$I$13,5,FALSE),IMPOSTAZIONI!$B$25:$N$32,9,FALSE)))</f>
        <v/>
      </c>
      <c r="BV3020" s="20" t="str">
        <f>IF($N3020="","",IF(VLOOKUP(VLOOKUP($N3020,IMPOSTAZIONI!$E$6:$I$13,5,FALSE),IMPOSTAZIONI!$B$25:$N$32,12,FALSE)=0,"",VLOOKUP(VLOOKUP($N3020,IMPOSTAZIONI!$E$6:$I$13,5,FALSE),IMPOSTAZIONI!$B$25:$N$32,12,FALSE)))</f>
        <v/>
      </c>
      <c r="BW3020" s="221" t="str">
        <f t="shared" si="759"/>
        <v/>
      </c>
      <c r="BX3020" s="221" t="str">
        <f t="shared" si="760"/>
        <v/>
      </c>
      <c r="BY3020" s="221">
        <f t="shared" si="761"/>
        <v>0</v>
      </c>
      <c r="BZ3020" s="231">
        <f t="shared" si="762"/>
        <v>0</v>
      </c>
      <c r="CA3020" s="246">
        <f t="shared" si="763"/>
        <v>0</v>
      </c>
      <c r="CB3020" s="246">
        <f t="shared" si="764"/>
        <v>0</v>
      </c>
      <c r="CC3020" s="246" t="str">
        <f t="shared" si="765"/>
        <v/>
      </c>
      <c r="CD3020" s="246">
        <f t="shared" si="766"/>
        <v>5</v>
      </c>
      <c r="CE3020" s="246">
        <f t="shared" si="767"/>
        <v>0</v>
      </c>
      <c r="CF3020" s="276">
        <f t="shared" si="768"/>
        <v>0</v>
      </c>
      <c r="CG3020" s="277">
        <f t="shared" si="768"/>
        <v>0</v>
      </c>
      <c r="CH3020" s="277">
        <f t="shared" si="768"/>
        <v>0</v>
      </c>
      <c r="CI3020" s="278">
        <f t="shared" si="768"/>
        <v>0</v>
      </c>
      <c r="CJ3020" s="280">
        <f t="shared" si="769"/>
        <v>0</v>
      </c>
      <c r="CK3020" s="232">
        <f t="shared" si="770"/>
        <v>0</v>
      </c>
      <c r="CL3020" s="1"/>
    </row>
    <row r="3021" spans="1:90" ht="18" customHeight="1">
      <c r="A3021" s="1"/>
      <c r="B3021" s="1"/>
      <c r="C3021" s="314"/>
      <c r="D3021" s="287" t="str">
        <f t="shared" si="757"/>
        <v/>
      </c>
      <c r="E3021" s="449" t="str">
        <f t="shared" si="758"/>
        <v/>
      </c>
      <c r="F3021" s="450"/>
      <c r="G3021" s="451"/>
      <c r="H3021" s="452"/>
      <c r="I3021" s="453"/>
      <c r="J3021" s="453"/>
      <c r="K3021" s="453"/>
      <c r="L3021" s="453"/>
      <c r="M3021" s="454"/>
      <c r="N3021" s="455"/>
      <c r="O3021" s="456"/>
      <c r="P3021" s="456"/>
      <c r="Q3021" s="456"/>
      <c r="R3021" s="456"/>
      <c r="S3021" s="456"/>
      <c r="T3021" s="456"/>
      <c r="U3021" s="456"/>
      <c r="V3021" s="456"/>
      <c r="W3021" s="456"/>
      <c r="X3021" s="456"/>
      <c r="Y3021" s="456"/>
      <c r="Z3021" s="456"/>
      <c r="AA3021" s="456"/>
      <c r="AB3021" s="456"/>
      <c r="AC3021" s="456"/>
      <c r="AD3021" s="456"/>
      <c r="AE3021" s="457"/>
      <c r="AF3021" s="455"/>
      <c r="AG3021" s="456"/>
      <c r="AH3021" s="456"/>
      <c r="AI3021" s="456"/>
      <c r="AJ3021" s="456"/>
      <c r="AK3021" s="456"/>
      <c r="AL3021" s="456"/>
      <c r="AM3021" s="456"/>
      <c r="AN3021" s="457"/>
      <c r="AO3021" s="455"/>
      <c r="AP3021" s="456"/>
      <c r="AQ3021" s="456"/>
      <c r="AR3021" s="456"/>
      <c r="AS3021" s="456"/>
      <c r="AT3021" s="456"/>
      <c r="AU3021" s="456"/>
      <c r="AV3021" s="456"/>
      <c r="AW3021" s="456"/>
      <c r="AX3021" s="456"/>
      <c r="AY3021" s="456"/>
      <c r="AZ3021" s="456"/>
      <c r="BA3021" s="456"/>
      <c r="BB3021" s="456"/>
      <c r="BC3021" s="456"/>
      <c r="BD3021" s="456"/>
      <c r="BE3021" s="456"/>
      <c r="BF3021" s="456"/>
      <c r="BG3021" s="457"/>
      <c r="BH3021" s="458"/>
      <c r="BI3021" s="459"/>
      <c r="BJ3021" s="459"/>
      <c r="BK3021" s="459"/>
      <c r="BL3021" s="459"/>
      <c r="BM3021" s="460"/>
      <c r="BN3021" s="314"/>
      <c r="BO3021" s="314"/>
      <c r="BP3021" s="1"/>
      <c r="BQ3021" s="120">
        <f>IF($F$3="","",IF(N3021=$F$3,COUNTIF(BQ$23:BQ3020,"&gt;0")+1,0))</f>
        <v>0</v>
      </c>
      <c r="BR3021" s="1"/>
      <c r="BS3021" s="20" t="str">
        <f>IF($N3021="","",IF(VLOOKUP(VLOOKUP($N3021,IMPOSTAZIONI!$E$6:$I$13,5,FALSE),IMPOSTAZIONI!$B$25:$N$32,3,FALSE)=0,"",VLOOKUP(VLOOKUP($N3021,IMPOSTAZIONI!$E$6:$I$13,5,FALSE),IMPOSTAZIONI!$B$25:$N$32,3,FALSE)))</f>
        <v/>
      </c>
      <c r="BT3021" s="20" t="str">
        <f>IF($N3021="","",IF(VLOOKUP(VLOOKUP($N3021,IMPOSTAZIONI!$E$6:$I$13,5,FALSE),IMPOSTAZIONI!$B$25:$N$32,6,FALSE)=0,"",VLOOKUP(VLOOKUP($N3021,IMPOSTAZIONI!$E$6:$I$13,5,FALSE),IMPOSTAZIONI!$B$25:$N$32,6,FALSE)))</f>
        <v/>
      </c>
      <c r="BU3021" s="20" t="str">
        <f>IF($N3021="","",IF(VLOOKUP(VLOOKUP($N3021,IMPOSTAZIONI!$E$6:$I$13,5,FALSE),IMPOSTAZIONI!$B$25:$N$32,9,FALSE)=0,"",VLOOKUP(VLOOKUP($N3021,IMPOSTAZIONI!$E$6:$I$13,5,FALSE),IMPOSTAZIONI!$B$25:$N$32,9,FALSE)))</f>
        <v/>
      </c>
      <c r="BV3021" s="20" t="str">
        <f>IF($N3021="","",IF(VLOOKUP(VLOOKUP($N3021,IMPOSTAZIONI!$E$6:$I$13,5,FALSE),IMPOSTAZIONI!$B$25:$N$32,12,FALSE)=0,"",VLOOKUP(VLOOKUP($N3021,IMPOSTAZIONI!$E$6:$I$13,5,FALSE),IMPOSTAZIONI!$B$25:$N$32,12,FALSE)))</f>
        <v/>
      </c>
      <c r="BW3021" s="221" t="str">
        <f t="shared" si="759"/>
        <v/>
      </c>
      <c r="BX3021" s="221" t="str">
        <f t="shared" si="760"/>
        <v/>
      </c>
      <c r="BY3021" s="221">
        <f t="shared" si="761"/>
        <v>0</v>
      </c>
      <c r="BZ3021" s="231">
        <f t="shared" si="762"/>
        <v>0</v>
      </c>
      <c r="CA3021" s="246">
        <f t="shared" si="763"/>
        <v>0</v>
      </c>
      <c r="CB3021" s="246">
        <f t="shared" si="764"/>
        <v>0</v>
      </c>
      <c r="CC3021" s="246" t="str">
        <f t="shared" si="765"/>
        <v/>
      </c>
      <c r="CD3021" s="246">
        <f t="shared" si="766"/>
        <v>5</v>
      </c>
      <c r="CE3021" s="246">
        <f t="shared" si="767"/>
        <v>0</v>
      </c>
      <c r="CF3021" s="276">
        <f t="shared" si="768"/>
        <v>0</v>
      </c>
      <c r="CG3021" s="277">
        <f t="shared" si="768"/>
        <v>0</v>
      </c>
      <c r="CH3021" s="277">
        <f t="shared" si="768"/>
        <v>0</v>
      </c>
      <c r="CI3021" s="278">
        <f t="shared" si="768"/>
        <v>0</v>
      </c>
      <c r="CJ3021" s="280">
        <f t="shared" si="769"/>
        <v>0</v>
      </c>
      <c r="CK3021" s="232">
        <f t="shared" si="770"/>
        <v>0</v>
      </c>
      <c r="CL3021" s="1"/>
    </row>
    <row r="3022" spans="1:90" ht="18" customHeight="1">
      <c r="A3022" s="1"/>
      <c r="B3022" s="1"/>
      <c r="C3022" s="216"/>
      <c r="D3022" s="287" t="str">
        <f t="shared" si="757"/>
        <v/>
      </c>
      <c r="E3022" s="449" t="str">
        <f t="shared" si="758"/>
        <v/>
      </c>
      <c r="F3022" s="450"/>
      <c r="G3022" s="451"/>
      <c r="H3022" s="452"/>
      <c r="I3022" s="453"/>
      <c r="J3022" s="453"/>
      <c r="K3022" s="453"/>
      <c r="L3022" s="453"/>
      <c r="M3022" s="454"/>
      <c r="N3022" s="455"/>
      <c r="O3022" s="456"/>
      <c r="P3022" s="456"/>
      <c r="Q3022" s="456"/>
      <c r="R3022" s="456"/>
      <c r="S3022" s="456"/>
      <c r="T3022" s="456"/>
      <c r="U3022" s="456"/>
      <c r="V3022" s="456"/>
      <c r="W3022" s="456"/>
      <c r="X3022" s="456"/>
      <c r="Y3022" s="456"/>
      <c r="Z3022" s="456"/>
      <c r="AA3022" s="456"/>
      <c r="AB3022" s="456"/>
      <c r="AC3022" s="456"/>
      <c r="AD3022" s="456"/>
      <c r="AE3022" s="457"/>
      <c r="AF3022" s="455"/>
      <c r="AG3022" s="456"/>
      <c r="AH3022" s="456"/>
      <c r="AI3022" s="456"/>
      <c r="AJ3022" s="456"/>
      <c r="AK3022" s="456"/>
      <c r="AL3022" s="456"/>
      <c r="AM3022" s="456"/>
      <c r="AN3022" s="457"/>
      <c r="AO3022" s="455"/>
      <c r="AP3022" s="456"/>
      <c r="AQ3022" s="456"/>
      <c r="AR3022" s="456"/>
      <c r="AS3022" s="456"/>
      <c r="AT3022" s="456"/>
      <c r="AU3022" s="456"/>
      <c r="AV3022" s="456"/>
      <c r="AW3022" s="456"/>
      <c r="AX3022" s="456"/>
      <c r="AY3022" s="456"/>
      <c r="AZ3022" s="456"/>
      <c r="BA3022" s="456"/>
      <c r="BB3022" s="456"/>
      <c r="BC3022" s="456"/>
      <c r="BD3022" s="456"/>
      <c r="BE3022" s="456"/>
      <c r="BF3022" s="456"/>
      <c r="BG3022" s="457"/>
      <c r="BH3022" s="458"/>
      <c r="BI3022" s="459"/>
      <c r="BJ3022" s="459"/>
      <c r="BK3022" s="459"/>
      <c r="BL3022" s="459"/>
      <c r="BM3022" s="460"/>
      <c r="BN3022" s="216"/>
      <c r="BO3022" s="216"/>
      <c r="BP3022" s="1"/>
      <c r="BQ3022" s="120">
        <f>IF($F$3="","",IF(N3022=$F$3,COUNTIF(BQ$23:BQ3021,"&gt;0")+1,0))</f>
        <v>0</v>
      </c>
      <c r="BR3022" s="1"/>
      <c r="BS3022" s="20" t="str">
        <f>IF($N3022="","",IF(VLOOKUP(VLOOKUP($N3022,IMPOSTAZIONI!$E$6:$I$13,5,FALSE),IMPOSTAZIONI!$B$25:$N$32,3,FALSE)=0,"",VLOOKUP(VLOOKUP($N3022,IMPOSTAZIONI!$E$6:$I$13,5,FALSE),IMPOSTAZIONI!$B$25:$N$32,3,FALSE)))</f>
        <v/>
      </c>
      <c r="BT3022" s="20" t="str">
        <f>IF($N3022="","",IF(VLOOKUP(VLOOKUP($N3022,IMPOSTAZIONI!$E$6:$I$13,5,FALSE),IMPOSTAZIONI!$B$25:$N$32,6,FALSE)=0,"",VLOOKUP(VLOOKUP($N3022,IMPOSTAZIONI!$E$6:$I$13,5,FALSE),IMPOSTAZIONI!$B$25:$N$32,6,FALSE)))</f>
        <v/>
      </c>
      <c r="BU3022" s="20" t="str">
        <f>IF($N3022="","",IF(VLOOKUP(VLOOKUP($N3022,IMPOSTAZIONI!$E$6:$I$13,5,FALSE),IMPOSTAZIONI!$B$25:$N$32,9,FALSE)=0,"",VLOOKUP(VLOOKUP($N3022,IMPOSTAZIONI!$E$6:$I$13,5,FALSE),IMPOSTAZIONI!$B$25:$N$32,9,FALSE)))</f>
        <v/>
      </c>
      <c r="BV3022" s="20" t="str">
        <f>IF($N3022="","",IF(VLOOKUP(VLOOKUP($N3022,IMPOSTAZIONI!$E$6:$I$13,5,FALSE),IMPOSTAZIONI!$B$25:$N$32,12,FALSE)=0,"",VLOOKUP(VLOOKUP($N3022,IMPOSTAZIONI!$E$6:$I$13,5,FALSE),IMPOSTAZIONI!$B$25:$N$32,12,FALSE)))</f>
        <v/>
      </c>
      <c r="BW3022" s="221" t="str">
        <f t="shared" si="759"/>
        <v/>
      </c>
      <c r="BX3022" s="221" t="str">
        <f t="shared" si="760"/>
        <v/>
      </c>
      <c r="BY3022" s="221">
        <f t="shared" si="761"/>
        <v>0</v>
      </c>
      <c r="BZ3022" s="231">
        <f t="shared" si="762"/>
        <v>0</v>
      </c>
      <c r="CA3022" s="246">
        <f t="shared" si="763"/>
        <v>0</v>
      </c>
      <c r="CB3022" s="246">
        <f t="shared" si="764"/>
        <v>0</v>
      </c>
      <c r="CC3022" s="246" t="str">
        <f t="shared" si="765"/>
        <v/>
      </c>
      <c r="CD3022" s="246">
        <f t="shared" si="766"/>
        <v>5</v>
      </c>
      <c r="CE3022" s="246">
        <f t="shared" si="767"/>
        <v>0</v>
      </c>
      <c r="CF3022" s="276">
        <f t="shared" si="768"/>
        <v>0</v>
      </c>
      <c r="CG3022" s="277">
        <f t="shared" si="768"/>
        <v>0</v>
      </c>
      <c r="CH3022" s="277">
        <f t="shared" si="768"/>
        <v>0</v>
      </c>
      <c r="CI3022" s="278">
        <f t="shared" si="768"/>
        <v>0</v>
      </c>
      <c r="CJ3022" s="280">
        <f t="shared" si="769"/>
        <v>0</v>
      </c>
      <c r="CK3022" s="232">
        <f t="shared" si="770"/>
        <v>0</v>
      </c>
      <c r="CL3022" s="1"/>
    </row>
    <row r="3023" spans="1:90" ht="3.75" customHeight="1">
      <c r="A3023" s="1"/>
      <c r="B3023" s="216"/>
      <c r="C3023" s="216"/>
      <c r="D3023" s="216"/>
      <c r="E3023" s="216"/>
      <c r="F3023" s="216"/>
      <c r="G3023" s="216"/>
      <c r="H3023" s="619"/>
      <c r="I3023" s="620"/>
      <c r="J3023" s="620"/>
      <c r="K3023" s="620"/>
      <c r="L3023" s="620"/>
      <c r="M3023" s="621"/>
      <c r="N3023" s="622"/>
      <c r="O3023" s="623"/>
      <c r="P3023" s="623"/>
      <c r="Q3023" s="623"/>
      <c r="R3023" s="623"/>
      <c r="S3023" s="623"/>
      <c r="T3023" s="623"/>
      <c r="U3023" s="623"/>
      <c r="V3023" s="623"/>
      <c r="W3023" s="623"/>
      <c r="X3023" s="623"/>
      <c r="Y3023" s="623"/>
      <c r="Z3023" s="623"/>
      <c r="AA3023" s="623"/>
      <c r="AB3023" s="623"/>
      <c r="AC3023" s="623"/>
      <c r="AD3023" s="623"/>
      <c r="AE3023" s="624"/>
      <c r="AF3023" s="622"/>
      <c r="AG3023" s="623"/>
      <c r="AH3023" s="623"/>
      <c r="AI3023" s="623"/>
      <c r="AJ3023" s="623"/>
      <c r="AK3023" s="623"/>
      <c r="AL3023" s="623"/>
      <c r="AM3023" s="623"/>
      <c r="AN3023" s="624"/>
      <c r="AO3023" s="233"/>
      <c r="AP3023" s="234"/>
      <c r="AQ3023" s="234"/>
      <c r="AR3023" s="234"/>
      <c r="AS3023" s="234"/>
      <c r="AT3023" s="234"/>
      <c r="AU3023" s="234"/>
      <c r="AV3023" s="234"/>
      <c r="AW3023" s="234"/>
      <c r="AX3023" s="234"/>
      <c r="AY3023" s="234"/>
      <c r="AZ3023" s="234"/>
      <c r="BA3023" s="234"/>
      <c r="BB3023" s="234"/>
      <c r="BC3023" s="234"/>
      <c r="BD3023" s="234"/>
      <c r="BE3023" s="234"/>
      <c r="BF3023" s="234"/>
      <c r="BG3023" s="234"/>
      <c r="BH3023" s="591"/>
      <c r="BI3023" s="592"/>
      <c r="BJ3023" s="592"/>
      <c r="BK3023" s="592"/>
      <c r="BL3023" s="592"/>
      <c r="BM3023" s="593"/>
      <c r="BN3023" s="216"/>
      <c r="BO3023" s="216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</row>
    <row r="3024" spans="1:90" ht="4.5" customHeight="1">
      <c r="A3024" s="1"/>
      <c r="B3024" s="216"/>
      <c r="C3024" s="216"/>
      <c r="D3024" s="216"/>
      <c r="E3024" s="216"/>
      <c r="F3024" s="216"/>
      <c r="G3024" s="216"/>
      <c r="H3024" s="216"/>
      <c r="I3024" s="218"/>
      <c r="J3024" s="219"/>
      <c r="K3024" s="219"/>
      <c r="L3024" s="219"/>
      <c r="M3024" s="219"/>
      <c r="N3024" s="219"/>
      <c r="O3024" s="220"/>
      <c r="P3024" s="220"/>
      <c r="Q3024" s="220"/>
      <c r="R3024" s="220"/>
      <c r="S3024" s="220"/>
      <c r="T3024" s="220"/>
      <c r="U3024" s="220"/>
      <c r="V3024" s="220"/>
      <c r="W3024" s="220"/>
      <c r="X3024" s="220"/>
      <c r="Y3024" s="220"/>
      <c r="Z3024" s="220"/>
      <c r="AA3024" s="220"/>
      <c r="AB3024" s="220"/>
      <c r="AC3024" s="220"/>
      <c r="AD3024" s="220"/>
      <c r="AE3024" s="220"/>
      <c r="AF3024" s="220"/>
      <c r="AG3024" s="220"/>
      <c r="AH3024" s="220"/>
      <c r="AI3024" s="220"/>
      <c r="AJ3024" s="220"/>
      <c r="AK3024" s="220"/>
      <c r="AL3024" s="220"/>
      <c r="AM3024" s="220"/>
      <c r="AN3024" s="220"/>
      <c r="AO3024" s="220"/>
      <c r="AP3024" s="220"/>
      <c r="AQ3024" s="220"/>
      <c r="AR3024" s="220"/>
      <c r="AS3024" s="220"/>
      <c r="AT3024" s="220"/>
      <c r="AU3024" s="220"/>
      <c r="AV3024" s="220"/>
      <c r="AW3024" s="220"/>
      <c r="AX3024" s="220"/>
      <c r="AY3024" s="220"/>
      <c r="AZ3024" s="220"/>
      <c r="BA3024" s="220"/>
      <c r="BB3024" s="220"/>
      <c r="BC3024" s="220"/>
      <c r="BD3024" s="220"/>
      <c r="BE3024" s="220"/>
      <c r="BF3024" s="220"/>
      <c r="BG3024" s="220"/>
      <c r="BH3024" s="220"/>
      <c r="BI3024" s="220"/>
      <c r="BJ3024" s="220"/>
      <c r="BK3024" s="220"/>
      <c r="BL3024" s="220"/>
      <c r="BM3024" s="216"/>
      <c r="BN3024" s="216"/>
      <c r="BO3024" s="216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</row>
    <row r="3025" spans="1:90" ht="18" customHeight="1">
      <c r="A3025" s="1"/>
      <c r="B3025" s="216"/>
      <c r="C3025" s="216"/>
      <c r="D3025" s="216"/>
      <c r="E3025" s="216"/>
      <c r="F3025" s="216"/>
      <c r="G3025" s="216"/>
      <c r="H3025" s="216"/>
      <c r="I3025" s="218"/>
      <c r="J3025" s="219"/>
      <c r="K3025" s="219"/>
      <c r="L3025" s="219"/>
      <c r="M3025" s="219"/>
      <c r="N3025" s="219"/>
      <c r="O3025" s="220"/>
      <c r="P3025" s="220"/>
      <c r="Q3025" s="220"/>
      <c r="R3025" s="220"/>
      <c r="S3025" s="220"/>
      <c r="T3025" s="220"/>
      <c r="U3025" s="220"/>
      <c r="V3025" s="220"/>
      <c r="W3025" s="220"/>
      <c r="X3025" s="220"/>
      <c r="Y3025" s="220"/>
      <c r="Z3025" s="220"/>
      <c r="AA3025" s="220"/>
      <c r="AB3025" s="220"/>
      <c r="AC3025" s="220"/>
      <c r="AD3025" s="220"/>
      <c r="AE3025" s="220"/>
      <c r="AF3025" s="220"/>
      <c r="AG3025" s="220"/>
      <c r="AH3025" s="220"/>
      <c r="AI3025" s="220"/>
      <c r="AJ3025" s="220"/>
      <c r="AK3025" s="220"/>
      <c r="AL3025" s="220"/>
      <c r="AM3025" s="220"/>
      <c r="AN3025" s="220"/>
      <c r="AO3025" s="220"/>
      <c r="AP3025" s="220"/>
      <c r="AQ3025" s="220"/>
      <c r="AR3025" s="220"/>
      <c r="AS3025" s="220"/>
      <c r="AT3025" s="220"/>
      <c r="AU3025" s="220"/>
      <c r="AV3025" s="220"/>
      <c r="AW3025" s="220"/>
      <c r="AX3025" s="220"/>
      <c r="AY3025" s="220"/>
      <c r="AZ3025" s="220"/>
      <c r="BA3025" s="220"/>
      <c r="BB3025" s="220"/>
      <c r="BC3025" s="220"/>
      <c r="BD3025" s="220"/>
      <c r="BE3025" s="220"/>
      <c r="BF3025" s="220"/>
      <c r="BG3025" s="245" t="s">
        <v>209</v>
      </c>
      <c r="BH3025" s="584">
        <f>SUBTOTAL(9,BH23:BH3022)</f>
        <v>11616</v>
      </c>
      <c r="BI3025" s="585"/>
      <c r="BJ3025" s="585"/>
      <c r="BK3025" s="585"/>
      <c r="BL3025" s="585"/>
      <c r="BM3025" s="586"/>
      <c r="BN3025" s="216"/>
      <c r="BO3025" s="216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</row>
    <row r="3026" spans="1:90" ht="15.75" customHeight="1">
      <c r="A3026" s="1"/>
      <c r="B3026" s="216"/>
      <c r="C3026" s="216"/>
      <c r="D3026" s="216"/>
      <c r="E3026" s="216"/>
      <c r="F3026" s="216"/>
      <c r="G3026" s="216"/>
      <c r="H3026" s="216"/>
      <c r="I3026" s="218"/>
      <c r="J3026" s="219"/>
      <c r="K3026" s="219"/>
      <c r="L3026" s="219"/>
      <c r="M3026" s="219"/>
      <c r="N3026" s="219"/>
      <c r="O3026" s="220"/>
      <c r="P3026" s="220"/>
      <c r="Q3026" s="220"/>
      <c r="R3026" s="220"/>
      <c r="S3026" s="220"/>
      <c r="T3026" s="220"/>
      <c r="U3026" s="220"/>
      <c r="V3026" s="220"/>
      <c r="W3026" s="220"/>
      <c r="X3026" s="220"/>
      <c r="Y3026" s="220"/>
      <c r="Z3026" s="220"/>
      <c r="AA3026" s="220"/>
      <c r="AB3026" s="220"/>
      <c r="AC3026" s="220"/>
      <c r="AD3026" s="220"/>
      <c r="AE3026" s="220"/>
      <c r="AF3026" s="220"/>
      <c r="AG3026" s="220"/>
      <c r="AH3026" s="220"/>
      <c r="AI3026" s="220"/>
      <c r="AJ3026" s="220"/>
      <c r="AK3026" s="220"/>
      <c r="AL3026" s="220"/>
      <c r="AM3026" s="220"/>
      <c r="AN3026" s="220"/>
      <c r="AO3026" s="220"/>
      <c r="AP3026" s="220"/>
      <c r="AQ3026" s="220"/>
      <c r="AR3026" s="220"/>
      <c r="AS3026" s="220"/>
      <c r="AT3026" s="220"/>
      <c r="AU3026" s="220"/>
      <c r="AV3026" s="220"/>
      <c r="AW3026" s="220"/>
      <c r="AX3026" s="220"/>
      <c r="AY3026" s="220"/>
      <c r="AZ3026" s="220"/>
      <c r="BA3026" s="220"/>
      <c r="BB3026" s="220"/>
      <c r="BC3026" s="220"/>
      <c r="BD3026" s="220"/>
      <c r="BE3026" s="220"/>
      <c r="BF3026" s="220"/>
      <c r="BG3026" s="220"/>
      <c r="BH3026" s="220"/>
      <c r="BI3026" s="220"/>
      <c r="BJ3026" s="220"/>
      <c r="BK3026" s="220"/>
      <c r="BL3026" s="220"/>
      <c r="BM3026" s="216"/>
      <c r="BN3026" s="216"/>
      <c r="BO3026" s="216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</row>
    <row r="3027" spans="1:90" ht="7.5" customHeight="1">
      <c r="A3027" s="1"/>
      <c r="B3027" s="216"/>
      <c r="C3027" s="216"/>
      <c r="D3027" s="216"/>
      <c r="E3027" s="216"/>
      <c r="F3027" s="216"/>
      <c r="G3027" s="216"/>
      <c r="H3027" s="216"/>
      <c r="I3027" s="218"/>
      <c r="J3027" s="219"/>
      <c r="K3027" s="219"/>
      <c r="L3027" s="219"/>
      <c r="M3027" s="219"/>
      <c r="N3027" s="219"/>
      <c r="O3027" s="220"/>
      <c r="P3027" s="220"/>
      <c r="Q3027" s="220"/>
      <c r="R3027" s="220"/>
      <c r="S3027" s="220"/>
      <c r="T3027" s="220"/>
      <c r="U3027" s="220"/>
      <c r="V3027" s="220"/>
      <c r="W3027" s="220"/>
      <c r="X3027" s="220"/>
      <c r="Y3027" s="220"/>
      <c r="Z3027" s="220"/>
      <c r="AA3027" s="220"/>
      <c r="AB3027" s="220"/>
      <c r="AC3027" s="220"/>
      <c r="AD3027" s="220"/>
      <c r="AE3027" s="220"/>
      <c r="AF3027" s="220"/>
      <c r="AG3027" s="220"/>
      <c r="AH3027" s="220"/>
      <c r="AI3027" s="220"/>
      <c r="AJ3027" s="220"/>
      <c r="AK3027" s="220"/>
      <c r="AL3027" s="220"/>
      <c r="AM3027" s="220"/>
      <c r="AN3027" s="220"/>
      <c r="AO3027" s="220"/>
      <c r="AP3027" s="220"/>
      <c r="AQ3027" s="220"/>
      <c r="AR3027" s="220"/>
      <c r="AS3027" s="220"/>
      <c r="AT3027" s="220"/>
      <c r="AU3027" s="220"/>
      <c r="AV3027" s="220"/>
      <c r="AW3027" s="220"/>
      <c r="AX3027" s="220"/>
      <c r="AY3027" s="220"/>
      <c r="AZ3027" s="220"/>
      <c r="BA3027" s="220"/>
      <c r="BB3027" s="220"/>
      <c r="BC3027" s="220"/>
      <c r="BD3027" s="220"/>
      <c r="BE3027" s="220"/>
      <c r="BF3027" s="220"/>
      <c r="BG3027" s="220"/>
      <c r="BH3027" s="220"/>
      <c r="BI3027" s="220"/>
      <c r="BJ3027" s="220"/>
      <c r="BK3027" s="220"/>
      <c r="BL3027" s="220"/>
      <c r="BM3027" s="216"/>
      <c r="BN3027" s="216"/>
      <c r="BO3027" s="216"/>
      <c r="BP3027" s="1"/>
      <c r="BQ3027" s="1"/>
      <c r="BR3027" s="1"/>
      <c r="BS3027" s="37"/>
      <c r="BT3027" s="37"/>
      <c r="BU3027" s="37"/>
      <c r="BV3027" s="37"/>
      <c r="BW3027" s="37"/>
      <c r="BX3027" s="37"/>
      <c r="BY3027" s="37"/>
      <c r="BZ3027" s="37"/>
      <c r="CA3027" s="37"/>
      <c r="CB3027" s="37"/>
      <c r="CC3027" s="37"/>
    </row>
    <row r="3028" spans="1:90" ht="18" customHeight="1">
      <c r="A3028" s="1"/>
      <c r="B3028" s="1"/>
      <c r="C3028" s="216"/>
      <c r="D3028" s="216"/>
      <c r="E3028" s="216"/>
      <c r="F3028" s="216"/>
      <c r="G3028" s="216"/>
      <c r="H3028" s="216"/>
      <c r="I3028" s="216"/>
      <c r="J3028" s="594" t="str">
        <f>I19</f>
        <v>A1</v>
      </c>
      <c r="K3028" s="595"/>
      <c r="L3028" s="219"/>
      <c r="M3028" s="219"/>
      <c r="N3028" s="1"/>
      <c r="O3028" s="1"/>
      <c r="P3028" s="1"/>
      <c r="Q3028" s="216"/>
      <c r="R3028" s="594" t="str">
        <f>W19</f>
        <v>A2</v>
      </c>
      <c r="S3028" s="595"/>
      <c r="T3028" s="219"/>
      <c r="U3028" s="219"/>
      <c r="V3028" s="1"/>
      <c r="W3028" s="1"/>
      <c r="X3028" s="1"/>
      <c r="Y3028" s="216"/>
      <c r="Z3028" s="594" t="str">
        <f>AK19</f>
        <v>A3</v>
      </c>
      <c r="AA3028" s="595"/>
      <c r="AB3028" s="219"/>
      <c r="AC3028" s="219"/>
      <c r="AD3028" s="1"/>
      <c r="AE3028" s="1"/>
      <c r="AF3028" s="1"/>
      <c r="AG3028" s="216"/>
      <c r="AH3028" s="594" t="str">
        <f>AY19</f>
        <v>A4</v>
      </c>
      <c r="AI3028" s="595"/>
      <c r="AJ3028" s="219"/>
      <c r="AK3028" s="219"/>
      <c r="AL3028" s="1"/>
      <c r="AM3028" s="1"/>
      <c r="AN3028" s="1"/>
      <c r="AO3028" s="216"/>
      <c r="AP3028" s="220"/>
      <c r="AQ3028" s="220"/>
      <c r="AR3028" s="219"/>
      <c r="AS3028" s="219"/>
      <c r="AT3028" s="1"/>
      <c r="AU3028" s="1"/>
      <c r="AV3028" s="1"/>
      <c r="AW3028" s="216"/>
      <c r="AX3028" s="625" t="str">
        <f>AV3109</f>
        <v>GF</v>
      </c>
      <c r="AY3028" s="626"/>
      <c r="AZ3028" s="627" t="str">
        <f>AV3110</f>
        <v>SF</v>
      </c>
      <c r="BA3028" s="628"/>
      <c r="BB3028" s="216"/>
      <c r="BC3028" s="580" t="str">
        <f>AV3111</f>
        <v>FF</v>
      </c>
      <c r="BD3028" s="581"/>
      <c r="BE3028" s="587" t="str">
        <f>AV3112</f>
        <v>ISP</v>
      </c>
      <c r="BF3028" s="588"/>
      <c r="BG3028" s="220"/>
      <c r="BH3028" s="489" t="s">
        <v>146</v>
      </c>
      <c r="BI3028" s="489"/>
      <c r="BJ3028" s="489"/>
      <c r="BK3028" s="489"/>
      <c r="BL3028" s="489"/>
      <c r="BM3028" s="489"/>
      <c r="BN3028" s="489"/>
      <c r="BO3028" s="489"/>
      <c r="BP3028" s="284"/>
      <c r="BQ3028" s="220"/>
      <c r="BR3028" s="220"/>
      <c r="BS3028" s="285"/>
      <c r="BT3028" s="285"/>
      <c r="BU3028" s="285"/>
      <c r="BV3028" s="37"/>
      <c r="BW3028" s="37"/>
      <c r="BX3028" s="37"/>
      <c r="BY3028" s="37"/>
      <c r="BZ3028" s="37"/>
      <c r="CA3028" s="37"/>
      <c r="CB3028" s="37"/>
      <c r="CC3028" s="37"/>
    </row>
    <row r="3029" spans="1:90" ht="18" customHeight="1">
      <c r="A3029" s="1"/>
      <c r="B3029" s="1"/>
      <c r="C3029" s="216"/>
      <c r="D3029" s="216"/>
      <c r="E3029" s="216"/>
      <c r="F3029" s="216"/>
      <c r="G3029" s="216"/>
      <c r="H3029" s="216"/>
      <c r="I3029" s="216"/>
      <c r="J3029" s="579" t="str">
        <f>K19</f>
        <v>Area 1</v>
      </c>
      <c r="K3029" s="579"/>
      <c r="L3029" s="579"/>
      <c r="M3029" s="579"/>
      <c r="N3029" s="579"/>
      <c r="O3029" s="579"/>
      <c r="P3029" s="579"/>
      <c r="Q3029" s="216"/>
      <c r="R3029" s="596" t="str">
        <f>Y19</f>
        <v>Area 2</v>
      </c>
      <c r="S3029" s="596"/>
      <c r="T3029" s="596"/>
      <c r="U3029" s="596"/>
      <c r="V3029" s="596"/>
      <c r="W3029" s="596"/>
      <c r="X3029" s="596"/>
      <c r="Y3029" s="216"/>
      <c r="Z3029" s="596" t="str">
        <f>AM19</f>
        <v>Area 3</v>
      </c>
      <c r="AA3029" s="596"/>
      <c r="AB3029" s="596"/>
      <c r="AC3029" s="596"/>
      <c r="AD3029" s="596"/>
      <c r="AE3029" s="596"/>
      <c r="AF3029" s="596"/>
      <c r="AG3029" s="216"/>
      <c r="AH3029" s="596" t="str">
        <f>BA19</f>
        <v>Area 4</v>
      </c>
      <c r="AI3029" s="596"/>
      <c r="AJ3029" s="596"/>
      <c r="AK3029" s="596"/>
      <c r="AL3029" s="596"/>
      <c r="AM3029" s="596"/>
      <c r="AN3029" s="596"/>
      <c r="AO3029" s="216"/>
      <c r="AP3029" s="477" t="s">
        <v>271</v>
      </c>
      <c r="AQ3029" s="477"/>
      <c r="AR3029" s="477"/>
      <c r="AS3029" s="477"/>
      <c r="AT3029" s="477"/>
      <c r="AU3029" s="477"/>
      <c r="AV3029" s="477"/>
      <c r="AW3029" s="216"/>
      <c r="AX3029" s="236"/>
      <c r="AY3029" s="236"/>
      <c r="AZ3029" s="236"/>
      <c r="BA3029" s="236"/>
      <c r="BB3029" s="216"/>
      <c r="BC3029" s="236"/>
      <c r="BD3029" s="236"/>
      <c r="BE3029" s="236"/>
      <c r="BF3029" s="236"/>
      <c r="BG3029" s="220"/>
      <c r="BH3029" s="220"/>
      <c r="BI3029" s="220"/>
      <c r="BJ3029" s="220"/>
      <c r="BK3029" s="220"/>
      <c r="BL3029" s="220"/>
      <c r="BM3029" s="220"/>
      <c r="BN3029" s="220"/>
      <c r="BO3029" s="220"/>
      <c r="BP3029" s="220"/>
      <c r="BQ3029" s="220"/>
      <c r="BR3029" s="220"/>
      <c r="BS3029" s="285"/>
      <c r="BT3029" s="285"/>
      <c r="BU3029" s="285"/>
      <c r="BV3029" s="37"/>
      <c r="BW3029" s="37"/>
      <c r="BX3029" s="37"/>
      <c r="BY3029" s="37"/>
      <c r="BZ3029" s="37"/>
      <c r="CA3029" s="37"/>
      <c r="CB3029" s="37"/>
      <c r="CC3029" s="37"/>
    </row>
    <row r="3030" spans="1:90" ht="15.75" customHeight="1">
      <c r="A3030" s="1"/>
      <c r="B3030" s="1"/>
      <c r="C3030" s="216"/>
      <c r="D3030" s="237" t="str">
        <f>Presentazione!B151</f>
        <v>Gennaio</v>
      </c>
      <c r="E3030" s="238"/>
      <c r="F3030" s="238"/>
      <c r="G3030" s="238"/>
      <c r="H3030" s="239"/>
      <c r="I3030" s="1"/>
      <c r="J3030" s="478">
        <f t="shared" ref="J3030:J3041" si="771">IF(OR($F$3="",$BN$3&gt;$AY$3147),"",COUNTIF($CC$23:$CC$3022,CONCATENATE($BP6,J$3028)))</f>
        <v>1</v>
      </c>
      <c r="K3030" s="479"/>
      <c r="L3030" s="480">
        <f t="shared" ref="L3030:L3041" si="772">IF(OR($F$3="",$BN$3&gt;$AY$3147),0,SUMIF($CC$23:$CC$3022,CONCATENATE($BP6,J$3028),$BH$23:$BM$3022))</f>
        <v>10</v>
      </c>
      <c r="M3030" s="481"/>
      <c r="N3030" s="481"/>
      <c r="O3030" s="481"/>
      <c r="P3030" s="482"/>
      <c r="Q3030" s="1"/>
      <c r="R3030" s="478">
        <f t="shared" ref="R3030:R3041" si="773">IF(OR($F$3="",$BN$3&gt;$AY$3147),"",COUNTIF($CC$23:$CC$3022,CONCATENATE($BP6,R$3028)))</f>
        <v>1</v>
      </c>
      <c r="S3030" s="479"/>
      <c r="T3030" s="480">
        <f t="shared" ref="T3030:T3041" si="774">IF(OR($F$3="",$BN$3&gt;$AY$3147),0,SUMIF($CC$23:$CC$3022,CONCATENATE($BP6,R$3028),$BH$23:$BM$3022))</f>
        <v>20</v>
      </c>
      <c r="U3030" s="481"/>
      <c r="V3030" s="481"/>
      <c r="W3030" s="481"/>
      <c r="X3030" s="482"/>
      <c r="Y3030" s="1"/>
      <c r="Z3030" s="478">
        <f t="shared" ref="Z3030:Z3041" si="775">IF(OR($F$3="",$BN$3&gt;$AY$3147),"",COUNTIF($CC$23:$CC$3022,CONCATENATE($BP6,Z$3028)))</f>
        <v>1</v>
      </c>
      <c r="AA3030" s="479"/>
      <c r="AB3030" s="480">
        <f t="shared" ref="AB3030:AB3041" si="776">IF(OR($F$3="",$BN$3&gt;$AY$3147),0,SUMIF($CC$23:$CC$3022,CONCATENATE($BP6,Z$3028),$BH$23:$BM$3022))</f>
        <v>30</v>
      </c>
      <c r="AC3030" s="481"/>
      <c r="AD3030" s="481"/>
      <c r="AE3030" s="481"/>
      <c r="AF3030" s="482"/>
      <c r="AG3030" s="1"/>
      <c r="AH3030" s="478">
        <f t="shared" ref="AH3030:AH3041" si="777">IF(OR($F$3="",$BN$3&gt;$AY$3147),"",COUNTIF($CC$23:$CC$3022,CONCATENATE($BP6,AH$3028)))</f>
        <v>1</v>
      </c>
      <c r="AI3030" s="479"/>
      <c r="AJ3030" s="480">
        <f t="shared" ref="AJ3030:AJ3041" si="778">IF(OR($F$3="",$BN$3&gt;$AY$3147),0,SUMIF($CC$23:$CC$3022,CONCATENATE($BP6,AH$3028),$BH$23:$BM$3022))</f>
        <v>40</v>
      </c>
      <c r="AK3030" s="481"/>
      <c r="AL3030" s="481"/>
      <c r="AM3030" s="481"/>
      <c r="AN3030" s="482"/>
      <c r="AO3030" s="1"/>
      <c r="AP3030" s="478">
        <f>SUMIF(J3030,"&gt;0")+SUMIF(R3030,"&gt;0")+SUMIF(Z3030,"&gt;0")+SUMIF(AH3030,"&gt;0")</f>
        <v>4</v>
      </c>
      <c r="AQ3030" s="479"/>
      <c r="AR3030" s="480">
        <f>SUMIF(L3030,"&lt;&gt;0")+SUMIF(T3030,"&lt;&gt;0")+SUMIF(AB3030,"&lt;&gt;0")+SUMIF(AJ3030,"&lt;&gt;0")</f>
        <v>100</v>
      </c>
      <c r="AS3030" s="481"/>
      <c r="AT3030" s="481"/>
      <c r="AU3030" s="481"/>
      <c r="AV3030" s="482"/>
      <c r="AW3030" s="1"/>
      <c r="AX3030" s="589">
        <f t="shared" ref="AX3030:AX3041" si="779">COUNTIF($D3048:$AH3048,AX$3028)</f>
        <v>1</v>
      </c>
      <c r="AY3030" s="590"/>
      <c r="AZ3030" s="582">
        <f t="shared" ref="AZ3030:AZ3041" si="780">COUNTIF($AK3048:$BO3048,AZ$3028)</f>
        <v>1</v>
      </c>
      <c r="BA3030" s="583"/>
      <c r="BB3030" s="1"/>
      <c r="BC3030" s="589">
        <f t="shared" ref="BC3030:BC3041" si="781">COUNTIF($D3065:$AH3065,BC$3028)</f>
        <v>0</v>
      </c>
      <c r="BD3030" s="590"/>
      <c r="BE3030" s="582">
        <f t="shared" ref="BE3030:BE3041" si="782">COUNTIF($AK3065:$BO3065,BE$3028)</f>
        <v>0</v>
      </c>
      <c r="BF3030" s="583"/>
      <c r="BG3030" s="220"/>
      <c r="BH3030" s="488" t="s">
        <v>284</v>
      </c>
      <c r="BI3030" s="488"/>
      <c r="BJ3030" s="488"/>
      <c r="BK3030" s="488"/>
      <c r="BL3030" s="488"/>
      <c r="BM3030" s="488"/>
      <c r="BN3030" s="488"/>
      <c r="BO3030" s="488"/>
      <c r="BP3030" s="220"/>
      <c r="BQ3030" s="220"/>
      <c r="BR3030" s="220"/>
      <c r="BS3030" s="285"/>
      <c r="BT3030" s="285"/>
      <c r="BU3030" s="285"/>
      <c r="BV3030" s="37"/>
      <c r="BW3030" s="37"/>
      <c r="BX3030" s="37"/>
      <c r="BY3030" s="37"/>
      <c r="BZ3030" s="37"/>
      <c r="CA3030" s="37"/>
      <c r="CB3030" s="37"/>
      <c r="CC3030" s="37"/>
    </row>
    <row r="3031" spans="1:90" ht="15.75" customHeight="1">
      <c r="A3031" s="1"/>
      <c r="B3031" s="1"/>
      <c r="C3031" s="216"/>
      <c r="D3031" s="240" t="str">
        <f>Presentazione!C151</f>
        <v>Febbraio</v>
      </c>
      <c r="E3031" s="235"/>
      <c r="F3031" s="235"/>
      <c r="G3031" s="235"/>
      <c r="H3031" s="241"/>
      <c r="I3031" s="1"/>
      <c r="J3031" s="483">
        <f t="shared" si="771"/>
        <v>0</v>
      </c>
      <c r="K3031" s="484"/>
      <c r="L3031" s="485">
        <f t="shared" si="772"/>
        <v>0</v>
      </c>
      <c r="M3031" s="486"/>
      <c r="N3031" s="486"/>
      <c r="O3031" s="486"/>
      <c r="P3031" s="487"/>
      <c r="Q3031" s="1"/>
      <c r="R3031" s="483">
        <f t="shared" si="773"/>
        <v>1</v>
      </c>
      <c r="S3031" s="484"/>
      <c r="T3031" s="485">
        <f t="shared" si="774"/>
        <v>1</v>
      </c>
      <c r="U3031" s="486"/>
      <c r="V3031" s="486"/>
      <c r="W3031" s="486"/>
      <c r="X3031" s="487"/>
      <c r="Y3031" s="1"/>
      <c r="Z3031" s="483">
        <f t="shared" si="775"/>
        <v>1</v>
      </c>
      <c r="AA3031" s="484"/>
      <c r="AB3031" s="485">
        <f t="shared" si="776"/>
        <v>2</v>
      </c>
      <c r="AC3031" s="486"/>
      <c r="AD3031" s="486"/>
      <c r="AE3031" s="486"/>
      <c r="AF3031" s="487"/>
      <c r="AG3031" s="1"/>
      <c r="AH3031" s="483">
        <f t="shared" si="777"/>
        <v>2</v>
      </c>
      <c r="AI3031" s="484"/>
      <c r="AJ3031" s="485">
        <f t="shared" si="778"/>
        <v>13</v>
      </c>
      <c r="AK3031" s="486"/>
      <c r="AL3031" s="486"/>
      <c r="AM3031" s="486"/>
      <c r="AN3031" s="487"/>
      <c r="AO3031" s="1"/>
      <c r="AP3031" s="483">
        <f t="shared" ref="AP3031:AP3041" si="783">SUMIF(J3031,"&gt;0")+SUMIF(R3031,"&gt;0")+SUMIF(Z3031,"&gt;0")+SUMIF(AH3031,"&gt;0")</f>
        <v>4</v>
      </c>
      <c r="AQ3031" s="484"/>
      <c r="AR3031" s="485">
        <f t="shared" ref="AR3031:AR3041" si="784">SUMIF(L3031,"&lt;&gt;0")+SUMIF(T3031,"&lt;&gt;0")+SUMIF(AB3031,"&lt;&gt;0")+SUMIF(AJ3031,"&lt;&gt;0")</f>
        <v>16</v>
      </c>
      <c r="AS3031" s="486"/>
      <c r="AT3031" s="486"/>
      <c r="AU3031" s="486"/>
      <c r="AV3031" s="487"/>
      <c r="AW3031" s="1"/>
      <c r="AX3031" s="491">
        <f t="shared" si="779"/>
        <v>0</v>
      </c>
      <c r="AY3031" s="492"/>
      <c r="AZ3031" s="493">
        <f t="shared" si="780"/>
        <v>1</v>
      </c>
      <c r="BA3031" s="494"/>
      <c r="BB3031" s="1"/>
      <c r="BC3031" s="491">
        <f t="shared" si="781"/>
        <v>0</v>
      </c>
      <c r="BD3031" s="492"/>
      <c r="BE3031" s="493">
        <f t="shared" si="782"/>
        <v>0</v>
      </c>
      <c r="BF3031" s="494"/>
      <c r="BG3031" s="220"/>
      <c r="BH3031" s="488"/>
      <c r="BI3031" s="488"/>
      <c r="BJ3031" s="488"/>
      <c r="BK3031" s="488"/>
      <c r="BL3031" s="488"/>
      <c r="BM3031" s="488"/>
      <c r="BN3031" s="488"/>
      <c r="BO3031" s="488"/>
      <c r="BP3031" s="220"/>
      <c r="BQ3031" s="220"/>
      <c r="BR3031" s="220"/>
      <c r="BS3031" s="285"/>
      <c r="BT3031" s="285"/>
      <c r="BU3031" s="285"/>
      <c r="BV3031" s="37"/>
      <c r="BW3031" s="37"/>
      <c r="BX3031" s="37"/>
      <c r="BY3031" s="37"/>
      <c r="BZ3031" s="37"/>
      <c r="CA3031" s="37"/>
      <c r="CB3031" s="37"/>
      <c r="CC3031" s="37"/>
    </row>
    <row r="3032" spans="1:90" ht="15.75" customHeight="1">
      <c r="A3032" s="1"/>
      <c r="B3032" s="1"/>
      <c r="C3032" s="216"/>
      <c r="D3032" s="240" t="str">
        <f>Presentazione!D151</f>
        <v>Marzo</v>
      </c>
      <c r="E3032" s="235"/>
      <c r="F3032" s="235"/>
      <c r="G3032" s="235"/>
      <c r="H3032" s="241"/>
      <c r="I3032" s="1"/>
      <c r="J3032" s="483">
        <f t="shared" si="771"/>
        <v>0</v>
      </c>
      <c r="K3032" s="484"/>
      <c r="L3032" s="485">
        <f t="shared" si="772"/>
        <v>0</v>
      </c>
      <c r="M3032" s="486"/>
      <c r="N3032" s="486"/>
      <c r="O3032" s="486"/>
      <c r="P3032" s="487"/>
      <c r="Q3032" s="1"/>
      <c r="R3032" s="483">
        <f t="shared" si="773"/>
        <v>0</v>
      </c>
      <c r="S3032" s="484"/>
      <c r="T3032" s="485">
        <f t="shared" si="774"/>
        <v>0</v>
      </c>
      <c r="U3032" s="486"/>
      <c r="V3032" s="486"/>
      <c r="W3032" s="486"/>
      <c r="X3032" s="487"/>
      <c r="Y3032" s="1"/>
      <c r="Z3032" s="483">
        <f t="shared" si="775"/>
        <v>0</v>
      </c>
      <c r="AA3032" s="484"/>
      <c r="AB3032" s="485">
        <f t="shared" si="776"/>
        <v>0</v>
      </c>
      <c r="AC3032" s="486"/>
      <c r="AD3032" s="486"/>
      <c r="AE3032" s="486"/>
      <c r="AF3032" s="487"/>
      <c r="AG3032" s="1"/>
      <c r="AH3032" s="483">
        <f t="shared" si="777"/>
        <v>0</v>
      </c>
      <c r="AI3032" s="484"/>
      <c r="AJ3032" s="485">
        <f t="shared" si="778"/>
        <v>0</v>
      </c>
      <c r="AK3032" s="486"/>
      <c r="AL3032" s="486"/>
      <c r="AM3032" s="486"/>
      <c r="AN3032" s="487"/>
      <c r="AO3032" s="1"/>
      <c r="AP3032" s="483">
        <f t="shared" si="783"/>
        <v>0</v>
      </c>
      <c r="AQ3032" s="484"/>
      <c r="AR3032" s="485">
        <f t="shared" si="784"/>
        <v>0</v>
      </c>
      <c r="AS3032" s="486"/>
      <c r="AT3032" s="486"/>
      <c r="AU3032" s="486"/>
      <c r="AV3032" s="487"/>
      <c r="AW3032" s="1"/>
      <c r="AX3032" s="491">
        <f t="shared" si="779"/>
        <v>0</v>
      </c>
      <c r="AY3032" s="492"/>
      <c r="AZ3032" s="493">
        <f t="shared" si="780"/>
        <v>1</v>
      </c>
      <c r="BA3032" s="494"/>
      <c r="BB3032" s="1"/>
      <c r="BC3032" s="491">
        <f t="shared" si="781"/>
        <v>0</v>
      </c>
      <c r="BD3032" s="492"/>
      <c r="BE3032" s="493">
        <f t="shared" si="782"/>
        <v>15</v>
      </c>
      <c r="BF3032" s="494"/>
      <c r="BG3032" s="220"/>
      <c r="BH3032" s="488"/>
      <c r="BI3032" s="488"/>
      <c r="BJ3032" s="488"/>
      <c r="BK3032" s="488"/>
      <c r="BL3032" s="488"/>
      <c r="BM3032" s="488"/>
      <c r="BN3032" s="488"/>
      <c r="BO3032" s="488"/>
      <c r="BP3032" s="220"/>
      <c r="BQ3032" s="220"/>
      <c r="BR3032" s="220"/>
      <c r="BS3032" s="285"/>
      <c r="BT3032" s="285"/>
      <c r="BU3032" s="285"/>
      <c r="BV3032" s="37"/>
      <c r="BW3032" s="37"/>
      <c r="BX3032" s="37"/>
      <c r="BY3032" s="37"/>
      <c r="BZ3032" s="37"/>
      <c r="CA3032" s="37"/>
      <c r="CB3032" s="37"/>
      <c r="CC3032" s="37"/>
    </row>
    <row r="3033" spans="1:90" ht="15.75" customHeight="1">
      <c r="A3033" s="1"/>
      <c r="B3033" s="1"/>
      <c r="C3033" s="216"/>
      <c r="D3033" s="240" t="str">
        <f>Presentazione!E151</f>
        <v>Aprile</v>
      </c>
      <c r="E3033" s="235"/>
      <c r="F3033" s="235"/>
      <c r="G3033" s="235"/>
      <c r="H3033" s="241"/>
      <c r="I3033" s="1"/>
      <c r="J3033" s="483">
        <f t="shared" si="771"/>
        <v>0</v>
      </c>
      <c r="K3033" s="484"/>
      <c r="L3033" s="485">
        <f t="shared" si="772"/>
        <v>0</v>
      </c>
      <c r="M3033" s="486"/>
      <c r="N3033" s="486"/>
      <c r="O3033" s="486"/>
      <c r="P3033" s="487"/>
      <c r="Q3033" s="1"/>
      <c r="R3033" s="483">
        <f t="shared" si="773"/>
        <v>0</v>
      </c>
      <c r="S3033" s="484"/>
      <c r="T3033" s="485">
        <f t="shared" si="774"/>
        <v>0</v>
      </c>
      <c r="U3033" s="486"/>
      <c r="V3033" s="486"/>
      <c r="W3033" s="486"/>
      <c r="X3033" s="487"/>
      <c r="Y3033" s="1"/>
      <c r="Z3033" s="483">
        <f t="shared" si="775"/>
        <v>0</v>
      </c>
      <c r="AA3033" s="484"/>
      <c r="AB3033" s="485">
        <f t="shared" si="776"/>
        <v>0</v>
      </c>
      <c r="AC3033" s="486"/>
      <c r="AD3033" s="486"/>
      <c r="AE3033" s="486"/>
      <c r="AF3033" s="487"/>
      <c r="AG3033" s="1"/>
      <c r="AH3033" s="483">
        <f t="shared" si="777"/>
        <v>0</v>
      </c>
      <c r="AI3033" s="484"/>
      <c r="AJ3033" s="485">
        <f t="shared" si="778"/>
        <v>0</v>
      </c>
      <c r="AK3033" s="486"/>
      <c r="AL3033" s="486"/>
      <c r="AM3033" s="486"/>
      <c r="AN3033" s="487"/>
      <c r="AO3033" s="1"/>
      <c r="AP3033" s="483">
        <f t="shared" si="783"/>
        <v>0</v>
      </c>
      <c r="AQ3033" s="484"/>
      <c r="AR3033" s="485">
        <f t="shared" si="784"/>
        <v>0</v>
      </c>
      <c r="AS3033" s="486"/>
      <c r="AT3033" s="486"/>
      <c r="AU3033" s="486"/>
      <c r="AV3033" s="487"/>
      <c r="AW3033" s="1"/>
      <c r="AX3033" s="491">
        <f t="shared" si="779"/>
        <v>0</v>
      </c>
      <c r="AY3033" s="492"/>
      <c r="AZ3033" s="493">
        <f t="shared" si="780"/>
        <v>1</v>
      </c>
      <c r="BA3033" s="494"/>
      <c r="BB3033" s="1"/>
      <c r="BC3033" s="491">
        <f t="shared" si="781"/>
        <v>0</v>
      </c>
      <c r="BD3033" s="492"/>
      <c r="BE3033" s="493">
        <f t="shared" si="782"/>
        <v>0</v>
      </c>
      <c r="BF3033" s="494"/>
      <c r="BG3033" s="220"/>
      <c r="BH3033" s="488"/>
      <c r="BI3033" s="488"/>
      <c r="BJ3033" s="488"/>
      <c r="BK3033" s="488"/>
      <c r="BL3033" s="488"/>
      <c r="BM3033" s="488"/>
      <c r="BN3033" s="488"/>
      <c r="BO3033" s="488"/>
      <c r="BP3033" s="220"/>
      <c r="BQ3033" s="220"/>
      <c r="BR3033" s="220"/>
      <c r="BS3033" s="285"/>
      <c r="BT3033" s="285"/>
      <c r="BU3033" s="285"/>
      <c r="BV3033" s="37"/>
      <c r="BW3033" s="37"/>
      <c r="BX3033" s="37"/>
      <c r="BY3033" s="37"/>
      <c r="BZ3033" s="37"/>
      <c r="CA3033" s="37"/>
      <c r="CB3033" s="37"/>
      <c r="CC3033" s="37"/>
    </row>
    <row r="3034" spans="1:90" ht="15.75" customHeight="1">
      <c r="A3034" s="1"/>
      <c r="B3034" s="1"/>
      <c r="C3034" s="216"/>
      <c r="D3034" s="240" t="str">
        <f>Presentazione!F151</f>
        <v>Maggio</v>
      </c>
      <c r="E3034" s="235"/>
      <c r="F3034" s="235"/>
      <c r="G3034" s="235"/>
      <c r="H3034" s="241"/>
      <c r="I3034" s="1"/>
      <c r="J3034" s="483">
        <f t="shared" si="771"/>
        <v>0</v>
      </c>
      <c r="K3034" s="484"/>
      <c r="L3034" s="485">
        <f t="shared" si="772"/>
        <v>0</v>
      </c>
      <c r="M3034" s="486"/>
      <c r="N3034" s="486"/>
      <c r="O3034" s="486"/>
      <c r="P3034" s="487"/>
      <c r="Q3034" s="1"/>
      <c r="R3034" s="483">
        <f t="shared" si="773"/>
        <v>0</v>
      </c>
      <c r="S3034" s="484"/>
      <c r="T3034" s="485">
        <f t="shared" si="774"/>
        <v>0</v>
      </c>
      <c r="U3034" s="486"/>
      <c r="V3034" s="486"/>
      <c r="W3034" s="486"/>
      <c r="X3034" s="487"/>
      <c r="Y3034" s="1"/>
      <c r="Z3034" s="483">
        <f t="shared" si="775"/>
        <v>0</v>
      </c>
      <c r="AA3034" s="484"/>
      <c r="AB3034" s="485">
        <f t="shared" si="776"/>
        <v>0</v>
      </c>
      <c r="AC3034" s="486"/>
      <c r="AD3034" s="486"/>
      <c r="AE3034" s="486"/>
      <c r="AF3034" s="487"/>
      <c r="AG3034" s="1"/>
      <c r="AH3034" s="483">
        <f t="shared" si="777"/>
        <v>0</v>
      </c>
      <c r="AI3034" s="484"/>
      <c r="AJ3034" s="485">
        <f t="shared" si="778"/>
        <v>0</v>
      </c>
      <c r="AK3034" s="486"/>
      <c r="AL3034" s="486"/>
      <c r="AM3034" s="486"/>
      <c r="AN3034" s="487"/>
      <c r="AO3034" s="1"/>
      <c r="AP3034" s="483">
        <f t="shared" si="783"/>
        <v>0</v>
      </c>
      <c r="AQ3034" s="484"/>
      <c r="AR3034" s="485">
        <f t="shared" si="784"/>
        <v>0</v>
      </c>
      <c r="AS3034" s="486"/>
      <c r="AT3034" s="486"/>
      <c r="AU3034" s="486"/>
      <c r="AV3034" s="487"/>
      <c r="AW3034" s="1"/>
      <c r="AX3034" s="491">
        <f t="shared" si="779"/>
        <v>0</v>
      </c>
      <c r="AY3034" s="492"/>
      <c r="AZ3034" s="493">
        <f t="shared" si="780"/>
        <v>1</v>
      </c>
      <c r="BA3034" s="494"/>
      <c r="BB3034" s="1"/>
      <c r="BC3034" s="491">
        <f t="shared" si="781"/>
        <v>0</v>
      </c>
      <c r="BD3034" s="492"/>
      <c r="BE3034" s="493">
        <f t="shared" si="782"/>
        <v>0</v>
      </c>
      <c r="BF3034" s="494"/>
      <c r="BG3034" s="220"/>
      <c r="BH3034" s="488"/>
      <c r="BI3034" s="488"/>
      <c r="BJ3034" s="488"/>
      <c r="BK3034" s="488"/>
      <c r="BL3034" s="488"/>
      <c r="BM3034" s="488"/>
      <c r="BN3034" s="488"/>
      <c r="BO3034" s="488"/>
      <c r="BP3034" s="220"/>
      <c r="BQ3034" s="220"/>
      <c r="BR3034" s="220"/>
      <c r="BS3034" s="285"/>
      <c r="BT3034" s="285"/>
      <c r="BU3034" s="285"/>
      <c r="BV3034" s="37"/>
      <c r="BW3034" s="37"/>
      <c r="BX3034" s="37"/>
      <c r="BY3034" s="37"/>
      <c r="BZ3034" s="37"/>
      <c r="CA3034" s="37"/>
      <c r="CB3034" s="37"/>
      <c r="CC3034" s="37"/>
    </row>
    <row r="3035" spans="1:90" ht="15.75" customHeight="1">
      <c r="A3035" s="1"/>
      <c r="B3035" s="1"/>
      <c r="C3035" s="216"/>
      <c r="D3035" s="240" t="str">
        <f>Presentazione!G151</f>
        <v>Giugno</v>
      </c>
      <c r="E3035" s="235"/>
      <c r="F3035" s="235"/>
      <c r="G3035" s="235"/>
      <c r="H3035" s="241"/>
      <c r="I3035" s="1"/>
      <c r="J3035" s="483">
        <f t="shared" si="771"/>
        <v>0</v>
      </c>
      <c r="K3035" s="484"/>
      <c r="L3035" s="485">
        <f t="shared" si="772"/>
        <v>0</v>
      </c>
      <c r="M3035" s="486"/>
      <c r="N3035" s="486"/>
      <c r="O3035" s="486"/>
      <c r="P3035" s="487"/>
      <c r="Q3035" s="1"/>
      <c r="R3035" s="483">
        <f t="shared" si="773"/>
        <v>0</v>
      </c>
      <c r="S3035" s="484"/>
      <c r="T3035" s="485">
        <f t="shared" si="774"/>
        <v>0</v>
      </c>
      <c r="U3035" s="486"/>
      <c r="V3035" s="486"/>
      <c r="W3035" s="486"/>
      <c r="X3035" s="487"/>
      <c r="Y3035" s="1"/>
      <c r="Z3035" s="483">
        <f t="shared" si="775"/>
        <v>0</v>
      </c>
      <c r="AA3035" s="484"/>
      <c r="AB3035" s="485">
        <f t="shared" si="776"/>
        <v>0</v>
      </c>
      <c r="AC3035" s="486"/>
      <c r="AD3035" s="486"/>
      <c r="AE3035" s="486"/>
      <c r="AF3035" s="487"/>
      <c r="AG3035" s="1"/>
      <c r="AH3035" s="483">
        <f t="shared" si="777"/>
        <v>0</v>
      </c>
      <c r="AI3035" s="484"/>
      <c r="AJ3035" s="485">
        <f t="shared" si="778"/>
        <v>0</v>
      </c>
      <c r="AK3035" s="486"/>
      <c r="AL3035" s="486"/>
      <c r="AM3035" s="486"/>
      <c r="AN3035" s="487"/>
      <c r="AO3035" s="1"/>
      <c r="AP3035" s="483">
        <f t="shared" si="783"/>
        <v>0</v>
      </c>
      <c r="AQ3035" s="484"/>
      <c r="AR3035" s="485">
        <f t="shared" si="784"/>
        <v>0</v>
      </c>
      <c r="AS3035" s="486"/>
      <c r="AT3035" s="486"/>
      <c r="AU3035" s="486"/>
      <c r="AV3035" s="487"/>
      <c r="AW3035" s="1"/>
      <c r="AX3035" s="491">
        <f t="shared" si="779"/>
        <v>0</v>
      </c>
      <c r="AY3035" s="492"/>
      <c r="AZ3035" s="493">
        <f t="shared" si="780"/>
        <v>1</v>
      </c>
      <c r="BA3035" s="494"/>
      <c r="BB3035" s="1"/>
      <c r="BC3035" s="491">
        <f t="shared" si="781"/>
        <v>0</v>
      </c>
      <c r="BD3035" s="492"/>
      <c r="BE3035" s="493">
        <f t="shared" si="782"/>
        <v>11</v>
      </c>
      <c r="BF3035" s="494"/>
      <c r="BG3035" s="220"/>
      <c r="BH3035" s="488"/>
      <c r="BI3035" s="488"/>
      <c r="BJ3035" s="488"/>
      <c r="BK3035" s="488"/>
      <c r="BL3035" s="488"/>
      <c r="BM3035" s="488"/>
      <c r="BN3035" s="488"/>
      <c r="BO3035" s="488"/>
      <c r="BP3035" s="220"/>
      <c r="BQ3035" s="220"/>
      <c r="BR3035" s="220"/>
      <c r="BS3035" s="285"/>
      <c r="BT3035" s="285"/>
      <c r="BU3035" s="285"/>
      <c r="BV3035" s="37"/>
      <c r="BW3035" s="37"/>
      <c r="BX3035" s="37"/>
      <c r="BY3035" s="37"/>
      <c r="BZ3035" s="37"/>
      <c r="CA3035" s="37"/>
      <c r="CB3035" s="37"/>
      <c r="CC3035" s="37"/>
    </row>
    <row r="3036" spans="1:90" ht="15.75" customHeight="1">
      <c r="A3036" s="1"/>
      <c r="B3036" s="1"/>
      <c r="C3036" s="216"/>
      <c r="D3036" s="240" t="str">
        <f>Presentazione!H151</f>
        <v>Luglio</v>
      </c>
      <c r="E3036" s="235"/>
      <c r="F3036" s="235"/>
      <c r="G3036" s="235"/>
      <c r="H3036" s="241"/>
      <c r="I3036" s="1"/>
      <c r="J3036" s="483">
        <f t="shared" si="771"/>
        <v>0</v>
      </c>
      <c r="K3036" s="484"/>
      <c r="L3036" s="485">
        <f t="shared" si="772"/>
        <v>0</v>
      </c>
      <c r="M3036" s="486"/>
      <c r="N3036" s="486"/>
      <c r="O3036" s="486"/>
      <c r="P3036" s="487"/>
      <c r="Q3036" s="1"/>
      <c r="R3036" s="483">
        <f t="shared" si="773"/>
        <v>0</v>
      </c>
      <c r="S3036" s="484"/>
      <c r="T3036" s="485">
        <f t="shared" si="774"/>
        <v>0</v>
      </c>
      <c r="U3036" s="486"/>
      <c r="V3036" s="486"/>
      <c r="W3036" s="486"/>
      <c r="X3036" s="487"/>
      <c r="Y3036" s="1"/>
      <c r="Z3036" s="483">
        <f t="shared" si="775"/>
        <v>0</v>
      </c>
      <c r="AA3036" s="484"/>
      <c r="AB3036" s="485">
        <f t="shared" si="776"/>
        <v>0</v>
      </c>
      <c r="AC3036" s="486"/>
      <c r="AD3036" s="486"/>
      <c r="AE3036" s="486"/>
      <c r="AF3036" s="487"/>
      <c r="AG3036" s="1"/>
      <c r="AH3036" s="483">
        <f t="shared" si="777"/>
        <v>0</v>
      </c>
      <c r="AI3036" s="484"/>
      <c r="AJ3036" s="485">
        <f t="shared" si="778"/>
        <v>0</v>
      </c>
      <c r="AK3036" s="486"/>
      <c r="AL3036" s="486"/>
      <c r="AM3036" s="486"/>
      <c r="AN3036" s="487"/>
      <c r="AO3036" s="1"/>
      <c r="AP3036" s="483">
        <f t="shared" si="783"/>
        <v>0</v>
      </c>
      <c r="AQ3036" s="484"/>
      <c r="AR3036" s="485">
        <f t="shared" si="784"/>
        <v>0</v>
      </c>
      <c r="AS3036" s="486"/>
      <c r="AT3036" s="486"/>
      <c r="AU3036" s="486"/>
      <c r="AV3036" s="487"/>
      <c r="AW3036" s="1"/>
      <c r="AX3036" s="491">
        <f t="shared" si="779"/>
        <v>0</v>
      </c>
      <c r="AY3036" s="492"/>
      <c r="AZ3036" s="493">
        <f t="shared" si="780"/>
        <v>1</v>
      </c>
      <c r="BA3036" s="494"/>
      <c r="BB3036" s="1"/>
      <c r="BC3036" s="491">
        <f t="shared" si="781"/>
        <v>0</v>
      </c>
      <c r="BD3036" s="492"/>
      <c r="BE3036" s="493">
        <f t="shared" si="782"/>
        <v>5</v>
      </c>
      <c r="BF3036" s="494"/>
      <c r="BG3036" s="220"/>
      <c r="BH3036" s="488"/>
      <c r="BI3036" s="488"/>
      <c r="BJ3036" s="488"/>
      <c r="BK3036" s="488"/>
      <c r="BL3036" s="488"/>
      <c r="BM3036" s="488"/>
      <c r="BN3036" s="488"/>
      <c r="BO3036" s="488"/>
      <c r="BP3036" s="220"/>
      <c r="BQ3036" s="220"/>
      <c r="BR3036" s="220"/>
      <c r="BS3036" s="285"/>
      <c r="BT3036" s="285"/>
      <c r="BU3036" s="285"/>
      <c r="BV3036" s="37"/>
      <c r="BW3036" s="37"/>
      <c r="BX3036" s="37"/>
      <c r="BY3036" s="37"/>
      <c r="BZ3036" s="37"/>
      <c r="CA3036" s="37"/>
      <c r="CB3036" s="37"/>
      <c r="CC3036" s="37"/>
    </row>
    <row r="3037" spans="1:90" ht="15.75" customHeight="1">
      <c r="A3037" s="1"/>
      <c r="B3037" s="1"/>
      <c r="C3037" s="216"/>
      <c r="D3037" s="240" t="str">
        <f>Presentazione!I151</f>
        <v>Agosto</v>
      </c>
      <c r="E3037" s="235"/>
      <c r="F3037" s="235"/>
      <c r="G3037" s="235"/>
      <c r="H3037" s="241"/>
      <c r="I3037" s="1"/>
      <c r="J3037" s="483">
        <f t="shared" si="771"/>
        <v>0</v>
      </c>
      <c r="K3037" s="484"/>
      <c r="L3037" s="485">
        <f t="shared" si="772"/>
        <v>0</v>
      </c>
      <c r="M3037" s="486"/>
      <c r="N3037" s="486"/>
      <c r="O3037" s="486"/>
      <c r="P3037" s="487"/>
      <c r="Q3037" s="1"/>
      <c r="R3037" s="483">
        <f t="shared" si="773"/>
        <v>0</v>
      </c>
      <c r="S3037" s="484"/>
      <c r="T3037" s="485">
        <f t="shared" si="774"/>
        <v>0</v>
      </c>
      <c r="U3037" s="486"/>
      <c r="V3037" s="486"/>
      <c r="W3037" s="486"/>
      <c r="X3037" s="487"/>
      <c r="Y3037" s="1"/>
      <c r="Z3037" s="483">
        <f t="shared" si="775"/>
        <v>0</v>
      </c>
      <c r="AA3037" s="484"/>
      <c r="AB3037" s="485">
        <f t="shared" si="776"/>
        <v>0</v>
      </c>
      <c r="AC3037" s="486"/>
      <c r="AD3037" s="486"/>
      <c r="AE3037" s="486"/>
      <c r="AF3037" s="487"/>
      <c r="AG3037" s="1"/>
      <c r="AH3037" s="483">
        <f t="shared" si="777"/>
        <v>0</v>
      </c>
      <c r="AI3037" s="484"/>
      <c r="AJ3037" s="485">
        <f t="shared" si="778"/>
        <v>0</v>
      </c>
      <c r="AK3037" s="486"/>
      <c r="AL3037" s="486"/>
      <c r="AM3037" s="486"/>
      <c r="AN3037" s="487"/>
      <c r="AO3037" s="1"/>
      <c r="AP3037" s="483">
        <f t="shared" si="783"/>
        <v>0</v>
      </c>
      <c r="AQ3037" s="484"/>
      <c r="AR3037" s="485">
        <f t="shared" si="784"/>
        <v>0</v>
      </c>
      <c r="AS3037" s="486"/>
      <c r="AT3037" s="486"/>
      <c r="AU3037" s="486"/>
      <c r="AV3037" s="487"/>
      <c r="AW3037" s="1"/>
      <c r="AX3037" s="491">
        <f t="shared" si="779"/>
        <v>1</v>
      </c>
      <c r="AY3037" s="492"/>
      <c r="AZ3037" s="493">
        <f t="shared" si="780"/>
        <v>1</v>
      </c>
      <c r="BA3037" s="494"/>
      <c r="BB3037" s="1"/>
      <c r="BC3037" s="491">
        <f t="shared" si="781"/>
        <v>15</v>
      </c>
      <c r="BD3037" s="492"/>
      <c r="BE3037" s="493">
        <f t="shared" si="782"/>
        <v>0</v>
      </c>
      <c r="BF3037" s="494"/>
      <c r="BG3037" s="220"/>
      <c r="BH3037" s="488"/>
      <c r="BI3037" s="488"/>
      <c r="BJ3037" s="488"/>
      <c r="BK3037" s="488"/>
      <c r="BL3037" s="488"/>
      <c r="BM3037" s="488"/>
      <c r="BN3037" s="488"/>
      <c r="BO3037" s="488"/>
      <c r="BP3037" s="220"/>
      <c r="BQ3037" s="220"/>
      <c r="BR3037" s="220"/>
      <c r="BS3037" s="285"/>
      <c r="BT3037" s="285"/>
      <c r="BU3037" s="285"/>
      <c r="BV3037" s="37"/>
      <c r="BW3037" s="37"/>
      <c r="BX3037" s="37"/>
      <c r="BY3037" s="37"/>
      <c r="BZ3037" s="37"/>
      <c r="CA3037" s="37"/>
      <c r="CB3037" s="37"/>
      <c r="CC3037" s="37"/>
    </row>
    <row r="3038" spans="1:90" ht="15.75" customHeight="1">
      <c r="A3038" s="1"/>
      <c r="B3038" s="1"/>
      <c r="C3038" s="216"/>
      <c r="D3038" s="240" t="str">
        <f>Presentazione!J151</f>
        <v>Settembre</v>
      </c>
      <c r="E3038" s="235"/>
      <c r="F3038" s="235"/>
      <c r="G3038" s="235"/>
      <c r="H3038" s="241"/>
      <c r="I3038" s="1"/>
      <c r="J3038" s="483">
        <f t="shared" si="771"/>
        <v>0</v>
      </c>
      <c r="K3038" s="484"/>
      <c r="L3038" s="485">
        <f t="shared" si="772"/>
        <v>0</v>
      </c>
      <c r="M3038" s="486"/>
      <c r="N3038" s="486"/>
      <c r="O3038" s="486"/>
      <c r="P3038" s="487"/>
      <c r="Q3038" s="1"/>
      <c r="R3038" s="483">
        <f t="shared" si="773"/>
        <v>0</v>
      </c>
      <c r="S3038" s="484"/>
      <c r="T3038" s="485">
        <f t="shared" si="774"/>
        <v>0</v>
      </c>
      <c r="U3038" s="486"/>
      <c r="V3038" s="486"/>
      <c r="W3038" s="486"/>
      <c r="X3038" s="487"/>
      <c r="Y3038" s="1"/>
      <c r="Z3038" s="483">
        <f t="shared" si="775"/>
        <v>0</v>
      </c>
      <c r="AA3038" s="484"/>
      <c r="AB3038" s="485">
        <f t="shared" si="776"/>
        <v>0</v>
      </c>
      <c r="AC3038" s="486"/>
      <c r="AD3038" s="486"/>
      <c r="AE3038" s="486"/>
      <c r="AF3038" s="487"/>
      <c r="AG3038" s="1"/>
      <c r="AH3038" s="483">
        <f t="shared" si="777"/>
        <v>0</v>
      </c>
      <c r="AI3038" s="484"/>
      <c r="AJ3038" s="485">
        <f t="shared" si="778"/>
        <v>0</v>
      </c>
      <c r="AK3038" s="486"/>
      <c r="AL3038" s="486"/>
      <c r="AM3038" s="486"/>
      <c r="AN3038" s="487"/>
      <c r="AO3038" s="1"/>
      <c r="AP3038" s="483">
        <f t="shared" si="783"/>
        <v>0</v>
      </c>
      <c r="AQ3038" s="484"/>
      <c r="AR3038" s="485">
        <f t="shared" si="784"/>
        <v>0</v>
      </c>
      <c r="AS3038" s="486"/>
      <c r="AT3038" s="486"/>
      <c r="AU3038" s="486"/>
      <c r="AV3038" s="487"/>
      <c r="AW3038" s="1"/>
      <c r="AX3038" s="491">
        <f t="shared" si="779"/>
        <v>0</v>
      </c>
      <c r="AY3038" s="492"/>
      <c r="AZ3038" s="493">
        <f t="shared" si="780"/>
        <v>1</v>
      </c>
      <c r="BA3038" s="494"/>
      <c r="BB3038" s="1"/>
      <c r="BC3038" s="491">
        <f t="shared" si="781"/>
        <v>0</v>
      </c>
      <c r="BD3038" s="492"/>
      <c r="BE3038" s="493">
        <f t="shared" si="782"/>
        <v>0</v>
      </c>
      <c r="BF3038" s="494"/>
      <c r="BG3038" s="220"/>
      <c r="BH3038" s="488"/>
      <c r="BI3038" s="488"/>
      <c r="BJ3038" s="488"/>
      <c r="BK3038" s="488"/>
      <c r="BL3038" s="488"/>
      <c r="BM3038" s="488"/>
      <c r="BN3038" s="488"/>
      <c r="BO3038" s="488"/>
      <c r="BP3038" s="220"/>
      <c r="BQ3038" s="220"/>
      <c r="BR3038" s="220"/>
      <c r="BS3038" s="285"/>
      <c r="BT3038" s="285"/>
      <c r="BU3038" s="285"/>
      <c r="BV3038" s="37"/>
      <c r="BW3038" s="37"/>
      <c r="BX3038" s="37"/>
      <c r="BY3038" s="37"/>
      <c r="BZ3038" s="37"/>
      <c r="CA3038" s="37"/>
      <c r="CB3038" s="37"/>
      <c r="CC3038" s="37"/>
    </row>
    <row r="3039" spans="1:90" ht="15.75" customHeight="1">
      <c r="A3039" s="1"/>
      <c r="B3039" s="1"/>
      <c r="C3039" s="216"/>
      <c r="D3039" s="240" t="str">
        <f>Presentazione!K151</f>
        <v>Ottobre</v>
      </c>
      <c r="E3039" s="235"/>
      <c r="F3039" s="235"/>
      <c r="G3039" s="235"/>
      <c r="H3039" s="241"/>
      <c r="I3039" s="1"/>
      <c r="J3039" s="483">
        <f t="shared" si="771"/>
        <v>0</v>
      </c>
      <c r="K3039" s="484"/>
      <c r="L3039" s="485">
        <f t="shared" si="772"/>
        <v>0</v>
      </c>
      <c r="M3039" s="486"/>
      <c r="N3039" s="486"/>
      <c r="O3039" s="486"/>
      <c r="P3039" s="487"/>
      <c r="Q3039" s="1"/>
      <c r="R3039" s="483">
        <f t="shared" si="773"/>
        <v>0</v>
      </c>
      <c r="S3039" s="484"/>
      <c r="T3039" s="485">
        <f t="shared" si="774"/>
        <v>0</v>
      </c>
      <c r="U3039" s="486"/>
      <c r="V3039" s="486"/>
      <c r="W3039" s="486"/>
      <c r="X3039" s="487"/>
      <c r="Y3039" s="1"/>
      <c r="Z3039" s="483">
        <f t="shared" si="775"/>
        <v>0</v>
      </c>
      <c r="AA3039" s="484"/>
      <c r="AB3039" s="485">
        <f t="shared" si="776"/>
        <v>0</v>
      </c>
      <c r="AC3039" s="486"/>
      <c r="AD3039" s="486"/>
      <c r="AE3039" s="486"/>
      <c r="AF3039" s="487"/>
      <c r="AG3039" s="1"/>
      <c r="AH3039" s="483">
        <f t="shared" si="777"/>
        <v>0</v>
      </c>
      <c r="AI3039" s="484"/>
      <c r="AJ3039" s="485">
        <f t="shared" si="778"/>
        <v>0</v>
      </c>
      <c r="AK3039" s="486"/>
      <c r="AL3039" s="486"/>
      <c r="AM3039" s="486"/>
      <c r="AN3039" s="487"/>
      <c r="AO3039" s="1"/>
      <c r="AP3039" s="483">
        <f t="shared" si="783"/>
        <v>0</v>
      </c>
      <c r="AQ3039" s="484"/>
      <c r="AR3039" s="485">
        <f t="shared" si="784"/>
        <v>0</v>
      </c>
      <c r="AS3039" s="486"/>
      <c r="AT3039" s="486"/>
      <c r="AU3039" s="486"/>
      <c r="AV3039" s="487"/>
      <c r="AW3039" s="1"/>
      <c r="AX3039" s="491">
        <f t="shared" si="779"/>
        <v>0</v>
      </c>
      <c r="AY3039" s="492"/>
      <c r="AZ3039" s="493">
        <f t="shared" si="780"/>
        <v>1</v>
      </c>
      <c r="BA3039" s="494"/>
      <c r="BB3039" s="1"/>
      <c r="BC3039" s="491">
        <f t="shared" si="781"/>
        <v>0</v>
      </c>
      <c r="BD3039" s="492"/>
      <c r="BE3039" s="493">
        <f t="shared" si="782"/>
        <v>11</v>
      </c>
      <c r="BF3039" s="494"/>
      <c r="BG3039" s="220"/>
      <c r="BH3039" s="488"/>
      <c r="BI3039" s="488"/>
      <c r="BJ3039" s="488"/>
      <c r="BK3039" s="488"/>
      <c r="BL3039" s="488"/>
      <c r="BM3039" s="488"/>
      <c r="BN3039" s="488"/>
      <c r="BO3039" s="488"/>
      <c r="BP3039" s="220"/>
      <c r="BQ3039" s="220"/>
      <c r="BR3039" s="220"/>
      <c r="BS3039" s="285"/>
      <c r="BT3039" s="285"/>
      <c r="BU3039" s="285"/>
      <c r="BV3039" s="37"/>
      <c r="BW3039" s="37"/>
      <c r="BX3039" s="37"/>
      <c r="BY3039" s="37"/>
      <c r="BZ3039" s="37"/>
      <c r="CA3039" s="37"/>
      <c r="CB3039" s="37"/>
      <c r="CC3039" s="37"/>
    </row>
    <row r="3040" spans="1:90" ht="15.75" customHeight="1">
      <c r="A3040" s="1"/>
      <c r="B3040" s="1"/>
      <c r="C3040" s="216"/>
      <c r="D3040" s="240" t="str">
        <f>Presentazione!L151</f>
        <v>Novembre</v>
      </c>
      <c r="E3040" s="235"/>
      <c r="F3040" s="235"/>
      <c r="G3040" s="235"/>
      <c r="H3040" s="241"/>
      <c r="I3040" s="1"/>
      <c r="J3040" s="483">
        <f t="shared" si="771"/>
        <v>0</v>
      </c>
      <c r="K3040" s="484"/>
      <c r="L3040" s="485">
        <f t="shared" si="772"/>
        <v>0</v>
      </c>
      <c r="M3040" s="486"/>
      <c r="N3040" s="486"/>
      <c r="O3040" s="486"/>
      <c r="P3040" s="487"/>
      <c r="Q3040" s="1"/>
      <c r="R3040" s="483">
        <f t="shared" si="773"/>
        <v>0</v>
      </c>
      <c r="S3040" s="484"/>
      <c r="T3040" s="485">
        <f t="shared" si="774"/>
        <v>0</v>
      </c>
      <c r="U3040" s="486"/>
      <c r="V3040" s="486"/>
      <c r="W3040" s="486"/>
      <c r="X3040" s="487"/>
      <c r="Y3040" s="1"/>
      <c r="Z3040" s="483">
        <f t="shared" si="775"/>
        <v>0</v>
      </c>
      <c r="AA3040" s="484"/>
      <c r="AB3040" s="485">
        <f t="shared" si="776"/>
        <v>0</v>
      </c>
      <c r="AC3040" s="486"/>
      <c r="AD3040" s="486"/>
      <c r="AE3040" s="486"/>
      <c r="AF3040" s="487"/>
      <c r="AG3040" s="1"/>
      <c r="AH3040" s="483">
        <f t="shared" si="777"/>
        <v>0</v>
      </c>
      <c r="AI3040" s="484"/>
      <c r="AJ3040" s="485">
        <f t="shared" si="778"/>
        <v>0</v>
      </c>
      <c r="AK3040" s="486"/>
      <c r="AL3040" s="486"/>
      <c r="AM3040" s="486"/>
      <c r="AN3040" s="487"/>
      <c r="AO3040" s="1"/>
      <c r="AP3040" s="483">
        <f t="shared" si="783"/>
        <v>0</v>
      </c>
      <c r="AQ3040" s="484"/>
      <c r="AR3040" s="485">
        <f t="shared" si="784"/>
        <v>0</v>
      </c>
      <c r="AS3040" s="486"/>
      <c r="AT3040" s="486"/>
      <c r="AU3040" s="486"/>
      <c r="AV3040" s="487"/>
      <c r="AW3040" s="1"/>
      <c r="AX3040" s="491">
        <f t="shared" si="779"/>
        <v>0</v>
      </c>
      <c r="AY3040" s="492"/>
      <c r="AZ3040" s="493">
        <f t="shared" si="780"/>
        <v>1</v>
      </c>
      <c r="BA3040" s="494"/>
      <c r="BB3040" s="1"/>
      <c r="BC3040" s="491">
        <f t="shared" si="781"/>
        <v>0</v>
      </c>
      <c r="BD3040" s="492"/>
      <c r="BE3040" s="493">
        <f t="shared" si="782"/>
        <v>0</v>
      </c>
      <c r="BF3040" s="494"/>
      <c r="BG3040" s="220"/>
      <c r="BH3040" s="488"/>
      <c r="BI3040" s="488"/>
      <c r="BJ3040" s="488"/>
      <c r="BK3040" s="488"/>
      <c r="BL3040" s="488"/>
      <c r="BM3040" s="488"/>
      <c r="BN3040" s="488"/>
      <c r="BO3040" s="488"/>
      <c r="BP3040" s="220"/>
      <c r="BQ3040" s="220"/>
      <c r="BR3040" s="220"/>
      <c r="BS3040" s="285"/>
      <c r="BT3040" s="285"/>
      <c r="BU3040" s="285"/>
      <c r="BV3040" s="37"/>
      <c r="BW3040" s="37"/>
      <c r="BX3040" s="37"/>
      <c r="BY3040" s="37"/>
      <c r="BZ3040" s="37"/>
      <c r="CA3040" s="37"/>
      <c r="CB3040" s="37"/>
      <c r="CC3040" s="37"/>
    </row>
    <row r="3041" spans="1:81" ht="15.75" customHeight="1">
      <c r="A3041" s="1"/>
      <c r="B3041" s="1"/>
      <c r="C3041" s="216"/>
      <c r="D3041" s="242" t="str">
        <f>Presentazione!M151</f>
        <v>Dicembre</v>
      </c>
      <c r="E3041" s="243"/>
      <c r="F3041" s="243"/>
      <c r="G3041" s="243"/>
      <c r="H3041" s="244"/>
      <c r="I3041" s="1"/>
      <c r="J3041" s="550">
        <f t="shared" si="771"/>
        <v>0</v>
      </c>
      <c r="K3041" s="551"/>
      <c r="L3041" s="552">
        <f t="shared" si="772"/>
        <v>0</v>
      </c>
      <c r="M3041" s="553"/>
      <c r="N3041" s="553"/>
      <c r="O3041" s="553"/>
      <c r="P3041" s="554"/>
      <c r="Q3041" s="1"/>
      <c r="R3041" s="550">
        <f t="shared" si="773"/>
        <v>0</v>
      </c>
      <c r="S3041" s="551"/>
      <c r="T3041" s="552">
        <f t="shared" si="774"/>
        <v>0</v>
      </c>
      <c r="U3041" s="553"/>
      <c r="V3041" s="553"/>
      <c r="W3041" s="553"/>
      <c r="X3041" s="554"/>
      <c r="Y3041" s="1"/>
      <c r="Z3041" s="550">
        <f t="shared" si="775"/>
        <v>0</v>
      </c>
      <c r="AA3041" s="551"/>
      <c r="AB3041" s="552">
        <f t="shared" si="776"/>
        <v>0</v>
      </c>
      <c r="AC3041" s="553"/>
      <c r="AD3041" s="553"/>
      <c r="AE3041" s="553"/>
      <c r="AF3041" s="554"/>
      <c r="AG3041" s="1"/>
      <c r="AH3041" s="550">
        <f t="shared" si="777"/>
        <v>0</v>
      </c>
      <c r="AI3041" s="551"/>
      <c r="AJ3041" s="552">
        <f t="shared" si="778"/>
        <v>0</v>
      </c>
      <c r="AK3041" s="553"/>
      <c r="AL3041" s="553"/>
      <c r="AM3041" s="553"/>
      <c r="AN3041" s="554"/>
      <c r="AO3041" s="1"/>
      <c r="AP3041" s="550">
        <f t="shared" si="783"/>
        <v>0</v>
      </c>
      <c r="AQ3041" s="551"/>
      <c r="AR3041" s="552">
        <f t="shared" si="784"/>
        <v>0</v>
      </c>
      <c r="AS3041" s="553"/>
      <c r="AT3041" s="553"/>
      <c r="AU3041" s="553"/>
      <c r="AV3041" s="554"/>
      <c r="AW3041" s="1"/>
      <c r="AX3041" s="633">
        <f t="shared" si="779"/>
        <v>2</v>
      </c>
      <c r="AY3041" s="634"/>
      <c r="AZ3041" s="631">
        <f t="shared" si="780"/>
        <v>1</v>
      </c>
      <c r="BA3041" s="632"/>
      <c r="BB3041" s="1"/>
      <c r="BC3041" s="633">
        <f t="shared" si="781"/>
        <v>17</v>
      </c>
      <c r="BD3041" s="634"/>
      <c r="BE3041" s="631">
        <f t="shared" si="782"/>
        <v>0</v>
      </c>
      <c r="BF3041" s="632"/>
      <c r="BG3041" s="220"/>
      <c r="BH3041" s="488"/>
      <c r="BI3041" s="488"/>
      <c r="BJ3041" s="488"/>
      <c r="BK3041" s="488"/>
      <c r="BL3041" s="488"/>
      <c r="BM3041" s="488"/>
      <c r="BN3041" s="488"/>
      <c r="BO3041" s="488"/>
      <c r="BP3041" s="220"/>
      <c r="BQ3041" s="220"/>
      <c r="BR3041" s="220"/>
      <c r="BS3041" s="285"/>
      <c r="BT3041" s="285"/>
      <c r="BU3041" s="285"/>
      <c r="BV3041" s="37"/>
      <c r="BW3041" s="37"/>
      <c r="BX3041" s="37"/>
      <c r="BY3041" s="37"/>
      <c r="BZ3041" s="37"/>
      <c r="CA3041" s="37"/>
      <c r="CB3041" s="37"/>
      <c r="CC3041" s="37"/>
    </row>
    <row r="3042" spans="1:81" ht="4.5" customHeight="1">
      <c r="A3042" s="1"/>
      <c r="B3042" s="216"/>
      <c r="C3042" s="216"/>
      <c r="D3042" s="216"/>
      <c r="E3042" s="216"/>
      <c r="F3042" s="216"/>
      <c r="G3042" s="1"/>
      <c r="H3042" s="1"/>
      <c r="I3042" s="1"/>
      <c r="J3042" s="1"/>
      <c r="K3042" s="219"/>
      <c r="L3042" s="219"/>
      <c r="M3042" s="219"/>
      <c r="N3042" s="220"/>
      <c r="O3042" s="220"/>
      <c r="P3042" s="220"/>
      <c r="Q3042" s="220"/>
      <c r="R3042" s="220"/>
      <c r="S3042" s="220"/>
      <c r="T3042" s="220"/>
      <c r="U3042" s="220"/>
      <c r="V3042" s="220"/>
      <c r="W3042" s="220"/>
      <c r="X3042" s="220"/>
      <c r="Y3042" s="220"/>
      <c r="Z3042" s="220"/>
      <c r="AA3042" s="220"/>
      <c r="AB3042" s="220"/>
      <c r="AC3042" s="220"/>
      <c r="AD3042" s="220"/>
      <c r="AE3042" s="220"/>
      <c r="AF3042" s="220"/>
      <c r="AG3042" s="220"/>
      <c r="AH3042" s="220"/>
      <c r="AI3042" s="220"/>
      <c r="AJ3042" s="220"/>
      <c r="AK3042" s="220"/>
      <c r="AL3042" s="220"/>
      <c r="AM3042" s="220"/>
      <c r="AN3042" s="220"/>
      <c r="AO3042" s="220"/>
      <c r="AP3042" s="220"/>
      <c r="AQ3042" s="220"/>
      <c r="AR3042" s="220"/>
      <c r="AS3042" s="220"/>
      <c r="AT3042" s="220"/>
      <c r="AU3042" s="220"/>
      <c r="AV3042" s="220"/>
      <c r="AW3042" s="220"/>
      <c r="AX3042" s="220"/>
      <c r="AY3042" s="220"/>
      <c r="AZ3042" s="220"/>
      <c r="BA3042" s="220"/>
      <c r="BB3042" s="220"/>
      <c r="BC3042" s="220"/>
      <c r="BD3042" s="220"/>
      <c r="BE3042" s="220"/>
      <c r="BF3042" s="220"/>
      <c r="BG3042" s="220"/>
      <c r="BH3042" s="220"/>
      <c r="BI3042" s="220"/>
      <c r="BJ3042" s="220"/>
      <c r="BK3042" s="220"/>
      <c r="BL3042" s="220"/>
      <c r="BM3042" s="220"/>
      <c r="BN3042" s="220"/>
      <c r="BO3042" s="220"/>
      <c r="BP3042" s="220"/>
      <c r="BQ3042" s="220"/>
      <c r="BR3042" s="220"/>
      <c r="BS3042" s="286"/>
      <c r="BT3042" s="285"/>
      <c r="BU3042" s="285"/>
      <c r="BV3042" s="285"/>
      <c r="BW3042" s="37"/>
      <c r="BX3042" s="37"/>
      <c r="BY3042" s="37"/>
      <c r="BZ3042" s="37"/>
      <c r="CA3042" s="37"/>
      <c r="CB3042" s="37"/>
      <c r="CC3042" s="37"/>
    </row>
    <row r="3043" spans="1:81" ht="15.75" customHeight="1">
      <c r="A3043" s="1"/>
      <c r="B3043" s="216"/>
      <c r="C3043" s="216"/>
      <c r="D3043" s="490" t="s">
        <v>270</v>
      </c>
      <c r="E3043" s="490"/>
      <c r="F3043" s="490"/>
      <c r="G3043" s="490"/>
      <c r="H3043" s="490"/>
      <c r="I3043" s="1"/>
      <c r="J3043" s="475">
        <f>SUMIF(J3030:K3041,"&gt;0")</f>
        <v>1</v>
      </c>
      <c r="K3043" s="476"/>
      <c r="L3043" s="472">
        <f>SUMIF(L3030:P3041,"&lt;&gt;0")</f>
        <v>10</v>
      </c>
      <c r="M3043" s="473"/>
      <c r="N3043" s="473"/>
      <c r="O3043" s="473"/>
      <c r="P3043" s="474"/>
      <c r="Q3043" s="220"/>
      <c r="R3043" s="475">
        <f>SUMIF(R3030:S3041,"&gt;0")</f>
        <v>2</v>
      </c>
      <c r="S3043" s="476"/>
      <c r="T3043" s="472">
        <f>SUMIF(T3030:X3041,"&lt;&gt;0")</f>
        <v>21</v>
      </c>
      <c r="U3043" s="473"/>
      <c r="V3043" s="473"/>
      <c r="W3043" s="473"/>
      <c r="X3043" s="474"/>
      <c r="Y3043" s="220"/>
      <c r="Z3043" s="475">
        <f>SUMIF(Z3030:AA3041,"&gt;0")</f>
        <v>2</v>
      </c>
      <c r="AA3043" s="476"/>
      <c r="AB3043" s="472">
        <f>SUMIF(AB3030:AF3041,"&lt;&gt;0")</f>
        <v>32</v>
      </c>
      <c r="AC3043" s="473"/>
      <c r="AD3043" s="473"/>
      <c r="AE3043" s="473"/>
      <c r="AF3043" s="474"/>
      <c r="AG3043" s="220"/>
      <c r="AH3043" s="475">
        <f>SUMIF(AH3030:AI3041,"&gt;0")</f>
        <v>3</v>
      </c>
      <c r="AI3043" s="476"/>
      <c r="AJ3043" s="472">
        <f>SUMIF(AJ3030:AN3041,"&lt;&gt;0")</f>
        <v>53</v>
      </c>
      <c r="AK3043" s="473"/>
      <c r="AL3043" s="473"/>
      <c r="AM3043" s="473"/>
      <c r="AN3043" s="474"/>
      <c r="AO3043" s="220"/>
      <c r="AP3043" s="475">
        <f>SUMIF(AP3030:AQ3041,"&gt;0")</f>
        <v>8</v>
      </c>
      <c r="AQ3043" s="476"/>
      <c r="AR3043" s="472">
        <f>SUMIF(AR3030:AV3041,"&lt;&gt;0")</f>
        <v>116</v>
      </c>
      <c r="AS3043" s="473"/>
      <c r="AT3043" s="473"/>
      <c r="AU3043" s="473"/>
      <c r="AV3043" s="474"/>
      <c r="AW3043" s="220"/>
      <c r="AX3043" s="220"/>
      <c r="AY3043" s="220"/>
      <c r="AZ3043" s="220"/>
      <c r="BA3043" s="220"/>
      <c r="BB3043" s="220"/>
      <c r="BC3043" s="220"/>
      <c r="BD3043" s="220"/>
      <c r="BE3043" s="220"/>
      <c r="BF3043" s="220"/>
      <c r="BG3043" s="220"/>
      <c r="BH3043" s="220"/>
      <c r="BI3043" s="220"/>
      <c r="BJ3043" s="220"/>
      <c r="BK3043" s="220"/>
      <c r="BL3043" s="220"/>
      <c r="BM3043" s="220"/>
      <c r="BN3043" s="220"/>
      <c r="BO3043" s="220"/>
      <c r="BP3043" s="220"/>
      <c r="BQ3043" s="220"/>
      <c r="BR3043" s="220"/>
      <c r="BS3043" s="286"/>
      <c r="BT3043" s="285"/>
      <c r="BU3043" s="285"/>
      <c r="BV3043" s="285"/>
      <c r="BW3043" s="37"/>
      <c r="BX3043" s="37"/>
      <c r="BY3043" s="37"/>
      <c r="BZ3043" s="37"/>
      <c r="CA3043" s="37"/>
      <c r="CB3043" s="37"/>
      <c r="CC3043" s="37"/>
    </row>
    <row r="3044" spans="1:81" ht="18" customHeight="1">
      <c r="A3044" s="1"/>
      <c r="B3044" s="216"/>
      <c r="C3044" s="216"/>
      <c r="D3044" s="216"/>
      <c r="E3044" s="216"/>
      <c r="F3044" s="216"/>
      <c r="G3044" s="216"/>
      <c r="H3044" s="1"/>
      <c r="I3044" s="1"/>
      <c r="J3044" s="1"/>
      <c r="K3044" s="1"/>
      <c r="L3044" s="219"/>
      <c r="M3044" s="219"/>
      <c r="N3044" s="219"/>
      <c r="O3044" s="220"/>
      <c r="P3044" s="220"/>
      <c r="Q3044" s="220"/>
      <c r="R3044" s="220"/>
      <c r="S3044" s="220"/>
      <c r="T3044" s="220"/>
      <c r="U3044" s="220"/>
      <c r="V3044" s="220"/>
      <c r="W3044" s="220"/>
      <c r="X3044" s="220"/>
      <c r="Y3044" s="220"/>
      <c r="Z3044" s="220"/>
      <c r="AA3044" s="220"/>
      <c r="AB3044" s="220"/>
      <c r="AC3044" s="220"/>
      <c r="AD3044" s="220"/>
      <c r="AE3044" s="220"/>
      <c r="AF3044" s="220"/>
      <c r="AG3044" s="220"/>
      <c r="AH3044" s="220"/>
      <c r="AI3044" s="220"/>
      <c r="AJ3044" s="220"/>
      <c r="AK3044" s="220"/>
      <c r="AL3044" s="220"/>
      <c r="AM3044" s="220"/>
      <c r="AN3044" s="220"/>
      <c r="AO3044" s="220"/>
      <c r="AP3044" s="220"/>
      <c r="AQ3044" s="220"/>
      <c r="AR3044" s="220"/>
      <c r="AS3044" s="220"/>
      <c r="AT3044" s="220"/>
      <c r="AU3044" s="220"/>
      <c r="AV3044" s="220"/>
      <c r="AW3044" s="220"/>
      <c r="AX3044" s="220"/>
      <c r="AY3044" s="220"/>
      <c r="AZ3044" s="220"/>
      <c r="BA3044" s="220"/>
      <c r="BB3044" s="220"/>
      <c r="BC3044" s="220"/>
      <c r="BD3044" s="220"/>
      <c r="BE3044" s="220"/>
      <c r="BF3044" s="220"/>
      <c r="BG3044" s="220"/>
      <c r="BH3044" s="220"/>
      <c r="BI3044" s="220"/>
      <c r="BJ3044" s="220"/>
      <c r="BK3044" s="220"/>
      <c r="BL3044" s="220"/>
      <c r="BM3044" s="216"/>
      <c r="BN3044" s="216"/>
      <c r="BO3044" s="216"/>
      <c r="BP3044" s="1"/>
      <c r="BQ3044" s="1"/>
      <c r="BR3044" s="1"/>
      <c r="BS3044" s="37"/>
      <c r="BT3044" s="37"/>
      <c r="BU3044" s="37"/>
      <c r="BV3044" s="37"/>
      <c r="BW3044" s="37"/>
      <c r="BX3044" s="37"/>
      <c r="BY3044" s="37"/>
      <c r="BZ3044" s="37"/>
      <c r="CA3044" s="37"/>
      <c r="CB3044" s="37"/>
      <c r="CC3044" s="37"/>
    </row>
    <row r="3045" spans="1:81" ht="18" customHeight="1">
      <c r="A3045" s="1"/>
      <c r="B3045" s="216"/>
      <c r="C3045" s="216"/>
      <c r="D3045" s="216"/>
      <c r="E3045" s="216"/>
      <c r="F3045" s="216"/>
      <c r="G3045" s="216"/>
      <c r="H3045" s="216"/>
      <c r="I3045" s="216"/>
      <c r="J3045" s="216"/>
      <c r="K3045" s="216"/>
      <c r="L3045" s="216"/>
      <c r="M3045" s="216"/>
      <c r="N3045" s="216"/>
      <c r="O3045" s="216"/>
      <c r="P3045" s="216"/>
      <c r="Q3045" s="216"/>
      <c r="R3045" s="216"/>
      <c r="S3045" s="216"/>
      <c r="T3045" s="216"/>
      <c r="U3045" s="216"/>
      <c r="V3045" s="216"/>
      <c r="W3045" s="216"/>
      <c r="X3045" s="216"/>
      <c r="Y3045" s="216"/>
      <c r="Z3045" s="216"/>
      <c r="AA3045" s="216"/>
      <c r="AB3045" s="216"/>
      <c r="AC3045" s="216"/>
      <c r="AD3045" s="216"/>
      <c r="AE3045" s="216"/>
      <c r="AF3045" s="216"/>
      <c r="AG3045" s="216"/>
      <c r="AH3045" s="216"/>
      <c r="AI3045" s="216"/>
      <c r="AJ3045" s="216"/>
      <c r="AK3045" s="216"/>
      <c r="AL3045" s="216"/>
      <c r="AM3045" s="216"/>
      <c r="AN3045" s="216"/>
      <c r="AO3045" s="216"/>
      <c r="AP3045" s="216"/>
      <c r="AQ3045" s="216"/>
      <c r="AR3045" s="216"/>
      <c r="AS3045" s="216"/>
      <c r="AT3045" s="216"/>
      <c r="AU3045" s="216"/>
      <c r="AV3045" s="216"/>
      <c r="AW3045" s="216"/>
      <c r="AX3045" s="216"/>
      <c r="AY3045" s="216"/>
      <c r="AZ3045" s="216"/>
      <c r="BA3045" s="216"/>
      <c r="BB3045" s="216"/>
      <c r="BC3045" s="216"/>
      <c r="BD3045" s="216"/>
      <c r="BE3045" s="216"/>
      <c r="BF3045" s="216"/>
      <c r="BG3045" s="216"/>
      <c r="BH3045" s="216"/>
      <c r="BI3045" s="216"/>
      <c r="BJ3045" s="216"/>
      <c r="BK3045" s="216"/>
      <c r="BL3045" s="216"/>
      <c r="BM3045" s="216"/>
      <c r="BN3045" s="216"/>
      <c r="BO3045" s="216"/>
      <c r="BP3045" s="1"/>
      <c r="BQ3045" s="1"/>
      <c r="BR3045" s="1"/>
    </row>
    <row r="3046" spans="1:81" ht="15" customHeight="1">
      <c r="A3046" s="1"/>
      <c r="B3046" s="1"/>
      <c r="C3046" s="1"/>
      <c r="D3046" s="549" t="s">
        <v>167</v>
      </c>
      <c r="E3046" s="549"/>
      <c r="F3046" s="549"/>
      <c r="G3046" s="549"/>
      <c r="H3046" s="547" t="str">
        <f>G3140</f>
        <v>1 di 4</v>
      </c>
      <c r="I3046" s="547"/>
      <c r="J3046" s="547"/>
      <c r="K3046" s="547" t="str">
        <f>J3140</f>
        <v>GIORNI FESTIVI</v>
      </c>
      <c r="L3046" s="547"/>
      <c r="M3046" s="547"/>
      <c r="N3046" s="547"/>
      <c r="O3046" s="547"/>
      <c r="P3046" s="547"/>
      <c r="Q3046" s="547"/>
      <c r="R3046" s="547"/>
      <c r="S3046" s="547"/>
      <c r="T3046" s="547"/>
      <c r="U3046" s="547"/>
      <c r="V3046" s="547"/>
      <c r="W3046" s="547"/>
      <c r="X3046" s="547"/>
      <c r="Y3046" s="547"/>
      <c r="Z3046" s="547"/>
      <c r="AA3046" s="547"/>
      <c r="AB3046" s="547"/>
      <c r="AC3046" s="547"/>
      <c r="AD3046" s="547"/>
      <c r="AE3046" s="547"/>
      <c r="AF3046" s="547"/>
      <c r="AG3046" s="547"/>
      <c r="AH3046" s="547"/>
      <c r="AI3046" s="1"/>
      <c r="AJ3046" s="1"/>
      <c r="AK3046" s="549" t="s">
        <v>167</v>
      </c>
      <c r="AL3046" s="549"/>
      <c r="AM3046" s="549"/>
      <c r="AN3046" s="549"/>
      <c r="AO3046" s="547" t="str">
        <f>G3141</f>
        <v>2 di 4</v>
      </c>
      <c r="AP3046" s="547"/>
      <c r="AQ3046" s="547"/>
      <c r="AR3046" s="547" t="str">
        <f>J3141</f>
        <v>SCADENZE FISCALI</v>
      </c>
      <c r="AS3046" s="547"/>
      <c r="AT3046" s="547"/>
      <c r="AU3046" s="547"/>
      <c r="AV3046" s="547"/>
      <c r="AW3046" s="547"/>
      <c r="AX3046" s="547"/>
      <c r="AY3046" s="547"/>
      <c r="AZ3046" s="547"/>
      <c r="BA3046" s="547"/>
      <c r="BB3046" s="547"/>
      <c r="BC3046" s="547"/>
      <c r="BD3046" s="547"/>
      <c r="BE3046" s="547"/>
      <c r="BF3046" s="547"/>
      <c r="BG3046" s="547"/>
      <c r="BH3046" s="547"/>
      <c r="BI3046" s="547"/>
      <c r="BJ3046" s="547"/>
      <c r="BK3046" s="547"/>
      <c r="BL3046" s="547"/>
      <c r="BM3046" s="547"/>
      <c r="BN3046" s="547"/>
      <c r="BO3046" s="547"/>
      <c r="BP3046" s="1"/>
      <c r="BQ3046" s="1"/>
      <c r="BR3046" s="1"/>
    </row>
    <row r="3047" spans="1:81" ht="13.5" customHeight="1">
      <c r="A3047" s="1"/>
      <c r="B3047" s="1"/>
      <c r="C3047" s="107"/>
      <c r="D3047" s="106">
        <v>1</v>
      </c>
      <c r="E3047" s="104">
        <v>2</v>
      </c>
      <c r="F3047" s="104">
        <v>3</v>
      </c>
      <c r="G3047" s="104">
        <v>4</v>
      </c>
      <c r="H3047" s="104">
        <v>5</v>
      </c>
      <c r="I3047" s="104">
        <v>6</v>
      </c>
      <c r="J3047" s="104">
        <v>7</v>
      </c>
      <c r="K3047" s="104">
        <v>8</v>
      </c>
      <c r="L3047" s="104">
        <v>9</v>
      </c>
      <c r="M3047" s="104">
        <v>10</v>
      </c>
      <c r="N3047" s="104">
        <v>11</v>
      </c>
      <c r="O3047" s="104">
        <v>12</v>
      </c>
      <c r="P3047" s="104">
        <v>13</v>
      </c>
      <c r="Q3047" s="104">
        <v>14</v>
      </c>
      <c r="R3047" s="104">
        <v>15</v>
      </c>
      <c r="S3047" s="104">
        <v>16</v>
      </c>
      <c r="T3047" s="104">
        <v>17</v>
      </c>
      <c r="U3047" s="104">
        <v>18</v>
      </c>
      <c r="V3047" s="104">
        <v>19</v>
      </c>
      <c r="W3047" s="104">
        <v>20</v>
      </c>
      <c r="X3047" s="104">
        <v>21</v>
      </c>
      <c r="Y3047" s="104">
        <v>22</v>
      </c>
      <c r="Z3047" s="104">
        <v>23</v>
      </c>
      <c r="AA3047" s="104">
        <v>24</v>
      </c>
      <c r="AB3047" s="104">
        <v>25</v>
      </c>
      <c r="AC3047" s="104">
        <v>26</v>
      </c>
      <c r="AD3047" s="104">
        <v>27</v>
      </c>
      <c r="AE3047" s="104">
        <v>28</v>
      </c>
      <c r="AF3047" s="104">
        <v>29</v>
      </c>
      <c r="AG3047" s="104">
        <v>30</v>
      </c>
      <c r="AH3047" s="105">
        <v>31</v>
      </c>
      <c r="AI3047" s="1"/>
      <c r="AJ3047" s="107"/>
      <c r="AK3047" s="106">
        <v>1</v>
      </c>
      <c r="AL3047" s="104">
        <v>2</v>
      </c>
      <c r="AM3047" s="104">
        <v>3</v>
      </c>
      <c r="AN3047" s="104">
        <v>4</v>
      </c>
      <c r="AO3047" s="104">
        <v>5</v>
      </c>
      <c r="AP3047" s="104">
        <v>6</v>
      </c>
      <c r="AQ3047" s="104">
        <v>7</v>
      </c>
      <c r="AR3047" s="104">
        <v>8</v>
      </c>
      <c r="AS3047" s="104">
        <v>9</v>
      </c>
      <c r="AT3047" s="104">
        <v>10</v>
      </c>
      <c r="AU3047" s="104">
        <v>11</v>
      </c>
      <c r="AV3047" s="104">
        <v>12</v>
      </c>
      <c r="AW3047" s="104">
        <v>13</v>
      </c>
      <c r="AX3047" s="104">
        <v>14</v>
      </c>
      <c r="AY3047" s="104">
        <v>15</v>
      </c>
      <c r="AZ3047" s="104">
        <v>16</v>
      </c>
      <c r="BA3047" s="104">
        <v>17</v>
      </c>
      <c r="BB3047" s="104">
        <v>18</v>
      </c>
      <c r="BC3047" s="104">
        <v>19</v>
      </c>
      <c r="BD3047" s="104">
        <v>20</v>
      </c>
      <c r="BE3047" s="104">
        <v>21</v>
      </c>
      <c r="BF3047" s="104">
        <v>22</v>
      </c>
      <c r="BG3047" s="104">
        <v>23</v>
      </c>
      <c r="BH3047" s="104">
        <v>24</v>
      </c>
      <c r="BI3047" s="104">
        <v>25</v>
      </c>
      <c r="BJ3047" s="104">
        <v>26</v>
      </c>
      <c r="BK3047" s="104">
        <v>27</v>
      </c>
      <c r="BL3047" s="104">
        <v>28</v>
      </c>
      <c r="BM3047" s="104">
        <v>29</v>
      </c>
      <c r="BN3047" s="104">
        <v>30</v>
      </c>
      <c r="BO3047" s="105">
        <v>31</v>
      </c>
      <c r="BP3047" s="1"/>
      <c r="BQ3047" s="1"/>
      <c r="BR3047" s="1"/>
    </row>
    <row r="3048" spans="1:81" ht="13.5" customHeight="1">
      <c r="A3048" s="1"/>
      <c r="B3048" s="506" t="str">
        <f t="shared" ref="B3048:B3059" si="785">C6</f>
        <v>GEN</v>
      </c>
      <c r="C3048" s="507"/>
      <c r="D3048" s="142" t="str">
        <f>IF(D3109=0,0,VLOOKUP(DATE($B$4+$BQ6,$BP6,D$3047),IMPOSTAZIONI!$C$119:$AJ$484,HLOOKUP($BN$3,IMPOSTAZIONI!$E$114:$AJ$115,2,FALSE),FALSE))</f>
        <v>GF</v>
      </c>
      <c r="E3048" s="143">
        <f>IF(E3109=0,0,VLOOKUP(DATE($B$4+$BQ6,$BP6,E$3047),IMPOSTAZIONI!$C$119:$AJ$484,HLOOKUP($BN$3,IMPOSTAZIONI!$E$114:$AJ$115,2,FALSE),FALSE))</f>
        <v>0</v>
      </c>
      <c r="F3048" s="143">
        <f>IF(F3109=0,0,VLOOKUP(DATE($B$4+$BQ6,$BP6,F$3047),IMPOSTAZIONI!$C$119:$AJ$484,HLOOKUP($BN$3,IMPOSTAZIONI!$E$114:$AJ$115,2,FALSE),FALSE))</f>
        <v>0</v>
      </c>
      <c r="G3048" s="143">
        <f>IF(G3109=0,0,VLOOKUP(DATE($B$4+$BQ6,$BP6,G$3047),IMPOSTAZIONI!$C$119:$AJ$484,HLOOKUP($BN$3,IMPOSTAZIONI!$E$114:$AJ$115,2,FALSE),FALSE))</f>
        <v>0</v>
      </c>
      <c r="H3048" s="143">
        <f>IF(H3109=0,0,VLOOKUP(DATE($B$4+$BQ6,$BP6,H$3047),IMPOSTAZIONI!$C$119:$AJ$484,HLOOKUP($BN$3,IMPOSTAZIONI!$E$114:$AJ$115,2,FALSE),FALSE))</f>
        <v>0</v>
      </c>
      <c r="I3048" s="143">
        <f>IF(I3109=0,0,VLOOKUP(DATE($B$4+$BQ6,$BP6,I$3047),IMPOSTAZIONI!$C$119:$AJ$484,HLOOKUP($BN$3,IMPOSTAZIONI!$E$114:$AJ$115,2,FALSE),FALSE))</f>
        <v>0</v>
      </c>
      <c r="J3048" s="143">
        <f>IF(J3109=0,0,VLOOKUP(DATE($B$4+$BQ6,$BP6,J$3047),IMPOSTAZIONI!$C$119:$AJ$484,HLOOKUP($BN$3,IMPOSTAZIONI!$E$114:$AJ$115,2,FALSE),FALSE))</f>
        <v>0</v>
      </c>
      <c r="K3048" s="143">
        <f>IF(K3109=0,0,VLOOKUP(DATE($B$4+$BQ6,$BP6,K$3047),IMPOSTAZIONI!$C$119:$AJ$484,HLOOKUP($BN$3,IMPOSTAZIONI!$E$114:$AJ$115,2,FALSE),FALSE))</f>
        <v>0</v>
      </c>
      <c r="L3048" s="143">
        <f>IF(L3109=0,0,VLOOKUP(DATE($B$4+$BQ6,$BP6,L$3047),IMPOSTAZIONI!$C$119:$AJ$484,HLOOKUP($BN$3,IMPOSTAZIONI!$E$114:$AJ$115,2,FALSE),FALSE))</f>
        <v>0</v>
      </c>
      <c r="M3048" s="143">
        <f>IF(M3109=0,0,VLOOKUP(DATE($B$4+$BQ6,$BP6,M$3047),IMPOSTAZIONI!$C$119:$AJ$484,HLOOKUP($BN$3,IMPOSTAZIONI!$E$114:$AJ$115,2,FALSE),FALSE))</f>
        <v>0</v>
      </c>
      <c r="N3048" s="143">
        <f>IF(N3109=0,0,VLOOKUP(DATE($B$4+$BQ6,$BP6,N$3047),IMPOSTAZIONI!$C$119:$AJ$484,HLOOKUP($BN$3,IMPOSTAZIONI!$E$114:$AJ$115,2,FALSE),FALSE))</f>
        <v>0</v>
      </c>
      <c r="O3048" s="143">
        <f>IF(O3109=0,0,VLOOKUP(DATE($B$4+$BQ6,$BP6,O$3047),IMPOSTAZIONI!$C$119:$AJ$484,HLOOKUP($BN$3,IMPOSTAZIONI!$E$114:$AJ$115,2,FALSE),FALSE))</f>
        <v>0</v>
      </c>
      <c r="P3048" s="143">
        <f>IF(P3109=0,0,VLOOKUP(DATE($B$4+$BQ6,$BP6,P$3047),IMPOSTAZIONI!$C$119:$AJ$484,HLOOKUP($BN$3,IMPOSTAZIONI!$E$114:$AJ$115,2,FALSE),FALSE))</f>
        <v>0</v>
      </c>
      <c r="Q3048" s="143">
        <f>IF(Q3109=0,0,VLOOKUP(DATE($B$4+$BQ6,$BP6,Q$3047),IMPOSTAZIONI!$C$119:$AJ$484,HLOOKUP($BN$3,IMPOSTAZIONI!$E$114:$AJ$115,2,FALSE),FALSE))</f>
        <v>0</v>
      </c>
      <c r="R3048" s="143">
        <f>IF(R3109=0,0,VLOOKUP(DATE($B$4+$BQ6,$BP6,R$3047),IMPOSTAZIONI!$C$119:$AJ$484,HLOOKUP($BN$3,IMPOSTAZIONI!$E$114:$AJ$115,2,FALSE),FALSE))</f>
        <v>0</v>
      </c>
      <c r="S3048" s="143">
        <f>IF(S3109=0,0,VLOOKUP(DATE($B$4+$BQ6,$BP6,S$3047),IMPOSTAZIONI!$C$119:$AJ$484,HLOOKUP($BN$3,IMPOSTAZIONI!$E$114:$AJ$115,2,FALSE),FALSE))</f>
        <v>0</v>
      </c>
      <c r="T3048" s="143">
        <f>IF(T3109=0,0,VLOOKUP(DATE($B$4+$BQ6,$BP6,T$3047),IMPOSTAZIONI!$C$119:$AJ$484,HLOOKUP($BN$3,IMPOSTAZIONI!$E$114:$AJ$115,2,FALSE),FALSE))</f>
        <v>0</v>
      </c>
      <c r="U3048" s="143">
        <f>IF(U3109=0,0,VLOOKUP(DATE($B$4+$BQ6,$BP6,U$3047),IMPOSTAZIONI!$C$119:$AJ$484,HLOOKUP($BN$3,IMPOSTAZIONI!$E$114:$AJ$115,2,FALSE),FALSE))</f>
        <v>0</v>
      </c>
      <c r="V3048" s="143">
        <f>IF(V3109=0,0,VLOOKUP(DATE($B$4+$BQ6,$BP6,V$3047),IMPOSTAZIONI!$C$119:$AJ$484,HLOOKUP($BN$3,IMPOSTAZIONI!$E$114:$AJ$115,2,FALSE),FALSE))</f>
        <v>0</v>
      </c>
      <c r="W3048" s="143">
        <f>IF(W3109=0,0,VLOOKUP(DATE($B$4+$BQ6,$BP6,W$3047),IMPOSTAZIONI!$C$119:$AJ$484,HLOOKUP($BN$3,IMPOSTAZIONI!$E$114:$AJ$115,2,FALSE),FALSE))</f>
        <v>0</v>
      </c>
      <c r="X3048" s="143">
        <f>IF(X3109=0,0,VLOOKUP(DATE($B$4+$BQ6,$BP6,X$3047),IMPOSTAZIONI!$C$119:$AJ$484,HLOOKUP($BN$3,IMPOSTAZIONI!$E$114:$AJ$115,2,FALSE),FALSE))</f>
        <v>0</v>
      </c>
      <c r="Y3048" s="143">
        <f>IF(Y3109=0,0,VLOOKUP(DATE($B$4+$BQ6,$BP6,Y$3047),IMPOSTAZIONI!$C$119:$AJ$484,HLOOKUP($BN$3,IMPOSTAZIONI!$E$114:$AJ$115,2,FALSE),FALSE))</f>
        <v>0</v>
      </c>
      <c r="Z3048" s="143">
        <f>IF(Z3109=0,0,VLOOKUP(DATE($B$4+$BQ6,$BP6,Z$3047),IMPOSTAZIONI!$C$119:$AJ$484,HLOOKUP($BN$3,IMPOSTAZIONI!$E$114:$AJ$115,2,FALSE),FALSE))</f>
        <v>0</v>
      </c>
      <c r="AA3048" s="143">
        <f>IF(AA3109=0,0,VLOOKUP(DATE($B$4+$BQ6,$BP6,AA$3047),IMPOSTAZIONI!$C$119:$AJ$484,HLOOKUP($BN$3,IMPOSTAZIONI!$E$114:$AJ$115,2,FALSE),FALSE))</f>
        <v>0</v>
      </c>
      <c r="AB3048" s="143">
        <f>IF(AB3109=0,0,VLOOKUP(DATE($B$4+$BQ6,$BP6,AB$3047),IMPOSTAZIONI!$C$119:$AJ$484,HLOOKUP($BN$3,IMPOSTAZIONI!$E$114:$AJ$115,2,FALSE),FALSE))</f>
        <v>0</v>
      </c>
      <c r="AC3048" s="143">
        <f>IF(AC3109=0,0,VLOOKUP(DATE($B$4+$BQ6,$BP6,AC$3047),IMPOSTAZIONI!$C$119:$AJ$484,HLOOKUP($BN$3,IMPOSTAZIONI!$E$114:$AJ$115,2,FALSE),FALSE))</f>
        <v>0</v>
      </c>
      <c r="AD3048" s="143">
        <f>IF(AD3109=0,0,VLOOKUP(DATE($B$4+$BQ6,$BP6,AD$3047),IMPOSTAZIONI!$C$119:$AJ$484,HLOOKUP($BN$3,IMPOSTAZIONI!$E$114:$AJ$115,2,FALSE),FALSE))</f>
        <v>0</v>
      </c>
      <c r="AE3048" s="143">
        <f>IF(AE3109=0,0,VLOOKUP(DATE($B$4+$BQ6,$BP6,AE$3047),IMPOSTAZIONI!$C$119:$AJ$484,HLOOKUP($BN$3,IMPOSTAZIONI!$E$114:$AJ$115,2,FALSE),FALSE))</f>
        <v>0</v>
      </c>
      <c r="AF3048" s="143">
        <f>IF(AF3109=0,0,VLOOKUP(DATE($B$4+$BQ6,$BP6,AF$3047),IMPOSTAZIONI!$C$119:$AJ$484,HLOOKUP($BN$3,IMPOSTAZIONI!$E$114:$AJ$115,2,FALSE),FALSE))</f>
        <v>0</v>
      </c>
      <c r="AG3048" s="143">
        <f>IF(AG3109=0,0,VLOOKUP(DATE($B$4+$BQ6,$BP6,AG$3047),IMPOSTAZIONI!$C$119:$AJ$484,HLOOKUP($BN$3,IMPOSTAZIONI!$E$114:$AJ$115,2,FALSE),FALSE))</f>
        <v>0</v>
      </c>
      <c r="AH3048" s="144">
        <f>IF(AH3109=0,0,VLOOKUP(DATE($B$4+$BQ6,$BP6,AH$3047),IMPOSTAZIONI!$C$119:$AJ$484,HLOOKUP($BN$3,IMPOSTAZIONI!$E$114:$AJ$115,2,FALSE),FALSE))</f>
        <v>0</v>
      </c>
      <c r="AI3048" s="506" t="str">
        <f>B3048</f>
        <v>GEN</v>
      </c>
      <c r="AJ3048" s="507"/>
      <c r="AK3048" s="142">
        <f>IF(D3109=0,0,VLOOKUP(DATE($B$4+$BQ6,$BP6,AK$3047),IMPOSTAZIONI!$C$119:$AJ$484,HLOOKUP($BN$3,IMPOSTAZIONI!$E$113:$AJ$115,3,FALSE),FALSE))</f>
        <v>0</v>
      </c>
      <c r="AL3048" s="143">
        <f>IF(E3109=0,0,VLOOKUP(DATE($B$4+$BQ6,$BP6,AL$3047),IMPOSTAZIONI!$C$119:$AJ$484,HLOOKUP($BN$3,IMPOSTAZIONI!$E$113:$AJ$115,3,FALSE),FALSE))</f>
        <v>0</v>
      </c>
      <c r="AM3048" s="143">
        <f>IF(F3109=0,0,VLOOKUP(DATE($B$4+$BQ6,$BP6,AM$3047),IMPOSTAZIONI!$C$119:$AJ$484,HLOOKUP($BN$3,IMPOSTAZIONI!$E$113:$AJ$115,3,FALSE),FALSE))</f>
        <v>0</v>
      </c>
      <c r="AN3048" s="143">
        <f>IF(G3109=0,0,VLOOKUP(DATE($B$4+$BQ6,$BP6,AN$3047),IMPOSTAZIONI!$C$119:$AJ$484,HLOOKUP($BN$3,IMPOSTAZIONI!$E$113:$AJ$115,3,FALSE),FALSE))</f>
        <v>0</v>
      </c>
      <c r="AO3048" s="143">
        <f>IF(H3109=0,0,VLOOKUP(DATE($B$4+$BQ6,$BP6,AO$3047),IMPOSTAZIONI!$C$119:$AJ$484,HLOOKUP($BN$3,IMPOSTAZIONI!$E$113:$AJ$115,3,FALSE),FALSE))</f>
        <v>0</v>
      </c>
      <c r="AP3048" s="143">
        <f>IF(I3109=0,0,VLOOKUP(DATE($B$4+$BQ6,$BP6,AP$3047),IMPOSTAZIONI!$C$119:$AJ$484,HLOOKUP($BN$3,IMPOSTAZIONI!$E$113:$AJ$115,3,FALSE),FALSE))</f>
        <v>0</v>
      </c>
      <c r="AQ3048" s="143">
        <f>IF(J3109=0,0,VLOOKUP(DATE($B$4+$BQ6,$BP6,AQ$3047),IMPOSTAZIONI!$C$119:$AJ$484,HLOOKUP($BN$3,IMPOSTAZIONI!$E$113:$AJ$115,3,FALSE),FALSE))</f>
        <v>0</v>
      </c>
      <c r="AR3048" s="143">
        <f>IF(K3109=0,0,VLOOKUP(DATE($B$4+$BQ6,$BP6,AR$3047),IMPOSTAZIONI!$C$119:$AJ$484,HLOOKUP($BN$3,IMPOSTAZIONI!$E$113:$AJ$115,3,FALSE),FALSE))</f>
        <v>0</v>
      </c>
      <c r="AS3048" s="143">
        <f>IF(L3109=0,0,VLOOKUP(DATE($B$4+$BQ6,$BP6,AS$3047),IMPOSTAZIONI!$C$119:$AJ$484,HLOOKUP($BN$3,IMPOSTAZIONI!$E$113:$AJ$115,3,FALSE),FALSE))</f>
        <v>0</v>
      </c>
      <c r="AT3048" s="143">
        <f>IF(M3109=0,0,VLOOKUP(DATE($B$4+$BQ6,$BP6,AT$3047),IMPOSTAZIONI!$C$119:$AJ$484,HLOOKUP($BN$3,IMPOSTAZIONI!$E$113:$AJ$115,3,FALSE),FALSE))</f>
        <v>0</v>
      </c>
      <c r="AU3048" s="143">
        <f>IF(N3109=0,0,VLOOKUP(DATE($B$4+$BQ6,$BP6,AU$3047),IMPOSTAZIONI!$C$119:$AJ$484,HLOOKUP($BN$3,IMPOSTAZIONI!$E$113:$AJ$115,3,FALSE),FALSE))</f>
        <v>0</v>
      </c>
      <c r="AV3048" s="143">
        <f>IF(O3109=0,0,VLOOKUP(DATE($B$4+$BQ6,$BP6,AV$3047),IMPOSTAZIONI!$C$119:$AJ$484,HLOOKUP($BN$3,IMPOSTAZIONI!$E$113:$AJ$115,3,FALSE),FALSE))</f>
        <v>0</v>
      </c>
      <c r="AW3048" s="143">
        <f>IF(P3109=0,0,VLOOKUP(DATE($B$4+$BQ6,$BP6,AW$3047),IMPOSTAZIONI!$C$119:$AJ$484,HLOOKUP($BN$3,IMPOSTAZIONI!$E$113:$AJ$115,3,FALSE),FALSE))</f>
        <v>0</v>
      </c>
      <c r="AX3048" s="143">
        <f>IF(Q3109=0,0,VLOOKUP(DATE($B$4+$BQ6,$BP6,AX$3047),IMPOSTAZIONI!$C$119:$AJ$484,HLOOKUP($BN$3,IMPOSTAZIONI!$E$113:$AJ$115,3,FALSE),FALSE))</f>
        <v>0</v>
      </c>
      <c r="AY3048" s="143">
        <f>IF(R3109=0,0,VLOOKUP(DATE($B$4+$BQ6,$BP6,AY$3047),IMPOSTAZIONI!$C$119:$AJ$484,HLOOKUP($BN$3,IMPOSTAZIONI!$E$113:$AJ$115,3,FALSE),FALSE))</f>
        <v>0</v>
      </c>
      <c r="AZ3048" s="143" t="str">
        <f>IF(S3109=0,0,VLOOKUP(DATE($B$4+$BQ6,$BP6,AZ$3047),IMPOSTAZIONI!$C$119:$AJ$484,HLOOKUP($BN$3,IMPOSTAZIONI!$E$113:$AJ$115,3,FALSE),FALSE))</f>
        <v>SF</v>
      </c>
      <c r="BA3048" s="143">
        <f>IF(T3109=0,0,VLOOKUP(DATE($B$4+$BQ6,$BP6,BA$3047),IMPOSTAZIONI!$C$119:$AJ$484,HLOOKUP($BN$3,IMPOSTAZIONI!$E$113:$AJ$115,3,FALSE),FALSE))</f>
        <v>0</v>
      </c>
      <c r="BB3048" s="143">
        <f>IF(U3109=0,0,VLOOKUP(DATE($B$4+$BQ6,$BP6,BB$3047),IMPOSTAZIONI!$C$119:$AJ$484,HLOOKUP($BN$3,IMPOSTAZIONI!$E$113:$AJ$115,3,FALSE),FALSE))</f>
        <v>0</v>
      </c>
      <c r="BC3048" s="143">
        <f>IF(V3109=0,0,VLOOKUP(DATE($B$4+$BQ6,$BP6,BC$3047),IMPOSTAZIONI!$C$119:$AJ$484,HLOOKUP($BN$3,IMPOSTAZIONI!$E$113:$AJ$115,3,FALSE),FALSE))</f>
        <v>0</v>
      </c>
      <c r="BD3048" s="143">
        <f>IF(W3109=0,0,VLOOKUP(DATE($B$4+$BQ6,$BP6,BD$3047),IMPOSTAZIONI!$C$119:$AJ$484,HLOOKUP($BN$3,IMPOSTAZIONI!$E$113:$AJ$115,3,FALSE),FALSE))</f>
        <v>0</v>
      </c>
      <c r="BE3048" s="143">
        <f>IF(X3109=0,0,VLOOKUP(DATE($B$4+$BQ6,$BP6,BE$3047),IMPOSTAZIONI!$C$119:$AJ$484,HLOOKUP($BN$3,IMPOSTAZIONI!$E$113:$AJ$115,3,FALSE),FALSE))</f>
        <v>0</v>
      </c>
      <c r="BF3048" s="143">
        <f>IF(Y3109=0,0,VLOOKUP(DATE($B$4+$BQ6,$BP6,BF$3047),IMPOSTAZIONI!$C$119:$AJ$484,HLOOKUP($BN$3,IMPOSTAZIONI!$E$113:$AJ$115,3,FALSE),FALSE))</f>
        <v>0</v>
      </c>
      <c r="BG3048" s="143">
        <f>IF(Z3109=0,0,VLOOKUP(DATE($B$4+$BQ6,$BP6,BG$3047),IMPOSTAZIONI!$C$119:$AJ$484,HLOOKUP($BN$3,IMPOSTAZIONI!$E$113:$AJ$115,3,FALSE),FALSE))</f>
        <v>0</v>
      </c>
      <c r="BH3048" s="143">
        <f>IF(AA3109=0,0,VLOOKUP(DATE($B$4+$BQ6,$BP6,BH$3047),IMPOSTAZIONI!$C$119:$AJ$484,HLOOKUP($BN$3,IMPOSTAZIONI!$E$113:$AJ$115,3,FALSE),FALSE))</f>
        <v>0</v>
      </c>
      <c r="BI3048" s="143">
        <f>IF(AB3109=0,0,VLOOKUP(DATE($B$4+$BQ6,$BP6,BI$3047),IMPOSTAZIONI!$C$119:$AJ$484,HLOOKUP($BN$3,IMPOSTAZIONI!$E$113:$AJ$115,3,FALSE),FALSE))</f>
        <v>0</v>
      </c>
      <c r="BJ3048" s="143">
        <f>IF(AC3109=0,0,VLOOKUP(DATE($B$4+$BQ6,$BP6,BJ$3047),IMPOSTAZIONI!$C$119:$AJ$484,HLOOKUP($BN$3,IMPOSTAZIONI!$E$113:$AJ$115,3,FALSE),FALSE))</f>
        <v>0</v>
      </c>
      <c r="BK3048" s="143">
        <f>IF(AD3109=0,0,VLOOKUP(DATE($B$4+$BQ6,$BP6,BK$3047),IMPOSTAZIONI!$C$119:$AJ$484,HLOOKUP($BN$3,IMPOSTAZIONI!$E$113:$AJ$115,3,FALSE),FALSE))</f>
        <v>0</v>
      </c>
      <c r="BL3048" s="143">
        <f>IF(AE3109=0,0,VLOOKUP(DATE($B$4+$BQ6,$BP6,BL$3047),IMPOSTAZIONI!$C$119:$AJ$484,HLOOKUP($BN$3,IMPOSTAZIONI!$E$113:$AJ$115,3,FALSE),FALSE))</f>
        <v>0</v>
      </c>
      <c r="BM3048" s="143">
        <f>IF(AF3109=0,0,VLOOKUP(DATE($B$4+$BQ6,$BP6,BM$3047),IMPOSTAZIONI!$C$119:$AJ$484,HLOOKUP($BN$3,IMPOSTAZIONI!$E$113:$AJ$115,3,FALSE),FALSE))</f>
        <v>0</v>
      </c>
      <c r="BN3048" s="143">
        <f>IF(AG3109=0,0,VLOOKUP(DATE($B$4+$BQ6,$BP6,BN$3047),IMPOSTAZIONI!$C$119:$AJ$484,HLOOKUP($BN$3,IMPOSTAZIONI!$E$113:$AJ$115,3,FALSE),FALSE))</f>
        <v>0</v>
      </c>
      <c r="BO3048" s="144">
        <f>IF(AH3109=0,0,VLOOKUP(DATE($B$4+$BQ6,$BP6,BO$3047),IMPOSTAZIONI!$C$119:$AJ$484,HLOOKUP($BN$3,IMPOSTAZIONI!$E$113:$AJ$115,3,FALSE),FALSE))</f>
        <v>0</v>
      </c>
      <c r="BP3048" s="1"/>
      <c r="BQ3048" s="1"/>
      <c r="BR3048" s="1"/>
    </row>
    <row r="3049" spans="1:81" ht="13.5" customHeight="1">
      <c r="A3049" s="1"/>
      <c r="B3049" s="506" t="str">
        <f t="shared" si="785"/>
        <v>FEB</v>
      </c>
      <c r="C3049" s="507"/>
      <c r="D3049" s="145">
        <f>IF(D3110=0,0,VLOOKUP(DATE($B$4+$BQ7,$BP7,D$3047),IMPOSTAZIONI!$C$119:$AJ$484,HLOOKUP($BN$3,IMPOSTAZIONI!$E$114:$AJ$115,2,FALSE),FALSE))</f>
        <v>0</v>
      </c>
      <c r="E3049" s="146">
        <f>IF(E3110=0,0,VLOOKUP(DATE($B$4+$BQ7,$BP7,E$3047),IMPOSTAZIONI!$C$119:$AJ$484,HLOOKUP($BN$3,IMPOSTAZIONI!$E$114:$AJ$115,2,FALSE),FALSE))</f>
        <v>0</v>
      </c>
      <c r="F3049" s="146">
        <f>IF(F3110=0,0,VLOOKUP(DATE($B$4+$BQ7,$BP7,F$3047),IMPOSTAZIONI!$C$119:$AJ$484,HLOOKUP($BN$3,IMPOSTAZIONI!$E$114:$AJ$115,2,FALSE),FALSE))</f>
        <v>0</v>
      </c>
      <c r="G3049" s="146">
        <f>IF(G3110=0,0,VLOOKUP(DATE($B$4+$BQ7,$BP7,G$3047),IMPOSTAZIONI!$C$119:$AJ$484,HLOOKUP($BN$3,IMPOSTAZIONI!$E$114:$AJ$115,2,FALSE),FALSE))</f>
        <v>0</v>
      </c>
      <c r="H3049" s="146">
        <f>IF(H3110=0,0,VLOOKUP(DATE($B$4+$BQ7,$BP7,H$3047),IMPOSTAZIONI!$C$119:$AJ$484,HLOOKUP($BN$3,IMPOSTAZIONI!$E$114:$AJ$115,2,FALSE),FALSE))</f>
        <v>0</v>
      </c>
      <c r="I3049" s="146">
        <f>IF(I3110=0,0,VLOOKUP(DATE($B$4+$BQ7,$BP7,I$3047),IMPOSTAZIONI!$C$119:$AJ$484,HLOOKUP($BN$3,IMPOSTAZIONI!$E$114:$AJ$115,2,FALSE),FALSE))</f>
        <v>0</v>
      </c>
      <c r="J3049" s="146">
        <f>IF(J3110=0,0,VLOOKUP(DATE($B$4+$BQ7,$BP7,J$3047),IMPOSTAZIONI!$C$119:$AJ$484,HLOOKUP($BN$3,IMPOSTAZIONI!$E$114:$AJ$115,2,FALSE),FALSE))</f>
        <v>0</v>
      </c>
      <c r="K3049" s="146">
        <f>IF(K3110=0,0,VLOOKUP(DATE($B$4+$BQ7,$BP7,K$3047),IMPOSTAZIONI!$C$119:$AJ$484,HLOOKUP($BN$3,IMPOSTAZIONI!$E$114:$AJ$115,2,FALSE),FALSE))</f>
        <v>0</v>
      </c>
      <c r="L3049" s="146">
        <f>IF(L3110=0,0,VLOOKUP(DATE($B$4+$BQ7,$BP7,L$3047),IMPOSTAZIONI!$C$119:$AJ$484,HLOOKUP($BN$3,IMPOSTAZIONI!$E$114:$AJ$115,2,FALSE),FALSE))</f>
        <v>0</v>
      </c>
      <c r="M3049" s="146">
        <f>IF(M3110=0,0,VLOOKUP(DATE($B$4+$BQ7,$BP7,M$3047),IMPOSTAZIONI!$C$119:$AJ$484,HLOOKUP($BN$3,IMPOSTAZIONI!$E$114:$AJ$115,2,FALSE),FALSE))</f>
        <v>0</v>
      </c>
      <c r="N3049" s="146">
        <f>IF(N3110=0,0,VLOOKUP(DATE($B$4+$BQ7,$BP7,N$3047),IMPOSTAZIONI!$C$119:$AJ$484,HLOOKUP($BN$3,IMPOSTAZIONI!$E$114:$AJ$115,2,FALSE),FALSE))</f>
        <v>0</v>
      </c>
      <c r="O3049" s="146">
        <f>IF(O3110=0,0,VLOOKUP(DATE($B$4+$BQ7,$BP7,O$3047),IMPOSTAZIONI!$C$119:$AJ$484,HLOOKUP($BN$3,IMPOSTAZIONI!$E$114:$AJ$115,2,FALSE),FALSE))</f>
        <v>0</v>
      </c>
      <c r="P3049" s="146">
        <f>IF(P3110=0,0,VLOOKUP(DATE($B$4+$BQ7,$BP7,P$3047),IMPOSTAZIONI!$C$119:$AJ$484,HLOOKUP($BN$3,IMPOSTAZIONI!$E$114:$AJ$115,2,FALSE),FALSE))</f>
        <v>0</v>
      </c>
      <c r="Q3049" s="146">
        <f>IF(Q3110=0,0,VLOOKUP(DATE($B$4+$BQ7,$BP7,Q$3047),IMPOSTAZIONI!$C$119:$AJ$484,HLOOKUP($BN$3,IMPOSTAZIONI!$E$114:$AJ$115,2,FALSE),FALSE))</f>
        <v>0</v>
      </c>
      <c r="R3049" s="146">
        <f>IF(R3110=0,0,VLOOKUP(DATE($B$4+$BQ7,$BP7,R$3047),IMPOSTAZIONI!$C$119:$AJ$484,HLOOKUP($BN$3,IMPOSTAZIONI!$E$114:$AJ$115,2,FALSE),FALSE))</f>
        <v>0</v>
      </c>
      <c r="S3049" s="146">
        <f>IF(S3110=0,0,VLOOKUP(DATE($B$4+$BQ7,$BP7,S$3047),IMPOSTAZIONI!$C$119:$AJ$484,HLOOKUP($BN$3,IMPOSTAZIONI!$E$114:$AJ$115,2,FALSE),FALSE))</f>
        <v>0</v>
      </c>
      <c r="T3049" s="146">
        <f>IF(T3110=0,0,VLOOKUP(DATE($B$4+$BQ7,$BP7,T$3047),IMPOSTAZIONI!$C$119:$AJ$484,HLOOKUP($BN$3,IMPOSTAZIONI!$E$114:$AJ$115,2,FALSE),FALSE))</f>
        <v>0</v>
      </c>
      <c r="U3049" s="146">
        <f>IF(U3110=0,0,VLOOKUP(DATE($B$4+$BQ7,$BP7,U$3047),IMPOSTAZIONI!$C$119:$AJ$484,HLOOKUP($BN$3,IMPOSTAZIONI!$E$114:$AJ$115,2,FALSE),FALSE))</f>
        <v>0</v>
      </c>
      <c r="V3049" s="146">
        <f>IF(V3110=0,0,VLOOKUP(DATE($B$4+$BQ7,$BP7,V$3047),IMPOSTAZIONI!$C$119:$AJ$484,HLOOKUP($BN$3,IMPOSTAZIONI!$E$114:$AJ$115,2,FALSE),FALSE))</f>
        <v>0</v>
      </c>
      <c r="W3049" s="146">
        <f>IF(W3110=0,0,VLOOKUP(DATE($B$4+$BQ7,$BP7,W$3047),IMPOSTAZIONI!$C$119:$AJ$484,HLOOKUP($BN$3,IMPOSTAZIONI!$E$114:$AJ$115,2,FALSE),FALSE))</f>
        <v>0</v>
      </c>
      <c r="X3049" s="146">
        <f>IF(X3110=0,0,VLOOKUP(DATE($B$4+$BQ7,$BP7,X$3047),IMPOSTAZIONI!$C$119:$AJ$484,HLOOKUP($BN$3,IMPOSTAZIONI!$E$114:$AJ$115,2,FALSE),FALSE))</f>
        <v>0</v>
      </c>
      <c r="Y3049" s="146">
        <f>IF(Y3110=0,0,VLOOKUP(DATE($B$4+$BQ7,$BP7,Y$3047),IMPOSTAZIONI!$C$119:$AJ$484,HLOOKUP($BN$3,IMPOSTAZIONI!$E$114:$AJ$115,2,FALSE),FALSE))</f>
        <v>0</v>
      </c>
      <c r="Z3049" s="146">
        <f>IF(Z3110=0,0,VLOOKUP(DATE($B$4+$BQ7,$BP7,Z$3047),IMPOSTAZIONI!$C$119:$AJ$484,HLOOKUP($BN$3,IMPOSTAZIONI!$E$114:$AJ$115,2,FALSE),FALSE))</f>
        <v>0</v>
      </c>
      <c r="AA3049" s="146">
        <f>IF(AA3110=0,0,VLOOKUP(DATE($B$4+$BQ7,$BP7,AA$3047),IMPOSTAZIONI!$C$119:$AJ$484,HLOOKUP($BN$3,IMPOSTAZIONI!$E$114:$AJ$115,2,FALSE),FALSE))</f>
        <v>0</v>
      </c>
      <c r="AB3049" s="146">
        <f>IF(AB3110=0,0,VLOOKUP(DATE($B$4+$BQ7,$BP7,AB$3047),IMPOSTAZIONI!$C$119:$AJ$484,HLOOKUP($BN$3,IMPOSTAZIONI!$E$114:$AJ$115,2,FALSE),FALSE))</f>
        <v>0</v>
      </c>
      <c r="AC3049" s="146">
        <f>IF(AC3110=0,0,VLOOKUP(DATE($B$4+$BQ7,$BP7,AC$3047),IMPOSTAZIONI!$C$119:$AJ$484,HLOOKUP($BN$3,IMPOSTAZIONI!$E$114:$AJ$115,2,FALSE),FALSE))</f>
        <v>0</v>
      </c>
      <c r="AD3049" s="146">
        <f>IF(AD3110=0,0,VLOOKUP(DATE($B$4+$BQ7,$BP7,AD$3047),IMPOSTAZIONI!$C$119:$AJ$484,HLOOKUP($BN$3,IMPOSTAZIONI!$E$114:$AJ$115,2,FALSE),FALSE))</f>
        <v>0</v>
      </c>
      <c r="AE3049" s="146">
        <f>IF(AE3110=0,0,VLOOKUP(DATE($B$4+$BQ7,$BP7,AE$3047),IMPOSTAZIONI!$C$119:$AJ$484,HLOOKUP($BN$3,IMPOSTAZIONI!$E$114:$AJ$115,2,FALSE),FALSE))</f>
        <v>0</v>
      </c>
      <c r="AF3049" s="146">
        <f>IF(AF3110=0,0,VLOOKUP(DATE($B$4+$BQ7,$BP7,AF$3047),IMPOSTAZIONI!$C$119:$AJ$484,HLOOKUP($BN$3,IMPOSTAZIONI!$E$114:$AJ$115,2,FALSE),FALSE))</f>
        <v>0</v>
      </c>
      <c r="AG3049" s="146">
        <f>IF(AG3110=0,0,VLOOKUP(DATE($B$4+$BQ7,$BP7,AG$3047),IMPOSTAZIONI!$C$119:$AJ$484,HLOOKUP($BN$3,IMPOSTAZIONI!$E$114:$AJ$115,2,FALSE),FALSE))</f>
        <v>0</v>
      </c>
      <c r="AH3049" s="147">
        <f>IF(AH3110=0,0,VLOOKUP(DATE($B$4+$BQ7,$BP7,AH$3047),IMPOSTAZIONI!$C$119:$AJ$484,HLOOKUP($BN$3,IMPOSTAZIONI!$E$114:$AJ$115,2,FALSE),FALSE))</f>
        <v>0</v>
      </c>
      <c r="AI3049" s="506" t="str">
        <f t="shared" ref="AI3049:AI3059" si="786">B3049</f>
        <v>FEB</v>
      </c>
      <c r="AJ3049" s="507"/>
      <c r="AK3049" s="145">
        <f>IF(D3110=0,0,VLOOKUP(DATE($B$4+$BQ7,$BP7,AK$3047),IMPOSTAZIONI!$C$119:$AJ$484,HLOOKUP($BN$3,IMPOSTAZIONI!$E$113:$AJ$115,3,FALSE),FALSE))</f>
        <v>0</v>
      </c>
      <c r="AL3049" s="146">
        <f>IF(E3110=0,0,VLOOKUP(DATE($B$4+$BQ7,$BP7,AL$3047),IMPOSTAZIONI!$C$119:$AJ$484,HLOOKUP($BN$3,IMPOSTAZIONI!$E$113:$AJ$115,3,FALSE),FALSE))</f>
        <v>0</v>
      </c>
      <c r="AM3049" s="146">
        <f>IF(F3110=0,0,VLOOKUP(DATE($B$4+$BQ7,$BP7,AM$3047),IMPOSTAZIONI!$C$119:$AJ$484,HLOOKUP($BN$3,IMPOSTAZIONI!$E$113:$AJ$115,3,FALSE),FALSE))</f>
        <v>0</v>
      </c>
      <c r="AN3049" s="146">
        <f>IF(G3110=0,0,VLOOKUP(DATE($B$4+$BQ7,$BP7,AN$3047),IMPOSTAZIONI!$C$119:$AJ$484,HLOOKUP($BN$3,IMPOSTAZIONI!$E$113:$AJ$115,3,FALSE),FALSE))</f>
        <v>0</v>
      </c>
      <c r="AO3049" s="146">
        <f>IF(H3110=0,0,VLOOKUP(DATE($B$4+$BQ7,$BP7,AO$3047),IMPOSTAZIONI!$C$119:$AJ$484,HLOOKUP($BN$3,IMPOSTAZIONI!$E$113:$AJ$115,3,FALSE),FALSE))</f>
        <v>0</v>
      </c>
      <c r="AP3049" s="146">
        <f>IF(I3110=0,0,VLOOKUP(DATE($B$4+$BQ7,$BP7,AP$3047),IMPOSTAZIONI!$C$119:$AJ$484,HLOOKUP($BN$3,IMPOSTAZIONI!$E$113:$AJ$115,3,FALSE),FALSE))</f>
        <v>0</v>
      </c>
      <c r="AQ3049" s="146">
        <f>IF(J3110=0,0,VLOOKUP(DATE($B$4+$BQ7,$BP7,AQ$3047),IMPOSTAZIONI!$C$119:$AJ$484,HLOOKUP($BN$3,IMPOSTAZIONI!$E$113:$AJ$115,3,FALSE),FALSE))</f>
        <v>0</v>
      </c>
      <c r="AR3049" s="146">
        <f>IF(K3110=0,0,VLOOKUP(DATE($B$4+$BQ7,$BP7,AR$3047),IMPOSTAZIONI!$C$119:$AJ$484,HLOOKUP($BN$3,IMPOSTAZIONI!$E$113:$AJ$115,3,FALSE),FALSE))</f>
        <v>0</v>
      </c>
      <c r="AS3049" s="146">
        <f>IF(L3110=0,0,VLOOKUP(DATE($B$4+$BQ7,$BP7,AS$3047),IMPOSTAZIONI!$C$119:$AJ$484,HLOOKUP($BN$3,IMPOSTAZIONI!$E$113:$AJ$115,3,FALSE),FALSE))</f>
        <v>0</v>
      </c>
      <c r="AT3049" s="146">
        <f>IF(M3110=0,0,VLOOKUP(DATE($B$4+$BQ7,$BP7,AT$3047),IMPOSTAZIONI!$C$119:$AJ$484,HLOOKUP($BN$3,IMPOSTAZIONI!$E$113:$AJ$115,3,FALSE),FALSE))</f>
        <v>0</v>
      </c>
      <c r="AU3049" s="146">
        <f>IF(N3110=0,0,VLOOKUP(DATE($B$4+$BQ7,$BP7,AU$3047),IMPOSTAZIONI!$C$119:$AJ$484,HLOOKUP($BN$3,IMPOSTAZIONI!$E$113:$AJ$115,3,FALSE),FALSE))</f>
        <v>0</v>
      </c>
      <c r="AV3049" s="146">
        <f>IF(O3110=0,0,VLOOKUP(DATE($B$4+$BQ7,$BP7,AV$3047),IMPOSTAZIONI!$C$119:$AJ$484,HLOOKUP($BN$3,IMPOSTAZIONI!$E$113:$AJ$115,3,FALSE),FALSE))</f>
        <v>0</v>
      </c>
      <c r="AW3049" s="146">
        <f>IF(P3110=0,0,VLOOKUP(DATE($B$4+$BQ7,$BP7,AW$3047),IMPOSTAZIONI!$C$119:$AJ$484,HLOOKUP($BN$3,IMPOSTAZIONI!$E$113:$AJ$115,3,FALSE),FALSE))</f>
        <v>0</v>
      </c>
      <c r="AX3049" s="146">
        <f>IF(Q3110=0,0,VLOOKUP(DATE($B$4+$BQ7,$BP7,AX$3047),IMPOSTAZIONI!$C$119:$AJ$484,HLOOKUP($BN$3,IMPOSTAZIONI!$E$113:$AJ$115,3,FALSE),FALSE))</f>
        <v>0</v>
      </c>
      <c r="AY3049" s="146">
        <f>IF(R3110=0,0,VLOOKUP(DATE($B$4+$BQ7,$BP7,AY$3047),IMPOSTAZIONI!$C$119:$AJ$484,HLOOKUP($BN$3,IMPOSTAZIONI!$E$113:$AJ$115,3,FALSE),FALSE))</f>
        <v>0</v>
      </c>
      <c r="AZ3049" s="146" t="str">
        <f>IF(S3110=0,0,VLOOKUP(DATE($B$4+$BQ7,$BP7,AZ$3047),IMPOSTAZIONI!$C$119:$AJ$484,HLOOKUP($BN$3,IMPOSTAZIONI!$E$113:$AJ$115,3,FALSE),FALSE))</f>
        <v>SF</v>
      </c>
      <c r="BA3049" s="146">
        <f>IF(T3110=0,0,VLOOKUP(DATE($B$4+$BQ7,$BP7,BA$3047),IMPOSTAZIONI!$C$119:$AJ$484,HLOOKUP($BN$3,IMPOSTAZIONI!$E$113:$AJ$115,3,FALSE),FALSE))</f>
        <v>0</v>
      </c>
      <c r="BB3049" s="146">
        <f>IF(U3110=0,0,VLOOKUP(DATE($B$4+$BQ7,$BP7,BB$3047),IMPOSTAZIONI!$C$119:$AJ$484,HLOOKUP($BN$3,IMPOSTAZIONI!$E$113:$AJ$115,3,FALSE),FALSE))</f>
        <v>0</v>
      </c>
      <c r="BC3049" s="146">
        <f>IF(V3110=0,0,VLOOKUP(DATE($B$4+$BQ7,$BP7,BC$3047),IMPOSTAZIONI!$C$119:$AJ$484,HLOOKUP($BN$3,IMPOSTAZIONI!$E$113:$AJ$115,3,FALSE),FALSE))</f>
        <v>0</v>
      </c>
      <c r="BD3049" s="146">
        <f>IF(W3110=0,0,VLOOKUP(DATE($B$4+$BQ7,$BP7,BD$3047),IMPOSTAZIONI!$C$119:$AJ$484,HLOOKUP($BN$3,IMPOSTAZIONI!$E$113:$AJ$115,3,FALSE),FALSE))</f>
        <v>0</v>
      </c>
      <c r="BE3049" s="146">
        <f>IF(X3110=0,0,VLOOKUP(DATE($B$4+$BQ7,$BP7,BE$3047),IMPOSTAZIONI!$C$119:$AJ$484,HLOOKUP($BN$3,IMPOSTAZIONI!$E$113:$AJ$115,3,FALSE),FALSE))</f>
        <v>0</v>
      </c>
      <c r="BF3049" s="146">
        <f>IF(Y3110=0,0,VLOOKUP(DATE($B$4+$BQ7,$BP7,BF$3047),IMPOSTAZIONI!$C$119:$AJ$484,HLOOKUP($BN$3,IMPOSTAZIONI!$E$113:$AJ$115,3,FALSE),FALSE))</f>
        <v>0</v>
      </c>
      <c r="BG3049" s="146">
        <f>IF(Z3110=0,0,VLOOKUP(DATE($B$4+$BQ7,$BP7,BG$3047),IMPOSTAZIONI!$C$119:$AJ$484,HLOOKUP($BN$3,IMPOSTAZIONI!$E$113:$AJ$115,3,FALSE),FALSE))</f>
        <v>0</v>
      </c>
      <c r="BH3049" s="146">
        <f>IF(AA3110=0,0,VLOOKUP(DATE($B$4+$BQ7,$BP7,BH$3047),IMPOSTAZIONI!$C$119:$AJ$484,HLOOKUP($BN$3,IMPOSTAZIONI!$E$113:$AJ$115,3,FALSE),FALSE))</f>
        <v>0</v>
      </c>
      <c r="BI3049" s="146">
        <f>IF(AB3110=0,0,VLOOKUP(DATE($B$4+$BQ7,$BP7,BI$3047),IMPOSTAZIONI!$C$119:$AJ$484,HLOOKUP($BN$3,IMPOSTAZIONI!$E$113:$AJ$115,3,FALSE),FALSE))</f>
        <v>0</v>
      </c>
      <c r="BJ3049" s="146">
        <f>IF(AC3110=0,0,VLOOKUP(DATE($B$4+$BQ7,$BP7,BJ$3047),IMPOSTAZIONI!$C$119:$AJ$484,HLOOKUP($BN$3,IMPOSTAZIONI!$E$113:$AJ$115,3,FALSE),FALSE))</f>
        <v>0</v>
      </c>
      <c r="BK3049" s="146">
        <f>IF(AD3110=0,0,VLOOKUP(DATE($B$4+$BQ7,$BP7,BK$3047),IMPOSTAZIONI!$C$119:$AJ$484,HLOOKUP($BN$3,IMPOSTAZIONI!$E$113:$AJ$115,3,FALSE),FALSE))</f>
        <v>0</v>
      </c>
      <c r="BL3049" s="146">
        <f>IF(AE3110=0,0,VLOOKUP(DATE($B$4+$BQ7,$BP7,BL$3047),IMPOSTAZIONI!$C$119:$AJ$484,HLOOKUP($BN$3,IMPOSTAZIONI!$E$113:$AJ$115,3,FALSE),FALSE))</f>
        <v>0</v>
      </c>
      <c r="BM3049" s="146">
        <f>IF(AF3110=0,0,VLOOKUP(DATE($B$4+$BQ7,$BP7,BM$3047),IMPOSTAZIONI!$C$119:$AJ$484,HLOOKUP($BN$3,IMPOSTAZIONI!$E$113:$AJ$115,3,FALSE),FALSE))</f>
        <v>0</v>
      </c>
      <c r="BN3049" s="146">
        <f>IF(AG3110=0,0,VLOOKUP(DATE($B$4+$BQ7,$BP7,BN$3047),IMPOSTAZIONI!$C$119:$AJ$484,HLOOKUP($BN$3,IMPOSTAZIONI!$E$113:$AJ$115,3,FALSE),FALSE))</f>
        <v>0</v>
      </c>
      <c r="BO3049" s="147">
        <f>IF(AH3110=0,0,VLOOKUP(DATE($B$4+$BQ7,$BP7,BO$3047),IMPOSTAZIONI!$C$119:$AJ$484,HLOOKUP($BN$3,IMPOSTAZIONI!$E$113:$AJ$115,3,FALSE),FALSE))</f>
        <v>0</v>
      </c>
      <c r="BP3049" s="1"/>
      <c r="BQ3049" s="1"/>
      <c r="BR3049" s="1"/>
    </row>
    <row r="3050" spans="1:81" ht="13.5" customHeight="1">
      <c r="A3050" s="1"/>
      <c r="B3050" s="506" t="str">
        <f t="shared" si="785"/>
        <v>MAR</v>
      </c>
      <c r="C3050" s="507"/>
      <c r="D3050" s="145">
        <f>IF(D3111=0,0,VLOOKUP(DATE($B$4+$BQ8,$BP8,D$3047),IMPOSTAZIONI!$C$119:$AJ$484,HLOOKUP($BN$3,IMPOSTAZIONI!$E$114:$AJ$115,2,FALSE),FALSE))</f>
        <v>0</v>
      </c>
      <c r="E3050" s="146">
        <f>IF(E3111=0,0,VLOOKUP(DATE($B$4+$BQ8,$BP8,E$3047),IMPOSTAZIONI!$C$119:$AJ$484,HLOOKUP($BN$3,IMPOSTAZIONI!$E$114:$AJ$115,2,FALSE),FALSE))</f>
        <v>0</v>
      </c>
      <c r="F3050" s="146">
        <f>IF(F3111=0,0,VLOOKUP(DATE($B$4+$BQ8,$BP8,F$3047),IMPOSTAZIONI!$C$119:$AJ$484,HLOOKUP($BN$3,IMPOSTAZIONI!$E$114:$AJ$115,2,FALSE),FALSE))</f>
        <v>0</v>
      </c>
      <c r="G3050" s="146">
        <f>IF(G3111=0,0,VLOOKUP(DATE($B$4+$BQ8,$BP8,G$3047),IMPOSTAZIONI!$C$119:$AJ$484,HLOOKUP($BN$3,IMPOSTAZIONI!$E$114:$AJ$115,2,FALSE),FALSE))</f>
        <v>0</v>
      </c>
      <c r="H3050" s="146">
        <f>IF(H3111=0,0,VLOOKUP(DATE($B$4+$BQ8,$BP8,H$3047),IMPOSTAZIONI!$C$119:$AJ$484,HLOOKUP($BN$3,IMPOSTAZIONI!$E$114:$AJ$115,2,FALSE),FALSE))</f>
        <v>0</v>
      </c>
      <c r="I3050" s="146">
        <f>IF(I3111=0,0,VLOOKUP(DATE($B$4+$BQ8,$BP8,I$3047),IMPOSTAZIONI!$C$119:$AJ$484,HLOOKUP($BN$3,IMPOSTAZIONI!$E$114:$AJ$115,2,FALSE),FALSE))</f>
        <v>0</v>
      </c>
      <c r="J3050" s="146">
        <f>IF(J3111=0,0,VLOOKUP(DATE($B$4+$BQ8,$BP8,J$3047),IMPOSTAZIONI!$C$119:$AJ$484,HLOOKUP($BN$3,IMPOSTAZIONI!$E$114:$AJ$115,2,FALSE),FALSE))</f>
        <v>0</v>
      </c>
      <c r="K3050" s="146">
        <f>IF(K3111=0,0,VLOOKUP(DATE($B$4+$BQ8,$BP8,K$3047),IMPOSTAZIONI!$C$119:$AJ$484,HLOOKUP($BN$3,IMPOSTAZIONI!$E$114:$AJ$115,2,FALSE),FALSE))</f>
        <v>0</v>
      </c>
      <c r="L3050" s="146">
        <f>IF(L3111=0,0,VLOOKUP(DATE($B$4+$BQ8,$BP8,L$3047),IMPOSTAZIONI!$C$119:$AJ$484,HLOOKUP($BN$3,IMPOSTAZIONI!$E$114:$AJ$115,2,FALSE),FALSE))</f>
        <v>0</v>
      </c>
      <c r="M3050" s="146">
        <f>IF(M3111=0,0,VLOOKUP(DATE($B$4+$BQ8,$BP8,M$3047),IMPOSTAZIONI!$C$119:$AJ$484,HLOOKUP($BN$3,IMPOSTAZIONI!$E$114:$AJ$115,2,FALSE),FALSE))</f>
        <v>0</v>
      </c>
      <c r="N3050" s="146">
        <f>IF(N3111=0,0,VLOOKUP(DATE($B$4+$BQ8,$BP8,N$3047),IMPOSTAZIONI!$C$119:$AJ$484,HLOOKUP($BN$3,IMPOSTAZIONI!$E$114:$AJ$115,2,FALSE),FALSE))</f>
        <v>0</v>
      </c>
      <c r="O3050" s="146">
        <f>IF(O3111=0,0,VLOOKUP(DATE($B$4+$BQ8,$BP8,O$3047),IMPOSTAZIONI!$C$119:$AJ$484,HLOOKUP($BN$3,IMPOSTAZIONI!$E$114:$AJ$115,2,FALSE),FALSE))</f>
        <v>0</v>
      </c>
      <c r="P3050" s="146">
        <f>IF(P3111=0,0,VLOOKUP(DATE($B$4+$BQ8,$BP8,P$3047),IMPOSTAZIONI!$C$119:$AJ$484,HLOOKUP($BN$3,IMPOSTAZIONI!$E$114:$AJ$115,2,FALSE),FALSE))</f>
        <v>0</v>
      </c>
      <c r="Q3050" s="146">
        <f>IF(Q3111=0,0,VLOOKUP(DATE($B$4+$BQ8,$BP8,Q$3047),IMPOSTAZIONI!$C$119:$AJ$484,HLOOKUP($BN$3,IMPOSTAZIONI!$E$114:$AJ$115,2,FALSE),FALSE))</f>
        <v>0</v>
      </c>
      <c r="R3050" s="146">
        <f>IF(R3111=0,0,VLOOKUP(DATE($B$4+$BQ8,$BP8,R$3047),IMPOSTAZIONI!$C$119:$AJ$484,HLOOKUP($BN$3,IMPOSTAZIONI!$E$114:$AJ$115,2,FALSE),FALSE))</f>
        <v>0</v>
      </c>
      <c r="S3050" s="146">
        <f>IF(S3111=0,0,VLOOKUP(DATE($B$4+$BQ8,$BP8,S$3047),IMPOSTAZIONI!$C$119:$AJ$484,HLOOKUP($BN$3,IMPOSTAZIONI!$E$114:$AJ$115,2,FALSE),FALSE))</f>
        <v>0</v>
      </c>
      <c r="T3050" s="146">
        <f>IF(T3111=0,0,VLOOKUP(DATE($B$4+$BQ8,$BP8,T$3047),IMPOSTAZIONI!$C$119:$AJ$484,HLOOKUP($BN$3,IMPOSTAZIONI!$E$114:$AJ$115,2,FALSE),FALSE))</f>
        <v>0</v>
      </c>
      <c r="U3050" s="146">
        <f>IF(U3111=0,0,VLOOKUP(DATE($B$4+$BQ8,$BP8,U$3047),IMPOSTAZIONI!$C$119:$AJ$484,HLOOKUP($BN$3,IMPOSTAZIONI!$E$114:$AJ$115,2,FALSE),FALSE))</f>
        <v>0</v>
      </c>
      <c r="V3050" s="146">
        <f>IF(V3111=0,0,VLOOKUP(DATE($B$4+$BQ8,$BP8,V$3047),IMPOSTAZIONI!$C$119:$AJ$484,HLOOKUP($BN$3,IMPOSTAZIONI!$E$114:$AJ$115,2,FALSE),FALSE))</f>
        <v>0</v>
      </c>
      <c r="W3050" s="146">
        <f>IF(W3111=0,0,VLOOKUP(DATE($B$4+$BQ8,$BP8,W$3047),IMPOSTAZIONI!$C$119:$AJ$484,HLOOKUP($BN$3,IMPOSTAZIONI!$E$114:$AJ$115,2,FALSE),FALSE))</f>
        <v>0</v>
      </c>
      <c r="X3050" s="146">
        <f>IF(X3111=0,0,VLOOKUP(DATE($B$4+$BQ8,$BP8,X$3047),IMPOSTAZIONI!$C$119:$AJ$484,HLOOKUP($BN$3,IMPOSTAZIONI!$E$114:$AJ$115,2,FALSE),FALSE))</f>
        <v>0</v>
      </c>
      <c r="Y3050" s="146">
        <f>IF(Y3111=0,0,VLOOKUP(DATE($B$4+$BQ8,$BP8,Y$3047),IMPOSTAZIONI!$C$119:$AJ$484,HLOOKUP($BN$3,IMPOSTAZIONI!$E$114:$AJ$115,2,FALSE),FALSE))</f>
        <v>0</v>
      </c>
      <c r="Z3050" s="146">
        <f>IF(Z3111=0,0,VLOOKUP(DATE($B$4+$BQ8,$BP8,Z$3047),IMPOSTAZIONI!$C$119:$AJ$484,HLOOKUP($BN$3,IMPOSTAZIONI!$E$114:$AJ$115,2,FALSE),FALSE))</f>
        <v>0</v>
      </c>
      <c r="AA3050" s="146">
        <f>IF(AA3111=0,0,VLOOKUP(DATE($B$4+$BQ8,$BP8,AA$3047),IMPOSTAZIONI!$C$119:$AJ$484,HLOOKUP($BN$3,IMPOSTAZIONI!$E$114:$AJ$115,2,FALSE),FALSE))</f>
        <v>0</v>
      </c>
      <c r="AB3050" s="146">
        <f>IF(AB3111=0,0,VLOOKUP(DATE($B$4+$BQ8,$BP8,AB$3047),IMPOSTAZIONI!$C$119:$AJ$484,HLOOKUP($BN$3,IMPOSTAZIONI!$E$114:$AJ$115,2,FALSE),FALSE))</f>
        <v>0</v>
      </c>
      <c r="AC3050" s="146">
        <f>IF(AC3111=0,0,VLOOKUP(DATE($B$4+$BQ8,$BP8,AC$3047),IMPOSTAZIONI!$C$119:$AJ$484,HLOOKUP($BN$3,IMPOSTAZIONI!$E$114:$AJ$115,2,FALSE),FALSE))</f>
        <v>0</v>
      </c>
      <c r="AD3050" s="146">
        <f>IF(AD3111=0,0,VLOOKUP(DATE($B$4+$BQ8,$BP8,AD$3047),IMPOSTAZIONI!$C$119:$AJ$484,HLOOKUP($BN$3,IMPOSTAZIONI!$E$114:$AJ$115,2,FALSE),FALSE))</f>
        <v>0</v>
      </c>
      <c r="AE3050" s="146">
        <f>IF(AE3111=0,0,VLOOKUP(DATE($B$4+$BQ8,$BP8,AE$3047),IMPOSTAZIONI!$C$119:$AJ$484,HLOOKUP($BN$3,IMPOSTAZIONI!$E$114:$AJ$115,2,FALSE),FALSE))</f>
        <v>0</v>
      </c>
      <c r="AF3050" s="146">
        <f>IF(AF3111=0,0,VLOOKUP(DATE($B$4+$BQ8,$BP8,AF$3047),IMPOSTAZIONI!$C$119:$AJ$484,HLOOKUP($BN$3,IMPOSTAZIONI!$E$114:$AJ$115,2,FALSE),FALSE))</f>
        <v>0</v>
      </c>
      <c r="AG3050" s="146">
        <f>IF(AG3111=0,0,VLOOKUP(DATE($B$4+$BQ8,$BP8,AG$3047),IMPOSTAZIONI!$C$119:$AJ$484,HLOOKUP($BN$3,IMPOSTAZIONI!$E$114:$AJ$115,2,FALSE),FALSE))</f>
        <v>0</v>
      </c>
      <c r="AH3050" s="147">
        <f>IF(AH3111=0,0,VLOOKUP(DATE($B$4+$BQ8,$BP8,AH$3047),IMPOSTAZIONI!$C$119:$AJ$484,HLOOKUP($BN$3,IMPOSTAZIONI!$E$114:$AJ$115,2,FALSE),FALSE))</f>
        <v>0</v>
      </c>
      <c r="AI3050" s="506" t="str">
        <f t="shared" si="786"/>
        <v>MAR</v>
      </c>
      <c r="AJ3050" s="507"/>
      <c r="AK3050" s="145">
        <f>IF(D3111=0,0,VLOOKUP(DATE($B$4+$BQ8,$BP8,AK$3047),IMPOSTAZIONI!$C$119:$AJ$484,HLOOKUP($BN$3,IMPOSTAZIONI!$E$113:$AJ$115,3,FALSE),FALSE))</f>
        <v>0</v>
      </c>
      <c r="AL3050" s="146">
        <f>IF(E3111=0,0,VLOOKUP(DATE($B$4+$BQ8,$BP8,AL$3047),IMPOSTAZIONI!$C$119:$AJ$484,HLOOKUP($BN$3,IMPOSTAZIONI!$E$113:$AJ$115,3,FALSE),FALSE))</f>
        <v>0</v>
      </c>
      <c r="AM3050" s="146">
        <f>IF(F3111=0,0,VLOOKUP(DATE($B$4+$BQ8,$BP8,AM$3047),IMPOSTAZIONI!$C$119:$AJ$484,HLOOKUP($BN$3,IMPOSTAZIONI!$E$113:$AJ$115,3,FALSE),FALSE))</f>
        <v>0</v>
      </c>
      <c r="AN3050" s="146">
        <f>IF(G3111=0,0,VLOOKUP(DATE($B$4+$BQ8,$BP8,AN$3047),IMPOSTAZIONI!$C$119:$AJ$484,HLOOKUP($BN$3,IMPOSTAZIONI!$E$113:$AJ$115,3,FALSE),FALSE))</f>
        <v>0</v>
      </c>
      <c r="AO3050" s="146">
        <f>IF(H3111=0,0,VLOOKUP(DATE($B$4+$BQ8,$BP8,AO$3047),IMPOSTAZIONI!$C$119:$AJ$484,HLOOKUP($BN$3,IMPOSTAZIONI!$E$113:$AJ$115,3,FALSE),FALSE))</f>
        <v>0</v>
      </c>
      <c r="AP3050" s="146">
        <f>IF(I3111=0,0,VLOOKUP(DATE($B$4+$BQ8,$BP8,AP$3047),IMPOSTAZIONI!$C$119:$AJ$484,HLOOKUP($BN$3,IMPOSTAZIONI!$E$113:$AJ$115,3,FALSE),FALSE))</f>
        <v>0</v>
      </c>
      <c r="AQ3050" s="146">
        <f>IF(J3111=0,0,VLOOKUP(DATE($B$4+$BQ8,$BP8,AQ$3047),IMPOSTAZIONI!$C$119:$AJ$484,HLOOKUP($BN$3,IMPOSTAZIONI!$E$113:$AJ$115,3,FALSE),FALSE))</f>
        <v>0</v>
      </c>
      <c r="AR3050" s="146">
        <f>IF(K3111=0,0,VLOOKUP(DATE($B$4+$BQ8,$BP8,AR$3047),IMPOSTAZIONI!$C$119:$AJ$484,HLOOKUP($BN$3,IMPOSTAZIONI!$E$113:$AJ$115,3,FALSE),FALSE))</f>
        <v>0</v>
      </c>
      <c r="AS3050" s="146">
        <f>IF(L3111=0,0,VLOOKUP(DATE($B$4+$BQ8,$BP8,AS$3047),IMPOSTAZIONI!$C$119:$AJ$484,HLOOKUP($BN$3,IMPOSTAZIONI!$E$113:$AJ$115,3,FALSE),FALSE))</f>
        <v>0</v>
      </c>
      <c r="AT3050" s="146">
        <f>IF(M3111=0,0,VLOOKUP(DATE($B$4+$BQ8,$BP8,AT$3047),IMPOSTAZIONI!$C$119:$AJ$484,HLOOKUP($BN$3,IMPOSTAZIONI!$E$113:$AJ$115,3,FALSE),FALSE))</f>
        <v>0</v>
      </c>
      <c r="AU3050" s="146">
        <f>IF(N3111=0,0,VLOOKUP(DATE($B$4+$BQ8,$BP8,AU$3047),IMPOSTAZIONI!$C$119:$AJ$484,HLOOKUP($BN$3,IMPOSTAZIONI!$E$113:$AJ$115,3,FALSE),FALSE))</f>
        <v>0</v>
      </c>
      <c r="AV3050" s="146">
        <f>IF(O3111=0,0,VLOOKUP(DATE($B$4+$BQ8,$BP8,AV$3047),IMPOSTAZIONI!$C$119:$AJ$484,HLOOKUP($BN$3,IMPOSTAZIONI!$E$113:$AJ$115,3,FALSE),FALSE))</f>
        <v>0</v>
      </c>
      <c r="AW3050" s="146">
        <f>IF(P3111=0,0,VLOOKUP(DATE($B$4+$BQ8,$BP8,AW$3047),IMPOSTAZIONI!$C$119:$AJ$484,HLOOKUP($BN$3,IMPOSTAZIONI!$E$113:$AJ$115,3,FALSE),FALSE))</f>
        <v>0</v>
      </c>
      <c r="AX3050" s="146">
        <f>IF(Q3111=0,0,VLOOKUP(DATE($B$4+$BQ8,$BP8,AX$3047),IMPOSTAZIONI!$C$119:$AJ$484,HLOOKUP($BN$3,IMPOSTAZIONI!$E$113:$AJ$115,3,FALSE),FALSE))</f>
        <v>0</v>
      </c>
      <c r="AY3050" s="146">
        <f>IF(R3111=0,0,VLOOKUP(DATE($B$4+$BQ8,$BP8,AY$3047),IMPOSTAZIONI!$C$119:$AJ$484,HLOOKUP($BN$3,IMPOSTAZIONI!$E$113:$AJ$115,3,FALSE),FALSE))</f>
        <v>0</v>
      </c>
      <c r="AZ3050" s="146" t="str">
        <f>IF(S3111=0,0,VLOOKUP(DATE($B$4+$BQ8,$BP8,AZ$3047),IMPOSTAZIONI!$C$119:$AJ$484,HLOOKUP($BN$3,IMPOSTAZIONI!$E$113:$AJ$115,3,FALSE),FALSE))</f>
        <v>SF</v>
      </c>
      <c r="BA3050" s="146">
        <f>IF(T3111=0,0,VLOOKUP(DATE($B$4+$BQ8,$BP8,BA$3047),IMPOSTAZIONI!$C$119:$AJ$484,HLOOKUP($BN$3,IMPOSTAZIONI!$E$113:$AJ$115,3,FALSE),FALSE))</f>
        <v>0</v>
      </c>
      <c r="BB3050" s="146">
        <f>IF(U3111=0,0,VLOOKUP(DATE($B$4+$BQ8,$BP8,BB$3047),IMPOSTAZIONI!$C$119:$AJ$484,HLOOKUP($BN$3,IMPOSTAZIONI!$E$113:$AJ$115,3,FALSE),FALSE))</f>
        <v>0</v>
      </c>
      <c r="BC3050" s="146">
        <f>IF(V3111=0,0,VLOOKUP(DATE($B$4+$BQ8,$BP8,BC$3047),IMPOSTAZIONI!$C$119:$AJ$484,HLOOKUP($BN$3,IMPOSTAZIONI!$E$113:$AJ$115,3,FALSE),FALSE))</f>
        <v>0</v>
      </c>
      <c r="BD3050" s="146">
        <f>IF(W3111=0,0,VLOOKUP(DATE($B$4+$BQ8,$BP8,BD$3047),IMPOSTAZIONI!$C$119:$AJ$484,HLOOKUP($BN$3,IMPOSTAZIONI!$E$113:$AJ$115,3,FALSE),FALSE))</f>
        <v>0</v>
      </c>
      <c r="BE3050" s="146">
        <f>IF(X3111=0,0,VLOOKUP(DATE($B$4+$BQ8,$BP8,BE$3047),IMPOSTAZIONI!$C$119:$AJ$484,HLOOKUP($BN$3,IMPOSTAZIONI!$E$113:$AJ$115,3,FALSE),FALSE))</f>
        <v>0</v>
      </c>
      <c r="BF3050" s="146">
        <f>IF(Y3111=0,0,VLOOKUP(DATE($B$4+$BQ8,$BP8,BF$3047),IMPOSTAZIONI!$C$119:$AJ$484,HLOOKUP($BN$3,IMPOSTAZIONI!$E$113:$AJ$115,3,FALSE),FALSE))</f>
        <v>0</v>
      </c>
      <c r="BG3050" s="146">
        <f>IF(Z3111=0,0,VLOOKUP(DATE($B$4+$BQ8,$BP8,BG$3047),IMPOSTAZIONI!$C$119:$AJ$484,HLOOKUP($BN$3,IMPOSTAZIONI!$E$113:$AJ$115,3,FALSE),FALSE))</f>
        <v>0</v>
      </c>
      <c r="BH3050" s="146">
        <f>IF(AA3111=0,0,VLOOKUP(DATE($B$4+$BQ8,$BP8,BH$3047),IMPOSTAZIONI!$C$119:$AJ$484,HLOOKUP($BN$3,IMPOSTAZIONI!$E$113:$AJ$115,3,FALSE),FALSE))</f>
        <v>0</v>
      </c>
      <c r="BI3050" s="146">
        <f>IF(AB3111=0,0,VLOOKUP(DATE($B$4+$BQ8,$BP8,BI$3047),IMPOSTAZIONI!$C$119:$AJ$484,HLOOKUP($BN$3,IMPOSTAZIONI!$E$113:$AJ$115,3,FALSE),FALSE))</f>
        <v>0</v>
      </c>
      <c r="BJ3050" s="146">
        <f>IF(AC3111=0,0,VLOOKUP(DATE($B$4+$BQ8,$BP8,BJ$3047),IMPOSTAZIONI!$C$119:$AJ$484,HLOOKUP($BN$3,IMPOSTAZIONI!$E$113:$AJ$115,3,FALSE),FALSE))</f>
        <v>0</v>
      </c>
      <c r="BK3050" s="146">
        <f>IF(AD3111=0,0,VLOOKUP(DATE($B$4+$BQ8,$BP8,BK$3047),IMPOSTAZIONI!$C$119:$AJ$484,HLOOKUP($BN$3,IMPOSTAZIONI!$E$113:$AJ$115,3,FALSE),FALSE))</f>
        <v>0</v>
      </c>
      <c r="BL3050" s="146">
        <f>IF(AE3111=0,0,VLOOKUP(DATE($B$4+$BQ8,$BP8,BL$3047),IMPOSTAZIONI!$C$119:$AJ$484,HLOOKUP($BN$3,IMPOSTAZIONI!$E$113:$AJ$115,3,FALSE),FALSE))</f>
        <v>0</v>
      </c>
      <c r="BM3050" s="146">
        <f>IF(AF3111=0,0,VLOOKUP(DATE($B$4+$BQ8,$BP8,BM$3047),IMPOSTAZIONI!$C$119:$AJ$484,HLOOKUP($BN$3,IMPOSTAZIONI!$E$113:$AJ$115,3,FALSE),FALSE))</f>
        <v>0</v>
      </c>
      <c r="BN3050" s="146">
        <f>IF(AG3111=0,0,VLOOKUP(DATE($B$4+$BQ8,$BP8,BN$3047),IMPOSTAZIONI!$C$119:$AJ$484,HLOOKUP($BN$3,IMPOSTAZIONI!$E$113:$AJ$115,3,FALSE),FALSE))</f>
        <v>0</v>
      </c>
      <c r="BO3050" s="147">
        <f>IF(AH3111=0,0,VLOOKUP(DATE($B$4+$BQ8,$BP8,BO$3047),IMPOSTAZIONI!$C$119:$AJ$484,HLOOKUP($BN$3,IMPOSTAZIONI!$E$113:$AJ$115,3,FALSE),FALSE))</f>
        <v>0</v>
      </c>
      <c r="BP3050" s="1"/>
      <c r="BQ3050" s="1"/>
      <c r="BR3050" s="1"/>
    </row>
    <row r="3051" spans="1:81" ht="13.5" customHeight="1">
      <c r="A3051" s="1"/>
      <c r="B3051" s="506" t="str">
        <f t="shared" si="785"/>
        <v>APR</v>
      </c>
      <c r="C3051" s="507"/>
      <c r="D3051" s="145">
        <f>IF(D3112=0,0,VLOOKUP(DATE($B$4+$BQ9,$BP9,D$3047),IMPOSTAZIONI!$C$119:$AJ$484,HLOOKUP($BN$3,IMPOSTAZIONI!$E$114:$AJ$115,2,FALSE),FALSE))</f>
        <v>0</v>
      </c>
      <c r="E3051" s="146">
        <f>IF(E3112=0,0,VLOOKUP(DATE($B$4+$BQ9,$BP9,E$3047),IMPOSTAZIONI!$C$119:$AJ$484,HLOOKUP($BN$3,IMPOSTAZIONI!$E$114:$AJ$115,2,FALSE),FALSE))</f>
        <v>0</v>
      </c>
      <c r="F3051" s="146">
        <f>IF(F3112=0,0,VLOOKUP(DATE($B$4+$BQ9,$BP9,F$3047),IMPOSTAZIONI!$C$119:$AJ$484,HLOOKUP($BN$3,IMPOSTAZIONI!$E$114:$AJ$115,2,FALSE),FALSE))</f>
        <v>0</v>
      </c>
      <c r="G3051" s="146">
        <f>IF(G3112=0,0,VLOOKUP(DATE($B$4+$BQ9,$BP9,G$3047),IMPOSTAZIONI!$C$119:$AJ$484,HLOOKUP($BN$3,IMPOSTAZIONI!$E$114:$AJ$115,2,FALSE),FALSE))</f>
        <v>0</v>
      </c>
      <c r="H3051" s="146">
        <f>IF(H3112=0,0,VLOOKUP(DATE($B$4+$BQ9,$BP9,H$3047),IMPOSTAZIONI!$C$119:$AJ$484,HLOOKUP($BN$3,IMPOSTAZIONI!$E$114:$AJ$115,2,FALSE),FALSE))</f>
        <v>0</v>
      </c>
      <c r="I3051" s="146">
        <f>IF(I3112=0,0,VLOOKUP(DATE($B$4+$BQ9,$BP9,I$3047),IMPOSTAZIONI!$C$119:$AJ$484,HLOOKUP($BN$3,IMPOSTAZIONI!$E$114:$AJ$115,2,FALSE),FALSE))</f>
        <v>0</v>
      </c>
      <c r="J3051" s="146">
        <f>IF(J3112=0,0,VLOOKUP(DATE($B$4+$BQ9,$BP9,J$3047),IMPOSTAZIONI!$C$119:$AJ$484,HLOOKUP($BN$3,IMPOSTAZIONI!$E$114:$AJ$115,2,FALSE),FALSE))</f>
        <v>0</v>
      </c>
      <c r="K3051" s="146">
        <f>IF(K3112=0,0,VLOOKUP(DATE($B$4+$BQ9,$BP9,K$3047),IMPOSTAZIONI!$C$119:$AJ$484,HLOOKUP($BN$3,IMPOSTAZIONI!$E$114:$AJ$115,2,FALSE),FALSE))</f>
        <v>0</v>
      </c>
      <c r="L3051" s="146">
        <f>IF(L3112=0,0,VLOOKUP(DATE($B$4+$BQ9,$BP9,L$3047),IMPOSTAZIONI!$C$119:$AJ$484,HLOOKUP($BN$3,IMPOSTAZIONI!$E$114:$AJ$115,2,FALSE),FALSE))</f>
        <v>0</v>
      </c>
      <c r="M3051" s="146">
        <f>IF(M3112=0,0,VLOOKUP(DATE($B$4+$BQ9,$BP9,M$3047),IMPOSTAZIONI!$C$119:$AJ$484,HLOOKUP($BN$3,IMPOSTAZIONI!$E$114:$AJ$115,2,FALSE),FALSE))</f>
        <v>0</v>
      </c>
      <c r="N3051" s="146">
        <f>IF(N3112=0,0,VLOOKUP(DATE($B$4+$BQ9,$BP9,N$3047),IMPOSTAZIONI!$C$119:$AJ$484,HLOOKUP($BN$3,IMPOSTAZIONI!$E$114:$AJ$115,2,FALSE),FALSE))</f>
        <v>0</v>
      </c>
      <c r="O3051" s="146">
        <f>IF(O3112=0,0,VLOOKUP(DATE($B$4+$BQ9,$BP9,O$3047),IMPOSTAZIONI!$C$119:$AJ$484,HLOOKUP($BN$3,IMPOSTAZIONI!$E$114:$AJ$115,2,FALSE),FALSE))</f>
        <v>0</v>
      </c>
      <c r="P3051" s="146">
        <f>IF(P3112=0,0,VLOOKUP(DATE($B$4+$BQ9,$BP9,P$3047),IMPOSTAZIONI!$C$119:$AJ$484,HLOOKUP($BN$3,IMPOSTAZIONI!$E$114:$AJ$115,2,FALSE),FALSE))</f>
        <v>0</v>
      </c>
      <c r="Q3051" s="146">
        <f>IF(Q3112=0,0,VLOOKUP(DATE($B$4+$BQ9,$BP9,Q$3047),IMPOSTAZIONI!$C$119:$AJ$484,HLOOKUP($BN$3,IMPOSTAZIONI!$E$114:$AJ$115,2,FALSE),FALSE))</f>
        <v>0</v>
      </c>
      <c r="R3051" s="146">
        <f>IF(R3112=0,0,VLOOKUP(DATE($B$4+$BQ9,$BP9,R$3047),IMPOSTAZIONI!$C$119:$AJ$484,HLOOKUP($BN$3,IMPOSTAZIONI!$E$114:$AJ$115,2,FALSE),FALSE))</f>
        <v>0</v>
      </c>
      <c r="S3051" s="146">
        <f>IF(S3112=0,0,VLOOKUP(DATE($B$4+$BQ9,$BP9,S$3047),IMPOSTAZIONI!$C$119:$AJ$484,HLOOKUP($BN$3,IMPOSTAZIONI!$E$114:$AJ$115,2,FALSE),FALSE))</f>
        <v>0</v>
      </c>
      <c r="T3051" s="146">
        <f>IF(T3112=0,0,VLOOKUP(DATE($B$4+$BQ9,$BP9,T$3047),IMPOSTAZIONI!$C$119:$AJ$484,HLOOKUP($BN$3,IMPOSTAZIONI!$E$114:$AJ$115,2,FALSE),FALSE))</f>
        <v>0</v>
      </c>
      <c r="U3051" s="146">
        <f>IF(U3112=0,0,VLOOKUP(DATE($B$4+$BQ9,$BP9,U$3047),IMPOSTAZIONI!$C$119:$AJ$484,HLOOKUP($BN$3,IMPOSTAZIONI!$E$114:$AJ$115,2,FALSE),FALSE))</f>
        <v>0</v>
      </c>
      <c r="V3051" s="146">
        <f>IF(V3112=0,0,VLOOKUP(DATE($B$4+$BQ9,$BP9,V$3047),IMPOSTAZIONI!$C$119:$AJ$484,HLOOKUP($BN$3,IMPOSTAZIONI!$E$114:$AJ$115,2,FALSE),FALSE))</f>
        <v>0</v>
      </c>
      <c r="W3051" s="146">
        <f>IF(W3112=0,0,VLOOKUP(DATE($B$4+$BQ9,$BP9,W$3047),IMPOSTAZIONI!$C$119:$AJ$484,HLOOKUP($BN$3,IMPOSTAZIONI!$E$114:$AJ$115,2,FALSE),FALSE))</f>
        <v>0</v>
      </c>
      <c r="X3051" s="146">
        <f>IF(X3112=0,0,VLOOKUP(DATE($B$4+$BQ9,$BP9,X$3047),IMPOSTAZIONI!$C$119:$AJ$484,HLOOKUP($BN$3,IMPOSTAZIONI!$E$114:$AJ$115,2,FALSE),FALSE))</f>
        <v>0</v>
      </c>
      <c r="Y3051" s="146">
        <f>IF(Y3112=0,0,VLOOKUP(DATE($B$4+$BQ9,$BP9,Y$3047),IMPOSTAZIONI!$C$119:$AJ$484,HLOOKUP($BN$3,IMPOSTAZIONI!$E$114:$AJ$115,2,FALSE),FALSE))</f>
        <v>0</v>
      </c>
      <c r="Z3051" s="146">
        <f>IF(Z3112=0,0,VLOOKUP(DATE($B$4+$BQ9,$BP9,Z$3047),IMPOSTAZIONI!$C$119:$AJ$484,HLOOKUP($BN$3,IMPOSTAZIONI!$E$114:$AJ$115,2,FALSE),FALSE))</f>
        <v>0</v>
      </c>
      <c r="AA3051" s="146">
        <f>IF(AA3112=0,0,VLOOKUP(DATE($B$4+$BQ9,$BP9,AA$3047),IMPOSTAZIONI!$C$119:$AJ$484,HLOOKUP($BN$3,IMPOSTAZIONI!$E$114:$AJ$115,2,FALSE),FALSE))</f>
        <v>0</v>
      </c>
      <c r="AB3051" s="146">
        <f>IF(AB3112=0,0,VLOOKUP(DATE($B$4+$BQ9,$BP9,AB$3047),IMPOSTAZIONI!$C$119:$AJ$484,HLOOKUP($BN$3,IMPOSTAZIONI!$E$114:$AJ$115,2,FALSE),FALSE))</f>
        <v>0</v>
      </c>
      <c r="AC3051" s="146">
        <f>IF(AC3112=0,0,VLOOKUP(DATE($B$4+$BQ9,$BP9,AC$3047),IMPOSTAZIONI!$C$119:$AJ$484,HLOOKUP($BN$3,IMPOSTAZIONI!$E$114:$AJ$115,2,FALSE),FALSE))</f>
        <v>0</v>
      </c>
      <c r="AD3051" s="146">
        <f>IF(AD3112=0,0,VLOOKUP(DATE($B$4+$BQ9,$BP9,AD$3047),IMPOSTAZIONI!$C$119:$AJ$484,HLOOKUP($BN$3,IMPOSTAZIONI!$E$114:$AJ$115,2,FALSE),FALSE))</f>
        <v>0</v>
      </c>
      <c r="AE3051" s="146">
        <f>IF(AE3112=0,0,VLOOKUP(DATE($B$4+$BQ9,$BP9,AE$3047),IMPOSTAZIONI!$C$119:$AJ$484,HLOOKUP($BN$3,IMPOSTAZIONI!$E$114:$AJ$115,2,FALSE),FALSE))</f>
        <v>0</v>
      </c>
      <c r="AF3051" s="146">
        <f>IF(AF3112=0,0,VLOOKUP(DATE($B$4+$BQ9,$BP9,AF$3047),IMPOSTAZIONI!$C$119:$AJ$484,HLOOKUP($BN$3,IMPOSTAZIONI!$E$114:$AJ$115,2,FALSE),FALSE))</f>
        <v>0</v>
      </c>
      <c r="AG3051" s="146">
        <f>IF(AG3112=0,0,VLOOKUP(DATE($B$4+$BQ9,$BP9,AG$3047),IMPOSTAZIONI!$C$119:$AJ$484,HLOOKUP($BN$3,IMPOSTAZIONI!$E$114:$AJ$115,2,FALSE),FALSE))</f>
        <v>0</v>
      </c>
      <c r="AH3051" s="147">
        <f>IF(AH3112=0,0,VLOOKUP(DATE($B$4+$BQ9,$BP9,AH$3047),IMPOSTAZIONI!$C$119:$AJ$484,HLOOKUP($BN$3,IMPOSTAZIONI!$E$114:$AJ$115,2,FALSE),FALSE))</f>
        <v>0</v>
      </c>
      <c r="AI3051" s="506" t="str">
        <f t="shared" si="786"/>
        <v>APR</v>
      </c>
      <c r="AJ3051" s="507"/>
      <c r="AK3051" s="145">
        <f>IF(D3112=0,0,VLOOKUP(DATE($B$4+$BQ9,$BP9,AK$3047),IMPOSTAZIONI!$C$119:$AJ$484,HLOOKUP($BN$3,IMPOSTAZIONI!$E$113:$AJ$115,3,FALSE),FALSE))</f>
        <v>0</v>
      </c>
      <c r="AL3051" s="146">
        <f>IF(E3112=0,0,VLOOKUP(DATE($B$4+$BQ9,$BP9,AL$3047),IMPOSTAZIONI!$C$119:$AJ$484,HLOOKUP($BN$3,IMPOSTAZIONI!$E$113:$AJ$115,3,FALSE),FALSE))</f>
        <v>0</v>
      </c>
      <c r="AM3051" s="146">
        <f>IF(F3112=0,0,VLOOKUP(DATE($B$4+$BQ9,$BP9,AM$3047),IMPOSTAZIONI!$C$119:$AJ$484,HLOOKUP($BN$3,IMPOSTAZIONI!$E$113:$AJ$115,3,FALSE),FALSE))</f>
        <v>0</v>
      </c>
      <c r="AN3051" s="146">
        <f>IF(G3112=0,0,VLOOKUP(DATE($B$4+$BQ9,$BP9,AN$3047),IMPOSTAZIONI!$C$119:$AJ$484,HLOOKUP($BN$3,IMPOSTAZIONI!$E$113:$AJ$115,3,FALSE),FALSE))</f>
        <v>0</v>
      </c>
      <c r="AO3051" s="146">
        <f>IF(H3112=0,0,VLOOKUP(DATE($B$4+$BQ9,$BP9,AO$3047),IMPOSTAZIONI!$C$119:$AJ$484,HLOOKUP($BN$3,IMPOSTAZIONI!$E$113:$AJ$115,3,FALSE),FALSE))</f>
        <v>0</v>
      </c>
      <c r="AP3051" s="146">
        <f>IF(I3112=0,0,VLOOKUP(DATE($B$4+$BQ9,$BP9,AP$3047),IMPOSTAZIONI!$C$119:$AJ$484,HLOOKUP($BN$3,IMPOSTAZIONI!$E$113:$AJ$115,3,FALSE),FALSE))</f>
        <v>0</v>
      </c>
      <c r="AQ3051" s="146">
        <f>IF(J3112=0,0,VLOOKUP(DATE($B$4+$BQ9,$BP9,AQ$3047),IMPOSTAZIONI!$C$119:$AJ$484,HLOOKUP($BN$3,IMPOSTAZIONI!$E$113:$AJ$115,3,FALSE),FALSE))</f>
        <v>0</v>
      </c>
      <c r="AR3051" s="146">
        <f>IF(K3112=0,0,VLOOKUP(DATE($B$4+$BQ9,$BP9,AR$3047),IMPOSTAZIONI!$C$119:$AJ$484,HLOOKUP($BN$3,IMPOSTAZIONI!$E$113:$AJ$115,3,FALSE),FALSE))</f>
        <v>0</v>
      </c>
      <c r="AS3051" s="146">
        <f>IF(L3112=0,0,VLOOKUP(DATE($B$4+$BQ9,$BP9,AS$3047),IMPOSTAZIONI!$C$119:$AJ$484,HLOOKUP($BN$3,IMPOSTAZIONI!$E$113:$AJ$115,3,FALSE),FALSE))</f>
        <v>0</v>
      </c>
      <c r="AT3051" s="146">
        <f>IF(M3112=0,0,VLOOKUP(DATE($B$4+$BQ9,$BP9,AT$3047),IMPOSTAZIONI!$C$119:$AJ$484,HLOOKUP($BN$3,IMPOSTAZIONI!$E$113:$AJ$115,3,FALSE),FALSE))</f>
        <v>0</v>
      </c>
      <c r="AU3051" s="146">
        <f>IF(N3112=0,0,VLOOKUP(DATE($B$4+$BQ9,$BP9,AU$3047),IMPOSTAZIONI!$C$119:$AJ$484,HLOOKUP($BN$3,IMPOSTAZIONI!$E$113:$AJ$115,3,FALSE),FALSE))</f>
        <v>0</v>
      </c>
      <c r="AV3051" s="146">
        <f>IF(O3112=0,0,VLOOKUP(DATE($B$4+$BQ9,$BP9,AV$3047),IMPOSTAZIONI!$C$119:$AJ$484,HLOOKUP($BN$3,IMPOSTAZIONI!$E$113:$AJ$115,3,FALSE),FALSE))</f>
        <v>0</v>
      </c>
      <c r="AW3051" s="146">
        <f>IF(P3112=0,0,VLOOKUP(DATE($B$4+$BQ9,$BP9,AW$3047),IMPOSTAZIONI!$C$119:$AJ$484,HLOOKUP($BN$3,IMPOSTAZIONI!$E$113:$AJ$115,3,FALSE),FALSE))</f>
        <v>0</v>
      </c>
      <c r="AX3051" s="146">
        <f>IF(Q3112=0,0,VLOOKUP(DATE($B$4+$BQ9,$BP9,AX$3047),IMPOSTAZIONI!$C$119:$AJ$484,HLOOKUP($BN$3,IMPOSTAZIONI!$E$113:$AJ$115,3,FALSE),FALSE))</f>
        <v>0</v>
      </c>
      <c r="AY3051" s="146">
        <f>IF(R3112=0,0,VLOOKUP(DATE($B$4+$BQ9,$BP9,AY$3047),IMPOSTAZIONI!$C$119:$AJ$484,HLOOKUP($BN$3,IMPOSTAZIONI!$E$113:$AJ$115,3,FALSE),FALSE))</f>
        <v>0</v>
      </c>
      <c r="AZ3051" s="146" t="str">
        <f>IF(S3112=0,0,VLOOKUP(DATE($B$4+$BQ9,$BP9,AZ$3047),IMPOSTAZIONI!$C$119:$AJ$484,HLOOKUP($BN$3,IMPOSTAZIONI!$E$113:$AJ$115,3,FALSE),FALSE))</f>
        <v>SF</v>
      </c>
      <c r="BA3051" s="146">
        <f>IF(T3112=0,0,VLOOKUP(DATE($B$4+$BQ9,$BP9,BA$3047),IMPOSTAZIONI!$C$119:$AJ$484,HLOOKUP($BN$3,IMPOSTAZIONI!$E$113:$AJ$115,3,FALSE),FALSE))</f>
        <v>0</v>
      </c>
      <c r="BB3051" s="146">
        <f>IF(U3112=0,0,VLOOKUP(DATE($B$4+$BQ9,$BP9,BB$3047),IMPOSTAZIONI!$C$119:$AJ$484,HLOOKUP($BN$3,IMPOSTAZIONI!$E$113:$AJ$115,3,FALSE),FALSE))</f>
        <v>0</v>
      </c>
      <c r="BC3051" s="146">
        <f>IF(V3112=0,0,VLOOKUP(DATE($B$4+$BQ9,$BP9,BC$3047),IMPOSTAZIONI!$C$119:$AJ$484,HLOOKUP($BN$3,IMPOSTAZIONI!$E$113:$AJ$115,3,FALSE),FALSE))</f>
        <v>0</v>
      </c>
      <c r="BD3051" s="146">
        <f>IF(W3112=0,0,VLOOKUP(DATE($B$4+$BQ9,$BP9,BD$3047),IMPOSTAZIONI!$C$119:$AJ$484,HLOOKUP($BN$3,IMPOSTAZIONI!$E$113:$AJ$115,3,FALSE),FALSE))</f>
        <v>0</v>
      </c>
      <c r="BE3051" s="146">
        <f>IF(X3112=0,0,VLOOKUP(DATE($B$4+$BQ9,$BP9,BE$3047),IMPOSTAZIONI!$C$119:$AJ$484,HLOOKUP($BN$3,IMPOSTAZIONI!$E$113:$AJ$115,3,FALSE),FALSE))</f>
        <v>0</v>
      </c>
      <c r="BF3051" s="146">
        <f>IF(Y3112=0,0,VLOOKUP(DATE($B$4+$BQ9,$BP9,BF$3047),IMPOSTAZIONI!$C$119:$AJ$484,HLOOKUP($BN$3,IMPOSTAZIONI!$E$113:$AJ$115,3,FALSE),FALSE))</f>
        <v>0</v>
      </c>
      <c r="BG3051" s="146">
        <f>IF(Z3112=0,0,VLOOKUP(DATE($B$4+$BQ9,$BP9,BG$3047),IMPOSTAZIONI!$C$119:$AJ$484,HLOOKUP($BN$3,IMPOSTAZIONI!$E$113:$AJ$115,3,FALSE),FALSE))</f>
        <v>0</v>
      </c>
      <c r="BH3051" s="146">
        <f>IF(AA3112=0,0,VLOOKUP(DATE($B$4+$BQ9,$BP9,BH$3047),IMPOSTAZIONI!$C$119:$AJ$484,HLOOKUP($BN$3,IMPOSTAZIONI!$E$113:$AJ$115,3,FALSE),FALSE))</f>
        <v>0</v>
      </c>
      <c r="BI3051" s="146">
        <f>IF(AB3112=0,0,VLOOKUP(DATE($B$4+$BQ9,$BP9,BI$3047),IMPOSTAZIONI!$C$119:$AJ$484,HLOOKUP($BN$3,IMPOSTAZIONI!$E$113:$AJ$115,3,FALSE),FALSE))</f>
        <v>0</v>
      </c>
      <c r="BJ3051" s="146">
        <f>IF(AC3112=0,0,VLOOKUP(DATE($B$4+$BQ9,$BP9,BJ$3047),IMPOSTAZIONI!$C$119:$AJ$484,HLOOKUP($BN$3,IMPOSTAZIONI!$E$113:$AJ$115,3,FALSE),FALSE))</f>
        <v>0</v>
      </c>
      <c r="BK3051" s="146">
        <f>IF(AD3112=0,0,VLOOKUP(DATE($B$4+$BQ9,$BP9,BK$3047),IMPOSTAZIONI!$C$119:$AJ$484,HLOOKUP($BN$3,IMPOSTAZIONI!$E$113:$AJ$115,3,FALSE),FALSE))</f>
        <v>0</v>
      </c>
      <c r="BL3051" s="146">
        <f>IF(AE3112=0,0,VLOOKUP(DATE($B$4+$BQ9,$BP9,BL$3047),IMPOSTAZIONI!$C$119:$AJ$484,HLOOKUP($BN$3,IMPOSTAZIONI!$E$113:$AJ$115,3,FALSE),FALSE))</f>
        <v>0</v>
      </c>
      <c r="BM3051" s="146">
        <f>IF(AF3112=0,0,VLOOKUP(DATE($B$4+$BQ9,$BP9,BM$3047),IMPOSTAZIONI!$C$119:$AJ$484,HLOOKUP($BN$3,IMPOSTAZIONI!$E$113:$AJ$115,3,FALSE),FALSE))</f>
        <v>0</v>
      </c>
      <c r="BN3051" s="146">
        <f>IF(AG3112=0,0,VLOOKUP(DATE($B$4+$BQ9,$BP9,BN$3047),IMPOSTAZIONI!$C$119:$AJ$484,HLOOKUP($BN$3,IMPOSTAZIONI!$E$113:$AJ$115,3,FALSE),FALSE))</f>
        <v>0</v>
      </c>
      <c r="BO3051" s="147">
        <f>IF(AH3112=0,0,VLOOKUP(DATE($B$4+$BQ9,$BP9,BO$3047),IMPOSTAZIONI!$C$119:$AJ$484,HLOOKUP($BN$3,IMPOSTAZIONI!$E$113:$AJ$115,3,FALSE),FALSE))</f>
        <v>0</v>
      </c>
      <c r="BP3051" s="1"/>
      <c r="BQ3051" s="1"/>
      <c r="BR3051" s="1"/>
    </row>
    <row r="3052" spans="1:81" ht="13.5" customHeight="1">
      <c r="A3052" s="1"/>
      <c r="B3052" s="506" t="str">
        <f t="shared" si="785"/>
        <v>MAG</v>
      </c>
      <c r="C3052" s="507"/>
      <c r="D3052" s="145">
        <f>IF(D3113=0,0,VLOOKUP(DATE($B$4+$BQ10,$BP10,D$3047),IMPOSTAZIONI!$C$119:$AJ$484,HLOOKUP($BN$3,IMPOSTAZIONI!$E$114:$AJ$115,2,FALSE),FALSE))</f>
        <v>0</v>
      </c>
      <c r="E3052" s="146">
        <f>IF(E3113=0,0,VLOOKUP(DATE($B$4+$BQ10,$BP10,E$3047),IMPOSTAZIONI!$C$119:$AJ$484,HLOOKUP($BN$3,IMPOSTAZIONI!$E$114:$AJ$115,2,FALSE),FALSE))</f>
        <v>0</v>
      </c>
      <c r="F3052" s="146">
        <f>IF(F3113=0,0,VLOOKUP(DATE($B$4+$BQ10,$BP10,F$3047),IMPOSTAZIONI!$C$119:$AJ$484,HLOOKUP($BN$3,IMPOSTAZIONI!$E$114:$AJ$115,2,FALSE),FALSE))</f>
        <v>0</v>
      </c>
      <c r="G3052" s="146">
        <f>IF(G3113=0,0,VLOOKUP(DATE($B$4+$BQ10,$BP10,G$3047),IMPOSTAZIONI!$C$119:$AJ$484,HLOOKUP($BN$3,IMPOSTAZIONI!$E$114:$AJ$115,2,FALSE),FALSE))</f>
        <v>0</v>
      </c>
      <c r="H3052" s="146">
        <f>IF(H3113=0,0,VLOOKUP(DATE($B$4+$BQ10,$BP10,H$3047),IMPOSTAZIONI!$C$119:$AJ$484,HLOOKUP($BN$3,IMPOSTAZIONI!$E$114:$AJ$115,2,FALSE),FALSE))</f>
        <v>0</v>
      </c>
      <c r="I3052" s="146">
        <f>IF(I3113=0,0,VLOOKUP(DATE($B$4+$BQ10,$BP10,I$3047),IMPOSTAZIONI!$C$119:$AJ$484,HLOOKUP($BN$3,IMPOSTAZIONI!$E$114:$AJ$115,2,FALSE),FALSE))</f>
        <v>0</v>
      </c>
      <c r="J3052" s="146">
        <f>IF(J3113=0,0,VLOOKUP(DATE($B$4+$BQ10,$BP10,J$3047),IMPOSTAZIONI!$C$119:$AJ$484,HLOOKUP($BN$3,IMPOSTAZIONI!$E$114:$AJ$115,2,FALSE),FALSE))</f>
        <v>0</v>
      </c>
      <c r="K3052" s="146">
        <f>IF(K3113=0,0,VLOOKUP(DATE($B$4+$BQ10,$BP10,K$3047),IMPOSTAZIONI!$C$119:$AJ$484,HLOOKUP($BN$3,IMPOSTAZIONI!$E$114:$AJ$115,2,FALSE),FALSE))</f>
        <v>0</v>
      </c>
      <c r="L3052" s="146">
        <f>IF(L3113=0,0,VLOOKUP(DATE($B$4+$BQ10,$BP10,L$3047),IMPOSTAZIONI!$C$119:$AJ$484,HLOOKUP($BN$3,IMPOSTAZIONI!$E$114:$AJ$115,2,FALSE),FALSE))</f>
        <v>0</v>
      </c>
      <c r="M3052" s="146">
        <f>IF(M3113=0,0,VLOOKUP(DATE($B$4+$BQ10,$BP10,M$3047),IMPOSTAZIONI!$C$119:$AJ$484,HLOOKUP($BN$3,IMPOSTAZIONI!$E$114:$AJ$115,2,FALSE),FALSE))</f>
        <v>0</v>
      </c>
      <c r="N3052" s="146">
        <f>IF(N3113=0,0,VLOOKUP(DATE($B$4+$BQ10,$BP10,N$3047),IMPOSTAZIONI!$C$119:$AJ$484,HLOOKUP($BN$3,IMPOSTAZIONI!$E$114:$AJ$115,2,FALSE),FALSE))</f>
        <v>0</v>
      </c>
      <c r="O3052" s="146">
        <f>IF(O3113=0,0,VLOOKUP(DATE($B$4+$BQ10,$BP10,O$3047),IMPOSTAZIONI!$C$119:$AJ$484,HLOOKUP($BN$3,IMPOSTAZIONI!$E$114:$AJ$115,2,FALSE),FALSE))</f>
        <v>0</v>
      </c>
      <c r="P3052" s="146">
        <f>IF(P3113=0,0,VLOOKUP(DATE($B$4+$BQ10,$BP10,P$3047),IMPOSTAZIONI!$C$119:$AJ$484,HLOOKUP($BN$3,IMPOSTAZIONI!$E$114:$AJ$115,2,FALSE),FALSE))</f>
        <v>0</v>
      </c>
      <c r="Q3052" s="146">
        <f>IF(Q3113=0,0,VLOOKUP(DATE($B$4+$BQ10,$BP10,Q$3047),IMPOSTAZIONI!$C$119:$AJ$484,HLOOKUP($BN$3,IMPOSTAZIONI!$E$114:$AJ$115,2,FALSE),FALSE))</f>
        <v>0</v>
      </c>
      <c r="R3052" s="146">
        <f>IF(R3113=0,0,VLOOKUP(DATE($B$4+$BQ10,$BP10,R$3047),IMPOSTAZIONI!$C$119:$AJ$484,HLOOKUP($BN$3,IMPOSTAZIONI!$E$114:$AJ$115,2,FALSE),FALSE))</f>
        <v>0</v>
      </c>
      <c r="S3052" s="146">
        <f>IF(S3113=0,0,VLOOKUP(DATE($B$4+$BQ10,$BP10,S$3047),IMPOSTAZIONI!$C$119:$AJ$484,HLOOKUP($BN$3,IMPOSTAZIONI!$E$114:$AJ$115,2,FALSE),FALSE))</f>
        <v>0</v>
      </c>
      <c r="T3052" s="146">
        <f>IF(T3113=0,0,VLOOKUP(DATE($B$4+$BQ10,$BP10,T$3047),IMPOSTAZIONI!$C$119:$AJ$484,HLOOKUP($BN$3,IMPOSTAZIONI!$E$114:$AJ$115,2,FALSE),FALSE))</f>
        <v>0</v>
      </c>
      <c r="U3052" s="146">
        <f>IF(U3113=0,0,VLOOKUP(DATE($B$4+$BQ10,$BP10,U$3047),IMPOSTAZIONI!$C$119:$AJ$484,HLOOKUP($BN$3,IMPOSTAZIONI!$E$114:$AJ$115,2,FALSE),FALSE))</f>
        <v>0</v>
      </c>
      <c r="V3052" s="146">
        <f>IF(V3113=0,0,VLOOKUP(DATE($B$4+$BQ10,$BP10,V$3047),IMPOSTAZIONI!$C$119:$AJ$484,HLOOKUP($BN$3,IMPOSTAZIONI!$E$114:$AJ$115,2,FALSE),FALSE))</f>
        <v>0</v>
      </c>
      <c r="W3052" s="146">
        <f>IF(W3113=0,0,VLOOKUP(DATE($B$4+$BQ10,$BP10,W$3047),IMPOSTAZIONI!$C$119:$AJ$484,HLOOKUP($BN$3,IMPOSTAZIONI!$E$114:$AJ$115,2,FALSE),FALSE))</f>
        <v>0</v>
      </c>
      <c r="X3052" s="146">
        <f>IF(X3113=0,0,VLOOKUP(DATE($B$4+$BQ10,$BP10,X$3047),IMPOSTAZIONI!$C$119:$AJ$484,HLOOKUP($BN$3,IMPOSTAZIONI!$E$114:$AJ$115,2,FALSE),FALSE))</f>
        <v>0</v>
      </c>
      <c r="Y3052" s="146">
        <f>IF(Y3113=0,0,VLOOKUP(DATE($B$4+$BQ10,$BP10,Y$3047),IMPOSTAZIONI!$C$119:$AJ$484,HLOOKUP($BN$3,IMPOSTAZIONI!$E$114:$AJ$115,2,FALSE),FALSE))</f>
        <v>0</v>
      </c>
      <c r="Z3052" s="146">
        <f>IF(Z3113=0,0,VLOOKUP(DATE($B$4+$BQ10,$BP10,Z$3047),IMPOSTAZIONI!$C$119:$AJ$484,HLOOKUP($BN$3,IMPOSTAZIONI!$E$114:$AJ$115,2,FALSE),FALSE))</f>
        <v>0</v>
      </c>
      <c r="AA3052" s="146">
        <f>IF(AA3113=0,0,VLOOKUP(DATE($B$4+$BQ10,$BP10,AA$3047),IMPOSTAZIONI!$C$119:$AJ$484,HLOOKUP($BN$3,IMPOSTAZIONI!$E$114:$AJ$115,2,FALSE),FALSE))</f>
        <v>0</v>
      </c>
      <c r="AB3052" s="146">
        <f>IF(AB3113=0,0,VLOOKUP(DATE($B$4+$BQ10,$BP10,AB$3047),IMPOSTAZIONI!$C$119:$AJ$484,HLOOKUP($BN$3,IMPOSTAZIONI!$E$114:$AJ$115,2,FALSE),FALSE))</f>
        <v>0</v>
      </c>
      <c r="AC3052" s="146">
        <f>IF(AC3113=0,0,VLOOKUP(DATE($B$4+$BQ10,$BP10,AC$3047),IMPOSTAZIONI!$C$119:$AJ$484,HLOOKUP($BN$3,IMPOSTAZIONI!$E$114:$AJ$115,2,FALSE),FALSE))</f>
        <v>0</v>
      </c>
      <c r="AD3052" s="146">
        <f>IF(AD3113=0,0,VLOOKUP(DATE($B$4+$BQ10,$BP10,AD$3047),IMPOSTAZIONI!$C$119:$AJ$484,HLOOKUP($BN$3,IMPOSTAZIONI!$E$114:$AJ$115,2,FALSE),FALSE))</f>
        <v>0</v>
      </c>
      <c r="AE3052" s="146">
        <f>IF(AE3113=0,0,VLOOKUP(DATE($B$4+$BQ10,$BP10,AE$3047),IMPOSTAZIONI!$C$119:$AJ$484,HLOOKUP($BN$3,IMPOSTAZIONI!$E$114:$AJ$115,2,FALSE),FALSE))</f>
        <v>0</v>
      </c>
      <c r="AF3052" s="146">
        <f>IF(AF3113=0,0,VLOOKUP(DATE($B$4+$BQ10,$BP10,AF$3047),IMPOSTAZIONI!$C$119:$AJ$484,HLOOKUP($BN$3,IMPOSTAZIONI!$E$114:$AJ$115,2,FALSE),FALSE))</f>
        <v>0</v>
      </c>
      <c r="AG3052" s="146">
        <f>IF(AG3113=0,0,VLOOKUP(DATE($B$4+$BQ10,$BP10,AG$3047),IMPOSTAZIONI!$C$119:$AJ$484,HLOOKUP($BN$3,IMPOSTAZIONI!$E$114:$AJ$115,2,FALSE),FALSE))</f>
        <v>0</v>
      </c>
      <c r="AH3052" s="147">
        <f>IF(AH3113=0,0,VLOOKUP(DATE($B$4+$BQ10,$BP10,AH$3047),IMPOSTAZIONI!$C$119:$AJ$484,HLOOKUP($BN$3,IMPOSTAZIONI!$E$114:$AJ$115,2,FALSE),FALSE))</f>
        <v>0</v>
      </c>
      <c r="AI3052" s="506" t="str">
        <f t="shared" si="786"/>
        <v>MAG</v>
      </c>
      <c r="AJ3052" s="507"/>
      <c r="AK3052" s="145">
        <f>IF(D3113=0,0,VLOOKUP(DATE($B$4+$BQ10,$BP10,AK$3047),IMPOSTAZIONI!$C$119:$AJ$484,HLOOKUP($BN$3,IMPOSTAZIONI!$E$113:$AJ$115,3,FALSE),FALSE))</f>
        <v>0</v>
      </c>
      <c r="AL3052" s="146">
        <f>IF(E3113=0,0,VLOOKUP(DATE($B$4+$BQ10,$BP10,AL$3047),IMPOSTAZIONI!$C$119:$AJ$484,HLOOKUP($BN$3,IMPOSTAZIONI!$E$113:$AJ$115,3,FALSE),FALSE))</f>
        <v>0</v>
      </c>
      <c r="AM3052" s="146">
        <f>IF(F3113=0,0,VLOOKUP(DATE($B$4+$BQ10,$BP10,AM$3047),IMPOSTAZIONI!$C$119:$AJ$484,HLOOKUP($BN$3,IMPOSTAZIONI!$E$113:$AJ$115,3,FALSE),FALSE))</f>
        <v>0</v>
      </c>
      <c r="AN3052" s="146">
        <f>IF(G3113=0,0,VLOOKUP(DATE($B$4+$BQ10,$BP10,AN$3047),IMPOSTAZIONI!$C$119:$AJ$484,HLOOKUP($BN$3,IMPOSTAZIONI!$E$113:$AJ$115,3,FALSE),FALSE))</f>
        <v>0</v>
      </c>
      <c r="AO3052" s="146">
        <f>IF(H3113=0,0,VLOOKUP(DATE($B$4+$BQ10,$BP10,AO$3047),IMPOSTAZIONI!$C$119:$AJ$484,HLOOKUP($BN$3,IMPOSTAZIONI!$E$113:$AJ$115,3,FALSE),FALSE))</f>
        <v>0</v>
      </c>
      <c r="AP3052" s="146">
        <f>IF(I3113=0,0,VLOOKUP(DATE($B$4+$BQ10,$BP10,AP$3047),IMPOSTAZIONI!$C$119:$AJ$484,HLOOKUP($BN$3,IMPOSTAZIONI!$E$113:$AJ$115,3,FALSE),FALSE))</f>
        <v>0</v>
      </c>
      <c r="AQ3052" s="146">
        <f>IF(J3113=0,0,VLOOKUP(DATE($B$4+$BQ10,$BP10,AQ$3047),IMPOSTAZIONI!$C$119:$AJ$484,HLOOKUP($BN$3,IMPOSTAZIONI!$E$113:$AJ$115,3,FALSE),FALSE))</f>
        <v>0</v>
      </c>
      <c r="AR3052" s="146">
        <f>IF(K3113=0,0,VLOOKUP(DATE($B$4+$BQ10,$BP10,AR$3047),IMPOSTAZIONI!$C$119:$AJ$484,HLOOKUP($BN$3,IMPOSTAZIONI!$E$113:$AJ$115,3,FALSE),FALSE))</f>
        <v>0</v>
      </c>
      <c r="AS3052" s="146">
        <f>IF(L3113=0,0,VLOOKUP(DATE($B$4+$BQ10,$BP10,AS$3047),IMPOSTAZIONI!$C$119:$AJ$484,HLOOKUP($BN$3,IMPOSTAZIONI!$E$113:$AJ$115,3,FALSE),FALSE))</f>
        <v>0</v>
      </c>
      <c r="AT3052" s="146">
        <f>IF(M3113=0,0,VLOOKUP(DATE($B$4+$BQ10,$BP10,AT$3047),IMPOSTAZIONI!$C$119:$AJ$484,HLOOKUP($BN$3,IMPOSTAZIONI!$E$113:$AJ$115,3,FALSE),FALSE))</f>
        <v>0</v>
      </c>
      <c r="AU3052" s="146">
        <f>IF(N3113=0,0,VLOOKUP(DATE($B$4+$BQ10,$BP10,AU$3047),IMPOSTAZIONI!$C$119:$AJ$484,HLOOKUP($BN$3,IMPOSTAZIONI!$E$113:$AJ$115,3,FALSE),FALSE))</f>
        <v>0</v>
      </c>
      <c r="AV3052" s="146">
        <f>IF(O3113=0,0,VLOOKUP(DATE($B$4+$BQ10,$BP10,AV$3047),IMPOSTAZIONI!$C$119:$AJ$484,HLOOKUP($BN$3,IMPOSTAZIONI!$E$113:$AJ$115,3,FALSE),FALSE))</f>
        <v>0</v>
      </c>
      <c r="AW3052" s="146">
        <f>IF(P3113=0,0,VLOOKUP(DATE($B$4+$BQ10,$BP10,AW$3047),IMPOSTAZIONI!$C$119:$AJ$484,HLOOKUP($BN$3,IMPOSTAZIONI!$E$113:$AJ$115,3,FALSE),FALSE))</f>
        <v>0</v>
      </c>
      <c r="AX3052" s="146">
        <f>IF(Q3113=0,0,VLOOKUP(DATE($B$4+$BQ10,$BP10,AX$3047),IMPOSTAZIONI!$C$119:$AJ$484,HLOOKUP($BN$3,IMPOSTAZIONI!$E$113:$AJ$115,3,FALSE),FALSE))</f>
        <v>0</v>
      </c>
      <c r="AY3052" s="146">
        <f>IF(R3113=0,0,VLOOKUP(DATE($B$4+$BQ10,$BP10,AY$3047),IMPOSTAZIONI!$C$119:$AJ$484,HLOOKUP($BN$3,IMPOSTAZIONI!$E$113:$AJ$115,3,FALSE),FALSE))</f>
        <v>0</v>
      </c>
      <c r="AZ3052" s="146" t="str">
        <f>IF(S3113=0,0,VLOOKUP(DATE($B$4+$BQ10,$BP10,AZ$3047),IMPOSTAZIONI!$C$119:$AJ$484,HLOOKUP($BN$3,IMPOSTAZIONI!$E$113:$AJ$115,3,FALSE),FALSE))</f>
        <v>SF</v>
      </c>
      <c r="BA3052" s="146">
        <f>IF(T3113=0,0,VLOOKUP(DATE($B$4+$BQ10,$BP10,BA$3047),IMPOSTAZIONI!$C$119:$AJ$484,HLOOKUP($BN$3,IMPOSTAZIONI!$E$113:$AJ$115,3,FALSE),FALSE))</f>
        <v>0</v>
      </c>
      <c r="BB3052" s="146">
        <f>IF(U3113=0,0,VLOOKUP(DATE($B$4+$BQ10,$BP10,BB$3047),IMPOSTAZIONI!$C$119:$AJ$484,HLOOKUP($BN$3,IMPOSTAZIONI!$E$113:$AJ$115,3,FALSE),FALSE))</f>
        <v>0</v>
      </c>
      <c r="BC3052" s="146">
        <f>IF(V3113=0,0,VLOOKUP(DATE($B$4+$BQ10,$BP10,BC$3047),IMPOSTAZIONI!$C$119:$AJ$484,HLOOKUP($BN$3,IMPOSTAZIONI!$E$113:$AJ$115,3,FALSE),FALSE))</f>
        <v>0</v>
      </c>
      <c r="BD3052" s="146">
        <f>IF(W3113=0,0,VLOOKUP(DATE($B$4+$BQ10,$BP10,BD$3047),IMPOSTAZIONI!$C$119:$AJ$484,HLOOKUP($BN$3,IMPOSTAZIONI!$E$113:$AJ$115,3,FALSE),FALSE))</f>
        <v>0</v>
      </c>
      <c r="BE3052" s="146">
        <f>IF(X3113=0,0,VLOOKUP(DATE($B$4+$BQ10,$BP10,BE$3047),IMPOSTAZIONI!$C$119:$AJ$484,HLOOKUP($BN$3,IMPOSTAZIONI!$E$113:$AJ$115,3,FALSE),FALSE))</f>
        <v>0</v>
      </c>
      <c r="BF3052" s="146">
        <f>IF(Y3113=0,0,VLOOKUP(DATE($B$4+$BQ10,$BP10,BF$3047),IMPOSTAZIONI!$C$119:$AJ$484,HLOOKUP($BN$3,IMPOSTAZIONI!$E$113:$AJ$115,3,FALSE),FALSE))</f>
        <v>0</v>
      </c>
      <c r="BG3052" s="146">
        <f>IF(Z3113=0,0,VLOOKUP(DATE($B$4+$BQ10,$BP10,BG$3047),IMPOSTAZIONI!$C$119:$AJ$484,HLOOKUP($BN$3,IMPOSTAZIONI!$E$113:$AJ$115,3,FALSE),FALSE))</f>
        <v>0</v>
      </c>
      <c r="BH3052" s="146">
        <f>IF(AA3113=0,0,VLOOKUP(DATE($B$4+$BQ10,$BP10,BH$3047),IMPOSTAZIONI!$C$119:$AJ$484,HLOOKUP($BN$3,IMPOSTAZIONI!$E$113:$AJ$115,3,FALSE),FALSE))</f>
        <v>0</v>
      </c>
      <c r="BI3052" s="146">
        <f>IF(AB3113=0,0,VLOOKUP(DATE($B$4+$BQ10,$BP10,BI$3047),IMPOSTAZIONI!$C$119:$AJ$484,HLOOKUP($BN$3,IMPOSTAZIONI!$E$113:$AJ$115,3,FALSE),FALSE))</f>
        <v>0</v>
      </c>
      <c r="BJ3052" s="146">
        <f>IF(AC3113=0,0,VLOOKUP(DATE($B$4+$BQ10,$BP10,BJ$3047),IMPOSTAZIONI!$C$119:$AJ$484,HLOOKUP($BN$3,IMPOSTAZIONI!$E$113:$AJ$115,3,FALSE),FALSE))</f>
        <v>0</v>
      </c>
      <c r="BK3052" s="146">
        <f>IF(AD3113=0,0,VLOOKUP(DATE($B$4+$BQ10,$BP10,BK$3047),IMPOSTAZIONI!$C$119:$AJ$484,HLOOKUP($BN$3,IMPOSTAZIONI!$E$113:$AJ$115,3,FALSE),FALSE))</f>
        <v>0</v>
      </c>
      <c r="BL3052" s="146">
        <f>IF(AE3113=0,0,VLOOKUP(DATE($B$4+$BQ10,$BP10,BL$3047),IMPOSTAZIONI!$C$119:$AJ$484,HLOOKUP($BN$3,IMPOSTAZIONI!$E$113:$AJ$115,3,FALSE),FALSE))</f>
        <v>0</v>
      </c>
      <c r="BM3052" s="146">
        <f>IF(AF3113=0,0,VLOOKUP(DATE($B$4+$BQ10,$BP10,BM$3047),IMPOSTAZIONI!$C$119:$AJ$484,HLOOKUP($BN$3,IMPOSTAZIONI!$E$113:$AJ$115,3,FALSE),FALSE))</f>
        <v>0</v>
      </c>
      <c r="BN3052" s="146">
        <f>IF(AG3113=0,0,VLOOKUP(DATE($B$4+$BQ10,$BP10,BN$3047),IMPOSTAZIONI!$C$119:$AJ$484,HLOOKUP($BN$3,IMPOSTAZIONI!$E$113:$AJ$115,3,FALSE),FALSE))</f>
        <v>0</v>
      </c>
      <c r="BO3052" s="147">
        <f>IF(AH3113=0,0,VLOOKUP(DATE($B$4+$BQ10,$BP10,BO$3047),IMPOSTAZIONI!$C$119:$AJ$484,HLOOKUP($BN$3,IMPOSTAZIONI!$E$113:$AJ$115,3,FALSE),FALSE))</f>
        <v>0</v>
      </c>
      <c r="BP3052" s="1"/>
      <c r="BQ3052" s="1"/>
      <c r="BR3052" s="1"/>
    </row>
    <row r="3053" spans="1:81" ht="13.5" customHeight="1">
      <c r="A3053" s="1"/>
      <c r="B3053" s="506" t="str">
        <f t="shared" si="785"/>
        <v>GIU</v>
      </c>
      <c r="C3053" s="507"/>
      <c r="D3053" s="145">
        <f>IF(D3114=0,0,VLOOKUP(DATE($B$4+$BQ11,$BP11,D$3047),IMPOSTAZIONI!$C$119:$AJ$484,HLOOKUP($BN$3,IMPOSTAZIONI!$E$114:$AJ$115,2,FALSE),FALSE))</f>
        <v>0</v>
      </c>
      <c r="E3053" s="146">
        <f>IF(E3114=0,0,VLOOKUP(DATE($B$4+$BQ11,$BP11,E$3047),IMPOSTAZIONI!$C$119:$AJ$484,HLOOKUP($BN$3,IMPOSTAZIONI!$E$114:$AJ$115,2,FALSE),FALSE))</f>
        <v>0</v>
      </c>
      <c r="F3053" s="146">
        <f>IF(F3114=0,0,VLOOKUP(DATE($B$4+$BQ11,$BP11,F$3047),IMPOSTAZIONI!$C$119:$AJ$484,HLOOKUP($BN$3,IMPOSTAZIONI!$E$114:$AJ$115,2,FALSE),FALSE))</f>
        <v>0</v>
      </c>
      <c r="G3053" s="146">
        <f>IF(G3114=0,0,VLOOKUP(DATE($B$4+$BQ11,$BP11,G$3047),IMPOSTAZIONI!$C$119:$AJ$484,HLOOKUP($BN$3,IMPOSTAZIONI!$E$114:$AJ$115,2,FALSE),FALSE))</f>
        <v>0</v>
      </c>
      <c r="H3053" s="146">
        <f>IF(H3114=0,0,VLOOKUP(DATE($B$4+$BQ11,$BP11,H$3047),IMPOSTAZIONI!$C$119:$AJ$484,HLOOKUP($BN$3,IMPOSTAZIONI!$E$114:$AJ$115,2,FALSE),FALSE))</f>
        <v>0</v>
      </c>
      <c r="I3053" s="146">
        <f>IF(I3114=0,0,VLOOKUP(DATE($B$4+$BQ11,$BP11,I$3047),IMPOSTAZIONI!$C$119:$AJ$484,HLOOKUP($BN$3,IMPOSTAZIONI!$E$114:$AJ$115,2,FALSE),FALSE))</f>
        <v>0</v>
      </c>
      <c r="J3053" s="146">
        <f>IF(J3114=0,0,VLOOKUP(DATE($B$4+$BQ11,$BP11,J$3047),IMPOSTAZIONI!$C$119:$AJ$484,HLOOKUP($BN$3,IMPOSTAZIONI!$E$114:$AJ$115,2,FALSE),FALSE))</f>
        <v>0</v>
      </c>
      <c r="K3053" s="146">
        <f>IF(K3114=0,0,VLOOKUP(DATE($B$4+$BQ11,$BP11,K$3047),IMPOSTAZIONI!$C$119:$AJ$484,HLOOKUP($BN$3,IMPOSTAZIONI!$E$114:$AJ$115,2,FALSE),FALSE))</f>
        <v>0</v>
      </c>
      <c r="L3053" s="146">
        <f>IF(L3114=0,0,VLOOKUP(DATE($B$4+$BQ11,$BP11,L$3047),IMPOSTAZIONI!$C$119:$AJ$484,HLOOKUP($BN$3,IMPOSTAZIONI!$E$114:$AJ$115,2,FALSE),FALSE))</f>
        <v>0</v>
      </c>
      <c r="M3053" s="146">
        <f>IF(M3114=0,0,VLOOKUP(DATE($B$4+$BQ11,$BP11,M$3047),IMPOSTAZIONI!$C$119:$AJ$484,HLOOKUP($BN$3,IMPOSTAZIONI!$E$114:$AJ$115,2,FALSE),FALSE))</f>
        <v>0</v>
      </c>
      <c r="N3053" s="146">
        <f>IF(N3114=0,0,VLOOKUP(DATE($B$4+$BQ11,$BP11,N$3047),IMPOSTAZIONI!$C$119:$AJ$484,HLOOKUP($BN$3,IMPOSTAZIONI!$E$114:$AJ$115,2,FALSE),FALSE))</f>
        <v>0</v>
      </c>
      <c r="O3053" s="146">
        <f>IF(O3114=0,0,VLOOKUP(DATE($B$4+$BQ11,$BP11,O$3047),IMPOSTAZIONI!$C$119:$AJ$484,HLOOKUP($BN$3,IMPOSTAZIONI!$E$114:$AJ$115,2,FALSE),FALSE))</f>
        <v>0</v>
      </c>
      <c r="P3053" s="146">
        <f>IF(P3114=0,0,VLOOKUP(DATE($B$4+$BQ11,$BP11,P$3047),IMPOSTAZIONI!$C$119:$AJ$484,HLOOKUP($BN$3,IMPOSTAZIONI!$E$114:$AJ$115,2,FALSE),FALSE))</f>
        <v>0</v>
      </c>
      <c r="Q3053" s="146">
        <f>IF(Q3114=0,0,VLOOKUP(DATE($B$4+$BQ11,$BP11,Q$3047),IMPOSTAZIONI!$C$119:$AJ$484,HLOOKUP($BN$3,IMPOSTAZIONI!$E$114:$AJ$115,2,FALSE),FALSE))</f>
        <v>0</v>
      </c>
      <c r="R3053" s="146">
        <f>IF(R3114=0,0,VLOOKUP(DATE($B$4+$BQ11,$BP11,R$3047),IMPOSTAZIONI!$C$119:$AJ$484,HLOOKUP($BN$3,IMPOSTAZIONI!$E$114:$AJ$115,2,FALSE),FALSE))</f>
        <v>0</v>
      </c>
      <c r="S3053" s="146">
        <f>IF(S3114=0,0,VLOOKUP(DATE($B$4+$BQ11,$BP11,S$3047),IMPOSTAZIONI!$C$119:$AJ$484,HLOOKUP($BN$3,IMPOSTAZIONI!$E$114:$AJ$115,2,FALSE),FALSE))</f>
        <v>0</v>
      </c>
      <c r="T3053" s="146">
        <f>IF(T3114=0,0,VLOOKUP(DATE($B$4+$BQ11,$BP11,T$3047),IMPOSTAZIONI!$C$119:$AJ$484,HLOOKUP($BN$3,IMPOSTAZIONI!$E$114:$AJ$115,2,FALSE),FALSE))</f>
        <v>0</v>
      </c>
      <c r="U3053" s="146">
        <f>IF(U3114=0,0,VLOOKUP(DATE($B$4+$BQ11,$BP11,U$3047),IMPOSTAZIONI!$C$119:$AJ$484,HLOOKUP($BN$3,IMPOSTAZIONI!$E$114:$AJ$115,2,FALSE),FALSE))</f>
        <v>0</v>
      </c>
      <c r="V3053" s="146">
        <f>IF(V3114=0,0,VLOOKUP(DATE($B$4+$BQ11,$BP11,V$3047),IMPOSTAZIONI!$C$119:$AJ$484,HLOOKUP($BN$3,IMPOSTAZIONI!$E$114:$AJ$115,2,FALSE),FALSE))</f>
        <v>0</v>
      </c>
      <c r="W3053" s="146">
        <f>IF(W3114=0,0,VLOOKUP(DATE($B$4+$BQ11,$BP11,W$3047),IMPOSTAZIONI!$C$119:$AJ$484,HLOOKUP($BN$3,IMPOSTAZIONI!$E$114:$AJ$115,2,FALSE),FALSE))</f>
        <v>0</v>
      </c>
      <c r="X3053" s="146">
        <f>IF(X3114=0,0,VLOOKUP(DATE($B$4+$BQ11,$BP11,X$3047),IMPOSTAZIONI!$C$119:$AJ$484,HLOOKUP($BN$3,IMPOSTAZIONI!$E$114:$AJ$115,2,FALSE),FALSE))</f>
        <v>0</v>
      </c>
      <c r="Y3053" s="146">
        <f>IF(Y3114=0,0,VLOOKUP(DATE($B$4+$BQ11,$BP11,Y$3047),IMPOSTAZIONI!$C$119:$AJ$484,HLOOKUP($BN$3,IMPOSTAZIONI!$E$114:$AJ$115,2,FALSE),FALSE))</f>
        <v>0</v>
      </c>
      <c r="Z3053" s="146">
        <f>IF(Z3114=0,0,VLOOKUP(DATE($B$4+$BQ11,$BP11,Z$3047),IMPOSTAZIONI!$C$119:$AJ$484,HLOOKUP($BN$3,IMPOSTAZIONI!$E$114:$AJ$115,2,FALSE),FALSE))</f>
        <v>0</v>
      </c>
      <c r="AA3053" s="146">
        <f>IF(AA3114=0,0,VLOOKUP(DATE($B$4+$BQ11,$BP11,AA$3047),IMPOSTAZIONI!$C$119:$AJ$484,HLOOKUP($BN$3,IMPOSTAZIONI!$E$114:$AJ$115,2,FALSE),FALSE))</f>
        <v>0</v>
      </c>
      <c r="AB3053" s="146">
        <f>IF(AB3114=0,0,VLOOKUP(DATE($B$4+$BQ11,$BP11,AB$3047),IMPOSTAZIONI!$C$119:$AJ$484,HLOOKUP($BN$3,IMPOSTAZIONI!$E$114:$AJ$115,2,FALSE),FALSE))</f>
        <v>0</v>
      </c>
      <c r="AC3053" s="146">
        <f>IF(AC3114=0,0,VLOOKUP(DATE($B$4+$BQ11,$BP11,AC$3047),IMPOSTAZIONI!$C$119:$AJ$484,HLOOKUP($BN$3,IMPOSTAZIONI!$E$114:$AJ$115,2,FALSE),FALSE))</f>
        <v>0</v>
      </c>
      <c r="AD3053" s="146">
        <f>IF(AD3114=0,0,VLOOKUP(DATE($B$4+$BQ11,$BP11,AD$3047),IMPOSTAZIONI!$C$119:$AJ$484,HLOOKUP($BN$3,IMPOSTAZIONI!$E$114:$AJ$115,2,FALSE),FALSE))</f>
        <v>0</v>
      </c>
      <c r="AE3053" s="146">
        <f>IF(AE3114=0,0,VLOOKUP(DATE($B$4+$BQ11,$BP11,AE$3047),IMPOSTAZIONI!$C$119:$AJ$484,HLOOKUP($BN$3,IMPOSTAZIONI!$E$114:$AJ$115,2,FALSE),FALSE))</f>
        <v>0</v>
      </c>
      <c r="AF3053" s="146">
        <f>IF(AF3114=0,0,VLOOKUP(DATE($B$4+$BQ11,$BP11,AF$3047),IMPOSTAZIONI!$C$119:$AJ$484,HLOOKUP($BN$3,IMPOSTAZIONI!$E$114:$AJ$115,2,FALSE),FALSE))</f>
        <v>0</v>
      </c>
      <c r="AG3053" s="146">
        <f>IF(AG3114=0,0,VLOOKUP(DATE($B$4+$BQ11,$BP11,AG$3047),IMPOSTAZIONI!$C$119:$AJ$484,HLOOKUP($BN$3,IMPOSTAZIONI!$E$114:$AJ$115,2,FALSE),FALSE))</f>
        <v>0</v>
      </c>
      <c r="AH3053" s="147">
        <f>IF(AH3114=0,0,VLOOKUP(DATE($B$4+$BQ11,$BP11,AH$3047),IMPOSTAZIONI!$C$119:$AJ$484,HLOOKUP($BN$3,IMPOSTAZIONI!$E$114:$AJ$115,2,FALSE),FALSE))</f>
        <v>0</v>
      </c>
      <c r="AI3053" s="506" t="str">
        <f t="shared" si="786"/>
        <v>GIU</v>
      </c>
      <c r="AJ3053" s="507"/>
      <c r="AK3053" s="145">
        <f>IF(D3114=0,0,VLOOKUP(DATE($B$4+$BQ11,$BP11,AK$3047),IMPOSTAZIONI!$C$119:$AJ$484,HLOOKUP($BN$3,IMPOSTAZIONI!$E$113:$AJ$115,3,FALSE),FALSE))</f>
        <v>0</v>
      </c>
      <c r="AL3053" s="146">
        <f>IF(E3114=0,0,VLOOKUP(DATE($B$4+$BQ11,$BP11,AL$3047),IMPOSTAZIONI!$C$119:$AJ$484,HLOOKUP($BN$3,IMPOSTAZIONI!$E$113:$AJ$115,3,FALSE),FALSE))</f>
        <v>0</v>
      </c>
      <c r="AM3053" s="146">
        <f>IF(F3114=0,0,VLOOKUP(DATE($B$4+$BQ11,$BP11,AM$3047),IMPOSTAZIONI!$C$119:$AJ$484,HLOOKUP($BN$3,IMPOSTAZIONI!$E$113:$AJ$115,3,FALSE),FALSE))</f>
        <v>0</v>
      </c>
      <c r="AN3053" s="146">
        <f>IF(G3114=0,0,VLOOKUP(DATE($B$4+$BQ11,$BP11,AN$3047),IMPOSTAZIONI!$C$119:$AJ$484,HLOOKUP($BN$3,IMPOSTAZIONI!$E$113:$AJ$115,3,FALSE),FALSE))</f>
        <v>0</v>
      </c>
      <c r="AO3053" s="146">
        <f>IF(H3114=0,0,VLOOKUP(DATE($B$4+$BQ11,$BP11,AO$3047),IMPOSTAZIONI!$C$119:$AJ$484,HLOOKUP($BN$3,IMPOSTAZIONI!$E$113:$AJ$115,3,FALSE),FALSE))</f>
        <v>0</v>
      </c>
      <c r="AP3053" s="146">
        <f>IF(I3114=0,0,VLOOKUP(DATE($B$4+$BQ11,$BP11,AP$3047),IMPOSTAZIONI!$C$119:$AJ$484,HLOOKUP($BN$3,IMPOSTAZIONI!$E$113:$AJ$115,3,FALSE),FALSE))</f>
        <v>0</v>
      </c>
      <c r="AQ3053" s="146">
        <f>IF(J3114=0,0,VLOOKUP(DATE($B$4+$BQ11,$BP11,AQ$3047),IMPOSTAZIONI!$C$119:$AJ$484,HLOOKUP($BN$3,IMPOSTAZIONI!$E$113:$AJ$115,3,FALSE),FALSE))</f>
        <v>0</v>
      </c>
      <c r="AR3053" s="146">
        <f>IF(K3114=0,0,VLOOKUP(DATE($B$4+$BQ11,$BP11,AR$3047),IMPOSTAZIONI!$C$119:$AJ$484,HLOOKUP($BN$3,IMPOSTAZIONI!$E$113:$AJ$115,3,FALSE),FALSE))</f>
        <v>0</v>
      </c>
      <c r="AS3053" s="146">
        <f>IF(L3114=0,0,VLOOKUP(DATE($B$4+$BQ11,$BP11,AS$3047),IMPOSTAZIONI!$C$119:$AJ$484,HLOOKUP($BN$3,IMPOSTAZIONI!$E$113:$AJ$115,3,FALSE),FALSE))</f>
        <v>0</v>
      </c>
      <c r="AT3053" s="146">
        <f>IF(M3114=0,0,VLOOKUP(DATE($B$4+$BQ11,$BP11,AT$3047),IMPOSTAZIONI!$C$119:$AJ$484,HLOOKUP($BN$3,IMPOSTAZIONI!$E$113:$AJ$115,3,FALSE),FALSE))</f>
        <v>0</v>
      </c>
      <c r="AU3053" s="146">
        <f>IF(N3114=0,0,VLOOKUP(DATE($B$4+$BQ11,$BP11,AU$3047),IMPOSTAZIONI!$C$119:$AJ$484,HLOOKUP($BN$3,IMPOSTAZIONI!$E$113:$AJ$115,3,FALSE),FALSE))</f>
        <v>0</v>
      </c>
      <c r="AV3053" s="146">
        <f>IF(O3114=0,0,VLOOKUP(DATE($B$4+$BQ11,$BP11,AV$3047),IMPOSTAZIONI!$C$119:$AJ$484,HLOOKUP($BN$3,IMPOSTAZIONI!$E$113:$AJ$115,3,FALSE),FALSE))</f>
        <v>0</v>
      </c>
      <c r="AW3053" s="146">
        <f>IF(P3114=0,0,VLOOKUP(DATE($B$4+$BQ11,$BP11,AW$3047),IMPOSTAZIONI!$C$119:$AJ$484,HLOOKUP($BN$3,IMPOSTAZIONI!$E$113:$AJ$115,3,FALSE),FALSE))</f>
        <v>0</v>
      </c>
      <c r="AX3053" s="146">
        <f>IF(Q3114=0,0,VLOOKUP(DATE($B$4+$BQ11,$BP11,AX$3047),IMPOSTAZIONI!$C$119:$AJ$484,HLOOKUP($BN$3,IMPOSTAZIONI!$E$113:$AJ$115,3,FALSE),FALSE))</f>
        <v>0</v>
      </c>
      <c r="AY3053" s="146">
        <f>IF(R3114=0,0,VLOOKUP(DATE($B$4+$BQ11,$BP11,AY$3047),IMPOSTAZIONI!$C$119:$AJ$484,HLOOKUP($BN$3,IMPOSTAZIONI!$E$113:$AJ$115,3,FALSE),FALSE))</f>
        <v>0</v>
      </c>
      <c r="AZ3053" s="146" t="str">
        <f>IF(S3114=0,0,VLOOKUP(DATE($B$4+$BQ11,$BP11,AZ$3047),IMPOSTAZIONI!$C$119:$AJ$484,HLOOKUP($BN$3,IMPOSTAZIONI!$E$113:$AJ$115,3,FALSE),FALSE))</f>
        <v>SF</v>
      </c>
      <c r="BA3053" s="146">
        <f>IF(T3114=0,0,VLOOKUP(DATE($B$4+$BQ11,$BP11,BA$3047),IMPOSTAZIONI!$C$119:$AJ$484,HLOOKUP($BN$3,IMPOSTAZIONI!$E$113:$AJ$115,3,FALSE),FALSE))</f>
        <v>0</v>
      </c>
      <c r="BB3053" s="146">
        <f>IF(U3114=0,0,VLOOKUP(DATE($B$4+$BQ11,$BP11,BB$3047),IMPOSTAZIONI!$C$119:$AJ$484,HLOOKUP($BN$3,IMPOSTAZIONI!$E$113:$AJ$115,3,FALSE),FALSE))</f>
        <v>0</v>
      </c>
      <c r="BC3053" s="146">
        <f>IF(V3114=0,0,VLOOKUP(DATE($B$4+$BQ11,$BP11,BC$3047),IMPOSTAZIONI!$C$119:$AJ$484,HLOOKUP($BN$3,IMPOSTAZIONI!$E$113:$AJ$115,3,FALSE),FALSE))</f>
        <v>0</v>
      </c>
      <c r="BD3053" s="146">
        <f>IF(W3114=0,0,VLOOKUP(DATE($B$4+$BQ11,$BP11,BD$3047),IMPOSTAZIONI!$C$119:$AJ$484,HLOOKUP($BN$3,IMPOSTAZIONI!$E$113:$AJ$115,3,FALSE),FALSE))</f>
        <v>0</v>
      </c>
      <c r="BE3053" s="146">
        <f>IF(X3114=0,0,VLOOKUP(DATE($B$4+$BQ11,$BP11,BE$3047),IMPOSTAZIONI!$C$119:$AJ$484,HLOOKUP($BN$3,IMPOSTAZIONI!$E$113:$AJ$115,3,FALSE),FALSE))</f>
        <v>0</v>
      </c>
      <c r="BF3053" s="146">
        <f>IF(Y3114=0,0,VLOOKUP(DATE($B$4+$BQ11,$BP11,BF$3047),IMPOSTAZIONI!$C$119:$AJ$484,HLOOKUP($BN$3,IMPOSTAZIONI!$E$113:$AJ$115,3,FALSE),FALSE))</f>
        <v>0</v>
      </c>
      <c r="BG3053" s="146">
        <f>IF(Z3114=0,0,VLOOKUP(DATE($B$4+$BQ11,$BP11,BG$3047),IMPOSTAZIONI!$C$119:$AJ$484,HLOOKUP($BN$3,IMPOSTAZIONI!$E$113:$AJ$115,3,FALSE),FALSE))</f>
        <v>0</v>
      </c>
      <c r="BH3053" s="146">
        <f>IF(AA3114=0,0,VLOOKUP(DATE($B$4+$BQ11,$BP11,BH$3047),IMPOSTAZIONI!$C$119:$AJ$484,HLOOKUP($BN$3,IMPOSTAZIONI!$E$113:$AJ$115,3,FALSE),FALSE))</f>
        <v>0</v>
      </c>
      <c r="BI3053" s="146">
        <f>IF(AB3114=0,0,VLOOKUP(DATE($B$4+$BQ11,$BP11,BI$3047),IMPOSTAZIONI!$C$119:$AJ$484,HLOOKUP($BN$3,IMPOSTAZIONI!$E$113:$AJ$115,3,FALSE),FALSE))</f>
        <v>0</v>
      </c>
      <c r="BJ3053" s="146">
        <f>IF(AC3114=0,0,VLOOKUP(DATE($B$4+$BQ11,$BP11,BJ$3047),IMPOSTAZIONI!$C$119:$AJ$484,HLOOKUP($BN$3,IMPOSTAZIONI!$E$113:$AJ$115,3,FALSE),FALSE))</f>
        <v>0</v>
      </c>
      <c r="BK3053" s="146">
        <f>IF(AD3114=0,0,VLOOKUP(DATE($B$4+$BQ11,$BP11,BK$3047),IMPOSTAZIONI!$C$119:$AJ$484,HLOOKUP($BN$3,IMPOSTAZIONI!$E$113:$AJ$115,3,FALSE),FALSE))</f>
        <v>0</v>
      </c>
      <c r="BL3053" s="146">
        <f>IF(AE3114=0,0,VLOOKUP(DATE($B$4+$BQ11,$BP11,BL$3047),IMPOSTAZIONI!$C$119:$AJ$484,HLOOKUP($BN$3,IMPOSTAZIONI!$E$113:$AJ$115,3,FALSE),FALSE))</f>
        <v>0</v>
      </c>
      <c r="BM3053" s="146">
        <f>IF(AF3114=0,0,VLOOKUP(DATE($B$4+$BQ11,$BP11,BM$3047),IMPOSTAZIONI!$C$119:$AJ$484,HLOOKUP($BN$3,IMPOSTAZIONI!$E$113:$AJ$115,3,FALSE),FALSE))</f>
        <v>0</v>
      </c>
      <c r="BN3053" s="146">
        <f>IF(AG3114=0,0,VLOOKUP(DATE($B$4+$BQ11,$BP11,BN$3047),IMPOSTAZIONI!$C$119:$AJ$484,HLOOKUP($BN$3,IMPOSTAZIONI!$E$113:$AJ$115,3,FALSE),FALSE))</f>
        <v>0</v>
      </c>
      <c r="BO3053" s="147">
        <f>IF(AH3114=0,0,VLOOKUP(DATE($B$4+$BQ11,$BP11,BO$3047),IMPOSTAZIONI!$C$119:$AJ$484,HLOOKUP($BN$3,IMPOSTAZIONI!$E$113:$AJ$115,3,FALSE),FALSE))</f>
        <v>0</v>
      </c>
      <c r="BP3053" s="1"/>
      <c r="BQ3053" s="1"/>
      <c r="BR3053" s="1"/>
    </row>
    <row r="3054" spans="1:81" ht="13.5" customHeight="1">
      <c r="A3054" s="1"/>
      <c r="B3054" s="506" t="str">
        <f t="shared" si="785"/>
        <v>LUG</v>
      </c>
      <c r="C3054" s="507"/>
      <c r="D3054" s="145">
        <f>IF(D3115=0,0,VLOOKUP(DATE($B$4+$BQ12,$BP12,D$3047),IMPOSTAZIONI!$C$119:$AJ$484,HLOOKUP($BN$3,IMPOSTAZIONI!$E$114:$AJ$115,2,FALSE),FALSE))</f>
        <v>0</v>
      </c>
      <c r="E3054" s="146">
        <f>IF(E3115=0,0,VLOOKUP(DATE($B$4+$BQ12,$BP12,E$3047),IMPOSTAZIONI!$C$119:$AJ$484,HLOOKUP($BN$3,IMPOSTAZIONI!$E$114:$AJ$115,2,FALSE),FALSE))</f>
        <v>0</v>
      </c>
      <c r="F3054" s="146">
        <f>IF(F3115=0,0,VLOOKUP(DATE($B$4+$BQ12,$BP12,F$3047),IMPOSTAZIONI!$C$119:$AJ$484,HLOOKUP($BN$3,IMPOSTAZIONI!$E$114:$AJ$115,2,FALSE),FALSE))</f>
        <v>0</v>
      </c>
      <c r="G3054" s="146">
        <f>IF(G3115=0,0,VLOOKUP(DATE($B$4+$BQ12,$BP12,G$3047),IMPOSTAZIONI!$C$119:$AJ$484,HLOOKUP($BN$3,IMPOSTAZIONI!$E$114:$AJ$115,2,FALSE),FALSE))</f>
        <v>0</v>
      </c>
      <c r="H3054" s="146">
        <f>IF(H3115=0,0,VLOOKUP(DATE($B$4+$BQ12,$BP12,H$3047),IMPOSTAZIONI!$C$119:$AJ$484,HLOOKUP($BN$3,IMPOSTAZIONI!$E$114:$AJ$115,2,FALSE),FALSE))</f>
        <v>0</v>
      </c>
      <c r="I3054" s="146">
        <f>IF(I3115=0,0,VLOOKUP(DATE($B$4+$BQ12,$BP12,I$3047),IMPOSTAZIONI!$C$119:$AJ$484,HLOOKUP($BN$3,IMPOSTAZIONI!$E$114:$AJ$115,2,FALSE),FALSE))</f>
        <v>0</v>
      </c>
      <c r="J3054" s="146">
        <f>IF(J3115=0,0,VLOOKUP(DATE($B$4+$BQ12,$BP12,J$3047),IMPOSTAZIONI!$C$119:$AJ$484,HLOOKUP($BN$3,IMPOSTAZIONI!$E$114:$AJ$115,2,FALSE),FALSE))</f>
        <v>0</v>
      </c>
      <c r="K3054" s="146">
        <f>IF(K3115=0,0,VLOOKUP(DATE($B$4+$BQ12,$BP12,K$3047),IMPOSTAZIONI!$C$119:$AJ$484,HLOOKUP($BN$3,IMPOSTAZIONI!$E$114:$AJ$115,2,FALSE),FALSE))</f>
        <v>0</v>
      </c>
      <c r="L3054" s="146">
        <f>IF(L3115=0,0,VLOOKUP(DATE($B$4+$BQ12,$BP12,L$3047),IMPOSTAZIONI!$C$119:$AJ$484,HLOOKUP($BN$3,IMPOSTAZIONI!$E$114:$AJ$115,2,FALSE),FALSE))</f>
        <v>0</v>
      </c>
      <c r="M3054" s="146">
        <f>IF(M3115=0,0,VLOOKUP(DATE($B$4+$BQ12,$BP12,M$3047),IMPOSTAZIONI!$C$119:$AJ$484,HLOOKUP($BN$3,IMPOSTAZIONI!$E$114:$AJ$115,2,FALSE),FALSE))</f>
        <v>0</v>
      </c>
      <c r="N3054" s="146">
        <f>IF(N3115=0,0,VLOOKUP(DATE($B$4+$BQ12,$BP12,N$3047),IMPOSTAZIONI!$C$119:$AJ$484,HLOOKUP($BN$3,IMPOSTAZIONI!$E$114:$AJ$115,2,FALSE),FALSE))</f>
        <v>0</v>
      </c>
      <c r="O3054" s="146">
        <f>IF(O3115=0,0,VLOOKUP(DATE($B$4+$BQ12,$BP12,O$3047),IMPOSTAZIONI!$C$119:$AJ$484,HLOOKUP($BN$3,IMPOSTAZIONI!$E$114:$AJ$115,2,FALSE),FALSE))</f>
        <v>0</v>
      </c>
      <c r="P3054" s="146">
        <f>IF(P3115=0,0,VLOOKUP(DATE($B$4+$BQ12,$BP12,P$3047),IMPOSTAZIONI!$C$119:$AJ$484,HLOOKUP($BN$3,IMPOSTAZIONI!$E$114:$AJ$115,2,FALSE),FALSE))</f>
        <v>0</v>
      </c>
      <c r="Q3054" s="146">
        <f>IF(Q3115=0,0,VLOOKUP(DATE($B$4+$BQ12,$BP12,Q$3047),IMPOSTAZIONI!$C$119:$AJ$484,HLOOKUP($BN$3,IMPOSTAZIONI!$E$114:$AJ$115,2,FALSE),FALSE))</f>
        <v>0</v>
      </c>
      <c r="R3054" s="146">
        <f>IF(R3115=0,0,VLOOKUP(DATE($B$4+$BQ12,$BP12,R$3047),IMPOSTAZIONI!$C$119:$AJ$484,HLOOKUP($BN$3,IMPOSTAZIONI!$E$114:$AJ$115,2,FALSE),FALSE))</f>
        <v>0</v>
      </c>
      <c r="S3054" s="146">
        <f>IF(S3115=0,0,VLOOKUP(DATE($B$4+$BQ12,$BP12,S$3047),IMPOSTAZIONI!$C$119:$AJ$484,HLOOKUP($BN$3,IMPOSTAZIONI!$E$114:$AJ$115,2,FALSE),FALSE))</f>
        <v>0</v>
      </c>
      <c r="T3054" s="146">
        <f>IF(T3115=0,0,VLOOKUP(DATE($B$4+$BQ12,$BP12,T$3047),IMPOSTAZIONI!$C$119:$AJ$484,HLOOKUP($BN$3,IMPOSTAZIONI!$E$114:$AJ$115,2,FALSE),FALSE))</f>
        <v>0</v>
      </c>
      <c r="U3054" s="146">
        <f>IF(U3115=0,0,VLOOKUP(DATE($B$4+$BQ12,$BP12,U$3047),IMPOSTAZIONI!$C$119:$AJ$484,HLOOKUP($BN$3,IMPOSTAZIONI!$E$114:$AJ$115,2,FALSE),FALSE))</f>
        <v>0</v>
      </c>
      <c r="V3054" s="146">
        <f>IF(V3115=0,0,VLOOKUP(DATE($B$4+$BQ12,$BP12,V$3047),IMPOSTAZIONI!$C$119:$AJ$484,HLOOKUP($BN$3,IMPOSTAZIONI!$E$114:$AJ$115,2,FALSE),FALSE))</f>
        <v>0</v>
      </c>
      <c r="W3054" s="146">
        <f>IF(W3115=0,0,VLOOKUP(DATE($B$4+$BQ12,$BP12,W$3047),IMPOSTAZIONI!$C$119:$AJ$484,HLOOKUP($BN$3,IMPOSTAZIONI!$E$114:$AJ$115,2,FALSE),FALSE))</f>
        <v>0</v>
      </c>
      <c r="X3054" s="146">
        <f>IF(X3115=0,0,VLOOKUP(DATE($B$4+$BQ12,$BP12,X$3047),IMPOSTAZIONI!$C$119:$AJ$484,HLOOKUP($BN$3,IMPOSTAZIONI!$E$114:$AJ$115,2,FALSE),FALSE))</f>
        <v>0</v>
      </c>
      <c r="Y3054" s="146">
        <f>IF(Y3115=0,0,VLOOKUP(DATE($B$4+$BQ12,$BP12,Y$3047),IMPOSTAZIONI!$C$119:$AJ$484,HLOOKUP($BN$3,IMPOSTAZIONI!$E$114:$AJ$115,2,FALSE),FALSE))</f>
        <v>0</v>
      </c>
      <c r="Z3054" s="146">
        <f>IF(Z3115=0,0,VLOOKUP(DATE($B$4+$BQ12,$BP12,Z$3047),IMPOSTAZIONI!$C$119:$AJ$484,HLOOKUP($BN$3,IMPOSTAZIONI!$E$114:$AJ$115,2,FALSE),FALSE))</f>
        <v>0</v>
      </c>
      <c r="AA3054" s="146">
        <f>IF(AA3115=0,0,VLOOKUP(DATE($B$4+$BQ12,$BP12,AA$3047),IMPOSTAZIONI!$C$119:$AJ$484,HLOOKUP($BN$3,IMPOSTAZIONI!$E$114:$AJ$115,2,FALSE),FALSE))</f>
        <v>0</v>
      </c>
      <c r="AB3054" s="146">
        <f>IF(AB3115=0,0,VLOOKUP(DATE($B$4+$BQ12,$BP12,AB$3047),IMPOSTAZIONI!$C$119:$AJ$484,HLOOKUP($BN$3,IMPOSTAZIONI!$E$114:$AJ$115,2,FALSE),FALSE))</f>
        <v>0</v>
      </c>
      <c r="AC3054" s="146">
        <f>IF(AC3115=0,0,VLOOKUP(DATE($B$4+$BQ12,$BP12,AC$3047),IMPOSTAZIONI!$C$119:$AJ$484,HLOOKUP($BN$3,IMPOSTAZIONI!$E$114:$AJ$115,2,FALSE),FALSE))</f>
        <v>0</v>
      </c>
      <c r="AD3054" s="146">
        <f>IF(AD3115=0,0,VLOOKUP(DATE($B$4+$BQ12,$BP12,AD$3047),IMPOSTAZIONI!$C$119:$AJ$484,HLOOKUP($BN$3,IMPOSTAZIONI!$E$114:$AJ$115,2,FALSE),FALSE))</f>
        <v>0</v>
      </c>
      <c r="AE3054" s="146">
        <f>IF(AE3115=0,0,VLOOKUP(DATE($B$4+$BQ12,$BP12,AE$3047),IMPOSTAZIONI!$C$119:$AJ$484,HLOOKUP($BN$3,IMPOSTAZIONI!$E$114:$AJ$115,2,FALSE),FALSE))</f>
        <v>0</v>
      </c>
      <c r="AF3054" s="146">
        <f>IF(AF3115=0,0,VLOOKUP(DATE($B$4+$BQ12,$BP12,AF$3047),IMPOSTAZIONI!$C$119:$AJ$484,HLOOKUP($BN$3,IMPOSTAZIONI!$E$114:$AJ$115,2,FALSE),FALSE))</f>
        <v>0</v>
      </c>
      <c r="AG3054" s="146">
        <f>IF(AG3115=0,0,VLOOKUP(DATE($B$4+$BQ12,$BP12,AG$3047),IMPOSTAZIONI!$C$119:$AJ$484,HLOOKUP($BN$3,IMPOSTAZIONI!$E$114:$AJ$115,2,FALSE),FALSE))</f>
        <v>0</v>
      </c>
      <c r="AH3054" s="147">
        <f>IF(AH3115=0,0,VLOOKUP(DATE($B$4+$BQ12,$BP12,AH$3047),IMPOSTAZIONI!$C$119:$AJ$484,HLOOKUP($BN$3,IMPOSTAZIONI!$E$114:$AJ$115,2,FALSE),FALSE))</f>
        <v>0</v>
      </c>
      <c r="AI3054" s="506" t="str">
        <f t="shared" si="786"/>
        <v>LUG</v>
      </c>
      <c r="AJ3054" s="507"/>
      <c r="AK3054" s="145">
        <f>IF(D3115=0,0,VLOOKUP(DATE($B$4+$BQ12,$BP12,AK$3047),IMPOSTAZIONI!$C$119:$AJ$484,HLOOKUP($BN$3,IMPOSTAZIONI!$E$113:$AJ$115,3,FALSE),FALSE))</f>
        <v>0</v>
      </c>
      <c r="AL3054" s="146">
        <f>IF(E3115=0,0,VLOOKUP(DATE($B$4+$BQ12,$BP12,AL$3047),IMPOSTAZIONI!$C$119:$AJ$484,HLOOKUP($BN$3,IMPOSTAZIONI!$E$113:$AJ$115,3,FALSE),FALSE))</f>
        <v>0</v>
      </c>
      <c r="AM3054" s="146">
        <f>IF(F3115=0,0,VLOOKUP(DATE($B$4+$BQ12,$BP12,AM$3047),IMPOSTAZIONI!$C$119:$AJ$484,HLOOKUP($BN$3,IMPOSTAZIONI!$E$113:$AJ$115,3,FALSE),FALSE))</f>
        <v>0</v>
      </c>
      <c r="AN3054" s="146">
        <f>IF(G3115=0,0,VLOOKUP(DATE($B$4+$BQ12,$BP12,AN$3047),IMPOSTAZIONI!$C$119:$AJ$484,HLOOKUP($BN$3,IMPOSTAZIONI!$E$113:$AJ$115,3,FALSE),FALSE))</f>
        <v>0</v>
      </c>
      <c r="AO3054" s="146">
        <f>IF(H3115=0,0,VLOOKUP(DATE($B$4+$BQ12,$BP12,AO$3047),IMPOSTAZIONI!$C$119:$AJ$484,HLOOKUP($BN$3,IMPOSTAZIONI!$E$113:$AJ$115,3,FALSE),FALSE))</f>
        <v>0</v>
      </c>
      <c r="AP3054" s="146">
        <f>IF(I3115=0,0,VLOOKUP(DATE($B$4+$BQ12,$BP12,AP$3047),IMPOSTAZIONI!$C$119:$AJ$484,HLOOKUP($BN$3,IMPOSTAZIONI!$E$113:$AJ$115,3,FALSE),FALSE))</f>
        <v>0</v>
      </c>
      <c r="AQ3054" s="146">
        <f>IF(J3115=0,0,VLOOKUP(DATE($B$4+$BQ12,$BP12,AQ$3047),IMPOSTAZIONI!$C$119:$AJ$484,HLOOKUP($BN$3,IMPOSTAZIONI!$E$113:$AJ$115,3,FALSE),FALSE))</f>
        <v>0</v>
      </c>
      <c r="AR3054" s="146">
        <f>IF(K3115=0,0,VLOOKUP(DATE($B$4+$BQ12,$BP12,AR$3047),IMPOSTAZIONI!$C$119:$AJ$484,HLOOKUP($BN$3,IMPOSTAZIONI!$E$113:$AJ$115,3,FALSE),FALSE))</f>
        <v>0</v>
      </c>
      <c r="AS3054" s="146">
        <f>IF(L3115=0,0,VLOOKUP(DATE($B$4+$BQ12,$BP12,AS$3047),IMPOSTAZIONI!$C$119:$AJ$484,HLOOKUP($BN$3,IMPOSTAZIONI!$E$113:$AJ$115,3,FALSE),FALSE))</f>
        <v>0</v>
      </c>
      <c r="AT3054" s="146">
        <f>IF(M3115=0,0,VLOOKUP(DATE($B$4+$BQ12,$BP12,AT$3047),IMPOSTAZIONI!$C$119:$AJ$484,HLOOKUP($BN$3,IMPOSTAZIONI!$E$113:$AJ$115,3,FALSE),FALSE))</f>
        <v>0</v>
      </c>
      <c r="AU3054" s="146">
        <f>IF(N3115=0,0,VLOOKUP(DATE($B$4+$BQ12,$BP12,AU$3047),IMPOSTAZIONI!$C$119:$AJ$484,HLOOKUP($BN$3,IMPOSTAZIONI!$E$113:$AJ$115,3,FALSE),FALSE))</f>
        <v>0</v>
      </c>
      <c r="AV3054" s="146">
        <f>IF(O3115=0,0,VLOOKUP(DATE($B$4+$BQ12,$BP12,AV$3047),IMPOSTAZIONI!$C$119:$AJ$484,HLOOKUP($BN$3,IMPOSTAZIONI!$E$113:$AJ$115,3,FALSE),FALSE))</f>
        <v>0</v>
      </c>
      <c r="AW3054" s="146">
        <f>IF(P3115=0,0,VLOOKUP(DATE($B$4+$BQ12,$BP12,AW$3047),IMPOSTAZIONI!$C$119:$AJ$484,HLOOKUP($BN$3,IMPOSTAZIONI!$E$113:$AJ$115,3,FALSE),FALSE))</f>
        <v>0</v>
      </c>
      <c r="AX3054" s="146">
        <f>IF(Q3115=0,0,VLOOKUP(DATE($B$4+$BQ12,$BP12,AX$3047),IMPOSTAZIONI!$C$119:$AJ$484,HLOOKUP($BN$3,IMPOSTAZIONI!$E$113:$AJ$115,3,FALSE),FALSE))</f>
        <v>0</v>
      </c>
      <c r="AY3054" s="146">
        <f>IF(R3115=0,0,VLOOKUP(DATE($B$4+$BQ12,$BP12,AY$3047),IMPOSTAZIONI!$C$119:$AJ$484,HLOOKUP($BN$3,IMPOSTAZIONI!$E$113:$AJ$115,3,FALSE),FALSE))</f>
        <v>0</v>
      </c>
      <c r="AZ3054" s="146" t="str">
        <f>IF(S3115=0,0,VLOOKUP(DATE($B$4+$BQ12,$BP12,AZ$3047),IMPOSTAZIONI!$C$119:$AJ$484,HLOOKUP($BN$3,IMPOSTAZIONI!$E$113:$AJ$115,3,FALSE),FALSE))</f>
        <v>SF</v>
      </c>
      <c r="BA3054" s="146">
        <f>IF(T3115=0,0,VLOOKUP(DATE($B$4+$BQ12,$BP12,BA$3047),IMPOSTAZIONI!$C$119:$AJ$484,HLOOKUP($BN$3,IMPOSTAZIONI!$E$113:$AJ$115,3,FALSE),FALSE))</f>
        <v>0</v>
      </c>
      <c r="BB3054" s="146">
        <f>IF(U3115=0,0,VLOOKUP(DATE($B$4+$BQ12,$BP12,BB$3047),IMPOSTAZIONI!$C$119:$AJ$484,HLOOKUP($BN$3,IMPOSTAZIONI!$E$113:$AJ$115,3,FALSE),FALSE))</f>
        <v>0</v>
      </c>
      <c r="BC3054" s="146">
        <f>IF(V3115=0,0,VLOOKUP(DATE($B$4+$BQ12,$BP12,BC$3047),IMPOSTAZIONI!$C$119:$AJ$484,HLOOKUP($BN$3,IMPOSTAZIONI!$E$113:$AJ$115,3,FALSE),FALSE))</f>
        <v>0</v>
      </c>
      <c r="BD3054" s="146">
        <f>IF(W3115=0,0,VLOOKUP(DATE($B$4+$BQ12,$BP12,BD$3047),IMPOSTAZIONI!$C$119:$AJ$484,HLOOKUP($BN$3,IMPOSTAZIONI!$E$113:$AJ$115,3,FALSE),FALSE))</f>
        <v>0</v>
      </c>
      <c r="BE3054" s="146">
        <f>IF(X3115=0,0,VLOOKUP(DATE($B$4+$BQ12,$BP12,BE$3047),IMPOSTAZIONI!$C$119:$AJ$484,HLOOKUP($BN$3,IMPOSTAZIONI!$E$113:$AJ$115,3,FALSE),FALSE))</f>
        <v>0</v>
      </c>
      <c r="BF3054" s="146">
        <f>IF(Y3115=0,0,VLOOKUP(DATE($B$4+$BQ12,$BP12,BF$3047),IMPOSTAZIONI!$C$119:$AJ$484,HLOOKUP($BN$3,IMPOSTAZIONI!$E$113:$AJ$115,3,FALSE),FALSE))</f>
        <v>0</v>
      </c>
      <c r="BG3054" s="146">
        <f>IF(Z3115=0,0,VLOOKUP(DATE($B$4+$BQ12,$BP12,BG$3047),IMPOSTAZIONI!$C$119:$AJ$484,HLOOKUP($BN$3,IMPOSTAZIONI!$E$113:$AJ$115,3,FALSE),FALSE))</f>
        <v>0</v>
      </c>
      <c r="BH3054" s="146">
        <f>IF(AA3115=0,0,VLOOKUP(DATE($B$4+$BQ12,$BP12,BH$3047),IMPOSTAZIONI!$C$119:$AJ$484,HLOOKUP($BN$3,IMPOSTAZIONI!$E$113:$AJ$115,3,FALSE),FALSE))</f>
        <v>0</v>
      </c>
      <c r="BI3054" s="146">
        <f>IF(AB3115=0,0,VLOOKUP(DATE($B$4+$BQ12,$BP12,BI$3047),IMPOSTAZIONI!$C$119:$AJ$484,HLOOKUP($BN$3,IMPOSTAZIONI!$E$113:$AJ$115,3,FALSE),FALSE))</f>
        <v>0</v>
      </c>
      <c r="BJ3054" s="146">
        <f>IF(AC3115=0,0,VLOOKUP(DATE($B$4+$BQ12,$BP12,BJ$3047),IMPOSTAZIONI!$C$119:$AJ$484,HLOOKUP($BN$3,IMPOSTAZIONI!$E$113:$AJ$115,3,FALSE),FALSE))</f>
        <v>0</v>
      </c>
      <c r="BK3054" s="146">
        <f>IF(AD3115=0,0,VLOOKUP(DATE($B$4+$BQ12,$BP12,BK$3047),IMPOSTAZIONI!$C$119:$AJ$484,HLOOKUP($BN$3,IMPOSTAZIONI!$E$113:$AJ$115,3,FALSE),FALSE))</f>
        <v>0</v>
      </c>
      <c r="BL3054" s="146">
        <f>IF(AE3115=0,0,VLOOKUP(DATE($B$4+$BQ12,$BP12,BL$3047),IMPOSTAZIONI!$C$119:$AJ$484,HLOOKUP($BN$3,IMPOSTAZIONI!$E$113:$AJ$115,3,FALSE),FALSE))</f>
        <v>0</v>
      </c>
      <c r="BM3054" s="146">
        <f>IF(AF3115=0,0,VLOOKUP(DATE($B$4+$BQ12,$BP12,BM$3047),IMPOSTAZIONI!$C$119:$AJ$484,HLOOKUP($BN$3,IMPOSTAZIONI!$E$113:$AJ$115,3,FALSE),FALSE))</f>
        <v>0</v>
      </c>
      <c r="BN3054" s="146">
        <f>IF(AG3115=0,0,VLOOKUP(DATE($B$4+$BQ12,$BP12,BN$3047),IMPOSTAZIONI!$C$119:$AJ$484,HLOOKUP($BN$3,IMPOSTAZIONI!$E$113:$AJ$115,3,FALSE),FALSE))</f>
        <v>0</v>
      </c>
      <c r="BO3054" s="147">
        <f>IF(AH3115=0,0,VLOOKUP(DATE($B$4+$BQ12,$BP12,BO$3047),IMPOSTAZIONI!$C$119:$AJ$484,HLOOKUP($BN$3,IMPOSTAZIONI!$E$113:$AJ$115,3,FALSE),FALSE))</f>
        <v>0</v>
      </c>
      <c r="BP3054" s="1"/>
      <c r="BQ3054" s="1"/>
      <c r="BR3054" s="1"/>
    </row>
    <row r="3055" spans="1:81" ht="13.5" customHeight="1">
      <c r="A3055" s="1"/>
      <c r="B3055" s="506" t="str">
        <f t="shared" si="785"/>
        <v>AGO</v>
      </c>
      <c r="C3055" s="507"/>
      <c r="D3055" s="145">
        <f>IF(D3116=0,0,VLOOKUP(DATE($B$4+$BQ13,$BP13,D$3047),IMPOSTAZIONI!$C$119:$AJ$484,HLOOKUP($BN$3,IMPOSTAZIONI!$E$114:$AJ$115,2,FALSE),FALSE))</f>
        <v>0</v>
      </c>
      <c r="E3055" s="146">
        <f>IF(E3116=0,0,VLOOKUP(DATE($B$4+$BQ13,$BP13,E$3047),IMPOSTAZIONI!$C$119:$AJ$484,HLOOKUP($BN$3,IMPOSTAZIONI!$E$114:$AJ$115,2,FALSE),FALSE))</f>
        <v>0</v>
      </c>
      <c r="F3055" s="146">
        <f>IF(F3116=0,0,VLOOKUP(DATE($B$4+$BQ13,$BP13,F$3047),IMPOSTAZIONI!$C$119:$AJ$484,HLOOKUP($BN$3,IMPOSTAZIONI!$E$114:$AJ$115,2,FALSE),FALSE))</f>
        <v>0</v>
      </c>
      <c r="G3055" s="146">
        <f>IF(G3116=0,0,VLOOKUP(DATE($B$4+$BQ13,$BP13,G$3047),IMPOSTAZIONI!$C$119:$AJ$484,HLOOKUP($BN$3,IMPOSTAZIONI!$E$114:$AJ$115,2,FALSE),FALSE))</f>
        <v>0</v>
      </c>
      <c r="H3055" s="146">
        <f>IF(H3116=0,0,VLOOKUP(DATE($B$4+$BQ13,$BP13,H$3047),IMPOSTAZIONI!$C$119:$AJ$484,HLOOKUP($BN$3,IMPOSTAZIONI!$E$114:$AJ$115,2,FALSE),FALSE))</f>
        <v>0</v>
      </c>
      <c r="I3055" s="146">
        <f>IF(I3116=0,0,VLOOKUP(DATE($B$4+$BQ13,$BP13,I$3047),IMPOSTAZIONI!$C$119:$AJ$484,HLOOKUP($BN$3,IMPOSTAZIONI!$E$114:$AJ$115,2,FALSE),FALSE))</f>
        <v>0</v>
      </c>
      <c r="J3055" s="146">
        <f>IF(J3116=0,0,VLOOKUP(DATE($B$4+$BQ13,$BP13,J$3047),IMPOSTAZIONI!$C$119:$AJ$484,HLOOKUP($BN$3,IMPOSTAZIONI!$E$114:$AJ$115,2,FALSE),FALSE))</f>
        <v>0</v>
      </c>
      <c r="K3055" s="146">
        <f>IF(K3116=0,0,VLOOKUP(DATE($B$4+$BQ13,$BP13,K$3047),IMPOSTAZIONI!$C$119:$AJ$484,HLOOKUP($BN$3,IMPOSTAZIONI!$E$114:$AJ$115,2,FALSE),FALSE))</f>
        <v>0</v>
      </c>
      <c r="L3055" s="146">
        <f>IF(L3116=0,0,VLOOKUP(DATE($B$4+$BQ13,$BP13,L$3047),IMPOSTAZIONI!$C$119:$AJ$484,HLOOKUP($BN$3,IMPOSTAZIONI!$E$114:$AJ$115,2,FALSE),FALSE))</f>
        <v>0</v>
      </c>
      <c r="M3055" s="146">
        <f>IF(M3116=0,0,VLOOKUP(DATE($B$4+$BQ13,$BP13,M$3047),IMPOSTAZIONI!$C$119:$AJ$484,HLOOKUP($BN$3,IMPOSTAZIONI!$E$114:$AJ$115,2,FALSE),FALSE))</f>
        <v>0</v>
      </c>
      <c r="N3055" s="146">
        <f>IF(N3116=0,0,VLOOKUP(DATE($B$4+$BQ13,$BP13,N$3047),IMPOSTAZIONI!$C$119:$AJ$484,HLOOKUP($BN$3,IMPOSTAZIONI!$E$114:$AJ$115,2,FALSE),FALSE))</f>
        <v>0</v>
      </c>
      <c r="O3055" s="146">
        <f>IF(O3116=0,0,VLOOKUP(DATE($B$4+$BQ13,$BP13,O$3047),IMPOSTAZIONI!$C$119:$AJ$484,HLOOKUP($BN$3,IMPOSTAZIONI!$E$114:$AJ$115,2,FALSE),FALSE))</f>
        <v>0</v>
      </c>
      <c r="P3055" s="146">
        <f>IF(P3116=0,0,VLOOKUP(DATE($B$4+$BQ13,$BP13,P$3047),IMPOSTAZIONI!$C$119:$AJ$484,HLOOKUP($BN$3,IMPOSTAZIONI!$E$114:$AJ$115,2,FALSE),FALSE))</f>
        <v>0</v>
      </c>
      <c r="Q3055" s="146">
        <f>IF(Q3116=0,0,VLOOKUP(DATE($B$4+$BQ13,$BP13,Q$3047),IMPOSTAZIONI!$C$119:$AJ$484,HLOOKUP($BN$3,IMPOSTAZIONI!$E$114:$AJ$115,2,FALSE),FALSE))</f>
        <v>0</v>
      </c>
      <c r="R3055" s="146" t="str">
        <f>IF(R3116=0,0,VLOOKUP(DATE($B$4+$BQ13,$BP13,R$3047),IMPOSTAZIONI!$C$119:$AJ$484,HLOOKUP($BN$3,IMPOSTAZIONI!$E$114:$AJ$115,2,FALSE),FALSE))</f>
        <v>GF</v>
      </c>
      <c r="S3055" s="146">
        <f>IF(S3116=0,0,VLOOKUP(DATE($B$4+$BQ13,$BP13,S$3047),IMPOSTAZIONI!$C$119:$AJ$484,HLOOKUP($BN$3,IMPOSTAZIONI!$E$114:$AJ$115,2,FALSE),FALSE))</f>
        <v>0</v>
      </c>
      <c r="T3055" s="146">
        <f>IF(T3116=0,0,VLOOKUP(DATE($B$4+$BQ13,$BP13,T$3047),IMPOSTAZIONI!$C$119:$AJ$484,HLOOKUP($BN$3,IMPOSTAZIONI!$E$114:$AJ$115,2,FALSE),FALSE))</f>
        <v>0</v>
      </c>
      <c r="U3055" s="146">
        <f>IF(U3116=0,0,VLOOKUP(DATE($B$4+$BQ13,$BP13,U$3047),IMPOSTAZIONI!$C$119:$AJ$484,HLOOKUP($BN$3,IMPOSTAZIONI!$E$114:$AJ$115,2,FALSE),FALSE))</f>
        <v>0</v>
      </c>
      <c r="V3055" s="146">
        <f>IF(V3116=0,0,VLOOKUP(DATE($B$4+$BQ13,$BP13,V$3047),IMPOSTAZIONI!$C$119:$AJ$484,HLOOKUP($BN$3,IMPOSTAZIONI!$E$114:$AJ$115,2,FALSE),FALSE))</f>
        <v>0</v>
      </c>
      <c r="W3055" s="146">
        <f>IF(W3116=0,0,VLOOKUP(DATE($B$4+$BQ13,$BP13,W$3047),IMPOSTAZIONI!$C$119:$AJ$484,HLOOKUP($BN$3,IMPOSTAZIONI!$E$114:$AJ$115,2,FALSE),FALSE))</f>
        <v>0</v>
      </c>
      <c r="X3055" s="146">
        <f>IF(X3116=0,0,VLOOKUP(DATE($B$4+$BQ13,$BP13,X$3047),IMPOSTAZIONI!$C$119:$AJ$484,HLOOKUP($BN$3,IMPOSTAZIONI!$E$114:$AJ$115,2,FALSE),FALSE))</f>
        <v>0</v>
      </c>
      <c r="Y3055" s="146">
        <f>IF(Y3116=0,0,VLOOKUP(DATE($B$4+$BQ13,$BP13,Y$3047),IMPOSTAZIONI!$C$119:$AJ$484,HLOOKUP($BN$3,IMPOSTAZIONI!$E$114:$AJ$115,2,FALSE),FALSE))</f>
        <v>0</v>
      </c>
      <c r="Z3055" s="146">
        <f>IF(Z3116=0,0,VLOOKUP(DATE($B$4+$BQ13,$BP13,Z$3047),IMPOSTAZIONI!$C$119:$AJ$484,HLOOKUP($BN$3,IMPOSTAZIONI!$E$114:$AJ$115,2,FALSE),FALSE))</f>
        <v>0</v>
      </c>
      <c r="AA3055" s="146">
        <f>IF(AA3116=0,0,VLOOKUP(DATE($B$4+$BQ13,$BP13,AA$3047),IMPOSTAZIONI!$C$119:$AJ$484,HLOOKUP($BN$3,IMPOSTAZIONI!$E$114:$AJ$115,2,FALSE),FALSE))</f>
        <v>0</v>
      </c>
      <c r="AB3055" s="146">
        <f>IF(AB3116=0,0,VLOOKUP(DATE($B$4+$BQ13,$BP13,AB$3047),IMPOSTAZIONI!$C$119:$AJ$484,HLOOKUP($BN$3,IMPOSTAZIONI!$E$114:$AJ$115,2,FALSE),FALSE))</f>
        <v>0</v>
      </c>
      <c r="AC3055" s="146">
        <f>IF(AC3116=0,0,VLOOKUP(DATE($B$4+$BQ13,$BP13,AC$3047),IMPOSTAZIONI!$C$119:$AJ$484,HLOOKUP($BN$3,IMPOSTAZIONI!$E$114:$AJ$115,2,FALSE),FALSE))</f>
        <v>0</v>
      </c>
      <c r="AD3055" s="146">
        <f>IF(AD3116=0,0,VLOOKUP(DATE($B$4+$BQ13,$BP13,AD$3047),IMPOSTAZIONI!$C$119:$AJ$484,HLOOKUP($BN$3,IMPOSTAZIONI!$E$114:$AJ$115,2,FALSE),FALSE))</f>
        <v>0</v>
      </c>
      <c r="AE3055" s="146">
        <f>IF(AE3116=0,0,VLOOKUP(DATE($B$4+$BQ13,$BP13,AE$3047),IMPOSTAZIONI!$C$119:$AJ$484,HLOOKUP($BN$3,IMPOSTAZIONI!$E$114:$AJ$115,2,FALSE),FALSE))</f>
        <v>0</v>
      </c>
      <c r="AF3055" s="146">
        <f>IF(AF3116=0,0,VLOOKUP(DATE($B$4+$BQ13,$BP13,AF$3047),IMPOSTAZIONI!$C$119:$AJ$484,HLOOKUP($BN$3,IMPOSTAZIONI!$E$114:$AJ$115,2,FALSE),FALSE))</f>
        <v>0</v>
      </c>
      <c r="AG3055" s="146">
        <f>IF(AG3116=0,0,VLOOKUP(DATE($B$4+$BQ13,$BP13,AG$3047),IMPOSTAZIONI!$C$119:$AJ$484,HLOOKUP($BN$3,IMPOSTAZIONI!$E$114:$AJ$115,2,FALSE),FALSE))</f>
        <v>0</v>
      </c>
      <c r="AH3055" s="147">
        <f>IF(AH3116=0,0,VLOOKUP(DATE($B$4+$BQ13,$BP13,AH$3047),IMPOSTAZIONI!$C$119:$AJ$484,HLOOKUP($BN$3,IMPOSTAZIONI!$E$114:$AJ$115,2,FALSE),FALSE))</f>
        <v>0</v>
      </c>
      <c r="AI3055" s="506" t="str">
        <f t="shared" si="786"/>
        <v>AGO</v>
      </c>
      <c r="AJ3055" s="507"/>
      <c r="AK3055" s="145">
        <f>IF(D3116=0,0,VLOOKUP(DATE($B$4+$BQ13,$BP13,AK$3047),IMPOSTAZIONI!$C$119:$AJ$484,HLOOKUP($BN$3,IMPOSTAZIONI!$E$113:$AJ$115,3,FALSE),FALSE))</f>
        <v>0</v>
      </c>
      <c r="AL3055" s="146">
        <f>IF(E3116=0,0,VLOOKUP(DATE($B$4+$BQ13,$BP13,AL$3047),IMPOSTAZIONI!$C$119:$AJ$484,HLOOKUP($BN$3,IMPOSTAZIONI!$E$113:$AJ$115,3,FALSE),FALSE))</f>
        <v>0</v>
      </c>
      <c r="AM3055" s="146">
        <f>IF(F3116=0,0,VLOOKUP(DATE($B$4+$BQ13,$BP13,AM$3047),IMPOSTAZIONI!$C$119:$AJ$484,HLOOKUP($BN$3,IMPOSTAZIONI!$E$113:$AJ$115,3,FALSE),FALSE))</f>
        <v>0</v>
      </c>
      <c r="AN3055" s="146">
        <f>IF(G3116=0,0,VLOOKUP(DATE($B$4+$BQ13,$BP13,AN$3047),IMPOSTAZIONI!$C$119:$AJ$484,HLOOKUP($BN$3,IMPOSTAZIONI!$E$113:$AJ$115,3,FALSE),FALSE))</f>
        <v>0</v>
      </c>
      <c r="AO3055" s="146">
        <f>IF(H3116=0,0,VLOOKUP(DATE($B$4+$BQ13,$BP13,AO$3047),IMPOSTAZIONI!$C$119:$AJ$484,HLOOKUP($BN$3,IMPOSTAZIONI!$E$113:$AJ$115,3,FALSE),FALSE))</f>
        <v>0</v>
      </c>
      <c r="AP3055" s="146">
        <f>IF(I3116=0,0,VLOOKUP(DATE($B$4+$BQ13,$BP13,AP$3047),IMPOSTAZIONI!$C$119:$AJ$484,HLOOKUP($BN$3,IMPOSTAZIONI!$E$113:$AJ$115,3,FALSE),FALSE))</f>
        <v>0</v>
      </c>
      <c r="AQ3055" s="146">
        <f>IF(J3116=0,0,VLOOKUP(DATE($B$4+$BQ13,$BP13,AQ$3047),IMPOSTAZIONI!$C$119:$AJ$484,HLOOKUP($BN$3,IMPOSTAZIONI!$E$113:$AJ$115,3,FALSE),FALSE))</f>
        <v>0</v>
      </c>
      <c r="AR3055" s="146">
        <f>IF(K3116=0,0,VLOOKUP(DATE($B$4+$BQ13,$BP13,AR$3047),IMPOSTAZIONI!$C$119:$AJ$484,HLOOKUP($BN$3,IMPOSTAZIONI!$E$113:$AJ$115,3,FALSE),FALSE))</f>
        <v>0</v>
      </c>
      <c r="AS3055" s="146">
        <f>IF(L3116=0,0,VLOOKUP(DATE($B$4+$BQ13,$BP13,AS$3047),IMPOSTAZIONI!$C$119:$AJ$484,HLOOKUP($BN$3,IMPOSTAZIONI!$E$113:$AJ$115,3,FALSE),FALSE))</f>
        <v>0</v>
      </c>
      <c r="AT3055" s="146">
        <f>IF(M3116=0,0,VLOOKUP(DATE($B$4+$BQ13,$BP13,AT$3047),IMPOSTAZIONI!$C$119:$AJ$484,HLOOKUP($BN$3,IMPOSTAZIONI!$E$113:$AJ$115,3,FALSE),FALSE))</f>
        <v>0</v>
      </c>
      <c r="AU3055" s="146">
        <f>IF(N3116=0,0,VLOOKUP(DATE($B$4+$BQ13,$BP13,AU$3047),IMPOSTAZIONI!$C$119:$AJ$484,HLOOKUP($BN$3,IMPOSTAZIONI!$E$113:$AJ$115,3,FALSE),FALSE))</f>
        <v>0</v>
      </c>
      <c r="AV3055" s="146">
        <f>IF(O3116=0,0,VLOOKUP(DATE($B$4+$BQ13,$BP13,AV$3047),IMPOSTAZIONI!$C$119:$AJ$484,HLOOKUP($BN$3,IMPOSTAZIONI!$E$113:$AJ$115,3,FALSE),FALSE))</f>
        <v>0</v>
      </c>
      <c r="AW3055" s="146">
        <f>IF(P3116=0,0,VLOOKUP(DATE($B$4+$BQ13,$BP13,AW$3047),IMPOSTAZIONI!$C$119:$AJ$484,HLOOKUP($BN$3,IMPOSTAZIONI!$E$113:$AJ$115,3,FALSE),FALSE))</f>
        <v>0</v>
      </c>
      <c r="AX3055" s="146">
        <f>IF(Q3116=0,0,VLOOKUP(DATE($B$4+$BQ13,$BP13,AX$3047),IMPOSTAZIONI!$C$119:$AJ$484,HLOOKUP($BN$3,IMPOSTAZIONI!$E$113:$AJ$115,3,FALSE),FALSE))</f>
        <v>0</v>
      </c>
      <c r="AY3055" s="146">
        <f>IF(R3116=0,0,VLOOKUP(DATE($B$4+$BQ13,$BP13,AY$3047),IMPOSTAZIONI!$C$119:$AJ$484,HLOOKUP($BN$3,IMPOSTAZIONI!$E$113:$AJ$115,3,FALSE),FALSE))</f>
        <v>0</v>
      </c>
      <c r="AZ3055" s="146" t="str">
        <f>IF(S3116=0,0,VLOOKUP(DATE($B$4+$BQ13,$BP13,AZ$3047),IMPOSTAZIONI!$C$119:$AJ$484,HLOOKUP($BN$3,IMPOSTAZIONI!$E$113:$AJ$115,3,FALSE),FALSE))</f>
        <v>SF</v>
      </c>
      <c r="BA3055" s="146">
        <f>IF(T3116=0,0,VLOOKUP(DATE($B$4+$BQ13,$BP13,BA$3047),IMPOSTAZIONI!$C$119:$AJ$484,HLOOKUP($BN$3,IMPOSTAZIONI!$E$113:$AJ$115,3,FALSE),FALSE))</f>
        <v>0</v>
      </c>
      <c r="BB3055" s="146">
        <f>IF(U3116=0,0,VLOOKUP(DATE($B$4+$BQ13,$BP13,BB$3047),IMPOSTAZIONI!$C$119:$AJ$484,HLOOKUP($BN$3,IMPOSTAZIONI!$E$113:$AJ$115,3,FALSE),FALSE))</f>
        <v>0</v>
      </c>
      <c r="BC3055" s="146">
        <f>IF(V3116=0,0,VLOOKUP(DATE($B$4+$BQ13,$BP13,BC$3047),IMPOSTAZIONI!$C$119:$AJ$484,HLOOKUP($BN$3,IMPOSTAZIONI!$E$113:$AJ$115,3,FALSE),FALSE))</f>
        <v>0</v>
      </c>
      <c r="BD3055" s="146">
        <f>IF(W3116=0,0,VLOOKUP(DATE($B$4+$BQ13,$BP13,BD$3047),IMPOSTAZIONI!$C$119:$AJ$484,HLOOKUP($BN$3,IMPOSTAZIONI!$E$113:$AJ$115,3,FALSE),FALSE))</f>
        <v>0</v>
      </c>
      <c r="BE3055" s="146">
        <f>IF(X3116=0,0,VLOOKUP(DATE($B$4+$BQ13,$BP13,BE$3047),IMPOSTAZIONI!$C$119:$AJ$484,HLOOKUP($BN$3,IMPOSTAZIONI!$E$113:$AJ$115,3,FALSE),FALSE))</f>
        <v>0</v>
      </c>
      <c r="BF3055" s="146">
        <f>IF(Y3116=0,0,VLOOKUP(DATE($B$4+$BQ13,$BP13,BF$3047),IMPOSTAZIONI!$C$119:$AJ$484,HLOOKUP($BN$3,IMPOSTAZIONI!$E$113:$AJ$115,3,FALSE),FALSE))</f>
        <v>0</v>
      </c>
      <c r="BG3055" s="146">
        <f>IF(Z3116=0,0,VLOOKUP(DATE($B$4+$BQ13,$BP13,BG$3047),IMPOSTAZIONI!$C$119:$AJ$484,HLOOKUP($BN$3,IMPOSTAZIONI!$E$113:$AJ$115,3,FALSE),FALSE))</f>
        <v>0</v>
      </c>
      <c r="BH3055" s="146">
        <f>IF(AA3116=0,0,VLOOKUP(DATE($B$4+$BQ13,$BP13,BH$3047),IMPOSTAZIONI!$C$119:$AJ$484,HLOOKUP($BN$3,IMPOSTAZIONI!$E$113:$AJ$115,3,FALSE),FALSE))</f>
        <v>0</v>
      </c>
      <c r="BI3055" s="146">
        <f>IF(AB3116=0,0,VLOOKUP(DATE($B$4+$BQ13,$BP13,BI$3047),IMPOSTAZIONI!$C$119:$AJ$484,HLOOKUP($BN$3,IMPOSTAZIONI!$E$113:$AJ$115,3,FALSE),FALSE))</f>
        <v>0</v>
      </c>
      <c r="BJ3055" s="146">
        <f>IF(AC3116=0,0,VLOOKUP(DATE($B$4+$BQ13,$BP13,BJ$3047),IMPOSTAZIONI!$C$119:$AJ$484,HLOOKUP($BN$3,IMPOSTAZIONI!$E$113:$AJ$115,3,FALSE),FALSE))</f>
        <v>0</v>
      </c>
      <c r="BK3055" s="146">
        <f>IF(AD3116=0,0,VLOOKUP(DATE($B$4+$BQ13,$BP13,BK$3047),IMPOSTAZIONI!$C$119:$AJ$484,HLOOKUP($BN$3,IMPOSTAZIONI!$E$113:$AJ$115,3,FALSE),FALSE))</f>
        <v>0</v>
      </c>
      <c r="BL3055" s="146">
        <f>IF(AE3116=0,0,VLOOKUP(DATE($B$4+$BQ13,$BP13,BL$3047),IMPOSTAZIONI!$C$119:$AJ$484,HLOOKUP($BN$3,IMPOSTAZIONI!$E$113:$AJ$115,3,FALSE),FALSE))</f>
        <v>0</v>
      </c>
      <c r="BM3055" s="146">
        <f>IF(AF3116=0,0,VLOOKUP(DATE($B$4+$BQ13,$BP13,BM$3047),IMPOSTAZIONI!$C$119:$AJ$484,HLOOKUP($BN$3,IMPOSTAZIONI!$E$113:$AJ$115,3,FALSE),FALSE))</f>
        <v>0</v>
      </c>
      <c r="BN3055" s="146">
        <f>IF(AG3116=0,0,VLOOKUP(DATE($B$4+$BQ13,$BP13,BN$3047),IMPOSTAZIONI!$C$119:$AJ$484,HLOOKUP($BN$3,IMPOSTAZIONI!$E$113:$AJ$115,3,FALSE),FALSE))</f>
        <v>0</v>
      </c>
      <c r="BO3055" s="147">
        <f>IF(AH3116=0,0,VLOOKUP(DATE($B$4+$BQ13,$BP13,BO$3047),IMPOSTAZIONI!$C$119:$AJ$484,HLOOKUP($BN$3,IMPOSTAZIONI!$E$113:$AJ$115,3,FALSE),FALSE))</f>
        <v>0</v>
      </c>
      <c r="BP3055" s="1"/>
      <c r="BQ3055" s="1"/>
      <c r="BR3055" s="1"/>
    </row>
    <row r="3056" spans="1:81" ht="13.5" customHeight="1">
      <c r="A3056" s="1"/>
      <c r="B3056" s="506" t="str">
        <f t="shared" si="785"/>
        <v>SET</v>
      </c>
      <c r="C3056" s="507"/>
      <c r="D3056" s="145">
        <f>IF(D3117=0,0,VLOOKUP(DATE($B$4+$BQ14,$BP14,D$3047),IMPOSTAZIONI!$C$119:$AJ$484,HLOOKUP($BN$3,IMPOSTAZIONI!$E$114:$AJ$115,2,FALSE),FALSE))</f>
        <v>0</v>
      </c>
      <c r="E3056" s="146">
        <f>IF(E3117=0,0,VLOOKUP(DATE($B$4+$BQ14,$BP14,E$3047),IMPOSTAZIONI!$C$119:$AJ$484,HLOOKUP($BN$3,IMPOSTAZIONI!$E$114:$AJ$115,2,FALSE),FALSE))</f>
        <v>0</v>
      </c>
      <c r="F3056" s="146">
        <f>IF(F3117=0,0,VLOOKUP(DATE($B$4+$BQ14,$BP14,F$3047),IMPOSTAZIONI!$C$119:$AJ$484,HLOOKUP($BN$3,IMPOSTAZIONI!$E$114:$AJ$115,2,FALSE),FALSE))</f>
        <v>0</v>
      </c>
      <c r="G3056" s="146">
        <f>IF(G3117=0,0,VLOOKUP(DATE($B$4+$BQ14,$BP14,G$3047),IMPOSTAZIONI!$C$119:$AJ$484,HLOOKUP($BN$3,IMPOSTAZIONI!$E$114:$AJ$115,2,FALSE),FALSE))</f>
        <v>0</v>
      </c>
      <c r="H3056" s="146">
        <f>IF(H3117=0,0,VLOOKUP(DATE($B$4+$BQ14,$BP14,H$3047),IMPOSTAZIONI!$C$119:$AJ$484,HLOOKUP($BN$3,IMPOSTAZIONI!$E$114:$AJ$115,2,FALSE),FALSE))</f>
        <v>0</v>
      </c>
      <c r="I3056" s="146">
        <f>IF(I3117=0,0,VLOOKUP(DATE($B$4+$BQ14,$BP14,I$3047),IMPOSTAZIONI!$C$119:$AJ$484,HLOOKUP($BN$3,IMPOSTAZIONI!$E$114:$AJ$115,2,FALSE),FALSE))</f>
        <v>0</v>
      </c>
      <c r="J3056" s="146">
        <f>IF(J3117=0,0,VLOOKUP(DATE($B$4+$BQ14,$BP14,J$3047),IMPOSTAZIONI!$C$119:$AJ$484,HLOOKUP($BN$3,IMPOSTAZIONI!$E$114:$AJ$115,2,FALSE),FALSE))</f>
        <v>0</v>
      </c>
      <c r="K3056" s="146">
        <f>IF(K3117=0,0,VLOOKUP(DATE($B$4+$BQ14,$BP14,K$3047),IMPOSTAZIONI!$C$119:$AJ$484,HLOOKUP($BN$3,IMPOSTAZIONI!$E$114:$AJ$115,2,FALSE),FALSE))</f>
        <v>0</v>
      </c>
      <c r="L3056" s="146">
        <f>IF(L3117=0,0,VLOOKUP(DATE($B$4+$BQ14,$BP14,L$3047),IMPOSTAZIONI!$C$119:$AJ$484,HLOOKUP($BN$3,IMPOSTAZIONI!$E$114:$AJ$115,2,FALSE),FALSE))</f>
        <v>0</v>
      </c>
      <c r="M3056" s="146">
        <f>IF(M3117=0,0,VLOOKUP(DATE($B$4+$BQ14,$BP14,M$3047),IMPOSTAZIONI!$C$119:$AJ$484,HLOOKUP($BN$3,IMPOSTAZIONI!$E$114:$AJ$115,2,FALSE),FALSE))</f>
        <v>0</v>
      </c>
      <c r="N3056" s="146">
        <f>IF(N3117=0,0,VLOOKUP(DATE($B$4+$BQ14,$BP14,N$3047),IMPOSTAZIONI!$C$119:$AJ$484,HLOOKUP($BN$3,IMPOSTAZIONI!$E$114:$AJ$115,2,FALSE),FALSE))</f>
        <v>0</v>
      </c>
      <c r="O3056" s="146">
        <f>IF(O3117=0,0,VLOOKUP(DATE($B$4+$BQ14,$BP14,O$3047),IMPOSTAZIONI!$C$119:$AJ$484,HLOOKUP($BN$3,IMPOSTAZIONI!$E$114:$AJ$115,2,FALSE),FALSE))</f>
        <v>0</v>
      </c>
      <c r="P3056" s="146">
        <f>IF(P3117=0,0,VLOOKUP(DATE($B$4+$BQ14,$BP14,P$3047),IMPOSTAZIONI!$C$119:$AJ$484,HLOOKUP($BN$3,IMPOSTAZIONI!$E$114:$AJ$115,2,FALSE),FALSE))</f>
        <v>0</v>
      </c>
      <c r="Q3056" s="146">
        <f>IF(Q3117=0,0,VLOOKUP(DATE($B$4+$BQ14,$BP14,Q$3047),IMPOSTAZIONI!$C$119:$AJ$484,HLOOKUP($BN$3,IMPOSTAZIONI!$E$114:$AJ$115,2,FALSE),FALSE))</f>
        <v>0</v>
      </c>
      <c r="R3056" s="146">
        <f>IF(R3117=0,0,VLOOKUP(DATE($B$4+$BQ14,$BP14,R$3047),IMPOSTAZIONI!$C$119:$AJ$484,HLOOKUP($BN$3,IMPOSTAZIONI!$E$114:$AJ$115,2,FALSE),FALSE))</f>
        <v>0</v>
      </c>
      <c r="S3056" s="146">
        <f>IF(S3117=0,0,VLOOKUP(DATE($B$4+$BQ14,$BP14,S$3047),IMPOSTAZIONI!$C$119:$AJ$484,HLOOKUP($BN$3,IMPOSTAZIONI!$E$114:$AJ$115,2,FALSE),FALSE))</f>
        <v>0</v>
      </c>
      <c r="T3056" s="146">
        <f>IF(T3117=0,0,VLOOKUP(DATE($B$4+$BQ14,$BP14,T$3047),IMPOSTAZIONI!$C$119:$AJ$484,HLOOKUP($BN$3,IMPOSTAZIONI!$E$114:$AJ$115,2,FALSE),FALSE))</f>
        <v>0</v>
      </c>
      <c r="U3056" s="146">
        <f>IF(U3117=0,0,VLOOKUP(DATE($B$4+$BQ14,$BP14,U$3047),IMPOSTAZIONI!$C$119:$AJ$484,HLOOKUP($BN$3,IMPOSTAZIONI!$E$114:$AJ$115,2,FALSE),FALSE))</f>
        <v>0</v>
      </c>
      <c r="V3056" s="146">
        <f>IF(V3117=0,0,VLOOKUP(DATE($B$4+$BQ14,$BP14,V$3047),IMPOSTAZIONI!$C$119:$AJ$484,HLOOKUP($BN$3,IMPOSTAZIONI!$E$114:$AJ$115,2,FALSE),FALSE))</f>
        <v>0</v>
      </c>
      <c r="W3056" s="146">
        <f>IF(W3117=0,0,VLOOKUP(DATE($B$4+$BQ14,$BP14,W$3047),IMPOSTAZIONI!$C$119:$AJ$484,HLOOKUP($BN$3,IMPOSTAZIONI!$E$114:$AJ$115,2,FALSE),FALSE))</f>
        <v>0</v>
      </c>
      <c r="X3056" s="146">
        <f>IF(X3117=0,0,VLOOKUP(DATE($B$4+$BQ14,$BP14,X$3047),IMPOSTAZIONI!$C$119:$AJ$484,HLOOKUP($BN$3,IMPOSTAZIONI!$E$114:$AJ$115,2,FALSE),FALSE))</f>
        <v>0</v>
      </c>
      <c r="Y3056" s="146">
        <f>IF(Y3117=0,0,VLOOKUP(DATE($B$4+$BQ14,$BP14,Y$3047),IMPOSTAZIONI!$C$119:$AJ$484,HLOOKUP($BN$3,IMPOSTAZIONI!$E$114:$AJ$115,2,FALSE),FALSE))</f>
        <v>0</v>
      </c>
      <c r="Z3056" s="146">
        <f>IF(Z3117=0,0,VLOOKUP(DATE($B$4+$BQ14,$BP14,Z$3047),IMPOSTAZIONI!$C$119:$AJ$484,HLOOKUP($BN$3,IMPOSTAZIONI!$E$114:$AJ$115,2,FALSE),FALSE))</f>
        <v>0</v>
      </c>
      <c r="AA3056" s="146">
        <f>IF(AA3117=0,0,VLOOKUP(DATE($B$4+$BQ14,$BP14,AA$3047),IMPOSTAZIONI!$C$119:$AJ$484,HLOOKUP($BN$3,IMPOSTAZIONI!$E$114:$AJ$115,2,FALSE),FALSE))</f>
        <v>0</v>
      </c>
      <c r="AB3056" s="146">
        <f>IF(AB3117=0,0,VLOOKUP(DATE($B$4+$BQ14,$BP14,AB$3047),IMPOSTAZIONI!$C$119:$AJ$484,HLOOKUP($BN$3,IMPOSTAZIONI!$E$114:$AJ$115,2,FALSE),FALSE))</f>
        <v>0</v>
      </c>
      <c r="AC3056" s="146">
        <f>IF(AC3117=0,0,VLOOKUP(DATE($B$4+$BQ14,$BP14,AC$3047),IMPOSTAZIONI!$C$119:$AJ$484,HLOOKUP($BN$3,IMPOSTAZIONI!$E$114:$AJ$115,2,FALSE),FALSE))</f>
        <v>0</v>
      </c>
      <c r="AD3056" s="146">
        <f>IF(AD3117=0,0,VLOOKUP(DATE($B$4+$BQ14,$BP14,AD$3047),IMPOSTAZIONI!$C$119:$AJ$484,HLOOKUP($BN$3,IMPOSTAZIONI!$E$114:$AJ$115,2,FALSE),FALSE))</f>
        <v>0</v>
      </c>
      <c r="AE3056" s="146">
        <f>IF(AE3117=0,0,VLOOKUP(DATE($B$4+$BQ14,$BP14,AE$3047),IMPOSTAZIONI!$C$119:$AJ$484,HLOOKUP($BN$3,IMPOSTAZIONI!$E$114:$AJ$115,2,FALSE),FALSE))</f>
        <v>0</v>
      </c>
      <c r="AF3056" s="146">
        <f>IF(AF3117=0,0,VLOOKUP(DATE($B$4+$BQ14,$BP14,AF$3047),IMPOSTAZIONI!$C$119:$AJ$484,HLOOKUP($BN$3,IMPOSTAZIONI!$E$114:$AJ$115,2,FALSE),FALSE))</f>
        <v>0</v>
      </c>
      <c r="AG3056" s="146">
        <f>IF(AG3117=0,0,VLOOKUP(DATE($B$4+$BQ14,$BP14,AG$3047),IMPOSTAZIONI!$C$119:$AJ$484,HLOOKUP($BN$3,IMPOSTAZIONI!$E$114:$AJ$115,2,FALSE),FALSE))</f>
        <v>0</v>
      </c>
      <c r="AH3056" s="147">
        <f>IF(AH3117=0,0,VLOOKUP(DATE($B$4+$BQ14,$BP14,AH$3047),IMPOSTAZIONI!$C$119:$AJ$484,HLOOKUP($BN$3,IMPOSTAZIONI!$E$114:$AJ$115,2,FALSE),FALSE))</f>
        <v>0</v>
      </c>
      <c r="AI3056" s="506" t="str">
        <f t="shared" si="786"/>
        <v>SET</v>
      </c>
      <c r="AJ3056" s="507"/>
      <c r="AK3056" s="145">
        <f>IF(D3117=0,0,VLOOKUP(DATE($B$4+$BQ14,$BP14,AK$3047),IMPOSTAZIONI!$C$119:$AJ$484,HLOOKUP($BN$3,IMPOSTAZIONI!$E$113:$AJ$115,3,FALSE),FALSE))</f>
        <v>0</v>
      </c>
      <c r="AL3056" s="146">
        <f>IF(E3117=0,0,VLOOKUP(DATE($B$4+$BQ14,$BP14,AL$3047),IMPOSTAZIONI!$C$119:$AJ$484,HLOOKUP($BN$3,IMPOSTAZIONI!$E$113:$AJ$115,3,FALSE),FALSE))</f>
        <v>0</v>
      </c>
      <c r="AM3056" s="146">
        <f>IF(F3117=0,0,VLOOKUP(DATE($B$4+$BQ14,$BP14,AM$3047),IMPOSTAZIONI!$C$119:$AJ$484,HLOOKUP($BN$3,IMPOSTAZIONI!$E$113:$AJ$115,3,FALSE),FALSE))</f>
        <v>0</v>
      </c>
      <c r="AN3056" s="146">
        <f>IF(G3117=0,0,VLOOKUP(DATE($B$4+$BQ14,$BP14,AN$3047),IMPOSTAZIONI!$C$119:$AJ$484,HLOOKUP($BN$3,IMPOSTAZIONI!$E$113:$AJ$115,3,FALSE),FALSE))</f>
        <v>0</v>
      </c>
      <c r="AO3056" s="146">
        <f>IF(H3117=0,0,VLOOKUP(DATE($B$4+$BQ14,$BP14,AO$3047),IMPOSTAZIONI!$C$119:$AJ$484,HLOOKUP($BN$3,IMPOSTAZIONI!$E$113:$AJ$115,3,FALSE),FALSE))</f>
        <v>0</v>
      </c>
      <c r="AP3056" s="146">
        <f>IF(I3117=0,0,VLOOKUP(DATE($B$4+$BQ14,$BP14,AP$3047),IMPOSTAZIONI!$C$119:$AJ$484,HLOOKUP($BN$3,IMPOSTAZIONI!$E$113:$AJ$115,3,FALSE),FALSE))</f>
        <v>0</v>
      </c>
      <c r="AQ3056" s="146">
        <f>IF(J3117=0,0,VLOOKUP(DATE($B$4+$BQ14,$BP14,AQ$3047),IMPOSTAZIONI!$C$119:$AJ$484,HLOOKUP($BN$3,IMPOSTAZIONI!$E$113:$AJ$115,3,FALSE),FALSE))</f>
        <v>0</v>
      </c>
      <c r="AR3056" s="146">
        <f>IF(K3117=0,0,VLOOKUP(DATE($B$4+$BQ14,$BP14,AR$3047),IMPOSTAZIONI!$C$119:$AJ$484,HLOOKUP($BN$3,IMPOSTAZIONI!$E$113:$AJ$115,3,FALSE),FALSE))</f>
        <v>0</v>
      </c>
      <c r="AS3056" s="146">
        <f>IF(L3117=0,0,VLOOKUP(DATE($B$4+$BQ14,$BP14,AS$3047),IMPOSTAZIONI!$C$119:$AJ$484,HLOOKUP($BN$3,IMPOSTAZIONI!$E$113:$AJ$115,3,FALSE),FALSE))</f>
        <v>0</v>
      </c>
      <c r="AT3056" s="146">
        <f>IF(M3117=0,0,VLOOKUP(DATE($B$4+$BQ14,$BP14,AT$3047),IMPOSTAZIONI!$C$119:$AJ$484,HLOOKUP($BN$3,IMPOSTAZIONI!$E$113:$AJ$115,3,FALSE),FALSE))</f>
        <v>0</v>
      </c>
      <c r="AU3056" s="146">
        <f>IF(N3117=0,0,VLOOKUP(DATE($B$4+$BQ14,$BP14,AU$3047),IMPOSTAZIONI!$C$119:$AJ$484,HLOOKUP($BN$3,IMPOSTAZIONI!$E$113:$AJ$115,3,FALSE),FALSE))</f>
        <v>0</v>
      </c>
      <c r="AV3056" s="146">
        <f>IF(O3117=0,0,VLOOKUP(DATE($B$4+$BQ14,$BP14,AV$3047),IMPOSTAZIONI!$C$119:$AJ$484,HLOOKUP($BN$3,IMPOSTAZIONI!$E$113:$AJ$115,3,FALSE),FALSE))</f>
        <v>0</v>
      </c>
      <c r="AW3056" s="146">
        <f>IF(P3117=0,0,VLOOKUP(DATE($B$4+$BQ14,$BP14,AW$3047),IMPOSTAZIONI!$C$119:$AJ$484,HLOOKUP($BN$3,IMPOSTAZIONI!$E$113:$AJ$115,3,FALSE),FALSE))</f>
        <v>0</v>
      </c>
      <c r="AX3056" s="146">
        <f>IF(Q3117=0,0,VLOOKUP(DATE($B$4+$BQ14,$BP14,AX$3047),IMPOSTAZIONI!$C$119:$AJ$484,HLOOKUP($BN$3,IMPOSTAZIONI!$E$113:$AJ$115,3,FALSE),FALSE))</f>
        <v>0</v>
      </c>
      <c r="AY3056" s="146">
        <f>IF(R3117=0,0,VLOOKUP(DATE($B$4+$BQ14,$BP14,AY$3047),IMPOSTAZIONI!$C$119:$AJ$484,HLOOKUP($BN$3,IMPOSTAZIONI!$E$113:$AJ$115,3,FALSE),FALSE))</f>
        <v>0</v>
      </c>
      <c r="AZ3056" s="146" t="str">
        <f>IF(S3117=0,0,VLOOKUP(DATE($B$4+$BQ14,$BP14,AZ$3047),IMPOSTAZIONI!$C$119:$AJ$484,HLOOKUP($BN$3,IMPOSTAZIONI!$E$113:$AJ$115,3,FALSE),FALSE))</f>
        <v>SF</v>
      </c>
      <c r="BA3056" s="146">
        <f>IF(T3117=0,0,VLOOKUP(DATE($B$4+$BQ14,$BP14,BA$3047),IMPOSTAZIONI!$C$119:$AJ$484,HLOOKUP($BN$3,IMPOSTAZIONI!$E$113:$AJ$115,3,FALSE),FALSE))</f>
        <v>0</v>
      </c>
      <c r="BB3056" s="146">
        <f>IF(U3117=0,0,VLOOKUP(DATE($B$4+$BQ14,$BP14,BB$3047),IMPOSTAZIONI!$C$119:$AJ$484,HLOOKUP($BN$3,IMPOSTAZIONI!$E$113:$AJ$115,3,FALSE),FALSE))</f>
        <v>0</v>
      </c>
      <c r="BC3056" s="146">
        <f>IF(V3117=0,0,VLOOKUP(DATE($B$4+$BQ14,$BP14,BC$3047),IMPOSTAZIONI!$C$119:$AJ$484,HLOOKUP($BN$3,IMPOSTAZIONI!$E$113:$AJ$115,3,FALSE),FALSE))</f>
        <v>0</v>
      </c>
      <c r="BD3056" s="146">
        <f>IF(W3117=0,0,VLOOKUP(DATE($B$4+$BQ14,$BP14,BD$3047),IMPOSTAZIONI!$C$119:$AJ$484,HLOOKUP($BN$3,IMPOSTAZIONI!$E$113:$AJ$115,3,FALSE),FALSE))</f>
        <v>0</v>
      </c>
      <c r="BE3056" s="146">
        <f>IF(X3117=0,0,VLOOKUP(DATE($B$4+$BQ14,$BP14,BE$3047),IMPOSTAZIONI!$C$119:$AJ$484,HLOOKUP($BN$3,IMPOSTAZIONI!$E$113:$AJ$115,3,FALSE),FALSE))</f>
        <v>0</v>
      </c>
      <c r="BF3056" s="146">
        <f>IF(Y3117=0,0,VLOOKUP(DATE($B$4+$BQ14,$BP14,BF$3047),IMPOSTAZIONI!$C$119:$AJ$484,HLOOKUP($BN$3,IMPOSTAZIONI!$E$113:$AJ$115,3,FALSE),FALSE))</f>
        <v>0</v>
      </c>
      <c r="BG3056" s="146">
        <f>IF(Z3117=0,0,VLOOKUP(DATE($B$4+$BQ14,$BP14,BG$3047),IMPOSTAZIONI!$C$119:$AJ$484,HLOOKUP($BN$3,IMPOSTAZIONI!$E$113:$AJ$115,3,FALSE),FALSE))</f>
        <v>0</v>
      </c>
      <c r="BH3056" s="146">
        <f>IF(AA3117=0,0,VLOOKUP(DATE($B$4+$BQ14,$BP14,BH$3047),IMPOSTAZIONI!$C$119:$AJ$484,HLOOKUP($BN$3,IMPOSTAZIONI!$E$113:$AJ$115,3,FALSE),FALSE))</f>
        <v>0</v>
      </c>
      <c r="BI3056" s="146">
        <f>IF(AB3117=0,0,VLOOKUP(DATE($B$4+$BQ14,$BP14,BI$3047),IMPOSTAZIONI!$C$119:$AJ$484,HLOOKUP($BN$3,IMPOSTAZIONI!$E$113:$AJ$115,3,FALSE),FALSE))</f>
        <v>0</v>
      </c>
      <c r="BJ3056" s="146">
        <f>IF(AC3117=0,0,VLOOKUP(DATE($B$4+$BQ14,$BP14,BJ$3047),IMPOSTAZIONI!$C$119:$AJ$484,HLOOKUP($BN$3,IMPOSTAZIONI!$E$113:$AJ$115,3,FALSE),FALSE))</f>
        <v>0</v>
      </c>
      <c r="BK3056" s="146">
        <f>IF(AD3117=0,0,VLOOKUP(DATE($B$4+$BQ14,$BP14,BK$3047),IMPOSTAZIONI!$C$119:$AJ$484,HLOOKUP($BN$3,IMPOSTAZIONI!$E$113:$AJ$115,3,FALSE),FALSE))</f>
        <v>0</v>
      </c>
      <c r="BL3056" s="146">
        <f>IF(AE3117=0,0,VLOOKUP(DATE($B$4+$BQ14,$BP14,BL$3047),IMPOSTAZIONI!$C$119:$AJ$484,HLOOKUP($BN$3,IMPOSTAZIONI!$E$113:$AJ$115,3,FALSE),FALSE))</f>
        <v>0</v>
      </c>
      <c r="BM3056" s="146">
        <f>IF(AF3117=0,0,VLOOKUP(DATE($B$4+$BQ14,$BP14,BM$3047),IMPOSTAZIONI!$C$119:$AJ$484,HLOOKUP($BN$3,IMPOSTAZIONI!$E$113:$AJ$115,3,FALSE),FALSE))</f>
        <v>0</v>
      </c>
      <c r="BN3056" s="146">
        <f>IF(AG3117=0,0,VLOOKUP(DATE($B$4+$BQ14,$BP14,BN$3047),IMPOSTAZIONI!$C$119:$AJ$484,HLOOKUP($BN$3,IMPOSTAZIONI!$E$113:$AJ$115,3,FALSE),FALSE))</f>
        <v>0</v>
      </c>
      <c r="BO3056" s="147">
        <f>IF(AH3117=0,0,VLOOKUP(DATE($B$4+$BQ14,$BP14,BO$3047),IMPOSTAZIONI!$C$119:$AJ$484,HLOOKUP($BN$3,IMPOSTAZIONI!$E$113:$AJ$115,3,FALSE),FALSE))</f>
        <v>0</v>
      </c>
      <c r="BP3056" s="1"/>
      <c r="BQ3056" s="1"/>
      <c r="BR3056" s="1"/>
    </row>
    <row r="3057" spans="1:70" ht="13.5" customHeight="1">
      <c r="A3057" s="1"/>
      <c r="B3057" s="506" t="str">
        <f t="shared" si="785"/>
        <v>OTT</v>
      </c>
      <c r="C3057" s="507"/>
      <c r="D3057" s="145">
        <f>IF(D3118=0,0,VLOOKUP(DATE($B$4+$BQ15,$BP15,D$3047),IMPOSTAZIONI!$C$119:$AJ$484,HLOOKUP($BN$3,IMPOSTAZIONI!$E$114:$AJ$115,2,FALSE),FALSE))</f>
        <v>0</v>
      </c>
      <c r="E3057" s="146">
        <f>IF(E3118=0,0,VLOOKUP(DATE($B$4+$BQ15,$BP15,E$3047),IMPOSTAZIONI!$C$119:$AJ$484,HLOOKUP($BN$3,IMPOSTAZIONI!$E$114:$AJ$115,2,FALSE),FALSE))</f>
        <v>0</v>
      </c>
      <c r="F3057" s="146">
        <f>IF(F3118=0,0,VLOOKUP(DATE($B$4+$BQ15,$BP15,F$3047),IMPOSTAZIONI!$C$119:$AJ$484,HLOOKUP($BN$3,IMPOSTAZIONI!$E$114:$AJ$115,2,FALSE),FALSE))</f>
        <v>0</v>
      </c>
      <c r="G3057" s="146">
        <f>IF(G3118=0,0,VLOOKUP(DATE($B$4+$BQ15,$BP15,G$3047),IMPOSTAZIONI!$C$119:$AJ$484,HLOOKUP($BN$3,IMPOSTAZIONI!$E$114:$AJ$115,2,FALSE),FALSE))</f>
        <v>0</v>
      </c>
      <c r="H3057" s="146">
        <f>IF(H3118=0,0,VLOOKUP(DATE($B$4+$BQ15,$BP15,H$3047),IMPOSTAZIONI!$C$119:$AJ$484,HLOOKUP($BN$3,IMPOSTAZIONI!$E$114:$AJ$115,2,FALSE),FALSE))</f>
        <v>0</v>
      </c>
      <c r="I3057" s="146">
        <f>IF(I3118=0,0,VLOOKUP(DATE($B$4+$BQ15,$BP15,I$3047),IMPOSTAZIONI!$C$119:$AJ$484,HLOOKUP($BN$3,IMPOSTAZIONI!$E$114:$AJ$115,2,FALSE),FALSE))</f>
        <v>0</v>
      </c>
      <c r="J3057" s="146">
        <f>IF(J3118=0,0,VLOOKUP(DATE($B$4+$BQ15,$BP15,J$3047),IMPOSTAZIONI!$C$119:$AJ$484,HLOOKUP($BN$3,IMPOSTAZIONI!$E$114:$AJ$115,2,FALSE),FALSE))</f>
        <v>0</v>
      </c>
      <c r="K3057" s="146">
        <f>IF(K3118=0,0,VLOOKUP(DATE($B$4+$BQ15,$BP15,K$3047),IMPOSTAZIONI!$C$119:$AJ$484,HLOOKUP($BN$3,IMPOSTAZIONI!$E$114:$AJ$115,2,FALSE),FALSE))</f>
        <v>0</v>
      </c>
      <c r="L3057" s="146">
        <f>IF(L3118=0,0,VLOOKUP(DATE($B$4+$BQ15,$BP15,L$3047),IMPOSTAZIONI!$C$119:$AJ$484,HLOOKUP($BN$3,IMPOSTAZIONI!$E$114:$AJ$115,2,FALSE),FALSE))</f>
        <v>0</v>
      </c>
      <c r="M3057" s="146">
        <f>IF(M3118=0,0,VLOOKUP(DATE($B$4+$BQ15,$BP15,M$3047),IMPOSTAZIONI!$C$119:$AJ$484,HLOOKUP($BN$3,IMPOSTAZIONI!$E$114:$AJ$115,2,FALSE),FALSE))</f>
        <v>0</v>
      </c>
      <c r="N3057" s="146">
        <f>IF(N3118=0,0,VLOOKUP(DATE($B$4+$BQ15,$BP15,N$3047),IMPOSTAZIONI!$C$119:$AJ$484,HLOOKUP($BN$3,IMPOSTAZIONI!$E$114:$AJ$115,2,FALSE),FALSE))</f>
        <v>0</v>
      </c>
      <c r="O3057" s="146">
        <f>IF(O3118=0,0,VLOOKUP(DATE($B$4+$BQ15,$BP15,O$3047),IMPOSTAZIONI!$C$119:$AJ$484,HLOOKUP($BN$3,IMPOSTAZIONI!$E$114:$AJ$115,2,FALSE),FALSE))</f>
        <v>0</v>
      </c>
      <c r="P3057" s="146">
        <f>IF(P3118=0,0,VLOOKUP(DATE($B$4+$BQ15,$BP15,P$3047),IMPOSTAZIONI!$C$119:$AJ$484,HLOOKUP($BN$3,IMPOSTAZIONI!$E$114:$AJ$115,2,FALSE),FALSE))</f>
        <v>0</v>
      </c>
      <c r="Q3057" s="146">
        <f>IF(Q3118=0,0,VLOOKUP(DATE($B$4+$BQ15,$BP15,Q$3047),IMPOSTAZIONI!$C$119:$AJ$484,HLOOKUP($BN$3,IMPOSTAZIONI!$E$114:$AJ$115,2,FALSE),FALSE))</f>
        <v>0</v>
      </c>
      <c r="R3057" s="146">
        <f>IF(R3118=0,0,VLOOKUP(DATE($B$4+$BQ15,$BP15,R$3047),IMPOSTAZIONI!$C$119:$AJ$484,HLOOKUP($BN$3,IMPOSTAZIONI!$E$114:$AJ$115,2,FALSE),FALSE))</f>
        <v>0</v>
      </c>
      <c r="S3057" s="146">
        <f>IF(S3118=0,0,VLOOKUP(DATE($B$4+$BQ15,$BP15,S$3047),IMPOSTAZIONI!$C$119:$AJ$484,HLOOKUP($BN$3,IMPOSTAZIONI!$E$114:$AJ$115,2,FALSE),FALSE))</f>
        <v>0</v>
      </c>
      <c r="T3057" s="146">
        <f>IF(T3118=0,0,VLOOKUP(DATE($B$4+$BQ15,$BP15,T$3047),IMPOSTAZIONI!$C$119:$AJ$484,HLOOKUP($BN$3,IMPOSTAZIONI!$E$114:$AJ$115,2,FALSE),FALSE))</f>
        <v>0</v>
      </c>
      <c r="U3057" s="146">
        <f>IF(U3118=0,0,VLOOKUP(DATE($B$4+$BQ15,$BP15,U$3047),IMPOSTAZIONI!$C$119:$AJ$484,HLOOKUP($BN$3,IMPOSTAZIONI!$E$114:$AJ$115,2,FALSE),FALSE))</f>
        <v>0</v>
      </c>
      <c r="V3057" s="146">
        <f>IF(V3118=0,0,VLOOKUP(DATE($B$4+$BQ15,$BP15,V$3047),IMPOSTAZIONI!$C$119:$AJ$484,HLOOKUP($BN$3,IMPOSTAZIONI!$E$114:$AJ$115,2,FALSE),FALSE))</f>
        <v>0</v>
      </c>
      <c r="W3057" s="146">
        <f>IF(W3118=0,0,VLOOKUP(DATE($B$4+$BQ15,$BP15,W$3047),IMPOSTAZIONI!$C$119:$AJ$484,HLOOKUP($BN$3,IMPOSTAZIONI!$E$114:$AJ$115,2,FALSE),FALSE))</f>
        <v>0</v>
      </c>
      <c r="X3057" s="146">
        <f>IF(X3118=0,0,VLOOKUP(DATE($B$4+$BQ15,$BP15,X$3047),IMPOSTAZIONI!$C$119:$AJ$484,HLOOKUP($BN$3,IMPOSTAZIONI!$E$114:$AJ$115,2,FALSE),FALSE))</f>
        <v>0</v>
      </c>
      <c r="Y3057" s="146">
        <f>IF(Y3118=0,0,VLOOKUP(DATE($B$4+$BQ15,$BP15,Y$3047),IMPOSTAZIONI!$C$119:$AJ$484,HLOOKUP($BN$3,IMPOSTAZIONI!$E$114:$AJ$115,2,FALSE),FALSE))</f>
        <v>0</v>
      </c>
      <c r="Z3057" s="146">
        <f>IF(Z3118=0,0,VLOOKUP(DATE($B$4+$BQ15,$BP15,Z$3047),IMPOSTAZIONI!$C$119:$AJ$484,HLOOKUP($BN$3,IMPOSTAZIONI!$E$114:$AJ$115,2,FALSE),FALSE))</f>
        <v>0</v>
      </c>
      <c r="AA3057" s="146">
        <f>IF(AA3118=0,0,VLOOKUP(DATE($B$4+$BQ15,$BP15,AA$3047),IMPOSTAZIONI!$C$119:$AJ$484,HLOOKUP($BN$3,IMPOSTAZIONI!$E$114:$AJ$115,2,FALSE),FALSE))</f>
        <v>0</v>
      </c>
      <c r="AB3057" s="146">
        <f>IF(AB3118=0,0,VLOOKUP(DATE($B$4+$BQ15,$BP15,AB$3047),IMPOSTAZIONI!$C$119:$AJ$484,HLOOKUP($BN$3,IMPOSTAZIONI!$E$114:$AJ$115,2,FALSE),FALSE))</f>
        <v>0</v>
      </c>
      <c r="AC3057" s="146">
        <f>IF(AC3118=0,0,VLOOKUP(DATE($B$4+$BQ15,$BP15,AC$3047),IMPOSTAZIONI!$C$119:$AJ$484,HLOOKUP($BN$3,IMPOSTAZIONI!$E$114:$AJ$115,2,FALSE),FALSE))</f>
        <v>0</v>
      </c>
      <c r="AD3057" s="146">
        <f>IF(AD3118=0,0,VLOOKUP(DATE($B$4+$BQ15,$BP15,AD$3047),IMPOSTAZIONI!$C$119:$AJ$484,HLOOKUP($BN$3,IMPOSTAZIONI!$E$114:$AJ$115,2,FALSE),FALSE))</f>
        <v>0</v>
      </c>
      <c r="AE3057" s="146">
        <f>IF(AE3118=0,0,VLOOKUP(DATE($B$4+$BQ15,$BP15,AE$3047),IMPOSTAZIONI!$C$119:$AJ$484,HLOOKUP($BN$3,IMPOSTAZIONI!$E$114:$AJ$115,2,FALSE),FALSE))</f>
        <v>0</v>
      </c>
      <c r="AF3057" s="146">
        <f>IF(AF3118=0,0,VLOOKUP(DATE($B$4+$BQ15,$BP15,AF$3047),IMPOSTAZIONI!$C$119:$AJ$484,HLOOKUP($BN$3,IMPOSTAZIONI!$E$114:$AJ$115,2,FALSE),FALSE))</f>
        <v>0</v>
      </c>
      <c r="AG3057" s="146">
        <f>IF(AG3118=0,0,VLOOKUP(DATE($B$4+$BQ15,$BP15,AG$3047),IMPOSTAZIONI!$C$119:$AJ$484,HLOOKUP($BN$3,IMPOSTAZIONI!$E$114:$AJ$115,2,FALSE),FALSE))</f>
        <v>0</v>
      </c>
      <c r="AH3057" s="147">
        <f>IF(AH3118=0,0,VLOOKUP(DATE($B$4+$BQ15,$BP15,AH$3047),IMPOSTAZIONI!$C$119:$AJ$484,HLOOKUP($BN$3,IMPOSTAZIONI!$E$114:$AJ$115,2,FALSE),FALSE))</f>
        <v>0</v>
      </c>
      <c r="AI3057" s="506" t="str">
        <f t="shared" si="786"/>
        <v>OTT</v>
      </c>
      <c r="AJ3057" s="507"/>
      <c r="AK3057" s="145">
        <f>IF(D3118=0,0,VLOOKUP(DATE($B$4+$BQ15,$BP15,AK$3047),IMPOSTAZIONI!$C$119:$AJ$484,HLOOKUP($BN$3,IMPOSTAZIONI!$E$113:$AJ$115,3,FALSE),FALSE))</f>
        <v>0</v>
      </c>
      <c r="AL3057" s="146">
        <f>IF(E3118=0,0,VLOOKUP(DATE($B$4+$BQ15,$BP15,AL$3047),IMPOSTAZIONI!$C$119:$AJ$484,HLOOKUP($BN$3,IMPOSTAZIONI!$E$113:$AJ$115,3,FALSE),FALSE))</f>
        <v>0</v>
      </c>
      <c r="AM3057" s="146">
        <f>IF(F3118=0,0,VLOOKUP(DATE($B$4+$BQ15,$BP15,AM$3047),IMPOSTAZIONI!$C$119:$AJ$484,HLOOKUP($BN$3,IMPOSTAZIONI!$E$113:$AJ$115,3,FALSE),FALSE))</f>
        <v>0</v>
      </c>
      <c r="AN3057" s="146">
        <f>IF(G3118=0,0,VLOOKUP(DATE($B$4+$BQ15,$BP15,AN$3047),IMPOSTAZIONI!$C$119:$AJ$484,HLOOKUP($BN$3,IMPOSTAZIONI!$E$113:$AJ$115,3,FALSE),FALSE))</f>
        <v>0</v>
      </c>
      <c r="AO3057" s="146">
        <f>IF(H3118=0,0,VLOOKUP(DATE($B$4+$BQ15,$BP15,AO$3047),IMPOSTAZIONI!$C$119:$AJ$484,HLOOKUP($BN$3,IMPOSTAZIONI!$E$113:$AJ$115,3,FALSE),FALSE))</f>
        <v>0</v>
      </c>
      <c r="AP3057" s="146">
        <f>IF(I3118=0,0,VLOOKUP(DATE($B$4+$BQ15,$BP15,AP$3047),IMPOSTAZIONI!$C$119:$AJ$484,HLOOKUP($BN$3,IMPOSTAZIONI!$E$113:$AJ$115,3,FALSE),FALSE))</f>
        <v>0</v>
      </c>
      <c r="AQ3057" s="146">
        <f>IF(J3118=0,0,VLOOKUP(DATE($B$4+$BQ15,$BP15,AQ$3047),IMPOSTAZIONI!$C$119:$AJ$484,HLOOKUP($BN$3,IMPOSTAZIONI!$E$113:$AJ$115,3,FALSE),FALSE))</f>
        <v>0</v>
      </c>
      <c r="AR3057" s="146">
        <f>IF(K3118=0,0,VLOOKUP(DATE($B$4+$BQ15,$BP15,AR$3047),IMPOSTAZIONI!$C$119:$AJ$484,HLOOKUP($BN$3,IMPOSTAZIONI!$E$113:$AJ$115,3,FALSE),FALSE))</f>
        <v>0</v>
      </c>
      <c r="AS3057" s="146">
        <f>IF(L3118=0,0,VLOOKUP(DATE($B$4+$BQ15,$BP15,AS$3047),IMPOSTAZIONI!$C$119:$AJ$484,HLOOKUP($BN$3,IMPOSTAZIONI!$E$113:$AJ$115,3,FALSE),FALSE))</f>
        <v>0</v>
      </c>
      <c r="AT3057" s="146">
        <f>IF(M3118=0,0,VLOOKUP(DATE($B$4+$BQ15,$BP15,AT$3047),IMPOSTAZIONI!$C$119:$AJ$484,HLOOKUP($BN$3,IMPOSTAZIONI!$E$113:$AJ$115,3,FALSE),FALSE))</f>
        <v>0</v>
      </c>
      <c r="AU3057" s="146">
        <f>IF(N3118=0,0,VLOOKUP(DATE($B$4+$BQ15,$BP15,AU$3047),IMPOSTAZIONI!$C$119:$AJ$484,HLOOKUP($BN$3,IMPOSTAZIONI!$E$113:$AJ$115,3,FALSE),FALSE))</f>
        <v>0</v>
      </c>
      <c r="AV3057" s="146">
        <f>IF(O3118=0,0,VLOOKUP(DATE($B$4+$BQ15,$BP15,AV$3047),IMPOSTAZIONI!$C$119:$AJ$484,HLOOKUP($BN$3,IMPOSTAZIONI!$E$113:$AJ$115,3,FALSE),FALSE))</f>
        <v>0</v>
      </c>
      <c r="AW3057" s="146">
        <f>IF(P3118=0,0,VLOOKUP(DATE($B$4+$BQ15,$BP15,AW$3047),IMPOSTAZIONI!$C$119:$AJ$484,HLOOKUP($BN$3,IMPOSTAZIONI!$E$113:$AJ$115,3,FALSE),FALSE))</f>
        <v>0</v>
      </c>
      <c r="AX3057" s="146">
        <f>IF(Q3118=0,0,VLOOKUP(DATE($B$4+$BQ15,$BP15,AX$3047),IMPOSTAZIONI!$C$119:$AJ$484,HLOOKUP($BN$3,IMPOSTAZIONI!$E$113:$AJ$115,3,FALSE),FALSE))</f>
        <v>0</v>
      </c>
      <c r="AY3057" s="146">
        <f>IF(R3118=0,0,VLOOKUP(DATE($B$4+$BQ15,$BP15,AY$3047),IMPOSTAZIONI!$C$119:$AJ$484,HLOOKUP($BN$3,IMPOSTAZIONI!$E$113:$AJ$115,3,FALSE),FALSE))</f>
        <v>0</v>
      </c>
      <c r="AZ3057" s="146" t="str">
        <f>IF(S3118=0,0,VLOOKUP(DATE($B$4+$BQ15,$BP15,AZ$3047),IMPOSTAZIONI!$C$119:$AJ$484,HLOOKUP($BN$3,IMPOSTAZIONI!$E$113:$AJ$115,3,FALSE),FALSE))</f>
        <v>SF</v>
      </c>
      <c r="BA3057" s="146">
        <f>IF(T3118=0,0,VLOOKUP(DATE($B$4+$BQ15,$BP15,BA$3047),IMPOSTAZIONI!$C$119:$AJ$484,HLOOKUP($BN$3,IMPOSTAZIONI!$E$113:$AJ$115,3,FALSE),FALSE))</f>
        <v>0</v>
      </c>
      <c r="BB3057" s="146">
        <f>IF(U3118=0,0,VLOOKUP(DATE($B$4+$BQ15,$BP15,BB$3047),IMPOSTAZIONI!$C$119:$AJ$484,HLOOKUP($BN$3,IMPOSTAZIONI!$E$113:$AJ$115,3,FALSE),FALSE))</f>
        <v>0</v>
      </c>
      <c r="BC3057" s="146">
        <f>IF(V3118=0,0,VLOOKUP(DATE($B$4+$BQ15,$BP15,BC$3047),IMPOSTAZIONI!$C$119:$AJ$484,HLOOKUP($BN$3,IMPOSTAZIONI!$E$113:$AJ$115,3,FALSE),FALSE))</f>
        <v>0</v>
      </c>
      <c r="BD3057" s="146">
        <f>IF(W3118=0,0,VLOOKUP(DATE($B$4+$BQ15,$BP15,BD$3047),IMPOSTAZIONI!$C$119:$AJ$484,HLOOKUP($BN$3,IMPOSTAZIONI!$E$113:$AJ$115,3,FALSE),FALSE))</f>
        <v>0</v>
      </c>
      <c r="BE3057" s="146">
        <f>IF(X3118=0,0,VLOOKUP(DATE($B$4+$BQ15,$BP15,BE$3047),IMPOSTAZIONI!$C$119:$AJ$484,HLOOKUP($BN$3,IMPOSTAZIONI!$E$113:$AJ$115,3,FALSE),FALSE))</f>
        <v>0</v>
      </c>
      <c r="BF3057" s="146">
        <f>IF(Y3118=0,0,VLOOKUP(DATE($B$4+$BQ15,$BP15,BF$3047),IMPOSTAZIONI!$C$119:$AJ$484,HLOOKUP($BN$3,IMPOSTAZIONI!$E$113:$AJ$115,3,FALSE),FALSE))</f>
        <v>0</v>
      </c>
      <c r="BG3057" s="146">
        <f>IF(Z3118=0,0,VLOOKUP(DATE($B$4+$BQ15,$BP15,BG$3047),IMPOSTAZIONI!$C$119:$AJ$484,HLOOKUP($BN$3,IMPOSTAZIONI!$E$113:$AJ$115,3,FALSE),FALSE))</f>
        <v>0</v>
      </c>
      <c r="BH3057" s="146">
        <f>IF(AA3118=0,0,VLOOKUP(DATE($B$4+$BQ15,$BP15,BH$3047),IMPOSTAZIONI!$C$119:$AJ$484,HLOOKUP($BN$3,IMPOSTAZIONI!$E$113:$AJ$115,3,FALSE),FALSE))</f>
        <v>0</v>
      </c>
      <c r="BI3057" s="146">
        <f>IF(AB3118=0,0,VLOOKUP(DATE($B$4+$BQ15,$BP15,BI$3047),IMPOSTAZIONI!$C$119:$AJ$484,HLOOKUP($BN$3,IMPOSTAZIONI!$E$113:$AJ$115,3,FALSE),FALSE))</f>
        <v>0</v>
      </c>
      <c r="BJ3057" s="146">
        <f>IF(AC3118=0,0,VLOOKUP(DATE($B$4+$BQ15,$BP15,BJ$3047),IMPOSTAZIONI!$C$119:$AJ$484,HLOOKUP($BN$3,IMPOSTAZIONI!$E$113:$AJ$115,3,FALSE),FALSE))</f>
        <v>0</v>
      </c>
      <c r="BK3057" s="146">
        <f>IF(AD3118=0,0,VLOOKUP(DATE($B$4+$BQ15,$BP15,BK$3047),IMPOSTAZIONI!$C$119:$AJ$484,HLOOKUP($BN$3,IMPOSTAZIONI!$E$113:$AJ$115,3,FALSE),FALSE))</f>
        <v>0</v>
      </c>
      <c r="BL3057" s="146">
        <f>IF(AE3118=0,0,VLOOKUP(DATE($B$4+$BQ15,$BP15,BL$3047),IMPOSTAZIONI!$C$119:$AJ$484,HLOOKUP($BN$3,IMPOSTAZIONI!$E$113:$AJ$115,3,FALSE),FALSE))</f>
        <v>0</v>
      </c>
      <c r="BM3057" s="146">
        <f>IF(AF3118=0,0,VLOOKUP(DATE($B$4+$BQ15,$BP15,BM$3047),IMPOSTAZIONI!$C$119:$AJ$484,HLOOKUP($BN$3,IMPOSTAZIONI!$E$113:$AJ$115,3,FALSE),FALSE))</f>
        <v>0</v>
      </c>
      <c r="BN3057" s="146">
        <f>IF(AG3118=0,0,VLOOKUP(DATE($B$4+$BQ15,$BP15,BN$3047),IMPOSTAZIONI!$C$119:$AJ$484,HLOOKUP($BN$3,IMPOSTAZIONI!$E$113:$AJ$115,3,FALSE),FALSE))</f>
        <v>0</v>
      </c>
      <c r="BO3057" s="147">
        <f>IF(AH3118=0,0,VLOOKUP(DATE($B$4+$BQ15,$BP15,BO$3047),IMPOSTAZIONI!$C$119:$AJ$484,HLOOKUP($BN$3,IMPOSTAZIONI!$E$113:$AJ$115,3,FALSE),FALSE))</f>
        <v>0</v>
      </c>
      <c r="BP3057" s="1"/>
      <c r="BQ3057" s="1"/>
      <c r="BR3057" s="1"/>
    </row>
    <row r="3058" spans="1:70" ht="13.5" customHeight="1">
      <c r="A3058" s="1"/>
      <c r="B3058" s="506" t="str">
        <f t="shared" si="785"/>
        <v>NOV</v>
      </c>
      <c r="C3058" s="507"/>
      <c r="D3058" s="145">
        <f>IF(D3119=0,0,VLOOKUP(DATE($B$4+$BQ16,$BP16,D$3047),IMPOSTAZIONI!$C$119:$AJ$484,HLOOKUP($BN$3,IMPOSTAZIONI!$E$114:$AJ$115,2,FALSE),FALSE))</f>
        <v>0</v>
      </c>
      <c r="E3058" s="146">
        <f>IF(E3119=0,0,VLOOKUP(DATE($B$4+$BQ16,$BP16,E$3047),IMPOSTAZIONI!$C$119:$AJ$484,HLOOKUP($BN$3,IMPOSTAZIONI!$E$114:$AJ$115,2,FALSE),FALSE))</f>
        <v>0</v>
      </c>
      <c r="F3058" s="146">
        <f>IF(F3119=0,0,VLOOKUP(DATE($B$4+$BQ16,$BP16,F$3047),IMPOSTAZIONI!$C$119:$AJ$484,HLOOKUP($BN$3,IMPOSTAZIONI!$E$114:$AJ$115,2,FALSE),FALSE))</f>
        <v>0</v>
      </c>
      <c r="G3058" s="146">
        <f>IF(G3119=0,0,VLOOKUP(DATE($B$4+$BQ16,$BP16,G$3047),IMPOSTAZIONI!$C$119:$AJ$484,HLOOKUP($BN$3,IMPOSTAZIONI!$E$114:$AJ$115,2,FALSE),FALSE))</f>
        <v>0</v>
      </c>
      <c r="H3058" s="146">
        <f>IF(H3119=0,0,VLOOKUP(DATE($B$4+$BQ16,$BP16,H$3047),IMPOSTAZIONI!$C$119:$AJ$484,HLOOKUP($BN$3,IMPOSTAZIONI!$E$114:$AJ$115,2,FALSE),FALSE))</f>
        <v>0</v>
      </c>
      <c r="I3058" s="146">
        <f>IF(I3119=0,0,VLOOKUP(DATE($B$4+$BQ16,$BP16,I$3047),IMPOSTAZIONI!$C$119:$AJ$484,HLOOKUP($BN$3,IMPOSTAZIONI!$E$114:$AJ$115,2,FALSE),FALSE))</f>
        <v>0</v>
      </c>
      <c r="J3058" s="146">
        <f>IF(J3119=0,0,VLOOKUP(DATE($B$4+$BQ16,$BP16,J$3047),IMPOSTAZIONI!$C$119:$AJ$484,HLOOKUP($BN$3,IMPOSTAZIONI!$E$114:$AJ$115,2,FALSE),FALSE))</f>
        <v>0</v>
      </c>
      <c r="K3058" s="146">
        <f>IF(K3119=0,0,VLOOKUP(DATE($B$4+$BQ16,$BP16,K$3047),IMPOSTAZIONI!$C$119:$AJ$484,HLOOKUP($BN$3,IMPOSTAZIONI!$E$114:$AJ$115,2,FALSE),FALSE))</f>
        <v>0</v>
      </c>
      <c r="L3058" s="146">
        <f>IF(L3119=0,0,VLOOKUP(DATE($B$4+$BQ16,$BP16,L$3047),IMPOSTAZIONI!$C$119:$AJ$484,HLOOKUP($BN$3,IMPOSTAZIONI!$E$114:$AJ$115,2,FALSE),FALSE))</f>
        <v>0</v>
      </c>
      <c r="M3058" s="146">
        <f>IF(M3119=0,0,VLOOKUP(DATE($B$4+$BQ16,$BP16,M$3047),IMPOSTAZIONI!$C$119:$AJ$484,HLOOKUP($BN$3,IMPOSTAZIONI!$E$114:$AJ$115,2,FALSE),FALSE))</f>
        <v>0</v>
      </c>
      <c r="N3058" s="146">
        <f>IF(N3119=0,0,VLOOKUP(DATE($B$4+$BQ16,$BP16,N$3047),IMPOSTAZIONI!$C$119:$AJ$484,HLOOKUP($BN$3,IMPOSTAZIONI!$E$114:$AJ$115,2,FALSE),FALSE))</f>
        <v>0</v>
      </c>
      <c r="O3058" s="146">
        <f>IF(O3119=0,0,VLOOKUP(DATE($B$4+$BQ16,$BP16,O$3047),IMPOSTAZIONI!$C$119:$AJ$484,HLOOKUP($BN$3,IMPOSTAZIONI!$E$114:$AJ$115,2,FALSE),FALSE))</f>
        <v>0</v>
      </c>
      <c r="P3058" s="146">
        <f>IF(P3119=0,0,VLOOKUP(DATE($B$4+$BQ16,$BP16,P$3047),IMPOSTAZIONI!$C$119:$AJ$484,HLOOKUP($BN$3,IMPOSTAZIONI!$E$114:$AJ$115,2,FALSE),FALSE))</f>
        <v>0</v>
      </c>
      <c r="Q3058" s="146">
        <f>IF(Q3119=0,0,VLOOKUP(DATE($B$4+$BQ16,$BP16,Q$3047),IMPOSTAZIONI!$C$119:$AJ$484,HLOOKUP($BN$3,IMPOSTAZIONI!$E$114:$AJ$115,2,FALSE),FALSE))</f>
        <v>0</v>
      </c>
      <c r="R3058" s="146">
        <f>IF(R3119=0,0,VLOOKUP(DATE($B$4+$BQ16,$BP16,R$3047),IMPOSTAZIONI!$C$119:$AJ$484,HLOOKUP($BN$3,IMPOSTAZIONI!$E$114:$AJ$115,2,FALSE),FALSE))</f>
        <v>0</v>
      </c>
      <c r="S3058" s="146">
        <f>IF(S3119=0,0,VLOOKUP(DATE($B$4+$BQ16,$BP16,S$3047),IMPOSTAZIONI!$C$119:$AJ$484,HLOOKUP($BN$3,IMPOSTAZIONI!$E$114:$AJ$115,2,FALSE),FALSE))</f>
        <v>0</v>
      </c>
      <c r="T3058" s="146">
        <f>IF(T3119=0,0,VLOOKUP(DATE($B$4+$BQ16,$BP16,T$3047),IMPOSTAZIONI!$C$119:$AJ$484,HLOOKUP($BN$3,IMPOSTAZIONI!$E$114:$AJ$115,2,FALSE),FALSE))</f>
        <v>0</v>
      </c>
      <c r="U3058" s="146">
        <f>IF(U3119=0,0,VLOOKUP(DATE($B$4+$BQ16,$BP16,U$3047),IMPOSTAZIONI!$C$119:$AJ$484,HLOOKUP($BN$3,IMPOSTAZIONI!$E$114:$AJ$115,2,FALSE),FALSE))</f>
        <v>0</v>
      </c>
      <c r="V3058" s="146">
        <f>IF(V3119=0,0,VLOOKUP(DATE($B$4+$BQ16,$BP16,V$3047),IMPOSTAZIONI!$C$119:$AJ$484,HLOOKUP($BN$3,IMPOSTAZIONI!$E$114:$AJ$115,2,FALSE),FALSE))</f>
        <v>0</v>
      </c>
      <c r="W3058" s="146">
        <f>IF(W3119=0,0,VLOOKUP(DATE($B$4+$BQ16,$BP16,W$3047),IMPOSTAZIONI!$C$119:$AJ$484,HLOOKUP($BN$3,IMPOSTAZIONI!$E$114:$AJ$115,2,FALSE),FALSE))</f>
        <v>0</v>
      </c>
      <c r="X3058" s="146">
        <f>IF(X3119=0,0,VLOOKUP(DATE($B$4+$BQ16,$BP16,X$3047),IMPOSTAZIONI!$C$119:$AJ$484,HLOOKUP($BN$3,IMPOSTAZIONI!$E$114:$AJ$115,2,FALSE),FALSE))</f>
        <v>0</v>
      </c>
      <c r="Y3058" s="146">
        <f>IF(Y3119=0,0,VLOOKUP(DATE($B$4+$BQ16,$BP16,Y$3047),IMPOSTAZIONI!$C$119:$AJ$484,HLOOKUP($BN$3,IMPOSTAZIONI!$E$114:$AJ$115,2,FALSE),FALSE))</f>
        <v>0</v>
      </c>
      <c r="Z3058" s="146">
        <f>IF(Z3119=0,0,VLOOKUP(DATE($B$4+$BQ16,$BP16,Z$3047),IMPOSTAZIONI!$C$119:$AJ$484,HLOOKUP($BN$3,IMPOSTAZIONI!$E$114:$AJ$115,2,FALSE),FALSE))</f>
        <v>0</v>
      </c>
      <c r="AA3058" s="146">
        <f>IF(AA3119=0,0,VLOOKUP(DATE($B$4+$BQ16,$BP16,AA$3047),IMPOSTAZIONI!$C$119:$AJ$484,HLOOKUP($BN$3,IMPOSTAZIONI!$E$114:$AJ$115,2,FALSE),FALSE))</f>
        <v>0</v>
      </c>
      <c r="AB3058" s="146">
        <f>IF(AB3119=0,0,VLOOKUP(DATE($B$4+$BQ16,$BP16,AB$3047),IMPOSTAZIONI!$C$119:$AJ$484,HLOOKUP($BN$3,IMPOSTAZIONI!$E$114:$AJ$115,2,FALSE),FALSE))</f>
        <v>0</v>
      </c>
      <c r="AC3058" s="146">
        <f>IF(AC3119=0,0,VLOOKUP(DATE($B$4+$BQ16,$BP16,AC$3047),IMPOSTAZIONI!$C$119:$AJ$484,HLOOKUP($BN$3,IMPOSTAZIONI!$E$114:$AJ$115,2,FALSE),FALSE))</f>
        <v>0</v>
      </c>
      <c r="AD3058" s="146">
        <f>IF(AD3119=0,0,VLOOKUP(DATE($B$4+$BQ16,$BP16,AD$3047),IMPOSTAZIONI!$C$119:$AJ$484,HLOOKUP($BN$3,IMPOSTAZIONI!$E$114:$AJ$115,2,FALSE),FALSE))</f>
        <v>0</v>
      </c>
      <c r="AE3058" s="146">
        <f>IF(AE3119=0,0,VLOOKUP(DATE($B$4+$BQ16,$BP16,AE$3047),IMPOSTAZIONI!$C$119:$AJ$484,HLOOKUP($BN$3,IMPOSTAZIONI!$E$114:$AJ$115,2,FALSE),FALSE))</f>
        <v>0</v>
      </c>
      <c r="AF3058" s="146">
        <f>IF(AF3119=0,0,VLOOKUP(DATE($B$4+$BQ16,$BP16,AF$3047),IMPOSTAZIONI!$C$119:$AJ$484,HLOOKUP($BN$3,IMPOSTAZIONI!$E$114:$AJ$115,2,FALSE),FALSE))</f>
        <v>0</v>
      </c>
      <c r="AG3058" s="146">
        <f>IF(AG3119=0,0,VLOOKUP(DATE($B$4+$BQ16,$BP16,AG$3047),IMPOSTAZIONI!$C$119:$AJ$484,HLOOKUP($BN$3,IMPOSTAZIONI!$E$114:$AJ$115,2,FALSE),FALSE))</f>
        <v>0</v>
      </c>
      <c r="AH3058" s="147">
        <f>IF(AH3119=0,0,VLOOKUP(DATE($B$4+$BQ16,$BP16,AH$3047),IMPOSTAZIONI!$C$119:$AJ$484,HLOOKUP($BN$3,IMPOSTAZIONI!$E$114:$AJ$115,2,FALSE),FALSE))</f>
        <v>0</v>
      </c>
      <c r="AI3058" s="506" t="str">
        <f t="shared" si="786"/>
        <v>NOV</v>
      </c>
      <c r="AJ3058" s="507"/>
      <c r="AK3058" s="145">
        <f>IF(D3119=0,0,VLOOKUP(DATE($B$4+$BQ16,$BP16,AK$3047),IMPOSTAZIONI!$C$119:$AJ$484,HLOOKUP($BN$3,IMPOSTAZIONI!$E$113:$AJ$115,3,FALSE),FALSE))</f>
        <v>0</v>
      </c>
      <c r="AL3058" s="146">
        <f>IF(E3119=0,0,VLOOKUP(DATE($B$4+$BQ16,$BP16,AL$3047),IMPOSTAZIONI!$C$119:$AJ$484,HLOOKUP($BN$3,IMPOSTAZIONI!$E$113:$AJ$115,3,FALSE),FALSE))</f>
        <v>0</v>
      </c>
      <c r="AM3058" s="146">
        <f>IF(F3119=0,0,VLOOKUP(DATE($B$4+$BQ16,$BP16,AM$3047),IMPOSTAZIONI!$C$119:$AJ$484,HLOOKUP($BN$3,IMPOSTAZIONI!$E$113:$AJ$115,3,FALSE),FALSE))</f>
        <v>0</v>
      </c>
      <c r="AN3058" s="146">
        <f>IF(G3119=0,0,VLOOKUP(DATE($B$4+$BQ16,$BP16,AN$3047),IMPOSTAZIONI!$C$119:$AJ$484,HLOOKUP($BN$3,IMPOSTAZIONI!$E$113:$AJ$115,3,FALSE),FALSE))</f>
        <v>0</v>
      </c>
      <c r="AO3058" s="146">
        <f>IF(H3119=0,0,VLOOKUP(DATE($B$4+$BQ16,$BP16,AO$3047),IMPOSTAZIONI!$C$119:$AJ$484,HLOOKUP($BN$3,IMPOSTAZIONI!$E$113:$AJ$115,3,FALSE),FALSE))</f>
        <v>0</v>
      </c>
      <c r="AP3058" s="146">
        <f>IF(I3119=0,0,VLOOKUP(DATE($B$4+$BQ16,$BP16,AP$3047),IMPOSTAZIONI!$C$119:$AJ$484,HLOOKUP($BN$3,IMPOSTAZIONI!$E$113:$AJ$115,3,FALSE),FALSE))</f>
        <v>0</v>
      </c>
      <c r="AQ3058" s="146">
        <f>IF(J3119=0,0,VLOOKUP(DATE($B$4+$BQ16,$BP16,AQ$3047),IMPOSTAZIONI!$C$119:$AJ$484,HLOOKUP($BN$3,IMPOSTAZIONI!$E$113:$AJ$115,3,FALSE),FALSE))</f>
        <v>0</v>
      </c>
      <c r="AR3058" s="146">
        <f>IF(K3119=0,0,VLOOKUP(DATE($B$4+$BQ16,$BP16,AR$3047),IMPOSTAZIONI!$C$119:$AJ$484,HLOOKUP($BN$3,IMPOSTAZIONI!$E$113:$AJ$115,3,FALSE),FALSE))</f>
        <v>0</v>
      </c>
      <c r="AS3058" s="146">
        <f>IF(L3119=0,0,VLOOKUP(DATE($B$4+$BQ16,$BP16,AS$3047),IMPOSTAZIONI!$C$119:$AJ$484,HLOOKUP($BN$3,IMPOSTAZIONI!$E$113:$AJ$115,3,FALSE),FALSE))</f>
        <v>0</v>
      </c>
      <c r="AT3058" s="146">
        <f>IF(M3119=0,0,VLOOKUP(DATE($B$4+$BQ16,$BP16,AT$3047),IMPOSTAZIONI!$C$119:$AJ$484,HLOOKUP($BN$3,IMPOSTAZIONI!$E$113:$AJ$115,3,FALSE),FALSE))</f>
        <v>0</v>
      </c>
      <c r="AU3058" s="146">
        <f>IF(N3119=0,0,VLOOKUP(DATE($B$4+$BQ16,$BP16,AU$3047),IMPOSTAZIONI!$C$119:$AJ$484,HLOOKUP($BN$3,IMPOSTAZIONI!$E$113:$AJ$115,3,FALSE),FALSE))</f>
        <v>0</v>
      </c>
      <c r="AV3058" s="146">
        <f>IF(O3119=0,0,VLOOKUP(DATE($B$4+$BQ16,$BP16,AV$3047),IMPOSTAZIONI!$C$119:$AJ$484,HLOOKUP($BN$3,IMPOSTAZIONI!$E$113:$AJ$115,3,FALSE),FALSE))</f>
        <v>0</v>
      </c>
      <c r="AW3058" s="146">
        <f>IF(P3119=0,0,VLOOKUP(DATE($B$4+$BQ16,$BP16,AW$3047),IMPOSTAZIONI!$C$119:$AJ$484,HLOOKUP($BN$3,IMPOSTAZIONI!$E$113:$AJ$115,3,FALSE),FALSE))</f>
        <v>0</v>
      </c>
      <c r="AX3058" s="146">
        <f>IF(Q3119=0,0,VLOOKUP(DATE($B$4+$BQ16,$BP16,AX$3047),IMPOSTAZIONI!$C$119:$AJ$484,HLOOKUP($BN$3,IMPOSTAZIONI!$E$113:$AJ$115,3,FALSE),FALSE))</f>
        <v>0</v>
      </c>
      <c r="AY3058" s="146">
        <f>IF(R3119=0,0,VLOOKUP(DATE($B$4+$BQ16,$BP16,AY$3047),IMPOSTAZIONI!$C$119:$AJ$484,HLOOKUP($BN$3,IMPOSTAZIONI!$E$113:$AJ$115,3,FALSE),FALSE))</f>
        <v>0</v>
      </c>
      <c r="AZ3058" s="146" t="str">
        <f>IF(S3119=0,0,VLOOKUP(DATE($B$4+$BQ16,$BP16,AZ$3047),IMPOSTAZIONI!$C$119:$AJ$484,HLOOKUP($BN$3,IMPOSTAZIONI!$E$113:$AJ$115,3,FALSE),FALSE))</f>
        <v>SF</v>
      </c>
      <c r="BA3058" s="146">
        <f>IF(T3119=0,0,VLOOKUP(DATE($B$4+$BQ16,$BP16,BA$3047),IMPOSTAZIONI!$C$119:$AJ$484,HLOOKUP($BN$3,IMPOSTAZIONI!$E$113:$AJ$115,3,FALSE),FALSE))</f>
        <v>0</v>
      </c>
      <c r="BB3058" s="146">
        <f>IF(U3119=0,0,VLOOKUP(DATE($B$4+$BQ16,$BP16,BB$3047),IMPOSTAZIONI!$C$119:$AJ$484,HLOOKUP($BN$3,IMPOSTAZIONI!$E$113:$AJ$115,3,FALSE),FALSE))</f>
        <v>0</v>
      </c>
      <c r="BC3058" s="146">
        <f>IF(V3119=0,0,VLOOKUP(DATE($B$4+$BQ16,$BP16,BC$3047),IMPOSTAZIONI!$C$119:$AJ$484,HLOOKUP($BN$3,IMPOSTAZIONI!$E$113:$AJ$115,3,FALSE),FALSE))</f>
        <v>0</v>
      </c>
      <c r="BD3058" s="146">
        <f>IF(W3119=0,0,VLOOKUP(DATE($B$4+$BQ16,$BP16,BD$3047),IMPOSTAZIONI!$C$119:$AJ$484,HLOOKUP($BN$3,IMPOSTAZIONI!$E$113:$AJ$115,3,FALSE),FALSE))</f>
        <v>0</v>
      </c>
      <c r="BE3058" s="146">
        <f>IF(X3119=0,0,VLOOKUP(DATE($B$4+$BQ16,$BP16,BE$3047),IMPOSTAZIONI!$C$119:$AJ$484,HLOOKUP($BN$3,IMPOSTAZIONI!$E$113:$AJ$115,3,FALSE),FALSE))</f>
        <v>0</v>
      </c>
      <c r="BF3058" s="146">
        <f>IF(Y3119=0,0,VLOOKUP(DATE($B$4+$BQ16,$BP16,BF$3047),IMPOSTAZIONI!$C$119:$AJ$484,HLOOKUP($BN$3,IMPOSTAZIONI!$E$113:$AJ$115,3,FALSE),FALSE))</f>
        <v>0</v>
      </c>
      <c r="BG3058" s="146">
        <f>IF(Z3119=0,0,VLOOKUP(DATE($B$4+$BQ16,$BP16,BG$3047),IMPOSTAZIONI!$C$119:$AJ$484,HLOOKUP($BN$3,IMPOSTAZIONI!$E$113:$AJ$115,3,FALSE),FALSE))</f>
        <v>0</v>
      </c>
      <c r="BH3058" s="146">
        <f>IF(AA3119=0,0,VLOOKUP(DATE($B$4+$BQ16,$BP16,BH$3047),IMPOSTAZIONI!$C$119:$AJ$484,HLOOKUP($BN$3,IMPOSTAZIONI!$E$113:$AJ$115,3,FALSE),FALSE))</f>
        <v>0</v>
      </c>
      <c r="BI3058" s="146">
        <f>IF(AB3119=0,0,VLOOKUP(DATE($B$4+$BQ16,$BP16,BI$3047),IMPOSTAZIONI!$C$119:$AJ$484,HLOOKUP($BN$3,IMPOSTAZIONI!$E$113:$AJ$115,3,FALSE),FALSE))</f>
        <v>0</v>
      </c>
      <c r="BJ3058" s="146">
        <f>IF(AC3119=0,0,VLOOKUP(DATE($B$4+$BQ16,$BP16,BJ$3047),IMPOSTAZIONI!$C$119:$AJ$484,HLOOKUP($BN$3,IMPOSTAZIONI!$E$113:$AJ$115,3,FALSE),FALSE))</f>
        <v>0</v>
      </c>
      <c r="BK3058" s="146">
        <f>IF(AD3119=0,0,VLOOKUP(DATE($B$4+$BQ16,$BP16,BK$3047),IMPOSTAZIONI!$C$119:$AJ$484,HLOOKUP($BN$3,IMPOSTAZIONI!$E$113:$AJ$115,3,FALSE),FALSE))</f>
        <v>0</v>
      </c>
      <c r="BL3058" s="146">
        <f>IF(AE3119=0,0,VLOOKUP(DATE($B$4+$BQ16,$BP16,BL$3047),IMPOSTAZIONI!$C$119:$AJ$484,HLOOKUP($BN$3,IMPOSTAZIONI!$E$113:$AJ$115,3,FALSE),FALSE))</f>
        <v>0</v>
      </c>
      <c r="BM3058" s="146">
        <f>IF(AF3119=0,0,VLOOKUP(DATE($B$4+$BQ16,$BP16,BM$3047),IMPOSTAZIONI!$C$119:$AJ$484,HLOOKUP($BN$3,IMPOSTAZIONI!$E$113:$AJ$115,3,FALSE),FALSE))</f>
        <v>0</v>
      </c>
      <c r="BN3058" s="146">
        <f>IF(AG3119=0,0,VLOOKUP(DATE($B$4+$BQ16,$BP16,BN$3047),IMPOSTAZIONI!$C$119:$AJ$484,HLOOKUP($BN$3,IMPOSTAZIONI!$E$113:$AJ$115,3,FALSE),FALSE))</f>
        <v>0</v>
      </c>
      <c r="BO3058" s="147">
        <f>IF(AH3119=0,0,VLOOKUP(DATE($B$4+$BQ16,$BP16,BO$3047),IMPOSTAZIONI!$C$119:$AJ$484,HLOOKUP($BN$3,IMPOSTAZIONI!$E$113:$AJ$115,3,FALSE),FALSE))</f>
        <v>0</v>
      </c>
      <c r="BP3058" s="1"/>
      <c r="BQ3058" s="1"/>
      <c r="BR3058" s="1"/>
    </row>
    <row r="3059" spans="1:70" ht="13.5" customHeight="1">
      <c r="A3059" s="1"/>
      <c r="B3059" s="506" t="str">
        <f t="shared" si="785"/>
        <v>DIC</v>
      </c>
      <c r="C3059" s="507"/>
      <c r="D3059" s="148">
        <f>IF(D3120=0,0,VLOOKUP(DATE($B$4+$BQ17,$BP17,D$3047),IMPOSTAZIONI!$C$119:$AJ$484,HLOOKUP($BN$3,IMPOSTAZIONI!$E$114:$AJ$115,2,FALSE),FALSE))</f>
        <v>0</v>
      </c>
      <c r="E3059" s="149">
        <f>IF(E3120=0,0,VLOOKUP(DATE($B$4+$BQ17,$BP17,E$3047),IMPOSTAZIONI!$C$119:$AJ$484,HLOOKUP($BN$3,IMPOSTAZIONI!$E$114:$AJ$115,2,FALSE),FALSE))</f>
        <v>0</v>
      </c>
      <c r="F3059" s="149">
        <f>IF(F3120=0,0,VLOOKUP(DATE($B$4+$BQ17,$BP17,F$3047),IMPOSTAZIONI!$C$119:$AJ$484,HLOOKUP($BN$3,IMPOSTAZIONI!$E$114:$AJ$115,2,FALSE),FALSE))</f>
        <v>0</v>
      </c>
      <c r="G3059" s="149">
        <f>IF(G3120=0,0,VLOOKUP(DATE($B$4+$BQ17,$BP17,G$3047),IMPOSTAZIONI!$C$119:$AJ$484,HLOOKUP($BN$3,IMPOSTAZIONI!$E$114:$AJ$115,2,FALSE),FALSE))</f>
        <v>0</v>
      </c>
      <c r="H3059" s="149">
        <f>IF(H3120=0,0,VLOOKUP(DATE($B$4+$BQ17,$BP17,H$3047),IMPOSTAZIONI!$C$119:$AJ$484,HLOOKUP($BN$3,IMPOSTAZIONI!$E$114:$AJ$115,2,FALSE),FALSE))</f>
        <v>0</v>
      </c>
      <c r="I3059" s="149">
        <f>IF(I3120=0,0,VLOOKUP(DATE($B$4+$BQ17,$BP17,I$3047),IMPOSTAZIONI!$C$119:$AJ$484,HLOOKUP($BN$3,IMPOSTAZIONI!$E$114:$AJ$115,2,FALSE),FALSE))</f>
        <v>0</v>
      </c>
      <c r="J3059" s="149">
        <f>IF(J3120=0,0,VLOOKUP(DATE($B$4+$BQ17,$BP17,J$3047),IMPOSTAZIONI!$C$119:$AJ$484,HLOOKUP($BN$3,IMPOSTAZIONI!$E$114:$AJ$115,2,FALSE),FALSE))</f>
        <v>0</v>
      </c>
      <c r="K3059" s="149">
        <f>IF(K3120=0,0,VLOOKUP(DATE($B$4+$BQ17,$BP17,K$3047),IMPOSTAZIONI!$C$119:$AJ$484,HLOOKUP($BN$3,IMPOSTAZIONI!$E$114:$AJ$115,2,FALSE),FALSE))</f>
        <v>0</v>
      </c>
      <c r="L3059" s="149">
        <f>IF(L3120=0,0,VLOOKUP(DATE($B$4+$BQ17,$BP17,L$3047),IMPOSTAZIONI!$C$119:$AJ$484,HLOOKUP($BN$3,IMPOSTAZIONI!$E$114:$AJ$115,2,FALSE),FALSE))</f>
        <v>0</v>
      </c>
      <c r="M3059" s="149">
        <f>IF(M3120=0,0,VLOOKUP(DATE($B$4+$BQ17,$BP17,M$3047),IMPOSTAZIONI!$C$119:$AJ$484,HLOOKUP($BN$3,IMPOSTAZIONI!$E$114:$AJ$115,2,FALSE),FALSE))</f>
        <v>0</v>
      </c>
      <c r="N3059" s="149">
        <f>IF(N3120=0,0,VLOOKUP(DATE($B$4+$BQ17,$BP17,N$3047),IMPOSTAZIONI!$C$119:$AJ$484,HLOOKUP($BN$3,IMPOSTAZIONI!$E$114:$AJ$115,2,FALSE),FALSE))</f>
        <v>0</v>
      </c>
      <c r="O3059" s="149">
        <f>IF(O3120=0,0,VLOOKUP(DATE($B$4+$BQ17,$BP17,O$3047),IMPOSTAZIONI!$C$119:$AJ$484,HLOOKUP($BN$3,IMPOSTAZIONI!$E$114:$AJ$115,2,FALSE),FALSE))</f>
        <v>0</v>
      </c>
      <c r="P3059" s="149">
        <f>IF(P3120=0,0,VLOOKUP(DATE($B$4+$BQ17,$BP17,P$3047),IMPOSTAZIONI!$C$119:$AJ$484,HLOOKUP($BN$3,IMPOSTAZIONI!$E$114:$AJ$115,2,FALSE),FALSE))</f>
        <v>0</v>
      </c>
      <c r="Q3059" s="149">
        <f>IF(Q3120=0,0,VLOOKUP(DATE($B$4+$BQ17,$BP17,Q$3047),IMPOSTAZIONI!$C$119:$AJ$484,HLOOKUP($BN$3,IMPOSTAZIONI!$E$114:$AJ$115,2,FALSE),FALSE))</f>
        <v>0</v>
      </c>
      <c r="R3059" s="149">
        <f>IF(R3120=0,0,VLOOKUP(DATE($B$4+$BQ17,$BP17,R$3047),IMPOSTAZIONI!$C$119:$AJ$484,HLOOKUP($BN$3,IMPOSTAZIONI!$E$114:$AJ$115,2,FALSE),FALSE))</f>
        <v>0</v>
      </c>
      <c r="S3059" s="149">
        <f>IF(S3120=0,0,VLOOKUP(DATE($B$4+$BQ17,$BP17,S$3047),IMPOSTAZIONI!$C$119:$AJ$484,HLOOKUP($BN$3,IMPOSTAZIONI!$E$114:$AJ$115,2,FALSE),FALSE))</f>
        <v>0</v>
      </c>
      <c r="T3059" s="149">
        <f>IF(T3120=0,0,VLOOKUP(DATE($B$4+$BQ17,$BP17,T$3047),IMPOSTAZIONI!$C$119:$AJ$484,HLOOKUP($BN$3,IMPOSTAZIONI!$E$114:$AJ$115,2,FALSE),FALSE))</f>
        <v>0</v>
      </c>
      <c r="U3059" s="149">
        <f>IF(U3120=0,0,VLOOKUP(DATE($B$4+$BQ17,$BP17,U$3047),IMPOSTAZIONI!$C$119:$AJ$484,HLOOKUP($BN$3,IMPOSTAZIONI!$E$114:$AJ$115,2,FALSE),FALSE))</f>
        <v>0</v>
      </c>
      <c r="V3059" s="149">
        <f>IF(V3120=0,0,VLOOKUP(DATE($B$4+$BQ17,$BP17,V$3047),IMPOSTAZIONI!$C$119:$AJ$484,HLOOKUP($BN$3,IMPOSTAZIONI!$E$114:$AJ$115,2,FALSE),FALSE))</f>
        <v>0</v>
      </c>
      <c r="W3059" s="149">
        <f>IF(W3120=0,0,VLOOKUP(DATE($B$4+$BQ17,$BP17,W$3047),IMPOSTAZIONI!$C$119:$AJ$484,HLOOKUP($BN$3,IMPOSTAZIONI!$E$114:$AJ$115,2,FALSE),FALSE))</f>
        <v>0</v>
      </c>
      <c r="X3059" s="149">
        <f>IF(X3120=0,0,VLOOKUP(DATE($B$4+$BQ17,$BP17,X$3047),IMPOSTAZIONI!$C$119:$AJ$484,HLOOKUP($BN$3,IMPOSTAZIONI!$E$114:$AJ$115,2,FALSE),FALSE))</f>
        <v>0</v>
      </c>
      <c r="Y3059" s="149">
        <f>IF(Y3120=0,0,VLOOKUP(DATE($B$4+$BQ17,$BP17,Y$3047),IMPOSTAZIONI!$C$119:$AJ$484,HLOOKUP($BN$3,IMPOSTAZIONI!$E$114:$AJ$115,2,FALSE),FALSE))</f>
        <v>0</v>
      </c>
      <c r="Z3059" s="149">
        <f>IF(Z3120=0,0,VLOOKUP(DATE($B$4+$BQ17,$BP17,Z$3047),IMPOSTAZIONI!$C$119:$AJ$484,HLOOKUP($BN$3,IMPOSTAZIONI!$E$114:$AJ$115,2,FALSE),FALSE))</f>
        <v>0</v>
      </c>
      <c r="AA3059" s="149">
        <f>IF(AA3120=0,0,VLOOKUP(DATE($B$4+$BQ17,$BP17,AA$3047),IMPOSTAZIONI!$C$119:$AJ$484,HLOOKUP($BN$3,IMPOSTAZIONI!$E$114:$AJ$115,2,FALSE),FALSE))</f>
        <v>0</v>
      </c>
      <c r="AB3059" s="149" t="str">
        <f>IF(AB3120=0,0,VLOOKUP(DATE($B$4+$BQ17,$BP17,AB$3047),IMPOSTAZIONI!$C$119:$AJ$484,HLOOKUP($BN$3,IMPOSTAZIONI!$E$114:$AJ$115,2,FALSE),FALSE))</f>
        <v>GF</v>
      </c>
      <c r="AC3059" s="149" t="str">
        <f>IF(AC3120=0,0,VLOOKUP(DATE($B$4+$BQ17,$BP17,AC$3047),IMPOSTAZIONI!$C$119:$AJ$484,HLOOKUP($BN$3,IMPOSTAZIONI!$E$114:$AJ$115,2,FALSE),FALSE))</f>
        <v>GF</v>
      </c>
      <c r="AD3059" s="149">
        <f>IF(AD3120=0,0,VLOOKUP(DATE($B$4+$BQ17,$BP17,AD$3047),IMPOSTAZIONI!$C$119:$AJ$484,HLOOKUP($BN$3,IMPOSTAZIONI!$E$114:$AJ$115,2,FALSE),FALSE))</f>
        <v>0</v>
      </c>
      <c r="AE3059" s="149">
        <f>IF(AE3120=0,0,VLOOKUP(DATE($B$4+$BQ17,$BP17,AE$3047),IMPOSTAZIONI!$C$119:$AJ$484,HLOOKUP($BN$3,IMPOSTAZIONI!$E$114:$AJ$115,2,FALSE),FALSE))</f>
        <v>0</v>
      </c>
      <c r="AF3059" s="149">
        <f>IF(AF3120=0,0,VLOOKUP(DATE($B$4+$BQ17,$BP17,AF$3047),IMPOSTAZIONI!$C$119:$AJ$484,HLOOKUP($BN$3,IMPOSTAZIONI!$E$114:$AJ$115,2,FALSE),FALSE))</f>
        <v>0</v>
      </c>
      <c r="AG3059" s="149">
        <f>IF(AG3120=0,0,VLOOKUP(DATE($B$4+$BQ17,$BP17,AG$3047),IMPOSTAZIONI!$C$119:$AJ$484,HLOOKUP($BN$3,IMPOSTAZIONI!$E$114:$AJ$115,2,FALSE),FALSE))</f>
        <v>0</v>
      </c>
      <c r="AH3059" s="150">
        <f>IF(AH3120=0,0,VLOOKUP(DATE($B$4+$BQ17,$BP17,AH$3047),IMPOSTAZIONI!$C$119:$AJ$484,HLOOKUP($BN$3,IMPOSTAZIONI!$E$114:$AJ$115,2,FALSE),FALSE))</f>
        <v>0</v>
      </c>
      <c r="AI3059" s="506" t="str">
        <f t="shared" si="786"/>
        <v>DIC</v>
      </c>
      <c r="AJ3059" s="507"/>
      <c r="AK3059" s="148">
        <f>IF(D3120=0,0,VLOOKUP(DATE($B$4+$BQ17,$BP17,AK$3047),IMPOSTAZIONI!$C$119:$AJ$484,HLOOKUP($BN$3,IMPOSTAZIONI!$E$113:$AJ$115,3,FALSE),FALSE))</f>
        <v>0</v>
      </c>
      <c r="AL3059" s="149">
        <f>IF(E3120=0,0,VLOOKUP(DATE($B$4+$BQ17,$BP17,AL$3047),IMPOSTAZIONI!$C$119:$AJ$484,HLOOKUP($BN$3,IMPOSTAZIONI!$E$113:$AJ$115,3,FALSE),FALSE))</f>
        <v>0</v>
      </c>
      <c r="AM3059" s="149">
        <f>IF(F3120=0,0,VLOOKUP(DATE($B$4+$BQ17,$BP17,AM$3047),IMPOSTAZIONI!$C$119:$AJ$484,HLOOKUP($BN$3,IMPOSTAZIONI!$E$113:$AJ$115,3,FALSE),FALSE))</f>
        <v>0</v>
      </c>
      <c r="AN3059" s="149">
        <f>IF(G3120=0,0,VLOOKUP(DATE($B$4+$BQ17,$BP17,AN$3047),IMPOSTAZIONI!$C$119:$AJ$484,HLOOKUP($BN$3,IMPOSTAZIONI!$E$113:$AJ$115,3,FALSE),FALSE))</f>
        <v>0</v>
      </c>
      <c r="AO3059" s="149">
        <f>IF(H3120=0,0,VLOOKUP(DATE($B$4+$BQ17,$BP17,AO$3047),IMPOSTAZIONI!$C$119:$AJ$484,HLOOKUP($BN$3,IMPOSTAZIONI!$E$113:$AJ$115,3,FALSE),FALSE))</f>
        <v>0</v>
      </c>
      <c r="AP3059" s="149">
        <f>IF(I3120=0,0,VLOOKUP(DATE($B$4+$BQ17,$BP17,AP$3047),IMPOSTAZIONI!$C$119:$AJ$484,HLOOKUP($BN$3,IMPOSTAZIONI!$E$113:$AJ$115,3,FALSE),FALSE))</f>
        <v>0</v>
      </c>
      <c r="AQ3059" s="149">
        <f>IF(J3120=0,0,VLOOKUP(DATE($B$4+$BQ17,$BP17,AQ$3047),IMPOSTAZIONI!$C$119:$AJ$484,HLOOKUP($BN$3,IMPOSTAZIONI!$E$113:$AJ$115,3,FALSE),FALSE))</f>
        <v>0</v>
      </c>
      <c r="AR3059" s="149">
        <f>IF(K3120=0,0,VLOOKUP(DATE($B$4+$BQ17,$BP17,AR$3047),IMPOSTAZIONI!$C$119:$AJ$484,HLOOKUP($BN$3,IMPOSTAZIONI!$E$113:$AJ$115,3,FALSE),FALSE))</f>
        <v>0</v>
      </c>
      <c r="AS3059" s="149">
        <f>IF(L3120=0,0,VLOOKUP(DATE($B$4+$BQ17,$BP17,AS$3047),IMPOSTAZIONI!$C$119:$AJ$484,HLOOKUP($BN$3,IMPOSTAZIONI!$E$113:$AJ$115,3,FALSE),FALSE))</f>
        <v>0</v>
      </c>
      <c r="AT3059" s="149">
        <f>IF(M3120=0,0,VLOOKUP(DATE($B$4+$BQ17,$BP17,AT$3047),IMPOSTAZIONI!$C$119:$AJ$484,HLOOKUP($BN$3,IMPOSTAZIONI!$E$113:$AJ$115,3,FALSE),FALSE))</f>
        <v>0</v>
      </c>
      <c r="AU3059" s="149">
        <f>IF(N3120=0,0,VLOOKUP(DATE($B$4+$BQ17,$BP17,AU$3047),IMPOSTAZIONI!$C$119:$AJ$484,HLOOKUP($BN$3,IMPOSTAZIONI!$E$113:$AJ$115,3,FALSE),FALSE))</f>
        <v>0</v>
      </c>
      <c r="AV3059" s="149">
        <f>IF(O3120=0,0,VLOOKUP(DATE($B$4+$BQ17,$BP17,AV$3047),IMPOSTAZIONI!$C$119:$AJ$484,HLOOKUP($BN$3,IMPOSTAZIONI!$E$113:$AJ$115,3,FALSE),FALSE))</f>
        <v>0</v>
      </c>
      <c r="AW3059" s="149">
        <f>IF(P3120=0,0,VLOOKUP(DATE($B$4+$BQ17,$BP17,AW$3047),IMPOSTAZIONI!$C$119:$AJ$484,HLOOKUP($BN$3,IMPOSTAZIONI!$E$113:$AJ$115,3,FALSE),FALSE))</f>
        <v>0</v>
      </c>
      <c r="AX3059" s="149">
        <f>IF(Q3120=0,0,VLOOKUP(DATE($B$4+$BQ17,$BP17,AX$3047),IMPOSTAZIONI!$C$119:$AJ$484,HLOOKUP($BN$3,IMPOSTAZIONI!$E$113:$AJ$115,3,FALSE),FALSE))</f>
        <v>0</v>
      </c>
      <c r="AY3059" s="149">
        <f>IF(R3120=0,0,VLOOKUP(DATE($B$4+$BQ17,$BP17,AY$3047),IMPOSTAZIONI!$C$119:$AJ$484,HLOOKUP($BN$3,IMPOSTAZIONI!$E$113:$AJ$115,3,FALSE),FALSE))</f>
        <v>0</v>
      </c>
      <c r="AZ3059" s="149" t="str">
        <f>IF(S3120=0,0,VLOOKUP(DATE($B$4+$BQ17,$BP17,AZ$3047),IMPOSTAZIONI!$C$119:$AJ$484,HLOOKUP($BN$3,IMPOSTAZIONI!$E$113:$AJ$115,3,FALSE),FALSE))</f>
        <v>SF</v>
      </c>
      <c r="BA3059" s="149">
        <f>IF(T3120=0,0,VLOOKUP(DATE($B$4+$BQ17,$BP17,BA$3047),IMPOSTAZIONI!$C$119:$AJ$484,HLOOKUP($BN$3,IMPOSTAZIONI!$E$113:$AJ$115,3,FALSE),FALSE))</f>
        <v>0</v>
      </c>
      <c r="BB3059" s="149">
        <f>IF(U3120=0,0,VLOOKUP(DATE($B$4+$BQ17,$BP17,BB$3047),IMPOSTAZIONI!$C$119:$AJ$484,HLOOKUP($BN$3,IMPOSTAZIONI!$E$113:$AJ$115,3,FALSE),FALSE))</f>
        <v>0</v>
      </c>
      <c r="BC3059" s="149">
        <f>IF(V3120=0,0,VLOOKUP(DATE($B$4+$BQ17,$BP17,BC$3047),IMPOSTAZIONI!$C$119:$AJ$484,HLOOKUP($BN$3,IMPOSTAZIONI!$E$113:$AJ$115,3,FALSE),FALSE))</f>
        <v>0</v>
      </c>
      <c r="BD3059" s="149">
        <f>IF(W3120=0,0,VLOOKUP(DATE($B$4+$BQ17,$BP17,BD$3047),IMPOSTAZIONI!$C$119:$AJ$484,HLOOKUP($BN$3,IMPOSTAZIONI!$E$113:$AJ$115,3,FALSE),FALSE))</f>
        <v>0</v>
      </c>
      <c r="BE3059" s="149">
        <f>IF(X3120=0,0,VLOOKUP(DATE($B$4+$BQ17,$BP17,BE$3047),IMPOSTAZIONI!$C$119:$AJ$484,HLOOKUP($BN$3,IMPOSTAZIONI!$E$113:$AJ$115,3,FALSE),FALSE))</f>
        <v>0</v>
      </c>
      <c r="BF3059" s="149">
        <f>IF(Y3120=0,0,VLOOKUP(DATE($B$4+$BQ17,$BP17,BF$3047),IMPOSTAZIONI!$C$119:$AJ$484,HLOOKUP($BN$3,IMPOSTAZIONI!$E$113:$AJ$115,3,FALSE),FALSE))</f>
        <v>0</v>
      </c>
      <c r="BG3059" s="149">
        <f>IF(Z3120=0,0,VLOOKUP(DATE($B$4+$BQ17,$BP17,BG$3047),IMPOSTAZIONI!$C$119:$AJ$484,HLOOKUP($BN$3,IMPOSTAZIONI!$E$113:$AJ$115,3,FALSE),FALSE))</f>
        <v>0</v>
      </c>
      <c r="BH3059" s="149">
        <f>IF(AA3120=0,0,VLOOKUP(DATE($B$4+$BQ17,$BP17,BH$3047),IMPOSTAZIONI!$C$119:$AJ$484,HLOOKUP($BN$3,IMPOSTAZIONI!$E$113:$AJ$115,3,FALSE),FALSE))</f>
        <v>0</v>
      </c>
      <c r="BI3059" s="149">
        <f>IF(AB3120=0,0,VLOOKUP(DATE($B$4+$BQ17,$BP17,BI$3047),IMPOSTAZIONI!$C$119:$AJ$484,HLOOKUP($BN$3,IMPOSTAZIONI!$E$113:$AJ$115,3,FALSE),FALSE))</f>
        <v>0</v>
      </c>
      <c r="BJ3059" s="149">
        <f>IF(AC3120=0,0,VLOOKUP(DATE($B$4+$BQ17,$BP17,BJ$3047),IMPOSTAZIONI!$C$119:$AJ$484,HLOOKUP($BN$3,IMPOSTAZIONI!$E$113:$AJ$115,3,FALSE),FALSE))</f>
        <v>0</v>
      </c>
      <c r="BK3059" s="149">
        <f>IF(AD3120=0,0,VLOOKUP(DATE($B$4+$BQ17,$BP17,BK$3047),IMPOSTAZIONI!$C$119:$AJ$484,HLOOKUP($BN$3,IMPOSTAZIONI!$E$113:$AJ$115,3,FALSE),FALSE))</f>
        <v>0</v>
      </c>
      <c r="BL3059" s="149">
        <f>IF(AE3120=0,0,VLOOKUP(DATE($B$4+$BQ17,$BP17,BL$3047),IMPOSTAZIONI!$C$119:$AJ$484,HLOOKUP($BN$3,IMPOSTAZIONI!$E$113:$AJ$115,3,FALSE),FALSE))</f>
        <v>0</v>
      </c>
      <c r="BM3059" s="149">
        <f>IF(AF3120=0,0,VLOOKUP(DATE($B$4+$BQ17,$BP17,BM$3047),IMPOSTAZIONI!$C$119:$AJ$484,HLOOKUP($BN$3,IMPOSTAZIONI!$E$113:$AJ$115,3,FALSE),FALSE))</f>
        <v>0</v>
      </c>
      <c r="BN3059" s="149">
        <f>IF(AG3120=0,0,VLOOKUP(DATE($B$4+$BQ17,$BP17,BN$3047),IMPOSTAZIONI!$C$119:$AJ$484,HLOOKUP($BN$3,IMPOSTAZIONI!$E$113:$AJ$115,3,FALSE),FALSE))</f>
        <v>0</v>
      </c>
      <c r="BO3059" s="150">
        <f>IF(AH3120=0,0,VLOOKUP(DATE($B$4+$BQ17,$BP17,BO$3047),IMPOSTAZIONI!$C$119:$AJ$484,HLOOKUP($BN$3,IMPOSTAZIONI!$E$113:$AJ$115,3,FALSE),FALSE))</f>
        <v>0</v>
      </c>
      <c r="BP3059" s="1"/>
      <c r="BQ3059" s="1"/>
      <c r="BR3059" s="1"/>
    </row>
    <row r="3060" spans="1:70" ht="15" customHeight="1">
      <c r="A3060" s="1"/>
      <c r="B3060" s="1"/>
      <c r="C3060" s="1"/>
      <c r="D3060" s="211" t="s">
        <v>199</v>
      </c>
      <c r="E3060" s="211"/>
      <c r="F3060" s="212"/>
      <c r="G3060" s="212"/>
      <c r="H3060" s="212"/>
      <c r="I3060" s="212" t="str">
        <f>IF(F3="","",CONCATENATE(VLOOKUP(F3,AY3109:BO3116,16,FALSE),"  -  ",F3))</f>
        <v>1  -  BOOKING 1</v>
      </c>
      <c r="J3060" s="212"/>
      <c r="K3060" s="212"/>
      <c r="L3060" s="212"/>
      <c r="M3060" s="109"/>
      <c r="N3060" s="109"/>
      <c r="O3060" s="109"/>
      <c r="P3060" s="109"/>
      <c r="Q3060" s="109"/>
      <c r="R3060" s="109"/>
      <c r="S3060" s="109"/>
      <c r="T3060" s="109"/>
      <c r="U3060" s="109"/>
      <c r="V3060" s="109"/>
      <c r="W3060" s="109"/>
      <c r="X3060" s="109"/>
      <c r="Y3060" s="213"/>
      <c r="Z3060" s="213"/>
      <c r="AA3060" s="213"/>
      <c r="AB3060" s="214"/>
      <c r="AC3060" s="214"/>
      <c r="AD3060" s="213"/>
      <c r="AE3060" s="213"/>
      <c r="AF3060" s="213"/>
      <c r="AG3060" s="214"/>
      <c r="AH3060" s="215" t="s">
        <v>200</v>
      </c>
      <c r="AI3060" s="1"/>
      <c r="AJ3060" s="1"/>
      <c r="AK3060" s="211" t="s">
        <v>199</v>
      </c>
      <c r="AL3060" s="211"/>
      <c r="AM3060" s="212"/>
      <c r="AN3060" s="212"/>
      <c r="AO3060" s="212"/>
      <c r="AP3060" s="212" t="str">
        <f>I3060</f>
        <v>1  -  BOOKING 1</v>
      </c>
      <c r="AQ3060" s="212"/>
      <c r="AR3060" s="212"/>
      <c r="AS3060" s="212"/>
      <c r="AT3060" s="109"/>
      <c r="AU3060" s="109"/>
      <c r="AV3060" s="109"/>
      <c r="AW3060" s="109"/>
      <c r="AX3060" s="109"/>
      <c r="AY3060" s="109"/>
      <c r="AZ3060" s="109"/>
      <c r="BA3060" s="109"/>
      <c r="BB3060" s="109"/>
      <c r="BC3060" s="109"/>
      <c r="BD3060" s="109"/>
      <c r="BE3060" s="109"/>
      <c r="BF3060" s="213"/>
      <c r="BG3060" s="213"/>
      <c r="BH3060" s="213"/>
      <c r="BI3060" s="214"/>
      <c r="BJ3060" s="214"/>
      <c r="BK3060" s="213"/>
      <c r="BL3060" s="213"/>
      <c r="BM3060" s="213"/>
      <c r="BN3060" s="214"/>
      <c r="BO3060" s="215" t="s">
        <v>200</v>
      </c>
      <c r="BP3060" s="1"/>
      <c r="BQ3060" s="1"/>
      <c r="BR3060" s="1"/>
    </row>
    <row r="3061" spans="1:70" ht="13.5" customHeight="1">
      <c r="A3061" s="1"/>
      <c r="B3061" s="1"/>
      <c r="C3061" s="1"/>
      <c r="D3061" s="153"/>
      <c r="E3061" s="153"/>
      <c r="F3061" s="574"/>
      <c r="G3061" s="574"/>
      <c r="H3061" s="574"/>
      <c r="I3061" s="574"/>
      <c r="J3061" s="574"/>
      <c r="K3061" s="574"/>
      <c r="L3061" s="574"/>
      <c r="M3061" s="574"/>
      <c r="N3061" s="574"/>
      <c r="O3061" s="574"/>
      <c r="P3061" s="574"/>
      <c r="Q3061" s="574"/>
      <c r="R3061" s="574"/>
      <c r="S3061" s="574"/>
      <c r="T3061" s="574"/>
      <c r="U3061" s="574"/>
      <c r="V3061" s="574"/>
      <c r="W3061" s="574"/>
      <c r="X3061" s="574"/>
      <c r="Y3061" s="574"/>
      <c r="Z3061" s="574"/>
      <c r="AA3061" s="574"/>
      <c r="AB3061" s="574"/>
      <c r="AC3061" s="574"/>
      <c r="AD3061" s="574"/>
      <c r="AE3061" s="574"/>
      <c r="AF3061" s="601"/>
      <c r="AG3061" s="601"/>
      <c r="AH3061" s="601"/>
      <c r="AI3061" s="1"/>
      <c r="AJ3061" s="1"/>
      <c r="AK3061" s="153"/>
      <c r="AL3061" s="153"/>
      <c r="AM3061" s="574"/>
      <c r="AN3061" s="574"/>
      <c r="AO3061" s="574"/>
      <c r="AP3061" s="574"/>
      <c r="AQ3061" s="574"/>
      <c r="AR3061" s="574"/>
      <c r="AS3061" s="574"/>
      <c r="AT3061" s="574"/>
      <c r="AU3061" s="574"/>
      <c r="AV3061" s="574"/>
      <c r="AW3061" s="574"/>
      <c r="AX3061" s="574"/>
      <c r="AY3061" s="574"/>
      <c r="AZ3061" s="574"/>
      <c r="BA3061" s="574"/>
      <c r="BB3061" s="574"/>
      <c r="BC3061" s="574"/>
      <c r="BD3061" s="574"/>
      <c r="BE3061" s="574"/>
      <c r="BF3061" s="574"/>
      <c r="BG3061" s="574"/>
      <c r="BH3061" s="574"/>
      <c r="BI3061" s="574"/>
      <c r="BJ3061" s="574"/>
      <c r="BK3061" s="574"/>
      <c r="BL3061" s="574"/>
      <c r="BM3061" s="601"/>
      <c r="BN3061" s="601"/>
      <c r="BO3061" s="601"/>
      <c r="BP3061" s="1"/>
      <c r="BQ3061" s="1"/>
      <c r="BR3061" s="1"/>
    </row>
    <row r="3062" spans="1:70" ht="13.5" customHeight="1">
      <c r="A3062" s="1"/>
      <c r="B3062" s="1"/>
      <c r="C3062" s="1"/>
      <c r="D3062" s="1"/>
      <c r="E3062" s="1"/>
      <c r="F3062" s="1"/>
      <c r="G3062" s="1"/>
      <c r="H3062" s="1"/>
      <c r="I3062" s="1"/>
      <c r="J3062" s="1"/>
      <c r="K3062" s="1"/>
      <c r="L3062" s="1"/>
      <c r="M3062" s="1"/>
      <c r="N3062" s="1"/>
      <c r="O3062" s="1"/>
      <c r="P3062" s="1"/>
      <c r="Q3062" s="1"/>
      <c r="R3062" s="1"/>
      <c r="S3062" s="1"/>
      <c r="T3062" s="1"/>
      <c r="U3062" s="1"/>
      <c r="V3062" s="1"/>
      <c r="W3062" s="1"/>
      <c r="X3062" s="1"/>
      <c r="Y3062" s="1"/>
      <c r="Z3062" s="1"/>
      <c r="AA3062" s="1"/>
      <c r="AB3062" s="1"/>
      <c r="AC3062" s="1"/>
      <c r="AD3062" s="1"/>
      <c r="AE3062" s="1"/>
      <c r="AF3062" s="1"/>
      <c r="AG3062" s="1"/>
      <c r="AH3062" s="1"/>
      <c r="AI3062" s="1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</row>
    <row r="3063" spans="1:70" ht="15" customHeight="1">
      <c r="A3063" s="1"/>
      <c r="B3063" s="1"/>
      <c r="C3063" s="1"/>
      <c r="D3063" s="549" t="s">
        <v>167</v>
      </c>
      <c r="E3063" s="549"/>
      <c r="F3063" s="549"/>
      <c r="G3063" s="549"/>
      <c r="H3063" s="547" t="str">
        <f>G3142</f>
        <v>3 di 4</v>
      </c>
      <c r="I3063" s="547"/>
      <c r="J3063" s="547"/>
      <c r="K3063" s="547" t="str">
        <f>J3142</f>
        <v>CHIUSO PER FERIE</v>
      </c>
      <c r="L3063" s="547"/>
      <c r="M3063" s="547"/>
      <c r="N3063" s="547"/>
      <c r="O3063" s="547"/>
      <c r="P3063" s="547"/>
      <c r="Q3063" s="547"/>
      <c r="R3063" s="547"/>
      <c r="S3063" s="547"/>
      <c r="T3063" s="547"/>
      <c r="U3063" s="547"/>
      <c r="V3063" s="547"/>
      <c r="W3063" s="547"/>
      <c r="X3063" s="547"/>
      <c r="Y3063" s="547"/>
      <c r="Z3063" s="547"/>
      <c r="AA3063" s="547"/>
      <c r="AB3063" s="547"/>
      <c r="AC3063" s="547"/>
      <c r="AD3063" s="547"/>
      <c r="AE3063" s="547"/>
      <c r="AF3063" s="547"/>
      <c r="AG3063" s="547"/>
      <c r="AH3063" s="547"/>
      <c r="AI3063" s="1"/>
      <c r="AJ3063" s="1"/>
      <c r="AK3063" s="549" t="s">
        <v>167</v>
      </c>
      <c r="AL3063" s="549"/>
      <c r="AM3063" s="549"/>
      <c r="AN3063" s="549"/>
      <c r="AO3063" s="547" t="str">
        <f>G3143</f>
        <v>4 di 4</v>
      </c>
      <c r="AP3063" s="547"/>
      <c r="AQ3063" s="547"/>
      <c r="AR3063" s="547" t="str">
        <f>J3143</f>
        <v>ISPEZIONI</v>
      </c>
      <c r="AS3063" s="547"/>
      <c r="AT3063" s="547"/>
      <c r="AU3063" s="547"/>
      <c r="AV3063" s="547"/>
      <c r="AW3063" s="547"/>
      <c r="AX3063" s="547"/>
      <c r="AY3063" s="547"/>
      <c r="AZ3063" s="547"/>
      <c r="BA3063" s="547"/>
      <c r="BB3063" s="547"/>
      <c r="BC3063" s="547"/>
      <c r="BD3063" s="547"/>
      <c r="BE3063" s="547"/>
      <c r="BF3063" s="547"/>
      <c r="BG3063" s="547"/>
      <c r="BH3063" s="547"/>
      <c r="BI3063" s="547"/>
      <c r="BJ3063" s="547"/>
      <c r="BK3063" s="547"/>
      <c r="BL3063" s="547"/>
      <c r="BM3063" s="547"/>
      <c r="BN3063" s="547"/>
      <c r="BO3063" s="547"/>
      <c r="BP3063" s="1"/>
      <c r="BQ3063" s="1"/>
      <c r="BR3063" s="1"/>
    </row>
    <row r="3064" spans="1:70" ht="13.5" customHeight="1">
      <c r="A3064" s="1"/>
      <c r="B3064" s="1"/>
      <c r="C3064" s="107"/>
      <c r="D3064" s="106">
        <v>1</v>
      </c>
      <c r="E3064" s="104">
        <v>2</v>
      </c>
      <c r="F3064" s="104">
        <v>3</v>
      </c>
      <c r="G3064" s="104">
        <v>4</v>
      </c>
      <c r="H3064" s="104">
        <v>5</v>
      </c>
      <c r="I3064" s="104">
        <v>6</v>
      </c>
      <c r="J3064" s="104">
        <v>7</v>
      </c>
      <c r="K3064" s="104">
        <v>8</v>
      </c>
      <c r="L3064" s="104">
        <v>9</v>
      </c>
      <c r="M3064" s="104">
        <v>10</v>
      </c>
      <c r="N3064" s="104">
        <v>11</v>
      </c>
      <c r="O3064" s="104">
        <v>12</v>
      </c>
      <c r="P3064" s="104">
        <v>13</v>
      </c>
      <c r="Q3064" s="104">
        <v>14</v>
      </c>
      <c r="R3064" s="104">
        <v>15</v>
      </c>
      <c r="S3064" s="104">
        <v>16</v>
      </c>
      <c r="T3064" s="104">
        <v>17</v>
      </c>
      <c r="U3064" s="104">
        <v>18</v>
      </c>
      <c r="V3064" s="104">
        <v>19</v>
      </c>
      <c r="W3064" s="104">
        <v>20</v>
      </c>
      <c r="X3064" s="104">
        <v>21</v>
      </c>
      <c r="Y3064" s="104">
        <v>22</v>
      </c>
      <c r="Z3064" s="104">
        <v>23</v>
      </c>
      <c r="AA3064" s="104">
        <v>24</v>
      </c>
      <c r="AB3064" s="104">
        <v>25</v>
      </c>
      <c r="AC3064" s="104">
        <v>26</v>
      </c>
      <c r="AD3064" s="104">
        <v>27</v>
      </c>
      <c r="AE3064" s="104">
        <v>28</v>
      </c>
      <c r="AF3064" s="104">
        <v>29</v>
      </c>
      <c r="AG3064" s="104">
        <v>30</v>
      </c>
      <c r="AH3064" s="105">
        <v>31</v>
      </c>
      <c r="AI3064" s="1"/>
      <c r="AJ3064" s="107"/>
      <c r="AK3064" s="106">
        <v>1</v>
      </c>
      <c r="AL3064" s="104">
        <v>2</v>
      </c>
      <c r="AM3064" s="104">
        <v>3</v>
      </c>
      <c r="AN3064" s="104">
        <v>4</v>
      </c>
      <c r="AO3064" s="104">
        <v>5</v>
      </c>
      <c r="AP3064" s="104">
        <v>6</v>
      </c>
      <c r="AQ3064" s="104">
        <v>7</v>
      </c>
      <c r="AR3064" s="104">
        <v>8</v>
      </c>
      <c r="AS3064" s="104">
        <v>9</v>
      </c>
      <c r="AT3064" s="104">
        <v>10</v>
      </c>
      <c r="AU3064" s="104">
        <v>11</v>
      </c>
      <c r="AV3064" s="104">
        <v>12</v>
      </c>
      <c r="AW3064" s="104">
        <v>13</v>
      </c>
      <c r="AX3064" s="104">
        <v>14</v>
      </c>
      <c r="AY3064" s="104">
        <v>15</v>
      </c>
      <c r="AZ3064" s="104">
        <v>16</v>
      </c>
      <c r="BA3064" s="104">
        <v>17</v>
      </c>
      <c r="BB3064" s="104">
        <v>18</v>
      </c>
      <c r="BC3064" s="104">
        <v>19</v>
      </c>
      <c r="BD3064" s="104">
        <v>20</v>
      </c>
      <c r="BE3064" s="104">
        <v>21</v>
      </c>
      <c r="BF3064" s="104">
        <v>22</v>
      </c>
      <c r="BG3064" s="104">
        <v>23</v>
      </c>
      <c r="BH3064" s="104">
        <v>24</v>
      </c>
      <c r="BI3064" s="104">
        <v>25</v>
      </c>
      <c r="BJ3064" s="104">
        <v>26</v>
      </c>
      <c r="BK3064" s="104">
        <v>27</v>
      </c>
      <c r="BL3064" s="104">
        <v>28</v>
      </c>
      <c r="BM3064" s="104">
        <v>29</v>
      </c>
      <c r="BN3064" s="104">
        <v>30</v>
      </c>
      <c r="BO3064" s="105">
        <v>31</v>
      </c>
      <c r="BP3064" s="1"/>
      <c r="BQ3064" s="1"/>
      <c r="BR3064" s="1"/>
    </row>
    <row r="3065" spans="1:70" ht="13.5" customHeight="1">
      <c r="A3065" s="1"/>
      <c r="B3065" s="506" t="str">
        <f>B3048</f>
        <v>GEN</v>
      </c>
      <c r="C3065" s="507"/>
      <c r="D3065" s="142">
        <f>IF(D3109=0,0,VLOOKUP(DATE($B$4+$BQ6,$BP6,D$3064),IMPOSTAZIONI!$C$119:$AJ$484,HLOOKUP($BN$3,IMPOSTAZIONI!$E$112:$AJ$115,4,FALSE),FALSE))</f>
        <v>0</v>
      </c>
      <c r="E3065" s="143">
        <f>IF(E3109=0,0,VLOOKUP(DATE($B$4+$BQ6,$BP6,E$3064),IMPOSTAZIONI!$C$119:$AJ$484,HLOOKUP($BN$3,IMPOSTAZIONI!$E$112:$AJ$115,4,FALSE),FALSE))</f>
        <v>0</v>
      </c>
      <c r="F3065" s="143">
        <f>IF(F3109=0,0,VLOOKUP(DATE($B$4+$BQ6,$BP6,F$3064),IMPOSTAZIONI!$C$119:$AJ$484,HLOOKUP($BN$3,IMPOSTAZIONI!$E$112:$AJ$115,4,FALSE),FALSE))</f>
        <v>0</v>
      </c>
      <c r="G3065" s="143">
        <f>IF(G3109=0,0,VLOOKUP(DATE($B$4+$BQ6,$BP6,G$3064),IMPOSTAZIONI!$C$119:$AJ$484,HLOOKUP($BN$3,IMPOSTAZIONI!$E$112:$AJ$115,4,FALSE),FALSE))</f>
        <v>0</v>
      </c>
      <c r="H3065" s="143">
        <f>IF(H3109=0,0,VLOOKUP(DATE($B$4+$BQ6,$BP6,H$3064),IMPOSTAZIONI!$C$119:$AJ$484,HLOOKUP($BN$3,IMPOSTAZIONI!$E$112:$AJ$115,4,FALSE),FALSE))</f>
        <v>0</v>
      </c>
      <c r="I3065" s="143">
        <f>IF(I3109=0,0,VLOOKUP(DATE($B$4+$BQ6,$BP6,I$3064),IMPOSTAZIONI!$C$119:$AJ$484,HLOOKUP($BN$3,IMPOSTAZIONI!$E$112:$AJ$115,4,FALSE),FALSE))</f>
        <v>0</v>
      </c>
      <c r="J3065" s="143">
        <f>IF(J3109=0,0,VLOOKUP(DATE($B$4+$BQ6,$BP6,J$3064),IMPOSTAZIONI!$C$119:$AJ$484,HLOOKUP($BN$3,IMPOSTAZIONI!$E$112:$AJ$115,4,FALSE),FALSE))</f>
        <v>0</v>
      </c>
      <c r="K3065" s="143">
        <f>IF(K3109=0,0,VLOOKUP(DATE($B$4+$BQ6,$BP6,K$3064),IMPOSTAZIONI!$C$119:$AJ$484,HLOOKUP($BN$3,IMPOSTAZIONI!$E$112:$AJ$115,4,FALSE),FALSE))</f>
        <v>0</v>
      </c>
      <c r="L3065" s="143">
        <f>IF(L3109=0,0,VLOOKUP(DATE($B$4+$BQ6,$BP6,L$3064),IMPOSTAZIONI!$C$119:$AJ$484,HLOOKUP($BN$3,IMPOSTAZIONI!$E$112:$AJ$115,4,FALSE),FALSE))</f>
        <v>0</v>
      </c>
      <c r="M3065" s="143">
        <f>IF(M3109=0,0,VLOOKUP(DATE($B$4+$BQ6,$BP6,M$3064),IMPOSTAZIONI!$C$119:$AJ$484,HLOOKUP($BN$3,IMPOSTAZIONI!$E$112:$AJ$115,4,FALSE),FALSE))</f>
        <v>0</v>
      </c>
      <c r="N3065" s="143">
        <f>IF(N3109=0,0,VLOOKUP(DATE($B$4+$BQ6,$BP6,N$3064),IMPOSTAZIONI!$C$119:$AJ$484,HLOOKUP($BN$3,IMPOSTAZIONI!$E$112:$AJ$115,4,FALSE),FALSE))</f>
        <v>0</v>
      </c>
      <c r="O3065" s="143">
        <f>IF(O3109=0,0,VLOOKUP(DATE($B$4+$BQ6,$BP6,O$3064),IMPOSTAZIONI!$C$119:$AJ$484,HLOOKUP($BN$3,IMPOSTAZIONI!$E$112:$AJ$115,4,FALSE),FALSE))</f>
        <v>0</v>
      </c>
      <c r="P3065" s="143">
        <f>IF(P3109=0,0,VLOOKUP(DATE($B$4+$BQ6,$BP6,P$3064),IMPOSTAZIONI!$C$119:$AJ$484,HLOOKUP($BN$3,IMPOSTAZIONI!$E$112:$AJ$115,4,FALSE),FALSE))</f>
        <v>0</v>
      </c>
      <c r="Q3065" s="143">
        <f>IF(Q3109=0,0,VLOOKUP(DATE($B$4+$BQ6,$BP6,Q$3064),IMPOSTAZIONI!$C$119:$AJ$484,HLOOKUP($BN$3,IMPOSTAZIONI!$E$112:$AJ$115,4,FALSE),FALSE))</f>
        <v>0</v>
      </c>
      <c r="R3065" s="143">
        <f>IF(R3109=0,0,VLOOKUP(DATE($B$4+$BQ6,$BP6,R$3064),IMPOSTAZIONI!$C$119:$AJ$484,HLOOKUP($BN$3,IMPOSTAZIONI!$E$112:$AJ$115,4,FALSE),FALSE))</f>
        <v>0</v>
      </c>
      <c r="S3065" s="143">
        <f>IF(S3109=0,0,VLOOKUP(DATE($B$4+$BQ6,$BP6,S$3064),IMPOSTAZIONI!$C$119:$AJ$484,HLOOKUP($BN$3,IMPOSTAZIONI!$E$112:$AJ$115,4,FALSE),FALSE))</f>
        <v>0</v>
      </c>
      <c r="T3065" s="143">
        <f>IF(T3109=0,0,VLOOKUP(DATE($B$4+$BQ6,$BP6,T$3064),IMPOSTAZIONI!$C$119:$AJ$484,HLOOKUP($BN$3,IMPOSTAZIONI!$E$112:$AJ$115,4,FALSE),FALSE))</f>
        <v>0</v>
      </c>
      <c r="U3065" s="143">
        <f>IF(U3109=0,0,VLOOKUP(DATE($B$4+$BQ6,$BP6,U$3064),IMPOSTAZIONI!$C$119:$AJ$484,HLOOKUP($BN$3,IMPOSTAZIONI!$E$112:$AJ$115,4,FALSE),FALSE))</f>
        <v>0</v>
      </c>
      <c r="V3065" s="143">
        <f>IF(V3109=0,0,VLOOKUP(DATE($B$4+$BQ6,$BP6,V$3064),IMPOSTAZIONI!$C$119:$AJ$484,HLOOKUP($BN$3,IMPOSTAZIONI!$E$112:$AJ$115,4,FALSE),FALSE))</f>
        <v>0</v>
      </c>
      <c r="W3065" s="143">
        <f>IF(W3109=0,0,VLOOKUP(DATE($B$4+$BQ6,$BP6,W$3064),IMPOSTAZIONI!$C$119:$AJ$484,HLOOKUP($BN$3,IMPOSTAZIONI!$E$112:$AJ$115,4,FALSE),FALSE))</f>
        <v>0</v>
      </c>
      <c r="X3065" s="143">
        <f>IF(X3109=0,0,VLOOKUP(DATE($B$4+$BQ6,$BP6,X$3064),IMPOSTAZIONI!$C$119:$AJ$484,HLOOKUP($BN$3,IMPOSTAZIONI!$E$112:$AJ$115,4,FALSE),FALSE))</f>
        <v>0</v>
      </c>
      <c r="Y3065" s="143">
        <f>IF(Y3109=0,0,VLOOKUP(DATE($B$4+$BQ6,$BP6,Y$3064),IMPOSTAZIONI!$C$119:$AJ$484,HLOOKUP($BN$3,IMPOSTAZIONI!$E$112:$AJ$115,4,FALSE),FALSE))</f>
        <v>0</v>
      </c>
      <c r="Z3065" s="143">
        <f>IF(Z3109=0,0,VLOOKUP(DATE($B$4+$BQ6,$BP6,Z$3064),IMPOSTAZIONI!$C$119:$AJ$484,HLOOKUP($BN$3,IMPOSTAZIONI!$E$112:$AJ$115,4,FALSE),FALSE))</f>
        <v>0</v>
      </c>
      <c r="AA3065" s="143">
        <f>IF(AA3109=0,0,VLOOKUP(DATE($B$4+$BQ6,$BP6,AA$3064),IMPOSTAZIONI!$C$119:$AJ$484,HLOOKUP($BN$3,IMPOSTAZIONI!$E$112:$AJ$115,4,FALSE),FALSE))</f>
        <v>0</v>
      </c>
      <c r="AB3065" s="143">
        <f>IF(AB3109=0,0,VLOOKUP(DATE($B$4+$BQ6,$BP6,AB$3064),IMPOSTAZIONI!$C$119:$AJ$484,HLOOKUP($BN$3,IMPOSTAZIONI!$E$112:$AJ$115,4,FALSE),FALSE))</f>
        <v>0</v>
      </c>
      <c r="AC3065" s="143">
        <f>IF(AC3109=0,0,VLOOKUP(DATE($B$4+$BQ6,$BP6,AC$3064),IMPOSTAZIONI!$C$119:$AJ$484,HLOOKUP($BN$3,IMPOSTAZIONI!$E$112:$AJ$115,4,FALSE),FALSE))</f>
        <v>0</v>
      </c>
      <c r="AD3065" s="143">
        <f>IF(AD3109=0,0,VLOOKUP(DATE($B$4+$BQ6,$BP6,AD$3064),IMPOSTAZIONI!$C$119:$AJ$484,HLOOKUP($BN$3,IMPOSTAZIONI!$E$112:$AJ$115,4,FALSE),FALSE))</f>
        <v>0</v>
      </c>
      <c r="AE3065" s="143">
        <f>IF(AE3109=0,0,VLOOKUP(DATE($B$4+$BQ6,$BP6,AE$3064),IMPOSTAZIONI!$C$119:$AJ$484,HLOOKUP($BN$3,IMPOSTAZIONI!$E$112:$AJ$115,4,FALSE),FALSE))</f>
        <v>0</v>
      </c>
      <c r="AF3065" s="143">
        <f>IF(AF3109=0,0,VLOOKUP(DATE($B$4+$BQ6,$BP6,AF$3064),IMPOSTAZIONI!$C$119:$AJ$484,HLOOKUP($BN$3,IMPOSTAZIONI!$E$112:$AJ$115,4,FALSE),FALSE))</f>
        <v>0</v>
      </c>
      <c r="AG3065" s="143">
        <f>IF(AG3109=0,0,VLOOKUP(DATE($B$4+$BQ6,$BP6,AG$3064),IMPOSTAZIONI!$C$119:$AJ$484,HLOOKUP($BN$3,IMPOSTAZIONI!$E$112:$AJ$115,4,FALSE),FALSE))</f>
        <v>0</v>
      </c>
      <c r="AH3065" s="144">
        <f>IF(AH3109=0,0,VLOOKUP(DATE($B$4+$BQ6,$BP6,AH$3064),IMPOSTAZIONI!$C$119:$AJ$484,HLOOKUP($BN$3,IMPOSTAZIONI!$E$112:$AJ$115,4,FALSE),FALSE))</f>
        <v>0</v>
      </c>
      <c r="AI3065" s="506" t="str">
        <f>B3048</f>
        <v>GEN</v>
      </c>
      <c r="AJ3065" s="507"/>
      <c r="AK3065" s="142">
        <f>IF(D3109=0,0,VLOOKUP(DATE($B$4+$BQ6,$BP6,AK$3064),IMPOSTAZIONI!$C$119:$AJ$484,HLOOKUP($BN$3,IMPOSTAZIONI!$E$111:$AJ$115,5,FALSE),FALSE))</f>
        <v>0</v>
      </c>
      <c r="AL3065" s="143">
        <f>IF(E3109=0,0,VLOOKUP(DATE($B$4+$BQ6,$BP6,AL$3064),IMPOSTAZIONI!$C$119:$AJ$484,HLOOKUP($BN$3,IMPOSTAZIONI!$E$111:$AJ$115,5,FALSE),FALSE))</f>
        <v>0</v>
      </c>
      <c r="AM3065" s="143">
        <f>IF(F3109=0,0,VLOOKUP(DATE($B$4+$BQ6,$BP6,AM$3064),IMPOSTAZIONI!$C$119:$AJ$484,HLOOKUP($BN$3,IMPOSTAZIONI!$E$111:$AJ$115,5,FALSE),FALSE))</f>
        <v>0</v>
      </c>
      <c r="AN3065" s="143">
        <f>IF(G3109=0,0,VLOOKUP(DATE($B$4+$BQ6,$BP6,AN$3064),IMPOSTAZIONI!$C$119:$AJ$484,HLOOKUP($BN$3,IMPOSTAZIONI!$E$111:$AJ$115,5,FALSE),FALSE))</f>
        <v>0</v>
      </c>
      <c r="AO3065" s="143">
        <f>IF(H3109=0,0,VLOOKUP(DATE($B$4+$BQ6,$BP6,AO$3064),IMPOSTAZIONI!$C$119:$AJ$484,HLOOKUP($BN$3,IMPOSTAZIONI!$E$111:$AJ$115,5,FALSE),FALSE))</f>
        <v>0</v>
      </c>
      <c r="AP3065" s="143">
        <f>IF(I3109=0,0,VLOOKUP(DATE($B$4+$BQ6,$BP6,AP$3064),IMPOSTAZIONI!$C$119:$AJ$484,HLOOKUP($BN$3,IMPOSTAZIONI!$E$111:$AJ$115,5,FALSE),FALSE))</f>
        <v>0</v>
      </c>
      <c r="AQ3065" s="143">
        <f>IF(J3109=0,0,VLOOKUP(DATE($B$4+$BQ6,$BP6,AQ$3064),IMPOSTAZIONI!$C$119:$AJ$484,HLOOKUP($BN$3,IMPOSTAZIONI!$E$111:$AJ$115,5,FALSE),FALSE))</f>
        <v>0</v>
      </c>
      <c r="AR3065" s="143">
        <f>IF(K3109=0,0,VLOOKUP(DATE($B$4+$BQ6,$BP6,AR$3064),IMPOSTAZIONI!$C$119:$AJ$484,HLOOKUP($BN$3,IMPOSTAZIONI!$E$111:$AJ$115,5,FALSE),FALSE))</f>
        <v>0</v>
      </c>
      <c r="AS3065" s="143">
        <f>IF(L3109=0,0,VLOOKUP(DATE($B$4+$BQ6,$BP6,AS$3064),IMPOSTAZIONI!$C$119:$AJ$484,HLOOKUP($BN$3,IMPOSTAZIONI!$E$111:$AJ$115,5,FALSE),FALSE))</f>
        <v>0</v>
      </c>
      <c r="AT3065" s="143">
        <f>IF(M3109=0,0,VLOOKUP(DATE($B$4+$BQ6,$BP6,AT$3064),IMPOSTAZIONI!$C$119:$AJ$484,HLOOKUP($BN$3,IMPOSTAZIONI!$E$111:$AJ$115,5,FALSE),FALSE))</f>
        <v>0</v>
      </c>
      <c r="AU3065" s="143">
        <f>IF(N3109=0,0,VLOOKUP(DATE($B$4+$BQ6,$BP6,AU$3064),IMPOSTAZIONI!$C$119:$AJ$484,HLOOKUP($BN$3,IMPOSTAZIONI!$E$111:$AJ$115,5,FALSE),FALSE))</f>
        <v>0</v>
      </c>
      <c r="AV3065" s="143">
        <f>IF(O3109=0,0,VLOOKUP(DATE($B$4+$BQ6,$BP6,AV$3064),IMPOSTAZIONI!$C$119:$AJ$484,HLOOKUP($BN$3,IMPOSTAZIONI!$E$111:$AJ$115,5,FALSE),FALSE))</f>
        <v>0</v>
      </c>
      <c r="AW3065" s="143">
        <f>IF(P3109=0,0,VLOOKUP(DATE($B$4+$BQ6,$BP6,AW$3064),IMPOSTAZIONI!$C$119:$AJ$484,HLOOKUP($BN$3,IMPOSTAZIONI!$E$111:$AJ$115,5,FALSE),FALSE))</f>
        <v>0</v>
      </c>
      <c r="AX3065" s="143">
        <f>IF(Q3109=0,0,VLOOKUP(DATE($B$4+$BQ6,$BP6,AX$3064),IMPOSTAZIONI!$C$119:$AJ$484,HLOOKUP($BN$3,IMPOSTAZIONI!$E$111:$AJ$115,5,FALSE),FALSE))</f>
        <v>0</v>
      </c>
      <c r="AY3065" s="143">
        <f>IF(R3109=0,0,VLOOKUP(DATE($B$4+$BQ6,$BP6,AY$3064),IMPOSTAZIONI!$C$119:$AJ$484,HLOOKUP($BN$3,IMPOSTAZIONI!$E$111:$AJ$115,5,FALSE),FALSE))</f>
        <v>0</v>
      </c>
      <c r="AZ3065" s="143">
        <f>IF(S3109=0,0,VLOOKUP(DATE($B$4+$BQ6,$BP6,AZ$3064),IMPOSTAZIONI!$C$119:$AJ$484,HLOOKUP($BN$3,IMPOSTAZIONI!$E$111:$AJ$115,5,FALSE),FALSE))</f>
        <v>0</v>
      </c>
      <c r="BA3065" s="143">
        <f>IF(T3109=0,0,VLOOKUP(DATE($B$4+$BQ6,$BP6,BA$3064),IMPOSTAZIONI!$C$119:$AJ$484,HLOOKUP($BN$3,IMPOSTAZIONI!$E$111:$AJ$115,5,FALSE),FALSE))</f>
        <v>0</v>
      </c>
      <c r="BB3065" s="143">
        <f>IF(U3109=0,0,VLOOKUP(DATE($B$4+$BQ6,$BP6,BB$3064),IMPOSTAZIONI!$C$119:$AJ$484,HLOOKUP($BN$3,IMPOSTAZIONI!$E$111:$AJ$115,5,FALSE),FALSE))</f>
        <v>0</v>
      </c>
      <c r="BC3065" s="143">
        <f>IF(V3109=0,0,VLOOKUP(DATE($B$4+$BQ6,$BP6,BC$3064),IMPOSTAZIONI!$C$119:$AJ$484,HLOOKUP($BN$3,IMPOSTAZIONI!$E$111:$AJ$115,5,FALSE),FALSE))</f>
        <v>0</v>
      </c>
      <c r="BD3065" s="143">
        <f>IF(W3109=0,0,VLOOKUP(DATE($B$4+$BQ6,$BP6,BD$3064),IMPOSTAZIONI!$C$119:$AJ$484,HLOOKUP($BN$3,IMPOSTAZIONI!$E$111:$AJ$115,5,FALSE),FALSE))</f>
        <v>0</v>
      </c>
      <c r="BE3065" s="143">
        <f>IF(X3109=0,0,VLOOKUP(DATE($B$4+$BQ6,$BP6,BE$3064),IMPOSTAZIONI!$C$119:$AJ$484,HLOOKUP($BN$3,IMPOSTAZIONI!$E$111:$AJ$115,5,FALSE),FALSE))</f>
        <v>0</v>
      </c>
      <c r="BF3065" s="143">
        <f>IF(Y3109=0,0,VLOOKUP(DATE($B$4+$BQ6,$BP6,BF$3064),IMPOSTAZIONI!$C$119:$AJ$484,HLOOKUP($BN$3,IMPOSTAZIONI!$E$111:$AJ$115,5,FALSE),FALSE))</f>
        <v>0</v>
      </c>
      <c r="BG3065" s="143">
        <f>IF(Z3109=0,0,VLOOKUP(DATE($B$4+$BQ6,$BP6,BG$3064),IMPOSTAZIONI!$C$119:$AJ$484,HLOOKUP($BN$3,IMPOSTAZIONI!$E$111:$AJ$115,5,FALSE),FALSE))</f>
        <v>0</v>
      </c>
      <c r="BH3065" s="143">
        <f>IF(AA3109=0,0,VLOOKUP(DATE($B$4+$BQ6,$BP6,BH$3064),IMPOSTAZIONI!$C$119:$AJ$484,HLOOKUP($BN$3,IMPOSTAZIONI!$E$111:$AJ$115,5,FALSE),FALSE))</f>
        <v>0</v>
      </c>
      <c r="BI3065" s="143">
        <f>IF(AB3109=0,0,VLOOKUP(DATE($B$4+$BQ6,$BP6,BI$3064),IMPOSTAZIONI!$C$119:$AJ$484,HLOOKUP($BN$3,IMPOSTAZIONI!$E$111:$AJ$115,5,FALSE),FALSE))</f>
        <v>0</v>
      </c>
      <c r="BJ3065" s="143">
        <f>IF(AC3109=0,0,VLOOKUP(DATE($B$4+$BQ6,$BP6,BJ$3064),IMPOSTAZIONI!$C$119:$AJ$484,HLOOKUP($BN$3,IMPOSTAZIONI!$E$111:$AJ$115,5,FALSE),FALSE))</f>
        <v>0</v>
      </c>
      <c r="BK3065" s="143">
        <f>IF(AD3109=0,0,VLOOKUP(DATE($B$4+$BQ6,$BP6,BK$3064),IMPOSTAZIONI!$C$119:$AJ$484,HLOOKUP($BN$3,IMPOSTAZIONI!$E$111:$AJ$115,5,FALSE),FALSE))</f>
        <v>0</v>
      </c>
      <c r="BL3065" s="143">
        <f>IF(AE3109=0,0,VLOOKUP(DATE($B$4+$BQ6,$BP6,BL$3064),IMPOSTAZIONI!$C$119:$AJ$484,HLOOKUP($BN$3,IMPOSTAZIONI!$E$111:$AJ$115,5,FALSE),FALSE))</f>
        <v>0</v>
      </c>
      <c r="BM3065" s="143">
        <f>IF(AF3109=0,0,VLOOKUP(DATE($B$4+$BQ6,$BP6,BM$3064),IMPOSTAZIONI!$C$119:$AJ$484,HLOOKUP($BN$3,IMPOSTAZIONI!$E$111:$AJ$115,5,FALSE),FALSE))</f>
        <v>0</v>
      </c>
      <c r="BN3065" s="143">
        <f>IF(AG3109=0,0,VLOOKUP(DATE($B$4+$BQ6,$BP6,BN$3064),IMPOSTAZIONI!$C$119:$AJ$484,HLOOKUP($BN$3,IMPOSTAZIONI!$E$111:$AJ$115,5,FALSE),FALSE))</f>
        <v>0</v>
      </c>
      <c r="BO3065" s="144">
        <f>IF(AH3109=0,0,VLOOKUP(DATE($B$4+$BQ6,$BP6,BO$3064),IMPOSTAZIONI!$C$119:$AJ$484,HLOOKUP($BN$3,IMPOSTAZIONI!$E$111:$AJ$115,5,FALSE),FALSE))</f>
        <v>0</v>
      </c>
      <c r="BP3065" s="1"/>
      <c r="BQ3065" s="1"/>
      <c r="BR3065" s="1"/>
    </row>
    <row r="3066" spans="1:70" ht="13.5" customHeight="1">
      <c r="A3066" s="1"/>
      <c r="B3066" s="506" t="str">
        <f t="shared" ref="B3066:B3076" si="787">B3049</f>
        <v>FEB</v>
      </c>
      <c r="C3066" s="507"/>
      <c r="D3066" s="145">
        <f>IF(D3110=0,0,VLOOKUP(DATE($B$4+$BQ7,$BP7,D$3064),IMPOSTAZIONI!$C$119:$AJ$484,HLOOKUP($BN$3,IMPOSTAZIONI!$E$112:$AJ$115,4,FALSE),FALSE))</f>
        <v>0</v>
      </c>
      <c r="E3066" s="146">
        <f>IF(E3110=0,0,VLOOKUP(DATE($B$4+$BQ7,$BP7,E$3064),IMPOSTAZIONI!$C$119:$AJ$484,HLOOKUP($BN$3,IMPOSTAZIONI!$E$112:$AJ$115,4,FALSE),FALSE))</f>
        <v>0</v>
      </c>
      <c r="F3066" s="146">
        <f>IF(F3110=0,0,VLOOKUP(DATE($B$4+$BQ7,$BP7,F$3064),IMPOSTAZIONI!$C$119:$AJ$484,HLOOKUP($BN$3,IMPOSTAZIONI!$E$112:$AJ$115,4,FALSE),FALSE))</f>
        <v>0</v>
      </c>
      <c r="G3066" s="146">
        <f>IF(G3110=0,0,VLOOKUP(DATE($B$4+$BQ7,$BP7,G$3064),IMPOSTAZIONI!$C$119:$AJ$484,HLOOKUP($BN$3,IMPOSTAZIONI!$E$112:$AJ$115,4,FALSE),FALSE))</f>
        <v>0</v>
      </c>
      <c r="H3066" s="146">
        <f>IF(H3110=0,0,VLOOKUP(DATE($B$4+$BQ7,$BP7,H$3064),IMPOSTAZIONI!$C$119:$AJ$484,HLOOKUP($BN$3,IMPOSTAZIONI!$E$112:$AJ$115,4,FALSE),FALSE))</f>
        <v>0</v>
      </c>
      <c r="I3066" s="146">
        <f>IF(I3110=0,0,VLOOKUP(DATE($B$4+$BQ7,$BP7,I$3064),IMPOSTAZIONI!$C$119:$AJ$484,HLOOKUP($BN$3,IMPOSTAZIONI!$E$112:$AJ$115,4,FALSE),FALSE))</f>
        <v>0</v>
      </c>
      <c r="J3066" s="146">
        <f>IF(J3110=0,0,VLOOKUP(DATE($B$4+$BQ7,$BP7,J$3064),IMPOSTAZIONI!$C$119:$AJ$484,HLOOKUP($BN$3,IMPOSTAZIONI!$E$112:$AJ$115,4,FALSE),FALSE))</f>
        <v>0</v>
      </c>
      <c r="K3066" s="146">
        <f>IF(K3110=0,0,VLOOKUP(DATE($B$4+$BQ7,$BP7,K$3064),IMPOSTAZIONI!$C$119:$AJ$484,HLOOKUP($BN$3,IMPOSTAZIONI!$E$112:$AJ$115,4,FALSE),FALSE))</f>
        <v>0</v>
      </c>
      <c r="L3066" s="146">
        <f>IF(L3110=0,0,VLOOKUP(DATE($B$4+$BQ7,$BP7,L$3064),IMPOSTAZIONI!$C$119:$AJ$484,HLOOKUP($BN$3,IMPOSTAZIONI!$E$112:$AJ$115,4,FALSE),FALSE))</f>
        <v>0</v>
      </c>
      <c r="M3066" s="146">
        <f>IF(M3110=0,0,VLOOKUP(DATE($B$4+$BQ7,$BP7,M$3064),IMPOSTAZIONI!$C$119:$AJ$484,HLOOKUP($BN$3,IMPOSTAZIONI!$E$112:$AJ$115,4,FALSE),FALSE))</f>
        <v>0</v>
      </c>
      <c r="N3066" s="146">
        <f>IF(N3110=0,0,VLOOKUP(DATE($B$4+$BQ7,$BP7,N$3064),IMPOSTAZIONI!$C$119:$AJ$484,HLOOKUP($BN$3,IMPOSTAZIONI!$E$112:$AJ$115,4,FALSE),FALSE))</f>
        <v>0</v>
      </c>
      <c r="O3066" s="146">
        <f>IF(O3110=0,0,VLOOKUP(DATE($B$4+$BQ7,$BP7,O$3064),IMPOSTAZIONI!$C$119:$AJ$484,HLOOKUP($BN$3,IMPOSTAZIONI!$E$112:$AJ$115,4,FALSE),FALSE))</f>
        <v>0</v>
      </c>
      <c r="P3066" s="146">
        <f>IF(P3110=0,0,VLOOKUP(DATE($B$4+$BQ7,$BP7,P$3064),IMPOSTAZIONI!$C$119:$AJ$484,HLOOKUP($BN$3,IMPOSTAZIONI!$E$112:$AJ$115,4,FALSE),FALSE))</f>
        <v>0</v>
      </c>
      <c r="Q3066" s="146">
        <f>IF(Q3110=0,0,VLOOKUP(DATE($B$4+$BQ7,$BP7,Q$3064),IMPOSTAZIONI!$C$119:$AJ$484,HLOOKUP($BN$3,IMPOSTAZIONI!$E$112:$AJ$115,4,FALSE),FALSE))</f>
        <v>0</v>
      </c>
      <c r="R3066" s="146">
        <f>IF(R3110=0,0,VLOOKUP(DATE($B$4+$BQ7,$BP7,R$3064),IMPOSTAZIONI!$C$119:$AJ$484,HLOOKUP($BN$3,IMPOSTAZIONI!$E$112:$AJ$115,4,FALSE),FALSE))</f>
        <v>0</v>
      </c>
      <c r="S3066" s="146">
        <f>IF(S3110=0,0,VLOOKUP(DATE($B$4+$BQ7,$BP7,S$3064),IMPOSTAZIONI!$C$119:$AJ$484,HLOOKUP($BN$3,IMPOSTAZIONI!$E$112:$AJ$115,4,FALSE),FALSE))</f>
        <v>0</v>
      </c>
      <c r="T3066" s="146">
        <f>IF(T3110=0,0,VLOOKUP(DATE($B$4+$BQ7,$BP7,T$3064),IMPOSTAZIONI!$C$119:$AJ$484,HLOOKUP($BN$3,IMPOSTAZIONI!$E$112:$AJ$115,4,FALSE),FALSE))</f>
        <v>0</v>
      </c>
      <c r="U3066" s="146">
        <f>IF(U3110=0,0,VLOOKUP(DATE($B$4+$BQ7,$BP7,U$3064),IMPOSTAZIONI!$C$119:$AJ$484,HLOOKUP($BN$3,IMPOSTAZIONI!$E$112:$AJ$115,4,FALSE),FALSE))</f>
        <v>0</v>
      </c>
      <c r="V3066" s="146">
        <f>IF(V3110=0,0,VLOOKUP(DATE($B$4+$BQ7,$BP7,V$3064),IMPOSTAZIONI!$C$119:$AJ$484,HLOOKUP($BN$3,IMPOSTAZIONI!$E$112:$AJ$115,4,FALSE),FALSE))</f>
        <v>0</v>
      </c>
      <c r="W3066" s="146">
        <f>IF(W3110=0,0,VLOOKUP(DATE($B$4+$BQ7,$BP7,W$3064),IMPOSTAZIONI!$C$119:$AJ$484,HLOOKUP($BN$3,IMPOSTAZIONI!$E$112:$AJ$115,4,FALSE),FALSE))</f>
        <v>0</v>
      </c>
      <c r="X3066" s="146">
        <f>IF(X3110=0,0,VLOOKUP(DATE($B$4+$BQ7,$BP7,X$3064),IMPOSTAZIONI!$C$119:$AJ$484,HLOOKUP($BN$3,IMPOSTAZIONI!$E$112:$AJ$115,4,FALSE),FALSE))</f>
        <v>0</v>
      </c>
      <c r="Y3066" s="146">
        <f>IF(Y3110=0,0,VLOOKUP(DATE($B$4+$BQ7,$BP7,Y$3064),IMPOSTAZIONI!$C$119:$AJ$484,HLOOKUP($BN$3,IMPOSTAZIONI!$E$112:$AJ$115,4,FALSE),FALSE))</f>
        <v>0</v>
      </c>
      <c r="Z3066" s="146">
        <f>IF(Z3110=0,0,VLOOKUP(DATE($B$4+$BQ7,$BP7,Z$3064),IMPOSTAZIONI!$C$119:$AJ$484,HLOOKUP($BN$3,IMPOSTAZIONI!$E$112:$AJ$115,4,FALSE),FALSE))</f>
        <v>0</v>
      </c>
      <c r="AA3066" s="146">
        <f>IF(AA3110=0,0,VLOOKUP(DATE($B$4+$BQ7,$BP7,AA$3064),IMPOSTAZIONI!$C$119:$AJ$484,HLOOKUP($BN$3,IMPOSTAZIONI!$E$112:$AJ$115,4,FALSE),FALSE))</f>
        <v>0</v>
      </c>
      <c r="AB3066" s="146">
        <f>IF(AB3110=0,0,VLOOKUP(DATE($B$4+$BQ7,$BP7,AB$3064),IMPOSTAZIONI!$C$119:$AJ$484,HLOOKUP($BN$3,IMPOSTAZIONI!$E$112:$AJ$115,4,FALSE),FALSE))</f>
        <v>0</v>
      </c>
      <c r="AC3066" s="146">
        <f>IF(AC3110=0,0,VLOOKUP(DATE($B$4+$BQ7,$BP7,AC$3064),IMPOSTAZIONI!$C$119:$AJ$484,HLOOKUP($BN$3,IMPOSTAZIONI!$E$112:$AJ$115,4,FALSE),FALSE))</f>
        <v>0</v>
      </c>
      <c r="AD3066" s="146">
        <f>IF(AD3110=0,0,VLOOKUP(DATE($B$4+$BQ7,$BP7,AD$3064),IMPOSTAZIONI!$C$119:$AJ$484,HLOOKUP($BN$3,IMPOSTAZIONI!$E$112:$AJ$115,4,FALSE),FALSE))</f>
        <v>0</v>
      </c>
      <c r="AE3066" s="146">
        <f>IF(AE3110=0,0,VLOOKUP(DATE($B$4+$BQ7,$BP7,AE$3064),IMPOSTAZIONI!$C$119:$AJ$484,HLOOKUP($BN$3,IMPOSTAZIONI!$E$112:$AJ$115,4,FALSE),FALSE))</f>
        <v>0</v>
      </c>
      <c r="AF3066" s="146">
        <f>IF(AF3110=0,0,VLOOKUP(DATE($B$4+$BQ7,$BP7,AF$3064),IMPOSTAZIONI!$C$119:$AJ$484,HLOOKUP($BN$3,IMPOSTAZIONI!$E$112:$AJ$115,4,FALSE),FALSE))</f>
        <v>0</v>
      </c>
      <c r="AG3066" s="146">
        <f>IF(AG3110=0,0,VLOOKUP(DATE($B$4+$BQ7,$BP7,AG$3064),IMPOSTAZIONI!$C$119:$AJ$484,HLOOKUP($BN$3,IMPOSTAZIONI!$E$112:$AJ$115,4,FALSE),FALSE))</f>
        <v>0</v>
      </c>
      <c r="AH3066" s="147">
        <f>IF(AH3110=0,0,VLOOKUP(DATE($B$4+$BQ7,$BP7,AH$3064),IMPOSTAZIONI!$C$119:$AJ$484,HLOOKUP($BN$3,IMPOSTAZIONI!$E$112:$AJ$115,4,FALSE),FALSE))</f>
        <v>0</v>
      </c>
      <c r="AI3066" s="506" t="str">
        <f t="shared" ref="AI3066:AI3076" si="788">B3049</f>
        <v>FEB</v>
      </c>
      <c r="AJ3066" s="507"/>
      <c r="AK3066" s="145">
        <f>IF(D3110=0,0,VLOOKUP(DATE($B$4+$BQ7,$BP7,AK$3064),IMPOSTAZIONI!$C$119:$AJ$484,HLOOKUP($BN$3,IMPOSTAZIONI!$E$111:$AJ$115,5,FALSE),FALSE))</f>
        <v>0</v>
      </c>
      <c r="AL3066" s="146">
        <f>IF(E3110=0,0,VLOOKUP(DATE($B$4+$BQ7,$BP7,AL$3064),IMPOSTAZIONI!$C$119:$AJ$484,HLOOKUP($BN$3,IMPOSTAZIONI!$E$111:$AJ$115,5,FALSE),FALSE))</f>
        <v>0</v>
      </c>
      <c r="AM3066" s="146">
        <f>IF(F3110=0,0,VLOOKUP(DATE($B$4+$BQ7,$BP7,AM$3064),IMPOSTAZIONI!$C$119:$AJ$484,HLOOKUP($BN$3,IMPOSTAZIONI!$E$111:$AJ$115,5,FALSE),FALSE))</f>
        <v>0</v>
      </c>
      <c r="AN3066" s="146">
        <f>IF(G3110=0,0,VLOOKUP(DATE($B$4+$BQ7,$BP7,AN$3064),IMPOSTAZIONI!$C$119:$AJ$484,HLOOKUP($BN$3,IMPOSTAZIONI!$E$111:$AJ$115,5,FALSE),FALSE))</f>
        <v>0</v>
      </c>
      <c r="AO3066" s="146">
        <f>IF(H3110=0,0,VLOOKUP(DATE($B$4+$BQ7,$BP7,AO$3064),IMPOSTAZIONI!$C$119:$AJ$484,HLOOKUP($BN$3,IMPOSTAZIONI!$E$111:$AJ$115,5,FALSE),FALSE))</f>
        <v>0</v>
      </c>
      <c r="AP3066" s="146">
        <f>IF(I3110=0,0,VLOOKUP(DATE($B$4+$BQ7,$BP7,AP$3064),IMPOSTAZIONI!$C$119:$AJ$484,HLOOKUP($BN$3,IMPOSTAZIONI!$E$111:$AJ$115,5,FALSE),FALSE))</f>
        <v>0</v>
      </c>
      <c r="AQ3066" s="146">
        <f>IF(J3110=0,0,VLOOKUP(DATE($B$4+$BQ7,$BP7,AQ$3064),IMPOSTAZIONI!$C$119:$AJ$484,HLOOKUP($BN$3,IMPOSTAZIONI!$E$111:$AJ$115,5,FALSE),FALSE))</f>
        <v>0</v>
      </c>
      <c r="AR3066" s="146">
        <f>IF(K3110=0,0,VLOOKUP(DATE($B$4+$BQ7,$BP7,AR$3064),IMPOSTAZIONI!$C$119:$AJ$484,HLOOKUP($BN$3,IMPOSTAZIONI!$E$111:$AJ$115,5,FALSE),FALSE))</f>
        <v>0</v>
      </c>
      <c r="AS3066" s="146">
        <f>IF(L3110=0,0,VLOOKUP(DATE($B$4+$BQ7,$BP7,AS$3064),IMPOSTAZIONI!$C$119:$AJ$484,HLOOKUP($BN$3,IMPOSTAZIONI!$E$111:$AJ$115,5,FALSE),FALSE))</f>
        <v>0</v>
      </c>
      <c r="AT3066" s="146">
        <f>IF(M3110=0,0,VLOOKUP(DATE($B$4+$BQ7,$BP7,AT$3064),IMPOSTAZIONI!$C$119:$AJ$484,HLOOKUP($BN$3,IMPOSTAZIONI!$E$111:$AJ$115,5,FALSE),FALSE))</f>
        <v>0</v>
      </c>
      <c r="AU3066" s="146">
        <f>IF(N3110=0,0,VLOOKUP(DATE($B$4+$BQ7,$BP7,AU$3064),IMPOSTAZIONI!$C$119:$AJ$484,HLOOKUP($BN$3,IMPOSTAZIONI!$E$111:$AJ$115,5,FALSE),FALSE))</f>
        <v>0</v>
      </c>
      <c r="AV3066" s="146">
        <f>IF(O3110=0,0,VLOOKUP(DATE($B$4+$BQ7,$BP7,AV$3064),IMPOSTAZIONI!$C$119:$AJ$484,HLOOKUP($BN$3,IMPOSTAZIONI!$E$111:$AJ$115,5,FALSE),FALSE))</f>
        <v>0</v>
      </c>
      <c r="AW3066" s="146">
        <f>IF(P3110=0,0,VLOOKUP(DATE($B$4+$BQ7,$BP7,AW$3064),IMPOSTAZIONI!$C$119:$AJ$484,HLOOKUP($BN$3,IMPOSTAZIONI!$E$111:$AJ$115,5,FALSE),FALSE))</f>
        <v>0</v>
      </c>
      <c r="AX3066" s="146">
        <f>IF(Q3110=0,0,VLOOKUP(DATE($B$4+$BQ7,$BP7,AX$3064),IMPOSTAZIONI!$C$119:$AJ$484,HLOOKUP($BN$3,IMPOSTAZIONI!$E$111:$AJ$115,5,FALSE),FALSE))</f>
        <v>0</v>
      </c>
      <c r="AY3066" s="146">
        <f>IF(R3110=0,0,VLOOKUP(DATE($B$4+$BQ7,$BP7,AY$3064),IMPOSTAZIONI!$C$119:$AJ$484,HLOOKUP($BN$3,IMPOSTAZIONI!$E$111:$AJ$115,5,FALSE),FALSE))</f>
        <v>0</v>
      </c>
      <c r="AZ3066" s="146">
        <f>IF(S3110=0,0,VLOOKUP(DATE($B$4+$BQ7,$BP7,AZ$3064),IMPOSTAZIONI!$C$119:$AJ$484,HLOOKUP($BN$3,IMPOSTAZIONI!$E$111:$AJ$115,5,FALSE),FALSE))</f>
        <v>0</v>
      </c>
      <c r="BA3066" s="146">
        <f>IF(T3110=0,0,VLOOKUP(DATE($B$4+$BQ7,$BP7,BA$3064),IMPOSTAZIONI!$C$119:$AJ$484,HLOOKUP($BN$3,IMPOSTAZIONI!$E$111:$AJ$115,5,FALSE),FALSE))</f>
        <v>0</v>
      </c>
      <c r="BB3066" s="146">
        <f>IF(U3110=0,0,VLOOKUP(DATE($B$4+$BQ7,$BP7,BB$3064),IMPOSTAZIONI!$C$119:$AJ$484,HLOOKUP($BN$3,IMPOSTAZIONI!$E$111:$AJ$115,5,FALSE),FALSE))</f>
        <v>0</v>
      </c>
      <c r="BC3066" s="146">
        <f>IF(V3110=0,0,VLOOKUP(DATE($B$4+$BQ7,$BP7,BC$3064),IMPOSTAZIONI!$C$119:$AJ$484,HLOOKUP($BN$3,IMPOSTAZIONI!$E$111:$AJ$115,5,FALSE),FALSE))</f>
        <v>0</v>
      </c>
      <c r="BD3066" s="146">
        <f>IF(W3110=0,0,VLOOKUP(DATE($B$4+$BQ7,$BP7,BD$3064),IMPOSTAZIONI!$C$119:$AJ$484,HLOOKUP($BN$3,IMPOSTAZIONI!$E$111:$AJ$115,5,FALSE),FALSE))</f>
        <v>0</v>
      </c>
      <c r="BE3066" s="146">
        <f>IF(X3110=0,0,VLOOKUP(DATE($B$4+$BQ7,$BP7,BE$3064),IMPOSTAZIONI!$C$119:$AJ$484,HLOOKUP($BN$3,IMPOSTAZIONI!$E$111:$AJ$115,5,FALSE),FALSE))</f>
        <v>0</v>
      </c>
      <c r="BF3066" s="146">
        <f>IF(Y3110=0,0,VLOOKUP(DATE($B$4+$BQ7,$BP7,BF$3064),IMPOSTAZIONI!$C$119:$AJ$484,HLOOKUP($BN$3,IMPOSTAZIONI!$E$111:$AJ$115,5,FALSE),FALSE))</f>
        <v>0</v>
      </c>
      <c r="BG3066" s="146">
        <f>IF(Z3110=0,0,VLOOKUP(DATE($B$4+$BQ7,$BP7,BG$3064),IMPOSTAZIONI!$C$119:$AJ$484,HLOOKUP($BN$3,IMPOSTAZIONI!$E$111:$AJ$115,5,FALSE),FALSE))</f>
        <v>0</v>
      </c>
      <c r="BH3066" s="146">
        <f>IF(AA3110=0,0,VLOOKUP(DATE($B$4+$BQ7,$BP7,BH$3064),IMPOSTAZIONI!$C$119:$AJ$484,HLOOKUP($BN$3,IMPOSTAZIONI!$E$111:$AJ$115,5,FALSE),FALSE))</f>
        <v>0</v>
      </c>
      <c r="BI3066" s="146">
        <f>IF(AB3110=0,0,VLOOKUP(DATE($B$4+$BQ7,$BP7,BI$3064),IMPOSTAZIONI!$C$119:$AJ$484,HLOOKUP($BN$3,IMPOSTAZIONI!$E$111:$AJ$115,5,FALSE),FALSE))</f>
        <v>0</v>
      </c>
      <c r="BJ3066" s="146">
        <f>IF(AC3110=0,0,VLOOKUP(DATE($B$4+$BQ7,$BP7,BJ$3064),IMPOSTAZIONI!$C$119:$AJ$484,HLOOKUP($BN$3,IMPOSTAZIONI!$E$111:$AJ$115,5,FALSE),FALSE))</f>
        <v>0</v>
      </c>
      <c r="BK3066" s="146">
        <f>IF(AD3110=0,0,VLOOKUP(DATE($B$4+$BQ7,$BP7,BK$3064),IMPOSTAZIONI!$C$119:$AJ$484,HLOOKUP($BN$3,IMPOSTAZIONI!$E$111:$AJ$115,5,FALSE),FALSE))</f>
        <v>0</v>
      </c>
      <c r="BL3066" s="146">
        <f>IF(AE3110=0,0,VLOOKUP(DATE($B$4+$BQ7,$BP7,BL$3064),IMPOSTAZIONI!$C$119:$AJ$484,HLOOKUP($BN$3,IMPOSTAZIONI!$E$111:$AJ$115,5,FALSE),FALSE))</f>
        <v>0</v>
      </c>
      <c r="BM3066" s="146">
        <f>IF(AF3110=0,0,VLOOKUP(DATE($B$4+$BQ7,$BP7,BM$3064),IMPOSTAZIONI!$C$119:$AJ$484,HLOOKUP($BN$3,IMPOSTAZIONI!$E$111:$AJ$115,5,FALSE),FALSE))</f>
        <v>0</v>
      </c>
      <c r="BN3066" s="146">
        <f>IF(AG3110=0,0,VLOOKUP(DATE($B$4+$BQ7,$BP7,BN$3064),IMPOSTAZIONI!$C$119:$AJ$484,HLOOKUP($BN$3,IMPOSTAZIONI!$E$111:$AJ$115,5,FALSE),FALSE))</f>
        <v>0</v>
      </c>
      <c r="BO3066" s="147">
        <f>IF(AH3110=0,0,VLOOKUP(DATE($B$4+$BQ7,$BP7,BO$3064),IMPOSTAZIONI!$C$119:$AJ$484,HLOOKUP($BN$3,IMPOSTAZIONI!$E$111:$AJ$115,5,FALSE),FALSE))</f>
        <v>0</v>
      </c>
      <c r="BP3066" s="1"/>
      <c r="BQ3066" s="1"/>
      <c r="BR3066" s="1"/>
    </row>
    <row r="3067" spans="1:70" ht="13.5" customHeight="1">
      <c r="A3067" s="1"/>
      <c r="B3067" s="506" t="str">
        <f t="shared" si="787"/>
        <v>MAR</v>
      </c>
      <c r="C3067" s="507"/>
      <c r="D3067" s="145">
        <f>IF(D3111=0,0,VLOOKUP(DATE($B$4+$BQ8,$BP8,D$3064),IMPOSTAZIONI!$C$119:$AJ$484,HLOOKUP($BN$3,IMPOSTAZIONI!$E$112:$AJ$115,4,FALSE),FALSE))</f>
        <v>0</v>
      </c>
      <c r="E3067" s="146">
        <f>IF(E3111=0,0,VLOOKUP(DATE($B$4+$BQ8,$BP8,E$3064),IMPOSTAZIONI!$C$119:$AJ$484,HLOOKUP($BN$3,IMPOSTAZIONI!$E$112:$AJ$115,4,FALSE),FALSE))</f>
        <v>0</v>
      </c>
      <c r="F3067" s="146">
        <f>IF(F3111=0,0,VLOOKUP(DATE($B$4+$BQ8,$BP8,F$3064),IMPOSTAZIONI!$C$119:$AJ$484,HLOOKUP($BN$3,IMPOSTAZIONI!$E$112:$AJ$115,4,FALSE),FALSE))</f>
        <v>0</v>
      </c>
      <c r="G3067" s="146">
        <f>IF(G3111=0,0,VLOOKUP(DATE($B$4+$BQ8,$BP8,G$3064),IMPOSTAZIONI!$C$119:$AJ$484,HLOOKUP($BN$3,IMPOSTAZIONI!$E$112:$AJ$115,4,FALSE),FALSE))</f>
        <v>0</v>
      </c>
      <c r="H3067" s="146">
        <f>IF(H3111=0,0,VLOOKUP(DATE($B$4+$BQ8,$BP8,H$3064),IMPOSTAZIONI!$C$119:$AJ$484,HLOOKUP($BN$3,IMPOSTAZIONI!$E$112:$AJ$115,4,FALSE),FALSE))</f>
        <v>0</v>
      </c>
      <c r="I3067" s="146">
        <f>IF(I3111=0,0,VLOOKUP(DATE($B$4+$BQ8,$BP8,I$3064),IMPOSTAZIONI!$C$119:$AJ$484,HLOOKUP($BN$3,IMPOSTAZIONI!$E$112:$AJ$115,4,FALSE),FALSE))</f>
        <v>0</v>
      </c>
      <c r="J3067" s="146">
        <f>IF(J3111=0,0,VLOOKUP(DATE($B$4+$BQ8,$BP8,J$3064),IMPOSTAZIONI!$C$119:$AJ$484,HLOOKUP($BN$3,IMPOSTAZIONI!$E$112:$AJ$115,4,FALSE),FALSE))</f>
        <v>0</v>
      </c>
      <c r="K3067" s="146">
        <f>IF(K3111=0,0,VLOOKUP(DATE($B$4+$BQ8,$BP8,K$3064),IMPOSTAZIONI!$C$119:$AJ$484,HLOOKUP($BN$3,IMPOSTAZIONI!$E$112:$AJ$115,4,FALSE),FALSE))</f>
        <v>0</v>
      </c>
      <c r="L3067" s="146">
        <f>IF(L3111=0,0,VLOOKUP(DATE($B$4+$BQ8,$BP8,L$3064),IMPOSTAZIONI!$C$119:$AJ$484,HLOOKUP($BN$3,IMPOSTAZIONI!$E$112:$AJ$115,4,FALSE),FALSE))</f>
        <v>0</v>
      </c>
      <c r="M3067" s="146">
        <f>IF(M3111=0,0,VLOOKUP(DATE($B$4+$BQ8,$BP8,M$3064),IMPOSTAZIONI!$C$119:$AJ$484,HLOOKUP($BN$3,IMPOSTAZIONI!$E$112:$AJ$115,4,FALSE),FALSE))</f>
        <v>0</v>
      </c>
      <c r="N3067" s="146">
        <f>IF(N3111=0,0,VLOOKUP(DATE($B$4+$BQ8,$BP8,N$3064),IMPOSTAZIONI!$C$119:$AJ$484,HLOOKUP($BN$3,IMPOSTAZIONI!$E$112:$AJ$115,4,FALSE),FALSE))</f>
        <v>0</v>
      </c>
      <c r="O3067" s="146">
        <f>IF(O3111=0,0,VLOOKUP(DATE($B$4+$BQ8,$BP8,O$3064),IMPOSTAZIONI!$C$119:$AJ$484,HLOOKUP($BN$3,IMPOSTAZIONI!$E$112:$AJ$115,4,FALSE),FALSE))</f>
        <v>0</v>
      </c>
      <c r="P3067" s="146">
        <f>IF(P3111=0,0,VLOOKUP(DATE($B$4+$BQ8,$BP8,P$3064),IMPOSTAZIONI!$C$119:$AJ$484,HLOOKUP($BN$3,IMPOSTAZIONI!$E$112:$AJ$115,4,FALSE),FALSE))</f>
        <v>0</v>
      </c>
      <c r="Q3067" s="146">
        <f>IF(Q3111=0,0,VLOOKUP(DATE($B$4+$BQ8,$BP8,Q$3064),IMPOSTAZIONI!$C$119:$AJ$484,HLOOKUP($BN$3,IMPOSTAZIONI!$E$112:$AJ$115,4,FALSE),FALSE))</f>
        <v>0</v>
      </c>
      <c r="R3067" s="146">
        <f>IF(R3111=0,0,VLOOKUP(DATE($B$4+$BQ8,$BP8,R$3064),IMPOSTAZIONI!$C$119:$AJ$484,HLOOKUP($BN$3,IMPOSTAZIONI!$E$112:$AJ$115,4,FALSE),FALSE))</f>
        <v>0</v>
      </c>
      <c r="S3067" s="146">
        <f>IF(S3111=0,0,VLOOKUP(DATE($B$4+$BQ8,$BP8,S$3064),IMPOSTAZIONI!$C$119:$AJ$484,HLOOKUP($BN$3,IMPOSTAZIONI!$E$112:$AJ$115,4,FALSE),FALSE))</f>
        <v>0</v>
      </c>
      <c r="T3067" s="146">
        <f>IF(T3111=0,0,VLOOKUP(DATE($B$4+$BQ8,$BP8,T$3064),IMPOSTAZIONI!$C$119:$AJ$484,HLOOKUP($BN$3,IMPOSTAZIONI!$E$112:$AJ$115,4,FALSE),FALSE))</f>
        <v>0</v>
      </c>
      <c r="U3067" s="146">
        <f>IF(U3111=0,0,VLOOKUP(DATE($B$4+$BQ8,$BP8,U$3064),IMPOSTAZIONI!$C$119:$AJ$484,HLOOKUP($BN$3,IMPOSTAZIONI!$E$112:$AJ$115,4,FALSE),FALSE))</f>
        <v>0</v>
      </c>
      <c r="V3067" s="146">
        <f>IF(V3111=0,0,VLOOKUP(DATE($B$4+$BQ8,$BP8,V$3064),IMPOSTAZIONI!$C$119:$AJ$484,HLOOKUP($BN$3,IMPOSTAZIONI!$E$112:$AJ$115,4,FALSE),FALSE))</f>
        <v>0</v>
      </c>
      <c r="W3067" s="146">
        <f>IF(W3111=0,0,VLOOKUP(DATE($B$4+$BQ8,$BP8,W$3064),IMPOSTAZIONI!$C$119:$AJ$484,HLOOKUP($BN$3,IMPOSTAZIONI!$E$112:$AJ$115,4,FALSE),FALSE))</f>
        <v>0</v>
      </c>
      <c r="X3067" s="146">
        <f>IF(X3111=0,0,VLOOKUP(DATE($B$4+$BQ8,$BP8,X$3064),IMPOSTAZIONI!$C$119:$AJ$484,HLOOKUP($BN$3,IMPOSTAZIONI!$E$112:$AJ$115,4,FALSE),FALSE))</f>
        <v>0</v>
      </c>
      <c r="Y3067" s="146">
        <f>IF(Y3111=0,0,VLOOKUP(DATE($B$4+$BQ8,$BP8,Y$3064),IMPOSTAZIONI!$C$119:$AJ$484,HLOOKUP($BN$3,IMPOSTAZIONI!$E$112:$AJ$115,4,FALSE),FALSE))</f>
        <v>0</v>
      </c>
      <c r="Z3067" s="146">
        <f>IF(Z3111=0,0,VLOOKUP(DATE($B$4+$BQ8,$BP8,Z$3064),IMPOSTAZIONI!$C$119:$AJ$484,HLOOKUP($BN$3,IMPOSTAZIONI!$E$112:$AJ$115,4,FALSE),FALSE))</f>
        <v>0</v>
      </c>
      <c r="AA3067" s="146">
        <f>IF(AA3111=0,0,VLOOKUP(DATE($B$4+$BQ8,$BP8,AA$3064),IMPOSTAZIONI!$C$119:$AJ$484,HLOOKUP($BN$3,IMPOSTAZIONI!$E$112:$AJ$115,4,FALSE),FALSE))</f>
        <v>0</v>
      </c>
      <c r="AB3067" s="146">
        <f>IF(AB3111=0,0,VLOOKUP(DATE($B$4+$BQ8,$BP8,AB$3064),IMPOSTAZIONI!$C$119:$AJ$484,HLOOKUP($BN$3,IMPOSTAZIONI!$E$112:$AJ$115,4,FALSE),FALSE))</f>
        <v>0</v>
      </c>
      <c r="AC3067" s="146">
        <f>IF(AC3111=0,0,VLOOKUP(DATE($B$4+$BQ8,$BP8,AC$3064),IMPOSTAZIONI!$C$119:$AJ$484,HLOOKUP($BN$3,IMPOSTAZIONI!$E$112:$AJ$115,4,FALSE),FALSE))</f>
        <v>0</v>
      </c>
      <c r="AD3067" s="146">
        <f>IF(AD3111=0,0,VLOOKUP(DATE($B$4+$BQ8,$BP8,AD$3064),IMPOSTAZIONI!$C$119:$AJ$484,HLOOKUP($BN$3,IMPOSTAZIONI!$E$112:$AJ$115,4,FALSE),FALSE))</f>
        <v>0</v>
      </c>
      <c r="AE3067" s="146">
        <f>IF(AE3111=0,0,VLOOKUP(DATE($B$4+$BQ8,$BP8,AE$3064),IMPOSTAZIONI!$C$119:$AJ$484,HLOOKUP($BN$3,IMPOSTAZIONI!$E$112:$AJ$115,4,FALSE),FALSE))</f>
        <v>0</v>
      </c>
      <c r="AF3067" s="146">
        <f>IF(AF3111=0,0,VLOOKUP(DATE($B$4+$BQ8,$BP8,AF$3064),IMPOSTAZIONI!$C$119:$AJ$484,HLOOKUP($BN$3,IMPOSTAZIONI!$E$112:$AJ$115,4,FALSE),FALSE))</f>
        <v>0</v>
      </c>
      <c r="AG3067" s="146">
        <f>IF(AG3111=0,0,VLOOKUP(DATE($B$4+$BQ8,$BP8,AG$3064),IMPOSTAZIONI!$C$119:$AJ$484,HLOOKUP($BN$3,IMPOSTAZIONI!$E$112:$AJ$115,4,FALSE),FALSE))</f>
        <v>0</v>
      </c>
      <c r="AH3067" s="147">
        <f>IF(AH3111=0,0,VLOOKUP(DATE($B$4+$BQ8,$BP8,AH$3064),IMPOSTAZIONI!$C$119:$AJ$484,HLOOKUP($BN$3,IMPOSTAZIONI!$E$112:$AJ$115,4,FALSE),FALSE))</f>
        <v>0</v>
      </c>
      <c r="AI3067" s="506" t="str">
        <f t="shared" si="788"/>
        <v>MAR</v>
      </c>
      <c r="AJ3067" s="507"/>
      <c r="AK3067" s="145" t="str">
        <f>IF(D3111=0,0,VLOOKUP(DATE($B$4+$BQ8,$BP8,AK$3064),IMPOSTAZIONI!$C$119:$AJ$484,HLOOKUP($BN$3,IMPOSTAZIONI!$E$111:$AJ$115,5,FALSE),FALSE))</f>
        <v>ISP</v>
      </c>
      <c r="AL3067" s="146" t="str">
        <f>IF(E3111=0,0,VLOOKUP(DATE($B$4+$BQ8,$BP8,AL$3064),IMPOSTAZIONI!$C$119:$AJ$484,HLOOKUP($BN$3,IMPOSTAZIONI!$E$111:$AJ$115,5,FALSE),FALSE))</f>
        <v>ISP</v>
      </c>
      <c r="AM3067" s="146" t="str">
        <f>IF(F3111=0,0,VLOOKUP(DATE($B$4+$BQ8,$BP8,AM$3064),IMPOSTAZIONI!$C$119:$AJ$484,HLOOKUP($BN$3,IMPOSTAZIONI!$E$111:$AJ$115,5,FALSE),FALSE))</f>
        <v>ISP</v>
      </c>
      <c r="AN3067" s="146" t="str">
        <f>IF(G3111=0,0,VLOOKUP(DATE($B$4+$BQ8,$BP8,AN$3064),IMPOSTAZIONI!$C$119:$AJ$484,HLOOKUP($BN$3,IMPOSTAZIONI!$E$111:$AJ$115,5,FALSE),FALSE))</f>
        <v>ISP</v>
      </c>
      <c r="AO3067" s="146" t="str">
        <f>IF(H3111=0,0,VLOOKUP(DATE($B$4+$BQ8,$BP8,AO$3064),IMPOSTAZIONI!$C$119:$AJ$484,HLOOKUP($BN$3,IMPOSTAZIONI!$E$111:$AJ$115,5,FALSE),FALSE))</f>
        <v>ISP</v>
      </c>
      <c r="AP3067" s="146" t="str">
        <f>IF(I3111=0,0,VLOOKUP(DATE($B$4+$BQ8,$BP8,AP$3064),IMPOSTAZIONI!$C$119:$AJ$484,HLOOKUP($BN$3,IMPOSTAZIONI!$E$111:$AJ$115,5,FALSE),FALSE))</f>
        <v>ISP</v>
      </c>
      <c r="AQ3067" s="146" t="str">
        <f>IF(J3111=0,0,VLOOKUP(DATE($B$4+$BQ8,$BP8,AQ$3064),IMPOSTAZIONI!$C$119:$AJ$484,HLOOKUP($BN$3,IMPOSTAZIONI!$E$111:$AJ$115,5,FALSE),FALSE))</f>
        <v>ISP</v>
      </c>
      <c r="AR3067" s="146" t="str">
        <f>IF(K3111=0,0,VLOOKUP(DATE($B$4+$BQ8,$BP8,AR$3064),IMPOSTAZIONI!$C$119:$AJ$484,HLOOKUP($BN$3,IMPOSTAZIONI!$E$111:$AJ$115,5,FALSE),FALSE))</f>
        <v>ISP</v>
      </c>
      <c r="AS3067" s="146" t="str">
        <f>IF(L3111=0,0,VLOOKUP(DATE($B$4+$BQ8,$BP8,AS$3064),IMPOSTAZIONI!$C$119:$AJ$484,HLOOKUP($BN$3,IMPOSTAZIONI!$E$111:$AJ$115,5,FALSE),FALSE))</f>
        <v>ISP</v>
      </c>
      <c r="AT3067" s="146" t="str">
        <f>IF(M3111=0,0,VLOOKUP(DATE($B$4+$BQ8,$BP8,AT$3064),IMPOSTAZIONI!$C$119:$AJ$484,HLOOKUP($BN$3,IMPOSTAZIONI!$E$111:$AJ$115,5,FALSE),FALSE))</f>
        <v>ISP</v>
      </c>
      <c r="AU3067" s="146" t="str">
        <f>IF(N3111=0,0,VLOOKUP(DATE($B$4+$BQ8,$BP8,AU$3064),IMPOSTAZIONI!$C$119:$AJ$484,HLOOKUP($BN$3,IMPOSTAZIONI!$E$111:$AJ$115,5,FALSE),FALSE))</f>
        <v>ISP</v>
      </c>
      <c r="AV3067" s="146" t="str">
        <f>IF(O3111=0,0,VLOOKUP(DATE($B$4+$BQ8,$BP8,AV$3064),IMPOSTAZIONI!$C$119:$AJ$484,HLOOKUP($BN$3,IMPOSTAZIONI!$E$111:$AJ$115,5,FALSE),FALSE))</f>
        <v>ISP</v>
      </c>
      <c r="AW3067" s="146" t="str">
        <f>IF(P3111=0,0,VLOOKUP(DATE($B$4+$BQ8,$BP8,AW$3064),IMPOSTAZIONI!$C$119:$AJ$484,HLOOKUP($BN$3,IMPOSTAZIONI!$E$111:$AJ$115,5,FALSE),FALSE))</f>
        <v>ISP</v>
      </c>
      <c r="AX3067" s="146" t="str">
        <f>IF(Q3111=0,0,VLOOKUP(DATE($B$4+$BQ8,$BP8,AX$3064),IMPOSTAZIONI!$C$119:$AJ$484,HLOOKUP($BN$3,IMPOSTAZIONI!$E$111:$AJ$115,5,FALSE),FALSE))</f>
        <v>ISP</v>
      </c>
      <c r="AY3067" s="146" t="str">
        <f>IF(R3111=0,0,VLOOKUP(DATE($B$4+$BQ8,$BP8,AY$3064),IMPOSTAZIONI!$C$119:$AJ$484,HLOOKUP($BN$3,IMPOSTAZIONI!$E$111:$AJ$115,5,FALSE),FALSE))</f>
        <v>ISP</v>
      </c>
      <c r="AZ3067" s="146">
        <f>IF(S3111=0,0,VLOOKUP(DATE($B$4+$BQ8,$BP8,AZ$3064),IMPOSTAZIONI!$C$119:$AJ$484,HLOOKUP($BN$3,IMPOSTAZIONI!$E$111:$AJ$115,5,FALSE),FALSE))</f>
        <v>0</v>
      </c>
      <c r="BA3067" s="146">
        <f>IF(T3111=0,0,VLOOKUP(DATE($B$4+$BQ8,$BP8,BA$3064),IMPOSTAZIONI!$C$119:$AJ$484,HLOOKUP($BN$3,IMPOSTAZIONI!$E$111:$AJ$115,5,FALSE),FALSE))</f>
        <v>0</v>
      </c>
      <c r="BB3067" s="146">
        <f>IF(U3111=0,0,VLOOKUP(DATE($B$4+$BQ8,$BP8,BB$3064),IMPOSTAZIONI!$C$119:$AJ$484,HLOOKUP($BN$3,IMPOSTAZIONI!$E$111:$AJ$115,5,FALSE),FALSE))</f>
        <v>0</v>
      </c>
      <c r="BC3067" s="146">
        <f>IF(V3111=0,0,VLOOKUP(DATE($B$4+$BQ8,$BP8,BC$3064),IMPOSTAZIONI!$C$119:$AJ$484,HLOOKUP($BN$3,IMPOSTAZIONI!$E$111:$AJ$115,5,FALSE),FALSE))</f>
        <v>0</v>
      </c>
      <c r="BD3067" s="146">
        <f>IF(W3111=0,0,VLOOKUP(DATE($B$4+$BQ8,$BP8,BD$3064),IMPOSTAZIONI!$C$119:$AJ$484,HLOOKUP($BN$3,IMPOSTAZIONI!$E$111:$AJ$115,5,FALSE),FALSE))</f>
        <v>0</v>
      </c>
      <c r="BE3067" s="146">
        <f>IF(X3111=0,0,VLOOKUP(DATE($B$4+$BQ8,$BP8,BE$3064),IMPOSTAZIONI!$C$119:$AJ$484,HLOOKUP($BN$3,IMPOSTAZIONI!$E$111:$AJ$115,5,FALSE),FALSE))</f>
        <v>0</v>
      </c>
      <c r="BF3067" s="146">
        <f>IF(Y3111=0,0,VLOOKUP(DATE($B$4+$BQ8,$BP8,BF$3064),IMPOSTAZIONI!$C$119:$AJ$484,HLOOKUP($BN$3,IMPOSTAZIONI!$E$111:$AJ$115,5,FALSE),FALSE))</f>
        <v>0</v>
      </c>
      <c r="BG3067" s="146">
        <f>IF(Z3111=0,0,VLOOKUP(DATE($B$4+$BQ8,$BP8,BG$3064),IMPOSTAZIONI!$C$119:$AJ$484,HLOOKUP($BN$3,IMPOSTAZIONI!$E$111:$AJ$115,5,FALSE),FALSE))</f>
        <v>0</v>
      </c>
      <c r="BH3067" s="146">
        <f>IF(AA3111=0,0,VLOOKUP(DATE($B$4+$BQ8,$BP8,BH$3064),IMPOSTAZIONI!$C$119:$AJ$484,HLOOKUP($BN$3,IMPOSTAZIONI!$E$111:$AJ$115,5,FALSE),FALSE))</f>
        <v>0</v>
      </c>
      <c r="BI3067" s="146">
        <f>IF(AB3111=0,0,VLOOKUP(DATE($B$4+$BQ8,$BP8,BI$3064),IMPOSTAZIONI!$C$119:$AJ$484,HLOOKUP($BN$3,IMPOSTAZIONI!$E$111:$AJ$115,5,FALSE),FALSE))</f>
        <v>0</v>
      </c>
      <c r="BJ3067" s="146">
        <f>IF(AC3111=0,0,VLOOKUP(DATE($B$4+$BQ8,$BP8,BJ$3064),IMPOSTAZIONI!$C$119:$AJ$484,HLOOKUP($BN$3,IMPOSTAZIONI!$E$111:$AJ$115,5,FALSE),FALSE))</f>
        <v>0</v>
      </c>
      <c r="BK3067" s="146">
        <f>IF(AD3111=0,0,VLOOKUP(DATE($B$4+$BQ8,$BP8,BK$3064),IMPOSTAZIONI!$C$119:$AJ$484,HLOOKUP($BN$3,IMPOSTAZIONI!$E$111:$AJ$115,5,FALSE),FALSE))</f>
        <v>0</v>
      </c>
      <c r="BL3067" s="146">
        <f>IF(AE3111=0,0,VLOOKUP(DATE($B$4+$BQ8,$BP8,BL$3064),IMPOSTAZIONI!$C$119:$AJ$484,HLOOKUP($BN$3,IMPOSTAZIONI!$E$111:$AJ$115,5,FALSE),FALSE))</f>
        <v>0</v>
      </c>
      <c r="BM3067" s="146">
        <f>IF(AF3111=0,0,VLOOKUP(DATE($B$4+$BQ8,$BP8,BM$3064),IMPOSTAZIONI!$C$119:$AJ$484,HLOOKUP($BN$3,IMPOSTAZIONI!$E$111:$AJ$115,5,FALSE),FALSE))</f>
        <v>0</v>
      </c>
      <c r="BN3067" s="146">
        <f>IF(AG3111=0,0,VLOOKUP(DATE($B$4+$BQ8,$BP8,BN$3064),IMPOSTAZIONI!$C$119:$AJ$484,HLOOKUP($BN$3,IMPOSTAZIONI!$E$111:$AJ$115,5,FALSE),FALSE))</f>
        <v>0</v>
      </c>
      <c r="BO3067" s="147">
        <f>IF(AH3111=0,0,VLOOKUP(DATE($B$4+$BQ8,$BP8,BO$3064),IMPOSTAZIONI!$C$119:$AJ$484,HLOOKUP($BN$3,IMPOSTAZIONI!$E$111:$AJ$115,5,FALSE),FALSE))</f>
        <v>0</v>
      </c>
      <c r="BP3067" s="1"/>
      <c r="BQ3067" s="1"/>
      <c r="BR3067" s="1"/>
    </row>
    <row r="3068" spans="1:70" ht="13.5" customHeight="1">
      <c r="A3068" s="1"/>
      <c r="B3068" s="506" t="str">
        <f t="shared" si="787"/>
        <v>APR</v>
      </c>
      <c r="C3068" s="507"/>
      <c r="D3068" s="145">
        <f>IF(D3112=0,0,VLOOKUP(DATE($B$4+$BQ9,$BP9,D$3064),IMPOSTAZIONI!$C$119:$AJ$484,HLOOKUP($BN$3,IMPOSTAZIONI!$E$112:$AJ$115,4,FALSE),FALSE))</f>
        <v>0</v>
      </c>
      <c r="E3068" s="146">
        <f>IF(E3112=0,0,VLOOKUP(DATE($B$4+$BQ9,$BP9,E$3064),IMPOSTAZIONI!$C$119:$AJ$484,HLOOKUP($BN$3,IMPOSTAZIONI!$E$112:$AJ$115,4,FALSE),FALSE))</f>
        <v>0</v>
      </c>
      <c r="F3068" s="146">
        <f>IF(F3112=0,0,VLOOKUP(DATE($B$4+$BQ9,$BP9,F$3064),IMPOSTAZIONI!$C$119:$AJ$484,HLOOKUP($BN$3,IMPOSTAZIONI!$E$112:$AJ$115,4,FALSE),FALSE))</f>
        <v>0</v>
      </c>
      <c r="G3068" s="146">
        <f>IF(G3112=0,0,VLOOKUP(DATE($B$4+$BQ9,$BP9,G$3064),IMPOSTAZIONI!$C$119:$AJ$484,HLOOKUP($BN$3,IMPOSTAZIONI!$E$112:$AJ$115,4,FALSE),FALSE))</f>
        <v>0</v>
      </c>
      <c r="H3068" s="146">
        <f>IF(H3112=0,0,VLOOKUP(DATE($B$4+$BQ9,$BP9,H$3064),IMPOSTAZIONI!$C$119:$AJ$484,HLOOKUP($BN$3,IMPOSTAZIONI!$E$112:$AJ$115,4,FALSE),FALSE))</f>
        <v>0</v>
      </c>
      <c r="I3068" s="146">
        <f>IF(I3112=0,0,VLOOKUP(DATE($B$4+$BQ9,$BP9,I$3064),IMPOSTAZIONI!$C$119:$AJ$484,HLOOKUP($BN$3,IMPOSTAZIONI!$E$112:$AJ$115,4,FALSE),FALSE))</f>
        <v>0</v>
      </c>
      <c r="J3068" s="146">
        <f>IF(J3112=0,0,VLOOKUP(DATE($B$4+$BQ9,$BP9,J$3064),IMPOSTAZIONI!$C$119:$AJ$484,HLOOKUP($BN$3,IMPOSTAZIONI!$E$112:$AJ$115,4,FALSE),FALSE))</f>
        <v>0</v>
      </c>
      <c r="K3068" s="146">
        <f>IF(K3112=0,0,VLOOKUP(DATE($B$4+$BQ9,$BP9,K$3064),IMPOSTAZIONI!$C$119:$AJ$484,HLOOKUP($BN$3,IMPOSTAZIONI!$E$112:$AJ$115,4,FALSE),FALSE))</f>
        <v>0</v>
      </c>
      <c r="L3068" s="146">
        <f>IF(L3112=0,0,VLOOKUP(DATE($B$4+$BQ9,$BP9,L$3064),IMPOSTAZIONI!$C$119:$AJ$484,HLOOKUP($BN$3,IMPOSTAZIONI!$E$112:$AJ$115,4,FALSE),FALSE))</f>
        <v>0</v>
      </c>
      <c r="M3068" s="146">
        <f>IF(M3112=0,0,VLOOKUP(DATE($B$4+$BQ9,$BP9,M$3064),IMPOSTAZIONI!$C$119:$AJ$484,HLOOKUP($BN$3,IMPOSTAZIONI!$E$112:$AJ$115,4,FALSE),FALSE))</f>
        <v>0</v>
      </c>
      <c r="N3068" s="146">
        <f>IF(N3112=0,0,VLOOKUP(DATE($B$4+$BQ9,$BP9,N$3064),IMPOSTAZIONI!$C$119:$AJ$484,HLOOKUP($BN$3,IMPOSTAZIONI!$E$112:$AJ$115,4,FALSE),FALSE))</f>
        <v>0</v>
      </c>
      <c r="O3068" s="146">
        <f>IF(O3112=0,0,VLOOKUP(DATE($B$4+$BQ9,$BP9,O$3064),IMPOSTAZIONI!$C$119:$AJ$484,HLOOKUP($BN$3,IMPOSTAZIONI!$E$112:$AJ$115,4,FALSE),FALSE))</f>
        <v>0</v>
      </c>
      <c r="P3068" s="146">
        <f>IF(P3112=0,0,VLOOKUP(DATE($B$4+$BQ9,$BP9,P$3064),IMPOSTAZIONI!$C$119:$AJ$484,HLOOKUP($BN$3,IMPOSTAZIONI!$E$112:$AJ$115,4,FALSE),FALSE))</f>
        <v>0</v>
      </c>
      <c r="Q3068" s="146">
        <f>IF(Q3112=0,0,VLOOKUP(DATE($B$4+$BQ9,$BP9,Q$3064),IMPOSTAZIONI!$C$119:$AJ$484,HLOOKUP($BN$3,IMPOSTAZIONI!$E$112:$AJ$115,4,FALSE),FALSE))</f>
        <v>0</v>
      </c>
      <c r="R3068" s="146">
        <f>IF(R3112=0,0,VLOOKUP(DATE($B$4+$BQ9,$BP9,R$3064),IMPOSTAZIONI!$C$119:$AJ$484,HLOOKUP($BN$3,IMPOSTAZIONI!$E$112:$AJ$115,4,FALSE),FALSE))</f>
        <v>0</v>
      </c>
      <c r="S3068" s="146">
        <f>IF(S3112=0,0,VLOOKUP(DATE($B$4+$BQ9,$BP9,S$3064),IMPOSTAZIONI!$C$119:$AJ$484,HLOOKUP($BN$3,IMPOSTAZIONI!$E$112:$AJ$115,4,FALSE),FALSE))</f>
        <v>0</v>
      </c>
      <c r="T3068" s="146">
        <f>IF(T3112=0,0,VLOOKUP(DATE($B$4+$BQ9,$BP9,T$3064),IMPOSTAZIONI!$C$119:$AJ$484,HLOOKUP($BN$3,IMPOSTAZIONI!$E$112:$AJ$115,4,FALSE),FALSE))</f>
        <v>0</v>
      </c>
      <c r="U3068" s="146">
        <f>IF(U3112=0,0,VLOOKUP(DATE($B$4+$BQ9,$BP9,U$3064),IMPOSTAZIONI!$C$119:$AJ$484,HLOOKUP($BN$3,IMPOSTAZIONI!$E$112:$AJ$115,4,FALSE),FALSE))</f>
        <v>0</v>
      </c>
      <c r="V3068" s="146">
        <f>IF(V3112=0,0,VLOOKUP(DATE($B$4+$BQ9,$BP9,V$3064),IMPOSTAZIONI!$C$119:$AJ$484,HLOOKUP($BN$3,IMPOSTAZIONI!$E$112:$AJ$115,4,FALSE),FALSE))</f>
        <v>0</v>
      </c>
      <c r="W3068" s="146">
        <f>IF(W3112=0,0,VLOOKUP(DATE($B$4+$BQ9,$BP9,W$3064),IMPOSTAZIONI!$C$119:$AJ$484,HLOOKUP($BN$3,IMPOSTAZIONI!$E$112:$AJ$115,4,FALSE),FALSE))</f>
        <v>0</v>
      </c>
      <c r="X3068" s="146">
        <f>IF(X3112=0,0,VLOOKUP(DATE($B$4+$BQ9,$BP9,X$3064),IMPOSTAZIONI!$C$119:$AJ$484,HLOOKUP($BN$3,IMPOSTAZIONI!$E$112:$AJ$115,4,FALSE),FALSE))</f>
        <v>0</v>
      </c>
      <c r="Y3068" s="146">
        <f>IF(Y3112=0,0,VLOOKUP(DATE($B$4+$BQ9,$BP9,Y$3064),IMPOSTAZIONI!$C$119:$AJ$484,HLOOKUP($BN$3,IMPOSTAZIONI!$E$112:$AJ$115,4,FALSE),FALSE))</f>
        <v>0</v>
      </c>
      <c r="Z3068" s="146">
        <f>IF(Z3112=0,0,VLOOKUP(DATE($B$4+$BQ9,$BP9,Z$3064),IMPOSTAZIONI!$C$119:$AJ$484,HLOOKUP($BN$3,IMPOSTAZIONI!$E$112:$AJ$115,4,FALSE),FALSE))</f>
        <v>0</v>
      </c>
      <c r="AA3068" s="146">
        <f>IF(AA3112=0,0,VLOOKUP(DATE($B$4+$BQ9,$BP9,AA$3064),IMPOSTAZIONI!$C$119:$AJ$484,HLOOKUP($BN$3,IMPOSTAZIONI!$E$112:$AJ$115,4,FALSE),FALSE))</f>
        <v>0</v>
      </c>
      <c r="AB3068" s="146">
        <f>IF(AB3112=0,0,VLOOKUP(DATE($B$4+$BQ9,$BP9,AB$3064),IMPOSTAZIONI!$C$119:$AJ$484,HLOOKUP($BN$3,IMPOSTAZIONI!$E$112:$AJ$115,4,FALSE),FALSE))</f>
        <v>0</v>
      </c>
      <c r="AC3068" s="146">
        <f>IF(AC3112=0,0,VLOOKUP(DATE($B$4+$BQ9,$BP9,AC$3064),IMPOSTAZIONI!$C$119:$AJ$484,HLOOKUP($BN$3,IMPOSTAZIONI!$E$112:$AJ$115,4,FALSE),FALSE))</f>
        <v>0</v>
      </c>
      <c r="AD3068" s="146">
        <f>IF(AD3112=0,0,VLOOKUP(DATE($B$4+$BQ9,$BP9,AD$3064),IMPOSTAZIONI!$C$119:$AJ$484,HLOOKUP($BN$3,IMPOSTAZIONI!$E$112:$AJ$115,4,FALSE),FALSE))</f>
        <v>0</v>
      </c>
      <c r="AE3068" s="146">
        <f>IF(AE3112=0,0,VLOOKUP(DATE($B$4+$BQ9,$BP9,AE$3064),IMPOSTAZIONI!$C$119:$AJ$484,HLOOKUP($BN$3,IMPOSTAZIONI!$E$112:$AJ$115,4,FALSE),FALSE))</f>
        <v>0</v>
      </c>
      <c r="AF3068" s="146">
        <f>IF(AF3112=0,0,VLOOKUP(DATE($B$4+$BQ9,$BP9,AF$3064),IMPOSTAZIONI!$C$119:$AJ$484,HLOOKUP($BN$3,IMPOSTAZIONI!$E$112:$AJ$115,4,FALSE),FALSE))</f>
        <v>0</v>
      </c>
      <c r="AG3068" s="146">
        <f>IF(AG3112=0,0,VLOOKUP(DATE($B$4+$BQ9,$BP9,AG$3064),IMPOSTAZIONI!$C$119:$AJ$484,HLOOKUP($BN$3,IMPOSTAZIONI!$E$112:$AJ$115,4,FALSE),FALSE))</f>
        <v>0</v>
      </c>
      <c r="AH3068" s="147">
        <f>IF(AH3112=0,0,VLOOKUP(DATE($B$4+$BQ9,$BP9,AH$3064),IMPOSTAZIONI!$C$119:$AJ$484,HLOOKUP($BN$3,IMPOSTAZIONI!$E$112:$AJ$115,4,FALSE),FALSE))</f>
        <v>0</v>
      </c>
      <c r="AI3068" s="506" t="str">
        <f t="shared" si="788"/>
        <v>APR</v>
      </c>
      <c r="AJ3068" s="507"/>
      <c r="AK3068" s="145">
        <f>IF(D3112=0,0,VLOOKUP(DATE($B$4+$BQ9,$BP9,AK$3064),IMPOSTAZIONI!$C$119:$AJ$484,HLOOKUP($BN$3,IMPOSTAZIONI!$E$111:$AJ$115,5,FALSE),FALSE))</f>
        <v>0</v>
      </c>
      <c r="AL3068" s="146">
        <f>IF(E3112=0,0,VLOOKUP(DATE($B$4+$BQ9,$BP9,AL$3064),IMPOSTAZIONI!$C$119:$AJ$484,HLOOKUP($BN$3,IMPOSTAZIONI!$E$111:$AJ$115,5,FALSE),FALSE))</f>
        <v>0</v>
      </c>
      <c r="AM3068" s="146">
        <f>IF(F3112=0,0,VLOOKUP(DATE($B$4+$BQ9,$BP9,AM$3064),IMPOSTAZIONI!$C$119:$AJ$484,HLOOKUP($BN$3,IMPOSTAZIONI!$E$111:$AJ$115,5,FALSE),FALSE))</f>
        <v>0</v>
      </c>
      <c r="AN3068" s="146">
        <f>IF(G3112=0,0,VLOOKUP(DATE($B$4+$BQ9,$BP9,AN$3064),IMPOSTAZIONI!$C$119:$AJ$484,HLOOKUP($BN$3,IMPOSTAZIONI!$E$111:$AJ$115,5,FALSE),FALSE))</f>
        <v>0</v>
      </c>
      <c r="AO3068" s="146">
        <f>IF(H3112=0,0,VLOOKUP(DATE($B$4+$BQ9,$BP9,AO$3064),IMPOSTAZIONI!$C$119:$AJ$484,HLOOKUP($BN$3,IMPOSTAZIONI!$E$111:$AJ$115,5,FALSE),FALSE))</f>
        <v>0</v>
      </c>
      <c r="AP3068" s="146">
        <f>IF(I3112=0,0,VLOOKUP(DATE($B$4+$BQ9,$BP9,AP$3064),IMPOSTAZIONI!$C$119:$AJ$484,HLOOKUP($BN$3,IMPOSTAZIONI!$E$111:$AJ$115,5,FALSE),FALSE))</f>
        <v>0</v>
      </c>
      <c r="AQ3068" s="146">
        <f>IF(J3112=0,0,VLOOKUP(DATE($B$4+$BQ9,$BP9,AQ$3064),IMPOSTAZIONI!$C$119:$AJ$484,HLOOKUP($BN$3,IMPOSTAZIONI!$E$111:$AJ$115,5,FALSE),FALSE))</f>
        <v>0</v>
      </c>
      <c r="AR3068" s="146">
        <f>IF(K3112=0,0,VLOOKUP(DATE($B$4+$BQ9,$BP9,AR$3064),IMPOSTAZIONI!$C$119:$AJ$484,HLOOKUP($BN$3,IMPOSTAZIONI!$E$111:$AJ$115,5,FALSE),FALSE))</f>
        <v>0</v>
      </c>
      <c r="AS3068" s="146">
        <f>IF(L3112=0,0,VLOOKUP(DATE($B$4+$BQ9,$BP9,AS$3064),IMPOSTAZIONI!$C$119:$AJ$484,HLOOKUP($BN$3,IMPOSTAZIONI!$E$111:$AJ$115,5,FALSE),FALSE))</f>
        <v>0</v>
      </c>
      <c r="AT3068" s="146">
        <f>IF(M3112=0,0,VLOOKUP(DATE($B$4+$BQ9,$BP9,AT$3064),IMPOSTAZIONI!$C$119:$AJ$484,HLOOKUP($BN$3,IMPOSTAZIONI!$E$111:$AJ$115,5,FALSE),FALSE))</f>
        <v>0</v>
      </c>
      <c r="AU3068" s="146">
        <f>IF(N3112=0,0,VLOOKUP(DATE($B$4+$BQ9,$BP9,AU$3064),IMPOSTAZIONI!$C$119:$AJ$484,HLOOKUP($BN$3,IMPOSTAZIONI!$E$111:$AJ$115,5,FALSE),FALSE))</f>
        <v>0</v>
      </c>
      <c r="AV3068" s="146">
        <f>IF(O3112=0,0,VLOOKUP(DATE($B$4+$BQ9,$BP9,AV$3064),IMPOSTAZIONI!$C$119:$AJ$484,HLOOKUP($BN$3,IMPOSTAZIONI!$E$111:$AJ$115,5,FALSE),FALSE))</f>
        <v>0</v>
      </c>
      <c r="AW3068" s="146">
        <f>IF(P3112=0,0,VLOOKUP(DATE($B$4+$BQ9,$BP9,AW$3064),IMPOSTAZIONI!$C$119:$AJ$484,HLOOKUP($BN$3,IMPOSTAZIONI!$E$111:$AJ$115,5,FALSE),FALSE))</f>
        <v>0</v>
      </c>
      <c r="AX3068" s="146">
        <f>IF(Q3112=0,0,VLOOKUP(DATE($B$4+$BQ9,$BP9,AX$3064),IMPOSTAZIONI!$C$119:$AJ$484,HLOOKUP($BN$3,IMPOSTAZIONI!$E$111:$AJ$115,5,FALSE),FALSE))</f>
        <v>0</v>
      </c>
      <c r="AY3068" s="146">
        <f>IF(R3112=0,0,VLOOKUP(DATE($B$4+$BQ9,$BP9,AY$3064),IMPOSTAZIONI!$C$119:$AJ$484,HLOOKUP($BN$3,IMPOSTAZIONI!$E$111:$AJ$115,5,FALSE),FALSE))</f>
        <v>0</v>
      </c>
      <c r="AZ3068" s="146">
        <f>IF(S3112=0,0,VLOOKUP(DATE($B$4+$BQ9,$BP9,AZ$3064),IMPOSTAZIONI!$C$119:$AJ$484,HLOOKUP($BN$3,IMPOSTAZIONI!$E$111:$AJ$115,5,FALSE),FALSE))</f>
        <v>0</v>
      </c>
      <c r="BA3068" s="146">
        <f>IF(T3112=0,0,VLOOKUP(DATE($B$4+$BQ9,$BP9,BA$3064),IMPOSTAZIONI!$C$119:$AJ$484,HLOOKUP($BN$3,IMPOSTAZIONI!$E$111:$AJ$115,5,FALSE),FALSE))</f>
        <v>0</v>
      </c>
      <c r="BB3068" s="146">
        <f>IF(U3112=0,0,VLOOKUP(DATE($B$4+$BQ9,$BP9,BB$3064),IMPOSTAZIONI!$C$119:$AJ$484,HLOOKUP($BN$3,IMPOSTAZIONI!$E$111:$AJ$115,5,FALSE),FALSE))</f>
        <v>0</v>
      </c>
      <c r="BC3068" s="146">
        <f>IF(V3112=0,0,VLOOKUP(DATE($B$4+$BQ9,$BP9,BC$3064),IMPOSTAZIONI!$C$119:$AJ$484,HLOOKUP($BN$3,IMPOSTAZIONI!$E$111:$AJ$115,5,FALSE),FALSE))</f>
        <v>0</v>
      </c>
      <c r="BD3068" s="146">
        <f>IF(W3112=0,0,VLOOKUP(DATE($B$4+$BQ9,$BP9,BD$3064),IMPOSTAZIONI!$C$119:$AJ$484,HLOOKUP($BN$3,IMPOSTAZIONI!$E$111:$AJ$115,5,FALSE),FALSE))</f>
        <v>0</v>
      </c>
      <c r="BE3068" s="146">
        <f>IF(X3112=0,0,VLOOKUP(DATE($B$4+$BQ9,$BP9,BE$3064),IMPOSTAZIONI!$C$119:$AJ$484,HLOOKUP($BN$3,IMPOSTAZIONI!$E$111:$AJ$115,5,FALSE),FALSE))</f>
        <v>0</v>
      </c>
      <c r="BF3068" s="146">
        <f>IF(Y3112=0,0,VLOOKUP(DATE($B$4+$BQ9,$BP9,BF$3064),IMPOSTAZIONI!$C$119:$AJ$484,HLOOKUP($BN$3,IMPOSTAZIONI!$E$111:$AJ$115,5,FALSE),FALSE))</f>
        <v>0</v>
      </c>
      <c r="BG3068" s="146">
        <f>IF(Z3112=0,0,VLOOKUP(DATE($B$4+$BQ9,$BP9,BG$3064),IMPOSTAZIONI!$C$119:$AJ$484,HLOOKUP($BN$3,IMPOSTAZIONI!$E$111:$AJ$115,5,FALSE),FALSE))</f>
        <v>0</v>
      </c>
      <c r="BH3068" s="146">
        <f>IF(AA3112=0,0,VLOOKUP(DATE($B$4+$BQ9,$BP9,BH$3064),IMPOSTAZIONI!$C$119:$AJ$484,HLOOKUP($BN$3,IMPOSTAZIONI!$E$111:$AJ$115,5,FALSE),FALSE))</f>
        <v>0</v>
      </c>
      <c r="BI3068" s="146">
        <f>IF(AB3112=0,0,VLOOKUP(DATE($B$4+$BQ9,$BP9,BI$3064),IMPOSTAZIONI!$C$119:$AJ$484,HLOOKUP($BN$3,IMPOSTAZIONI!$E$111:$AJ$115,5,FALSE),FALSE))</f>
        <v>0</v>
      </c>
      <c r="BJ3068" s="146">
        <f>IF(AC3112=0,0,VLOOKUP(DATE($B$4+$BQ9,$BP9,BJ$3064),IMPOSTAZIONI!$C$119:$AJ$484,HLOOKUP($BN$3,IMPOSTAZIONI!$E$111:$AJ$115,5,FALSE),FALSE))</f>
        <v>0</v>
      </c>
      <c r="BK3068" s="146">
        <f>IF(AD3112=0,0,VLOOKUP(DATE($B$4+$BQ9,$BP9,BK$3064),IMPOSTAZIONI!$C$119:$AJ$484,HLOOKUP($BN$3,IMPOSTAZIONI!$E$111:$AJ$115,5,FALSE),FALSE))</f>
        <v>0</v>
      </c>
      <c r="BL3068" s="146">
        <f>IF(AE3112=0,0,VLOOKUP(DATE($B$4+$BQ9,$BP9,BL$3064),IMPOSTAZIONI!$C$119:$AJ$484,HLOOKUP($BN$3,IMPOSTAZIONI!$E$111:$AJ$115,5,FALSE),FALSE))</f>
        <v>0</v>
      </c>
      <c r="BM3068" s="146">
        <f>IF(AF3112=0,0,VLOOKUP(DATE($B$4+$BQ9,$BP9,BM$3064),IMPOSTAZIONI!$C$119:$AJ$484,HLOOKUP($BN$3,IMPOSTAZIONI!$E$111:$AJ$115,5,FALSE),FALSE))</f>
        <v>0</v>
      </c>
      <c r="BN3068" s="146">
        <f>IF(AG3112=0,0,VLOOKUP(DATE($B$4+$BQ9,$BP9,BN$3064),IMPOSTAZIONI!$C$119:$AJ$484,HLOOKUP($BN$3,IMPOSTAZIONI!$E$111:$AJ$115,5,FALSE),FALSE))</f>
        <v>0</v>
      </c>
      <c r="BO3068" s="147">
        <f>IF(AH3112=0,0,VLOOKUP(DATE($B$4+$BQ9,$BP9,BO$3064),IMPOSTAZIONI!$C$119:$AJ$484,HLOOKUP($BN$3,IMPOSTAZIONI!$E$111:$AJ$115,5,FALSE),FALSE))</f>
        <v>0</v>
      </c>
      <c r="BP3068" s="1"/>
      <c r="BQ3068" s="1"/>
      <c r="BR3068" s="1"/>
    </row>
    <row r="3069" spans="1:70" ht="13.5" customHeight="1">
      <c r="A3069" s="1"/>
      <c r="B3069" s="506" t="str">
        <f t="shared" si="787"/>
        <v>MAG</v>
      </c>
      <c r="C3069" s="507"/>
      <c r="D3069" s="145">
        <f>IF(D3113=0,0,VLOOKUP(DATE($B$4+$BQ10,$BP10,D$3064),IMPOSTAZIONI!$C$119:$AJ$484,HLOOKUP($BN$3,IMPOSTAZIONI!$E$112:$AJ$115,4,FALSE),FALSE))</f>
        <v>0</v>
      </c>
      <c r="E3069" s="146">
        <f>IF(E3113=0,0,VLOOKUP(DATE($B$4+$BQ10,$BP10,E$3064),IMPOSTAZIONI!$C$119:$AJ$484,HLOOKUP($BN$3,IMPOSTAZIONI!$E$112:$AJ$115,4,FALSE),FALSE))</f>
        <v>0</v>
      </c>
      <c r="F3069" s="146">
        <f>IF(F3113=0,0,VLOOKUP(DATE($B$4+$BQ10,$BP10,F$3064),IMPOSTAZIONI!$C$119:$AJ$484,HLOOKUP($BN$3,IMPOSTAZIONI!$E$112:$AJ$115,4,FALSE),FALSE))</f>
        <v>0</v>
      </c>
      <c r="G3069" s="146">
        <f>IF(G3113=0,0,VLOOKUP(DATE($B$4+$BQ10,$BP10,G$3064),IMPOSTAZIONI!$C$119:$AJ$484,HLOOKUP($BN$3,IMPOSTAZIONI!$E$112:$AJ$115,4,FALSE),FALSE))</f>
        <v>0</v>
      </c>
      <c r="H3069" s="146">
        <f>IF(H3113=0,0,VLOOKUP(DATE($B$4+$BQ10,$BP10,H$3064),IMPOSTAZIONI!$C$119:$AJ$484,HLOOKUP($BN$3,IMPOSTAZIONI!$E$112:$AJ$115,4,FALSE),FALSE))</f>
        <v>0</v>
      </c>
      <c r="I3069" s="146">
        <f>IF(I3113=0,0,VLOOKUP(DATE($B$4+$BQ10,$BP10,I$3064),IMPOSTAZIONI!$C$119:$AJ$484,HLOOKUP($BN$3,IMPOSTAZIONI!$E$112:$AJ$115,4,FALSE),FALSE))</f>
        <v>0</v>
      </c>
      <c r="J3069" s="146">
        <f>IF(J3113=0,0,VLOOKUP(DATE($B$4+$BQ10,$BP10,J$3064),IMPOSTAZIONI!$C$119:$AJ$484,HLOOKUP($BN$3,IMPOSTAZIONI!$E$112:$AJ$115,4,FALSE),FALSE))</f>
        <v>0</v>
      </c>
      <c r="K3069" s="146">
        <f>IF(K3113=0,0,VLOOKUP(DATE($B$4+$BQ10,$BP10,K$3064),IMPOSTAZIONI!$C$119:$AJ$484,HLOOKUP($BN$3,IMPOSTAZIONI!$E$112:$AJ$115,4,FALSE),FALSE))</f>
        <v>0</v>
      </c>
      <c r="L3069" s="146">
        <f>IF(L3113=0,0,VLOOKUP(DATE($B$4+$BQ10,$BP10,L$3064),IMPOSTAZIONI!$C$119:$AJ$484,HLOOKUP($BN$3,IMPOSTAZIONI!$E$112:$AJ$115,4,FALSE),FALSE))</f>
        <v>0</v>
      </c>
      <c r="M3069" s="146">
        <f>IF(M3113=0,0,VLOOKUP(DATE($B$4+$BQ10,$BP10,M$3064),IMPOSTAZIONI!$C$119:$AJ$484,HLOOKUP($BN$3,IMPOSTAZIONI!$E$112:$AJ$115,4,FALSE),FALSE))</f>
        <v>0</v>
      </c>
      <c r="N3069" s="146">
        <f>IF(N3113=0,0,VLOOKUP(DATE($B$4+$BQ10,$BP10,N$3064),IMPOSTAZIONI!$C$119:$AJ$484,HLOOKUP($BN$3,IMPOSTAZIONI!$E$112:$AJ$115,4,FALSE),FALSE))</f>
        <v>0</v>
      </c>
      <c r="O3069" s="146">
        <f>IF(O3113=0,0,VLOOKUP(DATE($B$4+$BQ10,$BP10,O$3064),IMPOSTAZIONI!$C$119:$AJ$484,HLOOKUP($BN$3,IMPOSTAZIONI!$E$112:$AJ$115,4,FALSE),FALSE))</f>
        <v>0</v>
      </c>
      <c r="P3069" s="146">
        <f>IF(P3113=0,0,VLOOKUP(DATE($B$4+$BQ10,$BP10,P$3064),IMPOSTAZIONI!$C$119:$AJ$484,HLOOKUP($BN$3,IMPOSTAZIONI!$E$112:$AJ$115,4,FALSE),FALSE))</f>
        <v>0</v>
      </c>
      <c r="Q3069" s="146">
        <f>IF(Q3113=0,0,VLOOKUP(DATE($B$4+$BQ10,$BP10,Q$3064),IMPOSTAZIONI!$C$119:$AJ$484,HLOOKUP($BN$3,IMPOSTAZIONI!$E$112:$AJ$115,4,FALSE),FALSE))</f>
        <v>0</v>
      </c>
      <c r="R3069" s="146">
        <f>IF(R3113=0,0,VLOOKUP(DATE($B$4+$BQ10,$BP10,R$3064),IMPOSTAZIONI!$C$119:$AJ$484,HLOOKUP($BN$3,IMPOSTAZIONI!$E$112:$AJ$115,4,FALSE),FALSE))</f>
        <v>0</v>
      </c>
      <c r="S3069" s="146">
        <f>IF(S3113=0,0,VLOOKUP(DATE($B$4+$BQ10,$BP10,S$3064),IMPOSTAZIONI!$C$119:$AJ$484,HLOOKUP($BN$3,IMPOSTAZIONI!$E$112:$AJ$115,4,FALSE),FALSE))</f>
        <v>0</v>
      </c>
      <c r="T3069" s="146">
        <f>IF(T3113=0,0,VLOOKUP(DATE($B$4+$BQ10,$BP10,T$3064),IMPOSTAZIONI!$C$119:$AJ$484,HLOOKUP($BN$3,IMPOSTAZIONI!$E$112:$AJ$115,4,FALSE),FALSE))</f>
        <v>0</v>
      </c>
      <c r="U3069" s="146">
        <f>IF(U3113=0,0,VLOOKUP(DATE($B$4+$BQ10,$BP10,U$3064),IMPOSTAZIONI!$C$119:$AJ$484,HLOOKUP($BN$3,IMPOSTAZIONI!$E$112:$AJ$115,4,FALSE),FALSE))</f>
        <v>0</v>
      </c>
      <c r="V3069" s="146">
        <f>IF(V3113=0,0,VLOOKUP(DATE($B$4+$BQ10,$BP10,V$3064),IMPOSTAZIONI!$C$119:$AJ$484,HLOOKUP($BN$3,IMPOSTAZIONI!$E$112:$AJ$115,4,FALSE),FALSE))</f>
        <v>0</v>
      </c>
      <c r="W3069" s="146">
        <f>IF(W3113=0,0,VLOOKUP(DATE($B$4+$BQ10,$BP10,W$3064),IMPOSTAZIONI!$C$119:$AJ$484,HLOOKUP($BN$3,IMPOSTAZIONI!$E$112:$AJ$115,4,FALSE),FALSE))</f>
        <v>0</v>
      </c>
      <c r="X3069" s="146">
        <f>IF(X3113=0,0,VLOOKUP(DATE($B$4+$BQ10,$BP10,X$3064),IMPOSTAZIONI!$C$119:$AJ$484,HLOOKUP($BN$3,IMPOSTAZIONI!$E$112:$AJ$115,4,FALSE),FALSE))</f>
        <v>0</v>
      </c>
      <c r="Y3069" s="146">
        <f>IF(Y3113=0,0,VLOOKUP(DATE($B$4+$BQ10,$BP10,Y$3064),IMPOSTAZIONI!$C$119:$AJ$484,HLOOKUP($BN$3,IMPOSTAZIONI!$E$112:$AJ$115,4,FALSE),FALSE))</f>
        <v>0</v>
      </c>
      <c r="Z3069" s="146">
        <f>IF(Z3113=0,0,VLOOKUP(DATE($B$4+$BQ10,$BP10,Z$3064),IMPOSTAZIONI!$C$119:$AJ$484,HLOOKUP($BN$3,IMPOSTAZIONI!$E$112:$AJ$115,4,FALSE),FALSE))</f>
        <v>0</v>
      </c>
      <c r="AA3069" s="146">
        <f>IF(AA3113=0,0,VLOOKUP(DATE($B$4+$BQ10,$BP10,AA$3064),IMPOSTAZIONI!$C$119:$AJ$484,HLOOKUP($BN$3,IMPOSTAZIONI!$E$112:$AJ$115,4,FALSE),FALSE))</f>
        <v>0</v>
      </c>
      <c r="AB3069" s="146">
        <f>IF(AB3113=0,0,VLOOKUP(DATE($B$4+$BQ10,$BP10,AB$3064),IMPOSTAZIONI!$C$119:$AJ$484,HLOOKUP($BN$3,IMPOSTAZIONI!$E$112:$AJ$115,4,FALSE),FALSE))</f>
        <v>0</v>
      </c>
      <c r="AC3069" s="146">
        <f>IF(AC3113=0,0,VLOOKUP(DATE($B$4+$BQ10,$BP10,AC$3064),IMPOSTAZIONI!$C$119:$AJ$484,HLOOKUP($BN$3,IMPOSTAZIONI!$E$112:$AJ$115,4,FALSE),FALSE))</f>
        <v>0</v>
      </c>
      <c r="AD3069" s="146">
        <f>IF(AD3113=0,0,VLOOKUP(DATE($B$4+$BQ10,$BP10,AD$3064),IMPOSTAZIONI!$C$119:$AJ$484,HLOOKUP($BN$3,IMPOSTAZIONI!$E$112:$AJ$115,4,FALSE),FALSE))</f>
        <v>0</v>
      </c>
      <c r="AE3069" s="146">
        <f>IF(AE3113=0,0,VLOOKUP(DATE($B$4+$BQ10,$BP10,AE$3064),IMPOSTAZIONI!$C$119:$AJ$484,HLOOKUP($BN$3,IMPOSTAZIONI!$E$112:$AJ$115,4,FALSE),FALSE))</f>
        <v>0</v>
      </c>
      <c r="AF3069" s="146">
        <f>IF(AF3113=0,0,VLOOKUP(DATE($B$4+$BQ10,$BP10,AF$3064),IMPOSTAZIONI!$C$119:$AJ$484,HLOOKUP($BN$3,IMPOSTAZIONI!$E$112:$AJ$115,4,FALSE),FALSE))</f>
        <v>0</v>
      </c>
      <c r="AG3069" s="146">
        <f>IF(AG3113=0,0,VLOOKUP(DATE($B$4+$BQ10,$BP10,AG$3064),IMPOSTAZIONI!$C$119:$AJ$484,HLOOKUP($BN$3,IMPOSTAZIONI!$E$112:$AJ$115,4,FALSE),FALSE))</f>
        <v>0</v>
      </c>
      <c r="AH3069" s="147">
        <f>IF(AH3113=0,0,VLOOKUP(DATE($B$4+$BQ10,$BP10,AH$3064),IMPOSTAZIONI!$C$119:$AJ$484,HLOOKUP($BN$3,IMPOSTAZIONI!$E$112:$AJ$115,4,FALSE),FALSE))</f>
        <v>0</v>
      </c>
      <c r="AI3069" s="506" t="str">
        <f t="shared" si="788"/>
        <v>MAG</v>
      </c>
      <c r="AJ3069" s="507"/>
      <c r="AK3069" s="145">
        <f>IF(D3113=0,0,VLOOKUP(DATE($B$4+$BQ10,$BP10,AK$3064),IMPOSTAZIONI!$C$119:$AJ$484,HLOOKUP($BN$3,IMPOSTAZIONI!$E$111:$AJ$115,5,FALSE),FALSE))</f>
        <v>0</v>
      </c>
      <c r="AL3069" s="146">
        <f>IF(E3113=0,0,VLOOKUP(DATE($B$4+$BQ10,$BP10,AL$3064),IMPOSTAZIONI!$C$119:$AJ$484,HLOOKUP($BN$3,IMPOSTAZIONI!$E$111:$AJ$115,5,FALSE),FALSE))</f>
        <v>0</v>
      </c>
      <c r="AM3069" s="146">
        <f>IF(F3113=0,0,VLOOKUP(DATE($B$4+$BQ10,$BP10,AM$3064),IMPOSTAZIONI!$C$119:$AJ$484,HLOOKUP($BN$3,IMPOSTAZIONI!$E$111:$AJ$115,5,FALSE),FALSE))</f>
        <v>0</v>
      </c>
      <c r="AN3069" s="146">
        <f>IF(G3113=0,0,VLOOKUP(DATE($B$4+$BQ10,$BP10,AN$3064),IMPOSTAZIONI!$C$119:$AJ$484,HLOOKUP($BN$3,IMPOSTAZIONI!$E$111:$AJ$115,5,FALSE),FALSE))</f>
        <v>0</v>
      </c>
      <c r="AO3069" s="146">
        <f>IF(H3113=0,0,VLOOKUP(DATE($B$4+$BQ10,$BP10,AO$3064),IMPOSTAZIONI!$C$119:$AJ$484,HLOOKUP($BN$3,IMPOSTAZIONI!$E$111:$AJ$115,5,FALSE),FALSE))</f>
        <v>0</v>
      </c>
      <c r="AP3069" s="146">
        <f>IF(I3113=0,0,VLOOKUP(DATE($B$4+$BQ10,$BP10,AP$3064),IMPOSTAZIONI!$C$119:$AJ$484,HLOOKUP($BN$3,IMPOSTAZIONI!$E$111:$AJ$115,5,FALSE),FALSE))</f>
        <v>0</v>
      </c>
      <c r="AQ3069" s="146">
        <f>IF(J3113=0,0,VLOOKUP(DATE($B$4+$BQ10,$BP10,AQ$3064),IMPOSTAZIONI!$C$119:$AJ$484,HLOOKUP($BN$3,IMPOSTAZIONI!$E$111:$AJ$115,5,FALSE),FALSE))</f>
        <v>0</v>
      </c>
      <c r="AR3069" s="146">
        <f>IF(K3113=0,0,VLOOKUP(DATE($B$4+$BQ10,$BP10,AR$3064),IMPOSTAZIONI!$C$119:$AJ$484,HLOOKUP($BN$3,IMPOSTAZIONI!$E$111:$AJ$115,5,FALSE),FALSE))</f>
        <v>0</v>
      </c>
      <c r="AS3069" s="146">
        <f>IF(L3113=0,0,VLOOKUP(DATE($B$4+$BQ10,$BP10,AS$3064),IMPOSTAZIONI!$C$119:$AJ$484,HLOOKUP($BN$3,IMPOSTAZIONI!$E$111:$AJ$115,5,FALSE),FALSE))</f>
        <v>0</v>
      </c>
      <c r="AT3069" s="146">
        <f>IF(M3113=0,0,VLOOKUP(DATE($B$4+$BQ10,$BP10,AT$3064),IMPOSTAZIONI!$C$119:$AJ$484,HLOOKUP($BN$3,IMPOSTAZIONI!$E$111:$AJ$115,5,FALSE),FALSE))</f>
        <v>0</v>
      </c>
      <c r="AU3069" s="146">
        <f>IF(N3113=0,0,VLOOKUP(DATE($B$4+$BQ10,$BP10,AU$3064),IMPOSTAZIONI!$C$119:$AJ$484,HLOOKUP($BN$3,IMPOSTAZIONI!$E$111:$AJ$115,5,FALSE),FALSE))</f>
        <v>0</v>
      </c>
      <c r="AV3069" s="146">
        <f>IF(O3113=0,0,VLOOKUP(DATE($B$4+$BQ10,$BP10,AV$3064),IMPOSTAZIONI!$C$119:$AJ$484,HLOOKUP($BN$3,IMPOSTAZIONI!$E$111:$AJ$115,5,FALSE),FALSE))</f>
        <v>0</v>
      </c>
      <c r="AW3069" s="146">
        <f>IF(P3113=0,0,VLOOKUP(DATE($B$4+$BQ10,$BP10,AW$3064),IMPOSTAZIONI!$C$119:$AJ$484,HLOOKUP($BN$3,IMPOSTAZIONI!$E$111:$AJ$115,5,FALSE),FALSE))</f>
        <v>0</v>
      </c>
      <c r="AX3069" s="146">
        <f>IF(Q3113=0,0,VLOOKUP(DATE($B$4+$BQ10,$BP10,AX$3064),IMPOSTAZIONI!$C$119:$AJ$484,HLOOKUP($BN$3,IMPOSTAZIONI!$E$111:$AJ$115,5,FALSE),FALSE))</f>
        <v>0</v>
      </c>
      <c r="AY3069" s="146">
        <f>IF(R3113=0,0,VLOOKUP(DATE($B$4+$BQ10,$BP10,AY$3064),IMPOSTAZIONI!$C$119:$AJ$484,HLOOKUP($BN$3,IMPOSTAZIONI!$E$111:$AJ$115,5,FALSE),FALSE))</f>
        <v>0</v>
      </c>
      <c r="AZ3069" s="146">
        <f>IF(S3113=0,0,VLOOKUP(DATE($B$4+$BQ10,$BP10,AZ$3064),IMPOSTAZIONI!$C$119:$AJ$484,HLOOKUP($BN$3,IMPOSTAZIONI!$E$111:$AJ$115,5,FALSE),FALSE))</f>
        <v>0</v>
      </c>
      <c r="BA3069" s="146">
        <f>IF(T3113=0,0,VLOOKUP(DATE($B$4+$BQ10,$BP10,BA$3064),IMPOSTAZIONI!$C$119:$AJ$484,HLOOKUP($BN$3,IMPOSTAZIONI!$E$111:$AJ$115,5,FALSE),FALSE))</f>
        <v>0</v>
      </c>
      <c r="BB3069" s="146">
        <f>IF(U3113=0,0,VLOOKUP(DATE($B$4+$BQ10,$BP10,BB$3064),IMPOSTAZIONI!$C$119:$AJ$484,HLOOKUP($BN$3,IMPOSTAZIONI!$E$111:$AJ$115,5,FALSE),FALSE))</f>
        <v>0</v>
      </c>
      <c r="BC3069" s="146">
        <f>IF(V3113=0,0,VLOOKUP(DATE($B$4+$BQ10,$BP10,BC$3064),IMPOSTAZIONI!$C$119:$AJ$484,HLOOKUP($BN$3,IMPOSTAZIONI!$E$111:$AJ$115,5,FALSE),FALSE))</f>
        <v>0</v>
      </c>
      <c r="BD3069" s="146">
        <f>IF(W3113=0,0,VLOOKUP(DATE($B$4+$BQ10,$BP10,BD$3064),IMPOSTAZIONI!$C$119:$AJ$484,HLOOKUP($BN$3,IMPOSTAZIONI!$E$111:$AJ$115,5,FALSE),FALSE))</f>
        <v>0</v>
      </c>
      <c r="BE3069" s="146">
        <f>IF(X3113=0,0,VLOOKUP(DATE($B$4+$BQ10,$BP10,BE$3064),IMPOSTAZIONI!$C$119:$AJ$484,HLOOKUP($BN$3,IMPOSTAZIONI!$E$111:$AJ$115,5,FALSE),FALSE))</f>
        <v>0</v>
      </c>
      <c r="BF3069" s="146">
        <f>IF(Y3113=0,0,VLOOKUP(DATE($B$4+$BQ10,$BP10,BF$3064),IMPOSTAZIONI!$C$119:$AJ$484,HLOOKUP($BN$3,IMPOSTAZIONI!$E$111:$AJ$115,5,FALSE),FALSE))</f>
        <v>0</v>
      </c>
      <c r="BG3069" s="146">
        <f>IF(Z3113=0,0,VLOOKUP(DATE($B$4+$BQ10,$BP10,BG$3064),IMPOSTAZIONI!$C$119:$AJ$484,HLOOKUP($BN$3,IMPOSTAZIONI!$E$111:$AJ$115,5,FALSE),FALSE))</f>
        <v>0</v>
      </c>
      <c r="BH3069" s="146">
        <f>IF(AA3113=0,0,VLOOKUP(DATE($B$4+$BQ10,$BP10,BH$3064),IMPOSTAZIONI!$C$119:$AJ$484,HLOOKUP($BN$3,IMPOSTAZIONI!$E$111:$AJ$115,5,FALSE),FALSE))</f>
        <v>0</v>
      </c>
      <c r="BI3069" s="146">
        <f>IF(AB3113=0,0,VLOOKUP(DATE($B$4+$BQ10,$BP10,BI$3064),IMPOSTAZIONI!$C$119:$AJ$484,HLOOKUP($BN$3,IMPOSTAZIONI!$E$111:$AJ$115,5,FALSE),FALSE))</f>
        <v>0</v>
      </c>
      <c r="BJ3069" s="146">
        <f>IF(AC3113=0,0,VLOOKUP(DATE($B$4+$BQ10,$BP10,BJ$3064),IMPOSTAZIONI!$C$119:$AJ$484,HLOOKUP($BN$3,IMPOSTAZIONI!$E$111:$AJ$115,5,FALSE),FALSE))</f>
        <v>0</v>
      </c>
      <c r="BK3069" s="146">
        <f>IF(AD3113=0,0,VLOOKUP(DATE($B$4+$BQ10,$BP10,BK$3064),IMPOSTAZIONI!$C$119:$AJ$484,HLOOKUP($BN$3,IMPOSTAZIONI!$E$111:$AJ$115,5,FALSE),FALSE))</f>
        <v>0</v>
      </c>
      <c r="BL3069" s="146">
        <f>IF(AE3113=0,0,VLOOKUP(DATE($B$4+$BQ10,$BP10,BL$3064),IMPOSTAZIONI!$C$119:$AJ$484,HLOOKUP($BN$3,IMPOSTAZIONI!$E$111:$AJ$115,5,FALSE),FALSE))</f>
        <v>0</v>
      </c>
      <c r="BM3069" s="146">
        <f>IF(AF3113=0,0,VLOOKUP(DATE($B$4+$BQ10,$BP10,BM$3064),IMPOSTAZIONI!$C$119:$AJ$484,HLOOKUP($BN$3,IMPOSTAZIONI!$E$111:$AJ$115,5,FALSE),FALSE))</f>
        <v>0</v>
      </c>
      <c r="BN3069" s="146">
        <f>IF(AG3113=0,0,VLOOKUP(DATE($B$4+$BQ10,$BP10,BN$3064),IMPOSTAZIONI!$C$119:$AJ$484,HLOOKUP($BN$3,IMPOSTAZIONI!$E$111:$AJ$115,5,FALSE),FALSE))</f>
        <v>0</v>
      </c>
      <c r="BO3069" s="147">
        <f>IF(AH3113=0,0,VLOOKUP(DATE($B$4+$BQ10,$BP10,BO$3064),IMPOSTAZIONI!$C$119:$AJ$484,HLOOKUP($BN$3,IMPOSTAZIONI!$E$111:$AJ$115,5,FALSE),FALSE))</f>
        <v>0</v>
      </c>
      <c r="BP3069" s="1"/>
      <c r="BQ3069" s="1"/>
      <c r="BR3069" s="1"/>
    </row>
    <row r="3070" spans="1:70" ht="13.5" customHeight="1">
      <c r="A3070" s="1"/>
      <c r="B3070" s="506" t="str">
        <f t="shared" si="787"/>
        <v>GIU</v>
      </c>
      <c r="C3070" s="507"/>
      <c r="D3070" s="145">
        <f>IF(D3114=0,0,VLOOKUP(DATE($B$4+$BQ11,$BP11,D$3064),IMPOSTAZIONI!$C$119:$AJ$484,HLOOKUP($BN$3,IMPOSTAZIONI!$E$112:$AJ$115,4,FALSE),FALSE))</f>
        <v>0</v>
      </c>
      <c r="E3070" s="146">
        <f>IF(E3114=0,0,VLOOKUP(DATE($B$4+$BQ11,$BP11,E$3064),IMPOSTAZIONI!$C$119:$AJ$484,HLOOKUP($BN$3,IMPOSTAZIONI!$E$112:$AJ$115,4,FALSE),FALSE))</f>
        <v>0</v>
      </c>
      <c r="F3070" s="146">
        <f>IF(F3114=0,0,VLOOKUP(DATE($B$4+$BQ11,$BP11,F$3064),IMPOSTAZIONI!$C$119:$AJ$484,HLOOKUP($BN$3,IMPOSTAZIONI!$E$112:$AJ$115,4,FALSE),FALSE))</f>
        <v>0</v>
      </c>
      <c r="G3070" s="146">
        <f>IF(G3114=0,0,VLOOKUP(DATE($B$4+$BQ11,$BP11,G$3064),IMPOSTAZIONI!$C$119:$AJ$484,HLOOKUP($BN$3,IMPOSTAZIONI!$E$112:$AJ$115,4,FALSE),FALSE))</f>
        <v>0</v>
      </c>
      <c r="H3070" s="146">
        <f>IF(H3114=0,0,VLOOKUP(DATE($B$4+$BQ11,$BP11,H$3064),IMPOSTAZIONI!$C$119:$AJ$484,HLOOKUP($BN$3,IMPOSTAZIONI!$E$112:$AJ$115,4,FALSE),FALSE))</f>
        <v>0</v>
      </c>
      <c r="I3070" s="146">
        <f>IF(I3114=0,0,VLOOKUP(DATE($B$4+$BQ11,$BP11,I$3064),IMPOSTAZIONI!$C$119:$AJ$484,HLOOKUP($BN$3,IMPOSTAZIONI!$E$112:$AJ$115,4,FALSE),FALSE))</f>
        <v>0</v>
      </c>
      <c r="J3070" s="146">
        <f>IF(J3114=0,0,VLOOKUP(DATE($B$4+$BQ11,$BP11,J$3064),IMPOSTAZIONI!$C$119:$AJ$484,HLOOKUP($BN$3,IMPOSTAZIONI!$E$112:$AJ$115,4,FALSE),FALSE))</f>
        <v>0</v>
      </c>
      <c r="K3070" s="146">
        <f>IF(K3114=0,0,VLOOKUP(DATE($B$4+$BQ11,$BP11,K$3064),IMPOSTAZIONI!$C$119:$AJ$484,HLOOKUP($BN$3,IMPOSTAZIONI!$E$112:$AJ$115,4,FALSE),FALSE))</f>
        <v>0</v>
      </c>
      <c r="L3070" s="146">
        <f>IF(L3114=0,0,VLOOKUP(DATE($B$4+$BQ11,$BP11,L$3064),IMPOSTAZIONI!$C$119:$AJ$484,HLOOKUP($BN$3,IMPOSTAZIONI!$E$112:$AJ$115,4,FALSE),FALSE))</f>
        <v>0</v>
      </c>
      <c r="M3070" s="146">
        <f>IF(M3114=0,0,VLOOKUP(DATE($B$4+$BQ11,$BP11,M$3064),IMPOSTAZIONI!$C$119:$AJ$484,HLOOKUP($BN$3,IMPOSTAZIONI!$E$112:$AJ$115,4,FALSE),FALSE))</f>
        <v>0</v>
      </c>
      <c r="N3070" s="146">
        <f>IF(N3114=0,0,VLOOKUP(DATE($B$4+$BQ11,$BP11,N$3064),IMPOSTAZIONI!$C$119:$AJ$484,HLOOKUP($BN$3,IMPOSTAZIONI!$E$112:$AJ$115,4,FALSE),FALSE))</f>
        <v>0</v>
      </c>
      <c r="O3070" s="146">
        <f>IF(O3114=0,0,VLOOKUP(DATE($B$4+$BQ11,$BP11,O$3064),IMPOSTAZIONI!$C$119:$AJ$484,HLOOKUP($BN$3,IMPOSTAZIONI!$E$112:$AJ$115,4,FALSE),FALSE))</f>
        <v>0</v>
      </c>
      <c r="P3070" s="146">
        <f>IF(P3114=0,0,VLOOKUP(DATE($B$4+$BQ11,$BP11,P$3064),IMPOSTAZIONI!$C$119:$AJ$484,HLOOKUP($BN$3,IMPOSTAZIONI!$E$112:$AJ$115,4,FALSE),FALSE))</f>
        <v>0</v>
      </c>
      <c r="Q3070" s="146">
        <f>IF(Q3114=0,0,VLOOKUP(DATE($B$4+$BQ11,$BP11,Q$3064),IMPOSTAZIONI!$C$119:$AJ$484,HLOOKUP($BN$3,IMPOSTAZIONI!$E$112:$AJ$115,4,FALSE),FALSE))</f>
        <v>0</v>
      </c>
      <c r="R3070" s="146">
        <f>IF(R3114=0,0,VLOOKUP(DATE($B$4+$BQ11,$BP11,R$3064),IMPOSTAZIONI!$C$119:$AJ$484,HLOOKUP($BN$3,IMPOSTAZIONI!$E$112:$AJ$115,4,FALSE),FALSE))</f>
        <v>0</v>
      </c>
      <c r="S3070" s="146">
        <f>IF(S3114=0,0,VLOOKUP(DATE($B$4+$BQ11,$BP11,S$3064),IMPOSTAZIONI!$C$119:$AJ$484,HLOOKUP($BN$3,IMPOSTAZIONI!$E$112:$AJ$115,4,FALSE),FALSE))</f>
        <v>0</v>
      </c>
      <c r="T3070" s="146">
        <f>IF(T3114=0,0,VLOOKUP(DATE($B$4+$BQ11,$BP11,T$3064),IMPOSTAZIONI!$C$119:$AJ$484,HLOOKUP($BN$3,IMPOSTAZIONI!$E$112:$AJ$115,4,FALSE),FALSE))</f>
        <v>0</v>
      </c>
      <c r="U3070" s="146">
        <f>IF(U3114=0,0,VLOOKUP(DATE($B$4+$BQ11,$BP11,U$3064),IMPOSTAZIONI!$C$119:$AJ$484,HLOOKUP($BN$3,IMPOSTAZIONI!$E$112:$AJ$115,4,FALSE),FALSE))</f>
        <v>0</v>
      </c>
      <c r="V3070" s="146">
        <f>IF(V3114=0,0,VLOOKUP(DATE($B$4+$BQ11,$BP11,V$3064),IMPOSTAZIONI!$C$119:$AJ$484,HLOOKUP($BN$3,IMPOSTAZIONI!$E$112:$AJ$115,4,FALSE),FALSE))</f>
        <v>0</v>
      </c>
      <c r="W3070" s="146">
        <f>IF(W3114=0,0,VLOOKUP(DATE($B$4+$BQ11,$BP11,W$3064),IMPOSTAZIONI!$C$119:$AJ$484,HLOOKUP($BN$3,IMPOSTAZIONI!$E$112:$AJ$115,4,FALSE),FALSE))</f>
        <v>0</v>
      </c>
      <c r="X3070" s="146">
        <f>IF(X3114=0,0,VLOOKUP(DATE($B$4+$BQ11,$BP11,X$3064),IMPOSTAZIONI!$C$119:$AJ$484,HLOOKUP($BN$3,IMPOSTAZIONI!$E$112:$AJ$115,4,FALSE),FALSE))</f>
        <v>0</v>
      </c>
      <c r="Y3070" s="146">
        <f>IF(Y3114=0,0,VLOOKUP(DATE($B$4+$BQ11,$BP11,Y$3064),IMPOSTAZIONI!$C$119:$AJ$484,HLOOKUP($BN$3,IMPOSTAZIONI!$E$112:$AJ$115,4,FALSE),FALSE))</f>
        <v>0</v>
      </c>
      <c r="Z3070" s="146">
        <f>IF(Z3114=0,0,VLOOKUP(DATE($B$4+$BQ11,$BP11,Z$3064),IMPOSTAZIONI!$C$119:$AJ$484,HLOOKUP($BN$3,IMPOSTAZIONI!$E$112:$AJ$115,4,FALSE),FALSE))</f>
        <v>0</v>
      </c>
      <c r="AA3070" s="146">
        <f>IF(AA3114=0,0,VLOOKUP(DATE($B$4+$BQ11,$BP11,AA$3064),IMPOSTAZIONI!$C$119:$AJ$484,HLOOKUP($BN$3,IMPOSTAZIONI!$E$112:$AJ$115,4,FALSE),FALSE))</f>
        <v>0</v>
      </c>
      <c r="AB3070" s="146">
        <f>IF(AB3114=0,0,VLOOKUP(DATE($B$4+$BQ11,$BP11,AB$3064),IMPOSTAZIONI!$C$119:$AJ$484,HLOOKUP($BN$3,IMPOSTAZIONI!$E$112:$AJ$115,4,FALSE),FALSE))</f>
        <v>0</v>
      </c>
      <c r="AC3070" s="146">
        <f>IF(AC3114=0,0,VLOOKUP(DATE($B$4+$BQ11,$BP11,AC$3064),IMPOSTAZIONI!$C$119:$AJ$484,HLOOKUP($BN$3,IMPOSTAZIONI!$E$112:$AJ$115,4,FALSE),FALSE))</f>
        <v>0</v>
      </c>
      <c r="AD3070" s="146">
        <f>IF(AD3114=0,0,VLOOKUP(DATE($B$4+$BQ11,$BP11,AD$3064),IMPOSTAZIONI!$C$119:$AJ$484,HLOOKUP($BN$3,IMPOSTAZIONI!$E$112:$AJ$115,4,FALSE),FALSE))</f>
        <v>0</v>
      </c>
      <c r="AE3070" s="146">
        <f>IF(AE3114=0,0,VLOOKUP(DATE($B$4+$BQ11,$BP11,AE$3064),IMPOSTAZIONI!$C$119:$AJ$484,HLOOKUP($BN$3,IMPOSTAZIONI!$E$112:$AJ$115,4,FALSE),FALSE))</f>
        <v>0</v>
      </c>
      <c r="AF3070" s="146">
        <f>IF(AF3114=0,0,VLOOKUP(DATE($B$4+$BQ11,$BP11,AF$3064),IMPOSTAZIONI!$C$119:$AJ$484,HLOOKUP($BN$3,IMPOSTAZIONI!$E$112:$AJ$115,4,FALSE),FALSE))</f>
        <v>0</v>
      </c>
      <c r="AG3070" s="146">
        <f>IF(AG3114=0,0,VLOOKUP(DATE($B$4+$BQ11,$BP11,AG$3064),IMPOSTAZIONI!$C$119:$AJ$484,HLOOKUP($BN$3,IMPOSTAZIONI!$E$112:$AJ$115,4,FALSE),FALSE))</f>
        <v>0</v>
      </c>
      <c r="AH3070" s="147">
        <f>IF(AH3114=0,0,VLOOKUP(DATE($B$4+$BQ11,$BP11,AH$3064),IMPOSTAZIONI!$C$119:$AJ$484,HLOOKUP($BN$3,IMPOSTAZIONI!$E$112:$AJ$115,4,FALSE),FALSE))</f>
        <v>0</v>
      </c>
      <c r="AI3070" s="506" t="str">
        <f t="shared" si="788"/>
        <v>GIU</v>
      </c>
      <c r="AJ3070" s="507"/>
      <c r="AK3070" s="145">
        <f>IF(D3114=0,0,VLOOKUP(DATE($B$4+$BQ11,$BP11,AK$3064),IMPOSTAZIONI!$C$119:$AJ$484,HLOOKUP($BN$3,IMPOSTAZIONI!$E$111:$AJ$115,5,FALSE),FALSE))</f>
        <v>0</v>
      </c>
      <c r="AL3070" s="146">
        <f>IF(E3114=0,0,VLOOKUP(DATE($B$4+$BQ11,$BP11,AL$3064),IMPOSTAZIONI!$C$119:$AJ$484,HLOOKUP($BN$3,IMPOSTAZIONI!$E$111:$AJ$115,5,FALSE),FALSE))</f>
        <v>0</v>
      </c>
      <c r="AM3070" s="146">
        <f>IF(F3114=0,0,VLOOKUP(DATE($B$4+$BQ11,$BP11,AM$3064),IMPOSTAZIONI!$C$119:$AJ$484,HLOOKUP($BN$3,IMPOSTAZIONI!$E$111:$AJ$115,5,FALSE),FALSE))</f>
        <v>0</v>
      </c>
      <c r="AN3070" s="146">
        <f>IF(G3114=0,0,VLOOKUP(DATE($B$4+$BQ11,$BP11,AN$3064),IMPOSTAZIONI!$C$119:$AJ$484,HLOOKUP($BN$3,IMPOSTAZIONI!$E$111:$AJ$115,5,FALSE),FALSE))</f>
        <v>0</v>
      </c>
      <c r="AO3070" s="146">
        <f>IF(H3114=0,0,VLOOKUP(DATE($B$4+$BQ11,$BP11,AO$3064),IMPOSTAZIONI!$C$119:$AJ$484,HLOOKUP($BN$3,IMPOSTAZIONI!$E$111:$AJ$115,5,FALSE),FALSE))</f>
        <v>0</v>
      </c>
      <c r="AP3070" s="146">
        <f>IF(I3114=0,0,VLOOKUP(DATE($B$4+$BQ11,$BP11,AP$3064),IMPOSTAZIONI!$C$119:$AJ$484,HLOOKUP($BN$3,IMPOSTAZIONI!$E$111:$AJ$115,5,FALSE),FALSE))</f>
        <v>0</v>
      </c>
      <c r="AQ3070" s="146">
        <f>IF(J3114=0,0,VLOOKUP(DATE($B$4+$BQ11,$BP11,AQ$3064),IMPOSTAZIONI!$C$119:$AJ$484,HLOOKUP($BN$3,IMPOSTAZIONI!$E$111:$AJ$115,5,FALSE),FALSE))</f>
        <v>0</v>
      </c>
      <c r="AR3070" s="146">
        <f>IF(K3114=0,0,VLOOKUP(DATE($B$4+$BQ11,$BP11,AR$3064),IMPOSTAZIONI!$C$119:$AJ$484,HLOOKUP($BN$3,IMPOSTAZIONI!$E$111:$AJ$115,5,FALSE),FALSE))</f>
        <v>0</v>
      </c>
      <c r="AS3070" s="146">
        <f>IF(L3114=0,0,VLOOKUP(DATE($B$4+$BQ11,$BP11,AS$3064),IMPOSTAZIONI!$C$119:$AJ$484,HLOOKUP($BN$3,IMPOSTAZIONI!$E$111:$AJ$115,5,FALSE),FALSE))</f>
        <v>0</v>
      </c>
      <c r="AT3070" s="146">
        <f>IF(M3114=0,0,VLOOKUP(DATE($B$4+$BQ11,$BP11,AT$3064),IMPOSTAZIONI!$C$119:$AJ$484,HLOOKUP($BN$3,IMPOSTAZIONI!$E$111:$AJ$115,5,FALSE),FALSE))</f>
        <v>0</v>
      </c>
      <c r="AU3070" s="146">
        <f>IF(N3114=0,0,VLOOKUP(DATE($B$4+$BQ11,$BP11,AU$3064),IMPOSTAZIONI!$C$119:$AJ$484,HLOOKUP($BN$3,IMPOSTAZIONI!$E$111:$AJ$115,5,FALSE),FALSE))</f>
        <v>0</v>
      </c>
      <c r="AV3070" s="146">
        <f>IF(O3114=0,0,VLOOKUP(DATE($B$4+$BQ11,$BP11,AV$3064),IMPOSTAZIONI!$C$119:$AJ$484,HLOOKUP($BN$3,IMPOSTAZIONI!$E$111:$AJ$115,5,FALSE),FALSE))</f>
        <v>0</v>
      </c>
      <c r="AW3070" s="146">
        <f>IF(P3114=0,0,VLOOKUP(DATE($B$4+$BQ11,$BP11,AW$3064),IMPOSTAZIONI!$C$119:$AJ$484,HLOOKUP($BN$3,IMPOSTAZIONI!$E$111:$AJ$115,5,FALSE),FALSE))</f>
        <v>0</v>
      </c>
      <c r="AX3070" s="146">
        <f>IF(Q3114=0,0,VLOOKUP(DATE($B$4+$BQ11,$BP11,AX$3064),IMPOSTAZIONI!$C$119:$AJ$484,HLOOKUP($BN$3,IMPOSTAZIONI!$E$111:$AJ$115,5,FALSE),FALSE))</f>
        <v>0</v>
      </c>
      <c r="AY3070" s="146">
        <f>IF(R3114=0,0,VLOOKUP(DATE($B$4+$BQ11,$BP11,AY$3064),IMPOSTAZIONI!$C$119:$AJ$484,HLOOKUP($BN$3,IMPOSTAZIONI!$E$111:$AJ$115,5,FALSE),FALSE))</f>
        <v>0</v>
      </c>
      <c r="AZ3070" s="146">
        <f>IF(S3114=0,0,VLOOKUP(DATE($B$4+$BQ11,$BP11,AZ$3064),IMPOSTAZIONI!$C$119:$AJ$484,HLOOKUP($BN$3,IMPOSTAZIONI!$E$111:$AJ$115,5,FALSE),FALSE))</f>
        <v>0</v>
      </c>
      <c r="BA3070" s="146">
        <f>IF(T3114=0,0,VLOOKUP(DATE($B$4+$BQ11,$BP11,BA$3064),IMPOSTAZIONI!$C$119:$AJ$484,HLOOKUP($BN$3,IMPOSTAZIONI!$E$111:$AJ$115,5,FALSE),FALSE))</f>
        <v>0</v>
      </c>
      <c r="BB3070" s="146">
        <f>IF(U3114=0,0,VLOOKUP(DATE($B$4+$BQ11,$BP11,BB$3064),IMPOSTAZIONI!$C$119:$AJ$484,HLOOKUP($BN$3,IMPOSTAZIONI!$E$111:$AJ$115,5,FALSE),FALSE))</f>
        <v>0</v>
      </c>
      <c r="BC3070" s="146">
        <f>IF(V3114=0,0,VLOOKUP(DATE($B$4+$BQ11,$BP11,BC$3064),IMPOSTAZIONI!$C$119:$AJ$484,HLOOKUP($BN$3,IMPOSTAZIONI!$E$111:$AJ$115,5,FALSE),FALSE))</f>
        <v>0</v>
      </c>
      <c r="BD3070" s="146" t="str">
        <f>IF(W3114=0,0,VLOOKUP(DATE($B$4+$BQ11,$BP11,BD$3064),IMPOSTAZIONI!$C$119:$AJ$484,HLOOKUP($BN$3,IMPOSTAZIONI!$E$111:$AJ$115,5,FALSE),FALSE))</f>
        <v>ISP</v>
      </c>
      <c r="BE3070" s="146" t="str">
        <f>IF(X3114=0,0,VLOOKUP(DATE($B$4+$BQ11,$BP11,BE$3064),IMPOSTAZIONI!$C$119:$AJ$484,HLOOKUP($BN$3,IMPOSTAZIONI!$E$111:$AJ$115,5,FALSE),FALSE))</f>
        <v>ISP</v>
      </c>
      <c r="BF3070" s="146" t="str">
        <f>IF(Y3114=0,0,VLOOKUP(DATE($B$4+$BQ11,$BP11,BF$3064),IMPOSTAZIONI!$C$119:$AJ$484,HLOOKUP($BN$3,IMPOSTAZIONI!$E$111:$AJ$115,5,FALSE),FALSE))</f>
        <v>ISP</v>
      </c>
      <c r="BG3070" s="146" t="str">
        <f>IF(Z3114=0,0,VLOOKUP(DATE($B$4+$BQ11,$BP11,BG$3064),IMPOSTAZIONI!$C$119:$AJ$484,HLOOKUP($BN$3,IMPOSTAZIONI!$E$111:$AJ$115,5,FALSE),FALSE))</f>
        <v>ISP</v>
      </c>
      <c r="BH3070" s="146" t="str">
        <f>IF(AA3114=0,0,VLOOKUP(DATE($B$4+$BQ11,$BP11,BH$3064),IMPOSTAZIONI!$C$119:$AJ$484,HLOOKUP($BN$3,IMPOSTAZIONI!$E$111:$AJ$115,5,FALSE),FALSE))</f>
        <v>ISP</v>
      </c>
      <c r="BI3070" s="146" t="str">
        <f>IF(AB3114=0,0,VLOOKUP(DATE($B$4+$BQ11,$BP11,BI$3064),IMPOSTAZIONI!$C$119:$AJ$484,HLOOKUP($BN$3,IMPOSTAZIONI!$E$111:$AJ$115,5,FALSE),FALSE))</f>
        <v>ISP</v>
      </c>
      <c r="BJ3070" s="146" t="str">
        <f>IF(AC3114=0,0,VLOOKUP(DATE($B$4+$BQ11,$BP11,BJ$3064),IMPOSTAZIONI!$C$119:$AJ$484,HLOOKUP($BN$3,IMPOSTAZIONI!$E$111:$AJ$115,5,FALSE),FALSE))</f>
        <v>ISP</v>
      </c>
      <c r="BK3070" s="146" t="str">
        <f>IF(AD3114=0,0,VLOOKUP(DATE($B$4+$BQ11,$BP11,BK$3064),IMPOSTAZIONI!$C$119:$AJ$484,HLOOKUP($BN$3,IMPOSTAZIONI!$E$111:$AJ$115,5,FALSE),FALSE))</f>
        <v>ISP</v>
      </c>
      <c r="BL3070" s="146" t="str">
        <f>IF(AE3114=0,0,VLOOKUP(DATE($B$4+$BQ11,$BP11,BL$3064),IMPOSTAZIONI!$C$119:$AJ$484,HLOOKUP($BN$3,IMPOSTAZIONI!$E$111:$AJ$115,5,FALSE),FALSE))</f>
        <v>ISP</v>
      </c>
      <c r="BM3070" s="146" t="str">
        <f>IF(AF3114=0,0,VLOOKUP(DATE($B$4+$BQ11,$BP11,BM$3064),IMPOSTAZIONI!$C$119:$AJ$484,HLOOKUP($BN$3,IMPOSTAZIONI!$E$111:$AJ$115,5,FALSE),FALSE))</f>
        <v>ISP</v>
      </c>
      <c r="BN3070" s="146" t="str">
        <f>IF(AG3114=0,0,VLOOKUP(DATE($B$4+$BQ11,$BP11,BN$3064),IMPOSTAZIONI!$C$119:$AJ$484,HLOOKUP($BN$3,IMPOSTAZIONI!$E$111:$AJ$115,5,FALSE),FALSE))</f>
        <v>ISP</v>
      </c>
      <c r="BO3070" s="147">
        <f>IF(AH3114=0,0,VLOOKUP(DATE($B$4+$BQ11,$BP11,BO$3064),IMPOSTAZIONI!$C$119:$AJ$484,HLOOKUP($BN$3,IMPOSTAZIONI!$E$111:$AJ$115,5,FALSE),FALSE))</f>
        <v>0</v>
      </c>
      <c r="BP3070" s="1"/>
      <c r="BQ3070" s="1"/>
      <c r="BR3070" s="1"/>
    </row>
    <row r="3071" spans="1:70" ht="13.5" customHeight="1">
      <c r="A3071" s="1"/>
      <c r="B3071" s="506" t="str">
        <f t="shared" si="787"/>
        <v>LUG</v>
      </c>
      <c r="C3071" s="507"/>
      <c r="D3071" s="145">
        <f>IF(D3115=0,0,VLOOKUP(DATE($B$4+$BQ12,$BP12,D$3064),IMPOSTAZIONI!$C$119:$AJ$484,HLOOKUP($BN$3,IMPOSTAZIONI!$E$112:$AJ$115,4,FALSE),FALSE))</f>
        <v>0</v>
      </c>
      <c r="E3071" s="146">
        <f>IF(E3115=0,0,VLOOKUP(DATE($B$4+$BQ12,$BP12,E$3064),IMPOSTAZIONI!$C$119:$AJ$484,HLOOKUP($BN$3,IMPOSTAZIONI!$E$112:$AJ$115,4,FALSE),FALSE))</f>
        <v>0</v>
      </c>
      <c r="F3071" s="146">
        <f>IF(F3115=0,0,VLOOKUP(DATE($B$4+$BQ12,$BP12,F$3064),IMPOSTAZIONI!$C$119:$AJ$484,HLOOKUP($BN$3,IMPOSTAZIONI!$E$112:$AJ$115,4,FALSE),FALSE))</f>
        <v>0</v>
      </c>
      <c r="G3071" s="146">
        <f>IF(G3115=0,0,VLOOKUP(DATE($B$4+$BQ12,$BP12,G$3064),IMPOSTAZIONI!$C$119:$AJ$484,HLOOKUP($BN$3,IMPOSTAZIONI!$E$112:$AJ$115,4,FALSE),FALSE))</f>
        <v>0</v>
      </c>
      <c r="H3071" s="146">
        <f>IF(H3115=0,0,VLOOKUP(DATE($B$4+$BQ12,$BP12,H$3064),IMPOSTAZIONI!$C$119:$AJ$484,HLOOKUP($BN$3,IMPOSTAZIONI!$E$112:$AJ$115,4,FALSE),FALSE))</f>
        <v>0</v>
      </c>
      <c r="I3071" s="146">
        <f>IF(I3115=0,0,VLOOKUP(DATE($B$4+$BQ12,$BP12,I$3064),IMPOSTAZIONI!$C$119:$AJ$484,HLOOKUP($BN$3,IMPOSTAZIONI!$E$112:$AJ$115,4,FALSE),FALSE))</f>
        <v>0</v>
      </c>
      <c r="J3071" s="146">
        <f>IF(J3115=0,0,VLOOKUP(DATE($B$4+$BQ12,$BP12,J$3064),IMPOSTAZIONI!$C$119:$AJ$484,HLOOKUP($BN$3,IMPOSTAZIONI!$E$112:$AJ$115,4,FALSE),FALSE))</f>
        <v>0</v>
      </c>
      <c r="K3071" s="146">
        <f>IF(K3115=0,0,VLOOKUP(DATE($B$4+$BQ12,$BP12,K$3064),IMPOSTAZIONI!$C$119:$AJ$484,HLOOKUP($BN$3,IMPOSTAZIONI!$E$112:$AJ$115,4,FALSE),FALSE))</f>
        <v>0</v>
      </c>
      <c r="L3071" s="146">
        <f>IF(L3115=0,0,VLOOKUP(DATE($B$4+$BQ12,$BP12,L$3064),IMPOSTAZIONI!$C$119:$AJ$484,HLOOKUP($BN$3,IMPOSTAZIONI!$E$112:$AJ$115,4,FALSE),FALSE))</f>
        <v>0</v>
      </c>
      <c r="M3071" s="146">
        <f>IF(M3115=0,0,VLOOKUP(DATE($B$4+$BQ12,$BP12,M$3064),IMPOSTAZIONI!$C$119:$AJ$484,HLOOKUP($BN$3,IMPOSTAZIONI!$E$112:$AJ$115,4,FALSE),FALSE))</f>
        <v>0</v>
      </c>
      <c r="N3071" s="146">
        <f>IF(N3115=0,0,VLOOKUP(DATE($B$4+$BQ12,$BP12,N$3064),IMPOSTAZIONI!$C$119:$AJ$484,HLOOKUP($BN$3,IMPOSTAZIONI!$E$112:$AJ$115,4,FALSE),FALSE))</f>
        <v>0</v>
      </c>
      <c r="O3071" s="146">
        <f>IF(O3115=0,0,VLOOKUP(DATE($B$4+$BQ12,$BP12,O$3064),IMPOSTAZIONI!$C$119:$AJ$484,HLOOKUP($BN$3,IMPOSTAZIONI!$E$112:$AJ$115,4,FALSE),FALSE))</f>
        <v>0</v>
      </c>
      <c r="P3071" s="146">
        <f>IF(P3115=0,0,VLOOKUP(DATE($B$4+$BQ12,$BP12,P$3064),IMPOSTAZIONI!$C$119:$AJ$484,HLOOKUP($BN$3,IMPOSTAZIONI!$E$112:$AJ$115,4,FALSE),FALSE))</f>
        <v>0</v>
      </c>
      <c r="Q3071" s="146">
        <f>IF(Q3115=0,0,VLOOKUP(DATE($B$4+$BQ12,$BP12,Q$3064),IMPOSTAZIONI!$C$119:$AJ$484,HLOOKUP($BN$3,IMPOSTAZIONI!$E$112:$AJ$115,4,FALSE),FALSE))</f>
        <v>0</v>
      </c>
      <c r="R3071" s="146">
        <f>IF(R3115=0,0,VLOOKUP(DATE($B$4+$BQ12,$BP12,R$3064),IMPOSTAZIONI!$C$119:$AJ$484,HLOOKUP($BN$3,IMPOSTAZIONI!$E$112:$AJ$115,4,FALSE),FALSE))</f>
        <v>0</v>
      </c>
      <c r="S3071" s="146">
        <f>IF(S3115=0,0,VLOOKUP(DATE($B$4+$BQ12,$BP12,S$3064),IMPOSTAZIONI!$C$119:$AJ$484,HLOOKUP($BN$3,IMPOSTAZIONI!$E$112:$AJ$115,4,FALSE),FALSE))</f>
        <v>0</v>
      </c>
      <c r="T3071" s="146">
        <f>IF(T3115=0,0,VLOOKUP(DATE($B$4+$BQ12,$BP12,T$3064),IMPOSTAZIONI!$C$119:$AJ$484,HLOOKUP($BN$3,IMPOSTAZIONI!$E$112:$AJ$115,4,FALSE),FALSE))</f>
        <v>0</v>
      </c>
      <c r="U3071" s="146">
        <f>IF(U3115=0,0,VLOOKUP(DATE($B$4+$BQ12,$BP12,U$3064),IMPOSTAZIONI!$C$119:$AJ$484,HLOOKUP($BN$3,IMPOSTAZIONI!$E$112:$AJ$115,4,FALSE),FALSE))</f>
        <v>0</v>
      </c>
      <c r="V3071" s="146">
        <f>IF(V3115=0,0,VLOOKUP(DATE($B$4+$BQ12,$BP12,V$3064),IMPOSTAZIONI!$C$119:$AJ$484,HLOOKUP($BN$3,IMPOSTAZIONI!$E$112:$AJ$115,4,FALSE),FALSE))</f>
        <v>0</v>
      </c>
      <c r="W3071" s="146">
        <f>IF(W3115=0,0,VLOOKUP(DATE($B$4+$BQ12,$BP12,W$3064),IMPOSTAZIONI!$C$119:$AJ$484,HLOOKUP($BN$3,IMPOSTAZIONI!$E$112:$AJ$115,4,FALSE),FALSE))</f>
        <v>0</v>
      </c>
      <c r="X3071" s="146">
        <f>IF(X3115=0,0,VLOOKUP(DATE($B$4+$BQ12,$BP12,X$3064),IMPOSTAZIONI!$C$119:$AJ$484,HLOOKUP($BN$3,IMPOSTAZIONI!$E$112:$AJ$115,4,FALSE),FALSE))</f>
        <v>0</v>
      </c>
      <c r="Y3071" s="146">
        <f>IF(Y3115=0,0,VLOOKUP(DATE($B$4+$BQ12,$BP12,Y$3064),IMPOSTAZIONI!$C$119:$AJ$484,HLOOKUP($BN$3,IMPOSTAZIONI!$E$112:$AJ$115,4,FALSE),FALSE))</f>
        <v>0</v>
      </c>
      <c r="Z3071" s="146">
        <f>IF(Z3115=0,0,VLOOKUP(DATE($B$4+$BQ12,$BP12,Z$3064),IMPOSTAZIONI!$C$119:$AJ$484,HLOOKUP($BN$3,IMPOSTAZIONI!$E$112:$AJ$115,4,FALSE),FALSE))</f>
        <v>0</v>
      </c>
      <c r="AA3071" s="146">
        <f>IF(AA3115=0,0,VLOOKUP(DATE($B$4+$BQ12,$BP12,AA$3064),IMPOSTAZIONI!$C$119:$AJ$484,HLOOKUP($BN$3,IMPOSTAZIONI!$E$112:$AJ$115,4,FALSE),FALSE))</f>
        <v>0</v>
      </c>
      <c r="AB3071" s="146">
        <f>IF(AB3115=0,0,VLOOKUP(DATE($B$4+$BQ12,$BP12,AB$3064),IMPOSTAZIONI!$C$119:$AJ$484,HLOOKUP($BN$3,IMPOSTAZIONI!$E$112:$AJ$115,4,FALSE),FALSE))</f>
        <v>0</v>
      </c>
      <c r="AC3071" s="146">
        <f>IF(AC3115=0,0,VLOOKUP(DATE($B$4+$BQ12,$BP12,AC$3064),IMPOSTAZIONI!$C$119:$AJ$484,HLOOKUP($BN$3,IMPOSTAZIONI!$E$112:$AJ$115,4,FALSE),FALSE))</f>
        <v>0</v>
      </c>
      <c r="AD3071" s="146">
        <f>IF(AD3115=0,0,VLOOKUP(DATE($B$4+$BQ12,$BP12,AD$3064),IMPOSTAZIONI!$C$119:$AJ$484,HLOOKUP($BN$3,IMPOSTAZIONI!$E$112:$AJ$115,4,FALSE),FALSE))</f>
        <v>0</v>
      </c>
      <c r="AE3071" s="146">
        <f>IF(AE3115=0,0,VLOOKUP(DATE($B$4+$BQ12,$BP12,AE$3064),IMPOSTAZIONI!$C$119:$AJ$484,HLOOKUP($BN$3,IMPOSTAZIONI!$E$112:$AJ$115,4,FALSE),FALSE))</f>
        <v>0</v>
      </c>
      <c r="AF3071" s="146">
        <f>IF(AF3115=0,0,VLOOKUP(DATE($B$4+$BQ12,$BP12,AF$3064),IMPOSTAZIONI!$C$119:$AJ$484,HLOOKUP($BN$3,IMPOSTAZIONI!$E$112:$AJ$115,4,FALSE),FALSE))</f>
        <v>0</v>
      </c>
      <c r="AG3071" s="146">
        <f>IF(AG3115=0,0,VLOOKUP(DATE($B$4+$BQ12,$BP12,AG$3064),IMPOSTAZIONI!$C$119:$AJ$484,HLOOKUP($BN$3,IMPOSTAZIONI!$E$112:$AJ$115,4,FALSE),FALSE))</f>
        <v>0</v>
      </c>
      <c r="AH3071" s="147">
        <f>IF(AH3115=0,0,VLOOKUP(DATE($B$4+$BQ12,$BP12,AH$3064),IMPOSTAZIONI!$C$119:$AJ$484,HLOOKUP($BN$3,IMPOSTAZIONI!$E$112:$AJ$115,4,FALSE),FALSE))</f>
        <v>0</v>
      </c>
      <c r="AI3071" s="506" t="str">
        <f t="shared" si="788"/>
        <v>LUG</v>
      </c>
      <c r="AJ3071" s="507"/>
      <c r="AK3071" s="145" t="str">
        <f>IF(D3115=0,0,VLOOKUP(DATE($B$4+$BQ12,$BP12,AK$3064),IMPOSTAZIONI!$C$119:$AJ$484,HLOOKUP($BN$3,IMPOSTAZIONI!$E$111:$AJ$115,5,FALSE),FALSE))</f>
        <v>ISP</v>
      </c>
      <c r="AL3071" s="146" t="str">
        <f>IF(E3115=0,0,VLOOKUP(DATE($B$4+$BQ12,$BP12,AL$3064),IMPOSTAZIONI!$C$119:$AJ$484,HLOOKUP($BN$3,IMPOSTAZIONI!$E$111:$AJ$115,5,FALSE),FALSE))</f>
        <v>ISP</v>
      </c>
      <c r="AM3071" s="146" t="str">
        <f>IF(F3115=0,0,VLOOKUP(DATE($B$4+$BQ12,$BP12,AM$3064),IMPOSTAZIONI!$C$119:$AJ$484,HLOOKUP($BN$3,IMPOSTAZIONI!$E$111:$AJ$115,5,FALSE),FALSE))</f>
        <v>ISP</v>
      </c>
      <c r="AN3071" s="146" t="str">
        <f>IF(G3115=0,0,VLOOKUP(DATE($B$4+$BQ12,$BP12,AN$3064),IMPOSTAZIONI!$C$119:$AJ$484,HLOOKUP($BN$3,IMPOSTAZIONI!$E$111:$AJ$115,5,FALSE),FALSE))</f>
        <v>ISP</v>
      </c>
      <c r="AO3071" s="146" t="str">
        <f>IF(H3115=0,0,VLOOKUP(DATE($B$4+$BQ12,$BP12,AO$3064),IMPOSTAZIONI!$C$119:$AJ$484,HLOOKUP($BN$3,IMPOSTAZIONI!$E$111:$AJ$115,5,FALSE),FALSE))</f>
        <v>ISP</v>
      </c>
      <c r="AP3071" s="146">
        <f>IF(I3115=0,0,VLOOKUP(DATE($B$4+$BQ12,$BP12,AP$3064),IMPOSTAZIONI!$C$119:$AJ$484,HLOOKUP($BN$3,IMPOSTAZIONI!$E$111:$AJ$115,5,FALSE),FALSE))</f>
        <v>0</v>
      </c>
      <c r="AQ3071" s="146">
        <f>IF(J3115=0,0,VLOOKUP(DATE($B$4+$BQ12,$BP12,AQ$3064),IMPOSTAZIONI!$C$119:$AJ$484,HLOOKUP($BN$3,IMPOSTAZIONI!$E$111:$AJ$115,5,FALSE),FALSE))</f>
        <v>0</v>
      </c>
      <c r="AR3071" s="146">
        <f>IF(K3115=0,0,VLOOKUP(DATE($B$4+$BQ12,$BP12,AR$3064),IMPOSTAZIONI!$C$119:$AJ$484,HLOOKUP($BN$3,IMPOSTAZIONI!$E$111:$AJ$115,5,FALSE),FALSE))</f>
        <v>0</v>
      </c>
      <c r="AS3071" s="146">
        <f>IF(L3115=0,0,VLOOKUP(DATE($B$4+$BQ12,$BP12,AS$3064),IMPOSTAZIONI!$C$119:$AJ$484,HLOOKUP($BN$3,IMPOSTAZIONI!$E$111:$AJ$115,5,FALSE),FALSE))</f>
        <v>0</v>
      </c>
      <c r="AT3071" s="146">
        <f>IF(M3115=0,0,VLOOKUP(DATE($B$4+$BQ12,$BP12,AT$3064),IMPOSTAZIONI!$C$119:$AJ$484,HLOOKUP($BN$3,IMPOSTAZIONI!$E$111:$AJ$115,5,FALSE),FALSE))</f>
        <v>0</v>
      </c>
      <c r="AU3071" s="146">
        <f>IF(N3115=0,0,VLOOKUP(DATE($B$4+$BQ12,$BP12,AU$3064),IMPOSTAZIONI!$C$119:$AJ$484,HLOOKUP($BN$3,IMPOSTAZIONI!$E$111:$AJ$115,5,FALSE),FALSE))</f>
        <v>0</v>
      </c>
      <c r="AV3071" s="146">
        <f>IF(O3115=0,0,VLOOKUP(DATE($B$4+$BQ12,$BP12,AV$3064),IMPOSTAZIONI!$C$119:$AJ$484,HLOOKUP($BN$3,IMPOSTAZIONI!$E$111:$AJ$115,5,FALSE),FALSE))</f>
        <v>0</v>
      </c>
      <c r="AW3071" s="146">
        <f>IF(P3115=0,0,VLOOKUP(DATE($B$4+$BQ12,$BP12,AW$3064),IMPOSTAZIONI!$C$119:$AJ$484,HLOOKUP($BN$3,IMPOSTAZIONI!$E$111:$AJ$115,5,FALSE),FALSE))</f>
        <v>0</v>
      </c>
      <c r="AX3071" s="146">
        <f>IF(Q3115=0,0,VLOOKUP(DATE($B$4+$BQ12,$BP12,AX$3064),IMPOSTAZIONI!$C$119:$AJ$484,HLOOKUP($BN$3,IMPOSTAZIONI!$E$111:$AJ$115,5,FALSE),FALSE))</f>
        <v>0</v>
      </c>
      <c r="AY3071" s="146">
        <f>IF(R3115=0,0,VLOOKUP(DATE($B$4+$BQ12,$BP12,AY$3064),IMPOSTAZIONI!$C$119:$AJ$484,HLOOKUP($BN$3,IMPOSTAZIONI!$E$111:$AJ$115,5,FALSE),FALSE))</f>
        <v>0</v>
      </c>
      <c r="AZ3071" s="146">
        <f>IF(S3115=0,0,VLOOKUP(DATE($B$4+$BQ12,$BP12,AZ$3064),IMPOSTAZIONI!$C$119:$AJ$484,HLOOKUP($BN$3,IMPOSTAZIONI!$E$111:$AJ$115,5,FALSE),FALSE))</f>
        <v>0</v>
      </c>
      <c r="BA3071" s="146">
        <f>IF(T3115=0,0,VLOOKUP(DATE($B$4+$BQ12,$BP12,BA$3064),IMPOSTAZIONI!$C$119:$AJ$484,HLOOKUP($BN$3,IMPOSTAZIONI!$E$111:$AJ$115,5,FALSE),FALSE))</f>
        <v>0</v>
      </c>
      <c r="BB3071" s="146">
        <f>IF(U3115=0,0,VLOOKUP(DATE($B$4+$BQ12,$BP12,BB$3064),IMPOSTAZIONI!$C$119:$AJ$484,HLOOKUP($BN$3,IMPOSTAZIONI!$E$111:$AJ$115,5,FALSE),FALSE))</f>
        <v>0</v>
      </c>
      <c r="BC3071" s="146">
        <f>IF(V3115=0,0,VLOOKUP(DATE($B$4+$BQ12,$BP12,BC$3064),IMPOSTAZIONI!$C$119:$AJ$484,HLOOKUP($BN$3,IMPOSTAZIONI!$E$111:$AJ$115,5,FALSE),FALSE))</f>
        <v>0</v>
      </c>
      <c r="BD3071" s="146">
        <f>IF(W3115=0,0,VLOOKUP(DATE($B$4+$BQ12,$BP12,BD$3064),IMPOSTAZIONI!$C$119:$AJ$484,HLOOKUP($BN$3,IMPOSTAZIONI!$E$111:$AJ$115,5,FALSE),FALSE))</f>
        <v>0</v>
      </c>
      <c r="BE3071" s="146">
        <f>IF(X3115=0,0,VLOOKUP(DATE($B$4+$BQ12,$BP12,BE$3064),IMPOSTAZIONI!$C$119:$AJ$484,HLOOKUP($BN$3,IMPOSTAZIONI!$E$111:$AJ$115,5,FALSE),FALSE))</f>
        <v>0</v>
      </c>
      <c r="BF3071" s="146">
        <f>IF(Y3115=0,0,VLOOKUP(DATE($B$4+$BQ12,$BP12,BF$3064),IMPOSTAZIONI!$C$119:$AJ$484,HLOOKUP($BN$3,IMPOSTAZIONI!$E$111:$AJ$115,5,FALSE),FALSE))</f>
        <v>0</v>
      </c>
      <c r="BG3071" s="146">
        <f>IF(Z3115=0,0,VLOOKUP(DATE($B$4+$BQ12,$BP12,BG$3064),IMPOSTAZIONI!$C$119:$AJ$484,HLOOKUP($BN$3,IMPOSTAZIONI!$E$111:$AJ$115,5,FALSE),FALSE))</f>
        <v>0</v>
      </c>
      <c r="BH3071" s="146">
        <f>IF(AA3115=0,0,VLOOKUP(DATE($B$4+$BQ12,$BP12,BH$3064),IMPOSTAZIONI!$C$119:$AJ$484,HLOOKUP($BN$3,IMPOSTAZIONI!$E$111:$AJ$115,5,FALSE),FALSE))</f>
        <v>0</v>
      </c>
      <c r="BI3071" s="146">
        <f>IF(AB3115=0,0,VLOOKUP(DATE($B$4+$BQ12,$BP12,BI$3064),IMPOSTAZIONI!$C$119:$AJ$484,HLOOKUP($BN$3,IMPOSTAZIONI!$E$111:$AJ$115,5,FALSE),FALSE))</f>
        <v>0</v>
      </c>
      <c r="BJ3071" s="146">
        <f>IF(AC3115=0,0,VLOOKUP(DATE($B$4+$BQ12,$BP12,BJ$3064),IMPOSTAZIONI!$C$119:$AJ$484,HLOOKUP($BN$3,IMPOSTAZIONI!$E$111:$AJ$115,5,FALSE),FALSE))</f>
        <v>0</v>
      </c>
      <c r="BK3071" s="146">
        <f>IF(AD3115=0,0,VLOOKUP(DATE($B$4+$BQ12,$BP12,BK$3064),IMPOSTAZIONI!$C$119:$AJ$484,HLOOKUP($BN$3,IMPOSTAZIONI!$E$111:$AJ$115,5,FALSE),FALSE))</f>
        <v>0</v>
      </c>
      <c r="BL3071" s="146">
        <f>IF(AE3115=0,0,VLOOKUP(DATE($B$4+$BQ12,$BP12,BL$3064),IMPOSTAZIONI!$C$119:$AJ$484,HLOOKUP($BN$3,IMPOSTAZIONI!$E$111:$AJ$115,5,FALSE),FALSE))</f>
        <v>0</v>
      </c>
      <c r="BM3071" s="146">
        <f>IF(AF3115=0,0,VLOOKUP(DATE($B$4+$BQ12,$BP12,BM$3064),IMPOSTAZIONI!$C$119:$AJ$484,HLOOKUP($BN$3,IMPOSTAZIONI!$E$111:$AJ$115,5,FALSE),FALSE))</f>
        <v>0</v>
      </c>
      <c r="BN3071" s="146">
        <f>IF(AG3115=0,0,VLOOKUP(DATE($B$4+$BQ12,$BP12,BN$3064),IMPOSTAZIONI!$C$119:$AJ$484,HLOOKUP($BN$3,IMPOSTAZIONI!$E$111:$AJ$115,5,FALSE),FALSE))</f>
        <v>0</v>
      </c>
      <c r="BO3071" s="147">
        <f>IF(AH3115=0,0,VLOOKUP(DATE($B$4+$BQ12,$BP12,BO$3064),IMPOSTAZIONI!$C$119:$AJ$484,HLOOKUP($BN$3,IMPOSTAZIONI!$E$111:$AJ$115,5,FALSE),FALSE))</f>
        <v>0</v>
      </c>
      <c r="BP3071" s="1"/>
      <c r="BQ3071" s="1"/>
      <c r="BR3071" s="1"/>
    </row>
    <row r="3072" spans="1:70" ht="13.5" customHeight="1">
      <c r="A3072" s="1"/>
      <c r="B3072" s="506" t="str">
        <f t="shared" si="787"/>
        <v>AGO</v>
      </c>
      <c r="C3072" s="507"/>
      <c r="D3072" s="145" t="str">
        <f>IF(D3116=0,0,VLOOKUP(DATE($B$4+$BQ13,$BP13,D$3064),IMPOSTAZIONI!$C$119:$AJ$484,HLOOKUP($BN$3,IMPOSTAZIONI!$E$112:$AJ$115,4,FALSE),FALSE))</f>
        <v>FF</v>
      </c>
      <c r="E3072" s="146" t="str">
        <f>IF(E3116=0,0,VLOOKUP(DATE($B$4+$BQ13,$BP13,E$3064),IMPOSTAZIONI!$C$119:$AJ$484,HLOOKUP($BN$3,IMPOSTAZIONI!$E$112:$AJ$115,4,FALSE),FALSE))</f>
        <v>FF</v>
      </c>
      <c r="F3072" s="146" t="str">
        <f>IF(F3116=0,0,VLOOKUP(DATE($B$4+$BQ13,$BP13,F$3064),IMPOSTAZIONI!$C$119:$AJ$484,HLOOKUP($BN$3,IMPOSTAZIONI!$E$112:$AJ$115,4,FALSE),FALSE))</f>
        <v>FF</v>
      </c>
      <c r="G3072" s="146" t="str">
        <f>IF(G3116=0,0,VLOOKUP(DATE($B$4+$BQ13,$BP13,G$3064),IMPOSTAZIONI!$C$119:$AJ$484,HLOOKUP($BN$3,IMPOSTAZIONI!$E$112:$AJ$115,4,FALSE),FALSE))</f>
        <v>FF</v>
      </c>
      <c r="H3072" s="146" t="str">
        <f>IF(H3116=0,0,VLOOKUP(DATE($B$4+$BQ13,$BP13,H$3064),IMPOSTAZIONI!$C$119:$AJ$484,HLOOKUP($BN$3,IMPOSTAZIONI!$E$112:$AJ$115,4,FALSE),FALSE))</f>
        <v>FF</v>
      </c>
      <c r="I3072" s="146" t="str">
        <f>IF(I3116=0,0,VLOOKUP(DATE($B$4+$BQ13,$BP13,I$3064),IMPOSTAZIONI!$C$119:$AJ$484,HLOOKUP($BN$3,IMPOSTAZIONI!$E$112:$AJ$115,4,FALSE),FALSE))</f>
        <v>FF</v>
      </c>
      <c r="J3072" s="146" t="str">
        <f>IF(J3116=0,0,VLOOKUP(DATE($B$4+$BQ13,$BP13,J$3064),IMPOSTAZIONI!$C$119:$AJ$484,HLOOKUP($BN$3,IMPOSTAZIONI!$E$112:$AJ$115,4,FALSE),FALSE))</f>
        <v>FF</v>
      </c>
      <c r="K3072" s="146" t="str">
        <f>IF(K3116=0,0,VLOOKUP(DATE($B$4+$BQ13,$BP13,K$3064),IMPOSTAZIONI!$C$119:$AJ$484,HLOOKUP($BN$3,IMPOSTAZIONI!$E$112:$AJ$115,4,FALSE),FALSE))</f>
        <v>FF</v>
      </c>
      <c r="L3072" s="146" t="str">
        <f>IF(L3116=0,0,VLOOKUP(DATE($B$4+$BQ13,$BP13,L$3064),IMPOSTAZIONI!$C$119:$AJ$484,HLOOKUP($BN$3,IMPOSTAZIONI!$E$112:$AJ$115,4,FALSE),FALSE))</f>
        <v>FF</v>
      </c>
      <c r="M3072" s="146" t="str">
        <f>IF(M3116=0,0,VLOOKUP(DATE($B$4+$BQ13,$BP13,M$3064),IMPOSTAZIONI!$C$119:$AJ$484,HLOOKUP($BN$3,IMPOSTAZIONI!$E$112:$AJ$115,4,FALSE),FALSE))</f>
        <v>FF</v>
      </c>
      <c r="N3072" s="146" t="str">
        <f>IF(N3116=0,0,VLOOKUP(DATE($B$4+$BQ13,$BP13,N$3064),IMPOSTAZIONI!$C$119:$AJ$484,HLOOKUP($BN$3,IMPOSTAZIONI!$E$112:$AJ$115,4,FALSE),FALSE))</f>
        <v>FF</v>
      </c>
      <c r="O3072" s="146" t="str">
        <f>IF(O3116=0,0,VLOOKUP(DATE($B$4+$BQ13,$BP13,O$3064),IMPOSTAZIONI!$C$119:$AJ$484,HLOOKUP($BN$3,IMPOSTAZIONI!$E$112:$AJ$115,4,FALSE),FALSE))</f>
        <v>FF</v>
      </c>
      <c r="P3072" s="146" t="str">
        <f>IF(P3116=0,0,VLOOKUP(DATE($B$4+$BQ13,$BP13,P$3064),IMPOSTAZIONI!$C$119:$AJ$484,HLOOKUP($BN$3,IMPOSTAZIONI!$E$112:$AJ$115,4,FALSE),FALSE))</f>
        <v>FF</v>
      </c>
      <c r="Q3072" s="146" t="str">
        <f>IF(Q3116=0,0,VLOOKUP(DATE($B$4+$BQ13,$BP13,Q$3064),IMPOSTAZIONI!$C$119:$AJ$484,HLOOKUP($BN$3,IMPOSTAZIONI!$E$112:$AJ$115,4,FALSE),FALSE))</f>
        <v>FF</v>
      </c>
      <c r="R3072" s="146" t="str">
        <f>IF(R3116=0,0,VLOOKUP(DATE($B$4+$BQ13,$BP13,R$3064),IMPOSTAZIONI!$C$119:$AJ$484,HLOOKUP($BN$3,IMPOSTAZIONI!$E$112:$AJ$115,4,FALSE),FALSE))</f>
        <v>FF</v>
      </c>
      <c r="S3072" s="146">
        <f>IF(S3116=0,0,VLOOKUP(DATE($B$4+$BQ13,$BP13,S$3064),IMPOSTAZIONI!$C$119:$AJ$484,HLOOKUP($BN$3,IMPOSTAZIONI!$E$112:$AJ$115,4,FALSE),FALSE))</f>
        <v>0</v>
      </c>
      <c r="T3072" s="146">
        <f>IF(T3116=0,0,VLOOKUP(DATE($B$4+$BQ13,$BP13,T$3064),IMPOSTAZIONI!$C$119:$AJ$484,HLOOKUP($BN$3,IMPOSTAZIONI!$E$112:$AJ$115,4,FALSE),FALSE))</f>
        <v>0</v>
      </c>
      <c r="U3072" s="146">
        <f>IF(U3116=0,0,VLOOKUP(DATE($B$4+$BQ13,$BP13,U$3064),IMPOSTAZIONI!$C$119:$AJ$484,HLOOKUP($BN$3,IMPOSTAZIONI!$E$112:$AJ$115,4,FALSE),FALSE))</f>
        <v>0</v>
      </c>
      <c r="V3072" s="146">
        <f>IF(V3116=0,0,VLOOKUP(DATE($B$4+$BQ13,$BP13,V$3064),IMPOSTAZIONI!$C$119:$AJ$484,HLOOKUP($BN$3,IMPOSTAZIONI!$E$112:$AJ$115,4,FALSE),FALSE))</f>
        <v>0</v>
      </c>
      <c r="W3072" s="146">
        <f>IF(W3116=0,0,VLOOKUP(DATE($B$4+$BQ13,$BP13,W$3064),IMPOSTAZIONI!$C$119:$AJ$484,HLOOKUP($BN$3,IMPOSTAZIONI!$E$112:$AJ$115,4,FALSE),FALSE))</f>
        <v>0</v>
      </c>
      <c r="X3072" s="146">
        <f>IF(X3116=0,0,VLOOKUP(DATE($B$4+$BQ13,$BP13,X$3064),IMPOSTAZIONI!$C$119:$AJ$484,HLOOKUP($BN$3,IMPOSTAZIONI!$E$112:$AJ$115,4,FALSE),FALSE))</f>
        <v>0</v>
      </c>
      <c r="Y3072" s="146">
        <f>IF(Y3116=0,0,VLOOKUP(DATE($B$4+$BQ13,$BP13,Y$3064),IMPOSTAZIONI!$C$119:$AJ$484,HLOOKUP($BN$3,IMPOSTAZIONI!$E$112:$AJ$115,4,FALSE),FALSE))</f>
        <v>0</v>
      </c>
      <c r="Z3072" s="146">
        <f>IF(Z3116=0,0,VLOOKUP(DATE($B$4+$BQ13,$BP13,Z$3064),IMPOSTAZIONI!$C$119:$AJ$484,HLOOKUP($BN$3,IMPOSTAZIONI!$E$112:$AJ$115,4,FALSE),FALSE))</f>
        <v>0</v>
      </c>
      <c r="AA3072" s="146">
        <f>IF(AA3116=0,0,VLOOKUP(DATE($B$4+$BQ13,$BP13,AA$3064),IMPOSTAZIONI!$C$119:$AJ$484,HLOOKUP($BN$3,IMPOSTAZIONI!$E$112:$AJ$115,4,FALSE),FALSE))</f>
        <v>0</v>
      </c>
      <c r="AB3072" s="146">
        <f>IF(AB3116=0,0,VLOOKUP(DATE($B$4+$BQ13,$BP13,AB$3064),IMPOSTAZIONI!$C$119:$AJ$484,HLOOKUP($BN$3,IMPOSTAZIONI!$E$112:$AJ$115,4,FALSE),FALSE))</f>
        <v>0</v>
      </c>
      <c r="AC3072" s="146">
        <f>IF(AC3116=0,0,VLOOKUP(DATE($B$4+$BQ13,$BP13,AC$3064),IMPOSTAZIONI!$C$119:$AJ$484,HLOOKUP($BN$3,IMPOSTAZIONI!$E$112:$AJ$115,4,FALSE),FALSE))</f>
        <v>0</v>
      </c>
      <c r="AD3072" s="146">
        <f>IF(AD3116=0,0,VLOOKUP(DATE($B$4+$BQ13,$BP13,AD$3064),IMPOSTAZIONI!$C$119:$AJ$484,HLOOKUP($BN$3,IMPOSTAZIONI!$E$112:$AJ$115,4,FALSE),FALSE))</f>
        <v>0</v>
      </c>
      <c r="AE3072" s="146">
        <f>IF(AE3116=0,0,VLOOKUP(DATE($B$4+$BQ13,$BP13,AE$3064),IMPOSTAZIONI!$C$119:$AJ$484,HLOOKUP($BN$3,IMPOSTAZIONI!$E$112:$AJ$115,4,FALSE),FALSE))</f>
        <v>0</v>
      </c>
      <c r="AF3072" s="146">
        <f>IF(AF3116=0,0,VLOOKUP(DATE($B$4+$BQ13,$BP13,AF$3064),IMPOSTAZIONI!$C$119:$AJ$484,HLOOKUP($BN$3,IMPOSTAZIONI!$E$112:$AJ$115,4,FALSE),FALSE))</f>
        <v>0</v>
      </c>
      <c r="AG3072" s="146">
        <f>IF(AG3116=0,0,VLOOKUP(DATE($B$4+$BQ13,$BP13,AG$3064),IMPOSTAZIONI!$C$119:$AJ$484,HLOOKUP($BN$3,IMPOSTAZIONI!$E$112:$AJ$115,4,FALSE),FALSE))</f>
        <v>0</v>
      </c>
      <c r="AH3072" s="147">
        <f>IF(AH3116=0,0,VLOOKUP(DATE($B$4+$BQ13,$BP13,AH$3064),IMPOSTAZIONI!$C$119:$AJ$484,HLOOKUP($BN$3,IMPOSTAZIONI!$E$112:$AJ$115,4,FALSE),FALSE))</f>
        <v>0</v>
      </c>
      <c r="AI3072" s="506" t="str">
        <f t="shared" si="788"/>
        <v>AGO</v>
      </c>
      <c r="AJ3072" s="507"/>
      <c r="AK3072" s="145">
        <f>IF(D3116=0,0,VLOOKUP(DATE($B$4+$BQ13,$BP13,AK$3064),IMPOSTAZIONI!$C$119:$AJ$484,HLOOKUP($BN$3,IMPOSTAZIONI!$E$111:$AJ$115,5,FALSE),FALSE))</f>
        <v>0</v>
      </c>
      <c r="AL3072" s="146">
        <f>IF(E3116=0,0,VLOOKUP(DATE($B$4+$BQ13,$BP13,AL$3064),IMPOSTAZIONI!$C$119:$AJ$484,HLOOKUP($BN$3,IMPOSTAZIONI!$E$111:$AJ$115,5,FALSE),FALSE))</f>
        <v>0</v>
      </c>
      <c r="AM3072" s="146">
        <f>IF(F3116=0,0,VLOOKUP(DATE($B$4+$BQ13,$BP13,AM$3064),IMPOSTAZIONI!$C$119:$AJ$484,HLOOKUP($BN$3,IMPOSTAZIONI!$E$111:$AJ$115,5,FALSE),FALSE))</f>
        <v>0</v>
      </c>
      <c r="AN3072" s="146">
        <f>IF(G3116=0,0,VLOOKUP(DATE($B$4+$BQ13,$BP13,AN$3064),IMPOSTAZIONI!$C$119:$AJ$484,HLOOKUP($BN$3,IMPOSTAZIONI!$E$111:$AJ$115,5,FALSE),FALSE))</f>
        <v>0</v>
      </c>
      <c r="AO3072" s="146">
        <f>IF(H3116=0,0,VLOOKUP(DATE($B$4+$BQ13,$BP13,AO$3064),IMPOSTAZIONI!$C$119:$AJ$484,HLOOKUP($BN$3,IMPOSTAZIONI!$E$111:$AJ$115,5,FALSE),FALSE))</f>
        <v>0</v>
      </c>
      <c r="AP3072" s="146">
        <f>IF(I3116=0,0,VLOOKUP(DATE($B$4+$BQ13,$BP13,AP$3064),IMPOSTAZIONI!$C$119:$AJ$484,HLOOKUP($BN$3,IMPOSTAZIONI!$E$111:$AJ$115,5,FALSE),FALSE))</f>
        <v>0</v>
      </c>
      <c r="AQ3072" s="146">
        <f>IF(J3116=0,0,VLOOKUP(DATE($B$4+$BQ13,$BP13,AQ$3064),IMPOSTAZIONI!$C$119:$AJ$484,HLOOKUP($BN$3,IMPOSTAZIONI!$E$111:$AJ$115,5,FALSE),FALSE))</f>
        <v>0</v>
      </c>
      <c r="AR3072" s="146">
        <f>IF(K3116=0,0,VLOOKUP(DATE($B$4+$BQ13,$BP13,AR$3064),IMPOSTAZIONI!$C$119:$AJ$484,HLOOKUP($BN$3,IMPOSTAZIONI!$E$111:$AJ$115,5,FALSE),FALSE))</f>
        <v>0</v>
      </c>
      <c r="AS3072" s="146">
        <f>IF(L3116=0,0,VLOOKUP(DATE($B$4+$BQ13,$BP13,AS$3064),IMPOSTAZIONI!$C$119:$AJ$484,HLOOKUP($BN$3,IMPOSTAZIONI!$E$111:$AJ$115,5,FALSE),FALSE))</f>
        <v>0</v>
      </c>
      <c r="AT3072" s="146">
        <f>IF(M3116=0,0,VLOOKUP(DATE($B$4+$BQ13,$BP13,AT$3064),IMPOSTAZIONI!$C$119:$AJ$484,HLOOKUP($BN$3,IMPOSTAZIONI!$E$111:$AJ$115,5,FALSE),FALSE))</f>
        <v>0</v>
      </c>
      <c r="AU3072" s="146">
        <f>IF(N3116=0,0,VLOOKUP(DATE($B$4+$BQ13,$BP13,AU$3064),IMPOSTAZIONI!$C$119:$AJ$484,HLOOKUP($BN$3,IMPOSTAZIONI!$E$111:$AJ$115,5,FALSE),FALSE))</f>
        <v>0</v>
      </c>
      <c r="AV3072" s="146">
        <f>IF(O3116=0,0,VLOOKUP(DATE($B$4+$BQ13,$BP13,AV$3064),IMPOSTAZIONI!$C$119:$AJ$484,HLOOKUP($BN$3,IMPOSTAZIONI!$E$111:$AJ$115,5,FALSE),FALSE))</f>
        <v>0</v>
      </c>
      <c r="AW3072" s="146">
        <f>IF(P3116=0,0,VLOOKUP(DATE($B$4+$BQ13,$BP13,AW$3064),IMPOSTAZIONI!$C$119:$AJ$484,HLOOKUP($BN$3,IMPOSTAZIONI!$E$111:$AJ$115,5,FALSE),FALSE))</f>
        <v>0</v>
      </c>
      <c r="AX3072" s="146">
        <f>IF(Q3116=0,0,VLOOKUP(DATE($B$4+$BQ13,$BP13,AX$3064),IMPOSTAZIONI!$C$119:$AJ$484,HLOOKUP($BN$3,IMPOSTAZIONI!$E$111:$AJ$115,5,FALSE),FALSE))</f>
        <v>0</v>
      </c>
      <c r="AY3072" s="146">
        <f>IF(R3116=0,0,VLOOKUP(DATE($B$4+$BQ13,$BP13,AY$3064),IMPOSTAZIONI!$C$119:$AJ$484,HLOOKUP($BN$3,IMPOSTAZIONI!$E$111:$AJ$115,5,FALSE),FALSE))</f>
        <v>0</v>
      </c>
      <c r="AZ3072" s="146">
        <f>IF(S3116=0,0,VLOOKUP(DATE($B$4+$BQ13,$BP13,AZ$3064),IMPOSTAZIONI!$C$119:$AJ$484,HLOOKUP($BN$3,IMPOSTAZIONI!$E$111:$AJ$115,5,FALSE),FALSE))</f>
        <v>0</v>
      </c>
      <c r="BA3072" s="146">
        <f>IF(T3116=0,0,VLOOKUP(DATE($B$4+$BQ13,$BP13,BA$3064),IMPOSTAZIONI!$C$119:$AJ$484,HLOOKUP($BN$3,IMPOSTAZIONI!$E$111:$AJ$115,5,FALSE),FALSE))</f>
        <v>0</v>
      </c>
      <c r="BB3072" s="146">
        <f>IF(U3116=0,0,VLOOKUP(DATE($B$4+$BQ13,$BP13,BB$3064),IMPOSTAZIONI!$C$119:$AJ$484,HLOOKUP($BN$3,IMPOSTAZIONI!$E$111:$AJ$115,5,FALSE),FALSE))</f>
        <v>0</v>
      </c>
      <c r="BC3072" s="146">
        <f>IF(V3116=0,0,VLOOKUP(DATE($B$4+$BQ13,$BP13,BC$3064),IMPOSTAZIONI!$C$119:$AJ$484,HLOOKUP($BN$3,IMPOSTAZIONI!$E$111:$AJ$115,5,FALSE),FALSE))</f>
        <v>0</v>
      </c>
      <c r="BD3072" s="146">
        <f>IF(W3116=0,0,VLOOKUP(DATE($B$4+$BQ13,$BP13,BD$3064),IMPOSTAZIONI!$C$119:$AJ$484,HLOOKUP($BN$3,IMPOSTAZIONI!$E$111:$AJ$115,5,FALSE),FALSE))</f>
        <v>0</v>
      </c>
      <c r="BE3072" s="146">
        <f>IF(X3116=0,0,VLOOKUP(DATE($B$4+$BQ13,$BP13,BE$3064),IMPOSTAZIONI!$C$119:$AJ$484,HLOOKUP($BN$3,IMPOSTAZIONI!$E$111:$AJ$115,5,FALSE),FALSE))</f>
        <v>0</v>
      </c>
      <c r="BF3072" s="146">
        <f>IF(Y3116=0,0,VLOOKUP(DATE($B$4+$BQ13,$BP13,BF$3064),IMPOSTAZIONI!$C$119:$AJ$484,HLOOKUP($BN$3,IMPOSTAZIONI!$E$111:$AJ$115,5,FALSE),FALSE))</f>
        <v>0</v>
      </c>
      <c r="BG3072" s="146">
        <f>IF(Z3116=0,0,VLOOKUP(DATE($B$4+$BQ13,$BP13,BG$3064),IMPOSTAZIONI!$C$119:$AJ$484,HLOOKUP($BN$3,IMPOSTAZIONI!$E$111:$AJ$115,5,FALSE),FALSE))</f>
        <v>0</v>
      </c>
      <c r="BH3072" s="146">
        <f>IF(AA3116=0,0,VLOOKUP(DATE($B$4+$BQ13,$BP13,BH$3064),IMPOSTAZIONI!$C$119:$AJ$484,HLOOKUP($BN$3,IMPOSTAZIONI!$E$111:$AJ$115,5,FALSE),FALSE))</f>
        <v>0</v>
      </c>
      <c r="BI3072" s="146">
        <f>IF(AB3116=0,0,VLOOKUP(DATE($B$4+$BQ13,$BP13,BI$3064),IMPOSTAZIONI!$C$119:$AJ$484,HLOOKUP($BN$3,IMPOSTAZIONI!$E$111:$AJ$115,5,FALSE),FALSE))</f>
        <v>0</v>
      </c>
      <c r="BJ3072" s="146">
        <f>IF(AC3116=0,0,VLOOKUP(DATE($B$4+$BQ13,$BP13,BJ$3064),IMPOSTAZIONI!$C$119:$AJ$484,HLOOKUP($BN$3,IMPOSTAZIONI!$E$111:$AJ$115,5,FALSE),FALSE))</f>
        <v>0</v>
      </c>
      <c r="BK3072" s="146">
        <f>IF(AD3116=0,0,VLOOKUP(DATE($B$4+$BQ13,$BP13,BK$3064),IMPOSTAZIONI!$C$119:$AJ$484,HLOOKUP($BN$3,IMPOSTAZIONI!$E$111:$AJ$115,5,FALSE),FALSE))</f>
        <v>0</v>
      </c>
      <c r="BL3072" s="146">
        <f>IF(AE3116=0,0,VLOOKUP(DATE($B$4+$BQ13,$BP13,BL$3064),IMPOSTAZIONI!$C$119:$AJ$484,HLOOKUP($BN$3,IMPOSTAZIONI!$E$111:$AJ$115,5,FALSE),FALSE))</f>
        <v>0</v>
      </c>
      <c r="BM3072" s="146">
        <f>IF(AF3116=0,0,VLOOKUP(DATE($B$4+$BQ13,$BP13,BM$3064),IMPOSTAZIONI!$C$119:$AJ$484,HLOOKUP($BN$3,IMPOSTAZIONI!$E$111:$AJ$115,5,FALSE),FALSE))</f>
        <v>0</v>
      </c>
      <c r="BN3072" s="146">
        <f>IF(AG3116=0,0,VLOOKUP(DATE($B$4+$BQ13,$BP13,BN$3064),IMPOSTAZIONI!$C$119:$AJ$484,HLOOKUP($BN$3,IMPOSTAZIONI!$E$111:$AJ$115,5,FALSE),FALSE))</f>
        <v>0</v>
      </c>
      <c r="BO3072" s="147">
        <f>IF(AH3116=0,0,VLOOKUP(DATE($B$4+$BQ13,$BP13,BO$3064),IMPOSTAZIONI!$C$119:$AJ$484,HLOOKUP($BN$3,IMPOSTAZIONI!$E$111:$AJ$115,5,FALSE),FALSE))</f>
        <v>0</v>
      </c>
      <c r="BP3072" s="1"/>
      <c r="BQ3072" s="1"/>
      <c r="BR3072" s="1"/>
    </row>
    <row r="3073" spans="1:70" ht="13.5" customHeight="1">
      <c r="A3073" s="1"/>
      <c r="B3073" s="506" t="str">
        <f t="shared" si="787"/>
        <v>SET</v>
      </c>
      <c r="C3073" s="507"/>
      <c r="D3073" s="145">
        <f>IF(D3117=0,0,VLOOKUP(DATE($B$4+$BQ14,$BP14,D$3064),IMPOSTAZIONI!$C$119:$AJ$484,HLOOKUP($BN$3,IMPOSTAZIONI!$E$112:$AJ$115,4,FALSE),FALSE))</f>
        <v>0</v>
      </c>
      <c r="E3073" s="146">
        <f>IF(E3117=0,0,VLOOKUP(DATE($B$4+$BQ14,$BP14,E$3064),IMPOSTAZIONI!$C$119:$AJ$484,HLOOKUP($BN$3,IMPOSTAZIONI!$E$112:$AJ$115,4,FALSE),FALSE))</f>
        <v>0</v>
      </c>
      <c r="F3073" s="146">
        <f>IF(F3117=0,0,VLOOKUP(DATE($B$4+$BQ14,$BP14,F$3064),IMPOSTAZIONI!$C$119:$AJ$484,HLOOKUP($BN$3,IMPOSTAZIONI!$E$112:$AJ$115,4,FALSE),FALSE))</f>
        <v>0</v>
      </c>
      <c r="G3073" s="146">
        <f>IF(G3117=0,0,VLOOKUP(DATE($B$4+$BQ14,$BP14,G$3064),IMPOSTAZIONI!$C$119:$AJ$484,HLOOKUP($BN$3,IMPOSTAZIONI!$E$112:$AJ$115,4,FALSE),FALSE))</f>
        <v>0</v>
      </c>
      <c r="H3073" s="146">
        <f>IF(H3117=0,0,VLOOKUP(DATE($B$4+$BQ14,$BP14,H$3064),IMPOSTAZIONI!$C$119:$AJ$484,HLOOKUP($BN$3,IMPOSTAZIONI!$E$112:$AJ$115,4,FALSE),FALSE))</f>
        <v>0</v>
      </c>
      <c r="I3073" s="146">
        <f>IF(I3117=0,0,VLOOKUP(DATE($B$4+$BQ14,$BP14,I$3064),IMPOSTAZIONI!$C$119:$AJ$484,HLOOKUP($BN$3,IMPOSTAZIONI!$E$112:$AJ$115,4,FALSE),FALSE))</f>
        <v>0</v>
      </c>
      <c r="J3073" s="146">
        <f>IF(J3117=0,0,VLOOKUP(DATE($B$4+$BQ14,$BP14,J$3064),IMPOSTAZIONI!$C$119:$AJ$484,HLOOKUP($BN$3,IMPOSTAZIONI!$E$112:$AJ$115,4,FALSE),FALSE))</f>
        <v>0</v>
      </c>
      <c r="K3073" s="146">
        <f>IF(K3117=0,0,VLOOKUP(DATE($B$4+$BQ14,$BP14,K$3064),IMPOSTAZIONI!$C$119:$AJ$484,HLOOKUP($BN$3,IMPOSTAZIONI!$E$112:$AJ$115,4,FALSE),FALSE))</f>
        <v>0</v>
      </c>
      <c r="L3073" s="146">
        <f>IF(L3117=0,0,VLOOKUP(DATE($B$4+$BQ14,$BP14,L$3064),IMPOSTAZIONI!$C$119:$AJ$484,HLOOKUP($BN$3,IMPOSTAZIONI!$E$112:$AJ$115,4,FALSE),FALSE))</f>
        <v>0</v>
      </c>
      <c r="M3073" s="146">
        <f>IF(M3117=0,0,VLOOKUP(DATE($B$4+$BQ14,$BP14,M$3064),IMPOSTAZIONI!$C$119:$AJ$484,HLOOKUP($BN$3,IMPOSTAZIONI!$E$112:$AJ$115,4,FALSE),FALSE))</f>
        <v>0</v>
      </c>
      <c r="N3073" s="146">
        <f>IF(N3117=0,0,VLOOKUP(DATE($B$4+$BQ14,$BP14,N$3064),IMPOSTAZIONI!$C$119:$AJ$484,HLOOKUP($BN$3,IMPOSTAZIONI!$E$112:$AJ$115,4,FALSE),FALSE))</f>
        <v>0</v>
      </c>
      <c r="O3073" s="146">
        <f>IF(O3117=0,0,VLOOKUP(DATE($B$4+$BQ14,$BP14,O$3064),IMPOSTAZIONI!$C$119:$AJ$484,HLOOKUP($BN$3,IMPOSTAZIONI!$E$112:$AJ$115,4,FALSE),FALSE))</f>
        <v>0</v>
      </c>
      <c r="P3073" s="146">
        <f>IF(P3117=0,0,VLOOKUP(DATE($B$4+$BQ14,$BP14,P$3064),IMPOSTAZIONI!$C$119:$AJ$484,HLOOKUP($BN$3,IMPOSTAZIONI!$E$112:$AJ$115,4,FALSE),FALSE))</f>
        <v>0</v>
      </c>
      <c r="Q3073" s="146">
        <f>IF(Q3117=0,0,VLOOKUP(DATE($B$4+$BQ14,$BP14,Q$3064),IMPOSTAZIONI!$C$119:$AJ$484,HLOOKUP($BN$3,IMPOSTAZIONI!$E$112:$AJ$115,4,FALSE),FALSE))</f>
        <v>0</v>
      </c>
      <c r="R3073" s="146">
        <f>IF(R3117=0,0,VLOOKUP(DATE($B$4+$BQ14,$BP14,R$3064),IMPOSTAZIONI!$C$119:$AJ$484,HLOOKUP($BN$3,IMPOSTAZIONI!$E$112:$AJ$115,4,FALSE),FALSE))</f>
        <v>0</v>
      </c>
      <c r="S3073" s="146">
        <f>IF(S3117=0,0,VLOOKUP(DATE($B$4+$BQ14,$BP14,S$3064),IMPOSTAZIONI!$C$119:$AJ$484,HLOOKUP($BN$3,IMPOSTAZIONI!$E$112:$AJ$115,4,FALSE),FALSE))</f>
        <v>0</v>
      </c>
      <c r="T3073" s="146">
        <f>IF(T3117=0,0,VLOOKUP(DATE($B$4+$BQ14,$BP14,T$3064),IMPOSTAZIONI!$C$119:$AJ$484,HLOOKUP($BN$3,IMPOSTAZIONI!$E$112:$AJ$115,4,FALSE),FALSE))</f>
        <v>0</v>
      </c>
      <c r="U3073" s="146">
        <f>IF(U3117=0,0,VLOOKUP(DATE($B$4+$BQ14,$BP14,U$3064),IMPOSTAZIONI!$C$119:$AJ$484,HLOOKUP($BN$3,IMPOSTAZIONI!$E$112:$AJ$115,4,FALSE),FALSE))</f>
        <v>0</v>
      </c>
      <c r="V3073" s="146">
        <f>IF(V3117=0,0,VLOOKUP(DATE($B$4+$BQ14,$BP14,V$3064),IMPOSTAZIONI!$C$119:$AJ$484,HLOOKUP($BN$3,IMPOSTAZIONI!$E$112:$AJ$115,4,FALSE),FALSE))</f>
        <v>0</v>
      </c>
      <c r="W3073" s="146">
        <f>IF(W3117=0,0,VLOOKUP(DATE($B$4+$BQ14,$BP14,W$3064),IMPOSTAZIONI!$C$119:$AJ$484,HLOOKUP($BN$3,IMPOSTAZIONI!$E$112:$AJ$115,4,FALSE),FALSE))</f>
        <v>0</v>
      </c>
      <c r="X3073" s="146">
        <f>IF(X3117=0,0,VLOOKUP(DATE($B$4+$BQ14,$BP14,X$3064),IMPOSTAZIONI!$C$119:$AJ$484,HLOOKUP($BN$3,IMPOSTAZIONI!$E$112:$AJ$115,4,FALSE),FALSE))</f>
        <v>0</v>
      </c>
      <c r="Y3073" s="146">
        <f>IF(Y3117=0,0,VLOOKUP(DATE($B$4+$BQ14,$BP14,Y$3064),IMPOSTAZIONI!$C$119:$AJ$484,HLOOKUP($BN$3,IMPOSTAZIONI!$E$112:$AJ$115,4,FALSE),FALSE))</f>
        <v>0</v>
      </c>
      <c r="Z3073" s="146">
        <f>IF(Z3117=0,0,VLOOKUP(DATE($B$4+$BQ14,$BP14,Z$3064),IMPOSTAZIONI!$C$119:$AJ$484,HLOOKUP($BN$3,IMPOSTAZIONI!$E$112:$AJ$115,4,FALSE),FALSE))</f>
        <v>0</v>
      </c>
      <c r="AA3073" s="146">
        <f>IF(AA3117=0,0,VLOOKUP(DATE($B$4+$BQ14,$BP14,AA$3064),IMPOSTAZIONI!$C$119:$AJ$484,HLOOKUP($BN$3,IMPOSTAZIONI!$E$112:$AJ$115,4,FALSE),FALSE))</f>
        <v>0</v>
      </c>
      <c r="AB3073" s="146">
        <f>IF(AB3117=0,0,VLOOKUP(DATE($B$4+$BQ14,$BP14,AB$3064),IMPOSTAZIONI!$C$119:$AJ$484,HLOOKUP($BN$3,IMPOSTAZIONI!$E$112:$AJ$115,4,FALSE),FALSE))</f>
        <v>0</v>
      </c>
      <c r="AC3073" s="146">
        <f>IF(AC3117=0,0,VLOOKUP(DATE($B$4+$BQ14,$BP14,AC$3064),IMPOSTAZIONI!$C$119:$AJ$484,HLOOKUP($BN$3,IMPOSTAZIONI!$E$112:$AJ$115,4,FALSE),FALSE))</f>
        <v>0</v>
      </c>
      <c r="AD3073" s="146">
        <f>IF(AD3117=0,0,VLOOKUP(DATE($B$4+$BQ14,$BP14,AD$3064),IMPOSTAZIONI!$C$119:$AJ$484,HLOOKUP($BN$3,IMPOSTAZIONI!$E$112:$AJ$115,4,FALSE),FALSE))</f>
        <v>0</v>
      </c>
      <c r="AE3073" s="146">
        <f>IF(AE3117=0,0,VLOOKUP(DATE($B$4+$BQ14,$BP14,AE$3064),IMPOSTAZIONI!$C$119:$AJ$484,HLOOKUP($BN$3,IMPOSTAZIONI!$E$112:$AJ$115,4,FALSE),FALSE))</f>
        <v>0</v>
      </c>
      <c r="AF3073" s="146">
        <f>IF(AF3117=0,0,VLOOKUP(DATE($B$4+$BQ14,$BP14,AF$3064),IMPOSTAZIONI!$C$119:$AJ$484,HLOOKUP($BN$3,IMPOSTAZIONI!$E$112:$AJ$115,4,FALSE),FALSE))</f>
        <v>0</v>
      </c>
      <c r="AG3073" s="146">
        <f>IF(AG3117=0,0,VLOOKUP(DATE($B$4+$BQ14,$BP14,AG$3064),IMPOSTAZIONI!$C$119:$AJ$484,HLOOKUP($BN$3,IMPOSTAZIONI!$E$112:$AJ$115,4,FALSE),FALSE))</f>
        <v>0</v>
      </c>
      <c r="AH3073" s="147">
        <f>IF(AH3117=0,0,VLOOKUP(DATE($B$4+$BQ14,$BP14,AH$3064),IMPOSTAZIONI!$C$119:$AJ$484,HLOOKUP($BN$3,IMPOSTAZIONI!$E$112:$AJ$115,4,FALSE),FALSE))</f>
        <v>0</v>
      </c>
      <c r="AI3073" s="506" t="str">
        <f t="shared" si="788"/>
        <v>SET</v>
      </c>
      <c r="AJ3073" s="507"/>
      <c r="AK3073" s="145">
        <f>IF(D3117=0,0,VLOOKUP(DATE($B$4+$BQ14,$BP14,AK$3064),IMPOSTAZIONI!$C$119:$AJ$484,HLOOKUP($BN$3,IMPOSTAZIONI!$E$111:$AJ$115,5,FALSE),FALSE))</f>
        <v>0</v>
      </c>
      <c r="AL3073" s="146">
        <f>IF(E3117=0,0,VLOOKUP(DATE($B$4+$BQ14,$BP14,AL$3064),IMPOSTAZIONI!$C$119:$AJ$484,HLOOKUP($BN$3,IMPOSTAZIONI!$E$111:$AJ$115,5,FALSE),FALSE))</f>
        <v>0</v>
      </c>
      <c r="AM3073" s="146">
        <f>IF(F3117=0,0,VLOOKUP(DATE($B$4+$BQ14,$BP14,AM$3064),IMPOSTAZIONI!$C$119:$AJ$484,HLOOKUP($BN$3,IMPOSTAZIONI!$E$111:$AJ$115,5,FALSE),FALSE))</f>
        <v>0</v>
      </c>
      <c r="AN3073" s="146">
        <f>IF(G3117=0,0,VLOOKUP(DATE($B$4+$BQ14,$BP14,AN$3064),IMPOSTAZIONI!$C$119:$AJ$484,HLOOKUP($BN$3,IMPOSTAZIONI!$E$111:$AJ$115,5,FALSE),FALSE))</f>
        <v>0</v>
      </c>
      <c r="AO3073" s="146">
        <f>IF(H3117=0,0,VLOOKUP(DATE($B$4+$BQ14,$BP14,AO$3064),IMPOSTAZIONI!$C$119:$AJ$484,HLOOKUP($BN$3,IMPOSTAZIONI!$E$111:$AJ$115,5,FALSE),FALSE))</f>
        <v>0</v>
      </c>
      <c r="AP3073" s="146">
        <f>IF(I3117=0,0,VLOOKUP(DATE($B$4+$BQ14,$BP14,AP$3064),IMPOSTAZIONI!$C$119:$AJ$484,HLOOKUP($BN$3,IMPOSTAZIONI!$E$111:$AJ$115,5,FALSE),FALSE))</f>
        <v>0</v>
      </c>
      <c r="AQ3073" s="146">
        <f>IF(J3117=0,0,VLOOKUP(DATE($B$4+$BQ14,$BP14,AQ$3064),IMPOSTAZIONI!$C$119:$AJ$484,HLOOKUP($BN$3,IMPOSTAZIONI!$E$111:$AJ$115,5,FALSE),FALSE))</f>
        <v>0</v>
      </c>
      <c r="AR3073" s="146">
        <f>IF(K3117=0,0,VLOOKUP(DATE($B$4+$BQ14,$BP14,AR$3064),IMPOSTAZIONI!$C$119:$AJ$484,HLOOKUP($BN$3,IMPOSTAZIONI!$E$111:$AJ$115,5,FALSE),FALSE))</f>
        <v>0</v>
      </c>
      <c r="AS3073" s="146">
        <f>IF(L3117=0,0,VLOOKUP(DATE($B$4+$BQ14,$BP14,AS$3064),IMPOSTAZIONI!$C$119:$AJ$484,HLOOKUP($BN$3,IMPOSTAZIONI!$E$111:$AJ$115,5,FALSE),FALSE))</f>
        <v>0</v>
      </c>
      <c r="AT3073" s="146">
        <f>IF(M3117=0,0,VLOOKUP(DATE($B$4+$BQ14,$BP14,AT$3064),IMPOSTAZIONI!$C$119:$AJ$484,HLOOKUP($BN$3,IMPOSTAZIONI!$E$111:$AJ$115,5,FALSE),FALSE))</f>
        <v>0</v>
      </c>
      <c r="AU3073" s="146">
        <f>IF(N3117=0,0,VLOOKUP(DATE($B$4+$BQ14,$BP14,AU$3064),IMPOSTAZIONI!$C$119:$AJ$484,HLOOKUP($BN$3,IMPOSTAZIONI!$E$111:$AJ$115,5,FALSE),FALSE))</f>
        <v>0</v>
      </c>
      <c r="AV3073" s="146">
        <f>IF(O3117=0,0,VLOOKUP(DATE($B$4+$BQ14,$BP14,AV$3064),IMPOSTAZIONI!$C$119:$AJ$484,HLOOKUP($BN$3,IMPOSTAZIONI!$E$111:$AJ$115,5,FALSE),FALSE))</f>
        <v>0</v>
      </c>
      <c r="AW3073" s="146">
        <f>IF(P3117=0,0,VLOOKUP(DATE($B$4+$BQ14,$BP14,AW$3064),IMPOSTAZIONI!$C$119:$AJ$484,HLOOKUP($BN$3,IMPOSTAZIONI!$E$111:$AJ$115,5,FALSE),FALSE))</f>
        <v>0</v>
      </c>
      <c r="AX3073" s="146">
        <f>IF(Q3117=0,0,VLOOKUP(DATE($B$4+$BQ14,$BP14,AX$3064),IMPOSTAZIONI!$C$119:$AJ$484,HLOOKUP($BN$3,IMPOSTAZIONI!$E$111:$AJ$115,5,FALSE),FALSE))</f>
        <v>0</v>
      </c>
      <c r="AY3073" s="146">
        <f>IF(R3117=0,0,VLOOKUP(DATE($B$4+$BQ14,$BP14,AY$3064),IMPOSTAZIONI!$C$119:$AJ$484,HLOOKUP($BN$3,IMPOSTAZIONI!$E$111:$AJ$115,5,FALSE),FALSE))</f>
        <v>0</v>
      </c>
      <c r="AZ3073" s="146">
        <f>IF(S3117=0,0,VLOOKUP(DATE($B$4+$BQ14,$BP14,AZ$3064),IMPOSTAZIONI!$C$119:$AJ$484,HLOOKUP($BN$3,IMPOSTAZIONI!$E$111:$AJ$115,5,FALSE),FALSE))</f>
        <v>0</v>
      </c>
      <c r="BA3073" s="146">
        <f>IF(T3117=0,0,VLOOKUP(DATE($B$4+$BQ14,$BP14,BA$3064),IMPOSTAZIONI!$C$119:$AJ$484,HLOOKUP($BN$3,IMPOSTAZIONI!$E$111:$AJ$115,5,FALSE),FALSE))</f>
        <v>0</v>
      </c>
      <c r="BB3073" s="146">
        <f>IF(U3117=0,0,VLOOKUP(DATE($B$4+$BQ14,$BP14,BB$3064),IMPOSTAZIONI!$C$119:$AJ$484,HLOOKUP($BN$3,IMPOSTAZIONI!$E$111:$AJ$115,5,FALSE),FALSE))</f>
        <v>0</v>
      </c>
      <c r="BC3073" s="146">
        <f>IF(V3117=0,0,VLOOKUP(DATE($B$4+$BQ14,$BP14,BC$3064),IMPOSTAZIONI!$C$119:$AJ$484,HLOOKUP($BN$3,IMPOSTAZIONI!$E$111:$AJ$115,5,FALSE),FALSE))</f>
        <v>0</v>
      </c>
      <c r="BD3073" s="146">
        <f>IF(W3117=0,0,VLOOKUP(DATE($B$4+$BQ14,$BP14,BD$3064),IMPOSTAZIONI!$C$119:$AJ$484,HLOOKUP($BN$3,IMPOSTAZIONI!$E$111:$AJ$115,5,FALSE),FALSE))</f>
        <v>0</v>
      </c>
      <c r="BE3073" s="146">
        <f>IF(X3117=0,0,VLOOKUP(DATE($B$4+$BQ14,$BP14,BE$3064),IMPOSTAZIONI!$C$119:$AJ$484,HLOOKUP($BN$3,IMPOSTAZIONI!$E$111:$AJ$115,5,FALSE),FALSE))</f>
        <v>0</v>
      </c>
      <c r="BF3073" s="146">
        <f>IF(Y3117=0,0,VLOOKUP(DATE($B$4+$BQ14,$BP14,BF$3064),IMPOSTAZIONI!$C$119:$AJ$484,HLOOKUP($BN$3,IMPOSTAZIONI!$E$111:$AJ$115,5,FALSE),FALSE))</f>
        <v>0</v>
      </c>
      <c r="BG3073" s="146">
        <f>IF(Z3117=0,0,VLOOKUP(DATE($B$4+$BQ14,$BP14,BG$3064),IMPOSTAZIONI!$C$119:$AJ$484,HLOOKUP($BN$3,IMPOSTAZIONI!$E$111:$AJ$115,5,FALSE),FALSE))</f>
        <v>0</v>
      </c>
      <c r="BH3073" s="146">
        <f>IF(AA3117=0,0,VLOOKUP(DATE($B$4+$BQ14,$BP14,BH$3064),IMPOSTAZIONI!$C$119:$AJ$484,HLOOKUP($BN$3,IMPOSTAZIONI!$E$111:$AJ$115,5,FALSE),FALSE))</f>
        <v>0</v>
      </c>
      <c r="BI3073" s="146">
        <f>IF(AB3117=0,0,VLOOKUP(DATE($B$4+$BQ14,$BP14,BI$3064),IMPOSTAZIONI!$C$119:$AJ$484,HLOOKUP($BN$3,IMPOSTAZIONI!$E$111:$AJ$115,5,FALSE),FALSE))</f>
        <v>0</v>
      </c>
      <c r="BJ3073" s="146">
        <f>IF(AC3117=0,0,VLOOKUP(DATE($B$4+$BQ14,$BP14,BJ$3064),IMPOSTAZIONI!$C$119:$AJ$484,HLOOKUP($BN$3,IMPOSTAZIONI!$E$111:$AJ$115,5,FALSE),FALSE))</f>
        <v>0</v>
      </c>
      <c r="BK3073" s="146">
        <f>IF(AD3117=0,0,VLOOKUP(DATE($B$4+$BQ14,$BP14,BK$3064),IMPOSTAZIONI!$C$119:$AJ$484,HLOOKUP($BN$3,IMPOSTAZIONI!$E$111:$AJ$115,5,FALSE),FALSE))</f>
        <v>0</v>
      </c>
      <c r="BL3073" s="146">
        <f>IF(AE3117=0,0,VLOOKUP(DATE($B$4+$BQ14,$BP14,BL$3064),IMPOSTAZIONI!$C$119:$AJ$484,HLOOKUP($BN$3,IMPOSTAZIONI!$E$111:$AJ$115,5,FALSE),FALSE))</f>
        <v>0</v>
      </c>
      <c r="BM3073" s="146">
        <f>IF(AF3117=0,0,VLOOKUP(DATE($B$4+$BQ14,$BP14,BM$3064),IMPOSTAZIONI!$C$119:$AJ$484,HLOOKUP($BN$3,IMPOSTAZIONI!$E$111:$AJ$115,5,FALSE),FALSE))</f>
        <v>0</v>
      </c>
      <c r="BN3073" s="146">
        <f>IF(AG3117=0,0,VLOOKUP(DATE($B$4+$BQ14,$BP14,BN$3064),IMPOSTAZIONI!$C$119:$AJ$484,HLOOKUP($BN$3,IMPOSTAZIONI!$E$111:$AJ$115,5,FALSE),FALSE))</f>
        <v>0</v>
      </c>
      <c r="BO3073" s="147">
        <f>IF(AH3117=0,0,VLOOKUP(DATE($B$4+$BQ14,$BP14,BO$3064),IMPOSTAZIONI!$C$119:$AJ$484,HLOOKUP($BN$3,IMPOSTAZIONI!$E$111:$AJ$115,5,FALSE),FALSE))</f>
        <v>0</v>
      </c>
      <c r="BP3073" s="1"/>
      <c r="BQ3073" s="1"/>
      <c r="BR3073" s="1"/>
    </row>
    <row r="3074" spans="1:70" ht="13.5" customHeight="1">
      <c r="A3074" s="1"/>
      <c r="B3074" s="506" t="str">
        <f t="shared" si="787"/>
        <v>OTT</v>
      </c>
      <c r="C3074" s="507"/>
      <c r="D3074" s="145">
        <f>IF(D3118=0,0,VLOOKUP(DATE($B$4+$BQ15,$BP15,D$3064),IMPOSTAZIONI!$C$119:$AJ$484,HLOOKUP($BN$3,IMPOSTAZIONI!$E$112:$AJ$115,4,FALSE),FALSE))</f>
        <v>0</v>
      </c>
      <c r="E3074" s="146">
        <f>IF(E3118=0,0,VLOOKUP(DATE($B$4+$BQ15,$BP15,E$3064),IMPOSTAZIONI!$C$119:$AJ$484,HLOOKUP($BN$3,IMPOSTAZIONI!$E$112:$AJ$115,4,FALSE),FALSE))</f>
        <v>0</v>
      </c>
      <c r="F3074" s="146">
        <f>IF(F3118=0,0,VLOOKUP(DATE($B$4+$BQ15,$BP15,F$3064),IMPOSTAZIONI!$C$119:$AJ$484,HLOOKUP($BN$3,IMPOSTAZIONI!$E$112:$AJ$115,4,FALSE),FALSE))</f>
        <v>0</v>
      </c>
      <c r="G3074" s="146">
        <f>IF(G3118=0,0,VLOOKUP(DATE($B$4+$BQ15,$BP15,G$3064),IMPOSTAZIONI!$C$119:$AJ$484,HLOOKUP($BN$3,IMPOSTAZIONI!$E$112:$AJ$115,4,FALSE),FALSE))</f>
        <v>0</v>
      </c>
      <c r="H3074" s="146">
        <f>IF(H3118=0,0,VLOOKUP(DATE($B$4+$BQ15,$BP15,H$3064),IMPOSTAZIONI!$C$119:$AJ$484,HLOOKUP($BN$3,IMPOSTAZIONI!$E$112:$AJ$115,4,FALSE),FALSE))</f>
        <v>0</v>
      </c>
      <c r="I3074" s="146">
        <f>IF(I3118=0,0,VLOOKUP(DATE($B$4+$BQ15,$BP15,I$3064),IMPOSTAZIONI!$C$119:$AJ$484,HLOOKUP($BN$3,IMPOSTAZIONI!$E$112:$AJ$115,4,FALSE),FALSE))</f>
        <v>0</v>
      </c>
      <c r="J3074" s="146">
        <f>IF(J3118=0,0,VLOOKUP(DATE($B$4+$BQ15,$BP15,J$3064),IMPOSTAZIONI!$C$119:$AJ$484,HLOOKUP($BN$3,IMPOSTAZIONI!$E$112:$AJ$115,4,FALSE),FALSE))</f>
        <v>0</v>
      </c>
      <c r="K3074" s="146">
        <f>IF(K3118=0,0,VLOOKUP(DATE($B$4+$BQ15,$BP15,K$3064),IMPOSTAZIONI!$C$119:$AJ$484,HLOOKUP($BN$3,IMPOSTAZIONI!$E$112:$AJ$115,4,FALSE),FALSE))</f>
        <v>0</v>
      </c>
      <c r="L3074" s="146">
        <f>IF(L3118=0,0,VLOOKUP(DATE($B$4+$BQ15,$BP15,L$3064),IMPOSTAZIONI!$C$119:$AJ$484,HLOOKUP($BN$3,IMPOSTAZIONI!$E$112:$AJ$115,4,FALSE),FALSE))</f>
        <v>0</v>
      </c>
      <c r="M3074" s="146">
        <f>IF(M3118=0,0,VLOOKUP(DATE($B$4+$BQ15,$BP15,M$3064),IMPOSTAZIONI!$C$119:$AJ$484,HLOOKUP($BN$3,IMPOSTAZIONI!$E$112:$AJ$115,4,FALSE),FALSE))</f>
        <v>0</v>
      </c>
      <c r="N3074" s="146">
        <f>IF(N3118=0,0,VLOOKUP(DATE($B$4+$BQ15,$BP15,N$3064),IMPOSTAZIONI!$C$119:$AJ$484,HLOOKUP($BN$3,IMPOSTAZIONI!$E$112:$AJ$115,4,FALSE),FALSE))</f>
        <v>0</v>
      </c>
      <c r="O3074" s="146">
        <f>IF(O3118=0,0,VLOOKUP(DATE($B$4+$BQ15,$BP15,O$3064),IMPOSTAZIONI!$C$119:$AJ$484,HLOOKUP($BN$3,IMPOSTAZIONI!$E$112:$AJ$115,4,FALSE),FALSE))</f>
        <v>0</v>
      </c>
      <c r="P3074" s="146">
        <f>IF(P3118=0,0,VLOOKUP(DATE($B$4+$BQ15,$BP15,P$3064),IMPOSTAZIONI!$C$119:$AJ$484,HLOOKUP($BN$3,IMPOSTAZIONI!$E$112:$AJ$115,4,FALSE),FALSE))</f>
        <v>0</v>
      </c>
      <c r="Q3074" s="146">
        <f>IF(Q3118=0,0,VLOOKUP(DATE($B$4+$BQ15,$BP15,Q$3064),IMPOSTAZIONI!$C$119:$AJ$484,HLOOKUP($BN$3,IMPOSTAZIONI!$E$112:$AJ$115,4,FALSE),FALSE))</f>
        <v>0</v>
      </c>
      <c r="R3074" s="146">
        <f>IF(R3118=0,0,VLOOKUP(DATE($B$4+$BQ15,$BP15,R$3064),IMPOSTAZIONI!$C$119:$AJ$484,HLOOKUP($BN$3,IMPOSTAZIONI!$E$112:$AJ$115,4,FALSE),FALSE))</f>
        <v>0</v>
      </c>
      <c r="S3074" s="146">
        <f>IF(S3118=0,0,VLOOKUP(DATE($B$4+$BQ15,$BP15,S$3064),IMPOSTAZIONI!$C$119:$AJ$484,HLOOKUP($BN$3,IMPOSTAZIONI!$E$112:$AJ$115,4,FALSE),FALSE))</f>
        <v>0</v>
      </c>
      <c r="T3074" s="146">
        <f>IF(T3118=0,0,VLOOKUP(DATE($B$4+$BQ15,$BP15,T$3064),IMPOSTAZIONI!$C$119:$AJ$484,HLOOKUP($BN$3,IMPOSTAZIONI!$E$112:$AJ$115,4,FALSE),FALSE))</f>
        <v>0</v>
      </c>
      <c r="U3074" s="146">
        <f>IF(U3118=0,0,VLOOKUP(DATE($B$4+$BQ15,$BP15,U$3064),IMPOSTAZIONI!$C$119:$AJ$484,HLOOKUP($BN$3,IMPOSTAZIONI!$E$112:$AJ$115,4,FALSE),FALSE))</f>
        <v>0</v>
      </c>
      <c r="V3074" s="146">
        <f>IF(V3118=0,0,VLOOKUP(DATE($B$4+$BQ15,$BP15,V$3064),IMPOSTAZIONI!$C$119:$AJ$484,HLOOKUP($BN$3,IMPOSTAZIONI!$E$112:$AJ$115,4,FALSE),FALSE))</f>
        <v>0</v>
      </c>
      <c r="W3074" s="146">
        <f>IF(W3118=0,0,VLOOKUP(DATE($B$4+$BQ15,$BP15,W$3064),IMPOSTAZIONI!$C$119:$AJ$484,HLOOKUP($BN$3,IMPOSTAZIONI!$E$112:$AJ$115,4,FALSE),FALSE))</f>
        <v>0</v>
      </c>
      <c r="X3074" s="146">
        <f>IF(X3118=0,0,VLOOKUP(DATE($B$4+$BQ15,$BP15,X$3064),IMPOSTAZIONI!$C$119:$AJ$484,HLOOKUP($BN$3,IMPOSTAZIONI!$E$112:$AJ$115,4,FALSE),FALSE))</f>
        <v>0</v>
      </c>
      <c r="Y3074" s="146">
        <f>IF(Y3118=0,0,VLOOKUP(DATE($B$4+$BQ15,$BP15,Y$3064),IMPOSTAZIONI!$C$119:$AJ$484,HLOOKUP($BN$3,IMPOSTAZIONI!$E$112:$AJ$115,4,FALSE),FALSE))</f>
        <v>0</v>
      </c>
      <c r="Z3074" s="146">
        <f>IF(Z3118=0,0,VLOOKUP(DATE($B$4+$BQ15,$BP15,Z$3064),IMPOSTAZIONI!$C$119:$AJ$484,HLOOKUP($BN$3,IMPOSTAZIONI!$E$112:$AJ$115,4,FALSE),FALSE))</f>
        <v>0</v>
      </c>
      <c r="AA3074" s="146">
        <f>IF(AA3118=0,0,VLOOKUP(DATE($B$4+$BQ15,$BP15,AA$3064),IMPOSTAZIONI!$C$119:$AJ$484,HLOOKUP($BN$3,IMPOSTAZIONI!$E$112:$AJ$115,4,FALSE),FALSE))</f>
        <v>0</v>
      </c>
      <c r="AB3074" s="146">
        <f>IF(AB3118=0,0,VLOOKUP(DATE($B$4+$BQ15,$BP15,AB$3064),IMPOSTAZIONI!$C$119:$AJ$484,HLOOKUP($BN$3,IMPOSTAZIONI!$E$112:$AJ$115,4,FALSE),FALSE))</f>
        <v>0</v>
      </c>
      <c r="AC3074" s="146">
        <f>IF(AC3118=0,0,VLOOKUP(DATE($B$4+$BQ15,$BP15,AC$3064),IMPOSTAZIONI!$C$119:$AJ$484,HLOOKUP($BN$3,IMPOSTAZIONI!$E$112:$AJ$115,4,FALSE),FALSE))</f>
        <v>0</v>
      </c>
      <c r="AD3074" s="146">
        <f>IF(AD3118=0,0,VLOOKUP(DATE($B$4+$BQ15,$BP15,AD$3064),IMPOSTAZIONI!$C$119:$AJ$484,HLOOKUP($BN$3,IMPOSTAZIONI!$E$112:$AJ$115,4,FALSE),FALSE))</f>
        <v>0</v>
      </c>
      <c r="AE3074" s="146">
        <f>IF(AE3118=0,0,VLOOKUP(DATE($B$4+$BQ15,$BP15,AE$3064),IMPOSTAZIONI!$C$119:$AJ$484,HLOOKUP($BN$3,IMPOSTAZIONI!$E$112:$AJ$115,4,FALSE),FALSE))</f>
        <v>0</v>
      </c>
      <c r="AF3074" s="146">
        <f>IF(AF3118=0,0,VLOOKUP(DATE($B$4+$BQ15,$BP15,AF$3064),IMPOSTAZIONI!$C$119:$AJ$484,HLOOKUP($BN$3,IMPOSTAZIONI!$E$112:$AJ$115,4,FALSE),FALSE))</f>
        <v>0</v>
      </c>
      <c r="AG3074" s="146">
        <f>IF(AG3118=0,0,VLOOKUP(DATE($B$4+$BQ15,$BP15,AG$3064),IMPOSTAZIONI!$C$119:$AJ$484,HLOOKUP($BN$3,IMPOSTAZIONI!$E$112:$AJ$115,4,FALSE),FALSE))</f>
        <v>0</v>
      </c>
      <c r="AH3074" s="147">
        <f>IF(AH3118=0,0,VLOOKUP(DATE($B$4+$BQ15,$BP15,AH$3064),IMPOSTAZIONI!$C$119:$AJ$484,HLOOKUP($BN$3,IMPOSTAZIONI!$E$112:$AJ$115,4,FALSE),FALSE))</f>
        <v>0</v>
      </c>
      <c r="AI3074" s="506" t="str">
        <f t="shared" si="788"/>
        <v>OTT</v>
      </c>
      <c r="AJ3074" s="507"/>
      <c r="AK3074" s="145">
        <f>IF(D3118=0,0,VLOOKUP(DATE($B$4+$BQ15,$BP15,AK$3064),IMPOSTAZIONI!$C$119:$AJ$484,HLOOKUP($BN$3,IMPOSTAZIONI!$E$111:$AJ$115,5,FALSE),FALSE))</f>
        <v>0</v>
      </c>
      <c r="AL3074" s="146">
        <f>IF(E3118=0,0,VLOOKUP(DATE($B$4+$BQ15,$BP15,AL$3064),IMPOSTAZIONI!$C$119:$AJ$484,HLOOKUP($BN$3,IMPOSTAZIONI!$E$111:$AJ$115,5,FALSE),FALSE))</f>
        <v>0</v>
      </c>
      <c r="AM3074" s="146">
        <f>IF(F3118=0,0,VLOOKUP(DATE($B$4+$BQ15,$BP15,AM$3064),IMPOSTAZIONI!$C$119:$AJ$484,HLOOKUP($BN$3,IMPOSTAZIONI!$E$111:$AJ$115,5,FALSE),FALSE))</f>
        <v>0</v>
      </c>
      <c r="AN3074" s="146">
        <f>IF(G3118=0,0,VLOOKUP(DATE($B$4+$BQ15,$BP15,AN$3064),IMPOSTAZIONI!$C$119:$AJ$484,HLOOKUP($BN$3,IMPOSTAZIONI!$E$111:$AJ$115,5,FALSE),FALSE))</f>
        <v>0</v>
      </c>
      <c r="AO3074" s="146">
        <f>IF(H3118=0,0,VLOOKUP(DATE($B$4+$BQ15,$BP15,AO$3064),IMPOSTAZIONI!$C$119:$AJ$484,HLOOKUP($BN$3,IMPOSTAZIONI!$E$111:$AJ$115,5,FALSE),FALSE))</f>
        <v>0</v>
      </c>
      <c r="AP3074" s="146">
        <f>IF(I3118=0,0,VLOOKUP(DATE($B$4+$BQ15,$BP15,AP$3064),IMPOSTAZIONI!$C$119:$AJ$484,HLOOKUP($BN$3,IMPOSTAZIONI!$E$111:$AJ$115,5,FALSE),FALSE))</f>
        <v>0</v>
      </c>
      <c r="AQ3074" s="146">
        <f>IF(J3118=0,0,VLOOKUP(DATE($B$4+$BQ15,$BP15,AQ$3064),IMPOSTAZIONI!$C$119:$AJ$484,HLOOKUP($BN$3,IMPOSTAZIONI!$E$111:$AJ$115,5,FALSE),FALSE))</f>
        <v>0</v>
      </c>
      <c r="AR3074" s="146">
        <f>IF(K3118=0,0,VLOOKUP(DATE($B$4+$BQ15,$BP15,AR$3064),IMPOSTAZIONI!$C$119:$AJ$484,HLOOKUP($BN$3,IMPOSTAZIONI!$E$111:$AJ$115,5,FALSE),FALSE))</f>
        <v>0</v>
      </c>
      <c r="AS3074" s="146">
        <f>IF(L3118=0,0,VLOOKUP(DATE($B$4+$BQ15,$BP15,AS$3064),IMPOSTAZIONI!$C$119:$AJ$484,HLOOKUP($BN$3,IMPOSTAZIONI!$E$111:$AJ$115,5,FALSE),FALSE))</f>
        <v>0</v>
      </c>
      <c r="AT3074" s="146" t="str">
        <f>IF(M3118=0,0,VLOOKUP(DATE($B$4+$BQ15,$BP15,AT$3064),IMPOSTAZIONI!$C$119:$AJ$484,HLOOKUP($BN$3,IMPOSTAZIONI!$E$111:$AJ$115,5,FALSE),FALSE))</f>
        <v>ISP</v>
      </c>
      <c r="AU3074" s="146" t="str">
        <f>IF(N3118=0,0,VLOOKUP(DATE($B$4+$BQ15,$BP15,AU$3064),IMPOSTAZIONI!$C$119:$AJ$484,HLOOKUP($BN$3,IMPOSTAZIONI!$E$111:$AJ$115,5,FALSE),FALSE))</f>
        <v>ISP</v>
      </c>
      <c r="AV3074" s="146" t="str">
        <f>IF(O3118=0,0,VLOOKUP(DATE($B$4+$BQ15,$BP15,AV$3064),IMPOSTAZIONI!$C$119:$AJ$484,HLOOKUP($BN$3,IMPOSTAZIONI!$E$111:$AJ$115,5,FALSE),FALSE))</f>
        <v>ISP</v>
      </c>
      <c r="AW3074" s="146" t="str">
        <f>IF(P3118=0,0,VLOOKUP(DATE($B$4+$BQ15,$BP15,AW$3064),IMPOSTAZIONI!$C$119:$AJ$484,HLOOKUP($BN$3,IMPOSTAZIONI!$E$111:$AJ$115,5,FALSE),FALSE))</f>
        <v>ISP</v>
      </c>
      <c r="AX3074" s="146" t="str">
        <f>IF(Q3118=0,0,VLOOKUP(DATE($B$4+$BQ15,$BP15,AX$3064),IMPOSTAZIONI!$C$119:$AJ$484,HLOOKUP($BN$3,IMPOSTAZIONI!$E$111:$AJ$115,5,FALSE),FALSE))</f>
        <v>ISP</v>
      </c>
      <c r="AY3074" s="146" t="str">
        <f>IF(R3118=0,0,VLOOKUP(DATE($B$4+$BQ15,$BP15,AY$3064),IMPOSTAZIONI!$C$119:$AJ$484,HLOOKUP($BN$3,IMPOSTAZIONI!$E$111:$AJ$115,5,FALSE),FALSE))</f>
        <v>ISP</v>
      </c>
      <c r="AZ3074" s="146" t="str">
        <f>IF(S3118=0,0,VLOOKUP(DATE($B$4+$BQ15,$BP15,AZ$3064),IMPOSTAZIONI!$C$119:$AJ$484,HLOOKUP($BN$3,IMPOSTAZIONI!$E$111:$AJ$115,5,FALSE),FALSE))</f>
        <v>ISP</v>
      </c>
      <c r="BA3074" s="146" t="str">
        <f>IF(T3118=0,0,VLOOKUP(DATE($B$4+$BQ15,$BP15,BA$3064),IMPOSTAZIONI!$C$119:$AJ$484,HLOOKUP($BN$3,IMPOSTAZIONI!$E$111:$AJ$115,5,FALSE),FALSE))</f>
        <v>ISP</v>
      </c>
      <c r="BB3074" s="146" t="str">
        <f>IF(U3118=0,0,VLOOKUP(DATE($B$4+$BQ15,$BP15,BB$3064),IMPOSTAZIONI!$C$119:$AJ$484,HLOOKUP($BN$3,IMPOSTAZIONI!$E$111:$AJ$115,5,FALSE),FALSE))</f>
        <v>ISP</v>
      </c>
      <c r="BC3074" s="146" t="str">
        <f>IF(V3118=0,0,VLOOKUP(DATE($B$4+$BQ15,$BP15,BC$3064),IMPOSTAZIONI!$C$119:$AJ$484,HLOOKUP($BN$3,IMPOSTAZIONI!$E$111:$AJ$115,5,FALSE),FALSE))</f>
        <v>ISP</v>
      </c>
      <c r="BD3074" s="146" t="str">
        <f>IF(W3118=0,0,VLOOKUP(DATE($B$4+$BQ15,$BP15,BD$3064),IMPOSTAZIONI!$C$119:$AJ$484,HLOOKUP($BN$3,IMPOSTAZIONI!$E$111:$AJ$115,5,FALSE),FALSE))</f>
        <v>ISP</v>
      </c>
      <c r="BE3074" s="146">
        <f>IF(X3118=0,0,VLOOKUP(DATE($B$4+$BQ15,$BP15,BE$3064),IMPOSTAZIONI!$C$119:$AJ$484,HLOOKUP($BN$3,IMPOSTAZIONI!$E$111:$AJ$115,5,FALSE),FALSE))</f>
        <v>0</v>
      </c>
      <c r="BF3074" s="146">
        <f>IF(Y3118=0,0,VLOOKUP(DATE($B$4+$BQ15,$BP15,BF$3064),IMPOSTAZIONI!$C$119:$AJ$484,HLOOKUP($BN$3,IMPOSTAZIONI!$E$111:$AJ$115,5,FALSE),FALSE))</f>
        <v>0</v>
      </c>
      <c r="BG3074" s="146">
        <f>IF(Z3118=0,0,VLOOKUP(DATE($B$4+$BQ15,$BP15,BG$3064),IMPOSTAZIONI!$C$119:$AJ$484,HLOOKUP($BN$3,IMPOSTAZIONI!$E$111:$AJ$115,5,FALSE),FALSE))</f>
        <v>0</v>
      </c>
      <c r="BH3074" s="146">
        <f>IF(AA3118=0,0,VLOOKUP(DATE($B$4+$BQ15,$BP15,BH$3064),IMPOSTAZIONI!$C$119:$AJ$484,HLOOKUP($BN$3,IMPOSTAZIONI!$E$111:$AJ$115,5,FALSE),FALSE))</f>
        <v>0</v>
      </c>
      <c r="BI3074" s="146">
        <f>IF(AB3118=0,0,VLOOKUP(DATE($B$4+$BQ15,$BP15,BI$3064),IMPOSTAZIONI!$C$119:$AJ$484,HLOOKUP($BN$3,IMPOSTAZIONI!$E$111:$AJ$115,5,FALSE),FALSE))</f>
        <v>0</v>
      </c>
      <c r="BJ3074" s="146">
        <f>IF(AC3118=0,0,VLOOKUP(DATE($B$4+$BQ15,$BP15,BJ$3064),IMPOSTAZIONI!$C$119:$AJ$484,HLOOKUP($BN$3,IMPOSTAZIONI!$E$111:$AJ$115,5,FALSE),FALSE))</f>
        <v>0</v>
      </c>
      <c r="BK3074" s="146">
        <f>IF(AD3118=0,0,VLOOKUP(DATE($B$4+$BQ15,$BP15,BK$3064),IMPOSTAZIONI!$C$119:$AJ$484,HLOOKUP($BN$3,IMPOSTAZIONI!$E$111:$AJ$115,5,FALSE),FALSE))</f>
        <v>0</v>
      </c>
      <c r="BL3074" s="146">
        <f>IF(AE3118=0,0,VLOOKUP(DATE($B$4+$BQ15,$BP15,BL$3064),IMPOSTAZIONI!$C$119:$AJ$484,HLOOKUP($BN$3,IMPOSTAZIONI!$E$111:$AJ$115,5,FALSE),FALSE))</f>
        <v>0</v>
      </c>
      <c r="BM3074" s="146">
        <f>IF(AF3118=0,0,VLOOKUP(DATE($B$4+$BQ15,$BP15,BM$3064),IMPOSTAZIONI!$C$119:$AJ$484,HLOOKUP($BN$3,IMPOSTAZIONI!$E$111:$AJ$115,5,FALSE),FALSE))</f>
        <v>0</v>
      </c>
      <c r="BN3074" s="146">
        <f>IF(AG3118=0,0,VLOOKUP(DATE($B$4+$BQ15,$BP15,BN$3064),IMPOSTAZIONI!$C$119:$AJ$484,HLOOKUP($BN$3,IMPOSTAZIONI!$E$111:$AJ$115,5,FALSE),FALSE))</f>
        <v>0</v>
      </c>
      <c r="BO3074" s="147">
        <f>IF(AH3118=0,0,VLOOKUP(DATE($B$4+$BQ15,$BP15,BO$3064),IMPOSTAZIONI!$C$119:$AJ$484,HLOOKUP($BN$3,IMPOSTAZIONI!$E$111:$AJ$115,5,FALSE),FALSE))</f>
        <v>0</v>
      </c>
      <c r="BP3074" s="1"/>
      <c r="BQ3074" s="1"/>
      <c r="BR3074" s="1"/>
    </row>
    <row r="3075" spans="1:70" ht="13.5" customHeight="1">
      <c r="A3075" s="1"/>
      <c r="B3075" s="506" t="str">
        <f t="shared" si="787"/>
        <v>NOV</v>
      </c>
      <c r="C3075" s="507"/>
      <c r="D3075" s="145">
        <f>IF(D3119=0,0,VLOOKUP(DATE($B$4+$BQ16,$BP16,D$3064),IMPOSTAZIONI!$C$119:$AJ$484,HLOOKUP($BN$3,IMPOSTAZIONI!$E$112:$AJ$115,4,FALSE),FALSE))</f>
        <v>0</v>
      </c>
      <c r="E3075" s="146">
        <f>IF(E3119=0,0,VLOOKUP(DATE($B$4+$BQ16,$BP16,E$3064),IMPOSTAZIONI!$C$119:$AJ$484,HLOOKUP($BN$3,IMPOSTAZIONI!$E$112:$AJ$115,4,FALSE),FALSE))</f>
        <v>0</v>
      </c>
      <c r="F3075" s="146">
        <f>IF(F3119=0,0,VLOOKUP(DATE($B$4+$BQ16,$BP16,F$3064),IMPOSTAZIONI!$C$119:$AJ$484,HLOOKUP($BN$3,IMPOSTAZIONI!$E$112:$AJ$115,4,FALSE),FALSE))</f>
        <v>0</v>
      </c>
      <c r="G3075" s="146">
        <f>IF(G3119=0,0,VLOOKUP(DATE($B$4+$BQ16,$BP16,G$3064),IMPOSTAZIONI!$C$119:$AJ$484,HLOOKUP($BN$3,IMPOSTAZIONI!$E$112:$AJ$115,4,FALSE),FALSE))</f>
        <v>0</v>
      </c>
      <c r="H3075" s="146">
        <f>IF(H3119=0,0,VLOOKUP(DATE($B$4+$BQ16,$BP16,H$3064),IMPOSTAZIONI!$C$119:$AJ$484,HLOOKUP($BN$3,IMPOSTAZIONI!$E$112:$AJ$115,4,FALSE),FALSE))</f>
        <v>0</v>
      </c>
      <c r="I3075" s="146">
        <f>IF(I3119=0,0,VLOOKUP(DATE($B$4+$BQ16,$BP16,I$3064),IMPOSTAZIONI!$C$119:$AJ$484,HLOOKUP($BN$3,IMPOSTAZIONI!$E$112:$AJ$115,4,FALSE),FALSE))</f>
        <v>0</v>
      </c>
      <c r="J3075" s="146">
        <f>IF(J3119=0,0,VLOOKUP(DATE($B$4+$BQ16,$BP16,J$3064),IMPOSTAZIONI!$C$119:$AJ$484,HLOOKUP($BN$3,IMPOSTAZIONI!$E$112:$AJ$115,4,FALSE),FALSE))</f>
        <v>0</v>
      </c>
      <c r="K3075" s="146">
        <f>IF(K3119=0,0,VLOOKUP(DATE($B$4+$BQ16,$BP16,K$3064),IMPOSTAZIONI!$C$119:$AJ$484,HLOOKUP($BN$3,IMPOSTAZIONI!$E$112:$AJ$115,4,FALSE),FALSE))</f>
        <v>0</v>
      </c>
      <c r="L3075" s="146">
        <f>IF(L3119=0,0,VLOOKUP(DATE($B$4+$BQ16,$BP16,L$3064),IMPOSTAZIONI!$C$119:$AJ$484,HLOOKUP($BN$3,IMPOSTAZIONI!$E$112:$AJ$115,4,FALSE),FALSE))</f>
        <v>0</v>
      </c>
      <c r="M3075" s="146">
        <f>IF(M3119=0,0,VLOOKUP(DATE($B$4+$BQ16,$BP16,M$3064),IMPOSTAZIONI!$C$119:$AJ$484,HLOOKUP($BN$3,IMPOSTAZIONI!$E$112:$AJ$115,4,FALSE),FALSE))</f>
        <v>0</v>
      </c>
      <c r="N3075" s="146">
        <f>IF(N3119=0,0,VLOOKUP(DATE($B$4+$BQ16,$BP16,N$3064),IMPOSTAZIONI!$C$119:$AJ$484,HLOOKUP($BN$3,IMPOSTAZIONI!$E$112:$AJ$115,4,FALSE),FALSE))</f>
        <v>0</v>
      </c>
      <c r="O3075" s="146">
        <f>IF(O3119=0,0,VLOOKUP(DATE($B$4+$BQ16,$BP16,O$3064),IMPOSTAZIONI!$C$119:$AJ$484,HLOOKUP($BN$3,IMPOSTAZIONI!$E$112:$AJ$115,4,FALSE),FALSE))</f>
        <v>0</v>
      </c>
      <c r="P3075" s="146">
        <f>IF(P3119=0,0,VLOOKUP(DATE($B$4+$BQ16,$BP16,P$3064),IMPOSTAZIONI!$C$119:$AJ$484,HLOOKUP($BN$3,IMPOSTAZIONI!$E$112:$AJ$115,4,FALSE),FALSE))</f>
        <v>0</v>
      </c>
      <c r="Q3075" s="146">
        <f>IF(Q3119=0,0,VLOOKUP(DATE($B$4+$BQ16,$BP16,Q$3064),IMPOSTAZIONI!$C$119:$AJ$484,HLOOKUP($BN$3,IMPOSTAZIONI!$E$112:$AJ$115,4,FALSE),FALSE))</f>
        <v>0</v>
      </c>
      <c r="R3075" s="146">
        <f>IF(R3119=0,0,VLOOKUP(DATE($B$4+$BQ16,$BP16,R$3064),IMPOSTAZIONI!$C$119:$AJ$484,HLOOKUP($BN$3,IMPOSTAZIONI!$E$112:$AJ$115,4,FALSE),FALSE))</f>
        <v>0</v>
      </c>
      <c r="S3075" s="146">
        <f>IF(S3119=0,0,VLOOKUP(DATE($B$4+$BQ16,$BP16,S$3064),IMPOSTAZIONI!$C$119:$AJ$484,HLOOKUP($BN$3,IMPOSTAZIONI!$E$112:$AJ$115,4,FALSE),FALSE))</f>
        <v>0</v>
      </c>
      <c r="T3075" s="146">
        <f>IF(T3119=0,0,VLOOKUP(DATE($B$4+$BQ16,$BP16,T$3064),IMPOSTAZIONI!$C$119:$AJ$484,HLOOKUP($BN$3,IMPOSTAZIONI!$E$112:$AJ$115,4,FALSE),FALSE))</f>
        <v>0</v>
      </c>
      <c r="U3075" s="146">
        <f>IF(U3119=0,0,VLOOKUP(DATE($B$4+$BQ16,$BP16,U$3064),IMPOSTAZIONI!$C$119:$AJ$484,HLOOKUP($BN$3,IMPOSTAZIONI!$E$112:$AJ$115,4,FALSE),FALSE))</f>
        <v>0</v>
      </c>
      <c r="V3075" s="146">
        <f>IF(V3119=0,0,VLOOKUP(DATE($B$4+$BQ16,$BP16,V$3064),IMPOSTAZIONI!$C$119:$AJ$484,HLOOKUP($BN$3,IMPOSTAZIONI!$E$112:$AJ$115,4,FALSE),FALSE))</f>
        <v>0</v>
      </c>
      <c r="W3075" s="146">
        <f>IF(W3119=0,0,VLOOKUP(DATE($B$4+$BQ16,$BP16,W$3064),IMPOSTAZIONI!$C$119:$AJ$484,HLOOKUP($BN$3,IMPOSTAZIONI!$E$112:$AJ$115,4,FALSE),FALSE))</f>
        <v>0</v>
      </c>
      <c r="X3075" s="146">
        <f>IF(X3119=0,0,VLOOKUP(DATE($B$4+$BQ16,$BP16,X$3064),IMPOSTAZIONI!$C$119:$AJ$484,HLOOKUP($BN$3,IMPOSTAZIONI!$E$112:$AJ$115,4,FALSE),FALSE))</f>
        <v>0</v>
      </c>
      <c r="Y3075" s="146">
        <f>IF(Y3119=0,0,VLOOKUP(DATE($B$4+$BQ16,$BP16,Y$3064),IMPOSTAZIONI!$C$119:$AJ$484,HLOOKUP($BN$3,IMPOSTAZIONI!$E$112:$AJ$115,4,FALSE),FALSE))</f>
        <v>0</v>
      </c>
      <c r="Z3075" s="146">
        <f>IF(Z3119=0,0,VLOOKUP(DATE($B$4+$BQ16,$BP16,Z$3064),IMPOSTAZIONI!$C$119:$AJ$484,HLOOKUP($BN$3,IMPOSTAZIONI!$E$112:$AJ$115,4,FALSE),FALSE))</f>
        <v>0</v>
      </c>
      <c r="AA3075" s="146">
        <f>IF(AA3119=0,0,VLOOKUP(DATE($B$4+$BQ16,$BP16,AA$3064),IMPOSTAZIONI!$C$119:$AJ$484,HLOOKUP($BN$3,IMPOSTAZIONI!$E$112:$AJ$115,4,FALSE),FALSE))</f>
        <v>0</v>
      </c>
      <c r="AB3075" s="146">
        <f>IF(AB3119=0,0,VLOOKUP(DATE($B$4+$BQ16,$BP16,AB$3064),IMPOSTAZIONI!$C$119:$AJ$484,HLOOKUP($BN$3,IMPOSTAZIONI!$E$112:$AJ$115,4,FALSE),FALSE))</f>
        <v>0</v>
      </c>
      <c r="AC3075" s="146">
        <f>IF(AC3119=0,0,VLOOKUP(DATE($B$4+$BQ16,$BP16,AC$3064),IMPOSTAZIONI!$C$119:$AJ$484,HLOOKUP($BN$3,IMPOSTAZIONI!$E$112:$AJ$115,4,FALSE),FALSE))</f>
        <v>0</v>
      </c>
      <c r="AD3075" s="146">
        <f>IF(AD3119=0,0,VLOOKUP(DATE($B$4+$BQ16,$BP16,AD$3064),IMPOSTAZIONI!$C$119:$AJ$484,HLOOKUP($BN$3,IMPOSTAZIONI!$E$112:$AJ$115,4,FALSE),FALSE))</f>
        <v>0</v>
      </c>
      <c r="AE3075" s="146">
        <f>IF(AE3119=0,0,VLOOKUP(DATE($B$4+$BQ16,$BP16,AE$3064),IMPOSTAZIONI!$C$119:$AJ$484,HLOOKUP($BN$3,IMPOSTAZIONI!$E$112:$AJ$115,4,FALSE),FALSE))</f>
        <v>0</v>
      </c>
      <c r="AF3075" s="146">
        <f>IF(AF3119=0,0,VLOOKUP(DATE($B$4+$BQ16,$BP16,AF$3064),IMPOSTAZIONI!$C$119:$AJ$484,HLOOKUP($BN$3,IMPOSTAZIONI!$E$112:$AJ$115,4,FALSE),FALSE))</f>
        <v>0</v>
      </c>
      <c r="AG3075" s="146">
        <f>IF(AG3119=0,0,VLOOKUP(DATE($B$4+$BQ16,$BP16,AG$3064),IMPOSTAZIONI!$C$119:$AJ$484,HLOOKUP($BN$3,IMPOSTAZIONI!$E$112:$AJ$115,4,FALSE),FALSE))</f>
        <v>0</v>
      </c>
      <c r="AH3075" s="147">
        <f>IF(AH3119=0,0,VLOOKUP(DATE($B$4+$BQ16,$BP16,AH$3064),IMPOSTAZIONI!$C$119:$AJ$484,HLOOKUP($BN$3,IMPOSTAZIONI!$E$112:$AJ$115,4,FALSE),FALSE))</f>
        <v>0</v>
      </c>
      <c r="AI3075" s="506" t="str">
        <f t="shared" si="788"/>
        <v>NOV</v>
      </c>
      <c r="AJ3075" s="507"/>
      <c r="AK3075" s="145">
        <f>IF(D3119=0,0,VLOOKUP(DATE($B$4+$BQ16,$BP16,AK$3064),IMPOSTAZIONI!$C$119:$AJ$484,HLOOKUP($BN$3,IMPOSTAZIONI!$E$111:$AJ$115,5,FALSE),FALSE))</f>
        <v>0</v>
      </c>
      <c r="AL3075" s="146">
        <f>IF(E3119=0,0,VLOOKUP(DATE($B$4+$BQ16,$BP16,AL$3064),IMPOSTAZIONI!$C$119:$AJ$484,HLOOKUP($BN$3,IMPOSTAZIONI!$E$111:$AJ$115,5,FALSE),FALSE))</f>
        <v>0</v>
      </c>
      <c r="AM3075" s="146">
        <f>IF(F3119=0,0,VLOOKUP(DATE($B$4+$BQ16,$BP16,AM$3064),IMPOSTAZIONI!$C$119:$AJ$484,HLOOKUP($BN$3,IMPOSTAZIONI!$E$111:$AJ$115,5,FALSE),FALSE))</f>
        <v>0</v>
      </c>
      <c r="AN3075" s="146">
        <f>IF(G3119=0,0,VLOOKUP(DATE($B$4+$BQ16,$BP16,AN$3064),IMPOSTAZIONI!$C$119:$AJ$484,HLOOKUP($BN$3,IMPOSTAZIONI!$E$111:$AJ$115,5,FALSE),FALSE))</f>
        <v>0</v>
      </c>
      <c r="AO3075" s="146">
        <f>IF(H3119=0,0,VLOOKUP(DATE($B$4+$BQ16,$BP16,AO$3064),IMPOSTAZIONI!$C$119:$AJ$484,HLOOKUP($BN$3,IMPOSTAZIONI!$E$111:$AJ$115,5,FALSE),FALSE))</f>
        <v>0</v>
      </c>
      <c r="AP3075" s="146">
        <f>IF(I3119=0,0,VLOOKUP(DATE($B$4+$BQ16,$BP16,AP$3064),IMPOSTAZIONI!$C$119:$AJ$484,HLOOKUP($BN$3,IMPOSTAZIONI!$E$111:$AJ$115,5,FALSE),FALSE))</f>
        <v>0</v>
      </c>
      <c r="AQ3075" s="146">
        <f>IF(J3119=0,0,VLOOKUP(DATE($B$4+$BQ16,$BP16,AQ$3064),IMPOSTAZIONI!$C$119:$AJ$484,HLOOKUP($BN$3,IMPOSTAZIONI!$E$111:$AJ$115,5,FALSE),FALSE))</f>
        <v>0</v>
      </c>
      <c r="AR3075" s="146">
        <f>IF(K3119=0,0,VLOOKUP(DATE($B$4+$BQ16,$BP16,AR$3064),IMPOSTAZIONI!$C$119:$AJ$484,HLOOKUP($BN$3,IMPOSTAZIONI!$E$111:$AJ$115,5,FALSE),FALSE))</f>
        <v>0</v>
      </c>
      <c r="AS3075" s="146">
        <f>IF(L3119=0,0,VLOOKUP(DATE($B$4+$BQ16,$BP16,AS$3064),IMPOSTAZIONI!$C$119:$AJ$484,HLOOKUP($BN$3,IMPOSTAZIONI!$E$111:$AJ$115,5,FALSE),FALSE))</f>
        <v>0</v>
      </c>
      <c r="AT3075" s="146">
        <f>IF(M3119=0,0,VLOOKUP(DATE($B$4+$BQ16,$BP16,AT$3064),IMPOSTAZIONI!$C$119:$AJ$484,HLOOKUP($BN$3,IMPOSTAZIONI!$E$111:$AJ$115,5,FALSE),FALSE))</f>
        <v>0</v>
      </c>
      <c r="AU3075" s="146">
        <f>IF(N3119=0,0,VLOOKUP(DATE($B$4+$BQ16,$BP16,AU$3064),IMPOSTAZIONI!$C$119:$AJ$484,HLOOKUP($BN$3,IMPOSTAZIONI!$E$111:$AJ$115,5,FALSE),FALSE))</f>
        <v>0</v>
      </c>
      <c r="AV3075" s="146">
        <f>IF(O3119=0,0,VLOOKUP(DATE($B$4+$BQ16,$BP16,AV$3064),IMPOSTAZIONI!$C$119:$AJ$484,HLOOKUP($BN$3,IMPOSTAZIONI!$E$111:$AJ$115,5,FALSE),FALSE))</f>
        <v>0</v>
      </c>
      <c r="AW3075" s="146">
        <f>IF(P3119=0,0,VLOOKUP(DATE($B$4+$BQ16,$BP16,AW$3064),IMPOSTAZIONI!$C$119:$AJ$484,HLOOKUP($BN$3,IMPOSTAZIONI!$E$111:$AJ$115,5,FALSE),FALSE))</f>
        <v>0</v>
      </c>
      <c r="AX3075" s="146">
        <f>IF(Q3119=0,0,VLOOKUP(DATE($B$4+$BQ16,$BP16,AX$3064),IMPOSTAZIONI!$C$119:$AJ$484,HLOOKUP($BN$3,IMPOSTAZIONI!$E$111:$AJ$115,5,FALSE),FALSE))</f>
        <v>0</v>
      </c>
      <c r="AY3075" s="146">
        <f>IF(R3119=0,0,VLOOKUP(DATE($B$4+$BQ16,$BP16,AY$3064),IMPOSTAZIONI!$C$119:$AJ$484,HLOOKUP($BN$3,IMPOSTAZIONI!$E$111:$AJ$115,5,FALSE),FALSE))</f>
        <v>0</v>
      </c>
      <c r="AZ3075" s="146">
        <f>IF(S3119=0,0,VLOOKUP(DATE($B$4+$BQ16,$BP16,AZ$3064),IMPOSTAZIONI!$C$119:$AJ$484,HLOOKUP($BN$3,IMPOSTAZIONI!$E$111:$AJ$115,5,FALSE),FALSE))</f>
        <v>0</v>
      </c>
      <c r="BA3075" s="146">
        <f>IF(T3119=0,0,VLOOKUP(DATE($B$4+$BQ16,$BP16,BA$3064),IMPOSTAZIONI!$C$119:$AJ$484,HLOOKUP($BN$3,IMPOSTAZIONI!$E$111:$AJ$115,5,FALSE),FALSE))</f>
        <v>0</v>
      </c>
      <c r="BB3075" s="146">
        <f>IF(U3119=0,0,VLOOKUP(DATE($B$4+$BQ16,$BP16,BB$3064),IMPOSTAZIONI!$C$119:$AJ$484,HLOOKUP($BN$3,IMPOSTAZIONI!$E$111:$AJ$115,5,FALSE),FALSE))</f>
        <v>0</v>
      </c>
      <c r="BC3075" s="146">
        <f>IF(V3119=0,0,VLOOKUP(DATE($B$4+$BQ16,$BP16,BC$3064),IMPOSTAZIONI!$C$119:$AJ$484,HLOOKUP($BN$3,IMPOSTAZIONI!$E$111:$AJ$115,5,FALSE),FALSE))</f>
        <v>0</v>
      </c>
      <c r="BD3075" s="146">
        <f>IF(W3119=0,0,VLOOKUP(DATE($B$4+$BQ16,$BP16,BD$3064),IMPOSTAZIONI!$C$119:$AJ$484,HLOOKUP($BN$3,IMPOSTAZIONI!$E$111:$AJ$115,5,FALSE),FALSE))</f>
        <v>0</v>
      </c>
      <c r="BE3075" s="146">
        <f>IF(X3119=0,0,VLOOKUP(DATE($B$4+$BQ16,$BP16,BE$3064),IMPOSTAZIONI!$C$119:$AJ$484,HLOOKUP($BN$3,IMPOSTAZIONI!$E$111:$AJ$115,5,FALSE),FALSE))</f>
        <v>0</v>
      </c>
      <c r="BF3075" s="146">
        <f>IF(Y3119=0,0,VLOOKUP(DATE($B$4+$BQ16,$BP16,BF$3064),IMPOSTAZIONI!$C$119:$AJ$484,HLOOKUP($BN$3,IMPOSTAZIONI!$E$111:$AJ$115,5,FALSE),FALSE))</f>
        <v>0</v>
      </c>
      <c r="BG3075" s="146">
        <f>IF(Z3119=0,0,VLOOKUP(DATE($B$4+$BQ16,$BP16,BG$3064),IMPOSTAZIONI!$C$119:$AJ$484,HLOOKUP($BN$3,IMPOSTAZIONI!$E$111:$AJ$115,5,FALSE),FALSE))</f>
        <v>0</v>
      </c>
      <c r="BH3075" s="146">
        <f>IF(AA3119=0,0,VLOOKUP(DATE($B$4+$BQ16,$BP16,BH$3064),IMPOSTAZIONI!$C$119:$AJ$484,HLOOKUP($BN$3,IMPOSTAZIONI!$E$111:$AJ$115,5,FALSE),FALSE))</f>
        <v>0</v>
      </c>
      <c r="BI3075" s="146">
        <f>IF(AB3119=0,0,VLOOKUP(DATE($B$4+$BQ16,$BP16,BI$3064),IMPOSTAZIONI!$C$119:$AJ$484,HLOOKUP($BN$3,IMPOSTAZIONI!$E$111:$AJ$115,5,FALSE),FALSE))</f>
        <v>0</v>
      </c>
      <c r="BJ3075" s="146">
        <f>IF(AC3119=0,0,VLOOKUP(DATE($B$4+$BQ16,$BP16,BJ$3064),IMPOSTAZIONI!$C$119:$AJ$484,HLOOKUP($BN$3,IMPOSTAZIONI!$E$111:$AJ$115,5,FALSE),FALSE))</f>
        <v>0</v>
      </c>
      <c r="BK3075" s="146">
        <f>IF(AD3119=0,0,VLOOKUP(DATE($B$4+$BQ16,$BP16,BK$3064),IMPOSTAZIONI!$C$119:$AJ$484,HLOOKUP($BN$3,IMPOSTAZIONI!$E$111:$AJ$115,5,FALSE),FALSE))</f>
        <v>0</v>
      </c>
      <c r="BL3075" s="146">
        <f>IF(AE3119=0,0,VLOOKUP(DATE($B$4+$BQ16,$BP16,BL$3064),IMPOSTAZIONI!$C$119:$AJ$484,HLOOKUP($BN$3,IMPOSTAZIONI!$E$111:$AJ$115,5,FALSE),FALSE))</f>
        <v>0</v>
      </c>
      <c r="BM3075" s="146">
        <f>IF(AF3119=0,0,VLOOKUP(DATE($B$4+$BQ16,$BP16,BM$3064),IMPOSTAZIONI!$C$119:$AJ$484,HLOOKUP($BN$3,IMPOSTAZIONI!$E$111:$AJ$115,5,FALSE),FALSE))</f>
        <v>0</v>
      </c>
      <c r="BN3075" s="146">
        <f>IF(AG3119=0,0,VLOOKUP(DATE($B$4+$BQ16,$BP16,BN$3064),IMPOSTAZIONI!$C$119:$AJ$484,HLOOKUP($BN$3,IMPOSTAZIONI!$E$111:$AJ$115,5,FALSE),FALSE))</f>
        <v>0</v>
      </c>
      <c r="BO3075" s="147">
        <f>IF(AH3119=0,0,VLOOKUP(DATE($B$4+$BQ16,$BP16,BO$3064),IMPOSTAZIONI!$C$119:$AJ$484,HLOOKUP($BN$3,IMPOSTAZIONI!$E$111:$AJ$115,5,FALSE),FALSE))</f>
        <v>0</v>
      </c>
      <c r="BP3075" s="1"/>
      <c r="BQ3075" s="1"/>
      <c r="BR3075" s="1"/>
    </row>
    <row r="3076" spans="1:70" ht="13.5" customHeight="1">
      <c r="A3076" s="1"/>
      <c r="B3076" s="506" t="str">
        <f t="shared" si="787"/>
        <v>DIC</v>
      </c>
      <c r="C3076" s="507"/>
      <c r="D3076" s="148">
        <f>IF(D3120=0,0,VLOOKUP(DATE($B$4+$BQ17,$BP17,D$3064),IMPOSTAZIONI!$C$119:$AJ$484,HLOOKUP($BN$3,IMPOSTAZIONI!$E$112:$AJ$115,4,FALSE),FALSE))</f>
        <v>0</v>
      </c>
      <c r="E3076" s="149">
        <f>IF(E3120=0,0,VLOOKUP(DATE($B$4+$BQ17,$BP17,E$3064),IMPOSTAZIONI!$C$119:$AJ$484,HLOOKUP($BN$3,IMPOSTAZIONI!$E$112:$AJ$115,4,FALSE),FALSE))</f>
        <v>0</v>
      </c>
      <c r="F3076" s="149">
        <f>IF(F3120=0,0,VLOOKUP(DATE($B$4+$BQ17,$BP17,F$3064),IMPOSTAZIONI!$C$119:$AJ$484,HLOOKUP($BN$3,IMPOSTAZIONI!$E$112:$AJ$115,4,FALSE),FALSE))</f>
        <v>0</v>
      </c>
      <c r="G3076" s="149">
        <f>IF(G3120=0,0,VLOOKUP(DATE($B$4+$BQ17,$BP17,G$3064),IMPOSTAZIONI!$C$119:$AJ$484,HLOOKUP($BN$3,IMPOSTAZIONI!$E$112:$AJ$115,4,FALSE),FALSE))</f>
        <v>0</v>
      </c>
      <c r="H3076" s="149">
        <f>IF(H3120=0,0,VLOOKUP(DATE($B$4+$BQ17,$BP17,H$3064),IMPOSTAZIONI!$C$119:$AJ$484,HLOOKUP($BN$3,IMPOSTAZIONI!$E$112:$AJ$115,4,FALSE),FALSE))</f>
        <v>0</v>
      </c>
      <c r="I3076" s="149">
        <f>IF(I3120=0,0,VLOOKUP(DATE($B$4+$BQ17,$BP17,I$3064),IMPOSTAZIONI!$C$119:$AJ$484,HLOOKUP($BN$3,IMPOSTAZIONI!$E$112:$AJ$115,4,FALSE),FALSE))</f>
        <v>0</v>
      </c>
      <c r="J3076" s="149">
        <f>IF(J3120=0,0,VLOOKUP(DATE($B$4+$BQ17,$BP17,J$3064),IMPOSTAZIONI!$C$119:$AJ$484,HLOOKUP($BN$3,IMPOSTAZIONI!$E$112:$AJ$115,4,FALSE),FALSE))</f>
        <v>0</v>
      </c>
      <c r="K3076" s="149">
        <f>IF(K3120=0,0,VLOOKUP(DATE($B$4+$BQ17,$BP17,K$3064),IMPOSTAZIONI!$C$119:$AJ$484,HLOOKUP($BN$3,IMPOSTAZIONI!$E$112:$AJ$115,4,FALSE),FALSE))</f>
        <v>0</v>
      </c>
      <c r="L3076" s="149">
        <f>IF(L3120=0,0,VLOOKUP(DATE($B$4+$BQ17,$BP17,L$3064),IMPOSTAZIONI!$C$119:$AJ$484,HLOOKUP($BN$3,IMPOSTAZIONI!$E$112:$AJ$115,4,FALSE),FALSE))</f>
        <v>0</v>
      </c>
      <c r="M3076" s="149">
        <f>IF(M3120=0,0,VLOOKUP(DATE($B$4+$BQ17,$BP17,M$3064),IMPOSTAZIONI!$C$119:$AJ$484,HLOOKUP($BN$3,IMPOSTAZIONI!$E$112:$AJ$115,4,FALSE),FALSE))</f>
        <v>0</v>
      </c>
      <c r="N3076" s="149">
        <f>IF(N3120=0,0,VLOOKUP(DATE($B$4+$BQ17,$BP17,N$3064),IMPOSTAZIONI!$C$119:$AJ$484,HLOOKUP($BN$3,IMPOSTAZIONI!$E$112:$AJ$115,4,FALSE),FALSE))</f>
        <v>0</v>
      </c>
      <c r="O3076" s="149">
        <f>IF(O3120=0,0,VLOOKUP(DATE($B$4+$BQ17,$BP17,O$3064),IMPOSTAZIONI!$C$119:$AJ$484,HLOOKUP($BN$3,IMPOSTAZIONI!$E$112:$AJ$115,4,FALSE),FALSE))</f>
        <v>0</v>
      </c>
      <c r="P3076" s="149">
        <f>IF(P3120=0,0,VLOOKUP(DATE($B$4+$BQ17,$BP17,P$3064),IMPOSTAZIONI!$C$119:$AJ$484,HLOOKUP($BN$3,IMPOSTAZIONI!$E$112:$AJ$115,4,FALSE),FALSE))</f>
        <v>0</v>
      </c>
      <c r="Q3076" s="149">
        <f>IF(Q3120=0,0,VLOOKUP(DATE($B$4+$BQ17,$BP17,Q$3064),IMPOSTAZIONI!$C$119:$AJ$484,HLOOKUP($BN$3,IMPOSTAZIONI!$E$112:$AJ$115,4,FALSE),FALSE))</f>
        <v>0</v>
      </c>
      <c r="R3076" s="149" t="str">
        <f>IF(R3120=0,0,VLOOKUP(DATE($B$4+$BQ17,$BP17,R$3064),IMPOSTAZIONI!$C$119:$AJ$484,HLOOKUP($BN$3,IMPOSTAZIONI!$E$112:$AJ$115,4,FALSE),FALSE))</f>
        <v>FF</v>
      </c>
      <c r="S3076" s="149" t="str">
        <f>IF(S3120=0,0,VLOOKUP(DATE($B$4+$BQ17,$BP17,S$3064),IMPOSTAZIONI!$C$119:$AJ$484,HLOOKUP($BN$3,IMPOSTAZIONI!$E$112:$AJ$115,4,FALSE),FALSE))</f>
        <v>FF</v>
      </c>
      <c r="T3076" s="149" t="str">
        <f>IF(T3120=0,0,VLOOKUP(DATE($B$4+$BQ17,$BP17,T$3064),IMPOSTAZIONI!$C$119:$AJ$484,HLOOKUP($BN$3,IMPOSTAZIONI!$E$112:$AJ$115,4,FALSE),FALSE))</f>
        <v>FF</v>
      </c>
      <c r="U3076" s="149" t="str">
        <f>IF(U3120=0,0,VLOOKUP(DATE($B$4+$BQ17,$BP17,U$3064),IMPOSTAZIONI!$C$119:$AJ$484,HLOOKUP($BN$3,IMPOSTAZIONI!$E$112:$AJ$115,4,FALSE),FALSE))</f>
        <v>FF</v>
      </c>
      <c r="V3076" s="149" t="str">
        <f>IF(V3120=0,0,VLOOKUP(DATE($B$4+$BQ17,$BP17,V$3064),IMPOSTAZIONI!$C$119:$AJ$484,HLOOKUP($BN$3,IMPOSTAZIONI!$E$112:$AJ$115,4,FALSE),FALSE))</f>
        <v>FF</v>
      </c>
      <c r="W3076" s="149" t="str">
        <f>IF(W3120=0,0,VLOOKUP(DATE($B$4+$BQ17,$BP17,W$3064),IMPOSTAZIONI!$C$119:$AJ$484,HLOOKUP($BN$3,IMPOSTAZIONI!$E$112:$AJ$115,4,FALSE),FALSE))</f>
        <v>FF</v>
      </c>
      <c r="X3076" s="149" t="str">
        <f>IF(X3120=0,0,VLOOKUP(DATE($B$4+$BQ17,$BP17,X$3064),IMPOSTAZIONI!$C$119:$AJ$484,HLOOKUP($BN$3,IMPOSTAZIONI!$E$112:$AJ$115,4,FALSE),FALSE))</f>
        <v>FF</v>
      </c>
      <c r="Y3076" s="149" t="str">
        <f>IF(Y3120=0,0,VLOOKUP(DATE($B$4+$BQ17,$BP17,Y$3064),IMPOSTAZIONI!$C$119:$AJ$484,HLOOKUP($BN$3,IMPOSTAZIONI!$E$112:$AJ$115,4,FALSE),FALSE))</f>
        <v>FF</v>
      </c>
      <c r="Z3076" s="149" t="str">
        <f>IF(Z3120=0,0,VLOOKUP(DATE($B$4+$BQ17,$BP17,Z$3064),IMPOSTAZIONI!$C$119:$AJ$484,HLOOKUP($BN$3,IMPOSTAZIONI!$E$112:$AJ$115,4,FALSE),FALSE))</f>
        <v>FF</v>
      </c>
      <c r="AA3076" s="149" t="str">
        <f>IF(AA3120=0,0,VLOOKUP(DATE($B$4+$BQ17,$BP17,AA$3064),IMPOSTAZIONI!$C$119:$AJ$484,HLOOKUP($BN$3,IMPOSTAZIONI!$E$112:$AJ$115,4,FALSE),FALSE))</f>
        <v>FF</v>
      </c>
      <c r="AB3076" s="149" t="str">
        <f>IF(AB3120=0,0,VLOOKUP(DATE($B$4+$BQ17,$BP17,AB$3064),IMPOSTAZIONI!$C$119:$AJ$484,HLOOKUP($BN$3,IMPOSTAZIONI!$E$112:$AJ$115,4,FALSE),FALSE))</f>
        <v>FF</v>
      </c>
      <c r="AC3076" s="149" t="str">
        <f>IF(AC3120=0,0,VLOOKUP(DATE($B$4+$BQ17,$BP17,AC$3064),IMPOSTAZIONI!$C$119:$AJ$484,HLOOKUP($BN$3,IMPOSTAZIONI!$E$112:$AJ$115,4,FALSE),FALSE))</f>
        <v>FF</v>
      </c>
      <c r="AD3076" s="149" t="str">
        <f>IF(AD3120=0,0,VLOOKUP(DATE($B$4+$BQ17,$BP17,AD$3064),IMPOSTAZIONI!$C$119:$AJ$484,HLOOKUP($BN$3,IMPOSTAZIONI!$E$112:$AJ$115,4,FALSE),FALSE))</f>
        <v>FF</v>
      </c>
      <c r="AE3076" s="149" t="str">
        <f>IF(AE3120=0,0,VLOOKUP(DATE($B$4+$BQ17,$BP17,AE$3064),IMPOSTAZIONI!$C$119:$AJ$484,HLOOKUP($BN$3,IMPOSTAZIONI!$E$112:$AJ$115,4,FALSE),FALSE))</f>
        <v>FF</v>
      </c>
      <c r="AF3076" s="149" t="str">
        <f>IF(AF3120=0,0,VLOOKUP(DATE($B$4+$BQ17,$BP17,AF$3064),IMPOSTAZIONI!$C$119:$AJ$484,HLOOKUP($BN$3,IMPOSTAZIONI!$E$112:$AJ$115,4,FALSE),FALSE))</f>
        <v>FF</v>
      </c>
      <c r="AG3076" s="149" t="str">
        <f>IF(AG3120=0,0,VLOOKUP(DATE($B$4+$BQ17,$BP17,AG$3064),IMPOSTAZIONI!$C$119:$AJ$484,HLOOKUP($BN$3,IMPOSTAZIONI!$E$112:$AJ$115,4,FALSE),FALSE))</f>
        <v>FF</v>
      </c>
      <c r="AH3076" s="150" t="str">
        <f>IF(AH3120=0,0,VLOOKUP(DATE($B$4+$BQ17,$BP17,AH$3064),IMPOSTAZIONI!$C$119:$AJ$484,HLOOKUP($BN$3,IMPOSTAZIONI!$E$112:$AJ$115,4,FALSE),FALSE))</f>
        <v>FF</v>
      </c>
      <c r="AI3076" s="506" t="str">
        <f t="shared" si="788"/>
        <v>DIC</v>
      </c>
      <c r="AJ3076" s="507"/>
      <c r="AK3076" s="148">
        <f>IF(D3120=0,0,VLOOKUP(DATE($B$4+$BQ17,$BP17,AK$3064),IMPOSTAZIONI!$C$119:$AJ$484,HLOOKUP($BN$3,IMPOSTAZIONI!$E$111:$AJ$115,5,FALSE),FALSE))</f>
        <v>0</v>
      </c>
      <c r="AL3076" s="149">
        <f>IF(E3120=0,0,VLOOKUP(DATE($B$4+$BQ17,$BP17,AL$3064),IMPOSTAZIONI!$C$119:$AJ$484,HLOOKUP($BN$3,IMPOSTAZIONI!$E$111:$AJ$115,5,FALSE),FALSE))</f>
        <v>0</v>
      </c>
      <c r="AM3076" s="149">
        <f>IF(F3120=0,0,VLOOKUP(DATE($B$4+$BQ17,$BP17,AM$3064),IMPOSTAZIONI!$C$119:$AJ$484,HLOOKUP($BN$3,IMPOSTAZIONI!$E$111:$AJ$115,5,FALSE),FALSE))</f>
        <v>0</v>
      </c>
      <c r="AN3076" s="149">
        <f>IF(G3120=0,0,VLOOKUP(DATE($B$4+$BQ17,$BP17,AN$3064),IMPOSTAZIONI!$C$119:$AJ$484,HLOOKUP($BN$3,IMPOSTAZIONI!$E$111:$AJ$115,5,FALSE),FALSE))</f>
        <v>0</v>
      </c>
      <c r="AO3076" s="149">
        <f>IF(H3120=0,0,VLOOKUP(DATE($B$4+$BQ17,$BP17,AO$3064),IMPOSTAZIONI!$C$119:$AJ$484,HLOOKUP($BN$3,IMPOSTAZIONI!$E$111:$AJ$115,5,FALSE),FALSE))</f>
        <v>0</v>
      </c>
      <c r="AP3076" s="149">
        <f>IF(I3120=0,0,VLOOKUP(DATE($B$4+$BQ17,$BP17,AP$3064),IMPOSTAZIONI!$C$119:$AJ$484,HLOOKUP($BN$3,IMPOSTAZIONI!$E$111:$AJ$115,5,FALSE),FALSE))</f>
        <v>0</v>
      </c>
      <c r="AQ3076" s="149">
        <f>IF(J3120=0,0,VLOOKUP(DATE($B$4+$BQ17,$BP17,AQ$3064),IMPOSTAZIONI!$C$119:$AJ$484,HLOOKUP($BN$3,IMPOSTAZIONI!$E$111:$AJ$115,5,FALSE),FALSE))</f>
        <v>0</v>
      </c>
      <c r="AR3076" s="149">
        <f>IF(K3120=0,0,VLOOKUP(DATE($B$4+$BQ17,$BP17,AR$3064),IMPOSTAZIONI!$C$119:$AJ$484,HLOOKUP($BN$3,IMPOSTAZIONI!$E$111:$AJ$115,5,FALSE),FALSE))</f>
        <v>0</v>
      </c>
      <c r="AS3076" s="149">
        <f>IF(L3120=0,0,VLOOKUP(DATE($B$4+$BQ17,$BP17,AS$3064),IMPOSTAZIONI!$C$119:$AJ$484,HLOOKUP($BN$3,IMPOSTAZIONI!$E$111:$AJ$115,5,FALSE),FALSE))</f>
        <v>0</v>
      </c>
      <c r="AT3076" s="149">
        <f>IF(M3120=0,0,VLOOKUP(DATE($B$4+$BQ17,$BP17,AT$3064),IMPOSTAZIONI!$C$119:$AJ$484,HLOOKUP($BN$3,IMPOSTAZIONI!$E$111:$AJ$115,5,FALSE),FALSE))</f>
        <v>0</v>
      </c>
      <c r="AU3076" s="149">
        <f>IF(N3120=0,0,VLOOKUP(DATE($B$4+$BQ17,$BP17,AU$3064),IMPOSTAZIONI!$C$119:$AJ$484,HLOOKUP($BN$3,IMPOSTAZIONI!$E$111:$AJ$115,5,FALSE),FALSE))</f>
        <v>0</v>
      </c>
      <c r="AV3076" s="149">
        <f>IF(O3120=0,0,VLOOKUP(DATE($B$4+$BQ17,$BP17,AV$3064),IMPOSTAZIONI!$C$119:$AJ$484,HLOOKUP($BN$3,IMPOSTAZIONI!$E$111:$AJ$115,5,FALSE),FALSE))</f>
        <v>0</v>
      </c>
      <c r="AW3076" s="149">
        <f>IF(P3120=0,0,VLOOKUP(DATE($B$4+$BQ17,$BP17,AW$3064),IMPOSTAZIONI!$C$119:$AJ$484,HLOOKUP($BN$3,IMPOSTAZIONI!$E$111:$AJ$115,5,FALSE),FALSE))</f>
        <v>0</v>
      </c>
      <c r="AX3076" s="149">
        <f>IF(Q3120=0,0,VLOOKUP(DATE($B$4+$BQ17,$BP17,AX$3064),IMPOSTAZIONI!$C$119:$AJ$484,HLOOKUP($BN$3,IMPOSTAZIONI!$E$111:$AJ$115,5,FALSE),FALSE))</f>
        <v>0</v>
      </c>
      <c r="AY3076" s="149">
        <f>IF(R3120=0,0,VLOOKUP(DATE($B$4+$BQ17,$BP17,AY$3064),IMPOSTAZIONI!$C$119:$AJ$484,HLOOKUP($BN$3,IMPOSTAZIONI!$E$111:$AJ$115,5,FALSE),FALSE))</f>
        <v>0</v>
      </c>
      <c r="AZ3076" s="149">
        <f>IF(S3120=0,0,VLOOKUP(DATE($B$4+$BQ17,$BP17,AZ$3064),IMPOSTAZIONI!$C$119:$AJ$484,HLOOKUP($BN$3,IMPOSTAZIONI!$E$111:$AJ$115,5,FALSE),FALSE))</f>
        <v>0</v>
      </c>
      <c r="BA3076" s="149">
        <f>IF(T3120=0,0,VLOOKUP(DATE($B$4+$BQ17,$BP17,BA$3064),IMPOSTAZIONI!$C$119:$AJ$484,HLOOKUP($BN$3,IMPOSTAZIONI!$E$111:$AJ$115,5,FALSE),FALSE))</f>
        <v>0</v>
      </c>
      <c r="BB3076" s="149">
        <f>IF(U3120=0,0,VLOOKUP(DATE($B$4+$BQ17,$BP17,BB$3064),IMPOSTAZIONI!$C$119:$AJ$484,HLOOKUP($BN$3,IMPOSTAZIONI!$E$111:$AJ$115,5,FALSE),FALSE))</f>
        <v>0</v>
      </c>
      <c r="BC3076" s="149">
        <f>IF(V3120=0,0,VLOOKUP(DATE($B$4+$BQ17,$BP17,BC$3064),IMPOSTAZIONI!$C$119:$AJ$484,HLOOKUP($BN$3,IMPOSTAZIONI!$E$111:$AJ$115,5,FALSE),FALSE))</f>
        <v>0</v>
      </c>
      <c r="BD3076" s="149">
        <f>IF(W3120=0,0,VLOOKUP(DATE($B$4+$BQ17,$BP17,BD$3064),IMPOSTAZIONI!$C$119:$AJ$484,HLOOKUP($BN$3,IMPOSTAZIONI!$E$111:$AJ$115,5,FALSE),FALSE))</f>
        <v>0</v>
      </c>
      <c r="BE3076" s="149">
        <f>IF(X3120=0,0,VLOOKUP(DATE($B$4+$BQ17,$BP17,BE$3064),IMPOSTAZIONI!$C$119:$AJ$484,HLOOKUP($BN$3,IMPOSTAZIONI!$E$111:$AJ$115,5,FALSE),FALSE))</f>
        <v>0</v>
      </c>
      <c r="BF3076" s="149">
        <f>IF(Y3120=0,0,VLOOKUP(DATE($B$4+$BQ17,$BP17,BF$3064),IMPOSTAZIONI!$C$119:$AJ$484,HLOOKUP($BN$3,IMPOSTAZIONI!$E$111:$AJ$115,5,FALSE),FALSE))</f>
        <v>0</v>
      </c>
      <c r="BG3076" s="149">
        <f>IF(Z3120=0,0,VLOOKUP(DATE($B$4+$BQ17,$BP17,BG$3064),IMPOSTAZIONI!$C$119:$AJ$484,HLOOKUP($BN$3,IMPOSTAZIONI!$E$111:$AJ$115,5,FALSE),FALSE))</f>
        <v>0</v>
      </c>
      <c r="BH3076" s="149">
        <f>IF(AA3120=0,0,VLOOKUP(DATE($B$4+$BQ17,$BP17,BH$3064),IMPOSTAZIONI!$C$119:$AJ$484,HLOOKUP($BN$3,IMPOSTAZIONI!$E$111:$AJ$115,5,FALSE),FALSE))</f>
        <v>0</v>
      </c>
      <c r="BI3076" s="149">
        <f>IF(AB3120=0,0,VLOOKUP(DATE($B$4+$BQ17,$BP17,BI$3064),IMPOSTAZIONI!$C$119:$AJ$484,HLOOKUP($BN$3,IMPOSTAZIONI!$E$111:$AJ$115,5,FALSE),FALSE))</f>
        <v>0</v>
      </c>
      <c r="BJ3076" s="149">
        <f>IF(AC3120=0,0,VLOOKUP(DATE($B$4+$BQ17,$BP17,BJ$3064),IMPOSTAZIONI!$C$119:$AJ$484,HLOOKUP($BN$3,IMPOSTAZIONI!$E$111:$AJ$115,5,FALSE),FALSE))</f>
        <v>0</v>
      </c>
      <c r="BK3076" s="149">
        <f>IF(AD3120=0,0,VLOOKUP(DATE($B$4+$BQ17,$BP17,BK$3064),IMPOSTAZIONI!$C$119:$AJ$484,HLOOKUP($BN$3,IMPOSTAZIONI!$E$111:$AJ$115,5,FALSE),FALSE))</f>
        <v>0</v>
      </c>
      <c r="BL3076" s="149">
        <f>IF(AE3120=0,0,VLOOKUP(DATE($B$4+$BQ17,$BP17,BL$3064),IMPOSTAZIONI!$C$119:$AJ$484,HLOOKUP($BN$3,IMPOSTAZIONI!$E$111:$AJ$115,5,FALSE),FALSE))</f>
        <v>0</v>
      </c>
      <c r="BM3076" s="149">
        <f>IF(AF3120=0,0,VLOOKUP(DATE($B$4+$BQ17,$BP17,BM$3064),IMPOSTAZIONI!$C$119:$AJ$484,HLOOKUP($BN$3,IMPOSTAZIONI!$E$111:$AJ$115,5,FALSE),FALSE))</f>
        <v>0</v>
      </c>
      <c r="BN3076" s="149">
        <f>IF(AG3120=0,0,VLOOKUP(DATE($B$4+$BQ17,$BP17,BN$3064),IMPOSTAZIONI!$C$119:$AJ$484,HLOOKUP($BN$3,IMPOSTAZIONI!$E$111:$AJ$115,5,FALSE),FALSE))</f>
        <v>0</v>
      </c>
      <c r="BO3076" s="150">
        <f>IF(AH3120=0,0,VLOOKUP(DATE($B$4+$BQ17,$BP17,BO$3064),IMPOSTAZIONI!$C$119:$AJ$484,HLOOKUP($BN$3,IMPOSTAZIONI!$E$111:$AJ$115,5,FALSE),FALSE))</f>
        <v>0</v>
      </c>
      <c r="BP3076" s="1"/>
      <c r="BQ3076" s="1"/>
      <c r="BR3076" s="1"/>
    </row>
    <row r="3077" spans="1:70" ht="15" customHeight="1">
      <c r="A3077" s="1"/>
      <c r="B3077" s="1"/>
      <c r="C3077" s="1"/>
      <c r="D3077" s="211" t="s">
        <v>199</v>
      </c>
      <c r="E3077" s="211"/>
      <c r="F3077" s="212"/>
      <c r="G3077" s="212"/>
      <c r="H3077" s="212"/>
      <c r="I3077" s="212" t="str">
        <f>I3060</f>
        <v>1  -  BOOKING 1</v>
      </c>
      <c r="J3077" s="212"/>
      <c r="K3077" s="212"/>
      <c r="L3077" s="212"/>
      <c r="M3077" s="109"/>
      <c r="N3077" s="109"/>
      <c r="O3077" s="109"/>
      <c r="P3077" s="109"/>
      <c r="Q3077" s="109"/>
      <c r="R3077" s="109"/>
      <c r="S3077" s="109"/>
      <c r="T3077" s="109"/>
      <c r="U3077" s="109"/>
      <c r="V3077" s="109"/>
      <c r="W3077" s="109"/>
      <c r="X3077" s="109"/>
      <c r="Y3077" s="213"/>
      <c r="Z3077" s="213"/>
      <c r="AA3077" s="213"/>
      <c r="AB3077" s="214"/>
      <c r="AC3077" s="214"/>
      <c r="AD3077" s="213"/>
      <c r="AE3077" s="213"/>
      <c r="AF3077" s="213"/>
      <c r="AG3077" s="214"/>
      <c r="AH3077" s="215" t="s">
        <v>201</v>
      </c>
      <c r="AI3077" s="1"/>
      <c r="AJ3077" s="1"/>
      <c r="AK3077" s="211" t="s">
        <v>199</v>
      </c>
      <c r="AL3077" s="211"/>
      <c r="AM3077" s="212"/>
      <c r="AN3077" s="212"/>
      <c r="AO3077" s="212"/>
      <c r="AP3077" s="212" t="str">
        <f>I3060</f>
        <v>1  -  BOOKING 1</v>
      </c>
      <c r="AQ3077" s="212"/>
      <c r="AR3077" s="212"/>
      <c r="AS3077" s="212"/>
      <c r="AT3077" s="109"/>
      <c r="AU3077" s="109"/>
      <c r="AV3077" s="109"/>
      <c r="AW3077" s="109"/>
      <c r="AX3077" s="109"/>
      <c r="AY3077" s="109"/>
      <c r="AZ3077" s="109"/>
      <c r="BA3077" s="109"/>
      <c r="BB3077" s="109"/>
      <c r="BC3077" s="109"/>
      <c r="BD3077" s="109"/>
      <c r="BE3077" s="109"/>
      <c r="BF3077" s="213"/>
      <c r="BG3077" s="213"/>
      <c r="BH3077" s="213"/>
      <c r="BI3077" s="214"/>
      <c r="BJ3077" s="214"/>
      <c r="BK3077" s="213"/>
      <c r="BL3077" s="213"/>
      <c r="BM3077" s="213"/>
      <c r="BN3077" s="214"/>
      <c r="BO3077" s="215" t="s">
        <v>201</v>
      </c>
      <c r="BP3077" s="1"/>
      <c r="BQ3077" s="1"/>
      <c r="BR3077" s="1"/>
    </row>
    <row r="3078" spans="1:70" ht="13.5" customHeight="1">
      <c r="A3078" s="1"/>
      <c r="B3078" s="1"/>
      <c r="C3078" s="1"/>
      <c r="D3078" s="153"/>
      <c r="E3078" s="153"/>
      <c r="F3078" s="574"/>
      <c r="G3078" s="574"/>
      <c r="H3078" s="574"/>
      <c r="I3078" s="574"/>
      <c r="J3078" s="574"/>
      <c r="K3078" s="574"/>
      <c r="L3078" s="574"/>
      <c r="M3078" s="574"/>
      <c r="N3078" s="574"/>
      <c r="O3078" s="574"/>
      <c r="P3078" s="574"/>
      <c r="Q3078" s="574"/>
      <c r="R3078" s="574"/>
      <c r="S3078" s="574"/>
      <c r="T3078" s="574"/>
      <c r="U3078" s="574"/>
      <c r="V3078" s="574"/>
      <c r="W3078" s="574"/>
      <c r="X3078" s="574"/>
      <c r="Y3078" s="574"/>
      <c r="Z3078" s="574"/>
      <c r="AA3078" s="574"/>
      <c r="AB3078" s="574"/>
      <c r="AC3078" s="574"/>
      <c r="AD3078" s="574"/>
      <c r="AE3078" s="574"/>
      <c r="AF3078" s="601"/>
      <c r="AG3078" s="601"/>
      <c r="AH3078" s="601"/>
      <c r="AI3078" s="1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</row>
    <row r="3079" spans="1:70" ht="21" customHeight="1">
      <c r="A3079" s="1"/>
      <c r="B3079" s="247"/>
      <c r="C3079" s="247"/>
      <c r="D3079" s="247"/>
      <c r="E3079" s="247"/>
      <c r="F3079" s="247"/>
      <c r="G3079" s="247"/>
      <c r="H3079" s="247"/>
      <c r="I3079" s="247"/>
      <c r="J3079" s="247"/>
      <c r="K3079" s="247"/>
      <c r="L3079" s="247"/>
      <c r="M3079" s="247"/>
      <c r="N3079" s="247"/>
      <c r="O3079" s="247"/>
      <c r="P3079" s="247"/>
      <c r="Q3079" s="247"/>
      <c r="R3079" s="247"/>
      <c r="S3079" s="247"/>
      <c r="T3079" s="247"/>
      <c r="U3079" s="247"/>
      <c r="V3079" s="247"/>
      <c r="W3079" s="247"/>
      <c r="X3079" s="247"/>
      <c r="Y3079" s="247"/>
      <c r="Z3079" s="247"/>
      <c r="AA3079" s="247"/>
      <c r="AB3079" s="247"/>
      <c r="AC3079" s="247"/>
      <c r="AD3079" s="247"/>
      <c r="AE3079" s="247"/>
      <c r="AF3079" s="247"/>
      <c r="AG3079" s="247"/>
      <c r="AH3079" s="247"/>
      <c r="AI3079" s="247"/>
      <c r="AJ3079" s="247"/>
      <c r="AK3079" s="247"/>
      <c r="AL3079" s="247"/>
      <c r="AM3079" s="247"/>
      <c r="AN3079" s="247"/>
      <c r="AO3079" s="247"/>
      <c r="AP3079" s="247"/>
      <c r="AQ3079" s="247"/>
      <c r="AR3079" s="247"/>
      <c r="AS3079" s="247"/>
      <c r="AT3079" s="247"/>
      <c r="AU3079" s="247"/>
      <c r="AV3079" s="247"/>
      <c r="AW3079" s="247"/>
      <c r="AX3079" s="247"/>
      <c r="AY3079" s="247"/>
      <c r="AZ3079" s="247"/>
      <c r="BA3079" s="247"/>
      <c r="BB3079" s="247"/>
      <c r="BC3079" s="247"/>
      <c r="BD3079" s="247"/>
      <c r="BE3079" s="247"/>
      <c r="BF3079" s="247"/>
      <c r="BG3079" s="247"/>
      <c r="BH3079" s="247"/>
      <c r="BI3079" s="247"/>
      <c r="BJ3079" s="247"/>
      <c r="BK3079" s="247"/>
      <c r="BL3079" s="247"/>
      <c r="BM3079" s="247"/>
      <c r="BN3079" s="247"/>
      <c r="BO3079" s="247"/>
      <c r="BP3079" s="1"/>
      <c r="BQ3079" s="1"/>
      <c r="BR3079" s="1"/>
    </row>
    <row r="3080" spans="1:70" ht="18" customHeight="1">
      <c r="A3080" s="1"/>
      <c r="B3080" s="247"/>
      <c r="C3080" s="247"/>
      <c r="D3080" s="247"/>
      <c r="E3080" s="247"/>
      <c r="F3080" s="247"/>
      <c r="G3080" s="247"/>
      <c r="H3080" s="247"/>
      <c r="I3080" s="247"/>
      <c r="J3080" s="247"/>
      <c r="K3080" s="247"/>
      <c r="L3080" s="247"/>
      <c r="M3080" s="247"/>
      <c r="N3080" s="247"/>
      <c r="O3080" s="247"/>
      <c r="P3080" s="247"/>
      <c r="Q3080" s="247"/>
      <c r="R3080" s="247"/>
      <c r="S3080" s="247"/>
      <c r="T3080" s="247"/>
      <c r="U3080" s="247"/>
      <c r="V3080" s="247"/>
      <c r="W3080" s="247"/>
      <c r="X3080" s="247"/>
      <c r="Y3080" s="247"/>
      <c r="Z3080" s="247"/>
      <c r="AA3080" s="247"/>
      <c r="AB3080" s="247"/>
      <c r="AC3080" s="247"/>
      <c r="AD3080" s="247"/>
      <c r="AE3080" s="247"/>
      <c r="AF3080" s="247"/>
      <c r="AG3080" s="247"/>
      <c r="AH3080" s="247"/>
      <c r="AI3080" s="247"/>
      <c r="AJ3080" s="247"/>
      <c r="AK3080" s="247"/>
      <c r="AL3080" s="247"/>
      <c r="AM3080" s="247"/>
      <c r="AN3080" s="247"/>
      <c r="AO3080" s="247"/>
      <c r="AP3080" s="247"/>
      <c r="AQ3080" s="247"/>
      <c r="AR3080" s="247"/>
      <c r="AS3080" s="247"/>
      <c r="AT3080" s="247"/>
      <c r="AU3080" s="247"/>
      <c r="AV3080" s="247"/>
      <c r="AW3080" s="247"/>
      <c r="AX3080" s="247"/>
      <c r="AY3080" s="247"/>
      <c r="AZ3080" s="247"/>
      <c r="BA3080" s="247"/>
      <c r="BB3080" s="247"/>
      <c r="BC3080" s="247"/>
      <c r="BD3080" s="247"/>
      <c r="BE3080" s="247"/>
      <c r="BF3080" s="247"/>
      <c r="BG3080" s="247"/>
      <c r="BH3080" s="247"/>
      <c r="BI3080" s="247"/>
      <c r="BJ3080" s="247"/>
      <c r="BK3080" s="247"/>
      <c r="BL3080" s="247"/>
      <c r="BM3080" s="247"/>
      <c r="BN3080" s="247"/>
      <c r="BO3080" s="247"/>
      <c r="BP3080" s="1"/>
      <c r="BQ3080" s="1"/>
      <c r="BR3080" s="1"/>
    </row>
    <row r="3081" spans="1:70" ht="19.5" customHeight="1">
      <c r="A3081" s="1"/>
      <c r="B3081" s="1"/>
      <c r="C3081" s="1"/>
      <c r="D3081" s="570" t="s">
        <v>146</v>
      </c>
      <c r="E3081" s="570"/>
      <c r="F3081" s="570"/>
      <c r="G3081" s="570"/>
      <c r="H3081" s="425" t="s">
        <v>266</v>
      </c>
      <c r="I3081" s="425"/>
      <c r="J3081" s="425"/>
      <c r="K3081" s="425"/>
      <c r="L3081" s="425"/>
      <c r="M3081" s="425"/>
      <c r="N3081" s="425"/>
      <c r="O3081" s="425"/>
      <c r="P3081" s="425"/>
      <c r="Q3081" s="425"/>
      <c r="R3081" s="425"/>
      <c r="S3081" s="425"/>
      <c r="T3081" s="425"/>
      <c r="U3081" s="425"/>
      <c r="V3081" s="425"/>
      <c r="W3081" s="425"/>
      <c r="X3081" s="425"/>
      <c r="Y3081" s="425"/>
      <c r="Z3081" s="425"/>
      <c r="AA3081" s="425"/>
      <c r="AB3081" s="425"/>
      <c r="AC3081" s="425"/>
      <c r="AD3081" s="425"/>
      <c r="AE3081" s="425"/>
      <c r="AF3081" s="425"/>
      <c r="AG3081" s="425"/>
      <c r="AH3081" s="425"/>
      <c r="AI3081" s="425"/>
      <c r="AJ3081" s="425"/>
      <c r="AK3081" s="425"/>
      <c r="AL3081" s="425"/>
      <c r="AM3081" s="425"/>
      <c r="AN3081" s="425"/>
      <c r="AO3081" s="425"/>
      <c r="AP3081" s="425"/>
      <c r="AQ3081" s="425"/>
      <c r="AR3081" s="425"/>
      <c r="AS3081" s="425"/>
      <c r="AT3081" s="425"/>
      <c r="AU3081" s="425"/>
      <c r="AV3081" s="425"/>
      <c r="AW3081" s="425"/>
      <c r="AX3081" s="425"/>
      <c r="AY3081" s="425"/>
      <c r="AZ3081" s="425"/>
      <c r="BA3081" s="425"/>
      <c r="BB3081" s="425"/>
      <c r="BC3081" s="425"/>
      <c r="BD3081" s="425"/>
      <c r="BE3081" s="425"/>
      <c r="BF3081" s="425"/>
      <c r="BG3081" s="425"/>
      <c r="BH3081" s="425"/>
      <c r="BI3081" s="425"/>
      <c r="BJ3081" s="425"/>
      <c r="BK3081" s="425"/>
      <c r="BL3081" s="425"/>
      <c r="BM3081" s="425"/>
      <c r="BN3081" s="1"/>
      <c r="BO3081" s="1"/>
      <c r="BP3081" s="1"/>
      <c r="BQ3081" s="1"/>
      <c r="BR3081" s="1"/>
    </row>
    <row r="3082" spans="1:70" ht="19.5" customHeight="1">
      <c r="A3082" s="1"/>
      <c r="B3082" s="1"/>
      <c r="C3082" s="1"/>
      <c r="D3082" s="557"/>
      <c r="E3082" s="557"/>
      <c r="F3082" s="557"/>
      <c r="G3082" s="557"/>
      <c r="H3082" s="425" t="s">
        <v>263</v>
      </c>
      <c r="I3082" s="425"/>
      <c r="J3082" s="425"/>
      <c r="K3082" s="425"/>
      <c r="L3082" s="425"/>
      <c r="M3082" s="425"/>
      <c r="N3082" s="425"/>
      <c r="O3082" s="425"/>
      <c r="P3082" s="425"/>
      <c r="Q3082" s="425"/>
      <c r="R3082" s="425"/>
      <c r="S3082" s="425"/>
      <c r="T3082" s="425"/>
      <c r="U3082" s="425"/>
      <c r="V3082" s="425"/>
      <c r="W3082" s="425"/>
      <c r="X3082" s="425"/>
      <c r="Y3082" s="425"/>
      <c r="Z3082" s="425"/>
      <c r="AA3082" s="425"/>
      <c r="AB3082" s="425"/>
      <c r="AC3082" s="425"/>
      <c r="AD3082" s="425"/>
      <c r="AE3082" s="425"/>
      <c r="AF3082" s="425"/>
      <c r="AG3082" s="425"/>
      <c r="AH3082" s="425"/>
      <c r="AI3082" s="425"/>
      <c r="AJ3082" s="425"/>
      <c r="AK3082" s="425"/>
      <c r="AL3082" s="425"/>
      <c r="AM3082" s="425"/>
      <c r="AN3082" s="425"/>
      <c r="AO3082" s="425"/>
      <c r="AP3082" s="425"/>
      <c r="AQ3082" s="425"/>
      <c r="AR3082" s="425"/>
      <c r="AS3082" s="425"/>
      <c r="AT3082" s="425"/>
      <c r="AU3082" s="425"/>
      <c r="AV3082" s="425"/>
      <c r="AW3082" s="425"/>
      <c r="AX3082" s="425"/>
      <c r="AY3082" s="425"/>
      <c r="AZ3082" s="425"/>
      <c r="BA3082" s="425"/>
      <c r="BB3082" s="425"/>
      <c r="BC3082" s="425"/>
      <c r="BD3082" s="425"/>
      <c r="BE3082" s="425"/>
      <c r="BF3082" s="425"/>
      <c r="BG3082" s="425"/>
      <c r="BH3082" s="425"/>
      <c r="BI3082" s="425"/>
      <c r="BJ3082" s="425"/>
      <c r="BK3082" s="425"/>
      <c r="BL3082" s="425"/>
      <c r="BM3082" s="425"/>
      <c r="BN3082" s="1"/>
      <c r="BO3082" s="1"/>
      <c r="BP3082" s="1"/>
      <c r="BQ3082" s="1"/>
      <c r="BR3082" s="1"/>
    </row>
    <row r="3083" spans="1:70" ht="19.5" customHeight="1">
      <c r="A3083" s="1"/>
      <c r="B3083" s="1"/>
      <c r="C3083" s="1"/>
      <c r="D3083" s="557"/>
      <c r="E3083" s="557"/>
      <c r="F3083" s="557"/>
      <c r="G3083" s="557"/>
      <c r="H3083" s="425"/>
      <c r="I3083" s="425"/>
      <c r="J3083" s="425"/>
      <c r="K3083" s="425"/>
      <c r="L3083" s="425"/>
      <c r="M3083" s="425"/>
      <c r="N3083" s="425"/>
      <c r="O3083" s="425"/>
      <c r="P3083" s="425"/>
      <c r="Q3083" s="425"/>
      <c r="R3083" s="425"/>
      <c r="S3083" s="425"/>
      <c r="T3083" s="425"/>
      <c r="U3083" s="425"/>
      <c r="V3083" s="425"/>
      <c r="W3083" s="425"/>
      <c r="X3083" s="425"/>
      <c r="Y3083" s="425"/>
      <c r="Z3083" s="425"/>
      <c r="AA3083" s="425"/>
      <c r="AB3083" s="425"/>
      <c r="AC3083" s="425"/>
      <c r="AD3083" s="425"/>
      <c r="AE3083" s="425"/>
      <c r="AF3083" s="425"/>
      <c r="AG3083" s="425"/>
      <c r="AH3083" s="425"/>
      <c r="AI3083" s="425"/>
      <c r="AJ3083" s="425"/>
      <c r="AK3083" s="425"/>
      <c r="AL3083" s="425"/>
      <c r="AM3083" s="425"/>
      <c r="AN3083" s="425"/>
      <c r="AO3083" s="425"/>
      <c r="AP3083" s="425"/>
      <c r="AQ3083" s="425"/>
      <c r="AR3083" s="425"/>
      <c r="AS3083" s="425"/>
      <c r="AT3083" s="425"/>
      <c r="AU3083" s="425"/>
      <c r="AV3083" s="425"/>
      <c r="AW3083" s="425"/>
      <c r="AX3083" s="425"/>
      <c r="AY3083" s="425"/>
      <c r="AZ3083" s="425"/>
      <c r="BA3083" s="425"/>
      <c r="BB3083" s="425"/>
      <c r="BC3083" s="425"/>
      <c r="BD3083" s="425"/>
      <c r="BE3083" s="425"/>
      <c r="BF3083" s="425"/>
      <c r="BG3083" s="425"/>
      <c r="BH3083" s="425"/>
      <c r="BI3083" s="425"/>
      <c r="BJ3083" s="425"/>
      <c r="BK3083" s="425"/>
      <c r="BL3083" s="425"/>
      <c r="BM3083" s="425"/>
      <c r="BN3083" s="1"/>
      <c r="BO3083" s="1"/>
      <c r="BP3083" s="1"/>
      <c r="BQ3083" s="1"/>
      <c r="BR3083" s="1"/>
    </row>
    <row r="3084" spans="1:70" ht="19.5" customHeight="1">
      <c r="A3084" s="1"/>
      <c r="B3084" s="1"/>
      <c r="C3084" s="1"/>
      <c r="D3084" s="557"/>
      <c r="E3084" s="557"/>
      <c r="F3084" s="557"/>
      <c r="G3084" s="557"/>
      <c r="H3084" s="425"/>
      <c r="I3084" s="425"/>
      <c r="J3084" s="425"/>
      <c r="K3084" s="425"/>
      <c r="L3084" s="425"/>
      <c r="M3084" s="425"/>
      <c r="N3084" s="425"/>
      <c r="O3084" s="425"/>
      <c r="P3084" s="425"/>
      <c r="Q3084" s="425"/>
      <c r="R3084" s="425"/>
      <c r="S3084" s="425"/>
      <c r="T3084" s="425"/>
      <c r="U3084" s="425"/>
      <c r="V3084" s="425"/>
      <c r="W3084" s="425"/>
      <c r="X3084" s="425"/>
      <c r="Y3084" s="425"/>
      <c r="Z3084" s="425"/>
      <c r="AA3084" s="425"/>
      <c r="AB3084" s="425"/>
      <c r="AC3084" s="425"/>
      <c r="AD3084" s="425"/>
      <c r="AE3084" s="425"/>
      <c r="AF3084" s="425"/>
      <c r="AG3084" s="425"/>
      <c r="AH3084" s="425"/>
      <c r="AI3084" s="425"/>
      <c r="AJ3084" s="425"/>
      <c r="AK3084" s="425"/>
      <c r="AL3084" s="425"/>
      <c r="AM3084" s="425"/>
      <c r="AN3084" s="425"/>
      <c r="AO3084" s="425"/>
      <c r="AP3084" s="425"/>
      <c r="AQ3084" s="425"/>
      <c r="AR3084" s="425"/>
      <c r="AS3084" s="425"/>
      <c r="AT3084" s="425"/>
      <c r="AU3084" s="425"/>
      <c r="AV3084" s="425"/>
      <c r="AW3084" s="425"/>
      <c r="AX3084" s="425"/>
      <c r="AY3084" s="425"/>
      <c r="AZ3084" s="425"/>
      <c r="BA3084" s="425"/>
      <c r="BB3084" s="425"/>
      <c r="BC3084" s="425"/>
      <c r="BD3084" s="425"/>
      <c r="BE3084" s="425"/>
      <c r="BF3084" s="425"/>
      <c r="BG3084" s="425"/>
      <c r="BH3084" s="425"/>
      <c r="BI3084" s="425"/>
      <c r="BJ3084" s="425"/>
      <c r="BK3084" s="425"/>
      <c r="BL3084" s="425"/>
      <c r="BM3084" s="425"/>
      <c r="BN3084" s="1"/>
      <c r="BO3084" s="1"/>
      <c r="BP3084" s="1"/>
      <c r="BQ3084" s="1"/>
      <c r="BR3084" s="1"/>
    </row>
    <row r="3085" spans="1:70" ht="19.5" customHeight="1">
      <c r="A3085" s="1"/>
      <c r="B3085" s="1"/>
      <c r="C3085" s="1"/>
      <c r="D3085" s="557"/>
      <c r="E3085" s="557"/>
      <c r="F3085" s="557"/>
      <c r="G3085" s="557"/>
      <c r="H3085" s="425"/>
      <c r="I3085" s="425"/>
      <c r="J3085" s="425"/>
      <c r="K3085" s="425"/>
      <c r="L3085" s="425"/>
      <c r="M3085" s="425"/>
      <c r="N3085" s="425"/>
      <c r="O3085" s="425"/>
      <c r="P3085" s="425"/>
      <c r="Q3085" s="425"/>
      <c r="R3085" s="425"/>
      <c r="S3085" s="425"/>
      <c r="T3085" s="425"/>
      <c r="U3085" s="425"/>
      <c r="V3085" s="425"/>
      <c r="W3085" s="425"/>
      <c r="X3085" s="425"/>
      <c r="Y3085" s="425"/>
      <c r="Z3085" s="425"/>
      <c r="AA3085" s="425"/>
      <c r="AB3085" s="425"/>
      <c r="AC3085" s="425"/>
      <c r="AD3085" s="425"/>
      <c r="AE3085" s="425"/>
      <c r="AF3085" s="425"/>
      <c r="AG3085" s="425"/>
      <c r="AH3085" s="425"/>
      <c r="AI3085" s="425"/>
      <c r="AJ3085" s="425"/>
      <c r="AK3085" s="425"/>
      <c r="AL3085" s="425"/>
      <c r="AM3085" s="425"/>
      <c r="AN3085" s="425"/>
      <c r="AO3085" s="425"/>
      <c r="AP3085" s="425"/>
      <c r="AQ3085" s="425"/>
      <c r="AR3085" s="425"/>
      <c r="AS3085" s="425"/>
      <c r="AT3085" s="425"/>
      <c r="AU3085" s="425"/>
      <c r="AV3085" s="425"/>
      <c r="AW3085" s="425"/>
      <c r="AX3085" s="425"/>
      <c r="AY3085" s="425"/>
      <c r="AZ3085" s="425"/>
      <c r="BA3085" s="425"/>
      <c r="BB3085" s="425"/>
      <c r="BC3085" s="425"/>
      <c r="BD3085" s="425"/>
      <c r="BE3085" s="425"/>
      <c r="BF3085" s="425"/>
      <c r="BG3085" s="425"/>
      <c r="BH3085" s="425"/>
      <c r="BI3085" s="425"/>
      <c r="BJ3085" s="425"/>
      <c r="BK3085" s="425"/>
      <c r="BL3085" s="425"/>
      <c r="BM3085" s="425"/>
      <c r="BN3085" s="1"/>
      <c r="BO3085" s="1"/>
      <c r="BP3085" s="1"/>
      <c r="BQ3085" s="1"/>
      <c r="BR3085" s="1"/>
    </row>
    <row r="3086" spans="1:70" ht="19.5" customHeight="1">
      <c r="A3086" s="1"/>
      <c r="B3086" s="1"/>
      <c r="C3086" s="1"/>
      <c r="D3086" s="557"/>
      <c r="E3086" s="557"/>
      <c r="F3086" s="557"/>
      <c r="G3086" s="557"/>
      <c r="H3086" s="425"/>
      <c r="I3086" s="425"/>
      <c r="J3086" s="425"/>
      <c r="K3086" s="425"/>
      <c r="L3086" s="425"/>
      <c r="M3086" s="425"/>
      <c r="N3086" s="425"/>
      <c r="O3086" s="425"/>
      <c r="P3086" s="425"/>
      <c r="Q3086" s="425"/>
      <c r="R3086" s="425"/>
      <c r="S3086" s="425"/>
      <c r="T3086" s="425"/>
      <c r="U3086" s="425"/>
      <c r="V3086" s="425"/>
      <c r="W3086" s="425"/>
      <c r="X3086" s="425"/>
      <c r="Y3086" s="425"/>
      <c r="Z3086" s="425"/>
      <c r="AA3086" s="425"/>
      <c r="AB3086" s="425"/>
      <c r="AC3086" s="425"/>
      <c r="AD3086" s="425"/>
      <c r="AE3086" s="425"/>
      <c r="AF3086" s="425"/>
      <c r="AG3086" s="425"/>
      <c r="AH3086" s="425"/>
      <c r="AI3086" s="425"/>
      <c r="AJ3086" s="425"/>
      <c r="AK3086" s="425"/>
      <c r="AL3086" s="425"/>
      <c r="AM3086" s="425"/>
      <c r="AN3086" s="425"/>
      <c r="AO3086" s="425"/>
      <c r="AP3086" s="425"/>
      <c r="AQ3086" s="425"/>
      <c r="AR3086" s="425"/>
      <c r="AS3086" s="425"/>
      <c r="AT3086" s="425"/>
      <c r="AU3086" s="425"/>
      <c r="AV3086" s="425"/>
      <c r="AW3086" s="425"/>
      <c r="AX3086" s="425"/>
      <c r="AY3086" s="425"/>
      <c r="AZ3086" s="425"/>
      <c r="BA3086" s="425"/>
      <c r="BB3086" s="425"/>
      <c r="BC3086" s="425"/>
      <c r="BD3086" s="425"/>
      <c r="BE3086" s="425"/>
      <c r="BF3086" s="425"/>
      <c r="BG3086" s="425"/>
      <c r="BH3086" s="425"/>
      <c r="BI3086" s="425"/>
      <c r="BJ3086" s="425"/>
      <c r="BK3086" s="425"/>
      <c r="BL3086" s="425"/>
      <c r="BM3086" s="425"/>
      <c r="BN3086" s="1"/>
      <c r="BO3086" s="1"/>
      <c r="BP3086" s="1"/>
      <c r="BQ3086" s="1"/>
      <c r="BR3086" s="1"/>
    </row>
    <row r="3087" spans="1:70" ht="18" customHeight="1">
      <c r="A3087" s="1"/>
      <c r="B3087" s="1"/>
      <c r="C3087" s="1"/>
      <c r="D3087" s="1"/>
      <c r="E3087" s="1"/>
      <c r="F3087" s="1"/>
      <c r="G3087" s="1"/>
      <c r="H3087" s="1"/>
      <c r="I3087" s="1"/>
      <c r="J3087" s="1"/>
      <c r="K3087" s="1"/>
      <c r="L3087" s="1"/>
      <c r="M3087" s="1"/>
      <c r="N3087" s="1"/>
      <c r="O3087" s="1"/>
      <c r="P3087" s="1"/>
      <c r="Q3087" s="1"/>
      <c r="R3087" s="1"/>
      <c r="S3087" s="1"/>
      <c r="T3087" s="1"/>
      <c r="U3087" s="1"/>
      <c r="V3087" s="1"/>
      <c r="W3087" s="1"/>
      <c r="X3087" s="1"/>
      <c r="Y3087" s="1"/>
      <c r="Z3087" s="1"/>
      <c r="AA3087" s="1"/>
      <c r="AB3087" s="1"/>
      <c r="AC3087" s="1"/>
      <c r="AD3087" s="1"/>
      <c r="AE3087" s="1"/>
      <c r="AF3087" s="1"/>
      <c r="AG3087" s="1"/>
      <c r="AH3087" s="1"/>
      <c r="AI3087" s="1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</row>
    <row r="3088" spans="1:70" ht="18" customHeight="1">
      <c r="A3088" s="1"/>
      <c r="B3088" s="1"/>
      <c r="C3088" s="1"/>
      <c r="D3088" s="1"/>
      <c r="E3088" s="1"/>
      <c r="F3088" s="1"/>
      <c r="G3088" s="1"/>
      <c r="H3088" s="1"/>
      <c r="I3088" s="1"/>
      <c r="J3088" s="1"/>
      <c r="K3088" s="1"/>
      <c r="L3088" s="1"/>
      <c r="M3088" s="1"/>
      <c r="N3088" s="1"/>
      <c r="O3088" s="1"/>
      <c r="P3088" s="1"/>
      <c r="Q3088" s="1"/>
      <c r="R3088" s="1"/>
      <c r="S3088" s="1"/>
      <c r="T3088" s="1"/>
      <c r="U3088" s="1"/>
      <c r="V3088" s="1"/>
      <c r="W3088" s="1"/>
      <c r="X3088" s="1"/>
      <c r="Y3088" s="1"/>
      <c r="Z3088" s="1"/>
      <c r="AA3088" s="1"/>
      <c r="AB3088" s="1"/>
      <c r="AC3088" s="1"/>
      <c r="AD3088" s="1"/>
      <c r="AE3088" s="1"/>
      <c r="AF3088" s="1"/>
      <c r="AG3088" s="1"/>
      <c r="AH3088" s="1"/>
      <c r="AI3088" s="1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</row>
    <row r="3089" spans="1:70" ht="13.5" customHeight="1">
      <c r="A3089" s="1"/>
      <c r="B3089" s="1"/>
      <c r="C3089" s="1"/>
      <c r="D3089" s="1"/>
      <c r="E3089" s="1"/>
      <c r="F3089" s="1"/>
      <c r="G3089" s="1"/>
      <c r="H3089" s="1"/>
      <c r="I3089" s="1"/>
      <c r="J3089" s="1"/>
      <c r="K3089" s="1"/>
      <c r="L3089" s="1"/>
      <c r="M3089" s="1"/>
      <c r="N3089" s="1"/>
      <c r="O3089" s="1"/>
      <c r="P3089" s="1"/>
      <c r="Q3089" s="1"/>
      <c r="R3089" s="1"/>
      <c r="S3089" s="1"/>
      <c r="T3089" s="1"/>
      <c r="U3089" s="1"/>
      <c r="V3089" s="1"/>
      <c r="W3089" s="1"/>
      <c r="X3089" s="1"/>
      <c r="Y3089" s="1"/>
      <c r="Z3089" s="1"/>
      <c r="AA3089" s="1"/>
      <c r="AB3089" s="1"/>
      <c r="AC3089" s="1"/>
      <c r="AD3089" s="1"/>
      <c r="AE3089" s="1"/>
      <c r="AF3089" s="1"/>
      <c r="AG3089" s="1"/>
      <c r="AH3089" s="1"/>
      <c r="AI3089" s="1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</row>
    <row r="3090" spans="1:70" ht="18" customHeight="1">
      <c r="A3090" s="3"/>
      <c r="B3090" s="3"/>
      <c r="C3090" s="3"/>
      <c r="D3090" s="3"/>
      <c r="E3090" s="3"/>
      <c r="F3090" s="3"/>
      <c r="G3090" s="1"/>
      <c r="H3090" s="166"/>
      <c r="I3090" s="166"/>
      <c r="J3090" s="166"/>
      <c r="K3090" s="166"/>
      <c r="L3090" s="166"/>
      <c r="M3090" s="166"/>
      <c r="N3090" s="166"/>
      <c r="O3090" s="166"/>
      <c r="P3090" s="166"/>
      <c r="Q3090" s="166"/>
      <c r="R3090" s="424" t="str">
        <f>Presentazione!$F$3</f>
        <v/>
      </c>
      <c r="S3090" s="424"/>
      <c r="T3090" s="424"/>
      <c r="U3090" s="424"/>
      <c r="V3090" s="424"/>
      <c r="W3090" s="424"/>
      <c r="X3090" s="424"/>
      <c r="Y3090" s="424"/>
      <c r="Z3090" s="424"/>
      <c r="AA3090" s="424"/>
      <c r="AB3090" s="424"/>
      <c r="AC3090" s="424"/>
      <c r="AD3090" s="424"/>
      <c r="AE3090" s="424"/>
      <c r="AF3090" s="424"/>
      <c r="AG3090" s="424"/>
      <c r="AH3090" s="424"/>
      <c r="AI3090" s="424"/>
      <c r="AJ3090" s="424"/>
      <c r="AK3090" s="424"/>
      <c r="AL3090" s="424"/>
      <c r="AM3090" s="424"/>
      <c r="AN3090" s="424"/>
      <c r="AO3090" s="424"/>
      <c r="AP3090" s="424"/>
      <c r="AQ3090" s="424"/>
      <c r="AR3090" s="424"/>
      <c r="AS3090" s="424"/>
      <c r="AT3090" s="424"/>
      <c r="AU3090" s="424"/>
      <c r="AV3090" s="424"/>
      <c r="AW3090" s="424"/>
      <c r="AX3090" s="424"/>
      <c r="AY3090" s="424"/>
      <c r="AZ3090" s="424"/>
      <c r="BA3090" s="424"/>
      <c r="BB3090" s="166"/>
      <c r="BC3090" s="166"/>
      <c r="BD3090" s="166"/>
      <c r="BE3090" s="166"/>
      <c r="BF3090" s="166"/>
      <c r="BG3090" s="166"/>
      <c r="BH3090" s="166"/>
      <c r="BI3090" s="166"/>
      <c r="BJ3090" s="166"/>
      <c r="BK3090" s="3"/>
      <c r="BL3090" s="3"/>
      <c r="BM3090" s="1"/>
      <c r="BN3090" s="1"/>
      <c r="BO3090" s="1"/>
      <c r="BP3090" s="1"/>
      <c r="BQ3090" s="1"/>
      <c r="BR3090" s="1"/>
    </row>
    <row r="3091" spans="1:70" ht="18" customHeight="1">
      <c r="A3091" s="3"/>
      <c r="B3091" s="435" t="str">
        <f>Presentazione!$G$19</f>
        <v>Calendario Interattivo 2.1 - per EXCEL .xlsx</v>
      </c>
      <c r="C3091" s="435"/>
      <c r="D3091" s="435"/>
      <c r="E3091" s="435"/>
      <c r="F3091" s="435"/>
      <c r="G3091" s="435"/>
      <c r="H3091" s="435"/>
      <c r="I3091" s="435"/>
      <c r="J3091" s="435"/>
      <c r="K3091" s="435"/>
      <c r="L3091" s="435"/>
      <c r="M3091" s="435"/>
      <c r="N3091" s="435"/>
      <c r="O3091" s="435"/>
      <c r="P3091" s="435"/>
      <c r="Q3091" s="435"/>
      <c r="R3091" s="435" t="str">
        <f>IMPOSTAZIONI!F100</f>
        <v>Sistema parzialmente attivato. Inserisci il tuo CODICE di PROPRIETA' nel foglio Presentazione.</v>
      </c>
      <c r="S3091" s="435"/>
      <c r="T3091" s="435"/>
      <c r="U3091" s="435"/>
      <c r="V3091" s="435"/>
      <c r="W3091" s="435"/>
      <c r="X3091" s="435"/>
      <c r="Y3091" s="435"/>
      <c r="Z3091" s="435"/>
      <c r="AA3091" s="435"/>
      <c r="AB3091" s="435"/>
      <c r="AC3091" s="435"/>
      <c r="AD3091" s="435"/>
      <c r="AE3091" s="435"/>
      <c r="AF3091" s="435"/>
      <c r="AG3091" s="435"/>
      <c r="AH3091" s="435"/>
      <c r="AI3091" s="435"/>
      <c r="AJ3091" s="435"/>
      <c r="AK3091" s="435"/>
      <c r="AL3091" s="435"/>
      <c r="AM3091" s="435"/>
      <c r="AN3091" s="435"/>
      <c r="AO3091" s="435"/>
      <c r="AP3091" s="435"/>
      <c r="AQ3091" s="435"/>
      <c r="AR3091" s="435"/>
      <c r="AS3091" s="435"/>
      <c r="AT3091" s="435"/>
      <c r="AU3091" s="435"/>
      <c r="AV3091" s="435"/>
      <c r="AW3091" s="435"/>
      <c r="AX3091" s="435"/>
      <c r="AY3091" s="435"/>
      <c r="AZ3091" s="435"/>
      <c r="BA3091" s="435"/>
      <c r="BB3091" s="163"/>
      <c r="BC3091" s="163"/>
      <c r="BD3091" s="163"/>
      <c r="BE3091" s="163"/>
      <c r="BF3091" s="163"/>
      <c r="BG3091" s="163"/>
      <c r="BH3091" s="163"/>
      <c r="BI3091" s="602" t="s">
        <v>124</v>
      </c>
      <c r="BJ3091" s="602"/>
      <c r="BK3091" s="602"/>
      <c r="BL3091" s="602"/>
      <c r="BM3091" s="602"/>
      <c r="BN3091" s="602"/>
      <c r="BO3091" s="602"/>
      <c r="BP3091" s="1"/>
      <c r="BQ3091" s="1"/>
      <c r="BR3091" s="1"/>
    </row>
    <row r="3092" spans="1:70" ht="16.5" customHeight="1">
      <c r="A3092" s="1"/>
      <c r="B3092" s="1"/>
      <c r="C3092" s="1"/>
      <c r="D3092" s="1"/>
      <c r="E3092" s="1"/>
      <c r="F3092" s="1"/>
      <c r="G3092" s="1"/>
      <c r="H3092" s="1"/>
      <c r="I3092" s="1"/>
      <c r="J3092" s="1"/>
      <c r="K3092" s="1"/>
      <c r="L3092" s="1"/>
      <c r="M3092" s="1"/>
      <c r="N3092" s="1"/>
      <c r="O3092" s="1"/>
      <c r="P3092" s="1"/>
      <c r="Q3092" s="1"/>
      <c r="R3092" s="1"/>
      <c r="S3092" s="1"/>
      <c r="T3092" s="1"/>
      <c r="U3092" s="1"/>
      <c r="V3092" s="1"/>
      <c r="W3092" s="1"/>
      <c r="X3092" s="1"/>
      <c r="Y3092" s="1"/>
      <c r="Z3092" s="1"/>
      <c r="AA3092" s="1"/>
      <c r="AB3092" s="1"/>
      <c r="AC3092" s="1"/>
      <c r="AD3092" s="1"/>
      <c r="AE3092" s="1"/>
      <c r="AF3092" s="1"/>
      <c r="AG3092" s="1"/>
      <c r="AH3092" s="1"/>
      <c r="AI3092" s="1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</row>
    <row r="3093" spans="1:70" ht="15" hidden="1" customHeight="1">
      <c r="A3093" s="1"/>
      <c r="B3093" s="1"/>
      <c r="C3093" s="1"/>
      <c r="D3093" s="229"/>
      <c r="E3093" s="229"/>
      <c r="F3093" s="229"/>
      <c r="G3093" s="229"/>
      <c r="H3093" s="229"/>
      <c r="I3093" s="229"/>
      <c r="J3093" s="110"/>
      <c r="K3093" s="110"/>
      <c r="L3093" s="110"/>
      <c r="M3093" s="110"/>
      <c r="N3093" s="110"/>
      <c r="O3093" s="110"/>
      <c r="P3093" s="110"/>
      <c r="Q3093" s="110"/>
      <c r="R3093" s="110"/>
      <c r="S3093" s="110"/>
      <c r="T3093" s="110"/>
      <c r="U3093" s="110"/>
      <c r="V3093" s="110"/>
      <c r="W3093" s="110"/>
      <c r="X3093" s="110"/>
      <c r="Y3093" s="110"/>
      <c r="Z3093" s="110"/>
      <c r="AA3093" s="110"/>
      <c r="AB3093" s="110"/>
      <c r="AC3093" s="110"/>
      <c r="AD3093" s="110"/>
      <c r="AE3093" s="110"/>
      <c r="AF3093" s="70"/>
      <c r="AG3093" s="70"/>
      <c r="AH3093" s="70"/>
      <c r="AI3093" s="70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</row>
    <row r="3094" spans="1:70" hidden="1">
      <c r="A3094" s="1"/>
      <c r="B3094" s="1"/>
      <c r="C3094" s="1"/>
      <c r="D3094" s="78">
        <f>IF(D3048=$AV$3109,1,IF(AK3048=$AV$3110,2,IF(D3065=$AV$3111,3,IF(AK3065=$AV$3112,4,0))))</f>
        <v>1</v>
      </c>
      <c r="E3094" s="1"/>
      <c r="F3094" s="78">
        <f t="shared" ref="F3094:F3105" si="789">IF(E3048=$AV$3109,1,IF(AL3048=$AV$3110,2,IF(E3065=$AV$3111,3,IF(AL3065=$AV$3112,4,0))))</f>
        <v>0</v>
      </c>
      <c r="G3094" s="1"/>
      <c r="H3094" s="78">
        <f t="shared" ref="H3094:H3105" si="790">IF(F3048=$AV$3109,1,IF(AM3048=$AV$3110,2,IF(F3065=$AV$3111,3,IF(AM3065=$AV$3112,4,0))))</f>
        <v>0</v>
      </c>
      <c r="I3094" s="1"/>
      <c r="J3094" s="78">
        <f t="shared" ref="J3094:J3105" si="791">IF(G3048=$AV$3109,1,IF(AN3048=$AV$3110,2,IF(G3065=$AV$3111,3,IF(AN3065=$AV$3112,4,0))))</f>
        <v>0</v>
      </c>
      <c r="K3094" s="1"/>
      <c r="L3094" s="78">
        <f t="shared" ref="L3094:L3105" si="792">IF(H3048=$AV$3109,1,IF(AO3048=$AV$3110,2,IF(H3065=$AV$3111,3,IF(AO3065=$AV$3112,4,0))))</f>
        <v>0</v>
      </c>
      <c r="M3094" s="1"/>
      <c r="N3094" s="78">
        <f t="shared" ref="N3094:N3105" si="793">IF(I3048=$AV$3109,1,IF(AP3048=$AV$3110,2,IF(I3065=$AV$3111,3,IF(AP3065=$AV$3112,4,0))))</f>
        <v>0</v>
      </c>
      <c r="O3094" s="1"/>
      <c r="P3094" s="78">
        <f t="shared" ref="P3094:P3105" si="794">IF(J3048=$AV$3109,1,IF(AQ3048=$AV$3110,2,IF(J3065=$AV$3111,3,IF(AQ3065=$AV$3112,4,0))))</f>
        <v>0</v>
      </c>
      <c r="Q3094" s="1"/>
      <c r="R3094" s="78">
        <f t="shared" ref="R3094:R3105" si="795">IF(K3048=$AV$3109,1,IF(AR3048=$AV$3110,2,IF(K3065=$AV$3111,3,IF(AR3065=$AV$3112,4,0))))</f>
        <v>0</v>
      </c>
      <c r="S3094" s="1"/>
      <c r="T3094" s="78">
        <f t="shared" ref="T3094:T3105" si="796">IF(L3048=$AV$3109,1,IF(AS3048=$AV$3110,2,IF(L3065=$AV$3111,3,IF(AS3065=$AV$3112,4,0))))</f>
        <v>0</v>
      </c>
      <c r="U3094" s="1"/>
      <c r="V3094" s="78">
        <f t="shared" ref="V3094:V3105" si="797">IF(M3048=$AV$3109,1,IF(AT3048=$AV$3110,2,IF(M3065=$AV$3111,3,IF(AT3065=$AV$3112,4,0))))</f>
        <v>0</v>
      </c>
      <c r="W3094" s="1"/>
      <c r="X3094" s="78">
        <f t="shared" ref="X3094:X3105" si="798">IF(N3048=$AV$3109,1,IF(AU3048=$AV$3110,2,IF(N3065=$AV$3111,3,IF(AU3065=$AV$3112,4,0))))</f>
        <v>0</v>
      </c>
      <c r="Y3094" s="1"/>
      <c r="Z3094" s="78">
        <f t="shared" ref="Z3094:Z3105" si="799">IF(O3048=$AV$3109,1,IF(AV3048=$AV$3110,2,IF(O3065=$AV$3111,3,IF(AV3065=$AV$3112,4,0))))</f>
        <v>0</v>
      </c>
      <c r="AA3094" s="1"/>
      <c r="AB3094" s="78">
        <f t="shared" ref="AB3094:AB3105" si="800">IF(P3048=$AV$3109,1,IF(AW3048=$AV$3110,2,IF(P3065=$AV$3111,3,IF(AW3065=$AV$3112,4,0))))</f>
        <v>0</v>
      </c>
      <c r="AC3094" s="1"/>
      <c r="AD3094" s="78">
        <f t="shared" ref="AD3094:AD3105" si="801">IF(Q3048=$AV$3109,1,IF(AX3048=$AV$3110,2,IF(Q3065=$AV$3111,3,IF(AX3065=$AV$3112,4,0))))</f>
        <v>0</v>
      </c>
      <c r="AE3094" s="1"/>
      <c r="AF3094" s="78">
        <f t="shared" ref="AF3094:AF3105" si="802">IF(R3048=$AV$3109,1,IF(AY3048=$AV$3110,2,IF(R3065=$AV$3111,3,IF(AY3065=$AV$3112,4,0))))</f>
        <v>0</v>
      </c>
      <c r="AG3094" s="1"/>
      <c r="AH3094" s="78">
        <f t="shared" ref="AH3094:AH3105" si="803">IF(S3048=$AV$3109,1,IF(AZ3048=$AV$3110,2,IF(S3065=$AV$3111,3,IF(AZ3065=$AV$3112,4,0))))</f>
        <v>2</v>
      </c>
      <c r="AI3094" s="1"/>
      <c r="AJ3094" s="78">
        <f t="shared" ref="AJ3094:AJ3105" si="804">IF(T3048=$AV$3109,1,IF(BA3048=$AV$3110,2,IF(T3065=$AV$3111,3,IF(BA3065=$AV$3112,4,0))))</f>
        <v>0</v>
      </c>
      <c r="AK3094" s="1"/>
      <c r="AL3094" s="78">
        <f t="shared" ref="AL3094:AL3105" si="805">IF(U3048=$AV$3109,1,IF(BB3048=$AV$3110,2,IF(U3065=$AV$3111,3,IF(BB3065=$AV$3112,4,0))))</f>
        <v>0</v>
      </c>
      <c r="AM3094" s="1"/>
      <c r="AN3094" s="78">
        <f t="shared" ref="AN3094:AN3105" si="806">IF(V3048=$AV$3109,1,IF(BC3048=$AV$3110,2,IF(V3065=$AV$3111,3,IF(BC3065=$AV$3112,4,0))))</f>
        <v>0</v>
      </c>
      <c r="AO3094" s="1"/>
      <c r="AP3094" s="78">
        <f t="shared" ref="AP3094:AP3105" si="807">IF(W3048=$AV$3109,1,IF(BD3048=$AV$3110,2,IF(W3065=$AV$3111,3,IF(BD3065=$AV$3112,4,0))))</f>
        <v>0</v>
      </c>
      <c r="AQ3094" s="1"/>
      <c r="AR3094" s="78">
        <f t="shared" ref="AR3094:AR3105" si="808">IF(X3048=$AV$3109,1,IF(BE3048=$AV$3110,2,IF(X3065=$AV$3111,3,IF(BE3065=$AV$3112,4,0))))</f>
        <v>0</v>
      </c>
      <c r="AS3094" s="1"/>
      <c r="AT3094" s="78">
        <f t="shared" ref="AT3094:AT3105" si="809">IF(Y3048=$AV$3109,1,IF(BF3048=$AV$3110,2,IF(Y3065=$AV$3111,3,IF(BF3065=$AV$3112,4,0))))</f>
        <v>0</v>
      </c>
      <c r="AU3094" s="1"/>
      <c r="AV3094" s="78">
        <f t="shared" ref="AV3094:AV3105" si="810">IF(Z3048=$AV$3109,1,IF(BG3048=$AV$3110,2,IF(Z3065=$AV$3111,3,IF(BG3065=$AV$3112,4,0))))</f>
        <v>0</v>
      </c>
      <c r="AW3094" s="1"/>
      <c r="AX3094" s="78">
        <f t="shared" ref="AX3094:AX3105" si="811">IF(AA3048=$AV$3109,1,IF(BH3048=$AV$3110,2,IF(AA3065=$AV$3111,3,IF(BH3065=$AV$3112,4,0))))</f>
        <v>0</v>
      </c>
      <c r="AY3094" s="1"/>
      <c r="AZ3094" s="78">
        <f t="shared" ref="AZ3094:AZ3105" si="812">IF(AB3048=$AV$3109,1,IF(BI3048=$AV$3110,2,IF(AB3065=$AV$3111,3,IF(BI3065=$AV$3112,4,0))))</f>
        <v>0</v>
      </c>
      <c r="BA3094" s="1"/>
      <c r="BB3094" s="78">
        <f t="shared" ref="BB3094:BB3105" si="813">IF(AC3048=$AV$3109,1,IF(BJ3048=$AV$3110,2,IF(AC3065=$AV$3111,3,IF(BJ3065=$AV$3112,4,0))))</f>
        <v>0</v>
      </c>
      <c r="BC3094" s="1"/>
      <c r="BD3094" s="78">
        <f t="shared" ref="BD3094:BD3105" si="814">IF(AD3048=$AV$3109,1,IF(BK3048=$AV$3110,2,IF(AD3065=$AV$3111,3,IF(BK3065=$AV$3112,4,0))))</f>
        <v>0</v>
      </c>
      <c r="BE3094" s="1"/>
      <c r="BF3094" s="78">
        <f t="shared" ref="BF3094:BF3105" si="815">IF(AE3048=$AV$3109,1,IF(BL3048=$AV$3110,2,IF(AE3065=$AV$3111,3,IF(BL3065=$AV$3112,4,0))))</f>
        <v>0</v>
      </c>
      <c r="BG3094" s="1"/>
      <c r="BH3094" s="78">
        <f t="shared" ref="BH3094:BH3105" si="816">IF(AF3048=$AV$3109,1,IF(BM3048=$AV$3110,2,IF(AF3065=$AV$3111,3,IF(BM3065=$AV$3112,4,0))))</f>
        <v>0</v>
      </c>
      <c r="BI3094" s="1"/>
      <c r="BJ3094" s="78">
        <f t="shared" ref="BJ3094:BJ3105" si="817">IF(AG3048=$AV$3109,1,IF(BN3048=$AV$3110,2,IF(AG3065=$AV$3111,3,IF(BN3065=$AV$3112,4,0))))</f>
        <v>0</v>
      </c>
      <c r="BK3094" s="1"/>
      <c r="BL3094" s="78">
        <f t="shared" ref="BL3094:BL3105" si="818">IF(AH3048=$AV$3109,1,IF(BO3048=$AV$3110,2,IF(AH3065=$AV$3111,3,IF(BO3065=$AV$3112,4,0))))</f>
        <v>0</v>
      </c>
      <c r="BM3094" s="1"/>
      <c r="BN3094" s="1"/>
      <c r="BO3094" s="1"/>
      <c r="BP3094" s="1"/>
      <c r="BQ3094" s="1"/>
      <c r="BR3094" s="1"/>
    </row>
    <row r="3095" spans="1:70" hidden="1">
      <c r="A3095" s="1"/>
      <c r="B3095" s="1"/>
      <c r="C3095" s="1"/>
      <c r="D3095" s="78">
        <f t="shared" ref="D3095" si="819">IF(D3049=$AV$3109,1,IF(AK3049=$AV$3110,2,IF(D3066=$AV$3111,3,IF(AK3066=$AV$3112,4,0))))</f>
        <v>0</v>
      </c>
      <c r="E3095" s="1"/>
      <c r="F3095" s="78">
        <f t="shared" si="789"/>
        <v>0</v>
      </c>
      <c r="G3095" s="1"/>
      <c r="H3095" s="78">
        <f t="shared" si="790"/>
        <v>0</v>
      </c>
      <c r="I3095" s="1"/>
      <c r="J3095" s="78">
        <f t="shared" si="791"/>
        <v>0</v>
      </c>
      <c r="K3095" s="1"/>
      <c r="L3095" s="78">
        <f t="shared" si="792"/>
        <v>0</v>
      </c>
      <c r="M3095" s="1"/>
      <c r="N3095" s="78">
        <f t="shared" si="793"/>
        <v>0</v>
      </c>
      <c r="O3095" s="1"/>
      <c r="P3095" s="78">
        <f t="shared" si="794"/>
        <v>0</v>
      </c>
      <c r="Q3095" s="1"/>
      <c r="R3095" s="78">
        <f t="shared" si="795"/>
        <v>0</v>
      </c>
      <c r="S3095" s="1"/>
      <c r="T3095" s="78">
        <f t="shared" si="796"/>
        <v>0</v>
      </c>
      <c r="U3095" s="1"/>
      <c r="V3095" s="78">
        <f t="shared" si="797"/>
        <v>0</v>
      </c>
      <c r="W3095" s="1"/>
      <c r="X3095" s="78">
        <f t="shared" si="798"/>
        <v>0</v>
      </c>
      <c r="Y3095" s="1"/>
      <c r="Z3095" s="78">
        <f t="shared" si="799"/>
        <v>0</v>
      </c>
      <c r="AA3095" s="1"/>
      <c r="AB3095" s="78">
        <f t="shared" si="800"/>
        <v>0</v>
      </c>
      <c r="AC3095" s="1"/>
      <c r="AD3095" s="78">
        <f t="shared" si="801"/>
        <v>0</v>
      </c>
      <c r="AE3095" s="1"/>
      <c r="AF3095" s="78">
        <f t="shared" si="802"/>
        <v>0</v>
      </c>
      <c r="AG3095" s="1"/>
      <c r="AH3095" s="78">
        <f t="shared" si="803"/>
        <v>2</v>
      </c>
      <c r="AI3095" s="1"/>
      <c r="AJ3095" s="78">
        <f t="shared" si="804"/>
        <v>0</v>
      </c>
      <c r="AK3095" s="1"/>
      <c r="AL3095" s="78">
        <f t="shared" si="805"/>
        <v>0</v>
      </c>
      <c r="AM3095" s="1"/>
      <c r="AN3095" s="78">
        <f t="shared" si="806"/>
        <v>0</v>
      </c>
      <c r="AO3095" s="1"/>
      <c r="AP3095" s="78">
        <f t="shared" si="807"/>
        <v>0</v>
      </c>
      <c r="AQ3095" s="1"/>
      <c r="AR3095" s="78">
        <f t="shared" si="808"/>
        <v>0</v>
      </c>
      <c r="AS3095" s="1"/>
      <c r="AT3095" s="78">
        <f t="shared" si="809"/>
        <v>0</v>
      </c>
      <c r="AU3095" s="1"/>
      <c r="AV3095" s="78">
        <f t="shared" si="810"/>
        <v>0</v>
      </c>
      <c r="AW3095" s="1"/>
      <c r="AX3095" s="78">
        <f t="shared" si="811"/>
        <v>0</v>
      </c>
      <c r="AY3095" s="1"/>
      <c r="AZ3095" s="78">
        <f t="shared" si="812"/>
        <v>0</v>
      </c>
      <c r="BA3095" s="1"/>
      <c r="BB3095" s="78">
        <f t="shared" si="813"/>
        <v>0</v>
      </c>
      <c r="BC3095" s="1"/>
      <c r="BD3095" s="78">
        <f t="shared" si="814"/>
        <v>0</v>
      </c>
      <c r="BE3095" s="1"/>
      <c r="BF3095" s="78">
        <f t="shared" si="815"/>
        <v>0</v>
      </c>
      <c r="BG3095" s="1"/>
      <c r="BH3095" s="78">
        <f t="shared" si="816"/>
        <v>0</v>
      </c>
      <c r="BI3095" s="1"/>
      <c r="BJ3095" s="78">
        <f t="shared" si="817"/>
        <v>0</v>
      </c>
      <c r="BK3095" s="1"/>
      <c r="BL3095" s="78">
        <f t="shared" si="818"/>
        <v>0</v>
      </c>
      <c r="BM3095" s="1"/>
      <c r="BN3095" s="1"/>
      <c r="BO3095" s="1"/>
      <c r="BP3095" s="1"/>
      <c r="BQ3095" s="1"/>
      <c r="BR3095" s="1"/>
    </row>
    <row r="3096" spans="1:70" hidden="1">
      <c r="A3096" s="1"/>
      <c r="B3096" s="1"/>
      <c r="C3096" s="1"/>
      <c r="D3096" s="78">
        <f t="shared" ref="D3096" si="820">IF(D3050=$AV$3109,1,IF(AK3050=$AV$3110,2,IF(D3067=$AV$3111,3,IF(AK3067=$AV$3112,4,0))))</f>
        <v>4</v>
      </c>
      <c r="E3096" s="1"/>
      <c r="F3096" s="78">
        <f t="shared" si="789"/>
        <v>4</v>
      </c>
      <c r="G3096" s="1"/>
      <c r="H3096" s="78">
        <f t="shared" si="790"/>
        <v>4</v>
      </c>
      <c r="I3096" s="1"/>
      <c r="J3096" s="78">
        <f t="shared" si="791"/>
        <v>4</v>
      </c>
      <c r="K3096" s="1"/>
      <c r="L3096" s="78">
        <f t="shared" si="792"/>
        <v>4</v>
      </c>
      <c r="M3096" s="1"/>
      <c r="N3096" s="78">
        <f t="shared" si="793"/>
        <v>4</v>
      </c>
      <c r="O3096" s="1"/>
      <c r="P3096" s="78">
        <f t="shared" si="794"/>
        <v>4</v>
      </c>
      <c r="Q3096" s="1"/>
      <c r="R3096" s="78">
        <f t="shared" si="795"/>
        <v>4</v>
      </c>
      <c r="S3096" s="1"/>
      <c r="T3096" s="78">
        <f t="shared" si="796"/>
        <v>4</v>
      </c>
      <c r="U3096" s="1"/>
      <c r="V3096" s="78">
        <f t="shared" si="797"/>
        <v>4</v>
      </c>
      <c r="W3096" s="1"/>
      <c r="X3096" s="78">
        <f t="shared" si="798"/>
        <v>4</v>
      </c>
      <c r="Y3096" s="1"/>
      <c r="Z3096" s="78">
        <f t="shared" si="799"/>
        <v>4</v>
      </c>
      <c r="AA3096" s="1"/>
      <c r="AB3096" s="78">
        <f t="shared" si="800"/>
        <v>4</v>
      </c>
      <c r="AC3096" s="1"/>
      <c r="AD3096" s="78">
        <f t="shared" si="801"/>
        <v>4</v>
      </c>
      <c r="AE3096" s="1"/>
      <c r="AF3096" s="78">
        <f t="shared" si="802"/>
        <v>4</v>
      </c>
      <c r="AG3096" s="1"/>
      <c r="AH3096" s="78">
        <f t="shared" si="803"/>
        <v>2</v>
      </c>
      <c r="AI3096" s="1"/>
      <c r="AJ3096" s="78">
        <f t="shared" si="804"/>
        <v>0</v>
      </c>
      <c r="AK3096" s="1"/>
      <c r="AL3096" s="78">
        <f t="shared" si="805"/>
        <v>0</v>
      </c>
      <c r="AM3096" s="1"/>
      <c r="AN3096" s="78">
        <f t="shared" si="806"/>
        <v>0</v>
      </c>
      <c r="AO3096" s="1"/>
      <c r="AP3096" s="78">
        <f t="shared" si="807"/>
        <v>0</v>
      </c>
      <c r="AQ3096" s="1"/>
      <c r="AR3096" s="78">
        <f t="shared" si="808"/>
        <v>0</v>
      </c>
      <c r="AS3096" s="1"/>
      <c r="AT3096" s="78">
        <f t="shared" si="809"/>
        <v>0</v>
      </c>
      <c r="AU3096" s="1"/>
      <c r="AV3096" s="78">
        <f t="shared" si="810"/>
        <v>0</v>
      </c>
      <c r="AW3096" s="1"/>
      <c r="AX3096" s="78">
        <f t="shared" si="811"/>
        <v>0</v>
      </c>
      <c r="AY3096" s="1"/>
      <c r="AZ3096" s="78">
        <f t="shared" si="812"/>
        <v>0</v>
      </c>
      <c r="BA3096" s="1"/>
      <c r="BB3096" s="78">
        <f t="shared" si="813"/>
        <v>0</v>
      </c>
      <c r="BC3096" s="1"/>
      <c r="BD3096" s="78">
        <f t="shared" si="814"/>
        <v>0</v>
      </c>
      <c r="BE3096" s="1"/>
      <c r="BF3096" s="78">
        <f t="shared" si="815"/>
        <v>0</v>
      </c>
      <c r="BG3096" s="1"/>
      <c r="BH3096" s="78">
        <f t="shared" si="816"/>
        <v>0</v>
      </c>
      <c r="BI3096" s="1"/>
      <c r="BJ3096" s="78">
        <f t="shared" si="817"/>
        <v>0</v>
      </c>
      <c r="BK3096" s="1"/>
      <c r="BL3096" s="78">
        <f t="shared" si="818"/>
        <v>0</v>
      </c>
      <c r="BM3096" s="1"/>
      <c r="BN3096" s="1"/>
      <c r="BO3096" s="1"/>
      <c r="BP3096" s="1"/>
      <c r="BQ3096" s="1"/>
      <c r="BR3096" s="1"/>
    </row>
    <row r="3097" spans="1:70" hidden="1">
      <c r="A3097" s="1"/>
      <c r="B3097" s="1"/>
      <c r="C3097" s="1"/>
      <c r="D3097" s="78">
        <f t="shared" ref="D3097" si="821">IF(D3051=$AV$3109,1,IF(AK3051=$AV$3110,2,IF(D3068=$AV$3111,3,IF(AK3068=$AV$3112,4,0))))</f>
        <v>0</v>
      </c>
      <c r="E3097" s="1"/>
      <c r="F3097" s="78">
        <f t="shared" si="789"/>
        <v>0</v>
      </c>
      <c r="G3097" s="1"/>
      <c r="H3097" s="78">
        <f t="shared" si="790"/>
        <v>0</v>
      </c>
      <c r="I3097" s="1"/>
      <c r="J3097" s="78">
        <f t="shared" si="791"/>
        <v>0</v>
      </c>
      <c r="K3097" s="1"/>
      <c r="L3097" s="78">
        <f t="shared" si="792"/>
        <v>0</v>
      </c>
      <c r="M3097" s="1"/>
      <c r="N3097" s="78">
        <f t="shared" si="793"/>
        <v>0</v>
      </c>
      <c r="O3097" s="1"/>
      <c r="P3097" s="78">
        <f t="shared" si="794"/>
        <v>0</v>
      </c>
      <c r="Q3097" s="1"/>
      <c r="R3097" s="78">
        <f t="shared" si="795"/>
        <v>0</v>
      </c>
      <c r="S3097" s="1"/>
      <c r="T3097" s="78">
        <f t="shared" si="796"/>
        <v>0</v>
      </c>
      <c r="U3097" s="1"/>
      <c r="V3097" s="78">
        <f t="shared" si="797"/>
        <v>0</v>
      </c>
      <c r="W3097" s="1"/>
      <c r="X3097" s="78">
        <f t="shared" si="798"/>
        <v>0</v>
      </c>
      <c r="Y3097" s="1"/>
      <c r="Z3097" s="78">
        <f t="shared" si="799"/>
        <v>0</v>
      </c>
      <c r="AA3097" s="1"/>
      <c r="AB3097" s="78">
        <f t="shared" si="800"/>
        <v>0</v>
      </c>
      <c r="AC3097" s="1"/>
      <c r="AD3097" s="78">
        <f t="shared" si="801"/>
        <v>0</v>
      </c>
      <c r="AE3097" s="1"/>
      <c r="AF3097" s="78">
        <f t="shared" si="802"/>
        <v>0</v>
      </c>
      <c r="AG3097" s="1"/>
      <c r="AH3097" s="78">
        <f t="shared" si="803"/>
        <v>2</v>
      </c>
      <c r="AI3097" s="1"/>
      <c r="AJ3097" s="78">
        <f t="shared" si="804"/>
        <v>0</v>
      </c>
      <c r="AK3097" s="1"/>
      <c r="AL3097" s="78">
        <f t="shared" si="805"/>
        <v>0</v>
      </c>
      <c r="AM3097" s="1"/>
      <c r="AN3097" s="78">
        <f t="shared" si="806"/>
        <v>0</v>
      </c>
      <c r="AO3097" s="1"/>
      <c r="AP3097" s="78">
        <f t="shared" si="807"/>
        <v>0</v>
      </c>
      <c r="AQ3097" s="1"/>
      <c r="AR3097" s="78">
        <f t="shared" si="808"/>
        <v>0</v>
      </c>
      <c r="AS3097" s="1"/>
      <c r="AT3097" s="78">
        <f t="shared" si="809"/>
        <v>0</v>
      </c>
      <c r="AU3097" s="1"/>
      <c r="AV3097" s="78">
        <f t="shared" si="810"/>
        <v>0</v>
      </c>
      <c r="AW3097" s="1"/>
      <c r="AX3097" s="78">
        <f t="shared" si="811"/>
        <v>0</v>
      </c>
      <c r="AY3097" s="1"/>
      <c r="AZ3097" s="78">
        <f t="shared" si="812"/>
        <v>0</v>
      </c>
      <c r="BA3097" s="1"/>
      <c r="BB3097" s="78">
        <f t="shared" si="813"/>
        <v>0</v>
      </c>
      <c r="BC3097" s="1"/>
      <c r="BD3097" s="78">
        <f t="shared" si="814"/>
        <v>0</v>
      </c>
      <c r="BE3097" s="1"/>
      <c r="BF3097" s="78">
        <f t="shared" si="815"/>
        <v>0</v>
      </c>
      <c r="BG3097" s="1"/>
      <c r="BH3097" s="78">
        <f t="shared" si="816"/>
        <v>0</v>
      </c>
      <c r="BI3097" s="1"/>
      <c r="BJ3097" s="78">
        <f t="shared" si="817"/>
        <v>0</v>
      </c>
      <c r="BK3097" s="1"/>
      <c r="BL3097" s="78">
        <f t="shared" si="818"/>
        <v>0</v>
      </c>
      <c r="BM3097" s="1"/>
      <c r="BN3097" s="1"/>
      <c r="BO3097" s="1"/>
      <c r="BP3097" s="1"/>
      <c r="BQ3097" s="1"/>
      <c r="BR3097" s="1"/>
    </row>
    <row r="3098" spans="1:70" hidden="1">
      <c r="A3098" s="1"/>
      <c r="B3098" s="1"/>
      <c r="C3098" s="1"/>
      <c r="D3098" s="78">
        <f t="shared" ref="D3098" si="822">IF(D3052=$AV$3109,1,IF(AK3052=$AV$3110,2,IF(D3069=$AV$3111,3,IF(AK3069=$AV$3112,4,0))))</f>
        <v>0</v>
      </c>
      <c r="E3098" s="1"/>
      <c r="F3098" s="78">
        <f t="shared" si="789"/>
        <v>0</v>
      </c>
      <c r="G3098" s="1"/>
      <c r="H3098" s="78">
        <f t="shared" si="790"/>
        <v>0</v>
      </c>
      <c r="I3098" s="1"/>
      <c r="J3098" s="78">
        <f t="shared" si="791"/>
        <v>0</v>
      </c>
      <c r="K3098" s="1"/>
      <c r="L3098" s="78">
        <f t="shared" si="792"/>
        <v>0</v>
      </c>
      <c r="M3098" s="1"/>
      <c r="N3098" s="78">
        <f t="shared" si="793"/>
        <v>0</v>
      </c>
      <c r="O3098" s="1"/>
      <c r="P3098" s="78">
        <f t="shared" si="794"/>
        <v>0</v>
      </c>
      <c r="Q3098" s="1"/>
      <c r="R3098" s="78">
        <f t="shared" si="795"/>
        <v>0</v>
      </c>
      <c r="S3098" s="1"/>
      <c r="T3098" s="78">
        <f t="shared" si="796"/>
        <v>0</v>
      </c>
      <c r="U3098" s="1"/>
      <c r="V3098" s="78">
        <f t="shared" si="797"/>
        <v>0</v>
      </c>
      <c r="W3098" s="1"/>
      <c r="X3098" s="78">
        <f t="shared" si="798"/>
        <v>0</v>
      </c>
      <c r="Y3098" s="1"/>
      <c r="Z3098" s="78">
        <f t="shared" si="799"/>
        <v>0</v>
      </c>
      <c r="AA3098" s="1"/>
      <c r="AB3098" s="78">
        <f t="shared" si="800"/>
        <v>0</v>
      </c>
      <c r="AC3098" s="1"/>
      <c r="AD3098" s="78">
        <f t="shared" si="801"/>
        <v>0</v>
      </c>
      <c r="AE3098" s="1"/>
      <c r="AF3098" s="78">
        <f t="shared" si="802"/>
        <v>0</v>
      </c>
      <c r="AG3098" s="1"/>
      <c r="AH3098" s="78">
        <f t="shared" si="803"/>
        <v>2</v>
      </c>
      <c r="AI3098" s="1"/>
      <c r="AJ3098" s="78">
        <f t="shared" si="804"/>
        <v>0</v>
      </c>
      <c r="AK3098" s="1"/>
      <c r="AL3098" s="78">
        <f t="shared" si="805"/>
        <v>0</v>
      </c>
      <c r="AM3098" s="1"/>
      <c r="AN3098" s="78">
        <f t="shared" si="806"/>
        <v>0</v>
      </c>
      <c r="AO3098" s="1"/>
      <c r="AP3098" s="78">
        <f t="shared" si="807"/>
        <v>0</v>
      </c>
      <c r="AQ3098" s="1"/>
      <c r="AR3098" s="78">
        <f t="shared" si="808"/>
        <v>0</v>
      </c>
      <c r="AS3098" s="1"/>
      <c r="AT3098" s="78">
        <f t="shared" si="809"/>
        <v>0</v>
      </c>
      <c r="AU3098" s="1"/>
      <c r="AV3098" s="78">
        <f t="shared" si="810"/>
        <v>0</v>
      </c>
      <c r="AW3098" s="1"/>
      <c r="AX3098" s="78">
        <f t="shared" si="811"/>
        <v>0</v>
      </c>
      <c r="AY3098" s="1"/>
      <c r="AZ3098" s="78">
        <f t="shared" si="812"/>
        <v>0</v>
      </c>
      <c r="BA3098" s="1"/>
      <c r="BB3098" s="78">
        <f t="shared" si="813"/>
        <v>0</v>
      </c>
      <c r="BC3098" s="1"/>
      <c r="BD3098" s="78">
        <f t="shared" si="814"/>
        <v>0</v>
      </c>
      <c r="BE3098" s="1"/>
      <c r="BF3098" s="78">
        <f t="shared" si="815"/>
        <v>0</v>
      </c>
      <c r="BG3098" s="1"/>
      <c r="BH3098" s="78">
        <f t="shared" si="816"/>
        <v>0</v>
      </c>
      <c r="BI3098" s="1"/>
      <c r="BJ3098" s="78">
        <f t="shared" si="817"/>
        <v>0</v>
      </c>
      <c r="BK3098" s="1"/>
      <c r="BL3098" s="78">
        <f t="shared" si="818"/>
        <v>0</v>
      </c>
      <c r="BM3098" s="1"/>
      <c r="BN3098" s="1"/>
      <c r="BO3098" s="1"/>
      <c r="BP3098" s="1"/>
      <c r="BQ3098" s="1"/>
      <c r="BR3098" s="1"/>
    </row>
    <row r="3099" spans="1:70" hidden="1">
      <c r="A3099" s="1"/>
      <c r="B3099" s="1"/>
      <c r="C3099" s="1"/>
      <c r="D3099" s="78">
        <f t="shared" ref="D3099" si="823">IF(D3053=$AV$3109,1,IF(AK3053=$AV$3110,2,IF(D3070=$AV$3111,3,IF(AK3070=$AV$3112,4,0))))</f>
        <v>0</v>
      </c>
      <c r="E3099" s="1"/>
      <c r="F3099" s="78">
        <f t="shared" si="789"/>
        <v>0</v>
      </c>
      <c r="G3099" s="1"/>
      <c r="H3099" s="78">
        <f t="shared" si="790"/>
        <v>0</v>
      </c>
      <c r="I3099" s="1"/>
      <c r="J3099" s="78">
        <f t="shared" si="791"/>
        <v>0</v>
      </c>
      <c r="K3099" s="1"/>
      <c r="L3099" s="78">
        <f t="shared" si="792"/>
        <v>0</v>
      </c>
      <c r="M3099" s="1"/>
      <c r="N3099" s="78">
        <f t="shared" si="793"/>
        <v>0</v>
      </c>
      <c r="O3099" s="1"/>
      <c r="P3099" s="78">
        <f t="shared" si="794"/>
        <v>0</v>
      </c>
      <c r="Q3099" s="1"/>
      <c r="R3099" s="78">
        <f t="shared" si="795"/>
        <v>0</v>
      </c>
      <c r="S3099" s="1"/>
      <c r="T3099" s="78">
        <f t="shared" si="796"/>
        <v>0</v>
      </c>
      <c r="U3099" s="1"/>
      <c r="V3099" s="78">
        <f t="shared" si="797"/>
        <v>0</v>
      </c>
      <c r="W3099" s="1"/>
      <c r="X3099" s="78">
        <f t="shared" si="798"/>
        <v>0</v>
      </c>
      <c r="Y3099" s="1"/>
      <c r="Z3099" s="78">
        <f t="shared" si="799"/>
        <v>0</v>
      </c>
      <c r="AA3099" s="1"/>
      <c r="AB3099" s="78">
        <f t="shared" si="800"/>
        <v>0</v>
      </c>
      <c r="AC3099" s="1"/>
      <c r="AD3099" s="78">
        <f t="shared" si="801"/>
        <v>0</v>
      </c>
      <c r="AE3099" s="1"/>
      <c r="AF3099" s="78">
        <f t="shared" si="802"/>
        <v>0</v>
      </c>
      <c r="AG3099" s="1"/>
      <c r="AH3099" s="78">
        <f t="shared" si="803"/>
        <v>2</v>
      </c>
      <c r="AI3099" s="1"/>
      <c r="AJ3099" s="78">
        <f t="shared" si="804"/>
        <v>0</v>
      </c>
      <c r="AK3099" s="1"/>
      <c r="AL3099" s="78">
        <f t="shared" si="805"/>
        <v>0</v>
      </c>
      <c r="AM3099" s="1"/>
      <c r="AN3099" s="78">
        <f t="shared" si="806"/>
        <v>0</v>
      </c>
      <c r="AO3099" s="1"/>
      <c r="AP3099" s="78">
        <f t="shared" si="807"/>
        <v>4</v>
      </c>
      <c r="AQ3099" s="1"/>
      <c r="AR3099" s="78">
        <f t="shared" si="808"/>
        <v>4</v>
      </c>
      <c r="AS3099" s="1"/>
      <c r="AT3099" s="78">
        <f t="shared" si="809"/>
        <v>4</v>
      </c>
      <c r="AU3099" s="1"/>
      <c r="AV3099" s="78">
        <f t="shared" si="810"/>
        <v>4</v>
      </c>
      <c r="AW3099" s="1"/>
      <c r="AX3099" s="78">
        <f t="shared" si="811"/>
        <v>4</v>
      </c>
      <c r="AY3099" s="1"/>
      <c r="AZ3099" s="78">
        <f t="shared" si="812"/>
        <v>4</v>
      </c>
      <c r="BA3099" s="1"/>
      <c r="BB3099" s="78">
        <f t="shared" si="813"/>
        <v>4</v>
      </c>
      <c r="BC3099" s="1"/>
      <c r="BD3099" s="78">
        <f t="shared" si="814"/>
        <v>4</v>
      </c>
      <c r="BE3099" s="1"/>
      <c r="BF3099" s="78">
        <f t="shared" si="815"/>
        <v>4</v>
      </c>
      <c r="BG3099" s="1"/>
      <c r="BH3099" s="78">
        <f t="shared" si="816"/>
        <v>4</v>
      </c>
      <c r="BI3099" s="1"/>
      <c r="BJ3099" s="78">
        <f t="shared" si="817"/>
        <v>4</v>
      </c>
      <c r="BK3099" s="1"/>
      <c r="BL3099" s="78">
        <f t="shared" si="818"/>
        <v>0</v>
      </c>
      <c r="BM3099" s="1"/>
      <c r="BN3099" s="1"/>
      <c r="BO3099" s="1"/>
      <c r="BP3099" s="1"/>
      <c r="BQ3099" s="1"/>
      <c r="BR3099" s="1"/>
    </row>
    <row r="3100" spans="1:70" hidden="1">
      <c r="A3100" s="1"/>
      <c r="B3100" s="1"/>
      <c r="C3100" s="1"/>
      <c r="D3100" s="78">
        <f t="shared" ref="D3100" si="824">IF(D3054=$AV$3109,1,IF(AK3054=$AV$3110,2,IF(D3071=$AV$3111,3,IF(AK3071=$AV$3112,4,0))))</f>
        <v>4</v>
      </c>
      <c r="E3100" s="1"/>
      <c r="F3100" s="78">
        <f t="shared" si="789"/>
        <v>4</v>
      </c>
      <c r="G3100" s="1"/>
      <c r="H3100" s="78">
        <f t="shared" si="790"/>
        <v>4</v>
      </c>
      <c r="I3100" s="1"/>
      <c r="J3100" s="78">
        <f t="shared" si="791"/>
        <v>4</v>
      </c>
      <c r="K3100" s="1"/>
      <c r="L3100" s="78">
        <f t="shared" si="792"/>
        <v>4</v>
      </c>
      <c r="M3100" s="1"/>
      <c r="N3100" s="78">
        <f t="shared" si="793"/>
        <v>0</v>
      </c>
      <c r="O3100" s="1"/>
      <c r="P3100" s="78">
        <f t="shared" si="794"/>
        <v>0</v>
      </c>
      <c r="Q3100" s="1"/>
      <c r="R3100" s="78">
        <f t="shared" si="795"/>
        <v>0</v>
      </c>
      <c r="S3100" s="1"/>
      <c r="T3100" s="78">
        <f t="shared" si="796"/>
        <v>0</v>
      </c>
      <c r="U3100" s="1"/>
      <c r="V3100" s="78">
        <f t="shared" si="797"/>
        <v>0</v>
      </c>
      <c r="W3100" s="1"/>
      <c r="X3100" s="78">
        <f t="shared" si="798"/>
        <v>0</v>
      </c>
      <c r="Y3100" s="1"/>
      <c r="Z3100" s="78">
        <f t="shared" si="799"/>
        <v>0</v>
      </c>
      <c r="AA3100" s="1"/>
      <c r="AB3100" s="78">
        <f t="shared" si="800"/>
        <v>0</v>
      </c>
      <c r="AC3100" s="1"/>
      <c r="AD3100" s="78">
        <f t="shared" si="801"/>
        <v>0</v>
      </c>
      <c r="AE3100" s="1"/>
      <c r="AF3100" s="78">
        <f t="shared" si="802"/>
        <v>0</v>
      </c>
      <c r="AG3100" s="1"/>
      <c r="AH3100" s="78">
        <f t="shared" si="803"/>
        <v>2</v>
      </c>
      <c r="AI3100" s="1"/>
      <c r="AJ3100" s="78">
        <f t="shared" si="804"/>
        <v>0</v>
      </c>
      <c r="AK3100" s="1"/>
      <c r="AL3100" s="78">
        <f t="shared" si="805"/>
        <v>0</v>
      </c>
      <c r="AM3100" s="1"/>
      <c r="AN3100" s="78">
        <f t="shared" si="806"/>
        <v>0</v>
      </c>
      <c r="AO3100" s="1"/>
      <c r="AP3100" s="78">
        <f t="shared" si="807"/>
        <v>0</v>
      </c>
      <c r="AQ3100" s="1"/>
      <c r="AR3100" s="78">
        <f t="shared" si="808"/>
        <v>0</v>
      </c>
      <c r="AS3100" s="1"/>
      <c r="AT3100" s="78">
        <f t="shared" si="809"/>
        <v>0</v>
      </c>
      <c r="AU3100" s="1"/>
      <c r="AV3100" s="78">
        <f t="shared" si="810"/>
        <v>0</v>
      </c>
      <c r="AW3100" s="1"/>
      <c r="AX3100" s="78">
        <f t="shared" si="811"/>
        <v>0</v>
      </c>
      <c r="AY3100" s="1"/>
      <c r="AZ3100" s="78">
        <f t="shared" si="812"/>
        <v>0</v>
      </c>
      <c r="BA3100" s="1"/>
      <c r="BB3100" s="78">
        <f t="shared" si="813"/>
        <v>0</v>
      </c>
      <c r="BC3100" s="1"/>
      <c r="BD3100" s="78">
        <f t="shared" si="814"/>
        <v>0</v>
      </c>
      <c r="BE3100" s="1"/>
      <c r="BF3100" s="78">
        <f t="shared" si="815"/>
        <v>0</v>
      </c>
      <c r="BG3100" s="1"/>
      <c r="BH3100" s="78">
        <f t="shared" si="816"/>
        <v>0</v>
      </c>
      <c r="BI3100" s="1"/>
      <c r="BJ3100" s="78">
        <f t="shared" si="817"/>
        <v>0</v>
      </c>
      <c r="BK3100" s="1"/>
      <c r="BL3100" s="78">
        <f t="shared" si="818"/>
        <v>0</v>
      </c>
      <c r="BM3100" s="1"/>
      <c r="BN3100" s="1"/>
      <c r="BO3100" s="1"/>
      <c r="BP3100" s="1"/>
      <c r="BQ3100" s="1"/>
      <c r="BR3100" s="1"/>
    </row>
    <row r="3101" spans="1:70" hidden="1">
      <c r="A3101" s="1"/>
      <c r="B3101" s="1"/>
      <c r="C3101" s="1"/>
      <c r="D3101" s="78">
        <f t="shared" ref="D3101" si="825">IF(D3055=$AV$3109,1,IF(AK3055=$AV$3110,2,IF(D3072=$AV$3111,3,IF(AK3072=$AV$3112,4,0))))</f>
        <v>3</v>
      </c>
      <c r="E3101" s="1"/>
      <c r="F3101" s="78">
        <f t="shared" si="789"/>
        <v>3</v>
      </c>
      <c r="G3101" s="1"/>
      <c r="H3101" s="78">
        <f t="shared" si="790"/>
        <v>3</v>
      </c>
      <c r="I3101" s="1"/>
      <c r="J3101" s="78">
        <f t="shared" si="791"/>
        <v>3</v>
      </c>
      <c r="K3101" s="1"/>
      <c r="L3101" s="78">
        <f t="shared" si="792"/>
        <v>3</v>
      </c>
      <c r="M3101" s="1"/>
      <c r="N3101" s="78">
        <f t="shared" si="793"/>
        <v>3</v>
      </c>
      <c r="O3101" s="1"/>
      <c r="P3101" s="78">
        <f t="shared" si="794"/>
        <v>3</v>
      </c>
      <c r="Q3101" s="1"/>
      <c r="R3101" s="78">
        <f t="shared" si="795"/>
        <v>3</v>
      </c>
      <c r="S3101" s="1"/>
      <c r="T3101" s="78">
        <f t="shared" si="796"/>
        <v>3</v>
      </c>
      <c r="U3101" s="1"/>
      <c r="V3101" s="78">
        <f t="shared" si="797"/>
        <v>3</v>
      </c>
      <c r="W3101" s="1"/>
      <c r="X3101" s="78">
        <f t="shared" si="798"/>
        <v>3</v>
      </c>
      <c r="Y3101" s="1"/>
      <c r="Z3101" s="78">
        <f t="shared" si="799"/>
        <v>3</v>
      </c>
      <c r="AA3101" s="1"/>
      <c r="AB3101" s="78">
        <f t="shared" si="800"/>
        <v>3</v>
      </c>
      <c r="AC3101" s="1"/>
      <c r="AD3101" s="78">
        <f t="shared" si="801"/>
        <v>3</v>
      </c>
      <c r="AE3101" s="1"/>
      <c r="AF3101" s="78">
        <f t="shared" si="802"/>
        <v>1</v>
      </c>
      <c r="AG3101" s="1"/>
      <c r="AH3101" s="78">
        <f t="shared" si="803"/>
        <v>2</v>
      </c>
      <c r="AI3101" s="1"/>
      <c r="AJ3101" s="78">
        <f t="shared" si="804"/>
        <v>0</v>
      </c>
      <c r="AK3101" s="1"/>
      <c r="AL3101" s="78">
        <f t="shared" si="805"/>
        <v>0</v>
      </c>
      <c r="AM3101" s="1"/>
      <c r="AN3101" s="78">
        <f t="shared" si="806"/>
        <v>0</v>
      </c>
      <c r="AO3101" s="1"/>
      <c r="AP3101" s="78">
        <f t="shared" si="807"/>
        <v>0</v>
      </c>
      <c r="AQ3101" s="1"/>
      <c r="AR3101" s="78">
        <f t="shared" si="808"/>
        <v>0</v>
      </c>
      <c r="AS3101" s="1"/>
      <c r="AT3101" s="78">
        <f t="shared" si="809"/>
        <v>0</v>
      </c>
      <c r="AU3101" s="1"/>
      <c r="AV3101" s="78">
        <f t="shared" si="810"/>
        <v>0</v>
      </c>
      <c r="AW3101" s="1"/>
      <c r="AX3101" s="78">
        <f t="shared" si="811"/>
        <v>0</v>
      </c>
      <c r="AY3101" s="1"/>
      <c r="AZ3101" s="78">
        <f t="shared" si="812"/>
        <v>0</v>
      </c>
      <c r="BA3101" s="1"/>
      <c r="BB3101" s="78">
        <f t="shared" si="813"/>
        <v>0</v>
      </c>
      <c r="BC3101" s="1"/>
      <c r="BD3101" s="78">
        <f t="shared" si="814"/>
        <v>0</v>
      </c>
      <c r="BE3101" s="1"/>
      <c r="BF3101" s="78">
        <f t="shared" si="815"/>
        <v>0</v>
      </c>
      <c r="BG3101" s="1"/>
      <c r="BH3101" s="78">
        <f t="shared" si="816"/>
        <v>0</v>
      </c>
      <c r="BI3101" s="1"/>
      <c r="BJ3101" s="78">
        <f t="shared" si="817"/>
        <v>0</v>
      </c>
      <c r="BK3101" s="1"/>
      <c r="BL3101" s="78">
        <f t="shared" si="818"/>
        <v>0</v>
      </c>
      <c r="BM3101" s="1"/>
      <c r="BN3101" s="1"/>
      <c r="BO3101" s="1"/>
      <c r="BP3101" s="1"/>
      <c r="BQ3101" s="1"/>
      <c r="BR3101" s="1"/>
    </row>
    <row r="3102" spans="1:70" hidden="1">
      <c r="A3102" s="1"/>
      <c r="B3102" s="1"/>
      <c r="C3102" s="1"/>
      <c r="D3102" s="78">
        <f t="shared" ref="D3102" si="826">IF(D3056=$AV$3109,1,IF(AK3056=$AV$3110,2,IF(D3073=$AV$3111,3,IF(AK3073=$AV$3112,4,0))))</f>
        <v>0</v>
      </c>
      <c r="E3102" s="1"/>
      <c r="F3102" s="78">
        <f t="shared" si="789"/>
        <v>0</v>
      </c>
      <c r="G3102" s="1"/>
      <c r="H3102" s="78">
        <f t="shared" si="790"/>
        <v>0</v>
      </c>
      <c r="I3102" s="1"/>
      <c r="J3102" s="78">
        <f t="shared" si="791"/>
        <v>0</v>
      </c>
      <c r="K3102" s="1"/>
      <c r="L3102" s="78">
        <f t="shared" si="792"/>
        <v>0</v>
      </c>
      <c r="M3102" s="1"/>
      <c r="N3102" s="78">
        <f t="shared" si="793"/>
        <v>0</v>
      </c>
      <c r="O3102" s="1"/>
      <c r="P3102" s="78">
        <f t="shared" si="794"/>
        <v>0</v>
      </c>
      <c r="Q3102" s="1"/>
      <c r="R3102" s="78">
        <f t="shared" si="795"/>
        <v>0</v>
      </c>
      <c r="S3102" s="1"/>
      <c r="T3102" s="78">
        <f t="shared" si="796"/>
        <v>0</v>
      </c>
      <c r="U3102" s="1"/>
      <c r="V3102" s="78">
        <f t="shared" si="797"/>
        <v>0</v>
      </c>
      <c r="W3102" s="1"/>
      <c r="X3102" s="78">
        <f t="shared" si="798"/>
        <v>0</v>
      </c>
      <c r="Y3102" s="1"/>
      <c r="Z3102" s="78">
        <f t="shared" si="799"/>
        <v>0</v>
      </c>
      <c r="AA3102" s="1"/>
      <c r="AB3102" s="78">
        <f t="shared" si="800"/>
        <v>0</v>
      </c>
      <c r="AC3102" s="1"/>
      <c r="AD3102" s="78">
        <f t="shared" si="801"/>
        <v>0</v>
      </c>
      <c r="AE3102" s="1"/>
      <c r="AF3102" s="78">
        <f t="shared" si="802"/>
        <v>0</v>
      </c>
      <c r="AG3102" s="1"/>
      <c r="AH3102" s="78">
        <f t="shared" si="803"/>
        <v>2</v>
      </c>
      <c r="AI3102" s="1"/>
      <c r="AJ3102" s="78">
        <f t="shared" si="804"/>
        <v>0</v>
      </c>
      <c r="AK3102" s="1"/>
      <c r="AL3102" s="78">
        <f t="shared" si="805"/>
        <v>0</v>
      </c>
      <c r="AM3102" s="1"/>
      <c r="AN3102" s="78">
        <f t="shared" si="806"/>
        <v>0</v>
      </c>
      <c r="AO3102" s="1"/>
      <c r="AP3102" s="78">
        <f t="shared" si="807"/>
        <v>0</v>
      </c>
      <c r="AQ3102" s="1"/>
      <c r="AR3102" s="78">
        <f t="shared" si="808"/>
        <v>0</v>
      </c>
      <c r="AS3102" s="1"/>
      <c r="AT3102" s="78">
        <f t="shared" si="809"/>
        <v>0</v>
      </c>
      <c r="AU3102" s="1"/>
      <c r="AV3102" s="78">
        <f t="shared" si="810"/>
        <v>0</v>
      </c>
      <c r="AW3102" s="1"/>
      <c r="AX3102" s="78">
        <f t="shared" si="811"/>
        <v>0</v>
      </c>
      <c r="AY3102" s="1"/>
      <c r="AZ3102" s="78">
        <f t="shared" si="812"/>
        <v>0</v>
      </c>
      <c r="BA3102" s="1"/>
      <c r="BB3102" s="78">
        <f t="shared" si="813"/>
        <v>0</v>
      </c>
      <c r="BC3102" s="1"/>
      <c r="BD3102" s="78">
        <f t="shared" si="814"/>
        <v>0</v>
      </c>
      <c r="BE3102" s="1"/>
      <c r="BF3102" s="78">
        <f t="shared" si="815"/>
        <v>0</v>
      </c>
      <c r="BG3102" s="1"/>
      <c r="BH3102" s="78">
        <f t="shared" si="816"/>
        <v>0</v>
      </c>
      <c r="BI3102" s="1"/>
      <c r="BJ3102" s="78">
        <f t="shared" si="817"/>
        <v>0</v>
      </c>
      <c r="BK3102" s="1"/>
      <c r="BL3102" s="78">
        <f t="shared" si="818"/>
        <v>0</v>
      </c>
      <c r="BM3102" s="1"/>
      <c r="BN3102" s="1"/>
      <c r="BO3102" s="1"/>
      <c r="BP3102" s="1"/>
      <c r="BQ3102" s="1"/>
      <c r="BR3102" s="1"/>
    </row>
    <row r="3103" spans="1:70" hidden="1">
      <c r="A3103" s="1"/>
      <c r="B3103" s="1"/>
      <c r="C3103" s="1"/>
      <c r="D3103" s="78">
        <f t="shared" ref="D3103" si="827">IF(D3057=$AV$3109,1,IF(AK3057=$AV$3110,2,IF(D3074=$AV$3111,3,IF(AK3074=$AV$3112,4,0))))</f>
        <v>0</v>
      </c>
      <c r="E3103" s="1"/>
      <c r="F3103" s="78">
        <f t="shared" si="789"/>
        <v>0</v>
      </c>
      <c r="G3103" s="1"/>
      <c r="H3103" s="78">
        <f t="shared" si="790"/>
        <v>0</v>
      </c>
      <c r="I3103" s="1"/>
      <c r="J3103" s="78">
        <f t="shared" si="791"/>
        <v>0</v>
      </c>
      <c r="K3103" s="1"/>
      <c r="L3103" s="78">
        <f t="shared" si="792"/>
        <v>0</v>
      </c>
      <c r="M3103" s="1"/>
      <c r="N3103" s="78">
        <f t="shared" si="793"/>
        <v>0</v>
      </c>
      <c r="O3103" s="1"/>
      <c r="P3103" s="78">
        <f t="shared" si="794"/>
        <v>0</v>
      </c>
      <c r="Q3103" s="1"/>
      <c r="R3103" s="78">
        <f t="shared" si="795"/>
        <v>0</v>
      </c>
      <c r="S3103" s="1"/>
      <c r="T3103" s="78">
        <f t="shared" si="796"/>
        <v>0</v>
      </c>
      <c r="U3103" s="1"/>
      <c r="V3103" s="78">
        <f t="shared" si="797"/>
        <v>4</v>
      </c>
      <c r="W3103" s="1"/>
      <c r="X3103" s="78">
        <f t="shared" si="798"/>
        <v>4</v>
      </c>
      <c r="Y3103" s="1"/>
      <c r="Z3103" s="78">
        <f t="shared" si="799"/>
        <v>4</v>
      </c>
      <c r="AA3103" s="1"/>
      <c r="AB3103" s="78">
        <f t="shared" si="800"/>
        <v>4</v>
      </c>
      <c r="AC3103" s="1"/>
      <c r="AD3103" s="78">
        <f t="shared" si="801"/>
        <v>4</v>
      </c>
      <c r="AE3103" s="1"/>
      <c r="AF3103" s="78">
        <f t="shared" si="802"/>
        <v>4</v>
      </c>
      <c r="AG3103" s="1"/>
      <c r="AH3103" s="78">
        <f t="shared" si="803"/>
        <v>2</v>
      </c>
      <c r="AI3103" s="1"/>
      <c r="AJ3103" s="78">
        <f t="shared" si="804"/>
        <v>4</v>
      </c>
      <c r="AK3103" s="1"/>
      <c r="AL3103" s="78">
        <f t="shared" si="805"/>
        <v>4</v>
      </c>
      <c r="AM3103" s="1"/>
      <c r="AN3103" s="78">
        <f t="shared" si="806"/>
        <v>4</v>
      </c>
      <c r="AO3103" s="1"/>
      <c r="AP3103" s="78">
        <f t="shared" si="807"/>
        <v>4</v>
      </c>
      <c r="AQ3103" s="1"/>
      <c r="AR3103" s="78">
        <f t="shared" si="808"/>
        <v>0</v>
      </c>
      <c r="AS3103" s="1"/>
      <c r="AT3103" s="78">
        <f t="shared" si="809"/>
        <v>0</v>
      </c>
      <c r="AU3103" s="1"/>
      <c r="AV3103" s="78">
        <f t="shared" si="810"/>
        <v>0</v>
      </c>
      <c r="AW3103" s="1"/>
      <c r="AX3103" s="78">
        <f t="shared" si="811"/>
        <v>0</v>
      </c>
      <c r="AY3103" s="1"/>
      <c r="AZ3103" s="78">
        <f t="shared" si="812"/>
        <v>0</v>
      </c>
      <c r="BA3103" s="1"/>
      <c r="BB3103" s="78">
        <f t="shared" si="813"/>
        <v>0</v>
      </c>
      <c r="BC3103" s="1"/>
      <c r="BD3103" s="78">
        <f t="shared" si="814"/>
        <v>0</v>
      </c>
      <c r="BE3103" s="1"/>
      <c r="BF3103" s="78">
        <f t="shared" si="815"/>
        <v>0</v>
      </c>
      <c r="BG3103" s="1"/>
      <c r="BH3103" s="78">
        <f t="shared" si="816"/>
        <v>0</v>
      </c>
      <c r="BI3103" s="1"/>
      <c r="BJ3103" s="78">
        <f t="shared" si="817"/>
        <v>0</v>
      </c>
      <c r="BK3103" s="1"/>
      <c r="BL3103" s="78">
        <f t="shared" si="818"/>
        <v>0</v>
      </c>
      <c r="BM3103" s="1"/>
      <c r="BN3103" s="1"/>
      <c r="BO3103" s="1"/>
      <c r="BP3103" s="1"/>
      <c r="BQ3103" s="1"/>
      <c r="BR3103" s="1"/>
    </row>
    <row r="3104" spans="1:70" hidden="1">
      <c r="A3104" s="1"/>
      <c r="B3104" s="1"/>
      <c r="C3104" s="1"/>
      <c r="D3104" s="78">
        <f t="shared" ref="D3104" si="828">IF(D3058=$AV$3109,1,IF(AK3058=$AV$3110,2,IF(D3075=$AV$3111,3,IF(AK3075=$AV$3112,4,0))))</f>
        <v>0</v>
      </c>
      <c r="E3104" s="1"/>
      <c r="F3104" s="78">
        <f t="shared" si="789"/>
        <v>0</v>
      </c>
      <c r="G3104" s="1"/>
      <c r="H3104" s="78">
        <f t="shared" si="790"/>
        <v>0</v>
      </c>
      <c r="I3104" s="1"/>
      <c r="J3104" s="78">
        <f t="shared" si="791"/>
        <v>0</v>
      </c>
      <c r="K3104" s="1"/>
      <c r="L3104" s="78">
        <f t="shared" si="792"/>
        <v>0</v>
      </c>
      <c r="M3104" s="1"/>
      <c r="N3104" s="78">
        <f t="shared" si="793"/>
        <v>0</v>
      </c>
      <c r="O3104" s="1"/>
      <c r="P3104" s="78">
        <f t="shared" si="794"/>
        <v>0</v>
      </c>
      <c r="Q3104" s="1"/>
      <c r="R3104" s="78">
        <f t="shared" si="795"/>
        <v>0</v>
      </c>
      <c r="S3104" s="1"/>
      <c r="T3104" s="78">
        <f t="shared" si="796"/>
        <v>0</v>
      </c>
      <c r="U3104" s="1"/>
      <c r="V3104" s="78">
        <f t="shared" si="797"/>
        <v>0</v>
      </c>
      <c r="W3104" s="1"/>
      <c r="X3104" s="78">
        <f t="shared" si="798"/>
        <v>0</v>
      </c>
      <c r="Y3104" s="1"/>
      <c r="Z3104" s="78">
        <f t="shared" si="799"/>
        <v>0</v>
      </c>
      <c r="AA3104" s="1"/>
      <c r="AB3104" s="78">
        <f t="shared" si="800"/>
        <v>0</v>
      </c>
      <c r="AC3104" s="1"/>
      <c r="AD3104" s="78">
        <f t="shared" si="801"/>
        <v>0</v>
      </c>
      <c r="AE3104" s="1"/>
      <c r="AF3104" s="78">
        <f t="shared" si="802"/>
        <v>0</v>
      </c>
      <c r="AG3104" s="1"/>
      <c r="AH3104" s="78">
        <f t="shared" si="803"/>
        <v>2</v>
      </c>
      <c r="AI3104" s="1"/>
      <c r="AJ3104" s="78">
        <f t="shared" si="804"/>
        <v>0</v>
      </c>
      <c r="AK3104" s="1"/>
      <c r="AL3104" s="78">
        <f t="shared" si="805"/>
        <v>0</v>
      </c>
      <c r="AM3104" s="1"/>
      <c r="AN3104" s="78">
        <f t="shared" si="806"/>
        <v>0</v>
      </c>
      <c r="AO3104" s="1"/>
      <c r="AP3104" s="78">
        <f t="shared" si="807"/>
        <v>0</v>
      </c>
      <c r="AQ3104" s="1"/>
      <c r="AR3104" s="78">
        <f t="shared" si="808"/>
        <v>0</v>
      </c>
      <c r="AS3104" s="1"/>
      <c r="AT3104" s="78">
        <f t="shared" si="809"/>
        <v>0</v>
      </c>
      <c r="AU3104" s="1"/>
      <c r="AV3104" s="78">
        <f t="shared" si="810"/>
        <v>0</v>
      </c>
      <c r="AW3104" s="1"/>
      <c r="AX3104" s="78">
        <f t="shared" si="811"/>
        <v>0</v>
      </c>
      <c r="AY3104" s="1"/>
      <c r="AZ3104" s="78">
        <f t="shared" si="812"/>
        <v>0</v>
      </c>
      <c r="BA3104" s="1"/>
      <c r="BB3104" s="78">
        <f t="shared" si="813"/>
        <v>0</v>
      </c>
      <c r="BC3104" s="1"/>
      <c r="BD3104" s="78">
        <f t="shared" si="814"/>
        <v>0</v>
      </c>
      <c r="BE3104" s="1"/>
      <c r="BF3104" s="78">
        <f t="shared" si="815"/>
        <v>0</v>
      </c>
      <c r="BG3104" s="1"/>
      <c r="BH3104" s="78">
        <f t="shared" si="816"/>
        <v>0</v>
      </c>
      <c r="BI3104" s="1"/>
      <c r="BJ3104" s="78">
        <f t="shared" si="817"/>
        <v>0</v>
      </c>
      <c r="BK3104" s="1"/>
      <c r="BL3104" s="78">
        <f t="shared" si="818"/>
        <v>0</v>
      </c>
      <c r="BM3104" s="1"/>
      <c r="BN3104" s="1"/>
      <c r="BO3104" s="1"/>
      <c r="BP3104" s="1"/>
      <c r="BQ3104" s="1"/>
      <c r="BR3104" s="1"/>
    </row>
    <row r="3105" spans="1:70" hidden="1">
      <c r="A3105" s="1"/>
      <c r="B3105" s="1"/>
      <c r="C3105" s="1"/>
      <c r="D3105" s="78">
        <f t="shared" ref="D3105" si="829">IF(D3059=$AV$3109,1,IF(AK3059=$AV$3110,2,IF(D3076=$AV$3111,3,IF(AK3076=$AV$3112,4,0))))</f>
        <v>0</v>
      </c>
      <c r="E3105" s="1"/>
      <c r="F3105" s="78">
        <f t="shared" si="789"/>
        <v>0</v>
      </c>
      <c r="G3105" s="1"/>
      <c r="H3105" s="78">
        <f t="shared" si="790"/>
        <v>0</v>
      </c>
      <c r="I3105" s="1"/>
      <c r="J3105" s="78">
        <f t="shared" si="791"/>
        <v>0</v>
      </c>
      <c r="K3105" s="1"/>
      <c r="L3105" s="78">
        <f t="shared" si="792"/>
        <v>0</v>
      </c>
      <c r="M3105" s="1"/>
      <c r="N3105" s="78">
        <f t="shared" si="793"/>
        <v>0</v>
      </c>
      <c r="O3105" s="1"/>
      <c r="P3105" s="78">
        <f t="shared" si="794"/>
        <v>0</v>
      </c>
      <c r="Q3105" s="1"/>
      <c r="R3105" s="78">
        <f t="shared" si="795"/>
        <v>0</v>
      </c>
      <c r="S3105" s="1"/>
      <c r="T3105" s="78">
        <f t="shared" si="796"/>
        <v>0</v>
      </c>
      <c r="U3105" s="1"/>
      <c r="V3105" s="78">
        <f t="shared" si="797"/>
        <v>0</v>
      </c>
      <c r="W3105" s="1"/>
      <c r="X3105" s="78">
        <f t="shared" si="798"/>
        <v>0</v>
      </c>
      <c r="Y3105" s="1"/>
      <c r="Z3105" s="78">
        <f t="shared" si="799"/>
        <v>0</v>
      </c>
      <c r="AA3105" s="1"/>
      <c r="AB3105" s="78">
        <f t="shared" si="800"/>
        <v>0</v>
      </c>
      <c r="AC3105" s="1"/>
      <c r="AD3105" s="78">
        <f t="shared" si="801"/>
        <v>0</v>
      </c>
      <c r="AE3105" s="1"/>
      <c r="AF3105" s="78">
        <f t="shared" si="802"/>
        <v>3</v>
      </c>
      <c r="AG3105" s="1"/>
      <c r="AH3105" s="78">
        <f t="shared" si="803"/>
        <v>2</v>
      </c>
      <c r="AI3105" s="1"/>
      <c r="AJ3105" s="78">
        <f t="shared" si="804"/>
        <v>3</v>
      </c>
      <c r="AK3105" s="1"/>
      <c r="AL3105" s="78">
        <f t="shared" si="805"/>
        <v>3</v>
      </c>
      <c r="AM3105" s="1"/>
      <c r="AN3105" s="78">
        <f t="shared" si="806"/>
        <v>3</v>
      </c>
      <c r="AO3105" s="1"/>
      <c r="AP3105" s="78">
        <f t="shared" si="807"/>
        <v>3</v>
      </c>
      <c r="AQ3105" s="1"/>
      <c r="AR3105" s="78">
        <f t="shared" si="808"/>
        <v>3</v>
      </c>
      <c r="AS3105" s="1"/>
      <c r="AT3105" s="78">
        <f t="shared" si="809"/>
        <v>3</v>
      </c>
      <c r="AU3105" s="1"/>
      <c r="AV3105" s="78">
        <f t="shared" si="810"/>
        <v>3</v>
      </c>
      <c r="AW3105" s="1"/>
      <c r="AX3105" s="78">
        <f t="shared" si="811"/>
        <v>3</v>
      </c>
      <c r="AY3105" s="1"/>
      <c r="AZ3105" s="78">
        <f t="shared" si="812"/>
        <v>1</v>
      </c>
      <c r="BA3105" s="1"/>
      <c r="BB3105" s="78">
        <f t="shared" si="813"/>
        <v>1</v>
      </c>
      <c r="BC3105" s="1"/>
      <c r="BD3105" s="78">
        <f t="shared" si="814"/>
        <v>3</v>
      </c>
      <c r="BE3105" s="1"/>
      <c r="BF3105" s="78">
        <f t="shared" si="815"/>
        <v>3</v>
      </c>
      <c r="BG3105" s="1"/>
      <c r="BH3105" s="78">
        <f t="shared" si="816"/>
        <v>3</v>
      </c>
      <c r="BI3105" s="1"/>
      <c r="BJ3105" s="78">
        <f t="shared" si="817"/>
        <v>3</v>
      </c>
      <c r="BK3105" s="1"/>
      <c r="BL3105" s="78">
        <f t="shared" si="818"/>
        <v>3</v>
      </c>
      <c r="BM3105" s="1"/>
      <c r="BN3105" s="1"/>
      <c r="BO3105" s="1"/>
      <c r="BP3105" s="1"/>
      <c r="BQ3105" s="1"/>
      <c r="BR3105" s="1"/>
    </row>
    <row r="3106" spans="1:70" hidden="1">
      <c r="A3106" s="1"/>
      <c r="B3106" s="1"/>
      <c r="C3106" s="1"/>
      <c r="D3106" s="1"/>
      <c r="E3106" s="1"/>
      <c r="F3106" s="110"/>
      <c r="G3106" s="110"/>
      <c r="H3106" s="110"/>
      <c r="I3106" s="110"/>
      <c r="J3106" s="110"/>
      <c r="K3106" s="110"/>
      <c r="L3106" s="110"/>
      <c r="M3106" s="110"/>
      <c r="N3106" s="110"/>
      <c r="O3106" s="110"/>
      <c r="P3106" s="110"/>
      <c r="Q3106" s="110"/>
      <c r="R3106" s="110"/>
      <c r="S3106" s="110"/>
      <c r="T3106" s="110"/>
      <c r="U3106" s="110"/>
      <c r="V3106" s="110"/>
      <c r="W3106" s="110"/>
      <c r="X3106" s="110"/>
      <c r="Y3106" s="110"/>
      <c r="Z3106" s="110"/>
      <c r="AA3106" s="110"/>
      <c r="AB3106" s="110"/>
      <c r="AC3106" s="110"/>
      <c r="AD3106" s="110"/>
      <c r="AE3106" s="110"/>
      <c r="AF3106" s="110"/>
      <c r="AG3106" s="110"/>
      <c r="AH3106" s="70"/>
      <c r="AI3106" s="70"/>
      <c r="AJ3106" s="70"/>
      <c r="AK3106" s="70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</row>
    <row r="3107" spans="1:70" hidden="1">
      <c r="A3107" s="1"/>
      <c r="B3107" s="1"/>
      <c r="C3107" s="1"/>
      <c r="D3107" s="1"/>
      <c r="E3107" s="1"/>
      <c r="F3107" s="110"/>
      <c r="G3107" s="110"/>
      <c r="H3107" s="110"/>
      <c r="I3107" s="110"/>
      <c r="J3107" s="110"/>
      <c r="K3107" s="110"/>
      <c r="L3107" s="110"/>
      <c r="M3107" s="110"/>
      <c r="N3107" s="110"/>
      <c r="O3107" s="110"/>
      <c r="P3107" s="110"/>
      <c r="Q3107" s="110"/>
      <c r="R3107" s="110"/>
      <c r="S3107" s="110"/>
      <c r="T3107" s="110"/>
      <c r="U3107" s="110"/>
      <c r="V3107" s="110"/>
      <c r="W3107" s="110"/>
      <c r="X3107" s="110"/>
      <c r="Y3107" s="110"/>
      <c r="Z3107" s="110"/>
      <c r="AA3107" s="110"/>
      <c r="AB3107" s="110"/>
      <c r="AC3107" s="110"/>
      <c r="AD3107" s="110"/>
      <c r="AE3107" s="110"/>
      <c r="AF3107" s="110"/>
      <c r="AG3107" s="110"/>
      <c r="AH3107" s="70"/>
      <c r="AI3107" s="70"/>
      <c r="AJ3107" s="70"/>
      <c r="AK3107" s="70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</row>
    <row r="3108" spans="1:70" ht="13.5" hidden="1" customHeight="1">
      <c r="A3108" s="1"/>
      <c r="B3108" s="1"/>
      <c r="C3108" s="107"/>
      <c r="D3108" s="106">
        <v>1</v>
      </c>
      <c r="E3108" s="104">
        <v>2</v>
      </c>
      <c r="F3108" s="104">
        <v>3</v>
      </c>
      <c r="G3108" s="104">
        <v>4</v>
      </c>
      <c r="H3108" s="104">
        <v>5</v>
      </c>
      <c r="I3108" s="104">
        <v>6</v>
      </c>
      <c r="J3108" s="104">
        <v>7</v>
      </c>
      <c r="K3108" s="104">
        <v>8</v>
      </c>
      <c r="L3108" s="104">
        <v>9</v>
      </c>
      <c r="M3108" s="104">
        <v>10</v>
      </c>
      <c r="N3108" s="104">
        <v>11</v>
      </c>
      <c r="O3108" s="104">
        <v>12</v>
      </c>
      <c r="P3108" s="104">
        <v>13</v>
      </c>
      <c r="Q3108" s="104">
        <v>14</v>
      </c>
      <c r="R3108" s="104">
        <v>15</v>
      </c>
      <c r="S3108" s="104">
        <v>16</v>
      </c>
      <c r="T3108" s="104">
        <v>17</v>
      </c>
      <c r="U3108" s="104">
        <v>18</v>
      </c>
      <c r="V3108" s="104">
        <v>19</v>
      </c>
      <c r="W3108" s="104">
        <v>20</v>
      </c>
      <c r="X3108" s="104">
        <v>21</v>
      </c>
      <c r="Y3108" s="104">
        <v>22</v>
      </c>
      <c r="Z3108" s="104">
        <v>23</v>
      </c>
      <c r="AA3108" s="104">
        <v>24</v>
      </c>
      <c r="AB3108" s="104">
        <v>25</v>
      </c>
      <c r="AC3108" s="104">
        <v>26</v>
      </c>
      <c r="AD3108" s="104">
        <v>27</v>
      </c>
      <c r="AE3108" s="105">
        <v>28</v>
      </c>
      <c r="AF3108" s="151">
        <v>29</v>
      </c>
      <c r="AG3108" s="152">
        <v>30</v>
      </c>
      <c r="AH3108" s="151">
        <v>31</v>
      </c>
      <c r="AI3108" s="1"/>
      <c r="AJ3108" s="1"/>
      <c r="AK3108" s="1"/>
      <c r="AL3108" s="510">
        <f>IMPOSTAZIONI!D484</f>
        <v>366</v>
      </c>
      <c r="AM3108" s="510"/>
      <c r="AN3108" s="510">
        <v>29</v>
      </c>
      <c r="AO3108" s="510"/>
      <c r="AP3108" s="510">
        <v>30</v>
      </c>
      <c r="AQ3108" s="510"/>
      <c r="AR3108" s="510">
        <v>31</v>
      </c>
      <c r="AS3108" s="510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630" t="s">
        <v>210</v>
      </c>
      <c r="BO3108" s="630"/>
      <c r="BP3108" s="1"/>
      <c r="BQ3108" s="1"/>
      <c r="BR3108" s="1"/>
    </row>
    <row r="3109" spans="1:70" ht="13.5" hidden="1" customHeight="1">
      <c r="A3109" s="1"/>
      <c r="B3109" s="471">
        <f t="shared" ref="B3109:B3120" si="830">BP6</f>
        <v>1</v>
      </c>
      <c r="C3109" s="512"/>
      <c r="D3109" s="111">
        <v>1</v>
      </c>
      <c r="E3109" s="112">
        <v>1</v>
      </c>
      <c r="F3109" s="112">
        <v>1</v>
      </c>
      <c r="G3109" s="112">
        <v>1</v>
      </c>
      <c r="H3109" s="112">
        <v>1</v>
      </c>
      <c r="I3109" s="112">
        <v>1</v>
      </c>
      <c r="J3109" s="112">
        <v>1</v>
      </c>
      <c r="K3109" s="112">
        <v>1</v>
      </c>
      <c r="L3109" s="112">
        <v>1</v>
      </c>
      <c r="M3109" s="112">
        <v>1</v>
      </c>
      <c r="N3109" s="112">
        <v>1</v>
      </c>
      <c r="O3109" s="112">
        <v>1</v>
      </c>
      <c r="P3109" s="112">
        <v>1</v>
      </c>
      <c r="Q3109" s="112">
        <v>1</v>
      </c>
      <c r="R3109" s="112">
        <v>1</v>
      </c>
      <c r="S3109" s="112">
        <v>1</v>
      </c>
      <c r="T3109" s="112">
        <v>1</v>
      </c>
      <c r="U3109" s="112">
        <v>1</v>
      </c>
      <c r="V3109" s="112">
        <v>1</v>
      </c>
      <c r="W3109" s="112">
        <v>1</v>
      </c>
      <c r="X3109" s="112">
        <v>1</v>
      </c>
      <c r="Y3109" s="112">
        <v>1</v>
      </c>
      <c r="Z3109" s="112">
        <v>1</v>
      </c>
      <c r="AA3109" s="112">
        <v>1</v>
      </c>
      <c r="AB3109" s="112">
        <v>1</v>
      </c>
      <c r="AC3109" s="112">
        <v>1</v>
      </c>
      <c r="AD3109" s="112">
        <v>1</v>
      </c>
      <c r="AE3109" s="113">
        <v>1</v>
      </c>
      <c r="AF3109" s="123">
        <f>IF(B3109=0,0,VLOOKUP(B3109,$AJ$3109:$AO$3120,5,FALSE))</f>
        <v>1</v>
      </c>
      <c r="AG3109" s="124">
        <f>IF(B3109=0,0,VLOOKUP(B3109,$AJ$3109:$AQ$3120,7,FALSE))</f>
        <v>1</v>
      </c>
      <c r="AH3109" s="124">
        <f>IF(B3109=0,0,VLOOKUP(B3109,$AJ$3109:$AS$3120,9,FALSE))</f>
        <v>1</v>
      </c>
      <c r="AI3109" s="1"/>
      <c r="AJ3109" s="471">
        <v>1</v>
      </c>
      <c r="AK3109" s="471"/>
      <c r="AL3109" s="562">
        <v>31</v>
      </c>
      <c r="AM3109" s="563"/>
      <c r="AN3109" s="511">
        <v>1</v>
      </c>
      <c r="AO3109" s="511"/>
      <c r="AP3109" s="511">
        <v>1</v>
      </c>
      <c r="AQ3109" s="511"/>
      <c r="AR3109" s="511">
        <v>1</v>
      </c>
      <c r="AS3109" s="519"/>
      <c r="AT3109" s="1"/>
      <c r="AU3109" s="1"/>
      <c r="AV3109" s="564" t="str">
        <f>IF(BN3&gt;AY3147,"",IF(IMPOSTAZIONI!E103=0,"",IMPOSTAZIONI!E103))</f>
        <v>GF</v>
      </c>
      <c r="AW3109" s="565"/>
      <c r="AX3109" s="1"/>
      <c r="AY3109" s="513" t="str">
        <f>IF(IMPOSTAZIONI!E6=0,"",IMPOSTAZIONI!E6)</f>
        <v>BOOKING 1</v>
      </c>
      <c r="AZ3109" s="514"/>
      <c r="BA3109" s="514"/>
      <c r="BB3109" s="514"/>
      <c r="BC3109" s="514"/>
      <c r="BD3109" s="514"/>
      <c r="BE3109" s="514"/>
      <c r="BF3109" s="514"/>
      <c r="BG3109" s="514"/>
      <c r="BH3109" s="514"/>
      <c r="BI3109" s="514"/>
      <c r="BJ3109" s="514"/>
      <c r="BK3109" s="514"/>
      <c r="BL3109" s="514"/>
      <c r="BM3109" s="515"/>
      <c r="BN3109" s="508">
        <f>IMPOSTAZIONI!D6</f>
        <v>1</v>
      </c>
      <c r="BO3109" s="509"/>
      <c r="BP3109" s="1"/>
      <c r="BQ3109" s="1"/>
      <c r="BR3109" s="1"/>
    </row>
    <row r="3110" spans="1:70" ht="13.5" hidden="1" customHeight="1">
      <c r="A3110" s="1"/>
      <c r="B3110" s="471">
        <f t="shared" si="830"/>
        <v>2</v>
      </c>
      <c r="C3110" s="512"/>
      <c r="D3110" s="114">
        <v>1</v>
      </c>
      <c r="E3110" s="20">
        <v>1</v>
      </c>
      <c r="F3110" s="20">
        <v>1</v>
      </c>
      <c r="G3110" s="20">
        <v>1</v>
      </c>
      <c r="H3110" s="20">
        <v>1</v>
      </c>
      <c r="I3110" s="20">
        <v>1</v>
      </c>
      <c r="J3110" s="20">
        <v>1</v>
      </c>
      <c r="K3110" s="20">
        <v>1</v>
      </c>
      <c r="L3110" s="20">
        <v>1</v>
      </c>
      <c r="M3110" s="20">
        <v>1</v>
      </c>
      <c r="N3110" s="20">
        <v>1</v>
      </c>
      <c r="O3110" s="20">
        <v>1</v>
      </c>
      <c r="P3110" s="20">
        <v>1</v>
      </c>
      <c r="Q3110" s="20">
        <v>1</v>
      </c>
      <c r="R3110" s="20">
        <v>1</v>
      </c>
      <c r="S3110" s="20">
        <v>1</v>
      </c>
      <c r="T3110" s="20">
        <v>1</v>
      </c>
      <c r="U3110" s="20">
        <v>1</v>
      </c>
      <c r="V3110" s="20">
        <v>1</v>
      </c>
      <c r="W3110" s="20">
        <v>1</v>
      </c>
      <c r="X3110" s="20">
        <v>1</v>
      </c>
      <c r="Y3110" s="20">
        <v>1</v>
      </c>
      <c r="Z3110" s="20">
        <v>1</v>
      </c>
      <c r="AA3110" s="20">
        <v>1</v>
      </c>
      <c r="AB3110" s="20">
        <v>1</v>
      </c>
      <c r="AC3110" s="20">
        <v>1</v>
      </c>
      <c r="AD3110" s="20">
        <v>1</v>
      </c>
      <c r="AE3110" s="115">
        <v>1</v>
      </c>
      <c r="AF3110" s="125">
        <f t="shared" ref="AF3110:AF3120" si="831">IF(B3110=0,0,VLOOKUP(B3110,$AJ$3109:$AO$3120,5,FALSE))</f>
        <v>1</v>
      </c>
      <c r="AG3110" s="126">
        <f t="shared" ref="AG3110:AG3120" si="832">IF(B3110=0,0,VLOOKUP(B3110,$AJ$3109:$AQ$3120,7,FALSE))</f>
        <v>0</v>
      </c>
      <c r="AH3110" s="126">
        <f t="shared" ref="AH3110:AH3120" si="833">IF(B3110=0,0,VLOOKUP(B3110,$AJ$3109:$AS$3120,9,FALSE))</f>
        <v>0</v>
      </c>
      <c r="AI3110" s="1"/>
      <c r="AJ3110" s="471">
        <v>2</v>
      </c>
      <c r="AK3110" s="471"/>
      <c r="AL3110" s="555">
        <f>IF(AL3108=0,28,29)</f>
        <v>29</v>
      </c>
      <c r="AM3110" s="556"/>
      <c r="AN3110" s="471">
        <f>IF(AL3110=29,1,0)</f>
        <v>1</v>
      </c>
      <c r="AO3110" s="471"/>
      <c r="AP3110" s="471">
        <v>0</v>
      </c>
      <c r="AQ3110" s="471"/>
      <c r="AR3110" s="471">
        <v>0</v>
      </c>
      <c r="AS3110" s="512"/>
      <c r="AT3110" s="1"/>
      <c r="AU3110" s="1"/>
      <c r="AV3110" s="560" t="str">
        <f>IF(BN3&gt;AY3147,"",IF(IMPOSTAZIONI!E104=0,"",IMPOSTAZIONI!E104))</f>
        <v>SF</v>
      </c>
      <c r="AW3110" s="561"/>
      <c r="AX3110" s="1"/>
      <c r="AY3110" s="516" t="str">
        <f>IF(IMPOSTAZIONI!E7=0,"",IMPOSTAZIONI!E7)</f>
        <v>CANTIERI PROGRAMMATI</v>
      </c>
      <c r="AZ3110" s="517"/>
      <c r="BA3110" s="517"/>
      <c r="BB3110" s="517"/>
      <c r="BC3110" s="517"/>
      <c r="BD3110" s="517"/>
      <c r="BE3110" s="517"/>
      <c r="BF3110" s="517"/>
      <c r="BG3110" s="517"/>
      <c r="BH3110" s="517"/>
      <c r="BI3110" s="517"/>
      <c r="BJ3110" s="517"/>
      <c r="BK3110" s="517"/>
      <c r="BL3110" s="517"/>
      <c r="BM3110" s="518"/>
      <c r="BN3110" s="508">
        <f>IMPOSTAZIONI!D7</f>
        <v>2</v>
      </c>
      <c r="BO3110" s="509"/>
      <c r="BP3110" s="1"/>
      <c r="BQ3110" s="1"/>
      <c r="BR3110" s="1"/>
    </row>
    <row r="3111" spans="1:70" ht="13.5" hidden="1" customHeight="1">
      <c r="A3111" s="1"/>
      <c r="B3111" s="471">
        <f t="shared" si="830"/>
        <v>3</v>
      </c>
      <c r="C3111" s="512"/>
      <c r="D3111" s="114">
        <v>1</v>
      </c>
      <c r="E3111" s="20">
        <v>1</v>
      </c>
      <c r="F3111" s="20">
        <v>1</v>
      </c>
      <c r="G3111" s="20">
        <v>1</v>
      </c>
      <c r="H3111" s="20">
        <v>1</v>
      </c>
      <c r="I3111" s="20">
        <v>1</v>
      </c>
      <c r="J3111" s="20">
        <v>1</v>
      </c>
      <c r="K3111" s="20">
        <v>1</v>
      </c>
      <c r="L3111" s="20">
        <v>1</v>
      </c>
      <c r="M3111" s="20">
        <v>1</v>
      </c>
      <c r="N3111" s="20">
        <v>1</v>
      </c>
      <c r="O3111" s="20">
        <v>1</v>
      </c>
      <c r="P3111" s="20">
        <v>1</v>
      </c>
      <c r="Q3111" s="20">
        <v>1</v>
      </c>
      <c r="R3111" s="20">
        <v>1</v>
      </c>
      <c r="S3111" s="20">
        <v>1</v>
      </c>
      <c r="T3111" s="20">
        <v>1</v>
      </c>
      <c r="U3111" s="20">
        <v>1</v>
      </c>
      <c r="V3111" s="20">
        <v>1</v>
      </c>
      <c r="W3111" s="20">
        <v>1</v>
      </c>
      <c r="X3111" s="20">
        <v>1</v>
      </c>
      <c r="Y3111" s="20">
        <v>1</v>
      </c>
      <c r="Z3111" s="20">
        <v>1</v>
      </c>
      <c r="AA3111" s="20">
        <v>1</v>
      </c>
      <c r="AB3111" s="20">
        <v>1</v>
      </c>
      <c r="AC3111" s="20">
        <v>1</v>
      </c>
      <c r="AD3111" s="20">
        <v>1</v>
      </c>
      <c r="AE3111" s="115">
        <v>1</v>
      </c>
      <c r="AF3111" s="125">
        <f t="shared" si="831"/>
        <v>1</v>
      </c>
      <c r="AG3111" s="126">
        <f t="shared" si="832"/>
        <v>1</v>
      </c>
      <c r="AH3111" s="126">
        <f t="shared" si="833"/>
        <v>1</v>
      </c>
      <c r="AI3111" s="1"/>
      <c r="AJ3111" s="471">
        <v>3</v>
      </c>
      <c r="AK3111" s="471"/>
      <c r="AL3111" s="555">
        <v>31</v>
      </c>
      <c r="AM3111" s="556"/>
      <c r="AN3111" s="471">
        <v>1</v>
      </c>
      <c r="AO3111" s="471"/>
      <c r="AP3111" s="471">
        <v>1</v>
      </c>
      <c r="AQ3111" s="471"/>
      <c r="AR3111" s="471">
        <v>1</v>
      </c>
      <c r="AS3111" s="512"/>
      <c r="AT3111" s="1"/>
      <c r="AU3111" s="1"/>
      <c r="AV3111" s="617" t="str">
        <f>IF(BN3&gt;AY3147,"",IF(IMPOSTAZIONI!E105=0,"",IMPOSTAZIONI!E105))</f>
        <v>FF</v>
      </c>
      <c r="AW3111" s="618"/>
      <c r="AX3111" s="1"/>
      <c r="AY3111" s="516" t="str">
        <f>IF(IMPOSTAZIONI!E8=0,"",IMPOSTAZIONI!E8)</f>
        <v/>
      </c>
      <c r="AZ3111" s="517"/>
      <c r="BA3111" s="517"/>
      <c r="BB3111" s="517"/>
      <c r="BC3111" s="517"/>
      <c r="BD3111" s="517"/>
      <c r="BE3111" s="517"/>
      <c r="BF3111" s="517"/>
      <c r="BG3111" s="517"/>
      <c r="BH3111" s="517"/>
      <c r="BI3111" s="517"/>
      <c r="BJ3111" s="517"/>
      <c r="BK3111" s="517"/>
      <c r="BL3111" s="517"/>
      <c r="BM3111" s="518"/>
      <c r="BN3111" s="508" t="str">
        <f>IMPOSTAZIONI!D8</f>
        <v/>
      </c>
      <c r="BO3111" s="509"/>
      <c r="BP3111" s="1"/>
      <c r="BQ3111" s="1"/>
      <c r="BR3111" s="1"/>
    </row>
    <row r="3112" spans="1:70" ht="13.5" hidden="1" customHeight="1">
      <c r="A3112" s="1"/>
      <c r="B3112" s="471">
        <f t="shared" si="830"/>
        <v>4</v>
      </c>
      <c r="C3112" s="512"/>
      <c r="D3112" s="114">
        <v>1</v>
      </c>
      <c r="E3112" s="20">
        <v>1</v>
      </c>
      <c r="F3112" s="20">
        <v>1</v>
      </c>
      <c r="G3112" s="20">
        <v>1</v>
      </c>
      <c r="H3112" s="20">
        <v>1</v>
      </c>
      <c r="I3112" s="20">
        <v>1</v>
      </c>
      <c r="J3112" s="20">
        <v>1</v>
      </c>
      <c r="K3112" s="20">
        <v>1</v>
      </c>
      <c r="L3112" s="20">
        <v>1</v>
      </c>
      <c r="M3112" s="20">
        <v>1</v>
      </c>
      <c r="N3112" s="20">
        <v>1</v>
      </c>
      <c r="O3112" s="20">
        <v>1</v>
      </c>
      <c r="P3112" s="20">
        <v>1</v>
      </c>
      <c r="Q3112" s="20">
        <v>1</v>
      </c>
      <c r="R3112" s="20">
        <v>1</v>
      </c>
      <c r="S3112" s="20">
        <v>1</v>
      </c>
      <c r="T3112" s="20">
        <v>1</v>
      </c>
      <c r="U3112" s="20">
        <v>1</v>
      </c>
      <c r="V3112" s="20">
        <v>1</v>
      </c>
      <c r="W3112" s="20">
        <v>1</v>
      </c>
      <c r="X3112" s="20">
        <v>1</v>
      </c>
      <c r="Y3112" s="20">
        <v>1</v>
      </c>
      <c r="Z3112" s="20">
        <v>1</v>
      </c>
      <c r="AA3112" s="20">
        <v>1</v>
      </c>
      <c r="AB3112" s="20">
        <v>1</v>
      </c>
      <c r="AC3112" s="20">
        <v>1</v>
      </c>
      <c r="AD3112" s="20">
        <v>1</v>
      </c>
      <c r="AE3112" s="115">
        <v>1</v>
      </c>
      <c r="AF3112" s="125">
        <f t="shared" si="831"/>
        <v>1</v>
      </c>
      <c r="AG3112" s="126">
        <f t="shared" si="832"/>
        <v>1</v>
      </c>
      <c r="AH3112" s="126">
        <f t="shared" si="833"/>
        <v>0</v>
      </c>
      <c r="AI3112" s="1"/>
      <c r="AJ3112" s="471">
        <v>4</v>
      </c>
      <c r="AK3112" s="471"/>
      <c r="AL3112" s="555">
        <v>30</v>
      </c>
      <c r="AM3112" s="556"/>
      <c r="AN3112" s="471">
        <v>1</v>
      </c>
      <c r="AO3112" s="471"/>
      <c r="AP3112" s="471">
        <v>1</v>
      </c>
      <c r="AQ3112" s="471"/>
      <c r="AR3112" s="471">
        <v>0</v>
      </c>
      <c r="AS3112" s="512"/>
      <c r="AT3112" s="1"/>
      <c r="AU3112" s="1"/>
      <c r="AV3112" s="558" t="str">
        <f>IF(BN3&gt;AY3147,"",IF(IMPOSTAZIONI!E106=0,"",IMPOSTAZIONI!E106))</f>
        <v>ISP</v>
      </c>
      <c r="AW3112" s="559"/>
      <c r="AX3112" s="1"/>
      <c r="AY3112" s="516" t="str">
        <f>IF(IMPOSTAZIONI!E9=0,"",IMPOSTAZIONI!E9)</f>
        <v/>
      </c>
      <c r="AZ3112" s="517"/>
      <c r="BA3112" s="517"/>
      <c r="BB3112" s="517"/>
      <c r="BC3112" s="517"/>
      <c r="BD3112" s="517"/>
      <c r="BE3112" s="517"/>
      <c r="BF3112" s="517"/>
      <c r="BG3112" s="517"/>
      <c r="BH3112" s="517"/>
      <c r="BI3112" s="517"/>
      <c r="BJ3112" s="517"/>
      <c r="BK3112" s="517"/>
      <c r="BL3112" s="517"/>
      <c r="BM3112" s="518"/>
      <c r="BN3112" s="508" t="str">
        <f>IMPOSTAZIONI!D9</f>
        <v/>
      </c>
      <c r="BO3112" s="509"/>
      <c r="BP3112" s="1"/>
      <c r="BQ3112" s="1"/>
      <c r="BR3112" s="1"/>
    </row>
    <row r="3113" spans="1:70" ht="13.5" hidden="1" customHeight="1">
      <c r="A3113" s="1"/>
      <c r="B3113" s="471">
        <f t="shared" si="830"/>
        <v>5</v>
      </c>
      <c r="C3113" s="512"/>
      <c r="D3113" s="114">
        <v>1</v>
      </c>
      <c r="E3113" s="20">
        <v>1</v>
      </c>
      <c r="F3113" s="20">
        <v>1</v>
      </c>
      <c r="G3113" s="20">
        <v>1</v>
      </c>
      <c r="H3113" s="20">
        <v>1</v>
      </c>
      <c r="I3113" s="20">
        <v>1</v>
      </c>
      <c r="J3113" s="20">
        <v>1</v>
      </c>
      <c r="K3113" s="20">
        <v>1</v>
      </c>
      <c r="L3113" s="20">
        <v>1</v>
      </c>
      <c r="M3113" s="20">
        <v>1</v>
      </c>
      <c r="N3113" s="20">
        <v>1</v>
      </c>
      <c r="O3113" s="20">
        <v>1</v>
      </c>
      <c r="P3113" s="20">
        <v>1</v>
      </c>
      <c r="Q3113" s="20">
        <v>1</v>
      </c>
      <c r="R3113" s="20">
        <v>1</v>
      </c>
      <c r="S3113" s="20">
        <v>1</v>
      </c>
      <c r="T3113" s="20">
        <v>1</v>
      </c>
      <c r="U3113" s="20">
        <v>1</v>
      </c>
      <c r="V3113" s="20">
        <v>1</v>
      </c>
      <c r="W3113" s="20">
        <v>1</v>
      </c>
      <c r="X3113" s="20">
        <v>1</v>
      </c>
      <c r="Y3113" s="20">
        <v>1</v>
      </c>
      <c r="Z3113" s="20">
        <v>1</v>
      </c>
      <c r="AA3113" s="20">
        <v>1</v>
      </c>
      <c r="AB3113" s="20">
        <v>1</v>
      </c>
      <c r="AC3113" s="20">
        <v>1</v>
      </c>
      <c r="AD3113" s="20">
        <v>1</v>
      </c>
      <c r="AE3113" s="115">
        <v>1</v>
      </c>
      <c r="AF3113" s="125">
        <f t="shared" si="831"/>
        <v>1</v>
      </c>
      <c r="AG3113" s="126">
        <f t="shared" si="832"/>
        <v>1</v>
      </c>
      <c r="AH3113" s="126">
        <f t="shared" si="833"/>
        <v>1</v>
      </c>
      <c r="AI3113" s="1"/>
      <c r="AJ3113" s="471">
        <v>5</v>
      </c>
      <c r="AK3113" s="471"/>
      <c r="AL3113" s="555">
        <v>31</v>
      </c>
      <c r="AM3113" s="556"/>
      <c r="AN3113" s="471">
        <v>1</v>
      </c>
      <c r="AO3113" s="471"/>
      <c r="AP3113" s="471">
        <v>1</v>
      </c>
      <c r="AQ3113" s="471"/>
      <c r="AR3113" s="471">
        <v>1</v>
      </c>
      <c r="AS3113" s="512"/>
      <c r="AT3113" s="1"/>
      <c r="AU3113" s="1"/>
      <c r="AV3113" s="1"/>
      <c r="AW3113" s="1"/>
      <c r="AX3113" s="1"/>
      <c r="AY3113" s="516" t="str">
        <f>IF(IMPOSTAZIONI!E10=0,"",IMPOSTAZIONI!E10)</f>
        <v/>
      </c>
      <c r="AZ3113" s="517"/>
      <c r="BA3113" s="517"/>
      <c r="BB3113" s="517"/>
      <c r="BC3113" s="517"/>
      <c r="BD3113" s="517"/>
      <c r="BE3113" s="517"/>
      <c r="BF3113" s="517"/>
      <c r="BG3113" s="517"/>
      <c r="BH3113" s="517"/>
      <c r="BI3113" s="517"/>
      <c r="BJ3113" s="517"/>
      <c r="BK3113" s="517"/>
      <c r="BL3113" s="517"/>
      <c r="BM3113" s="518"/>
      <c r="BN3113" s="508" t="str">
        <f>IMPOSTAZIONI!D10</f>
        <v/>
      </c>
      <c r="BO3113" s="509"/>
      <c r="BP3113" s="1"/>
      <c r="BQ3113" s="1"/>
      <c r="BR3113" s="1"/>
    </row>
    <row r="3114" spans="1:70" ht="13.5" hidden="1" customHeight="1">
      <c r="A3114" s="1"/>
      <c r="B3114" s="471">
        <f t="shared" si="830"/>
        <v>6</v>
      </c>
      <c r="C3114" s="512"/>
      <c r="D3114" s="114">
        <v>1</v>
      </c>
      <c r="E3114" s="20">
        <v>1</v>
      </c>
      <c r="F3114" s="20">
        <v>1</v>
      </c>
      <c r="G3114" s="20">
        <v>1</v>
      </c>
      <c r="H3114" s="20">
        <v>1</v>
      </c>
      <c r="I3114" s="20">
        <v>1</v>
      </c>
      <c r="J3114" s="20">
        <v>1</v>
      </c>
      <c r="K3114" s="20">
        <v>1</v>
      </c>
      <c r="L3114" s="20">
        <v>1</v>
      </c>
      <c r="M3114" s="20">
        <v>1</v>
      </c>
      <c r="N3114" s="20">
        <v>1</v>
      </c>
      <c r="O3114" s="20">
        <v>1</v>
      </c>
      <c r="P3114" s="20">
        <v>1</v>
      </c>
      <c r="Q3114" s="20">
        <v>1</v>
      </c>
      <c r="R3114" s="20">
        <v>1</v>
      </c>
      <c r="S3114" s="20">
        <v>1</v>
      </c>
      <c r="T3114" s="20">
        <v>1</v>
      </c>
      <c r="U3114" s="20">
        <v>1</v>
      </c>
      <c r="V3114" s="20">
        <v>1</v>
      </c>
      <c r="W3114" s="20">
        <v>1</v>
      </c>
      <c r="X3114" s="20">
        <v>1</v>
      </c>
      <c r="Y3114" s="20">
        <v>1</v>
      </c>
      <c r="Z3114" s="20">
        <v>1</v>
      </c>
      <c r="AA3114" s="20">
        <v>1</v>
      </c>
      <c r="AB3114" s="20">
        <v>1</v>
      </c>
      <c r="AC3114" s="20">
        <v>1</v>
      </c>
      <c r="AD3114" s="20">
        <v>1</v>
      </c>
      <c r="AE3114" s="115">
        <v>1</v>
      </c>
      <c r="AF3114" s="125">
        <f t="shared" si="831"/>
        <v>1</v>
      </c>
      <c r="AG3114" s="126">
        <f t="shared" si="832"/>
        <v>1</v>
      </c>
      <c r="AH3114" s="126">
        <f t="shared" si="833"/>
        <v>0</v>
      </c>
      <c r="AI3114" s="1"/>
      <c r="AJ3114" s="471">
        <v>6</v>
      </c>
      <c r="AK3114" s="471"/>
      <c r="AL3114" s="555">
        <v>30</v>
      </c>
      <c r="AM3114" s="556"/>
      <c r="AN3114" s="471">
        <v>1</v>
      </c>
      <c r="AO3114" s="471"/>
      <c r="AP3114" s="471">
        <v>1</v>
      </c>
      <c r="AQ3114" s="471"/>
      <c r="AR3114" s="471">
        <v>0</v>
      </c>
      <c r="AS3114" s="512"/>
      <c r="AT3114" s="1"/>
      <c r="AU3114" s="1"/>
      <c r="AV3114" s="1"/>
      <c r="AW3114" s="1"/>
      <c r="AX3114" s="1"/>
      <c r="AY3114" s="516" t="str">
        <f>IF(IMPOSTAZIONI!E11=0,"",IMPOSTAZIONI!E11)</f>
        <v/>
      </c>
      <c r="AZ3114" s="517"/>
      <c r="BA3114" s="517"/>
      <c r="BB3114" s="517"/>
      <c r="BC3114" s="517"/>
      <c r="BD3114" s="517"/>
      <c r="BE3114" s="517"/>
      <c r="BF3114" s="517"/>
      <c r="BG3114" s="517"/>
      <c r="BH3114" s="517"/>
      <c r="BI3114" s="517"/>
      <c r="BJ3114" s="517"/>
      <c r="BK3114" s="517"/>
      <c r="BL3114" s="517"/>
      <c r="BM3114" s="518"/>
      <c r="BN3114" s="508" t="str">
        <f>IMPOSTAZIONI!D11</f>
        <v/>
      </c>
      <c r="BO3114" s="509"/>
      <c r="BP3114" s="1"/>
      <c r="BQ3114" s="1"/>
      <c r="BR3114" s="1"/>
    </row>
    <row r="3115" spans="1:70" ht="13.5" hidden="1" customHeight="1">
      <c r="A3115" s="1"/>
      <c r="B3115" s="471">
        <f t="shared" si="830"/>
        <v>7</v>
      </c>
      <c r="C3115" s="512"/>
      <c r="D3115" s="114">
        <v>1</v>
      </c>
      <c r="E3115" s="20">
        <v>1</v>
      </c>
      <c r="F3115" s="20">
        <v>1</v>
      </c>
      <c r="G3115" s="20">
        <v>1</v>
      </c>
      <c r="H3115" s="20">
        <v>1</v>
      </c>
      <c r="I3115" s="20">
        <v>1</v>
      </c>
      <c r="J3115" s="20">
        <v>1</v>
      </c>
      <c r="K3115" s="20">
        <v>1</v>
      </c>
      <c r="L3115" s="20">
        <v>1</v>
      </c>
      <c r="M3115" s="20">
        <v>1</v>
      </c>
      <c r="N3115" s="20">
        <v>1</v>
      </c>
      <c r="O3115" s="20">
        <v>1</v>
      </c>
      <c r="P3115" s="20">
        <v>1</v>
      </c>
      <c r="Q3115" s="20">
        <v>1</v>
      </c>
      <c r="R3115" s="20">
        <v>1</v>
      </c>
      <c r="S3115" s="20">
        <v>1</v>
      </c>
      <c r="T3115" s="20">
        <v>1</v>
      </c>
      <c r="U3115" s="20">
        <v>1</v>
      </c>
      <c r="V3115" s="20">
        <v>1</v>
      </c>
      <c r="W3115" s="20">
        <v>1</v>
      </c>
      <c r="X3115" s="20">
        <v>1</v>
      </c>
      <c r="Y3115" s="20">
        <v>1</v>
      </c>
      <c r="Z3115" s="20">
        <v>1</v>
      </c>
      <c r="AA3115" s="20">
        <v>1</v>
      </c>
      <c r="AB3115" s="20">
        <v>1</v>
      </c>
      <c r="AC3115" s="20">
        <v>1</v>
      </c>
      <c r="AD3115" s="20">
        <v>1</v>
      </c>
      <c r="AE3115" s="115">
        <v>1</v>
      </c>
      <c r="AF3115" s="125">
        <f t="shared" si="831"/>
        <v>1</v>
      </c>
      <c r="AG3115" s="126">
        <f t="shared" si="832"/>
        <v>1</v>
      </c>
      <c r="AH3115" s="126">
        <f t="shared" si="833"/>
        <v>1</v>
      </c>
      <c r="AI3115" s="1"/>
      <c r="AJ3115" s="471">
        <v>7</v>
      </c>
      <c r="AK3115" s="471"/>
      <c r="AL3115" s="555">
        <v>31</v>
      </c>
      <c r="AM3115" s="556"/>
      <c r="AN3115" s="471">
        <v>1</v>
      </c>
      <c r="AO3115" s="471"/>
      <c r="AP3115" s="471">
        <v>1</v>
      </c>
      <c r="AQ3115" s="471"/>
      <c r="AR3115" s="471">
        <v>1</v>
      </c>
      <c r="AS3115" s="512"/>
      <c r="AT3115" s="1"/>
      <c r="AU3115" s="1"/>
      <c r="AV3115" s="1"/>
      <c r="AW3115" s="1"/>
      <c r="AX3115" s="1"/>
      <c r="AY3115" s="516" t="str">
        <f>IF(IMPOSTAZIONI!E12=0,"",IMPOSTAZIONI!E12)</f>
        <v/>
      </c>
      <c r="AZ3115" s="517"/>
      <c r="BA3115" s="517"/>
      <c r="BB3115" s="517"/>
      <c r="BC3115" s="517"/>
      <c r="BD3115" s="517"/>
      <c r="BE3115" s="517"/>
      <c r="BF3115" s="517"/>
      <c r="BG3115" s="517"/>
      <c r="BH3115" s="517"/>
      <c r="BI3115" s="517"/>
      <c r="BJ3115" s="517"/>
      <c r="BK3115" s="517"/>
      <c r="BL3115" s="517"/>
      <c r="BM3115" s="518"/>
      <c r="BN3115" s="508" t="str">
        <f>IMPOSTAZIONI!D12</f>
        <v/>
      </c>
      <c r="BO3115" s="509"/>
      <c r="BP3115" s="1"/>
      <c r="BQ3115" s="1"/>
      <c r="BR3115" s="1"/>
    </row>
    <row r="3116" spans="1:70" ht="13.5" hidden="1" customHeight="1">
      <c r="A3116" s="1"/>
      <c r="B3116" s="471">
        <f t="shared" si="830"/>
        <v>8</v>
      </c>
      <c r="C3116" s="512"/>
      <c r="D3116" s="114">
        <v>1</v>
      </c>
      <c r="E3116" s="20">
        <v>1</v>
      </c>
      <c r="F3116" s="20">
        <v>1</v>
      </c>
      <c r="G3116" s="20">
        <v>1</v>
      </c>
      <c r="H3116" s="20">
        <v>1</v>
      </c>
      <c r="I3116" s="20">
        <v>1</v>
      </c>
      <c r="J3116" s="20">
        <v>1</v>
      </c>
      <c r="K3116" s="20">
        <v>1</v>
      </c>
      <c r="L3116" s="20">
        <v>1</v>
      </c>
      <c r="M3116" s="20">
        <v>1</v>
      </c>
      <c r="N3116" s="20">
        <v>1</v>
      </c>
      <c r="O3116" s="20">
        <v>1</v>
      </c>
      <c r="P3116" s="20">
        <v>1</v>
      </c>
      <c r="Q3116" s="20">
        <v>1</v>
      </c>
      <c r="R3116" s="20">
        <v>1</v>
      </c>
      <c r="S3116" s="20">
        <v>1</v>
      </c>
      <c r="T3116" s="20">
        <v>1</v>
      </c>
      <c r="U3116" s="20">
        <v>1</v>
      </c>
      <c r="V3116" s="20">
        <v>1</v>
      </c>
      <c r="W3116" s="20">
        <v>1</v>
      </c>
      <c r="X3116" s="20">
        <v>1</v>
      </c>
      <c r="Y3116" s="20">
        <v>1</v>
      </c>
      <c r="Z3116" s="20">
        <v>1</v>
      </c>
      <c r="AA3116" s="20">
        <v>1</v>
      </c>
      <c r="AB3116" s="20">
        <v>1</v>
      </c>
      <c r="AC3116" s="20">
        <v>1</v>
      </c>
      <c r="AD3116" s="20">
        <v>1</v>
      </c>
      <c r="AE3116" s="115">
        <v>1</v>
      </c>
      <c r="AF3116" s="125">
        <f t="shared" si="831"/>
        <v>1</v>
      </c>
      <c r="AG3116" s="126">
        <f t="shared" si="832"/>
        <v>1</v>
      </c>
      <c r="AH3116" s="126">
        <f t="shared" si="833"/>
        <v>1</v>
      </c>
      <c r="AI3116" s="1"/>
      <c r="AJ3116" s="471">
        <v>8</v>
      </c>
      <c r="AK3116" s="471"/>
      <c r="AL3116" s="555">
        <v>31</v>
      </c>
      <c r="AM3116" s="556"/>
      <c r="AN3116" s="471">
        <v>1</v>
      </c>
      <c r="AO3116" s="471"/>
      <c r="AP3116" s="471">
        <v>1</v>
      </c>
      <c r="AQ3116" s="471"/>
      <c r="AR3116" s="471">
        <v>1</v>
      </c>
      <c r="AS3116" s="512"/>
      <c r="AT3116" s="1"/>
      <c r="AU3116" s="1"/>
      <c r="AV3116" s="1"/>
      <c r="AW3116" s="1"/>
      <c r="AX3116" s="1"/>
      <c r="AY3116" s="571" t="str">
        <f>IF(IMPOSTAZIONI!E13=0,"",IMPOSTAZIONI!E13)</f>
        <v>PIANO FERIE</v>
      </c>
      <c r="AZ3116" s="572"/>
      <c r="BA3116" s="572"/>
      <c r="BB3116" s="572"/>
      <c r="BC3116" s="572"/>
      <c r="BD3116" s="572"/>
      <c r="BE3116" s="572"/>
      <c r="BF3116" s="572"/>
      <c r="BG3116" s="572"/>
      <c r="BH3116" s="572"/>
      <c r="BI3116" s="572"/>
      <c r="BJ3116" s="572"/>
      <c r="BK3116" s="572"/>
      <c r="BL3116" s="572"/>
      <c r="BM3116" s="573"/>
      <c r="BN3116" s="508">
        <f>IMPOSTAZIONI!D13</f>
        <v>3</v>
      </c>
      <c r="BO3116" s="509"/>
      <c r="BP3116" s="1"/>
      <c r="BQ3116" s="1"/>
      <c r="BR3116" s="1"/>
    </row>
    <row r="3117" spans="1:70" ht="13.5" hidden="1" customHeight="1">
      <c r="A3117" s="1"/>
      <c r="B3117" s="471">
        <f t="shared" si="830"/>
        <v>9</v>
      </c>
      <c r="C3117" s="512"/>
      <c r="D3117" s="114">
        <v>1</v>
      </c>
      <c r="E3117" s="20">
        <v>1</v>
      </c>
      <c r="F3117" s="20">
        <v>1</v>
      </c>
      <c r="G3117" s="20">
        <v>1</v>
      </c>
      <c r="H3117" s="20">
        <v>1</v>
      </c>
      <c r="I3117" s="20">
        <v>1</v>
      </c>
      <c r="J3117" s="20">
        <v>1</v>
      </c>
      <c r="K3117" s="20">
        <v>1</v>
      </c>
      <c r="L3117" s="20">
        <v>1</v>
      </c>
      <c r="M3117" s="20">
        <v>1</v>
      </c>
      <c r="N3117" s="20">
        <v>1</v>
      </c>
      <c r="O3117" s="20">
        <v>1</v>
      </c>
      <c r="P3117" s="20">
        <v>1</v>
      </c>
      <c r="Q3117" s="20">
        <v>1</v>
      </c>
      <c r="R3117" s="20">
        <v>1</v>
      </c>
      <c r="S3117" s="20">
        <v>1</v>
      </c>
      <c r="T3117" s="20">
        <v>1</v>
      </c>
      <c r="U3117" s="20">
        <v>1</v>
      </c>
      <c r="V3117" s="20">
        <v>1</v>
      </c>
      <c r="W3117" s="20">
        <v>1</v>
      </c>
      <c r="X3117" s="20">
        <v>1</v>
      </c>
      <c r="Y3117" s="20">
        <v>1</v>
      </c>
      <c r="Z3117" s="20">
        <v>1</v>
      </c>
      <c r="AA3117" s="20">
        <v>1</v>
      </c>
      <c r="AB3117" s="20">
        <v>1</v>
      </c>
      <c r="AC3117" s="20">
        <v>1</v>
      </c>
      <c r="AD3117" s="20">
        <v>1</v>
      </c>
      <c r="AE3117" s="115">
        <v>1</v>
      </c>
      <c r="AF3117" s="125">
        <f t="shared" si="831"/>
        <v>1</v>
      </c>
      <c r="AG3117" s="126">
        <f t="shared" si="832"/>
        <v>1</v>
      </c>
      <c r="AH3117" s="126">
        <f t="shared" si="833"/>
        <v>0</v>
      </c>
      <c r="AI3117" s="1"/>
      <c r="AJ3117" s="471">
        <v>9</v>
      </c>
      <c r="AK3117" s="471"/>
      <c r="AL3117" s="555">
        <v>30</v>
      </c>
      <c r="AM3117" s="556"/>
      <c r="AN3117" s="471">
        <v>1</v>
      </c>
      <c r="AO3117" s="471"/>
      <c r="AP3117" s="471">
        <v>1</v>
      </c>
      <c r="AQ3117" s="471"/>
      <c r="AR3117" s="471">
        <v>0</v>
      </c>
      <c r="AS3117" s="512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</row>
    <row r="3118" spans="1:70" ht="13.5" hidden="1" customHeight="1">
      <c r="A3118" s="1"/>
      <c r="B3118" s="471">
        <f t="shared" si="830"/>
        <v>10</v>
      </c>
      <c r="C3118" s="512"/>
      <c r="D3118" s="114">
        <v>1</v>
      </c>
      <c r="E3118" s="20">
        <v>1</v>
      </c>
      <c r="F3118" s="20">
        <v>1</v>
      </c>
      <c r="G3118" s="20">
        <v>1</v>
      </c>
      <c r="H3118" s="20">
        <v>1</v>
      </c>
      <c r="I3118" s="20">
        <v>1</v>
      </c>
      <c r="J3118" s="20">
        <v>1</v>
      </c>
      <c r="K3118" s="20">
        <v>1</v>
      </c>
      <c r="L3118" s="20">
        <v>1</v>
      </c>
      <c r="M3118" s="20">
        <v>1</v>
      </c>
      <c r="N3118" s="20">
        <v>1</v>
      </c>
      <c r="O3118" s="20">
        <v>1</v>
      </c>
      <c r="P3118" s="20">
        <v>1</v>
      </c>
      <c r="Q3118" s="20">
        <v>1</v>
      </c>
      <c r="R3118" s="20">
        <v>1</v>
      </c>
      <c r="S3118" s="20">
        <v>1</v>
      </c>
      <c r="T3118" s="20">
        <v>1</v>
      </c>
      <c r="U3118" s="20">
        <v>1</v>
      </c>
      <c r="V3118" s="20">
        <v>1</v>
      </c>
      <c r="W3118" s="20">
        <v>1</v>
      </c>
      <c r="X3118" s="20">
        <v>1</v>
      </c>
      <c r="Y3118" s="20">
        <v>1</v>
      </c>
      <c r="Z3118" s="20">
        <v>1</v>
      </c>
      <c r="AA3118" s="20">
        <v>1</v>
      </c>
      <c r="AB3118" s="20">
        <v>1</v>
      </c>
      <c r="AC3118" s="20">
        <v>1</v>
      </c>
      <c r="AD3118" s="20">
        <v>1</v>
      </c>
      <c r="AE3118" s="115">
        <v>1</v>
      </c>
      <c r="AF3118" s="125">
        <f t="shared" si="831"/>
        <v>1</v>
      </c>
      <c r="AG3118" s="126">
        <f t="shared" si="832"/>
        <v>1</v>
      </c>
      <c r="AH3118" s="126">
        <f t="shared" si="833"/>
        <v>1</v>
      </c>
      <c r="AI3118" s="1"/>
      <c r="AJ3118" s="471">
        <v>10</v>
      </c>
      <c r="AK3118" s="471"/>
      <c r="AL3118" s="555">
        <v>31</v>
      </c>
      <c r="AM3118" s="556"/>
      <c r="AN3118" s="471">
        <v>1</v>
      </c>
      <c r="AO3118" s="471"/>
      <c r="AP3118" s="471">
        <v>1</v>
      </c>
      <c r="AQ3118" s="471"/>
      <c r="AR3118" s="471">
        <v>1</v>
      </c>
      <c r="AS3118" s="512"/>
      <c r="AT3118" s="1"/>
      <c r="AU3118" s="1"/>
      <c r="AV3118" s="1"/>
      <c r="AW3118" s="603" t="str">
        <f>BL3118</f>
        <v>A1</v>
      </c>
      <c r="AX3118" s="604"/>
      <c r="AY3118" s="598" t="str">
        <f>VLOOKUP(VLOOKUP($F$3,IMPOSTAZIONI!$E$6:$I$13,5,FALSE),IMPOSTAZIONI!$B$25:$M$32,3,FALSE)</f>
        <v>Area 1</v>
      </c>
      <c r="AZ3118" s="599"/>
      <c r="BA3118" s="599"/>
      <c r="BB3118" s="599"/>
      <c r="BC3118" s="599"/>
      <c r="BD3118" s="599"/>
      <c r="BE3118" s="599"/>
      <c r="BF3118" s="599"/>
      <c r="BG3118" s="599"/>
      <c r="BH3118" s="599"/>
      <c r="BI3118" s="599"/>
      <c r="BJ3118" s="599"/>
      <c r="BK3118" s="600"/>
      <c r="BL3118" s="508" t="str">
        <f>VLOOKUP(VLOOKUP($F$3,IMPOSTAZIONI!$E$6:$I$13,5,FALSE),IMPOSTAZIONI!$B$25:$L$32,2,FALSE)</f>
        <v>A1</v>
      </c>
      <c r="BM3118" s="509"/>
      <c r="BN3118" s="1"/>
      <c r="BO3118" s="1"/>
      <c r="BP3118" s="1"/>
      <c r="BQ3118" s="1"/>
      <c r="BR3118" s="1"/>
    </row>
    <row r="3119" spans="1:70" ht="13.5" hidden="1" customHeight="1">
      <c r="A3119" s="1"/>
      <c r="B3119" s="471">
        <f t="shared" si="830"/>
        <v>11</v>
      </c>
      <c r="C3119" s="512"/>
      <c r="D3119" s="114">
        <v>1</v>
      </c>
      <c r="E3119" s="20">
        <v>1</v>
      </c>
      <c r="F3119" s="20">
        <v>1</v>
      </c>
      <c r="G3119" s="20">
        <v>1</v>
      </c>
      <c r="H3119" s="20">
        <v>1</v>
      </c>
      <c r="I3119" s="20">
        <v>1</v>
      </c>
      <c r="J3119" s="20">
        <v>1</v>
      </c>
      <c r="K3119" s="20">
        <v>1</v>
      </c>
      <c r="L3119" s="20">
        <v>1</v>
      </c>
      <c r="M3119" s="20">
        <v>1</v>
      </c>
      <c r="N3119" s="20">
        <v>1</v>
      </c>
      <c r="O3119" s="20">
        <v>1</v>
      </c>
      <c r="P3119" s="20">
        <v>1</v>
      </c>
      <c r="Q3119" s="20">
        <v>1</v>
      </c>
      <c r="R3119" s="20">
        <v>1</v>
      </c>
      <c r="S3119" s="20">
        <v>1</v>
      </c>
      <c r="T3119" s="20">
        <v>1</v>
      </c>
      <c r="U3119" s="20">
        <v>1</v>
      </c>
      <c r="V3119" s="20">
        <v>1</v>
      </c>
      <c r="W3119" s="20">
        <v>1</v>
      </c>
      <c r="X3119" s="20">
        <v>1</v>
      </c>
      <c r="Y3119" s="20">
        <v>1</v>
      </c>
      <c r="Z3119" s="20">
        <v>1</v>
      </c>
      <c r="AA3119" s="20">
        <v>1</v>
      </c>
      <c r="AB3119" s="20">
        <v>1</v>
      </c>
      <c r="AC3119" s="20">
        <v>1</v>
      </c>
      <c r="AD3119" s="20">
        <v>1</v>
      </c>
      <c r="AE3119" s="115">
        <v>1</v>
      </c>
      <c r="AF3119" s="125">
        <f t="shared" si="831"/>
        <v>1</v>
      </c>
      <c r="AG3119" s="126">
        <f t="shared" si="832"/>
        <v>1</v>
      </c>
      <c r="AH3119" s="126">
        <f t="shared" si="833"/>
        <v>0</v>
      </c>
      <c r="AI3119" s="1"/>
      <c r="AJ3119" s="471">
        <v>11</v>
      </c>
      <c r="AK3119" s="471"/>
      <c r="AL3119" s="555">
        <v>30</v>
      </c>
      <c r="AM3119" s="556"/>
      <c r="AN3119" s="471">
        <v>1</v>
      </c>
      <c r="AO3119" s="471"/>
      <c r="AP3119" s="471">
        <v>1</v>
      </c>
      <c r="AQ3119" s="471"/>
      <c r="AR3119" s="471">
        <v>0</v>
      </c>
      <c r="AS3119" s="512"/>
      <c r="AT3119" s="1"/>
      <c r="AU3119" s="1"/>
      <c r="AV3119" s="1"/>
      <c r="AW3119" s="603" t="str">
        <f>BL3119</f>
        <v>A2</v>
      </c>
      <c r="AX3119" s="604"/>
      <c r="AY3119" s="598" t="str">
        <f>VLOOKUP(VLOOKUP($F$3,IMPOSTAZIONI!$E$6:$I$13,5,FALSE),IMPOSTAZIONI!$B$25:$M$32,6,FALSE)</f>
        <v>Area 2</v>
      </c>
      <c r="AZ3119" s="599"/>
      <c r="BA3119" s="599"/>
      <c r="BB3119" s="599"/>
      <c r="BC3119" s="599"/>
      <c r="BD3119" s="599"/>
      <c r="BE3119" s="599"/>
      <c r="BF3119" s="599"/>
      <c r="BG3119" s="599"/>
      <c r="BH3119" s="599"/>
      <c r="BI3119" s="599"/>
      <c r="BJ3119" s="599"/>
      <c r="BK3119" s="600"/>
      <c r="BL3119" s="508" t="str">
        <f>VLOOKUP(VLOOKUP($F$3,IMPOSTAZIONI!$E$6:$I$13,5,FALSE),IMPOSTAZIONI!$B$25:$L$32,5,FALSE)</f>
        <v>A2</v>
      </c>
      <c r="BM3119" s="509"/>
      <c r="BN3119" s="1"/>
      <c r="BO3119" s="1"/>
      <c r="BP3119" s="1"/>
      <c r="BQ3119" s="1"/>
      <c r="BR3119" s="1"/>
    </row>
    <row r="3120" spans="1:70" ht="13.5" hidden="1" customHeight="1">
      <c r="A3120" s="1"/>
      <c r="B3120" s="471">
        <f t="shared" si="830"/>
        <v>12</v>
      </c>
      <c r="C3120" s="512"/>
      <c r="D3120" s="116">
        <v>1</v>
      </c>
      <c r="E3120" s="117">
        <v>1</v>
      </c>
      <c r="F3120" s="117">
        <v>1</v>
      </c>
      <c r="G3120" s="117">
        <v>1</v>
      </c>
      <c r="H3120" s="117">
        <v>1</v>
      </c>
      <c r="I3120" s="117">
        <v>1</v>
      </c>
      <c r="J3120" s="117">
        <v>1</v>
      </c>
      <c r="K3120" s="117">
        <v>1</v>
      </c>
      <c r="L3120" s="117">
        <v>1</v>
      </c>
      <c r="M3120" s="117">
        <v>1</v>
      </c>
      <c r="N3120" s="117">
        <v>1</v>
      </c>
      <c r="O3120" s="117">
        <v>1</v>
      </c>
      <c r="P3120" s="117">
        <v>1</v>
      </c>
      <c r="Q3120" s="117">
        <v>1</v>
      </c>
      <c r="R3120" s="117">
        <v>1</v>
      </c>
      <c r="S3120" s="117">
        <v>1</v>
      </c>
      <c r="T3120" s="117">
        <v>1</v>
      </c>
      <c r="U3120" s="117">
        <v>1</v>
      </c>
      <c r="V3120" s="117">
        <v>1</v>
      </c>
      <c r="W3120" s="117">
        <v>1</v>
      </c>
      <c r="X3120" s="117">
        <v>1</v>
      </c>
      <c r="Y3120" s="117">
        <v>1</v>
      </c>
      <c r="Z3120" s="117">
        <v>1</v>
      </c>
      <c r="AA3120" s="117">
        <v>1</v>
      </c>
      <c r="AB3120" s="117">
        <v>1</v>
      </c>
      <c r="AC3120" s="117">
        <v>1</v>
      </c>
      <c r="AD3120" s="117">
        <v>1</v>
      </c>
      <c r="AE3120" s="118">
        <v>1</v>
      </c>
      <c r="AF3120" s="127">
        <f t="shared" si="831"/>
        <v>1</v>
      </c>
      <c r="AG3120" s="128">
        <f t="shared" si="832"/>
        <v>1</v>
      </c>
      <c r="AH3120" s="128">
        <f t="shared" si="833"/>
        <v>1</v>
      </c>
      <c r="AI3120" s="1"/>
      <c r="AJ3120" s="471">
        <v>12</v>
      </c>
      <c r="AK3120" s="471"/>
      <c r="AL3120" s="566">
        <v>31</v>
      </c>
      <c r="AM3120" s="567"/>
      <c r="AN3120" s="568">
        <v>1</v>
      </c>
      <c r="AO3120" s="568"/>
      <c r="AP3120" s="568">
        <v>1</v>
      </c>
      <c r="AQ3120" s="568"/>
      <c r="AR3120" s="568">
        <v>1</v>
      </c>
      <c r="AS3120" s="569"/>
      <c r="AT3120" s="1"/>
      <c r="AU3120" s="1"/>
      <c r="AV3120" s="1"/>
      <c r="AW3120" s="603" t="str">
        <f>BL3120</f>
        <v>A3</v>
      </c>
      <c r="AX3120" s="604"/>
      <c r="AY3120" s="598" t="str">
        <f>VLOOKUP(VLOOKUP($F$3,IMPOSTAZIONI!$E$6:$I$13,5,FALSE),IMPOSTAZIONI!$B$25:$M$32,9,FALSE)</f>
        <v>Area 3</v>
      </c>
      <c r="AZ3120" s="599"/>
      <c r="BA3120" s="599"/>
      <c r="BB3120" s="599"/>
      <c r="BC3120" s="599"/>
      <c r="BD3120" s="599"/>
      <c r="BE3120" s="599"/>
      <c r="BF3120" s="599"/>
      <c r="BG3120" s="599"/>
      <c r="BH3120" s="599"/>
      <c r="BI3120" s="599"/>
      <c r="BJ3120" s="599"/>
      <c r="BK3120" s="600"/>
      <c r="BL3120" s="508" t="str">
        <f>VLOOKUP(VLOOKUP($F$3,IMPOSTAZIONI!$E$6:$I$13,5,FALSE),IMPOSTAZIONI!$B$25:$L$32,8,FALSE)</f>
        <v>A3</v>
      </c>
      <c r="BM3120" s="509"/>
      <c r="BN3120" s="1"/>
      <c r="BO3120" s="1"/>
      <c r="BP3120" s="1"/>
      <c r="BQ3120" s="1"/>
      <c r="BR3120" s="1"/>
    </row>
    <row r="3121" spans="1:70" ht="16.5" hidden="1" customHeight="1">
      <c r="A3121" s="1"/>
      <c r="B3121" s="1"/>
      <c r="C3121" s="1"/>
      <c r="D3121" s="74"/>
      <c r="E3121" s="74"/>
      <c r="F3121" s="74"/>
      <c r="G3121" s="74"/>
      <c r="H3121" s="1"/>
      <c r="I3121" s="1"/>
      <c r="J3121" s="1"/>
      <c r="K3121" s="1"/>
      <c r="L3121" s="1"/>
      <c r="M3121" s="1"/>
      <c r="N3121" s="1"/>
      <c r="O3121" s="1"/>
      <c r="P3121" s="1"/>
      <c r="Q3121" s="1"/>
      <c r="R3121" s="1"/>
      <c r="S3121" s="1"/>
      <c r="T3121" s="1"/>
      <c r="U3121" s="1"/>
      <c r="V3121" s="1"/>
      <c r="W3121" s="1"/>
      <c r="X3121" s="1"/>
      <c r="Y3121" s="1"/>
      <c r="Z3121" s="1"/>
      <c r="AA3121" s="1"/>
      <c r="AB3121" s="1"/>
      <c r="AC3121" s="1"/>
      <c r="AD3121" s="1"/>
      <c r="AE3121" s="1"/>
      <c r="AF3121" s="1"/>
      <c r="AG3121" s="1"/>
      <c r="AH3121" s="1"/>
      <c r="AI3121" s="1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603" t="str">
        <f>BL3121</f>
        <v>A4</v>
      </c>
      <c r="AX3121" s="604"/>
      <c r="AY3121" s="598" t="str">
        <f>VLOOKUP(VLOOKUP($F$3,IMPOSTAZIONI!$E$6:$I$13,5,FALSE),IMPOSTAZIONI!$B$25:$M$32,12,FALSE)</f>
        <v>Area 4</v>
      </c>
      <c r="AZ3121" s="599"/>
      <c r="BA3121" s="599"/>
      <c r="BB3121" s="599"/>
      <c r="BC3121" s="599"/>
      <c r="BD3121" s="599"/>
      <c r="BE3121" s="599"/>
      <c r="BF3121" s="599"/>
      <c r="BG3121" s="599"/>
      <c r="BH3121" s="599"/>
      <c r="BI3121" s="599"/>
      <c r="BJ3121" s="599"/>
      <c r="BK3121" s="600"/>
      <c r="BL3121" s="508" t="str">
        <f>VLOOKUP(VLOOKUP($F$3,IMPOSTAZIONI!$E$6:$I$13,5,FALSE),IMPOSTAZIONI!$B$25:$L$32,11,FALSE)</f>
        <v>A4</v>
      </c>
      <c r="BM3121" s="509"/>
      <c r="BN3121" s="1"/>
      <c r="BO3121" s="1"/>
      <c r="BP3121" s="1"/>
      <c r="BQ3121" s="1"/>
      <c r="BR3121" s="1"/>
    </row>
    <row r="3122" spans="1:70" hidden="1">
      <c r="A3122" s="1"/>
      <c r="B3122" s="1"/>
      <c r="C3122" s="1"/>
      <c r="D3122" s="1"/>
      <c r="E3122" s="1"/>
      <c r="F3122" s="110"/>
      <c r="G3122" s="110"/>
      <c r="H3122" s="110"/>
      <c r="I3122" s="110"/>
      <c r="J3122" s="110"/>
      <c r="K3122" s="110"/>
      <c r="L3122" s="110"/>
      <c r="M3122" s="110"/>
      <c r="N3122" s="110"/>
      <c r="O3122" s="110"/>
      <c r="P3122" s="110"/>
      <c r="Q3122" s="110"/>
      <c r="R3122" s="110"/>
      <c r="S3122" s="110"/>
      <c r="T3122" s="110"/>
      <c r="U3122" s="110"/>
      <c r="V3122" s="110"/>
      <c r="W3122" s="110"/>
      <c r="X3122" s="110"/>
      <c r="Y3122" s="110"/>
      <c r="Z3122" s="110"/>
      <c r="AA3122" s="110"/>
      <c r="AB3122" s="110"/>
      <c r="AC3122" s="110"/>
      <c r="AD3122" s="110"/>
      <c r="AE3122" s="110"/>
      <c r="AF3122" s="110"/>
      <c r="AG3122" s="110"/>
      <c r="AH3122" s="70"/>
      <c r="AI3122" s="70"/>
      <c r="AJ3122" s="70"/>
      <c r="AK3122" s="70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</row>
    <row r="3123" spans="1:70" ht="13.5" hidden="1" customHeight="1">
      <c r="A3123" s="1"/>
      <c r="B3123" s="1"/>
      <c r="C3123" s="281"/>
      <c r="D3123" s="283">
        <v>1</v>
      </c>
      <c r="E3123" s="1"/>
      <c r="F3123" s="283">
        <v>2</v>
      </c>
      <c r="G3123" s="1"/>
      <c r="H3123" s="283">
        <v>3</v>
      </c>
      <c r="I3123" s="1"/>
      <c r="J3123" s="283">
        <v>4</v>
      </c>
      <c r="K3123" s="1"/>
      <c r="L3123" s="283">
        <v>5</v>
      </c>
      <c r="M3123" s="1"/>
      <c r="N3123" s="283">
        <v>6</v>
      </c>
      <c r="O3123" s="1"/>
      <c r="P3123" s="283">
        <v>7</v>
      </c>
      <c r="Q3123" s="1"/>
      <c r="R3123" s="283">
        <v>8</v>
      </c>
      <c r="S3123" s="1"/>
      <c r="T3123" s="283">
        <v>9</v>
      </c>
      <c r="U3123" s="1"/>
      <c r="V3123" s="283">
        <v>10</v>
      </c>
      <c r="W3123" s="1"/>
      <c r="X3123" s="283">
        <v>11</v>
      </c>
      <c r="Y3123" s="1"/>
      <c r="Z3123" s="283">
        <v>12</v>
      </c>
      <c r="AA3123" s="1"/>
      <c r="AB3123" s="283">
        <v>13</v>
      </c>
      <c r="AC3123" s="1"/>
      <c r="AD3123" s="283">
        <v>14</v>
      </c>
      <c r="AE3123" s="1"/>
      <c r="AF3123" s="283">
        <v>15</v>
      </c>
      <c r="AG3123" s="1"/>
      <c r="AH3123" s="283">
        <v>16</v>
      </c>
      <c r="AI3123" s="1"/>
      <c r="AJ3123" s="283">
        <v>17</v>
      </c>
      <c r="AK3123" s="1"/>
      <c r="AL3123" s="283">
        <v>18</v>
      </c>
      <c r="AM3123" s="1"/>
      <c r="AN3123" s="283">
        <v>19</v>
      </c>
      <c r="AO3123" s="1"/>
      <c r="AP3123" s="283">
        <v>20</v>
      </c>
      <c r="AQ3123" s="1"/>
      <c r="AR3123" s="283">
        <v>21</v>
      </c>
      <c r="AS3123" s="1"/>
      <c r="AT3123" s="283">
        <v>22</v>
      </c>
      <c r="AU3123" s="1"/>
      <c r="AV3123" s="283">
        <v>23</v>
      </c>
      <c r="AW3123" s="1"/>
      <c r="AX3123" s="283">
        <v>24</v>
      </c>
      <c r="AY3123" s="1"/>
      <c r="AZ3123" s="283">
        <v>25</v>
      </c>
      <c r="BA3123" s="1"/>
      <c r="BB3123" s="283">
        <v>26</v>
      </c>
      <c r="BC3123" s="1"/>
      <c r="BD3123" s="283">
        <v>27</v>
      </c>
      <c r="BE3123" s="1"/>
      <c r="BF3123" s="283">
        <v>28</v>
      </c>
      <c r="BG3123" s="1"/>
      <c r="BH3123" s="283">
        <v>29</v>
      </c>
      <c r="BI3123" s="1"/>
      <c r="BJ3123" s="283">
        <v>30</v>
      </c>
      <c r="BK3123" s="1"/>
      <c r="BL3123" s="283">
        <v>31</v>
      </c>
      <c r="BM3123" s="1"/>
      <c r="BN3123" s="271"/>
      <c r="BO3123" s="1"/>
      <c r="BP3123" s="1"/>
      <c r="BQ3123" s="1"/>
      <c r="BR3123" s="1"/>
    </row>
    <row r="3124" spans="1:70" ht="13.5" hidden="1" customHeight="1">
      <c r="A3124" s="1"/>
      <c r="B3124" s="471">
        <f>B3109</f>
        <v>1</v>
      </c>
      <c r="C3124" s="471"/>
      <c r="D3124" s="282">
        <f t="shared" ref="D3124:D3135" si="834">VLOOKUP(DATE($B$4+$BQ6,$B3124,D$3123),$BZ$23:$CK$3022,12,FALSE)</f>
        <v>0</v>
      </c>
      <c r="E3124" s="1"/>
      <c r="F3124" s="282">
        <f t="shared" ref="F3124:F3135" si="835">VLOOKUP(DATE($B$4+$BQ6,$B3124,F$3123),$BZ$23:$CK$3022,12,FALSE)</f>
        <v>0</v>
      </c>
      <c r="G3124" s="1"/>
      <c r="H3124" s="282">
        <f t="shared" ref="H3124:H3135" si="836">VLOOKUP(DATE($B$4+$BQ6,$B3124,H$3123),$BZ$23:$CK$3022,12,FALSE)</f>
        <v>0</v>
      </c>
      <c r="I3124" s="1"/>
      <c r="J3124" s="282">
        <f t="shared" ref="J3124:J3135" si="837">VLOOKUP(DATE($B$4+$BQ6,$B3124,J$3123),$BZ$23:$CK$3022,12,FALSE)</f>
        <v>0</v>
      </c>
      <c r="K3124" s="1"/>
      <c r="L3124" s="282" t="e">
        <f t="shared" ref="L3124:L3135" si="838">VLOOKUP(DATE($B$4+$BQ6,$B3124,L$3123),$BZ$23:$CK$3022,12,FALSE)</f>
        <v>#N/A</v>
      </c>
      <c r="M3124" s="1"/>
      <c r="N3124" s="282" t="e">
        <f t="shared" ref="N3124:N3135" si="839">VLOOKUP(DATE($B$4+$BQ6,$B3124,N$3123),$BZ$23:$CK$3022,12,FALSE)</f>
        <v>#N/A</v>
      </c>
      <c r="O3124" s="1"/>
      <c r="P3124" s="282" t="e">
        <f t="shared" ref="P3124:P3135" si="840">VLOOKUP(DATE($B$4+$BQ6,$B3124,P$3123),$BZ$23:$CK$3022,12,FALSE)</f>
        <v>#N/A</v>
      </c>
      <c r="Q3124" s="1"/>
      <c r="R3124" s="282" t="e">
        <f t="shared" ref="R3124:R3135" si="841">VLOOKUP(DATE($B$4+$BQ6,$B3124,R$3123),$BZ$23:$CK$3022,12,FALSE)</f>
        <v>#N/A</v>
      </c>
      <c r="S3124" s="1"/>
      <c r="T3124" s="282" t="e">
        <f t="shared" ref="T3124:T3135" si="842">VLOOKUP(DATE($B$4+$BQ6,$B3124,T$3123),$BZ$23:$CK$3022,12,FALSE)</f>
        <v>#N/A</v>
      </c>
      <c r="U3124" s="1"/>
      <c r="V3124" s="282" t="e">
        <f t="shared" ref="V3124:V3135" si="843">VLOOKUP(DATE($B$4+$BQ6,$B3124,V$3123),$BZ$23:$CK$3022,12,FALSE)</f>
        <v>#N/A</v>
      </c>
      <c r="W3124" s="1"/>
      <c r="X3124" s="282" t="e">
        <f t="shared" ref="X3124:X3135" si="844">VLOOKUP(DATE($B$4+$BQ6,$B3124,X$3123),$BZ$23:$CK$3022,12,FALSE)</f>
        <v>#N/A</v>
      </c>
      <c r="Y3124" s="1"/>
      <c r="Z3124" s="282" t="e">
        <f t="shared" ref="Z3124:Z3135" si="845">VLOOKUP(DATE($B$4+$BQ6,$B3124,Z$3123),$BZ$23:$CK$3022,12,FALSE)</f>
        <v>#N/A</v>
      </c>
      <c r="AA3124" s="1"/>
      <c r="AB3124" s="282" t="e">
        <f t="shared" ref="AB3124:AB3135" si="846">VLOOKUP(DATE($B$4+$BQ6,$B3124,AB$3123),$BZ$23:$CK$3022,12,FALSE)</f>
        <v>#N/A</v>
      </c>
      <c r="AC3124" s="1"/>
      <c r="AD3124" s="282" t="e">
        <f t="shared" ref="AD3124:AD3135" si="847">VLOOKUP(DATE($B$4+$BQ6,$B3124,AD$3123),$BZ$23:$CK$3022,12,FALSE)</f>
        <v>#N/A</v>
      </c>
      <c r="AE3124" s="1"/>
      <c r="AF3124" s="282" t="e">
        <f t="shared" ref="AF3124:AF3135" si="848">VLOOKUP(DATE($B$4+$BQ6,$B3124,AF$3123),$BZ$23:$CK$3022,12,FALSE)</f>
        <v>#N/A</v>
      </c>
      <c r="AG3124" s="1"/>
      <c r="AH3124" s="282" t="e">
        <f t="shared" ref="AH3124:AH3135" si="849">VLOOKUP(DATE($B$4+$BQ6,$B3124,AH$3123),$BZ$23:$CK$3022,12,FALSE)</f>
        <v>#N/A</v>
      </c>
      <c r="AI3124" s="1"/>
      <c r="AJ3124" s="282" t="e">
        <f t="shared" ref="AJ3124:AJ3135" si="850">VLOOKUP(DATE($B$4+$BQ6,$B3124,AJ$3123),$BZ$23:$CK$3022,12,FALSE)</f>
        <v>#N/A</v>
      </c>
      <c r="AK3124" s="1"/>
      <c r="AL3124" s="282" t="e">
        <f t="shared" ref="AL3124:AL3135" si="851">VLOOKUP(DATE($B$4+$BQ6,$B3124,AL$3123),$BZ$23:$CK$3022,12,FALSE)</f>
        <v>#N/A</v>
      </c>
      <c r="AM3124" s="1"/>
      <c r="AN3124" s="282" t="e">
        <f t="shared" ref="AN3124:AN3135" si="852">VLOOKUP(DATE($B$4+$BQ6,$B3124,AN$3123),$BZ$23:$CK$3022,12,FALSE)</f>
        <v>#N/A</v>
      </c>
      <c r="AO3124" s="1"/>
      <c r="AP3124" s="282" t="e">
        <f t="shared" ref="AP3124:AP3135" si="853">VLOOKUP(DATE($B$4+$BQ6,$B3124,AP$3123),$BZ$23:$CK$3022,12,FALSE)</f>
        <v>#N/A</v>
      </c>
      <c r="AQ3124" s="1"/>
      <c r="AR3124" s="282" t="e">
        <f t="shared" ref="AR3124:AR3135" si="854">VLOOKUP(DATE($B$4+$BQ6,$B3124,AR$3123),$BZ$23:$CK$3022,12,FALSE)</f>
        <v>#N/A</v>
      </c>
      <c r="AS3124" s="1"/>
      <c r="AT3124" s="282" t="e">
        <f t="shared" ref="AT3124:AT3135" si="855">VLOOKUP(DATE($B$4+$BQ6,$B3124,AT$3123),$BZ$23:$CK$3022,12,FALSE)</f>
        <v>#N/A</v>
      </c>
      <c r="AU3124" s="1"/>
      <c r="AV3124" s="282" t="e">
        <f t="shared" ref="AV3124:AV3135" si="856">VLOOKUP(DATE($B$4+$BQ6,$B3124,AV$3123),$BZ$23:$CK$3022,12,FALSE)</f>
        <v>#N/A</v>
      </c>
      <c r="AW3124" s="1"/>
      <c r="AX3124" s="282" t="e">
        <f t="shared" ref="AX3124:AX3135" si="857">VLOOKUP(DATE($B$4+$BQ6,$B3124,AX$3123),$BZ$23:$CK$3022,12,FALSE)</f>
        <v>#N/A</v>
      </c>
      <c r="AY3124" s="1"/>
      <c r="AZ3124" s="282" t="e">
        <f t="shared" ref="AZ3124:AZ3135" si="858">VLOOKUP(DATE($B$4+$BQ6,$B3124,AZ$3123),$BZ$23:$CK$3022,12,FALSE)</f>
        <v>#N/A</v>
      </c>
      <c r="BA3124" s="1"/>
      <c r="BB3124" s="282" t="e">
        <f t="shared" ref="BB3124:BB3135" si="859">VLOOKUP(DATE($B$4+$BQ6,$B3124,BB$3123),$BZ$23:$CK$3022,12,FALSE)</f>
        <v>#N/A</v>
      </c>
      <c r="BC3124" s="1"/>
      <c r="BD3124" s="282" t="e">
        <f t="shared" ref="BD3124:BD3135" si="860">VLOOKUP(DATE($B$4+$BQ6,$B3124,BD$3123),$BZ$23:$CK$3022,12,FALSE)</f>
        <v>#N/A</v>
      </c>
      <c r="BE3124" s="1"/>
      <c r="BF3124" s="282" t="e">
        <f t="shared" ref="BF3124:BF3135" si="861">VLOOKUP(DATE($B$4+$BQ6,$B3124,BF$3123),$BZ$23:$CK$3022,12,FALSE)</f>
        <v>#N/A</v>
      </c>
      <c r="BG3124" s="1"/>
      <c r="BH3124" s="282" t="e">
        <f t="shared" ref="BH3124:BH3135" si="862">VLOOKUP(DATE($B$4+$BQ6,$B3124,BH$3123),$BZ$23:$CK$3022,12,FALSE)</f>
        <v>#N/A</v>
      </c>
      <c r="BI3124" s="1"/>
      <c r="BJ3124" s="282" t="e">
        <f t="shared" ref="BJ3124:BJ3135" si="863">VLOOKUP(DATE($B$4+$BQ6,$B3124,BJ$3123),$BZ$23:$CK$3022,12,FALSE)</f>
        <v>#N/A</v>
      </c>
      <c r="BK3124" s="1"/>
      <c r="BL3124" s="282" t="e">
        <f t="shared" ref="BL3124:BL3135" si="864">VLOOKUP(DATE($B$4+$BQ6,$B3124,BL$3123),$BZ$23:$CK$3022,12,FALSE)</f>
        <v>#N/A</v>
      </c>
      <c r="BM3124" s="1"/>
      <c r="BN3124" s="271"/>
      <c r="BO3124" s="1"/>
      <c r="BP3124" s="1"/>
      <c r="BQ3124" s="1"/>
      <c r="BR3124" s="1"/>
    </row>
    <row r="3125" spans="1:70" ht="13.5" hidden="1" customHeight="1">
      <c r="A3125" s="1"/>
      <c r="B3125" s="471">
        <f t="shared" ref="B3125:B3135" si="865">B3110</f>
        <v>2</v>
      </c>
      <c r="C3125" s="471"/>
      <c r="D3125" s="20" t="e">
        <f t="shared" si="834"/>
        <v>#N/A</v>
      </c>
      <c r="E3125" s="1"/>
      <c r="F3125" s="20" t="e">
        <f t="shared" si="835"/>
        <v>#N/A</v>
      </c>
      <c r="G3125" s="1"/>
      <c r="H3125" s="20" t="e">
        <f t="shared" si="836"/>
        <v>#N/A</v>
      </c>
      <c r="I3125" s="1"/>
      <c r="J3125" s="20" t="e">
        <f t="shared" si="837"/>
        <v>#N/A</v>
      </c>
      <c r="K3125" s="1"/>
      <c r="L3125" s="20">
        <f t="shared" si="838"/>
        <v>0</v>
      </c>
      <c r="M3125" s="1"/>
      <c r="N3125" s="20">
        <f t="shared" si="839"/>
        <v>0</v>
      </c>
      <c r="O3125" s="1"/>
      <c r="P3125" s="20">
        <f t="shared" si="840"/>
        <v>0</v>
      </c>
      <c r="Q3125" s="1"/>
      <c r="R3125" s="20">
        <f t="shared" si="841"/>
        <v>0</v>
      </c>
      <c r="S3125" s="1"/>
      <c r="T3125" s="20" t="e">
        <f t="shared" si="842"/>
        <v>#N/A</v>
      </c>
      <c r="U3125" s="1"/>
      <c r="V3125" s="20" t="e">
        <f t="shared" si="843"/>
        <v>#N/A</v>
      </c>
      <c r="W3125" s="1"/>
      <c r="X3125" s="20" t="e">
        <f t="shared" si="844"/>
        <v>#N/A</v>
      </c>
      <c r="Y3125" s="1"/>
      <c r="Z3125" s="20" t="e">
        <f t="shared" si="845"/>
        <v>#N/A</v>
      </c>
      <c r="AA3125" s="1"/>
      <c r="AB3125" s="20" t="e">
        <f t="shared" si="846"/>
        <v>#N/A</v>
      </c>
      <c r="AC3125" s="1"/>
      <c r="AD3125" s="20" t="e">
        <f t="shared" si="847"/>
        <v>#N/A</v>
      </c>
      <c r="AE3125" s="1"/>
      <c r="AF3125" s="20" t="e">
        <f t="shared" si="848"/>
        <v>#N/A</v>
      </c>
      <c r="AG3125" s="1"/>
      <c r="AH3125" s="20" t="e">
        <f t="shared" si="849"/>
        <v>#N/A</v>
      </c>
      <c r="AI3125" s="1"/>
      <c r="AJ3125" s="20" t="e">
        <f t="shared" si="850"/>
        <v>#N/A</v>
      </c>
      <c r="AK3125" s="1"/>
      <c r="AL3125" s="20" t="e">
        <f t="shared" si="851"/>
        <v>#N/A</v>
      </c>
      <c r="AM3125" s="1"/>
      <c r="AN3125" s="20" t="e">
        <f t="shared" si="852"/>
        <v>#N/A</v>
      </c>
      <c r="AO3125" s="1"/>
      <c r="AP3125" s="20" t="e">
        <f t="shared" si="853"/>
        <v>#N/A</v>
      </c>
      <c r="AQ3125" s="1"/>
      <c r="AR3125" s="20" t="e">
        <f t="shared" si="854"/>
        <v>#N/A</v>
      </c>
      <c r="AS3125" s="1"/>
      <c r="AT3125" s="20" t="e">
        <f t="shared" si="855"/>
        <v>#N/A</v>
      </c>
      <c r="AU3125" s="1"/>
      <c r="AV3125" s="20" t="e">
        <f t="shared" si="856"/>
        <v>#N/A</v>
      </c>
      <c r="AW3125" s="1"/>
      <c r="AX3125" s="20" t="e">
        <f t="shared" si="857"/>
        <v>#N/A</v>
      </c>
      <c r="AY3125" s="1"/>
      <c r="AZ3125" s="20" t="e">
        <f t="shared" si="858"/>
        <v>#N/A</v>
      </c>
      <c r="BA3125" s="1"/>
      <c r="BB3125" s="20" t="e">
        <f t="shared" si="859"/>
        <v>#N/A</v>
      </c>
      <c r="BC3125" s="1"/>
      <c r="BD3125" s="20" t="e">
        <f t="shared" si="860"/>
        <v>#N/A</v>
      </c>
      <c r="BE3125" s="1"/>
      <c r="BF3125" s="20" t="e">
        <f t="shared" si="861"/>
        <v>#N/A</v>
      </c>
      <c r="BG3125" s="1"/>
      <c r="BH3125" s="20" t="e">
        <f t="shared" si="862"/>
        <v>#N/A</v>
      </c>
      <c r="BI3125" s="1"/>
      <c r="BJ3125" s="20" t="e">
        <f t="shared" si="863"/>
        <v>#N/A</v>
      </c>
      <c r="BK3125" s="1"/>
      <c r="BL3125" s="20" t="e">
        <f t="shared" si="864"/>
        <v>#N/A</v>
      </c>
      <c r="BM3125" s="1"/>
      <c r="BN3125" s="271"/>
      <c r="BO3125" s="1"/>
      <c r="BP3125" s="1"/>
      <c r="BQ3125" s="1"/>
      <c r="BR3125" s="1"/>
    </row>
    <row r="3126" spans="1:70" ht="13.5" hidden="1" customHeight="1">
      <c r="A3126" s="1"/>
      <c r="B3126" s="471">
        <f t="shared" si="865"/>
        <v>3</v>
      </c>
      <c r="C3126" s="471"/>
      <c r="D3126" s="20" t="e">
        <f t="shared" si="834"/>
        <v>#N/A</v>
      </c>
      <c r="E3126" s="1"/>
      <c r="F3126" s="20" t="e">
        <f t="shared" si="835"/>
        <v>#N/A</v>
      </c>
      <c r="G3126" s="1"/>
      <c r="H3126" s="20" t="e">
        <f t="shared" si="836"/>
        <v>#N/A</v>
      </c>
      <c r="I3126" s="1"/>
      <c r="J3126" s="20" t="e">
        <f t="shared" si="837"/>
        <v>#N/A</v>
      </c>
      <c r="K3126" s="1"/>
      <c r="L3126" s="20" t="e">
        <f t="shared" si="838"/>
        <v>#N/A</v>
      </c>
      <c r="M3126" s="1"/>
      <c r="N3126" s="20" t="e">
        <f t="shared" si="839"/>
        <v>#N/A</v>
      </c>
      <c r="O3126" s="1"/>
      <c r="P3126" s="20" t="e">
        <f t="shared" si="840"/>
        <v>#N/A</v>
      </c>
      <c r="Q3126" s="1"/>
      <c r="R3126" s="20" t="e">
        <f t="shared" si="841"/>
        <v>#N/A</v>
      </c>
      <c r="S3126" s="1"/>
      <c r="T3126" s="20" t="e">
        <f t="shared" si="842"/>
        <v>#N/A</v>
      </c>
      <c r="U3126" s="1"/>
      <c r="V3126" s="20" t="e">
        <f t="shared" si="843"/>
        <v>#N/A</v>
      </c>
      <c r="W3126" s="1"/>
      <c r="X3126" s="20" t="e">
        <f t="shared" si="844"/>
        <v>#N/A</v>
      </c>
      <c r="Y3126" s="1"/>
      <c r="Z3126" s="20" t="e">
        <f t="shared" si="845"/>
        <v>#N/A</v>
      </c>
      <c r="AA3126" s="1"/>
      <c r="AB3126" s="20" t="e">
        <f t="shared" si="846"/>
        <v>#N/A</v>
      </c>
      <c r="AC3126" s="1"/>
      <c r="AD3126" s="20" t="e">
        <f t="shared" si="847"/>
        <v>#N/A</v>
      </c>
      <c r="AE3126" s="1"/>
      <c r="AF3126" s="20" t="e">
        <f t="shared" si="848"/>
        <v>#N/A</v>
      </c>
      <c r="AG3126" s="1"/>
      <c r="AH3126" s="20" t="e">
        <f t="shared" si="849"/>
        <v>#N/A</v>
      </c>
      <c r="AI3126" s="1"/>
      <c r="AJ3126" s="20" t="e">
        <f t="shared" si="850"/>
        <v>#N/A</v>
      </c>
      <c r="AK3126" s="1"/>
      <c r="AL3126" s="20" t="e">
        <f t="shared" si="851"/>
        <v>#N/A</v>
      </c>
      <c r="AM3126" s="1"/>
      <c r="AN3126" s="20" t="e">
        <f t="shared" si="852"/>
        <v>#N/A</v>
      </c>
      <c r="AO3126" s="1"/>
      <c r="AP3126" s="20" t="e">
        <f t="shared" si="853"/>
        <v>#N/A</v>
      </c>
      <c r="AQ3126" s="1"/>
      <c r="AR3126" s="20" t="e">
        <f t="shared" si="854"/>
        <v>#N/A</v>
      </c>
      <c r="AS3126" s="1"/>
      <c r="AT3126" s="20" t="e">
        <f t="shared" si="855"/>
        <v>#N/A</v>
      </c>
      <c r="AU3126" s="1"/>
      <c r="AV3126" s="20" t="e">
        <f t="shared" si="856"/>
        <v>#N/A</v>
      </c>
      <c r="AW3126" s="1"/>
      <c r="AX3126" s="20" t="e">
        <f t="shared" si="857"/>
        <v>#N/A</v>
      </c>
      <c r="AY3126" s="1"/>
      <c r="AZ3126" s="20" t="e">
        <f t="shared" si="858"/>
        <v>#N/A</v>
      </c>
      <c r="BA3126" s="1"/>
      <c r="BB3126" s="20" t="e">
        <f t="shared" si="859"/>
        <v>#N/A</v>
      </c>
      <c r="BC3126" s="1"/>
      <c r="BD3126" s="20" t="e">
        <f t="shared" si="860"/>
        <v>#N/A</v>
      </c>
      <c r="BE3126" s="1"/>
      <c r="BF3126" s="20" t="e">
        <f t="shared" si="861"/>
        <v>#N/A</v>
      </c>
      <c r="BG3126" s="1"/>
      <c r="BH3126" s="20" t="e">
        <f t="shared" si="862"/>
        <v>#N/A</v>
      </c>
      <c r="BI3126" s="1"/>
      <c r="BJ3126" s="20" t="e">
        <f t="shared" si="863"/>
        <v>#N/A</v>
      </c>
      <c r="BK3126" s="1"/>
      <c r="BL3126" s="20" t="e">
        <f t="shared" si="864"/>
        <v>#N/A</v>
      </c>
      <c r="BM3126" s="1"/>
      <c r="BN3126" s="271"/>
      <c r="BO3126" s="1"/>
      <c r="BP3126" s="1"/>
      <c r="BQ3126" s="1"/>
      <c r="BR3126" s="1"/>
    </row>
    <row r="3127" spans="1:70" ht="13.5" hidden="1" customHeight="1">
      <c r="A3127" s="1"/>
      <c r="B3127" s="471">
        <f t="shared" si="865"/>
        <v>4</v>
      </c>
      <c r="C3127" s="471"/>
      <c r="D3127" s="20" t="e">
        <f t="shared" si="834"/>
        <v>#N/A</v>
      </c>
      <c r="E3127" s="1"/>
      <c r="F3127" s="20" t="e">
        <f t="shared" si="835"/>
        <v>#N/A</v>
      </c>
      <c r="G3127" s="1"/>
      <c r="H3127" s="20" t="e">
        <f t="shared" si="836"/>
        <v>#N/A</v>
      </c>
      <c r="I3127" s="1"/>
      <c r="J3127" s="20" t="e">
        <f t="shared" si="837"/>
        <v>#N/A</v>
      </c>
      <c r="K3127" s="1"/>
      <c r="L3127" s="20" t="e">
        <f t="shared" si="838"/>
        <v>#N/A</v>
      </c>
      <c r="M3127" s="1"/>
      <c r="N3127" s="20" t="e">
        <f t="shared" si="839"/>
        <v>#N/A</v>
      </c>
      <c r="O3127" s="1"/>
      <c r="P3127" s="20" t="e">
        <f t="shared" si="840"/>
        <v>#N/A</v>
      </c>
      <c r="Q3127" s="1"/>
      <c r="R3127" s="20" t="e">
        <f t="shared" si="841"/>
        <v>#N/A</v>
      </c>
      <c r="S3127" s="1"/>
      <c r="T3127" s="20" t="e">
        <f t="shared" si="842"/>
        <v>#N/A</v>
      </c>
      <c r="U3127" s="1"/>
      <c r="V3127" s="20" t="e">
        <f t="shared" si="843"/>
        <v>#N/A</v>
      </c>
      <c r="W3127" s="1"/>
      <c r="X3127" s="20" t="e">
        <f t="shared" si="844"/>
        <v>#N/A</v>
      </c>
      <c r="Y3127" s="1"/>
      <c r="Z3127" s="20" t="e">
        <f t="shared" si="845"/>
        <v>#N/A</v>
      </c>
      <c r="AA3127" s="1"/>
      <c r="AB3127" s="20" t="e">
        <f t="shared" si="846"/>
        <v>#N/A</v>
      </c>
      <c r="AC3127" s="1"/>
      <c r="AD3127" s="20" t="e">
        <f t="shared" si="847"/>
        <v>#N/A</v>
      </c>
      <c r="AE3127" s="1"/>
      <c r="AF3127" s="20" t="e">
        <f t="shared" si="848"/>
        <v>#N/A</v>
      </c>
      <c r="AG3127" s="1"/>
      <c r="AH3127" s="20" t="e">
        <f t="shared" si="849"/>
        <v>#N/A</v>
      </c>
      <c r="AI3127" s="1"/>
      <c r="AJ3127" s="20" t="e">
        <f t="shared" si="850"/>
        <v>#N/A</v>
      </c>
      <c r="AK3127" s="1"/>
      <c r="AL3127" s="20" t="e">
        <f t="shared" si="851"/>
        <v>#N/A</v>
      </c>
      <c r="AM3127" s="1"/>
      <c r="AN3127" s="20" t="e">
        <f t="shared" si="852"/>
        <v>#N/A</v>
      </c>
      <c r="AO3127" s="1"/>
      <c r="AP3127" s="20" t="e">
        <f t="shared" si="853"/>
        <v>#N/A</v>
      </c>
      <c r="AQ3127" s="1"/>
      <c r="AR3127" s="20" t="e">
        <f t="shared" si="854"/>
        <v>#N/A</v>
      </c>
      <c r="AS3127" s="1"/>
      <c r="AT3127" s="20" t="e">
        <f t="shared" si="855"/>
        <v>#N/A</v>
      </c>
      <c r="AU3127" s="1"/>
      <c r="AV3127" s="20" t="e">
        <f t="shared" si="856"/>
        <v>#N/A</v>
      </c>
      <c r="AW3127" s="1"/>
      <c r="AX3127" s="20" t="e">
        <f t="shared" si="857"/>
        <v>#N/A</v>
      </c>
      <c r="AY3127" s="1"/>
      <c r="AZ3127" s="20" t="e">
        <f t="shared" si="858"/>
        <v>#N/A</v>
      </c>
      <c r="BA3127" s="1"/>
      <c r="BB3127" s="20" t="e">
        <f t="shared" si="859"/>
        <v>#N/A</v>
      </c>
      <c r="BC3127" s="1"/>
      <c r="BD3127" s="20" t="e">
        <f t="shared" si="860"/>
        <v>#N/A</v>
      </c>
      <c r="BE3127" s="1"/>
      <c r="BF3127" s="20" t="e">
        <f t="shared" si="861"/>
        <v>#N/A</v>
      </c>
      <c r="BG3127" s="1"/>
      <c r="BH3127" s="20" t="e">
        <f t="shared" si="862"/>
        <v>#N/A</v>
      </c>
      <c r="BI3127" s="1"/>
      <c r="BJ3127" s="20" t="e">
        <f t="shared" si="863"/>
        <v>#N/A</v>
      </c>
      <c r="BK3127" s="1"/>
      <c r="BL3127" s="20" t="e">
        <f t="shared" si="864"/>
        <v>#N/A</v>
      </c>
      <c r="BM3127" s="1"/>
      <c r="BN3127" s="271"/>
      <c r="BO3127" s="1"/>
      <c r="BP3127" s="1"/>
      <c r="BQ3127" s="1"/>
      <c r="BR3127" s="1"/>
    </row>
    <row r="3128" spans="1:70" ht="13.5" hidden="1" customHeight="1">
      <c r="A3128" s="1"/>
      <c r="B3128" s="471">
        <f t="shared" si="865"/>
        <v>5</v>
      </c>
      <c r="C3128" s="471"/>
      <c r="D3128" s="20" t="e">
        <f t="shared" si="834"/>
        <v>#N/A</v>
      </c>
      <c r="E3128" s="1"/>
      <c r="F3128" s="20" t="e">
        <f t="shared" si="835"/>
        <v>#N/A</v>
      </c>
      <c r="G3128" s="1"/>
      <c r="H3128" s="20" t="e">
        <f t="shared" si="836"/>
        <v>#N/A</v>
      </c>
      <c r="I3128" s="1"/>
      <c r="J3128" s="20" t="e">
        <f t="shared" si="837"/>
        <v>#N/A</v>
      </c>
      <c r="K3128" s="1"/>
      <c r="L3128" s="20" t="e">
        <f t="shared" si="838"/>
        <v>#N/A</v>
      </c>
      <c r="M3128" s="1"/>
      <c r="N3128" s="20" t="e">
        <f t="shared" si="839"/>
        <v>#N/A</v>
      </c>
      <c r="O3128" s="1"/>
      <c r="P3128" s="20" t="e">
        <f t="shared" si="840"/>
        <v>#N/A</v>
      </c>
      <c r="Q3128" s="1"/>
      <c r="R3128" s="20" t="e">
        <f t="shared" si="841"/>
        <v>#N/A</v>
      </c>
      <c r="S3128" s="1"/>
      <c r="T3128" s="20" t="e">
        <f t="shared" si="842"/>
        <v>#N/A</v>
      </c>
      <c r="U3128" s="1"/>
      <c r="V3128" s="20" t="e">
        <f t="shared" si="843"/>
        <v>#N/A</v>
      </c>
      <c r="W3128" s="1"/>
      <c r="X3128" s="20" t="e">
        <f t="shared" si="844"/>
        <v>#N/A</v>
      </c>
      <c r="Y3128" s="1"/>
      <c r="Z3128" s="20" t="e">
        <f t="shared" si="845"/>
        <v>#N/A</v>
      </c>
      <c r="AA3128" s="1"/>
      <c r="AB3128" s="20" t="e">
        <f t="shared" si="846"/>
        <v>#N/A</v>
      </c>
      <c r="AC3128" s="1"/>
      <c r="AD3128" s="20" t="e">
        <f t="shared" si="847"/>
        <v>#N/A</v>
      </c>
      <c r="AE3128" s="1"/>
      <c r="AF3128" s="20" t="e">
        <f t="shared" si="848"/>
        <v>#N/A</v>
      </c>
      <c r="AG3128" s="1"/>
      <c r="AH3128" s="20" t="e">
        <f t="shared" si="849"/>
        <v>#N/A</v>
      </c>
      <c r="AI3128" s="1"/>
      <c r="AJ3128" s="20" t="e">
        <f t="shared" si="850"/>
        <v>#N/A</v>
      </c>
      <c r="AK3128" s="1"/>
      <c r="AL3128" s="20" t="e">
        <f t="shared" si="851"/>
        <v>#N/A</v>
      </c>
      <c r="AM3128" s="1"/>
      <c r="AN3128" s="20" t="e">
        <f t="shared" si="852"/>
        <v>#N/A</v>
      </c>
      <c r="AO3128" s="1"/>
      <c r="AP3128" s="20" t="e">
        <f t="shared" si="853"/>
        <v>#N/A</v>
      </c>
      <c r="AQ3128" s="1"/>
      <c r="AR3128" s="20" t="e">
        <f t="shared" si="854"/>
        <v>#N/A</v>
      </c>
      <c r="AS3128" s="1"/>
      <c r="AT3128" s="20" t="e">
        <f t="shared" si="855"/>
        <v>#N/A</v>
      </c>
      <c r="AU3128" s="1"/>
      <c r="AV3128" s="20" t="e">
        <f t="shared" si="856"/>
        <v>#N/A</v>
      </c>
      <c r="AW3128" s="1"/>
      <c r="AX3128" s="20" t="e">
        <f t="shared" si="857"/>
        <v>#N/A</v>
      </c>
      <c r="AY3128" s="1"/>
      <c r="AZ3128" s="20" t="e">
        <f t="shared" si="858"/>
        <v>#N/A</v>
      </c>
      <c r="BA3128" s="1"/>
      <c r="BB3128" s="20" t="e">
        <f t="shared" si="859"/>
        <v>#N/A</v>
      </c>
      <c r="BC3128" s="1"/>
      <c r="BD3128" s="20" t="e">
        <f t="shared" si="860"/>
        <v>#N/A</v>
      </c>
      <c r="BE3128" s="1"/>
      <c r="BF3128" s="20" t="e">
        <f t="shared" si="861"/>
        <v>#N/A</v>
      </c>
      <c r="BG3128" s="1"/>
      <c r="BH3128" s="20" t="e">
        <f t="shared" si="862"/>
        <v>#N/A</v>
      </c>
      <c r="BI3128" s="1"/>
      <c r="BJ3128" s="20" t="e">
        <f t="shared" si="863"/>
        <v>#N/A</v>
      </c>
      <c r="BK3128" s="1"/>
      <c r="BL3128" s="20" t="e">
        <f t="shared" si="864"/>
        <v>#N/A</v>
      </c>
      <c r="BM3128" s="1"/>
      <c r="BN3128" s="271"/>
      <c r="BO3128" s="1"/>
      <c r="BP3128" s="1"/>
      <c r="BQ3128" s="1"/>
      <c r="BR3128" s="1"/>
    </row>
    <row r="3129" spans="1:70" ht="13.5" hidden="1" customHeight="1">
      <c r="A3129" s="1"/>
      <c r="B3129" s="471">
        <f t="shared" si="865"/>
        <v>6</v>
      </c>
      <c r="C3129" s="471"/>
      <c r="D3129" s="20" t="e">
        <f t="shared" si="834"/>
        <v>#N/A</v>
      </c>
      <c r="E3129" s="1"/>
      <c r="F3129" s="20" t="e">
        <f t="shared" si="835"/>
        <v>#N/A</v>
      </c>
      <c r="G3129" s="1"/>
      <c r="H3129" s="20" t="e">
        <f t="shared" si="836"/>
        <v>#N/A</v>
      </c>
      <c r="I3129" s="1"/>
      <c r="J3129" s="20" t="e">
        <f t="shared" si="837"/>
        <v>#N/A</v>
      </c>
      <c r="K3129" s="1"/>
      <c r="L3129" s="20" t="e">
        <f t="shared" si="838"/>
        <v>#N/A</v>
      </c>
      <c r="M3129" s="1"/>
      <c r="N3129" s="20" t="e">
        <f t="shared" si="839"/>
        <v>#N/A</v>
      </c>
      <c r="O3129" s="1"/>
      <c r="P3129" s="20" t="e">
        <f t="shared" si="840"/>
        <v>#N/A</v>
      </c>
      <c r="Q3129" s="1"/>
      <c r="R3129" s="20" t="e">
        <f t="shared" si="841"/>
        <v>#N/A</v>
      </c>
      <c r="S3129" s="1"/>
      <c r="T3129" s="20" t="e">
        <f t="shared" si="842"/>
        <v>#N/A</v>
      </c>
      <c r="U3129" s="1"/>
      <c r="V3129" s="20" t="e">
        <f t="shared" si="843"/>
        <v>#N/A</v>
      </c>
      <c r="W3129" s="1"/>
      <c r="X3129" s="20" t="e">
        <f t="shared" si="844"/>
        <v>#N/A</v>
      </c>
      <c r="Y3129" s="1"/>
      <c r="Z3129" s="20" t="e">
        <f t="shared" si="845"/>
        <v>#N/A</v>
      </c>
      <c r="AA3129" s="1"/>
      <c r="AB3129" s="20" t="e">
        <f t="shared" si="846"/>
        <v>#N/A</v>
      </c>
      <c r="AC3129" s="1"/>
      <c r="AD3129" s="20" t="e">
        <f t="shared" si="847"/>
        <v>#N/A</v>
      </c>
      <c r="AE3129" s="1"/>
      <c r="AF3129" s="20" t="e">
        <f t="shared" si="848"/>
        <v>#N/A</v>
      </c>
      <c r="AG3129" s="1"/>
      <c r="AH3129" s="20" t="e">
        <f t="shared" si="849"/>
        <v>#N/A</v>
      </c>
      <c r="AI3129" s="1"/>
      <c r="AJ3129" s="20" t="e">
        <f t="shared" si="850"/>
        <v>#N/A</v>
      </c>
      <c r="AK3129" s="1"/>
      <c r="AL3129" s="20" t="e">
        <f t="shared" si="851"/>
        <v>#N/A</v>
      </c>
      <c r="AM3129" s="1"/>
      <c r="AN3129" s="20" t="e">
        <f t="shared" si="852"/>
        <v>#N/A</v>
      </c>
      <c r="AO3129" s="1"/>
      <c r="AP3129" s="20" t="e">
        <f t="shared" si="853"/>
        <v>#N/A</v>
      </c>
      <c r="AQ3129" s="1"/>
      <c r="AR3129" s="20" t="e">
        <f t="shared" si="854"/>
        <v>#N/A</v>
      </c>
      <c r="AS3129" s="1"/>
      <c r="AT3129" s="20" t="e">
        <f t="shared" si="855"/>
        <v>#N/A</v>
      </c>
      <c r="AU3129" s="1"/>
      <c r="AV3129" s="20" t="e">
        <f t="shared" si="856"/>
        <v>#N/A</v>
      </c>
      <c r="AW3129" s="1"/>
      <c r="AX3129" s="20" t="e">
        <f t="shared" si="857"/>
        <v>#N/A</v>
      </c>
      <c r="AY3129" s="1"/>
      <c r="AZ3129" s="20" t="e">
        <f t="shared" si="858"/>
        <v>#N/A</v>
      </c>
      <c r="BA3129" s="1"/>
      <c r="BB3129" s="20" t="e">
        <f t="shared" si="859"/>
        <v>#N/A</v>
      </c>
      <c r="BC3129" s="1"/>
      <c r="BD3129" s="20" t="e">
        <f t="shared" si="860"/>
        <v>#N/A</v>
      </c>
      <c r="BE3129" s="1"/>
      <c r="BF3129" s="20" t="e">
        <f t="shared" si="861"/>
        <v>#N/A</v>
      </c>
      <c r="BG3129" s="1"/>
      <c r="BH3129" s="20" t="e">
        <f t="shared" si="862"/>
        <v>#N/A</v>
      </c>
      <c r="BI3129" s="1"/>
      <c r="BJ3129" s="20" t="e">
        <f t="shared" si="863"/>
        <v>#N/A</v>
      </c>
      <c r="BK3129" s="1"/>
      <c r="BL3129" s="20" t="e">
        <f t="shared" si="864"/>
        <v>#N/A</v>
      </c>
      <c r="BM3129" s="1"/>
      <c r="BN3129" s="271"/>
      <c r="BO3129" s="1"/>
      <c r="BP3129" s="1"/>
      <c r="BQ3129" s="1"/>
      <c r="BR3129" s="1"/>
    </row>
    <row r="3130" spans="1:70" ht="13.5" hidden="1" customHeight="1">
      <c r="A3130" s="1"/>
      <c r="B3130" s="471">
        <f t="shared" si="865"/>
        <v>7</v>
      </c>
      <c r="C3130" s="471"/>
      <c r="D3130" s="20" t="e">
        <f t="shared" si="834"/>
        <v>#N/A</v>
      </c>
      <c r="E3130" s="1"/>
      <c r="F3130" s="20" t="e">
        <f t="shared" si="835"/>
        <v>#N/A</v>
      </c>
      <c r="G3130" s="1"/>
      <c r="H3130" s="20" t="e">
        <f t="shared" si="836"/>
        <v>#N/A</v>
      </c>
      <c r="I3130" s="1"/>
      <c r="J3130" s="20" t="e">
        <f t="shared" si="837"/>
        <v>#N/A</v>
      </c>
      <c r="K3130" s="1"/>
      <c r="L3130" s="20" t="e">
        <f t="shared" si="838"/>
        <v>#N/A</v>
      </c>
      <c r="M3130" s="1"/>
      <c r="N3130" s="20" t="e">
        <f t="shared" si="839"/>
        <v>#N/A</v>
      </c>
      <c r="O3130" s="1"/>
      <c r="P3130" s="20" t="e">
        <f t="shared" si="840"/>
        <v>#N/A</v>
      </c>
      <c r="Q3130" s="1"/>
      <c r="R3130" s="20" t="e">
        <f t="shared" si="841"/>
        <v>#N/A</v>
      </c>
      <c r="S3130" s="1"/>
      <c r="T3130" s="20" t="e">
        <f t="shared" si="842"/>
        <v>#N/A</v>
      </c>
      <c r="U3130" s="1"/>
      <c r="V3130" s="20" t="e">
        <f t="shared" si="843"/>
        <v>#N/A</v>
      </c>
      <c r="W3130" s="1"/>
      <c r="X3130" s="20" t="e">
        <f t="shared" si="844"/>
        <v>#N/A</v>
      </c>
      <c r="Y3130" s="1"/>
      <c r="Z3130" s="20" t="e">
        <f t="shared" si="845"/>
        <v>#N/A</v>
      </c>
      <c r="AA3130" s="1"/>
      <c r="AB3130" s="20" t="e">
        <f t="shared" si="846"/>
        <v>#N/A</v>
      </c>
      <c r="AC3130" s="1"/>
      <c r="AD3130" s="20" t="e">
        <f t="shared" si="847"/>
        <v>#N/A</v>
      </c>
      <c r="AE3130" s="1"/>
      <c r="AF3130" s="20" t="e">
        <f t="shared" si="848"/>
        <v>#N/A</v>
      </c>
      <c r="AG3130" s="1"/>
      <c r="AH3130" s="20" t="e">
        <f t="shared" si="849"/>
        <v>#N/A</v>
      </c>
      <c r="AI3130" s="1"/>
      <c r="AJ3130" s="20" t="e">
        <f t="shared" si="850"/>
        <v>#N/A</v>
      </c>
      <c r="AK3130" s="1"/>
      <c r="AL3130" s="20" t="e">
        <f t="shared" si="851"/>
        <v>#N/A</v>
      </c>
      <c r="AM3130" s="1"/>
      <c r="AN3130" s="20" t="e">
        <f t="shared" si="852"/>
        <v>#N/A</v>
      </c>
      <c r="AO3130" s="1"/>
      <c r="AP3130" s="20" t="e">
        <f t="shared" si="853"/>
        <v>#N/A</v>
      </c>
      <c r="AQ3130" s="1"/>
      <c r="AR3130" s="20" t="e">
        <f t="shared" si="854"/>
        <v>#N/A</v>
      </c>
      <c r="AS3130" s="1"/>
      <c r="AT3130" s="20" t="e">
        <f t="shared" si="855"/>
        <v>#N/A</v>
      </c>
      <c r="AU3130" s="1"/>
      <c r="AV3130" s="20" t="e">
        <f t="shared" si="856"/>
        <v>#N/A</v>
      </c>
      <c r="AW3130" s="1"/>
      <c r="AX3130" s="20" t="e">
        <f t="shared" si="857"/>
        <v>#N/A</v>
      </c>
      <c r="AY3130" s="1"/>
      <c r="AZ3130" s="20" t="e">
        <f t="shared" si="858"/>
        <v>#N/A</v>
      </c>
      <c r="BA3130" s="1"/>
      <c r="BB3130" s="20" t="e">
        <f t="shared" si="859"/>
        <v>#N/A</v>
      </c>
      <c r="BC3130" s="1"/>
      <c r="BD3130" s="20" t="e">
        <f t="shared" si="860"/>
        <v>#N/A</v>
      </c>
      <c r="BE3130" s="1"/>
      <c r="BF3130" s="20" t="e">
        <f t="shared" si="861"/>
        <v>#N/A</v>
      </c>
      <c r="BG3130" s="1"/>
      <c r="BH3130" s="20" t="e">
        <f t="shared" si="862"/>
        <v>#N/A</v>
      </c>
      <c r="BI3130" s="1"/>
      <c r="BJ3130" s="20" t="e">
        <f t="shared" si="863"/>
        <v>#N/A</v>
      </c>
      <c r="BK3130" s="1"/>
      <c r="BL3130" s="20" t="e">
        <f t="shared" si="864"/>
        <v>#N/A</v>
      </c>
      <c r="BM3130" s="1"/>
      <c r="BN3130" s="271"/>
      <c r="BO3130" s="1"/>
      <c r="BP3130" s="1"/>
      <c r="BQ3130" s="1"/>
      <c r="BR3130" s="1"/>
    </row>
    <row r="3131" spans="1:70" ht="13.5" hidden="1" customHeight="1">
      <c r="A3131" s="1"/>
      <c r="B3131" s="471">
        <f t="shared" si="865"/>
        <v>8</v>
      </c>
      <c r="C3131" s="471"/>
      <c r="D3131" s="20" t="e">
        <f t="shared" si="834"/>
        <v>#N/A</v>
      </c>
      <c r="E3131" s="1"/>
      <c r="F3131" s="20" t="e">
        <f t="shared" si="835"/>
        <v>#N/A</v>
      </c>
      <c r="G3131" s="1"/>
      <c r="H3131" s="20" t="e">
        <f t="shared" si="836"/>
        <v>#N/A</v>
      </c>
      <c r="I3131" s="1"/>
      <c r="J3131" s="20" t="e">
        <f t="shared" si="837"/>
        <v>#N/A</v>
      </c>
      <c r="K3131" s="1"/>
      <c r="L3131" s="20" t="e">
        <f t="shared" si="838"/>
        <v>#N/A</v>
      </c>
      <c r="M3131" s="1"/>
      <c r="N3131" s="20" t="e">
        <f t="shared" si="839"/>
        <v>#N/A</v>
      </c>
      <c r="O3131" s="1"/>
      <c r="P3131" s="20" t="e">
        <f t="shared" si="840"/>
        <v>#N/A</v>
      </c>
      <c r="Q3131" s="1"/>
      <c r="R3131" s="20" t="e">
        <f t="shared" si="841"/>
        <v>#N/A</v>
      </c>
      <c r="S3131" s="1"/>
      <c r="T3131" s="20" t="e">
        <f t="shared" si="842"/>
        <v>#N/A</v>
      </c>
      <c r="U3131" s="1"/>
      <c r="V3131" s="20" t="e">
        <f t="shared" si="843"/>
        <v>#N/A</v>
      </c>
      <c r="W3131" s="1"/>
      <c r="X3131" s="20" t="e">
        <f t="shared" si="844"/>
        <v>#N/A</v>
      </c>
      <c r="Y3131" s="1"/>
      <c r="Z3131" s="20" t="e">
        <f t="shared" si="845"/>
        <v>#N/A</v>
      </c>
      <c r="AA3131" s="1"/>
      <c r="AB3131" s="20" t="e">
        <f t="shared" si="846"/>
        <v>#N/A</v>
      </c>
      <c r="AC3131" s="1"/>
      <c r="AD3131" s="20" t="e">
        <f t="shared" si="847"/>
        <v>#N/A</v>
      </c>
      <c r="AE3131" s="1"/>
      <c r="AF3131" s="20" t="e">
        <f t="shared" si="848"/>
        <v>#N/A</v>
      </c>
      <c r="AG3131" s="1"/>
      <c r="AH3131" s="20" t="e">
        <f t="shared" si="849"/>
        <v>#N/A</v>
      </c>
      <c r="AI3131" s="1"/>
      <c r="AJ3131" s="20" t="e">
        <f t="shared" si="850"/>
        <v>#N/A</v>
      </c>
      <c r="AK3131" s="1"/>
      <c r="AL3131" s="20" t="e">
        <f t="shared" si="851"/>
        <v>#N/A</v>
      </c>
      <c r="AM3131" s="1"/>
      <c r="AN3131" s="20" t="e">
        <f t="shared" si="852"/>
        <v>#N/A</v>
      </c>
      <c r="AO3131" s="1"/>
      <c r="AP3131" s="20" t="e">
        <f t="shared" si="853"/>
        <v>#N/A</v>
      </c>
      <c r="AQ3131" s="1"/>
      <c r="AR3131" s="20" t="e">
        <f t="shared" si="854"/>
        <v>#N/A</v>
      </c>
      <c r="AS3131" s="1"/>
      <c r="AT3131" s="20" t="e">
        <f t="shared" si="855"/>
        <v>#N/A</v>
      </c>
      <c r="AU3131" s="1"/>
      <c r="AV3131" s="20" t="e">
        <f t="shared" si="856"/>
        <v>#N/A</v>
      </c>
      <c r="AW3131" s="1"/>
      <c r="AX3131" s="20" t="e">
        <f t="shared" si="857"/>
        <v>#N/A</v>
      </c>
      <c r="AY3131" s="1"/>
      <c r="AZ3131" s="20" t="e">
        <f t="shared" si="858"/>
        <v>#N/A</v>
      </c>
      <c r="BA3131" s="1"/>
      <c r="BB3131" s="20" t="e">
        <f t="shared" si="859"/>
        <v>#N/A</v>
      </c>
      <c r="BC3131" s="1"/>
      <c r="BD3131" s="20" t="e">
        <f t="shared" si="860"/>
        <v>#N/A</v>
      </c>
      <c r="BE3131" s="1"/>
      <c r="BF3131" s="20" t="e">
        <f t="shared" si="861"/>
        <v>#N/A</v>
      </c>
      <c r="BG3131" s="1"/>
      <c r="BH3131" s="20" t="e">
        <f t="shared" si="862"/>
        <v>#N/A</v>
      </c>
      <c r="BI3131" s="1"/>
      <c r="BJ3131" s="20" t="e">
        <f t="shared" si="863"/>
        <v>#N/A</v>
      </c>
      <c r="BK3131" s="1"/>
      <c r="BL3131" s="20" t="e">
        <f t="shared" si="864"/>
        <v>#N/A</v>
      </c>
      <c r="BM3131" s="1"/>
      <c r="BN3131" s="271"/>
      <c r="BO3131" s="1"/>
      <c r="BP3131" s="1"/>
      <c r="BQ3131" s="1"/>
      <c r="BR3131" s="1"/>
    </row>
    <row r="3132" spans="1:70" ht="13.5" hidden="1" customHeight="1">
      <c r="A3132" s="1"/>
      <c r="B3132" s="471">
        <f t="shared" si="865"/>
        <v>9</v>
      </c>
      <c r="C3132" s="471"/>
      <c r="D3132" s="20" t="e">
        <f t="shared" si="834"/>
        <v>#N/A</v>
      </c>
      <c r="E3132" s="1"/>
      <c r="F3132" s="20" t="e">
        <f t="shared" si="835"/>
        <v>#N/A</v>
      </c>
      <c r="G3132" s="1"/>
      <c r="H3132" s="20" t="e">
        <f t="shared" si="836"/>
        <v>#N/A</v>
      </c>
      <c r="I3132" s="1"/>
      <c r="J3132" s="20" t="e">
        <f t="shared" si="837"/>
        <v>#N/A</v>
      </c>
      <c r="K3132" s="1"/>
      <c r="L3132" s="20" t="e">
        <f t="shared" si="838"/>
        <v>#N/A</v>
      </c>
      <c r="M3132" s="1"/>
      <c r="N3132" s="20" t="e">
        <f t="shared" si="839"/>
        <v>#N/A</v>
      </c>
      <c r="O3132" s="1"/>
      <c r="P3132" s="20" t="e">
        <f t="shared" si="840"/>
        <v>#N/A</v>
      </c>
      <c r="Q3132" s="1"/>
      <c r="R3132" s="20" t="e">
        <f t="shared" si="841"/>
        <v>#N/A</v>
      </c>
      <c r="S3132" s="1"/>
      <c r="T3132" s="20" t="e">
        <f t="shared" si="842"/>
        <v>#N/A</v>
      </c>
      <c r="U3132" s="1"/>
      <c r="V3132" s="20" t="e">
        <f t="shared" si="843"/>
        <v>#N/A</v>
      </c>
      <c r="W3132" s="1"/>
      <c r="X3132" s="20" t="e">
        <f t="shared" si="844"/>
        <v>#N/A</v>
      </c>
      <c r="Y3132" s="1"/>
      <c r="Z3132" s="20" t="e">
        <f t="shared" si="845"/>
        <v>#N/A</v>
      </c>
      <c r="AA3132" s="1"/>
      <c r="AB3132" s="20" t="e">
        <f t="shared" si="846"/>
        <v>#N/A</v>
      </c>
      <c r="AC3132" s="1"/>
      <c r="AD3132" s="20" t="e">
        <f t="shared" si="847"/>
        <v>#N/A</v>
      </c>
      <c r="AE3132" s="1"/>
      <c r="AF3132" s="20" t="e">
        <f t="shared" si="848"/>
        <v>#N/A</v>
      </c>
      <c r="AG3132" s="1"/>
      <c r="AH3132" s="20" t="e">
        <f t="shared" si="849"/>
        <v>#N/A</v>
      </c>
      <c r="AI3132" s="1"/>
      <c r="AJ3132" s="20" t="e">
        <f t="shared" si="850"/>
        <v>#N/A</v>
      </c>
      <c r="AK3132" s="1"/>
      <c r="AL3132" s="20" t="e">
        <f t="shared" si="851"/>
        <v>#N/A</v>
      </c>
      <c r="AM3132" s="1"/>
      <c r="AN3132" s="20" t="e">
        <f t="shared" si="852"/>
        <v>#N/A</v>
      </c>
      <c r="AO3132" s="1"/>
      <c r="AP3132" s="20" t="e">
        <f t="shared" si="853"/>
        <v>#N/A</v>
      </c>
      <c r="AQ3132" s="1"/>
      <c r="AR3132" s="20" t="e">
        <f t="shared" si="854"/>
        <v>#N/A</v>
      </c>
      <c r="AS3132" s="1"/>
      <c r="AT3132" s="20" t="e">
        <f t="shared" si="855"/>
        <v>#N/A</v>
      </c>
      <c r="AU3132" s="1"/>
      <c r="AV3132" s="20" t="e">
        <f t="shared" si="856"/>
        <v>#N/A</v>
      </c>
      <c r="AW3132" s="1"/>
      <c r="AX3132" s="20" t="e">
        <f t="shared" si="857"/>
        <v>#N/A</v>
      </c>
      <c r="AY3132" s="1"/>
      <c r="AZ3132" s="20" t="e">
        <f t="shared" si="858"/>
        <v>#N/A</v>
      </c>
      <c r="BA3132" s="1"/>
      <c r="BB3132" s="20" t="e">
        <f t="shared" si="859"/>
        <v>#N/A</v>
      </c>
      <c r="BC3132" s="1"/>
      <c r="BD3132" s="20" t="e">
        <f t="shared" si="860"/>
        <v>#N/A</v>
      </c>
      <c r="BE3132" s="1"/>
      <c r="BF3132" s="20" t="e">
        <f t="shared" si="861"/>
        <v>#N/A</v>
      </c>
      <c r="BG3132" s="1"/>
      <c r="BH3132" s="20" t="e">
        <f t="shared" si="862"/>
        <v>#N/A</v>
      </c>
      <c r="BI3132" s="1"/>
      <c r="BJ3132" s="20" t="e">
        <f t="shared" si="863"/>
        <v>#N/A</v>
      </c>
      <c r="BK3132" s="1"/>
      <c r="BL3132" s="20" t="e">
        <f t="shared" si="864"/>
        <v>#N/A</v>
      </c>
      <c r="BM3132" s="1"/>
      <c r="BN3132" s="271"/>
      <c r="BO3132" s="1"/>
      <c r="BP3132" s="1"/>
      <c r="BQ3132" s="1"/>
      <c r="BR3132" s="1"/>
    </row>
    <row r="3133" spans="1:70" ht="13.5" hidden="1" customHeight="1">
      <c r="A3133" s="1"/>
      <c r="B3133" s="471">
        <f t="shared" si="865"/>
        <v>10</v>
      </c>
      <c r="C3133" s="471"/>
      <c r="D3133" s="20" t="e">
        <f t="shared" si="834"/>
        <v>#N/A</v>
      </c>
      <c r="E3133" s="1"/>
      <c r="F3133" s="20" t="e">
        <f t="shared" si="835"/>
        <v>#N/A</v>
      </c>
      <c r="G3133" s="1"/>
      <c r="H3133" s="20" t="e">
        <f t="shared" si="836"/>
        <v>#N/A</v>
      </c>
      <c r="I3133" s="1"/>
      <c r="J3133" s="20" t="e">
        <f t="shared" si="837"/>
        <v>#N/A</v>
      </c>
      <c r="K3133" s="1"/>
      <c r="L3133" s="20" t="e">
        <f t="shared" si="838"/>
        <v>#N/A</v>
      </c>
      <c r="M3133" s="1"/>
      <c r="N3133" s="20" t="e">
        <f t="shared" si="839"/>
        <v>#N/A</v>
      </c>
      <c r="O3133" s="1"/>
      <c r="P3133" s="20" t="e">
        <f t="shared" si="840"/>
        <v>#N/A</v>
      </c>
      <c r="Q3133" s="1"/>
      <c r="R3133" s="20" t="e">
        <f t="shared" si="841"/>
        <v>#N/A</v>
      </c>
      <c r="S3133" s="1"/>
      <c r="T3133" s="20" t="e">
        <f t="shared" si="842"/>
        <v>#N/A</v>
      </c>
      <c r="U3133" s="1"/>
      <c r="V3133" s="20" t="e">
        <f t="shared" si="843"/>
        <v>#N/A</v>
      </c>
      <c r="W3133" s="1"/>
      <c r="X3133" s="20" t="e">
        <f t="shared" si="844"/>
        <v>#N/A</v>
      </c>
      <c r="Y3133" s="1"/>
      <c r="Z3133" s="20" t="e">
        <f t="shared" si="845"/>
        <v>#N/A</v>
      </c>
      <c r="AA3133" s="1"/>
      <c r="AB3133" s="20" t="e">
        <f t="shared" si="846"/>
        <v>#N/A</v>
      </c>
      <c r="AC3133" s="1"/>
      <c r="AD3133" s="20" t="e">
        <f t="shared" si="847"/>
        <v>#N/A</v>
      </c>
      <c r="AE3133" s="1"/>
      <c r="AF3133" s="20" t="e">
        <f t="shared" si="848"/>
        <v>#N/A</v>
      </c>
      <c r="AG3133" s="1"/>
      <c r="AH3133" s="20" t="e">
        <f t="shared" si="849"/>
        <v>#N/A</v>
      </c>
      <c r="AI3133" s="1"/>
      <c r="AJ3133" s="20" t="e">
        <f t="shared" si="850"/>
        <v>#N/A</v>
      </c>
      <c r="AK3133" s="1"/>
      <c r="AL3133" s="20" t="e">
        <f t="shared" si="851"/>
        <v>#N/A</v>
      </c>
      <c r="AM3133" s="1"/>
      <c r="AN3133" s="20" t="e">
        <f t="shared" si="852"/>
        <v>#N/A</v>
      </c>
      <c r="AO3133" s="1"/>
      <c r="AP3133" s="20" t="e">
        <f t="shared" si="853"/>
        <v>#N/A</v>
      </c>
      <c r="AQ3133" s="1"/>
      <c r="AR3133" s="20" t="e">
        <f t="shared" si="854"/>
        <v>#N/A</v>
      </c>
      <c r="AS3133" s="1"/>
      <c r="AT3133" s="20" t="e">
        <f t="shared" si="855"/>
        <v>#N/A</v>
      </c>
      <c r="AU3133" s="1"/>
      <c r="AV3133" s="20" t="e">
        <f t="shared" si="856"/>
        <v>#N/A</v>
      </c>
      <c r="AW3133" s="1"/>
      <c r="AX3133" s="20" t="e">
        <f t="shared" si="857"/>
        <v>#N/A</v>
      </c>
      <c r="AY3133" s="1"/>
      <c r="AZ3133" s="20" t="e">
        <f t="shared" si="858"/>
        <v>#N/A</v>
      </c>
      <c r="BA3133" s="1"/>
      <c r="BB3133" s="20" t="e">
        <f t="shared" si="859"/>
        <v>#N/A</v>
      </c>
      <c r="BC3133" s="1"/>
      <c r="BD3133" s="20" t="e">
        <f t="shared" si="860"/>
        <v>#N/A</v>
      </c>
      <c r="BE3133" s="1"/>
      <c r="BF3133" s="20" t="e">
        <f t="shared" si="861"/>
        <v>#N/A</v>
      </c>
      <c r="BG3133" s="1"/>
      <c r="BH3133" s="20" t="e">
        <f t="shared" si="862"/>
        <v>#N/A</v>
      </c>
      <c r="BI3133" s="1"/>
      <c r="BJ3133" s="20" t="e">
        <f t="shared" si="863"/>
        <v>#N/A</v>
      </c>
      <c r="BK3133" s="1"/>
      <c r="BL3133" s="20" t="e">
        <f t="shared" si="864"/>
        <v>#N/A</v>
      </c>
      <c r="BM3133" s="1"/>
      <c r="BN3133" s="271"/>
      <c r="BO3133" s="1"/>
      <c r="BP3133" s="1"/>
      <c r="BQ3133" s="1"/>
      <c r="BR3133" s="1"/>
    </row>
    <row r="3134" spans="1:70" ht="13.5" hidden="1" customHeight="1">
      <c r="A3134" s="1"/>
      <c r="B3134" s="471">
        <f t="shared" si="865"/>
        <v>11</v>
      </c>
      <c r="C3134" s="471"/>
      <c r="D3134" s="20" t="e">
        <f t="shared" si="834"/>
        <v>#N/A</v>
      </c>
      <c r="E3134" s="1"/>
      <c r="F3134" s="20" t="e">
        <f t="shared" si="835"/>
        <v>#N/A</v>
      </c>
      <c r="G3134" s="1"/>
      <c r="H3134" s="20" t="e">
        <f t="shared" si="836"/>
        <v>#N/A</v>
      </c>
      <c r="I3134" s="1"/>
      <c r="J3134" s="20" t="e">
        <f t="shared" si="837"/>
        <v>#N/A</v>
      </c>
      <c r="K3134" s="1"/>
      <c r="L3134" s="20" t="e">
        <f t="shared" si="838"/>
        <v>#N/A</v>
      </c>
      <c r="M3134" s="1"/>
      <c r="N3134" s="20" t="e">
        <f t="shared" si="839"/>
        <v>#N/A</v>
      </c>
      <c r="O3134" s="1"/>
      <c r="P3134" s="20" t="e">
        <f t="shared" si="840"/>
        <v>#N/A</v>
      </c>
      <c r="Q3134" s="1"/>
      <c r="R3134" s="20" t="e">
        <f t="shared" si="841"/>
        <v>#N/A</v>
      </c>
      <c r="S3134" s="1"/>
      <c r="T3134" s="20" t="e">
        <f t="shared" si="842"/>
        <v>#N/A</v>
      </c>
      <c r="U3134" s="1"/>
      <c r="V3134" s="20" t="e">
        <f t="shared" si="843"/>
        <v>#N/A</v>
      </c>
      <c r="W3134" s="1"/>
      <c r="X3134" s="20" t="e">
        <f t="shared" si="844"/>
        <v>#N/A</v>
      </c>
      <c r="Y3134" s="1"/>
      <c r="Z3134" s="20" t="e">
        <f t="shared" si="845"/>
        <v>#N/A</v>
      </c>
      <c r="AA3134" s="1"/>
      <c r="AB3134" s="20" t="e">
        <f t="shared" si="846"/>
        <v>#N/A</v>
      </c>
      <c r="AC3134" s="1"/>
      <c r="AD3134" s="20" t="e">
        <f t="shared" si="847"/>
        <v>#N/A</v>
      </c>
      <c r="AE3134" s="1"/>
      <c r="AF3134" s="20" t="e">
        <f t="shared" si="848"/>
        <v>#N/A</v>
      </c>
      <c r="AG3134" s="1"/>
      <c r="AH3134" s="20" t="e">
        <f t="shared" si="849"/>
        <v>#N/A</v>
      </c>
      <c r="AI3134" s="1"/>
      <c r="AJ3134" s="20" t="e">
        <f t="shared" si="850"/>
        <v>#N/A</v>
      </c>
      <c r="AK3134" s="1"/>
      <c r="AL3134" s="20" t="e">
        <f t="shared" si="851"/>
        <v>#N/A</v>
      </c>
      <c r="AM3134" s="1"/>
      <c r="AN3134" s="20" t="e">
        <f t="shared" si="852"/>
        <v>#N/A</v>
      </c>
      <c r="AO3134" s="1"/>
      <c r="AP3134" s="20" t="e">
        <f t="shared" si="853"/>
        <v>#N/A</v>
      </c>
      <c r="AQ3134" s="1"/>
      <c r="AR3134" s="20" t="e">
        <f t="shared" si="854"/>
        <v>#N/A</v>
      </c>
      <c r="AS3134" s="1"/>
      <c r="AT3134" s="20" t="e">
        <f t="shared" si="855"/>
        <v>#N/A</v>
      </c>
      <c r="AU3134" s="1"/>
      <c r="AV3134" s="20" t="e">
        <f t="shared" si="856"/>
        <v>#N/A</v>
      </c>
      <c r="AW3134" s="1"/>
      <c r="AX3134" s="20" t="e">
        <f t="shared" si="857"/>
        <v>#N/A</v>
      </c>
      <c r="AY3134" s="1"/>
      <c r="AZ3134" s="20" t="e">
        <f t="shared" si="858"/>
        <v>#N/A</v>
      </c>
      <c r="BA3134" s="1"/>
      <c r="BB3134" s="20" t="e">
        <f t="shared" si="859"/>
        <v>#N/A</v>
      </c>
      <c r="BC3134" s="1"/>
      <c r="BD3134" s="20" t="e">
        <f t="shared" si="860"/>
        <v>#N/A</v>
      </c>
      <c r="BE3134" s="1"/>
      <c r="BF3134" s="20" t="e">
        <f t="shared" si="861"/>
        <v>#N/A</v>
      </c>
      <c r="BG3134" s="1"/>
      <c r="BH3134" s="20" t="e">
        <f t="shared" si="862"/>
        <v>#N/A</v>
      </c>
      <c r="BI3134" s="1"/>
      <c r="BJ3134" s="20" t="e">
        <f t="shared" si="863"/>
        <v>#N/A</v>
      </c>
      <c r="BK3134" s="1"/>
      <c r="BL3134" s="20" t="e">
        <f t="shared" si="864"/>
        <v>#N/A</v>
      </c>
      <c r="BM3134" s="1"/>
      <c r="BN3134" s="271"/>
      <c r="BO3134" s="1"/>
      <c r="BP3134" s="1"/>
      <c r="BQ3134" s="1"/>
      <c r="BR3134" s="1"/>
    </row>
    <row r="3135" spans="1:70" ht="16.5" hidden="1" customHeight="1">
      <c r="A3135" s="1"/>
      <c r="B3135" s="471">
        <f t="shared" si="865"/>
        <v>12</v>
      </c>
      <c r="C3135" s="471"/>
      <c r="D3135" s="20" t="e">
        <f t="shared" si="834"/>
        <v>#N/A</v>
      </c>
      <c r="E3135" s="1"/>
      <c r="F3135" s="20" t="e">
        <f t="shared" si="835"/>
        <v>#N/A</v>
      </c>
      <c r="G3135" s="1"/>
      <c r="H3135" s="20" t="e">
        <f t="shared" si="836"/>
        <v>#N/A</v>
      </c>
      <c r="I3135" s="1"/>
      <c r="J3135" s="20" t="e">
        <f t="shared" si="837"/>
        <v>#N/A</v>
      </c>
      <c r="K3135" s="1"/>
      <c r="L3135" s="20" t="e">
        <f t="shared" si="838"/>
        <v>#N/A</v>
      </c>
      <c r="M3135" s="1"/>
      <c r="N3135" s="20" t="e">
        <f t="shared" si="839"/>
        <v>#N/A</v>
      </c>
      <c r="O3135" s="1"/>
      <c r="P3135" s="20" t="e">
        <f t="shared" si="840"/>
        <v>#N/A</v>
      </c>
      <c r="Q3135" s="1"/>
      <c r="R3135" s="20" t="e">
        <f t="shared" si="841"/>
        <v>#N/A</v>
      </c>
      <c r="S3135" s="1"/>
      <c r="T3135" s="20" t="e">
        <f t="shared" si="842"/>
        <v>#N/A</v>
      </c>
      <c r="U3135" s="1"/>
      <c r="V3135" s="20" t="e">
        <f t="shared" si="843"/>
        <v>#N/A</v>
      </c>
      <c r="W3135" s="1"/>
      <c r="X3135" s="20" t="e">
        <f t="shared" si="844"/>
        <v>#N/A</v>
      </c>
      <c r="Y3135" s="1"/>
      <c r="Z3135" s="20" t="e">
        <f t="shared" si="845"/>
        <v>#N/A</v>
      </c>
      <c r="AA3135" s="1"/>
      <c r="AB3135" s="20" t="e">
        <f t="shared" si="846"/>
        <v>#N/A</v>
      </c>
      <c r="AC3135" s="1"/>
      <c r="AD3135" s="20" t="e">
        <f t="shared" si="847"/>
        <v>#N/A</v>
      </c>
      <c r="AE3135" s="1"/>
      <c r="AF3135" s="20" t="e">
        <f t="shared" si="848"/>
        <v>#N/A</v>
      </c>
      <c r="AG3135" s="1"/>
      <c r="AH3135" s="20" t="e">
        <f t="shared" si="849"/>
        <v>#N/A</v>
      </c>
      <c r="AI3135" s="1"/>
      <c r="AJ3135" s="20" t="e">
        <f t="shared" si="850"/>
        <v>#N/A</v>
      </c>
      <c r="AK3135" s="1"/>
      <c r="AL3135" s="20" t="e">
        <f t="shared" si="851"/>
        <v>#N/A</v>
      </c>
      <c r="AM3135" s="1"/>
      <c r="AN3135" s="20" t="e">
        <f t="shared" si="852"/>
        <v>#N/A</v>
      </c>
      <c r="AO3135" s="1"/>
      <c r="AP3135" s="20" t="e">
        <f t="shared" si="853"/>
        <v>#N/A</v>
      </c>
      <c r="AQ3135" s="1"/>
      <c r="AR3135" s="20" t="e">
        <f t="shared" si="854"/>
        <v>#N/A</v>
      </c>
      <c r="AS3135" s="1"/>
      <c r="AT3135" s="20" t="e">
        <f t="shared" si="855"/>
        <v>#N/A</v>
      </c>
      <c r="AU3135" s="1"/>
      <c r="AV3135" s="20" t="e">
        <f t="shared" si="856"/>
        <v>#N/A</v>
      </c>
      <c r="AW3135" s="1"/>
      <c r="AX3135" s="20" t="e">
        <f t="shared" si="857"/>
        <v>#N/A</v>
      </c>
      <c r="AY3135" s="1"/>
      <c r="AZ3135" s="20" t="e">
        <f t="shared" si="858"/>
        <v>#N/A</v>
      </c>
      <c r="BA3135" s="1"/>
      <c r="BB3135" s="20" t="e">
        <f t="shared" si="859"/>
        <v>#N/A</v>
      </c>
      <c r="BC3135" s="1"/>
      <c r="BD3135" s="20" t="e">
        <f t="shared" si="860"/>
        <v>#N/A</v>
      </c>
      <c r="BE3135" s="1"/>
      <c r="BF3135" s="20" t="e">
        <f t="shared" si="861"/>
        <v>#N/A</v>
      </c>
      <c r="BG3135" s="1"/>
      <c r="BH3135" s="20" t="e">
        <f t="shared" si="862"/>
        <v>#N/A</v>
      </c>
      <c r="BI3135" s="1"/>
      <c r="BJ3135" s="20" t="e">
        <f t="shared" si="863"/>
        <v>#N/A</v>
      </c>
      <c r="BK3135" s="1"/>
      <c r="BL3135" s="20" t="e">
        <f t="shared" si="864"/>
        <v>#N/A</v>
      </c>
      <c r="BM3135" s="1"/>
      <c r="BN3135" s="271"/>
      <c r="BO3135" s="1"/>
      <c r="BP3135" s="1"/>
      <c r="BQ3135" s="1"/>
      <c r="BR3135" s="1"/>
    </row>
    <row r="3136" spans="1:70" hidden="1">
      <c r="A3136" s="1"/>
      <c r="B3136" s="1"/>
      <c r="C3136" s="1"/>
      <c r="D3136" s="1"/>
      <c r="E3136" s="1"/>
      <c r="F3136" s="110"/>
      <c r="G3136" s="110"/>
      <c r="H3136" s="110"/>
      <c r="I3136" s="110"/>
      <c r="J3136" s="110"/>
      <c r="K3136" s="110"/>
      <c r="L3136" s="110"/>
      <c r="M3136" s="110"/>
      <c r="N3136" s="110"/>
      <c r="O3136" s="110"/>
      <c r="P3136" s="110"/>
      <c r="Q3136" s="110"/>
      <c r="R3136" s="110"/>
      <c r="S3136" s="110"/>
      <c r="T3136" s="110"/>
      <c r="U3136" s="110"/>
      <c r="V3136" s="110"/>
      <c r="W3136" s="110"/>
      <c r="X3136" s="110"/>
      <c r="Y3136" s="110"/>
      <c r="Z3136" s="110"/>
      <c r="AA3136" s="110"/>
      <c r="AB3136" s="110"/>
      <c r="AC3136" s="110"/>
      <c r="AD3136" s="110"/>
      <c r="AE3136" s="110"/>
      <c r="AF3136" s="110"/>
      <c r="AG3136" s="110"/>
      <c r="AH3136" s="70"/>
      <c r="AI3136" s="70"/>
      <c r="AJ3136" s="70"/>
      <c r="AK3136" s="70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</row>
    <row r="3137" spans="1:90" ht="16.5" hidden="1" customHeight="1">
      <c r="A3137" s="1"/>
      <c r="B3137" s="1"/>
      <c r="C3137" s="1"/>
      <c r="D3137" s="1"/>
      <c r="E3137" s="1"/>
      <c r="F3137" s="16" t="s">
        <v>207</v>
      </c>
      <c r="G3137" s="1"/>
      <c r="H3137" s="1"/>
      <c r="I3137" s="1"/>
      <c r="J3137" s="1"/>
      <c r="K3137" s="1"/>
      <c r="L3137" s="1"/>
      <c r="M3137" s="1"/>
      <c r="N3137" s="1"/>
      <c r="O3137" s="1"/>
      <c r="P3137" s="1"/>
      <c r="Q3137" s="1"/>
      <c r="R3137" s="1"/>
      <c r="S3137" s="1"/>
      <c r="T3137" s="1"/>
      <c r="U3137" s="1"/>
      <c r="V3137" s="1"/>
      <c r="W3137" s="1"/>
      <c r="X3137" s="1"/>
      <c r="Y3137" s="1"/>
      <c r="Z3137" s="1"/>
      <c r="AA3137" s="1"/>
      <c r="AB3137" s="1"/>
      <c r="AC3137" s="1"/>
      <c r="AD3137" s="1"/>
      <c r="AE3137" s="1"/>
      <c r="AF3137" s="1"/>
      <c r="AG3137" s="1"/>
      <c r="AH3137" s="1"/>
      <c r="AI3137" s="1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</row>
    <row r="3138" spans="1:90" ht="16.5" hidden="1" customHeight="1">
      <c r="A3138" s="1"/>
      <c r="B3138" s="1"/>
      <c r="C3138" s="1"/>
      <c r="D3138" s="1"/>
      <c r="E3138" s="1"/>
      <c r="F3138" s="210">
        <v>4</v>
      </c>
      <c r="G3138" s="1"/>
      <c r="H3138" s="1"/>
      <c r="I3138" s="1"/>
      <c r="J3138" s="1"/>
      <c r="K3138" s="1"/>
      <c r="L3138" s="1"/>
      <c r="M3138" s="1"/>
      <c r="N3138" s="1"/>
      <c r="O3138" s="1"/>
      <c r="P3138" s="1"/>
      <c r="Q3138" s="1"/>
      <c r="R3138" s="1"/>
      <c r="S3138" s="1"/>
      <c r="T3138" s="1"/>
      <c r="U3138" s="1"/>
      <c r="V3138" s="1"/>
      <c r="W3138" s="1"/>
      <c r="X3138" s="1"/>
      <c r="Y3138" s="1"/>
      <c r="Z3138" s="1"/>
      <c r="AA3138" s="1"/>
      <c r="AB3138" s="1"/>
      <c r="AC3138" s="1"/>
      <c r="AD3138" s="1"/>
      <c r="AE3138" s="1"/>
      <c r="AF3138" s="1"/>
      <c r="AG3138" s="1"/>
      <c r="AH3138" s="1"/>
      <c r="AI3138" s="1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</row>
    <row r="3139" spans="1:90" ht="16.5" hidden="1" customHeight="1">
      <c r="A3139" s="1"/>
      <c r="B3139" s="1"/>
      <c r="C3139" s="1"/>
      <c r="D3139" s="1"/>
      <c r="E3139" s="1"/>
      <c r="F3139" s="16" t="s">
        <v>34</v>
      </c>
      <c r="G3139" s="1"/>
      <c r="H3139" s="1"/>
      <c r="I3139" s="1"/>
      <c r="J3139" s="1"/>
      <c r="K3139" s="1"/>
      <c r="L3139" s="1"/>
      <c r="M3139" s="1"/>
      <c r="N3139" s="1"/>
      <c r="O3139" s="1"/>
      <c r="P3139" s="1"/>
      <c r="Q3139" s="1"/>
      <c r="R3139" s="1"/>
      <c r="S3139" s="1"/>
      <c r="T3139" s="1"/>
      <c r="U3139" s="1"/>
      <c r="V3139" s="1"/>
      <c r="W3139" s="1"/>
      <c r="X3139" s="1"/>
      <c r="Y3139" s="1"/>
      <c r="Z3139" s="1"/>
      <c r="AA3139" s="1"/>
      <c r="AB3139" s="1"/>
      <c r="AC3139" s="1"/>
      <c r="AD3139" s="1"/>
      <c r="AE3139" s="1"/>
      <c r="AF3139" s="1"/>
      <c r="AG3139" s="1"/>
      <c r="AH3139" s="1"/>
      <c r="AI3139" s="1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</row>
    <row r="3140" spans="1:90" ht="16.5" hidden="1" customHeight="1">
      <c r="A3140" s="1"/>
      <c r="B3140" s="1"/>
      <c r="C3140" s="1"/>
      <c r="D3140" s="1"/>
      <c r="E3140" s="1"/>
      <c r="F3140" s="110">
        <v>1</v>
      </c>
      <c r="G3140" s="548" t="str">
        <f>IF(F3140&lt;=F$3138,CONCATENATE(F3140," ",F$3139," ",F$3138),0)</f>
        <v>1 di 4</v>
      </c>
      <c r="H3140" s="548"/>
      <c r="I3140" s="548"/>
      <c r="J3140" s="548" t="str">
        <f>IF(G3140=0,0,IMPOSTAZIONI!F41)</f>
        <v>GIORNI FESTIVI</v>
      </c>
      <c r="K3140" s="548"/>
      <c r="L3140" s="548"/>
      <c r="M3140" s="548"/>
      <c r="N3140" s="548"/>
      <c r="O3140" s="548"/>
      <c r="P3140" s="548"/>
      <c r="Q3140" s="548"/>
      <c r="R3140" s="548"/>
      <c r="S3140" s="548"/>
      <c r="T3140" s="548"/>
      <c r="U3140" s="548"/>
      <c r="V3140" s="548"/>
      <c r="W3140" s="548"/>
      <c r="X3140" s="548"/>
      <c r="Y3140" s="548">
        <f>IF(G3140=0,0,F3140)</f>
        <v>1</v>
      </c>
      <c r="Z3140" s="548"/>
      <c r="AA3140" s="548"/>
      <c r="AB3140" s="548"/>
      <c r="AC3140" s="1"/>
      <c r="AD3140" s="614">
        <f>IF(ISERROR(DATE(B4,BP6,F4)),0,DATE(B4,BP6,F4))</f>
        <v>45292</v>
      </c>
      <c r="AE3140" s="615"/>
      <c r="AF3140" s="615"/>
      <c r="AG3140" s="615"/>
      <c r="AH3140" s="616"/>
      <c r="AI3140" s="1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</row>
    <row r="3141" spans="1:90" ht="16.5" hidden="1" customHeight="1">
      <c r="A3141" s="1"/>
      <c r="B3141" s="1"/>
      <c r="C3141" s="1"/>
      <c r="D3141" s="1"/>
      <c r="E3141" s="1"/>
      <c r="F3141" s="110">
        <v>2</v>
      </c>
      <c r="G3141" s="548" t="str">
        <f>IF(F3141&lt;=F$3138,CONCATENATE(F3141," ",F$3139," ",F$3138),0)</f>
        <v>2 di 4</v>
      </c>
      <c r="H3141" s="548"/>
      <c r="I3141" s="548"/>
      <c r="J3141" s="548" t="str">
        <f>IF(G3141=0,0,IMPOSTAZIONI!F53)</f>
        <v>SCADENZE FISCALI</v>
      </c>
      <c r="K3141" s="548"/>
      <c r="L3141" s="548"/>
      <c r="M3141" s="548"/>
      <c r="N3141" s="548"/>
      <c r="O3141" s="548"/>
      <c r="P3141" s="548"/>
      <c r="Q3141" s="548"/>
      <c r="R3141" s="548"/>
      <c r="S3141" s="548"/>
      <c r="T3141" s="548"/>
      <c r="U3141" s="548"/>
      <c r="V3141" s="548"/>
      <c r="W3141" s="548"/>
      <c r="X3141" s="548"/>
      <c r="Y3141" s="548">
        <f>IF(G3141=0,0,F3141)</f>
        <v>2</v>
      </c>
      <c r="Z3141" s="548"/>
      <c r="AA3141" s="548"/>
      <c r="AB3141" s="548"/>
      <c r="AC3141" s="1"/>
      <c r="AD3141" s="614">
        <f>IF(ISERROR(DATE(B4+BQ17,BP17,DAY(AD3140-1))),0,DATE(B4+BQ17,BP17,DAY(AD3140-1)))</f>
        <v>45657</v>
      </c>
      <c r="AE3141" s="615"/>
      <c r="AF3141" s="615"/>
      <c r="AG3141" s="615"/>
      <c r="AH3141" s="616"/>
      <c r="AI3141" s="1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</row>
    <row r="3142" spans="1:90" ht="16.5" hidden="1" customHeight="1">
      <c r="A3142" s="1"/>
      <c r="B3142" s="1"/>
      <c r="C3142" s="1"/>
      <c r="D3142" s="1"/>
      <c r="E3142" s="1"/>
      <c r="F3142" s="110">
        <v>3</v>
      </c>
      <c r="G3142" s="548" t="str">
        <f>IF(F3142&lt;=F$3138,CONCATENATE(F3142," ",F$3139," ",F$3138),0)</f>
        <v>3 di 4</v>
      </c>
      <c r="H3142" s="548"/>
      <c r="I3142" s="548"/>
      <c r="J3142" s="548" t="str">
        <f>IF(G3142=0,0,IMPOSTAZIONI!F65)</f>
        <v>CHIUSO PER FERIE</v>
      </c>
      <c r="K3142" s="548"/>
      <c r="L3142" s="548"/>
      <c r="M3142" s="548"/>
      <c r="N3142" s="548"/>
      <c r="O3142" s="548"/>
      <c r="P3142" s="548"/>
      <c r="Q3142" s="548"/>
      <c r="R3142" s="548"/>
      <c r="S3142" s="548"/>
      <c r="T3142" s="548"/>
      <c r="U3142" s="548"/>
      <c r="V3142" s="548"/>
      <c r="W3142" s="548"/>
      <c r="X3142" s="548"/>
      <c r="Y3142" s="548">
        <f>IF(G3142=0,0,F3142)</f>
        <v>3</v>
      </c>
      <c r="Z3142" s="548"/>
      <c r="AA3142" s="548"/>
      <c r="AB3142" s="548"/>
      <c r="AC3142" s="1"/>
      <c r="AD3142" s="1"/>
      <c r="AE3142" s="1"/>
      <c r="AF3142" s="1"/>
      <c r="AG3142" s="1"/>
      <c r="AH3142" s="1"/>
      <c r="AI3142" s="1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</row>
    <row r="3143" spans="1:90" ht="16.5" hidden="1" customHeight="1">
      <c r="A3143" s="1"/>
      <c r="B3143" s="1"/>
      <c r="C3143" s="1"/>
      <c r="D3143" s="1"/>
      <c r="E3143" s="1"/>
      <c r="F3143" s="110">
        <v>4</v>
      </c>
      <c r="G3143" s="548" t="str">
        <f>IF(F3143&lt;=F$3138,CONCATENATE(F3143," ",F$3139," ",F$3138),0)</f>
        <v>4 di 4</v>
      </c>
      <c r="H3143" s="548"/>
      <c r="I3143" s="548"/>
      <c r="J3143" s="548" t="str">
        <f>IF(G3143=0,0,IMPOSTAZIONI!F77)</f>
        <v>ISPEZIONI</v>
      </c>
      <c r="K3143" s="548"/>
      <c r="L3143" s="548"/>
      <c r="M3143" s="548"/>
      <c r="N3143" s="548"/>
      <c r="O3143" s="548"/>
      <c r="P3143" s="548"/>
      <c r="Q3143" s="548"/>
      <c r="R3143" s="548"/>
      <c r="S3143" s="548"/>
      <c r="T3143" s="548"/>
      <c r="U3143" s="548"/>
      <c r="V3143" s="548"/>
      <c r="W3143" s="548"/>
      <c r="X3143" s="548"/>
      <c r="Y3143" s="548">
        <f>IF(G3143=0,0,F3143)</f>
        <v>4</v>
      </c>
      <c r="Z3143" s="548"/>
      <c r="AA3143" s="548"/>
      <c r="AB3143" s="548"/>
      <c r="AC3143" s="1"/>
      <c r="AD3143" s="1"/>
      <c r="AE3143" s="1"/>
      <c r="AF3143" s="1"/>
      <c r="AG3143" s="1"/>
      <c r="AH3143" s="1"/>
      <c r="AI3143" s="1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</row>
    <row r="3144" spans="1:90" hidden="1">
      <c r="A3144" s="1"/>
      <c r="B3144" s="1"/>
      <c r="C3144" s="1"/>
      <c r="D3144" s="1"/>
      <c r="E3144" s="1"/>
      <c r="F3144" s="110"/>
      <c r="G3144" s="110"/>
      <c r="H3144" s="110"/>
      <c r="I3144" s="110"/>
      <c r="J3144" s="110"/>
      <c r="K3144" s="110"/>
      <c r="L3144" s="110"/>
      <c r="M3144" s="110"/>
      <c r="N3144" s="110"/>
      <c r="O3144" s="110"/>
      <c r="P3144" s="110"/>
      <c r="Q3144" s="110"/>
      <c r="R3144" s="110"/>
      <c r="S3144" s="110"/>
      <c r="T3144" s="110"/>
      <c r="U3144" s="110"/>
      <c r="V3144" s="110"/>
      <c r="W3144" s="110"/>
      <c r="X3144" s="110"/>
      <c r="Y3144" s="110"/>
      <c r="Z3144" s="110"/>
      <c r="AA3144" s="110"/>
      <c r="AB3144" s="110"/>
      <c r="AC3144" s="110"/>
      <c r="AD3144" s="110"/>
      <c r="AE3144" s="110"/>
      <c r="AF3144" s="110"/>
      <c r="AG3144" s="110"/>
      <c r="AH3144" s="70"/>
      <c r="AI3144" s="70"/>
      <c r="AJ3144" s="70"/>
      <c r="AK3144" s="70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</row>
    <row r="3145" spans="1:90" hidden="1">
      <c r="A3145" s="1"/>
      <c r="B3145" s="1"/>
      <c r="C3145" s="1"/>
      <c r="D3145" s="1"/>
      <c r="E3145" s="1"/>
      <c r="F3145" s="110"/>
      <c r="G3145" s="110"/>
      <c r="H3145" s="110"/>
      <c r="I3145" s="110"/>
      <c r="J3145" s="110"/>
      <c r="K3145" s="110"/>
      <c r="L3145" s="110"/>
      <c r="M3145" s="110"/>
      <c r="N3145" s="110"/>
      <c r="O3145" s="110"/>
      <c r="P3145" s="110"/>
      <c r="Q3145" s="110"/>
      <c r="R3145" s="110"/>
      <c r="S3145" s="110"/>
      <c r="T3145" s="110"/>
      <c r="U3145" s="110"/>
      <c r="V3145" s="110"/>
      <c r="W3145" s="110"/>
      <c r="X3145" s="110"/>
      <c r="Y3145" s="110"/>
      <c r="Z3145" s="110"/>
      <c r="AA3145" s="110"/>
      <c r="AB3145" s="110"/>
      <c r="AC3145" s="110"/>
      <c r="AD3145" s="110"/>
      <c r="AE3145" s="110"/>
      <c r="AF3145" s="110"/>
      <c r="AG3145" s="110"/>
      <c r="AH3145" s="70"/>
      <c r="AI3145" s="70"/>
      <c r="AJ3145" s="70"/>
      <c r="AK3145" s="70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</row>
    <row r="3146" spans="1:90" hidden="1">
      <c r="A3146" s="1"/>
      <c r="B3146" s="1"/>
      <c r="C3146" s="1"/>
      <c r="D3146" s="1"/>
      <c r="E3146" s="1"/>
      <c r="F3146" s="1"/>
      <c r="H3146" s="1"/>
      <c r="I3146" s="1"/>
      <c r="J3146" s="1"/>
      <c r="K3146" s="1"/>
      <c r="L3146" s="1"/>
      <c r="M3146" s="1"/>
      <c r="N3146" s="1"/>
      <c r="O3146" s="1"/>
      <c r="P3146" s="1"/>
      <c r="Q3146" s="1"/>
      <c r="R3146" s="1"/>
      <c r="S3146" s="1"/>
      <c r="T3146" s="1"/>
      <c r="U3146" s="1"/>
      <c r="V3146" s="1"/>
      <c r="W3146" s="1"/>
      <c r="X3146" s="1"/>
      <c r="Y3146" s="1"/>
      <c r="Z3146" s="1"/>
      <c r="AA3146" s="1"/>
      <c r="AB3146" s="1"/>
      <c r="AC3146" s="1"/>
      <c r="AD3146" s="1"/>
      <c r="AE3146" s="546" t="s">
        <v>119</v>
      </c>
      <c r="AF3146" s="546"/>
      <c r="AG3146" s="546"/>
      <c r="AH3146" s="1"/>
      <c r="AI3146" s="1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</row>
    <row r="3147" spans="1:90" hidden="1">
      <c r="A3147" s="1"/>
      <c r="B3147" s="1"/>
      <c r="C3147" s="1"/>
      <c r="D3147" s="1"/>
      <c r="E3147" s="1"/>
      <c r="F3147" s="1"/>
      <c r="G3147" s="1"/>
      <c r="H3147" s="7"/>
      <c r="I3147" s="1"/>
      <c r="J3147" s="1"/>
      <c r="K3147" s="1"/>
      <c r="L3147" s="1"/>
      <c r="M3147" s="1"/>
      <c r="N3147" s="1"/>
      <c r="O3147" s="1"/>
      <c r="P3147" s="1"/>
      <c r="Q3147" s="1"/>
      <c r="R3147" s="1"/>
      <c r="S3147" s="1"/>
      <c r="T3147" s="1"/>
      <c r="U3147" s="1"/>
      <c r="V3147" s="1"/>
      <c r="W3147" s="1"/>
      <c r="X3147" s="1"/>
      <c r="Y3147" s="1"/>
      <c r="Z3147" s="1"/>
      <c r="AA3147" s="6" t="s">
        <v>49</v>
      </c>
      <c r="AB3147" s="7">
        <v>1</v>
      </c>
      <c r="AC3147" s="1"/>
      <c r="AD3147" s="1"/>
      <c r="AE3147" s="545" t="b">
        <f>Presentazione!$E$167</f>
        <v>1</v>
      </c>
      <c r="AF3147" s="545"/>
      <c r="AG3147" s="545"/>
      <c r="AH3147" s="1"/>
      <c r="AI3147" s="1"/>
      <c r="AJ3147" s="1"/>
      <c r="AK3147" s="6" t="s">
        <v>71</v>
      </c>
      <c r="AL3147" s="7">
        <f>Presentazione!$H$165</f>
        <v>0</v>
      </c>
      <c r="AM3147" s="1"/>
      <c r="AN3147" s="1"/>
      <c r="AO3147" s="1"/>
      <c r="AP3147" s="1"/>
      <c r="AQ3147" s="6" t="s">
        <v>73</v>
      </c>
      <c r="AR3147" s="7">
        <f>Presentazione!$H$167</f>
        <v>0</v>
      </c>
      <c r="AS3147" s="1"/>
      <c r="AT3147" s="1"/>
      <c r="AU3147" s="1"/>
      <c r="AV3147" s="1"/>
      <c r="AW3147" s="1"/>
      <c r="AX3147" s="6" t="s">
        <v>287</v>
      </c>
      <c r="AY3147" s="7">
        <f>Presentazione!E3</f>
        <v>2</v>
      </c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</row>
    <row r="3148" spans="1:90" hidden="1">
      <c r="A3148" s="1"/>
      <c r="B3148" s="1"/>
      <c r="C3148" s="1"/>
      <c r="D3148" s="1"/>
      <c r="E3148" s="1"/>
      <c r="F3148" s="1"/>
      <c r="G3148" s="1"/>
      <c r="H3148" s="1"/>
      <c r="I3148" s="1"/>
      <c r="J3148" s="1"/>
      <c r="K3148" s="1"/>
      <c r="L3148" s="1"/>
      <c r="M3148" s="1"/>
      <c r="N3148" s="1"/>
      <c r="O3148" s="1"/>
      <c r="P3148" s="1"/>
      <c r="Q3148" s="1"/>
      <c r="R3148" s="1"/>
      <c r="S3148" s="1"/>
      <c r="T3148" s="1"/>
      <c r="U3148" s="1"/>
      <c r="V3148" s="1"/>
      <c r="W3148" s="1"/>
      <c r="X3148" s="1"/>
      <c r="Y3148" s="1"/>
      <c r="Z3148" s="1"/>
      <c r="AA3148" s="1"/>
      <c r="AB3148" s="1"/>
      <c r="AC3148" s="1"/>
      <c r="AD3148" s="1"/>
      <c r="AE3148" s="1"/>
      <c r="AF3148" s="1"/>
      <c r="AG3148" s="1"/>
      <c r="AH3148" s="1"/>
      <c r="AI3148" s="1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</row>
    <row r="3149" spans="1:90">
      <c r="A3149" s="1"/>
      <c r="B3149" s="1"/>
      <c r="C3149" s="1"/>
      <c r="D3149" s="1"/>
      <c r="E3149" s="1"/>
      <c r="F3149" s="1"/>
      <c r="G3149" s="1"/>
      <c r="H3149" s="1"/>
      <c r="I3149" s="1"/>
      <c r="J3149" s="1"/>
      <c r="K3149" s="1"/>
      <c r="L3149" s="1"/>
      <c r="M3149" s="1"/>
      <c r="N3149" s="1"/>
      <c r="O3149" s="1"/>
      <c r="P3149" s="1"/>
      <c r="Q3149" s="1"/>
      <c r="R3149" s="1"/>
      <c r="S3149" s="1"/>
      <c r="T3149" s="1"/>
      <c r="U3149" s="1"/>
      <c r="V3149" s="1"/>
      <c r="W3149" s="1"/>
      <c r="X3149" s="1"/>
      <c r="Y3149" s="1"/>
      <c r="Z3149" s="1"/>
      <c r="AA3149" s="1"/>
      <c r="AB3149" s="1"/>
      <c r="AC3149" s="1"/>
      <c r="AD3149" s="1"/>
      <c r="AE3149" s="1"/>
      <c r="AF3149" s="1"/>
      <c r="AG3149" s="1"/>
      <c r="AH3149" s="1"/>
      <c r="AI3149" s="1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CL3149" s="322"/>
    </row>
  </sheetData>
  <sheetProtection algorithmName="SHA-512" hashValue="XtSINd9VaoBXsRx52g3hbkNtD68xdLsEUVoGPGklCKIcJQHF5eRYOrWrHqSOKByc8PIzZKlEBNlc4JaDDA2f2Q==" saltValue="y5xcQlaL2DNDM3ejftIkJA==" spinCount="100000" sheet="1" objects="1" scenarios="1" selectLockedCells="1" autoFilter="0"/>
  <autoFilter ref="E22:BM3022">
    <filterColumn colId="0" showButton="0"/>
    <filterColumn colId="1" showButton="0"/>
    <filterColumn colId="3" showButton="0"/>
    <filterColumn colId="4" showButton="0"/>
    <filterColumn colId="5" showButton="0"/>
    <filterColumn colId="6" showButton="0"/>
    <filterColumn colId="7" showButton="0"/>
    <filterColumn colId="9" showButton="0"/>
    <filterColumn colId="10" showButton="0"/>
    <filterColumn colId="11" showButton="0"/>
    <filterColumn colId="12" showButton="0"/>
    <filterColumn colId="13" showButton="0"/>
    <filterColumn colId="14" showButton="0"/>
    <filterColumn colId="15" showButton="0"/>
    <filterColumn colId="16" showButton="0"/>
    <filterColumn colId="17" showButton="0"/>
    <filterColumn colId="18" showButton="0"/>
    <filterColumn colId="19" showButton="0"/>
    <filterColumn colId="20" showButton="0"/>
    <filterColumn colId="21" showButton="0"/>
    <filterColumn colId="22" showButton="0"/>
    <filterColumn colId="23" showButton="0"/>
    <filterColumn colId="24" showButton="0"/>
    <filterColumn colId="25" showButton="0"/>
    <filterColumn colId="27" showButton="0"/>
    <filterColumn colId="28" showButton="0"/>
    <filterColumn colId="29" showButton="0"/>
    <filterColumn colId="30" showButton="0"/>
    <filterColumn colId="31" showButton="0"/>
    <filterColumn colId="32" showButton="0"/>
    <filterColumn colId="33" showButton="0"/>
    <filterColumn colId="34" showButton="0"/>
    <filterColumn colId="36" showButton="0"/>
    <filterColumn colId="37" showButton="0"/>
    <filterColumn colId="38" showButton="0"/>
    <filterColumn colId="39" showButton="0"/>
    <filterColumn colId="40" showButton="0"/>
    <filterColumn colId="41" showButton="0"/>
    <filterColumn colId="42" showButton="0"/>
    <filterColumn colId="43" showButton="0"/>
    <filterColumn colId="44" showButton="0"/>
    <filterColumn colId="45" showButton="0"/>
    <filterColumn colId="46" showButton="0"/>
    <filterColumn colId="47" showButton="0"/>
    <filterColumn colId="48" showButton="0"/>
    <filterColumn colId="49" showButton="0"/>
    <filterColumn colId="50" showButton="0"/>
    <filterColumn colId="51" showButton="0"/>
    <filterColumn colId="52" showButton="0"/>
    <filterColumn colId="53" showButton="0"/>
    <filterColumn colId="55" showButton="0"/>
    <filterColumn colId="56" showButton="0"/>
    <filterColumn colId="57" showButton="0"/>
    <filterColumn colId="58" showButton="0"/>
    <filterColumn colId="59" showButton="0"/>
  </autoFilter>
  <mergeCells count="18870">
    <mergeCell ref="H3018:M3018"/>
    <mergeCell ref="N3018:AE3018"/>
    <mergeCell ref="AF3018:AN3018"/>
    <mergeCell ref="AO3018:BG3018"/>
    <mergeCell ref="BH3018:BM3018"/>
    <mergeCell ref="H3019:M3019"/>
    <mergeCell ref="N3019:AE3019"/>
    <mergeCell ref="AF3019:AN3019"/>
    <mergeCell ref="AO3019:BG3019"/>
    <mergeCell ref="BH3019:BM3019"/>
    <mergeCell ref="H3020:M3020"/>
    <mergeCell ref="N3020:AE3020"/>
    <mergeCell ref="AF3020:AN3020"/>
    <mergeCell ref="AO3020:BG3020"/>
    <mergeCell ref="BH3020:BM3020"/>
    <mergeCell ref="H3021:M3021"/>
    <mergeCell ref="N3021:AE3021"/>
    <mergeCell ref="AF3021:AN3021"/>
    <mergeCell ref="AO3021:BG3021"/>
    <mergeCell ref="BH3021:BM3021"/>
    <mergeCell ref="H3014:M3014"/>
    <mergeCell ref="N3014:AE3014"/>
    <mergeCell ref="AF3014:AN3014"/>
    <mergeCell ref="AO3014:BG3014"/>
    <mergeCell ref="BH3014:BM3014"/>
    <mergeCell ref="H3015:M3015"/>
    <mergeCell ref="N3015:AE3015"/>
    <mergeCell ref="AF3015:AN3015"/>
    <mergeCell ref="AO3015:BG3015"/>
    <mergeCell ref="BH3015:BM3015"/>
    <mergeCell ref="H3016:M3016"/>
    <mergeCell ref="N3016:AE3016"/>
    <mergeCell ref="AF3016:AN3016"/>
    <mergeCell ref="AO3016:BG3016"/>
    <mergeCell ref="BH3016:BM3016"/>
    <mergeCell ref="H3017:M3017"/>
    <mergeCell ref="N3017:AE3017"/>
    <mergeCell ref="AF3017:AN3017"/>
    <mergeCell ref="AO3017:BG3017"/>
    <mergeCell ref="BH3017:BM3017"/>
    <mergeCell ref="H3010:M3010"/>
    <mergeCell ref="N3010:AE3010"/>
    <mergeCell ref="AF3010:AN3010"/>
    <mergeCell ref="AO3010:BG3010"/>
    <mergeCell ref="BH3010:BM3010"/>
    <mergeCell ref="H3011:M3011"/>
    <mergeCell ref="N3011:AE3011"/>
    <mergeCell ref="AF3011:AN3011"/>
    <mergeCell ref="AO3011:BG3011"/>
    <mergeCell ref="BH3011:BM3011"/>
    <mergeCell ref="H3012:M3012"/>
    <mergeCell ref="N3012:AE3012"/>
    <mergeCell ref="AF3012:AN3012"/>
    <mergeCell ref="AO3012:BG3012"/>
    <mergeCell ref="BH3012:BM3012"/>
    <mergeCell ref="H3013:M3013"/>
    <mergeCell ref="N3013:AE3013"/>
    <mergeCell ref="AF3013:AN3013"/>
    <mergeCell ref="AO3013:BG3013"/>
    <mergeCell ref="BH3013:BM3013"/>
    <mergeCell ref="H3006:M3006"/>
    <mergeCell ref="N3006:AE3006"/>
    <mergeCell ref="AF3006:AN3006"/>
    <mergeCell ref="AO3006:BG3006"/>
    <mergeCell ref="BH3006:BM3006"/>
    <mergeCell ref="H3007:M3007"/>
    <mergeCell ref="N3007:AE3007"/>
    <mergeCell ref="AF3007:AN3007"/>
    <mergeCell ref="AO3007:BG3007"/>
    <mergeCell ref="BH3007:BM3007"/>
    <mergeCell ref="H3008:M3008"/>
    <mergeCell ref="N3008:AE3008"/>
    <mergeCell ref="AF3008:AN3008"/>
    <mergeCell ref="AO3008:BG3008"/>
    <mergeCell ref="BH3008:BM3008"/>
    <mergeCell ref="H3009:M3009"/>
    <mergeCell ref="N3009:AE3009"/>
    <mergeCell ref="AF3009:AN3009"/>
    <mergeCell ref="AO3009:BG3009"/>
    <mergeCell ref="BH3009:BM3009"/>
    <mergeCell ref="H3002:M3002"/>
    <mergeCell ref="N3002:AE3002"/>
    <mergeCell ref="AF3002:AN3002"/>
    <mergeCell ref="AO3002:BG3002"/>
    <mergeCell ref="BH3002:BM3002"/>
    <mergeCell ref="H3003:M3003"/>
    <mergeCell ref="N3003:AE3003"/>
    <mergeCell ref="AF3003:AN3003"/>
    <mergeCell ref="AO3003:BG3003"/>
    <mergeCell ref="BH3003:BM3003"/>
    <mergeCell ref="H3004:M3004"/>
    <mergeCell ref="N3004:AE3004"/>
    <mergeCell ref="AF3004:AN3004"/>
    <mergeCell ref="AO3004:BG3004"/>
    <mergeCell ref="BH3004:BM3004"/>
    <mergeCell ref="H3005:M3005"/>
    <mergeCell ref="N3005:AE3005"/>
    <mergeCell ref="AF3005:AN3005"/>
    <mergeCell ref="AO3005:BG3005"/>
    <mergeCell ref="BH3005:BM3005"/>
    <mergeCell ref="H2998:M2998"/>
    <mergeCell ref="N2998:AE2998"/>
    <mergeCell ref="AF2998:AN2998"/>
    <mergeCell ref="AO2998:BG2998"/>
    <mergeCell ref="BH2998:BM2998"/>
    <mergeCell ref="H2999:M2999"/>
    <mergeCell ref="N2999:AE2999"/>
    <mergeCell ref="AF2999:AN2999"/>
    <mergeCell ref="AO2999:BG2999"/>
    <mergeCell ref="BH2999:BM2999"/>
    <mergeCell ref="H3000:M3000"/>
    <mergeCell ref="N3000:AE3000"/>
    <mergeCell ref="AF3000:AN3000"/>
    <mergeCell ref="AO3000:BG3000"/>
    <mergeCell ref="BH3000:BM3000"/>
    <mergeCell ref="H3001:M3001"/>
    <mergeCell ref="N3001:AE3001"/>
    <mergeCell ref="AF3001:AN3001"/>
    <mergeCell ref="AO3001:BG3001"/>
    <mergeCell ref="BH3001:BM3001"/>
    <mergeCell ref="H2994:M2994"/>
    <mergeCell ref="N2994:AE2994"/>
    <mergeCell ref="AF2994:AN2994"/>
    <mergeCell ref="AO2994:BG2994"/>
    <mergeCell ref="BH2994:BM2994"/>
    <mergeCell ref="H2995:M2995"/>
    <mergeCell ref="N2995:AE2995"/>
    <mergeCell ref="AF2995:AN2995"/>
    <mergeCell ref="AO2995:BG2995"/>
    <mergeCell ref="BH2995:BM2995"/>
    <mergeCell ref="H2996:M2996"/>
    <mergeCell ref="N2996:AE2996"/>
    <mergeCell ref="AF2996:AN2996"/>
    <mergeCell ref="AO2996:BG2996"/>
    <mergeCell ref="BH2996:BM2996"/>
    <mergeCell ref="H2997:M2997"/>
    <mergeCell ref="N2997:AE2997"/>
    <mergeCell ref="AF2997:AN2997"/>
    <mergeCell ref="AO2997:BG2997"/>
    <mergeCell ref="BH2997:BM2997"/>
    <mergeCell ref="H2990:M2990"/>
    <mergeCell ref="N2990:AE2990"/>
    <mergeCell ref="AF2990:AN2990"/>
    <mergeCell ref="AO2990:BG2990"/>
    <mergeCell ref="BH2990:BM2990"/>
    <mergeCell ref="H2991:M2991"/>
    <mergeCell ref="N2991:AE2991"/>
    <mergeCell ref="AF2991:AN2991"/>
    <mergeCell ref="AO2991:BG2991"/>
    <mergeCell ref="BH2991:BM2991"/>
    <mergeCell ref="H2992:M2992"/>
    <mergeCell ref="N2992:AE2992"/>
    <mergeCell ref="AF2992:AN2992"/>
    <mergeCell ref="AO2992:BG2992"/>
    <mergeCell ref="BH2992:BM2992"/>
    <mergeCell ref="H2993:M2993"/>
    <mergeCell ref="N2993:AE2993"/>
    <mergeCell ref="AF2993:AN2993"/>
    <mergeCell ref="AO2993:BG2993"/>
    <mergeCell ref="BH2993:BM2993"/>
    <mergeCell ref="H2986:M2986"/>
    <mergeCell ref="N2986:AE2986"/>
    <mergeCell ref="AF2986:AN2986"/>
    <mergeCell ref="AO2986:BG2986"/>
    <mergeCell ref="BH2986:BM2986"/>
    <mergeCell ref="H2987:M2987"/>
    <mergeCell ref="N2987:AE2987"/>
    <mergeCell ref="AF2987:AN2987"/>
    <mergeCell ref="AO2987:BG2987"/>
    <mergeCell ref="BH2987:BM2987"/>
    <mergeCell ref="H2988:M2988"/>
    <mergeCell ref="N2988:AE2988"/>
    <mergeCell ref="AF2988:AN2988"/>
    <mergeCell ref="AO2988:BG2988"/>
    <mergeCell ref="BH2988:BM2988"/>
    <mergeCell ref="H2989:M2989"/>
    <mergeCell ref="N2989:AE2989"/>
    <mergeCell ref="AF2989:AN2989"/>
    <mergeCell ref="AO2989:BG2989"/>
    <mergeCell ref="BH2989:BM2989"/>
    <mergeCell ref="H2982:M2982"/>
    <mergeCell ref="N2982:AE2982"/>
    <mergeCell ref="AF2982:AN2982"/>
    <mergeCell ref="AO2982:BG2982"/>
    <mergeCell ref="BH2982:BM2982"/>
    <mergeCell ref="H2983:M2983"/>
    <mergeCell ref="N2983:AE2983"/>
    <mergeCell ref="AF2983:AN2983"/>
    <mergeCell ref="AO2983:BG2983"/>
    <mergeCell ref="BH2983:BM2983"/>
    <mergeCell ref="H2984:M2984"/>
    <mergeCell ref="N2984:AE2984"/>
    <mergeCell ref="AF2984:AN2984"/>
    <mergeCell ref="AO2984:BG2984"/>
    <mergeCell ref="BH2984:BM2984"/>
    <mergeCell ref="H2985:M2985"/>
    <mergeCell ref="N2985:AE2985"/>
    <mergeCell ref="AF2985:AN2985"/>
    <mergeCell ref="AO2985:BG2985"/>
    <mergeCell ref="BH2985:BM2985"/>
    <mergeCell ref="H2978:M2978"/>
    <mergeCell ref="N2978:AE2978"/>
    <mergeCell ref="AF2978:AN2978"/>
    <mergeCell ref="AO2978:BG2978"/>
    <mergeCell ref="BH2978:BM2978"/>
    <mergeCell ref="H2979:M2979"/>
    <mergeCell ref="N2979:AE2979"/>
    <mergeCell ref="AF2979:AN2979"/>
    <mergeCell ref="AO2979:BG2979"/>
    <mergeCell ref="BH2979:BM2979"/>
    <mergeCell ref="H2980:M2980"/>
    <mergeCell ref="N2980:AE2980"/>
    <mergeCell ref="AF2980:AN2980"/>
    <mergeCell ref="AO2980:BG2980"/>
    <mergeCell ref="BH2980:BM2980"/>
    <mergeCell ref="H2981:M2981"/>
    <mergeCell ref="N2981:AE2981"/>
    <mergeCell ref="AF2981:AN2981"/>
    <mergeCell ref="AO2981:BG2981"/>
    <mergeCell ref="BH2981:BM2981"/>
    <mergeCell ref="H2974:M2974"/>
    <mergeCell ref="N2974:AE2974"/>
    <mergeCell ref="AF2974:AN2974"/>
    <mergeCell ref="AO2974:BG2974"/>
    <mergeCell ref="BH2974:BM2974"/>
    <mergeCell ref="H2975:M2975"/>
    <mergeCell ref="N2975:AE2975"/>
    <mergeCell ref="AF2975:AN2975"/>
    <mergeCell ref="AO2975:BG2975"/>
    <mergeCell ref="BH2975:BM2975"/>
    <mergeCell ref="H2976:M2976"/>
    <mergeCell ref="N2976:AE2976"/>
    <mergeCell ref="AF2976:AN2976"/>
    <mergeCell ref="AO2976:BG2976"/>
    <mergeCell ref="BH2976:BM2976"/>
    <mergeCell ref="H2977:M2977"/>
    <mergeCell ref="N2977:AE2977"/>
    <mergeCell ref="AF2977:AN2977"/>
    <mergeCell ref="AO2977:BG2977"/>
    <mergeCell ref="BH2977:BM2977"/>
    <mergeCell ref="H2970:M2970"/>
    <mergeCell ref="N2970:AE2970"/>
    <mergeCell ref="AF2970:AN2970"/>
    <mergeCell ref="AO2970:BG2970"/>
    <mergeCell ref="BH2970:BM2970"/>
    <mergeCell ref="H2971:M2971"/>
    <mergeCell ref="N2971:AE2971"/>
    <mergeCell ref="AF2971:AN2971"/>
    <mergeCell ref="AO2971:BG2971"/>
    <mergeCell ref="BH2971:BM2971"/>
    <mergeCell ref="H2972:M2972"/>
    <mergeCell ref="N2972:AE2972"/>
    <mergeCell ref="AF2972:AN2972"/>
    <mergeCell ref="AO2972:BG2972"/>
    <mergeCell ref="BH2972:BM2972"/>
    <mergeCell ref="H2973:M2973"/>
    <mergeCell ref="N2973:AE2973"/>
    <mergeCell ref="AF2973:AN2973"/>
    <mergeCell ref="AO2973:BG2973"/>
    <mergeCell ref="BH2973:BM2973"/>
    <mergeCell ref="H2966:M2966"/>
    <mergeCell ref="N2966:AE2966"/>
    <mergeCell ref="AF2966:AN2966"/>
    <mergeCell ref="AO2966:BG2966"/>
    <mergeCell ref="BH2966:BM2966"/>
    <mergeCell ref="H2967:M2967"/>
    <mergeCell ref="N2967:AE2967"/>
    <mergeCell ref="AF2967:AN2967"/>
    <mergeCell ref="AO2967:BG2967"/>
    <mergeCell ref="BH2967:BM2967"/>
    <mergeCell ref="H2968:M2968"/>
    <mergeCell ref="N2968:AE2968"/>
    <mergeCell ref="AF2968:AN2968"/>
    <mergeCell ref="AO2968:BG2968"/>
    <mergeCell ref="BH2968:BM2968"/>
    <mergeCell ref="H2969:M2969"/>
    <mergeCell ref="N2969:AE2969"/>
    <mergeCell ref="AF2969:AN2969"/>
    <mergeCell ref="AO2969:BG2969"/>
    <mergeCell ref="BH2969:BM2969"/>
    <mergeCell ref="H2962:M2962"/>
    <mergeCell ref="N2962:AE2962"/>
    <mergeCell ref="AF2962:AN2962"/>
    <mergeCell ref="AO2962:BG2962"/>
    <mergeCell ref="BH2962:BM2962"/>
    <mergeCell ref="H2963:M2963"/>
    <mergeCell ref="N2963:AE2963"/>
    <mergeCell ref="AF2963:AN2963"/>
    <mergeCell ref="AO2963:BG2963"/>
    <mergeCell ref="BH2963:BM2963"/>
    <mergeCell ref="H2964:M2964"/>
    <mergeCell ref="N2964:AE2964"/>
    <mergeCell ref="AF2964:AN2964"/>
    <mergeCell ref="AO2964:BG2964"/>
    <mergeCell ref="BH2964:BM2964"/>
    <mergeCell ref="H2965:M2965"/>
    <mergeCell ref="N2965:AE2965"/>
    <mergeCell ref="AF2965:AN2965"/>
    <mergeCell ref="AO2965:BG2965"/>
    <mergeCell ref="BH2965:BM2965"/>
    <mergeCell ref="H2958:M2958"/>
    <mergeCell ref="N2958:AE2958"/>
    <mergeCell ref="AF2958:AN2958"/>
    <mergeCell ref="AO2958:BG2958"/>
    <mergeCell ref="BH2958:BM2958"/>
    <mergeCell ref="H2959:M2959"/>
    <mergeCell ref="N2959:AE2959"/>
    <mergeCell ref="AF2959:AN2959"/>
    <mergeCell ref="AO2959:BG2959"/>
    <mergeCell ref="BH2959:BM2959"/>
    <mergeCell ref="H2960:M2960"/>
    <mergeCell ref="N2960:AE2960"/>
    <mergeCell ref="AF2960:AN2960"/>
    <mergeCell ref="AO2960:BG2960"/>
    <mergeCell ref="BH2960:BM2960"/>
    <mergeCell ref="H2961:M2961"/>
    <mergeCell ref="N2961:AE2961"/>
    <mergeCell ref="AF2961:AN2961"/>
    <mergeCell ref="AO2961:BG2961"/>
    <mergeCell ref="BH2961:BM2961"/>
    <mergeCell ref="H2954:M2954"/>
    <mergeCell ref="N2954:AE2954"/>
    <mergeCell ref="AF2954:AN2954"/>
    <mergeCell ref="AO2954:BG2954"/>
    <mergeCell ref="BH2954:BM2954"/>
    <mergeCell ref="H2955:M2955"/>
    <mergeCell ref="N2955:AE2955"/>
    <mergeCell ref="AF2955:AN2955"/>
    <mergeCell ref="AO2955:BG2955"/>
    <mergeCell ref="BH2955:BM2955"/>
    <mergeCell ref="H2956:M2956"/>
    <mergeCell ref="N2956:AE2956"/>
    <mergeCell ref="AF2956:AN2956"/>
    <mergeCell ref="AO2956:BG2956"/>
    <mergeCell ref="BH2956:BM2956"/>
    <mergeCell ref="H2957:M2957"/>
    <mergeCell ref="N2957:AE2957"/>
    <mergeCell ref="AF2957:AN2957"/>
    <mergeCell ref="AO2957:BG2957"/>
    <mergeCell ref="BH2957:BM2957"/>
    <mergeCell ref="H2950:M2950"/>
    <mergeCell ref="N2950:AE2950"/>
    <mergeCell ref="AF2950:AN2950"/>
    <mergeCell ref="AO2950:BG2950"/>
    <mergeCell ref="BH2950:BM2950"/>
    <mergeCell ref="H2951:M2951"/>
    <mergeCell ref="N2951:AE2951"/>
    <mergeCell ref="AF2951:AN2951"/>
    <mergeCell ref="AO2951:BG2951"/>
    <mergeCell ref="BH2951:BM2951"/>
    <mergeCell ref="H2952:M2952"/>
    <mergeCell ref="N2952:AE2952"/>
    <mergeCell ref="AF2952:AN2952"/>
    <mergeCell ref="AO2952:BG2952"/>
    <mergeCell ref="BH2952:BM2952"/>
    <mergeCell ref="H2953:M2953"/>
    <mergeCell ref="N2953:AE2953"/>
    <mergeCell ref="AF2953:AN2953"/>
    <mergeCell ref="AO2953:BG2953"/>
    <mergeCell ref="BH2953:BM2953"/>
    <mergeCell ref="H2946:M2946"/>
    <mergeCell ref="N2946:AE2946"/>
    <mergeCell ref="AF2946:AN2946"/>
    <mergeCell ref="AO2946:BG2946"/>
    <mergeCell ref="BH2946:BM2946"/>
    <mergeCell ref="H2947:M2947"/>
    <mergeCell ref="N2947:AE2947"/>
    <mergeCell ref="AF2947:AN2947"/>
    <mergeCell ref="AO2947:BG2947"/>
    <mergeCell ref="BH2947:BM2947"/>
    <mergeCell ref="H2948:M2948"/>
    <mergeCell ref="N2948:AE2948"/>
    <mergeCell ref="AF2948:AN2948"/>
    <mergeCell ref="AO2948:BG2948"/>
    <mergeCell ref="BH2948:BM2948"/>
    <mergeCell ref="H2949:M2949"/>
    <mergeCell ref="N2949:AE2949"/>
    <mergeCell ref="AF2949:AN2949"/>
    <mergeCell ref="AO2949:BG2949"/>
    <mergeCell ref="BH2949:BM2949"/>
    <mergeCell ref="H2942:M2942"/>
    <mergeCell ref="N2942:AE2942"/>
    <mergeCell ref="AF2942:AN2942"/>
    <mergeCell ref="AO2942:BG2942"/>
    <mergeCell ref="BH2942:BM2942"/>
    <mergeCell ref="H2943:M2943"/>
    <mergeCell ref="N2943:AE2943"/>
    <mergeCell ref="AF2943:AN2943"/>
    <mergeCell ref="AO2943:BG2943"/>
    <mergeCell ref="BH2943:BM2943"/>
    <mergeCell ref="H2944:M2944"/>
    <mergeCell ref="N2944:AE2944"/>
    <mergeCell ref="AF2944:AN2944"/>
    <mergeCell ref="AO2944:BG2944"/>
    <mergeCell ref="BH2944:BM2944"/>
    <mergeCell ref="H2945:M2945"/>
    <mergeCell ref="N2945:AE2945"/>
    <mergeCell ref="AF2945:AN2945"/>
    <mergeCell ref="AO2945:BG2945"/>
    <mergeCell ref="BH2945:BM2945"/>
    <mergeCell ref="H2938:M2938"/>
    <mergeCell ref="N2938:AE2938"/>
    <mergeCell ref="AF2938:AN2938"/>
    <mergeCell ref="AO2938:BG2938"/>
    <mergeCell ref="BH2938:BM2938"/>
    <mergeCell ref="H2939:M2939"/>
    <mergeCell ref="N2939:AE2939"/>
    <mergeCell ref="AF2939:AN2939"/>
    <mergeCell ref="AO2939:BG2939"/>
    <mergeCell ref="BH2939:BM2939"/>
    <mergeCell ref="H2940:M2940"/>
    <mergeCell ref="N2940:AE2940"/>
    <mergeCell ref="AF2940:AN2940"/>
    <mergeCell ref="AO2940:BG2940"/>
    <mergeCell ref="BH2940:BM2940"/>
    <mergeCell ref="H2941:M2941"/>
    <mergeCell ref="N2941:AE2941"/>
    <mergeCell ref="AF2941:AN2941"/>
    <mergeCell ref="AO2941:BG2941"/>
    <mergeCell ref="BH2941:BM2941"/>
    <mergeCell ref="H2934:M2934"/>
    <mergeCell ref="N2934:AE2934"/>
    <mergeCell ref="AF2934:AN2934"/>
    <mergeCell ref="AO2934:BG2934"/>
    <mergeCell ref="BH2934:BM2934"/>
    <mergeCell ref="H2935:M2935"/>
    <mergeCell ref="N2935:AE2935"/>
    <mergeCell ref="AF2935:AN2935"/>
    <mergeCell ref="AO2935:BG2935"/>
    <mergeCell ref="BH2935:BM2935"/>
    <mergeCell ref="H2936:M2936"/>
    <mergeCell ref="N2936:AE2936"/>
    <mergeCell ref="AF2936:AN2936"/>
    <mergeCell ref="AO2936:BG2936"/>
    <mergeCell ref="BH2936:BM2936"/>
    <mergeCell ref="H2937:M2937"/>
    <mergeCell ref="N2937:AE2937"/>
    <mergeCell ref="AF2937:AN2937"/>
    <mergeCell ref="AO2937:BG2937"/>
    <mergeCell ref="BH2937:BM2937"/>
    <mergeCell ref="H2930:M2930"/>
    <mergeCell ref="N2930:AE2930"/>
    <mergeCell ref="AF2930:AN2930"/>
    <mergeCell ref="AO2930:BG2930"/>
    <mergeCell ref="BH2930:BM2930"/>
    <mergeCell ref="H2931:M2931"/>
    <mergeCell ref="N2931:AE2931"/>
    <mergeCell ref="AF2931:AN2931"/>
    <mergeCell ref="AO2931:BG2931"/>
    <mergeCell ref="BH2931:BM2931"/>
    <mergeCell ref="H2932:M2932"/>
    <mergeCell ref="N2932:AE2932"/>
    <mergeCell ref="AF2932:AN2932"/>
    <mergeCell ref="AO2932:BG2932"/>
    <mergeCell ref="BH2932:BM2932"/>
    <mergeCell ref="H2933:M2933"/>
    <mergeCell ref="N2933:AE2933"/>
    <mergeCell ref="AF2933:AN2933"/>
    <mergeCell ref="AO2933:BG2933"/>
    <mergeCell ref="BH2933:BM2933"/>
    <mergeCell ref="H2926:M2926"/>
    <mergeCell ref="N2926:AE2926"/>
    <mergeCell ref="AF2926:AN2926"/>
    <mergeCell ref="AO2926:BG2926"/>
    <mergeCell ref="BH2926:BM2926"/>
    <mergeCell ref="H2927:M2927"/>
    <mergeCell ref="N2927:AE2927"/>
    <mergeCell ref="AF2927:AN2927"/>
    <mergeCell ref="AO2927:BG2927"/>
    <mergeCell ref="BH2927:BM2927"/>
    <mergeCell ref="H2928:M2928"/>
    <mergeCell ref="N2928:AE2928"/>
    <mergeCell ref="AF2928:AN2928"/>
    <mergeCell ref="AO2928:BG2928"/>
    <mergeCell ref="BH2928:BM2928"/>
    <mergeCell ref="H2929:M2929"/>
    <mergeCell ref="N2929:AE2929"/>
    <mergeCell ref="AF2929:AN2929"/>
    <mergeCell ref="AO2929:BG2929"/>
    <mergeCell ref="BH2929:BM2929"/>
    <mergeCell ref="H2922:M2922"/>
    <mergeCell ref="N2922:AE2922"/>
    <mergeCell ref="AF2922:AN2922"/>
    <mergeCell ref="AO2922:BG2922"/>
    <mergeCell ref="BH2922:BM2922"/>
    <mergeCell ref="H2923:M2923"/>
    <mergeCell ref="N2923:AE2923"/>
    <mergeCell ref="AF2923:AN2923"/>
    <mergeCell ref="AO2923:BG2923"/>
    <mergeCell ref="BH2923:BM2923"/>
    <mergeCell ref="H2924:M2924"/>
    <mergeCell ref="N2924:AE2924"/>
    <mergeCell ref="AF2924:AN2924"/>
    <mergeCell ref="AO2924:BG2924"/>
    <mergeCell ref="BH2924:BM2924"/>
    <mergeCell ref="H2925:M2925"/>
    <mergeCell ref="N2925:AE2925"/>
    <mergeCell ref="AF2925:AN2925"/>
    <mergeCell ref="AO2925:BG2925"/>
    <mergeCell ref="BH2925:BM2925"/>
    <mergeCell ref="H2918:M2918"/>
    <mergeCell ref="N2918:AE2918"/>
    <mergeCell ref="AF2918:AN2918"/>
    <mergeCell ref="AO2918:BG2918"/>
    <mergeCell ref="BH2918:BM2918"/>
    <mergeCell ref="H2919:M2919"/>
    <mergeCell ref="N2919:AE2919"/>
    <mergeCell ref="AF2919:AN2919"/>
    <mergeCell ref="AO2919:BG2919"/>
    <mergeCell ref="BH2919:BM2919"/>
    <mergeCell ref="H2920:M2920"/>
    <mergeCell ref="N2920:AE2920"/>
    <mergeCell ref="AF2920:AN2920"/>
    <mergeCell ref="AO2920:BG2920"/>
    <mergeCell ref="BH2920:BM2920"/>
    <mergeCell ref="H2921:M2921"/>
    <mergeCell ref="N2921:AE2921"/>
    <mergeCell ref="AF2921:AN2921"/>
    <mergeCell ref="AO2921:BG2921"/>
    <mergeCell ref="BH2921:BM2921"/>
    <mergeCell ref="H2914:M2914"/>
    <mergeCell ref="N2914:AE2914"/>
    <mergeCell ref="AF2914:AN2914"/>
    <mergeCell ref="AO2914:BG2914"/>
    <mergeCell ref="BH2914:BM2914"/>
    <mergeCell ref="H2915:M2915"/>
    <mergeCell ref="N2915:AE2915"/>
    <mergeCell ref="AF2915:AN2915"/>
    <mergeCell ref="AO2915:BG2915"/>
    <mergeCell ref="BH2915:BM2915"/>
    <mergeCell ref="H2916:M2916"/>
    <mergeCell ref="N2916:AE2916"/>
    <mergeCell ref="AF2916:AN2916"/>
    <mergeCell ref="AO2916:BG2916"/>
    <mergeCell ref="BH2916:BM2916"/>
    <mergeCell ref="H2917:M2917"/>
    <mergeCell ref="N2917:AE2917"/>
    <mergeCell ref="AF2917:AN2917"/>
    <mergeCell ref="AO2917:BG2917"/>
    <mergeCell ref="BH2917:BM2917"/>
    <mergeCell ref="H2910:M2910"/>
    <mergeCell ref="N2910:AE2910"/>
    <mergeCell ref="AF2910:AN2910"/>
    <mergeCell ref="AO2910:BG2910"/>
    <mergeCell ref="BH2910:BM2910"/>
    <mergeCell ref="H2911:M2911"/>
    <mergeCell ref="N2911:AE2911"/>
    <mergeCell ref="AF2911:AN2911"/>
    <mergeCell ref="AO2911:BG2911"/>
    <mergeCell ref="BH2911:BM2911"/>
    <mergeCell ref="H2912:M2912"/>
    <mergeCell ref="N2912:AE2912"/>
    <mergeCell ref="AF2912:AN2912"/>
    <mergeCell ref="AO2912:BG2912"/>
    <mergeCell ref="BH2912:BM2912"/>
    <mergeCell ref="H2913:M2913"/>
    <mergeCell ref="N2913:AE2913"/>
    <mergeCell ref="AF2913:AN2913"/>
    <mergeCell ref="AO2913:BG2913"/>
    <mergeCell ref="BH2913:BM2913"/>
    <mergeCell ref="H2906:M2906"/>
    <mergeCell ref="N2906:AE2906"/>
    <mergeCell ref="AF2906:AN2906"/>
    <mergeCell ref="AO2906:BG2906"/>
    <mergeCell ref="BH2906:BM2906"/>
    <mergeCell ref="H2907:M2907"/>
    <mergeCell ref="N2907:AE2907"/>
    <mergeCell ref="AF2907:AN2907"/>
    <mergeCell ref="AO2907:BG2907"/>
    <mergeCell ref="BH2907:BM2907"/>
    <mergeCell ref="H2908:M2908"/>
    <mergeCell ref="N2908:AE2908"/>
    <mergeCell ref="AF2908:AN2908"/>
    <mergeCell ref="AO2908:BG2908"/>
    <mergeCell ref="BH2908:BM2908"/>
    <mergeCell ref="H2909:M2909"/>
    <mergeCell ref="N2909:AE2909"/>
    <mergeCell ref="AF2909:AN2909"/>
    <mergeCell ref="AO2909:BG2909"/>
    <mergeCell ref="BH2909:BM2909"/>
    <mergeCell ref="H2902:M2902"/>
    <mergeCell ref="N2902:AE2902"/>
    <mergeCell ref="AF2902:AN2902"/>
    <mergeCell ref="AO2902:BG2902"/>
    <mergeCell ref="BH2902:BM2902"/>
    <mergeCell ref="H2903:M2903"/>
    <mergeCell ref="N2903:AE2903"/>
    <mergeCell ref="AF2903:AN2903"/>
    <mergeCell ref="AO2903:BG2903"/>
    <mergeCell ref="BH2903:BM2903"/>
    <mergeCell ref="H2904:M2904"/>
    <mergeCell ref="N2904:AE2904"/>
    <mergeCell ref="AF2904:AN2904"/>
    <mergeCell ref="AO2904:BG2904"/>
    <mergeCell ref="BH2904:BM2904"/>
    <mergeCell ref="H2905:M2905"/>
    <mergeCell ref="N2905:AE2905"/>
    <mergeCell ref="AF2905:AN2905"/>
    <mergeCell ref="AO2905:BG2905"/>
    <mergeCell ref="BH2905:BM2905"/>
    <mergeCell ref="H2898:M2898"/>
    <mergeCell ref="N2898:AE2898"/>
    <mergeCell ref="AF2898:AN2898"/>
    <mergeCell ref="AO2898:BG2898"/>
    <mergeCell ref="BH2898:BM2898"/>
    <mergeCell ref="H2899:M2899"/>
    <mergeCell ref="N2899:AE2899"/>
    <mergeCell ref="AF2899:AN2899"/>
    <mergeCell ref="AO2899:BG2899"/>
    <mergeCell ref="BH2899:BM2899"/>
    <mergeCell ref="H2900:M2900"/>
    <mergeCell ref="N2900:AE2900"/>
    <mergeCell ref="AF2900:AN2900"/>
    <mergeCell ref="AO2900:BG2900"/>
    <mergeCell ref="BH2900:BM2900"/>
    <mergeCell ref="H2901:M2901"/>
    <mergeCell ref="N2901:AE2901"/>
    <mergeCell ref="AF2901:AN2901"/>
    <mergeCell ref="AO2901:BG2901"/>
    <mergeCell ref="BH2901:BM2901"/>
    <mergeCell ref="H2894:M2894"/>
    <mergeCell ref="N2894:AE2894"/>
    <mergeCell ref="AF2894:AN2894"/>
    <mergeCell ref="AO2894:BG2894"/>
    <mergeCell ref="BH2894:BM2894"/>
    <mergeCell ref="H2895:M2895"/>
    <mergeCell ref="N2895:AE2895"/>
    <mergeCell ref="AF2895:AN2895"/>
    <mergeCell ref="AO2895:BG2895"/>
    <mergeCell ref="BH2895:BM2895"/>
    <mergeCell ref="H2896:M2896"/>
    <mergeCell ref="N2896:AE2896"/>
    <mergeCell ref="AF2896:AN2896"/>
    <mergeCell ref="AO2896:BG2896"/>
    <mergeCell ref="BH2896:BM2896"/>
    <mergeCell ref="H2897:M2897"/>
    <mergeCell ref="N2897:AE2897"/>
    <mergeCell ref="AF2897:AN2897"/>
    <mergeCell ref="AO2897:BG2897"/>
    <mergeCell ref="BH2897:BM2897"/>
    <mergeCell ref="H2890:M2890"/>
    <mergeCell ref="N2890:AE2890"/>
    <mergeCell ref="AF2890:AN2890"/>
    <mergeCell ref="AO2890:BG2890"/>
    <mergeCell ref="BH2890:BM2890"/>
    <mergeCell ref="H2891:M2891"/>
    <mergeCell ref="N2891:AE2891"/>
    <mergeCell ref="AF2891:AN2891"/>
    <mergeCell ref="AO2891:BG2891"/>
    <mergeCell ref="BH2891:BM2891"/>
    <mergeCell ref="H2892:M2892"/>
    <mergeCell ref="N2892:AE2892"/>
    <mergeCell ref="AF2892:AN2892"/>
    <mergeCell ref="AO2892:BG2892"/>
    <mergeCell ref="BH2892:BM2892"/>
    <mergeCell ref="H2893:M2893"/>
    <mergeCell ref="N2893:AE2893"/>
    <mergeCell ref="AF2893:AN2893"/>
    <mergeCell ref="AO2893:BG2893"/>
    <mergeCell ref="BH2893:BM2893"/>
    <mergeCell ref="H2886:M2886"/>
    <mergeCell ref="N2886:AE2886"/>
    <mergeCell ref="AF2886:AN2886"/>
    <mergeCell ref="AO2886:BG2886"/>
    <mergeCell ref="BH2886:BM2886"/>
    <mergeCell ref="H2887:M2887"/>
    <mergeCell ref="N2887:AE2887"/>
    <mergeCell ref="AF2887:AN2887"/>
    <mergeCell ref="AO2887:BG2887"/>
    <mergeCell ref="BH2887:BM2887"/>
    <mergeCell ref="H2888:M2888"/>
    <mergeCell ref="N2888:AE2888"/>
    <mergeCell ref="AF2888:AN2888"/>
    <mergeCell ref="AO2888:BG2888"/>
    <mergeCell ref="BH2888:BM2888"/>
    <mergeCell ref="H2889:M2889"/>
    <mergeCell ref="N2889:AE2889"/>
    <mergeCell ref="AF2889:AN2889"/>
    <mergeCell ref="AO2889:BG2889"/>
    <mergeCell ref="BH2889:BM2889"/>
    <mergeCell ref="H2882:M2882"/>
    <mergeCell ref="N2882:AE2882"/>
    <mergeCell ref="AF2882:AN2882"/>
    <mergeCell ref="AO2882:BG2882"/>
    <mergeCell ref="BH2882:BM2882"/>
    <mergeCell ref="H2883:M2883"/>
    <mergeCell ref="N2883:AE2883"/>
    <mergeCell ref="AF2883:AN2883"/>
    <mergeCell ref="AO2883:BG2883"/>
    <mergeCell ref="BH2883:BM2883"/>
    <mergeCell ref="H2884:M2884"/>
    <mergeCell ref="N2884:AE2884"/>
    <mergeCell ref="AF2884:AN2884"/>
    <mergeCell ref="AO2884:BG2884"/>
    <mergeCell ref="BH2884:BM2884"/>
    <mergeCell ref="H2885:M2885"/>
    <mergeCell ref="N2885:AE2885"/>
    <mergeCell ref="AF2885:AN2885"/>
    <mergeCell ref="AO2885:BG2885"/>
    <mergeCell ref="BH2885:BM2885"/>
    <mergeCell ref="H2878:M2878"/>
    <mergeCell ref="N2878:AE2878"/>
    <mergeCell ref="AF2878:AN2878"/>
    <mergeCell ref="AO2878:BG2878"/>
    <mergeCell ref="BH2878:BM2878"/>
    <mergeCell ref="H2879:M2879"/>
    <mergeCell ref="N2879:AE2879"/>
    <mergeCell ref="AF2879:AN2879"/>
    <mergeCell ref="AO2879:BG2879"/>
    <mergeCell ref="BH2879:BM2879"/>
    <mergeCell ref="H2880:M2880"/>
    <mergeCell ref="N2880:AE2880"/>
    <mergeCell ref="AF2880:AN2880"/>
    <mergeCell ref="AO2880:BG2880"/>
    <mergeCell ref="BH2880:BM2880"/>
    <mergeCell ref="H2881:M2881"/>
    <mergeCell ref="N2881:AE2881"/>
    <mergeCell ref="AF2881:AN2881"/>
    <mergeCell ref="AO2881:BG2881"/>
    <mergeCell ref="BH2881:BM2881"/>
    <mergeCell ref="H2874:M2874"/>
    <mergeCell ref="N2874:AE2874"/>
    <mergeCell ref="AF2874:AN2874"/>
    <mergeCell ref="AO2874:BG2874"/>
    <mergeCell ref="BH2874:BM2874"/>
    <mergeCell ref="H2875:M2875"/>
    <mergeCell ref="N2875:AE2875"/>
    <mergeCell ref="AF2875:AN2875"/>
    <mergeCell ref="AO2875:BG2875"/>
    <mergeCell ref="BH2875:BM2875"/>
    <mergeCell ref="H2876:M2876"/>
    <mergeCell ref="N2876:AE2876"/>
    <mergeCell ref="AF2876:AN2876"/>
    <mergeCell ref="AO2876:BG2876"/>
    <mergeCell ref="BH2876:BM2876"/>
    <mergeCell ref="H2877:M2877"/>
    <mergeCell ref="N2877:AE2877"/>
    <mergeCell ref="AF2877:AN2877"/>
    <mergeCell ref="AO2877:BG2877"/>
    <mergeCell ref="BH2877:BM2877"/>
    <mergeCell ref="H2870:M2870"/>
    <mergeCell ref="N2870:AE2870"/>
    <mergeCell ref="AF2870:AN2870"/>
    <mergeCell ref="AO2870:BG2870"/>
    <mergeCell ref="BH2870:BM2870"/>
    <mergeCell ref="H2871:M2871"/>
    <mergeCell ref="N2871:AE2871"/>
    <mergeCell ref="AF2871:AN2871"/>
    <mergeCell ref="AO2871:BG2871"/>
    <mergeCell ref="BH2871:BM2871"/>
    <mergeCell ref="H2872:M2872"/>
    <mergeCell ref="N2872:AE2872"/>
    <mergeCell ref="AF2872:AN2872"/>
    <mergeCell ref="AO2872:BG2872"/>
    <mergeCell ref="BH2872:BM2872"/>
    <mergeCell ref="H2873:M2873"/>
    <mergeCell ref="N2873:AE2873"/>
    <mergeCell ref="AF2873:AN2873"/>
    <mergeCell ref="AO2873:BG2873"/>
    <mergeCell ref="BH2873:BM2873"/>
    <mergeCell ref="H2866:M2866"/>
    <mergeCell ref="N2866:AE2866"/>
    <mergeCell ref="AF2866:AN2866"/>
    <mergeCell ref="AO2866:BG2866"/>
    <mergeCell ref="BH2866:BM2866"/>
    <mergeCell ref="H2867:M2867"/>
    <mergeCell ref="N2867:AE2867"/>
    <mergeCell ref="AF2867:AN2867"/>
    <mergeCell ref="AO2867:BG2867"/>
    <mergeCell ref="BH2867:BM2867"/>
    <mergeCell ref="H2868:M2868"/>
    <mergeCell ref="N2868:AE2868"/>
    <mergeCell ref="AF2868:AN2868"/>
    <mergeCell ref="AO2868:BG2868"/>
    <mergeCell ref="BH2868:BM2868"/>
    <mergeCell ref="H2869:M2869"/>
    <mergeCell ref="N2869:AE2869"/>
    <mergeCell ref="AF2869:AN2869"/>
    <mergeCell ref="AO2869:BG2869"/>
    <mergeCell ref="BH2869:BM2869"/>
    <mergeCell ref="H2862:M2862"/>
    <mergeCell ref="N2862:AE2862"/>
    <mergeCell ref="AF2862:AN2862"/>
    <mergeCell ref="AO2862:BG2862"/>
    <mergeCell ref="BH2862:BM2862"/>
    <mergeCell ref="H2863:M2863"/>
    <mergeCell ref="N2863:AE2863"/>
    <mergeCell ref="AF2863:AN2863"/>
    <mergeCell ref="AO2863:BG2863"/>
    <mergeCell ref="BH2863:BM2863"/>
    <mergeCell ref="H2864:M2864"/>
    <mergeCell ref="N2864:AE2864"/>
    <mergeCell ref="AF2864:AN2864"/>
    <mergeCell ref="AO2864:BG2864"/>
    <mergeCell ref="BH2864:BM2864"/>
    <mergeCell ref="H2865:M2865"/>
    <mergeCell ref="N2865:AE2865"/>
    <mergeCell ref="AF2865:AN2865"/>
    <mergeCell ref="AO2865:BG2865"/>
    <mergeCell ref="BH2865:BM2865"/>
    <mergeCell ref="H2858:M2858"/>
    <mergeCell ref="N2858:AE2858"/>
    <mergeCell ref="AF2858:AN2858"/>
    <mergeCell ref="AO2858:BG2858"/>
    <mergeCell ref="BH2858:BM2858"/>
    <mergeCell ref="H2859:M2859"/>
    <mergeCell ref="N2859:AE2859"/>
    <mergeCell ref="AF2859:AN2859"/>
    <mergeCell ref="AO2859:BG2859"/>
    <mergeCell ref="BH2859:BM2859"/>
    <mergeCell ref="H2860:M2860"/>
    <mergeCell ref="N2860:AE2860"/>
    <mergeCell ref="AF2860:AN2860"/>
    <mergeCell ref="AO2860:BG2860"/>
    <mergeCell ref="BH2860:BM2860"/>
    <mergeCell ref="H2861:M2861"/>
    <mergeCell ref="N2861:AE2861"/>
    <mergeCell ref="AF2861:AN2861"/>
    <mergeCell ref="AO2861:BG2861"/>
    <mergeCell ref="BH2861:BM2861"/>
    <mergeCell ref="H2854:M2854"/>
    <mergeCell ref="N2854:AE2854"/>
    <mergeCell ref="AF2854:AN2854"/>
    <mergeCell ref="AO2854:BG2854"/>
    <mergeCell ref="BH2854:BM2854"/>
    <mergeCell ref="H2855:M2855"/>
    <mergeCell ref="N2855:AE2855"/>
    <mergeCell ref="AF2855:AN2855"/>
    <mergeCell ref="AO2855:BG2855"/>
    <mergeCell ref="BH2855:BM2855"/>
    <mergeCell ref="H2856:M2856"/>
    <mergeCell ref="N2856:AE2856"/>
    <mergeCell ref="AF2856:AN2856"/>
    <mergeCell ref="AO2856:BG2856"/>
    <mergeCell ref="BH2856:BM2856"/>
    <mergeCell ref="H2857:M2857"/>
    <mergeCell ref="N2857:AE2857"/>
    <mergeCell ref="AF2857:AN2857"/>
    <mergeCell ref="AO2857:BG2857"/>
    <mergeCell ref="BH2857:BM2857"/>
    <mergeCell ref="H2850:M2850"/>
    <mergeCell ref="N2850:AE2850"/>
    <mergeCell ref="AF2850:AN2850"/>
    <mergeCell ref="AO2850:BG2850"/>
    <mergeCell ref="BH2850:BM2850"/>
    <mergeCell ref="H2851:M2851"/>
    <mergeCell ref="N2851:AE2851"/>
    <mergeCell ref="AF2851:AN2851"/>
    <mergeCell ref="AO2851:BG2851"/>
    <mergeCell ref="BH2851:BM2851"/>
    <mergeCell ref="H2852:M2852"/>
    <mergeCell ref="N2852:AE2852"/>
    <mergeCell ref="AF2852:AN2852"/>
    <mergeCell ref="AO2852:BG2852"/>
    <mergeCell ref="BH2852:BM2852"/>
    <mergeCell ref="H2853:M2853"/>
    <mergeCell ref="N2853:AE2853"/>
    <mergeCell ref="AF2853:AN2853"/>
    <mergeCell ref="AO2853:BG2853"/>
    <mergeCell ref="BH2853:BM2853"/>
    <mergeCell ref="H2846:M2846"/>
    <mergeCell ref="N2846:AE2846"/>
    <mergeCell ref="AF2846:AN2846"/>
    <mergeCell ref="AO2846:BG2846"/>
    <mergeCell ref="BH2846:BM2846"/>
    <mergeCell ref="H2847:M2847"/>
    <mergeCell ref="N2847:AE2847"/>
    <mergeCell ref="AF2847:AN2847"/>
    <mergeCell ref="AO2847:BG2847"/>
    <mergeCell ref="BH2847:BM2847"/>
    <mergeCell ref="H2848:M2848"/>
    <mergeCell ref="N2848:AE2848"/>
    <mergeCell ref="AF2848:AN2848"/>
    <mergeCell ref="AO2848:BG2848"/>
    <mergeCell ref="BH2848:BM2848"/>
    <mergeCell ref="H2849:M2849"/>
    <mergeCell ref="N2849:AE2849"/>
    <mergeCell ref="AF2849:AN2849"/>
    <mergeCell ref="AO2849:BG2849"/>
    <mergeCell ref="BH2849:BM2849"/>
    <mergeCell ref="H2842:M2842"/>
    <mergeCell ref="N2842:AE2842"/>
    <mergeCell ref="AF2842:AN2842"/>
    <mergeCell ref="AO2842:BG2842"/>
    <mergeCell ref="BH2842:BM2842"/>
    <mergeCell ref="H2843:M2843"/>
    <mergeCell ref="N2843:AE2843"/>
    <mergeCell ref="AF2843:AN2843"/>
    <mergeCell ref="AO2843:BG2843"/>
    <mergeCell ref="BH2843:BM2843"/>
    <mergeCell ref="H2844:M2844"/>
    <mergeCell ref="N2844:AE2844"/>
    <mergeCell ref="AF2844:AN2844"/>
    <mergeCell ref="AO2844:BG2844"/>
    <mergeCell ref="BH2844:BM2844"/>
    <mergeCell ref="H2845:M2845"/>
    <mergeCell ref="N2845:AE2845"/>
    <mergeCell ref="AF2845:AN2845"/>
    <mergeCell ref="AO2845:BG2845"/>
    <mergeCell ref="BH2845:BM2845"/>
    <mergeCell ref="H2838:M2838"/>
    <mergeCell ref="N2838:AE2838"/>
    <mergeCell ref="AF2838:AN2838"/>
    <mergeCell ref="AO2838:BG2838"/>
    <mergeCell ref="BH2838:BM2838"/>
    <mergeCell ref="H2839:M2839"/>
    <mergeCell ref="N2839:AE2839"/>
    <mergeCell ref="AF2839:AN2839"/>
    <mergeCell ref="AO2839:BG2839"/>
    <mergeCell ref="BH2839:BM2839"/>
    <mergeCell ref="H2840:M2840"/>
    <mergeCell ref="N2840:AE2840"/>
    <mergeCell ref="AF2840:AN2840"/>
    <mergeCell ref="AO2840:BG2840"/>
    <mergeCell ref="BH2840:BM2840"/>
    <mergeCell ref="H2841:M2841"/>
    <mergeCell ref="N2841:AE2841"/>
    <mergeCell ref="AF2841:AN2841"/>
    <mergeCell ref="AO2841:BG2841"/>
    <mergeCell ref="BH2841:BM2841"/>
    <mergeCell ref="H2834:M2834"/>
    <mergeCell ref="N2834:AE2834"/>
    <mergeCell ref="AF2834:AN2834"/>
    <mergeCell ref="AO2834:BG2834"/>
    <mergeCell ref="BH2834:BM2834"/>
    <mergeCell ref="H2835:M2835"/>
    <mergeCell ref="N2835:AE2835"/>
    <mergeCell ref="AF2835:AN2835"/>
    <mergeCell ref="AO2835:BG2835"/>
    <mergeCell ref="BH2835:BM2835"/>
    <mergeCell ref="H2836:M2836"/>
    <mergeCell ref="N2836:AE2836"/>
    <mergeCell ref="AF2836:AN2836"/>
    <mergeCell ref="AO2836:BG2836"/>
    <mergeCell ref="BH2836:BM2836"/>
    <mergeCell ref="H2837:M2837"/>
    <mergeCell ref="N2837:AE2837"/>
    <mergeCell ref="AF2837:AN2837"/>
    <mergeCell ref="AO2837:BG2837"/>
    <mergeCell ref="BH2837:BM2837"/>
    <mergeCell ref="H2830:M2830"/>
    <mergeCell ref="N2830:AE2830"/>
    <mergeCell ref="AF2830:AN2830"/>
    <mergeCell ref="AO2830:BG2830"/>
    <mergeCell ref="BH2830:BM2830"/>
    <mergeCell ref="H2831:M2831"/>
    <mergeCell ref="N2831:AE2831"/>
    <mergeCell ref="AF2831:AN2831"/>
    <mergeCell ref="AO2831:BG2831"/>
    <mergeCell ref="BH2831:BM2831"/>
    <mergeCell ref="H2832:M2832"/>
    <mergeCell ref="N2832:AE2832"/>
    <mergeCell ref="AF2832:AN2832"/>
    <mergeCell ref="AO2832:BG2832"/>
    <mergeCell ref="BH2832:BM2832"/>
    <mergeCell ref="H2833:M2833"/>
    <mergeCell ref="N2833:AE2833"/>
    <mergeCell ref="AF2833:AN2833"/>
    <mergeCell ref="AO2833:BG2833"/>
    <mergeCell ref="BH2833:BM2833"/>
    <mergeCell ref="H2826:M2826"/>
    <mergeCell ref="N2826:AE2826"/>
    <mergeCell ref="AF2826:AN2826"/>
    <mergeCell ref="AO2826:BG2826"/>
    <mergeCell ref="BH2826:BM2826"/>
    <mergeCell ref="H2827:M2827"/>
    <mergeCell ref="N2827:AE2827"/>
    <mergeCell ref="AF2827:AN2827"/>
    <mergeCell ref="AO2827:BG2827"/>
    <mergeCell ref="BH2827:BM2827"/>
    <mergeCell ref="H2828:M2828"/>
    <mergeCell ref="N2828:AE2828"/>
    <mergeCell ref="AF2828:AN2828"/>
    <mergeCell ref="AO2828:BG2828"/>
    <mergeCell ref="BH2828:BM2828"/>
    <mergeCell ref="H2829:M2829"/>
    <mergeCell ref="N2829:AE2829"/>
    <mergeCell ref="AF2829:AN2829"/>
    <mergeCell ref="AO2829:BG2829"/>
    <mergeCell ref="BH2829:BM2829"/>
    <mergeCell ref="H2822:M2822"/>
    <mergeCell ref="N2822:AE2822"/>
    <mergeCell ref="AF2822:AN2822"/>
    <mergeCell ref="AO2822:BG2822"/>
    <mergeCell ref="BH2822:BM2822"/>
    <mergeCell ref="H2823:M2823"/>
    <mergeCell ref="N2823:AE2823"/>
    <mergeCell ref="AF2823:AN2823"/>
    <mergeCell ref="AO2823:BG2823"/>
    <mergeCell ref="BH2823:BM2823"/>
    <mergeCell ref="H2824:M2824"/>
    <mergeCell ref="N2824:AE2824"/>
    <mergeCell ref="AF2824:AN2824"/>
    <mergeCell ref="AO2824:BG2824"/>
    <mergeCell ref="BH2824:BM2824"/>
    <mergeCell ref="H2825:M2825"/>
    <mergeCell ref="N2825:AE2825"/>
    <mergeCell ref="AF2825:AN2825"/>
    <mergeCell ref="AO2825:BG2825"/>
    <mergeCell ref="BH2825:BM2825"/>
    <mergeCell ref="H2818:M2818"/>
    <mergeCell ref="N2818:AE2818"/>
    <mergeCell ref="AF2818:AN2818"/>
    <mergeCell ref="AO2818:BG2818"/>
    <mergeCell ref="BH2818:BM2818"/>
    <mergeCell ref="H2819:M2819"/>
    <mergeCell ref="N2819:AE2819"/>
    <mergeCell ref="AF2819:AN2819"/>
    <mergeCell ref="AO2819:BG2819"/>
    <mergeCell ref="BH2819:BM2819"/>
    <mergeCell ref="H2820:M2820"/>
    <mergeCell ref="N2820:AE2820"/>
    <mergeCell ref="AF2820:AN2820"/>
    <mergeCell ref="AO2820:BG2820"/>
    <mergeCell ref="BH2820:BM2820"/>
    <mergeCell ref="H2821:M2821"/>
    <mergeCell ref="N2821:AE2821"/>
    <mergeCell ref="AF2821:AN2821"/>
    <mergeCell ref="AO2821:BG2821"/>
    <mergeCell ref="BH2821:BM2821"/>
    <mergeCell ref="H2814:M2814"/>
    <mergeCell ref="N2814:AE2814"/>
    <mergeCell ref="AF2814:AN2814"/>
    <mergeCell ref="AO2814:BG2814"/>
    <mergeCell ref="BH2814:BM2814"/>
    <mergeCell ref="H2815:M2815"/>
    <mergeCell ref="N2815:AE2815"/>
    <mergeCell ref="AF2815:AN2815"/>
    <mergeCell ref="AO2815:BG2815"/>
    <mergeCell ref="BH2815:BM2815"/>
    <mergeCell ref="H2816:M2816"/>
    <mergeCell ref="N2816:AE2816"/>
    <mergeCell ref="AF2816:AN2816"/>
    <mergeCell ref="AO2816:BG2816"/>
    <mergeCell ref="BH2816:BM2816"/>
    <mergeCell ref="H2817:M2817"/>
    <mergeCell ref="N2817:AE2817"/>
    <mergeCell ref="AF2817:AN2817"/>
    <mergeCell ref="AO2817:BG2817"/>
    <mergeCell ref="BH2817:BM2817"/>
    <mergeCell ref="H2810:M2810"/>
    <mergeCell ref="N2810:AE2810"/>
    <mergeCell ref="AF2810:AN2810"/>
    <mergeCell ref="AO2810:BG2810"/>
    <mergeCell ref="BH2810:BM2810"/>
    <mergeCell ref="H2811:M2811"/>
    <mergeCell ref="N2811:AE2811"/>
    <mergeCell ref="AF2811:AN2811"/>
    <mergeCell ref="AO2811:BG2811"/>
    <mergeCell ref="BH2811:BM2811"/>
    <mergeCell ref="H2812:M2812"/>
    <mergeCell ref="N2812:AE2812"/>
    <mergeCell ref="AF2812:AN2812"/>
    <mergeCell ref="AO2812:BG2812"/>
    <mergeCell ref="BH2812:BM2812"/>
    <mergeCell ref="H2813:M2813"/>
    <mergeCell ref="N2813:AE2813"/>
    <mergeCell ref="AF2813:AN2813"/>
    <mergeCell ref="AO2813:BG2813"/>
    <mergeCell ref="BH2813:BM2813"/>
    <mergeCell ref="H2806:M2806"/>
    <mergeCell ref="N2806:AE2806"/>
    <mergeCell ref="AF2806:AN2806"/>
    <mergeCell ref="AO2806:BG2806"/>
    <mergeCell ref="BH2806:BM2806"/>
    <mergeCell ref="H2807:M2807"/>
    <mergeCell ref="N2807:AE2807"/>
    <mergeCell ref="AF2807:AN2807"/>
    <mergeCell ref="AO2807:BG2807"/>
    <mergeCell ref="BH2807:BM2807"/>
    <mergeCell ref="H2808:M2808"/>
    <mergeCell ref="N2808:AE2808"/>
    <mergeCell ref="AF2808:AN2808"/>
    <mergeCell ref="AO2808:BG2808"/>
    <mergeCell ref="BH2808:BM2808"/>
    <mergeCell ref="H2809:M2809"/>
    <mergeCell ref="N2809:AE2809"/>
    <mergeCell ref="AF2809:AN2809"/>
    <mergeCell ref="AO2809:BG2809"/>
    <mergeCell ref="BH2809:BM2809"/>
    <mergeCell ref="H2802:M2802"/>
    <mergeCell ref="N2802:AE2802"/>
    <mergeCell ref="AF2802:AN2802"/>
    <mergeCell ref="AO2802:BG2802"/>
    <mergeCell ref="BH2802:BM2802"/>
    <mergeCell ref="H2803:M2803"/>
    <mergeCell ref="N2803:AE2803"/>
    <mergeCell ref="AF2803:AN2803"/>
    <mergeCell ref="AO2803:BG2803"/>
    <mergeCell ref="BH2803:BM2803"/>
    <mergeCell ref="H2804:M2804"/>
    <mergeCell ref="N2804:AE2804"/>
    <mergeCell ref="AF2804:AN2804"/>
    <mergeCell ref="AO2804:BG2804"/>
    <mergeCell ref="BH2804:BM2804"/>
    <mergeCell ref="H2805:M2805"/>
    <mergeCell ref="N2805:AE2805"/>
    <mergeCell ref="AF2805:AN2805"/>
    <mergeCell ref="AO2805:BG2805"/>
    <mergeCell ref="BH2805:BM2805"/>
    <mergeCell ref="H2798:M2798"/>
    <mergeCell ref="N2798:AE2798"/>
    <mergeCell ref="AF2798:AN2798"/>
    <mergeCell ref="AO2798:BG2798"/>
    <mergeCell ref="BH2798:BM2798"/>
    <mergeCell ref="H2799:M2799"/>
    <mergeCell ref="N2799:AE2799"/>
    <mergeCell ref="AF2799:AN2799"/>
    <mergeCell ref="AO2799:BG2799"/>
    <mergeCell ref="BH2799:BM2799"/>
    <mergeCell ref="H2800:M2800"/>
    <mergeCell ref="N2800:AE2800"/>
    <mergeCell ref="AF2800:AN2800"/>
    <mergeCell ref="AO2800:BG2800"/>
    <mergeCell ref="BH2800:BM2800"/>
    <mergeCell ref="H2801:M2801"/>
    <mergeCell ref="N2801:AE2801"/>
    <mergeCell ref="AF2801:AN2801"/>
    <mergeCell ref="AO2801:BG2801"/>
    <mergeCell ref="BH2801:BM2801"/>
    <mergeCell ref="H2794:M2794"/>
    <mergeCell ref="N2794:AE2794"/>
    <mergeCell ref="AF2794:AN2794"/>
    <mergeCell ref="AO2794:BG2794"/>
    <mergeCell ref="BH2794:BM2794"/>
    <mergeCell ref="H2795:M2795"/>
    <mergeCell ref="N2795:AE2795"/>
    <mergeCell ref="AF2795:AN2795"/>
    <mergeCell ref="AO2795:BG2795"/>
    <mergeCell ref="BH2795:BM2795"/>
    <mergeCell ref="H2796:M2796"/>
    <mergeCell ref="N2796:AE2796"/>
    <mergeCell ref="AF2796:AN2796"/>
    <mergeCell ref="AO2796:BG2796"/>
    <mergeCell ref="BH2796:BM2796"/>
    <mergeCell ref="H2797:M2797"/>
    <mergeCell ref="N2797:AE2797"/>
    <mergeCell ref="AF2797:AN2797"/>
    <mergeCell ref="AO2797:BG2797"/>
    <mergeCell ref="BH2797:BM2797"/>
    <mergeCell ref="H2790:M2790"/>
    <mergeCell ref="N2790:AE2790"/>
    <mergeCell ref="AF2790:AN2790"/>
    <mergeCell ref="AO2790:BG2790"/>
    <mergeCell ref="BH2790:BM2790"/>
    <mergeCell ref="H2791:M2791"/>
    <mergeCell ref="N2791:AE2791"/>
    <mergeCell ref="AF2791:AN2791"/>
    <mergeCell ref="AO2791:BG2791"/>
    <mergeCell ref="BH2791:BM2791"/>
    <mergeCell ref="H2792:M2792"/>
    <mergeCell ref="N2792:AE2792"/>
    <mergeCell ref="AF2792:AN2792"/>
    <mergeCell ref="AO2792:BG2792"/>
    <mergeCell ref="BH2792:BM2792"/>
    <mergeCell ref="H2793:M2793"/>
    <mergeCell ref="N2793:AE2793"/>
    <mergeCell ref="AF2793:AN2793"/>
    <mergeCell ref="AO2793:BG2793"/>
    <mergeCell ref="BH2793:BM2793"/>
    <mergeCell ref="H2786:M2786"/>
    <mergeCell ref="N2786:AE2786"/>
    <mergeCell ref="AF2786:AN2786"/>
    <mergeCell ref="AO2786:BG2786"/>
    <mergeCell ref="BH2786:BM2786"/>
    <mergeCell ref="H2787:M2787"/>
    <mergeCell ref="N2787:AE2787"/>
    <mergeCell ref="AF2787:AN2787"/>
    <mergeCell ref="AO2787:BG2787"/>
    <mergeCell ref="BH2787:BM2787"/>
    <mergeCell ref="H2788:M2788"/>
    <mergeCell ref="N2788:AE2788"/>
    <mergeCell ref="AF2788:AN2788"/>
    <mergeCell ref="AO2788:BG2788"/>
    <mergeCell ref="BH2788:BM2788"/>
    <mergeCell ref="H2789:M2789"/>
    <mergeCell ref="N2789:AE2789"/>
    <mergeCell ref="AF2789:AN2789"/>
    <mergeCell ref="AO2789:BG2789"/>
    <mergeCell ref="BH2789:BM2789"/>
    <mergeCell ref="H2782:M2782"/>
    <mergeCell ref="N2782:AE2782"/>
    <mergeCell ref="AF2782:AN2782"/>
    <mergeCell ref="AO2782:BG2782"/>
    <mergeCell ref="BH2782:BM2782"/>
    <mergeCell ref="H2783:M2783"/>
    <mergeCell ref="N2783:AE2783"/>
    <mergeCell ref="AF2783:AN2783"/>
    <mergeCell ref="AO2783:BG2783"/>
    <mergeCell ref="BH2783:BM2783"/>
    <mergeCell ref="H2784:M2784"/>
    <mergeCell ref="N2784:AE2784"/>
    <mergeCell ref="AF2784:AN2784"/>
    <mergeCell ref="AO2784:BG2784"/>
    <mergeCell ref="BH2784:BM2784"/>
    <mergeCell ref="H2785:M2785"/>
    <mergeCell ref="N2785:AE2785"/>
    <mergeCell ref="AF2785:AN2785"/>
    <mergeCell ref="AO2785:BG2785"/>
    <mergeCell ref="BH2785:BM2785"/>
    <mergeCell ref="H2778:M2778"/>
    <mergeCell ref="N2778:AE2778"/>
    <mergeCell ref="AF2778:AN2778"/>
    <mergeCell ref="AO2778:BG2778"/>
    <mergeCell ref="BH2778:BM2778"/>
    <mergeCell ref="H2779:M2779"/>
    <mergeCell ref="N2779:AE2779"/>
    <mergeCell ref="AF2779:AN2779"/>
    <mergeCell ref="AO2779:BG2779"/>
    <mergeCell ref="BH2779:BM2779"/>
    <mergeCell ref="H2780:M2780"/>
    <mergeCell ref="N2780:AE2780"/>
    <mergeCell ref="AF2780:AN2780"/>
    <mergeCell ref="AO2780:BG2780"/>
    <mergeCell ref="BH2780:BM2780"/>
    <mergeCell ref="H2781:M2781"/>
    <mergeCell ref="N2781:AE2781"/>
    <mergeCell ref="AF2781:AN2781"/>
    <mergeCell ref="AO2781:BG2781"/>
    <mergeCell ref="BH2781:BM2781"/>
    <mergeCell ref="H2774:M2774"/>
    <mergeCell ref="N2774:AE2774"/>
    <mergeCell ref="AF2774:AN2774"/>
    <mergeCell ref="AO2774:BG2774"/>
    <mergeCell ref="BH2774:BM2774"/>
    <mergeCell ref="H2775:M2775"/>
    <mergeCell ref="N2775:AE2775"/>
    <mergeCell ref="AF2775:AN2775"/>
    <mergeCell ref="AO2775:BG2775"/>
    <mergeCell ref="BH2775:BM2775"/>
    <mergeCell ref="H2776:M2776"/>
    <mergeCell ref="N2776:AE2776"/>
    <mergeCell ref="AF2776:AN2776"/>
    <mergeCell ref="AO2776:BG2776"/>
    <mergeCell ref="BH2776:BM2776"/>
    <mergeCell ref="H2777:M2777"/>
    <mergeCell ref="N2777:AE2777"/>
    <mergeCell ref="AF2777:AN2777"/>
    <mergeCell ref="AO2777:BG2777"/>
    <mergeCell ref="BH2777:BM2777"/>
    <mergeCell ref="H2770:M2770"/>
    <mergeCell ref="N2770:AE2770"/>
    <mergeCell ref="AF2770:AN2770"/>
    <mergeCell ref="AO2770:BG2770"/>
    <mergeCell ref="BH2770:BM2770"/>
    <mergeCell ref="H2771:M2771"/>
    <mergeCell ref="N2771:AE2771"/>
    <mergeCell ref="AF2771:AN2771"/>
    <mergeCell ref="AO2771:BG2771"/>
    <mergeCell ref="BH2771:BM2771"/>
    <mergeCell ref="H2772:M2772"/>
    <mergeCell ref="N2772:AE2772"/>
    <mergeCell ref="AF2772:AN2772"/>
    <mergeCell ref="AO2772:BG2772"/>
    <mergeCell ref="BH2772:BM2772"/>
    <mergeCell ref="H2773:M2773"/>
    <mergeCell ref="N2773:AE2773"/>
    <mergeCell ref="AF2773:AN2773"/>
    <mergeCell ref="AO2773:BG2773"/>
    <mergeCell ref="BH2773:BM2773"/>
    <mergeCell ref="H2766:M2766"/>
    <mergeCell ref="N2766:AE2766"/>
    <mergeCell ref="AF2766:AN2766"/>
    <mergeCell ref="AO2766:BG2766"/>
    <mergeCell ref="BH2766:BM2766"/>
    <mergeCell ref="H2767:M2767"/>
    <mergeCell ref="N2767:AE2767"/>
    <mergeCell ref="AF2767:AN2767"/>
    <mergeCell ref="AO2767:BG2767"/>
    <mergeCell ref="BH2767:BM2767"/>
    <mergeCell ref="H2768:M2768"/>
    <mergeCell ref="N2768:AE2768"/>
    <mergeCell ref="AF2768:AN2768"/>
    <mergeCell ref="AO2768:BG2768"/>
    <mergeCell ref="BH2768:BM2768"/>
    <mergeCell ref="H2769:M2769"/>
    <mergeCell ref="N2769:AE2769"/>
    <mergeCell ref="AF2769:AN2769"/>
    <mergeCell ref="AO2769:BG2769"/>
    <mergeCell ref="BH2769:BM2769"/>
    <mergeCell ref="H2762:M2762"/>
    <mergeCell ref="N2762:AE2762"/>
    <mergeCell ref="AF2762:AN2762"/>
    <mergeCell ref="AO2762:BG2762"/>
    <mergeCell ref="BH2762:BM2762"/>
    <mergeCell ref="H2763:M2763"/>
    <mergeCell ref="N2763:AE2763"/>
    <mergeCell ref="AF2763:AN2763"/>
    <mergeCell ref="AO2763:BG2763"/>
    <mergeCell ref="BH2763:BM2763"/>
    <mergeCell ref="H2764:M2764"/>
    <mergeCell ref="N2764:AE2764"/>
    <mergeCell ref="AF2764:AN2764"/>
    <mergeCell ref="AO2764:BG2764"/>
    <mergeCell ref="BH2764:BM2764"/>
    <mergeCell ref="H2765:M2765"/>
    <mergeCell ref="N2765:AE2765"/>
    <mergeCell ref="AF2765:AN2765"/>
    <mergeCell ref="AO2765:BG2765"/>
    <mergeCell ref="BH2765:BM2765"/>
    <mergeCell ref="H2758:M2758"/>
    <mergeCell ref="N2758:AE2758"/>
    <mergeCell ref="AF2758:AN2758"/>
    <mergeCell ref="AO2758:BG2758"/>
    <mergeCell ref="BH2758:BM2758"/>
    <mergeCell ref="H2759:M2759"/>
    <mergeCell ref="N2759:AE2759"/>
    <mergeCell ref="AF2759:AN2759"/>
    <mergeCell ref="AO2759:BG2759"/>
    <mergeCell ref="BH2759:BM2759"/>
    <mergeCell ref="H2760:M2760"/>
    <mergeCell ref="N2760:AE2760"/>
    <mergeCell ref="AF2760:AN2760"/>
    <mergeCell ref="AO2760:BG2760"/>
    <mergeCell ref="BH2760:BM2760"/>
    <mergeCell ref="H2761:M2761"/>
    <mergeCell ref="N2761:AE2761"/>
    <mergeCell ref="AF2761:AN2761"/>
    <mergeCell ref="AO2761:BG2761"/>
    <mergeCell ref="BH2761:BM2761"/>
    <mergeCell ref="H2754:M2754"/>
    <mergeCell ref="N2754:AE2754"/>
    <mergeCell ref="AF2754:AN2754"/>
    <mergeCell ref="AO2754:BG2754"/>
    <mergeCell ref="BH2754:BM2754"/>
    <mergeCell ref="H2755:M2755"/>
    <mergeCell ref="N2755:AE2755"/>
    <mergeCell ref="AF2755:AN2755"/>
    <mergeCell ref="AO2755:BG2755"/>
    <mergeCell ref="BH2755:BM2755"/>
    <mergeCell ref="H2756:M2756"/>
    <mergeCell ref="N2756:AE2756"/>
    <mergeCell ref="AF2756:AN2756"/>
    <mergeCell ref="AO2756:BG2756"/>
    <mergeCell ref="BH2756:BM2756"/>
    <mergeCell ref="H2757:M2757"/>
    <mergeCell ref="N2757:AE2757"/>
    <mergeCell ref="AF2757:AN2757"/>
    <mergeCell ref="AO2757:BG2757"/>
    <mergeCell ref="BH2757:BM2757"/>
    <mergeCell ref="H2750:M2750"/>
    <mergeCell ref="N2750:AE2750"/>
    <mergeCell ref="AF2750:AN2750"/>
    <mergeCell ref="AO2750:BG2750"/>
    <mergeCell ref="BH2750:BM2750"/>
    <mergeCell ref="H2751:M2751"/>
    <mergeCell ref="N2751:AE2751"/>
    <mergeCell ref="AF2751:AN2751"/>
    <mergeCell ref="AO2751:BG2751"/>
    <mergeCell ref="BH2751:BM2751"/>
    <mergeCell ref="H2752:M2752"/>
    <mergeCell ref="N2752:AE2752"/>
    <mergeCell ref="AF2752:AN2752"/>
    <mergeCell ref="AO2752:BG2752"/>
    <mergeCell ref="BH2752:BM2752"/>
    <mergeCell ref="H2753:M2753"/>
    <mergeCell ref="N2753:AE2753"/>
    <mergeCell ref="AF2753:AN2753"/>
    <mergeCell ref="AO2753:BG2753"/>
    <mergeCell ref="BH2753:BM2753"/>
    <mergeCell ref="H2746:M2746"/>
    <mergeCell ref="N2746:AE2746"/>
    <mergeCell ref="AF2746:AN2746"/>
    <mergeCell ref="AO2746:BG2746"/>
    <mergeCell ref="BH2746:BM2746"/>
    <mergeCell ref="H2747:M2747"/>
    <mergeCell ref="N2747:AE2747"/>
    <mergeCell ref="AF2747:AN2747"/>
    <mergeCell ref="AO2747:BG2747"/>
    <mergeCell ref="BH2747:BM2747"/>
    <mergeCell ref="H2748:M2748"/>
    <mergeCell ref="N2748:AE2748"/>
    <mergeCell ref="AF2748:AN2748"/>
    <mergeCell ref="AO2748:BG2748"/>
    <mergeCell ref="BH2748:BM2748"/>
    <mergeCell ref="H2749:M2749"/>
    <mergeCell ref="N2749:AE2749"/>
    <mergeCell ref="AF2749:AN2749"/>
    <mergeCell ref="AO2749:BG2749"/>
    <mergeCell ref="BH2749:BM2749"/>
    <mergeCell ref="H2742:M2742"/>
    <mergeCell ref="N2742:AE2742"/>
    <mergeCell ref="AF2742:AN2742"/>
    <mergeCell ref="AO2742:BG2742"/>
    <mergeCell ref="BH2742:BM2742"/>
    <mergeCell ref="H2743:M2743"/>
    <mergeCell ref="N2743:AE2743"/>
    <mergeCell ref="AF2743:AN2743"/>
    <mergeCell ref="AO2743:BG2743"/>
    <mergeCell ref="BH2743:BM2743"/>
    <mergeCell ref="H2744:M2744"/>
    <mergeCell ref="N2744:AE2744"/>
    <mergeCell ref="AF2744:AN2744"/>
    <mergeCell ref="AO2744:BG2744"/>
    <mergeCell ref="BH2744:BM2744"/>
    <mergeCell ref="H2745:M2745"/>
    <mergeCell ref="N2745:AE2745"/>
    <mergeCell ref="AF2745:AN2745"/>
    <mergeCell ref="AO2745:BG2745"/>
    <mergeCell ref="BH2745:BM2745"/>
    <mergeCell ref="H2738:M2738"/>
    <mergeCell ref="N2738:AE2738"/>
    <mergeCell ref="AF2738:AN2738"/>
    <mergeCell ref="AO2738:BG2738"/>
    <mergeCell ref="BH2738:BM2738"/>
    <mergeCell ref="H2739:M2739"/>
    <mergeCell ref="N2739:AE2739"/>
    <mergeCell ref="AF2739:AN2739"/>
    <mergeCell ref="AO2739:BG2739"/>
    <mergeCell ref="BH2739:BM2739"/>
    <mergeCell ref="H2740:M2740"/>
    <mergeCell ref="N2740:AE2740"/>
    <mergeCell ref="AF2740:AN2740"/>
    <mergeCell ref="AO2740:BG2740"/>
    <mergeCell ref="BH2740:BM2740"/>
    <mergeCell ref="H2741:M2741"/>
    <mergeCell ref="N2741:AE2741"/>
    <mergeCell ref="AF2741:AN2741"/>
    <mergeCell ref="AO2741:BG2741"/>
    <mergeCell ref="BH2741:BM2741"/>
    <mergeCell ref="H2734:M2734"/>
    <mergeCell ref="N2734:AE2734"/>
    <mergeCell ref="AF2734:AN2734"/>
    <mergeCell ref="AO2734:BG2734"/>
    <mergeCell ref="BH2734:BM2734"/>
    <mergeCell ref="H2735:M2735"/>
    <mergeCell ref="N2735:AE2735"/>
    <mergeCell ref="AF2735:AN2735"/>
    <mergeCell ref="AO2735:BG2735"/>
    <mergeCell ref="BH2735:BM2735"/>
    <mergeCell ref="H2736:M2736"/>
    <mergeCell ref="N2736:AE2736"/>
    <mergeCell ref="AF2736:AN2736"/>
    <mergeCell ref="AO2736:BG2736"/>
    <mergeCell ref="BH2736:BM2736"/>
    <mergeCell ref="H2737:M2737"/>
    <mergeCell ref="N2737:AE2737"/>
    <mergeCell ref="AF2737:AN2737"/>
    <mergeCell ref="AO2737:BG2737"/>
    <mergeCell ref="BH2737:BM2737"/>
    <mergeCell ref="H2730:M2730"/>
    <mergeCell ref="N2730:AE2730"/>
    <mergeCell ref="AF2730:AN2730"/>
    <mergeCell ref="AO2730:BG2730"/>
    <mergeCell ref="BH2730:BM2730"/>
    <mergeCell ref="H2731:M2731"/>
    <mergeCell ref="N2731:AE2731"/>
    <mergeCell ref="AF2731:AN2731"/>
    <mergeCell ref="AO2731:BG2731"/>
    <mergeCell ref="BH2731:BM2731"/>
    <mergeCell ref="H2732:M2732"/>
    <mergeCell ref="N2732:AE2732"/>
    <mergeCell ref="AF2732:AN2732"/>
    <mergeCell ref="AO2732:BG2732"/>
    <mergeCell ref="BH2732:BM2732"/>
    <mergeCell ref="H2733:M2733"/>
    <mergeCell ref="N2733:AE2733"/>
    <mergeCell ref="AF2733:AN2733"/>
    <mergeCell ref="AO2733:BG2733"/>
    <mergeCell ref="BH2733:BM2733"/>
    <mergeCell ref="H2726:M2726"/>
    <mergeCell ref="N2726:AE2726"/>
    <mergeCell ref="AF2726:AN2726"/>
    <mergeCell ref="AO2726:BG2726"/>
    <mergeCell ref="BH2726:BM2726"/>
    <mergeCell ref="H2727:M2727"/>
    <mergeCell ref="N2727:AE2727"/>
    <mergeCell ref="AF2727:AN2727"/>
    <mergeCell ref="AO2727:BG2727"/>
    <mergeCell ref="BH2727:BM2727"/>
    <mergeCell ref="H2728:M2728"/>
    <mergeCell ref="N2728:AE2728"/>
    <mergeCell ref="AF2728:AN2728"/>
    <mergeCell ref="AO2728:BG2728"/>
    <mergeCell ref="BH2728:BM2728"/>
    <mergeCell ref="H2729:M2729"/>
    <mergeCell ref="N2729:AE2729"/>
    <mergeCell ref="AF2729:AN2729"/>
    <mergeCell ref="AO2729:BG2729"/>
    <mergeCell ref="BH2729:BM2729"/>
    <mergeCell ref="H2722:M2722"/>
    <mergeCell ref="N2722:AE2722"/>
    <mergeCell ref="AF2722:AN2722"/>
    <mergeCell ref="AO2722:BG2722"/>
    <mergeCell ref="BH2722:BM2722"/>
    <mergeCell ref="H2723:M2723"/>
    <mergeCell ref="N2723:AE2723"/>
    <mergeCell ref="AF2723:AN2723"/>
    <mergeCell ref="AO2723:BG2723"/>
    <mergeCell ref="BH2723:BM2723"/>
    <mergeCell ref="H2724:M2724"/>
    <mergeCell ref="N2724:AE2724"/>
    <mergeCell ref="AF2724:AN2724"/>
    <mergeCell ref="AO2724:BG2724"/>
    <mergeCell ref="BH2724:BM2724"/>
    <mergeCell ref="H2725:M2725"/>
    <mergeCell ref="N2725:AE2725"/>
    <mergeCell ref="AF2725:AN2725"/>
    <mergeCell ref="AO2725:BG2725"/>
    <mergeCell ref="BH2725:BM2725"/>
    <mergeCell ref="H2718:M2718"/>
    <mergeCell ref="N2718:AE2718"/>
    <mergeCell ref="AF2718:AN2718"/>
    <mergeCell ref="AO2718:BG2718"/>
    <mergeCell ref="BH2718:BM2718"/>
    <mergeCell ref="H2719:M2719"/>
    <mergeCell ref="N2719:AE2719"/>
    <mergeCell ref="AF2719:AN2719"/>
    <mergeCell ref="AO2719:BG2719"/>
    <mergeCell ref="BH2719:BM2719"/>
    <mergeCell ref="H2720:M2720"/>
    <mergeCell ref="N2720:AE2720"/>
    <mergeCell ref="AF2720:AN2720"/>
    <mergeCell ref="AO2720:BG2720"/>
    <mergeCell ref="BH2720:BM2720"/>
    <mergeCell ref="H2721:M2721"/>
    <mergeCell ref="N2721:AE2721"/>
    <mergeCell ref="AF2721:AN2721"/>
    <mergeCell ref="AO2721:BG2721"/>
    <mergeCell ref="BH2721:BM2721"/>
    <mergeCell ref="H2714:M2714"/>
    <mergeCell ref="N2714:AE2714"/>
    <mergeCell ref="AF2714:AN2714"/>
    <mergeCell ref="AO2714:BG2714"/>
    <mergeCell ref="BH2714:BM2714"/>
    <mergeCell ref="H2715:M2715"/>
    <mergeCell ref="N2715:AE2715"/>
    <mergeCell ref="AF2715:AN2715"/>
    <mergeCell ref="AO2715:BG2715"/>
    <mergeCell ref="BH2715:BM2715"/>
    <mergeCell ref="H2716:M2716"/>
    <mergeCell ref="N2716:AE2716"/>
    <mergeCell ref="AF2716:AN2716"/>
    <mergeCell ref="AO2716:BG2716"/>
    <mergeCell ref="BH2716:BM2716"/>
    <mergeCell ref="H2717:M2717"/>
    <mergeCell ref="N2717:AE2717"/>
    <mergeCell ref="AF2717:AN2717"/>
    <mergeCell ref="AO2717:BG2717"/>
    <mergeCell ref="BH2717:BM2717"/>
    <mergeCell ref="H2710:M2710"/>
    <mergeCell ref="N2710:AE2710"/>
    <mergeCell ref="AF2710:AN2710"/>
    <mergeCell ref="AO2710:BG2710"/>
    <mergeCell ref="BH2710:BM2710"/>
    <mergeCell ref="H2711:M2711"/>
    <mergeCell ref="N2711:AE2711"/>
    <mergeCell ref="AF2711:AN2711"/>
    <mergeCell ref="AO2711:BG2711"/>
    <mergeCell ref="BH2711:BM2711"/>
    <mergeCell ref="H2712:M2712"/>
    <mergeCell ref="N2712:AE2712"/>
    <mergeCell ref="AF2712:AN2712"/>
    <mergeCell ref="AO2712:BG2712"/>
    <mergeCell ref="BH2712:BM2712"/>
    <mergeCell ref="H2713:M2713"/>
    <mergeCell ref="N2713:AE2713"/>
    <mergeCell ref="AF2713:AN2713"/>
    <mergeCell ref="AO2713:BG2713"/>
    <mergeCell ref="BH2713:BM2713"/>
    <mergeCell ref="H2706:M2706"/>
    <mergeCell ref="N2706:AE2706"/>
    <mergeCell ref="AF2706:AN2706"/>
    <mergeCell ref="AO2706:BG2706"/>
    <mergeCell ref="BH2706:BM2706"/>
    <mergeCell ref="H2707:M2707"/>
    <mergeCell ref="N2707:AE2707"/>
    <mergeCell ref="AF2707:AN2707"/>
    <mergeCell ref="AO2707:BG2707"/>
    <mergeCell ref="BH2707:BM2707"/>
    <mergeCell ref="H2708:M2708"/>
    <mergeCell ref="N2708:AE2708"/>
    <mergeCell ref="AF2708:AN2708"/>
    <mergeCell ref="AO2708:BG2708"/>
    <mergeCell ref="BH2708:BM2708"/>
    <mergeCell ref="H2709:M2709"/>
    <mergeCell ref="N2709:AE2709"/>
    <mergeCell ref="AF2709:AN2709"/>
    <mergeCell ref="AO2709:BG2709"/>
    <mergeCell ref="BH2709:BM2709"/>
    <mergeCell ref="H2702:M2702"/>
    <mergeCell ref="N2702:AE2702"/>
    <mergeCell ref="AF2702:AN2702"/>
    <mergeCell ref="AO2702:BG2702"/>
    <mergeCell ref="BH2702:BM2702"/>
    <mergeCell ref="H2703:M2703"/>
    <mergeCell ref="N2703:AE2703"/>
    <mergeCell ref="AF2703:AN2703"/>
    <mergeCell ref="AO2703:BG2703"/>
    <mergeCell ref="BH2703:BM2703"/>
    <mergeCell ref="H2704:M2704"/>
    <mergeCell ref="N2704:AE2704"/>
    <mergeCell ref="AF2704:AN2704"/>
    <mergeCell ref="AO2704:BG2704"/>
    <mergeCell ref="BH2704:BM2704"/>
    <mergeCell ref="H2705:M2705"/>
    <mergeCell ref="N2705:AE2705"/>
    <mergeCell ref="AF2705:AN2705"/>
    <mergeCell ref="AO2705:BG2705"/>
    <mergeCell ref="BH2705:BM2705"/>
    <mergeCell ref="H2698:M2698"/>
    <mergeCell ref="N2698:AE2698"/>
    <mergeCell ref="AF2698:AN2698"/>
    <mergeCell ref="AO2698:BG2698"/>
    <mergeCell ref="BH2698:BM2698"/>
    <mergeCell ref="H2699:M2699"/>
    <mergeCell ref="N2699:AE2699"/>
    <mergeCell ref="AF2699:AN2699"/>
    <mergeCell ref="AO2699:BG2699"/>
    <mergeCell ref="BH2699:BM2699"/>
    <mergeCell ref="H2700:M2700"/>
    <mergeCell ref="N2700:AE2700"/>
    <mergeCell ref="AF2700:AN2700"/>
    <mergeCell ref="AO2700:BG2700"/>
    <mergeCell ref="BH2700:BM2700"/>
    <mergeCell ref="H2701:M2701"/>
    <mergeCell ref="N2701:AE2701"/>
    <mergeCell ref="AF2701:AN2701"/>
    <mergeCell ref="AO2701:BG2701"/>
    <mergeCell ref="BH2701:BM2701"/>
    <mergeCell ref="H2694:M2694"/>
    <mergeCell ref="N2694:AE2694"/>
    <mergeCell ref="AF2694:AN2694"/>
    <mergeCell ref="AO2694:BG2694"/>
    <mergeCell ref="BH2694:BM2694"/>
    <mergeCell ref="H2695:M2695"/>
    <mergeCell ref="N2695:AE2695"/>
    <mergeCell ref="AF2695:AN2695"/>
    <mergeCell ref="AO2695:BG2695"/>
    <mergeCell ref="BH2695:BM2695"/>
    <mergeCell ref="H2696:M2696"/>
    <mergeCell ref="N2696:AE2696"/>
    <mergeCell ref="AF2696:AN2696"/>
    <mergeCell ref="AO2696:BG2696"/>
    <mergeCell ref="BH2696:BM2696"/>
    <mergeCell ref="H2697:M2697"/>
    <mergeCell ref="N2697:AE2697"/>
    <mergeCell ref="AF2697:AN2697"/>
    <mergeCell ref="AO2697:BG2697"/>
    <mergeCell ref="BH2697:BM2697"/>
    <mergeCell ref="H2690:M2690"/>
    <mergeCell ref="N2690:AE2690"/>
    <mergeCell ref="AF2690:AN2690"/>
    <mergeCell ref="AO2690:BG2690"/>
    <mergeCell ref="BH2690:BM2690"/>
    <mergeCell ref="H2691:M2691"/>
    <mergeCell ref="N2691:AE2691"/>
    <mergeCell ref="AF2691:AN2691"/>
    <mergeCell ref="AO2691:BG2691"/>
    <mergeCell ref="BH2691:BM2691"/>
    <mergeCell ref="H2692:M2692"/>
    <mergeCell ref="N2692:AE2692"/>
    <mergeCell ref="AF2692:AN2692"/>
    <mergeCell ref="AO2692:BG2692"/>
    <mergeCell ref="BH2692:BM2692"/>
    <mergeCell ref="H2693:M2693"/>
    <mergeCell ref="N2693:AE2693"/>
    <mergeCell ref="AF2693:AN2693"/>
    <mergeCell ref="AO2693:BG2693"/>
    <mergeCell ref="BH2693:BM2693"/>
    <mergeCell ref="H2686:M2686"/>
    <mergeCell ref="N2686:AE2686"/>
    <mergeCell ref="AF2686:AN2686"/>
    <mergeCell ref="AO2686:BG2686"/>
    <mergeCell ref="BH2686:BM2686"/>
    <mergeCell ref="H2687:M2687"/>
    <mergeCell ref="N2687:AE2687"/>
    <mergeCell ref="AF2687:AN2687"/>
    <mergeCell ref="AO2687:BG2687"/>
    <mergeCell ref="BH2687:BM2687"/>
    <mergeCell ref="H2688:M2688"/>
    <mergeCell ref="N2688:AE2688"/>
    <mergeCell ref="AF2688:AN2688"/>
    <mergeCell ref="AO2688:BG2688"/>
    <mergeCell ref="BH2688:BM2688"/>
    <mergeCell ref="H2689:M2689"/>
    <mergeCell ref="N2689:AE2689"/>
    <mergeCell ref="AF2689:AN2689"/>
    <mergeCell ref="AO2689:BG2689"/>
    <mergeCell ref="BH2689:BM2689"/>
    <mergeCell ref="H2682:M2682"/>
    <mergeCell ref="N2682:AE2682"/>
    <mergeCell ref="AF2682:AN2682"/>
    <mergeCell ref="AO2682:BG2682"/>
    <mergeCell ref="BH2682:BM2682"/>
    <mergeCell ref="H2683:M2683"/>
    <mergeCell ref="N2683:AE2683"/>
    <mergeCell ref="AF2683:AN2683"/>
    <mergeCell ref="AO2683:BG2683"/>
    <mergeCell ref="BH2683:BM2683"/>
    <mergeCell ref="H2684:M2684"/>
    <mergeCell ref="N2684:AE2684"/>
    <mergeCell ref="AF2684:AN2684"/>
    <mergeCell ref="AO2684:BG2684"/>
    <mergeCell ref="BH2684:BM2684"/>
    <mergeCell ref="H2685:M2685"/>
    <mergeCell ref="N2685:AE2685"/>
    <mergeCell ref="AF2685:AN2685"/>
    <mergeCell ref="AO2685:BG2685"/>
    <mergeCell ref="BH2685:BM2685"/>
    <mergeCell ref="H2678:M2678"/>
    <mergeCell ref="N2678:AE2678"/>
    <mergeCell ref="AF2678:AN2678"/>
    <mergeCell ref="AO2678:BG2678"/>
    <mergeCell ref="BH2678:BM2678"/>
    <mergeCell ref="H2679:M2679"/>
    <mergeCell ref="N2679:AE2679"/>
    <mergeCell ref="AF2679:AN2679"/>
    <mergeCell ref="AO2679:BG2679"/>
    <mergeCell ref="BH2679:BM2679"/>
    <mergeCell ref="H2680:M2680"/>
    <mergeCell ref="N2680:AE2680"/>
    <mergeCell ref="AF2680:AN2680"/>
    <mergeCell ref="AO2680:BG2680"/>
    <mergeCell ref="BH2680:BM2680"/>
    <mergeCell ref="H2681:M2681"/>
    <mergeCell ref="N2681:AE2681"/>
    <mergeCell ref="AF2681:AN2681"/>
    <mergeCell ref="AO2681:BG2681"/>
    <mergeCell ref="BH2681:BM2681"/>
    <mergeCell ref="H2674:M2674"/>
    <mergeCell ref="N2674:AE2674"/>
    <mergeCell ref="AF2674:AN2674"/>
    <mergeCell ref="AO2674:BG2674"/>
    <mergeCell ref="BH2674:BM2674"/>
    <mergeCell ref="H2675:M2675"/>
    <mergeCell ref="N2675:AE2675"/>
    <mergeCell ref="AF2675:AN2675"/>
    <mergeCell ref="AO2675:BG2675"/>
    <mergeCell ref="BH2675:BM2675"/>
    <mergeCell ref="H2676:M2676"/>
    <mergeCell ref="N2676:AE2676"/>
    <mergeCell ref="AF2676:AN2676"/>
    <mergeCell ref="AO2676:BG2676"/>
    <mergeCell ref="BH2676:BM2676"/>
    <mergeCell ref="H2677:M2677"/>
    <mergeCell ref="N2677:AE2677"/>
    <mergeCell ref="AF2677:AN2677"/>
    <mergeCell ref="AO2677:BG2677"/>
    <mergeCell ref="BH2677:BM2677"/>
    <mergeCell ref="H2670:M2670"/>
    <mergeCell ref="N2670:AE2670"/>
    <mergeCell ref="AF2670:AN2670"/>
    <mergeCell ref="AO2670:BG2670"/>
    <mergeCell ref="BH2670:BM2670"/>
    <mergeCell ref="H2671:M2671"/>
    <mergeCell ref="N2671:AE2671"/>
    <mergeCell ref="AF2671:AN2671"/>
    <mergeCell ref="AO2671:BG2671"/>
    <mergeCell ref="BH2671:BM2671"/>
    <mergeCell ref="H2672:M2672"/>
    <mergeCell ref="N2672:AE2672"/>
    <mergeCell ref="AF2672:AN2672"/>
    <mergeCell ref="AO2672:BG2672"/>
    <mergeCell ref="BH2672:BM2672"/>
    <mergeCell ref="H2673:M2673"/>
    <mergeCell ref="N2673:AE2673"/>
    <mergeCell ref="AF2673:AN2673"/>
    <mergeCell ref="AO2673:BG2673"/>
    <mergeCell ref="BH2673:BM2673"/>
    <mergeCell ref="H2666:M2666"/>
    <mergeCell ref="N2666:AE2666"/>
    <mergeCell ref="AF2666:AN2666"/>
    <mergeCell ref="AO2666:BG2666"/>
    <mergeCell ref="BH2666:BM2666"/>
    <mergeCell ref="H2667:M2667"/>
    <mergeCell ref="N2667:AE2667"/>
    <mergeCell ref="AF2667:AN2667"/>
    <mergeCell ref="AO2667:BG2667"/>
    <mergeCell ref="BH2667:BM2667"/>
    <mergeCell ref="H2668:M2668"/>
    <mergeCell ref="N2668:AE2668"/>
    <mergeCell ref="AF2668:AN2668"/>
    <mergeCell ref="AO2668:BG2668"/>
    <mergeCell ref="BH2668:BM2668"/>
    <mergeCell ref="H2669:M2669"/>
    <mergeCell ref="N2669:AE2669"/>
    <mergeCell ref="AF2669:AN2669"/>
    <mergeCell ref="AO2669:BG2669"/>
    <mergeCell ref="BH2669:BM2669"/>
    <mergeCell ref="H2662:M2662"/>
    <mergeCell ref="N2662:AE2662"/>
    <mergeCell ref="AF2662:AN2662"/>
    <mergeCell ref="AO2662:BG2662"/>
    <mergeCell ref="BH2662:BM2662"/>
    <mergeCell ref="H2663:M2663"/>
    <mergeCell ref="N2663:AE2663"/>
    <mergeCell ref="AF2663:AN2663"/>
    <mergeCell ref="AO2663:BG2663"/>
    <mergeCell ref="BH2663:BM2663"/>
    <mergeCell ref="H2664:M2664"/>
    <mergeCell ref="N2664:AE2664"/>
    <mergeCell ref="AF2664:AN2664"/>
    <mergeCell ref="AO2664:BG2664"/>
    <mergeCell ref="BH2664:BM2664"/>
    <mergeCell ref="H2665:M2665"/>
    <mergeCell ref="N2665:AE2665"/>
    <mergeCell ref="AF2665:AN2665"/>
    <mergeCell ref="AO2665:BG2665"/>
    <mergeCell ref="BH2665:BM2665"/>
    <mergeCell ref="H2658:M2658"/>
    <mergeCell ref="N2658:AE2658"/>
    <mergeCell ref="AF2658:AN2658"/>
    <mergeCell ref="AO2658:BG2658"/>
    <mergeCell ref="BH2658:BM2658"/>
    <mergeCell ref="H2659:M2659"/>
    <mergeCell ref="N2659:AE2659"/>
    <mergeCell ref="AF2659:AN2659"/>
    <mergeCell ref="AO2659:BG2659"/>
    <mergeCell ref="BH2659:BM2659"/>
    <mergeCell ref="H2660:M2660"/>
    <mergeCell ref="N2660:AE2660"/>
    <mergeCell ref="AF2660:AN2660"/>
    <mergeCell ref="AO2660:BG2660"/>
    <mergeCell ref="BH2660:BM2660"/>
    <mergeCell ref="H2661:M2661"/>
    <mergeCell ref="N2661:AE2661"/>
    <mergeCell ref="AF2661:AN2661"/>
    <mergeCell ref="AO2661:BG2661"/>
    <mergeCell ref="BH2661:BM2661"/>
    <mergeCell ref="H2654:M2654"/>
    <mergeCell ref="N2654:AE2654"/>
    <mergeCell ref="AF2654:AN2654"/>
    <mergeCell ref="AO2654:BG2654"/>
    <mergeCell ref="BH2654:BM2654"/>
    <mergeCell ref="H2655:M2655"/>
    <mergeCell ref="N2655:AE2655"/>
    <mergeCell ref="AF2655:AN2655"/>
    <mergeCell ref="AO2655:BG2655"/>
    <mergeCell ref="BH2655:BM2655"/>
    <mergeCell ref="H2656:M2656"/>
    <mergeCell ref="N2656:AE2656"/>
    <mergeCell ref="AF2656:AN2656"/>
    <mergeCell ref="AO2656:BG2656"/>
    <mergeCell ref="BH2656:BM2656"/>
    <mergeCell ref="H2657:M2657"/>
    <mergeCell ref="N2657:AE2657"/>
    <mergeCell ref="AF2657:AN2657"/>
    <mergeCell ref="AO2657:BG2657"/>
    <mergeCell ref="BH2657:BM2657"/>
    <mergeCell ref="H2650:M2650"/>
    <mergeCell ref="N2650:AE2650"/>
    <mergeCell ref="AF2650:AN2650"/>
    <mergeCell ref="AO2650:BG2650"/>
    <mergeCell ref="BH2650:BM2650"/>
    <mergeCell ref="H2651:M2651"/>
    <mergeCell ref="N2651:AE2651"/>
    <mergeCell ref="AF2651:AN2651"/>
    <mergeCell ref="AO2651:BG2651"/>
    <mergeCell ref="BH2651:BM2651"/>
    <mergeCell ref="H2652:M2652"/>
    <mergeCell ref="N2652:AE2652"/>
    <mergeCell ref="AF2652:AN2652"/>
    <mergeCell ref="AO2652:BG2652"/>
    <mergeCell ref="BH2652:BM2652"/>
    <mergeCell ref="H2653:M2653"/>
    <mergeCell ref="N2653:AE2653"/>
    <mergeCell ref="AF2653:AN2653"/>
    <mergeCell ref="AO2653:BG2653"/>
    <mergeCell ref="BH2653:BM2653"/>
    <mergeCell ref="H2646:M2646"/>
    <mergeCell ref="N2646:AE2646"/>
    <mergeCell ref="AF2646:AN2646"/>
    <mergeCell ref="AO2646:BG2646"/>
    <mergeCell ref="BH2646:BM2646"/>
    <mergeCell ref="H2647:M2647"/>
    <mergeCell ref="N2647:AE2647"/>
    <mergeCell ref="AF2647:AN2647"/>
    <mergeCell ref="AO2647:BG2647"/>
    <mergeCell ref="BH2647:BM2647"/>
    <mergeCell ref="H2648:M2648"/>
    <mergeCell ref="N2648:AE2648"/>
    <mergeCell ref="AF2648:AN2648"/>
    <mergeCell ref="AO2648:BG2648"/>
    <mergeCell ref="BH2648:BM2648"/>
    <mergeCell ref="H2649:M2649"/>
    <mergeCell ref="N2649:AE2649"/>
    <mergeCell ref="AF2649:AN2649"/>
    <mergeCell ref="AO2649:BG2649"/>
    <mergeCell ref="BH2649:BM2649"/>
    <mergeCell ref="H2642:M2642"/>
    <mergeCell ref="N2642:AE2642"/>
    <mergeCell ref="AF2642:AN2642"/>
    <mergeCell ref="AO2642:BG2642"/>
    <mergeCell ref="BH2642:BM2642"/>
    <mergeCell ref="H2643:M2643"/>
    <mergeCell ref="N2643:AE2643"/>
    <mergeCell ref="AF2643:AN2643"/>
    <mergeCell ref="AO2643:BG2643"/>
    <mergeCell ref="BH2643:BM2643"/>
    <mergeCell ref="H2644:M2644"/>
    <mergeCell ref="N2644:AE2644"/>
    <mergeCell ref="AF2644:AN2644"/>
    <mergeCell ref="AO2644:BG2644"/>
    <mergeCell ref="BH2644:BM2644"/>
    <mergeCell ref="H2645:M2645"/>
    <mergeCell ref="N2645:AE2645"/>
    <mergeCell ref="AF2645:AN2645"/>
    <mergeCell ref="AO2645:BG2645"/>
    <mergeCell ref="BH2645:BM2645"/>
    <mergeCell ref="H2638:M2638"/>
    <mergeCell ref="N2638:AE2638"/>
    <mergeCell ref="AF2638:AN2638"/>
    <mergeCell ref="AO2638:BG2638"/>
    <mergeCell ref="BH2638:BM2638"/>
    <mergeCell ref="H2639:M2639"/>
    <mergeCell ref="N2639:AE2639"/>
    <mergeCell ref="AF2639:AN2639"/>
    <mergeCell ref="AO2639:BG2639"/>
    <mergeCell ref="BH2639:BM2639"/>
    <mergeCell ref="H2640:M2640"/>
    <mergeCell ref="N2640:AE2640"/>
    <mergeCell ref="AF2640:AN2640"/>
    <mergeCell ref="AO2640:BG2640"/>
    <mergeCell ref="BH2640:BM2640"/>
    <mergeCell ref="H2641:M2641"/>
    <mergeCell ref="N2641:AE2641"/>
    <mergeCell ref="AF2641:AN2641"/>
    <mergeCell ref="AO2641:BG2641"/>
    <mergeCell ref="BH2641:BM2641"/>
    <mergeCell ref="H2634:M2634"/>
    <mergeCell ref="N2634:AE2634"/>
    <mergeCell ref="AF2634:AN2634"/>
    <mergeCell ref="AO2634:BG2634"/>
    <mergeCell ref="BH2634:BM2634"/>
    <mergeCell ref="H2635:M2635"/>
    <mergeCell ref="N2635:AE2635"/>
    <mergeCell ref="AF2635:AN2635"/>
    <mergeCell ref="AO2635:BG2635"/>
    <mergeCell ref="BH2635:BM2635"/>
    <mergeCell ref="H2636:M2636"/>
    <mergeCell ref="N2636:AE2636"/>
    <mergeCell ref="AF2636:AN2636"/>
    <mergeCell ref="AO2636:BG2636"/>
    <mergeCell ref="BH2636:BM2636"/>
    <mergeCell ref="H2637:M2637"/>
    <mergeCell ref="N2637:AE2637"/>
    <mergeCell ref="AF2637:AN2637"/>
    <mergeCell ref="AO2637:BG2637"/>
    <mergeCell ref="BH2637:BM2637"/>
    <mergeCell ref="H2630:M2630"/>
    <mergeCell ref="N2630:AE2630"/>
    <mergeCell ref="AF2630:AN2630"/>
    <mergeCell ref="AO2630:BG2630"/>
    <mergeCell ref="BH2630:BM2630"/>
    <mergeCell ref="H2631:M2631"/>
    <mergeCell ref="N2631:AE2631"/>
    <mergeCell ref="AF2631:AN2631"/>
    <mergeCell ref="AO2631:BG2631"/>
    <mergeCell ref="BH2631:BM2631"/>
    <mergeCell ref="H2632:M2632"/>
    <mergeCell ref="N2632:AE2632"/>
    <mergeCell ref="AF2632:AN2632"/>
    <mergeCell ref="AO2632:BG2632"/>
    <mergeCell ref="BH2632:BM2632"/>
    <mergeCell ref="H2633:M2633"/>
    <mergeCell ref="N2633:AE2633"/>
    <mergeCell ref="AF2633:AN2633"/>
    <mergeCell ref="AO2633:BG2633"/>
    <mergeCell ref="BH2633:BM2633"/>
    <mergeCell ref="H2626:M2626"/>
    <mergeCell ref="N2626:AE2626"/>
    <mergeCell ref="AF2626:AN2626"/>
    <mergeCell ref="AO2626:BG2626"/>
    <mergeCell ref="BH2626:BM2626"/>
    <mergeCell ref="H2627:M2627"/>
    <mergeCell ref="N2627:AE2627"/>
    <mergeCell ref="AF2627:AN2627"/>
    <mergeCell ref="AO2627:BG2627"/>
    <mergeCell ref="BH2627:BM2627"/>
    <mergeCell ref="H2628:M2628"/>
    <mergeCell ref="N2628:AE2628"/>
    <mergeCell ref="AF2628:AN2628"/>
    <mergeCell ref="AO2628:BG2628"/>
    <mergeCell ref="BH2628:BM2628"/>
    <mergeCell ref="H2629:M2629"/>
    <mergeCell ref="N2629:AE2629"/>
    <mergeCell ref="AF2629:AN2629"/>
    <mergeCell ref="AO2629:BG2629"/>
    <mergeCell ref="BH2629:BM2629"/>
    <mergeCell ref="H2622:M2622"/>
    <mergeCell ref="N2622:AE2622"/>
    <mergeCell ref="AF2622:AN2622"/>
    <mergeCell ref="AO2622:BG2622"/>
    <mergeCell ref="BH2622:BM2622"/>
    <mergeCell ref="H2623:M2623"/>
    <mergeCell ref="N2623:AE2623"/>
    <mergeCell ref="AF2623:AN2623"/>
    <mergeCell ref="AO2623:BG2623"/>
    <mergeCell ref="BH2623:BM2623"/>
    <mergeCell ref="H2624:M2624"/>
    <mergeCell ref="N2624:AE2624"/>
    <mergeCell ref="AF2624:AN2624"/>
    <mergeCell ref="AO2624:BG2624"/>
    <mergeCell ref="BH2624:BM2624"/>
    <mergeCell ref="H2625:M2625"/>
    <mergeCell ref="N2625:AE2625"/>
    <mergeCell ref="AF2625:AN2625"/>
    <mergeCell ref="AO2625:BG2625"/>
    <mergeCell ref="BH2625:BM2625"/>
    <mergeCell ref="H2618:M2618"/>
    <mergeCell ref="N2618:AE2618"/>
    <mergeCell ref="AF2618:AN2618"/>
    <mergeCell ref="AO2618:BG2618"/>
    <mergeCell ref="BH2618:BM2618"/>
    <mergeCell ref="H2619:M2619"/>
    <mergeCell ref="N2619:AE2619"/>
    <mergeCell ref="AF2619:AN2619"/>
    <mergeCell ref="AO2619:BG2619"/>
    <mergeCell ref="BH2619:BM2619"/>
    <mergeCell ref="H2620:M2620"/>
    <mergeCell ref="N2620:AE2620"/>
    <mergeCell ref="AF2620:AN2620"/>
    <mergeCell ref="AO2620:BG2620"/>
    <mergeCell ref="BH2620:BM2620"/>
    <mergeCell ref="H2621:M2621"/>
    <mergeCell ref="N2621:AE2621"/>
    <mergeCell ref="AF2621:AN2621"/>
    <mergeCell ref="AO2621:BG2621"/>
    <mergeCell ref="BH2621:BM2621"/>
    <mergeCell ref="H2614:M2614"/>
    <mergeCell ref="N2614:AE2614"/>
    <mergeCell ref="AF2614:AN2614"/>
    <mergeCell ref="AO2614:BG2614"/>
    <mergeCell ref="BH2614:BM2614"/>
    <mergeCell ref="H2615:M2615"/>
    <mergeCell ref="N2615:AE2615"/>
    <mergeCell ref="AF2615:AN2615"/>
    <mergeCell ref="AO2615:BG2615"/>
    <mergeCell ref="BH2615:BM2615"/>
    <mergeCell ref="H2616:M2616"/>
    <mergeCell ref="N2616:AE2616"/>
    <mergeCell ref="AF2616:AN2616"/>
    <mergeCell ref="AO2616:BG2616"/>
    <mergeCell ref="BH2616:BM2616"/>
    <mergeCell ref="H2617:M2617"/>
    <mergeCell ref="N2617:AE2617"/>
    <mergeCell ref="AF2617:AN2617"/>
    <mergeCell ref="AO2617:BG2617"/>
    <mergeCell ref="BH2617:BM2617"/>
    <mergeCell ref="H2610:M2610"/>
    <mergeCell ref="N2610:AE2610"/>
    <mergeCell ref="AF2610:AN2610"/>
    <mergeCell ref="AO2610:BG2610"/>
    <mergeCell ref="BH2610:BM2610"/>
    <mergeCell ref="H2611:M2611"/>
    <mergeCell ref="N2611:AE2611"/>
    <mergeCell ref="AF2611:AN2611"/>
    <mergeCell ref="AO2611:BG2611"/>
    <mergeCell ref="BH2611:BM2611"/>
    <mergeCell ref="H2612:M2612"/>
    <mergeCell ref="N2612:AE2612"/>
    <mergeCell ref="AF2612:AN2612"/>
    <mergeCell ref="AO2612:BG2612"/>
    <mergeCell ref="BH2612:BM2612"/>
    <mergeCell ref="H2613:M2613"/>
    <mergeCell ref="N2613:AE2613"/>
    <mergeCell ref="AF2613:AN2613"/>
    <mergeCell ref="AO2613:BG2613"/>
    <mergeCell ref="BH2613:BM2613"/>
    <mergeCell ref="H2606:M2606"/>
    <mergeCell ref="N2606:AE2606"/>
    <mergeCell ref="AF2606:AN2606"/>
    <mergeCell ref="AO2606:BG2606"/>
    <mergeCell ref="BH2606:BM2606"/>
    <mergeCell ref="H2607:M2607"/>
    <mergeCell ref="N2607:AE2607"/>
    <mergeCell ref="AF2607:AN2607"/>
    <mergeCell ref="AO2607:BG2607"/>
    <mergeCell ref="BH2607:BM2607"/>
    <mergeCell ref="H2608:M2608"/>
    <mergeCell ref="N2608:AE2608"/>
    <mergeCell ref="AF2608:AN2608"/>
    <mergeCell ref="AO2608:BG2608"/>
    <mergeCell ref="BH2608:BM2608"/>
    <mergeCell ref="H2609:M2609"/>
    <mergeCell ref="N2609:AE2609"/>
    <mergeCell ref="AF2609:AN2609"/>
    <mergeCell ref="AO2609:BG2609"/>
    <mergeCell ref="BH2609:BM2609"/>
    <mergeCell ref="H2602:M2602"/>
    <mergeCell ref="N2602:AE2602"/>
    <mergeCell ref="AF2602:AN2602"/>
    <mergeCell ref="AO2602:BG2602"/>
    <mergeCell ref="BH2602:BM2602"/>
    <mergeCell ref="H2603:M2603"/>
    <mergeCell ref="N2603:AE2603"/>
    <mergeCell ref="AF2603:AN2603"/>
    <mergeCell ref="AO2603:BG2603"/>
    <mergeCell ref="BH2603:BM2603"/>
    <mergeCell ref="H2604:M2604"/>
    <mergeCell ref="N2604:AE2604"/>
    <mergeCell ref="AF2604:AN2604"/>
    <mergeCell ref="AO2604:BG2604"/>
    <mergeCell ref="BH2604:BM2604"/>
    <mergeCell ref="H2605:M2605"/>
    <mergeCell ref="N2605:AE2605"/>
    <mergeCell ref="AF2605:AN2605"/>
    <mergeCell ref="AO2605:BG2605"/>
    <mergeCell ref="BH2605:BM2605"/>
    <mergeCell ref="H2598:M2598"/>
    <mergeCell ref="N2598:AE2598"/>
    <mergeCell ref="AF2598:AN2598"/>
    <mergeCell ref="AO2598:BG2598"/>
    <mergeCell ref="BH2598:BM2598"/>
    <mergeCell ref="H2599:M2599"/>
    <mergeCell ref="N2599:AE2599"/>
    <mergeCell ref="AF2599:AN2599"/>
    <mergeCell ref="AO2599:BG2599"/>
    <mergeCell ref="BH2599:BM2599"/>
    <mergeCell ref="H2600:M2600"/>
    <mergeCell ref="N2600:AE2600"/>
    <mergeCell ref="AF2600:AN2600"/>
    <mergeCell ref="AO2600:BG2600"/>
    <mergeCell ref="BH2600:BM2600"/>
    <mergeCell ref="H2601:M2601"/>
    <mergeCell ref="N2601:AE2601"/>
    <mergeCell ref="AF2601:AN2601"/>
    <mergeCell ref="AO2601:BG2601"/>
    <mergeCell ref="BH2601:BM2601"/>
    <mergeCell ref="H2594:M2594"/>
    <mergeCell ref="N2594:AE2594"/>
    <mergeCell ref="AF2594:AN2594"/>
    <mergeCell ref="AO2594:BG2594"/>
    <mergeCell ref="BH2594:BM2594"/>
    <mergeCell ref="H2595:M2595"/>
    <mergeCell ref="N2595:AE2595"/>
    <mergeCell ref="AF2595:AN2595"/>
    <mergeCell ref="AO2595:BG2595"/>
    <mergeCell ref="BH2595:BM2595"/>
    <mergeCell ref="H2596:M2596"/>
    <mergeCell ref="N2596:AE2596"/>
    <mergeCell ref="AF2596:AN2596"/>
    <mergeCell ref="AO2596:BG2596"/>
    <mergeCell ref="BH2596:BM2596"/>
    <mergeCell ref="H2597:M2597"/>
    <mergeCell ref="N2597:AE2597"/>
    <mergeCell ref="AF2597:AN2597"/>
    <mergeCell ref="AO2597:BG2597"/>
    <mergeCell ref="BH2597:BM2597"/>
    <mergeCell ref="H2590:M2590"/>
    <mergeCell ref="N2590:AE2590"/>
    <mergeCell ref="AF2590:AN2590"/>
    <mergeCell ref="AO2590:BG2590"/>
    <mergeCell ref="BH2590:BM2590"/>
    <mergeCell ref="H2591:M2591"/>
    <mergeCell ref="N2591:AE2591"/>
    <mergeCell ref="AF2591:AN2591"/>
    <mergeCell ref="AO2591:BG2591"/>
    <mergeCell ref="BH2591:BM2591"/>
    <mergeCell ref="H2592:M2592"/>
    <mergeCell ref="N2592:AE2592"/>
    <mergeCell ref="AF2592:AN2592"/>
    <mergeCell ref="AO2592:BG2592"/>
    <mergeCell ref="BH2592:BM2592"/>
    <mergeCell ref="H2593:M2593"/>
    <mergeCell ref="N2593:AE2593"/>
    <mergeCell ref="AF2593:AN2593"/>
    <mergeCell ref="AO2593:BG2593"/>
    <mergeCell ref="BH2593:BM2593"/>
    <mergeCell ref="H2586:M2586"/>
    <mergeCell ref="N2586:AE2586"/>
    <mergeCell ref="AF2586:AN2586"/>
    <mergeCell ref="AO2586:BG2586"/>
    <mergeCell ref="BH2586:BM2586"/>
    <mergeCell ref="H2587:M2587"/>
    <mergeCell ref="N2587:AE2587"/>
    <mergeCell ref="AF2587:AN2587"/>
    <mergeCell ref="AO2587:BG2587"/>
    <mergeCell ref="BH2587:BM2587"/>
    <mergeCell ref="H2588:M2588"/>
    <mergeCell ref="N2588:AE2588"/>
    <mergeCell ref="AF2588:AN2588"/>
    <mergeCell ref="AO2588:BG2588"/>
    <mergeCell ref="BH2588:BM2588"/>
    <mergeCell ref="H2589:M2589"/>
    <mergeCell ref="N2589:AE2589"/>
    <mergeCell ref="AF2589:AN2589"/>
    <mergeCell ref="AO2589:BG2589"/>
    <mergeCell ref="BH2589:BM2589"/>
    <mergeCell ref="H2582:M2582"/>
    <mergeCell ref="N2582:AE2582"/>
    <mergeCell ref="AF2582:AN2582"/>
    <mergeCell ref="AO2582:BG2582"/>
    <mergeCell ref="BH2582:BM2582"/>
    <mergeCell ref="H2583:M2583"/>
    <mergeCell ref="N2583:AE2583"/>
    <mergeCell ref="AF2583:AN2583"/>
    <mergeCell ref="AO2583:BG2583"/>
    <mergeCell ref="BH2583:BM2583"/>
    <mergeCell ref="H2584:M2584"/>
    <mergeCell ref="N2584:AE2584"/>
    <mergeCell ref="AF2584:AN2584"/>
    <mergeCell ref="AO2584:BG2584"/>
    <mergeCell ref="BH2584:BM2584"/>
    <mergeCell ref="H2585:M2585"/>
    <mergeCell ref="N2585:AE2585"/>
    <mergeCell ref="AF2585:AN2585"/>
    <mergeCell ref="AO2585:BG2585"/>
    <mergeCell ref="BH2585:BM2585"/>
    <mergeCell ref="H2578:M2578"/>
    <mergeCell ref="N2578:AE2578"/>
    <mergeCell ref="AF2578:AN2578"/>
    <mergeCell ref="AO2578:BG2578"/>
    <mergeCell ref="BH2578:BM2578"/>
    <mergeCell ref="H2579:M2579"/>
    <mergeCell ref="N2579:AE2579"/>
    <mergeCell ref="AF2579:AN2579"/>
    <mergeCell ref="AO2579:BG2579"/>
    <mergeCell ref="BH2579:BM2579"/>
    <mergeCell ref="H2580:M2580"/>
    <mergeCell ref="N2580:AE2580"/>
    <mergeCell ref="AF2580:AN2580"/>
    <mergeCell ref="AO2580:BG2580"/>
    <mergeCell ref="BH2580:BM2580"/>
    <mergeCell ref="H2581:M2581"/>
    <mergeCell ref="N2581:AE2581"/>
    <mergeCell ref="AF2581:AN2581"/>
    <mergeCell ref="AO2581:BG2581"/>
    <mergeCell ref="BH2581:BM2581"/>
    <mergeCell ref="H2574:M2574"/>
    <mergeCell ref="N2574:AE2574"/>
    <mergeCell ref="AF2574:AN2574"/>
    <mergeCell ref="AO2574:BG2574"/>
    <mergeCell ref="BH2574:BM2574"/>
    <mergeCell ref="H2575:M2575"/>
    <mergeCell ref="N2575:AE2575"/>
    <mergeCell ref="AF2575:AN2575"/>
    <mergeCell ref="AO2575:BG2575"/>
    <mergeCell ref="BH2575:BM2575"/>
    <mergeCell ref="H2576:M2576"/>
    <mergeCell ref="N2576:AE2576"/>
    <mergeCell ref="AF2576:AN2576"/>
    <mergeCell ref="AO2576:BG2576"/>
    <mergeCell ref="BH2576:BM2576"/>
    <mergeCell ref="H2577:M2577"/>
    <mergeCell ref="N2577:AE2577"/>
    <mergeCell ref="AF2577:AN2577"/>
    <mergeCell ref="AO2577:BG2577"/>
    <mergeCell ref="BH2577:BM2577"/>
    <mergeCell ref="H2570:M2570"/>
    <mergeCell ref="N2570:AE2570"/>
    <mergeCell ref="AF2570:AN2570"/>
    <mergeCell ref="AO2570:BG2570"/>
    <mergeCell ref="BH2570:BM2570"/>
    <mergeCell ref="H2571:M2571"/>
    <mergeCell ref="N2571:AE2571"/>
    <mergeCell ref="AF2571:AN2571"/>
    <mergeCell ref="AO2571:BG2571"/>
    <mergeCell ref="BH2571:BM2571"/>
    <mergeCell ref="H2572:M2572"/>
    <mergeCell ref="N2572:AE2572"/>
    <mergeCell ref="AF2572:AN2572"/>
    <mergeCell ref="AO2572:BG2572"/>
    <mergeCell ref="BH2572:BM2572"/>
    <mergeCell ref="H2573:M2573"/>
    <mergeCell ref="N2573:AE2573"/>
    <mergeCell ref="AF2573:AN2573"/>
    <mergeCell ref="AO2573:BG2573"/>
    <mergeCell ref="BH2573:BM2573"/>
    <mergeCell ref="H2566:M2566"/>
    <mergeCell ref="N2566:AE2566"/>
    <mergeCell ref="AF2566:AN2566"/>
    <mergeCell ref="AO2566:BG2566"/>
    <mergeCell ref="BH2566:BM2566"/>
    <mergeCell ref="H2567:M2567"/>
    <mergeCell ref="N2567:AE2567"/>
    <mergeCell ref="AF2567:AN2567"/>
    <mergeCell ref="AO2567:BG2567"/>
    <mergeCell ref="BH2567:BM2567"/>
    <mergeCell ref="H2568:M2568"/>
    <mergeCell ref="N2568:AE2568"/>
    <mergeCell ref="AF2568:AN2568"/>
    <mergeCell ref="AO2568:BG2568"/>
    <mergeCell ref="BH2568:BM2568"/>
    <mergeCell ref="H2569:M2569"/>
    <mergeCell ref="N2569:AE2569"/>
    <mergeCell ref="AF2569:AN2569"/>
    <mergeCell ref="AO2569:BG2569"/>
    <mergeCell ref="BH2569:BM2569"/>
    <mergeCell ref="H2562:M2562"/>
    <mergeCell ref="N2562:AE2562"/>
    <mergeCell ref="AF2562:AN2562"/>
    <mergeCell ref="AO2562:BG2562"/>
    <mergeCell ref="BH2562:BM2562"/>
    <mergeCell ref="H2563:M2563"/>
    <mergeCell ref="N2563:AE2563"/>
    <mergeCell ref="AF2563:AN2563"/>
    <mergeCell ref="AO2563:BG2563"/>
    <mergeCell ref="BH2563:BM2563"/>
    <mergeCell ref="H2564:M2564"/>
    <mergeCell ref="N2564:AE2564"/>
    <mergeCell ref="AF2564:AN2564"/>
    <mergeCell ref="AO2564:BG2564"/>
    <mergeCell ref="BH2564:BM2564"/>
    <mergeCell ref="H2565:M2565"/>
    <mergeCell ref="N2565:AE2565"/>
    <mergeCell ref="AF2565:AN2565"/>
    <mergeCell ref="AO2565:BG2565"/>
    <mergeCell ref="BH2565:BM2565"/>
    <mergeCell ref="H2558:M2558"/>
    <mergeCell ref="N2558:AE2558"/>
    <mergeCell ref="AF2558:AN2558"/>
    <mergeCell ref="AO2558:BG2558"/>
    <mergeCell ref="BH2558:BM2558"/>
    <mergeCell ref="H2559:M2559"/>
    <mergeCell ref="N2559:AE2559"/>
    <mergeCell ref="AF2559:AN2559"/>
    <mergeCell ref="AO2559:BG2559"/>
    <mergeCell ref="BH2559:BM2559"/>
    <mergeCell ref="H2560:M2560"/>
    <mergeCell ref="N2560:AE2560"/>
    <mergeCell ref="AF2560:AN2560"/>
    <mergeCell ref="AO2560:BG2560"/>
    <mergeCell ref="BH2560:BM2560"/>
    <mergeCell ref="H2561:M2561"/>
    <mergeCell ref="N2561:AE2561"/>
    <mergeCell ref="AF2561:AN2561"/>
    <mergeCell ref="AO2561:BG2561"/>
    <mergeCell ref="BH2561:BM2561"/>
    <mergeCell ref="H2554:M2554"/>
    <mergeCell ref="N2554:AE2554"/>
    <mergeCell ref="AF2554:AN2554"/>
    <mergeCell ref="AO2554:BG2554"/>
    <mergeCell ref="BH2554:BM2554"/>
    <mergeCell ref="H2555:M2555"/>
    <mergeCell ref="N2555:AE2555"/>
    <mergeCell ref="AF2555:AN2555"/>
    <mergeCell ref="AO2555:BG2555"/>
    <mergeCell ref="BH2555:BM2555"/>
    <mergeCell ref="H2556:M2556"/>
    <mergeCell ref="N2556:AE2556"/>
    <mergeCell ref="AF2556:AN2556"/>
    <mergeCell ref="AO2556:BG2556"/>
    <mergeCell ref="BH2556:BM2556"/>
    <mergeCell ref="H2557:M2557"/>
    <mergeCell ref="N2557:AE2557"/>
    <mergeCell ref="AF2557:AN2557"/>
    <mergeCell ref="AO2557:BG2557"/>
    <mergeCell ref="BH2557:BM2557"/>
    <mergeCell ref="H2550:M2550"/>
    <mergeCell ref="N2550:AE2550"/>
    <mergeCell ref="AF2550:AN2550"/>
    <mergeCell ref="AO2550:BG2550"/>
    <mergeCell ref="BH2550:BM2550"/>
    <mergeCell ref="H2551:M2551"/>
    <mergeCell ref="N2551:AE2551"/>
    <mergeCell ref="AF2551:AN2551"/>
    <mergeCell ref="AO2551:BG2551"/>
    <mergeCell ref="BH2551:BM2551"/>
    <mergeCell ref="H2552:M2552"/>
    <mergeCell ref="N2552:AE2552"/>
    <mergeCell ref="AF2552:AN2552"/>
    <mergeCell ref="AO2552:BG2552"/>
    <mergeCell ref="BH2552:BM2552"/>
    <mergeCell ref="H2553:M2553"/>
    <mergeCell ref="N2553:AE2553"/>
    <mergeCell ref="AF2553:AN2553"/>
    <mergeCell ref="AO2553:BG2553"/>
    <mergeCell ref="BH2553:BM2553"/>
    <mergeCell ref="H2546:M2546"/>
    <mergeCell ref="N2546:AE2546"/>
    <mergeCell ref="AF2546:AN2546"/>
    <mergeCell ref="AO2546:BG2546"/>
    <mergeCell ref="BH2546:BM2546"/>
    <mergeCell ref="H2547:M2547"/>
    <mergeCell ref="N2547:AE2547"/>
    <mergeCell ref="AF2547:AN2547"/>
    <mergeCell ref="AO2547:BG2547"/>
    <mergeCell ref="BH2547:BM2547"/>
    <mergeCell ref="H2548:M2548"/>
    <mergeCell ref="N2548:AE2548"/>
    <mergeCell ref="AF2548:AN2548"/>
    <mergeCell ref="AO2548:BG2548"/>
    <mergeCell ref="BH2548:BM2548"/>
    <mergeCell ref="H2549:M2549"/>
    <mergeCell ref="N2549:AE2549"/>
    <mergeCell ref="AF2549:AN2549"/>
    <mergeCell ref="AO2549:BG2549"/>
    <mergeCell ref="BH2549:BM2549"/>
    <mergeCell ref="H2542:M2542"/>
    <mergeCell ref="N2542:AE2542"/>
    <mergeCell ref="AF2542:AN2542"/>
    <mergeCell ref="AO2542:BG2542"/>
    <mergeCell ref="BH2542:BM2542"/>
    <mergeCell ref="H2543:M2543"/>
    <mergeCell ref="N2543:AE2543"/>
    <mergeCell ref="AF2543:AN2543"/>
    <mergeCell ref="AO2543:BG2543"/>
    <mergeCell ref="BH2543:BM2543"/>
    <mergeCell ref="H2544:M2544"/>
    <mergeCell ref="N2544:AE2544"/>
    <mergeCell ref="AF2544:AN2544"/>
    <mergeCell ref="AO2544:BG2544"/>
    <mergeCell ref="BH2544:BM2544"/>
    <mergeCell ref="H2545:M2545"/>
    <mergeCell ref="N2545:AE2545"/>
    <mergeCell ref="AF2545:AN2545"/>
    <mergeCell ref="AO2545:BG2545"/>
    <mergeCell ref="BH2545:BM2545"/>
    <mergeCell ref="H2538:M2538"/>
    <mergeCell ref="N2538:AE2538"/>
    <mergeCell ref="AF2538:AN2538"/>
    <mergeCell ref="AO2538:BG2538"/>
    <mergeCell ref="BH2538:BM2538"/>
    <mergeCell ref="H2539:M2539"/>
    <mergeCell ref="N2539:AE2539"/>
    <mergeCell ref="AF2539:AN2539"/>
    <mergeCell ref="AO2539:BG2539"/>
    <mergeCell ref="BH2539:BM2539"/>
    <mergeCell ref="H2540:M2540"/>
    <mergeCell ref="N2540:AE2540"/>
    <mergeCell ref="AF2540:AN2540"/>
    <mergeCell ref="AO2540:BG2540"/>
    <mergeCell ref="BH2540:BM2540"/>
    <mergeCell ref="H2541:M2541"/>
    <mergeCell ref="N2541:AE2541"/>
    <mergeCell ref="AF2541:AN2541"/>
    <mergeCell ref="AO2541:BG2541"/>
    <mergeCell ref="BH2541:BM2541"/>
    <mergeCell ref="H2534:M2534"/>
    <mergeCell ref="N2534:AE2534"/>
    <mergeCell ref="AF2534:AN2534"/>
    <mergeCell ref="AO2534:BG2534"/>
    <mergeCell ref="BH2534:BM2534"/>
    <mergeCell ref="H2535:M2535"/>
    <mergeCell ref="N2535:AE2535"/>
    <mergeCell ref="AF2535:AN2535"/>
    <mergeCell ref="AO2535:BG2535"/>
    <mergeCell ref="BH2535:BM2535"/>
    <mergeCell ref="H2536:M2536"/>
    <mergeCell ref="N2536:AE2536"/>
    <mergeCell ref="AF2536:AN2536"/>
    <mergeCell ref="AO2536:BG2536"/>
    <mergeCell ref="BH2536:BM2536"/>
    <mergeCell ref="H2537:M2537"/>
    <mergeCell ref="N2537:AE2537"/>
    <mergeCell ref="AF2537:AN2537"/>
    <mergeCell ref="AO2537:BG2537"/>
    <mergeCell ref="BH2537:BM2537"/>
    <mergeCell ref="H2530:M2530"/>
    <mergeCell ref="N2530:AE2530"/>
    <mergeCell ref="AF2530:AN2530"/>
    <mergeCell ref="AO2530:BG2530"/>
    <mergeCell ref="BH2530:BM2530"/>
    <mergeCell ref="H2531:M2531"/>
    <mergeCell ref="N2531:AE2531"/>
    <mergeCell ref="AF2531:AN2531"/>
    <mergeCell ref="AO2531:BG2531"/>
    <mergeCell ref="BH2531:BM2531"/>
    <mergeCell ref="H2532:M2532"/>
    <mergeCell ref="N2532:AE2532"/>
    <mergeCell ref="AF2532:AN2532"/>
    <mergeCell ref="AO2532:BG2532"/>
    <mergeCell ref="BH2532:BM2532"/>
    <mergeCell ref="H2533:M2533"/>
    <mergeCell ref="N2533:AE2533"/>
    <mergeCell ref="AF2533:AN2533"/>
    <mergeCell ref="AO2533:BG2533"/>
    <mergeCell ref="BH2533:BM2533"/>
    <mergeCell ref="H2526:M2526"/>
    <mergeCell ref="N2526:AE2526"/>
    <mergeCell ref="AF2526:AN2526"/>
    <mergeCell ref="AO2526:BG2526"/>
    <mergeCell ref="BH2526:BM2526"/>
    <mergeCell ref="H2527:M2527"/>
    <mergeCell ref="N2527:AE2527"/>
    <mergeCell ref="AF2527:AN2527"/>
    <mergeCell ref="AO2527:BG2527"/>
    <mergeCell ref="BH2527:BM2527"/>
    <mergeCell ref="H2528:M2528"/>
    <mergeCell ref="N2528:AE2528"/>
    <mergeCell ref="AF2528:AN2528"/>
    <mergeCell ref="AO2528:BG2528"/>
    <mergeCell ref="BH2528:BM2528"/>
    <mergeCell ref="H2529:M2529"/>
    <mergeCell ref="N2529:AE2529"/>
    <mergeCell ref="AF2529:AN2529"/>
    <mergeCell ref="AO2529:BG2529"/>
    <mergeCell ref="BH2529:BM2529"/>
    <mergeCell ref="H2522:M2522"/>
    <mergeCell ref="N2522:AE2522"/>
    <mergeCell ref="AF2522:AN2522"/>
    <mergeCell ref="AO2522:BG2522"/>
    <mergeCell ref="BH2522:BM2522"/>
    <mergeCell ref="H2523:M2523"/>
    <mergeCell ref="N2523:AE2523"/>
    <mergeCell ref="AF2523:AN2523"/>
    <mergeCell ref="AO2523:BG2523"/>
    <mergeCell ref="BH2523:BM2523"/>
    <mergeCell ref="H2524:M2524"/>
    <mergeCell ref="N2524:AE2524"/>
    <mergeCell ref="AF2524:AN2524"/>
    <mergeCell ref="AO2524:BG2524"/>
    <mergeCell ref="BH2524:BM2524"/>
    <mergeCell ref="H2525:M2525"/>
    <mergeCell ref="N2525:AE2525"/>
    <mergeCell ref="AF2525:AN2525"/>
    <mergeCell ref="AO2525:BG2525"/>
    <mergeCell ref="BH2525:BM2525"/>
    <mergeCell ref="H2518:M2518"/>
    <mergeCell ref="N2518:AE2518"/>
    <mergeCell ref="AF2518:AN2518"/>
    <mergeCell ref="AO2518:BG2518"/>
    <mergeCell ref="BH2518:BM2518"/>
    <mergeCell ref="H2519:M2519"/>
    <mergeCell ref="N2519:AE2519"/>
    <mergeCell ref="AF2519:AN2519"/>
    <mergeCell ref="AO2519:BG2519"/>
    <mergeCell ref="BH2519:BM2519"/>
    <mergeCell ref="H2520:M2520"/>
    <mergeCell ref="N2520:AE2520"/>
    <mergeCell ref="AF2520:AN2520"/>
    <mergeCell ref="AO2520:BG2520"/>
    <mergeCell ref="BH2520:BM2520"/>
    <mergeCell ref="H2521:M2521"/>
    <mergeCell ref="N2521:AE2521"/>
    <mergeCell ref="AF2521:AN2521"/>
    <mergeCell ref="AO2521:BG2521"/>
    <mergeCell ref="BH2521:BM2521"/>
    <mergeCell ref="H2514:M2514"/>
    <mergeCell ref="N2514:AE2514"/>
    <mergeCell ref="AF2514:AN2514"/>
    <mergeCell ref="AO2514:BG2514"/>
    <mergeCell ref="BH2514:BM2514"/>
    <mergeCell ref="H2515:M2515"/>
    <mergeCell ref="N2515:AE2515"/>
    <mergeCell ref="AF2515:AN2515"/>
    <mergeCell ref="AO2515:BG2515"/>
    <mergeCell ref="BH2515:BM2515"/>
    <mergeCell ref="H2516:M2516"/>
    <mergeCell ref="N2516:AE2516"/>
    <mergeCell ref="AF2516:AN2516"/>
    <mergeCell ref="AO2516:BG2516"/>
    <mergeCell ref="BH2516:BM2516"/>
    <mergeCell ref="H2517:M2517"/>
    <mergeCell ref="N2517:AE2517"/>
    <mergeCell ref="AF2517:AN2517"/>
    <mergeCell ref="AO2517:BG2517"/>
    <mergeCell ref="BH2517:BM2517"/>
    <mergeCell ref="H2510:M2510"/>
    <mergeCell ref="N2510:AE2510"/>
    <mergeCell ref="AF2510:AN2510"/>
    <mergeCell ref="AO2510:BG2510"/>
    <mergeCell ref="BH2510:BM2510"/>
    <mergeCell ref="H2511:M2511"/>
    <mergeCell ref="N2511:AE2511"/>
    <mergeCell ref="AF2511:AN2511"/>
    <mergeCell ref="AO2511:BG2511"/>
    <mergeCell ref="BH2511:BM2511"/>
    <mergeCell ref="H2512:M2512"/>
    <mergeCell ref="N2512:AE2512"/>
    <mergeCell ref="AF2512:AN2512"/>
    <mergeCell ref="AO2512:BG2512"/>
    <mergeCell ref="BH2512:BM2512"/>
    <mergeCell ref="H2513:M2513"/>
    <mergeCell ref="N2513:AE2513"/>
    <mergeCell ref="AF2513:AN2513"/>
    <mergeCell ref="AO2513:BG2513"/>
    <mergeCell ref="BH2513:BM2513"/>
    <mergeCell ref="H2506:M2506"/>
    <mergeCell ref="N2506:AE2506"/>
    <mergeCell ref="AF2506:AN2506"/>
    <mergeCell ref="AO2506:BG2506"/>
    <mergeCell ref="BH2506:BM2506"/>
    <mergeCell ref="H2507:M2507"/>
    <mergeCell ref="N2507:AE2507"/>
    <mergeCell ref="AF2507:AN2507"/>
    <mergeCell ref="AO2507:BG2507"/>
    <mergeCell ref="BH2507:BM2507"/>
    <mergeCell ref="H2508:M2508"/>
    <mergeCell ref="N2508:AE2508"/>
    <mergeCell ref="AF2508:AN2508"/>
    <mergeCell ref="AO2508:BG2508"/>
    <mergeCell ref="BH2508:BM2508"/>
    <mergeCell ref="H2509:M2509"/>
    <mergeCell ref="N2509:AE2509"/>
    <mergeCell ref="AF2509:AN2509"/>
    <mergeCell ref="AO2509:BG2509"/>
    <mergeCell ref="BH2509:BM2509"/>
    <mergeCell ref="H2502:M2502"/>
    <mergeCell ref="N2502:AE2502"/>
    <mergeCell ref="AF2502:AN2502"/>
    <mergeCell ref="AO2502:BG2502"/>
    <mergeCell ref="BH2502:BM2502"/>
    <mergeCell ref="H2503:M2503"/>
    <mergeCell ref="N2503:AE2503"/>
    <mergeCell ref="AF2503:AN2503"/>
    <mergeCell ref="AO2503:BG2503"/>
    <mergeCell ref="BH2503:BM2503"/>
    <mergeCell ref="H2504:M2504"/>
    <mergeCell ref="N2504:AE2504"/>
    <mergeCell ref="AF2504:AN2504"/>
    <mergeCell ref="AO2504:BG2504"/>
    <mergeCell ref="BH2504:BM2504"/>
    <mergeCell ref="H2505:M2505"/>
    <mergeCell ref="N2505:AE2505"/>
    <mergeCell ref="AF2505:AN2505"/>
    <mergeCell ref="AO2505:BG2505"/>
    <mergeCell ref="BH2505:BM2505"/>
    <mergeCell ref="H2498:M2498"/>
    <mergeCell ref="N2498:AE2498"/>
    <mergeCell ref="AF2498:AN2498"/>
    <mergeCell ref="AO2498:BG2498"/>
    <mergeCell ref="BH2498:BM2498"/>
    <mergeCell ref="H2499:M2499"/>
    <mergeCell ref="N2499:AE2499"/>
    <mergeCell ref="AF2499:AN2499"/>
    <mergeCell ref="AO2499:BG2499"/>
    <mergeCell ref="BH2499:BM2499"/>
    <mergeCell ref="H2500:M2500"/>
    <mergeCell ref="N2500:AE2500"/>
    <mergeCell ref="AF2500:AN2500"/>
    <mergeCell ref="AO2500:BG2500"/>
    <mergeCell ref="BH2500:BM2500"/>
    <mergeCell ref="H2501:M2501"/>
    <mergeCell ref="N2501:AE2501"/>
    <mergeCell ref="AF2501:AN2501"/>
    <mergeCell ref="AO2501:BG2501"/>
    <mergeCell ref="BH2501:BM2501"/>
    <mergeCell ref="H2494:M2494"/>
    <mergeCell ref="N2494:AE2494"/>
    <mergeCell ref="AF2494:AN2494"/>
    <mergeCell ref="AO2494:BG2494"/>
    <mergeCell ref="BH2494:BM2494"/>
    <mergeCell ref="H2495:M2495"/>
    <mergeCell ref="N2495:AE2495"/>
    <mergeCell ref="AF2495:AN2495"/>
    <mergeCell ref="AO2495:BG2495"/>
    <mergeCell ref="BH2495:BM2495"/>
    <mergeCell ref="H2496:M2496"/>
    <mergeCell ref="N2496:AE2496"/>
    <mergeCell ref="AF2496:AN2496"/>
    <mergeCell ref="AO2496:BG2496"/>
    <mergeCell ref="BH2496:BM2496"/>
    <mergeCell ref="H2497:M2497"/>
    <mergeCell ref="N2497:AE2497"/>
    <mergeCell ref="AF2497:AN2497"/>
    <mergeCell ref="AO2497:BG2497"/>
    <mergeCell ref="BH2497:BM2497"/>
    <mergeCell ref="H2490:M2490"/>
    <mergeCell ref="N2490:AE2490"/>
    <mergeCell ref="AF2490:AN2490"/>
    <mergeCell ref="AO2490:BG2490"/>
    <mergeCell ref="BH2490:BM2490"/>
    <mergeCell ref="H2491:M2491"/>
    <mergeCell ref="N2491:AE2491"/>
    <mergeCell ref="AF2491:AN2491"/>
    <mergeCell ref="AO2491:BG2491"/>
    <mergeCell ref="BH2491:BM2491"/>
    <mergeCell ref="H2492:M2492"/>
    <mergeCell ref="N2492:AE2492"/>
    <mergeCell ref="AF2492:AN2492"/>
    <mergeCell ref="AO2492:BG2492"/>
    <mergeCell ref="BH2492:BM2492"/>
    <mergeCell ref="H2493:M2493"/>
    <mergeCell ref="N2493:AE2493"/>
    <mergeCell ref="AF2493:AN2493"/>
    <mergeCell ref="AO2493:BG2493"/>
    <mergeCell ref="BH2493:BM2493"/>
    <mergeCell ref="H2486:M2486"/>
    <mergeCell ref="N2486:AE2486"/>
    <mergeCell ref="AF2486:AN2486"/>
    <mergeCell ref="AO2486:BG2486"/>
    <mergeCell ref="BH2486:BM2486"/>
    <mergeCell ref="H2487:M2487"/>
    <mergeCell ref="N2487:AE2487"/>
    <mergeCell ref="AF2487:AN2487"/>
    <mergeCell ref="AO2487:BG2487"/>
    <mergeCell ref="BH2487:BM2487"/>
    <mergeCell ref="H2488:M2488"/>
    <mergeCell ref="N2488:AE2488"/>
    <mergeCell ref="AF2488:AN2488"/>
    <mergeCell ref="AO2488:BG2488"/>
    <mergeCell ref="BH2488:BM2488"/>
    <mergeCell ref="H2489:M2489"/>
    <mergeCell ref="N2489:AE2489"/>
    <mergeCell ref="AF2489:AN2489"/>
    <mergeCell ref="AO2489:BG2489"/>
    <mergeCell ref="BH2489:BM2489"/>
    <mergeCell ref="H2482:M2482"/>
    <mergeCell ref="N2482:AE2482"/>
    <mergeCell ref="AF2482:AN2482"/>
    <mergeCell ref="AO2482:BG2482"/>
    <mergeCell ref="BH2482:BM2482"/>
    <mergeCell ref="H2483:M2483"/>
    <mergeCell ref="N2483:AE2483"/>
    <mergeCell ref="AF2483:AN2483"/>
    <mergeCell ref="AO2483:BG2483"/>
    <mergeCell ref="BH2483:BM2483"/>
    <mergeCell ref="H2484:M2484"/>
    <mergeCell ref="N2484:AE2484"/>
    <mergeCell ref="AF2484:AN2484"/>
    <mergeCell ref="AO2484:BG2484"/>
    <mergeCell ref="BH2484:BM2484"/>
    <mergeCell ref="H2485:M2485"/>
    <mergeCell ref="N2485:AE2485"/>
    <mergeCell ref="AF2485:AN2485"/>
    <mergeCell ref="AO2485:BG2485"/>
    <mergeCell ref="BH2485:BM2485"/>
    <mergeCell ref="H2478:M2478"/>
    <mergeCell ref="N2478:AE2478"/>
    <mergeCell ref="AF2478:AN2478"/>
    <mergeCell ref="AO2478:BG2478"/>
    <mergeCell ref="BH2478:BM2478"/>
    <mergeCell ref="H2479:M2479"/>
    <mergeCell ref="N2479:AE2479"/>
    <mergeCell ref="AF2479:AN2479"/>
    <mergeCell ref="AO2479:BG2479"/>
    <mergeCell ref="BH2479:BM2479"/>
    <mergeCell ref="H2480:M2480"/>
    <mergeCell ref="N2480:AE2480"/>
    <mergeCell ref="AF2480:AN2480"/>
    <mergeCell ref="AO2480:BG2480"/>
    <mergeCell ref="BH2480:BM2480"/>
    <mergeCell ref="H2481:M2481"/>
    <mergeCell ref="N2481:AE2481"/>
    <mergeCell ref="AF2481:AN2481"/>
    <mergeCell ref="AO2481:BG2481"/>
    <mergeCell ref="BH2481:BM2481"/>
    <mergeCell ref="H2474:M2474"/>
    <mergeCell ref="N2474:AE2474"/>
    <mergeCell ref="AF2474:AN2474"/>
    <mergeCell ref="AO2474:BG2474"/>
    <mergeCell ref="BH2474:BM2474"/>
    <mergeCell ref="H2475:M2475"/>
    <mergeCell ref="N2475:AE2475"/>
    <mergeCell ref="AF2475:AN2475"/>
    <mergeCell ref="AO2475:BG2475"/>
    <mergeCell ref="BH2475:BM2475"/>
    <mergeCell ref="H2476:M2476"/>
    <mergeCell ref="N2476:AE2476"/>
    <mergeCell ref="AF2476:AN2476"/>
    <mergeCell ref="AO2476:BG2476"/>
    <mergeCell ref="BH2476:BM2476"/>
    <mergeCell ref="H2477:M2477"/>
    <mergeCell ref="N2477:AE2477"/>
    <mergeCell ref="AF2477:AN2477"/>
    <mergeCell ref="AO2477:BG2477"/>
    <mergeCell ref="BH2477:BM2477"/>
    <mergeCell ref="H2470:M2470"/>
    <mergeCell ref="N2470:AE2470"/>
    <mergeCell ref="AF2470:AN2470"/>
    <mergeCell ref="AO2470:BG2470"/>
    <mergeCell ref="BH2470:BM2470"/>
    <mergeCell ref="H2471:M2471"/>
    <mergeCell ref="N2471:AE2471"/>
    <mergeCell ref="AF2471:AN2471"/>
    <mergeCell ref="AO2471:BG2471"/>
    <mergeCell ref="BH2471:BM2471"/>
    <mergeCell ref="H2472:M2472"/>
    <mergeCell ref="N2472:AE2472"/>
    <mergeCell ref="AF2472:AN2472"/>
    <mergeCell ref="AO2472:BG2472"/>
    <mergeCell ref="BH2472:BM2472"/>
    <mergeCell ref="H2473:M2473"/>
    <mergeCell ref="N2473:AE2473"/>
    <mergeCell ref="AF2473:AN2473"/>
    <mergeCell ref="AO2473:BG2473"/>
    <mergeCell ref="BH2473:BM2473"/>
    <mergeCell ref="H2466:M2466"/>
    <mergeCell ref="N2466:AE2466"/>
    <mergeCell ref="AF2466:AN2466"/>
    <mergeCell ref="AO2466:BG2466"/>
    <mergeCell ref="BH2466:BM2466"/>
    <mergeCell ref="H2467:M2467"/>
    <mergeCell ref="N2467:AE2467"/>
    <mergeCell ref="AF2467:AN2467"/>
    <mergeCell ref="AO2467:BG2467"/>
    <mergeCell ref="BH2467:BM2467"/>
    <mergeCell ref="H2468:M2468"/>
    <mergeCell ref="N2468:AE2468"/>
    <mergeCell ref="AF2468:AN2468"/>
    <mergeCell ref="AO2468:BG2468"/>
    <mergeCell ref="BH2468:BM2468"/>
    <mergeCell ref="H2469:M2469"/>
    <mergeCell ref="N2469:AE2469"/>
    <mergeCell ref="AF2469:AN2469"/>
    <mergeCell ref="AO2469:BG2469"/>
    <mergeCell ref="BH2469:BM2469"/>
    <mergeCell ref="H2462:M2462"/>
    <mergeCell ref="N2462:AE2462"/>
    <mergeCell ref="AF2462:AN2462"/>
    <mergeCell ref="AO2462:BG2462"/>
    <mergeCell ref="BH2462:BM2462"/>
    <mergeCell ref="H2463:M2463"/>
    <mergeCell ref="N2463:AE2463"/>
    <mergeCell ref="AF2463:AN2463"/>
    <mergeCell ref="AO2463:BG2463"/>
    <mergeCell ref="BH2463:BM2463"/>
    <mergeCell ref="H2464:M2464"/>
    <mergeCell ref="N2464:AE2464"/>
    <mergeCell ref="AF2464:AN2464"/>
    <mergeCell ref="AO2464:BG2464"/>
    <mergeCell ref="BH2464:BM2464"/>
    <mergeCell ref="H2465:M2465"/>
    <mergeCell ref="N2465:AE2465"/>
    <mergeCell ref="AF2465:AN2465"/>
    <mergeCell ref="AO2465:BG2465"/>
    <mergeCell ref="BH2465:BM2465"/>
    <mergeCell ref="H2458:M2458"/>
    <mergeCell ref="N2458:AE2458"/>
    <mergeCell ref="AF2458:AN2458"/>
    <mergeCell ref="AO2458:BG2458"/>
    <mergeCell ref="BH2458:BM2458"/>
    <mergeCell ref="H2459:M2459"/>
    <mergeCell ref="N2459:AE2459"/>
    <mergeCell ref="AF2459:AN2459"/>
    <mergeCell ref="AO2459:BG2459"/>
    <mergeCell ref="BH2459:BM2459"/>
    <mergeCell ref="H2460:M2460"/>
    <mergeCell ref="N2460:AE2460"/>
    <mergeCell ref="AF2460:AN2460"/>
    <mergeCell ref="AO2460:BG2460"/>
    <mergeCell ref="BH2460:BM2460"/>
    <mergeCell ref="H2461:M2461"/>
    <mergeCell ref="N2461:AE2461"/>
    <mergeCell ref="AF2461:AN2461"/>
    <mergeCell ref="AO2461:BG2461"/>
    <mergeCell ref="BH2461:BM2461"/>
    <mergeCell ref="H2454:M2454"/>
    <mergeCell ref="N2454:AE2454"/>
    <mergeCell ref="AF2454:AN2454"/>
    <mergeCell ref="AO2454:BG2454"/>
    <mergeCell ref="BH2454:BM2454"/>
    <mergeCell ref="H2455:M2455"/>
    <mergeCell ref="N2455:AE2455"/>
    <mergeCell ref="AF2455:AN2455"/>
    <mergeCell ref="AO2455:BG2455"/>
    <mergeCell ref="BH2455:BM2455"/>
    <mergeCell ref="H2456:M2456"/>
    <mergeCell ref="N2456:AE2456"/>
    <mergeCell ref="AF2456:AN2456"/>
    <mergeCell ref="AO2456:BG2456"/>
    <mergeCell ref="BH2456:BM2456"/>
    <mergeCell ref="H2457:M2457"/>
    <mergeCell ref="N2457:AE2457"/>
    <mergeCell ref="AF2457:AN2457"/>
    <mergeCell ref="AO2457:BG2457"/>
    <mergeCell ref="BH2457:BM2457"/>
    <mergeCell ref="H2450:M2450"/>
    <mergeCell ref="N2450:AE2450"/>
    <mergeCell ref="AF2450:AN2450"/>
    <mergeCell ref="AO2450:BG2450"/>
    <mergeCell ref="BH2450:BM2450"/>
    <mergeCell ref="H2451:M2451"/>
    <mergeCell ref="N2451:AE2451"/>
    <mergeCell ref="AF2451:AN2451"/>
    <mergeCell ref="AO2451:BG2451"/>
    <mergeCell ref="BH2451:BM2451"/>
    <mergeCell ref="H2452:M2452"/>
    <mergeCell ref="N2452:AE2452"/>
    <mergeCell ref="AF2452:AN2452"/>
    <mergeCell ref="AO2452:BG2452"/>
    <mergeCell ref="BH2452:BM2452"/>
    <mergeCell ref="H2453:M2453"/>
    <mergeCell ref="N2453:AE2453"/>
    <mergeCell ref="AF2453:AN2453"/>
    <mergeCell ref="AO2453:BG2453"/>
    <mergeCell ref="BH2453:BM2453"/>
    <mergeCell ref="H2446:M2446"/>
    <mergeCell ref="N2446:AE2446"/>
    <mergeCell ref="AF2446:AN2446"/>
    <mergeCell ref="AO2446:BG2446"/>
    <mergeCell ref="BH2446:BM2446"/>
    <mergeCell ref="H2447:M2447"/>
    <mergeCell ref="N2447:AE2447"/>
    <mergeCell ref="AF2447:AN2447"/>
    <mergeCell ref="AO2447:BG2447"/>
    <mergeCell ref="BH2447:BM2447"/>
    <mergeCell ref="H2448:M2448"/>
    <mergeCell ref="N2448:AE2448"/>
    <mergeCell ref="AF2448:AN2448"/>
    <mergeCell ref="AO2448:BG2448"/>
    <mergeCell ref="BH2448:BM2448"/>
    <mergeCell ref="H2449:M2449"/>
    <mergeCell ref="N2449:AE2449"/>
    <mergeCell ref="AF2449:AN2449"/>
    <mergeCell ref="AO2449:BG2449"/>
    <mergeCell ref="BH2449:BM2449"/>
    <mergeCell ref="H2442:M2442"/>
    <mergeCell ref="N2442:AE2442"/>
    <mergeCell ref="AF2442:AN2442"/>
    <mergeCell ref="AO2442:BG2442"/>
    <mergeCell ref="BH2442:BM2442"/>
    <mergeCell ref="H2443:M2443"/>
    <mergeCell ref="N2443:AE2443"/>
    <mergeCell ref="AF2443:AN2443"/>
    <mergeCell ref="AO2443:BG2443"/>
    <mergeCell ref="BH2443:BM2443"/>
    <mergeCell ref="H2444:M2444"/>
    <mergeCell ref="N2444:AE2444"/>
    <mergeCell ref="AF2444:AN2444"/>
    <mergeCell ref="AO2444:BG2444"/>
    <mergeCell ref="BH2444:BM2444"/>
    <mergeCell ref="H2445:M2445"/>
    <mergeCell ref="N2445:AE2445"/>
    <mergeCell ref="AF2445:AN2445"/>
    <mergeCell ref="AO2445:BG2445"/>
    <mergeCell ref="BH2445:BM2445"/>
    <mergeCell ref="H2438:M2438"/>
    <mergeCell ref="N2438:AE2438"/>
    <mergeCell ref="AF2438:AN2438"/>
    <mergeCell ref="AO2438:BG2438"/>
    <mergeCell ref="BH2438:BM2438"/>
    <mergeCell ref="H2439:M2439"/>
    <mergeCell ref="N2439:AE2439"/>
    <mergeCell ref="AF2439:AN2439"/>
    <mergeCell ref="AO2439:BG2439"/>
    <mergeCell ref="BH2439:BM2439"/>
    <mergeCell ref="H2440:M2440"/>
    <mergeCell ref="N2440:AE2440"/>
    <mergeCell ref="AF2440:AN2440"/>
    <mergeCell ref="AO2440:BG2440"/>
    <mergeCell ref="BH2440:BM2440"/>
    <mergeCell ref="H2441:M2441"/>
    <mergeCell ref="N2441:AE2441"/>
    <mergeCell ref="AF2441:AN2441"/>
    <mergeCell ref="AO2441:BG2441"/>
    <mergeCell ref="BH2441:BM2441"/>
    <mergeCell ref="H2434:M2434"/>
    <mergeCell ref="N2434:AE2434"/>
    <mergeCell ref="AF2434:AN2434"/>
    <mergeCell ref="AO2434:BG2434"/>
    <mergeCell ref="BH2434:BM2434"/>
    <mergeCell ref="H2435:M2435"/>
    <mergeCell ref="N2435:AE2435"/>
    <mergeCell ref="AF2435:AN2435"/>
    <mergeCell ref="AO2435:BG2435"/>
    <mergeCell ref="BH2435:BM2435"/>
    <mergeCell ref="H2436:M2436"/>
    <mergeCell ref="N2436:AE2436"/>
    <mergeCell ref="AF2436:AN2436"/>
    <mergeCell ref="AO2436:BG2436"/>
    <mergeCell ref="BH2436:BM2436"/>
    <mergeCell ref="H2437:M2437"/>
    <mergeCell ref="N2437:AE2437"/>
    <mergeCell ref="AF2437:AN2437"/>
    <mergeCell ref="AO2437:BG2437"/>
    <mergeCell ref="BH2437:BM2437"/>
    <mergeCell ref="H2430:M2430"/>
    <mergeCell ref="N2430:AE2430"/>
    <mergeCell ref="AF2430:AN2430"/>
    <mergeCell ref="AO2430:BG2430"/>
    <mergeCell ref="BH2430:BM2430"/>
    <mergeCell ref="H2431:M2431"/>
    <mergeCell ref="N2431:AE2431"/>
    <mergeCell ref="AF2431:AN2431"/>
    <mergeCell ref="AO2431:BG2431"/>
    <mergeCell ref="BH2431:BM2431"/>
    <mergeCell ref="H2432:M2432"/>
    <mergeCell ref="N2432:AE2432"/>
    <mergeCell ref="AF2432:AN2432"/>
    <mergeCell ref="AO2432:BG2432"/>
    <mergeCell ref="BH2432:BM2432"/>
    <mergeCell ref="H2433:M2433"/>
    <mergeCell ref="N2433:AE2433"/>
    <mergeCell ref="AF2433:AN2433"/>
    <mergeCell ref="AO2433:BG2433"/>
    <mergeCell ref="BH2433:BM2433"/>
    <mergeCell ref="H2426:M2426"/>
    <mergeCell ref="N2426:AE2426"/>
    <mergeCell ref="AF2426:AN2426"/>
    <mergeCell ref="AO2426:BG2426"/>
    <mergeCell ref="BH2426:BM2426"/>
    <mergeCell ref="H2427:M2427"/>
    <mergeCell ref="N2427:AE2427"/>
    <mergeCell ref="AF2427:AN2427"/>
    <mergeCell ref="AO2427:BG2427"/>
    <mergeCell ref="BH2427:BM2427"/>
    <mergeCell ref="H2428:M2428"/>
    <mergeCell ref="N2428:AE2428"/>
    <mergeCell ref="AF2428:AN2428"/>
    <mergeCell ref="AO2428:BG2428"/>
    <mergeCell ref="BH2428:BM2428"/>
    <mergeCell ref="H2429:M2429"/>
    <mergeCell ref="N2429:AE2429"/>
    <mergeCell ref="AF2429:AN2429"/>
    <mergeCell ref="AO2429:BG2429"/>
    <mergeCell ref="BH2429:BM2429"/>
    <mergeCell ref="H2422:M2422"/>
    <mergeCell ref="N2422:AE2422"/>
    <mergeCell ref="AF2422:AN2422"/>
    <mergeCell ref="AO2422:BG2422"/>
    <mergeCell ref="BH2422:BM2422"/>
    <mergeCell ref="H2423:M2423"/>
    <mergeCell ref="N2423:AE2423"/>
    <mergeCell ref="AF2423:AN2423"/>
    <mergeCell ref="AO2423:BG2423"/>
    <mergeCell ref="BH2423:BM2423"/>
    <mergeCell ref="H2424:M2424"/>
    <mergeCell ref="N2424:AE2424"/>
    <mergeCell ref="AF2424:AN2424"/>
    <mergeCell ref="AO2424:BG2424"/>
    <mergeCell ref="BH2424:BM2424"/>
    <mergeCell ref="H2425:M2425"/>
    <mergeCell ref="N2425:AE2425"/>
    <mergeCell ref="AF2425:AN2425"/>
    <mergeCell ref="AO2425:BG2425"/>
    <mergeCell ref="BH2425:BM2425"/>
    <mergeCell ref="H2418:M2418"/>
    <mergeCell ref="N2418:AE2418"/>
    <mergeCell ref="AF2418:AN2418"/>
    <mergeCell ref="AO2418:BG2418"/>
    <mergeCell ref="BH2418:BM2418"/>
    <mergeCell ref="H2419:M2419"/>
    <mergeCell ref="N2419:AE2419"/>
    <mergeCell ref="AF2419:AN2419"/>
    <mergeCell ref="AO2419:BG2419"/>
    <mergeCell ref="BH2419:BM2419"/>
    <mergeCell ref="H2420:M2420"/>
    <mergeCell ref="N2420:AE2420"/>
    <mergeCell ref="AF2420:AN2420"/>
    <mergeCell ref="AO2420:BG2420"/>
    <mergeCell ref="BH2420:BM2420"/>
    <mergeCell ref="H2421:M2421"/>
    <mergeCell ref="N2421:AE2421"/>
    <mergeCell ref="AF2421:AN2421"/>
    <mergeCell ref="AO2421:BG2421"/>
    <mergeCell ref="BH2421:BM2421"/>
    <mergeCell ref="H2414:M2414"/>
    <mergeCell ref="N2414:AE2414"/>
    <mergeCell ref="AF2414:AN2414"/>
    <mergeCell ref="AO2414:BG2414"/>
    <mergeCell ref="BH2414:BM2414"/>
    <mergeCell ref="H2415:M2415"/>
    <mergeCell ref="N2415:AE2415"/>
    <mergeCell ref="AF2415:AN2415"/>
    <mergeCell ref="AO2415:BG2415"/>
    <mergeCell ref="BH2415:BM2415"/>
    <mergeCell ref="H2416:M2416"/>
    <mergeCell ref="N2416:AE2416"/>
    <mergeCell ref="AF2416:AN2416"/>
    <mergeCell ref="AO2416:BG2416"/>
    <mergeCell ref="BH2416:BM2416"/>
    <mergeCell ref="H2417:M2417"/>
    <mergeCell ref="N2417:AE2417"/>
    <mergeCell ref="AF2417:AN2417"/>
    <mergeCell ref="AO2417:BG2417"/>
    <mergeCell ref="BH2417:BM2417"/>
    <mergeCell ref="H2410:M2410"/>
    <mergeCell ref="N2410:AE2410"/>
    <mergeCell ref="AF2410:AN2410"/>
    <mergeCell ref="AO2410:BG2410"/>
    <mergeCell ref="BH2410:BM2410"/>
    <mergeCell ref="H2411:M2411"/>
    <mergeCell ref="N2411:AE2411"/>
    <mergeCell ref="AF2411:AN2411"/>
    <mergeCell ref="AO2411:BG2411"/>
    <mergeCell ref="BH2411:BM2411"/>
    <mergeCell ref="H2412:M2412"/>
    <mergeCell ref="N2412:AE2412"/>
    <mergeCell ref="AF2412:AN2412"/>
    <mergeCell ref="AO2412:BG2412"/>
    <mergeCell ref="BH2412:BM2412"/>
    <mergeCell ref="H2413:M2413"/>
    <mergeCell ref="N2413:AE2413"/>
    <mergeCell ref="AF2413:AN2413"/>
    <mergeCell ref="AO2413:BG2413"/>
    <mergeCell ref="BH2413:BM2413"/>
    <mergeCell ref="H2406:M2406"/>
    <mergeCell ref="N2406:AE2406"/>
    <mergeCell ref="AF2406:AN2406"/>
    <mergeCell ref="AO2406:BG2406"/>
    <mergeCell ref="BH2406:BM2406"/>
    <mergeCell ref="H2407:M2407"/>
    <mergeCell ref="N2407:AE2407"/>
    <mergeCell ref="AF2407:AN2407"/>
    <mergeCell ref="AO2407:BG2407"/>
    <mergeCell ref="BH2407:BM2407"/>
    <mergeCell ref="H2408:M2408"/>
    <mergeCell ref="N2408:AE2408"/>
    <mergeCell ref="AF2408:AN2408"/>
    <mergeCell ref="AO2408:BG2408"/>
    <mergeCell ref="BH2408:BM2408"/>
    <mergeCell ref="H2409:M2409"/>
    <mergeCell ref="N2409:AE2409"/>
    <mergeCell ref="AF2409:AN2409"/>
    <mergeCell ref="AO2409:BG2409"/>
    <mergeCell ref="BH2409:BM2409"/>
    <mergeCell ref="H2402:M2402"/>
    <mergeCell ref="N2402:AE2402"/>
    <mergeCell ref="AF2402:AN2402"/>
    <mergeCell ref="AO2402:BG2402"/>
    <mergeCell ref="BH2402:BM2402"/>
    <mergeCell ref="H2403:M2403"/>
    <mergeCell ref="N2403:AE2403"/>
    <mergeCell ref="AF2403:AN2403"/>
    <mergeCell ref="AO2403:BG2403"/>
    <mergeCell ref="BH2403:BM2403"/>
    <mergeCell ref="H2404:M2404"/>
    <mergeCell ref="N2404:AE2404"/>
    <mergeCell ref="AF2404:AN2404"/>
    <mergeCell ref="AO2404:BG2404"/>
    <mergeCell ref="BH2404:BM2404"/>
    <mergeCell ref="H2405:M2405"/>
    <mergeCell ref="N2405:AE2405"/>
    <mergeCell ref="AF2405:AN2405"/>
    <mergeCell ref="AO2405:BG2405"/>
    <mergeCell ref="BH2405:BM2405"/>
    <mergeCell ref="H2398:M2398"/>
    <mergeCell ref="N2398:AE2398"/>
    <mergeCell ref="AF2398:AN2398"/>
    <mergeCell ref="AO2398:BG2398"/>
    <mergeCell ref="BH2398:BM2398"/>
    <mergeCell ref="H2399:M2399"/>
    <mergeCell ref="N2399:AE2399"/>
    <mergeCell ref="AF2399:AN2399"/>
    <mergeCell ref="AO2399:BG2399"/>
    <mergeCell ref="BH2399:BM2399"/>
    <mergeCell ref="H2400:M2400"/>
    <mergeCell ref="N2400:AE2400"/>
    <mergeCell ref="AF2400:AN2400"/>
    <mergeCell ref="AO2400:BG2400"/>
    <mergeCell ref="BH2400:BM2400"/>
    <mergeCell ref="H2401:M2401"/>
    <mergeCell ref="N2401:AE2401"/>
    <mergeCell ref="AF2401:AN2401"/>
    <mergeCell ref="AO2401:BG2401"/>
    <mergeCell ref="BH2401:BM2401"/>
    <mergeCell ref="H2394:M2394"/>
    <mergeCell ref="N2394:AE2394"/>
    <mergeCell ref="AF2394:AN2394"/>
    <mergeCell ref="AO2394:BG2394"/>
    <mergeCell ref="BH2394:BM2394"/>
    <mergeCell ref="H2395:M2395"/>
    <mergeCell ref="N2395:AE2395"/>
    <mergeCell ref="AF2395:AN2395"/>
    <mergeCell ref="AO2395:BG2395"/>
    <mergeCell ref="BH2395:BM2395"/>
    <mergeCell ref="H2396:M2396"/>
    <mergeCell ref="N2396:AE2396"/>
    <mergeCell ref="AF2396:AN2396"/>
    <mergeCell ref="AO2396:BG2396"/>
    <mergeCell ref="BH2396:BM2396"/>
    <mergeCell ref="H2397:M2397"/>
    <mergeCell ref="N2397:AE2397"/>
    <mergeCell ref="AF2397:AN2397"/>
    <mergeCell ref="AO2397:BG2397"/>
    <mergeCell ref="BH2397:BM2397"/>
    <mergeCell ref="H2390:M2390"/>
    <mergeCell ref="N2390:AE2390"/>
    <mergeCell ref="AF2390:AN2390"/>
    <mergeCell ref="AO2390:BG2390"/>
    <mergeCell ref="BH2390:BM2390"/>
    <mergeCell ref="H2391:M2391"/>
    <mergeCell ref="N2391:AE2391"/>
    <mergeCell ref="AF2391:AN2391"/>
    <mergeCell ref="AO2391:BG2391"/>
    <mergeCell ref="BH2391:BM2391"/>
    <mergeCell ref="H2392:M2392"/>
    <mergeCell ref="N2392:AE2392"/>
    <mergeCell ref="AF2392:AN2392"/>
    <mergeCell ref="AO2392:BG2392"/>
    <mergeCell ref="BH2392:BM2392"/>
    <mergeCell ref="H2393:M2393"/>
    <mergeCell ref="N2393:AE2393"/>
    <mergeCell ref="AF2393:AN2393"/>
    <mergeCell ref="AO2393:BG2393"/>
    <mergeCell ref="BH2393:BM2393"/>
    <mergeCell ref="H2386:M2386"/>
    <mergeCell ref="N2386:AE2386"/>
    <mergeCell ref="AF2386:AN2386"/>
    <mergeCell ref="AO2386:BG2386"/>
    <mergeCell ref="BH2386:BM2386"/>
    <mergeCell ref="H2387:M2387"/>
    <mergeCell ref="N2387:AE2387"/>
    <mergeCell ref="AF2387:AN2387"/>
    <mergeCell ref="AO2387:BG2387"/>
    <mergeCell ref="BH2387:BM2387"/>
    <mergeCell ref="H2388:M2388"/>
    <mergeCell ref="N2388:AE2388"/>
    <mergeCell ref="AF2388:AN2388"/>
    <mergeCell ref="AO2388:BG2388"/>
    <mergeCell ref="BH2388:BM2388"/>
    <mergeCell ref="H2389:M2389"/>
    <mergeCell ref="N2389:AE2389"/>
    <mergeCell ref="AF2389:AN2389"/>
    <mergeCell ref="AO2389:BG2389"/>
    <mergeCell ref="BH2389:BM2389"/>
    <mergeCell ref="H2382:M2382"/>
    <mergeCell ref="N2382:AE2382"/>
    <mergeCell ref="AF2382:AN2382"/>
    <mergeCell ref="AO2382:BG2382"/>
    <mergeCell ref="BH2382:BM2382"/>
    <mergeCell ref="H2383:M2383"/>
    <mergeCell ref="N2383:AE2383"/>
    <mergeCell ref="AF2383:AN2383"/>
    <mergeCell ref="AO2383:BG2383"/>
    <mergeCell ref="BH2383:BM2383"/>
    <mergeCell ref="H2384:M2384"/>
    <mergeCell ref="N2384:AE2384"/>
    <mergeCell ref="AF2384:AN2384"/>
    <mergeCell ref="AO2384:BG2384"/>
    <mergeCell ref="BH2384:BM2384"/>
    <mergeCell ref="H2385:M2385"/>
    <mergeCell ref="N2385:AE2385"/>
    <mergeCell ref="AF2385:AN2385"/>
    <mergeCell ref="AO2385:BG2385"/>
    <mergeCell ref="BH2385:BM2385"/>
    <mergeCell ref="H2378:M2378"/>
    <mergeCell ref="N2378:AE2378"/>
    <mergeCell ref="AF2378:AN2378"/>
    <mergeCell ref="AO2378:BG2378"/>
    <mergeCell ref="BH2378:BM2378"/>
    <mergeCell ref="H2379:M2379"/>
    <mergeCell ref="N2379:AE2379"/>
    <mergeCell ref="AF2379:AN2379"/>
    <mergeCell ref="AO2379:BG2379"/>
    <mergeCell ref="BH2379:BM2379"/>
    <mergeCell ref="H2380:M2380"/>
    <mergeCell ref="N2380:AE2380"/>
    <mergeCell ref="AF2380:AN2380"/>
    <mergeCell ref="AO2380:BG2380"/>
    <mergeCell ref="BH2380:BM2380"/>
    <mergeCell ref="H2381:M2381"/>
    <mergeCell ref="N2381:AE2381"/>
    <mergeCell ref="AF2381:AN2381"/>
    <mergeCell ref="AO2381:BG2381"/>
    <mergeCell ref="BH2381:BM2381"/>
    <mergeCell ref="H2374:M2374"/>
    <mergeCell ref="N2374:AE2374"/>
    <mergeCell ref="AF2374:AN2374"/>
    <mergeCell ref="AO2374:BG2374"/>
    <mergeCell ref="BH2374:BM2374"/>
    <mergeCell ref="H2375:M2375"/>
    <mergeCell ref="N2375:AE2375"/>
    <mergeCell ref="AF2375:AN2375"/>
    <mergeCell ref="AO2375:BG2375"/>
    <mergeCell ref="BH2375:BM2375"/>
    <mergeCell ref="H2376:M2376"/>
    <mergeCell ref="N2376:AE2376"/>
    <mergeCell ref="AF2376:AN2376"/>
    <mergeCell ref="AO2376:BG2376"/>
    <mergeCell ref="BH2376:BM2376"/>
    <mergeCell ref="H2377:M2377"/>
    <mergeCell ref="N2377:AE2377"/>
    <mergeCell ref="AF2377:AN2377"/>
    <mergeCell ref="AO2377:BG2377"/>
    <mergeCell ref="BH2377:BM2377"/>
    <mergeCell ref="H2370:M2370"/>
    <mergeCell ref="N2370:AE2370"/>
    <mergeCell ref="AF2370:AN2370"/>
    <mergeCell ref="AO2370:BG2370"/>
    <mergeCell ref="BH2370:BM2370"/>
    <mergeCell ref="H2371:M2371"/>
    <mergeCell ref="N2371:AE2371"/>
    <mergeCell ref="AF2371:AN2371"/>
    <mergeCell ref="AO2371:BG2371"/>
    <mergeCell ref="BH2371:BM2371"/>
    <mergeCell ref="H2372:M2372"/>
    <mergeCell ref="N2372:AE2372"/>
    <mergeCell ref="AF2372:AN2372"/>
    <mergeCell ref="AO2372:BG2372"/>
    <mergeCell ref="BH2372:BM2372"/>
    <mergeCell ref="H2373:M2373"/>
    <mergeCell ref="N2373:AE2373"/>
    <mergeCell ref="AF2373:AN2373"/>
    <mergeCell ref="AO2373:BG2373"/>
    <mergeCell ref="BH2373:BM2373"/>
    <mergeCell ref="H2366:M2366"/>
    <mergeCell ref="N2366:AE2366"/>
    <mergeCell ref="AF2366:AN2366"/>
    <mergeCell ref="AO2366:BG2366"/>
    <mergeCell ref="BH2366:BM2366"/>
    <mergeCell ref="H2367:M2367"/>
    <mergeCell ref="N2367:AE2367"/>
    <mergeCell ref="AF2367:AN2367"/>
    <mergeCell ref="AO2367:BG2367"/>
    <mergeCell ref="BH2367:BM2367"/>
    <mergeCell ref="H2368:M2368"/>
    <mergeCell ref="N2368:AE2368"/>
    <mergeCell ref="AF2368:AN2368"/>
    <mergeCell ref="AO2368:BG2368"/>
    <mergeCell ref="BH2368:BM2368"/>
    <mergeCell ref="H2369:M2369"/>
    <mergeCell ref="N2369:AE2369"/>
    <mergeCell ref="AF2369:AN2369"/>
    <mergeCell ref="AO2369:BG2369"/>
    <mergeCell ref="BH2369:BM2369"/>
    <mergeCell ref="H2362:M2362"/>
    <mergeCell ref="N2362:AE2362"/>
    <mergeCell ref="AF2362:AN2362"/>
    <mergeCell ref="AO2362:BG2362"/>
    <mergeCell ref="BH2362:BM2362"/>
    <mergeCell ref="H2363:M2363"/>
    <mergeCell ref="N2363:AE2363"/>
    <mergeCell ref="AF2363:AN2363"/>
    <mergeCell ref="AO2363:BG2363"/>
    <mergeCell ref="BH2363:BM2363"/>
    <mergeCell ref="H2364:M2364"/>
    <mergeCell ref="N2364:AE2364"/>
    <mergeCell ref="AF2364:AN2364"/>
    <mergeCell ref="AO2364:BG2364"/>
    <mergeCell ref="BH2364:BM2364"/>
    <mergeCell ref="H2365:M2365"/>
    <mergeCell ref="N2365:AE2365"/>
    <mergeCell ref="AF2365:AN2365"/>
    <mergeCell ref="AO2365:BG2365"/>
    <mergeCell ref="BH2365:BM2365"/>
    <mergeCell ref="H2358:M2358"/>
    <mergeCell ref="N2358:AE2358"/>
    <mergeCell ref="AF2358:AN2358"/>
    <mergeCell ref="AO2358:BG2358"/>
    <mergeCell ref="BH2358:BM2358"/>
    <mergeCell ref="H2359:M2359"/>
    <mergeCell ref="N2359:AE2359"/>
    <mergeCell ref="AF2359:AN2359"/>
    <mergeCell ref="AO2359:BG2359"/>
    <mergeCell ref="BH2359:BM2359"/>
    <mergeCell ref="H2360:M2360"/>
    <mergeCell ref="N2360:AE2360"/>
    <mergeCell ref="AF2360:AN2360"/>
    <mergeCell ref="AO2360:BG2360"/>
    <mergeCell ref="BH2360:BM2360"/>
    <mergeCell ref="H2361:M2361"/>
    <mergeCell ref="N2361:AE2361"/>
    <mergeCell ref="AF2361:AN2361"/>
    <mergeCell ref="AO2361:BG2361"/>
    <mergeCell ref="BH2361:BM2361"/>
    <mergeCell ref="H2354:M2354"/>
    <mergeCell ref="N2354:AE2354"/>
    <mergeCell ref="AF2354:AN2354"/>
    <mergeCell ref="AO2354:BG2354"/>
    <mergeCell ref="BH2354:BM2354"/>
    <mergeCell ref="H2355:M2355"/>
    <mergeCell ref="N2355:AE2355"/>
    <mergeCell ref="AF2355:AN2355"/>
    <mergeCell ref="AO2355:BG2355"/>
    <mergeCell ref="BH2355:BM2355"/>
    <mergeCell ref="H2356:M2356"/>
    <mergeCell ref="N2356:AE2356"/>
    <mergeCell ref="AF2356:AN2356"/>
    <mergeCell ref="AO2356:BG2356"/>
    <mergeCell ref="BH2356:BM2356"/>
    <mergeCell ref="H2357:M2357"/>
    <mergeCell ref="N2357:AE2357"/>
    <mergeCell ref="AF2357:AN2357"/>
    <mergeCell ref="AO2357:BG2357"/>
    <mergeCell ref="BH2357:BM2357"/>
    <mergeCell ref="H2350:M2350"/>
    <mergeCell ref="N2350:AE2350"/>
    <mergeCell ref="AF2350:AN2350"/>
    <mergeCell ref="AO2350:BG2350"/>
    <mergeCell ref="BH2350:BM2350"/>
    <mergeCell ref="H2351:M2351"/>
    <mergeCell ref="N2351:AE2351"/>
    <mergeCell ref="AF2351:AN2351"/>
    <mergeCell ref="AO2351:BG2351"/>
    <mergeCell ref="BH2351:BM2351"/>
    <mergeCell ref="H2352:M2352"/>
    <mergeCell ref="N2352:AE2352"/>
    <mergeCell ref="AF2352:AN2352"/>
    <mergeCell ref="AO2352:BG2352"/>
    <mergeCell ref="BH2352:BM2352"/>
    <mergeCell ref="H2353:M2353"/>
    <mergeCell ref="N2353:AE2353"/>
    <mergeCell ref="AF2353:AN2353"/>
    <mergeCell ref="AO2353:BG2353"/>
    <mergeCell ref="BH2353:BM2353"/>
    <mergeCell ref="H2346:M2346"/>
    <mergeCell ref="N2346:AE2346"/>
    <mergeCell ref="AF2346:AN2346"/>
    <mergeCell ref="AO2346:BG2346"/>
    <mergeCell ref="BH2346:BM2346"/>
    <mergeCell ref="H2347:M2347"/>
    <mergeCell ref="N2347:AE2347"/>
    <mergeCell ref="AF2347:AN2347"/>
    <mergeCell ref="AO2347:BG2347"/>
    <mergeCell ref="BH2347:BM2347"/>
    <mergeCell ref="H2348:M2348"/>
    <mergeCell ref="N2348:AE2348"/>
    <mergeCell ref="AF2348:AN2348"/>
    <mergeCell ref="AO2348:BG2348"/>
    <mergeCell ref="BH2348:BM2348"/>
    <mergeCell ref="H2349:M2349"/>
    <mergeCell ref="N2349:AE2349"/>
    <mergeCell ref="AF2349:AN2349"/>
    <mergeCell ref="AO2349:BG2349"/>
    <mergeCell ref="BH2349:BM2349"/>
    <mergeCell ref="H2342:M2342"/>
    <mergeCell ref="N2342:AE2342"/>
    <mergeCell ref="AF2342:AN2342"/>
    <mergeCell ref="AO2342:BG2342"/>
    <mergeCell ref="BH2342:BM2342"/>
    <mergeCell ref="H2343:M2343"/>
    <mergeCell ref="N2343:AE2343"/>
    <mergeCell ref="AF2343:AN2343"/>
    <mergeCell ref="AO2343:BG2343"/>
    <mergeCell ref="BH2343:BM2343"/>
    <mergeCell ref="H2344:M2344"/>
    <mergeCell ref="N2344:AE2344"/>
    <mergeCell ref="AF2344:AN2344"/>
    <mergeCell ref="AO2344:BG2344"/>
    <mergeCell ref="BH2344:BM2344"/>
    <mergeCell ref="H2345:M2345"/>
    <mergeCell ref="N2345:AE2345"/>
    <mergeCell ref="AF2345:AN2345"/>
    <mergeCell ref="AO2345:BG2345"/>
    <mergeCell ref="BH2345:BM2345"/>
    <mergeCell ref="H2338:M2338"/>
    <mergeCell ref="N2338:AE2338"/>
    <mergeCell ref="AF2338:AN2338"/>
    <mergeCell ref="AO2338:BG2338"/>
    <mergeCell ref="BH2338:BM2338"/>
    <mergeCell ref="H2339:M2339"/>
    <mergeCell ref="N2339:AE2339"/>
    <mergeCell ref="AF2339:AN2339"/>
    <mergeCell ref="AO2339:BG2339"/>
    <mergeCell ref="BH2339:BM2339"/>
    <mergeCell ref="H2340:M2340"/>
    <mergeCell ref="N2340:AE2340"/>
    <mergeCell ref="AF2340:AN2340"/>
    <mergeCell ref="AO2340:BG2340"/>
    <mergeCell ref="BH2340:BM2340"/>
    <mergeCell ref="H2341:M2341"/>
    <mergeCell ref="N2341:AE2341"/>
    <mergeCell ref="AF2341:AN2341"/>
    <mergeCell ref="AO2341:BG2341"/>
    <mergeCell ref="BH2341:BM2341"/>
    <mergeCell ref="H2334:M2334"/>
    <mergeCell ref="N2334:AE2334"/>
    <mergeCell ref="AF2334:AN2334"/>
    <mergeCell ref="AO2334:BG2334"/>
    <mergeCell ref="BH2334:BM2334"/>
    <mergeCell ref="H2335:M2335"/>
    <mergeCell ref="N2335:AE2335"/>
    <mergeCell ref="AF2335:AN2335"/>
    <mergeCell ref="AO2335:BG2335"/>
    <mergeCell ref="BH2335:BM2335"/>
    <mergeCell ref="H2336:M2336"/>
    <mergeCell ref="N2336:AE2336"/>
    <mergeCell ref="AF2336:AN2336"/>
    <mergeCell ref="AO2336:BG2336"/>
    <mergeCell ref="BH2336:BM2336"/>
    <mergeCell ref="H2337:M2337"/>
    <mergeCell ref="N2337:AE2337"/>
    <mergeCell ref="AF2337:AN2337"/>
    <mergeCell ref="AO2337:BG2337"/>
    <mergeCell ref="BH2337:BM2337"/>
    <mergeCell ref="H2330:M2330"/>
    <mergeCell ref="N2330:AE2330"/>
    <mergeCell ref="AF2330:AN2330"/>
    <mergeCell ref="AO2330:BG2330"/>
    <mergeCell ref="BH2330:BM2330"/>
    <mergeCell ref="H2331:M2331"/>
    <mergeCell ref="N2331:AE2331"/>
    <mergeCell ref="AF2331:AN2331"/>
    <mergeCell ref="AO2331:BG2331"/>
    <mergeCell ref="BH2331:BM2331"/>
    <mergeCell ref="H2332:M2332"/>
    <mergeCell ref="N2332:AE2332"/>
    <mergeCell ref="AF2332:AN2332"/>
    <mergeCell ref="AO2332:BG2332"/>
    <mergeCell ref="BH2332:BM2332"/>
    <mergeCell ref="H2333:M2333"/>
    <mergeCell ref="N2333:AE2333"/>
    <mergeCell ref="AF2333:AN2333"/>
    <mergeCell ref="AO2333:BG2333"/>
    <mergeCell ref="BH2333:BM2333"/>
    <mergeCell ref="H2326:M2326"/>
    <mergeCell ref="N2326:AE2326"/>
    <mergeCell ref="AF2326:AN2326"/>
    <mergeCell ref="AO2326:BG2326"/>
    <mergeCell ref="BH2326:BM2326"/>
    <mergeCell ref="H2327:M2327"/>
    <mergeCell ref="N2327:AE2327"/>
    <mergeCell ref="AF2327:AN2327"/>
    <mergeCell ref="AO2327:BG2327"/>
    <mergeCell ref="BH2327:BM2327"/>
    <mergeCell ref="H2328:M2328"/>
    <mergeCell ref="N2328:AE2328"/>
    <mergeCell ref="AF2328:AN2328"/>
    <mergeCell ref="AO2328:BG2328"/>
    <mergeCell ref="BH2328:BM2328"/>
    <mergeCell ref="H2329:M2329"/>
    <mergeCell ref="N2329:AE2329"/>
    <mergeCell ref="AF2329:AN2329"/>
    <mergeCell ref="AO2329:BG2329"/>
    <mergeCell ref="BH2329:BM2329"/>
    <mergeCell ref="H2322:M2322"/>
    <mergeCell ref="N2322:AE2322"/>
    <mergeCell ref="AF2322:AN2322"/>
    <mergeCell ref="AO2322:BG2322"/>
    <mergeCell ref="BH2322:BM2322"/>
    <mergeCell ref="H2323:M2323"/>
    <mergeCell ref="N2323:AE2323"/>
    <mergeCell ref="AF2323:AN2323"/>
    <mergeCell ref="AO2323:BG2323"/>
    <mergeCell ref="BH2323:BM2323"/>
    <mergeCell ref="H2324:M2324"/>
    <mergeCell ref="N2324:AE2324"/>
    <mergeCell ref="AF2324:AN2324"/>
    <mergeCell ref="AO2324:BG2324"/>
    <mergeCell ref="BH2324:BM2324"/>
    <mergeCell ref="H2325:M2325"/>
    <mergeCell ref="N2325:AE2325"/>
    <mergeCell ref="AF2325:AN2325"/>
    <mergeCell ref="AO2325:BG2325"/>
    <mergeCell ref="BH2325:BM2325"/>
    <mergeCell ref="H2318:M2318"/>
    <mergeCell ref="N2318:AE2318"/>
    <mergeCell ref="AF2318:AN2318"/>
    <mergeCell ref="AO2318:BG2318"/>
    <mergeCell ref="BH2318:BM2318"/>
    <mergeCell ref="H2319:M2319"/>
    <mergeCell ref="N2319:AE2319"/>
    <mergeCell ref="AF2319:AN2319"/>
    <mergeCell ref="AO2319:BG2319"/>
    <mergeCell ref="BH2319:BM2319"/>
    <mergeCell ref="H2320:M2320"/>
    <mergeCell ref="N2320:AE2320"/>
    <mergeCell ref="AF2320:AN2320"/>
    <mergeCell ref="AO2320:BG2320"/>
    <mergeCell ref="BH2320:BM2320"/>
    <mergeCell ref="H2321:M2321"/>
    <mergeCell ref="N2321:AE2321"/>
    <mergeCell ref="AF2321:AN2321"/>
    <mergeCell ref="AO2321:BG2321"/>
    <mergeCell ref="BH2321:BM2321"/>
    <mergeCell ref="H2314:M2314"/>
    <mergeCell ref="N2314:AE2314"/>
    <mergeCell ref="AF2314:AN2314"/>
    <mergeCell ref="AO2314:BG2314"/>
    <mergeCell ref="BH2314:BM2314"/>
    <mergeCell ref="H2315:M2315"/>
    <mergeCell ref="N2315:AE2315"/>
    <mergeCell ref="AF2315:AN2315"/>
    <mergeCell ref="AO2315:BG2315"/>
    <mergeCell ref="BH2315:BM2315"/>
    <mergeCell ref="H2316:M2316"/>
    <mergeCell ref="N2316:AE2316"/>
    <mergeCell ref="AF2316:AN2316"/>
    <mergeCell ref="AO2316:BG2316"/>
    <mergeCell ref="BH2316:BM2316"/>
    <mergeCell ref="H2317:M2317"/>
    <mergeCell ref="N2317:AE2317"/>
    <mergeCell ref="AF2317:AN2317"/>
    <mergeCell ref="AO2317:BG2317"/>
    <mergeCell ref="BH2317:BM2317"/>
    <mergeCell ref="H2310:M2310"/>
    <mergeCell ref="N2310:AE2310"/>
    <mergeCell ref="AF2310:AN2310"/>
    <mergeCell ref="AO2310:BG2310"/>
    <mergeCell ref="BH2310:BM2310"/>
    <mergeCell ref="H2311:M2311"/>
    <mergeCell ref="N2311:AE2311"/>
    <mergeCell ref="AF2311:AN2311"/>
    <mergeCell ref="AO2311:BG2311"/>
    <mergeCell ref="BH2311:BM2311"/>
    <mergeCell ref="H2312:M2312"/>
    <mergeCell ref="N2312:AE2312"/>
    <mergeCell ref="AF2312:AN2312"/>
    <mergeCell ref="AO2312:BG2312"/>
    <mergeCell ref="BH2312:BM2312"/>
    <mergeCell ref="H2313:M2313"/>
    <mergeCell ref="N2313:AE2313"/>
    <mergeCell ref="AF2313:AN2313"/>
    <mergeCell ref="AO2313:BG2313"/>
    <mergeCell ref="BH2313:BM2313"/>
    <mergeCell ref="H2306:M2306"/>
    <mergeCell ref="N2306:AE2306"/>
    <mergeCell ref="AF2306:AN2306"/>
    <mergeCell ref="AO2306:BG2306"/>
    <mergeCell ref="BH2306:BM2306"/>
    <mergeCell ref="H2307:M2307"/>
    <mergeCell ref="N2307:AE2307"/>
    <mergeCell ref="AF2307:AN2307"/>
    <mergeCell ref="AO2307:BG2307"/>
    <mergeCell ref="BH2307:BM2307"/>
    <mergeCell ref="H2308:M2308"/>
    <mergeCell ref="N2308:AE2308"/>
    <mergeCell ref="AF2308:AN2308"/>
    <mergeCell ref="AO2308:BG2308"/>
    <mergeCell ref="BH2308:BM2308"/>
    <mergeCell ref="H2309:M2309"/>
    <mergeCell ref="N2309:AE2309"/>
    <mergeCell ref="AF2309:AN2309"/>
    <mergeCell ref="AO2309:BG2309"/>
    <mergeCell ref="BH2309:BM2309"/>
    <mergeCell ref="H2302:M2302"/>
    <mergeCell ref="N2302:AE2302"/>
    <mergeCell ref="AF2302:AN2302"/>
    <mergeCell ref="AO2302:BG2302"/>
    <mergeCell ref="BH2302:BM2302"/>
    <mergeCell ref="H2303:M2303"/>
    <mergeCell ref="N2303:AE2303"/>
    <mergeCell ref="AF2303:AN2303"/>
    <mergeCell ref="AO2303:BG2303"/>
    <mergeCell ref="BH2303:BM2303"/>
    <mergeCell ref="H2304:M2304"/>
    <mergeCell ref="N2304:AE2304"/>
    <mergeCell ref="AF2304:AN2304"/>
    <mergeCell ref="AO2304:BG2304"/>
    <mergeCell ref="BH2304:BM2304"/>
    <mergeCell ref="H2305:M2305"/>
    <mergeCell ref="N2305:AE2305"/>
    <mergeCell ref="AF2305:AN2305"/>
    <mergeCell ref="AO2305:BG2305"/>
    <mergeCell ref="BH2305:BM2305"/>
    <mergeCell ref="H2298:M2298"/>
    <mergeCell ref="N2298:AE2298"/>
    <mergeCell ref="AF2298:AN2298"/>
    <mergeCell ref="AO2298:BG2298"/>
    <mergeCell ref="BH2298:BM2298"/>
    <mergeCell ref="H2299:M2299"/>
    <mergeCell ref="N2299:AE2299"/>
    <mergeCell ref="AF2299:AN2299"/>
    <mergeCell ref="AO2299:BG2299"/>
    <mergeCell ref="BH2299:BM2299"/>
    <mergeCell ref="H2300:M2300"/>
    <mergeCell ref="N2300:AE2300"/>
    <mergeCell ref="AF2300:AN2300"/>
    <mergeCell ref="AO2300:BG2300"/>
    <mergeCell ref="BH2300:BM2300"/>
    <mergeCell ref="H2301:M2301"/>
    <mergeCell ref="N2301:AE2301"/>
    <mergeCell ref="AF2301:AN2301"/>
    <mergeCell ref="AO2301:BG2301"/>
    <mergeCell ref="BH2301:BM2301"/>
    <mergeCell ref="H2294:M2294"/>
    <mergeCell ref="N2294:AE2294"/>
    <mergeCell ref="AF2294:AN2294"/>
    <mergeCell ref="AO2294:BG2294"/>
    <mergeCell ref="BH2294:BM2294"/>
    <mergeCell ref="H2295:M2295"/>
    <mergeCell ref="N2295:AE2295"/>
    <mergeCell ref="AF2295:AN2295"/>
    <mergeCell ref="AO2295:BG2295"/>
    <mergeCell ref="BH2295:BM2295"/>
    <mergeCell ref="H2296:M2296"/>
    <mergeCell ref="N2296:AE2296"/>
    <mergeCell ref="AF2296:AN2296"/>
    <mergeCell ref="AO2296:BG2296"/>
    <mergeCell ref="BH2296:BM2296"/>
    <mergeCell ref="H2297:M2297"/>
    <mergeCell ref="N2297:AE2297"/>
    <mergeCell ref="AF2297:AN2297"/>
    <mergeCell ref="AO2297:BG2297"/>
    <mergeCell ref="BH2297:BM2297"/>
    <mergeCell ref="H2290:M2290"/>
    <mergeCell ref="N2290:AE2290"/>
    <mergeCell ref="AF2290:AN2290"/>
    <mergeCell ref="AO2290:BG2290"/>
    <mergeCell ref="BH2290:BM2290"/>
    <mergeCell ref="H2291:M2291"/>
    <mergeCell ref="N2291:AE2291"/>
    <mergeCell ref="AF2291:AN2291"/>
    <mergeCell ref="AO2291:BG2291"/>
    <mergeCell ref="BH2291:BM2291"/>
    <mergeCell ref="H2292:M2292"/>
    <mergeCell ref="N2292:AE2292"/>
    <mergeCell ref="AF2292:AN2292"/>
    <mergeCell ref="AO2292:BG2292"/>
    <mergeCell ref="BH2292:BM2292"/>
    <mergeCell ref="H2293:M2293"/>
    <mergeCell ref="N2293:AE2293"/>
    <mergeCell ref="AF2293:AN2293"/>
    <mergeCell ref="AO2293:BG2293"/>
    <mergeCell ref="BH2293:BM2293"/>
    <mergeCell ref="H2286:M2286"/>
    <mergeCell ref="N2286:AE2286"/>
    <mergeCell ref="AF2286:AN2286"/>
    <mergeCell ref="AO2286:BG2286"/>
    <mergeCell ref="BH2286:BM2286"/>
    <mergeCell ref="H2287:M2287"/>
    <mergeCell ref="N2287:AE2287"/>
    <mergeCell ref="AF2287:AN2287"/>
    <mergeCell ref="AO2287:BG2287"/>
    <mergeCell ref="BH2287:BM2287"/>
    <mergeCell ref="H2288:M2288"/>
    <mergeCell ref="N2288:AE2288"/>
    <mergeCell ref="AF2288:AN2288"/>
    <mergeCell ref="AO2288:BG2288"/>
    <mergeCell ref="BH2288:BM2288"/>
    <mergeCell ref="H2289:M2289"/>
    <mergeCell ref="N2289:AE2289"/>
    <mergeCell ref="AF2289:AN2289"/>
    <mergeCell ref="AO2289:BG2289"/>
    <mergeCell ref="BH2289:BM2289"/>
    <mergeCell ref="H2282:M2282"/>
    <mergeCell ref="N2282:AE2282"/>
    <mergeCell ref="AF2282:AN2282"/>
    <mergeCell ref="AO2282:BG2282"/>
    <mergeCell ref="BH2282:BM2282"/>
    <mergeCell ref="H2283:M2283"/>
    <mergeCell ref="N2283:AE2283"/>
    <mergeCell ref="AF2283:AN2283"/>
    <mergeCell ref="AO2283:BG2283"/>
    <mergeCell ref="BH2283:BM2283"/>
    <mergeCell ref="H2284:M2284"/>
    <mergeCell ref="N2284:AE2284"/>
    <mergeCell ref="AF2284:AN2284"/>
    <mergeCell ref="AO2284:BG2284"/>
    <mergeCell ref="BH2284:BM2284"/>
    <mergeCell ref="H2285:M2285"/>
    <mergeCell ref="N2285:AE2285"/>
    <mergeCell ref="AF2285:AN2285"/>
    <mergeCell ref="AO2285:BG2285"/>
    <mergeCell ref="BH2285:BM2285"/>
    <mergeCell ref="H2278:M2278"/>
    <mergeCell ref="N2278:AE2278"/>
    <mergeCell ref="AF2278:AN2278"/>
    <mergeCell ref="AO2278:BG2278"/>
    <mergeCell ref="BH2278:BM2278"/>
    <mergeCell ref="H2279:M2279"/>
    <mergeCell ref="N2279:AE2279"/>
    <mergeCell ref="AF2279:AN2279"/>
    <mergeCell ref="AO2279:BG2279"/>
    <mergeCell ref="BH2279:BM2279"/>
    <mergeCell ref="H2280:M2280"/>
    <mergeCell ref="N2280:AE2280"/>
    <mergeCell ref="AF2280:AN2280"/>
    <mergeCell ref="AO2280:BG2280"/>
    <mergeCell ref="BH2280:BM2280"/>
    <mergeCell ref="H2281:M2281"/>
    <mergeCell ref="N2281:AE2281"/>
    <mergeCell ref="AF2281:AN2281"/>
    <mergeCell ref="AO2281:BG2281"/>
    <mergeCell ref="BH2281:BM2281"/>
    <mergeCell ref="H2274:M2274"/>
    <mergeCell ref="N2274:AE2274"/>
    <mergeCell ref="AF2274:AN2274"/>
    <mergeCell ref="AO2274:BG2274"/>
    <mergeCell ref="BH2274:BM2274"/>
    <mergeCell ref="H2275:M2275"/>
    <mergeCell ref="N2275:AE2275"/>
    <mergeCell ref="AF2275:AN2275"/>
    <mergeCell ref="AO2275:BG2275"/>
    <mergeCell ref="BH2275:BM2275"/>
    <mergeCell ref="H2276:M2276"/>
    <mergeCell ref="N2276:AE2276"/>
    <mergeCell ref="AF2276:AN2276"/>
    <mergeCell ref="AO2276:BG2276"/>
    <mergeCell ref="BH2276:BM2276"/>
    <mergeCell ref="H2277:M2277"/>
    <mergeCell ref="N2277:AE2277"/>
    <mergeCell ref="AF2277:AN2277"/>
    <mergeCell ref="AO2277:BG2277"/>
    <mergeCell ref="BH2277:BM2277"/>
    <mergeCell ref="H2270:M2270"/>
    <mergeCell ref="N2270:AE2270"/>
    <mergeCell ref="AF2270:AN2270"/>
    <mergeCell ref="AO2270:BG2270"/>
    <mergeCell ref="BH2270:BM2270"/>
    <mergeCell ref="H2271:M2271"/>
    <mergeCell ref="N2271:AE2271"/>
    <mergeCell ref="AF2271:AN2271"/>
    <mergeCell ref="AO2271:BG2271"/>
    <mergeCell ref="BH2271:BM2271"/>
    <mergeCell ref="H2272:M2272"/>
    <mergeCell ref="N2272:AE2272"/>
    <mergeCell ref="AF2272:AN2272"/>
    <mergeCell ref="AO2272:BG2272"/>
    <mergeCell ref="BH2272:BM2272"/>
    <mergeCell ref="H2273:M2273"/>
    <mergeCell ref="N2273:AE2273"/>
    <mergeCell ref="AF2273:AN2273"/>
    <mergeCell ref="AO2273:BG2273"/>
    <mergeCell ref="BH2273:BM2273"/>
    <mergeCell ref="H2266:M2266"/>
    <mergeCell ref="N2266:AE2266"/>
    <mergeCell ref="AF2266:AN2266"/>
    <mergeCell ref="AO2266:BG2266"/>
    <mergeCell ref="BH2266:BM2266"/>
    <mergeCell ref="H2267:M2267"/>
    <mergeCell ref="N2267:AE2267"/>
    <mergeCell ref="AF2267:AN2267"/>
    <mergeCell ref="AO2267:BG2267"/>
    <mergeCell ref="BH2267:BM2267"/>
    <mergeCell ref="H2268:M2268"/>
    <mergeCell ref="N2268:AE2268"/>
    <mergeCell ref="AF2268:AN2268"/>
    <mergeCell ref="AO2268:BG2268"/>
    <mergeCell ref="BH2268:BM2268"/>
    <mergeCell ref="H2269:M2269"/>
    <mergeCell ref="N2269:AE2269"/>
    <mergeCell ref="AF2269:AN2269"/>
    <mergeCell ref="AO2269:BG2269"/>
    <mergeCell ref="BH2269:BM2269"/>
    <mergeCell ref="H2262:M2262"/>
    <mergeCell ref="N2262:AE2262"/>
    <mergeCell ref="AF2262:AN2262"/>
    <mergeCell ref="AO2262:BG2262"/>
    <mergeCell ref="BH2262:BM2262"/>
    <mergeCell ref="H2263:M2263"/>
    <mergeCell ref="N2263:AE2263"/>
    <mergeCell ref="AF2263:AN2263"/>
    <mergeCell ref="AO2263:BG2263"/>
    <mergeCell ref="BH2263:BM2263"/>
    <mergeCell ref="H2264:M2264"/>
    <mergeCell ref="N2264:AE2264"/>
    <mergeCell ref="AF2264:AN2264"/>
    <mergeCell ref="AO2264:BG2264"/>
    <mergeCell ref="BH2264:BM2264"/>
    <mergeCell ref="H2265:M2265"/>
    <mergeCell ref="N2265:AE2265"/>
    <mergeCell ref="AF2265:AN2265"/>
    <mergeCell ref="AO2265:BG2265"/>
    <mergeCell ref="BH2265:BM2265"/>
    <mergeCell ref="H2258:M2258"/>
    <mergeCell ref="N2258:AE2258"/>
    <mergeCell ref="AF2258:AN2258"/>
    <mergeCell ref="AO2258:BG2258"/>
    <mergeCell ref="BH2258:BM2258"/>
    <mergeCell ref="H2259:M2259"/>
    <mergeCell ref="N2259:AE2259"/>
    <mergeCell ref="AF2259:AN2259"/>
    <mergeCell ref="AO2259:BG2259"/>
    <mergeCell ref="BH2259:BM2259"/>
    <mergeCell ref="H2260:M2260"/>
    <mergeCell ref="N2260:AE2260"/>
    <mergeCell ref="AF2260:AN2260"/>
    <mergeCell ref="AO2260:BG2260"/>
    <mergeCell ref="BH2260:BM2260"/>
    <mergeCell ref="H2261:M2261"/>
    <mergeCell ref="N2261:AE2261"/>
    <mergeCell ref="AF2261:AN2261"/>
    <mergeCell ref="AO2261:BG2261"/>
    <mergeCell ref="BH2261:BM2261"/>
    <mergeCell ref="H2254:M2254"/>
    <mergeCell ref="N2254:AE2254"/>
    <mergeCell ref="AF2254:AN2254"/>
    <mergeCell ref="AO2254:BG2254"/>
    <mergeCell ref="BH2254:BM2254"/>
    <mergeCell ref="H2255:M2255"/>
    <mergeCell ref="N2255:AE2255"/>
    <mergeCell ref="AF2255:AN2255"/>
    <mergeCell ref="AO2255:BG2255"/>
    <mergeCell ref="BH2255:BM2255"/>
    <mergeCell ref="H2256:M2256"/>
    <mergeCell ref="N2256:AE2256"/>
    <mergeCell ref="AF2256:AN2256"/>
    <mergeCell ref="AO2256:BG2256"/>
    <mergeCell ref="BH2256:BM2256"/>
    <mergeCell ref="H2257:M2257"/>
    <mergeCell ref="N2257:AE2257"/>
    <mergeCell ref="AF2257:AN2257"/>
    <mergeCell ref="AO2257:BG2257"/>
    <mergeCell ref="BH2257:BM2257"/>
    <mergeCell ref="H2250:M2250"/>
    <mergeCell ref="N2250:AE2250"/>
    <mergeCell ref="AF2250:AN2250"/>
    <mergeCell ref="AO2250:BG2250"/>
    <mergeCell ref="BH2250:BM2250"/>
    <mergeCell ref="H2251:M2251"/>
    <mergeCell ref="N2251:AE2251"/>
    <mergeCell ref="AF2251:AN2251"/>
    <mergeCell ref="AO2251:BG2251"/>
    <mergeCell ref="BH2251:BM2251"/>
    <mergeCell ref="H2252:M2252"/>
    <mergeCell ref="N2252:AE2252"/>
    <mergeCell ref="AF2252:AN2252"/>
    <mergeCell ref="AO2252:BG2252"/>
    <mergeCell ref="BH2252:BM2252"/>
    <mergeCell ref="H2253:M2253"/>
    <mergeCell ref="N2253:AE2253"/>
    <mergeCell ref="AF2253:AN2253"/>
    <mergeCell ref="AO2253:BG2253"/>
    <mergeCell ref="BH2253:BM2253"/>
    <mergeCell ref="H2246:M2246"/>
    <mergeCell ref="N2246:AE2246"/>
    <mergeCell ref="AF2246:AN2246"/>
    <mergeCell ref="AO2246:BG2246"/>
    <mergeCell ref="BH2246:BM2246"/>
    <mergeCell ref="H2247:M2247"/>
    <mergeCell ref="N2247:AE2247"/>
    <mergeCell ref="AF2247:AN2247"/>
    <mergeCell ref="AO2247:BG2247"/>
    <mergeCell ref="BH2247:BM2247"/>
    <mergeCell ref="H2248:M2248"/>
    <mergeCell ref="N2248:AE2248"/>
    <mergeCell ref="AF2248:AN2248"/>
    <mergeCell ref="AO2248:BG2248"/>
    <mergeCell ref="BH2248:BM2248"/>
    <mergeCell ref="H2249:M2249"/>
    <mergeCell ref="N2249:AE2249"/>
    <mergeCell ref="AF2249:AN2249"/>
    <mergeCell ref="AO2249:BG2249"/>
    <mergeCell ref="BH2249:BM2249"/>
    <mergeCell ref="H2242:M2242"/>
    <mergeCell ref="N2242:AE2242"/>
    <mergeCell ref="AF2242:AN2242"/>
    <mergeCell ref="AO2242:BG2242"/>
    <mergeCell ref="BH2242:BM2242"/>
    <mergeCell ref="H2243:M2243"/>
    <mergeCell ref="N2243:AE2243"/>
    <mergeCell ref="AF2243:AN2243"/>
    <mergeCell ref="AO2243:BG2243"/>
    <mergeCell ref="BH2243:BM2243"/>
    <mergeCell ref="H2244:M2244"/>
    <mergeCell ref="N2244:AE2244"/>
    <mergeCell ref="AF2244:AN2244"/>
    <mergeCell ref="AO2244:BG2244"/>
    <mergeCell ref="BH2244:BM2244"/>
    <mergeCell ref="H2245:M2245"/>
    <mergeCell ref="N2245:AE2245"/>
    <mergeCell ref="AF2245:AN2245"/>
    <mergeCell ref="AO2245:BG2245"/>
    <mergeCell ref="BH2245:BM2245"/>
    <mergeCell ref="H2238:M2238"/>
    <mergeCell ref="N2238:AE2238"/>
    <mergeCell ref="AF2238:AN2238"/>
    <mergeCell ref="AO2238:BG2238"/>
    <mergeCell ref="BH2238:BM2238"/>
    <mergeCell ref="H2239:M2239"/>
    <mergeCell ref="N2239:AE2239"/>
    <mergeCell ref="AF2239:AN2239"/>
    <mergeCell ref="AO2239:BG2239"/>
    <mergeCell ref="BH2239:BM2239"/>
    <mergeCell ref="H2240:M2240"/>
    <mergeCell ref="N2240:AE2240"/>
    <mergeCell ref="AF2240:AN2240"/>
    <mergeCell ref="AO2240:BG2240"/>
    <mergeCell ref="BH2240:BM2240"/>
    <mergeCell ref="H2241:M2241"/>
    <mergeCell ref="N2241:AE2241"/>
    <mergeCell ref="AF2241:AN2241"/>
    <mergeCell ref="AO2241:BG2241"/>
    <mergeCell ref="BH2241:BM2241"/>
    <mergeCell ref="H2234:M2234"/>
    <mergeCell ref="N2234:AE2234"/>
    <mergeCell ref="AF2234:AN2234"/>
    <mergeCell ref="AO2234:BG2234"/>
    <mergeCell ref="BH2234:BM2234"/>
    <mergeCell ref="H2235:M2235"/>
    <mergeCell ref="N2235:AE2235"/>
    <mergeCell ref="AF2235:AN2235"/>
    <mergeCell ref="AO2235:BG2235"/>
    <mergeCell ref="BH2235:BM2235"/>
    <mergeCell ref="H2236:M2236"/>
    <mergeCell ref="N2236:AE2236"/>
    <mergeCell ref="AF2236:AN2236"/>
    <mergeCell ref="AO2236:BG2236"/>
    <mergeCell ref="BH2236:BM2236"/>
    <mergeCell ref="H2237:M2237"/>
    <mergeCell ref="N2237:AE2237"/>
    <mergeCell ref="AF2237:AN2237"/>
    <mergeCell ref="AO2237:BG2237"/>
    <mergeCell ref="BH2237:BM2237"/>
    <mergeCell ref="H2230:M2230"/>
    <mergeCell ref="N2230:AE2230"/>
    <mergeCell ref="AF2230:AN2230"/>
    <mergeCell ref="AO2230:BG2230"/>
    <mergeCell ref="BH2230:BM2230"/>
    <mergeCell ref="H2231:M2231"/>
    <mergeCell ref="N2231:AE2231"/>
    <mergeCell ref="AF2231:AN2231"/>
    <mergeCell ref="AO2231:BG2231"/>
    <mergeCell ref="BH2231:BM2231"/>
    <mergeCell ref="H2232:M2232"/>
    <mergeCell ref="N2232:AE2232"/>
    <mergeCell ref="AF2232:AN2232"/>
    <mergeCell ref="AO2232:BG2232"/>
    <mergeCell ref="BH2232:BM2232"/>
    <mergeCell ref="H2233:M2233"/>
    <mergeCell ref="N2233:AE2233"/>
    <mergeCell ref="AF2233:AN2233"/>
    <mergeCell ref="AO2233:BG2233"/>
    <mergeCell ref="BH2233:BM2233"/>
    <mergeCell ref="H2226:M2226"/>
    <mergeCell ref="N2226:AE2226"/>
    <mergeCell ref="AF2226:AN2226"/>
    <mergeCell ref="AO2226:BG2226"/>
    <mergeCell ref="BH2226:BM2226"/>
    <mergeCell ref="H2227:M2227"/>
    <mergeCell ref="N2227:AE2227"/>
    <mergeCell ref="AF2227:AN2227"/>
    <mergeCell ref="AO2227:BG2227"/>
    <mergeCell ref="BH2227:BM2227"/>
    <mergeCell ref="H2228:M2228"/>
    <mergeCell ref="N2228:AE2228"/>
    <mergeCell ref="AF2228:AN2228"/>
    <mergeCell ref="AO2228:BG2228"/>
    <mergeCell ref="BH2228:BM2228"/>
    <mergeCell ref="H2229:M2229"/>
    <mergeCell ref="N2229:AE2229"/>
    <mergeCell ref="AF2229:AN2229"/>
    <mergeCell ref="AO2229:BG2229"/>
    <mergeCell ref="BH2229:BM2229"/>
    <mergeCell ref="H2222:M2222"/>
    <mergeCell ref="N2222:AE2222"/>
    <mergeCell ref="AF2222:AN2222"/>
    <mergeCell ref="AO2222:BG2222"/>
    <mergeCell ref="BH2222:BM2222"/>
    <mergeCell ref="H2223:M2223"/>
    <mergeCell ref="N2223:AE2223"/>
    <mergeCell ref="AF2223:AN2223"/>
    <mergeCell ref="AO2223:BG2223"/>
    <mergeCell ref="BH2223:BM2223"/>
    <mergeCell ref="H2224:M2224"/>
    <mergeCell ref="N2224:AE2224"/>
    <mergeCell ref="AF2224:AN2224"/>
    <mergeCell ref="AO2224:BG2224"/>
    <mergeCell ref="BH2224:BM2224"/>
    <mergeCell ref="H2225:M2225"/>
    <mergeCell ref="N2225:AE2225"/>
    <mergeCell ref="AF2225:AN2225"/>
    <mergeCell ref="AO2225:BG2225"/>
    <mergeCell ref="BH2225:BM2225"/>
    <mergeCell ref="H2218:M2218"/>
    <mergeCell ref="N2218:AE2218"/>
    <mergeCell ref="AF2218:AN2218"/>
    <mergeCell ref="AO2218:BG2218"/>
    <mergeCell ref="BH2218:BM2218"/>
    <mergeCell ref="H2219:M2219"/>
    <mergeCell ref="N2219:AE2219"/>
    <mergeCell ref="AF2219:AN2219"/>
    <mergeCell ref="AO2219:BG2219"/>
    <mergeCell ref="BH2219:BM2219"/>
    <mergeCell ref="H2220:M2220"/>
    <mergeCell ref="N2220:AE2220"/>
    <mergeCell ref="AF2220:AN2220"/>
    <mergeCell ref="AO2220:BG2220"/>
    <mergeCell ref="BH2220:BM2220"/>
    <mergeCell ref="H2221:M2221"/>
    <mergeCell ref="N2221:AE2221"/>
    <mergeCell ref="AF2221:AN2221"/>
    <mergeCell ref="AO2221:BG2221"/>
    <mergeCell ref="BH2221:BM2221"/>
    <mergeCell ref="H2214:M2214"/>
    <mergeCell ref="N2214:AE2214"/>
    <mergeCell ref="AF2214:AN2214"/>
    <mergeCell ref="AO2214:BG2214"/>
    <mergeCell ref="BH2214:BM2214"/>
    <mergeCell ref="H2215:M2215"/>
    <mergeCell ref="N2215:AE2215"/>
    <mergeCell ref="AF2215:AN2215"/>
    <mergeCell ref="AO2215:BG2215"/>
    <mergeCell ref="BH2215:BM2215"/>
    <mergeCell ref="H2216:M2216"/>
    <mergeCell ref="N2216:AE2216"/>
    <mergeCell ref="AF2216:AN2216"/>
    <mergeCell ref="AO2216:BG2216"/>
    <mergeCell ref="BH2216:BM2216"/>
    <mergeCell ref="H2217:M2217"/>
    <mergeCell ref="N2217:AE2217"/>
    <mergeCell ref="AF2217:AN2217"/>
    <mergeCell ref="AO2217:BG2217"/>
    <mergeCell ref="BH2217:BM2217"/>
    <mergeCell ref="H2210:M2210"/>
    <mergeCell ref="N2210:AE2210"/>
    <mergeCell ref="AF2210:AN2210"/>
    <mergeCell ref="AO2210:BG2210"/>
    <mergeCell ref="BH2210:BM2210"/>
    <mergeCell ref="H2211:M2211"/>
    <mergeCell ref="N2211:AE2211"/>
    <mergeCell ref="AF2211:AN2211"/>
    <mergeCell ref="AO2211:BG2211"/>
    <mergeCell ref="BH2211:BM2211"/>
    <mergeCell ref="H2212:M2212"/>
    <mergeCell ref="N2212:AE2212"/>
    <mergeCell ref="AF2212:AN2212"/>
    <mergeCell ref="AO2212:BG2212"/>
    <mergeCell ref="BH2212:BM2212"/>
    <mergeCell ref="H2213:M2213"/>
    <mergeCell ref="N2213:AE2213"/>
    <mergeCell ref="AF2213:AN2213"/>
    <mergeCell ref="AO2213:BG2213"/>
    <mergeCell ref="BH2213:BM2213"/>
    <mergeCell ref="H2206:M2206"/>
    <mergeCell ref="N2206:AE2206"/>
    <mergeCell ref="AF2206:AN2206"/>
    <mergeCell ref="AO2206:BG2206"/>
    <mergeCell ref="BH2206:BM2206"/>
    <mergeCell ref="H2207:M2207"/>
    <mergeCell ref="N2207:AE2207"/>
    <mergeCell ref="AF2207:AN2207"/>
    <mergeCell ref="AO2207:BG2207"/>
    <mergeCell ref="BH2207:BM2207"/>
    <mergeCell ref="H2208:M2208"/>
    <mergeCell ref="N2208:AE2208"/>
    <mergeCell ref="AF2208:AN2208"/>
    <mergeCell ref="AO2208:BG2208"/>
    <mergeCell ref="BH2208:BM2208"/>
    <mergeCell ref="H2209:M2209"/>
    <mergeCell ref="N2209:AE2209"/>
    <mergeCell ref="AF2209:AN2209"/>
    <mergeCell ref="AO2209:BG2209"/>
    <mergeCell ref="BH2209:BM2209"/>
    <mergeCell ref="H2202:M2202"/>
    <mergeCell ref="N2202:AE2202"/>
    <mergeCell ref="AF2202:AN2202"/>
    <mergeCell ref="AO2202:BG2202"/>
    <mergeCell ref="BH2202:BM2202"/>
    <mergeCell ref="H2203:M2203"/>
    <mergeCell ref="N2203:AE2203"/>
    <mergeCell ref="AF2203:AN2203"/>
    <mergeCell ref="AO2203:BG2203"/>
    <mergeCell ref="BH2203:BM2203"/>
    <mergeCell ref="H2204:M2204"/>
    <mergeCell ref="N2204:AE2204"/>
    <mergeCell ref="AF2204:AN2204"/>
    <mergeCell ref="AO2204:BG2204"/>
    <mergeCell ref="BH2204:BM2204"/>
    <mergeCell ref="H2205:M2205"/>
    <mergeCell ref="N2205:AE2205"/>
    <mergeCell ref="AF2205:AN2205"/>
    <mergeCell ref="AO2205:BG2205"/>
    <mergeCell ref="BH2205:BM2205"/>
    <mergeCell ref="H2198:M2198"/>
    <mergeCell ref="N2198:AE2198"/>
    <mergeCell ref="AF2198:AN2198"/>
    <mergeCell ref="AO2198:BG2198"/>
    <mergeCell ref="BH2198:BM2198"/>
    <mergeCell ref="H2199:M2199"/>
    <mergeCell ref="N2199:AE2199"/>
    <mergeCell ref="AF2199:AN2199"/>
    <mergeCell ref="AO2199:BG2199"/>
    <mergeCell ref="BH2199:BM2199"/>
    <mergeCell ref="H2200:M2200"/>
    <mergeCell ref="N2200:AE2200"/>
    <mergeCell ref="AF2200:AN2200"/>
    <mergeCell ref="AO2200:BG2200"/>
    <mergeCell ref="BH2200:BM2200"/>
    <mergeCell ref="H2201:M2201"/>
    <mergeCell ref="N2201:AE2201"/>
    <mergeCell ref="AF2201:AN2201"/>
    <mergeCell ref="AO2201:BG2201"/>
    <mergeCell ref="BH2201:BM2201"/>
    <mergeCell ref="H2194:M2194"/>
    <mergeCell ref="N2194:AE2194"/>
    <mergeCell ref="AF2194:AN2194"/>
    <mergeCell ref="AO2194:BG2194"/>
    <mergeCell ref="BH2194:BM2194"/>
    <mergeCell ref="H2195:M2195"/>
    <mergeCell ref="N2195:AE2195"/>
    <mergeCell ref="AF2195:AN2195"/>
    <mergeCell ref="AO2195:BG2195"/>
    <mergeCell ref="BH2195:BM2195"/>
    <mergeCell ref="H2196:M2196"/>
    <mergeCell ref="N2196:AE2196"/>
    <mergeCell ref="AF2196:AN2196"/>
    <mergeCell ref="AO2196:BG2196"/>
    <mergeCell ref="BH2196:BM2196"/>
    <mergeCell ref="H2197:M2197"/>
    <mergeCell ref="N2197:AE2197"/>
    <mergeCell ref="AF2197:AN2197"/>
    <mergeCell ref="AO2197:BG2197"/>
    <mergeCell ref="BH2197:BM2197"/>
    <mergeCell ref="H2190:M2190"/>
    <mergeCell ref="N2190:AE2190"/>
    <mergeCell ref="AF2190:AN2190"/>
    <mergeCell ref="AO2190:BG2190"/>
    <mergeCell ref="BH2190:BM2190"/>
    <mergeCell ref="H2191:M2191"/>
    <mergeCell ref="N2191:AE2191"/>
    <mergeCell ref="AF2191:AN2191"/>
    <mergeCell ref="AO2191:BG2191"/>
    <mergeCell ref="BH2191:BM2191"/>
    <mergeCell ref="H2192:M2192"/>
    <mergeCell ref="N2192:AE2192"/>
    <mergeCell ref="AF2192:AN2192"/>
    <mergeCell ref="AO2192:BG2192"/>
    <mergeCell ref="BH2192:BM2192"/>
    <mergeCell ref="H2193:M2193"/>
    <mergeCell ref="N2193:AE2193"/>
    <mergeCell ref="AF2193:AN2193"/>
    <mergeCell ref="AO2193:BG2193"/>
    <mergeCell ref="BH2193:BM2193"/>
    <mergeCell ref="H2186:M2186"/>
    <mergeCell ref="N2186:AE2186"/>
    <mergeCell ref="AF2186:AN2186"/>
    <mergeCell ref="AO2186:BG2186"/>
    <mergeCell ref="BH2186:BM2186"/>
    <mergeCell ref="H2187:M2187"/>
    <mergeCell ref="N2187:AE2187"/>
    <mergeCell ref="AF2187:AN2187"/>
    <mergeCell ref="AO2187:BG2187"/>
    <mergeCell ref="BH2187:BM2187"/>
    <mergeCell ref="H2188:M2188"/>
    <mergeCell ref="N2188:AE2188"/>
    <mergeCell ref="AF2188:AN2188"/>
    <mergeCell ref="AO2188:BG2188"/>
    <mergeCell ref="BH2188:BM2188"/>
    <mergeCell ref="H2189:M2189"/>
    <mergeCell ref="N2189:AE2189"/>
    <mergeCell ref="AF2189:AN2189"/>
    <mergeCell ref="AO2189:BG2189"/>
    <mergeCell ref="BH2189:BM2189"/>
    <mergeCell ref="H2182:M2182"/>
    <mergeCell ref="N2182:AE2182"/>
    <mergeCell ref="AF2182:AN2182"/>
    <mergeCell ref="AO2182:BG2182"/>
    <mergeCell ref="BH2182:BM2182"/>
    <mergeCell ref="H2183:M2183"/>
    <mergeCell ref="N2183:AE2183"/>
    <mergeCell ref="AF2183:AN2183"/>
    <mergeCell ref="AO2183:BG2183"/>
    <mergeCell ref="BH2183:BM2183"/>
    <mergeCell ref="H2184:M2184"/>
    <mergeCell ref="N2184:AE2184"/>
    <mergeCell ref="AF2184:AN2184"/>
    <mergeCell ref="AO2184:BG2184"/>
    <mergeCell ref="BH2184:BM2184"/>
    <mergeCell ref="H2185:M2185"/>
    <mergeCell ref="N2185:AE2185"/>
    <mergeCell ref="AF2185:AN2185"/>
    <mergeCell ref="AO2185:BG2185"/>
    <mergeCell ref="BH2185:BM2185"/>
    <mergeCell ref="H2178:M2178"/>
    <mergeCell ref="N2178:AE2178"/>
    <mergeCell ref="AF2178:AN2178"/>
    <mergeCell ref="AO2178:BG2178"/>
    <mergeCell ref="BH2178:BM2178"/>
    <mergeCell ref="H2179:M2179"/>
    <mergeCell ref="N2179:AE2179"/>
    <mergeCell ref="AF2179:AN2179"/>
    <mergeCell ref="AO2179:BG2179"/>
    <mergeCell ref="BH2179:BM2179"/>
    <mergeCell ref="H2180:M2180"/>
    <mergeCell ref="N2180:AE2180"/>
    <mergeCell ref="AF2180:AN2180"/>
    <mergeCell ref="AO2180:BG2180"/>
    <mergeCell ref="BH2180:BM2180"/>
    <mergeCell ref="H2181:M2181"/>
    <mergeCell ref="N2181:AE2181"/>
    <mergeCell ref="AF2181:AN2181"/>
    <mergeCell ref="AO2181:BG2181"/>
    <mergeCell ref="BH2181:BM2181"/>
    <mergeCell ref="H2174:M2174"/>
    <mergeCell ref="N2174:AE2174"/>
    <mergeCell ref="AF2174:AN2174"/>
    <mergeCell ref="AO2174:BG2174"/>
    <mergeCell ref="BH2174:BM2174"/>
    <mergeCell ref="H2175:M2175"/>
    <mergeCell ref="N2175:AE2175"/>
    <mergeCell ref="AF2175:AN2175"/>
    <mergeCell ref="AO2175:BG2175"/>
    <mergeCell ref="BH2175:BM2175"/>
    <mergeCell ref="H2176:M2176"/>
    <mergeCell ref="N2176:AE2176"/>
    <mergeCell ref="AF2176:AN2176"/>
    <mergeCell ref="AO2176:BG2176"/>
    <mergeCell ref="BH2176:BM2176"/>
    <mergeCell ref="H2177:M2177"/>
    <mergeCell ref="N2177:AE2177"/>
    <mergeCell ref="AF2177:AN2177"/>
    <mergeCell ref="AO2177:BG2177"/>
    <mergeCell ref="BH2177:BM2177"/>
    <mergeCell ref="H2170:M2170"/>
    <mergeCell ref="N2170:AE2170"/>
    <mergeCell ref="AF2170:AN2170"/>
    <mergeCell ref="AO2170:BG2170"/>
    <mergeCell ref="BH2170:BM2170"/>
    <mergeCell ref="H2171:M2171"/>
    <mergeCell ref="N2171:AE2171"/>
    <mergeCell ref="AF2171:AN2171"/>
    <mergeCell ref="AO2171:BG2171"/>
    <mergeCell ref="BH2171:BM2171"/>
    <mergeCell ref="H2172:M2172"/>
    <mergeCell ref="N2172:AE2172"/>
    <mergeCell ref="AF2172:AN2172"/>
    <mergeCell ref="AO2172:BG2172"/>
    <mergeCell ref="BH2172:BM2172"/>
    <mergeCell ref="H2173:M2173"/>
    <mergeCell ref="N2173:AE2173"/>
    <mergeCell ref="AF2173:AN2173"/>
    <mergeCell ref="AO2173:BG2173"/>
    <mergeCell ref="BH2173:BM2173"/>
    <mergeCell ref="H2166:M2166"/>
    <mergeCell ref="N2166:AE2166"/>
    <mergeCell ref="AF2166:AN2166"/>
    <mergeCell ref="AO2166:BG2166"/>
    <mergeCell ref="BH2166:BM2166"/>
    <mergeCell ref="H2167:M2167"/>
    <mergeCell ref="N2167:AE2167"/>
    <mergeCell ref="AF2167:AN2167"/>
    <mergeCell ref="AO2167:BG2167"/>
    <mergeCell ref="BH2167:BM2167"/>
    <mergeCell ref="H2168:M2168"/>
    <mergeCell ref="N2168:AE2168"/>
    <mergeCell ref="AF2168:AN2168"/>
    <mergeCell ref="AO2168:BG2168"/>
    <mergeCell ref="BH2168:BM2168"/>
    <mergeCell ref="H2169:M2169"/>
    <mergeCell ref="N2169:AE2169"/>
    <mergeCell ref="AF2169:AN2169"/>
    <mergeCell ref="AO2169:BG2169"/>
    <mergeCell ref="BH2169:BM2169"/>
    <mergeCell ref="H2162:M2162"/>
    <mergeCell ref="N2162:AE2162"/>
    <mergeCell ref="AF2162:AN2162"/>
    <mergeCell ref="AO2162:BG2162"/>
    <mergeCell ref="BH2162:BM2162"/>
    <mergeCell ref="H2163:M2163"/>
    <mergeCell ref="N2163:AE2163"/>
    <mergeCell ref="AF2163:AN2163"/>
    <mergeCell ref="AO2163:BG2163"/>
    <mergeCell ref="BH2163:BM2163"/>
    <mergeCell ref="H2164:M2164"/>
    <mergeCell ref="N2164:AE2164"/>
    <mergeCell ref="AF2164:AN2164"/>
    <mergeCell ref="AO2164:BG2164"/>
    <mergeCell ref="BH2164:BM2164"/>
    <mergeCell ref="H2165:M2165"/>
    <mergeCell ref="N2165:AE2165"/>
    <mergeCell ref="AF2165:AN2165"/>
    <mergeCell ref="AO2165:BG2165"/>
    <mergeCell ref="BH2165:BM2165"/>
    <mergeCell ref="H2158:M2158"/>
    <mergeCell ref="N2158:AE2158"/>
    <mergeCell ref="AF2158:AN2158"/>
    <mergeCell ref="AO2158:BG2158"/>
    <mergeCell ref="BH2158:BM2158"/>
    <mergeCell ref="H2159:M2159"/>
    <mergeCell ref="N2159:AE2159"/>
    <mergeCell ref="AF2159:AN2159"/>
    <mergeCell ref="AO2159:BG2159"/>
    <mergeCell ref="BH2159:BM2159"/>
    <mergeCell ref="H2160:M2160"/>
    <mergeCell ref="N2160:AE2160"/>
    <mergeCell ref="AF2160:AN2160"/>
    <mergeCell ref="AO2160:BG2160"/>
    <mergeCell ref="BH2160:BM2160"/>
    <mergeCell ref="H2161:M2161"/>
    <mergeCell ref="N2161:AE2161"/>
    <mergeCell ref="AF2161:AN2161"/>
    <mergeCell ref="AO2161:BG2161"/>
    <mergeCell ref="BH2161:BM2161"/>
    <mergeCell ref="H2154:M2154"/>
    <mergeCell ref="N2154:AE2154"/>
    <mergeCell ref="AF2154:AN2154"/>
    <mergeCell ref="AO2154:BG2154"/>
    <mergeCell ref="BH2154:BM2154"/>
    <mergeCell ref="H2155:M2155"/>
    <mergeCell ref="N2155:AE2155"/>
    <mergeCell ref="AF2155:AN2155"/>
    <mergeCell ref="AO2155:BG2155"/>
    <mergeCell ref="BH2155:BM2155"/>
    <mergeCell ref="H2156:M2156"/>
    <mergeCell ref="N2156:AE2156"/>
    <mergeCell ref="AF2156:AN2156"/>
    <mergeCell ref="AO2156:BG2156"/>
    <mergeCell ref="BH2156:BM2156"/>
    <mergeCell ref="H2157:M2157"/>
    <mergeCell ref="N2157:AE2157"/>
    <mergeCell ref="AF2157:AN2157"/>
    <mergeCell ref="AO2157:BG2157"/>
    <mergeCell ref="BH2157:BM2157"/>
    <mergeCell ref="H2150:M2150"/>
    <mergeCell ref="N2150:AE2150"/>
    <mergeCell ref="AF2150:AN2150"/>
    <mergeCell ref="AO2150:BG2150"/>
    <mergeCell ref="BH2150:BM2150"/>
    <mergeCell ref="H2151:M2151"/>
    <mergeCell ref="N2151:AE2151"/>
    <mergeCell ref="AF2151:AN2151"/>
    <mergeCell ref="AO2151:BG2151"/>
    <mergeCell ref="BH2151:BM2151"/>
    <mergeCell ref="H2152:M2152"/>
    <mergeCell ref="N2152:AE2152"/>
    <mergeCell ref="AF2152:AN2152"/>
    <mergeCell ref="AO2152:BG2152"/>
    <mergeCell ref="BH2152:BM2152"/>
    <mergeCell ref="H2153:M2153"/>
    <mergeCell ref="N2153:AE2153"/>
    <mergeCell ref="AF2153:AN2153"/>
    <mergeCell ref="AO2153:BG2153"/>
    <mergeCell ref="BH2153:BM2153"/>
    <mergeCell ref="H2146:M2146"/>
    <mergeCell ref="N2146:AE2146"/>
    <mergeCell ref="AF2146:AN2146"/>
    <mergeCell ref="AO2146:BG2146"/>
    <mergeCell ref="BH2146:BM2146"/>
    <mergeCell ref="H2147:M2147"/>
    <mergeCell ref="N2147:AE2147"/>
    <mergeCell ref="AF2147:AN2147"/>
    <mergeCell ref="AO2147:BG2147"/>
    <mergeCell ref="BH2147:BM2147"/>
    <mergeCell ref="H2148:M2148"/>
    <mergeCell ref="N2148:AE2148"/>
    <mergeCell ref="AF2148:AN2148"/>
    <mergeCell ref="AO2148:BG2148"/>
    <mergeCell ref="BH2148:BM2148"/>
    <mergeCell ref="H2149:M2149"/>
    <mergeCell ref="N2149:AE2149"/>
    <mergeCell ref="AF2149:AN2149"/>
    <mergeCell ref="AO2149:BG2149"/>
    <mergeCell ref="BH2149:BM2149"/>
    <mergeCell ref="H2142:M2142"/>
    <mergeCell ref="N2142:AE2142"/>
    <mergeCell ref="AF2142:AN2142"/>
    <mergeCell ref="AO2142:BG2142"/>
    <mergeCell ref="BH2142:BM2142"/>
    <mergeCell ref="H2143:M2143"/>
    <mergeCell ref="N2143:AE2143"/>
    <mergeCell ref="AF2143:AN2143"/>
    <mergeCell ref="AO2143:BG2143"/>
    <mergeCell ref="BH2143:BM2143"/>
    <mergeCell ref="H2144:M2144"/>
    <mergeCell ref="N2144:AE2144"/>
    <mergeCell ref="AF2144:AN2144"/>
    <mergeCell ref="AO2144:BG2144"/>
    <mergeCell ref="BH2144:BM2144"/>
    <mergeCell ref="H2145:M2145"/>
    <mergeCell ref="N2145:AE2145"/>
    <mergeCell ref="AF2145:AN2145"/>
    <mergeCell ref="AO2145:BG2145"/>
    <mergeCell ref="BH2145:BM2145"/>
    <mergeCell ref="H2138:M2138"/>
    <mergeCell ref="N2138:AE2138"/>
    <mergeCell ref="AF2138:AN2138"/>
    <mergeCell ref="AO2138:BG2138"/>
    <mergeCell ref="BH2138:BM2138"/>
    <mergeCell ref="H2139:M2139"/>
    <mergeCell ref="N2139:AE2139"/>
    <mergeCell ref="AF2139:AN2139"/>
    <mergeCell ref="AO2139:BG2139"/>
    <mergeCell ref="BH2139:BM2139"/>
    <mergeCell ref="H2140:M2140"/>
    <mergeCell ref="N2140:AE2140"/>
    <mergeCell ref="AF2140:AN2140"/>
    <mergeCell ref="AO2140:BG2140"/>
    <mergeCell ref="BH2140:BM2140"/>
    <mergeCell ref="H2141:M2141"/>
    <mergeCell ref="N2141:AE2141"/>
    <mergeCell ref="AF2141:AN2141"/>
    <mergeCell ref="AO2141:BG2141"/>
    <mergeCell ref="BH2141:BM2141"/>
    <mergeCell ref="H2134:M2134"/>
    <mergeCell ref="N2134:AE2134"/>
    <mergeCell ref="AF2134:AN2134"/>
    <mergeCell ref="AO2134:BG2134"/>
    <mergeCell ref="BH2134:BM2134"/>
    <mergeCell ref="H2135:M2135"/>
    <mergeCell ref="N2135:AE2135"/>
    <mergeCell ref="AF2135:AN2135"/>
    <mergeCell ref="AO2135:BG2135"/>
    <mergeCell ref="BH2135:BM2135"/>
    <mergeCell ref="H2136:M2136"/>
    <mergeCell ref="N2136:AE2136"/>
    <mergeCell ref="AF2136:AN2136"/>
    <mergeCell ref="AO2136:BG2136"/>
    <mergeCell ref="BH2136:BM2136"/>
    <mergeCell ref="H2137:M2137"/>
    <mergeCell ref="N2137:AE2137"/>
    <mergeCell ref="AF2137:AN2137"/>
    <mergeCell ref="AO2137:BG2137"/>
    <mergeCell ref="BH2137:BM2137"/>
    <mergeCell ref="H2130:M2130"/>
    <mergeCell ref="N2130:AE2130"/>
    <mergeCell ref="AF2130:AN2130"/>
    <mergeCell ref="AO2130:BG2130"/>
    <mergeCell ref="BH2130:BM2130"/>
    <mergeCell ref="H2131:M2131"/>
    <mergeCell ref="N2131:AE2131"/>
    <mergeCell ref="AF2131:AN2131"/>
    <mergeCell ref="AO2131:BG2131"/>
    <mergeCell ref="BH2131:BM2131"/>
    <mergeCell ref="H2132:M2132"/>
    <mergeCell ref="N2132:AE2132"/>
    <mergeCell ref="AF2132:AN2132"/>
    <mergeCell ref="AO2132:BG2132"/>
    <mergeCell ref="BH2132:BM2132"/>
    <mergeCell ref="H2133:M2133"/>
    <mergeCell ref="N2133:AE2133"/>
    <mergeCell ref="AF2133:AN2133"/>
    <mergeCell ref="AO2133:BG2133"/>
    <mergeCell ref="BH2133:BM2133"/>
    <mergeCell ref="H2126:M2126"/>
    <mergeCell ref="N2126:AE2126"/>
    <mergeCell ref="AF2126:AN2126"/>
    <mergeCell ref="AO2126:BG2126"/>
    <mergeCell ref="BH2126:BM2126"/>
    <mergeCell ref="H2127:M2127"/>
    <mergeCell ref="N2127:AE2127"/>
    <mergeCell ref="AF2127:AN2127"/>
    <mergeCell ref="AO2127:BG2127"/>
    <mergeCell ref="BH2127:BM2127"/>
    <mergeCell ref="H2128:M2128"/>
    <mergeCell ref="N2128:AE2128"/>
    <mergeCell ref="AF2128:AN2128"/>
    <mergeCell ref="AO2128:BG2128"/>
    <mergeCell ref="BH2128:BM2128"/>
    <mergeCell ref="H2129:M2129"/>
    <mergeCell ref="N2129:AE2129"/>
    <mergeCell ref="AF2129:AN2129"/>
    <mergeCell ref="AO2129:BG2129"/>
    <mergeCell ref="BH2129:BM2129"/>
    <mergeCell ref="H2122:M2122"/>
    <mergeCell ref="N2122:AE2122"/>
    <mergeCell ref="AF2122:AN2122"/>
    <mergeCell ref="AO2122:BG2122"/>
    <mergeCell ref="BH2122:BM2122"/>
    <mergeCell ref="H2123:M2123"/>
    <mergeCell ref="N2123:AE2123"/>
    <mergeCell ref="AF2123:AN2123"/>
    <mergeCell ref="AO2123:BG2123"/>
    <mergeCell ref="BH2123:BM2123"/>
    <mergeCell ref="H2124:M2124"/>
    <mergeCell ref="N2124:AE2124"/>
    <mergeCell ref="AF2124:AN2124"/>
    <mergeCell ref="AO2124:BG2124"/>
    <mergeCell ref="BH2124:BM2124"/>
    <mergeCell ref="H2125:M2125"/>
    <mergeCell ref="N2125:AE2125"/>
    <mergeCell ref="AF2125:AN2125"/>
    <mergeCell ref="AO2125:BG2125"/>
    <mergeCell ref="BH2125:BM2125"/>
    <mergeCell ref="H2118:M2118"/>
    <mergeCell ref="N2118:AE2118"/>
    <mergeCell ref="AF2118:AN2118"/>
    <mergeCell ref="AO2118:BG2118"/>
    <mergeCell ref="BH2118:BM2118"/>
    <mergeCell ref="H2119:M2119"/>
    <mergeCell ref="N2119:AE2119"/>
    <mergeCell ref="AF2119:AN2119"/>
    <mergeCell ref="AO2119:BG2119"/>
    <mergeCell ref="BH2119:BM2119"/>
    <mergeCell ref="H2120:M2120"/>
    <mergeCell ref="N2120:AE2120"/>
    <mergeCell ref="AF2120:AN2120"/>
    <mergeCell ref="AO2120:BG2120"/>
    <mergeCell ref="BH2120:BM2120"/>
    <mergeCell ref="H2121:M2121"/>
    <mergeCell ref="N2121:AE2121"/>
    <mergeCell ref="AF2121:AN2121"/>
    <mergeCell ref="AO2121:BG2121"/>
    <mergeCell ref="BH2121:BM2121"/>
    <mergeCell ref="H2114:M2114"/>
    <mergeCell ref="N2114:AE2114"/>
    <mergeCell ref="AF2114:AN2114"/>
    <mergeCell ref="AO2114:BG2114"/>
    <mergeCell ref="BH2114:BM2114"/>
    <mergeCell ref="H2115:M2115"/>
    <mergeCell ref="N2115:AE2115"/>
    <mergeCell ref="AF2115:AN2115"/>
    <mergeCell ref="AO2115:BG2115"/>
    <mergeCell ref="BH2115:BM2115"/>
    <mergeCell ref="H2116:M2116"/>
    <mergeCell ref="N2116:AE2116"/>
    <mergeCell ref="AF2116:AN2116"/>
    <mergeCell ref="AO2116:BG2116"/>
    <mergeCell ref="BH2116:BM2116"/>
    <mergeCell ref="H2117:M2117"/>
    <mergeCell ref="N2117:AE2117"/>
    <mergeCell ref="AF2117:AN2117"/>
    <mergeCell ref="AO2117:BG2117"/>
    <mergeCell ref="BH2117:BM2117"/>
    <mergeCell ref="H2110:M2110"/>
    <mergeCell ref="N2110:AE2110"/>
    <mergeCell ref="AF2110:AN2110"/>
    <mergeCell ref="AO2110:BG2110"/>
    <mergeCell ref="BH2110:BM2110"/>
    <mergeCell ref="H2111:M2111"/>
    <mergeCell ref="N2111:AE2111"/>
    <mergeCell ref="AF2111:AN2111"/>
    <mergeCell ref="AO2111:BG2111"/>
    <mergeCell ref="BH2111:BM2111"/>
    <mergeCell ref="H2112:M2112"/>
    <mergeCell ref="N2112:AE2112"/>
    <mergeCell ref="AF2112:AN2112"/>
    <mergeCell ref="AO2112:BG2112"/>
    <mergeCell ref="BH2112:BM2112"/>
    <mergeCell ref="H2113:M2113"/>
    <mergeCell ref="N2113:AE2113"/>
    <mergeCell ref="AF2113:AN2113"/>
    <mergeCell ref="AO2113:BG2113"/>
    <mergeCell ref="BH2113:BM2113"/>
    <mergeCell ref="H2106:M2106"/>
    <mergeCell ref="N2106:AE2106"/>
    <mergeCell ref="AF2106:AN2106"/>
    <mergeCell ref="AO2106:BG2106"/>
    <mergeCell ref="BH2106:BM2106"/>
    <mergeCell ref="H2107:M2107"/>
    <mergeCell ref="N2107:AE2107"/>
    <mergeCell ref="AF2107:AN2107"/>
    <mergeCell ref="AO2107:BG2107"/>
    <mergeCell ref="BH2107:BM2107"/>
    <mergeCell ref="H2108:M2108"/>
    <mergeCell ref="N2108:AE2108"/>
    <mergeCell ref="AF2108:AN2108"/>
    <mergeCell ref="AO2108:BG2108"/>
    <mergeCell ref="BH2108:BM2108"/>
    <mergeCell ref="H2109:M2109"/>
    <mergeCell ref="N2109:AE2109"/>
    <mergeCell ref="AF2109:AN2109"/>
    <mergeCell ref="AO2109:BG2109"/>
    <mergeCell ref="BH2109:BM2109"/>
    <mergeCell ref="H2102:M2102"/>
    <mergeCell ref="N2102:AE2102"/>
    <mergeCell ref="AF2102:AN2102"/>
    <mergeCell ref="AO2102:BG2102"/>
    <mergeCell ref="BH2102:BM2102"/>
    <mergeCell ref="H2103:M2103"/>
    <mergeCell ref="N2103:AE2103"/>
    <mergeCell ref="AF2103:AN2103"/>
    <mergeCell ref="AO2103:BG2103"/>
    <mergeCell ref="BH2103:BM2103"/>
    <mergeCell ref="H2104:M2104"/>
    <mergeCell ref="N2104:AE2104"/>
    <mergeCell ref="AF2104:AN2104"/>
    <mergeCell ref="AO2104:BG2104"/>
    <mergeCell ref="BH2104:BM2104"/>
    <mergeCell ref="H2105:M2105"/>
    <mergeCell ref="N2105:AE2105"/>
    <mergeCell ref="AF2105:AN2105"/>
    <mergeCell ref="AO2105:BG2105"/>
    <mergeCell ref="BH2105:BM2105"/>
    <mergeCell ref="H2098:M2098"/>
    <mergeCell ref="N2098:AE2098"/>
    <mergeCell ref="AF2098:AN2098"/>
    <mergeCell ref="AO2098:BG2098"/>
    <mergeCell ref="BH2098:BM2098"/>
    <mergeCell ref="H2099:M2099"/>
    <mergeCell ref="N2099:AE2099"/>
    <mergeCell ref="AF2099:AN2099"/>
    <mergeCell ref="AO2099:BG2099"/>
    <mergeCell ref="BH2099:BM2099"/>
    <mergeCell ref="H2100:M2100"/>
    <mergeCell ref="N2100:AE2100"/>
    <mergeCell ref="AF2100:AN2100"/>
    <mergeCell ref="AO2100:BG2100"/>
    <mergeCell ref="BH2100:BM2100"/>
    <mergeCell ref="H2101:M2101"/>
    <mergeCell ref="N2101:AE2101"/>
    <mergeCell ref="AF2101:AN2101"/>
    <mergeCell ref="AO2101:BG2101"/>
    <mergeCell ref="BH2101:BM2101"/>
    <mergeCell ref="H2094:M2094"/>
    <mergeCell ref="N2094:AE2094"/>
    <mergeCell ref="AF2094:AN2094"/>
    <mergeCell ref="AO2094:BG2094"/>
    <mergeCell ref="BH2094:BM2094"/>
    <mergeCell ref="H2095:M2095"/>
    <mergeCell ref="N2095:AE2095"/>
    <mergeCell ref="AF2095:AN2095"/>
    <mergeCell ref="AO2095:BG2095"/>
    <mergeCell ref="BH2095:BM2095"/>
    <mergeCell ref="H2096:M2096"/>
    <mergeCell ref="N2096:AE2096"/>
    <mergeCell ref="AF2096:AN2096"/>
    <mergeCell ref="AO2096:BG2096"/>
    <mergeCell ref="BH2096:BM2096"/>
    <mergeCell ref="H2097:M2097"/>
    <mergeCell ref="N2097:AE2097"/>
    <mergeCell ref="AF2097:AN2097"/>
    <mergeCell ref="AO2097:BG2097"/>
    <mergeCell ref="BH2097:BM2097"/>
    <mergeCell ref="H2090:M2090"/>
    <mergeCell ref="N2090:AE2090"/>
    <mergeCell ref="AF2090:AN2090"/>
    <mergeCell ref="AO2090:BG2090"/>
    <mergeCell ref="BH2090:BM2090"/>
    <mergeCell ref="H2091:M2091"/>
    <mergeCell ref="N2091:AE2091"/>
    <mergeCell ref="AF2091:AN2091"/>
    <mergeCell ref="AO2091:BG2091"/>
    <mergeCell ref="BH2091:BM2091"/>
    <mergeCell ref="H2092:M2092"/>
    <mergeCell ref="N2092:AE2092"/>
    <mergeCell ref="AF2092:AN2092"/>
    <mergeCell ref="AO2092:BG2092"/>
    <mergeCell ref="BH2092:BM2092"/>
    <mergeCell ref="H2093:M2093"/>
    <mergeCell ref="N2093:AE2093"/>
    <mergeCell ref="AF2093:AN2093"/>
    <mergeCell ref="AO2093:BG2093"/>
    <mergeCell ref="BH2093:BM2093"/>
    <mergeCell ref="H2086:M2086"/>
    <mergeCell ref="N2086:AE2086"/>
    <mergeCell ref="AF2086:AN2086"/>
    <mergeCell ref="AO2086:BG2086"/>
    <mergeCell ref="BH2086:BM2086"/>
    <mergeCell ref="H2087:M2087"/>
    <mergeCell ref="N2087:AE2087"/>
    <mergeCell ref="AF2087:AN2087"/>
    <mergeCell ref="AO2087:BG2087"/>
    <mergeCell ref="BH2087:BM2087"/>
    <mergeCell ref="H2088:M2088"/>
    <mergeCell ref="N2088:AE2088"/>
    <mergeCell ref="AF2088:AN2088"/>
    <mergeCell ref="AO2088:BG2088"/>
    <mergeCell ref="BH2088:BM2088"/>
    <mergeCell ref="H2089:M2089"/>
    <mergeCell ref="N2089:AE2089"/>
    <mergeCell ref="AF2089:AN2089"/>
    <mergeCell ref="AO2089:BG2089"/>
    <mergeCell ref="BH2089:BM2089"/>
    <mergeCell ref="H2082:M2082"/>
    <mergeCell ref="N2082:AE2082"/>
    <mergeCell ref="AF2082:AN2082"/>
    <mergeCell ref="AO2082:BG2082"/>
    <mergeCell ref="BH2082:BM2082"/>
    <mergeCell ref="H2083:M2083"/>
    <mergeCell ref="N2083:AE2083"/>
    <mergeCell ref="AF2083:AN2083"/>
    <mergeCell ref="AO2083:BG2083"/>
    <mergeCell ref="BH2083:BM2083"/>
    <mergeCell ref="H2084:M2084"/>
    <mergeCell ref="N2084:AE2084"/>
    <mergeCell ref="AF2084:AN2084"/>
    <mergeCell ref="AO2084:BG2084"/>
    <mergeCell ref="BH2084:BM2084"/>
    <mergeCell ref="H2085:M2085"/>
    <mergeCell ref="N2085:AE2085"/>
    <mergeCell ref="AF2085:AN2085"/>
    <mergeCell ref="AO2085:BG2085"/>
    <mergeCell ref="BH2085:BM2085"/>
    <mergeCell ref="H2078:M2078"/>
    <mergeCell ref="N2078:AE2078"/>
    <mergeCell ref="AF2078:AN2078"/>
    <mergeCell ref="AO2078:BG2078"/>
    <mergeCell ref="BH2078:BM2078"/>
    <mergeCell ref="H2079:M2079"/>
    <mergeCell ref="N2079:AE2079"/>
    <mergeCell ref="AF2079:AN2079"/>
    <mergeCell ref="AO2079:BG2079"/>
    <mergeCell ref="BH2079:BM2079"/>
    <mergeCell ref="H2080:M2080"/>
    <mergeCell ref="N2080:AE2080"/>
    <mergeCell ref="AF2080:AN2080"/>
    <mergeCell ref="AO2080:BG2080"/>
    <mergeCell ref="BH2080:BM2080"/>
    <mergeCell ref="H2081:M2081"/>
    <mergeCell ref="N2081:AE2081"/>
    <mergeCell ref="AF2081:AN2081"/>
    <mergeCell ref="AO2081:BG2081"/>
    <mergeCell ref="BH2081:BM2081"/>
    <mergeCell ref="H2074:M2074"/>
    <mergeCell ref="N2074:AE2074"/>
    <mergeCell ref="AF2074:AN2074"/>
    <mergeCell ref="AO2074:BG2074"/>
    <mergeCell ref="BH2074:BM2074"/>
    <mergeCell ref="H2075:M2075"/>
    <mergeCell ref="N2075:AE2075"/>
    <mergeCell ref="AF2075:AN2075"/>
    <mergeCell ref="AO2075:BG2075"/>
    <mergeCell ref="BH2075:BM2075"/>
    <mergeCell ref="H2076:M2076"/>
    <mergeCell ref="N2076:AE2076"/>
    <mergeCell ref="AF2076:AN2076"/>
    <mergeCell ref="AO2076:BG2076"/>
    <mergeCell ref="BH2076:BM2076"/>
    <mergeCell ref="H2077:M2077"/>
    <mergeCell ref="N2077:AE2077"/>
    <mergeCell ref="AF2077:AN2077"/>
    <mergeCell ref="AO2077:BG2077"/>
    <mergeCell ref="BH2077:BM2077"/>
    <mergeCell ref="H2070:M2070"/>
    <mergeCell ref="N2070:AE2070"/>
    <mergeCell ref="AF2070:AN2070"/>
    <mergeCell ref="AO2070:BG2070"/>
    <mergeCell ref="BH2070:BM2070"/>
    <mergeCell ref="H2071:M2071"/>
    <mergeCell ref="N2071:AE2071"/>
    <mergeCell ref="AF2071:AN2071"/>
    <mergeCell ref="AO2071:BG2071"/>
    <mergeCell ref="BH2071:BM2071"/>
    <mergeCell ref="H2072:M2072"/>
    <mergeCell ref="N2072:AE2072"/>
    <mergeCell ref="AF2072:AN2072"/>
    <mergeCell ref="AO2072:BG2072"/>
    <mergeCell ref="BH2072:BM2072"/>
    <mergeCell ref="H2073:M2073"/>
    <mergeCell ref="N2073:AE2073"/>
    <mergeCell ref="AF2073:AN2073"/>
    <mergeCell ref="AO2073:BG2073"/>
    <mergeCell ref="BH2073:BM2073"/>
    <mergeCell ref="H2066:M2066"/>
    <mergeCell ref="N2066:AE2066"/>
    <mergeCell ref="AF2066:AN2066"/>
    <mergeCell ref="AO2066:BG2066"/>
    <mergeCell ref="BH2066:BM2066"/>
    <mergeCell ref="H2067:M2067"/>
    <mergeCell ref="N2067:AE2067"/>
    <mergeCell ref="AF2067:AN2067"/>
    <mergeCell ref="AO2067:BG2067"/>
    <mergeCell ref="BH2067:BM2067"/>
    <mergeCell ref="H2068:M2068"/>
    <mergeCell ref="N2068:AE2068"/>
    <mergeCell ref="AF2068:AN2068"/>
    <mergeCell ref="AO2068:BG2068"/>
    <mergeCell ref="BH2068:BM2068"/>
    <mergeCell ref="H2069:M2069"/>
    <mergeCell ref="N2069:AE2069"/>
    <mergeCell ref="AF2069:AN2069"/>
    <mergeCell ref="AO2069:BG2069"/>
    <mergeCell ref="BH2069:BM2069"/>
    <mergeCell ref="H2062:M2062"/>
    <mergeCell ref="N2062:AE2062"/>
    <mergeCell ref="AF2062:AN2062"/>
    <mergeCell ref="AO2062:BG2062"/>
    <mergeCell ref="BH2062:BM2062"/>
    <mergeCell ref="H2063:M2063"/>
    <mergeCell ref="N2063:AE2063"/>
    <mergeCell ref="AF2063:AN2063"/>
    <mergeCell ref="AO2063:BG2063"/>
    <mergeCell ref="BH2063:BM2063"/>
    <mergeCell ref="H2064:M2064"/>
    <mergeCell ref="N2064:AE2064"/>
    <mergeCell ref="AF2064:AN2064"/>
    <mergeCell ref="AO2064:BG2064"/>
    <mergeCell ref="BH2064:BM2064"/>
    <mergeCell ref="H2065:M2065"/>
    <mergeCell ref="N2065:AE2065"/>
    <mergeCell ref="AF2065:AN2065"/>
    <mergeCell ref="AO2065:BG2065"/>
    <mergeCell ref="BH2065:BM2065"/>
    <mergeCell ref="H2058:M2058"/>
    <mergeCell ref="N2058:AE2058"/>
    <mergeCell ref="AF2058:AN2058"/>
    <mergeCell ref="AO2058:BG2058"/>
    <mergeCell ref="BH2058:BM2058"/>
    <mergeCell ref="H2059:M2059"/>
    <mergeCell ref="N2059:AE2059"/>
    <mergeCell ref="AF2059:AN2059"/>
    <mergeCell ref="AO2059:BG2059"/>
    <mergeCell ref="BH2059:BM2059"/>
    <mergeCell ref="H2060:M2060"/>
    <mergeCell ref="N2060:AE2060"/>
    <mergeCell ref="AF2060:AN2060"/>
    <mergeCell ref="AO2060:BG2060"/>
    <mergeCell ref="BH2060:BM2060"/>
    <mergeCell ref="H2061:M2061"/>
    <mergeCell ref="N2061:AE2061"/>
    <mergeCell ref="AF2061:AN2061"/>
    <mergeCell ref="AO2061:BG2061"/>
    <mergeCell ref="BH2061:BM2061"/>
    <mergeCell ref="H2054:M2054"/>
    <mergeCell ref="N2054:AE2054"/>
    <mergeCell ref="AF2054:AN2054"/>
    <mergeCell ref="AO2054:BG2054"/>
    <mergeCell ref="BH2054:BM2054"/>
    <mergeCell ref="H2055:M2055"/>
    <mergeCell ref="N2055:AE2055"/>
    <mergeCell ref="AF2055:AN2055"/>
    <mergeCell ref="AO2055:BG2055"/>
    <mergeCell ref="BH2055:BM2055"/>
    <mergeCell ref="H2056:M2056"/>
    <mergeCell ref="N2056:AE2056"/>
    <mergeCell ref="AF2056:AN2056"/>
    <mergeCell ref="AO2056:BG2056"/>
    <mergeCell ref="BH2056:BM2056"/>
    <mergeCell ref="H2057:M2057"/>
    <mergeCell ref="N2057:AE2057"/>
    <mergeCell ref="AF2057:AN2057"/>
    <mergeCell ref="AO2057:BG2057"/>
    <mergeCell ref="BH2057:BM2057"/>
    <mergeCell ref="H2050:M2050"/>
    <mergeCell ref="N2050:AE2050"/>
    <mergeCell ref="AF2050:AN2050"/>
    <mergeCell ref="AO2050:BG2050"/>
    <mergeCell ref="BH2050:BM2050"/>
    <mergeCell ref="H2051:M2051"/>
    <mergeCell ref="N2051:AE2051"/>
    <mergeCell ref="AF2051:AN2051"/>
    <mergeCell ref="AO2051:BG2051"/>
    <mergeCell ref="BH2051:BM2051"/>
    <mergeCell ref="H2052:M2052"/>
    <mergeCell ref="N2052:AE2052"/>
    <mergeCell ref="AF2052:AN2052"/>
    <mergeCell ref="AO2052:BG2052"/>
    <mergeCell ref="BH2052:BM2052"/>
    <mergeCell ref="H2053:M2053"/>
    <mergeCell ref="N2053:AE2053"/>
    <mergeCell ref="AF2053:AN2053"/>
    <mergeCell ref="AO2053:BG2053"/>
    <mergeCell ref="BH2053:BM2053"/>
    <mergeCell ref="H2046:M2046"/>
    <mergeCell ref="N2046:AE2046"/>
    <mergeCell ref="AF2046:AN2046"/>
    <mergeCell ref="AO2046:BG2046"/>
    <mergeCell ref="BH2046:BM2046"/>
    <mergeCell ref="H2047:M2047"/>
    <mergeCell ref="N2047:AE2047"/>
    <mergeCell ref="AF2047:AN2047"/>
    <mergeCell ref="AO2047:BG2047"/>
    <mergeCell ref="BH2047:BM2047"/>
    <mergeCell ref="H2048:M2048"/>
    <mergeCell ref="N2048:AE2048"/>
    <mergeCell ref="AF2048:AN2048"/>
    <mergeCell ref="AO2048:BG2048"/>
    <mergeCell ref="BH2048:BM2048"/>
    <mergeCell ref="H2049:M2049"/>
    <mergeCell ref="N2049:AE2049"/>
    <mergeCell ref="AF2049:AN2049"/>
    <mergeCell ref="AO2049:BG2049"/>
    <mergeCell ref="BH2049:BM2049"/>
    <mergeCell ref="H2042:M2042"/>
    <mergeCell ref="N2042:AE2042"/>
    <mergeCell ref="AF2042:AN2042"/>
    <mergeCell ref="AO2042:BG2042"/>
    <mergeCell ref="BH2042:BM2042"/>
    <mergeCell ref="H2043:M2043"/>
    <mergeCell ref="N2043:AE2043"/>
    <mergeCell ref="AF2043:AN2043"/>
    <mergeCell ref="AO2043:BG2043"/>
    <mergeCell ref="BH2043:BM2043"/>
    <mergeCell ref="H2044:M2044"/>
    <mergeCell ref="N2044:AE2044"/>
    <mergeCell ref="AF2044:AN2044"/>
    <mergeCell ref="AO2044:BG2044"/>
    <mergeCell ref="BH2044:BM2044"/>
    <mergeCell ref="H2045:M2045"/>
    <mergeCell ref="N2045:AE2045"/>
    <mergeCell ref="AF2045:AN2045"/>
    <mergeCell ref="AO2045:BG2045"/>
    <mergeCell ref="BH2045:BM2045"/>
    <mergeCell ref="H2038:M2038"/>
    <mergeCell ref="N2038:AE2038"/>
    <mergeCell ref="AF2038:AN2038"/>
    <mergeCell ref="AO2038:BG2038"/>
    <mergeCell ref="BH2038:BM2038"/>
    <mergeCell ref="H2039:M2039"/>
    <mergeCell ref="N2039:AE2039"/>
    <mergeCell ref="AF2039:AN2039"/>
    <mergeCell ref="AO2039:BG2039"/>
    <mergeCell ref="BH2039:BM2039"/>
    <mergeCell ref="H2040:M2040"/>
    <mergeCell ref="N2040:AE2040"/>
    <mergeCell ref="AF2040:AN2040"/>
    <mergeCell ref="AO2040:BG2040"/>
    <mergeCell ref="BH2040:BM2040"/>
    <mergeCell ref="H2041:M2041"/>
    <mergeCell ref="N2041:AE2041"/>
    <mergeCell ref="AF2041:AN2041"/>
    <mergeCell ref="AO2041:BG2041"/>
    <mergeCell ref="BH2041:BM2041"/>
    <mergeCell ref="H2034:M2034"/>
    <mergeCell ref="N2034:AE2034"/>
    <mergeCell ref="AF2034:AN2034"/>
    <mergeCell ref="AO2034:BG2034"/>
    <mergeCell ref="BH2034:BM2034"/>
    <mergeCell ref="H2035:M2035"/>
    <mergeCell ref="N2035:AE2035"/>
    <mergeCell ref="AF2035:AN2035"/>
    <mergeCell ref="AO2035:BG2035"/>
    <mergeCell ref="BH2035:BM2035"/>
    <mergeCell ref="H2036:M2036"/>
    <mergeCell ref="N2036:AE2036"/>
    <mergeCell ref="AF2036:AN2036"/>
    <mergeCell ref="AO2036:BG2036"/>
    <mergeCell ref="BH2036:BM2036"/>
    <mergeCell ref="H2037:M2037"/>
    <mergeCell ref="N2037:AE2037"/>
    <mergeCell ref="AF2037:AN2037"/>
    <mergeCell ref="AO2037:BG2037"/>
    <mergeCell ref="BH2037:BM2037"/>
    <mergeCell ref="H2030:M2030"/>
    <mergeCell ref="N2030:AE2030"/>
    <mergeCell ref="AF2030:AN2030"/>
    <mergeCell ref="AO2030:BG2030"/>
    <mergeCell ref="BH2030:BM2030"/>
    <mergeCell ref="H2031:M2031"/>
    <mergeCell ref="N2031:AE2031"/>
    <mergeCell ref="AF2031:AN2031"/>
    <mergeCell ref="AO2031:BG2031"/>
    <mergeCell ref="BH2031:BM2031"/>
    <mergeCell ref="H2032:M2032"/>
    <mergeCell ref="N2032:AE2032"/>
    <mergeCell ref="AF2032:AN2032"/>
    <mergeCell ref="AO2032:BG2032"/>
    <mergeCell ref="BH2032:BM2032"/>
    <mergeCell ref="H2033:M2033"/>
    <mergeCell ref="N2033:AE2033"/>
    <mergeCell ref="AF2033:AN2033"/>
    <mergeCell ref="AO2033:BG2033"/>
    <mergeCell ref="BH2033:BM2033"/>
    <mergeCell ref="H2026:M2026"/>
    <mergeCell ref="N2026:AE2026"/>
    <mergeCell ref="AF2026:AN2026"/>
    <mergeCell ref="AO2026:BG2026"/>
    <mergeCell ref="BH2026:BM2026"/>
    <mergeCell ref="H2027:M2027"/>
    <mergeCell ref="N2027:AE2027"/>
    <mergeCell ref="AF2027:AN2027"/>
    <mergeCell ref="AO2027:BG2027"/>
    <mergeCell ref="BH2027:BM2027"/>
    <mergeCell ref="H2028:M2028"/>
    <mergeCell ref="N2028:AE2028"/>
    <mergeCell ref="AF2028:AN2028"/>
    <mergeCell ref="AO2028:BG2028"/>
    <mergeCell ref="BH2028:BM2028"/>
    <mergeCell ref="H2029:M2029"/>
    <mergeCell ref="N2029:AE2029"/>
    <mergeCell ref="AF2029:AN2029"/>
    <mergeCell ref="AO2029:BG2029"/>
    <mergeCell ref="BH2029:BM2029"/>
    <mergeCell ref="H2022:M2022"/>
    <mergeCell ref="N2022:AE2022"/>
    <mergeCell ref="AF2022:AN2022"/>
    <mergeCell ref="AO2022:BG2022"/>
    <mergeCell ref="BH2022:BM2022"/>
    <mergeCell ref="H2023:M2023"/>
    <mergeCell ref="N2023:AE2023"/>
    <mergeCell ref="AF2023:AN2023"/>
    <mergeCell ref="AO2023:BG2023"/>
    <mergeCell ref="BH2023:BM2023"/>
    <mergeCell ref="H2024:M2024"/>
    <mergeCell ref="N2024:AE2024"/>
    <mergeCell ref="AF2024:AN2024"/>
    <mergeCell ref="AO2024:BG2024"/>
    <mergeCell ref="BH2024:BM2024"/>
    <mergeCell ref="H2025:M2025"/>
    <mergeCell ref="N2025:AE2025"/>
    <mergeCell ref="AF2025:AN2025"/>
    <mergeCell ref="AO2025:BG2025"/>
    <mergeCell ref="BH2025:BM2025"/>
    <mergeCell ref="H2018:M2018"/>
    <mergeCell ref="N2018:AE2018"/>
    <mergeCell ref="AF2018:AN2018"/>
    <mergeCell ref="AO2018:BG2018"/>
    <mergeCell ref="BH2018:BM2018"/>
    <mergeCell ref="H2019:M2019"/>
    <mergeCell ref="N2019:AE2019"/>
    <mergeCell ref="AF2019:AN2019"/>
    <mergeCell ref="AO2019:BG2019"/>
    <mergeCell ref="BH2019:BM2019"/>
    <mergeCell ref="H2020:M2020"/>
    <mergeCell ref="N2020:AE2020"/>
    <mergeCell ref="AF2020:AN2020"/>
    <mergeCell ref="AO2020:BG2020"/>
    <mergeCell ref="BH2020:BM2020"/>
    <mergeCell ref="H2021:M2021"/>
    <mergeCell ref="N2021:AE2021"/>
    <mergeCell ref="AF2021:AN2021"/>
    <mergeCell ref="AO2021:BG2021"/>
    <mergeCell ref="BH2021:BM2021"/>
    <mergeCell ref="H2014:M2014"/>
    <mergeCell ref="N2014:AE2014"/>
    <mergeCell ref="AF2014:AN2014"/>
    <mergeCell ref="AO2014:BG2014"/>
    <mergeCell ref="BH2014:BM2014"/>
    <mergeCell ref="H2015:M2015"/>
    <mergeCell ref="N2015:AE2015"/>
    <mergeCell ref="AF2015:AN2015"/>
    <mergeCell ref="AO2015:BG2015"/>
    <mergeCell ref="BH2015:BM2015"/>
    <mergeCell ref="H2016:M2016"/>
    <mergeCell ref="N2016:AE2016"/>
    <mergeCell ref="AF2016:AN2016"/>
    <mergeCell ref="AO2016:BG2016"/>
    <mergeCell ref="BH2016:BM2016"/>
    <mergeCell ref="H2017:M2017"/>
    <mergeCell ref="N2017:AE2017"/>
    <mergeCell ref="AF2017:AN2017"/>
    <mergeCell ref="AO2017:BG2017"/>
    <mergeCell ref="BH2017:BM2017"/>
    <mergeCell ref="H2010:M2010"/>
    <mergeCell ref="N2010:AE2010"/>
    <mergeCell ref="AF2010:AN2010"/>
    <mergeCell ref="AO2010:BG2010"/>
    <mergeCell ref="BH2010:BM2010"/>
    <mergeCell ref="H2011:M2011"/>
    <mergeCell ref="N2011:AE2011"/>
    <mergeCell ref="AF2011:AN2011"/>
    <mergeCell ref="AO2011:BG2011"/>
    <mergeCell ref="BH2011:BM2011"/>
    <mergeCell ref="H2012:M2012"/>
    <mergeCell ref="N2012:AE2012"/>
    <mergeCell ref="AF2012:AN2012"/>
    <mergeCell ref="AO2012:BG2012"/>
    <mergeCell ref="BH2012:BM2012"/>
    <mergeCell ref="H2013:M2013"/>
    <mergeCell ref="N2013:AE2013"/>
    <mergeCell ref="AF2013:AN2013"/>
    <mergeCell ref="AO2013:BG2013"/>
    <mergeCell ref="BH2013:BM2013"/>
    <mergeCell ref="H2006:M2006"/>
    <mergeCell ref="N2006:AE2006"/>
    <mergeCell ref="AF2006:AN2006"/>
    <mergeCell ref="AO2006:BG2006"/>
    <mergeCell ref="BH2006:BM2006"/>
    <mergeCell ref="H2007:M2007"/>
    <mergeCell ref="N2007:AE2007"/>
    <mergeCell ref="AF2007:AN2007"/>
    <mergeCell ref="AO2007:BG2007"/>
    <mergeCell ref="BH2007:BM2007"/>
    <mergeCell ref="H2008:M2008"/>
    <mergeCell ref="N2008:AE2008"/>
    <mergeCell ref="AF2008:AN2008"/>
    <mergeCell ref="AO2008:BG2008"/>
    <mergeCell ref="BH2008:BM2008"/>
    <mergeCell ref="H2009:M2009"/>
    <mergeCell ref="N2009:AE2009"/>
    <mergeCell ref="AF2009:AN2009"/>
    <mergeCell ref="AO2009:BG2009"/>
    <mergeCell ref="BH2009:BM2009"/>
    <mergeCell ref="H2002:M2002"/>
    <mergeCell ref="N2002:AE2002"/>
    <mergeCell ref="AF2002:AN2002"/>
    <mergeCell ref="AO2002:BG2002"/>
    <mergeCell ref="BH2002:BM2002"/>
    <mergeCell ref="H2003:M2003"/>
    <mergeCell ref="N2003:AE2003"/>
    <mergeCell ref="AF2003:AN2003"/>
    <mergeCell ref="AO2003:BG2003"/>
    <mergeCell ref="BH2003:BM2003"/>
    <mergeCell ref="H2004:M2004"/>
    <mergeCell ref="N2004:AE2004"/>
    <mergeCell ref="AF2004:AN2004"/>
    <mergeCell ref="AO2004:BG2004"/>
    <mergeCell ref="BH2004:BM2004"/>
    <mergeCell ref="H2005:M2005"/>
    <mergeCell ref="N2005:AE2005"/>
    <mergeCell ref="AF2005:AN2005"/>
    <mergeCell ref="AO2005:BG2005"/>
    <mergeCell ref="BH2005:BM2005"/>
    <mergeCell ref="H1998:M1998"/>
    <mergeCell ref="N1998:AE1998"/>
    <mergeCell ref="AF1998:AN1998"/>
    <mergeCell ref="AO1998:BG1998"/>
    <mergeCell ref="BH1998:BM1998"/>
    <mergeCell ref="H1999:M1999"/>
    <mergeCell ref="N1999:AE1999"/>
    <mergeCell ref="AF1999:AN1999"/>
    <mergeCell ref="AO1999:BG1999"/>
    <mergeCell ref="BH1999:BM1999"/>
    <mergeCell ref="H2000:M2000"/>
    <mergeCell ref="N2000:AE2000"/>
    <mergeCell ref="AF2000:AN2000"/>
    <mergeCell ref="AO2000:BG2000"/>
    <mergeCell ref="BH2000:BM2000"/>
    <mergeCell ref="H2001:M2001"/>
    <mergeCell ref="N2001:AE2001"/>
    <mergeCell ref="AF2001:AN2001"/>
    <mergeCell ref="AO2001:BG2001"/>
    <mergeCell ref="BH2001:BM2001"/>
    <mergeCell ref="H1994:M1994"/>
    <mergeCell ref="N1994:AE1994"/>
    <mergeCell ref="AF1994:AN1994"/>
    <mergeCell ref="AO1994:BG1994"/>
    <mergeCell ref="BH1994:BM1994"/>
    <mergeCell ref="H1995:M1995"/>
    <mergeCell ref="N1995:AE1995"/>
    <mergeCell ref="AF1995:AN1995"/>
    <mergeCell ref="AO1995:BG1995"/>
    <mergeCell ref="BH1995:BM1995"/>
    <mergeCell ref="H1996:M1996"/>
    <mergeCell ref="N1996:AE1996"/>
    <mergeCell ref="AF1996:AN1996"/>
    <mergeCell ref="AO1996:BG1996"/>
    <mergeCell ref="BH1996:BM1996"/>
    <mergeCell ref="H1997:M1997"/>
    <mergeCell ref="N1997:AE1997"/>
    <mergeCell ref="AF1997:AN1997"/>
    <mergeCell ref="AO1997:BG1997"/>
    <mergeCell ref="BH1997:BM1997"/>
    <mergeCell ref="H1990:M1990"/>
    <mergeCell ref="N1990:AE1990"/>
    <mergeCell ref="AF1990:AN1990"/>
    <mergeCell ref="AO1990:BG1990"/>
    <mergeCell ref="BH1990:BM1990"/>
    <mergeCell ref="H1991:M1991"/>
    <mergeCell ref="N1991:AE1991"/>
    <mergeCell ref="AF1991:AN1991"/>
    <mergeCell ref="AO1991:BG1991"/>
    <mergeCell ref="BH1991:BM1991"/>
    <mergeCell ref="H1992:M1992"/>
    <mergeCell ref="N1992:AE1992"/>
    <mergeCell ref="AF1992:AN1992"/>
    <mergeCell ref="AO1992:BG1992"/>
    <mergeCell ref="BH1992:BM1992"/>
    <mergeCell ref="H1993:M1993"/>
    <mergeCell ref="N1993:AE1993"/>
    <mergeCell ref="AF1993:AN1993"/>
    <mergeCell ref="AO1993:BG1993"/>
    <mergeCell ref="BH1993:BM1993"/>
    <mergeCell ref="H1986:M1986"/>
    <mergeCell ref="N1986:AE1986"/>
    <mergeCell ref="AF1986:AN1986"/>
    <mergeCell ref="AO1986:BG1986"/>
    <mergeCell ref="BH1986:BM1986"/>
    <mergeCell ref="H1987:M1987"/>
    <mergeCell ref="N1987:AE1987"/>
    <mergeCell ref="AF1987:AN1987"/>
    <mergeCell ref="AO1987:BG1987"/>
    <mergeCell ref="BH1987:BM1987"/>
    <mergeCell ref="H1988:M1988"/>
    <mergeCell ref="N1988:AE1988"/>
    <mergeCell ref="AF1988:AN1988"/>
    <mergeCell ref="AO1988:BG1988"/>
    <mergeCell ref="BH1988:BM1988"/>
    <mergeCell ref="H1989:M1989"/>
    <mergeCell ref="N1989:AE1989"/>
    <mergeCell ref="AF1989:AN1989"/>
    <mergeCell ref="AO1989:BG1989"/>
    <mergeCell ref="BH1989:BM1989"/>
    <mergeCell ref="H1982:M1982"/>
    <mergeCell ref="N1982:AE1982"/>
    <mergeCell ref="AF1982:AN1982"/>
    <mergeCell ref="AO1982:BG1982"/>
    <mergeCell ref="BH1982:BM1982"/>
    <mergeCell ref="H1983:M1983"/>
    <mergeCell ref="N1983:AE1983"/>
    <mergeCell ref="AF1983:AN1983"/>
    <mergeCell ref="AO1983:BG1983"/>
    <mergeCell ref="BH1983:BM1983"/>
    <mergeCell ref="H1984:M1984"/>
    <mergeCell ref="N1984:AE1984"/>
    <mergeCell ref="AF1984:AN1984"/>
    <mergeCell ref="AO1984:BG1984"/>
    <mergeCell ref="BH1984:BM1984"/>
    <mergeCell ref="H1985:M1985"/>
    <mergeCell ref="N1985:AE1985"/>
    <mergeCell ref="AF1985:AN1985"/>
    <mergeCell ref="AO1985:BG1985"/>
    <mergeCell ref="BH1985:BM1985"/>
    <mergeCell ref="H1978:M1978"/>
    <mergeCell ref="N1978:AE1978"/>
    <mergeCell ref="AF1978:AN1978"/>
    <mergeCell ref="AO1978:BG1978"/>
    <mergeCell ref="BH1978:BM1978"/>
    <mergeCell ref="H1979:M1979"/>
    <mergeCell ref="N1979:AE1979"/>
    <mergeCell ref="AF1979:AN1979"/>
    <mergeCell ref="AO1979:BG1979"/>
    <mergeCell ref="BH1979:BM1979"/>
    <mergeCell ref="H1980:M1980"/>
    <mergeCell ref="N1980:AE1980"/>
    <mergeCell ref="AF1980:AN1980"/>
    <mergeCell ref="AO1980:BG1980"/>
    <mergeCell ref="BH1980:BM1980"/>
    <mergeCell ref="H1981:M1981"/>
    <mergeCell ref="N1981:AE1981"/>
    <mergeCell ref="AF1981:AN1981"/>
    <mergeCell ref="AO1981:BG1981"/>
    <mergeCell ref="BH1981:BM1981"/>
    <mergeCell ref="H1974:M1974"/>
    <mergeCell ref="N1974:AE1974"/>
    <mergeCell ref="AF1974:AN1974"/>
    <mergeCell ref="AO1974:BG1974"/>
    <mergeCell ref="BH1974:BM1974"/>
    <mergeCell ref="H1975:M1975"/>
    <mergeCell ref="N1975:AE1975"/>
    <mergeCell ref="AF1975:AN1975"/>
    <mergeCell ref="AO1975:BG1975"/>
    <mergeCell ref="BH1975:BM1975"/>
    <mergeCell ref="H1976:M1976"/>
    <mergeCell ref="N1976:AE1976"/>
    <mergeCell ref="AF1976:AN1976"/>
    <mergeCell ref="AO1976:BG1976"/>
    <mergeCell ref="BH1976:BM1976"/>
    <mergeCell ref="H1977:M1977"/>
    <mergeCell ref="N1977:AE1977"/>
    <mergeCell ref="AF1977:AN1977"/>
    <mergeCell ref="AO1977:BG1977"/>
    <mergeCell ref="BH1977:BM1977"/>
    <mergeCell ref="H1970:M1970"/>
    <mergeCell ref="N1970:AE1970"/>
    <mergeCell ref="AF1970:AN1970"/>
    <mergeCell ref="AO1970:BG1970"/>
    <mergeCell ref="BH1970:BM1970"/>
    <mergeCell ref="H1971:M1971"/>
    <mergeCell ref="N1971:AE1971"/>
    <mergeCell ref="AF1971:AN1971"/>
    <mergeCell ref="AO1971:BG1971"/>
    <mergeCell ref="BH1971:BM1971"/>
    <mergeCell ref="H1972:M1972"/>
    <mergeCell ref="N1972:AE1972"/>
    <mergeCell ref="AF1972:AN1972"/>
    <mergeCell ref="AO1972:BG1972"/>
    <mergeCell ref="BH1972:BM1972"/>
    <mergeCell ref="H1973:M1973"/>
    <mergeCell ref="N1973:AE1973"/>
    <mergeCell ref="AF1973:AN1973"/>
    <mergeCell ref="AO1973:BG1973"/>
    <mergeCell ref="BH1973:BM1973"/>
    <mergeCell ref="H1966:M1966"/>
    <mergeCell ref="N1966:AE1966"/>
    <mergeCell ref="AF1966:AN1966"/>
    <mergeCell ref="AO1966:BG1966"/>
    <mergeCell ref="BH1966:BM1966"/>
    <mergeCell ref="H1967:M1967"/>
    <mergeCell ref="N1967:AE1967"/>
    <mergeCell ref="AF1967:AN1967"/>
    <mergeCell ref="AO1967:BG1967"/>
    <mergeCell ref="BH1967:BM1967"/>
    <mergeCell ref="H1968:M1968"/>
    <mergeCell ref="N1968:AE1968"/>
    <mergeCell ref="AF1968:AN1968"/>
    <mergeCell ref="AO1968:BG1968"/>
    <mergeCell ref="BH1968:BM1968"/>
    <mergeCell ref="H1969:M1969"/>
    <mergeCell ref="N1969:AE1969"/>
    <mergeCell ref="AF1969:AN1969"/>
    <mergeCell ref="AO1969:BG1969"/>
    <mergeCell ref="BH1969:BM1969"/>
    <mergeCell ref="H1962:M1962"/>
    <mergeCell ref="N1962:AE1962"/>
    <mergeCell ref="AF1962:AN1962"/>
    <mergeCell ref="AO1962:BG1962"/>
    <mergeCell ref="BH1962:BM1962"/>
    <mergeCell ref="H1963:M1963"/>
    <mergeCell ref="N1963:AE1963"/>
    <mergeCell ref="AF1963:AN1963"/>
    <mergeCell ref="AO1963:BG1963"/>
    <mergeCell ref="BH1963:BM1963"/>
    <mergeCell ref="H1964:M1964"/>
    <mergeCell ref="N1964:AE1964"/>
    <mergeCell ref="AF1964:AN1964"/>
    <mergeCell ref="AO1964:BG1964"/>
    <mergeCell ref="BH1964:BM1964"/>
    <mergeCell ref="H1965:M1965"/>
    <mergeCell ref="N1965:AE1965"/>
    <mergeCell ref="AF1965:AN1965"/>
    <mergeCell ref="AO1965:BG1965"/>
    <mergeCell ref="BH1965:BM1965"/>
    <mergeCell ref="H1958:M1958"/>
    <mergeCell ref="N1958:AE1958"/>
    <mergeCell ref="AF1958:AN1958"/>
    <mergeCell ref="AO1958:BG1958"/>
    <mergeCell ref="BH1958:BM1958"/>
    <mergeCell ref="H1959:M1959"/>
    <mergeCell ref="N1959:AE1959"/>
    <mergeCell ref="AF1959:AN1959"/>
    <mergeCell ref="AO1959:BG1959"/>
    <mergeCell ref="BH1959:BM1959"/>
    <mergeCell ref="H1960:M1960"/>
    <mergeCell ref="N1960:AE1960"/>
    <mergeCell ref="AF1960:AN1960"/>
    <mergeCell ref="AO1960:BG1960"/>
    <mergeCell ref="BH1960:BM1960"/>
    <mergeCell ref="H1961:M1961"/>
    <mergeCell ref="N1961:AE1961"/>
    <mergeCell ref="AF1961:AN1961"/>
    <mergeCell ref="AO1961:BG1961"/>
    <mergeCell ref="BH1961:BM1961"/>
    <mergeCell ref="H1954:M1954"/>
    <mergeCell ref="N1954:AE1954"/>
    <mergeCell ref="AF1954:AN1954"/>
    <mergeCell ref="AO1954:BG1954"/>
    <mergeCell ref="BH1954:BM1954"/>
    <mergeCell ref="H1955:M1955"/>
    <mergeCell ref="N1955:AE1955"/>
    <mergeCell ref="AF1955:AN1955"/>
    <mergeCell ref="AO1955:BG1955"/>
    <mergeCell ref="BH1955:BM1955"/>
    <mergeCell ref="H1956:M1956"/>
    <mergeCell ref="N1956:AE1956"/>
    <mergeCell ref="AF1956:AN1956"/>
    <mergeCell ref="AO1956:BG1956"/>
    <mergeCell ref="BH1956:BM1956"/>
    <mergeCell ref="H1957:M1957"/>
    <mergeCell ref="N1957:AE1957"/>
    <mergeCell ref="AF1957:AN1957"/>
    <mergeCell ref="AO1957:BG1957"/>
    <mergeCell ref="BH1957:BM1957"/>
    <mergeCell ref="H1950:M1950"/>
    <mergeCell ref="N1950:AE1950"/>
    <mergeCell ref="AF1950:AN1950"/>
    <mergeCell ref="AO1950:BG1950"/>
    <mergeCell ref="BH1950:BM1950"/>
    <mergeCell ref="H1951:M1951"/>
    <mergeCell ref="N1951:AE1951"/>
    <mergeCell ref="AF1951:AN1951"/>
    <mergeCell ref="AO1951:BG1951"/>
    <mergeCell ref="BH1951:BM1951"/>
    <mergeCell ref="H1952:M1952"/>
    <mergeCell ref="N1952:AE1952"/>
    <mergeCell ref="AF1952:AN1952"/>
    <mergeCell ref="AO1952:BG1952"/>
    <mergeCell ref="BH1952:BM1952"/>
    <mergeCell ref="H1953:M1953"/>
    <mergeCell ref="N1953:AE1953"/>
    <mergeCell ref="AF1953:AN1953"/>
    <mergeCell ref="AO1953:BG1953"/>
    <mergeCell ref="BH1953:BM1953"/>
    <mergeCell ref="H1946:M1946"/>
    <mergeCell ref="N1946:AE1946"/>
    <mergeCell ref="AF1946:AN1946"/>
    <mergeCell ref="AO1946:BG1946"/>
    <mergeCell ref="BH1946:BM1946"/>
    <mergeCell ref="H1947:M1947"/>
    <mergeCell ref="N1947:AE1947"/>
    <mergeCell ref="AF1947:AN1947"/>
    <mergeCell ref="AO1947:BG1947"/>
    <mergeCell ref="BH1947:BM1947"/>
    <mergeCell ref="H1948:M1948"/>
    <mergeCell ref="N1948:AE1948"/>
    <mergeCell ref="AF1948:AN1948"/>
    <mergeCell ref="AO1948:BG1948"/>
    <mergeCell ref="BH1948:BM1948"/>
    <mergeCell ref="H1949:M1949"/>
    <mergeCell ref="N1949:AE1949"/>
    <mergeCell ref="AF1949:AN1949"/>
    <mergeCell ref="AO1949:BG1949"/>
    <mergeCell ref="BH1949:BM1949"/>
    <mergeCell ref="H1942:M1942"/>
    <mergeCell ref="N1942:AE1942"/>
    <mergeCell ref="AF1942:AN1942"/>
    <mergeCell ref="AO1942:BG1942"/>
    <mergeCell ref="BH1942:BM1942"/>
    <mergeCell ref="H1943:M1943"/>
    <mergeCell ref="N1943:AE1943"/>
    <mergeCell ref="AF1943:AN1943"/>
    <mergeCell ref="AO1943:BG1943"/>
    <mergeCell ref="BH1943:BM1943"/>
    <mergeCell ref="H1944:M1944"/>
    <mergeCell ref="N1944:AE1944"/>
    <mergeCell ref="AF1944:AN1944"/>
    <mergeCell ref="AO1944:BG1944"/>
    <mergeCell ref="BH1944:BM1944"/>
    <mergeCell ref="H1945:M1945"/>
    <mergeCell ref="N1945:AE1945"/>
    <mergeCell ref="AF1945:AN1945"/>
    <mergeCell ref="AO1945:BG1945"/>
    <mergeCell ref="BH1945:BM1945"/>
    <mergeCell ref="H1938:M1938"/>
    <mergeCell ref="N1938:AE1938"/>
    <mergeCell ref="AF1938:AN1938"/>
    <mergeCell ref="AO1938:BG1938"/>
    <mergeCell ref="BH1938:BM1938"/>
    <mergeCell ref="H1939:M1939"/>
    <mergeCell ref="N1939:AE1939"/>
    <mergeCell ref="AF1939:AN1939"/>
    <mergeCell ref="AO1939:BG1939"/>
    <mergeCell ref="BH1939:BM1939"/>
    <mergeCell ref="H1940:M1940"/>
    <mergeCell ref="N1940:AE1940"/>
    <mergeCell ref="AF1940:AN1940"/>
    <mergeCell ref="AO1940:BG1940"/>
    <mergeCell ref="BH1940:BM1940"/>
    <mergeCell ref="H1941:M1941"/>
    <mergeCell ref="N1941:AE1941"/>
    <mergeCell ref="AF1941:AN1941"/>
    <mergeCell ref="AO1941:BG1941"/>
    <mergeCell ref="BH1941:BM1941"/>
    <mergeCell ref="H1934:M1934"/>
    <mergeCell ref="N1934:AE1934"/>
    <mergeCell ref="AF1934:AN1934"/>
    <mergeCell ref="AO1934:BG1934"/>
    <mergeCell ref="BH1934:BM1934"/>
    <mergeCell ref="H1935:M1935"/>
    <mergeCell ref="N1935:AE1935"/>
    <mergeCell ref="AF1935:AN1935"/>
    <mergeCell ref="AO1935:BG1935"/>
    <mergeCell ref="BH1935:BM1935"/>
    <mergeCell ref="H1936:M1936"/>
    <mergeCell ref="N1936:AE1936"/>
    <mergeCell ref="AF1936:AN1936"/>
    <mergeCell ref="AO1936:BG1936"/>
    <mergeCell ref="BH1936:BM1936"/>
    <mergeCell ref="H1937:M1937"/>
    <mergeCell ref="N1937:AE1937"/>
    <mergeCell ref="AF1937:AN1937"/>
    <mergeCell ref="AO1937:BG1937"/>
    <mergeCell ref="BH1937:BM1937"/>
    <mergeCell ref="H1930:M1930"/>
    <mergeCell ref="N1930:AE1930"/>
    <mergeCell ref="AF1930:AN1930"/>
    <mergeCell ref="AO1930:BG1930"/>
    <mergeCell ref="BH1930:BM1930"/>
    <mergeCell ref="H1931:M1931"/>
    <mergeCell ref="N1931:AE1931"/>
    <mergeCell ref="AF1931:AN1931"/>
    <mergeCell ref="AO1931:BG1931"/>
    <mergeCell ref="BH1931:BM1931"/>
    <mergeCell ref="H1932:M1932"/>
    <mergeCell ref="N1932:AE1932"/>
    <mergeCell ref="AF1932:AN1932"/>
    <mergeCell ref="AO1932:BG1932"/>
    <mergeCell ref="BH1932:BM1932"/>
    <mergeCell ref="H1933:M1933"/>
    <mergeCell ref="N1933:AE1933"/>
    <mergeCell ref="AF1933:AN1933"/>
    <mergeCell ref="AO1933:BG1933"/>
    <mergeCell ref="BH1933:BM1933"/>
    <mergeCell ref="H1926:M1926"/>
    <mergeCell ref="N1926:AE1926"/>
    <mergeCell ref="AF1926:AN1926"/>
    <mergeCell ref="AO1926:BG1926"/>
    <mergeCell ref="BH1926:BM1926"/>
    <mergeCell ref="H1927:M1927"/>
    <mergeCell ref="N1927:AE1927"/>
    <mergeCell ref="AF1927:AN1927"/>
    <mergeCell ref="AO1927:BG1927"/>
    <mergeCell ref="BH1927:BM1927"/>
    <mergeCell ref="H1928:M1928"/>
    <mergeCell ref="N1928:AE1928"/>
    <mergeCell ref="AF1928:AN1928"/>
    <mergeCell ref="AO1928:BG1928"/>
    <mergeCell ref="BH1928:BM1928"/>
    <mergeCell ref="H1929:M1929"/>
    <mergeCell ref="N1929:AE1929"/>
    <mergeCell ref="AF1929:AN1929"/>
    <mergeCell ref="AO1929:BG1929"/>
    <mergeCell ref="BH1929:BM1929"/>
    <mergeCell ref="H1922:M1922"/>
    <mergeCell ref="N1922:AE1922"/>
    <mergeCell ref="AF1922:AN1922"/>
    <mergeCell ref="AO1922:BG1922"/>
    <mergeCell ref="BH1922:BM1922"/>
    <mergeCell ref="H1923:M1923"/>
    <mergeCell ref="N1923:AE1923"/>
    <mergeCell ref="AF1923:AN1923"/>
    <mergeCell ref="AO1923:BG1923"/>
    <mergeCell ref="BH1923:BM1923"/>
    <mergeCell ref="H1924:M1924"/>
    <mergeCell ref="N1924:AE1924"/>
    <mergeCell ref="AF1924:AN1924"/>
    <mergeCell ref="AO1924:BG1924"/>
    <mergeCell ref="BH1924:BM1924"/>
    <mergeCell ref="H1925:M1925"/>
    <mergeCell ref="N1925:AE1925"/>
    <mergeCell ref="AF1925:AN1925"/>
    <mergeCell ref="AO1925:BG1925"/>
    <mergeCell ref="BH1925:BM1925"/>
    <mergeCell ref="H1918:M1918"/>
    <mergeCell ref="N1918:AE1918"/>
    <mergeCell ref="AF1918:AN1918"/>
    <mergeCell ref="AO1918:BG1918"/>
    <mergeCell ref="BH1918:BM1918"/>
    <mergeCell ref="H1919:M1919"/>
    <mergeCell ref="N1919:AE1919"/>
    <mergeCell ref="AF1919:AN1919"/>
    <mergeCell ref="AO1919:BG1919"/>
    <mergeCell ref="BH1919:BM1919"/>
    <mergeCell ref="H1920:M1920"/>
    <mergeCell ref="N1920:AE1920"/>
    <mergeCell ref="AF1920:AN1920"/>
    <mergeCell ref="AO1920:BG1920"/>
    <mergeCell ref="BH1920:BM1920"/>
    <mergeCell ref="H1921:M1921"/>
    <mergeCell ref="N1921:AE1921"/>
    <mergeCell ref="AF1921:AN1921"/>
    <mergeCell ref="AO1921:BG1921"/>
    <mergeCell ref="BH1921:BM1921"/>
    <mergeCell ref="H1914:M1914"/>
    <mergeCell ref="N1914:AE1914"/>
    <mergeCell ref="AF1914:AN1914"/>
    <mergeCell ref="AO1914:BG1914"/>
    <mergeCell ref="BH1914:BM1914"/>
    <mergeCell ref="H1915:M1915"/>
    <mergeCell ref="N1915:AE1915"/>
    <mergeCell ref="AF1915:AN1915"/>
    <mergeCell ref="AO1915:BG1915"/>
    <mergeCell ref="BH1915:BM1915"/>
    <mergeCell ref="H1916:M1916"/>
    <mergeCell ref="N1916:AE1916"/>
    <mergeCell ref="AF1916:AN1916"/>
    <mergeCell ref="AO1916:BG1916"/>
    <mergeCell ref="BH1916:BM1916"/>
    <mergeCell ref="H1917:M1917"/>
    <mergeCell ref="N1917:AE1917"/>
    <mergeCell ref="AF1917:AN1917"/>
    <mergeCell ref="AO1917:BG1917"/>
    <mergeCell ref="BH1917:BM1917"/>
    <mergeCell ref="H1910:M1910"/>
    <mergeCell ref="N1910:AE1910"/>
    <mergeCell ref="AF1910:AN1910"/>
    <mergeCell ref="AO1910:BG1910"/>
    <mergeCell ref="BH1910:BM1910"/>
    <mergeCell ref="H1911:M1911"/>
    <mergeCell ref="N1911:AE1911"/>
    <mergeCell ref="AF1911:AN1911"/>
    <mergeCell ref="AO1911:BG1911"/>
    <mergeCell ref="BH1911:BM1911"/>
    <mergeCell ref="H1912:M1912"/>
    <mergeCell ref="N1912:AE1912"/>
    <mergeCell ref="AF1912:AN1912"/>
    <mergeCell ref="AO1912:BG1912"/>
    <mergeCell ref="BH1912:BM1912"/>
    <mergeCell ref="H1913:M1913"/>
    <mergeCell ref="N1913:AE1913"/>
    <mergeCell ref="AF1913:AN1913"/>
    <mergeCell ref="AO1913:BG1913"/>
    <mergeCell ref="BH1913:BM1913"/>
    <mergeCell ref="H1906:M1906"/>
    <mergeCell ref="N1906:AE1906"/>
    <mergeCell ref="AF1906:AN1906"/>
    <mergeCell ref="AO1906:BG1906"/>
    <mergeCell ref="BH1906:BM1906"/>
    <mergeCell ref="H1907:M1907"/>
    <mergeCell ref="N1907:AE1907"/>
    <mergeCell ref="AF1907:AN1907"/>
    <mergeCell ref="AO1907:BG1907"/>
    <mergeCell ref="BH1907:BM1907"/>
    <mergeCell ref="H1908:M1908"/>
    <mergeCell ref="N1908:AE1908"/>
    <mergeCell ref="AF1908:AN1908"/>
    <mergeCell ref="AO1908:BG1908"/>
    <mergeCell ref="BH1908:BM1908"/>
    <mergeCell ref="H1909:M1909"/>
    <mergeCell ref="N1909:AE1909"/>
    <mergeCell ref="AF1909:AN1909"/>
    <mergeCell ref="AO1909:BG1909"/>
    <mergeCell ref="BH1909:BM1909"/>
    <mergeCell ref="H1902:M1902"/>
    <mergeCell ref="N1902:AE1902"/>
    <mergeCell ref="AF1902:AN1902"/>
    <mergeCell ref="AO1902:BG1902"/>
    <mergeCell ref="BH1902:BM1902"/>
    <mergeCell ref="H1903:M1903"/>
    <mergeCell ref="N1903:AE1903"/>
    <mergeCell ref="AF1903:AN1903"/>
    <mergeCell ref="AO1903:BG1903"/>
    <mergeCell ref="BH1903:BM1903"/>
    <mergeCell ref="H1904:M1904"/>
    <mergeCell ref="N1904:AE1904"/>
    <mergeCell ref="AF1904:AN1904"/>
    <mergeCell ref="AO1904:BG1904"/>
    <mergeCell ref="BH1904:BM1904"/>
    <mergeCell ref="H1905:M1905"/>
    <mergeCell ref="N1905:AE1905"/>
    <mergeCell ref="AF1905:AN1905"/>
    <mergeCell ref="AO1905:BG1905"/>
    <mergeCell ref="BH1905:BM1905"/>
    <mergeCell ref="H1898:M1898"/>
    <mergeCell ref="N1898:AE1898"/>
    <mergeCell ref="AF1898:AN1898"/>
    <mergeCell ref="AO1898:BG1898"/>
    <mergeCell ref="BH1898:BM1898"/>
    <mergeCell ref="H1899:M1899"/>
    <mergeCell ref="N1899:AE1899"/>
    <mergeCell ref="AF1899:AN1899"/>
    <mergeCell ref="AO1899:BG1899"/>
    <mergeCell ref="BH1899:BM1899"/>
    <mergeCell ref="H1900:M1900"/>
    <mergeCell ref="N1900:AE1900"/>
    <mergeCell ref="AF1900:AN1900"/>
    <mergeCell ref="AO1900:BG1900"/>
    <mergeCell ref="BH1900:BM1900"/>
    <mergeCell ref="H1901:M1901"/>
    <mergeCell ref="N1901:AE1901"/>
    <mergeCell ref="AF1901:AN1901"/>
    <mergeCell ref="AO1901:BG1901"/>
    <mergeCell ref="BH1901:BM1901"/>
    <mergeCell ref="H1894:M1894"/>
    <mergeCell ref="N1894:AE1894"/>
    <mergeCell ref="AF1894:AN1894"/>
    <mergeCell ref="AO1894:BG1894"/>
    <mergeCell ref="BH1894:BM1894"/>
    <mergeCell ref="H1895:M1895"/>
    <mergeCell ref="N1895:AE1895"/>
    <mergeCell ref="AF1895:AN1895"/>
    <mergeCell ref="AO1895:BG1895"/>
    <mergeCell ref="BH1895:BM1895"/>
    <mergeCell ref="H1896:M1896"/>
    <mergeCell ref="N1896:AE1896"/>
    <mergeCell ref="AF1896:AN1896"/>
    <mergeCell ref="AO1896:BG1896"/>
    <mergeCell ref="BH1896:BM1896"/>
    <mergeCell ref="H1897:M1897"/>
    <mergeCell ref="N1897:AE1897"/>
    <mergeCell ref="AF1897:AN1897"/>
    <mergeCell ref="AO1897:BG1897"/>
    <mergeCell ref="BH1897:BM1897"/>
    <mergeCell ref="H1890:M1890"/>
    <mergeCell ref="N1890:AE1890"/>
    <mergeCell ref="AF1890:AN1890"/>
    <mergeCell ref="AO1890:BG1890"/>
    <mergeCell ref="BH1890:BM1890"/>
    <mergeCell ref="H1891:M1891"/>
    <mergeCell ref="N1891:AE1891"/>
    <mergeCell ref="AF1891:AN1891"/>
    <mergeCell ref="AO1891:BG1891"/>
    <mergeCell ref="BH1891:BM1891"/>
    <mergeCell ref="H1892:M1892"/>
    <mergeCell ref="N1892:AE1892"/>
    <mergeCell ref="AF1892:AN1892"/>
    <mergeCell ref="AO1892:BG1892"/>
    <mergeCell ref="BH1892:BM1892"/>
    <mergeCell ref="H1893:M1893"/>
    <mergeCell ref="N1893:AE1893"/>
    <mergeCell ref="AF1893:AN1893"/>
    <mergeCell ref="AO1893:BG1893"/>
    <mergeCell ref="BH1893:BM1893"/>
    <mergeCell ref="H1886:M1886"/>
    <mergeCell ref="N1886:AE1886"/>
    <mergeCell ref="AF1886:AN1886"/>
    <mergeCell ref="AO1886:BG1886"/>
    <mergeCell ref="BH1886:BM1886"/>
    <mergeCell ref="H1887:M1887"/>
    <mergeCell ref="N1887:AE1887"/>
    <mergeCell ref="AF1887:AN1887"/>
    <mergeCell ref="AO1887:BG1887"/>
    <mergeCell ref="BH1887:BM1887"/>
    <mergeCell ref="H1888:M1888"/>
    <mergeCell ref="N1888:AE1888"/>
    <mergeCell ref="AF1888:AN1888"/>
    <mergeCell ref="AO1888:BG1888"/>
    <mergeCell ref="BH1888:BM1888"/>
    <mergeCell ref="H1889:M1889"/>
    <mergeCell ref="N1889:AE1889"/>
    <mergeCell ref="AF1889:AN1889"/>
    <mergeCell ref="AO1889:BG1889"/>
    <mergeCell ref="BH1889:BM1889"/>
    <mergeCell ref="H1882:M1882"/>
    <mergeCell ref="N1882:AE1882"/>
    <mergeCell ref="AF1882:AN1882"/>
    <mergeCell ref="AO1882:BG1882"/>
    <mergeCell ref="BH1882:BM1882"/>
    <mergeCell ref="H1883:M1883"/>
    <mergeCell ref="N1883:AE1883"/>
    <mergeCell ref="AF1883:AN1883"/>
    <mergeCell ref="AO1883:BG1883"/>
    <mergeCell ref="BH1883:BM1883"/>
    <mergeCell ref="H1884:M1884"/>
    <mergeCell ref="N1884:AE1884"/>
    <mergeCell ref="AF1884:AN1884"/>
    <mergeCell ref="AO1884:BG1884"/>
    <mergeCell ref="BH1884:BM1884"/>
    <mergeCell ref="H1885:M1885"/>
    <mergeCell ref="N1885:AE1885"/>
    <mergeCell ref="AF1885:AN1885"/>
    <mergeCell ref="AO1885:BG1885"/>
    <mergeCell ref="BH1885:BM1885"/>
    <mergeCell ref="H1878:M1878"/>
    <mergeCell ref="N1878:AE1878"/>
    <mergeCell ref="AF1878:AN1878"/>
    <mergeCell ref="AO1878:BG1878"/>
    <mergeCell ref="BH1878:BM1878"/>
    <mergeCell ref="H1879:M1879"/>
    <mergeCell ref="N1879:AE1879"/>
    <mergeCell ref="AF1879:AN1879"/>
    <mergeCell ref="AO1879:BG1879"/>
    <mergeCell ref="BH1879:BM1879"/>
    <mergeCell ref="H1880:M1880"/>
    <mergeCell ref="N1880:AE1880"/>
    <mergeCell ref="AF1880:AN1880"/>
    <mergeCell ref="AO1880:BG1880"/>
    <mergeCell ref="BH1880:BM1880"/>
    <mergeCell ref="H1881:M1881"/>
    <mergeCell ref="N1881:AE1881"/>
    <mergeCell ref="AF1881:AN1881"/>
    <mergeCell ref="AO1881:BG1881"/>
    <mergeCell ref="BH1881:BM1881"/>
    <mergeCell ref="H1874:M1874"/>
    <mergeCell ref="N1874:AE1874"/>
    <mergeCell ref="AF1874:AN1874"/>
    <mergeCell ref="AO1874:BG1874"/>
    <mergeCell ref="BH1874:BM1874"/>
    <mergeCell ref="H1875:M1875"/>
    <mergeCell ref="N1875:AE1875"/>
    <mergeCell ref="AF1875:AN1875"/>
    <mergeCell ref="AO1875:BG1875"/>
    <mergeCell ref="BH1875:BM1875"/>
    <mergeCell ref="H1876:M1876"/>
    <mergeCell ref="N1876:AE1876"/>
    <mergeCell ref="AF1876:AN1876"/>
    <mergeCell ref="AO1876:BG1876"/>
    <mergeCell ref="BH1876:BM1876"/>
    <mergeCell ref="H1877:M1877"/>
    <mergeCell ref="N1877:AE1877"/>
    <mergeCell ref="AF1877:AN1877"/>
    <mergeCell ref="AO1877:BG1877"/>
    <mergeCell ref="BH1877:BM1877"/>
    <mergeCell ref="H1870:M1870"/>
    <mergeCell ref="N1870:AE1870"/>
    <mergeCell ref="AF1870:AN1870"/>
    <mergeCell ref="AO1870:BG1870"/>
    <mergeCell ref="BH1870:BM1870"/>
    <mergeCell ref="H1871:M1871"/>
    <mergeCell ref="N1871:AE1871"/>
    <mergeCell ref="AF1871:AN1871"/>
    <mergeCell ref="AO1871:BG1871"/>
    <mergeCell ref="BH1871:BM1871"/>
    <mergeCell ref="H1872:M1872"/>
    <mergeCell ref="N1872:AE1872"/>
    <mergeCell ref="AF1872:AN1872"/>
    <mergeCell ref="AO1872:BG1872"/>
    <mergeCell ref="BH1872:BM1872"/>
    <mergeCell ref="H1873:M1873"/>
    <mergeCell ref="N1873:AE1873"/>
    <mergeCell ref="AF1873:AN1873"/>
    <mergeCell ref="AO1873:BG1873"/>
    <mergeCell ref="BH1873:BM1873"/>
    <mergeCell ref="H1866:M1866"/>
    <mergeCell ref="N1866:AE1866"/>
    <mergeCell ref="AF1866:AN1866"/>
    <mergeCell ref="AO1866:BG1866"/>
    <mergeCell ref="BH1866:BM1866"/>
    <mergeCell ref="H1867:M1867"/>
    <mergeCell ref="N1867:AE1867"/>
    <mergeCell ref="AF1867:AN1867"/>
    <mergeCell ref="AO1867:BG1867"/>
    <mergeCell ref="BH1867:BM1867"/>
    <mergeCell ref="H1868:M1868"/>
    <mergeCell ref="N1868:AE1868"/>
    <mergeCell ref="AF1868:AN1868"/>
    <mergeCell ref="AO1868:BG1868"/>
    <mergeCell ref="BH1868:BM1868"/>
    <mergeCell ref="H1869:M1869"/>
    <mergeCell ref="N1869:AE1869"/>
    <mergeCell ref="AF1869:AN1869"/>
    <mergeCell ref="AO1869:BG1869"/>
    <mergeCell ref="BH1869:BM1869"/>
    <mergeCell ref="H1862:M1862"/>
    <mergeCell ref="N1862:AE1862"/>
    <mergeCell ref="AF1862:AN1862"/>
    <mergeCell ref="AO1862:BG1862"/>
    <mergeCell ref="BH1862:BM1862"/>
    <mergeCell ref="H1863:M1863"/>
    <mergeCell ref="N1863:AE1863"/>
    <mergeCell ref="AF1863:AN1863"/>
    <mergeCell ref="AO1863:BG1863"/>
    <mergeCell ref="BH1863:BM1863"/>
    <mergeCell ref="H1864:M1864"/>
    <mergeCell ref="N1864:AE1864"/>
    <mergeCell ref="AF1864:AN1864"/>
    <mergeCell ref="AO1864:BG1864"/>
    <mergeCell ref="BH1864:BM1864"/>
    <mergeCell ref="H1865:M1865"/>
    <mergeCell ref="N1865:AE1865"/>
    <mergeCell ref="AF1865:AN1865"/>
    <mergeCell ref="AO1865:BG1865"/>
    <mergeCell ref="BH1865:BM1865"/>
    <mergeCell ref="H1858:M1858"/>
    <mergeCell ref="N1858:AE1858"/>
    <mergeCell ref="AF1858:AN1858"/>
    <mergeCell ref="AO1858:BG1858"/>
    <mergeCell ref="BH1858:BM1858"/>
    <mergeCell ref="H1859:M1859"/>
    <mergeCell ref="N1859:AE1859"/>
    <mergeCell ref="AF1859:AN1859"/>
    <mergeCell ref="AO1859:BG1859"/>
    <mergeCell ref="BH1859:BM1859"/>
    <mergeCell ref="H1860:M1860"/>
    <mergeCell ref="N1860:AE1860"/>
    <mergeCell ref="AF1860:AN1860"/>
    <mergeCell ref="AO1860:BG1860"/>
    <mergeCell ref="BH1860:BM1860"/>
    <mergeCell ref="H1861:M1861"/>
    <mergeCell ref="N1861:AE1861"/>
    <mergeCell ref="AF1861:AN1861"/>
    <mergeCell ref="AO1861:BG1861"/>
    <mergeCell ref="BH1861:BM1861"/>
    <mergeCell ref="H1854:M1854"/>
    <mergeCell ref="N1854:AE1854"/>
    <mergeCell ref="AF1854:AN1854"/>
    <mergeCell ref="AO1854:BG1854"/>
    <mergeCell ref="BH1854:BM1854"/>
    <mergeCell ref="H1855:M1855"/>
    <mergeCell ref="N1855:AE1855"/>
    <mergeCell ref="AF1855:AN1855"/>
    <mergeCell ref="AO1855:BG1855"/>
    <mergeCell ref="BH1855:BM1855"/>
    <mergeCell ref="H1856:M1856"/>
    <mergeCell ref="N1856:AE1856"/>
    <mergeCell ref="AF1856:AN1856"/>
    <mergeCell ref="AO1856:BG1856"/>
    <mergeCell ref="BH1856:BM1856"/>
    <mergeCell ref="H1857:M1857"/>
    <mergeCell ref="N1857:AE1857"/>
    <mergeCell ref="AF1857:AN1857"/>
    <mergeCell ref="AO1857:BG1857"/>
    <mergeCell ref="BH1857:BM1857"/>
    <mergeCell ref="H1850:M1850"/>
    <mergeCell ref="N1850:AE1850"/>
    <mergeCell ref="AF1850:AN1850"/>
    <mergeCell ref="AO1850:BG1850"/>
    <mergeCell ref="BH1850:BM1850"/>
    <mergeCell ref="H1851:M1851"/>
    <mergeCell ref="N1851:AE1851"/>
    <mergeCell ref="AF1851:AN1851"/>
    <mergeCell ref="AO1851:BG1851"/>
    <mergeCell ref="BH1851:BM1851"/>
    <mergeCell ref="H1852:M1852"/>
    <mergeCell ref="N1852:AE1852"/>
    <mergeCell ref="AF1852:AN1852"/>
    <mergeCell ref="AO1852:BG1852"/>
    <mergeCell ref="BH1852:BM1852"/>
    <mergeCell ref="H1853:M1853"/>
    <mergeCell ref="N1853:AE1853"/>
    <mergeCell ref="AF1853:AN1853"/>
    <mergeCell ref="AO1853:BG1853"/>
    <mergeCell ref="BH1853:BM1853"/>
    <mergeCell ref="H1846:M1846"/>
    <mergeCell ref="N1846:AE1846"/>
    <mergeCell ref="AF1846:AN1846"/>
    <mergeCell ref="AO1846:BG1846"/>
    <mergeCell ref="BH1846:BM1846"/>
    <mergeCell ref="H1847:M1847"/>
    <mergeCell ref="N1847:AE1847"/>
    <mergeCell ref="AF1847:AN1847"/>
    <mergeCell ref="AO1847:BG1847"/>
    <mergeCell ref="BH1847:BM1847"/>
    <mergeCell ref="H1848:M1848"/>
    <mergeCell ref="N1848:AE1848"/>
    <mergeCell ref="AF1848:AN1848"/>
    <mergeCell ref="AO1848:BG1848"/>
    <mergeCell ref="BH1848:BM1848"/>
    <mergeCell ref="H1849:M1849"/>
    <mergeCell ref="N1849:AE1849"/>
    <mergeCell ref="AF1849:AN1849"/>
    <mergeCell ref="AO1849:BG1849"/>
    <mergeCell ref="BH1849:BM1849"/>
    <mergeCell ref="H1842:M1842"/>
    <mergeCell ref="N1842:AE1842"/>
    <mergeCell ref="AF1842:AN1842"/>
    <mergeCell ref="AO1842:BG1842"/>
    <mergeCell ref="BH1842:BM1842"/>
    <mergeCell ref="H1843:M1843"/>
    <mergeCell ref="N1843:AE1843"/>
    <mergeCell ref="AF1843:AN1843"/>
    <mergeCell ref="AO1843:BG1843"/>
    <mergeCell ref="BH1843:BM1843"/>
    <mergeCell ref="H1844:M1844"/>
    <mergeCell ref="N1844:AE1844"/>
    <mergeCell ref="AF1844:AN1844"/>
    <mergeCell ref="AO1844:BG1844"/>
    <mergeCell ref="BH1844:BM1844"/>
    <mergeCell ref="H1845:M1845"/>
    <mergeCell ref="N1845:AE1845"/>
    <mergeCell ref="AF1845:AN1845"/>
    <mergeCell ref="AO1845:BG1845"/>
    <mergeCell ref="BH1845:BM1845"/>
    <mergeCell ref="H1838:M1838"/>
    <mergeCell ref="N1838:AE1838"/>
    <mergeCell ref="AF1838:AN1838"/>
    <mergeCell ref="AO1838:BG1838"/>
    <mergeCell ref="BH1838:BM1838"/>
    <mergeCell ref="H1839:M1839"/>
    <mergeCell ref="N1839:AE1839"/>
    <mergeCell ref="AF1839:AN1839"/>
    <mergeCell ref="AO1839:BG1839"/>
    <mergeCell ref="BH1839:BM1839"/>
    <mergeCell ref="H1840:M1840"/>
    <mergeCell ref="N1840:AE1840"/>
    <mergeCell ref="AF1840:AN1840"/>
    <mergeCell ref="AO1840:BG1840"/>
    <mergeCell ref="BH1840:BM1840"/>
    <mergeCell ref="H1841:M1841"/>
    <mergeCell ref="N1841:AE1841"/>
    <mergeCell ref="AF1841:AN1841"/>
    <mergeCell ref="AO1841:BG1841"/>
    <mergeCell ref="BH1841:BM1841"/>
    <mergeCell ref="H1834:M1834"/>
    <mergeCell ref="N1834:AE1834"/>
    <mergeCell ref="AF1834:AN1834"/>
    <mergeCell ref="AO1834:BG1834"/>
    <mergeCell ref="BH1834:BM1834"/>
    <mergeCell ref="H1835:M1835"/>
    <mergeCell ref="N1835:AE1835"/>
    <mergeCell ref="AF1835:AN1835"/>
    <mergeCell ref="AO1835:BG1835"/>
    <mergeCell ref="BH1835:BM1835"/>
    <mergeCell ref="H1836:M1836"/>
    <mergeCell ref="N1836:AE1836"/>
    <mergeCell ref="AF1836:AN1836"/>
    <mergeCell ref="AO1836:BG1836"/>
    <mergeCell ref="BH1836:BM1836"/>
    <mergeCell ref="H1837:M1837"/>
    <mergeCell ref="N1837:AE1837"/>
    <mergeCell ref="AF1837:AN1837"/>
    <mergeCell ref="AO1837:BG1837"/>
    <mergeCell ref="BH1837:BM1837"/>
    <mergeCell ref="H1830:M1830"/>
    <mergeCell ref="N1830:AE1830"/>
    <mergeCell ref="AF1830:AN1830"/>
    <mergeCell ref="AO1830:BG1830"/>
    <mergeCell ref="BH1830:BM1830"/>
    <mergeCell ref="H1831:M1831"/>
    <mergeCell ref="N1831:AE1831"/>
    <mergeCell ref="AF1831:AN1831"/>
    <mergeCell ref="AO1831:BG1831"/>
    <mergeCell ref="BH1831:BM1831"/>
    <mergeCell ref="H1832:M1832"/>
    <mergeCell ref="N1832:AE1832"/>
    <mergeCell ref="AF1832:AN1832"/>
    <mergeCell ref="AO1832:BG1832"/>
    <mergeCell ref="BH1832:BM1832"/>
    <mergeCell ref="H1833:M1833"/>
    <mergeCell ref="N1833:AE1833"/>
    <mergeCell ref="AF1833:AN1833"/>
    <mergeCell ref="AO1833:BG1833"/>
    <mergeCell ref="BH1833:BM1833"/>
    <mergeCell ref="H1826:M1826"/>
    <mergeCell ref="N1826:AE1826"/>
    <mergeCell ref="AF1826:AN1826"/>
    <mergeCell ref="AO1826:BG1826"/>
    <mergeCell ref="BH1826:BM1826"/>
    <mergeCell ref="H1827:M1827"/>
    <mergeCell ref="N1827:AE1827"/>
    <mergeCell ref="AF1827:AN1827"/>
    <mergeCell ref="AO1827:BG1827"/>
    <mergeCell ref="BH1827:BM1827"/>
    <mergeCell ref="H1828:M1828"/>
    <mergeCell ref="N1828:AE1828"/>
    <mergeCell ref="AF1828:AN1828"/>
    <mergeCell ref="AO1828:BG1828"/>
    <mergeCell ref="BH1828:BM1828"/>
    <mergeCell ref="H1829:M1829"/>
    <mergeCell ref="N1829:AE1829"/>
    <mergeCell ref="AF1829:AN1829"/>
    <mergeCell ref="AO1829:BG1829"/>
    <mergeCell ref="BH1829:BM1829"/>
    <mergeCell ref="H1822:M1822"/>
    <mergeCell ref="N1822:AE1822"/>
    <mergeCell ref="AF1822:AN1822"/>
    <mergeCell ref="AO1822:BG1822"/>
    <mergeCell ref="BH1822:BM1822"/>
    <mergeCell ref="H1823:M1823"/>
    <mergeCell ref="N1823:AE1823"/>
    <mergeCell ref="AF1823:AN1823"/>
    <mergeCell ref="AO1823:BG1823"/>
    <mergeCell ref="BH1823:BM1823"/>
    <mergeCell ref="H1824:M1824"/>
    <mergeCell ref="N1824:AE1824"/>
    <mergeCell ref="AF1824:AN1824"/>
    <mergeCell ref="AO1824:BG1824"/>
    <mergeCell ref="BH1824:BM1824"/>
    <mergeCell ref="H1825:M1825"/>
    <mergeCell ref="N1825:AE1825"/>
    <mergeCell ref="AF1825:AN1825"/>
    <mergeCell ref="AO1825:BG1825"/>
    <mergeCell ref="BH1825:BM1825"/>
    <mergeCell ref="H1818:M1818"/>
    <mergeCell ref="N1818:AE1818"/>
    <mergeCell ref="AF1818:AN1818"/>
    <mergeCell ref="AO1818:BG1818"/>
    <mergeCell ref="BH1818:BM1818"/>
    <mergeCell ref="H1819:M1819"/>
    <mergeCell ref="N1819:AE1819"/>
    <mergeCell ref="AF1819:AN1819"/>
    <mergeCell ref="AO1819:BG1819"/>
    <mergeCell ref="BH1819:BM1819"/>
    <mergeCell ref="H1820:M1820"/>
    <mergeCell ref="N1820:AE1820"/>
    <mergeCell ref="AF1820:AN1820"/>
    <mergeCell ref="AO1820:BG1820"/>
    <mergeCell ref="BH1820:BM1820"/>
    <mergeCell ref="H1821:M1821"/>
    <mergeCell ref="N1821:AE1821"/>
    <mergeCell ref="AF1821:AN1821"/>
    <mergeCell ref="AO1821:BG1821"/>
    <mergeCell ref="BH1821:BM1821"/>
    <mergeCell ref="H1814:M1814"/>
    <mergeCell ref="N1814:AE1814"/>
    <mergeCell ref="AF1814:AN1814"/>
    <mergeCell ref="AO1814:BG1814"/>
    <mergeCell ref="BH1814:BM1814"/>
    <mergeCell ref="H1815:M1815"/>
    <mergeCell ref="N1815:AE1815"/>
    <mergeCell ref="AF1815:AN1815"/>
    <mergeCell ref="AO1815:BG1815"/>
    <mergeCell ref="BH1815:BM1815"/>
    <mergeCell ref="H1816:M1816"/>
    <mergeCell ref="N1816:AE1816"/>
    <mergeCell ref="AF1816:AN1816"/>
    <mergeCell ref="AO1816:BG1816"/>
    <mergeCell ref="BH1816:BM1816"/>
    <mergeCell ref="H1817:M1817"/>
    <mergeCell ref="N1817:AE1817"/>
    <mergeCell ref="AF1817:AN1817"/>
    <mergeCell ref="AO1817:BG1817"/>
    <mergeCell ref="BH1817:BM1817"/>
    <mergeCell ref="H1810:M1810"/>
    <mergeCell ref="N1810:AE1810"/>
    <mergeCell ref="AF1810:AN1810"/>
    <mergeCell ref="AO1810:BG1810"/>
    <mergeCell ref="BH1810:BM1810"/>
    <mergeCell ref="H1811:M1811"/>
    <mergeCell ref="N1811:AE1811"/>
    <mergeCell ref="AF1811:AN1811"/>
    <mergeCell ref="AO1811:BG1811"/>
    <mergeCell ref="BH1811:BM1811"/>
    <mergeCell ref="H1812:M1812"/>
    <mergeCell ref="N1812:AE1812"/>
    <mergeCell ref="AF1812:AN1812"/>
    <mergeCell ref="AO1812:BG1812"/>
    <mergeCell ref="BH1812:BM1812"/>
    <mergeCell ref="H1813:M1813"/>
    <mergeCell ref="N1813:AE1813"/>
    <mergeCell ref="AF1813:AN1813"/>
    <mergeCell ref="AO1813:BG1813"/>
    <mergeCell ref="BH1813:BM1813"/>
    <mergeCell ref="H1806:M1806"/>
    <mergeCell ref="N1806:AE1806"/>
    <mergeCell ref="AF1806:AN1806"/>
    <mergeCell ref="AO1806:BG1806"/>
    <mergeCell ref="BH1806:BM1806"/>
    <mergeCell ref="H1807:M1807"/>
    <mergeCell ref="N1807:AE1807"/>
    <mergeCell ref="AF1807:AN1807"/>
    <mergeCell ref="AO1807:BG1807"/>
    <mergeCell ref="BH1807:BM1807"/>
    <mergeCell ref="H1808:M1808"/>
    <mergeCell ref="N1808:AE1808"/>
    <mergeCell ref="AF1808:AN1808"/>
    <mergeCell ref="AO1808:BG1808"/>
    <mergeCell ref="BH1808:BM1808"/>
    <mergeCell ref="H1809:M1809"/>
    <mergeCell ref="N1809:AE1809"/>
    <mergeCell ref="AF1809:AN1809"/>
    <mergeCell ref="AO1809:BG1809"/>
    <mergeCell ref="BH1809:BM1809"/>
    <mergeCell ref="H1802:M1802"/>
    <mergeCell ref="N1802:AE1802"/>
    <mergeCell ref="AF1802:AN1802"/>
    <mergeCell ref="AO1802:BG1802"/>
    <mergeCell ref="BH1802:BM1802"/>
    <mergeCell ref="H1803:M1803"/>
    <mergeCell ref="N1803:AE1803"/>
    <mergeCell ref="AF1803:AN1803"/>
    <mergeCell ref="AO1803:BG1803"/>
    <mergeCell ref="BH1803:BM1803"/>
    <mergeCell ref="H1804:M1804"/>
    <mergeCell ref="N1804:AE1804"/>
    <mergeCell ref="AF1804:AN1804"/>
    <mergeCell ref="AO1804:BG1804"/>
    <mergeCell ref="BH1804:BM1804"/>
    <mergeCell ref="H1805:M1805"/>
    <mergeCell ref="N1805:AE1805"/>
    <mergeCell ref="AF1805:AN1805"/>
    <mergeCell ref="AO1805:BG1805"/>
    <mergeCell ref="BH1805:BM1805"/>
    <mergeCell ref="H1798:M1798"/>
    <mergeCell ref="N1798:AE1798"/>
    <mergeCell ref="AF1798:AN1798"/>
    <mergeCell ref="AO1798:BG1798"/>
    <mergeCell ref="BH1798:BM1798"/>
    <mergeCell ref="H1799:M1799"/>
    <mergeCell ref="N1799:AE1799"/>
    <mergeCell ref="AF1799:AN1799"/>
    <mergeCell ref="AO1799:BG1799"/>
    <mergeCell ref="BH1799:BM1799"/>
    <mergeCell ref="H1800:M1800"/>
    <mergeCell ref="N1800:AE1800"/>
    <mergeCell ref="AF1800:AN1800"/>
    <mergeCell ref="AO1800:BG1800"/>
    <mergeCell ref="BH1800:BM1800"/>
    <mergeCell ref="H1801:M1801"/>
    <mergeCell ref="N1801:AE1801"/>
    <mergeCell ref="AF1801:AN1801"/>
    <mergeCell ref="AO1801:BG1801"/>
    <mergeCell ref="BH1801:BM1801"/>
    <mergeCell ref="H1794:M1794"/>
    <mergeCell ref="N1794:AE1794"/>
    <mergeCell ref="AF1794:AN1794"/>
    <mergeCell ref="AO1794:BG1794"/>
    <mergeCell ref="BH1794:BM1794"/>
    <mergeCell ref="H1795:M1795"/>
    <mergeCell ref="N1795:AE1795"/>
    <mergeCell ref="AF1795:AN1795"/>
    <mergeCell ref="AO1795:BG1795"/>
    <mergeCell ref="BH1795:BM1795"/>
    <mergeCell ref="H1796:M1796"/>
    <mergeCell ref="N1796:AE1796"/>
    <mergeCell ref="AF1796:AN1796"/>
    <mergeCell ref="AO1796:BG1796"/>
    <mergeCell ref="BH1796:BM1796"/>
    <mergeCell ref="H1797:M1797"/>
    <mergeCell ref="N1797:AE1797"/>
    <mergeCell ref="AF1797:AN1797"/>
    <mergeCell ref="AO1797:BG1797"/>
    <mergeCell ref="BH1797:BM1797"/>
    <mergeCell ref="H1790:M1790"/>
    <mergeCell ref="N1790:AE1790"/>
    <mergeCell ref="AF1790:AN1790"/>
    <mergeCell ref="AO1790:BG1790"/>
    <mergeCell ref="BH1790:BM1790"/>
    <mergeCell ref="H1791:M1791"/>
    <mergeCell ref="N1791:AE1791"/>
    <mergeCell ref="AF1791:AN1791"/>
    <mergeCell ref="AO1791:BG1791"/>
    <mergeCell ref="BH1791:BM1791"/>
    <mergeCell ref="H1792:M1792"/>
    <mergeCell ref="N1792:AE1792"/>
    <mergeCell ref="AF1792:AN1792"/>
    <mergeCell ref="AO1792:BG1792"/>
    <mergeCell ref="BH1792:BM1792"/>
    <mergeCell ref="H1793:M1793"/>
    <mergeCell ref="N1793:AE1793"/>
    <mergeCell ref="AF1793:AN1793"/>
    <mergeCell ref="AO1793:BG1793"/>
    <mergeCell ref="BH1793:BM1793"/>
    <mergeCell ref="H1786:M1786"/>
    <mergeCell ref="N1786:AE1786"/>
    <mergeCell ref="AF1786:AN1786"/>
    <mergeCell ref="AO1786:BG1786"/>
    <mergeCell ref="BH1786:BM1786"/>
    <mergeCell ref="H1787:M1787"/>
    <mergeCell ref="N1787:AE1787"/>
    <mergeCell ref="AF1787:AN1787"/>
    <mergeCell ref="AO1787:BG1787"/>
    <mergeCell ref="BH1787:BM1787"/>
    <mergeCell ref="H1788:M1788"/>
    <mergeCell ref="N1788:AE1788"/>
    <mergeCell ref="AF1788:AN1788"/>
    <mergeCell ref="AO1788:BG1788"/>
    <mergeCell ref="BH1788:BM1788"/>
    <mergeCell ref="H1789:M1789"/>
    <mergeCell ref="N1789:AE1789"/>
    <mergeCell ref="AF1789:AN1789"/>
    <mergeCell ref="AO1789:BG1789"/>
    <mergeCell ref="BH1789:BM1789"/>
    <mergeCell ref="H1782:M1782"/>
    <mergeCell ref="N1782:AE1782"/>
    <mergeCell ref="AF1782:AN1782"/>
    <mergeCell ref="AO1782:BG1782"/>
    <mergeCell ref="BH1782:BM1782"/>
    <mergeCell ref="H1783:M1783"/>
    <mergeCell ref="N1783:AE1783"/>
    <mergeCell ref="AF1783:AN1783"/>
    <mergeCell ref="AO1783:BG1783"/>
    <mergeCell ref="BH1783:BM1783"/>
    <mergeCell ref="H1784:M1784"/>
    <mergeCell ref="N1784:AE1784"/>
    <mergeCell ref="AF1784:AN1784"/>
    <mergeCell ref="AO1784:BG1784"/>
    <mergeCell ref="BH1784:BM1784"/>
    <mergeCell ref="H1785:M1785"/>
    <mergeCell ref="N1785:AE1785"/>
    <mergeCell ref="AF1785:AN1785"/>
    <mergeCell ref="AO1785:BG1785"/>
    <mergeCell ref="BH1785:BM1785"/>
    <mergeCell ref="H1778:M1778"/>
    <mergeCell ref="N1778:AE1778"/>
    <mergeCell ref="AF1778:AN1778"/>
    <mergeCell ref="AO1778:BG1778"/>
    <mergeCell ref="BH1778:BM1778"/>
    <mergeCell ref="H1779:M1779"/>
    <mergeCell ref="N1779:AE1779"/>
    <mergeCell ref="AF1779:AN1779"/>
    <mergeCell ref="AO1779:BG1779"/>
    <mergeCell ref="BH1779:BM1779"/>
    <mergeCell ref="H1780:M1780"/>
    <mergeCell ref="N1780:AE1780"/>
    <mergeCell ref="AF1780:AN1780"/>
    <mergeCell ref="AO1780:BG1780"/>
    <mergeCell ref="BH1780:BM1780"/>
    <mergeCell ref="H1781:M1781"/>
    <mergeCell ref="N1781:AE1781"/>
    <mergeCell ref="AF1781:AN1781"/>
    <mergeCell ref="AO1781:BG1781"/>
    <mergeCell ref="BH1781:BM1781"/>
    <mergeCell ref="H1774:M1774"/>
    <mergeCell ref="N1774:AE1774"/>
    <mergeCell ref="AF1774:AN1774"/>
    <mergeCell ref="AO1774:BG1774"/>
    <mergeCell ref="BH1774:BM1774"/>
    <mergeCell ref="H1775:M1775"/>
    <mergeCell ref="N1775:AE1775"/>
    <mergeCell ref="AF1775:AN1775"/>
    <mergeCell ref="AO1775:BG1775"/>
    <mergeCell ref="BH1775:BM1775"/>
    <mergeCell ref="H1776:M1776"/>
    <mergeCell ref="N1776:AE1776"/>
    <mergeCell ref="AF1776:AN1776"/>
    <mergeCell ref="AO1776:BG1776"/>
    <mergeCell ref="BH1776:BM1776"/>
    <mergeCell ref="H1777:M1777"/>
    <mergeCell ref="N1777:AE1777"/>
    <mergeCell ref="AF1777:AN1777"/>
    <mergeCell ref="AO1777:BG1777"/>
    <mergeCell ref="BH1777:BM1777"/>
    <mergeCell ref="H1770:M1770"/>
    <mergeCell ref="N1770:AE1770"/>
    <mergeCell ref="AF1770:AN1770"/>
    <mergeCell ref="AO1770:BG1770"/>
    <mergeCell ref="BH1770:BM1770"/>
    <mergeCell ref="H1771:M1771"/>
    <mergeCell ref="N1771:AE1771"/>
    <mergeCell ref="AF1771:AN1771"/>
    <mergeCell ref="AO1771:BG1771"/>
    <mergeCell ref="BH1771:BM1771"/>
    <mergeCell ref="H1772:M1772"/>
    <mergeCell ref="N1772:AE1772"/>
    <mergeCell ref="AF1772:AN1772"/>
    <mergeCell ref="AO1772:BG1772"/>
    <mergeCell ref="BH1772:BM1772"/>
    <mergeCell ref="H1773:M1773"/>
    <mergeCell ref="N1773:AE1773"/>
    <mergeCell ref="AF1773:AN1773"/>
    <mergeCell ref="AO1773:BG1773"/>
    <mergeCell ref="BH1773:BM1773"/>
    <mergeCell ref="H1766:M1766"/>
    <mergeCell ref="N1766:AE1766"/>
    <mergeCell ref="AF1766:AN1766"/>
    <mergeCell ref="AO1766:BG1766"/>
    <mergeCell ref="BH1766:BM1766"/>
    <mergeCell ref="H1767:M1767"/>
    <mergeCell ref="N1767:AE1767"/>
    <mergeCell ref="AF1767:AN1767"/>
    <mergeCell ref="AO1767:BG1767"/>
    <mergeCell ref="BH1767:BM1767"/>
    <mergeCell ref="H1768:M1768"/>
    <mergeCell ref="N1768:AE1768"/>
    <mergeCell ref="AF1768:AN1768"/>
    <mergeCell ref="AO1768:BG1768"/>
    <mergeCell ref="BH1768:BM1768"/>
    <mergeCell ref="H1769:M1769"/>
    <mergeCell ref="N1769:AE1769"/>
    <mergeCell ref="AF1769:AN1769"/>
    <mergeCell ref="AO1769:BG1769"/>
    <mergeCell ref="BH1769:BM1769"/>
    <mergeCell ref="H1762:M1762"/>
    <mergeCell ref="N1762:AE1762"/>
    <mergeCell ref="AF1762:AN1762"/>
    <mergeCell ref="AO1762:BG1762"/>
    <mergeCell ref="BH1762:BM1762"/>
    <mergeCell ref="H1763:M1763"/>
    <mergeCell ref="N1763:AE1763"/>
    <mergeCell ref="AF1763:AN1763"/>
    <mergeCell ref="AO1763:BG1763"/>
    <mergeCell ref="BH1763:BM1763"/>
    <mergeCell ref="H1764:M1764"/>
    <mergeCell ref="N1764:AE1764"/>
    <mergeCell ref="AF1764:AN1764"/>
    <mergeCell ref="AO1764:BG1764"/>
    <mergeCell ref="BH1764:BM1764"/>
    <mergeCell ref="H1765:M1765"/>
    <mergeCell ref="N1765:AE1765"/>
    <mergeCell ref="AF1765:AN1765"/>
    <mergeCell ref="AO1765:BG1765"/>
    <mergeCell ref="BH1765:BM1765"/>
    <mergeCell ref="H1758:M1758"/>
    <mergeCell ref="N1758:AE1758"/>
    <mergeCell ref="AF1758:AN1758"/>
    <mergeCell ref="AO1758:BG1758"/>
    <mergeCell ref="BH1758:BM1758"/>
    <mergeCell ref="H1759:M1759"/>
    <mergeCell ref="N1759:AE1759"/>
    <mergeCell ref="AF1759:AN1759"/>
    <mergeCell ref="AO1759:BG1759"/>
    <mergeCell ref="BH1759:BM1759"/>
    <mergeCell ref="H1760:M1760"/>
    <mergeCell ref="N1760:AE1760"/>
    <mergeCell ref="AF1760:AN1760"/>
    <mergeCell ref="AO1760:BG1760"/>
    <mergeCell ref="BH1760:BM1760"/>
    <mergeCell ref="H1761:M1761"/>
    <mergeCell ref="N1761:AE1761"/>
    <mergeCell ref="AF1761:AN1761"/>
    <mergeCell ref="AO1761:BG1761"/>
    <mergeCell ref="BH1761:BM1761"/>
    <mergeCell ref="H1754:M1754"/>
    <mergeCell ref="N1754:AE1754"/>
    <mergeCell ref="AF1754:AN1754"/>
    <mergeCell ref="AO1754:BG1754"/>
    <mergeCell ref="BH1754:BM1754"/>
    <mergeCell ref="H1755:M1755"/>
    <mergeCell ref="N1755:AE1755"/>
    <mergeCell ref="AF1755:AN1755"/>
    <mergeCell ref="AO1755:BG1755"/>
    <mergeCell ref="BH1755:BM1755"/>
    <mergeCell ref="H1756:M1756"/>
    <mergeCell ref="N1756:AE1756"/>
    <mergeCell ref="AF1756:AN1756"/>
    <mergeCell ref="AO1756:BG1756"/>
    <mergeCell ref="BH1756:BM1756"/>
    <mergeCell ref="H1757:M1757"/>
    <mergeCell ref="N1757:AE1757"/>
    <mergeCell ref="AF1757:AN1757"/>
    <mergeCell ref="AO1757:BG1757"/>
    <mergeCell ref="BH1757:BM1757"/>
    <mergeCell ref="H1750:M1750"/>
    <mergeCell ref="N1750:AE1750"/>
    <mergeCell ref="AF1750:AN1750"/>
    <mergeCell ref="AO1750:BG1750"/>
    <mergeCell ref="BH1750:BM1750"/>
    <mergeCell ref="H1751:M1751"/>
    <mergeCell ref="N1751:AE1751"/>
    <mergeCell ref="AF1751:AN1751"/>
    <mergeCell ref="AO1751:BG1751"/>
    <mergeCell ref="BH1751:BM1751"/>
    <mergeCell ref="H1752:M1752"/>
    <mergeCell ref="N1752:AE1752"/>
    <mergeCell ref="AF1752:AN1752"/>
    <mergeCell ref="AO1752:BG1752"/>
    <mergeCell ref="BH1752:BM1752"/>
    <mergeCell ref="H1753:M1753"/>
    <mergeCell ref="N1753:AE1753"/>
    <mergeCell ref="AF1753:AN1753"/>
    <mergeCell ref="AO1753:BG1753"/>
    <mergeCell ref="BH1753:BM1753"/>
    <mergeCell ref="H1746:M1746"/>
    <mergeCell ref="N1746:AE1746"/>
    <mergeCell ref="AF1746:AN1746"/>
    <mergeCell ref="AO1746:BG1746"/>
    <mergeCell ref="BH1746:BM1746"/>
    <mergeCell ref="H1747:M1747"/>
    <mergeCell ref="N1747:AE1747"/>
    <mergeCell ref="AF1747:AN1747"/>
    <mergeCell ref="AO1747:BG1747"/>
    <mergeCell ref="BH1747:BM1747"/>
    <mergeCell ref="H1748:M1748"/>
    <mergeCell ref="N1748:AE1748"/>
    <mergeCell ref="AF1748:AN1748"/>
    <mergeCell ref="AO1748:BG1748"/>
    <mergeCell ref="BH1748:BM1748"/>
    <mergeCell ref="H1749:M1749"/>
    <mergeCell ref="N1749:AE1749"/>
    <mergeCell ref="AF1749:AN1749"/>
    <mergeCell ref="AO1749:BG1749"/>
    <mergeCell ref="BH1749:BM1749"/>
    <mergeCell ref="H1742:M1742"/>
    <mergeCell ref="N1742:AE1742"/>
    <mergeCell ref="AF1742:AN1742"/>
    <mergeCell ref="AO1742:BG1742"/>
    <mergeCell ref="BH1742:BM1742"/>
    <mergeCell ref="H1743:M1743"/>
    <mergeCell ref="N1743:AE1743"/>
    <mergeCell ref="AF1743:AN1743"/>
    <mergeCell ref="AO1743:BG1743"/>
    <mergeCell ref="BH1743:BM1743"/>
    <mergeCell ref="H1744:M1744"/>
    <mergeCell ref="N1744:AE1744"/>
    <mergeCell ref="AF1744:AN1744"/>
    <mergeCell ref="AO1744:BG1744"/>
    <mergeCell ref="BH1744:BM1744"/>
    <mergeCell ref="H1745:M1745"/>
    <mergeCell ref="N1745:AE1745"/>
    <mergeCell ref="AF1745:AN1745"/>
    <mergeCell ref="AO1745:BG1745"/>
    <mergeCell ref="BH1745:BM1745"/>
    <mergeCell ref="H1738:M1738"/>
    <mergeCell ref="N1738:AE1738"/>
    <mergeCell ref="AF1738:AN1738"/>
    <mergeCell ref="AO1738:BG1738"/>
    <mergeCell ref="BH1738:BM1738"/>
    <mergeCell ref="H1739:M1739"/>
    <mergeCell ref="N1739:AE1739"/>
    <mergeCell ref="AF1739:AN1739"/>
    <mergeCell ref="AO1739:BG1739"/>
    <mergeCell ref="BH1739:BM1739"/>
    <mergeCell ref="H1740:M1740"/>
    <mergeCell ref="N1740:AE1740"/>
    <mergeCell ref="AF1740:AN1740"/>
    <mergeCell ref="AO1740:BG1740"/>
    <mergeCell ref="BH1740:BM1740"/>
    <mergeCell ref="H1741:M1741"/>
    <mergeCell ref="N1741:AE1741"/>
    <mergeCell ref="AF1741:AN1741"/>
    <mergeCell ref="AO1741:BG1741"/>
    <mergeCell ref="BH1741:BM1741"/>
    <mergeCell ref="H1734:M1734"/>
    <mergeCell ref="N1734:AE1734"/>
    <mergeCell ref="AF1734:AN1734"/>
    <mergeCell ref="AO1734:BG1734"/>
    <mergeCell ref="BH1734:BM1734"/>
    <mergeCell ref="H1735:M1735"/>
    <mergeCell ref="N1735:AE1735"/>
    <mergeCell ref="AF1735:AN1735"/>
    <mergeCell ref="AO1735:BG1735"/>
    <mergeCell ref="BH1735:BM1735"/>
    <mergeCell ref="H1736:M1736"/>
    <mergeCell ref="N1736:AE1736"/>
    <mergeCell ref="AF1736:AN1736"/>
    <mergeCell ref="AO1736:BG1736"/>
    <mergeCell ref="BH1736:BM1736"/>
    <mergeCell ref="H1737:M1737"/>
    <mergeCell ref="N1737:AE1737"/>
    <mergeCell ref="AF1737:AN1737"/>
    <mergeCell ref="AO1737:BG1737"/>
    <mergeCell ref="BH1737:BM1737"/>
    <mergeCell ref="H1730:M1730"/>
    <mergeCell ref="N1730:AE1730"/>
    <mergeCell ref="AF1730:AN1730"/>
    <mergeCell ref="AO1730:BG1730"/>
    <mergeCell ref="BH1730:BM1730"/>
    <mergeCell ref="H1731:M1731"/>
    <mergeCell ref="N1731:AE1731"/>
    <mergeCell ref="AF1731:AN1731"/>
    <mergeCell ref="AO1731:BG1731"/>
    <mergeCell ref="BH1731:BM1731"/>
    <mergeCell ref="H1732:M1732"/>
    <mergeCell ref="N1732:AE1732"/>
    <mergeCell ref="AF1732:AN1732"/>
    <mergeCell ref="AO1732:BG1732"/>
    <mergeCell ref="BH1732:BM1732"/>
    <mergeCell ref="H1733:M1733"/>
    <mergeCell ref="N1733:AE1733"/>
    <mergeCell ref="AF1733:AN1733"/>
    <mergeCell ref="AO1733:BG1733"/>
    <mergeCell ref="BH1733:BM1733"/>
    <mergeCell ref="H1726:M1726"/>
    <mergeCell ref="N1726:AE1726"/>
    <mergeCell ref="AF1726:AN1726"/>
    <mergeCell ref="AO1726:BG1726"/>
    <mergeCell ref="BH1726:BM1726"/>
    <mergeCell ref="H1727:M1727"/>
    <mergeCell ref="N1727:AE1727"/>
    <mergeCell ref="AF1727:AN1727"/>
    <mergeCell ref="AO1727:BG1727"/>
    <mergeCell ref="BH1727:BM1727"/>
    <mergeCell ref="H1728:M1728"/>
    <mergeCell ref="N1728:AE1728"/>
    <mergeCell ref="AF1728:AN1728"/>
    <mergeCell ref="AO1728:BG1728"/>
    <mergeCell ref="BH1728:BM1728"/>
    <mergeCell ref="H1729:M1729"/>
    <mergeCell ref="N1729:AE1729"/>
    <mergeCell ref="AF1729:AN1729"/>
    <mergeCell ref="AO1729:BG1729"/>
    <mergeCell ref="BH1729:BM1729"/>
    <mergeCell ref="H1722:M1722"/>
    <mergeCell ref="N1722:AE1722"/>
    <mergeCell ref="AF1722:AN1722"/>
    <mergeCell ref="AO1722:BG1722"/>
    <mergeCell ref="BH1722:BM1722"/>
    <mergeCell ref="H1723:M1723"/>
    <mergeCell ref="N1723:AE1723"/>
    <mergeCell ref="AF1723:AN1723"/>
    <mergeCell ref="AO1723:BG1723"/>
    <mergeCell ref="BH1723:BM1723"/>
    <mergeCell ref="H1724:M1724"/>
    <mergeCell ref="N1724:AE1724"/>
    <mergeCell ref="AF1724:AN1724"/>
    <mergeCell ref="AO1724:BG1724"/>
    <mergeCell ref="BH1724:BM1724"/>
    <mergeCell ref="H1725:M1725"/>
    <mergeCell ref="N1725:AE1725"/>
    <mergeCell ref="AF1725:AN1725"/>
    <mergeCell ref="AO1725:BG1725"/>
    <mergeCell ref="BH1725:BM1725"/>
    <mergeCell ref="H1718:M1718"/>
    <mergeCell ref="N1718:AE1718"/>
    <mergeCell ref="AF1718:AN1718"/>
    <mergeCell ref="AO1718:BG1718"/>
    <mergeCell ref="BH1718:BM1718"/>
    <mergeCell ref="H1719:M1719"/>
    <mergeCell ref="N1719:AE1719"/>
    <mergeCell ref="AF1719:AN1719"/>
    <mergeCell ref="AO1719:BG1719"/>
    <mergeCell ref="BH1719:BM1719"/>
    <mergeCell ref="H1720:M1720"/>
    <mergeCell ref="N1720:AE1720"/>
    <mergeCell ref="AF1720:AN1720"/>
    <mergeCell ref="AO1720:BG1720"/>
    <mergeCell ref="BH1720:BM1720"/>
    <mergeCell ref="H1721:M1721"/>
    <mergeCell ref="N1721:AE1721"/>
    <mergeCell ref="AF1721:AN1721"/>
    <mergeCell ref="AO1721:BG1721"/>
    <mergeCell ref="BH1721:BM1721"/>
    <mergeCell ref="H1714:M1714"/>
    <mergeCell ref="N1714:AE1714"/>
    <mergeCell ref="AF1714:AN1714"/>
    <mergeCell ref="AO1714:BG1714"/>
    <mergeCell ref="BH1714:BM1714"/>
    <mergeCell ref="H1715:M1715"/>
    <mergeCell ref="N1715:AE1715"/>
    <mergeCell ref="AF1715:AN1715"/>
    <mergeCell ref="AO1715:BG1715"/>
    <mergeCell ref="BH1715:BM1715"/>
    <mergeCell ref="H1716:M1716"/>
    <mergeCell ref="N1716:AE1716"/>
    <mergeCell ref="AF1716:AN1716"/>
    <mergeCell ref="AO1716:BG1716"/>
    <mergeCell ref="BH1716:BM1716"/>
    <mergeCell ref="H1717:M1717"/>
    <mergeCell ref="N1717:AE1717"/>
    <mergeCell ref="AF1717:AN1717"/>
    <mergeCell ref="AO1717:BG1717"/>
    <mergeCell ref="BH1717:BM1717"/>
    <mergeCell ref="H1710:M1710"/>
    <mergeCell ref="N1710:AE1710"/>
    <mergeCell ref="AF1710:AN1710"/>
    <mergeCell ref="AO1710:BG1710"/>
    <mergeCell ref="BH1710:BM1710"/>
    <mergeCell ref="H1711:M1711"/>
    <mergeCell ref="N1711:AE1711"/>
    <mergeCell ref="AF1711:AN1711"/>
    <mergeCell ref="AO1711:BG1711"/>
    <mergeCell ref="BH1711:BM1711"/>
    <mergeCell ref="H1712:M1712"/>
    <mergeCell ref="N1712:AE1712"/>
    <mergeCell ref="AF1712:AN1712"/>
    <mergeCell ref="AO1712:BG1712"/>
    <mergeCell ref="BH1712:BM1712"/>
    <mergeCell ref="H1713:M1713"/>
    <mergeCell ref="N1713:AE1713"/>
    <mergeCell ref="AF1713:AN1713"/>
    <mergeCell ref="AO1713:BG1713"/>
    <mergeCell ref="BH1713:BM1713"/>
    <mergeCell ref="H1706:M1706"/>
    <mergeCell ref="N1706:AE1706"/>
    <mergeCell ref="AF1706:AN1706"/>
    <mergeCell ref="AO1706:BG1706"/>
    <mergeCell ref="BH1706:BM1706"/>
    <mergeCell ref="H1707:M1707"/>
    <mergeCell ref="N1707:AE1707"/>
    <mergeCell ref="AF1707:AN1707"/>
    <mergeCell ref="AO1707:BG1707"/>
    <mergeCell ref="BH1707:BM1707"/>
    <mergeCell ref="H1708:M1708"/>
    <mergeCell ref="N1708:AE1708"/>
    <mergeCell ref="AF1708:AN1708"/>
    <mergeCell ref="AO1708:BG1708"/>
    <mergeCell ref="BH1708:BM1708"/>
    <mergeCell ref="H1709:M1709"/>
    <mergeCell ref="N1709:AE1709"/>
    <mergeCell ref="AF1709:AN1709"/>
    <mergeCell ref="AO1709:BG1709"/>
    <mergeCell ref="BH1709:BM1709"/>
    <mergeCell ref="H1702:M1702"/>
    <mergeCell ref="N1702:AE1702"/>
    <mergeCell ref="AF1702:AN1702"/>
    <mergeCell ref="AO1702:BG1702"/>
    <mergeCell ref="BH1702:BM1702"/>
    <mergeCell ref="H1703:M1703"/>
    <mergeCell ref="N1703:AE1703"/>
    <mergeCell ref="AF1703:AN1703"/>
    <mergeCell ref="AO1703:BG1703"/>
    <mergeCell ref="BH1703:BM1703"/>
    <mergeCell ref="H1704:M1704"/>
    <mergeCell ref="N1704:AE1704"/>
    <mergeCell ref="AF1704:AN1704"/>
    <mergeCell ref="AO1704:BG1704"/>
    <mergeCell ref="BH1704:BM1704"/>
    <mergeCell ref="H1705:M1705"/>
    <mergeCell ref="N1705:AE1705"/>
    <mergeCell ref="AF1705:AN1705"/>
    <mergeCell ref="AO1705:BG1705"/>
    <mergeCell ref="BH1705:BM1705"/>
    <mergeCell ref="H1698:M1698"/>
    <mergeCell ref="N1698:AE1698"/>
    <mergeCell ref="AF1698:AN1698"/>
    <mergeCell ref="AO1698:BG1698"/>
    <mergeCell ref="BH1698:BM1698"/>
    <mergeCell ref="H1699:M1699"/>
    <mergeCell ref="N1699:AE1699"/>
    <mergeCell ref="AF1699:AN1699"/>
    <mergeCell ref="AO1699:BG1699"/>
    <mergeCell ref="BH1699:BM1699"/>
    <mergeCell ref="H1700:M1700"/>
    <mergeCell ref="N1700:AE1700"/>
    <mergeCell ref="AF1700:AN1700"/>
    <mergeCell ref="AO1700:BG1700"/>
    <mergeCell ref="BH1700:BM1700"/>
    <mergeCell ref="H1701:M1701"/>
    <mergeCell ref="N1701:AE1701"/>
    <mergeCell ref="AF1701:AN1701"/>
    <mergeCell ref="AO1701:BG1701"/>
    <mergeCell ref="BH1701:BM1701"/>
    <mergeCell ref="H1694:M1694"/>
    <mergeCell ref="N1694:AE1694"/>
    <mergeCell ref="AF1694:AN1694"/>
    <mergeCell ref="AO1694:BG1694"/>
    <mergeCell ref="BH1694:BM1694"/>
    <mergeCell ref="H1695:M1695"/>
    <mergeCell ref="N1695:AE1695"/>
    <mergeCell ref="AF1695:AN1695"/>
    <mergeCell ref="AO1695:BG1695"/>
    <mergeCell ref="BH1695:BM1695"/>
    <mergeCell ref="H1696:M1696"/>
    <mergeCell ref="N1696:AE1696"/>
    <mergeCell ref="AF1696:AN1696"/>
    <mergeCell ref="AO1696:BG1696"/>
    <mergeCell ref="BH1696:BM1696"/>
    <mergeCell ref="H1697:M1697"/>
    <mergeCell ref="N1697:AE1697"/>
    <mergeCell ref="AF1697:AN1697"/>
    <mergeCell ref="AO1697:BG1697"/>
    <mergeCell ref="BH1697:BM1697"/>
    <mergeCell ref="H1690:M1690"/>
    <mergeCell ref="N1690:AE1690"/>
    <mergeCell ref="AF1690:AN1690"/>
    <mergeCell ref="AO1690:BG1690"/>
    <mergeCell ref="BH1690:BM1690"/>
    <mergeCell ref="H1691:M1691"/>
    <mergeCell ref="N1691:AE1691"/>
    <mergeCell ref="AF1691:AN1691"/>
    <mergeCell ref="AO1691:BG1691"/>
    <mergeCell ref="BH1691:BM1691"/>
    <mergeCell ref="H1692:M1692"/>
    <mergeCell ref="N1692:AE1692"/>
    <mergeCell ref="AF1692:AN1692"/>
    <mergeCell ref="AO1692:BG1692"/>
    <mergeCell ref="BH1692:BM1692"/>
    <mergeCell ref="H1693:M1693"/>
    <mergeCell ref="N1693:AE1693"/>
    <mergeCell ref="AF1693:AN1693"/>
    <mergeCell ref="AO1693:BG1693"/>
    <mergeCell ref="BH1693:BM1693"/>
    <mergeCell ref="H1686:M1686"/>
    <mergeCell ref="N1686:AE1686"/>
    <mergeCell ref="AF1686:AN1686"/>
    <mergeCell ref="AO1686:BG1686"/>
    <mergeCell ref="BH1686:BM1686"/>
    <mergeCell ref="H1687:M1687"/>
    <mergeCell ref="N1687:AE1687"/>
    <mergeCell ref="AF1687:AN1687"/>
    <mergeCell ref="AO1687:BG1687"/>
    <mergeCell ref="BH1687:BM1687"/>
    <mergeCell ref="H1688:M1688"/>
    <mergeCell ref="N1688:AE1688"/>
    <mergeCell ref="AF1688:AN1688"/>
    <mergeCell ref="AO1688:BG1688"/>
    <mergeCell ref="BH1688:BM1688"/>
    <mergeCell ref="H1689:M1689"/>
    <mergeCell ref="N1689:AE1689"/>
    <mergeCell ref="AF1689:AN1689"/>
    <mergeCell ref="AO1689:BG1689"/>
    <mergeCell ref="BH1689:BM1689"/>
    <mergeCell ref="H1682:M1682"/>
    <mergeCell ref="N1682:AE1682"/>
    <mergeCell ref="AF1682:AN1682"/>
    <mergeCell ref="AO1682:BG1682"/>
    <mergeCell ref="BH1682:BM1682"/>
    <mergeCell ref="H1683:M1683"/>
    <mergeCell ref="N1683:AE1683"/>
    <mergeCell ref="AF1683:AN1683"/>
    <mergeCell ref="AO1683:BG1683"/>
    <mergeCell ref="BH1683:BM1683"/>
    <mergeCell ref="H1684:M1684"/>
    <mergeCell ref="N1684:AE1684"/>
    <mergeCell ref="AF1684:AN1684"/>
    <mergeCell ref="AO1684:BG1684"/>
    <mergeCell ref="BH1684:BM1684"/>
    <mergeCell ref="H1685:M1685"/>
    <mergeCell ref="N1685:AE1685"/>
    <mergeCell ref="AF1685:AN1685"/>
    <mergeCell ref="AO1685:BG1685"/>
    <mergeCell ref="BH1685:BM1685"/>
    <mergeCell ref="H1678:M1678"/>
    <mergeCell ref="N1678:AE1678"/>
    <mergeCell ref="AF1678:AN1678"/>
    <mergeCell ref="AO1678:BG1678"/>
    <mergeCell ref="BH1678:BM1678"/>
    <mergeCell ref="H1679:M1679"/>
    <mergeCell ref="N1679:AE1679"/>
    <mergeCell ref="AF1679:AN1679"/>
    <mergeCell ref="AO1679:BG1679"/>
    <mergeCell ref="BH1679:BM1679"/>
    <mergeCell ref="H1680:M1680"/>
    <mergeCell ref="N1680:AE1680"/>
    <mergeCell ref="AF1680:AN1680"/>
    <mergeCell ref="AO1680:BG1680"/>
    <mergeCell ref="BH1680:BM1680"/>
    <mergeCell ref="H1681:M1681"/>
    <mergeCell ref="N1681:AE1681"/>
    <mergeCell ref="AF1681:AN1681"/>
    <mergeCell ref="AO1681:BG1681"/>
    <mergeCell ref="BH1681:BM1681"/>
    <mergeCell ref="H1674:M1674"/>
    <mergeCell ref="N1674:AE1674"/>
    <mergeCell ref="AF1674:AN1674"/>
    <mergeCell ref="AO1674:BG1674"/>
    <mergeCell ref="BH1674:BM1674"/>
    <mergeCell ref="H1675:M1675"/>
    <mergeCell ref="N1675:AE1675"/>
    <mergeCell ref="AF1675:AN1675"/>
    <mergeCell ref="AO1675:BG1675"/>
    <mergeCell ref="BH1675:BM1675"/>
    <mergeCell ref="H1676:M1676"/>
    <mergeCell ref="N1676:AE1676"/>
    <mergeCell ref="AF1676:AN1676"/>
    <mergeCell ref="AO1676:BG1676"/>
    <mergeCell ref="BH1676:BM1676"/>
    <mergeCell ref="H1677:M1677"/>
    <mergeCell ref="N1677:AE1677"/>
    <mergeCell ref="AF1677:AN1677"/>
    <mergeCell ref="AO1677:BG1677"/>
    <mergeCell ref="BH1677:BM1677"/>
    <mergeCell ref="H1670:M1670"/>
    <mergeCell ref="N1670:AE1670"/>
    <mergeCell ref="AF1670:AN1670"/>
    <mergeCell ref="AO1670:BG1670"/>
    <mergeCell ref="BH1670:BM1670"/>
    <mergeCell ref="H1671:M1671"/>
    <mergeCell ref="N1671:AE1671"/>
    <mergeCell ref="AF1671:AN1671"/>
    <mergeCell ref="AO1671:BG1671"/>
    <mergeCell ref="BH1671:BM1671"/>
    <mergeCell ref="H1672:M1672"/>
    <mergeCell ref="N1672:AE1672"/>
    <mergeCell ref="AF1672:AN1672"/>
    <mergeCell ref="AO1672:BG1672"/>
    <mergeCell ref="BH1672:BM1672"/>
    <mergeCell ref="H1673:M1673"/>
    <mergeCell ref="N1673:AE1673"/>
    <mergeCell ref="AF1673:AN1673"/>
    <mergeCell ref="AO1673:BG1673"/>
    <mergeCell ref="BH1673:BM1673"/>
    <mergeCell ref="H1666:M1666"/>
    <mergeCell ref="N1666:AE1666"/>
    <mergeCell ref="AF1666:AN1666"/>
    <mergeCell ref="AO1666:BG1666"/>
    <mergeCell ref="BH1666:BM1666"/>
    <mergeCell ref="H1667:M1667"/>
    <mergeCell ref="N1667:AE1667"/>
    <mergeCell ref="AF1667:AN1667"/>
    <mergeCell ref="AO1667:BG1667"/>
    <mergeCell ref="BH1667:BM1667"/>
    <mergeCell ref="H1668:M1668"/>
    <mergeCell ref="N1668:AE1668"/>
    <mergeCell ref="AF1668:AN1668"/>
    <mergeCell ref="AO1668:BG1668"/>
    <mergeCell ref="BH1668:BM1668"/>
    <mergeCell ref="H1669:M1669"/>
    <mergeCell ref="N1669:AE1669"/>
    <mergeCell ref="AF1669:AN1669"/>
    <mergeCell ref="AO1669:BG1669"/>
    <mergeCell ref="BH1669:BM1669"/>
    <mergeCell ref="H1662:M1662"/>
    <mergeCell ref="N1662:AE1662"/>
    <mergeCell ref="AF1662:AN1662"/>
    <mergeCell ref="AO1662:BG1662"/>
    <mergeCell ref="BH1662:BM1662"/>
    <mergeCell ref="H1663:M1663"/>
    <mergeCell ref="N1663:AE1663"/>
    <mergeCell ref="AF1663:AN1663"/>
    <mergeCell ref="AO1663:BG1663"/>
    <mergeCell ref="BH1663:BM1663"/>
    <mergeCell ref="H1664:M1664"/>
    <mergeCell ref="N1664:AE1664"/>
    <mergeCell ref="AF1664:AN1664"/>
    <mergeCell ref="AO1664:BG1664"/>
    <mergeCell ref="BH1664:BM1664"/>
    <mergeCell ref="H1665:M1665"/>
    <mergeCell ref="N1665:AE1665"/>
    <mergeCell ref="AF1665:AN1665"/>
    <mergeCell ref="AO1665:BG1665"/>
    <mergeCell ref="BH1665:BM1665"/>
    <mergeCell ref="H1658:M1658"/>
    <mergeCell ref="N1658:AE1658"/>
    <mergeCell ref="AF1658:AN1658"/>
    <mergeCell ref="AO1658:BG1658"/>
    <mergeCell ref="BH1658:BM1658"/>
    <mergeCell ref="H1659:M1659"/>
    <mergeCell ref="N1659:AE1659"/>
    <mergeCell ref="AF1659:AN1659"/>
    <mergeCell ref="AO1659:BG1659"/>
    <mergeCell ref="BH1659:BM1659"/>
    <mergeCell ref="H1660:M1660"/>
    <mergeCell ref="N1660:AE1660"/>
    <mergeCell ref="AF1660:AN1660"/>
    <mergeCell ref="AO1660:BG1660"/>
    <mergeCell ref="BH1660:BM1660"/>
    <mergeCell ref="H1661:M1661"/>
    <mergeCell ref="N1661:AE1661"/>
    <mergeCell ref="AF1661:AN1661"/>
    <mergeCell ref="AO1661:BG1661"/>
    <mergeCell ref="BH1661:BM1661"/>
    <mergeCell ref="H1654:M1654"/>
    <mergeCell ref="N1654:AE1654"/>
    <mergeCell ref="AF1654:AN1654"/>
    <mergeCell ref="AO1654:BG1654"/>
    <mergeCell ref="BH1654:BM1654"/>
    <mergeCell ref="H1655:M1655"/>
    <mergeCell ref="N1655:AE1655"/>
    <mergeCell ref="AF1655:AN1655"/>
    <mergeCell ref="AO1655:BG1655"/>
    <mergeCell ref="BH1655:BM1655"/>
    <mergeCell ref="H1656:M1656"/>
    <mergeCell ref="N1656:AE1656"/>
    <mergeCell ref="AF1656:AN1656"/>
    <mergeCell ref="AO1656:BG1656"/>
    <mergeCell ref="BH1656:BM1656"/>
    <mergeCell ref="H1657:M1657"/>
    <mergeCell ref="N1657:AE1657"/>
    <mergeCell ref="AF1657:AN1657"/>
    <mergeCell ref="AO1657:BG1657"/>
    <mergeCell ref="BH1657:BM1657"/>
    <mergeCell ref="H1650:M1650"/>
    <mergeCell ref="N1650:AE1650"/>
    <mergeCell ref="AF1650:AN1650"/>
    <mergeCell ref="AO1650:BG1650"/>
    <mergeCell ref="BH1650:BM1650"/>
    <mergeCell ref="H1651:M1651"/>
    <mergeCell ref="N1651:AE1651"/>
    <mergeCell ref="AF1651:AN1651"/>
    <mergeCell ref="AO1651:BG1651"/>
    <mergeCell ref="BH1651:BM1651"/>
    <mergeCell ref="H1652:M1652"/>
    <mergeCell ref="N1652:AE1652"/>
    <mergeCell ref="AF1652:AN1652"/>
    <mergeCell ref="AO1652:BG1652"/>
    <mergeCell ref="BH1652:BM1652"/>
    <mergeCell ref="H1653:M1653"/>
    <mergeCell ref="N1653:AE1653"/>
    <mergeCell ref="AF1653:AN1653"/>
    <mergeCell ref="AO1653:BG1653"/>
    <mergeCell ref="BH1653:BM1653"/>
    <mergeCell ref="H1646:M1646"/>
    <mergeCell ref="N1646:AE1646"/>
    <mergeCell ref="AF1646:AN1646"/>
    <mergeCell ref="AO1646:BG1646"/>
    <mergeCell ref="BH1646:BM1646"/>
    <mergeCell ref="H1647:M1647"/>
    <mergeCell ref="N1647:AE1647"/>
    <mergeCell ref="AF1647:AN1647"/>
    <mergeCell ref="AO1647:BG1647"/>
    <mergeCell ref="BH1647:BM1647"/>
    <mergeCell ref="H1648:M1648"/>
    <mergeCell ref="N1648:AE1648"/>
    <mergeCell ref="AF1648:AN1648"/>
    <mergeCell ref="AO1648:BG1648"/>
    <mergeCell ref="BH1648:BM1648"/>
    <mergeCell ref="H1649:M1649"/>
    <mergeCell ref="N1649:AE1649"/>
    <mergeCell ref="AF1649:AN1649"/>
    <mergeCell ref="AO1649:BG1649"/>
    <mergeCell ref="BH1649:BM1649"/>
    <mergeCell ref="H1642:M1642"/>
    <mergeCell ref="N1642:AE1642"/>
    <mergeCell ref="AF1642:AN1642"/>
    <mergeCell ref="AO1642:BG1642"/>
    <mergeCell ref="BH1642:BM1642"/>
    <mergeCell ref="H1643:M1643"/>
    <mergeCell ref="N1643:AE1643"/>
    <mergeCell ref="AF1643:AN1643"/>
    <mergeCell ref="AO1643:BG1643"/>
    <mergeCell ref="BH1643:BM1643"/>
    <mergeCell ref="H1644:M1644"/>
    <mergeCell ref="N1644:AE1644"/>
    <mergeCell ref="AF1644:AN1644"/>
    <mergeCell ref="AO1644:BG1644"/>
    <mergeCell ref="BH1644:BM1644"/>
    <mergeCell ref="H1645:M1645"/>
    <mergeCell ref="N1645:AE1645"/>
    <mergeCell ref="AF1645:AN1645"/>
    <mergeCell ref="AO1645:BG1645"/>
    <mergeCell ref="BH1645:BM1645"/>
    <mergeCell ref="H1638:M1638"/>
    <mergeCell ref="N1638:AE1638"/>
    <mergeCell ref="AF1638:AN1638"/>
    <mergeCell ref="AO1638:BG1638"/>
    <mergeCell ref="BH1638:BM1638"/>
    <mergeCell ref="H1639:M1639"/>
    <mergeCell ref="N1639:AE1639"/>
    <mergeCell ref="AF1639:AN1639"/>
    <mergeCell ref="AO1639:BG1639"/>
    <mergeCell ref="BH1639:BM1639"/>
    <mergeCell ref="H1640:M1640"/>
    <mergeCell ref="N1640:AE1640"/>
    <mergeCell ref="AF1640:AN1640"/>
    <mergeCell ref="AO1640:BG1640"/>
    <mergeCell ref="BH1640:BM1640"/>
    <mergeCell ref="H1641:M1641"/>
    <mergeCell ref="N1641:AE1641"/>
    <mergeCell ref="AF1641:AN1641"/>
    <mergeCell ref="AO1641:BG1641"/>
    <mergeCell ref="BH1641:BM1641"/>
    <mergeCell ref="H1634:M1634"/>
    <mergeCell ref="N1634:AE1634"/>
    <mergeCell ref="AF1634:AN1634"/>
    <mergeCell ref="AO1634:BG1634"/>
    <mergeCell ref="BH1634:BM1634"/>
    <mergeCell ref="H1635:M1635"/>
    <mergeCell ref="N1635:AE1635"/>
    <mergeCell ref="AF1635:AN1635"/>
    <mergeCell ref="AO1635:BG1635"/>
    <mergeCell ref="BH1635:BM1635"/>
    <mergeCell ref="H1636:M1636"/>
    <mergeCell ref="N1636:AE1636"/>
    <mergeCell ref="AF1636:AN1636"/>
    <mergeCell ref="AO1636:BG1636"/>
    <mergeCell ref="BH1636:BM1636"/>
    <mergeCell ref="H1637:M1637"/>
    <mergeCell ref="N1637:AE1637"/>
    <mergeCell ref="AF1637:AN1637"/>
    <mergeCell ref="AO1637:BG1637"/>
    <mergeCell ref="BH1637:BM1637"/>
    <mergeCell ref="H1630:M1630"/>
    <mergeCell ref="N1630:AE1630"/>
    <mergeCell ref="AF1630:AN1630"/>
    <mergeCell ref="AO1630:BG1630"/>
    <mergeCell ref="BH1630:BM1630"/>
    <mergeCell ref="H1631:M1631"/>
    <mergeCell ref="N1631:AE1631"/>
    <mergeCell ref="AF1631:AN1631"/>
    <mergeCell ref="AO1631:BG1631"/>
    <mergeCell ref="BH1631:BM1631"/>
    <mergeCell ref="H1632:M1632"/>
    <mergeCell ref="N1632:AE1632"/>
    <mergeCell ref="AF1632:AN1632"/>
    <mergeCell ref="AO1632:BG1632"/>
    <mergeCell ref="BH1632:BM1632"/>
    <mergeCell ref="H1633:M1633"/>
    <mergeCell ref="N1633:AE1633"/>
    <mergeCell ref="AF1633:AN1633"/>
    <mergeCell ref="AO1633:BG1633"/>
    <mergeCell ref="BH1633:BM1633"/>
    <mergeCell ref="H1626:M1626"/>
    <mergeCell ref="N1626:AE1626"/>
    <mergeCell ref="AF1626:AN1626"/>
    <mergeCell ref="AO1626:BG1626"/>
    <mergeCell ref="BH1626:BM1626"/>
    <mergeCell ref="H1627:M1627"/>
    <mergeCell ref="N1627:AE1627"/>
    <mergeCell ref="AF1627:AN1627"/>
    <mergeCell ref="AO1627:BG1627"/>
    <mergeCell ref="BH1627:BM1627"/>
    <mergeCell ref="H1628:M1628"/>
    <mergeCell ref="N1628:AE1628"/>
    <mergeCell ref="AF1628:AN1628"/>
    <mergeCell ref="AO1628:BG1628"/>
    <mergeCell ref="BH1628:BM1628"/>
    <mergeCell ref="H1629:M1629"/>
    <mergeCell ref="N1629:AE1629"/>
    <mergeCell ref="AF1629:AN1629"/>
    <mergeCell ref="AO1629:BG1629"/>
    <mergeCell ref="BH1629:BM1629"/>
    <mergeCell ref="H1622:M1622"/>
    <mergeCell ref="N1622:AE1622"/>
    <mergeCell ref="AF1622:AN1622"/>
    <mergeCell ref="AO1622:BG1622"/>
    <mergeCell ref="BH1622:BM1622"/>
    <mergeCell ref="H1623:M1623"/>
    <mergeCell ref="N1623:AE1623"/>
    <mergeCell ref="AF1623:AN1623"/>
    <mergeCell ref="AO1623:BG1623"/>
    <mergeCell ref="BH1623:BM1623"/>
    <mergeCell ref="H1624:M1624"/>
    <mergeCell ref="N1624:AE1624"/>
    <mergeCell ref="AF1624:AN1624"/>
    <mergeCell ref="AO1624:BG1624"/>
    <mergeCell ref="BH1624:BM1624"/>
    <mergeCell ref="H1625:M1625"/>
    <mergeCell ref="N1625:AE1625"/>
    <mergeCell ref="AF1625:AN1625"/>
    <mergeCell ref="AO1625:BG1625"/>
    <mergeCell ref="BH1625:BM1625"/>
    <mergeCell ref="H1618:M1618"/>
    <mergeCell ref="N1618:AE1618"/>
    <mergeCell ref="AF1618:AN1618"/>
    <mergeCell ref="AO1618:BG1618"/>
    <mergeCell ref="BH1618:BM1618"/>
    <mergeCell ref="H1619:M1619"/>
    <mergeCell ref="N1619:AE1619"/>
    <mergeCell ref="AF1619:AN1619"/>
    <mergeCell ref="AO1619:BG1619"/>
    <mergeCell ref="BH1619:BM1619"/>
    <mergeCell ref="H1620:M1620"/>
    <mergeCell ref="N1620:AE1620"/>
    <mergeCell ref="AF1620:AN1620"/>
    <mergeCell ref="AO1620:BG1620"/>
    <mergeCell ref="BH1620:BM1620"/>
    <mergeCell ref="H1621:M1621"/>
    <mergeCell ref="N1621:AE1621"/>
    <mergeCell ref="AF1621:AN1621"/>
    <mergeCell ref="AO1621:BG1621"/>
    <mergeCell ref="BH1621:BM1621"/>
    <mergeCell ref="H1614:M1614"/>
    <mergeCell ref="N1614:AE1614"/>
    <mergeCell ref="AF1614:AN1614"/>
    <mergeCell ref="AO1614:BG1614"/>
    <mergeCell ref="BH1614:BM1614"/>
    <mergeCell ref="H1615:M1615"/>
    <mergeCell ref="N1615:AE1615"/>
    <mergeCell ref="AF1615:AN1615"/>
    <mergeCell ref="AO1615:BG1615"/>
    <mergeCell ref="BH1615:BM1615"/>
    <mergeCell ref="H1616:M1616"/>
    <mergeCell ref="N1616:AE1616"/>
    <mergeCell ref="AF1616:AN1616"/>
    <mergeCell ref="AO1616:BG1616"/>
    <mergeCell ref="BH1616:BM1616"/>
    <mergeCell ref="H1617:M1617"/>
    <mergeCell ref="N1617:AE1617"/>
    <mergeCell ref="AF1617:AN1617"/>
    <mergeCell ref="AO1617:BG1617"/>
    <mergeCell ref="BH1617:BM1617"/>
    <mergeCell ref="H1610:M1610"/>
    <mergeCell ref="N1610:AE1610"/>
    <mergeCell ref="AF1610:AN1610"/>
    <mergeCell ref="AO1610:BG1610"/>
    <mergeCell ref="BH1610:BM1610"/>
    <mergeCell ref="H1611:M1611"/>
    <mergeCell ref="N1611:AE1611"/>
    <mergeCell ref="AF1611:AN1611"/>
    <mergeCell ref="AO1611:BG1611"/>
    <mergeCell ref="BH1611:BM1611"/>
    <mergeCell ref="H1612:M1612"/>
    <mergeCell ref="N1612:AE1612"/>
    <mergeCell ref="AF1612:AN1612"/>
    <mergeCell ref="AO1612:BG1612"/>
    <mergeCell ref="BH1612:BM1612"/>
    <mergeCell ref="H1613:M1613"/>
    <mergeCell ref="N1613:AE1613"/>
    <mergeCell ref="AF1613:AN1613"/>
    <mergeCell ref="AO1613:BG1613"/>
    <mergeCell ref="BH1613:BM1613"/>
    <mergeCell ref="H1606:M1606"/>
    <mergeCell ref="N1606:AE1606"/>
    <mergeCell ref="AF1606:AN1606"/>
    <mergeCell ref="AO1606:BG1606"/>
    <mergeCell ref="BH1606:BM1606"/>
    <mergeCell ref="H1607:M1607"/>
    <mergeCell ref="N1607:AE1607"/>
    <mergeCell ref="AF1607:AN1607"/>
    <mergeCell ref="AO1607:BG1607"/>
    <mergeCell ref="BH1607:BM1607"/>
    <mergeCell ref="H1608:M1608"/>
    <mergeCell ref="N1608:AE1608"/>
    <mergeCell ref="AF1608:AN1608"/>
    <mergeCell ref="AO1608:BG1608"/>
    <mergeCell ref="BH1608:BM1608"/>
    <mergeCell ref="H1609:M1609"/>
    <mergeCell ref="N1609:AE1609"/>
    <mergeCell ref="AF1609:AN1609"/>
    <mergeCell ref="AO1609:BG1609"/>
    <mergeCell ref="BH1609:BM1609"/>
    <mergeCell ref="H1602:M1602"/>
    <mergeCell ref="N1602:AE1602"/>
    <mergeCell ref="AF1602:AN1602"/>
    <mergeCell ref="AO1602:BG1602"/>
    <mergeCell ref="BH1602:BM1602"/>
    <mergeCell ref="H1603:M1603"/>
    <mergeCell ref="N1603:AE1603"/>
    <mergeCell ref="AF1603:AN1603"/>
    <mergeCell ref="AO1603:BG1603"/>
    <mergeCell ref="BH1603:BM1603"/>
    <mergeCell ref="H1604:M1604"/>
    <mergeCell ref="N1604:AE1604"/>
    <mergeCell ref="AF1604:AN1604"/>
    <mergeCell ref="AO1604:BG1604"/>
    <mergeCell ref="BH1604:BM1604"/>
    <mergeCell ref="H1605:M1605"/>
    <mergeCell ref="N1605:AE1605"/>
    <mergeCell ref="AF1605:AN1605"/>
    <mergeCell ref="AO1605:BG1605"/>
    <mergeCell ref="BH1605:BM1605"/>
    <mergeCell ref="H1598:M1598"/>
    <mergeCell ref="N1598:AE1598"/>
    <mergeCell ref="AF1598:AN1598"/>
    <mergeCell ref="AO1598:BG1598"/>
    <mergeCell ref="BH1598:BM1598"/>
    <mergeCell ref="H1599:M1599"/>
    <mergeCell ref="N1599:AE1599"/>
    <mergeCell ref="AF1599:AN1599"/>
    <mergeCell ref="AO1599:BG1599"/>
    <mergeCell ref="BH1599:BM1599"/>
    <mergeCell ref="H1600:M1600"/>
    <mergeCell ref="N1600:AE1600"/>
    <mergeCell ref="AF1600:AN1600"/>
    <mergeCell ref="AO1600:BG1600"/>
    <mergeCell ref="BH1600:BM1600"/>
    <mergeCell ref="H1601:M1601"/>
    <mergeCell ref="N1601:AE1601"/>
    <mergeCell ref="AF1601:AN1601"/>
    <mergeCell ref="AO1601:BG1601"/>
    <mergeCell ref="BH1601:BM1601"/>
    <mergeCell ref="H1594:M1594"/>
    <mergeCell ref="N1594:AE1594"/>
    <mergeCell ref="AF1594:AN1594"/>
    <mergeCell ref="AO1594:BG1594"/>
    <mergeCell ref="BH1594:BM1594"/>
    <mergeCell ref="H1595:M1595"/>
    <mergeCell ref="N1595:AE1595"/>
    <mergeCell ref="AF1595:AN1595"/>
    <mergeCell ref="AO1595:BG1595"/>
    <mergeCell ref="BH1595:BM1595"/>
    <mergeCell ref="H1596:M1596"/>
    <mergeCell ref="N1596:AE1596"/>
    <mergeCell ref="AF1596:AN1596"/>
    <mergeCell ref="AO1596:BG1596"/>
    <mergeCell ref="BH1596:BM1596"/>
    <mergeCell ref="H1597:M1597"/>
    <mergeCell ref="N1597:AE1597"/>
    <mergeCell ref="AF1597:AN1597"/>
    <mergeCell ref="AO1597:BG1597"/>
    <mergeCell ref="BH1597:BM1597"/>
    <mergeCell ref="H1590:M1590"/>
    <mergeCell ref="N1590:AE1590"/>
    <mergeCell ref="AF1590:AN1590"/>
    <mergeCell ref="AO1590:BG1590"/>
    <mergeCell ref="BH1590:BM1590"/>
    <mergeCell ref="H1591:M1591"/>
    <mergeCell ref="N1591:AE1591"/>
    <mergeCell ref="AF1591:AN1591"/>
    <mergeCell ref="AO1591:BG1591"/>
    <mergeCell ref="BH1591:BM1591"/>
    <mergeCell ref="H1592:M1592"/>
    <mergeCell ref="N1592:AE1592"/>
    <mergeCell ref="AF1592:AN1592"/>
    <mergeCell ref="AO1592:BG1592"/>
    <mergeCell ref="BH1592:BM1592"/>
    <mergeCell ref="H1593:M1593"/>
    <mergeCell ref="N1593:AE1593"/>
    <mergeCell ref="AF1593:AN1593"/>
    <mergeCell ref="AO1593:BG1593"/>
    <mergeCell ref="BH1593:BM1593"/>
    <mergeCell ref="H1586:M1586"/>
    <mergeCell ref="N1586:AE1586"/>
    <mergeCell ref="AF1586:AN1586"/>
    <mergeCell ref="AO1586:BG1586"/>
    <mergeCell ref="BH1586:BM1586"/>
    <mergeCell ref="H1587:M1587"/>
    <mergeCell ref="N1587:AE1587"/>
    <mergeCell ref="AF1587:AN1587"/>
    <mergeCell ref="AO1587:BG1587"/>
    <mergeCell ref="BH1587:BM1587"/>
    <mergeCell ref="H1588:M1588"/>
    <mergeCell ref="N1588:AE1588"/>
    <mergeCell ref="AF1588:AN1588"/>
    <mergeCell ref="AO1588:BG1588"/>
    <mergeCell ref="BH1588:BM1588"/>
    <mergeCell ref="H1589:M1589"/>
    <mergeCell ref="N1589:AE1589"/>
    <mergeCell ref="AF1589:AN1589"/>
    <mergeCell ref="AO1589:BG1589"/>
    <mergeCell ref="BH1589:BM1589"/>
    <mergeCell ref="H1582:M1582"/>
    <mergeCell ref="N1582:AE1582"/>
    <mergeCell ref="AF1582:AN1582"/>
    <mergeCell ref="AO1582:BG1582"/>
    <mergeCell ref="BH1582:BM1582"/>
    <mergeCell ref="H1583:M1583"/>
    <mergeCell ref="N1583:AE1583"/>
    <mergeCell ref="AF1583:AN1583"/>
    <mergeCell ref="AO1583:BG1583"/>
    <mergeCell ref="BH1583:BM1583"/>
    <mergeCell ref="H1584:M1584"/>
    <mergeCell ref="N1584:AE1584"/>
    <mergeCell ref="AF1584:AN1584"/>
    <mergeCell ref="AO1584:BG1584"/>
    <mergeCell ref="BH1584:BM1584"/>
    <mergeCell ref="H1585:M1585"/>
    <mergeCell ref="N1585:AE1585"/>
    <mergeCell ref="AF1585:AN1585"/>
    <mergeCell ref="AO1585:BG1585"/>
    <mergeCell ref="BH1585:BM1585"/>
    <mergeCell ref="H1578:M1578"/>
    <mergeCell ref="N1578:AE1578"/>
    <mergeCell ref="AF1578:AN1578"/>
    <mergeCell ref="AO1578:BG1578"/>
    <mergeCell ref="BH1578:BM1578"/>
    <mergeCell ref="H1579:M1579"/>
    <mergeCell ref="N1579:AE1579"/>
    <mergeCell ref="AF1579:AN1579"/>
    <mergeCell ref="AO1579:BG1579"/>
    <mergeCell ref="BH1579:BM1579"/>
    <mergeCell ref="H1580:M1580"/>
    <mergeCell ref="N1580:AE1580"/>
    <mergeCell ref="AF1580:AN1580"/>
    <mergeCell ref="AO1580:BG1580"/>
    <mergeCell ref="BH1580:BM1580"/>
    <mergeCell ref="H1581:M1581"/>
    <mergeCell ref="N1581:AE1581"/>
    <mergeCell ref="AF1581:AN1581"/>
    <mergeCell ref="AO1581:BG1581"/>
    <mergeCell ref="BH1581:BM1581"/>
    <mergeCell ref="H1574:M1574"/>
    <mergeCell ref="N1574:AE1574"/>
    <mergeCell ref="AF1574:AN1574"/>
    <mergeCell ref="AO1574:BG1574"/>
    <mergeCell ref="BH1574:BM1574"/>
    <mergeCell ref="H1575:M1575"/>
    <mergeCell ref="N1575:AE1575"/>
    <mergeCell ref="AF1575:AN1575"/>
    <mergeCell ref="AO1575:BG1575"/>
    <mergeCell ref="BH1575:BM1575"/>
    <mergeCell ref="H1576:M1576"/>
    <mergeCell ref="N1576:AE1576"/>
    <mergeCell ref="AF1576:AN1576"/>
    <mergeCell ref="AO1576:BG1576"/>
    <mergeCell ref="BH1576:BM1576"/>
    <mergeCell ref="H1577:M1577"/>
    <mergeCell ref="N1577:AE1577"/>
    <mergeCell ref="AF1577:AN1577"/>
    <mergeCell ref="AO1577:BG1577"/>
    <mergeCell ref="BH1577:BM1577"/>
    <mergeCell ref="H1570:M1570"/>
    <mergeCell ref="N1570:AE1570"/>
    <mergeCell ref="AF1570:AN1570"/>
    <mergeCell ref="AO1570:BG1570"/>
    <mergeCell ref="BH1570:BM1570"/>
    <mergeCell ref="H1571:M1571"/>
    <mergeCell ref="N1571:AE1571"/>
    <mergeCell ref="AF1571:AN1571"/>
    <mergeCell ref="AO1571:BG1571"/>
    <mergeCell ref="BH1571:BM1571"/>
    <mergeCell ref="H1572:M1572"/>
    <mergeCell ref="N1572:AE1572"/>
    <mergeCell ref="AF1572:AN1572"/>
    <mergeCell ref="AO1572:BG1572"/>
    <mergeCell ref="BH1572:BM1572"/>
    <mergeCell ref="H1573:M1573"/>
    <mergeCell ref="N1573:AE1573"/>
    <mergeCell ref="AF1573:AN1573"/>
    <mergeCell ref="AO1573:BG1573"/>
    <mergeCell ref="BH1573:BM1573"/>
    <mergeCell ref="H1566:M1566"/>
    <mergeCell ref="N1566:AE1566"/>
    <mergeCell ref="AF1566:AN1566"/>
    <mergeCell ref="AO1566:BG1566"/>
    <mergeCell ref="BH1566:BM1566"/>
    <mergeCell ref="H1567:M1567"/>
    <mergeCell ref="N1567:AE1567"/>
    <mergeCell ref="AF1567:AN1567"/>
    <mergeCell ref="AO1567:BG1567"/>
    <mergeCell ref="BH1567:BM1567"/>
    <mergeCell ref="H1568:M1568"/>
    <mergeCell ref="N1568:AE1568"/>
    <mergeCell ref="AF1568:AN1568"/>
    <mergeCell ref="AO1568:BG1568"/>
    <mergeCell ref="BH1568:BM1568"/>
    <mergeCell ref="H1569:M1569"/>
    <mergeCell ref="N1569:AE1569"/>
    <mergeCell ref="AF1569:AN1569"/>
    <mergeCell ref="AO1569:BG1569"/>
    <mergeCell ref="BH1569:BM1569"/>
    <mergeCell ref="H1562:M1562"/>
    <mergeCell ref="N1562:AE1562"/>
    <mergeCell ref="AF1562:AN1562"/>
    <mergeCell ref="AO1562:BG1562"/>
    <mergeCell ref="BH1562:BM1562"/>
    <mergeCell ref="H1563:M1563"/>
    <mergeCell ref="N1563:AE1563"/>
    <mergeCell ref="AF1563:AN1563"/>
    <mergeCell ref="AO1563:BG1563"/>
    <mergeCell ref="BH1563:BM1563"/>
    <mergeCell ref="H1564:M1564"/>
    <mergeCell ref="N1564:AE1564"/>
    <mergeCell ref="AF1564:AN1564"/>
    <mergeCell ref="AO1564:BG1564"/>
    <mergeCell ref="BH1564:BM1564"/>
    <mergeCell ref="H1565:M1565"/>
    <mergeCell ref="N1565:AE1565"/>
    <mergeCell ref="AF1565:AN1565"/>
    <mergeCell ref="AO1565:BG1565"/>
    <mergeCell ref="BH1565:BM1565"/>
    <mergeCell ref="H1558:M1558"/>
    <mergeCell ref="N1558:AE1558"/>
    <mergeCell ref="AF1558:AN1558"/>
    <mergeCell ref="AO1558:BG1558"/>
    <mergeCell ref="BH1558:BM1558"/>
    <mergeCell ref="H1559:M1559"/>
    <mergeCell ref="N1559:AE1559"/>
    <mergeCell ref="AF1559:AN1559"/>
    <mergeCell ref="AO1559:BG1559"/>
    <mergeCell ref="BH1559:BM1559"/>
    <mergeCell ref="H1560:M1560"/>
    <mergeCell ref="N1560:AE1560"/>
    <mergeCell ref="AF1560:AN1560"/>
    <mergeCell ref="AO1560:BG1560"/>
    <mergeCell ref="BH1560:BM1560"/>
    <mergeCell ref="H1561:M1561"/>
    <mergeCell ref="N1561:AE1561"/>
    <mergeCell ref="AF1561:AN1561"/>
    <mergeCell ref="AO1561:BG1561"/>
    <mergeCell ref="BH1561:BM1561"/>
    <mergeCell ref="H1554:M1554"/>
    <mergeCell ref="N1554:AE1554"/>
    <mergeCell ref="AF1554:AN1554"/>
    <mergeCell ref="AO1554:BG1554"/>
    <mergeCell ref="BH1554:BM1554"/>
    <mergeCell ref="H1555:M1555"/>
    <mergeCell ref="N1555:AE1555"/>
    <mergeCell ref="AF1555:AN1555"/>
    <mergeCell ref="AO1555:BG1555"/>
    <mergeCell ref="BH1555:BM1555"/>
    <mergeCell ref="H1556:M1556"/>
    <mergeCell ref="N1556:AE1556"/>
    <mergeCell ref="AF1556:AN1556"/>
    <mergeCell ref="AO1556:BG1556"/>
    <mergeCell ref="BH1556:BM1556"/>
    <mergeCell ref="H1557:M1557"/>
    <mergeCell ref="N1557:AE1557"/>
    <mergeCell ref="AF1557:AN1557"/>
    <mergeCell ref="AO1557:BG1557"/>
    <mergeCell ref="BH1557:BM1557"/>
    <mergeCell ref="H1550:M1550"/>
    <mergeCell ref="N1550:AE1550"/>
    <mergeCell ref="AF1550:AN1550"/>
    <mergeCell ref="AO1550:BG1550"/>
    <mergeCell ref="BH1550:BM1550"/>
    <mergeCell ref="H1551:M1551"/>
    <mergeCell ref="N1551:AE1551"/>
    <mergeCell ref="AF1551:AN1551"/>
    <mergeCell ref="AO1551:BG1551"/>
    <mergeCell ref="BH1551:BM1551"/>
    <mergeCell ref="H1552:M1552"/>
    <mergeCell ref="N1552:AE1552"/>
    <mergeCell ref="AF1552:AN1552"/>
    <mergeCell ref="AO1552:BG1552"/>
    <mergeCell ref="BH1552:BM1552"/>
    <mergeCell ref="H1553:M1553"/>
    <mergeCell ref="N1553:AE1553"/>
    <mergeCell ref="AF1553:AN1553"/>
    <mergeCell ref="AO1553:BG1553"/>
    <mergeCell ref="BH1553:BM1553"/>
    <mergeCell ref="H1546:M1546"/>
    <mergeCell ref="N1546:AE1546"/>
    <mergeCell ref="AF1546:AN1546"/>
    <mergeCell ref="AO1546:BG1546"/>
    <mergeCell ref="BH1546:BM1546"/>
    <mergeCell ref="H1547:M1547"/>
    <mergeCell ref="N1547:AE1547"/>
    <mergeCell ref="AF1547:AN1547"/>
    <mergeCell ref="AO1547:BG1547"/>
    <mergeCell ref="BH1547:BM1547"/>
    <mergeCell ref="H1548:M1548"/>
    <mergeCell ref="N1548:AE1548"/>
    <mergeCell ref="AF1548:AN1548"/>
    <mergeCell ref="AO1548:BG1548"/>
    <mergeCell ref="BH1548:BM1548"/>
    <mergeCell ref="H1549:M1549"/>
    <mergeCell ref="N1549:AE1549"/>
    <mergeCell ref="AF1549:AN1549"/>
    <mergeCell ref="AO1549:BG1549"/>
    <mergeCell ref="BH1549:BM1549"/>
    <mergeCell ref="H1542:M1542"/>
    <mergeCell ref="N1542:AE1542"/>
    <mergeCell ref="AF1542:AN1542"/>
    <mergeCell ref="AO1542:BG1542"/>
    <mergeCell ref="BH1542:BM1542"/>
    <mergeCell ref="H1543:M1543"/>
    <mergeCell ref="N1543:AE1543"/>
    <mergeCell ref="AF1543:AN1543"/>
    <mergeCell ref="AO1543:BG1543"/>
    <mergeCell ref="BH1543:BM1543"/>
    <mergeCell ref="H1544:M1544"/>
    <mergeCell ref="N1544:AE1544"/>
    <mergeCell ref="AF1544:AN1544"/>
    <mergeCell ref="AO1544:BG1544"/>
    <mergeCell ref="BH1544:BM1544"/>
    <mergeCell ref="H1545:M1545"/>
    <mergeCell ref="N1545:AE1545"/>
    <mergeCell ref="AF1545:AN1545"/>
    <mergeCell ref="AO1545:BG1545"/>
    <mergeCell ref="BH1545:BM1545"/>
    <mergeCell ref="H1538:M1538"/>
    <mergeCell ref="N1538:AE1538"/>
    <mergeCell ref="AF1538:AN1538"/>
    <mergeCell ref="AO1538:BG1538"/>
    <mergeCell ref="BH1538:BM1538"/>
    <mergeCell ref="H1539:M1539"/>
    <mergeCell ref="N1539:AE1539"/>
    <mergeCell ref="AF1539:AN1539"/>
    <mergeCell ref="AO1539:BG1539"/>
    <mergeCell ref="BH1539:BM1539"/>
    <mergeCell ref="H1540:M1540"/>
    <mergeCell ref="N1540:AE1540"/>
    <mergeCell ref="AF1540:AN1540"/>
    <mergeCell ref="AO1540:BG1540"/>
    <mergeCell ref="BH1540:BM1540"/>
    <mergeCell ref="H1541:M1541"/>
    <mergeCell ref="N1541:AE1541"/>
    <mergeCell ref="AF1541:AN1541"/>
    <mergeCell ref="AO1541:BG1541"/>
    <mergeCell ref="BH1541:BM1541"/>
    <mergeCell ref="H1534:M1534"/>
    <mergeCell ref="N1534:AE1534"/>
    <mergeCell ref="AF1534:AN1534"/>
    <mergeCell ref="AO1534:BG1534"/>
    <mergeCell ref="BH1534:BM1534"/>
    <mergeCell ref="H1535:M1535"/>
    <mergeCell ref="N1535:AE1535"/>
    <mergeCell ref="AF1535:AN1535"/>
    <mergeCell ref="AO1535:BG1535"/>
    <mergeCell ref="BH1535:BM1535"/>
    <mergeCell ref="H1536:M1536"/>
    <mergeCell ref="N1536:AE1536"/>
    <mergeCell ref="AF1536:AN1536"/>
    <mergeCell ref="AO1536:BG1536"/>
    <mergeCell ref="BH1536:BM1536"/>
    <mergeCell ref="H1537:M1537"/>
    <mergeCell ref="N1537:AE1537"/>
    <mergeCell ref="AF1537:AN1537"/>
    <mergeCell ref="AO1537:BG1537"/>
    <mergeCell ref="BH1537:BM1537"/>
    <mergeCell ref="H1530:M1530"/>
    <mergeCell ref="N1530:AE1530"/>
    <mergeCell ref="AF1530:AN1530"/>
    <mergeCell ref="AO1530:BG1530"/>
    <mergeCell ref="BH1530:BM1530"/>
    <mergeCell ref="H1531:M1531"/>
    <mergeCell ref="N1531:AE1531"/>
    <mergeCell ref="AF1531:AN1531"/>
    <mergeCell ref="AO1531:BG1531"/>
    <mergeCell ref="BH1531:BM1531"/>
    <mergeCell ref="H1532:M1532"/>
    <mergeCell ref="N1532:AE1532"/>
    <mergeCell ref="AF1532:AN1532"/>
    <mergeCell ref="AO1532:BG1532"/>
    <mergeCell ref="BH1532:BM1532"/>
    <mergeCell ref="H1533:M1533"/>
    <mergeCell ref="N1533:AE1533"/>
    <mergeCell ref="AF1533:AN1533"/>
    <mergeCell ref="AO1533:BG1533"/>
    <mergeCell ref="BH1533:BM1533"/>
    <mergeCell ref="H1526:M1526"/>
    <mergeCell ref="N1526:AE1526"/>
    <mergeCell ref="AF1526:AN1526"/>
    <mergeCell ref="AO1526:BG1526"/>
    <mergeCell ref="BH1526:BM1526"/>
    <mergeCell ref="H1527:M1527"/>
    <mergeCell ref="N1527:AE1527"/>
    <mergeCell ref="AF1527:AN1527"/>
    <mergeCell ref="AO1527:BG1527"/>
    <mergeCell ref="BH1527:BM1527"/>
    <mergeCell ref="H1528:M1528"/>
    <mergeCell ref="N1528:AE1528"/>
    <mergeCell ref="AF1528:AN1528"/>
    <mergeCell ref="AO1528:BG1528"/>
    <mergeCell ref="BH1528:BM1528"/>
    <mergeCell ref="H1529:M1529"/>
    <mergeCell ref="N1529:AE1529"/>
    <mergeCell ref="AF1529:AN1529"/>
    <mergeCell ref="AO1529:BG1529"/>
    <mergeCell ref="BH1529:BM1529"/>
    <mergeCell ref="H1522:M1522"/>
    <mergeCell ref="N1522:AE1522"/>
    <mergeCell ref="AF1522:AN1522"/>
    <mergeCell ref="AO1522:BG1522"/>
    <mergeCell ref="BH1522:BM1522"/>
    <mergeCell ref="H1523:M1523"/>
    <mergeCell ref="N1523:AE1523"/>
    <mergeCell ref="AF1523:AN1523"/>
    <mergeCell ref="AO1523:BG1523"/>
    <mergeCell ref="BH1523:BM1523"/>
    <mergeCell ref="H1524:M1524"/>
    <mergeCell ref="N1524:AE1524"/>
    <mergeCell ref="AF1524:AN1524"/>
    <mergeCell ref="AO1524:BG1524"/>
    <mergeCell ref="BH1524:BM1524"/>
    <mergeCell ref="H1525:M1525"/>
    <mergeCell ref="N1525:AE1525"/>
    <mergeCell ref="AF1525:AN1525"/>
    <mergeCell ref="AO1525:BG1525"/>
    <mergeCell ref="BH1525:BM1525"/>
    <mergeCell ref="H1518:M1518"/>
    <mergeCell ref="N1518:AE1518"/>
    <mergeCell ref="AF1518:AN1518"/>
    <mergeCell ref="AO1518:BG1518"/>
    <mergeCell ref="BH1518:BM1518"/>
    <mergeCell ref="H1519:M1519"/>
    <mergeCell ref="N1519:AE1519"/>
    <mergeCell ref="AF1519:AN1519"/>
    <mergeCell ref="AO1519:BG1519"/>
    <mergeCell ref="BH1519:BM1519"/>
    <mergeCell ref="H1520:M1520"/>
    <mergeCell ref="N1520:AE1520"/>
    <mergeCell ref="AF1520:AN1520"/>
    <mergeCell ref="AO1520:BG1520"/>
    <mergeCell ref="BH1520:BM1520"/>
    <mergeCell ref="H1521:M1521"/>
    <mergeCell ref="N1521:AE1521"/>
    <mergeCell ref="AF1521:AN1521"/>
    <mergeCell ref="AO1521:BG1521"/>
    <mergeCell ref="BH1521:BM1521"/>
    <mergeCell ref="H1514:M1514"/>
    <mergeCell ref="N1514:AE1514"/>
    <mergeCell ref="AF1514:AN1514"/>
    <mergeCell ref="AO1514:BG1514"/>
    <mergeCell ref="BH1514:BM1514"/>
    <mergeCell ref="H1515:M1515"/>
    <mergeCell ref="N1515:AE1515"/>
    <mergeCell ref="AF1515:AN1515"/>
    <mergeCell ref="AO1515:BG1515"/>
    <mergeCell ref="BH1515:BM1515"/>
    <mergeCell ref="H1516:M1516"/>
    <mergeCell ref="N1516:AE1516"/>
    <mergeCell ref="AF1516:AN1516"/>
    <mergeCell ref="AO1516:BG1516"/>
    <mergeCell ref="BH1516:BM1516"/>
    <mergeCell ref="H1517:M1517"/>
    <mergeCell ref="N1517:AE1517"/>
    <mergeCell ref="AF1517:AN1517"/>
    <mergeCell ref="AO1517:BG1517"/>
    <mergeCell ref="BH1517:BM1517"/>
    <mergeCell ref="H1510:M1510"/>
    <mergeCell ref="N1510:AE1510"/>
    <mergeCell ref="AF1510:AN1510"/>
    <mergeCell ref="AO1510:BG1510"/>
    <mergeCell ref="BH1510:BM1510"/>
    <mergeCell ref="H1511:M1511"/>
    <mergeCell ref="N1511:AE1511"/>
    <mergeCell ref="AF1511:AN1511"/>
    <mergeCell ref="AO1511:BG1511"/>
    <mergeCell ref="BH1511:BM1511"/>
    <mergeCell ref="H1512:M1512"/>
    <mergeCell ref="N1512:AE1512"/>
    <mergeCell ref="AF1512:AN1512"/>
    <mergeCell ref="AO1512:BG1512"/>
    <mergeCell ref="BH1512:BM1512"/>
    <mergeCell ref="H1513:M1513"/>
    <mergeCell ref="N1513:AE1513"/>
    <mergeCell ref="AF1513:AN1513"/>
    <mergeCell ref="AO1513:BG1513"/>
    <mergeCell ref="BH1513:BM1513"/>
    <mergeCell ref="H1506:M1506"/>
    <mergeCell ref="N1506:AE1506"/>
    <mergeCell ref="AF1506:AN1506"/>
    <mergeCell ref="AO1506:BG1506"/>
    <mergeCell ref="BH1506:BM1506"/>
    <mergeCell ref="H1507:M1507"/>
    <mergeCell ref="N1507:AE1507"/>
    <mergeCell ref="AF1507:AN1507"/>
    <mergeCell ref="AO1507:BG1507"/>
    <mergeCell ref="BH1507:BM1507"/>
    <mergeCell ref="H1508:M1508"/>
    <mergeCell ref="N1508:AE1508"/>
    <mergeCell ref="AF1508:AN1508"/>
    <mergeCell ref="AO1508:BG1508"/>
    <mergeCell ref="BH1508:BM1508"/>
    <mergeCell ref="H1509:M1509"/>
    <mergeCell ref="N1509:AE1509"/>
    <mergeCell ref="AF1509:AN1509"/>
    <mergeCell ref="AO1509:BG1509"/>
    <mergeCell ref="BH1509:BM1509"/>
    <mergeCell ref="H1502:M1502"/>
    <mergeCell ref="N1502:AE1502"/>
    <mergeCell ref="AF1502:AN1502"/>
    <mergeCell ref="AO1502:BG1502"/>
    <mergeCell ref="BH1502:BM1502"/>
    <mergeCell ref="H1503:M1503"/>
    <mergeCell ref="N1503:AE1503"/>
    <mergeCell ref="AF1503:AN1503"/>
    <mergeCell ref="AO1503:BG1503"/>
    <mergeCell ref="BH1503:BM1503"/>
    <mergeCell ref="H1504:M1504"/>
    <mergeCell ref="N1504:AE1504"/>
    <mergeCell ref="AF1504:AN1504"/>
    <mergeCell ref="AO1504:BG1504"/>
    <mergeCell ref="BH1504:BM1504"/>
    <mergeCell ref="H1505:M1505"/>
    <mergeCell ref="N1505:AE1505"/>
    <mergeCell ref="AF1505:AN1505"/>
    <mergeCell ref="AO1505:BG1505"/>
    <mergeCell ref="BH1505:BM1505"/>
    <mergeCell ref="H1498:M1498"/>
    <mergeCell ref="N1498:AE1498"/>
    <mergeCell ref="AF1498:AN1498"/>
    <mergeCell ref="AO1498:BG1498"/>
    <mergeCell ref="BH1498:BM1498"/>
    <mergeCell ref="H1499:M1499"/>
    <mergeCell ref="N1499:AE1499"/>
    <mergeCell ref="AF1499:AN1499"/>
    <mergeCell ref="AO1499:BG1499"/>
    <mergeCell ref="BH1499:BM1499"/>
    <mergeCell ref="H1500:M1500"/>
    <mergeCell ref="N1500:AE1500"/>
    <mergeCell ref="AF1500:AN1500"/>
    <mergeCell ref="AO1500:BG1500"/>
    <mergeCell ref="BH1500:BM1500"/>
    <mergeCell ref="H1501:M1501"/>
    <mergeCell ref="N1501:AE1501"/>
    <mergeCell ref="AF1501:AN1501"/>
    <mergeCell ref="AO1501:BG1501"/>
    <mergeCell ref="BH1501:BM1501"/>
    <mergeCell ref="H1494:M1494"/>
    <mergeCell ref="N1494:AE1494"/>
    <mergeCell ref="AF1494:AN1494"/>
    <mergeCell ref="AO1494:BG1494"/>
    <mergeCell ref="BH1494:BM1494"/>
    <mergeCell ref="H1495:M1495"/>
    <mergeCell ref="N1495:AE1495"/>
    <mergeCell ref="AF1495:AN1495"/>
    <mergeCell ref="AO1495:BG1495"/>
    <mergeCell ref="BH1495:BM1495"/>
    <mergeCell ref="H1496:M1496"/>
    <mergeCell ref="N1496:AE1496"/>
    <mergeCell ref="AF1496:AN1496"/>
    <mergeCell ref="AO1496:BG1496"/>
    <mergeCell ref="BH1496:BM1496"/>
    <mergeCell ref="H1497:M1497"/>
    <mergeCell ref="N1497:AE1497"/>
    <mergeCell ref="AF1497:AN1497"/>
    <mergeCell ref="AO1497:BG1497"/>
    <mergeCell ref="BH1497:BM1497"/>
    <mergeCell ref="H1490:M1490"/>
    <mergeCell ref="N1490:AE1490"/>
    <mergeCell ref="AF1490:AN1490"/>
    <mergeCell ref="AO1490:BG1490"/>
    <mergeCell ref="BH1490:BM1490"/>
    <mergeCell ref="H1491:M1491"/>
    <mergeCell ref="N1491:AE1491"/>
    <mergeCell ref="AF1491:AN1491"/>
    <mergeCell ref="AO1491:BG1491"/>
    <mergeCell ref="BH1491:BM1491"/>
    <mergeCell ref="H1492:M1492"/>
    <mergeCell ref="N1492:AE1492"/>
    <mergeCell ref="AF1492:AN1492"/>
    <mergeCell ref="AO1492:BG1492"/>
    <mergeCell ref="BH1492:BM1492"/>
    <mergeCell ref="H1493:M1493"/>
    <mergeCell ref="N1493:AE1493"/>
    <mergeCell ref="AF1493:AN1493"/>
    <mergeCell ref="AO1493:BG1493"/>
    <mergeCell ref="BH1493:BM1493"/>
    <mergeCell ref="H1486:M1486"/>
    <mergeCell ref="N1486:AE1486"/>
    <mergeCell ref="AF1486:AN1486"/>
    <mergeCell ref="AO1486:BG1486"/>
    <mergeCell ref="BH1486:BM1486"/>
    <mergeCell ref="H1487:M1487"/>
    <mergeCell ref="N1487:AE1487"/>
    <mergeCell ref="AF1487:AN1487"/>
    <mergeCell ref="AO1487:BG1487"/>
    <mergeCell ref="BH1487:BM1487"/>
    <mergeCell ref="H1488:M1488"/>
    <mergeCell ref="N1488:AE1488"/>
    <mergeCell ref="AF1488:AN1488"/>
    <mergeCell ref="AO1488:BG1488"/>
    <mergeCell ref="BH1488:BM1488"/>
    <mergeCell ref="H1489:M1489"/>
    <mergeCell ref="N1489:AE1489"/>
    <mergeCell ref="AF1489:AN1489"/>
    <mergeCell ref="AO1489:BG1489"/>
    <mergeCell ref="BH1489:BM1489"/>
    <mergeCell ref="H1482:M1482"/>
    <mergeCell ref="N1482:AE1482"/>
    <mergeCell ref="AF1482:AN1482"/>
    <mergeCell ref="AO1482:BG1482"/>
    <mergeCell ref="BH1482:BM1482"/>
    <mergeCell ref="H1483:M1483"/>
    <mergeCell ref="N1483:AE1483"/>
    <mergeCell ref="AF1483:AN1483"/>
    <mergeCell ref="AO1483:BG1483"/>
    <mergeCell ref="BH1483:BM1483"/>
    <mergeCell ref="H1484:M1484"/>
    <mergeCell ref="N1484:AE1484"/>
    <mergeCell ref="AF1484:AN1484"/>
    <mergeCell ref="AO1484:BG1484"/>
    <mergeCell ref="BH1484:BM1484"/>
    <mergeCell ref="H1485:M1485"/>
    <mergeCell ref="N1485:AE1485"/>
    <mergeCell ref="AF1485:AN1485"/>
    <mergeCell ref="AO1485:BG1485"/>
    <mergeCell ref="BH1485:BM1485"/>
    <mergeCell ref="H1478:M1478"/>
    <mergeCell ref="N1478:AE1478"/>
    <mergeCell ref="AF1478:AN1478"/>
    <mergeCell ref="AO1478:BG1478"/>
    <mergeCell ref="BH1478:BM1478"/>
    <mergeCell ref="H1479:M1479"/>
    <mergeCell ref="N1479:AE1479"/>
    <mergeCell ref="AF1479:AN1479"/>
    <mergeCell ref="AO1479:BG1479"/>
    <mergeCell ref="BH1479:BM1479"/>
    <mergeCell ref="H1480:M1480"/>
    <mergeCell ref="N1480:AE1480"/>
    <mergeCell ref="AF1480:AN1480"/>
    <mergeCell ref="AO1480:BG1480"/>
    <mergeCell ref="BH1480:BM1480"/>
    <mergeCell ref="H1481:M1481"/>
    <mergeCell ref="N1481:AE1481"/>
    <mergeCell ref="AF1481:AN1481"/>
    <mergeCell ref="AO1481:BG1481"/>
    <mergeCell ref="BH1481:BM1481"/>
    <mergeCell ref="H1474:M1474"/>
    <mergeCell ref="N1474:AE1474"/>
    <mergeCell ref="AF1474:AN1474"/>
    <mergeCell ref="AO1474:BG1474"/>
    <mergeCell ref="BH1474:BM1474"/>
    <mergeCell ref="H1475:M1475"/>
    <mergeCell ref="N1475:AE1475"/>
    <mergeCell ref="AF1475:AN1475"/>
    <mergeCell ref="AO1475:BG1475"/>
    <mergeCell ref="BH1475:BM1475"/>
    <mergeCell ref="H1476:M1476"/>
    <mergeCell ref="N1476:AE1476"/>
    <mergeCell ref="AF1476:AN1476"/>
    <mergeCell ref="AO1476:BG1476"/>
    <mergeCell ref="BH1476:BM1476"/>
    <mergeCell ref="H1477:M1477"/>
    <mergeCell ref="N1477:AE1477"/>
    <mergeCell ref="AF1477:AN1477"/>
    <mergeCell ref="AO1477:BG1477"/>
    <mergeCell ref="BH1477:BM1477"/>
    <mergeCell ref="H1470:M1470"/>
    <mergeCell ref="N1470:AE1470"/>
    <mergeCell ref="AF1470:AN1470"/>
    <mergeCell ref="AO1470:BG1470"/>
    <mergeCell ref="BH1470:BM1470"/>
    <mergeCell ref="H1471:M1471"/>
    <mergeCell ref="N1471:AE1471"/>
    <mergeCell ref="AF1471:AN1471"/>
    <mergeCell ref="AO1471:BG1471"/>
    <mergeCell ref="BH1471:BM1471"/>
    <mergeCell ref="H1472:M1472"/>
    <mergeCell ref="N1472:AE1472"/>
    <mergeCell ref="AF1472:AN1472"/>
    <mergeCell ref="AO1472:BG1472"/>
    <mergeCell ref="BH1472:BM1472"/>
    <mergeCell ref="H1473:M1473"/>
    <mergeCell ref="N1473:AE1473"/>
    <mergeCell ref="AF1473:AN1473"/>
    <mergeCell ref="AO1473:BG1473"/>
    <mergeCell ref="BH1473:BM1473"/>
    <mergeCell ref="H1466:M1466"/>
    <mergeCell ref="N1466:AE1466"/>
    <mergeCell ref="AF1466:AN1466"/>
    <mergeCell ref="AO1466:BG1466"/>
    <mergeCell ref="BH1466:BM1466"/>
    <mergeCell ref="H1467:M1467"/>
    <mergeCell ref="N1467:AE1467"/>
    <mergeCell ref="AF1467:AN1467"/>
    <mergeCell ref="AO1467:BG1467"/>
    <mergeCell ref="BH1467:BM1467"/>
    <mergeCell ref="H1468:M1468"/>
    <mergeCell ref="N1468:AE1468"/>
    <mergeCell ref="AF1468:AN1468"/>
    <mergeCell ref="AO1468:BG1468"/>
    <mergeCell ref="BH1468:BM1468"/>
    <mergeCell ref="H1469:M1469"/>
    <mergeCell ref="N1469:AE1469"/>
    <mergeCell ref="AF1469:AN1469"/>
    <mergeCell ref="AO1469:BG1469"/>
    <mergeCell ref="BH1469:BM1469"/>
    <mergeCell ref="H1462:M1462"/>
    <mergeCell ref="N1462:AE1462"/>
    <mergeCell ref="AF1462:AN1462"/>
    <mergeCell ref="AO1462:BG1462"/>
    <mergeCell ref="BH1462:BM1462"/>
    <mergeCell ref="H1463:M1463"/>
    <mergeCell ref="N1463:AE1463"/>
    <mergeCell ref="AF1463:AN1463"/>
    <mergeCell ref="AO1463:BG1463"/>
    <mergeCell ref="BH1463:BM1463"/>
    <mergeCell ref="H1464:M1464"/>
    <mergeCell ref="N1464:AE1464"/>
    <mergeCell ref="AF1464:AN1464"/>
    <mergeCell ref="AO1464:BG1464"/>
    <mergeCell ref="BH1464:BM1464"/>
    <mergeCell ref="H1465:M1465"/>
    <mergeCell ref="N1465:AE1465"/>
    <mergeCell ref="AF1465:AN1465"/>
    <mergeCell ref="AO1465:BG1465"/>
    <mergeCell ref="BH1465:BM1465"/>
    <mergeCell ref="H1458:M1458"/>
    <mergeCell ref="N1458:AE1458"/>
    <mergeCell ref="AF1458:AN1458"/>
    <mergeCell ref="AO1458:BG1458"/>
    <mergeCell ref="BH1458:BM1458"/>
    <mergeCell ref="H1459:M1459"/>
    <mergeCell ref="N1459:AE1459"/>
    <mergeCell ref="AF1459:AN1459"/>
    <mergeCell ref="AO1459:BG1459"/>
    <mergeCell ref="BH1459:BM1459"/>
    <mergeCell ref="H1460:M1460"/>
    <mergeCell ref="N1460:AE1460"/>
    <mergeCell ref="AF1460:AN1460"/>
    <mergeCell ref="AO1460:BG1460"/>
    <mergeCell ref="BH1460:BM1460"/>
    <mergeCell ref="H1461:M1461"/>
    <mergeCell ref="N1461:AE1461"/>
    <mergeCell ref="AF1461:AN1461"/>
    <mergeCell ref="AO1461:BG1461"/>
    <mergeCell ref="BH1461:BM1461"/>
    <mergeCell ref="H1454:M1454"/>
    <mergeCell ref="N1454:AE1454"/>
    <mergeCell ref="AF1454:AN1454"/>
    <mergeCell ref="AO1454:BG1454"/>
    <mergeCell ref="BH1454:BM1454"/>
    <mergeCell ref="H1455:M1455"/>
    <mergeCell ref="N1455:AE1455"/>
    <mergeCell ref="AF1455:AN1455"/>
    <mergeCell ref="AO1455:BG1455"/>
    <mergeCell ref="BH1455:BM1455"/>
    <mergeCell ref="H1456:M1456"/>
    <mergeCell ref="N1456:AE1456"/>
    <mergeCell ref="AF1456:AN1456"/>
    <mergeCell ref="AO1456:BG1456"/>
    <mergeCell ref="BH1456:BM1456"/>
    <mergeCell ref="H1457:M1457"/>
    <mergeCell ref="N1457:AE1457"/>
    <mergeCell ref="AF1457:AN1457"/>
    <mergeCell ref="AO1457:BG1457"/>
    <mergeCell ref="BH1457:BM1457"/>
    <mergeCell ref="H1450:M1450"/>
    <mergeCell ref="N1450:AE1450"/>
    <mergeCell ref="AF1450:AN1450"/>
    <mergeCell ref="AO1450:BG1450"/>
    <mergeCell ref="BH1450:BM1450"/>
    <mergeCell ref="H1451:M1451"/>
    <mergeCell ref="N1451:AE1451"/>
    <mergeCell ref="AF1451:AN1451"/>
    <mergeCell ref="AO1451:BG1451"/>
    <mergeCell ref="BH1451:BM1451"/>
    <mergeCell ref="H1452:M1452"/>
    <mergeCell ref="N1452:AE1452"/>
    <mergeCell ref="AF1452:AN1452"/>
    <mergeCell ref="AO1452:BG1452"/>
    <mergeCell ref="BH1452:BM1452"/>
    <mergeCell ref="H1453:M1453"/>
    <mergeCell ref="N1453:AE1453"/>
    <mergeCell ref="AF1453:AN1453"/>
    <mergeCell ref="AO1453:BG1453"/>
    <mergeCell ref="BH1453:BM1453"/>
    <mergeCell ref="H1446:M1446"/>
    <mergeCell ref="N1446:AE1446"/>
    <mergeCell ref="AF1446:AN1446"/>
    <mergeCell ref="AO1446:BG1446"/>
    <mergeCell ref="BH1446:BM1446"/>
    <mergeCell ref="H1447:M1447"/>
    <mergeCell ref="N1447:AE1447"/>
    <mergeCell ref="AF1447:AN1447"/>
    <mergeCell ref="AO1447:BG1447"/>
    <mergeCell ref="BH1447:BM1447"/>
    <mergeCell ref="H1448:M1448"/>
    <mergeCell ref="N1448:AE1448"/>
    <mergeCell ref="AF1448:AN1448"/>
    <mergeCell ref="AO1448:BG1448"/>
    <mergeCell ref="BH1448:BM1448"/>
    <mergeCell ref="H1449:M1449"/>
    <mergeCell ref="N1449:AE1449"/>
    <mergeCell ref="AF1449:AN1449"/>
    <mergeCell ref="AO1449:BG1449"/>
    <mergeCell ref="BH1449:BM1449"/>
    <mergeCell ref="H1442:M1442"/>
    <mergeCell ref="N1442:AE1442"/>
    <mergeCell ref="AF1442:AN1442"/>
    <mergeCell ref="AO1442:BG1442"/>
    <mergeCell ref="BH1442:BM1442"/>
    <mergeCell ref="H1443:M1443"/>
    <mergeCell ref="N1443:AE1443"/>
    <mergeCell ref="AF1443:AN1443"/>
    <mergeCell ref="AO1443:BG1443"/>
    <mergeCell ref="BH1443:BM1443"/>
    <mergeCell ref="H1444:M1444"/>
    <mergeCell ref="N1444:AE1444"/>
    <mergeCell ref="AF1444:AN1444"/>
    <mergeCell ref="AO1444:BG1444"/>
    <mergeCell ref="BH1444:BM1444"/>
    <mergeCell ref="H1445:M1445"/>
    <mergeCell ref="N1445:AE1445"/>
    <mergeCell ref="AF1445:AN1445"/>
    <mergeCell ref="AO1445:BG1445"/>
    <mergeCell ref="BH1445:BM1445"/>
    <mergeCell ref="H1438:M1438"/>
    <mergeCell ref="N1438:AE1438"/>
    <mergeCell ref="AF1438:AN1438"/>
    <mergeCell ref="AO1438:BG1438"/>
    <mergeCell ref="BH1438:BM1438"/>
    <mergeCell ref="H1439:M1439"/>
    <mergeCell ref="N1439:AE1439"/>
    <mergeCell ref="AF1439:AN1439"/>
    <mergeCell ref="AO1439:BG1439"/>
    <mergeCell ref="BH1439:BM1439"/>
    <mergeCell ref="H1440:M1440"/>
    <mergeCell ref="N1440:AE1440"/>
    <mergeCell ref="AF1440:AN1440"/>
    <mergeCell ref="AO1440:BG1440"/>
    <mergeCell ref="BH1440:BM1440"/>
    <mergeCell ref="H1441:M1441"/>
    <mergeCell ref="N1441:AE1441"/>
    <mergeCell ref="AF1441:AN1441"/>
    <mergeCell ref="AO1441:BG1441"/>
    <mergeCell ref="BH1441:BM1441"/>
    <mergeCell ref="H1434:M1434"/>
    <mergeCell ref="N1434:AE1434"/>
    <mergeCell ref="AF1434:AN1434"/>
    <mergeCell ref="AO1434:BG1434"/>
    <mergeCell ref="BH1434:BM1434"/>
    <mergeCell ref="H1435:M1435"/>
    <mergeCell ref="N1435:AE1435"/>
    <mergeCell ref="AF1435:AN1435"/>
    <mergeCell ref="AO1435:BG1435"/>
    <mergeCell ref="BH1435:BM1435"/>
    <mergeCell ref="H1436:M1436"/>
    <mergeCell ref="N1436:AE1436"/>
    <mergeCell ref="AF1436:AN1436"/>
    <mergeCell ref="AO1436:BG1436"/>
    <mergeCell ref="BH1436:BM1436"/>
    <mergeCell ref="H1437:M1437"/>
    <mergeCell ref="N1437:AE1437"/>
    <mergeCell ref="AF1437:AN1437"/>
    <mergeCell ref="AO1437:BG1437"/>
    <mergeCell ref="BH1437:BM1437"/>
    <mergeCell ref="H1430:M1430"/>
    <mergeCell ref="N1430:AE1430"/>
    <mergeCell ref="AF1430:AN1430"/>
    <mergeCell ref="AO1430:BG1430"/>
    <mergeCell ref="BH1430:BM1430"/>
    <mergeCell ref="H1431:M1431"/>
    <mergeCell ref="N1431:AE1431"/>
    <mergeCell ref="AF1431:AN1431"/>
    <mergeCell ref="AO1431:BG1431"/>
    <mergeCell ref="BH1431:BM1431"/>
    <mergeCell ref="H1432:M1432"/>
    <mergeCell ref="N1432:AE1432"/>
    <mergeCell ref="AF1432:AN1432"/>
    <mergeCell ref="AO1432:BG1432"/>
    <mergeCell ref="BH1432:BM1432"/>
    <mergeCell ref="H1433:M1433"/>
    <mergeCell ref="N1433:AE1433"/>
    <mergeCell ref="AF1433:AN1433"/>
    <mergeCell ref="AO1433:BG1433"/>
    <mergeCell ref="BH1433:BM1433"/>
    <mergeCell ref="H1426:M1426"/>
    <mergeCell ref="N1426:AE1426"/>
    <mergeCell ref="AF1426:AN1426"/>
    <mergeCell ref="AO1426:BG1426"/>
    <mergeCell ref="BH1426:BM1426"/>
    <mergeCell ref="H1427:M1427"/>
    <mergeCell ref="N1427:AE1427"/>
    <mergeCell ref="AF1427:AN1427"/>
    <mergeCell ref="AO1427:BG1427"/>
    <mergeCell ref="BH1427:BM1427"/>
    <mergeCell ref="H1428:M1428"/>
    <mergeCell ref="N1428:AE1428"/>
    <mergeCell ref="AF1428:AN1428"/>
    <mergeCell ref="AO1428:BG1428"/>
    <mergeCell ref="BH1428:BM1428"/>
    <mergeCell ref="H1429:M1429"/>
    <mergeCell ref="N1429:AE1429"/>
    <mergeCell ref="AF1429:AN1429"/>
    <mergeCell ref="AO1429:BG1429"/>
    <mergeCell ref="BH1429:BM1429"/>
    <mergeCell ref="H1422:M1422"/>
    <mergeCell ref="N1422:AE1422"/>
    <mergeCell ref="AF1422:AN1422"/>
    <mergeCell ref="AO1422:BG1422"/>
    <mergeCell ref="BH1422:BM1422"/>
    <mergeCell ref="H1423:M1423"/>
    <mergeCell ref="N1423:AE1423"/>
    <mergeCell ref="AF1423:AN1423"/>
    <mergeCell ref="AO1423:BG1423"/>
    <mergeCell ref="BH1423:BM1423"/>
    <mergeCell ref="H1424:M1424"/>
    <mergeCell ref="N1424:AE1424"/>
    <mergeCell ref="AF1424:AN1424"/>
    <mergeCell ref="AO1424:BG1424"/>
    <mergeCell ref="BH1424:BM1424"/>
    <mergeCell ref="H1425:M1425"/>
    <mergeCell ref="N1425:AE1425"/>
    <mergeCell ref="AF1425:AN1425"/>
    <mergeCell ref="AO1425:BG1425"/>
    <mergeCell ref="BH1425:BM1425"/>
    <mergeCell ref="H1418:M1418"/>
    <mergeCell ref="N1418:AE1418"/>
    <mergeCell ref="AF1418:AN1418"/>
    <mergeCell ref="AO1418:BG1418"/>
    <mergeCell ref="BH1418:BM1418"/>
    <mergeCell ref="H1419:M1419"/>
    <mergeCell ref="N1419:AE1419"/>
    <mergeCell ref="AF1419:AN1419"/>
    <mergeCell ref="AO1419:BG1419"/>
    <mergeCell ref="BH1419:BM1419"/>
    <mergeCell ref="H1420:M1420"/>
    <mergeCell ref="N1420:AE1420"/>
    <mergeCell ref="AF1420:AN1420"/>
    <mergeCell ref="AO1420:BG1420"/>
    <mergeCell ref="BH1420:BM1420"/>
    <mergeCell ref="H1421:M1421"/>
    <mergeCell ref="N1421:AE1421"/>
    <mergeCell ref="AF1421:AN1421"/>
    <mergeCell ref="AO1421:BG1421"/>
    <mergeCell ref="BH1421:BM1421"/>
    <mergeCell ref="H1414:M1414"/>
    <mergeCell ref="N1414:AE1414"/>
    <mergeCell ref="AF1414:AN1414"/>
    <mergeCell ref="AO1414:BG1414"/>
    <mergeCell ref="BH1414:BM1414"/>
    <mergeCell ref="H1415:M1415"/>
    <mergeCell ref="N1415:AE1415"/>
    <mergeCell ref="AF1415:AN1415"/>
    <mergeCell ref="AO1415:BG1415"/>
    <mergeCell ref="BH1415:BM1415"/>
    <mergeCell ref="H1416:M1416"/>
    <mergeCell ref="N1416:AE1416"/>
    <mergeCell ref="AF1416:AN1416"/>
    <mergeCell ref="AO1416:BG1416"/>
    <mergeCell ref="BH1416:BM1416"/>
    <mergeCell ref="H1417:M1417"/>
    <mergeCell ref="N1417:AE1417"/>
    <mergeCell ref="AF1417:AN1417"/>
    <mergeCell ref="AO1417:BG1417"/>
    <mergeCell ref="BH1417:BM1417"/>
    <mergeCell ref="H1410:M1410"/>
    <mergeCell ref="N1410:AE1410"/>
    <mergeCell ref="AF1410:AN1410"/>
    <mergeCell ref="AO1410:BG1410"/>
    <mergeCell ref="BH1410:BM1410"/>
    <mergeCell ref="H1411:M1411"/>
    <mergeCell ref="N1411:AE1411"/>
    <mergeCell ref="AF1411:AN1411"/>
    <mergeCell ref="AO1411:BG1411"/>
    <mergeCell ref="BH1411:BM1411"/>
    <mergeCell ref="H1412:M1412"/>
    <mergeCell ref="N1412:AE1412"/>
    <mergeCell ref="AF1412:AN1412"/>
    <mergeCell ref="AO1412:BG1412"/>
    <mergeCell ref="BH1412:BM1412"/>
    <mergeCell ref="H1413:M1413"/>
    <mergeCell ref="N1413:AE1413"/>
    <mergeCell ref="AF1413:AN1413"/>
    <mergeCell ref="AO1413:BG1413"/>
    <mergeCell ref="BH1413:BM1413"/>
    <mergeCell ref="H1406:M1406"/>
    <mergeCell ref="N1406:AE1406"/>
    <mergeCell ref="AF1406:AN1406"/>
    <mergeCell ref="AO1406:BG1406"/>
    <mergeCell ref="BH1406:BM1406"/>
    <mergeCell ref="H1407:M1407"/>
    <mergeCell ref="N1407:AE1407"/>
    <mergeCell ref="AF1407:AN1407"/>
    <mergeCell ref="AO1407:BG1407"/>
    <mergeCell ref="BH1407:BM1407"/>
    <mergeCell ref="H1408:M1408"/>
    <mergeCell ref="N1408:AE1408"/>
    <mergeCell ref="AF1408:AN1408"/>
    <mergeCell ref="AO1408:BG1408"/>
    <mergeCell ref="BH1408:BM1408"/>
    <mergeCell ref="H1409:M1409"/>
    <mergeCell ref="N1409:AE1409"/>
    <mergeCell ref="AF1409:AN1409"/>
    <mergeCell ref="AO1409:BG1409"/>
    <mergeCell ref="BH1409:BM1409"/>
    <mergeCell ref="H1402:M1402"/>
    <mergeCell ref="N1402:AE1402"/>
    <mergeCell ref="AF1402:AN1402"/>
    <mergeCell ref="AO1402:BG1402"/>
    <mergeCell ref="BH1402:BM1402"/>
    <mergeCell ref="H1403:M1403"/>
    <mergeCell ref="N1403:AE1403"/>
    <mergeCell ref="AF1403:AN1403"/>
    <mergeCell ref="AO1403:BG1403"/>
    <mergeCell ref="BH1403:BM1403"/>
    <mergeCell ref="H1404:M1404"/>
    <mergeCell ref="N1404:AE1404"/>
    <mergeCell ref="AF1404:AN1404"/>
    <mergeCell ref="AO1404:BG1404"/>
    <mergeCell ref="BH1404:BM1404"/>
    <mergeCell ref="H1405:M1405"/>
    <mergeCell ref="N1405:AE1405"/>
    <mergeCell ref="AF1405:AN1405"/>
    <mergeCell ref="AO1405:BG1405"/>
    <mergeCell ref="BH1405:BM1405"/>
    <mergeCell ref="H1398:M1398"/>
    <mergeCell ref="N1398:AE1398"/>
    <mergeCell ref="AF1398:AN1398"/>
    <mergeCell ref="AO1398:BG1398"/>
    <mergeCell ref="BH1398:BM1398"/>
    <mergeCell ref="H1399:M1399"/>
    <mergeCell ref="N1399:AE1399"/>
    <mergeCell ref="AF1399:AN1399"/>
    <mergeCell ref="AO1399:BG1399"/>
    <mergeCell ref="BH1399:BM1399"/>
    <mergeCell ref="H1400:M1400"/>
    <mergeCell ref="N1400:AE1400"/>
    <mergeCell ref="AF1400:AN1400"/>
    <mergeCell ref="AO1400:BG1400"/>
    <mergeCell ref="BH1400:BM1400"/>
    <mergeCell ref="H1401:M1401"/>
    <mergeCell ref="N1401:AE1401"/>
    <mergeCell ref="AF1401:AN1401"/>
    <mergeCell ref="AO1401:BG1401"/>
    <mergeCell ref="BH1401:BM1401"/>
    <mergeCell ref="H1394:M1394"/>
    <mergeCell ref="N1394:AE1394"/>
    <mergeCell ref="AF1394:AN1394"/>
    <mergeCell ref="AO1394:BG1394"/>
    <mergeCell ref="BH1394:BM1394"/>
    <mergeCell ref="H1395:M1395"/>
    <mergeCell ref="N1395:AE1395"/>
    <mergeCell ref="AF1395:AN1395"/>
    <mergeCell ref="AO1395:BG1395"/>
    <mergeCell ref="BH1395:BM1395"/>
    <mergeCell ref="H1396:M1396"/>
    <mergeCell ref="N1396:AE1396"/>
    <mergeCell ref="AF1396:AN1396"/>
    <mergeCell ref="AO1396:BG1396"/>
    <mergeCell ref="BH1396:BM1396"/>
    <mergeCell ref="H1397:M1397"/>
    <mergeCell ref="N1397:AE1397"/>
    <mergeCell ref="AF1397:AN1397"/>
    <mergeCell ref="AO1397:BG1397"/>
    <mergeCell ref="BH1397:BM1397"/>
    <mergeCell ref="H1390:M1390"/>
    <mergeCell ref="N1390:AE1390"/>
    <mergeCell ref="AF1390:AN1390"/>
    <mergeCell ref="AO1390:BG1390"/>
    <mergeCell ref="BH1390:BM1390"/>
    <mergeCell ref="H1391:M1391"/>
    <mergeCell ref="N1391:AE1391"/>
    <mergeCell ref="AF1391:AN1391"/>
    <mergeCell ref="AO1391:BG1391"/>
    <mergeCell ref="BH1391:BM1391"/>
    <mergeCell ref="H1392:M1392"/>
    <mergeCell ref="N1392:AE1392"/>
    <mergeCell ref="AF1392:AN1392"/>
    <mergeCell ref="AO1392:BG1392"/>
    <mergeCell ref="BH1392:BM1392"/>
    <mergeCell ref="H1393:M1393"/>
    <mergeCell ref="N1393:AE1393"/>
    <mergeCell ref="AF1393:AN1393"/>
    <mergeCell ref="AO1393:BG1393"/>
    <mergeCell ref="BH1393:BM1393"/>
    <mergeCell ref="H1386:M1386"/>
    <mergeCell ref="N1386:AE1386"/>
    <mergeCell ref="AF1386:AN1386"/>
    <mergeCell ref="AO1386:BG1386"/>
    <mergeCell ref="BH1386:BM1386"/>
    <mergeCell ref="H1387:M1387"/>
    <mergeCell ref="N1387:AE1387"/>
    <mergeCell ref="AF1387:AN1387"/>
    <mergeCell ref="AO1387:BG1387"/>
    <mergeCell ref="BH1387:BM1387"/>
    <mergeCell ref="H1388:M1388"/>
    <mergeCell ref="N1388:AE1388"/>
    <mergeCell ref="AF1388:AN1388"/>
    <mergeCell ref="AO1388:BG1388"/>
    <mergeCell ref="BH1388:BM1388"/>
    <mergeCell ref="H1389:M1389"/>
    <mergeCell ref="N1389:AE1389"/>
    <mergeCell ref="AF1389:AN1389"/>
    <mergeCell ref="AO1389:BG1389"/>
    <mergeCell ref="BH1389:BM1389"/>
    <mergeCell ref="H1382:M1382"/>
    <mergeCell ref="N1382:AE1382"/>
    <mergeCell ref="AF1382:AN1382"/>
    <mergeCell ref="AO1382:BG1382"/>
    <mergeCell ref="BH1382:BM1382"/>
    <mergeCell ref="H1383:M1383"/>
    <mergeCell ref="N1383:AE1383"/>
    <mergeCell ref="AF1383:AN1383"/>
    <mergeCell ref="AO1383:BG1383"/>
    <mergeCell ref="BH1383:BM1383"/>
    <mergeCell ref="H1384:M1384"/>
    <mergeCell ref="N1384:AE1384"/>
    <mergeCell ref="AF1384:AN1384"/>
    <mergeCell ref="AO1384:BG1384"/>
    <mergeCell ref="BH1384:BM1384"/>
    <mergeCell ref="H1385:M1385"/>
    <mergeCell ref="N1385:AE1385"/>
    <mergeCell ref="AF1385:AN1385"/>
    <mergeCell ref="AO1385:BG1385"/>
    <mergeCell ref="BH1385:BM1385"/>
    <mergeCell ref="H1378:M1378"/>
    <mergeCell ref="N1378:AE1378"/>
    <mergeCell ref="AF1378:AN1378"/>
    <mergeCell ref="AO1378:BG1378"/>
    <mergeCell ref="BH1378:BM1378"/>
    <mergeCell ref="H1379:M1379"/>
    <mergeCell ref="N1379:AE1379"/>
    <mergeCell ref="AF1379:AN1379"/>
    <mergeCell ref="AO1379:BG1379"/>
    <mergeCell ref="BH1379:BM1379"/>
    <mergeCell ref="H1380:M1380"/>
    <mergeCell ref="N1380:AE1380"/>
    <mergeCell ref="AF1380:AN1380"/>
    <mergeCell ref="AO1380:BG1380"/>
    <mergeCell ref="BH1380:BM1380"/>
    <mergeCell ref="H1381:M1381"/>
    <mergeCell ref="N1381:AE1381"/>
    <mergeCell ref="AF1381:AN1381"/>
    <mergeCell ref="AO1381:BG1381"/>
    <mergeCell ref="BH1381:BM1381"/>
    <mergeCell ref="H1374:M1374"/>
    <mergeCell ref="N1374:AE1374"/>
    <mergeCell ref="AF1374:AN1374"/>
    <mergeCell ref="AO1374:BG1374"/>
    <mergeCell ref="BH1374:BM1374"/>
    <mergeCell ref="H1375:M1375"/>
    <mergeCell ref="N1375:AE1375"/>
    <mergeCell ref="AF1375:AN1375"/>
    <mergeCell ref="AO1375:BG1375"/>
    <mergeCell ref="BH1375:BM1375"/>
    <mergeCell ref="H1376:M1376"/>
    <mergeCell ref="N1376:AE1376"/>
    <mergeCell ref="AF1376:AN1376"/>
    <mergeCell ref="AO1376:BG1376"/>
    <mergeCell ref="BH1376:BM1376"/>
    <mergeCell ref="H1377:M1377"/>
    <mergeCell ref="N1377:AE1377"/>
    <mergeCell ref="AF1377:AN1377"/>
    <mergeCell ref="AO1377:BG1377"/>
    <mergeCell ref="BH1377:BM1377"/>
    <mergeCell ref="H1370:M1370"/>
    <mergeCell ref="N1370:AE1370"/>
    <mergeCell ref="AF1370:AN1370"/>
    <mergeCell ref="AO1370:BG1370"/>
    <mergeCell ref="BH1370:BM1370"/>
    <mergeCell ref="H1371:M1371"/>
    <mergeCell ref="N1371:AE1371"/>
    <mergeCell ref="AF1371:AN1371"/>
    <mergeCell ref="AO1371:BG1371"/>
    <mergeCell ref="BH1371:BM1371"/>
    <mergeCell ref="H1372:M1372"/>
    <mergeCell ref="N1372:AE1372"/>
    <mergeCell ref="AF1372:AN1372"/>
    <mergeCell ref="AO1372:BG1372"/>
    <mergeCell ref="BH1372:BM1372"/>
    <mergeCell ref="H1373:M1373"/>
    <mergeCell ref="N1373:AE1373"/>
    <mergeCell ref="AF1373:AN1373"/>
    <mergeCell ref="AO1373:BG1373"/>
    <mergeCell ref="BH1373:BM1373"/>
    <mergeCell ref="H1366:M1366"/>
    <mergeCell ref="N1366:AE1366"/>
    <mergeCell ref="AF1366:AN1366"/>
    <mergeCell ref="AO1366:BG1366"/>
    <mergeCell ref="BH1366:BM1366"/>
    <mergeCell ref="H1367:M1367"/>
    <mergeCell ref="N1367:AE1367"/>
    <mergeCell ref="AF1367:AN1367"/>
    <mergeCell ref="AO1367:BG1367"/>
    <mergeCell ref="BH1367:BM1367"/>
    <mergeCell ref="H1368:M1368"/>
    <mergeCell ref="N1368:AE1368"/>
    <mergeCell ref="AF1368:AN1368"/>
    <mergeCell ref="AO1368:BG1368"/>
    <mergeCell ref="BH1368:BM1368"/>
    <mergeCell ref="H1369:M1369"/>
    <mergeCell ref="N1369:AE1369"/>
    <mergeCell ref="AF1369:AN1369"/>
    <mergeCell ref="AO1369:BG1369"/>
    <mergeCell ref="BH1369:BM1369"/>
    <mergeCell ref="H1362:M1362"/>
    <mergeCell ref="N1362:AE1362"/>
    <mergeCell ref="AF1362:AN1362"/>
    <mergeCell ref="AO1362:BG1362"/>
    <mergeCell ref="BH1362:BM1362"/>
    <mergeCell ref="H1363:M1363"/>
    <mergeCell ref="N1363:AE1363"/>
    <mergeCell ref="AF1363:AN1363"/>
    <mergeCell ref="AO1363:BG1363"/>
    <mergeCell ref="BH1363:BM1363"/>
    <mergeCell ref="H1364:M1364"/>
    <mergeCell ref="N1364:AE1364"/>
    <mergeCell ref="AF1364:AN1364"/>
    <mergeCell ref="AO1364:BG1364"/>
    <mergeCell ref="BH1364:BM1364"/>
    <mergeCell ref="H1365:M1365"/>
    <mergeCell ref="N1365:AE1365"/>
    <mergeCell ref="AF1365:AN1365"/>
    <mergeCell ref="AO1365:BG1365"/>
    <mergeCell ref="BH1365:BM1365"/>
    <mergeCell ref="H1358:M1358"/>
    <mergeCell ref="N1358:AE1358"/>
    <mergeCell ref="AF1358:AN1358"/>
    <mergeCell ref="AO1358:BG1358"/>
    <mergeCell ref="BH1358:BM1358"/>
    <mergeCell ref="H1359:M1359"/>
    <mergeCell ref="N1359:AE1359"/>
    <mergeCell ref="AF1359:AN1359"/>
    <mergeCell ref="AO1359:BG1359"/>
    <mergeCell ref="BH1359:BM1359"/>
    <mergeCell ref="H1360:M1360"/>
    <mergeCell ref="N1360:AE1360"/>
    <mergeCell ref="AF1360:AN1360"/>
    <mergeCell ref="AO1360:BG1360"/>
    <mergeCell ref="BH1360:BM1360"/>
    <mergeCell ref="H1361:M1361"/>
    <mergeCell ref="N1361:AE1361"/>
    <mergeCell ref="AF1361:AN1361"/>
    <mergeCell ref="AO1361:BG1361"/>
    <mergeCell ref="BH1361:BM1361"/>
    <mergeCell ref="H1354:M1354"/>
    <mergeCell ref="N1354:AE1354"/>
    <mergeCell ref="AF1354:AN1354"/>
    <mergeCell ref="AO1354:BG1354"/>
    <mergeCell ref="BH1354:BM1354"/>
    <mergeCell ref="H1355:M1355"/>
    <mergeCell ref="N1355:AE1355"/>
    <mergeCell ref="AF1355:AN1355"/>
    <mergeCell ref="AO1355:BG1355"/>
    <mergeCell ref="BH1355:BM1355"/>
    <mergeCell ref="H1356:M1356"/>
    <mergeCell ref="N1356:AE1356"/>
    <mergeCell ref="AF1356:AN1356"/>
    <mergeCell ref="AO1356:BG1356"/>
    <mergeCell ref="BH1356:BM1356"/>
    <mergeCell ref="H1357:M1357"/>
    <mergeCell ref="N1357:AE1357"/>
    <mergeCell ref="AF1357:AN1357"/>
    <mergeCell ref="AO1357:BG1357"/>
    <mergeCell ref="BH1357:BM1357"/>
    <mergeCell ref="H1350:M1350"/>
    <mergeCell ref="N1350:AE1350"/>
    <mergeCell ref="AF1350:AN1350"/>
    <mergeCell ref="AO1350:BG1350"/>
    <mergeCell ref="BH1350:BM1350"/>
    <mergeCell ref="H1351:M1351"/>
    <mergeCell ref="N1351:AE1351"/>
    <mergeCell ref="AF1351:AN1351"/>
    <mergeCell ref="AO1351:BG1351"/>
    <mergeCell ref="BH1351:BM1351"/>
    <mergeCell ref="H1352:M1352"/>
    <mergeCell ref="N1352:AE1352"/>
    <mergeCell ref="AF1352:AN1352"/>
    <mergeCell ref="AO1352:BG1352"/>
    <mergeCell ref="BH1352:BM1352"/>
    <mergeCell ref="H1353:M1353"/>
    <mergeCell ref="N1353:AE1353"/>
    <mergeCell ref="AF1353:AN1353"/>
    <mergeCell ref="AO1353:BG1353"/>
    <mergeCell ref="BH1353:BM1353"/>
    <mergeCell ref="H1346:M1346"/>
    <mergeCell ref="N1346:AE1346"/>
    <mergeCell ref="AF1346:AN1346"/>
    <mergeCell ref="AO1346:BG1346"/>
    <mergeCell ref="BH1346:BM1346"/>
    <mergeCell ref="H1347:M1347"/>
    <mergeCell ref="N1347:AE1347"/>
    <mergeCell ref="AF1347:AN1347"/>
    <mergeCell ref="AO1347:BG1347"/>
    <mergeCell ref="BH1347:BM1347"/>
    <mergeCell ref="H1348:M1348"/>
    <mergeCell ref="N1348:AE1348"/>
    <mergeCell ref="AF1348:AN1348"/>
    <mergeCell ref="AO1348:BG1348"/>
    <mergeCell ref="BH1348:BM1348"/>
    <mergeCell ref="H1349:M1349"/>
    <mergeCell ref="N1349:AE1349"/>
    <mergeCell ref="AF1349:AN1349"/>
    <mergeCell ref="AO1349:BG1349"/>
    <mergeCell ref="BH1349:BM1349"/>
    <mergeCell ref="H1342:M1342"/>
    <mergeCell ref="N1342:AE1342"/>
    <mergeCell ref="AF1342:AN1342"/>
    <mergeCell ref="AO1342:BG1342"/>
    <mergeCell ref="BH1342:BM1342"/>
    <mergeCell ref="H1343:M1343"/>
    <mergeCell ref="N1343:AE1343"/>
    <mergeCell ref="AF1343:AN1343"/>
    <mergeCell ref="AO1343:BG1343"/>
    <mergeCell ref="BH1343:BM1343"/>
    <mergeCell ref="H1344:M1344"/>
    <mergeCell ref="N1344:AE1344"/>
    <mergeCell ref="AF1344:AN1344"/>
    <mergeCell ref="AO1344:BG1344"/>
    <mergeCell ref="BH1344:BM1344"/>
    <mergeCell ref="H1345:M1345"/>
    <mergeCell ref="N1345:AE1345"/>
    <mergeCell ref="AF1345:AN1345"/>
    <mergeCell ref="AO1345:BG1345"/>
    <mergeCell ref="BH1345:BM1345"/>
    <mergeCell ref="H1338:M1338"/>
    <mergeCell ref="N1338:AE1338"/>
    <mergeCell ref="AF1338:AN1338"/>
    <mergeCell ref="AO1338:BG1338"/>
    <mergeCell ref="BH1338:BM1338"/>
    <mergeCell ref="H1339:M1339"/>
    <mergeCell ref="N1339:AE1339"/>
    <mergeCell ref="AF1339:AN1339"/>
    <mergeCell ref="AO1339:BG1339"/>
    <mergeCell ref="BH1339:BM1339"/>
    <mergeCell ref="H1340:M1340"/>
    <mergeCell ref="N1340:AE1340"/>
    <mergeCell ref="AF1340:AN1340"/>
    <mergeCell ref="AO1340:BG1340"/>
    <mergeCell ref="BH1340:BM1340"/>
    <mergeCell ref="H1341:M1341"/>
    <mergeCell ref="N1341:AE1341"/>
    <mergeCell ref="AF1341:AN1341"/>
    <mergeCell ref="AO1341:BG1341"/>
    <mergeCell ref="BH1341:BM1341"/>
    <mergeCell ref="H1334:M1334"/>
    <mergeCell ref="N1334:AE1334"/>
    <mergeCell ref="AF1334:AN1334"/>
    <mergeCell ref="AO1334:BG1334"/>
    <mergeCell ref="BH1334:BM1334"/>
    <mergeCell ref="H1335:M1335"/>
    <mergeCell ref="N1335:AE1335"/>
    <mergeCell ref="AF1335:AN1335"/>
    <mergeCell ref="AO1335:BG1335"/>
    <mergeCell ref="BH1335:BM1335"/>
    <mergeCell ref="H1336:M1336"/>
    <mergeCell ref="N1336:AE1336"/>
    <mergeCell ref="AF1336:AN1336"/>
    <mergeCell ref="AO1336:BG1336"/>
    <mergeCell ref="BH1336:BM1336"/>
    <mergeCell ref="H1337:M1337"/>
    <mergeCell ref="N1337:AE1337"/>
    <mergeCell ref="AF1337:AN1337"/>
    <mergeCell ref="AO1337:BG1337"/>
    <mergeCell ref="BH1337:BM1337"/>
    <mergeCell ref="H1330:M1330"/>
    <mergeCell ref="N1330:AE1330"/>
    <mergeCell ref="AF1330:AN1330"/>
    <mergeCell ref="AO1330:BG1330"/>
    <mergeCell ref="BH1330:BM1330"/>
    <mergeCell ref="H1331:M1331"/>
    <mergeCell ref="N1331:AE1331"/>
    <mergeCell ref="AF1331:AN1331"/>
    <mergeCell ref="AO1331:BG1331"/>
    <mergeCell ref="BH1331:BM1331"/>
    <mergeCell ref="H1332:M1332"/>
    <mergeCell ref="N1332:AE1332"/>
    <mergeCell ref="AF1332:AN1332"/>
    <mergeCell ref="AO1332:BG1332"/>
    <mergeCell ref="BH1332:BM1332"/>
    <mergeCell ref="H1333:M1333"/>
    <mergeCell ref="N1333:AE1333"/>
    <mergeCell ref="AF1333:AN1333"/>
    <mergeCell ref="AO1333:BG1333"/>
    <mergeCell ref="BH1333:BM1333"/>
    <mergeCell ref="H1326:M1326"/>
    <mergeCell ref="N1326:AE1326"/>
    <mergeCell ref="AF1326:AN1326"/>
    <mergeCell ref="AO1326:BG1326"/>
    <mergeCell ref="BH1326:BM1326"/>
    <mergeCell ref="H1327:M1327"/>
    <mergeCell ref="N1327:AE1327"/>
    <mergeCell ref="AF1327:AN1327"/>
    <mergeCell ref="AO1327:BG1327"/>
    <mergeCell ref="BH1327:BM1327"/>
    <mergeCell ref="H1328:M1328"/>
    <mergeCell ref="N1328:AE1328"/>
    <mergeCell ref="AF1328:AN1328"/>
    <mergeCell ref="AO1328:BG1328"/>
    <mergeCell ref="BH1328:BM1328"/>
    <mergeCell ref="H1329:M1329"/>
    <mergeCell ref="N1329:AE1329"/>
    <mergeCell ref="AF1329:AN1329"/>
    <mergeCell ref="AO1329:BG1329"/>
    <mergeCell ref="BH1329:BM1329"/>
    <mergeCell ref="H1322:M1322"/>
    <mergeCell ref="N1322:AE1322"/>
    <mergeCell ref="AF1322:AN1322"/>
    <mergeCell ref="AO1322:BG1322"/>
    <mergeCell ref="BH1322:BM1322"/>
    <mergeCell ref="H1323:M1323"/>
    <mergeCell ref="N1323:AE1323"/>
    <mergeCell ref="AF1323:AN1323"/>
    <mergeCell ref="AO1323:BG1323"/>
    <mergeCell ref="BH1323:BM1323"/>
    <mergeCell ref="H1324:M1324"/>
    <mergeCell ref="N1324:AE1324"/>
    <mergeCell ref="AF1324:AN1324"/>
    <mergeCell ref="AO1324:BG1324"/>
    <mergeCell ref="BH1324:BM1324"/>
    <mergeCell ref="H1325:M1325"/>
    <mergeCell ref="N1325:AE1325"/>
    <mergeCell ref="AF1325:AN1325"/>
    <mergeCell ref="AO1325:BG1325"/>
    <mergeCell ref="BH1325:BM1325"/>
    <mergeCell ref="H1318:M1318"/>
    <mergeCell ref="N1318:AE1318"/>
    <mergeCell ref="AF1318:AN1318"/>
    <mergeCell ref="AO1318:BG1318"/>
    <mergeCell ref="BH1318:BM1318"/>
    <mergeCell ref="H1319:M1319"/>
    <mergeCell ref="N1319:AE1319"/>
    <mergeCell ref="AF1319:AN1319"/>
    <mergeCell ref="AO1319:BG1319"/>
    <mergeCell ref="BH1319:BM1319"/>
    <mergeCell ref="H1320:M1320"/>
    <mergeCell ref="N1320:AE1320"/>
    <mergeCell ref="AF1320:AN1320"/>
    <mergeCell ref="AO1320:BG1320"/>
    <mergeCell ref="BH1320:BM1320"/>
    <mergeCell ref="H1321:M1321"/>
    <mergeCell ref="N1321:AE1321"/>
    <mergeCell ref="AF1321:AN1321"/>
    <mergeCell ref="AO1321:BG1321"/>
    <mergeCell ref="BH1321:BM1321"/>
    <mergeCell ref="H1314:M1314"/>
    <mergeCell ref="N1314:AE1314"/>
    <mergeCell ref="AF1314:AN1314"/>
    <mergeCell ref="AO1314:BG1314"/>
    <mergeCell ref="BH1314:BM1314"/>
    <mergeCell ref="H1315:M1315"/>
    <mergeCell ref="N1315:AE1315"/>
    <mergeCell ref="AF1315:AN1315"/>
    <mergeCell ref="AO1315:BG1315"/>
    <mergeCell ref="BH1315:BM1315"/>
    <mergeCell ref="H1316:M1316"/>
    <mergeCell ref="N1316:AE1316"/>
    <mergeCell ref="AF1316:AN1316"/>
    <mergeCell ref="AO1316:BG1316"/>
    <mergeCell ref="BH1316:BM1316"/>
    <mergeCell ref="H1317:M1317"/>
    <mergeCell ref="N1317:AE1317"/>
    <mergeCell ref="AF1317:AN1317"/>
    <mergeCell ref="AO1317:BG1317"/>
    <mergeCell ref="BH1317:BM1317"/>
    <mergeCell ref="H1310:M1310"/>
    <mergeCell ref="N1310:AE1310"/>
    <mergeCell ref="AF1310:AN1310"/>
    <mergeCell ref="AO1310:BG1310"/>
    <mergeCell ref="BH1310:BM1310"/>
    <mergeCell ref="H1311:M1311"/>
    <mergeCell ref="N1311:AE1311"/>
    <mergeCell ref="AF1311:AN1311"/>
    <mergeCell ref="AO1311:BG1311"/>
    <mergeCell ref="BH1311:BM1311"/>
    <mergeCell ref="H1312:M1312"/>
    <mergeCell ref="N1312:AE1312"/>
    <mergeCell ref="AF1312:AN1312"/>
    <mergeCell ref="AO1312:BG1312"/>
    <mergeCell ref="BH1312:BM1312"/>
    <mergeCell ref="H1313:M1313"/>
    <mergeCell ref="N1313:AE1313"/>
    <mergeCell ref="AF1313:AN1313"/>
    <mergeCell ref="AO1313:BG1313"/>
    <mergeCell ref="BH1313:BM1313"/>
    <mergeCell ref="H1306:M1306"/>
    <mergeCell ref="N1306:AE1306"/>
    <mergeCell ref="AF1306:AN1306"/>
    <mergeCell ref="AO1306:BG1306"/>
    <mergeCell ref="BH1306:BM1306"/>
    <mergeCell ref="H1307:M1307"/>
    <mergeCell ref="N1307:AE1307"/>
    <mergeCell ref="AF1307:AN1307"/>
    <mergeCell ref="AO1307:BG1307"/>
    <mergeCell ref="BH1307:BM1307"/>
    <mergeCell ref="H1308:M1308"/>
    <mergeCell ref="N1308:AE1308"/>
    <mergeCell ref="AF1308:AN1308"/>
    <mergeCell ref="AO1308:BG1308"/>
    <mergeCell ref="BH1308:BM1308"/>
    <mergeCell ref="H1309:M1309"/>
    <mergeCell ref="N1309:AE1309"/>
    <mergeCell ref="AF1309:AN1309"/>
    <mergeCell ref="AO1309:BG1309"/>
    <mergeCell ref="BH1309:BM1309"/>
    <mergeCell ref="H1302:M1302"/>
    <mergeCell ref="N1302:AE1302"/>
    <mergeCell ref="AF1302:AN1302"/>
    <mergeCell ref="AO1302:BG1302"/>
    <mergeCell ref="BH1302:BM1302"/>
    <mergeCell ref="H1303:M1303"/>
    <mergeCell ref="N1303:AE1303"/>
    <mergeCell ref="AF1303:AN1303"/>
    <mergeCell ref="AO1303:BG1303"/>
    <mergeCell ref="BH1303:BM1303"/>
    <mergeCell ref="H1304:M1304"/>
    <mergeCell ref="N1304:AE1304"/>
    <mergeCell ref="AF1304:AN1304"/>
    <mergeCell ref="AO1304:BG1304"/>
    <mergeCell ref="BH1304:BM1304"/>
    <mergeCell ref="H1305:M1305"/>
    <mergeCell ref="N1305:AE1305"/>
    <mergeCell ref="AF1305:AN1305"/>
    <mergeCell ref="AO1305:BG1305"/>
    <mergeCell ref="BH1305:BM1305"/>
    <mergeCell ref="H1298:M1298"/>
    <mergeCell ref="N1298:AE1298"/>
    <mergeCell ref="AF1298:AN1298"/>
    <mergeCell ref="AO1298:BG1298"/>
    <mergeCell ref="BH1298:BM1298"/>
    <mergeCell ref="H1299:M1299"/>
    <mergeCell ref="N1299:AE1299"/>
    <mergeCell ref="AF1299:AN1299"/>
    <mergeCell ref="AO1299:BG1299"/>
    <mergeCell ref="BH1299:BM1299"/>
    <mergeCell ref="H1300:M1300"/>
    <mergeCell ref="N1300:AE1300"/>
    <mergeCell ref="AF1300:AN1300"/>
    <mergeCell ref="AO1300:BG1300"/>
    <mergeCell ref="BH1300:BM1300"/>
    <mergeCell ref="H1301:M1301"/>
    <mergeCell ref="N1301:AE1301"/>
    <mergeCell ref="AF1301:AN1301"/>
    <mergeCell ref="AO1301:BG1301"/>
    <mergeCell ref="BH1301:BM1301"/>
    <mergeCell ref="H1294:M1294"/>
    <mergeCell ref="N1294:AE1294"/>
    <mergeCell ref="AF1294:AN1294"/>
    <mergeCell ref="AO1294:BG1294"/>
    <mergeCell ref="BH1294:BM1294"/>
    <mergeCell ref="H1295:M1295"/>
    <mergeCell ref="N1295:AE1295"/>
    <mergeCell ref="AF1295:AN1295"/>
    <mergeCell ref="AO1295:BG1295"/>
    <mergeCell ref="BH1295:BM1295"/>
    <mergeCell ref="H1296:M1296"/>
    <mergeCell ref="N1296:AE1296"/>
    <mergeCell ref="AF1296:AN1296"/>
    <mergeCell ref="AO1296:BG1296"/>
    <mergeCell ref="BH1296:BM1296"/>
    <mergeCell ref="H1297:M1297"/>
    <mergeCell ref="N1297:AE1297"/>
    <mergeCell ref="AF1297:AN1297"/>
    <mergeCell ref="AO1297:BG1297"/>
    <mergeCell ref="BH1297:BM1297"/>
    <mergeCell ref="H1290:M1290"/>
    <mergeCell ref="N1290:AE1290"/>
    <mergeCell ref="AF1290:AN1290"/>
    <mergeCell ref="AO1290:BG1290"/>
    <mergeCell ref="BH1290:BM1290"/>
    <mergeCell ref="H1291:M1291"/>
    <mergeCell ref="N1291:AE1291"/>
    <mergeCell ref="AF1291:AN1291"/>
    <mergeCell ref="AO1291:BG1291"/>
    <mergeCell ref="BH1291:BM1291"/>
    <mergeCell ref="H1292:M1292"/>
    <mergeCell ref="N1292:AE1292"/>
    <mergeCell ref="AF1292:AN1292"/>
    <mergeCell ref="AO1292:BG1292"/>
    <mergeCell ref="BH1292:BM1292"/>
    <mergeCell ref="H1293:M1293"/>
    <mergeCell ref="N1293:AE1293"/>
    <mergeCell ref="AF1293:AN1293"/>
    <mergeCell ref="AO1293:BG1293"/>
    <mergeCell ref="BH1293:BM1293"/>
    <mergeCell ref="H1286:M1286"/>
    <mergeCell ref="N1286:AE1286"/>
    <mergeCell ref="AF1286:AN1286"/>
    <mergeCell ref="AO1286:BG1286"/>
    <mergeCell ref="BH1286:BM1286"/>
    <mergeCell ref="H1287:M1287"/>
    <mergeCell ref="N1287:AE1287"/>
    <mergeCell ref="AF1287:AN1287"/>
    <mergeCell ref="AO1287:BG1287"/>
    <mergeCell ref="BH1287:BM1287"/>
    <mergeCell ref="H1288:M1288"/>
    <mergeCell ref="N1288:AE1288"/>
    <mergeCell ref="AF1288:AN1288"/>
    <mergeCell ref="AO1288:BG1288"/>
    <mergeCell ref="BH1288:BM1288"/>
    <mergeCell ref="H1289:M1289"/>
    <mergeCell ref="N1289:AE1289"/>
    <mergeCell ref="AF1289:AN1289"/>
    <mergeCell ref="AO1289:BG1289"/>
    <mergeCell ref="BH1289:BM1289"/>
    <mergeCell ref="H1282:M1282"/>
    <mergeCell ref="N1282:AE1282"/>
    <mergeCell ref="AF1282:AN1282"/>
    <mergeCell ref="AO1282:BG1282"/>
    <mergeCell ref="BH1282:BM1282"/>
    <mergeCell ref="H1283:M1283"/>
    <mergeCell ref="N1283:AE1283"/>
    <mergeCell ref="AF1283:AN1283"/>
    <mergeCell ref="AO1283:BG1283"/>
    <mergeCell ref="BH1283:BM1283"/>
    <mergeCell ref="H1284:M1284"/>
    <mergeCell ref="N1284:AE1284"/>
    <mergeCell ref="AF1284:AN1284"/>
    <mergeCell ref="AO1284:BG1284"/>
    <mergeCell ref="BH1284:BM1284"/>
    <mergeCell ref="H1285:M1285"/>
    <mergeCell ref="N1285:AE1285"/>
    <mergeCell ref="AF1285:AN1285"/>
    <mergeCell ref="AO1285:BG1285"/>
    <mergeCell ref="BH1285:BM1285"/>
    <mergeCell ref="H1278:M1278"/>
    <mergeCell ref="N1278:AE1278"/>
    <mergeCell ref="AF1278:AN1278"/>
    <mergeCell ref="AO1278:BG1278"/>
    <mergeCell ref="BH1278:BM1278"/>
    <mergeCell ref="H1279:M1279"/>
    <mergeCell ref="N1279:AE1279"/>
    <mergeCell ref="AF1279:AN1279"/>
    <mergeCell ref="AO1279:BG1279"/>
    <mergeCell ref="BH1279:BM1279"/>
    <mergeCell ref="H1280:M1280"/>
    <mergeCell ref="N1280:AE1280"/>
    <mergeCell ref="AF1280:AN1280"/>
    <mergeCell ref="AO1280:BG1280"/>
    <mergeCell ref="BH1280:BM1280"/>
    <mergeCell ref="H1281:M1281"/>
    <mergeCell ref="N1281:AE1281"/>
    <mergeCell ref="AF1281:AN1281"/>
    <mergeCell ref="AO1281:BG1281"/>
    <mergeCell ref="BH1281:BM1281"/>
    <mergeCell ref="H1274:M1274"/>
    <mergeCell ref="N1274:AE1274"/>
    <mergeCell ref="AF1274:AN1274"/>
    <mergeCell ref="AO1274:BG1274"/>
    <mergeCell ref="BH1274:BM1274"/>
    <mergeCell ref="H1275:M1275"/>
    <mergeCell ref="N1275:AE1275"/>
    <mergeCell ref="AF1275:AN1275"/>
    <mergeCell ref="AO1275:BG1275"/>
    <mergeCell ref="BH1275:BM1275"/>
    <mergeCell ref="H1276:M1276"/>
    <mergeCell ref="N1276:AE1276"/>
    <mergeCell ref="AF1276:AN1276"/>
    <mergeCell ref="AO1276:BG1276"/>
    <mergeCell ref="BH1276:BM1276"/>
    <mergeCell ref="H1277:M1277"/>
    <mergeCell ref="N1277:AE1277"/>
    <mergeCell ref="AF1277:AN1277"/>
    <mergeCell ref="AO1277:BG1277"/>
    <mergeCell ref="BH1277:BM1277"/>
    <mergeCell ref="H1270:M1270"/>
    <mergeCell ref="N1270:AE1270"/>
    <mergeCell ref="AF1270:AN1270"/>
    <mergeCell ref="AO1270:BG1270"/>
    <mergeCell ref="BH1270:BM1270"/>
    <mergeCell ref="H1271:M1271"/>
    <mergeCell ref="N1271:AE1271"/>
    <mergeCell ref="AF1271:AN1271"/>
    <mergeCell ref="AO1271:BG1271"/>
    <mergeCell ref="BH1271:BM1271"/>
    <mergeCell ref="H1272:M1272"/>
    <mergeCell ref="N1272:AE1272"/>
    <mergeCell ref="AF1272:AN1272"/>
    <mergeCell ref="AO1272:BG1272"/>
    <mergeCell ref="BH1272:BM1272"/>
    <mergeCell ref="H1273:M1273"/>
    <mergeCell ref="N1273:AE1273"/>
    <mergeCell ref="AF1273:AN1273"/>
    <mergeCell ref="AO1273:BG1273"/>
    <mergeCell ref="BH1273:BM1273"/>
    <mergeCell ref="H1266:M1266"/>
    <mergeCell ref="N1266:AE1266"/>
    <mergeCell ref="AF1266:AN1266"/>
    <mergeCell ref="AO1266:BG1266"/>
    <mergeCell ref="BH1266:BM1266"/>
    <mergeCell ref="H1267:M1267"/>
    <mergeCell ref="N1267:AE1267"/>
    <mergeCell ref="AF1267:AN1267"/>
    <mergeCell ref="AO1267:BG1267"/>
    <mergeCell ref="BH1267:BM1267"/>
    <mergeCell ref="H1268:M1268"/>
    <mergeCell ref="N1268:AE1268"/>
    <mergeCell ref="AF1268:AN1268"/>
    <mergeCell ref="AO1268:BG1268"/>
    <mergeCell ref="BH1268:BM1268"/>
    <mergeCell ref="H1269:M1269"/>
    <mergeCell ref="N1269:AE1269"/>
    <mergeCell ref="AF1269:AN1269"/>
    <mergeCell ref="AO1269:BG1269"/>
    <mergeCell ref="BH1269:BM1269"/>
    <mergeCell ref="H1262:M1262"/>
    <mergeCell ref="N1262:AE1262"/>
    <mergeCell ref="AF1262:AN1262"/>
    <mergeCell ref="AO1262:BG1262"/>
    <mergeCell ref="BH1262:BM1262"/>
    <mergeCell ref="H1263:M1263"/>
    <mergeCell ref="N1263:AE1263"/>
    <mergeCell ref="AF1263:AN1263"/>
    <mergeCell ref="AO1263:BG1263"/>
    <mergeCell ref="BH1263:BM1263"/>
    <mergeCell ref="H1264:M1264"/>
    <mergeCell ref="N1264:AE1264"/>
    <mergeCell ref="AF1264:AN1264"/>
    <mergeCell ref="AO1264:BG1264"/>
    <mergeCell ref="BH1264:BM1264"/>
    <mergeCell ref="H1265:M1265"/>
    <mergeCell ref="N1265:AE1265"/>
    <mergeCell ref="AF1265:AN1265"/>
    <mergeCell ref="AO1265:BG1265"/>
    <mergeCell ref="BH1265:BM1265"/>
    <mergeCell ref="H1258:M1258"/>
    <mergeCell ref="N1258:AE1258"/>
    <mergeCell ref="AF1258:AN1258"/>
    <mergeCell ref="AO1258:BG1258"/>
    <mergeCell ref="BH1258:BM1258"/>
    <mergeCell ref="H1259:M1259"/>
    <mergeCell ref="N1259:AE1259"/>
    <mergeCell ref="AF1259:AN1259"/>
    <mergeCell ref="AO1259:BG1259"/>
    <mergeCell ref="BH1259:BM1259"/>
    <mergeCell ref="H1260:M1260"/>
    <mergeCell ref="N1260:AE1260"/>
    <mergeCell ref="AF1260:AN1260"/>
    <mergeCell ref="AO1260:BG1260"/>
    <mergeCell ref="BH1260:BM1260"/>
    <mergeCell ref="H1261:M1261"/>
    <mergeCell ref="N1261:AE1261"/>
    <mergeCell ref="AF1261:AN1261"/>
    <mergeCell ref="AO1261:BG1261"/>
    <mergeCell ref="BH1261:BM1261"/>
    <mergeCell ref="H1254:M1254"/>
    <mergeCell ref="N1254:AE1254"/>
    <mergeCell ref="AF1254:AN1254"/>
    <mergeCell ref="AO1254:BG1254"/>
    <mergeCell ref="BH1254:BM1254"/>
    <mergeCell ref="H1255:M1255"/>
    <mergeCell ref="N1255:AE1255"/>
    <mergeCell ref="AF1255:AN1255"/>
    <mergeCell ref="AO1255:BG1255"/>
    <mergeCell ref="BH1255:BM1255"/>
    <mergeCell ref="H1256:M1256"/>
    <mergeCell ref="N1256:AE1256"/>
    <mergeCell ref="AF1256:AN1256"/>
    <mergeCell ref="AO1256:BG1256"/>
    <mergeCell ref="BH1256:BM1256"/>
    <mergeCell ref="H1257:M1257"/>
    <mergeCell ref="N1257:AE1257"/>
    <mergeCell ref="AF1257:AN1257"/>
    <mergeCell ref="AO1257:BG1257"/>
    <mergeCell ref="BH1257:BM1257"/>
    <mergeCell ref="H1250:M1250"/>
    <mergeCell ref="N1250:AE1250"/>
    <mergeCell ref="AF1250:AN1250"/>
    <mergeCell ref="AO1250:BG1250"/>
    <mergeCell ref="BH1250:BM1250"/>
    <mergeCell ref="H1251:M1251"/>
    <mergeCell ref="N1251:AE1251"/>
    <mergeCell ref="AF1251:AN1251"/>
    <mergeCell ref="AO1251:BG1251"/>
    <mergeCell ref="BH1251:BM1251"/>
    <mergeCell ref="H1252:M1252"/>
    <mergeCell ref="N1252:AE1252"/>
    <mergeCell ref="AF1252:AN1252"/>
    <mergeCell ref="AO1252:BG1252"/>
    <mergeCell ref="BH1252:BM1252"/>
    <mergeCell ref="H1253:M1253"/>
    <mergeCell ref="N1253:AE1253"/>
    <mergeCell ref="AF1253:AN1253"/>
    <mergeCell ref="AO1253:BG1253"/>
    <mergeCell ref="BH1253:BM1253"/>
    <mergeCell ref="H1246:M1246"/>
    <mergeCell ref="N1246:AE1246"/>
    <mergeCell ref="AF1246:AN1246"/>
    <mergeCell ref="AO1246:BG1246"/>
    <mergeCell ref="BH1246:BM1246"/>
    <mergeCell ref="H1247:M1247"/>
    <mergeCell ref="N1247:AE1247"/>
    <mergeCell ref="AF1247:AN1247"/>
    <mergeCell ref="AO1247:BG1247"/>
    <mergeCell ref="BH1247:BM1247"/>
    <mergeCell ref="H1248:M1248"/>
    <mergeCell ref="N1248:AE1248"/>
    <mergeCell ref="AF1248:AN1248"/>
    <mergeCell ref="AO1248:BG1248"/>
    <mergeCell ref="BH1248:BM1248"/>
    <mergeCell ref="H1249:M1249"/>
    <mergeCell ref="N1249:AE1249"/>
    <mergeCell ref="AF1249:AN1249"/>
    <mergeCell ref="AO1249:BG1249"/>
    <mergeCell ref="BH1249:BM1249"/>
    <mergeCell ref="H1242:M1242"/>
    <mergeCell ref="N1242:AE1242"/>
    <mergeCell ref="AF1242:AN1242"/>
    <mergeCell ref="AO1242:BG1242"/>
    <mergeCell ref="BH1242:BM1242"/>
    <mergeCell ref="H1243:M1243"/>
    <mergeCell ref="N1243:AE1243"/>
    <mergeCell ref="AF1243:AN1243"/>
    <mergeCell ref="AO1243:BG1243"/>
    <mergeCell ref="BH1243:BM1243"/>
    <mergeCell ref="H1244:M1244"/>
    <mergeCell ref="N1244:AE1244"/>
    <mergeCell ref="AF1244:AN1244"/>
    <mergeCell ref="AO1244:BG1244"/>
    <mergeCell ref="BH1244:BM1244"/>
    <mergeCell ref="H1245:M1245"/>
    <mergeCell ref="N1245:AE1245"/>
    <mergeCell ref="AF1245:AN1245"/>
    <mergeCell ref="AO1245:BG1245"/>
    <mergeCell ref="BH1245:BM1245"/>
    <mergeCell ref="H1238:M1238"/>
    <mergeCell ref="N1238:AE1238"/>
    <mergeCell ref="AF1238:AN1238"/>
    <mergeCell ref="AO1238:BG1238"/>
    <mergeCell ref="BH1238:BM1238"/>
    <mergeCell ref="H1239:M1239"/>
    <mergeCell ref="N1239:AE1239"/>
    <mergeCell ref="AF1239:AN1239"/>
    <mergeCell ref="AO1239:BG1239"/>
    <mergeCell ref="BH1239:BM1239"/>
    <mergeCell ref="H1240:M1240"/>
    <mergeCell ref="N1240:AE1240"/>
    <mergeCell ref="AF1240:AN1240"/>
    <mergeCell ref="AO1240:BG1240"/>
    <mergeCell ref="BH1240:BM1240"/>
    <mergeCell ref="H1241:M1241"/>
    <mergeCell ref="N1241:AE1241"/>
    <mergeCell ref="AF1241:AN1241"/>
    <mergeCell ref="AO1241:BG1241"/>
    <mergeCell ref="BH1241:BM1241"/>
    <mergeCell ref="H1234:M1234"/>
    <mergeCell ref="N1234:AE1234"/>
    <mergeCell ref="AF1234:AN1234"/>
    <mergeCell ref="AO1234:BG1234"/>
    <mergeCell ref="BH1234:BM1234"/>
    <mergeCell ref="H1235:M1235"/>
    <mergeCell ref="N1235:AE1235"/>
    <mergeCell ref="AF1235:AN1235"/>
    <mergeCell ref="AO1235:BG1235"/>
    <mergeCell ref="BH1235:BM1235"/>
    <mergeCell ref="H1236:M1236"/>
    <mergeCell ref="N1236:AE1236"/>
    <mergeCell ref="AF1236:AN1236"/>
    <mergeCell ref="AO1236:BG1236"/>
    <mergeCell ref="BH1236:BM1236"/>
    <mergeCell ref="H1237:M1237"/>
    <mergeCell ref="N1237:AE1237"/>
    <mergeCell ref="AF1237:AN1237"/>
    <mergeCell ref="AO1237:BG1237"/>
    <mergeCell ref="BH1237:BM1237"/>
    <mergeCell ref="H1230:M1230"/>
    <mergeCell ref="N1230:AE1230"/>
    <mergeCell ref="AF1230:AN1230"/>
    <mergeCell ref="AO1230:BG1230"/>
    <mergeCell ref="BH1230:BM1230"/>
    <mergeCell ref="H1231:M1231"/>
    <mergeCell ref="N1231:AE1231"/>
    <mergeCell ref="AF1231:AN1231"/>
    <mergeCell ref="AO1231:BG1231"/>
    <mergeCell ref="BH1231:BM1231"/>
    <mergeCell ref="H1232:M1232"/>
    <mergeCell ref="N1232:AE1232"/>
    <mergeCell ref="AF1232:AN1232"/>
    <mergeCell ref="AO1232:BG1232"/>
    <mergeCell ref="BH1232:BM1232"/>
    <mergeCell ref="H1233:M1233"/>
    <mergeCell ref="N1233:AE1233"/>
    <mergeCell ref="AF1233:AN1233"/>
    <mergeCell ref="AO1233:BG1233"/>
    <mergeCell ref="BH1233:BM1233"/>
    <mergeCell ref="H1226:M1226"/>
    <mergeCell ref="N1226:AE1226"/>
    <mergeCell ref="AF1226:AN1226"/>
    <mergeCell ref="AO1226:BG1226"/>
    <mergeCell ref="BH1226:BM1226"/>
    <mergeCell ref="H1227:M1227"/>
    <mergeCell ref="N1227:AE1227"/>
    <mergeCell ref="AF1227:AN1227"/>
    <mergeCell ref="AO1227:BG1227"/>
    <mergeCell ref="BH1227:BM1227"/>
    <mergeCell ref="H1228:M1228"/>
    <mergeCell ref="N1228:AE1228"/>
    <mergeCell ref="AF1228:AN1228"/>
    <mergeCell ref="AO1228:BG1228"/>
    <mergeCell ref="BH1228:BM1228"/>
    <mergeCell ref="H1229:M1229"/>
    <mergeCell ref="N1229:AE1229"/>
    <mergeCell ref="AF1229:AN1229"/>
    <mergeCell ref="AO1229:BG1229"/>
    <mergeCell ref="BH1229:BM1229"/>
    <mergeCell ref="H1222:M1222"/>
    <mergeCell ref="N1222:AE1222"/>
    <mergeCell ref="AF1222:AN1222"/>
    <mergeCell ref="AO1222:BG1222"/>
    <mergeCell ref="BH1222:BM1222"/>
    <mergeCell ref="H1223:M1223"/>
    <mergeCell ref="N1223:AE1223"/>
    <mergeCell ref="AF1223:AN1223"/>
    <mergeCell ref="AO1223:BG1223"/>
    <mergeCell ref="BH1223:BM1223"/>
    <mergeCell ref="H1224:M1224"/>
    <mergeCell ref="N1224:AE1224"/>
    <mergeCell ref="AF1224:AN1224"/>
    <mergeCell ref="AO1224:BG1224"/>
    <mergeCell ref="BH1224:BM1224"/>
    <mergeCell ref="H1225:M1225"/>
    <mergeCell ref="N1225:AE1225"/>
    <mergeCell ref="AF1225:AN1225"/>
    <mergeCell ref="AO1225:BG1225"/>
    <mergeCell ref="BH1225:BM1225"/>
    <mergeCell ref="H1218:M1218"/>
    <mergeCell ref="N1218:AE1218"/>
    <mergeCell ref="AF1218:AN1218"/>
    <mergeCell ref="AO1218:BG1218"/>
    <mergeCell ref="BH1218:BM1218"/>
    <mergeCell ref="H1219:M1219"/>
    <mergeCell ref="N1219:AE1219"/>
    <mergeCell ref="AF1219:AN1219"/>
    <mergeCell ref="AO1219:BG1219"/>
    <mergeCell ref="BH1219:BM1219"/>
    <mergeCell ref="H1220:M1220"/>
    <mergeCell ref="N1220:AE1220"/>
    <mergeCell ref="AF1220:AN1220"/>
    <mergeCell ref="AO1220:BG1220"/>
    <mergeCell ref="BH1220:BM1220"/>
    <mergeCell ref="H1221:M1221"/>
    <mergeCell ref="N1221:AE1221"/>
    <mergeCell ref="AF1221:AN1221"/>
    <mergeCell ref="AO1221:BG1221"/>
    <mergeCell ref="BH1221:BM1221"/>
    <mergeCell ref="H1214:M1214"/>
    <mergeCell ref="N1214:AE1214"/>
    <mergeCell ref="AF1214:AN1214"/>
    <mergeCell ref="AO1214:BG1214"/>
    <mergeCell ref="BH1214:BM1214"/>
    <mergeCell ref="H1215:M1215"/>
    <mergeCell ref="N1215:AE1215"/>
    <mergeCell ref="AF1215:AN1215"/>
    <mergeCell ref="AO1215:BG1215"/>
    <mergeCell ref="BH1215:BM1215"/>
    <mergeCell ref="H1216:M1216"/>
    <mergeCell ref="N1216:AE1216"/>
    <mergeCell ref="AF1216:AN1216"/>
    <mergeCell ref="AO1216:BG1216"/>
    <mergeCell ref="BH1216:BM1216"/>
    <mergeCell ref="H1217:M1217"/>
    <mergeCell ref="N1217:AE1217"/>
    <mergeCell ref="AF1217:AN1217"/>
    <mergeCell ref="AO1217:BG1217"/>
    <mergeCell ref="BH1217:BM1217"/>
    <mergeCell ref="H1210:M1210"/>
    <mergeCell ref="N1210:AE1210"/>
    <mergeCell ref="AF1210:AN1210"/>
    <mergeCell ref="AO1210:BG1210"/>
    <mergeCell ref="BH1210:BM1210"/>
    <mergeCell ref="H1211:M1211"/>
    <mergeCell ref="N1211:AE1211"/>
    <mergeCell ref="AF1211:AN1211"/>
    <mergeCell ref="AO1211:BG1211"/>
    <mergeCell ref="BH1211:BM1211"/>
    <mergeCell ref="H1212:M1212"/>
    <mergeCell ref="N1212:AE1212"/>
    <mergeCell ref="AF1212:AN1212"/>
    <mergeCell ref="AO1212:BG1212"/>
    <mergeCell ref="BH1212:BM1212"/>
    <mergeCell ref="H1213:M1213"/>
    <mergeCell ref="N1213:AE1213"/>
    <mergeCell ref="AF1213:AN1213"/>
    <mergeCell ref="AO1213:BG1213"/>
    <mergeCell ref="BH1213:BM1213"/>
    <mergeCell ref="H1206:M1206"/>
    <mergeCell ref="N1206:AE1206"/>
    <mergeCell ref="AF1206:AN1206"/>
    <mergeCell ref="AO1206:BG1206"/>
    <mergeCell ref="BH1206:BM1206"/>
    <mergeCell ref="H1207:M1207"/>
    <mergeCell ref="N1207:AE1207"/>
    <mergeCell ref="AF1207:AN1207"/>
    <mergeCell ref="AO1207:BG1207"/>
    <mergeCell ref="BH1207:BM1207"/>
    <mergeCell ref="H1208:M1208"/>
    <mergeCell ref="N1208:AE1208"/>
    <mergeCell ref="AF1208:AN1208"/>
    <mergeCell ref="AO1208:BG1208"/>
    <mergeCell ref="BH1208:BM1208"/>
    <mergeCell ref="H1209:M1209"/>
    <mergeCell ref="N1209:AE1209"/>
    <mergeCell ref="AF1209:AN1209"/>
    <mergeCell ref="AO1209:BG1209"/>
    <mergeCell ref="BH1209:BM1209"/>
    <mergeCell ref="H1202:M1202"/>
    <mergeCell ref="N1202:AE1202"/>
    <mergeCell ref="AF1202:AN1202"/>
    <mergeCell ref="AO1202:BG1202"/>
    <mergeCell ref="BH1202:BM1202"/>
    <mergeCell ref="H1203:M1203"/>
    <mergeCell ref="N1203:AE1203"/>
    <mergeCell ref="AF1203:AN1203"/>
    <mergeCell ref="AO1203:BG1203"/>
    <mergeCell ref="BH1203:BM1203"/>
    <mergeCell ref="H1204:M1204"/>
    <mergeCell ref="N1204:AE1204"/>
    <mergeCell ref="AF1204:AN1204"/>
    <mergeCell ref="AO1204:BG1204"/>
    <mergeCell ref="BH1204:BM1204"/>
    <mergeCell ref="H1205:M1205"/>
    <mergeCell ref="N1205:AE1205"/>
    <mergeCell ref="AF1205:AN1205"/>
    <mergeCell ref="AO1205:BG1205"/>
    <mergeCell ref="BH1205:BM1205"/>
    <mergeCell ref="H1198:M1198"/>
    <mergeCell ref="N1198:AE1198"/>
    <mergeCell ref="AF1198:AN1198"/>
    <mergeCell ref="AO1198:BG1198"/>
    <mergeCell ref="BH1198:BM1198"/>
    <mergeCell ref="H1199:M1199"/>
    <mergeCell ref="N1199:AE1199"/>
    <mergeCell ref="AF1199:AN1199"/>
    <mergeCell ref="AO1199:BG1199"/>
    <mergeCell ref="BH1199:BM1199"/>
    <mergeCell ref="H1200:M1200"/>
    <mergeCell ref="N1200:AE1200"/>
    <mergeCell ref="AF1200:AN1200"/>
    <mergeCell ref="AO1200:BG1200"/>
    <mergeCell ref="BH1200:BM1200"/>
    <mergeCell ref="H1201:M1201"/>
    <mergeCell ref="N1201:AE1201"/>
    <mergeCell ref="AF1201:AN1201"/>
    <mergeCell ref="AO1201:BG1201"/>
    <mergeCell ref="BH1201:BM1201"/>
    <mergeCell ref="H1194:M1194"/>
    <mergeCell ref="N1194:AE1194"/>
    <mergeCell ref="AF1194:AN1194"/>
    <mergeCell ref="AO1194:BG1194"/>
    <mergeCell ref="BH1194:BM1194"/>
    <mergeCell ref="H1195:M1195"/>
    <mergeCell ref="N1195:AE1195"/>
    <mergeCell ref="AF1195:AN1195"/>
    <mergeCell ref="AO1195:BG1195"/>
    <mergeCell ref="BH1195:BM1195"/>
    <mergeCell ref="H1196:M1196"/>
    <mergeCell ref="N1196:AE1196"/>
    <mergeCell ref="AF1196:AN1196"/>
    <mergeCell ref="AO1196:BG1196"/>
    <mergeCell ref="BH1196:BM1196"/>
    <mergeCell ref="H1197:M1197"/>
    <mergeCell ref="N1197:AE1197"/>
    <mergeCell ref="AF1197:AN1197"/>
    <mergeCell ref="AO1197:BG1197"/>
    <mergeCell ref="BH1197:BM1197"/>
    <mergeCell ref="H1190:M1190"/>
    <mergeCell ref="N1190:AE1190"/>
    <mergeCell ref="AF1190:AN1190"/>
    <mergeCell ref="AO1190:BG1190"/>
    <mergeCell ref="BH1190:BM1190"/>
    <mergeCell ref="H1191:M1191"/>
    <mergeCell ref="N1191:AE1191"/>
    <mergeCell ref="AF1191:AN1191"/>
    <mergeCell ref="AO1191:BG1191"/>
    <mergeCell ref="BH1191:BM1191"/>
    <mergeCell ref="H1192:M1192"/>
    <mergeCell ref="N1192:AE1192"/>
    <mergeCell ref="AF1192:AN1192"/>
    <mergeCell ref="AO1192:BG1192"/>
    <mergeCell ref="BH1192:BM1192"/>
    <mergeCell ref="H1193:M1193"/>
    <mergeCell ref="N1193:AE1193"/>
    <mergeCell ref="AF1193:AN1193"/>
    <mergeCell ref="AO1193:BG1193"/>
    <mergeCell ref="BH1193:BM1193"/>
    <mergeCell ref="H1186:M1186"/>
    <mergeCell ref="N1186:AE1186"/>
    <mergeCell ref="AF1186:AN1186"/>
    <mergeCell ref="AO1186:BG1186"/>
    <mergeCell ref="BH1186:BM1186"/>
    <mergeCell ref="H1187:M1187"/>
    <mergeCell ref="N1187:AE1187"/>
    <mergeCell ref="AF1187:AN1187"/>
    <mergeCell ref="AO1187:BG1187"/>
    <mergeCell ref="BH1187:BM1187"/>
    <mergeCell ref="H1188:M1188"/>
    <mergeCell ref="N1188:AE1188"/>
    <mergeCell ref="AF1188:AN1188"/>
    <mergeCell ref="AO1188:BG1188"/>
    <mergeCell ref="BH1188:BM1188"/>
    <mergeCell ref="H1189:M1189"/>
    <mergeCell ref="N1189:AE1189"/>
    <mergeCell ref="AF1189:AN1189"/>
    <mergeCell ref="AO1189:BG1189"/>
    <mergeCell ref="BH1189:BM1189"/>
    <mergeCell ref="H1182:M1182"/>
    <mergeCell ref="N1182:AE1182"/>
    <mergeCell ref="AF1182:AN1182"/>
    <mergeCell ref="AO1182:BG1182"/>
    <mergeCell ref="BH1182:BM1182"/>
    <mergeCell ref="H1183:M1183"/>
    <mergeCell ref="N1183:AE1183"/>
    <mergeCell ref="AF1183:AN1183"/>
    <mergeCell ref="AO1183:BG1183"/>
    <mergeCell ref="BH1183:BM1183"/>
    <mergeCell ref="H1184:M1184"/>
    <mergeCell ref="N1184:AE1184"/>
    <mergeCell ref="AF1184:AN1184"/>
    <mergeCell ref="AO1184:BG1184"/>
    <mergeCell ref="BH1184:BM1184"/>
    <mergeCell ref="H1185:M1185"/>
    <mergeCell ref="N1185:AE1185"/>
    <mergeCell ref="AF1185:AN1185"/>
    <mergeCell ref="AO1185:BG1185"/>
    <mergeCell ref="BH1185:BM1185"/>
    <mergeCell ref="H1178:M1178"/>
    <mergeCell ref="N1178:AE1178"/>
    <mergeCell ref="AF1178:AN1178"/>
    <mergeCell ref="AO1178:BG1178"/>
    <mergeCell ref="BH1178:BM1178"/>
    <mergeCell ref="H1179:M1179"/>
    <mergeCell ref="N1179:AE1179"/>
    <mergeCell ref="AF1179:AN1179"/>
    <mergeCell ref="AO1179:BG1179"/>
    <mergeCell ref="BH1179:BM1179"/>
    <mergeCell ref="H1180:M1180"/>
    <mergeCell ref="N1180:AE1180"/>
    <mergeCell ref="AF1180:AN1180"/>
    <mergeCell ref="AO1180:BG1180"/>
    <mergeCell ref="BH1180:BM1180"/>
    <mergeCell ref="H1181:M1181"/>
    <mergeCell ref="N1181:AE1181"/>
    <mergeCell ref="AF1181:AN1181"/>
    <mergeCell ref="AO1181:BG1181"/>
    <mergeCell ref="BH1181:BM1181"/>
    <mergeCell ref="H1174:M1174"/>
    <mergeCell ref="N1174:AE1174"/>
    <mergeCell ref="AF1174:AN1174"/>
    <mergeCell ref="AO1174:BG1174"/>
    <mergeCell ref="BH1174:BM1174"/>
    <mergeCell ref="H1175:M1175"/>
    <mergeCell ref="N1175:AE1175"/>
    <mergeCell ref="AF1175:AN1175"/>
    <mergeCell ref="AO1175:BG1175"/>
    <mergeCell ref="BH1175:BM1175"/>
    <mergeCell ref="H1176:M1176"/>
    <mergeCell ref="N1176:AE1176"/>
    <mergeCell ref="AF1176:AN1176"/>
    <mergeCell ref="AO1176:BG1176"/>
    <mergeCell ref="BH1176:BM1176"/>
    <mergeCell ref="H1177:M1177"/>
    <mergeCell ref="N1177:AE1177"/>
    <mergeCell ref="AF1177:AN1177"/>
    <mergeCell ref="AO1177:BG1177"/>
    <mergeCell ref="BH1177:BM1177"/>
    <mergeCell ref="H1170:M1170"/>
    <mergeCell ref="N1170:AE1170"/>
    <mergeCell ref="AF1170:AN1170"/>
    <mergeCell ref="AO1170:BG1170"/>
    <mergeCell ref="BH1170:BM1170"/>
    <mergeCell ref="H1171:M1171"/>
    <mergeCell ref="N1171:AE1171"/>
    <mergeCell ref="AF1171:AN1171"/>
    <mergeCell ref="AO1171:BG1171"/>
    <mergeCell ref="BH1171:BM1171"/>
    <mergeCell ref="H1172:M1172"/>
    <mergeCell ref="N1172:AE1172"/>
    <mergeCell ref="AF1172:AN1172"/>
    <mergeCell ref="AO1172:BG1172"/>
    <mergeCell ref="BH1172:BM1172"/>
    <mergeCell ref="H1173:M1173"/>
    <mergeCell ref="N1173:AE1173"/>
    <mergeCell ref="AF1173:AN1173"/>
    <mergeCell ref="AO1173:BG1173"/>
    <mergeCell ref="BH1173:BM1173"/>
    <mergeCell ref="H1166:M1166"/>
    <mergeCell ref="N1166:AE1166"/>
    <mergeCell ref="AF1166:AN1166"/>
    <mergeCell ref="AO1166:BG1166"/>
    <mergeCell ref="BH1166:BM1166"/>
    <mergeCell ref="H1167:M1167"/>
    <mergeCell ref="N1167:AE1167"/>
    <mergeCell ref="AF1167:AN1167"/>
    <mergeCell ref="AO1167:BG1167"/>
    <mergeCell ref="BH1167:BM1167"/>
    <mergeCell ref="H1168:M1168"/>
    <mergeCell ref="N1168:AE1168"/>
    <mergeCell ref="AF1168:AN1168"/>
    <mergeCell ref="AO1168:BG1168"/>
    <mergeCell ref="BH1168:BM1168"/>
    <mergeCell ref="H1169:M1169"/>
    <mergeCell ref="N1169:AE1169"/>
    <mergeCell ref="AF1169:AN1169"/>
    <mergeCell ref="AO1169:BG1169"/>
    <mergeCell ref="BH1169:BM1169"/>
    <mergeCell ref="H1162:M1162"/>
    <mergeCell ref="N1162:AE1162"/>
    <mergeCell ref="AF1162:AN1162"/>
    <mergeCell ref="AO1162:BG1162"/>
    <mergeCell ref="BH1162:BM1162"/>
    <mergeCell ref="H1163:M1163"/>
    <mergeCell ref="N1163:AE1163"/>
    <mergeCell ref="AF1163:AN1163"/>
    <mergeCell ref="AO1163:BG1163"/>
    <mergeCell ref="BH1163:BM1163"/>
    <mergeCell ref="H1164:M1164"/>
    <mergeCell ref="N1164:AE1164"/>
    <mergeCell ref="AF1164:AN1164"/>
    <mergeCell ref="AO1164:BG1164"/>
    <mergeCell ref="BH1164:BM1164"/>
    <mergeCell ref="H1165:M1165"/>
    <mergeCell ref="N1165:AE1165"/>
    <mergeCell ref="AF1165:AN1165"/>
    <mergeCell ref="AO1165:BG1165"/>
    <mergeCell ref="BH1165:BM1165"/>
    <mergeCell ref="H1158:M1158"/>
    <mergeCell ref="N1158:AE1158"/>
    <mergeCell ref="AF1158:AN1158"/>
    <mergeCell ref="AO1158:BG1158"/>
    <mergeCell ref="BH1158:BM1158"/>
    <mergeCell ref="H1159:M1159"/>
    <mergeCell ref="N1159:AE1159"/>
    <mergeCell ref="AF1159:AN1159"/>
    <mergeCell ref="AO1159:BG1159"/>
    <mergeCell ref="BH1159:BM1159"/>
    <mergeCell ref="H1160:M1160"/>
    <mergeCell ref="N1160:AE1160"/>
    <mergeCell ref="AF1160:AN1160"/>
    <mergeCell ref="AO1160:BG1160"/>
    <mergeCell ref="BH1160:BM1160"/>
    <mergeCell ref="H1161:M1161"/>
    <mergeCell ref="N1161:AE1161"/>
    <mergeCell ref="AF1161:AN1161"/>
    <mergeCell ref="AO1161:BG1161"/>
    <mergeCell ref="BH1161:BM1161"/>
    <mergeCell ref="H1154:M1154"/>
    <mergeCell ref="N1154:AE1154"/>
    <mergeCell ref="AF1154:AN1154"/>
    <mergeCell ref="AO1154:BG1154"/>
    <mergeCell ref="BH1154:BM1154"/>
    <mergeCell ref="H1155:M1155"/>
    <mergeCell ref="N1155:AE1155"/>
    <mergeCell ref="AF1155:AN1155"/>
    <mergeCell ref="AO1155:BG1155"/>
    <mergeCell ref="BH1155:BM1155"/>
    <mergeCell ref="H1156:M1156"/>
    <mergeCell ref="N1156:AE1156"/>
    <mergeCell ref="AF1156:AN1156"/>
    <mergeCell ref="AO1156:BG1156"/>
    <mergeCell ref="BH1156:BM1156"/>
    <mergeCell ref="H1157:M1157"/>
    <mergeCell ref="N1157:AE1157"/>
    <mergeCell ref="AF1157:AN1157"/>
    <mergeCell ref="AO1157:BG1157"/>
    <mergeCell ref="BH1157:BM1157"/>
    <mergeCell ref="H1150:M1150"/>
    <mergeCell ref="N1150:AE1150"/>
    <mergeCell ref="AF1150:AN1150"/>
    <mergeCell ref="AO1150:BG1150"/>
    <mergeCell ref="BH1150:BM1150"/>
    <mergeCell ref="H1151:M1151"/>
    <mergeCell ref="N1151:AE1151"/>
    <mergeCell ref="AF1151:AN1151"/>
    <mergeCell ref="AO1151:BG1151"/>
    <mergeCell ref="BH1151:BM1151"/>
    <mergeCell ref="H1152:M1152"/>
    <mergeCell ref="N1152:AE1152"/>
    <mergeCell ref="AF1152:AN1152"/>
    <mergeCell ref="AO1152:BG1152"/>
    <mergeCell ref="BH1152:BM1152"/>
    <mergeCell ref="H1153:M1153"/>
    <mergeCell ref="N1153:AE1153"/>
    <mergeCell ref="AF1153:AN1153"/>
    <mergeCell ref="AO1153:BG1153"/>
    <mergeCell ref="BH1153:BM1153"/>
    <mergeCell ref="H1146:M1146"/>
    <mergeCell ref="N1146:AE1146"/>
    <mergeCell ref="AF1146:AN1146"/>
    <mergeCell ref="AO1146:BG1146"/>
    <mergeCell ref="BH1146:BM1146"/>
    <mergeCell ref="H1147:M1147"/>
    <mergeCell ref="N1147:AE1147"/>
    <mergeCell ref="AF1147:AN1147"/>
    <mergeCell ref="AO1147:BG1147"/>
    <mergeCell ref="BH1147:BM1147"/>
    <mergeCell ref="H1148:M1148"/>
    <mergeCell ref="N1148:AE1148"/>
    <mergeCell ref="AF1148:AN1148"/>
    <mergeCell ref="AO1148:BG1148"/>
    <mergeCell ref="BH1148:BM1148"/>
    <mergeCell ref="H1149:M1149"/>
    <mergeCell ref="N1149:AE1149"/>
    <mergeCell ref="AF1149:AN1149"/>
    <mergeCell ref="AO1149:BG1149"/>
    <mergeCell ref="BH1149:BM1149"/>
    <mergeCell ref="H1142:M1142"/>
    <mergeCell ref="N1142:AE1142"/>
    <mergeCell ref="AF1142:AN1142"/>
    <mergeCell ref="AO1142:BG1142"/>
    <mergeCell ref="BH1142:BM1142"/>
    <mergeCell ref="H1143:M1143"/>
    <mergeCell ref="N1143:AE1143"/>
    <mergeCell ref="AF1143:AN1143"/>
    <mergeCell ref="AO1143:BG1143"/>
    <mergeCell ref="BH1143:BM1143"/>
    <mergeCell ref="H1144:M1144"/>
    <mergeCell ref="N1144:AE1144"/>
    <mergeCell ref="AF1144:AN1144"/>
    <mergeCell ref="AO1144:BG1144"/>
    <mergeCell ref="BH1144:BM1144"/>
    <mergeCell ref="H1145:M1145"/>
    <mergeCell ref="N1145:AE1145"/>
    <mergeCell ref="AF1145:AN1145"/>
    <mergeCell ref="AO1145:BG1145"/>
    <mergeCell ref="BH1145:BM1145"/>
    <mergeCell ref="H1138:M1138"/>
    <mergeCell ref="N1138:AE1138"/>
    <mergeCell ref="AF1138:AN1138"/>
    <mergeCell ref="AO1138:BG1138"/>
    <mergeCell ref="BH1138:BM1138"/>
    <mergeCell ref="H1139:M1139"/>
    <mergeCell ref="N1139:AE1139"/>
    <mergeCell ref="AF1139:AN1139"/>
    <mergeCell ref="AO1139:BG1139"/>
    <mergeCell ref="BH1139:BM1139"/>
    <mergeCell ref="H1140:M1140"/>
    <mergeCell ref="N1140:AE1140"/>
    <mergeCell ref="AF1140:AN1140"/>
    <mergeCell ref="AO1140:BG1140"/>
    <mergeCell ref="BH1140:BM1140"/>
    <mergeCell ref="H1141:M1141"/>
    <mergeCell ref="N1141:AE1141"/>
    <mergeCell ref="AF1141:AN1141"/>
    <mergeCell ref="AO1141:BG1141"/>
    <mergeCell ref="BH1141:BM1141"/>
    <mergeCell ref="H1134:M1134"/>
    <mergeCell ref="N1134:AE1134"/>
    <mergeCell ref="AF1134:AN1134"/>
    <mergeCell ref="AO1134:BG1134"/>
    <mergeCell ref="BH1134:BM1134"/>
    <mergeCell ref="H1135:M1135"/>
    <mergeCell ref="N1135:AE1135"/>
    <mergeCell ref="AF1135:AN1135"/>
    <mergeCell ref="AO1135:BG1135"/>
    <mergeCell ref="BH1135:BM1135"/>
    <mergeCell ref="H1136:M1136"/>
    <mergeCell ref="N1136:AE1136"/>
    <mergeCell ref="AF1136:AN1136"/>
    <mergeCell ref="AO1136:BG1136"/>
    <mergeCell ref="BH1136:BM1136"/>
    <mergeCell ref="H1137:M1137"/>
    <mergeCell ref="N1137:AE1137"/>
    <mergeCell ref="AF1137:AN1137"/>
    <mergeCell ref="AO1137:BG1137"/>
    <mergeCell ref="BH1137:BM1137"/>
    <mergeCell ref="H1130:M1130"/>
    <mergeCell ref="N1130:AE1130"/>
    <mergeCell ref="AF1130:AN1130"/>
    <mergeCell ref="AO1130:BG1130"/>
    <mergeCell ref="BH1130:BM1130"/>
    <mergeCell ref="H1131:M1131"/>
    <mergeCell ref="N1131:AE1131"/>
    <mergeCell ref="AF1131:AN1131"/>
    <mergeCell ref="AO1131:BG1131"/>
    <mergeCell ref="BH1131:BM1131"/>
    <mergeCell ref="H1132:M1132"/>
    <mergeCell ref="N1132:AE1132"/>
    <mergeCell ref="AF1132:AN1132"/>
    <mergeCell ref="AO1132:BG1132"/>
    <mergeCell ref="BH1132:BM1132"/>
    <mergeCell ref="H1133:M1133"/>
    <mergeCell ref="N1133:AE1133"/>
    <mergeCell ref="AF1133:AN1133"/>
    <mergeCell ref="AO1133:BG1133"/>
    <mergeCell ref="BH1133:BM1133"/>
    <mergeCell ref="H1126:M1126"/>
    <mergeCell ref="N1126:AE1126"/>
    <mergeCell ref="AF1126:AN1126"/>
    <mergeCell ref="AO1126:BG1126"/>
    <mergeCell ref="BH1126:BM1126"/>
    <mergeCell ref="H1127:M1127"/>
    <mergeCell ref="N1127:AE1127"/>
    <mergeCell ref="AF1127:AN1127"/>
    <mergeCell ref="AO1127:BG1127"/>
    <mergeCell ref="BH1127:BM1127"/>
    <mergeCell ref="H1128:M1128"/>
    <mergeCell ref="N1128:AE1128"/>
    <mergeCell ref="AF1128:AN1128"/>
    <mergeCell ref="AO1128:BG1128"/>
    <mergeCell ref="BH1128:BM1128"/>
    <mergeCell ref="H1129:M1129"/>
    <mergeCell ref="N1129:AE1129"/>
    <mergeCell ref="AF1129:AN1129"/>
    <mergeCell ref="AO1129:BG1129"/>
    <mergeCell ref="BH1129:BM1129"/>
    <mergeCell ref="H1122:M1122"/>
    <mergeCell ref="N1122:AE1122"/>
    <mergeCell ref="AF1122:AN1122"/>
    <mergeCell ref="AO1122:BG1122"/>
    <mergeCell ref="BH1122:BM1122"/>
    <mergeCell ref="H1123:M1123"/>
    <mergeCell ref="N1123:AE1123"/>
    <mergeCell ref="AF1123:AN1123"/>
    <mergeCell ref="AO1123:BG1123"/>
    <mergeCell ref="BH1123:BM1123"/>
    <mergeCell ref="H1124:M1124"/>
    <mergeCell ref="N1124:AE1124"/>
    <mergeCell ref="AF1124:AN1124"/>
    <mergeCell ref="AO1124:BG1124"/>
    <mergeCell ref="BH1124:BM1124"/>
    <mergeCell ref="H1125:M1125"/>
    <mergeCell ref="N1125:AE1125"/>
    <mergeCell ref="AF1125:AN1125"/>
    <mergeCell ref="AO1125:BG1125"/>
    <mergeCell ref="BH1125:BM1125"/>
    <mergeCell ref="H1118:M1118"/>
    <mergeCell ref="N1118:AE1118"/>
    <mergeCell ref="AF1118:AN1118"/>
    <mergeCell ref="AO1118:BG1118"/>
    <mergeCell ref="BH1118:BM1118"/>
    <mergeCell ref="H1119:M1119"/>
    <mergeCell ref="N1119:AE1119"/>
    <mergeCell ref="AF1119:AN1119"/>
    <mergeCell ref="AO1119:BG1119"/>
    <mergeCell ref="BH1119:BM1119"/>
    <mergeCell ref="H1120:M1120"/>
    <mergeCell ref="N1120:AE1120"/>
    <mergeCell ref="AF1120:AN1120"/>
    <mergeCell ref="AO1120:BG1120"/>
    <mergeCell ref="BH1120:BM1120"/>
    <mergeCell ref="H1121:M1121"/>
    <mergeCell ref="N1121:AE1121"/>
    <mergeCell ref="AF1121:AN1121"/>
    <mergeCell ref="AO1121:BG1121"/>
    <mergeCell ref="BH1121:BM1121"/>
    <mergeCell ref="H1114:M1114"/>
    <mergeCell ref="N1114:AE1114"/>
    <mergeCell ref="AF1114:AN1114"/>
    <mergeCell ref="AO1114:BG1114"/>
    <mergeCell ref="BH1114:BM1114"/>
    <mergeCell ref="H1115:M1115"/>
    <mergeCell ref="N1115:AE1115"/>
    <mergeCell ref="AF1115:AN1115"/>
    <mergeCell ref="AO1115:BG1115"/>
    <mergeCell ref="BH1115:BM1115"/>
    <mergeCell ref="H1116:M1116"/>
    <mergeCell ref="N1116:AE1116"/>
    <mergeCell ref="AF1116:AN1116"/>
    <mergeCell ref="AO1116:BG1116"/>
    <mergeCell ref="BH1116:BM1116"/>
    <mergeCell ref="H1117:M1117"/>
    <mergeCell ref="N1117:AE1117"/>
    <mergeCell ref="AF1117:AN1117"/>
    <mergeCell ref="AO1117:BG1117"/>
    <mergeCell ref="BH1117:BM1117"/>
    <mergeCell ref="H1110:M1110"/>
    <mergeCell ref="N1110:AE1110"/>
    <mergeCell ref="AF1110:AN1110"/>
    <mergeCell ref="AO1110:BG1110"/>
    <mergeCell ref="BH1110:BM1110"/>
    <mergeCell ref="H1111:M1111"/>
    <mergeCell ref="N1111:AE1111"/>
    <mergeCell ref="AF1111:AN1111"/>
    <mergeCell ref="AO1111:BG1111"/>
    <mergeCell ref="BH1111:BM1111"/>
    <mergeCell ref="H1112:M1112"/>
    <mergeCell ref="N1112:AE1112"/>
    <mergeCell ref="AF1112:AN1112"/>
    <mergeCell ref="AO1112:BG1112"/>
    <mergeCell ref="BH1112:BM1112"/>
    <mergeCell ref="H1113:M1113"/>
    <mergeCell ref="N1113:AE1113"/>
    <mergeCell ref="AF1113:AN1113"/>
    <mergeCell ref="AO1113:BG1113"/>
    <mergeCell ref="BH1113:BM1113"/>
    <mergeCell ref="H1106:M1106"/>
    <mergeCell ref="N1106:AE1106"/>
    <mergeCell ref="AF1106:AN1106"/>
    <mergeCell ref="AO1106:BG1106"/>
    <mergeCell ref="BH1106:BM1106"/>
    <mergeCell ref="H1107:M1107"/>
    <mergeCell ref="N1107:AE1107"/>
    <mergeCell ref="AF1107:AN1107"/>
    <mergeCell ref="AO1107:BG1107"/>
    <mergeCell ref="BH1107:BM1107"/>
    <mergeCell ref="H1108:M1108"/>
    <mergeCell ref="N1108:AE1108"/>
    <mergeCell ref="AF1108:AN1108"/>
    <mergeCell ref="AO1108:BG1108"/>
    <mergeCell ref="BH1108:BM1108"/>
    <mergeCell ref="H1109:M1109"/>
    <mergeCell ref="N1109:AE1109"/>
    <mergeCell ref="AF1109:AN1109"/>
    <mergeCell ref="AO1109:BG1109"/>
    <mergeCell ref="BH1109:BM1109"/>
    <mergeCell ref="H1102:M1102"/>
    <mergeCell ref="N1102:AE1102"/>
    <mergeCell ref="AF1102:AN1102"/>
    <mergeCell ref="AO1102:BG1102"/>
    <mergeCell ref="BH1102:BM1102"/>
    <mergeCell ref="H1103:M1103"/>
    <mergeCell ref="N1103:AE1103"/>
    <mergeCell ref="AF1103:AN1103"/>
    <mergeCell ref="AO1103:BG1103"/>
    <mergeCell ref="BH1103:BM1103"/>
    <mergeCell ref="H1104:M1104"/>
    <mergeCell ref="N1104:AE1104"/>
    <mergeCell ref="AF1104:AN1104"/>
    <mergeCell ref="AO1104:BG1104"/>
    <mergeCell ref="BH1104:BM1104"/>
    <mergeCell ref="H1105:M1105"/>
    <mergeCell ref="N1105:AE1105"/>
    <mergeCell ref="AF1105:AN1105"/>
    <mergeCell ref="AO1105:BG1105"/>
    <mergeCell ref="BH1105:BM1105"/>
    <mergeCell ref="H1098:M1098"/>
    <mergeCell ref="N1098:AE1098"/>
    <mergeCell ref="AF1098:AN1098"/>
    <mergeCell ref="AO1098:BG1098"/>
    <mergeCell ref="BH1098:BM1098"/>
    <mergeCell ref="H1099:M1099"/>
    <mergeCell ref="N1099:AE1099"/>
    <mergeCell ref="AF1099:AN1099"/>
    <mergeCell ref="AO1099:BG1099"/>
    <mergeCell ref="BH1099:BM1099"/>
    <mergeCell ref="H1100:M1100"/>
    <mergeCell ref="N1100:AE1100"/>
    <mergeCell ref="AF1100:AN1100"/>
    <mergeCell ref="AO1100:BG1100"/>
    <mergeCell ref="BH1100:BM1100"/>
    <mergeCell ref="H1101:M1101"/>
    <mergeCell ref="N1101:AE1101"/>
    <mergeCell ref="AF1101:AN1101"/>
    <mergeCell ref="AO1101:BG1101"/>
    <mergeCell ref="BH1101:BM1101"/>
    <mergeCell ref="H1094:M1094"/>
    <mergeCell ref="N1094:AE1094"/>
    <mergeCell ref="AF1094:AN1094"/>
    <mergeCell ref="AO1094:BG1094"/>
    <mergeCell ref="BH1094:BM1094"/>
    <mergeCell ref="H1095:M1095"/>
    <mergeCell ref="N1095:AE1095"/>
    <mergeCell ref="AF1095:AN1095"/>
    <mergeCell ref="AO1095:BG1095"/>
    <mergeCell ref="BH1095:BM1095"/>
    <mergeCell ref="H1096:M1096"/>
    <mergeCell ref="N1096:AE1096"/>
    <mergeCell ref="AF1096:AN1096"/>
    <mergeCell ref="AO1096:BG1096"/>
    <mergeCell ref="BH1096:BM1096"/>
    <mergeCell ref="H1097:M1097"/>
    <mergeCell ref="N1097:AE1097"/>
    <mergeCell ref="AF1097:AN1097"/>
    <mergeCell ref="AO1097:BG1097"/>
    <mergeCell ref="BH1097:BM1097"/>
    <mergeCell ref="H1090:M1090"/>
    <mergeCell ref="N1090:AE1090"/>
    <mergeCell ref="AF1090:AN1090"/>
    <mergeCell ref="AO1090:BG1090"/>
    <mergeCell ref="BH1090:BM1090"/>
    <mergeCell ref="H1091:M1091"/>
    <mergeCell ref="N1091:AE1091"/>
    <mergeCell ref="AF1091:AN1091"/>
    <mergeCell ref="AO1091:BG1091"/>
    <mergeCell ref="BH1091:BM1091"/>
    <mergeCell ref="H1092:M1092"/>
    <mergeCell ref="N1092:AE1092"/>
    <mergeCell ref="AF1092:AN1092"/>
    <mergeCell ref="AO1092:BG1092"/>
    <mergeCell ref="BH1092:BM1092"/>
    <mergeCell ref="H1093:M1093"/>
    <mergeCell ref="N1093:AE1093"/>
    <mergeCell ref="AF1093:AN1093"/>
    <mergeCell ref="AO1093:BG1093"/>
    <mergeCell ref="BH1093:BM1093"/>
    <mergeCell ref="H1086:M1086"/>
    <mergeCell ref="N1086:AE1086"/>
    <mergeCell ref="AF1086:AN1086"/>
    <mergeCell ref="AO1086:BG1086"/>
    <mergeCell ref="BH1086:BM1086"/>
    <mergeCell ref="H1087:M1087"/>
    <mergeCell ref="N1087:AE1087"/>
    <mergeCell ref="AF1087:AN1087"/>
    <mergeCell ref="AO1087:BG1087"/>
    <mergeCell ref="BH1087:BM1087"/>
    <mergeCell ref="H1088:M1088"/>
    <mergeCell ref="N1088:AE1088"/>
    <mergeCell ref="AF1088:AN1088"/>
    <mergeCell ref="AO1088:BG1088"/>
    <mergeCell ref="BH1088:BM1088"/>
    <mergeCell ref="H1089:M1089"/>
    <mergeCell ref="N1089:AE1089"/>
    <mergeCell ref="AF1089:AN1089"/>
    <mergeCell ref="AO1089:BG1089"/>
    <mergeCell ref="BH1089:BM1089"/>
    <mergeCell ref="H1082:M1082"/>
    <mergeCell ref="N1082:AE1082"/>
    <mergeCell ref="AF1082:AN1082"/>
    <mergeCell ref="AO1082:BG1082"/>
    <mergeCell ref="BH1082:BM1082"/>
    <mergeCell ref="H1083:M1083"/>
    <mergeCell ref="N1083:AE1083"/>
    <mergeCell ref="AF1083:AN1083"/>
    <mergeCell ref="AO1083:BG1083"/>
    <mergeCell ref="BH1083:BM1083"/>
    <mergeCell ref="H1084:M1084"/>
    <mergeCell ref="N1084:AE1084"/>
    <mergeCell ref="AF1084:AN1084"/>
    <mergeCell ref="AO1084:BG1084"/>
    <mergeCell ref="BH1084:BM1084"/>
    <mergeCell ref="H1085:M1085"/>
    <mergeCell ref="N1085:AE1085"/>
    <mergeCell ref="AF1085:AN1085"/>
    <mergeCell ref="AO1085:BG1085"/>
    <mergeCell ref="BH1085:BM1085"/>
    <mergeCell ref="H1078:M1078"/>
    <mergeCell ref="N1078:AE1078"/>
    <mergeCell ref="AF1078:AN1078"/>
    <mergeCell ref="AO1078:BG1078"/>
    <mergeCell ref="BH1078:BM1078"/>
    <mergeCell ref="H1079:M1079"/>
    <mergeCell ref="N1079:AE1079"/>
    <mergeCell ref="AF1079:AN1079"/>
    <mergeCell ref="AO1079:BG1079"/>
    <mergeCell ref="BH1079:BM1079"/>
    <mergeCell ref="H1080:M1080"/>
    <mergeCell ref="N1080:AE1080"/>
    <mergeCell ref="AF1080:AN1080"/>
    <mergeCell ref="AO1080:BG1080"/>
    <mergeCell ref="BH1080:BM1080"/>
    <mergeCell ref="H1081:M1081"/>
    <mergeCell ref="N1081:AE1081"/>
    <mergeCell ref="AF1081:AN1081"/>
    <mergeCell ref="AO1081:BG1081"/>
    <mergeCell ref="BH1081:BM1081"/>
    <mergeCell ref="H1074:M1074"/>
    <mergeCell ref="N1074:AE1074"/>
    <mergeCell ref="AF1074:AN1074"/>
    <mergeCell ref="AO1074:BG1074"/>
    <mergeCell ref="BH1074:BM1074"/>
    <mergeCell ref="H1075:M1075"/>
    <mergeCell ref="N1075:AE1075"/>
    <mergeCell ref="AF1075:AN1075"/>
    <mergeCell ref="AO1075:BG1075"/>
    <mergeCell ref="BH1075:BM1075"/>
    <mergeCell ref="H1076:M1076"/>
    <mergeCell ref="N1076:AE1076"/>
    <mergeCell ref="AF1076:AN1076"/>
    <mergeCell ref="AO1076:BG1076"/>
    <mergeCell ref="BH1076:BM1076"/>
    <mergeCell ref="H1077:M1077"/>
    <mergeCell ref="N1077:AE1077"/>
    <mergeCell ref="AF1077:AN1077"/>
    <mergeCell ref="AO1077:BG1077"/>
    <mergeCell ref="BH1077:BM1077"/>
    <mergeCell ref="H1070:M1070"/>
    <mergeCell ref="N1070:AE1070"/>
    <mergeCell ref="AF1070:AN1070"/>
    <mergeCell ref="AO1070:BG1070"/>
    <mergeCell ref="BH1070:BM1070"/>
    <mergeCell ref="H1071:M1071"/>
    <mergeCell ref="N1071:AE1071"/>
    <mergeCell ref="AF1071:AN1071"/>
    <mergeCell ref="AO1071:BG1071"/>
    <mergeCell ref="BH1071:BM1071"/>
    <mergeCell ref="H1072:M1072"/>
    <mergeCell ref="N1072:AE1072"/>
    <mergeCell ref="AF1072:AN1072"/>
    <mergeCell ref="AO1072:BG1072"/>
    <mergeCell ref="BH1072:BM1072"/>
    <mergeCell ref="H1073:M1073"/>
    <mergeCell ref="N1073:AE1073"/>
    <mergeCell ref="AF1073:AN1073"/>
    <mergeCell ref="AO1073:BG1073"/>
    <mergeCell ref="BH1073:BM1073"/>
    <mergeCell ref="H1066:M1066"/>
    <mergeCell ref="N1066:AE1066"/>
    <mergeCell ref="AF1066:AN1066"/>
    <mergeCell ref="AO1066:BG1066"/>
    <mergeCell ref="BH1066:BM1066"/>
    <mergeCell ref="H1067:M1067"/>
    <mergeCell ref="N1067:AE1067"/>
    <mergeCell ref="AF1067:AN1067"/>
    <mergeCell ref="AO1067:BG1067"/>
    <mergeCell ref="BH1067:BM1067"/>
    <mergeCell ref="H1068:M1068"/>
    <mergeCell ref="N1068:AE1068"/>
    <mergeCell ref="AF1068:AN1068"/>
    <mergeCell ref="AO1068:BG1068"/>
    <mergeCell ref="BH1068:BM1068"/>
    <mergeCell ref="H1069:M1069"/>
    <mergeCell ref="N1069:AE1069"/>
    <mergeCell ref="AF1069:AN1069"/>
    <mergeCell ref="AO1069:BG1069"/>
    <mergeCell ref="BH1069:BM1069"/>
    <mergeCell ref="H1062:M1062"/>
    <mergeCell ref="N1062:AE1062"/>
    <mergeCell ref="AF1062:AN1062"/>
    <mergeCell ref="AO1062:BG1062"/>
    <mergeCell ref="BH1062:BM1062"/>
    <mergeCell ref="H1063:M1063"/>
    <mergeCell ref="N1063:AE1063"/>
    <mergeCell ref="AF1063:AN1063"/>
    <mergeCell ref="AO1063:BG1063"/>
    <mergeCell ref="BH1063:BM1063"/>
    <mergeCell ref="H1064:M1064"/>
    <mergeCell ref="N1064:AE1064"/>
    <mergeCell ref="AF1064:AN1064"/>
    <mergeCell ref="AO1064:BG1064"/>
    <mergeCell ref="BH1064:BM1064"/>
    <mergeCell ref="H1065:M1065"/>
    <mergeCell ref="N1065:AE1065"/>
    <mergeCell ref="AF1065:AN1065"/>
    <mergeCell ref="AO1065:BG1065"/>
    <mergeCell ref="BH1065:BM1065"/>
    <mergeCell ref="H1058:M1058"/>
    <mergeCell ref="N1058:AE1058"/>
    <mergeCell ref="AF1058:AN1058"/>
    <mergeCell ref="AO1058:BG1058"/>
    <mergeCell ref="BH1058:BM1058"/>
    <mergeCell ref="H1059:M1059"/>
    <mergeCell ref="N1059:AE1059"/>
    <mergeCell ref="AF1059:AN1059"/>
    <mergeCell ref="AO1059:BG1059"/>
    <mergeCell ref="BH1059:BM1059"/>
    <mergeCell ref="H1060:M1060"/>
    <mergeCell ref="N1060:AE1060"/>
    <mergeCell ref="AF1060:AN1060"/>
    <mergeCell ref="AO1060:BG1060"/>
    <mergeCell ref="BH1060:BM1060"/>
    <mergeCell ref="H1061:M1061"/>
    <mergeCell ref="N1061:AE1061"/>
    <mergeCell ref="AF1061:AN1061"/>
    <mergeCell ref="AO1061:BG1061"/>
    <mergeCell ref="BH1061:BM1061"/>
    <mergeCell ref="H1054:M1054"/>
    <mergeCell ref="N1054:AE1054"/>
    <mergeCell ref="AF1054:AN1054"/>
    <mergeCell ref="AO1054:BG1054"/>
    <mergeCell ref="BH1054:BM1054"/>
    <mergeCell ref="H1055:M1055"/>
    <mergeCell ref="N1055:AE1055"/>
    <mergeCell ref="AF1055:AN1055"/>
    <mergeCell ref="AO1055:BG1055"/>
    <mergeCell ref="BH1055:BM1055"/>
    <mergeCell ref="H1056:M1056"/>
    <mergeCell ref="N1056:AE1056"/>
    <mergeCell ref="AF1056:AN1056"/>
    <mergeCell ref="AO1056:BG1056"/>
    <mergeCell ref="BH1056:BM1056"/>
    <mergeCell ref="H1057:M1057"/>
    <mergeCell ref="N1057:AE1057"/>
    <mergeCell ref="AF1057:AN1057"/>
    <mergeCell ref="AO1057:BG1057"/>
    <mergeCell ref="BH1057:BM1057"/>
    <mergeCell ref="H1050:M1050"/>
    <mergeCell ref="N1050:AE1050"/>
    <mergeCell ref="AF1050:AN1050"/>
    <mergeCell ref="AO1050:BG1050"/>
    <mergeCell ref="BH1050:BM1050"/>
    <mergeCell ref="H1051:M1051"/>
    <mergeCell ref="N1051:AE1051"/>
    <mergeCell ref="AF1051:AN1051"/>
    <mergeCell ref="AO1051:BG1051"/>
    <mergeCell ref="BH1051:BM1051"/>
    <mergeCell ref="H1052:M1052"/>
    <mergeCell ref="N1052:AE1052"/>
    <mergeCell ref="AF1052:AN1052"/>
    <mergeCell ref="AO1052:BG1052"/>
    <mergeCell ref="BH1052:BM1052"/>
    <mergeCell ref="H1053:M1053"/>
    <mergeCell ref="N1053:AE1053"/>
    <mergeCell ref="AF1053:AN1053"/>
    <mergeCell ref="AO1053:BG1053"/>
    <mergeCell ref="BH1053:BM1053"/>
    <mergeCell ref="H1046:M1046"/>
    <mergeCell ref="N1046:AE1046"/>
    <mergeCell ref="AF1046:AN1046"/>
    <mergeCell ref="AO1046:BG1046"/>
    <mergeCell ref="BH1046:BM1046"/>
    <mergeCell ref="H1047:M1047"/>
    <mergeCell ref="N1047:AE1047"/>
    <mergeCell ref="AF1047:AN1047"/>
    <mergeCell ref="AO1047:BG1047"/>
    <mergeCell ref="BH1047:BM1047"/>
    <mergeCell ref="H1048:M1048"/>
    <mergeCell ref="N1048:AE1048"/>
    <mergeCell ref="AF1048:AN1048"/>
    <mergeCell ref="AO1048:BG1048"/>
    <mergeCell ref="BH1048:BM1048"/>
    <mergeCell ref="H1049:M1049"/>
    <mergeCell ref="N1049:AE1049"/>
    <mergeCell ref="AF1049:AN1049"/>
    <mergeCell ref="AO1049:BG1049"/>
    <mergeCell ref="BH1049:BM1049"/>
    <mergeCell ref="H1042:M1042"/>
    <mergeCell ref="N1042:AE1042"/>
    <mergeCell ref="AF1042:AN1042"/>
    <mergeCell ref="AO1042:BG1042"/>
    <mergeCell ref="BH1042:BM1042"/>
    <mergeCell ref="H1043:M1043"/>
    <mergeCell ref="N1043:AE1043"/>
    <mergeCell ref="AF1043:AN1043"/>
    <mergeCell ref="AO1043:BG1043"/>
    <mergeCell ref="BH1043:BM1043"/>
    <mergeCell ref="H1044:M1044"/>
    <mergeCell ref="N1044:AE1044"/>
    <mergeCell ref="AF1044:AN1044"/>
    <mergeCell ref="AO1044:BG1044"/>
    <mergeCell ref="BH1044:BM1044"/>
    <mergeCell ref="H1045:M1045"/>
    <mergeCell ref="N1045:AE1045"/>
    <mergeCell ref="AF1045:AN1045"/>
    <mergeCell ref="AO1045:BG1045"/>
    <mergeCell ref="BH1045:BM1045"/>
    <mergeCell ref="H1038:M1038"/>
    <mergeCell ref="N1038:AE1038"/>
    <mergeCell ref="AF1038:AN1038"/>
    <mergeCell ref="AO1038:BG1038"/>
    <mergeCell ref="BH1038:BM1038"/>
    <mergeCell ref="H1039:M1039"/>
    <mergeCell ref="N1039:AE1039"/>
    <mergeCell ref="AF1039:AN1039"/>
    <mergeCell ref="AO1039:BG1039"/>
    <mergeCell ref="BH1039:BM1039"/>
    <mergeCell ref="H1040:M1040"/>
    <mergeCell ref="N1040:AE1040"/>
    <mergeCell ref="AF1040:AN1040"/>
    <mergeCell ref="AO1040:BG1040"/>
    <mergeCell ref="BH1040:BM1040"/>
    <mergeCell ref="H1041:M1041"/>
    <mergeCell ref="N1041:AE1041"/>
    <mergeCell ref="AF1041:AN1041"/>
    <mergeCell ref="AO1041:BG1041"/>
    <mergeCell ref="BH1041:BM1041"/>
    <mergeCell ref="H1035:M1035"/>
    <mergeCell ref="N1035:AE1035"/>
    <mergeCell ref="AF1035:AN1035"/>
    <mergeCell ref="AO1035:BG1035"/>
    <mergeCell ref="BH1035:BM1035"/>
    <mergeCell ref="H1036:M1036"/>
    <mergeCell ref="N1036:AE1036"/>
    <mergeCell ref="AF1036:AN1036"/>
    <mergeCell ref="AO1036:BG1036"/>
    <mergeCell ref="BH1036:BM1036"/>
    <mergeCell ref="H1037:M1037"/>
    <mergeCell ref="N1037:AE1037"/>
    <mergeCell ref="AF1037:AN1037"/>
    <mergeCell ref="AO1037:BG1037"/>
    <mergeCell ref="BH1037:BM1037"/>
    <mergeCell ref="H1030:M1030"/>
    <mergeCell ref="N1030:AE1030"/>
    <mergeCell ref="AF1030:AN1030"/>
    <mergeCell ref="AO1030:BG1030"/>
    <mergeCell ref="BH1030:BM1030"/>
    <mergeCell ref="H1031:M1031"/>
    <mergeCell ref="N1031:AE1031"/>
    <mergeCell ref="AF1031:AN1031"/>
    <mergeCell ref="AO1031:BG1031"/>
    <mergeCell ref="BH1031:BM1031"/>
    <mergeCell ref="H1032:M1032"/>
    <mergeCell ref="N1032:AE1032"/>
    <mergeCell ref="AF1032:AN1032"/>
    <mergeCell ref="AO1032:BG1032"/>
    <mergeCell ref="BH1032:BM1032"/>
    <mergeCell ref="H1033:M1033"/>
    <mergeCell ref="N1033:AE1033"/>
    <mergeCell ref="AF1033:AN1033"/>
    <mergeCell ref="AO1033:BG1033"/>
    <mergeCell ref="BH1033:BM1033"/>
    <mergeCell ref="H1027:M1027"/>
    <mergeCell ref="N1027:AE1027"/>
    <mergeCell ref="AF1027:AN1027"/>
    <mergeCell ref="AO1027:BG1027"/>
    <mergeCell ref="BH1027:BM1027"/>
    <mergeCell ref="H1028:M1028"/>
    <mergeCell ref="N1028:AE1028"/>
    <mergeCell ref="AF1028:AN1028"/>
    <mergeCell ref="AO1028:BG1028"/>
    <mergeCell ref="BH1028:BM1028"/>
    <mergeCell ref="H1029:M1029"/>
    <mergeCell ref="N1029:AE1029"/>
    <mergeCell ref="AF1029:AN1029"/>
    <mergeCell ref="AO1029:BG1029"/>
    <mergeCell ref="BH1029:BM1029"/>
    <mergeCell ref="E3011:G3011"/>
    <mergeCell ref="E3012:G3012"/>
    <mergeCell ref="E3013:G3013"/>
    <mergeCell ref="E3014:G3014"/>
    <mergeCell ref="E3015:G3015"/>
    <mergeCell ref="E3016:G3016"/>
    <mergeCell ref="E3017:G3017"/>
    <mergeCell ref="E3018:G3018"/>
    <mergeCell ref="E3019:G3019"/>
    <mergeCell ref="E3020:G3020"/>
    <mergeCell ref="E3021:G3021"/>
    <mergeCell ref="H1022:M1022"/>
    <mergeCell ref="N1022:AE1022"/>
    <mergeCell ref="AF1022:AN1022"/>
    <mergeCell ref="AO1022:BG1022"/>
    <mergeCell ref="BH1022:BM1022"/>
    <mergeCell ref="H1023:M1023"/>
    <mergeCell ref="N1023:AE1023"/>
    <mergeCell ref="AF1023:AN1023"/>
    <mergeCell ref="AO1023:BG1023"/>
    <mergeCell ref="BH1023:BM1023"/>
    <mergeCell ref="H1024:M1024"/>
    <mergeCell ref="N1024:AE1024"/>
    <mergeCell ref="AF1024:AN1024"/>
    <mergeCell ref="AO1024:BG1024"/>
    <mergeCell ref="BH1024:BM1024"/>
    <mergeCell ref="H1025:M1025"/>
    <mergeCell ref="N1025:AE1025"/>
    <mergeCell ref="AF1025:AN1025"/>
    <mergeCell ref="AO1025:BG1025"/>
    <mergeCell ref="BH1025:BM1025"/>
    <mergeCell ref="H1026:M1026"/>
    <mergeCell ref="E2994:G2994"/>
    <mergeCell ref="E2995:G2995"/>
    <mergeCell ref="E2996:G2996"/>
    <mergeCell ref="E2997:G2997"/>
    <mergeCell ref="E2998:G2998"/>
    <mergeCell ref="E2999:G2999"/>
    <mergeCell ref="E3000:G3000"/>
    <mergeCell ref="E3001:G3001"/>
    <mergeCell ref="E3002:G3002"/>
    <mergeCell ref="E3003:G3003"/>
    <mergeCell ref="E3004:G3004"/>
    <mergeCell ref="E3005:G3005"/>
    <mergeCell ref="E3006:G3006"/>
    <mergeCell ref="H1034:M1034"/>
    <mergeCell ref="N1034:AE1034"/>
    <mergeCell ref="AF1034:AN1034"/>
    <mergeCell ref="AO1034:BG1034"/>
    <mergeCell ref="E3007:G3007"/>
    <mergeCell ref="E3008:G3008"/>
    <mergeCell ref="E3009:G3009"/>
    <mergeCell ref="E3010:G3010"/>
    <mergeCell ref="E2977:G2977"/>
    <mergeCell ref="E2978:G2978"/>
    <mergeCell ref="E2979:G2979"/>
    <mergeCell ref="E2980:G2980"/>
    <mergeCell ref="E2981:G2981"/>
    <mergeCell ref="E2982:G2982"/>
    <mergeCell ref="E2983:G2983"/>
    <mergeCell ref="E2984:G2984"/>
    <mergeCell ref="E2985:G2985"/>
    <mergeCell ref="E2986:G2986"/>
    <mergeCell ref="E2987:G2987"/>
    <mergeCell ref="E2988:G2988"/>
    <mergeCell ref="E2989:G2989"/>
    <mergeCell ref="E2990:G2990"/>
    <mergeCell ref="E2991:G2991"/>
    <mergeCell ref="E2992:G2992"/>
    <mergeCell ref="E2993:G2993"/>
    <mergeCell ref="E2960:G2960"/>
    <mergeCell ref="E2961:G2961"/>
    <mergeCell ref="E2962:G2962"/>
    <mergeCell ref="E2963:G2963"/>
    <mergeCell ref="E2964:G2964"/>
    <mergeCell ref="E2965:G2965"/>
    <mergeCell ref="E2966:G2966"/>
    <mergeCell ref="E2967:G2967"/>
    <mergeCell ref="E2968:G2968"/>
    <mergeCell ref="E2969:G2969"/>
    <mergeCell ref="E2970:G2970"/>
    <mergeCell ref="E2971:G2971"/>
    <mergeCell ref="E2972:G2972"/>
    <mergeCell ref="E2973:G2973"/>
    <mergeCell ref="E2974:G2974"/>
    <mergeCell ref="E2975:G2975"/>
    <mergeCell ref="E2976:G2976"/>
    <mergeCell ref="E2943:G2943"/>
    <mergeCell ref="E2944:G2944"/>
    <mergeCell ref="E2945:G2945"/>
    <mergeCell ref="E2946:G2946"/>
    <mergeCell ref="E2947:G2947"/>
    <mergeCell ref="E2948:G2948"/>
    <mergeCell ref="E2949:G2949"/>
    <mergeCell ref="E2950:G2950"/>
    <mergeCell ref="E2951:G2951"/>
    <mergeCell ref="E2952:G2952"/>
    <mergeCell ref="E2953:G2953"/>
    <mergeCell ref="E2954:G2954"/>
    <mergeCell ref="E2955:G2955"/>
    <mergeCell ref="E2956:G2956"/>
    <mergeCell ref="E2957:G2957"/>
    <mergeCell ref="E2958:G2958"/>
    <mergeCell ref="E2959:G2959"/>
    <mergeCell ref="E2926:G2926"/>
    <mergeCell ref="E2927:G2927"/>
    <mergeCell ref="E2928:G2928"/>
    <mergeCell ref="E2929:G2929"/>
    <mergeCell ref="E2930:G2930"/>
    <mergeCell ref="E2931:G2931"/>
    <mergeCell ref="E2932:G2932"/>
    <mergeCell ref="E2933:G2933"/>
    <mergeCell ref="E2934:G2934"/>
    <mergeCell ref="E2935:G2935"/>
    <mergeCell ref="E2936:G2936"/>
    <mergeCell ref="E2937:G2937"/>
    <mergeCell ref="E2938:G2938"/>
    <mergeCell ref="E2939:G2939"/>
    <mergeCell ref="E2940:G2940"/>
    <mergeCell ref="E2941:G2941"/>
    <mergeCell ref="E2942:G2942"/>
    <mergeCell ref="E2909:G2909"/>
    <mergeCell ref="E2910:G2910"/>
    <mergeCell ref="E2911:G2911"/>
    <mergeCell ref="E2912:G2912"/>
    <mergeCell ref="E2913:G2913"/>
    <mergeCell ref="E2914:G2914"/>
    <mergeCell ref="E2915:G2915"/>
    <mergeCell ref="E2916:G2916"/>
    <mergeCell ref="E2917:G2917"/>
    <mergeCell ref="E2918:G2918"/>
    <mergeCell ref="E2919:G2919"/>
    <mergeCell ref="E2920:G2920"/>
    <mergeCell ref="E2921:G2921"/>
    <mergeCell ref="E2922:G2922"/>
    <mergeCell ref="E2923:G2923"/>
    <mergeCell ref="E2924:G2924"/>
    <mergeCell ref="E2925:G2925"/>
    <mergeCell ref="E2892:G2892"/>
    <mergeCell ref="E2893:G2893"/>
    <mergeCell ref="E2894:G2894"/>
    <mergeCell ref="E2895:G2895"/>
    <mergeCell ref="E2896:G2896"/>
    <mergeCell ref="E2897:G2897"/>
    <mergeCell ref="E2898:G2898"/>
    <mergeCell ref="E2899:G2899"/>
    <mergeCell ref="E2900:G2900"/>
    <mergeCell ref="E2901:G2901"/>
    <mergeCell ref="E2902:G2902"/>
    <mergeCell ref="E2903:G2903"/>
    <mergeCell ref="E2904:G2904"/>
    <mergeCell ref="E2905:G2905"/>
    <mergeCell ref="E2906:G2906"/>
    <mergeCell ref="E2907:G2907"/>
    <mergeCell ref="E2908:G2908"/>
    <mergeCell ref="E2875:G2875"/>
    <mergeCell ref="E2876:G2876"/>
    <mergeCell ref="E2877:G2877"/>
    <mergeCell ref="E2878:G2878"/>
    <mergeCell ref="E2879:G2879"/>
    <mergeCell ref="E2880:G2880"/>
    <mergeCell ref="E2881:G2881"/>
    <mergeCell ref="E2882:G2882"/>
    <mergeCell ref="E2883:G2883"/>
    <mergeCell ref="E2884:G2884"/>
    <mergeCell ref="E2885:G2885"/>
    <mergeCell ref="E2886:G2886"/>
    <mergeCell ref="E2887:G2887"/>
    <mergeCell ref="E2888:G2888"/>
    <mergeCell ref="E2889:G2889"/>
    <mergeCell ref="E2890:G2890"/>
    <mergeCell ref="E2891:G2891"/>
    <mergeCell ref="E2858:G2858"/>
    <mergeCell ref="E2859:G2859"/>
    <mergeCell ref="E2860:G2860"/>
    <mergeCell ref="E2861:G2861"/>
    <mergeCell ref="E2862:G2862"/>
    <mergeCell ref="E2863:G2863"/>
    <mergeCell ref="E2864:G2864"/>
    <mergeCell ref="E2865:G2865"/>
    <mergeCell ref="E2866:G2866"/>
    <mergeCell ref="E2867:G2867"/>
    <mergeCell ref="E2868:G2868"/>
    <mergeCell ref="E2869:G2869"/>
    <mergeCell ref="E2870:G2870"/>
    <mergeCell ref="E2871:G2871"/>
    <mergeCell ref="E2872:G2872"/>
    <mergeCell ref="E2873:G2873"/>
    <mergeCell ref="E2874:G2874"/>
    <mergeCell ref="E2841:G2841"/>
    <mergeCell ref="E2842:G2842"/>
    <mergeCell ref="E2843:G2843"/>
    <mergeCell ref="E2844:G2844"/>
    <mergeCell ref="E2845:G2845"/>
    <mergeCell ref="E2846:G2846"/>
    <mergeCell ref="E2847:G2847"/>
    <mergeCell ref="E2848:G2848"/>
    <mergeCell ref="E2849:G2849"/>
    <mergeCell ref="E2850:G2850"/>
    <mergeCell ref="E2851:G2851"/>
    <mergeCell ref="E2852:G2852"/>
    <mergeCell ref="E2853:G2853"/>
    <mergeCell ref="E2854:G2854"/>
    <mergeCell ref="E2855:G2855"/>
    <mergeCell ref="E2856:G2856"/>
    <mergeCell ref="E2857:G2857"/>
    <mergeCell ref="E2824:G2824"/>
    <mergeCell ref="E2825:G2825"/>
    <mergeCell ref="E2826:G2826"/>
    <mergeCell ref="E2827:G2827"/>
    <mergeCell ref="E2828:G2828"/>
    <mergeCell ref="E2829:G2829"/>
    <mergeCell ref="E2830:G2830"/>
    <mergeCell ref="E2831:G2831"/>
    <mergeCell ref="E2832:G2832"/>
    <mergeCell ref="E2833:G2833"/>
    <mergeCell ref="E2834:G2834"/>
    <mergeCell ref="E2835:G2835"/>
    <mergeCell ref="E2836:G2836"/>
    <mergeCell ref="E2837:G2837"/>
    <mergeCell ref="E2838:G2838"/>
    <mergeCell ref="E2839:G2839"/>
    <mergeCell ref="E2840:G2840"/>
    <mergeCell ref="E2807:G2807"/>
    <mergeCell ref="E2808:G2808"/>
    <mergeCell ref="E2809:G2809"/>
    <mergeCell ref="E2810:G2810"/>
    <mergeCell ref="E2811:G2811"/>
    <mergeCell ref="E2812:G2812"/>
    <mergeCell ref="E2813:G2813"/>
    <mergeCell ref="E2814:G2814"/>
    <mergeCell ref="E2815:G2815"/>
    <mergeCell ref="E2816:G2816"/>
    <mergeCell ref="E2817:G2817"/>
    <mergeCell ref="E2818:G2818"/>
    <mergeCell ref="E2819:G2819"/>
    <mergeCell ref="E2820:G2820"/>
    <mergeCell ref="E2821:G2821"/>
    <mergeCell ref="E2822:G2822"/>
    <mergeCell ref="E2823:G2823"/>
    <mergeCell ref="E2790:G2790"/>
    <mergeCell ref="E2791:G2791"/>
    <mergeCell ref="E2792:G2792"/>
    <mergeCell ref="E2793:G2793"/>
    <mergeCell ref="E2794:G2794"/>
    <mergeCell ref="E2795:G2795"/>
    <mergeCell ref="E2796:G2796"/>
    <mergeCell ref="E2797:G2797"/>
    <mergeCell ref="E2798:G2798"/>
    <mergeCell ref="E2799:G2799"/>
    <mergeCell ref="E2800:G2800"/>
    <mergeCell ref="E2801:G2801"/>
    <mergeCell ref="E2802:G2802"/>
    <mergeCell ref="E2803:G2803"/>
    <mergeCell ref="E2804:G2804"/>
    <mergeCell ref="E2805:G2805"/>
    <mergeCell ref="E2806:G2806"/>
    <mergeCell ref="E2773:G2773"/>
    <mergeCell ref="E2774:G2774"/>
    <mergeCell ref="E2775:G2775"/>
    <mergeCell ref="E2776:G2776"/>
    <mergeCell ref="E2777:G2777"/>
    <mergeCell ref="E2778:G2778"/>
    <mergeCell ref="E2779:G2779"/>
    <mergeCell ref="E2780:G2780"/>
    <mergeCell ref="E2781:G2781"/>
    <mergeCell ref="E2782:G2782"/>
    <mergeCell ref="E2783:G2783"/>
    <mergeCell ref="E2784:G2784"/>
    <mergeCell ref="E2785:G2785"/>
    <mergeCell ref="E2786:G2786"/>
    <mergeCell ref="E2787:G2787"/>
    <mergeCell ref="E2788:G2788"/>
    <mergeCell ref="E2789:G2789"/>
    <mergeCell ref="E2756:G2756"/>
    <mergeCell ref="E2757:G2757"/>
    <mergeCell ref="E2758:G2758"/>
    <mergeCell ref="E2759:G2759"/>
    <mergeCell ref="E2760:G2760"/>
    <mergeCell ref="E2761:G2761"/>
    <mergeCell ref="E2762:G2762"/>
    <mergeCell ref="E2763:G2763"/>
    <mergeCell ref="E2764:G2764"/>
    <mergeCell ref="E2765:G2765"/>
    <mergeCell ref="E2766:G2766"/>
    <mergeCell ref="E2767:G2767"/>
    <mergeCell ref="E2768:G2768"/>
    <mergeCell ref="E2769:G2769"/>
    <mergeCell ref="E2770:G2770"/>
    <mergeCell ref="E2771:G2771"/>
    <mergeCell ref="E2772:G2772"/>
    <mergeCell ref="E2739:G2739"/>
    <mergeCell ref="E2740:G2740"/>
    <mergeCell ref="E2741:G2741"/>
    <mergeCell ref="E2742:G2742"/>
    <mergeCell ref="E2743:G2743"/>
    <mergeCell ref="E2744:G2744"/>
    <mergeCell ref="E2745:G2745"/>
    <mergeCell ref="E2746:G2746"/>
    <mergeCell ref="E2747:G2747"/>
    <mergeCell ref="E2748:G2748"/>
    <mergeCell ref="E2749:G2749"/>
    <mergeCell ref="E2750:G2750"/>
    <mergeCell ref="E2751:G2751"/>
    <mergeCell ref="E2752:G2752"/>
    <mergeCell ref="E2753:G2753"/>
    <mergeCell ref="E2754:G2754"/>
    <mergeCell ref="E2755:G2755"/>
    <mergeCell ref="E2722:G2722"/>
    <mergeCell ref="E2723:G2723"/>
    <mergeCell ref="E2724:G2724"/>
    <mergeCell ref="E2725:G2725"/>
    <mergeCell ref="E2726:G2726"/>
    <mergeCell ref="E2727:G2727"/>
    <mergeCell ref="E2728:G2728"/>
    <mergeCell ref="E2729:G2729"/>
    <mergeCell ref="E2730:G2730"/>
    <mergeCell ref="E2731:G2731"/>
    <mergeCell ref="E2732:G2732"/>
    <mergeCell ref="E2733:G2733"/>
    <mergeCell ref="E2734:G2734"/>
    <mergeCell ref="E2735:G2735"/>
    <mergeCell ref="E2736:G2736"/>
    <mergeCell ref="E2737:G2737"/>
    <mergeCell ref="E2738:G2738"/>
    <mergeCell ref="E2705:G2705"/>
    <mergeCell ref="E2706:G2706"/>
    <mergeCell ref="E2707:G2707"/>
    <mergeCell ref="E2708:G2708"/>
    <mergeCell ref="E2709:G2709"/>
    <mergeCell ref="E2710:G2710"/>
    <mergeCell ref="E2711:G2711"/>
    <mergeCell ref="E2712:G2712"/>
    <mergeCell ref="E2713:G2713"/>
    <mergeCell ref="E2714:G2714"/>
    <mergeCell ref="E2715:G2715"/>
    <mergeCell ref="E2716:G2716"/>
    <mergeCell ref="E2717:G2717"/>
    <mergeCell ref="E2718:G2718"/>
    <mergeCell ref="E2719:G2719"/>
    <mergeCell ref="E2720:G2720"/>
    <mergeCell ref="E2721:G2721"/>
    <mergeCell ref="E2688:G2688"/>
    <mergeCell ref="E2689:G2689"/>
    <mergeCell ref="E2690:G2690"/>
    <mergeCell ref="E2691:G2691"/>
    <mergeCell ref="E2692:G2692"/>
    <mergeCell ref="E2693:G2693"/>
    <mergeCell ref="E2694:G2694"/>
    <mergeCell ref="E2695:G2695"/>
    <mergeCell ref="E2696:G2696"/>
    <mergeCell ref="E2697:G2697"/>
    <mergeCell ref="E2698:G2698"/>
    <mergeCell ref="E2699:G2699"/>
    <mergeCell ref="E2700:G2700"/>
    <mergeCell ref="E2701:G2701"/>
    <mergeCell ref="E2702:G2702"/>
    <mergeCell ref="E2703:G2703"/>
    <mergeCell ref="E2704:G2704"/>
    <mergeCell ref="E2671:G2671"/>
    <mergeCell ref="E2672:G2672"/>
    <mergeCell ref="E2673:G2673"/>
    <mergeCell ref="E2674:G2674"/>
    <mergeCell ref="E2675:G2675"/>
    <mergeCell ref="E2676:G2676"/>
    <mergeCell ref="E2677:G2677"/>
    <mergeCell ref="E2678:G2678"/>
    <mergeCell ref="E2679:G2679"/>
    <mergeCell ref="E2680:G2680"/>
    <mergeCell ref="E2681:G2681"/>
    <mergeCell ref="E2682:G2682"/>
    <mergeCell ref="E2683:G2683"/>
    <mergeCell ref="E2684:G2684"/>
    <mergeCell ref="E2685:G2685"/>
    <mergeCell ref="E2686:G2686"/>
    <mergeCell ref="E2687:G2687"/>
    <mergeCell ref="E2654:G2654"/>
    <mergeCell ref="E2655:G2655"/>
    <mergeCell ref="E2656:G2656"/>
    <mergeCell ref="E2657:G2657"/>
    <mergeCell ref="E2658:G2658"/>
    <mergeCell ref="E2659:G2659"/>
    <mergeCell ref="E2660:G2660"/>
    <mergeCell ref="E2661:G2661"/>
    <mergeCell ref="E2662:G2662"/>
    <mergeCell ref="E2663:G2663"/>
    <mergeCell ref="E2664:G2664"/>
    <mergeCell ref="E2665:G2665"/>
    <mergeCell ref="E2666:G2666"/>
    <mergeCell ref="E2667:G2667"/>
    <mergeCell ref="E2668:G2668"/>
    <mergeCell ref="E2669:G2669"/>
    <mergeCell ref="E2670:G2670"/>
    <mergeCell ref="E2637:G2637"/>
    <mergeCell ref="E2638:G2638"/>
    <mergeCell ref="E2639:G2639"/>
    <mergeCell ref="E2640:G2640"/>
    <mergeCell ref="E2641:G2641"/>
    <mergeCell ref="E2642:G2642"/>
    <mergeCell ref="E2643:G2643"/>
    <mergeCell ref="E2644:G2644"/>
    <mergeCell ref="E2645:G2645"/>
    <mergeCell ref="E2646:G2646"/>
    <mergeCell ref="E2647:G2647"/>
    <mergeCell ref="E2648:G2648"/>
    <mergeCell ref="E2649:G2649"/>
    <mergeCell ref="E2650:G2650"/>
    <mergeCell ref="E2651:G2651"/>
    <mergeCell ref="E2652:G2652"/>
    <mergeCell ref="E2653:G2653"/>
    <mergeCell ref="E2620:G2620"/>
    <mergeCell ref="E2621:G2621"/>
    <mergeCell ref="E2622:G2622"/>
    <mergeCell ref="E2623:G2623"/>
    <mergeCell ref="E2624:G2624"/>
    <mergeCell ref="E2625:G2625"/>
    <mergeCell ref="E2626:G2626"/>
    <mergeCell ref="E2627:G2627"/>
    <mergeCell ref="E2628:G2628"/>
    <mergeCell ref="E2629:G2629"/>
    <mergeCell ref="E2630:G2630"/>
    <mergeCell ref="E2631:G2631"/>
    <mergeCell ref="E2632:G2632"/>
    <mergeCell ref="E2633:G2633"/>
    <mergeCell ref="E2634:G2634"/>
    <mergeCell ref="E2635:G2635"/>
    <mergeCell ref="E2636:G2636"/>
    <mergeCell ref="E2603:G2603"/>
    <mergeCell ref="E2604:G2604"/>
    <mergeCell ref="E2605:G2605"/>
    <mergeCell ref="E2606:G2606"/>
    <mergeCell ref="E2607:G2607"/>
    <mergeCell ref="E2608:G2608"/>
    <mergeCell ref="E2609:G2609"/>
    <mergeCell ref="E2610:G2610"/>
    <mergeCell ref="E2611:G2611"/>
    <mergeCell ref="E2612:G2612"/>
    <mergeCell ref="E2613:G2613"/>
    <mergeCell ref="E2614:G2614"/>
    <mergeCell ref="E2615:G2615"/>
    <mergeCell ref="E2616:G2616"/>
    <mergeCell ref="E2617:G2617"/>
    <mergeCell ref="E2618:G2618"/>
    <mergeCell ref="E2619:G2619"/>
    <mergeCell ref="E2586:G2586"/>
    <mergeCell ref="E2587:G2587"/>
    <mergeCell ref="E2588:G2588"/>
    <mergeCell ref="E2589:G2589"/>
    <mergeCell ref="E2590:G2590"/>
    <mergeCell ref="E2591:G2591"/>
    <mergeCell ref="E2592:G2592"/>
    <mergeCell ref="E2593:G2593"/>
    <mergeCell ref="E2594:G2594"/>
    <mergeCell ref="E2595:G2595"/>
    <mergeCell ref="E2596:G2596"/>
    <mergeCell ref="E2597:G2597"/>
    <mergeCell ref="E2598:G2598"/>
    <mergeCell ref="E2599:G2599"/>
    <mergeCell ref="E2600:G2600"/>
    <mergeCell ref="E2601:G2601"/>
    <mergeCell ref="E2602:G2602"/>
    <mergeCell ref="E2569:G2569"/>
    <mergeCell ref="E2570:G2570"/>
    <mergeCell ref="E2571:G2571"/>
    <mergeCell ref="E2572:G2572"/>
    <mergeCell ref="E2573:G2573"/>
    <mergeCell ref="E2574:G2574"/>
    <mergeCell ref="E2575:G2575"/>
    <mergeCell ref="E2576:G2576"/>
    <mergeCell ref="E2577:G2577"/>
    <mergeCell ref="E2578:G2578"/>
    <mergeCell ref="E2579:G2579"/>
    <mergeCell ref="E2580:G2580"/>
    <mergeCell ref="E2581:G2581"/>
    <mergeCell ref="E2582:G2582"/>
    <mergeCell ref="E2583:G2583"/>
    <mergeCell ref="E2584:G2584"/>
    <mergeCell ref="E2585:G2585"/>
    <mergeCell ref="E2552:G2552"/>
    <mergeCell ref="E2553:G2553"/>
    <mergeCell ref="E2554:G2554"/>
    <mergeCell ref="E2555:G2555"/>
    <mergeCell ref="E2556:G2556"/>
    <mergeCell ref="E2557:G2557"/>
    <mergeCell ref="E2558:G2558"/>
    <mergeCell ref="E2559:G2559"/>
    <mergeCell ref="E2560:G2560"/>
    <mergeCell ref="E2561:G2561"/>
    <mergeCell ref="E2562:G2562"/>
    <mergeCell ref="E2563:G2563"/>
    <mergeCell ref="E2564:G2564"/>
    <mergeCell ref="E2565:G2565"/>
    <mergeCell ref="E2566:G2566"/>
    <mergeCell ref="E2567:G2567"/>
    <mergeCell ref="E2568:G2568"/>
    <mergeCell ref="E2535:G2535"/>
    <mergeCell ref="E2536:G2536"/>
    <mergeCell ref="E2537:G2537"/>
    <mergeCell ref="E2538:G2538"/>
    <mergeCell ref="E2539:G2539"/>
    <mergeCell ref="E2540:G2540"/>
    <mergeCell ref="E2541:G2541"/>
    <mergeCell ref="E2542:G2542"/>
    <mergeCell ref="E2543:G2543"/>
    <mergeCell ref="E2544:G2544"/>
    <mergeCell ref="E2545:G2545"/>
    <mergeCell ref="E2546:G2546"/>
    <mergeCell ref="E2547:G2547"/>
    <mergeCell ref="E2548:G2548"/>
    <mergeCell ref="E2549:G2549"/>
    <mergeCell ref="E2550:G2550"/>
    <mergeCell ref="E2551:G2551"/>
    <mergeCell ref="E2518:G2518"/>
    <mergeCell ref="E2519:G2519"/>
    <mergeCell ref="E2520:G2520"/>
    <mergeCell ref="E2521:G2521"/>
    <mergeCell ref="E2522:G2522"/>
    <mergeCell ref="E2523:G2523"/>
    <mergeCell ref="E2524:G2524"/>
    <mergeCell ref="E2525:G2525"/>
    <mergeCell ref="E2526:G2526"/>
    <mergeCell ref="E2527:G2527"/>
    <mergeCell ref="E2528:G2528"/>
    <mergeCell ref="E2529:G2529"/>
    <mergeCell ref="E2530:G2530"/>
    <mergeCell ref="E2531:G2531"/>
    <mergeCell ref="E2532:G2532"/>
    <mergeCell ref="E2533:G2533"/>
    <mergeCell ref="E2534:G2534"/>
    <mergeCell ref="E2501:G2501"/>
    <mergeCell ref="E2502:G2502"/>
    <mergeCell ref="E2503:G2503"/>
    <mergeCell ref="E2504:G2504"/>
    <mergeCell ref="E2505:G2505"/>
    <mergeCell ref="E2506:G2506"/>
    <mergeCell ref="E2507:G2507"/>
    <mergeCell ref="E2508:G2508"/>
    <mergeCell ref="E2509:G2509"/>
    <mergeCell ref="E2510:G2510"/>
    <mergeCell ref="E2511:G2511"/>
    <mergeCell ref="E2512:G2512"/>
    <mergeCell ref="E2513:G2513"/>
    <mergeCell ref="E2514:G2514"/>
    <mergeCell ref="E2515:G2515"/>
    <mergeCell ref="E2516:G2516"/>
    <mergeCell ref="E2517:G2517"/>
    <mergeCell ref="E2484:G2484"/>
    <mergeCell ref="E2485:G2485"/>
    <mergeCell ref="E2486:G2486"/>
    <mergeCell ref="E2487:G2487"/>
    <mergeCell ref="E2488:G2488"/>
    <mergeCell ref="E2489:G2489"/>
    <mergeCell ref="E2490:G2490"/>
    <mergeCell ref="E2491:G2491"/>
    <mergeCell ref="E2492:G2492"/>
    <mergeCell ref="E2493:G2493"/>
    <mergeCell ref="E2494:G2494"/>
    <mergeCell ref="E2495:G2495"/>
    <mergeCell ref="E2496:G2496"/>
    <mergeCell ref="E2497:G2497"/>
    <mergeCell ref="E2498:G2498"/>
    <mergeCell ref="E2499:G2499"/>
    <mergeCell ref="E2500:G2500"/>
    <mergeCell ref="E2467:G2467"/>
    <mergeCell ref="E2468:G2468"/>
    <mergeCell ref="E2469:G2469"/>
    <mergeCell ref="E2470:G2470"/>
    <mergeCell ref="E2471:G2471"/>
    <mergeCell ref="E2472:G2472"/>
    <mergeCell ref="E2473:G2473"/>
    <mergeCell ref="E2474:G2474"/>
    <mergeCell ref="E2475:G2475"/>
    <mergeCell ref="E2476:G2476"/>
    <mergeCell ref="E2477:G2477"/>
    <mergeCell ref="E2478:G2478"/>
    <mergeCell ref="E2479:G2479"/>
    <mergeCell ref="E2480:G2480"/>
    <mergeCell ref="E2481:G2481"/>
    <mergeCell ref="E2482:G2482"/>
    <mergeCell ref="E2483:G2483"/>
    <mergeCell ref="E2450:G2450"/>
    <mergeCell ref="E2451:G2451"/>
    <mergeCell ref="E2452:G2452"/>
    <mergeCell ref="E2453:G2453"/>
    <mergeCell ref="E2454:G2454"/>
    <mergeCell ref="E2455:G2455"/>
    <mergeCell ref="E2456:G2456"/>
    <mergeCell ref="E2457:G2457"/>
    <mergeCell ref="E2458:G2458"/>
    <mergeCell ref="E2459:G2459"/>
    <mergeCell ref="E2460:G2460"/>
    <mergeCell ref="E2461:G2461"/>
    <mergeCell ref="E2462:G2462"/>
    <mergeCell ref="E2463:G2463"/>
    <mergeCell ref="E2464:G2464"/>
    <mergeCell ref="E2465:G2465"/>
    <mergeCell ref="E2466:G2466"/>
    <mergeCell ref="E2433:G2433"/>
    <mergeCell ref="E2434:G2434"/>
    <mergeCell ref="E2435:G2435"/>
    <mergeCell ref="E2436:G2436"/>
    <mergeCell ref="E2437:G2437"/>
    <mergeCell ref="E2438:G2438"/>
    <mergeCell ref="E2439:G2439"/>
    <mergeCell ref="E2440:G2440"/>
    <mergeCell ref="E2441:G2441"/>
    <mergeCell ref="E2442:G2442"/>
    <mergeCell ref="E2443:G2443"/>
    <mergeCell ref="E2444:G2444"/>
    <mergeCell ref="E2445:G2445"/>
    <mergeCell ref="E2446:G2446"/>
    <mergeCell ref="E2447:G2447"/>
    <mergeCell ref="E2448:G2448"/>
    <mergeCell ref="E2449:G2449"/>
    <mergeCell ref="E2416:G2416"/>
    <mergeCell ref="E2417:G2417"/>
    <mergeCell ref="E2418:G2418"/>
    <mergeCell ref="E2419:G2419"/>
    <mergeCell ref="E2420:G2420"/>
    <mergeCell ref="E2421:G2421"/>
    <mergeCell ref="E2422:G2422"/>
    <mergeCell ref="E2423:G2423"/>
    <mergeCell ref="E2424:G2424"/>
    <mergeCell ref="E2425:G2425"/>
    <mergeCell ref="E2426:G2426"/>
    <mergeCell ref="E2427:G2427"/>
    <mergeCell ref="E2428:G2428"/>
    <mergeCell ref="E2429:G2429"/>
    <mergeCell ref="E2430:G2430"/>
    <mergeCell ref="E2431:G2431"/>
    <mergeCell ref="E2432:G2432"/>
    <mergeCell ref="E2399:G2399"/>
    <mergeCell ref="E2400:G2400"/>
    <mergeCell ref="E2401:G2401"/>
    <mergeCell ref="E2402:G2402"/>
    <mergeCell ref="E2403:G2403"/>
    <mergeCell ref="E2404:G2404"/>
    <mergeCell ref="E2405:G2405"/>
    <mergeCell ref="E2406:G2406"/>
    <mergeCell ref="E2407:G2407"/>
    <mergeCell ref="E2408:G2408"/>
    <mergeCell ref="E2409:G2409"/>
    <mergeCell ref="E2410:G2410"/>
    <mergeCell ref="E2411:G2411"/>
    <mergeCell ref="E2412:G2412"/>
    <mergeCell ref="E2413:G2413"/>
    <mergeCell ref="E2414:G2414"/>
    <mergeCell ref="E2415:G2415"/>
    <mergeCell ref="E2382:G2382"/>
    <mergeCell ref="E2383:G2383"/>
    <mergeCell ref="E2384:G2384"/>
    <mergeCell ref="E2385:G2385"/>
    <mergeCell ref="E2386:G2386"/>
    <mergeCell ref="E2387:G2387"/>
    <mergeCell ref="E2388:G2388"/>
    <mergeCell ref="E2389:G2389"/>
    <mergeCell ref="E2390:G2390"/>
    <mergeCell ref="E2391:G2391"/>
    <mergeCell ref="E2392:G2392"/>
    <mergeCell ref="E2393:G2393"/>
    <mergeCell ref="E2394:G2394"/>
    <mergeCell ref="E2395:G2395"/>
    <mergeCell ref="E2396:G2396"/>
    <mergeCell ref="E2397:G2397"/>
    <mergeCell ref="E2398:G2398"/>
    <mergeCell ref="E2365:G2365"/>
    <mergeCell ref="E2366:G2366"/>
    <mergeCell ref="E2367:G2367"/>
    <mergeCell ref="E2368:G2368"/>
    <mergeCell ref="E2369:G2369"/>
    <mergeCell ref="E2370:G2370"/>
    <mergeCell ref="E2371:G2371"/>
    <mergeCell ref="E2372:G2372"/>
    <mergeCell ref="E2373:G2373"/>
    <mergeCell ref="E2374:G2374"/>
    <mergeCell ref="E2375:G2375"/>
    <mergeCell ref="E2376:G2376"/>
    <mergeCell ref="E2377:G2377"/>
    <mergeCell ref="E2378:G2378"/>
    <mergeCell ref="E2379:G2379"/>
    <mergeCell ref="E2380:G2380"/>
    <mergeCell ref="E2381:G2381"/>
    <mergeCell ref="E2348:G2348"/>
    <mergeCell ref="E2349:G2349"/>
    <mergeCell ref="E2350:G2350"/>
    <mergeCell ref="E2351:G2351"/>
    <mergeCell ref="E2352:G2352"/>
    <mergeCell ref="E2353:G2353"/>
    <mergeCell ref="E2354:G2354"/>
    <mergeCell ref="E2355:G2355"/>
    <mergeCell ref="E2356:G2356"/>
    <mergeCell ref="E2357:G2357"/>
    <mergeCell ref="E2358:G2358"/>
    <mergeCell ref="E2359:G2359"/>
    <mergeCell ref="E2360:G2360"/>
    <mergeCell ref="E2361:G2361"/>
    <mergeCell ref="E2362:G2362"/>
    <mergeCell ref="E2363:G2363"/>
    <mergeCell ref="E2364:G2364"/>
    <mergeCell ref="E2331:G2331"/>
    <mergeCell ref="E2332:G2332"/>
    <mergeCell ref="E2333:G2333"/>
    <mergeCell ref="E2334:G2334"/>
    <mergeCell ref="E2335:G2335"/>
    <mergeCell ref="E2336:G2336"/>
    <mergeCell ref="E2337:G2337"/>
    <mergeCell ref="E2338:G2338"/>
    <mergeCell ref="E2339:G2339"/>
    <mergeCell ref="E2340:G2340"/>
    <mergeCell ref="E2341:G2341"/>
    <mergeCell ref="E2342:G2342"/>
    <mergeCell ref="E2343:G2343"/>
    <mergeCell ref="E2344:G2344"/>
    <mergeCell ref="E2345:G2345"/>
    <mergeCell ref="E2346:G2346"/>
    <mergeCell ref="E2347:G2347"/>
    <mergeCell ref="E2314:G2314"/>
    <mergeCell ref="E2315:G2315"/>
    <mergeCell ref="E2316:G2316"/>
    <mergeCell ref="E2317:G2317"/>
    <mergeCell ref="E2318:G2318"/>
    <mergeCell ref="E2319:G2319"/>
    <mergeCell ref="E2320:G2320"/>
    <mergeCell ref="E2321:G2321"/>
    <mergeCell ref="E2322:G2322"/>
    <mergeCell ref="E2323:G2323"/>
    <mergeCell ref="E2324:G2324"/>
    <mergeCell ref="E2325:G2325"/>
    <mergeCell ref="E2326:G2326"/>
    <mergeCell ref="E2327:G2327"/>
    <mergeCell ref="E2328:G2328"/>
    <mergeCell ref="E2329:G2329"/>
    <mergeCell ref="E2330:G2330"/>
    <mergeCell ref="E2297:G2297"/>
    <mergeCell ref="E2298:G2298"/>
    <mergeCell ref="E2299:G2299"/>
    <mergeCell ref="E2300:G2300"/>
    <mergeCell ref="E2301:G2301"/>
    <mergeCell ref="E2302:G2302"/>
    <mergeCell ref="E2303:G2303"/>
    <mergeCell ref="E2304:G2304"/>
    <mergeCell ref="E2305:G2305"/>
    <mergeCell ref="E2306:G2306"/>
    <mergeCell ref="E2307:G2307"/>
    <mergeCell ref="E2308:G2308"/>
    <mergeCell ref="E2309:G2309"/>
    <mergeCell ref="E2310:G2310"/>
    <mergeCell ref="E2311:G2311"/>
    <mergeCell ref="E2312:G2312"/>
    <mergeCell ref="E2313:G2313"/>
    <mergeCell ref="E2280:G2280"/>
    <mergeCell ref="E2281:G2281"/>
    <mergeCell ref="E2282:G2282"/>
    <mergeCell ref="E2283:G2283"/>
    <mergeCell ref="E2284:G2284"/>
    <mergeCell ref="E2285:G2285"/>
    <mergeCell ref="E2286:G2286"/>
    <mergeCell ref="E2287:G2287"/>
    <mergeCell ref="E2288:G2288"/>
    <mergeCell ref="E2289:G2289"/>
    <mergeCell ref="E2290:G2290"/>
    <mergeCell ref="E2291:G2291"/>
    <mergeCell ref="E2292:G2292"/>
    <mergeCell ref="E2293:G2293"/>
    <mergeCell ref="E2294:G2294"/>
    <mergeCell ref="E2295:G2295"/>
    <mergeCell ref="E2296:G2296"/>
    <mergeCell ref="E2263:G2263"/>
    <mergeCell ref="E2264:G2264"/>
    <mergeCell ref="E2265:G2265"/>
    <mergeCell ref="E2266:G2266"/>
    <mergeCell ref="E2267:G2267"/>
    <mergeCell ref="E2268:G2268"/>
    <mergeCell ref="E2269:G2269"/>
    <mergeCell ref="E2270:G2270"/>
    <mergeCell ref="E2271:G2271"/>
    <mergeCell ref="E2272:G2272"/>
    <mergeCell ref="E2273:G2273"/>
    <mergeCell ref="E2274:G2274"/>
    <mergeCell ref="E2275:G2275"/>
    <mergeCell ref="E2276:G2276"/>
    <mergeCell ref="E2277:G2277"/>
    <mergeCell ref="E2278:G2278"/>
    <mergeCell ref="E2279:G2279"/>
    <mergeCell ref="E2246:G2246"/>
    <mergeCell ref="E2247:G2247"/>
    <mergeCell ref="E2248:G2248"/>
    <mergeCell ref="E2249:G2249"/>
    <mergeCell ref="E2250:G2250"/>
    <mergeCell ref="E2251:G2251"/>
    <mergeCell ref="E2252:G2252"/>
    <mergeCell ref="E2253:G2253"/>
    <mergeCell ref="E2254:G2254"/>
    <mergeCell ref="E2255:G2255"/>
    <mergeCell ref="E2256:G2256"/>
    <mergeCell ref="E2257:G2257"/>
    <mergeCell ref="E2258:G2258"/>
    <mergeCell ref="E2259:G2259"/>
    <mergeCell ref="E2260:G2260"/>
    <mergeCell ref="E2261:G2261"/>
    <mergeCell ref="E2262:G2262"/>
    <mergeCell ref="E2229:G2229"/>
    <mergeCell ref="E2230:G2230"/>
    <mergeCell ref="E2231:G2231"/>
    <mergeCell ref="E2232:G2232"/>
    <mergeCell ref="E2233:G2233"/>
    <mergeCell ref="E2234:G2234"/>
    <mergeCell ref="E2235:G2235"/>
    <mergeCell ref="E2236:G2236"/>
    <mergeCell ref="E2237:G2237"/>
    <mergeCell ref="E2238:G2238"/>
    <mergeCell ref="E2239:G2239"/>
    <mergeCell ref="E2240:G2240"/>
    <mergeCell ref="E2241:G2241"/>
    <mergeCell ref="E2242:G2242"/>
    <mergeCell ref="E2243:G2243"/>
    <mergeCell ref="E2244:G2244"/>
    <mergeCell ref="E2245:G2245"/>
    <mergeCell ref="E2212:G2212"/>
    <mergeCell ref="E2213:G2213"/>
    <mergeCell ref="E2214:G2214"/>
    <mergeCell ref="E2215:G2215"/>
    <mergeCell ref="E2216:G2216"/>
    <mergeCell ref="E2217:G2217"/>
    <mergeCell ref="E2218:G2218"/>
    <mergeCell ref="E2219:G2219"/>
    <mergeCell ref="E2220:G2220"/>
    <mergeCell ref="E2221:G2221"/>
    <mergeCell ref="E2222:G2222"/>
    <mergeCell ref="E2223:G2223"/>
    <mergeCell ref="E2224:G2224"/>
    <mergeCell ref="E2225:G2225"/>
    <mergeCell ref="E2226:G2226"/>
    <mergeCell ref="E2227:G2227"/>
    <mergeCell ref="E2228:G2228"/>
    <mergeCell ref="E2195:G2195"/>
    <mergeCell ref="E2196:G2196"/>
    <mergeCell ref="E2197:G2197"/>
    <mergeCell ref="E2198:G2198"/>
    <mergeCell ref="E2199:G2199"/>
    <mergeCell ref="E2200:G2200"/>
    <mergeCell ref="E2201:G2201"/>
    <mergeCell ref="E2202:G2202"/>
    <mergeCell ref="E2203:G2203"/>
    <mergeCell ref="E2204:G2204"/>
    <mergeCell ref="E2205:G2205"/>
    <mergeCell ref="E2206:G2206"/>
    <mergeCell ref="E2207:G2207"/>
    <mergeCell ref="E2208:G2208"/>
    <mergeCell ref="E2209:G2209"/>
    <mergeCell ref="E2210:G2210"/>
    <mergeCell ref="E2211:G2211"/>
    <mergeCell ref="E2178:G2178"/>
    <mergeCell ref="E2179:G2179"/>
    <mergeCell ref="E2180:G2180"/>
    <mergeCell ref="E2181:G2181"/>
    <mergeCell ref="E2182:G2182"/>
    <mergeCell ref="E2183:G2183"/>
    <mergeCell ref="E2184:G2184"/>
    <mergeCell ref="E2185:G2185"/>
    <mergeCell ref="E2186:G2186"/>
    <mergeCell ref="E2187:G2187"/>
    <mergeCell ref="E2188:G2188"/>
    <mergeCell ref="E2189:G2189"/>
    <mergeCell ref="E2190:G2190"/>
    <mergeCell ref="E2191:G2191"/>
    <mergeCell ref="E2192:G2192"/>
    <mergeCell ref="E2193:G2193"/>
    <mergeCell ref="E2194:G2194"/>
    <mergeCell ref="E2161:G2161"/>
    <mergeCell ref="E2162:G2162"/>
    <mergeCell ref="E2163:G2163"/>
    <mergeCell ref="E2164:G2164"/>
    <mergeCell ref="E2165:G2165"/>
    <mergeCell ref="E2166:G2166"/>
    <mergeCell ref="E2167:G2167"/>
    <mergeCell ref="E2168:G2168"/>
    <mergeCell ref="E2169:G2169"/>
    <mergeCell ref="E2170:G2170"/>
    <mergeCell ref="E2171:G2171"/>
    <mergeCell ref="E2172:G2172"/>
    <mergeCell ref="E2173:G2173"/>
    <mergeCell ref="E2174:G2174"/>
    <mergeCell ref="E2175:G2175"/>
    <mergeCell ref="E2176:G2176"/>
    <mergeCell ref="E2177:G2177"/>
    <mergeCell ref="E2144:G2144"/>
    <mergeCell ref="E2145:G2145"/>
    <mergeCell ref="E2146:G2146"/>
    <mergeCell ref="E2147:G2147"/>
    <mergeCell ref="E2148:G2148"/>
    <mergeCell ref="E2149:G2149"/>
    <mergeCell ref="E2150:G2150"/>
    <mergeCell ref="E2151:G2151"/>
    <mergeCell ref="E2152:G2152"/>
    <mergeCell ref="E2153:G2153"/>
    <mergeCell ref="E2154:G2154"/>
    <mergeCell ref="E2155:G2155"/>
    <mergeCell ref="E2156:G2156"/>
    <mergeCell ref="E2157:G2157"/>
    <mergeCell ref="E2158:G2158"/>
    <mergeCell ref="E2159:G2159"/>
    <mergeCell ref="E2160:G2160"/>
    <mergeCell ref="E2127:G2127"/>
    <mergeCell ref="E2128:G2128"/>
    <mergeCell ref="E2129:G2129"/>
    <mergeCell ref="E2130:G2130"/>
    <mergeCell ref="E2131:G2131"/>
    <mergeCell ref="E2132:G2132"/>
    <mergeCell ref="E2133:G2133"/>
    <mergeCell ref="E2134:G2134"/>
    <mergeCell ref="E2135:G2135"/>
    <mergeCell ref="E2136:G2136"/>
    <mergeCell ref="E2137:G2137"/>
    <mergeCell ref="E2138:G2138"/>
    <mergeCell ref="E2139:G2139"/>
    <mergeCell ref="E2140:G2140"/>
    <mergeCell ref="E2141:G2141"/>
    <mergeCell ref="E2142:G2142"/>
    <mergeCell ref="E2143:G2143"/>
    <mergeCell ref="E2110:G2110"/>
    <mergeCell ref="E2111:G2111"/>
    <mergeCell ref="E2112:G2112"/>
    <mergeCell ref="E2113:G2113"/>
    <mergeCell ref="E2114:G2114"/>
    <mergeCell ref="E2115:G2115"/>
    <mergeCell ref="E2116:G2116"/>
    <mergeCell ref="E2117:G2117"/>
    <mergeCell ref="E2118:G2118"/>
    <mergeCell ref="E2119:G2119"/>
    <mergeCell ref="E2120:G2120"/>
    <mergeCell ref="E2121:G2121"/>
    <mergeCell ref="E2122:G2122"/>
    <mergeCell ref="E2123:G2123"/>
    <mergeCell ref="E2124:G2124"/>
    <mergeCell ref="E2125:G2125"/>
    <mergeCell ref="E2126:G2126"/>
    <mergeCell ref="E2093:G2093"/>
    <mergeCell ref="E2094:G2094"/>
    <mergeCell ref="E2095:G2095"/>
    <mergeCell ref="E2096:G2096"/>
    <mergeCell ref="E2097:G2097"/>
    <mergeCell ref="E2098:G2098"/>
    <mergeCell ref="E2099:G2099"/>
    <mergeCell ref="E2100:G2100"/>
    <mergeCell ref="E2101:G2101"/>
    <mergeCell ref="E2102:G2102"/>
    <mergeCell ref="E2103:G2103"/>
    <mergeCell ref="E2104:G2104"/>
    <mergeCell ref="E2105:G2105"/>
    <mergeCell ref="E2106:G2106"/>
    <mergeCell ref="E2107:G2107"/>
    <mergeCell ref="E2108:G2108"/>
    <mergeCell ref="E2109:G2109"/>
    <mergeCell ref="E2076:G2076"/>
    <mergeCell ref="E2077:G2077"/>
    <mergeCell ref="E2078:G2078"/>
    <mergeCell ref="E2079:G2079"/>
    <mergeCell ref="E2080:G2080"/>
    <mergeCell ref="E2081:G2081"/>
    <mergeCell ref="E2082:G2082"/>
    <mergeCell ref="E2083:G2083"/>
    <mergeCell ref="E2084:G2084"/>
    <mergeCell ref="E2085:G2085"/>
    <mergeCell ref="E2086:G2086"/>
    <mergeCell ref="E2087:G2087"/>
    <mergeCell ref="E2088:G2088"/>
    <mergeCell ref="E2089:G2089"/>
    <mergeCell ref="E2090:G2090"/>
    <mergeCell ref="E2091:G2091"/>
    <mergeCell ref="E2092:G2092"/>
    <mergeCell ref="E2059:G2059"/>
    <mergeCell ref="E2060:G2060"/>
    <mergeCell ref="E2061:G2061"/>
    <mergeCell ref="E2062:G2062"/>
    <mergeCell ref="E2063:G2063"/>
    <mergeCell ref="E2064:G2064"/>
    <mergeCell ref="E2065:G2065"/>
    <mergeCell ref="E2066:G2066"/>
    <mergeCell ref="E2067:G2067"/>
    <mergeCell ref="E2068:G2068"/>
    <mergeCell ref="E2069:G2069"/>
    <mergeCell ref="E2070:G2070"/>
    <mergeCell ref="E2071:G2071"/>
    <mergeCell ref="E2072:G2072"/>
    <mergeCell ref="E2073:G2073"/>
    <mergeCell ref="E2074:G2074"/>
    <mergeCell ref="E2075:G2075"/>
    <mergeCell ref="E2042:G2042"/>
    <mergeCell ref="E2043:G2043"/>
    <mergeCell ref="E2044:G2044"/>
    <mergeCell ref="E2045:G2045"/>
    <mergeCell ref="E2046:G2046"/>
    <mergeCell ref="E2047:G2047"/>
    <mergeCell ref="E2048:G2048"/>
    <mergeCell ref="E2049:G2049"/>
    <mergeCell ref="E2050:G2050"/>
    <mergeCell ref="E2051:G2051"/>
    <mergeCell ref="E2052:G2052"/>
    <mergeCell ref="E2053:G2053"/>
    <mergeCell ref="E2054:G2054"/>
    <mergeCell ref="E2055:G2055"/>
    <mergeCell ref="E2056:G2056"/>
    <mergeCell ref="E2057:G2057"/>
    <mergeCell ref="E2058:G2058"/>
    <mergeCell ref="E2025:G2025"/>
    <mergeCell ref="E2026:G2026"/>
    <mergeCell ref="E2027:G2027"/>
    <mergeCell ref="E2028:G2028"/>
    <mergeCell ref="E2029:G2029"/>
    <mergeCell ref="E2030:G2030"/>
    <mergeCell ref="E2031:G2031"/>
    <mergeCell ref="E2032:G2032"/>
    <mergeCell ref="E2033:G2033"/>
    <mergeCell ref="E2034:G2034"/>
    <mergeCell ref="E2035:G2035"/>
    <mergeCell ref="E2036:G2036"/>
    <mergeCell ref="E2037:G2037"/>
    <mergeCell ref="E2038:G2038"/>
    <mergeCell ref="E2039:G2039"/>
    <mergeCell ref="E2040:G2040"/>
    <mergeCell ref="E2041:G2041"/>
    <mergeCell ref="E2008:G2008"/>
    <mergeCell ref="E2009:G2009"/>
    <mergeCell ref="E2010:G2010"/>
    <mergeCell ref="E2011:G2011"/>
    <mergeCell ref="E2012:G2012"/>
    <mergeCell ref="E2013:G2013"/>
    <mergeCell ref="E2014:G2014"/>
    <mergeCell ref="E2015:G2015"/>
    <mergeCell ref="E2016:G2016"/>
    <mergeCell ref="E2017:G2017"/>
    <mergeCell ref="E2018:G2018"/>
    <mergeCell ref="E2019:G2019"/>
    <mergeCell ref="E2020:G2020"/>
    <mergeCell ref="E2021:G2021"/>
    <mergeCell ref="E2022:G2022"/>
    <mergeCell ref="E2023:G2023"/>
    <mergeCell ref="E2024:G2024"/>
    <mergeCell ref="E1991:G1991"/>
    <mergeCell ref="E1992:G1992"/>
    <mergeCell ref="E1993:G1993"/>
    <mergeCell ref="E1994:G1994"/>
    <mergeCell ref="E1995:G1995"/>
    <mergeCell ref="E1996:G1996"/>
    <mergeCell ref="E1997:G1997"/>
    <mergeCell ref="E1998:G1998"/>
    <mergeCell ref="E1999:G1999"/>
    <mergeCell ref="E2000:G2000"/>
    <mergeCell ref="E2001:G2001"/>
    <mergeCell ref="E2002:G2002"/>
    <mergeCell ref="E2003:G2003"/>
    <mergeCell ref="E2004:G2004"/>
    <mergeCell ref="E2005:G2005"/>
    <mergeCell ref="E2006:G2006"/>
    <mergeCell ref="E2007:G2007"/>
    <mergeCell ref="E1974:G1974"/>
    <mergeCell ref="E1975:G1975"/>
    <mergeCell ref="E1976:G1976"/>
    <mergeCell ref="E1977:G1977"/>
    <mergeCell ref="E1978:G1978"/>
    <mergeCell ref="E1979:G1979"/>
    <mergeCell ref="E1980:G1980"/>
    <mergeCell ref="E1981:G1981"/>
    <mergeCell ref="E1982:G1982"/>
    <mergeCell ref="E1983:G1983"/>
    <mergeCell ref="E1984:G1984"/>
    <mergeCell ref="E1985:G1985"/>
    <mergeCell ref="E1986:G1986"/>
    <mergeCell ref="E1987:G1987"/>
    <mergeCell ref="E1988:G1988"/>
    <mergeCell ref="E1989:G1989"/>
    <mergeCell ref="E1990:G1990"/>
    <mergeCell ref="E1957:G1957"/>
    <mergeCell ref="E1958:G1958"/>
    <mergeCell ref="E1959:G1959"/>
    <mergeCell ref="E1960:G1960"/>
    <mergeCell ref="E1961:G1961"/>
    <mergeCell ref="E1962:G1962"/>
    <mergeCell ref="E1963:G1963"/>
    <mergeCell ref="E1964:G1964"/>
    <mergeCell ref="E1965:G1965"/>
    <mergeCell ref="E1966:G1966"/>
    <mergeCell ref="E1967:G1967"/>
    <mergeCell ref="E1968:G1968"/>
    <mergeCell ref="E1969:G1969"/>
    <mergeCell ref="E1970:G1970"/>
    <mergeCell ref="E1971:G1971"/>
    <mergeCell ref="E1972:G1972"/>
    <mergeCell ref="E1973:G1973"/>
    <mergeCell ref="E1940:G1940"/>
    <mergeCell ref="E1941:G1941"/>
    <mergeCell ref="E1942:G1942"/>
    <mergeCell ref="E1943:G1943"/>
    <mergeCell ref="E1944:G1944"/>
    <mergeCell ref="E1945:G1945"/>
    <mergeCell ref="E1946:G1946"/>
    <mergeCell ref="E1947:G1947"/>
    <mergeCell ref="E1948:G1948"/>
    <mergeCell ref="E1949:G1949"/>
    <mergeCell ref="E1950:G1950"/>
    <mergeCell ref="E1951:G1951"/>
    <mergeCell ref="E1952:G1952"/>
    <mergeCell ref="E1953:G1953"/>
    <mergeCell ref="E1954:G1954"/>
    <mergeCell ref="E1955:G1955"/>
    <mergeCell ref="E1956:G1956"/>
    <mergeCell ref="E1923:G1923"/>
    <mergeCell ref="E1924:G1924"/>
    <mergeCell ref="E1925:G1925"/>
    <mergeCell ref="E1926:G1926"/>
    <mergeCell ref="E1927:G1927"/>
    <mergeCell ref="E1928:G1928"/>
    <mergeCell ref="E1929:G1929"/>
    <mergeCell ref="E1930:G1930"/>
    <mergeCell ref="E1931:G1931"/>
    <mergeCell ref="E1932:G1932"/>
    <mergeCell ref="E1933:G1933"/>
    <mergeCell ref="E1934:G1934"/>
    <mergeCell ref="E1935:G1935"/>
    <mergeCell ref="E1936:G1936"/>
    <mergeCell ref="E1937:G1937"/>
    <mergeCell ref="E1938:G1938"/>
    <mergeCell ref="E1939:G1939"/>
    <mergeCell ref="E1906:G1906"/>
    <mergeCell ref="E1907:G1907"/>
    <mergeCell ref="E1908:G1908"/>
    <mergeCell ref="E1909:G1909"/>
    <mergeCell ref="E1910:G1910"/>
    <mergeCell ref="E1911:G1911"/>
    <mergeCell ref="E1912:G1912"/>
    <mergeCell ref="E1913:G1913"/>
    <mergeCell ref="E1914:G1914"/>
    <mergeCell ref="E1915:G1915"/>
    <mergeCell ref="E1916:G1916"/>
    <mergeCell ref="E1917:G1917"/>
    <mergeCell ref="E1918:G1918"/>
    <mergeCell ref="E1919:G1919"/>
    <mergeCell ref="E1920:G1920"/>
    <mergeCell ref="E1921:G1921"/>
    <mergeCell ref="E1922:G1922"/>
    <mergeCell ref="E1889:G1889"/>
    <mergeCell ref="E1890:G1890"/>
    <mergeCell ref="E1891:G1891"/>
    <mergeCell ref="E1892:G1892"/>
    <mergeCell ref="E1893:G1893"/>
    <mergeCell ref="E1894:G1894"/>
    <mergeCell ref="E1895:G1895"/>
    <mergeCell ref="E1896:G1896"/>
    <mergeCell ref="E1897:G1897"/>
    <mergeCell ref="E1898:G1898"/>
    <mergeCell ref="E1899:G1899"/>
    <mergeCell ref="E1900:G1900"/>
    <mergeCell ref="E1901:G1901"/>
    <mergeCell ref="E1902:G1902"/>
    <mergeCell ref="E1903:G1903"/>
    <mergeCell ref="E1904:G1904"/>
    <mergeCell ref="E1905:G1905"/>
    <mergeCell ref="E1872:G1872"/>
    <mergeCell ref="E1873:G1873"/>
    <mergeCell ref="E1874:G1874"/>
    <mergeCell ref="E1875:G1875"/>
    <mergeCell ref="E1876:G1876"/>
    <mergeCell ref="E1877:G1877"/>
    <mergeCell ref="E1878:G1878"/>
    <mergeCell ref="E1879:G1879"/>
    <mergeCell ref="E1880:G1880"/>
    <mergeCell ref="E1881:G1881"/>
    <mergeCell ref="E1882:G1882"/>
    <mergeCell ref="E1883:G1883"/>
    <mergeCell ref="E1884:G1884"/>
    <mergeCell ref="E1885:G1885"/>
    <mergeCell ref="E1886:G1886"/>
    <mergeCell ref="E1887:G1887"/>
    <mergeCell ref="E1888:G1888"/>
    <mergeCell ref="E1855:G1855"/>
    <mergeCell ref="E1856:G1856"/>
    <mergeCell ref="E1857:G1857"/>
    <mergeCell ref="E1858:G1858"/>
    <mergeCell ref="E1859:G1859"/>
    <mergeCell ref="E1860:G1860"/>
    <mergeCell ref="E1861:G1861"/>
    <mergeCell ref="E1862:G1862"/>
    <mergeCell ref="E1863:G1863"/>
    <mergeCell ref="E1864:G1864"/>
    <mergeCell ref="E1865:G1865"/>
    <mergeCell ref="E1866:G1866"/>
    <mergeCell ref="E1867:G1867"/>
    <mergeCell ref="E1868:G1868"/>
    <mergeCell ref="E1869:G1869"/>
    <mergeCell ref="E1870:G1870"/>
    <mergeCell ref="E1871:G1871"/>
    <mergeCell ref="E1838:G1838"/>
    <mergeCell ref="E1839:G1839"/>
    <mergeCell ref="E1840:G1840"/>
    <mergeCell ref="E1841:G1841"/>
    <mergeCell ref="E1842:G1842"/>
    <mergeCell ref="E1843:G1843"/>
    <mergeCell ref="E1844:G1844"/>
    <mergeCell ref="E1845:G1845"/>
    <mergeCell ref="E1846:G1846"/>
    <mergeCell ref="E1847:G1847"/>
    <mergeCell ref="E1848:G1848"/>
    <mergeCell ref="E1849:G1849"/>
    <mergeCell ref="E1850:G1850"/>
    <mergeCell ref="E1851:G1851"/>
    <mergeCell ref="E1852:G1852"/>
    <mergeCell ref="E1853:G1853"/>
    <mergeCell ref="E1854:G1854"/>
    <mergeCell ref="E1821:G1821"/>
    <mergeCell ref="E1822:G1822"/>
    <mergeCell ref="E1823:G1823"/>
    <mergeCell ref="E1824:G1824"/>
    <mergeCell ref="E1825:G1825"/>
    <mergeCell ref="E1826:G1826"/>
    <mergeCell ref="E1827:G1827"/>
    <mergeCell ref="E1828:G1828"/>
    <mergeCell ref="E1829:G1829"/>
    <mergeCell ref="E1830:G1830"/>
    <mergeCell ref="E1831:G1831"/>
    <mergeCell ref="E1832:G1832"/>
    <mergeCell ref="E1833:G1833"/>
    <mergeCell ref="E1834:G1834"/>
    <mergeCell ref="E1835:G1835"/>
    <mergeCell ref="E1836:G1836"/>
    <mergeCell ref="E1837:G1837"/>
    <mergeCell ref="E1804:G1804"/>
    <mergeCell ref="E1805:G1805"/>
    <mergeCell ref="E1806:G1806"/>
    <mergeCell ref="E1807:G1807"/>
    <mergeCell ref="E1808:G1808"/>
    <mergeCell ref="E1809:G1809"/>
    <mergeCell ref="E1810:G1810"/>
    <mergeCell ref="E1811:G1811"/>
    <mergeCell ref="E1812:G1812"/>
    <mergeCell ref="E1813:G1813"/>
    <mergeCell ref="E1814:G1814"/>
    <mergeCell ref="E1815:G1815"/>
    <mergeCell ref="E1816:G1816"/>
    <mergeCell ref="E1817:G1817"/>
    <mergeCell ref="E1818:G1818"/>
    <mergeCell ref="E1819:G1819"/>
    <mergeCell ref="E1820:G1820"/>
    <mergeCell ref="E1787:G1787"/>
    <mergeCell ref="E1788:G1788"/>
    <mergeCell ref="E1789:G1789"/>
    <mergeCell ref="E1790:G1790"/>
    <mergeCell ref="E1791:G1791"/>
    <mergeCell ref="E1792:G1792"/>
    <mergeCell ref="E1793:G1793"/>
    <mergeCell ref="E1794:G1794"/>
    <mergeCell ref="E1795:G1795"/>
    <mergeCell ref="E1796:G1796"/>
    <mergeCell ref="E1797:G1797"/>
    <mergeCell ref="E1798:G1798"/>
    <mergeCell ref="E1799:G1799"/>
    <mergeCell ref="E1800:G1800"/>
    <mergeCell ref="E1801:G1801"/>
    <mergeCell ref="E1802:G1802"/>
    <mergeCell ref="E1803:G1803"/>
    <mergeCell ref="E1770:G1770"/>
    <mergeCell ref="E1771:G1771"/>
    <mergeCell ref="E1772:G1772"/>
    <mergeCell ref="E1773:G1773"/>
    <mergeCell ref="E1774:G1774"/>
    <mergeCell ref="E1775:G1775"/>
    <mergeCell ref="E1776:G1776"/>
    <mergeCell ref="E1777:G1777"/>
    <mergeCell ref="E1778:G1778"/>
    <mergeCell ref="E1779:G1779"/>
    <mergeCell ref="E1780:G1780"/>
    <mergeCell ref="E1781:G1781"/>
    <mergeCell ref="E1782:G1782"/>
    <mergeCell ref="E1783:G1783"/>
    <mergeCell ref="E1784:G1784"/>
    <mergeCell ref="E1785:G1785"/>
    <mergeCell ref="E1786:G1786"/>
    <mergeCell ref="E1753:G1753"/>
    <mergeCell ref="E1754:G1754"/>
    <mergeCell ref="E1755:G1755"/>
    <mergeCell ref="E1756:G1756"/>
    <mergeCell ref="E1757:G1757"/>
    <mergeCell ref="E1758:G1758"/>
    <mergeCell ref="E1759:G1759"/>
    <mergeCell ref="E1760:G1760"/>
    <mergeCell ref="E1761:G1761"/>
    <mergeCell ref="E1762:G1762"/>
    <mergeCell ref="E1763:G1763"/>
    <mergeCell ref="E1764:G1764"/>
    <mergeCell ref="E1765:G1765"/>
    <mergeCell ref="E1766:G1766"/>
    <mergeCell ref="E1767:G1767"/>
    <mergeCell ref="E1768:G1768"/>
    <mergeCell ref="E1769:G1769"/>
    <mergeCell ref="E1736:G1736"/>
    <mergeCell ref="E1737:G1737"/>
    <mergeCell ref="E1738:G1738"/>
    <mergeCell ref="E1739:G1739"/>
    <mergeCell ref="E1740:G1740"/>
    <mergeCell ref="E1741:G1741"/>
    <mergeCell ref="E1742:G1742"/>
    <mergeCell ref="E1743:G1743"/>
    <mergeCell ref="E1744:G1744"/>
    <mergeCell ref="E1745:G1745"/>
    <mergeCell ref="E1746:G1746"/>
    <mergeCell ref="E1747:G1747"/>
    <mergeCell ref="E1748:G1748"/>
    <mergeCell ref="E1749:G1749"/>
    <mergeCell ref="E1750:G1750"/>
    <mergeCell ref="E1751:G1751"/>
    <mergeCell ref="E1752:G1752"/>
    <mergeCell ref="E1719:G1719"/>
    <mergeCell ref="E1720:G1720"/>
    <mergeCell ref="E1721:G1721"/>
    <mergeCell ref="E1722:G1722"/>
    <mergeCell ref="E1723:G1723"/>
    <mergeCell ref="E1724:G1724"/>
    <mergeCell ref="E1725:G1725"/>
    <mergeCell ref="E1726:G1726"/>
    <mergeCell ref="E1727:G1727"/>
    <mergeCell ref="E1728:G1728"/>
    <mergeCell ref="E1729:G1729"/>
    <mergeCell ref="E1730:G1730"/>
    <mergeCell ref="E1731:G1731"/>
    <mergeCell ref="E1732:G1732"/>
    <mergeCell ref="E1733:G1733"/>
    <mergeCell ref="E1734:G1734"/>
    <mergeCell ref="E1735:G1735"/>
    <mergeCell ref="E1702:G1702"/>
    <mergeCell ref="E1703:G1703"/>
    <mergeCell ref="E1704:G1704"/>
    <mergeCell ref="E1705:G1705"/>
    <mergeCell ref="E1706:G1706"/>
    <mergeCell ref="E1707:G1707"/>
    <mergeCell ref="E1708:G1708"/>
    <mergeCell ref="E1709:G1709"/>
    <mergeCell ref="E1710:G1710"/>
    <mergeCell ref="E1711:G1711"/>
    <mergeCell ref="E1712:G1712"/>
    <mergeCell ref="E1713:G1713"/>
    <mergeCell ref="E1714:G1714"/>
    <mergeCell ref="E1715:G1715"/>
    <mergeCell ref="E1716:G1716"/>
    <mergeCell ref="E1717:G1717"/>
    <mergeCell ref="E1718:G1718"/>
    <mergeCell ref="E1685:G1685"/>
    <mergeCell ref="E1686:G1686"/>
    <mergeCell ref="E1687:G1687"/>
    <mergeCell ref="E1688:G1688"/>
    <mergeCell ref="E1689:G1689"/>
    <mergeCell ref="E1690:G1690"/>
    <mergeCell ref="E1691:G1691"/>
    <mergeCell ref="E1692:G1692"/>
    <mergeCell ref="E1693:G1693"/>
    <mergeCell ref="E1694:G1694"/>
    <mergeCell ref="E1695:G1695"/>
    <mergeCell ref="E1696:G1696"/>
    <mergeCell ref="E1697:G1697"/>
    <mergeCell ref="E1698:G1698"/>
    <mergeCell ref="E1699:G1699"/>
    <mergeCell ref="E1700:G1700"/>
    <mergeCell ref="E1701:G1701"/>
    <mergeCell ref="E1668:G1668"/>
    <mergeCell ref="E1669:G1669"/>
    <mergeCell ref="E1670:G1670"/>
    <mergeCell ref="E1671:G1671"/>
    <mergeCell ref="E1672:G1672"/>
    <mergeCell ref="E1673:G1673"/>
    <mergeCell ref="E1674:G1674"/>
    <mergeCell ref="E1675:G1675"/>
    <mergeCell ref="E1676:G1676"/>
    <mergeCell ref="E1677:G1677"/>
    <mergeCell ref="E1678:G1678"/>
    <mergeCell ref="E1679:G1679"/>
    <mergeCell ref="E1680:G1680"/>
    <mergeCell ref="E1681:G1681"/>
    <mergeCell ref="E1682:G1682"/>
    <mergeCell ref="E1683:G1683"/>
    <mergeCell ref="E1684:G1684"/>
    <mergeCell ref="E1651:G1651"/>
    <mergeCell ref="E1652:G1652"/>
    <mergeCell ref="E1653:G1653"/>
    <mergeCell ref="E1654:G1654"/>
    <mergeCell ref="E1655:G1655"/>
    <mergeCell ref="E1656:G1656"/>
    <mergeCell ref="E1657:G1657"/>
    <mergeCell ref="E1658:G1658"/>
    <mergeCell ref="E1659:G1659"/>
    <mergeCell ref="E1660:G1660"/>
    <mergeCell ref="E1661:G1661"/>
    <mergeCell ref="E1662:G1662"/>
    <mergeCell ref="E1663:G1663"/>
    <mergeCell ref="E1664:G1664"/>
    <mergeCell ref="E1665:G1665"/>
    <mergeCell ref="E1666:G1666"/>
    <mergeCell ref="E1667:G1667"/>
    <mergeCell ref="E1634:G1634"/>
    <mergeCell ref="E1635:G1635"/>
    <mergeCell ref="E1636:G1636"/>
    <mergeCell ref="E1637:G1637"/>
    <mergeCell ref="E1638:G1638"/>
    <mergeCell ref="E1639:G1639"/>
    <mergeCell ref="E1640:G1640"/>
    <mergeCell ref="E1641:G1641"/>
    <mergeCell ref="E1642:G1642"/>
    <mergeCell ref="E1643:G1643"/>
    <mergeCell ref="E1644:G1644"/>
    <mergeCell ref="E1645:G1645"/>
    <mergeCell ref="E1646:G1646"/>
    <mergeCell ref="E1647:G1647"/>
    <mergeCell ref="E1648:G1648"/>
    <mergeCell ref="E1649:G1649"/>
    <mergeCell ref="E1650:G1650"/>
    <mergeCell ref="E1617:G1617"/>
    <mergeCell ref="E1618:G1618"/>
    <mergeCell ref="E1619:G1619"/>
    <mergeCell ref="E1620:G1620"/>
    <mergeCell ref="E1621:G1621"/>
    <mergeCell ref="E1622:G1622"/>
    <mergeCell ref="E1623:G1623"/>
    <mergeCell ref="E1624:G1624"/>
    <mergeCell ref="E1625:G1625"/>
    <mergeCell ref="E1626:G1626"/>
    <mergeCell ref="E1627:G1627"/>
    <mergeCell ref="E1628:G1628"/>
    <mergeCell ref="E1629:G1629"/>
    <mergeCell ref="E1630:G1630"/>
    <mergeCell ref="E1631:G1631"/>
    <mergeCell ref="E1632:G1632"/>
    <mergeCell ref="E1633:G1633"/>
    <mergeCell ref="E1600:G1600"/>
    <mergeCell ref="E1601:G1601"/>
    <mergeCell ref="E1602:G1602"/>
    <mergeCell ref="E1603:G1603"/>
    <mergeCell ref="E1604:G1604"/>
    <mergeCell ref="E1605:G1605"/>
    <mergeCell ref="E1606:G1606"/>
    <mergeCell ref="E1607:G1607"/>
    <mergeCell ref="E1608:G1608"/>
    <mergeCell ref="E1609:G1609"/>
    <mergeCell ref="E1610:G1610"/>
    <mergeCell ref="E1611:G1611"/>
    <mergeCell ref="E1612:G1612"/>
    <mergeCell ref="E1613:G1613"/>
    <mergeCell ref="E1614:G1614"/>
    <mergeCell ref="E1615:G1615"/>
    <mergeCell ref="E1616:G1616"/>
    <mergeCell ref="E1583:G1583"/>
    <mergeCell ref="E1584:G1584"/>
    <mergeCell ref="E1585:G1585"/>
    <mergeCell ref="E1586:G1586"/>
    <mergeCell ref="E1587:G1587"/>
    <mergeCell ref="E1588:G1588"/>
    <mergeCell ref="E1589:G1589"/>
    <mergeCell ref="E1590:G1590"/>
    <mergeCell ref="E1591:G1591"/>
    <mergeCell ref="E1592:G1592"/>
    <mergeCell ref="E1593:G1593"/>
    <mergeCell ref="E1594:G1594"/>
    <mergeCell ref="E1595:G1595"/>
    <mergeCell ref="E1596:G1596"/>
    <mergeCell ref="E1597:G1597"/>
    <mergeCell ref="E1598:G1598"/>
    <mergeCell ref="E1599:G1599"/>
    <mergeCell ref="E1566:G1566"/>
    <mergeCell ref="E1567:G1567"/>
    <mergeCell ref="E1568:G1568"/>
    <mergeCell ref="E1569:G1569"/>
    <mergeCell ref="E1570:G1570"/>
    <mergeCell ref="E1571:G1571"/>
    <mergeCell ref="E1572:G1572"/>
    <mergeCell ref="E1573:G1573"/>
    <mergeCell ref="E1574:G1574"/>
    <mergeCell ref="E1575:G1575"/>
    <mergeCell ref="E1576:G1576"/>
    <mergeCell ref="E1577:G1577"/>
    <mergeCell ref="E1578:G1578"/>
    <mergeCell ref="E1579:G1579"/>
    <mergeCell ref="E1580:G1580"/>
    <mergeCell ref="E1581:G1581"/>
    <mergeCell ref="E1582:G1582"/>
    <mergeCell ref="E1549:G1549"/>
    <mergeCell ref="E1550:G1550"/>
    <mergeCell ref="E1551:G1551"/>
    <mergeCell ref="E1552:G1552"/>
    <mergeCell ref="E1553:G1553"/>
    <mergeCell ref="E1554:G1554"/>
    <mergeCell ref="E1555:G1555"/>
    <mergeCell ref="E1556:G1556"/>
    <mergeCell ref="E1557:G1557"/>
    <mergeCell ref="E1558:G1558"/>
    <mergeCell ref="E1559:G1559"/>
    <mergeCell ref="E1560:G1560"/>
    <mergeCell ref="E1561:G1561"/>
    <mergeCell ref="E1562:G1562"/>
    <mergeCell ref="E1563:G1563"/>
    <mergeCell ref="E1564:G1564"/>
    <mergeCell ref="E1565:G1565"/>
    <mergeCell ref="E1532:G1532"/>
    <mergeCell ref="E1533:G1533"/>
    <mergeCell ref="E1534:G1534"/>
    <mergeCell ref="E1535:G1535"/>
    <mergeCell ref="E1536:G1536"/>
    <mergeCell ref="E1537:G1537"/>
    <mergeCell ref="E1538:G1538"/>
    <mergeCell ref="E1539:G1539"/>
    <mergeCell ref="E1540:G1540"/>
    <mergeCell ref="E1541:G1541"/>
    <mergeCell ref="E1542:G1542"/>
    <mergeCell ref="E1543:G1543"/>
    <mergeCell ref="E1544:G1544"/>
    <mergeCell ref="E1545:G1545"/>
    <mergeCell ref="E1546:G1546"/>
    <mergeCell ref="E1547:G1547"/>
    <mergeCell ref="E1548:G1548"/>
    <mergeCell ref="E1515:G1515"/>
    <mergeCell ref="E1516:G1516"/>
    <mergeCell ref="E1517:G1517"/>
    <mergeCell ref="E1518:G1518"/>
    <mergeCell ref="E1519:G1519"/>
    <mergeCell ref="E1520:G1520"/>
    <mergeCell ref="E1521:G1521"/>
    <mergeCell ref="E1522:G1522"/>
    <mergeCell ref="E1523:G1523"/>
    <mergeCell ref="E1524:G1524"/>
    <mergeCell ref="E1525:G1525"/>
    <mergeCell ref="E1526:G1526"/>
    <mergeCell ref="E1527:G1527"/>
    <mergeCell ref="E1528:G1528"/>
    <mergeCell ref="E1529:G1529"/>
    <mergeCell ref="E1530:G1530"/>
    <mergeCell ref="E1531:G1531"/>
    <mergeCell ref="E1498:G1498"/>
    <mergeCell ref="E1499:G1499"/>
    <mergeCell ref="E1500:G1500"/>
    <mergeCell ref="E1501:G1501"/>
    <mergeCell ref="E1502:G1502"/>
    <mergeCell ref="E1503:G1503"/>
    <mergeCell ref="E1504:G1504"/>
    <mergeCell ref="E1505:G1505"/>
    <mergeCell ref="E1506:G1506"/>
    <mergeCell ref="E1507:G1507"/>
    <mergeCell ref="E1508:G1508"/>
    <mergeCell ref="E1509:G1509"/>
    <mergeCell ref="E1510:G1510"/>
    <mergeCell ref="E1511:G1511"/>
    <mergeCell ref="E1512:G1512"/>
    <mergeCell ref="E1513:G1513"/>
    <mergeCell ref="E1514:G1514"/>
    <mergeCell ref="E1481:G1481"/>
    <mergeCell ref="E1482:G1482"/>
    <mergeCell ref="E1483:G1483"/>
    <mergeCell ref="E1484:G1484"/>
    <mergeCell ref="E1485:G1485"/>
    <mergeCell ref="E1486:G1486"/>
    <mergeCell ref="E1487:G1487"/>
    <mergeCell ref="E1488:G1488"/>
    <mergeCell ref="E1489:G1489"/>
    <mergeCell ref="E1490:G1490"/>
    <mergeCell ref="E1491:G1491"/>
    <mergeCell ref="E1492:G1492"/>
    <mergeCell ref="E1493:G1493"/>
    <mergeCell ref="E1494:G1494"/>
    <mergeCell ref="E1495:G1495"/>
    <mergeCell ref="E1496:G1496"/>
    <mergeCell ref="E1497:G1497"/>
    <mergeCell ref="E1464:G1464"/>
    <mergeCell ref="E1465:G1465"/>
    <mergeCell ref="E1466:G1466"/>
    <mergeCell ref="E1467:G1467"/>
    <mergeCell ref="E1468:G1468"/>
    <mergeCell ref="E1469:G1469"/>
    <mergeCell ref="E1470:G1470"/>
    <mergeCell ref="E1471:G1471"/>
    <mergeCell ref="E1472:G1472"/>
    <mergeCell ref="E1473:G1473"/>
    <mergeCell ref="E1474:G1474"/>
    <mergeCell ref="E1475:G1475"/>
    <mergeCell ref="E1476:G1476"/>
    <mergeCell ref="E1477:G1477"/>
    <mergeCell ref="E1478:G1478"/>
    <mergeCell ref="E1479:G1479"/>
    <mergeCell ref="E1480:G1480"/>
    <mergeCell ref="E1447:G1447"/>
    <mergeCell ref="E1448:G1448"/>
    <mergeCell ref="E1449:G1449"/>
    <mergeCell ref="E1450:G1450"/>
    <mergeCell ref="E1451:G1451"/>
    <mergeCell ref="E1452:G1452"/>
    <mergeCell ref="E1453:G1453"/>
    <mergeCell ref="E1454:G1454"/>
    <mergeCell ref="E1455:G1455"/>
    <mergeCell ref="E1456:G1456"/>
    <mergeCell ref="E1457:G1457"/>
    <mergeCell ref="E1458:G1458"/>
    <mergeCell ref="E1459:G1459"/>
    <mergeCell ref="E1460:G1460"/>
    <mergeCell ref="E1461:G1461"/>
    <mergeCell ref="E1462:G1462"/>
    <mergeCell ref="E1463:G1463"/>
    <mergeCell ref="E1430:G1430"/>
    <mergeCell ref="E1431:G1431"/>
    <mergeCell ref="E1432:G1432"/>
    <mergeCell ref="E1433:G1433"/>
    <mergeCell ref="E1434:G1434"/>
    <mergeCell ref="E1435:G1435"/>
    <mergeCell ref="E1436:G1436"/>
    <mergeCell ref="E1437:G1437"/>
    <mergeCell ref="E1438:G1438"/>
    <mergeCell ref="E1439:G1439"/>
    <mergeCell ref="E1440:G1440"/>
    <mergeCell ref="E1441:G1441"/>
    <mergeCell ref="E1442:G1442"/>
    <mergeCell ref="E1443:G1443"/>
    <mergeCell ref="E1444:G1444"/>
    <mergeCell ref="E1445:G1445"/>
    <mergeCell ref="E1446:G1446"/>
    <mergeCell ref="E1413:G1413"/>
    <mergeCell ref="E1414:G1414"/>
    <mergeCell ref="E1415:G1415"/>
    <mergeCell ref="E1416:G1416"/>
    <mergeCell ref="E1417:G1417"/>
    <mergeCell ref="E1418:G1418"/>
    <mergeCell ref="E1419:G1419"/>
    <mergeCell ref="E1420:G1420"/>
    <mergeCell ref="E1421:G1421"/>
    <mergeCell ref="E1422:G1422"/>
    <mergeCell ref="E1423:G1423"/>
    <mergeCell ref="E1424:G1424"/>
    <mergeCell ref="E1425:G1425"/>
    <mergeCell ref="E1426:G1426"/>
    <mergeCell ref="E1427:G1427"/>
    <mergeCell ref="E1428:G1428"/>
    <mergeCell ref="E1429:G1429"/>
    <mergeCell ref="E1396:G1396"/>
    <mergeCell ref="E1397:G1397"/>
    <mergeCell ref="E1398:G1398"/>
    <mergeCell ref="E1399:G1399"/>
    <mergeCell ref="E1400:G1400"/>
    <mergeCell ref="E1401:G1401"/>
    <mergeCell ref="E1402:G1402"/>
    <mergeCell ref="E1403:G1403"/>
    <mergeCell ref="E1404:G1404"/>
    <mergeCell ref="E1405:G1405"/>
    <mergeCell ref="E1406:G1406"/>
    <mergeCell ref="E1407:G1407"/>
    <mergeCell ref="E1408:G1408"/>
    <mergeCell ref="E1409:G1409"/>
    <mergeCell ref="E1410:G1410"/>
    <mergeCell ref="E1411:G1411"/>
    <mergeCell ref="E1412:G1412"/>
    <mergeCell ref="E1379:G1379"/>
    <mergeCell ref="E1380:G1380"/>
    <mergeCell ref="E1381:G1381"/>
    <mergeCell ref="E1382:G1382"/>
    <mergeCell ref="E1383:G1383"/>
    <mergeCell ref="E1384:G1384"/>
    <mergeCell ref="E1385:G1385"/>
    <mergeCell ref="E1386:G1386"/>
    <mergeCell ref="E1387:G1387"/>
    <mergeCell ref="E1388:G1388"/>
    <mergeCell ref="E1389:G1389"/>
    <mergeCell ref="E1390:G1390"/>
    <mergeCell ref="E1391:G1391"/>
    <mergeCell ref="E1392:G1392"/>
    <mergeCell ref="E1393:G1393"/>
    <mergeCell ref="E1394:G1394"/>
    <mergeCell ref="E1395:G1395"/>
    <mergeCell ref="E1362:G1362"/>
    <mergeCell ref="E1363:G1363"/>
    <mergeCell ref="E1364:G1364"/>
    <mergeCell ref="E1365:G1365"/>
    <mergeCell ref="E1366:G1366"/>
    <mergeCell ref="E1367:G1367"/>
    <mergeCell ref="E1368:G1368"/>
    <mergeCell ref="E1369:G1369"/>
    <mergeCell ref="E1370:G1370"/>
    <mergeCell ref="E1371:G1371"/>
    <mergeCell ref="E1372:G1372"/>
    <mergeCell ref="E1373:G1373"/>
    <mergeCell ref="E1374:G1374"/>
    <mergeCell ref="E1375:G1375"/>
    <mergeCell ref="E1376:G1376"/>
    <mergeCell ref="E1377:G1377"/>
    <mergeCell ref="E1378:G1378"/>
    <mergeCell ref="E1345:G1345"/>
    <mergeCell ref="E1346:G1346"/>
    <mergeCell ref="E1347:G1347"/>
    <mergeCell ref="E1348:G1348"/>
    <mergeCell ref="E1349:G1349"/>
    <mergeCell ref="E1350:G1350"/>
    <mergeCell ref="E1351:G1351"/>
    <mergeCell ref="E1352:G1352"/>
    <mergeCell ref="E1353:G1353"/>
    <mergeCell ref="E1354:G1354"/>
    <mergeCell ref="E1355:G1355"/>
    <mergeCell ref="E1356:G1356"/>
    <mergeCell ref="E1357:G1357"/>
    <mergeCell ref="E1358:G1358"/>
    <mergeCell ref="E1359:G1359"/>
    <mergeCell ref="E1360:G1360"/>
    <mergeCell ref="E1361:G1361"/>
    <mergeCell ref="E1328:G1328"/>
    <mergeCell ref="E1329:G1329"/>
    <mergeCell ref="E1330:G1330"/>
    <mergeCell ref="E1331:G1331"/>
    <mergeCell ref="E1332:G1332"/>
    <mergeCell ref="E1333:G1333"/>
    <mergeCell ref="E1334:G1334"/>
    <mergeCell ref="E1335:G1335"/>
    <mergeCell ref="E1336:G1336"/>
    <mergeCell ref="E1337:G1337"/>
    <mergeCell ref="E1338:G1338"/>
    <mergeCell ref="E1339:G1339"/>
    <mergeCell ref="E1340:G1340"/>
    <mergeCell ref="E1341:G1341"/>
    <mergeCell ref="E1342:G1342"/>
    <mergeCell ref="E1343:G1343"/>
    <mergeCell ref="E1344:G1344"/>
    <mergeCell ref="E1311:G1311"/>
    <mergeCell ref="E1312:G1312"/>
    <mergeCell ref="E1313:G1313"/>
    <mergeCell ref="E1314:G1314"/>
    <mergeCell ref="E1315:G1315"/>
    <mergeCell ref="E1316:G1316"/>
    <mergeCell ref="E1317:G1317"/>
    <mergeCell ref="E1318:G1318"/>
    <mergeCell ref="E1319:G1319"/>
    <mergeCell ref="E1320:G1320"/>
    <mergeCell ref="E1321:G1321"/>
    <mergeCell ref="E1322:G1322"/>
    <mergeCell ref="E1323:G1323"/>
    <mergeCell ref="E1324:G1324"/>
    <mergeCell ref="E1325:G1325"/>
    <mergeCell ref="E1326:G1326"/>
    <mergeCell ref="E1327:G1327"/>
    <mergeCell ref="E1294:G1294"/>
    <mergeCell ref="E1295:G1295"/>
    <mergeCell ref="E1296:G1296"/>
    <mergeCell ref="E1297:G1297"/>
    <mergeCell ref="E1298:G1298"/>
    <mergeCell ref="E1299:G1299"/>
    <mergeCell ref="E1300:G1300"/>
    <mergeCell ref="E1301:G1301"/>
    <mergeCell ref="E1302:G1302"/>
    <mergeCell ref="E1303:G1303"/>
    <mergeCell ref="E1304:G1304"/>
    <mergeCell ref="E1305:G1305"/>
    <mergeCell ref="E1306:G1306"/>
    <mergeCell ref="E1307:G1307"/>
    <mergeCell ref="E1308:G1308"/>
    <mergeCell ref="E1309:G1309"/>
    <mergeCell ref="E1310:G1310"/>
    <mergeCell ref="E1277:G1277"/>
    <mergeCell ref="E1278:G1278"/>
    <mergeCell ref="E1279:G1279"/>
    <mergeCell ref="E1280:G1280"/>
    <mergeCell ref="E1281:G1281"/>
    <mergeCell ref="E1282:G1282"/>
    <mergeCell ref="E1283:G1283"/>
    <mergeCell ref="E1284:G1284"/>
    <mergeCell ref="E1285:G1285"/>
    <mergeCell ref="E1286:G1286"/>
    <mergeCell ref="E1287:G1287"/>
    <mergeCell ref="E1288:G1288"/>
    <mergeCell ref="E1289:G1289"/>
    <mergeCell ref="E1290:G1290"/>
    <mergeCell ref="E1291:G1291"/>
    <mergeCell ref="E1292:G1292"/>
    <mergeCell ref="E1293:G1293"/>
    <mergeCell ref="E1260:G1260"/>
    <mergeCell ref="E1261:G1261"/>
    <mergeCell ref="E1262:G1262"/>
    <mergeCell ref="E1263:G1263"/>
    <mergeCell ref="E1264:G1264"/>
    <mergeCell ref="E1265:G1265"/>
    <mergeCell ref="E1266:G1266"/>
    <mergeCell ref="E1267:G1267"/>
    <mergeCell ref="E1268:G1268"/>
    <mergeCell ref="E1269:G1269"/>
    <mergeCell ref="E1270:G1270"/>
    <mergeCell ref="E1271:G1271"/>
    <mergeCell ref="E1272:G1272"/>
    <mergeCell ref="E1273:G1273"/>
    <mergeCell ref="E1274:G1274"/>
    <mergeCell ref="E1275:G1275"/>
    <mergeCell ref="E1276:G1276"/>
    <mergeCell ref="E1243:G1243"/>
    <mergeCell ref="E1244:G1244"/>
    <mergeCell ref="E1245:G1245"/>
    <mergeCell ref="E1246:G1246"/>
    <mergeCell ref="E1247:G1247"/>
    <mergeCell ref="E1248:G1248"/>
    <mergeCell ref="E1249:G1249"/>
    <mergeCell ref="E1250:G1250"/>
    <mergeCell ref="E1251:G1251"/>
    <mergeCell ref="E1252:G1252"/>
    <mergeCell ref="E1253:G1253"/>
    <mergeCell ref="E1254:G1254"/>
    <mergeCell ref="E1255:G1255"/>
    <mergeCell ref="E1256:G1256"/>
    <mergeCell ref="E1257:G1257"/>
    <mergeCell ref="E1258:G1258"/>
    <mergeCell ref="E1259:G1259"/>
    <mergeCell ref="E1226:G1226"/>
    <mergeCell ref="E1227:G1227"/>
    <mergeCell ref="E1228:G1228"/>
    <mergeCell ref="E1229:G1229"/>
    <mergeCell ref="E1230:G1230"/>
    <mergeCell ref="E1231:G1231"/>
    <mergeCell ref="E1232:G1232"/>
    <mergeCell ref="E1233:G1233"/>
    <mergeCell ref="E1234:G1234"/>
    <mergeCell ref="E1235:G1235"/>
    <mergeCell ref="E1236:G1236"/>
    <mergeCell ref="E1237:G1237"/>
    <mergeCell ref="E1238:G1238"/>
    <mergeCell ref="E1239:G1239"/>
    <mergeCell ref="E1240:G1240"/>
    <mergeCell ref="E1241:G1241"/>
    <mergeCell ref="E1242:G1242"/>
    <mergeCell ref="E1209:G1209"/>
    <mergeCell ref="E1210:G1210"/>
    <mergeCell ref="E1211:G1211"/>
    <mergeCell ref="E1212:G1212"/>
    <mergeCell ref="E1213:G1213"/>
    <mergeCell ref="E1214:G1214"/>
    <mergeCell ref="E1215:G1215"/>
    <mergeCell ref="E1216:G1216"/>
    <mergeCell ref="E1217:G1217"/>
    <mergeCell ref="E1218:G1218"/>
    <mergeCell ref="E1219:G1219"/>
    <mergeCell ref="E1220:G1220"/>
    <mergeCell ref="E1221:G1221"/>
    <mergeCell ref="E1222:G1222"/>
    <mergeCell ref="E1223:G1223"/>
    <mergeCell ref="E1224:G1224"/>
    <mergeCell ref="E1225:G1225"/>
    <mergeCell ref="E1192:G1192"/>
    <mergeCell ref="E1193:G1193"/>
    <mergeCell ref="E1194:G1194"/>
    <mergeCell ref="E1195:G1195"/>
    <mergeCell ref="E1196:G1196"/>
    <mergeCell ref="E1197:G1197"/>
    <mergeCell ref="E1198:G1198"/>
    <mergeCell ref="E1199:G1199"/>
    <mergeCell ref="E1200:G1200"/>
    <mergeCell ref="E1201:G1201"/>
    <mergeCell ref="E1202:G1202"/>
    <mergeCell ref="E1203:G1203"/>
    <mergeCell ref="E1204:G1204"/>
    <mergeCell ref="E1205:G1205"/>
    <mergeCell ref="E1206:G1206"/>
    <mergeCell ref="E1207:G1207"/>
    <mergeCell ref="E1208:G1208"/>
    <mergeCell ref="E1175:G1175"/>
    <mergeCell ref="E1176:G1176"/>
    <mergeCell ref="E1177:G1177"/>
    <mergeCell ref="E1178:G1178"/>
    <mergeCell ref="E1179:G1179"/>
    <mergeCell ref="E1180:G1180"/>
    <mergeCell ref="E1181:G1181"/>
    <mergeCell ref="E1182:G1182"/>
    <mergeCell ref="E1183:G1183"/>
    <mergeCell ref="E1184:G1184"/>
    <mergeCell ref="E1185:G1185"/>
    <mergeCell ref="E1186:G1186"/>
    <mergeCell ref="E1187:G1187"/>
    <mergeCell ref="E1188:G1188"/>
    <mergeCell ref="E1189:G1189"/>
    <mergeCell ref="E1190:G1190"/>
    <mergeCell ref="E1191:G1191"/>
    <mergeCell ref="E1158:G1158"/>
    <mergeCell ref="E1159:G1159"/>
    <mergeCell ref="E1160:G1160"/>
    <mergeCell ref="E1161:G1161"/>
    <mergeCell ref="E1162:G1162"/>
    <mergeCell ref="E1163:G1163"/>
    <mergeCell ref="E1164:G1164"/>
    <mergeCell ref="E1165:G1165"/>
    <mergeCell ref="E1166:G1166"/>
    <mergeCell ref="E1167:G1167"/>
    <mergeCell ref="E1168:G1168"/>
    <mergeCell ref="E1169:G1169"/>
    <mergeCell ref="E1170:G1170"/>
    <mergeCell ref="E1171:G1171"/>
    <mergeCell ref="E1172:G1172"/>
    <mergeCell ref="E1173:G1173"/>
    <mergeCell ref="E1174:G1174"/>
    <mergeCell ref="E1141:G1141"/>
    <mergeCell ref="E1142:G1142"/>
    <mergeCell ref="E1143:G1143"/>
    <mergeCell ref="E1144:G1144"/>
    <mergeCell ref="E1145:G1145"/>
    <mergeCell ref="E1146:G1146"/>
    <mergeCell ref="E1147:G1147"/>
    <mergeCell ref="E1148:G1148"/>
    <mergeCell ref="E1149:G1149"/>
    <mergeCell ref="E1150:G1150"/>
    <mergeCell ref="E1151:G1151"/>
    <mergeCell ref="E1152:G1152"/>
    <mergeCell ref="E1153:G1153"/>
    <mergeCell ref="E1154:G1154"/>
    <mergeCell ref="E1155:G1155"/>
    <mergeCell ref="E1156:G1156"/>
    <mergeCell ref="E1157:G1157"/>
    <mergeCell ref="E1124:G1124"/>
    <mergeCell ref="E1125:G1125"/>
    <mergeCell ref="E1126:G1126"/>
    <mergeCell ref="E1127:G1127"/>
    <mergeCell ref="E1128:G1128"/>
    <mergeCell ref="E1129:G1129"/>
    <mergeCell ref="E1130:G1130"/>
    <mergeCell ref="E1131:G1131"/>
    <mergeCell ref="E1132:G1132"/>
    <mergeCell ref="E1133:G1133"/>
    <mergeCell ref="E1134:G1134"/>
    <mergeCell ref="E1135:G1135"/>
    <mergeCell ref="E1136:G1136"/>
    <mergeCell ref="E1137:G1137"/>
    <mergeCell ref="E1138:G1138"/>
    <mergeCell ref="E1139:G1139"/>
    <mergeCell ref="E1140:G1140"/>
    <mergeCell ref="E1107:G1107"/>
    <mergeCell ref="E1108:G1108"/>
    <mergeCell ref="E1109:G1109"/>
    <mergeCell ref="E1110:G1110"/>
    <mergeCell ref="E1111:G1111"/>
    <mergeCell ref="E1112:G1112"/>
    <mergeCell ref="E1113:G1113"/>
    <mergeCell ref="E1114:G1114"/>
    <mergeCell ref="E1115:G1115"/>
    <mergeCell ref="E1116:G1116"/>
    <mergeCell ref="E1117:G1117"/>
    <mergeCell ref="E1118:G1118"/>
    <mergeCell ref="E1119:G1119"/>
    <mergeCell ref="E1120:G1120"/>
    <mergeCell ref="E1121:G1121"/>
    <mergeCell ref="E1122:G1122"/>
    <mergeCell ref="E1123:G1123"/>
    <mergeCell ref="E1090:G1090"/>
    <mergeCell ref="E1091:G1091"/>
    <mergeCell ref="E1092:G1092"/>
    <mergeCell ref="E1093:G1093"/>
    <mergeCell ref="E1094:G1094"/>
    <mergeCell ref="E1095:G1095"/>
    <mergeCell ref="E1096:G1096"/>
    <mergeCell ref="E1097:G1097"/>
    <mergeCell ref="E1098:G1098"/>
    <mergeCell ref="E1099:G1099"/>
    <mergeCell ref="E1100:G1100"/>
    <mergeCell ref="E1101:G1101"/>
    <mergeCell ref="E1102:G1102"/>
    <mergeCell ref="E1103:G1103"/>
    <mergeCell ref="E1104:G1104"/>
    <mergeCell ref="E1105:G1105"/>
    <mergeCell ref="E1106:G1106"/>
    <mergeCell ref="E1073:G1073"/>
    <mergeCell ref="E1074:G1074"/>
    <mergeCell ref="E1075:G1075"/>
    <mergeCell ref="E1076:G1076"/>
    <mergeCell ref="E1077:G1077"/>
    <mergeCell ref="E1078:G1078"/>
    <mergeCell ref="E1079:G1079"/>
    <mergeCell ref="E1080:G1080"/>
    <mergeCell ref="E1081:G1081"/>
    <mergeCell ref="E1082:G1082"/>
    <mergeCell ref="E1083:G1083"/>
    <mergeCell ref="E1084:G1084"/>
    <mergeCell ref="E1085:G1085"/>
    <mergeCell ref="E1086:G1086"/>
    <mergeCell ref="E1087:G1087"/>
    <mergeCell ref="E1088:G1088"/>
    <mergeCell ref="E1089:G1089"/>
    <mergeCell ref="E1056:G1056"/>
    <mergeCell ref="E1057:G1057"/>
    <mergeCell ref="E1058:G1058"/>
    <mergeCell ref="E1059:G1059"/>
    <mergeCell ref="E1060:G1060"/>
    <mergeCell ref="E1061:G1061"/>
    <mergeCell ref="E1062:G1062"/>
    <mergeCell ref="E1063:G1063"/>
    <mergeCell ref="E1064:G1064"/>
    <mergeCell ref="E1065:G1065"/>
    <mergeCell ref="E1066:G1066"/>
    <mergeCell ref="E1067:G1067"/>
    <mergeCell ref="E1068:G1068"/>
    <mergeCell ref="E1069:G1069"/>
    <mergeCell ref="E1070:G1070"/>
    <mergeCell ref="E1071:G1071"/>
    <mergeCell ref="E1072:G1072"/>
    <mergeCell ref="E1040:G1040"/>
    <mergeCell ref="E1041:G1041"/>
    <mergeCell ref="E1042:G1042"/>
    <mergeCell ref="E1043:G1043"/>
    <mergeCell ref="E1044:G1044"/>
    <mergeCell ref="E1045:G1045"/>
    <mergeCell ref="E1046:G1046"/>
    <mergeCell ref="E1047:G1047"/>
    <mergeCell ref="E1048:G1048"/>
    <mergeCell ref="E1049:G1049"/>
    <mergeCell ref="E1050:G1050"/>
    <mergeCell ref="E1051:G1051"/>
    <mergeCell ref="E1052:G1052"/>
    <mergeCell ref="E1053:G1053"/>
    <mergeCell ref="E1054:G1054"/>
    <mergeCell ref="E1055:G1055"/>
    <mergeCell ref="E1022:G1022"/>
    <mergeCell ref="E1023:G1023"/>
    <mergeCell ref="E1024:G1024"/>
    <mergeCell ref="E1025:G1025"/>
    <mergeCell ref="E1026:G1026"/>
    <mergeCell ref="E1027:G1027"/>
    <mergeCell ref="E1028:G1028"/>
    <mergeCell ref="E1029:G1029"/>
    <mergeCell ref="E1030:G1030"/>
    <mergeCell ref="E1031:G1031"/>
    <mergeCell ref="E1032:G1032"/>
    <mergeCell ref="E1033:G1033"/>
    <mergeCell ref="E1034:G1034"/>
    <mergeCell ref="E1035:G1035"/>
    <mergeCell ref="E1036:G1036"/>
    <mergeCell ref="E1037:G1037"/>
    <mergeCell ref="E1038:G1038"/>
    <mergeCell ref="BN3112:BO3112"/>
    <mergeCell ref="BN3113:BO3113"/>
    <mergeCell ref="BN3116:BO3116"/>
    <mergeCell ref="BJ5:BO5"/>
    <mergeCell ref="AY3114:BM3114"/>
    <mergeCell ref="AY3115:BM3115"/>
    <mergeCell ref="BN3114:BO3114"/>
    <mergeCell ref="BN3115:BO3115"/>
    <mergeCell ref="E35:G35"/>
    <mergeCell ref="BN3108:BO3108"/>
    <mergeCell ref="BN3110:BO3110"/>
    <mergeCell ref="BN3111:BO3111"/>
    <mergeCell ref="E36:G36"/>
    <mergeCell ref="E3022:G3022"/>
    <mergeCell ref="AZ3041:BA3041"/>
    <mergeCell ref="BC3041:BD3041"/>
    <mergeCell ref="BE3041:BF3041"/>
    <mergeCell ref="J3041:K3041"/>
    <mergeCell ref="E29:G29"/>
    <mergeCell ref="E30:G30"/>
    <mergeCell ref="E31:G31"/>
    <mergeCell ref="E32:G32"/>
    <mergeCell ref="E33:G33"/>
    <mergeCell ref="E34:G34"/>
    <mergeCell ref="BE3040:BF3040"/>
    <mergeCell ref="AX3041:AY3041"/>
    <mergeCell ref="AX3040:AY3040"/>
    <mergeCell ref="R3041:S3041"/>
    <mergeCell ref="T3041:X3041"/>
    <mergeCell ref="Z3041:AA3041"/>
    <mergeCell ref="AB3041:AF3041"/>
    <mergeCell ref="AB3040:AF3040"/>
    <mergeCell ref="AH3040:AI3040"/>
    <mergeCell ref="AJ3040:AN3040"/>
    <mergeCell ref="J3040:K3040"/>
    <mergeCell ref="L3040:P3040"/>
    <mergeCell ref="R3040:S3040"/>
    <mergeCell ref="T3040:X3040"/>
    <mergeCell ref="AZ3040:BA3040"/>
    <mergeCell ref="BC3040:BD3040"/>
    <mergeCell ref="Z3040:AA3040"/>
    <mergeCell ref="Z3039:AA3039"/>
    <mergeCell ref="AB3039:AF3039"/>
    <mergeCell ref="AH3039:AI3039"/>
    <mergeCell ref="AJ3041:AN3041"/>
    <mergeCell ref="BC3039:BD3039"/>
    <mergeCell ref="AH3041:AI3041"/>
    <mergeCell ref="L3041:P3041"/>
    <mergeCell ref="AJ3039:AN3039"/>
    <mergeCell ref="J3039:K3039"/>
    <mergeCell ref="L3039:P3039"/>
    <mergeCell ref="R3039:S3039"/>
    <mergeCell ref="T3039:X3039"/>
    <mergeCell ref="AZ3039:BA3039"/>
    <mergeCell ref="AP3038:AQ3038"/>
    <mergeCell ref="AR3038:AV3038"/>
    <mergeCell ref="BE3039:BF3039"/>
    <mergeCell ref="BE3037:BF3037"/>
    <mergeCell ref="J3038:K3038"/>
    <mergeCell ref="L3038:P3038"/>
    <mergeCell ref="R3038:S3038"/>
    <mergeCell ref="T3038:X3038"/>
    <mergeCell ref="Z3038:AA3038"/>
    <mergeCell ref="E1039:G1039"/>
    <mergeCell ref="AB3038:AF3038"/>
    <mergeCell ref="AH3038:AI3038"/>
    <mergeCell ref="AJ3038:AN3038"/>
    <mergeCell ref="BC3038:BD3038"/>
    <mergeCell ref="R3037:S3037"/>
    <mergeCell ref="T3037:X3037"/>
    <mergeCell ref="Z3037:AA3037"/>
    <mergeCell ref="AB3037:AF3037"/>
    <mergeCell ref="AH3037:AI3037"/>
    <mergeCell ref="AJ3037:AN3037"/>
    <mergeCell ref="AX3037:AY3037"/>
    <mergeCell ref="AZ3037:BA3037"/>
    <mergeCell ref="BC3037:BD3037"/>
    <mergeCell ref="J3037:K3037"/>
    <mergeCell ref="L3037:P3037"/>
    <mergeCell ref="AH3036:AI3036"/>
    <mergeCell ref="AJ3036:AN3036"/>
    <mergeCell ref="AX3036:AY3036"/>
    <mergeCell ref="AZ3036:BA3036"/>
    <mergeCell ref="BC3036:BD3036"/>
    <mergeCell ref="AJ3035:AN3035"/>
    <mergeCell ref="AX3035:AY3035"/>
    <mergeCell ref="AZ3035:BA3035"/>
    <mergeCell ref="BC3035:BD3035"/>
    <mergeCell ref="J3036:K3036"/>
    <mergeCell ref="L3036:P3036"/>
    <mergeCell ref="R3036:S3036"/>
    <mergeCell ref="T3036:X3036"/>
    <mergeCell ref="Z3036:AA3036"/>
    <mergeCell ref="AZ3034:BA3034"/>
    <mergeCell ref="BC3034:BD3034"/>
    <mergeCell ref="BE3038:BF3038"/>
    <mergeCell ref="J3035:K3035"/>
    <mergeCell ref="L3035:P3035"/>
    <mergeCell ref="R3035:S3035"/>
    <mergeCell ref="T3035:X3035"/>
    <mergeCell ref="Z3035:AA3035"/>
    <mergeCell ref="AB3035:AF3035"/>
    <mergeCell ref="AH3035:AI3035"/>
    <mergeCell ref="Z3034:AA3034"/>
    <mergeCell ref="AB3034:AF3034"/>
    <mergeCell ref="AH3034:AI3034"/>
    <mergeCell ref="AJ3034:AN3034"/>
    <mergeCell ref="AX3034:AY3034"/>
    <mergeCell ref="BE3036:BF3036"/>
    <mergeCell ref="BE3035:BF3035"/>
    <mergeCell ref="AO1020:BG1020"/>
    <mergeCell ref="BH1020:BM1020"/>
    <mergeCell ref="BE3032:BF3032"/>
    <mergeCell ref="R3033:S3033"/>
    <mergeCell ref="T3033:X3033"/>
    <mergeCell ref="Z3033:AA3033"/>
    <mergeCell ref="AB3033:AF3033"/>
    <mergeCell ref="AH3033:AI3033"/>
    <mergeCell ref="AJ3033:AN3033"/>
    <mergeCell ref="AX3033:AY3033"/>
    <mergeCell ref="AZ3033:BA3033"/>
    <mergeCell ref="BC3033:BD3033"/>
    <mergeCell ref="AB3032:AF3032"/>
    <mergeCell ref="AH3032:AI3032"/>
    <mergeCell ref="AJ3032:AN3032"/>
    <mergeCell ref="AX3032:AY3032"/>
    <mergeCell ref="AZ3032:BA3032"/>
    <mergeCell ref="BC3032:BD3032"/>
    <mergeCell ref="AX3031:AY3031"/>
    <mergeCell ref="AJ3031:AN3031"/>
    <mergeCell ref="AZ3031:BA3031"/>
    <mergeCell ref="BC3031:BD3031"/>
    <mergeCell ref="BE3031:BF3031"/>
    <mergeCell ref="AH3030:AI3030"/>
    <mergeCell ref="AJ3030:AN3030"/>
    <mergeCell ref="BH3034:BO3034"/>
    <mergeCell ref="BH3035:BO3035"/>
    <mergeCell ref="BH3036:BO3036"/>
    <mergeCell ref="BE3034:BF3034"/>
    <mergeCell ref="AB3036:AF3036"/>
    <mergeCell ref="N1026:AE1026"/>
    <mergeCell ref="AF1026:AN1026"/>
    <mergeCell ref="AO1026:BG1026"/>
    <mergeCell ref="BH1026:BM1026"/>
    <mergeCell ref="BH1034:BM1034"/>
    <mergeCell ref="AD3140:AH3140"/>
    <mergeCell ref="AD3141:AH3141"/>
    <mergeCell ref="AY3121:BK3121"/>
    <mergeCell ref="AW3121:AX3121"/>
    <mergeCell ref="K3063:AH3063"/>
    <mergeCell ref="AR3063:BO3063"/>
    <mergeCell ref="AW3120:AX3120"/>
    <mergeCell ref="BN3109:BO3109"/>
    <mergeCell ref="AP3120:AQ3120"/>
    <mergeCell ref="AJ3120:AK3120"/>
    <mergeCell ref="N28:AE28"/>
    <mergeCell ref="AF28:AN28"/>
    <mergeCell ref="N3022:AE3022"/>
    <mergeCell ref="AF3022:AN3022"/>
    <mergeCell ref="H3086:BM3086"/>
    <mergeCell ref="AL3108:AM3108"/>
    <mergeCell ref="AV3111:AW3111"/>
    <mergeCell ref="J3032:K3032"/>
    <mergeCell ref="L3032:P3032"/>
    <mergeCell ref="R3032:S3032"/>
    <mergeCell ref="T3032:X3032"/>
    <mergeCell ref="Z3032:AA3032"/>
    <mergeCell ref="H3023:M3023"/>
    <mergeCell ref="N3023:AE3023"/>
    <mergeCell ref="AF3023:AN3023"/>
    <mergeCell ref="AH3028:AI3028"/>
    <mergeCell ref="Z3030:AA3030"/>
    <mergeCell ref="AB3030:AF3030"/>
    <mergeCell ref="BH36:BM36"/>
    <mergeCell ref="AZ3030:BA3030"/>
    <mergeCell ref="AX3028:AY3028"/>
    <mergeCell ref="AX3030:AY3030"/>
    <mergeCell ref="AO34:BG34"/>
    <mergeCell ref="AO3022:BG3022"/>
    <mergeCell ref="AO37:BG37"/>
    <mergeCell ref="AO39:BG39"/>
    <mergeCell ref="AO41:BG41"/>
    <mergeCell ref="AO36:BG36"/>
    <mergeCell ref="AZ3028:BA3028"/>
    <mergeCell ref="AI3065:AJ3065"/>
    <mergeCell ref="AI3076:AJ3076"/>
    <mergeCell ref="AI3070:AJ3070"/>
    <mergeCell ref="AI3073:AJ3073"/>
    <mergeCell ref="AI3071:AJ3071"/>
    <mergeCell ref="AI3074:AJ3074"/>
    <mergeCell ref="AI3075:AJ3075"/>
    <mergeCell ref="AO28:BG28"/>
    <mergeCell ref="AO29:BG29"/>
    <mergeCell ref="AO53:BG53"/>
    <mergeCell ref="BH53:BM53"/>
    <mergeCell ref="AO54:BG54"/>
    <mergeCell ref="BH54:BM54"/>
    <mergeCell ref="AO61:BG61"/>
    <mergeCell ref="BH61:BM61"/>
    <mergeCell ref="AO62:BG62"/>
    <mergeCell ref="BH62:BM62"/>
    <mergeCell ref="AO69:BG69"/>
    <mergeCell ref="BH69:BM69"/>
    <mergeCell ref="AO70:BG70"/>
    <mergeCell ref="BH70:BM70"/>
    <mergeCell ref="AO77:BG77"/>
    <mergeCell ref="BH77:BM77"/>
    <mergeCell ref="AO78:BG78"/>
    <mergeCell ref="BH78:BM78"/>
    <mergeCell ref="BN3:BO3"/>
    <mergeCell ref="AY3118:BK3118"/>
    <mergeCell ref="AY3119:BK3119"/>
    <mergeCell ref="AY3120:BK3120"/>
    <mergeCell ref="AR3046:BO3046"/>
    <mergeCell ref="BM3061:BO3061"/>
    <mergeCell ref="BI3091:BO3091"/>
    <mergeCell ref="AW3118:AX3118"/>
    <mergeCell ref="AW3119:AX3119"/>
    <mergeCell ref="BH30:BM30"/>
    <mergeCell ref="BH31:BM31"/>
    <mergeCell ref="BH32:BM32"/>
    <mergeCell ref="BH33:BM33"/>
    <mergeCell ref="BH34:BM34"/>
    <mergeCell ref="BH35:BM35"/>
    <mergeCell ref="BH26:BM26"/>
    <mergeCell ref="BH21:BM21"/>
    <mergeCell ref="BH22:BM22"/>
    <mergeCell ref="BH23:BM23"/>
    <mergeCell ref="BH24:BM24"/>
    <mergeCell ref="BH25:BM25"/>
    <mergeCell ref="AP3108:AQ3108"/>
    <mergeCell ref="BN6:BO6"/>
    <mergeCell ref="BJ7:BK7"/>
    <mergeCell ref="BL7:BM7"/>
    <mergeCell ref="N32:AE32"/>
    <mergeCell ref="AF32:AN32"/>
    <mergeCell ref="N33:AE33"/>
    <mergeCell ref="AO21:BG21"/>
    <mergeCell ref="AO22:BG22"/>
    <mergeCell ref="AO23:BG23"/>
    <mergeCell ref="AO24:BG24"/>
    <mergeCell ref="BH27:BM27"/>
    <mergeCell ref="AF29:AN29"/>
    <mergeCell ref="BH28:BM28"/>
    <mergeCell ref="BH29:BM29"/>
    <mergeCell ref="AF27:AN27"/>
    <mergeCell ref="K19:V19"/>
    <mergeCell ref="Y19:AJ19"/>
    <mergeCell ref="AM19:AX19"/>
    <mergeCell ref="AK19:AL19"/>
    <mergeCell ref="W19:X19"/>
    <mergeCell ref="AF25:AN25"/>
    <mergeCell ref="H29:M29"/>
    <mergeCell ref="AK3046:AN3046"/>
    <mergeCell ref="AI3055:AJ3055"/>
    <mergeCell ref="AF3061:AH3061"/>
    <mergeCell ref="F3061:AE3061"/>
    <mergeCell ref="D3084:G3084"/>
    <mergeCell ref="H3084:BM3084"/>
    <mergeCell ref="D3085:G3085"/>
    <mergeCell ref="H3085:BM3085"/>
    <mergeCell ref="AI3056:AJ3056"/>
    <mergeCell ref="AI3072:AJ3072"/>
    <mergeCell ref="AK3063:AN3063"/>
    <mergeCell ref="AI3068:AJ3068"/>
    <mergeCell ref="AI3069:AJ3069"/>
    <mergeCell ref="AI3066:AJ3066"/>
    <mergeCell ref="AI3067:AJ3067"/>
    <mergeCell ref="AI3057:AJ3057"/>
    <mergeCell ref="F3078:AE3078"/>
    <mergeCell ref="AF3078:AH3078"/>
    <mergeCell ref="D3082:G3082"/>
    <mergeCell ref="D3086:G3086"/>
    <mergeCell ref="AO3046:AQ3046"/>
    <mergeCell ref="AI3058:AJ3058"/>
    <mergeCell ref="AI3059:AJ3059"/>
    <mergeCell ref="AM3061:BL3061"/>
    <mergeCell ref="N21:AE21"/>
    <mergeCell ref="AF21:AN21"/>
    <mergeCell ref="AF23:AN23"/>
    <mergeCell ref="N24:AE24"/>
    <mergeCell ref="AF22:AN22"/>
    <mergeCell ref="AF24:AN24"/>
    <mergeCell ref="J3029:P3029"/>
    <mergeCell ref="R3030:S3030"/>
    <mergeCell ref="T3030:X3030"/>
    <mergeCell ref="T3031:X3031"/>
    <mergeCell ref="N37:AE37"/>
    <mergeCell ref="AF37:AN37"/>
    <mergeCell ref="N39:AE39"/>
    <mergeCell ref="AF39:AN39"/>
    <mergeCell ref="BH3022:BM3022"/>
    <mergeCell ref="BC3028:BD3028"/>
    <mergeCell ref="BE3030:BF3030"/>
    <mergeCell ref="BH3025:BM3025"/>
    <mergeCell ref="BE3028:BF3028"/>
    <mergeCell ref="BC3030:BD3030"/>
    <mergeCell ref="BH3023:BM3023"/>
    <mergeCell ref="H3081:BM3081"/>
    <mergeCell ref="J3033:K3033"/>
    <mergeCell ref="L3033:P3033"/>
    <mergeCell ref="N35:AE35"/>
    <mergeCell ref="AF35:AN35"/>
    <mergeCell ref="B3056:C3056"/>
    <mergeCell ref="B3052:C3052"/>
    <mergeCell ref="K3046:AH3046"/>
    <mergeCell ref="Z3031:AA3031"/>
    <mergeCell ref="AB3031:AF3031"/>
    <mergeCell ref="AH3031:AI3031"/>
    <mergeCell ref="H23:M23"/>
    <mergeCell ref="N23:AE23"/>
    <mergeCell ref="H25:M25"/>
    <mergeCell ref="N25:AE25"/>
    <mergeCell ref="L3031:P3031"/>
    <mergeCell ref="R3031:S3031"/>
    <mergeCell ref="J3028:K3028"/>
    <mergeCell ref="Z3028:AA3028"/>
    <mergeCell ref="J3030:K3030"/>
    <mergeCell ref="L3030:P3030"/>
    <mergeCell ref="N22:AE22"/>
    <mergeCell ref="N34:AE34"/>
    <mergeCell ref="AF30:AN30"/>
    <mergeCell ref="AF31:AN31"/>
    <mergeCell ref="AF34:AN34"/>
    <mergeCell ref="AF33:AN33"/>
    <mergeCell ref="N26:AE26"/>
    <mergeCell ref="AF26:AN26"/>
    <mergeCell ref="N29:AE29"/>
    <mergeCell ref="N27:AE27"/>
    <mergeCell ref="N36:AE36"/>
    <mergeCell ref="AF36:AN36"/>
    <mergeCell ref="R3028:S3028"/>
    <mergeCell ref="R3029:X3029"/>
    <mergeCell ref="AH3029:AN3029"/>
    <mergeCell ref="Z3029:AF3029"/>
    <mergeCell ref="AI3054:AJ3054"/>
    <mergeCell ref="BE3033:BF3033"/>
    <mergeCell ref="D3083:G3083"/>
    <mergeCell ref="AO3063:AQ3063"/>
    <mergeCell ref="H3083:BM3083"/>
    <mergeCell ref="AV3112:AW3112"/>
    <mergeCell ref="AV3110:AW3110"/>
    <mergeCell ref="AJ3112:AK3112"/>
    <mergeCell ref="AJ3113:AK3113"/>
    <mergeCell ref="AJ3114:AK3114"/>
    <mergeCell ref="AJ3115:AK3115"/>
    <mergeCell ref="AJ3110:AK3110"/>
    <mergeCell ref="AL3114:AM3114"/>
    <mergeCell ref="AL3109:AM3109"/>
    <mergeCell ref="AL3110:AM3110"/>
    <mergeCell ref="AP3110:AQ3110"/>
    <mergeCell ref="AP3111:AQ3111"/>
    <mergeCell ref="AL3111:AM3111"/>
    <mergeCell ref="AN3110:AO3110"/>
    <mergeCell ref="AN3111:AO3111"/>
    <mergeCell ref="AV3109:AW3109"/>
    <mergeCell ref="AP3115:AQ3115"/>
    <mergeCell ref="AL3120:AM3120"/>
    <mergeCell ref="AJ3118:AK3118"/>
    <mergeCell ref="AJ3119:AK3119"/>
    <mergeCell ref="B3118:C3118"/>
    <mergeCell ref="B3119:C3119"/>
    <mergeCell ref="B3117:C3117"/>
    <mergeCell ref="B3115:C3115"/>
    <mergeCell ref="B3116:C3116"/>
    <mergeCell ref="AR3120:AS3120"/>
    <mergeCell ref="AR3110:AS3110"/>
    <mergeCell ref="AR3112:AS3112"/>
    <mergeCell ref="AR3111:AS3111"/>
    <mergeCell ref="AR3117:AS3117"/>
    <mergeCell ref="AR3119:AS3119"/>
    <mergeCell ref="AR3114:AS3114"/>
    <mergeCell ref="AR3115:AS3115"/>
    <mergeCell ref="AN3120:AO3120"/>
    <mergeCell ref="AN3113:AO3113"/>
    <mergeCell ref="AN3114:AO3114"/>
    <mergeCell ref="AN3115:AO3115"/>
    <mergeCell ref="AN3116:AO3116"/>
    <mergeCell ref="AN3118:AO3118"/>
    <mergeCell ref="AL3112:AM3112"/>
    <mergeCell ref="AL3113:AM3113"/>
    <mergeCell ref="AP3112:AQ3112"/>
    <mergeCell ref="AL3115:AM3115"/>
    <mergeCell ref="AP3118:AQ3118"/>
    <mergeCell ref="AP3113:AQ3113"/>
    <mergeCell ref="AJ3111:AK3111"/>
    <mergeCell ref="AL3116:AM3116"/>
    <mergeCell ref="D3081:G3081"/>
    <mergeCell ref="AP3119:AQ3119"/>
    <mergeCell ref="AR3118:AS3118"/>
    <mergeCell ref="AJ3116:AK3116"/>
    <mergeCell ref="AJ3117:AK3117"/>
    <mergeCell ref="AR3116:AS3116"/>
    <mergeCell ref="AP3116:AQ3116"/>
    <mergeCell ref="AP3117:AQ3117"/>
    <mergeCell ref="AN3117:AO3117"/>
    <mergeCell ref="AN3119:AO3119"/>
    <mergeCell ref="AY3112:BM3112"/>
    <mergeCell ref="AY3113:BM3113"/>
    <mergeCell ref="AY3116:BM3116"/>
    <mergeCell ref="BL3118:BM3118"/>
    <mergeCell ref="AE3147:AG3147"/>
    <mergeCell ref="AE3146:AG3146"/>
    <mergeCell ref="H3046:J3046"/>
    <mergeCell ref="H3063:J3063"/>
    <mergeCell ref="Y3141:AB3141"/>
    <mergeCell ref="Y3142:AB3142"/>
    <mergeCell ref="B3111:C3111"/>
    <mergeCell ref="B3112:C3112"/>
    <mergeCell ref="B3054:C3054"/>
    <mergeCell ref="B3059:C3059"/>
    <mergeCell ref="B3055:C3055"/>
    <mergeCell ref="H32:M32"/>
    <mergeCell ref="H34:M34"/>
    <mergeCell ref="H35:M35"/>
    <mergeCell ref="J3031:K3031"/>
    <mergeCell ref="H33:M33"/>
    <mergeCell ref="B3048:C3048"/>
    <mergeCell ref="B3049:C3049"/>
    <mergeCell ref="B3050:C3050"/>
    <mergeCell ref="B3051:C3051"/>
    <mergeCell ref="B3053:C3053"/>
    <mergeCell ref="G3140:I3140"/>
    <mergeCell ref="D3063:G3063"/>
    <mergeCell ref="B3065:C3065"/>
    <mergeCell ref="B3109:C3109"/>
    <mergeCell ref="B3114:C3114"/>
    <mergeCell ref="B3113:C3113"/>
    <mergeCell ref="B3066:C3066"/>
    <mergeCell ref="B3069:C3069"/>
    <mergeCell ref="H3082:BM3082"/>
    <mergeCell ref="AJ3109:AK3109"/>
    <mergeCell ref="AR3113:AS3113"/>
    <mergeCell ref="Y3143:AB3143"/>
    <mergeCell ref="Y3140:AB3140"/>
    <mergeCell ref="G3143:I3143"/>
    <mergeCell ref="J3140:X3140"/>
    <mergeCell ref="J3141:X3141"/>
    <mergeCell ref="J3142:X3142"/>
    <mergeCell ref="J3143:X3143"/>
    <mergeCell ref="G3142:I3142"/>
    <mergeCell ref="G3141:I3141"/>
    <mergeCell ref="D3046:G3046"/>
    <mergeCell ref="BL3120:BM3120"/>
    <mergeCell ref="BL3121:BM3121"/>
    <mergeCell ref="AO33:BG33"/>
    <mergeCell ref="B3135:C3135"/>
    <mergeCell ref="AP3041:AQ3041"/>
    <mergeCell ref="AR3041:AV3041"/>
    <mergeCell ref="AX3039:AY3039"/>
    <mergeCell ref="B3120:C3120"/>
    <mergeCell ref="AL3118:AM3118"/>
    <mergeCell ref="AL3119:AM3119"/>
    <mergeCell ref="AL3117:AM3117"/>
    <mergeCell ref="BH3037:BO3037"/>
    <mergeCell ref="BH37:BM37"/>
    <mergeCell ref="E38:G38"/>
    <mergeCell ref="H38:M38"/>
    <mergeCell ref="N38:AE38"/>
    <mergeCell ref="AF38:AN38"/>
    <mergeCell ref="AO38:BG38"/>
    <mergeCell ref="BH38:BM38"/>
    <mergeCell ref="E37:G37"/>
    <mergeCell ref="AF41:AN41"/>
    <mergeCell ref="BH39:BM39"/>
    <mergeCell ref="E24:G24"/>
    <mergeCell ref="E25:G25"/>
    <mergeCell ref="E26:G26"/>
    <mergeCell ref="E27:G27"/>
    <mergeCell ref="E28:G28"/>
    <mergeCell ref="B3070:C3070"/>
    <mergeCell ref="B3075:C3075"/>
    <mergeCell ref="B3076:C3076"/>
    <mergeCell ref="B3071:C3071"/>
    <mergeCell ref="B3072:C3072"/>
    <mergeCell ref="B3073:C3073"/>
    <mergeCell ref="B3074:C3074"/>
    <mergeCell ref="B3067:C3067"/>
    <mergeCell ref="B3068:C3068"/>
    <mergeCell ref="T15:U15"/>
    <mergeCell ref="V15:W15"/>
    <mergeCell ref="X15:Y15"/>
    <mergeCell ref="Z15:AA15"/>
    <mergeCell ref="P4:Q4"/>
    <mergeCell ref="F4:G4"/>
    <mergeCell ref="R4:S4"/>
    <mergeCell ref="T4:U4"/>
    <mergeCell ref="X4:Y4"/>
    <mergeCell ref="C17:E17"/>
    <mergeCell ref="C11:E11"/>
    <mergeCell ref="B3:E3"/>
    <mergeCell ref="B4:E4"/>
    <mergeCell ref="C7:E7"/>
    <mergeCell ref="C6:E6"/>
    <mergeCell ref="F3:AA3"/>
    <mergeCell ref="H4:I4"/>
    <mergeCell ref="J4:K4"/>
    <mergeCell ref="L4:M4"/>
    <mergeCell ref="N4:O4"/>
    <mergeCell ref="F10:G10"/>
    <mergeCell ref="F7:G7"/>
    <mergeCell ref="F6:G6"/>
    <mergeCell ref="C8:E8"/>
    <mergeCell ref="C9:E9"/>
    <mergeCell ref="C10:E10"/>
    <mergeCell ref="N13:O13"/>
    <mergeCell ref="H15:I15"/>
    <mergeCell ref="H13:I13"/>
    <mergeCell ref="J13:K13"/>
    <mergeCell ref="F14:G14"/>
    <mergeCell ref="H14:I14"/>
    <mergeCell ref="J14:K14"/>
    <mergeCell ref="J15:K15"/>
    <mergeCell ref="C16:E16"/>
    <mergeCell ref="C12:E12"/>
    <mergeCell ref="C13:E13"/>
    <mergeCell ref="C14:E14"/>
    <mergeCell ref="F13:G13"/>
    <mergeCell ref="L13:M13"/>
    <mergeCell ref="F12:G12"/>
    <mergeCell ref="H22:M22"/>
    <mergeCell ref="Z16:AA16"/>
    <mergeCell ref="H30:M30"/>
    <mergeCell ref="H31:M31"/>
    <mergeCell ref="N31:AE31"/>
    <mergeCell ref="J3034:K3034"/>
    <mergeCell ref="L3034:P3034"/>
    <mergeCell ref="R3034:S3034"/>
    <mergeCell ref="T3034:X3034"/>
    <mergeCell ref="AX4:AY4"/>
    <mergeCell ref="AZ4:BA4"/>
    <mergeCell ref="AF4:AG4"/>
    <mergeCell ref="AH4:AI4"/>
    <mergeCell ref="T9:U9"/>
    <mergeCell ref="P6:Q6"/>
    <mergeCell ref="L6:M6"/>
    <mergeCell ref="N6:O6"/>
    <mergeCell ref="L10:M10"/>
    <mergeCell ref="AD6:AE6"/>
    <mergeCell ref="AF6:AG6"/>
    <mergeCell ref="AH6:AI6"/>
    <mergeCell ref="AJ6:AK6"/>
    <mergeCell ref="V6:W6"/>
    <mergeCell ref="X6:Y6"/>
    <mergeCell ref="Z6:AA6"/>
    <mergeCell ref="AB6:AC6"/>
    <mergeCell ref="AX6:AY6"/>
    <mergeCell ref="AZ6:BA6"/>
    <mergeCell ref="AL6:AM6"/>
    <mergeCell ref="AN6:AO6"/>
    <mergeCell ref="AP6:AQ6"/>
    <mergeCell ref="T12:U12"/>
    <mergeCell ref="V12:W12"/>
    <mergeCell ref="X12:Y12"/>
    <mergeCell ref="Z12:AA12"/>
    <mergeCell ref="AJ12:AK12"/>
    <mergeCell ref="AL12:AM12"/>
    <mergeCell ref="AN12:AO12"/>
    <mergeCell ref="AP12:AQ12"/>
    <mergeCell ref="AB12:AC12"/>
    <mergeCell ref="AD12:AE12"/>
    <mergeCell ref="AF12:AG12"/>
    <mergeCell ref="AH12:AI12"/>
    <mergeCell ref="AL9:AM9"/>
    <mergeCell ref="AN9:AO9"/>
    <mergeCell ref="AP9:AQ9"/>
    <mergeCell ref="AR9:AS9"/>
    <mergeCell ref="AD9:AE9"/>
    <mergeCell ref="AF9:AG9"/>
    <mergeCell ref="AH9:AI9"/>
    <mergeCell ref="AJ9:AK9"/>
    <mergeCell ref="BL3119:BM3119"/>
    <mergeCell ref="AN3108:AO3108"/>
    <mergeCell ref="AP3114:AQ3114"/>
    <mergeCell ref="AN3112:AO3112"/>
    <mergeCell ref="AP3109:AQ3109"/>
    <mergeCell ref="AN3109:AO3109"/>
    <mergeCell ref="AR3108:AS3108"/>
    <mergeCell ref="N10:O10"/>
    <mergeCell ref="AR6:AS6"/>
    <mergeCell ref="AT7:AU7"/>
    <mergeCell ref="AV7:AW7"/>
    <mergeCell ref="AX7:AY7"/>
    <mergeCell ref="B3091:Q3091"/>
    <mergeCell ref="R3090:BA3090"/>
    <mergeCell ref="R3091:BA3091"/>
    <mergeCell ref="B3110:C3110"/>
    <mergeCell ref="AY3109:BM3109"/>
    <mergeCell ref="AY3110:BM3110"/>
    <mergeCell ref="AY3111:BM3111"/>
    <mergeCell ref="AR3109:AS3109"/>
    <mergeCell ref="H10:I10"/>
    <mergeCell ref="J10:K10"/>
    <mergeCell ref="R6:S6"/>
    <mergeCell ref="T6:U6"/>
    <mergeCell ref="T8:U8"/>
    <mergeCell ref="T16:U16"/>
    <mergeCell ref="V16:W16"/>
    <mergeCell ref="X16:Y16"/>
    <mergeCell ref="AD16:AE16"/>
    <mergeCell ref="H21:M21"/>
    <mergeCell ref="H36:M36"/>
    <mergeCell ref="H3022:M3022"/>
    <mergeCell ref="H28:M28"/>
    <mergeCell ref="H24:M24"/>
    <mergeCell ref="H26:M26"/>
    <mergeCell ref="H27:M27"/>
    <mergeCell ref="H37:M37"/>
    <mergeCell ref="H12:I12"/>
    <mergeCell ref="J12:K12"/>
    <mergeCell ref="L12:M12"/>
    <mergeCell ref="R12:S12"/>
    <mergeCell ref="N12:O12"/>
    <mergeCell ref="P12:Q12"/>
    <mergeCell ref="P13:Q13"/>
    <mergeCell ref="R13:S13"/>
    <mergeCell ref="T13:U13"/>
    <mergeCell ref="V13:W13"/>
    <mergeCell ref="F17:G17"/>
    <mergeCell ref="F15:G15"/>
    <mergeCell ref="C15:E15"/>
    <mergeCell ref="E23:G23"/>
    <mergeCell ref="R9:S9"/>
    <mergeCell ref="BB8:BC8"/>
    <mergeCell ref="BD8:BE8"/>
    <mergeCell ref="V9:W9"/>
    <mergeCell ref="X9:Y9"/>
    <mergeCell ref="Z9:AA9"/>
    <mergeCell ref="AB9:AC9"/>
    <mergeCell ref="BJ8:BK8"/>
    <mergeCell ref="BL8:BM8"/>
    <mergeCell ref="BF8:BG8"/>
    <mergeCell ref="BH8:BI8"/>
    <mergeCell ref="AT8:AU8"/>
    <mergeCell ref="AV8:AW8"/>
    <mergeCell ref="BN7:BO7"/>
    <mergeCell ref="F8:G8"/>
    <mergeCell ref="H8:I8"/>
    <mergeCell ref="J8:K8"/>
    <mergeCell ref="L8:M8"/>
    <mergeCell ref="N8:O8"/>
    <mergeCell ref="P8:Q8"/>
    <mergeCell ref="R8:S8"/>
    <mergeCell ref="AD8:AE8"/>
    <mergeCell ref="AF8:AG8"/>
    <mergeCell ref="AH8:AI8"/>
    <mergeCell ref="AJ8:AK8"/>
    <mergeCell ref="V8:W8"/>
    <mergeCell ref="X8:Y8"/>
    <mergeCell ref="Z8:AA8"/>
    <mergeCell ref="AB8:AC8"/>
    <mergeCell ref="AX8:AY8"/>
    <mergeCell ref="AZ8:BA8"/>
    <mergeCell ref="AL8:AM8"/>
    <mergeCell ref="AN8:AO8"/>
    <mergeCell ref="AP8:AQ8"/>
    <mergeCell ref="AR8:AS8"/>
    <mergeCell ref="BN8:BO8"/>
    <mergeCell ref="H7:I7"/>
    <mergeCell ref="J7:K7"/>
    <mergeCell ref="L7:M7"/>
    <mergeCell ref="N7:O7"/>
    <mergeCell ref="P7:Q7"/>
    <mergeCell ref="R7:S7"/>
    <mergeCell ref="T7:U7"/>
    <mergeCell ref="BN4:BO4"/>
    <mergeCell ref="B3057:C3057"/>
    <mergeCell ref="B3058:C3058"/>
    <mergeCell ref="AI3048:AJ3048"/>
    <mergeCell ref="AI3049:AJ3049"/>
    <mergeCell ref="AI3050:AJ3050"/>
    <mergeCell ref="AI3051:AJ3051"/>
    <mergeCell ref="AI3052:AJ3052"/>
    <mergeCell ref="AI3053:AJ3053"/>
    <mergeCell ref="BD4:BE4"/>
    <mergeCell ref="BL4:BM4"/>
    <mergeCell ref="BF4:BG4"/>
    <mergeCell ref="BH4:BI4"/>
    <mergeCell ref="BJ4:BK4"/>
    <mergeCell ref="H6:I6"/>
    <mergeCell ref="BB4:BC4"/>
    <mergeCell ref="AN4:AO4"/>
    <mergeCell ref="AP4:AQ4"/>
    <mergeCell ref="AR4:AS4"/>
    <mergeCell ref="I19:J19"/>
    <mergeCell ref="J6:K6"/>
    <mergeCell ref="AH17:AI17"/>
    <mergeCell ref="AJ17:AK17"/>
    <mergeCell ref="N30:AE30"/>
    <mergeCell ref="X17:Y17"/>
    <mergeCell ref="Z17:AA17"/>
    <mergeCell ref="V4:W4"/>
    <mergeCell ref="AL4:AM4"/>
    <mergeCell ref="AJ4:AK4"/>
    <mergeCell ref="Z4:AA4"/>
    <mergeCell ref="AB4:AC4"/>
    <mergeCell ref="AD4:AE4"/>
    <mergeCell ref="AT4:AU4"/>
    <mergeCell ref="AV4:AW4"/>
    <mergeCell ref="BB9:BC9"/>
    <mergeCell ref="BD9:BE9"/>
    <mergeCell ref="BF9:BG9"/>
    <mergeCell ref="BH9:BI9"/>
    <mergeCell ref="AT9:AU9"/>
    <mergeCell ref="AV9:AW9"/>
    <mergeCell ref="AX9:AY9"/>
    <mergeCell ref="AZ9:BA9"/>
    <mergeCell ref="BJ9:BK9"/>
    <mergeCell ref="BL9:BM9"/>
    <mergeCell ref="BB6:BC6"/>
    <mergeCell ref="BD6:BE6"/>
    <mergeCell ref="V7:W7"/>
    <mergeCell ref="X7:Y7"/>
    <mergeCell ref="Z7:AA7"/>
    <mergeCell ref="AB7:AC7"/>
    <mergeCell ref="BJ6:BK6"/>
    <mergeCell ref="BL6:BM6"/>
    <mergeCell ref="BF6:BG6"/>
    <mergeCell ref="BH6:BI6"/>
    <mergeCell ref="AT6:AU6"/>
    <mergeCell ref="AV6:AW6"/>
    <mergeCell ref="AL7:AM7"/>
    <mergeCell ref="AN7:AO7"/>
    <mergeCell ref="AP7:AQ7"/>
    <mergeCell ref="AR7:AS7"/>
    <mergeCell ref="AD7:AE7"/>
    <mergeCell ref="AF7:AG7"/>
    <mergeCell ref="AH7:AI7"/>
    <mergeCell ref="AJ7:AK7"/>
    <mergeCell ref="BB7:BC7"/>
    <mergeCell ref="BD7:BE7"/>
    <mergeCell ref="BF7:BG7"/>
    <mergeCell ref="BH7:BI7"/>
    <mergeCell ref="AZ7:BA7"/>
    <mergeCell ref="BN9:BO9"/>
    <mergeCell ref="P10:Q10"/>
    <mergeCell ref="R10:S10"/>
    <mergeCell ref="T10:U10"/>
    <mergeCell ref="V10:W10"/>
    <mergeCell ref="X10:Y10"/>
    <mergeCell ref="Z10:AA10"/>
    <mergeCell ref="AB10:AC10"/>
    <mergeCell ref="AL10:AM10"/>
    <mergeCell ref="AN10:AO10"/>
    <mergeCell ref="AP10:AQ10"/>
    <mergeCell ref="AR10:AS10"/>
    <mergeCell ref="AD10:AE10"/>
    <mergeCell ref="AF10:AG10"/>
    <mergeCell ref="AH10:AI10"/>
    <mergeCell ref="AJ10:AK10"/>
    <mergeCell ref="BB10:BC10"/>
    <mergeCell ref="BD10:BE10"/>
    <mergeCell ref="BF10:BG10"/>
    <mergeCell ref="BH10:BI10"/>
    <mergeCell ref="AT10:AU10"/>
    <mergeCell ref="AV10:AW10"/>
    <mergeCell ref="AX10:AY10"/>
    <mergeCell ref="AZ10:BA10"/>
    <mergeCell ref="BJ10:BK10"/>
    <mergeCell ref="BL10:BM10"/>
    <mergeCell ref="BN10:BO10"/>
    <mergeCell ref="F11:G11"/>
    <mergeCell ref="H11:I11"/>
    <mergeCell ref="J11:K11"/>
    <mergeCell ref="L11:M11"/>
    <mergeCell ref="N11:O11"/>
    <mergeCell ref="P11:Q11"/>
    <mergeCell ref="R11:S11"/>
    <mergeCell ref="AB11:AC11"/>
    <mergeCell ref="AD11:AE11"/>
    <mergeCell ref="AF11:AG11"/>
    <mergeCell ref="AH11:AI11"/>
    <mergeCell ref="T11:U11"/>
    <mergeCell ref="V11:W11"/>
    <mergeCell ref="X11:Y11"/>
    <mergeCell ref="Z11:AA11"/>
    <mergeCell ref="AR11:AS11"/>
    <mergeCell ref="AT11:AU11"/>
    <mergeCell ref="AV11:AW11"/>
    <mergeCell ref="AX11:AY11"/>
    <mergeCell ref="AJ11:AK11"/>
    <mergeCell ref="AL11:AM11"/>
    <mergeCell ref="AN11:AO11"/>
    <mergeCell ref="AP11:AQ11"/>
    <mergeCell ref="BH11:BI11"/>
    <mergeCell ref="BJ11:BK11"/>
    <mergeCell ref="BL11:BM11"/>
    <mergeCell ref="BN11:BO11"/>
    <mergeCell ref="AZ11:BA11"/>
    <mergeCell ref="BB11:BC11"/>
    <mergeCell ref="BD11:BE11"/>
    <mergeCell ref="BF11:BG11"/>
    <mergeCell ref="F9:G9"/>
    <mergeCell ref="H9:I9"/>
    <mergeCell ref="J9:K9"/>
    <mergeCell ref="L9:M9"/>
    <mergeCell ref="N9:O9"/>
    <mergeCell ref="P9:Q9"/>
    <mergeCell ref="BL12:BM12"/>
    <mergeCell ref="BN12:BO12"/>
    <mergeCell ref="AZ12:BA12"/>
    <mergeCell ref="BB12:BC12"/>
    <mergeCell ref="BD12:BE12"/>
    <mergeCell ref="BF12:BG12"/>
    <mergeCell ref="BL14:BM14"/>
    <mergeCell ref="BN14:BO14"/>
    <mergeCell ref="AZ14:BA14"/>
    <mergeCell ref="BB14:BC14"/>
    <mergeCell ref="BD14:BE14"/>
    <mergeCell ref="BF14:BG14"/>
    <mergeCell ref="BH12:BI12"/>
    <mergeCell ref="BJ12:BK12"/>
    <mergeCell ref="AR12:AS12"/>
    <mergeCell ref="AT12:AU12"/>
    <mergeCell ref="AV12:AW12"/>
    <mergeCell ref="AX12:AY12"/>
    <mergeCell ref="AF13:AG13"/>
    <mergeCell ref="AH13:AI13"/>
    <mergeCell ref="AJ13:AK13"/>
    <mergeCell ref="AL13:AM13"/>
    <mergeCell ref="X13:Y13"/>
    <mergeCell ref="Z13:AA13"/>
    <mergeCell ref="AB13:AC13"/>
    <mergeCell ref="AD13:AE13"/>
    <mergeCell ref="X14:Y14"/>
    <mergeCell ref="Z14:AA14"/>
    <mergeCell ref="BD13:BE13"/>
    <mergeCell ref="BF13:BG13"/>
    <mergeCell ref="BH13:BI13"/>
    <mergeCell ref="BJ13:BK13"/>
    <mergeCell ref="AV13:AW13"/>
    <mergeCell ref="AX13:AY13"/>
    <mergeCell ref="AZ13:BA13"/>
    <mergeCell ref="BB13:BC13"/>
    <mergeCell ref="BL15:BM15"/>
    <mergeCell ref="BN15:BO15"/>
    <mergeCell ref="AZ15:BA15"/>
    <mergeCell ref="BB15:BC15"/>
    <mergeCell ref="BD15:BE15"/>
    <mergeCell ref="BF15:BG15"/>
    <mergeCell ref="L14:M14"/>
    <mergeCell ref="N14:O14"/>
    <mergeCell ref="P14:Q14"/>
    <mergeCell ref="R14:S14"/>
    <mergeCell ref="T14:U14"/>
    <mergeCell ref="V14:W14"/>
    <mergeCell ref="AB14:AC14"/>
    <mergeCell ref="AD14:AE14"/>
    <mergeCell ref="AF14:AG14"/>
    <mergeCell ref="AH14:AI14"/>
    <mergeCell ref="BL13:BM13"/>
    <mergeCell ref="BN13:BO13"/>
    <mergeCell ref="AN13:AO13"/>
    <mergeCell ref="AP13:AQ13"/>
    <mergeCell ref="AR13:AS13"/>
    <mergeCell ref="AT13:AU13"/>
    <mergeCell ref="AR14:AS14"/>
    <mergeCell ref="AT14:AU14"/>
    <mergeCell ref="AV14:AW14"/>
    <mergeCell ref="AX14:AY14"/>
    <mergeCell ref="AJ14:AK14"/>
    <mergeCell ref="AL14:AM14"/>
    <mergeCell ref="AN14:AO14"/>
    <mergeCell ref="AP14:AQ14"/>
    <mergeCell ref="BH14:BI14"/>
    <mergeCell ref="BJ14:BK14"/>
    <mergeCell ref="F16:G16"/>
    <mergeCell ref="H16:I16"/>
    <mergeCell ref="J16:K16"/>
    <mergeCell ref="L16:M16"/>
    <mergeCell ref="BH15:BI15"/>
    <mergeCell ref="BJ15:BK15"/>
    <mergeCell ref="AR15:AS15"/>
    <mergeCell ref="AT15:AU15"/>
    <mergeCell ref="AV15:AW15"/>
    <mergeCell ref="AX15:AY15"/>
    <mergeCell ref="N16:O16"/>
    <mergeCell ref="P16:Q16"/>
    <mergeCell ref="R16:S16"/>
    <mergeCell ref="AL16:AM16"/>
    <mergeCell ref="AF16:AG16"/>
    <mergeCell ref="AH16:AI16"/>
    <mergeCell ref="AB16:AC16"/>
    <mergeCell ref="AJ16:AK16"/>
    <mergeCell ref="L15:M15"/>
    <mergeCell ref="N15:O15"/>
    <mergeCell ref="P15:Q15"/>
    <mergeCell ref="R15:S15"/>
    <mergeCell ref="AJ15:AK15"/>
    <mergeCell ref="AL15:AM15"/>
    <mergeCell ref="AN15:AO15"/>
    <mergeCell ref="AP15:AQ15"/>
    <mergeCell ref="AB15:AC15"/>
    <mergeCell ref="AD15:AE15"/>
    <mergeCell ref="AF15:AG15"/>
    <mergeCell ref="AH15:AI15"/>
    <mergeCell ref="T17:U17"/>
    <mergeCell ref="V17:W17"/>
    <mergeCell ref="AN16:AO16"/>
    <mergeCell ref="AP16:AQ16"/>
    <mergeCell ref="AR16:AS16"/>
    <mergeCell ref="AT16:AU16"/>
    <mergeCell ref="AB17:AC17"/>
    <mergeCell ref="AD17:AE17"/>
    <mergeCell ref="AF17:AG17"/>
    <mergeCell ref="AZ16:BA16"/>
    <mergeCell ref="BB16:BC16"/>
    <mergeCell ref="AV16:AW16"/>
    <mergeCell ref="AX16:AY16"/>
    <mergeCell ref="H17:I17"/>
    <mergeCell ref="J17:K17"/>
    <mergeCell ref="L17:M17"/>
    <mergeCell ref="N17:O17"/>
    <mergeCell ref="P17:Q17"/>
    <mergeCell ref="R17:S17"/>
    <mergeCell ref="AL17:AM17"/>
    <mergeCell ref="BL16:BM16"/>
    <mergeCell ref="BN16:BO16"/>
    <mergeCell ref="BD16:BE16"/>
    <mergeCell ref="BF16:BG16"/>
    <mergeCell ref="BH16:BI16"/>
    <mergeCell ref="BJ16:BK16"/>
    <mergeCell ref="BN17:BO17"/>
    <mergeCell ref="AX17:AY17"/>
    <mergeCell ref="AN17:AO17"/>
    <mergeCell ref="AT17:AU17"/>
    <mergeCell ref="BF17:BG17"/>
    <mergeCell ref="BH17:BI17"/>
    <mergeCell ref="BJ17:BK17"/>
    <mergeCell ref="BL17:BM17"/>
    <mergeCell ref="AV17:AW17"/>
    <mergeCell ref="AZ17:BA17"/>
    <mergeCell ref="AP17:AQ17"/>
    <mergeCell ref="AR17:AS17"/>
    <mergeCell ref="BD17:BE17"/>
    <mergeCell ref="BB17:BC17"/>
    <mergeCell ref="BA19:BL19"/>
    <mergeCell ref="AO25:BG25"/>
    <mergeCell ref="AO26:BG26"/>
    <mergeCell ref="AO27:BG27"/>
    <mergeCell ref="AO30:BG30"/>
    <mergeCell ref="AO31:BG31"/>
    <mergeCell ref="AO32:BG32"/>
    <mergeCell ref="AY19:AZ19"/>
    <mergeCell ref="CJ21:CK21"/>
    <mergeCell ref="B3124:C3124"/>
    <mergeCell ref="B3125:C3125"/>
    <mergeCell ref="B3126:C3126"/>
    <mergeCell ref="T3043:X3043"/>
    <mergeCell ref="Z3043:AA3043"/>
    <mergeCell ref="AB3043:AF3043"/>
    <mergeCell ref="AH3043:AI3043"/>
    <mergeCell ref="AJ3043:AN3043"/>
    <mergeCell ref="AO35:BG35"/>
    <mergeCell ref="B3131:C3131"/>
    <mergeCell ref="B3132:C3132"/>
    <mergeCell ref="B3133:C3133"/>
    <mergeCell ref="B3134:C3134"/>
    <mergeCell ref="B3127:C3127"/>
    <mergeCell ref="B3128:C3128"/>
    <mergeCell ref="B3129:C3129"/>
    <mergeCell ref="B3130:C3130"/>
    <mergeCell ref="AP3029:AV3029"/>
    <mergeCell ref="AP3030:AQ3030"/>
    <mergeCell ref="AR3030:AV3030"/>
    <mergeCell ref="AP3031:AQ3031"/>
    <mergeCell ref="AR3031:AV3031"/>
    <mergeCell ref="BH3038:BO3038"/>
    <mergeCell ref="BH3039:BO3039"/>
    <mergeCell ref="BH3040:BO3040"/>
    <mergeCell ref="BH3041:BO3041"/>
    <mergeCell ref="BH3028:BO3028"/>
    <mergeCell ref="BH3030:BO3030"/>
    <mergeCell ref="BH3031:BO3031"/>
    <mergeCell ref="BH3032:BO3032"/>
    <mergeCell ref="BH3033:BO3033"/>
    <mergeCell ref="J3043:K3043"/>
    <mergeCell ref="L3043:P3043"/>
    <mergeCell ref="R3043:S3043"/>
    <mergeCell ref="D3043:H3043"/>
    <mergeCell ref="AP3034:AQ3034"/>
    <mergeCell ref="AR3034:AV3034"/>
    <mergeCell ref="AP3035:AQ3035"/>
    <mergeCell ref="AR3035:AV3035"/>
    <mergeCell ref="AP3032:AQ3032"/>
    <mergeCell ref="AR3032:AV3032"/>
    <mergeCell ref="AP3033:AQ3033"/>
    <mergeCell ref="AR3033:AV3033"/>
    <mergeCell ref="AP3039:AQ3039"/>
    <mergeCell ref="AR3039:AV3039"/>
    <mergeCell ref="AX3038:AY3038"/>
    <mergeCell ref="AZ3038:BA3038"/>
    <mergeCell ref="AP3036:AQ3036"/>
    <mergeCell ref="AR3036:AV3036"/>
    <mergeCell ref="AP3037:AQ3037"/>
    <mergeCell ref="AR3037:AV3037"/>
    <mergeCell ref="AP3043:AQ3043"/>
    <mergeCell ref="AR3043:AV3043"/>
    <mergeCell ref="AP3040:AQ3040"/>
    <mergeCell ref="AR3040:AV3040"/>
    <mergeCell ref="E40:G40"/>
    <mergeCell ref="H40:M40"/>
    <mergeCell ref="N40:AE40"/>
    <mergeCell ref="AF40:AN40"/>
    <mergeCell ref="AO40:BG40"/>
    <mergeCell ref="BH40:BM40"/>
    <mergeCell ref="E39:G39"/>
    <mergeCell ref="H39:M39"/>
    <mergeCell ref="BH41:BM41"/>
    <mergeCell ref="E42:G42"/>
    <mergeCell ref="H42:M42"/>
    <mergeCell ref="N42:AE42"/>
    <mergeCell ref="AF42:AN42"/>
    <mergeCell ref="AO42:BG42"/>
    <mergeCell ref="BH42:BM42"/>
    <mergeCell ref="E41:G41"/>
    <mergeCell ref="H41:M41"/>
    <mergeCell ref="N41:AE41"/>
    <mergeCell ref="E44:G44"/>
    <mergeCell ref="H44:M44"/>
    <mergeCell ref="N44:AE44"/>
    <mergeCell ref="AF44:AN44"/>
    <mergeCell ref="E43:G43"/>
    <mergeCell ref="H43:M43"/>
    <mergeCell ref="N43:AE43"/>
    <mergeCell ref="AF43:AN43"/>
    <mergeCell ref="AO43:BG43"/>
    <mergeCell ref="BH43:BM43"/>
    <mergeCell ref="AO44:BG44"/>
    <mergeCell ref="BH44:BM44"/>
    <mergeCell ref="AO45:BG45"/>
    <mergeCell ref="BH45:BM45"/>
    <mergeCell ref="AO46:BG46"/>
    <mergeCell ref="BH46:BM46"/>
    <mergeCell ref="E45:G45"/>
    <mergeCell ref="H45:M45"/>
    <mergeCell ref="E46:G46"/>
    <mergeCell ref="H46:M46"/>
    <mergeCell ref="N46:AE46"/>
    <mergeCell ref="AF46:AN46"/>
    <mergeCell ref="N45:AE45"/>
    <mergeCell ref="AF45:AN45"/>
    <mergeCell ref="E48:G48"/>
    <mergeCell ref="H48:M48"/>
    <mergeCell ref="N48:AE48"/>
    <mergeCell ref="AF48:AN48"/>
    <mergeCell ref="E47:G47"/>
    <mergeCell ref="H47:M47"/>
    <mergeCell ref="N47:AE47"/>
    <mergeCell ref="AF47:AN47"/>
    <mergeCell ref="AO47:BG47"/>
    <mergeCell ref="BH47:BM47"/>
    <mergeCell ref="AO48:BG48"/>
    <mergeCell ref="BH48:BM48"/>
    <mergeCell ref="AO49:BG49"/>
    <mergeCell ref="BH49:BM49"/>
    <mergeCell ref="AO50:BG50"/>
    <mergeCell ref="BH50:BM50"/>
    <mergeCell ref="E49:G49"/>
    <mergeCell ref="H49:M49"/>
    <mergeCell ref="E50:G50"/>
    <mergeCell ref="H50:M50"/>
    <mergeCell ref="N50:AE50"/>
    <mergeCell ref="AF50:AN50"/>
    <mergeCell ref="N49:AE49"/>
    <mergeCell ref="AF49:AN49"/>
    <mergeCell ref="E52:G52"/>
    <mergeCell ref="H52:M52"/>
    <mergeCell ref="N52:AE52"/>
    <mergeCell ref="AF52:AN52"/>
    <mergeCell ref="E51:G51"/>
    <mergeCell ref="H51:M51"/>
    <mergeCell ref="N51:AE51"/>
    <mergeCell ref="AF51:AN51"/>
    <mergeCell ref="AO51:BG51"/>
    <mergeCell ref="BH51:BM51"/>
    <mergeCell ref="AO52:BG52"/>
    <mergeCell ref="BH52:BM52"/>
    <mergeCell ref="E53:G53"/>
    <mergeCell ref="H53:M53"/>
    <mergeCell ref="E54:G54"/>
    <mergeCell ref="H54:M54"/>
    <mergeCell ref="N54:AE54"/>
    <mergeCell ref="AF54:AN54"/>
    <mergeCell ref="N53:AE53"/>
    <mergeCell ref="AF53:AN53"/>
    <mergeCell ref="E56:G56"/>
    <mergeCell ref="H56:M56"/>
    <mergeCell ref="N56:AE56"/>
    <mergeCell ref="AF56:AN56"/>
    <mergeCell ref="E55:G55"/>
    <mergeCell ref="H55:M55"/>
    <mergeCell ref="N55:AE55"/>
    <mergeCell ref="AF55:AN55"/>
    <mergeCell ref="AO55:BG55"/>
    <mergeCell ref="BH55:BM55"/>
    <mergeCell ref="AO56:BG56"/>
    <mergeCell ref="BH56:BM56"/>
    <mergeCell ref="AO57:BG57"/>
    <mergeCell ref="BH57:BM57"/>
    <mergeCell ref="AO58:BG58"/>
    <mergeCell ref="BH58:BM58"/>
    <mergeCell ref="E57:G57"/>
    <mergeCell ref="H57:M57"/>
    <mergeCell ref="E58:G58"/>
    <mergeCell ref="H58:M58"/>
    <mergeCell ref="N58:AE58"/>
    <mergeCell ref="AF58:AN58"/>
    <mergeCell ref="N57:AE57"/>
    <mergeCell ref="AF57:AN57"/>
    <mergeCell ref="E60:G60"/>
    <mergeCell ref="H60:M60"/>
    <mergeCell ref="N60:AE60"/>
    <mergeCell ref="AF60:AN60"/>
    <mergeCell ref="E59:G59"/>
    <mergeCell ref="H59:M59"/>
    <mergeCell ref="N59:AE59"/>
    <mergeCell ref="AF59:AN59"/>
    <mergeCell ref="AO59:BG59"/>
    <mergeCell ref="BH59:BM59"/>
    <mergeCell ref="AO60:BG60"/>
    <mergeCell ref="BH60:BM60"/>
    <mergeCell ref="E61:G61"/>
    <mergeCell ref="H61:M61"/>
    <mergeCell ref="E62:G62"/>
    <mergeCell ref="H62:M62"/>
    <mergeCell ref="N62:AE62"/>
    <mergeCell ref="AF62:AN62"/>
    <mergeCell ref="N61:AE61"/>
    <mergeCell ref="AF61:AN61"/>
    <mergeCell ref="E64:G64"/>
    <mergeCell ref="H64:M64"/>
    <mergeCell ref="N64:AE64"/>
    <mergeCell ref="AF64:AN64"/>
    <mergeCell ref="E63:G63"/>
    <mergeCell ref="H63:M63"/>
    <mergeCell ref="N63:AE63"/>
    <mergeCell ref="AF63:AN63"/>
    <mergeCell ref="AO63:BG63"/>
    <mergeCell ref="BH63:BM63"/>
    <mergeCell ref="AO64:BG64"/>
    <mergeCell ref="BH64:BM64"/>
    <mergeCell ref="AO65:BG65"/>
    <mergeCell ref="BH65:BM65"/>
    <mergeCell ref="AO66:BG66"/>
    <mergeCell ref="BH66:BM66"/>
    <mergeCell ref="E65:G65"/>
    <mergeCell ref="H65:M65"/>
    <mergeCell ref="E66:G66"/>
    <mergeCell ref="H66:M66"/>
    <mergeCell ref="N66:AE66"/>
    <mergeCell ref="AF66:AN66"/>
    <mergeCell ref="N65:AE65"/>
    <mergeCell ref="AF65:AN65"/>
    <mergeCell ref="E68:G68"/>
    <mergeCell ref="H68:M68"/>
    <mergeCell ref="N68:AE68"/>
    <mergeCell ref="AF68:AN68"/>
    <mergeCell ref="E67:G67"/>
    <mergeCell ref="H67:M67"/>
    <mergeCell ref="N67:AE67"/>
    <mergeCell ref="AF67:AN67"/>
    <mergeCell ref="AO67:BG67"/>
    <mergeCell ref="BH67:BM67"/>
    <mergeCell ref="AO68:BG68"/>
    <mergeCell ref="BH68:BM68"/>
    <mergeCell ref="E69:G69"/>
    <mergeCell ref="H69:M69"/>
    <mergeCell ref="E70:G70"/>
    <mergeCell ref="H70:M70"/>
    <mergeCell ref="N70:AE70"/>
    <mergeCell ref="AF70:AN70"/>
    <mergeCell ref="N69:AE69"/>
    <mergeCell ref="AF69:AN69"/>
    <mergeCell ref="E72:G72"/>
    <mergeCell ref="H72:M72"/>
    <mergeCell ref="N72:AE72"/>
    <mergeCell ref="AF72:AN72"/>
    <mergeCell ref="E71:G71"/>
    <mergeCell ref="H71:M71"/>
    <mergeCell ref="N71:AE71"/>
    <mergeCell ref="AF71:AN71"/>
    <mergeCell ref="AO71:BG71"/>
    <mergeCell ref="BH71:BM71"/>
    <mergeCell ref="AO72:BG72"/>
    <mergeCell ref="BH72:BM72"/>
    <mergeCell ref="AO73:BG73"/>
    <mergeCell ref="BH73:BM73"/>
    <mergeCell ref="AO74:BG74"/>
    <mergeCell ref="BH74:BM74"/>
    <mergeCell ref="E73:G73"/>
    <mergeCell ref="H73:M73"/>
    <mergeCell ref="E74:G74"/>
    <mergeCell ref="H74:M74"/>
    <mergeCell ref="N74:AE74"/>
    <mergeCell ref="AF74:AN74"/>
    <mergeCell ref="N73:AE73"/>
    <mergeCell ref="AF73:AN73"/>
    <mergeCell ref="E76:G76"/>
    <mergeCell ref="H76:M76"/>
    <mergeCell ref="N76:AE76"/>
    <mergeCell ref="AF76:AN76"/>
    <mergeCell ref="E75:G75"/>
    <mergeCell ref="H75:M75"/>
    <mergeCell ref="N75:AE75"/>
    <mergeCell ref="AF75:AN75"/>
    <mergeCell ref="AO75:BG75"/>
    <mergeCell ref="BH75:BM75"/>
    <mergeCell ref="AO76:BG76"/>
    <mergeCell ref="BH76:BM76"/>
    <mergeCell ref="E77:G77"/>
    <mergeCell ref="H77:M77"/>
    <mergeCell ref="E78:G78"/>
    <mergeCell ref="H78:M78"/>
    <mergeCell ref="N78:AE78"/>
    <mergeCell ref="AF78:AN78"/>
    <mergeCell ref="N77:AE77"/>
    <mergeCell ref="AF77:AN77"/>
    <mergeCell ref="E80:G80"/>
    <mergeCell ref="H80:M80"/>
    <mergeCell ref="N80:AE80"/>
    <mergeCell ref="AF80:AN80"/>
    <mergeCell ref="E79:G79"/>
    <mergeCell ref="H79:M79"/>
    <mergeCell ref="N79:AE79"/>
    <mergeCell ref="AF79:AN79"/>
    <mergeCell ref="AO79:BG79"/>
    <mergeCell ref="BH79:BM79"/>
    <mergeCell ref="AO80:BG80"/>
    <mergeCell ref="BH80:BM80"/>
    <mergeCell ref="AO81:BG81"/>
    <mergeCell ref="BH81:BM81"/>
    <mergeCell ref="AO82:BG82"/>
    <mergeCell ref="BH82:BM82"/>
    <mergeCell ref="E81:G81"/>
    <mergeCell ref="H81:M81"/>
    <mergeCell ref="E82:G82"/>
    <mergeCell ref="H82:M82"/>
    <mergeCell ref="N82:AE82"/>
    <mergeCell ref="AF82:AN82"/>
    <mergeCell ref="N81:AE81"/>
    <mergeCell ref="AF81:AN81"/>
    <mergeCell ref="E84:G84"/>
    <mergeCell ref="H84:M84"/>
    <mergeCell ref="N84:AE84"/>
    <mergeCell ref="AF84:AN84"/>
    <mergeCell ref="E83:G83"/>
    <mergeCell ref="H83:M83"/>
    <mergeCell ref="N83:AE83"/>
    <mergeCell ref="AF83:AN83"/>
    <mergeCell ref="AO83:BG83"/>
    <mergeCell ref="BH83:BM83"/>
    <mergeCell ref="AO84:BG84"/>
    <mergeCell ref="BH84:BM84"/>
    <mergeCell ref="AO85:BG85"/>
    <mergeCell ref="BH85:BM85"/>
    <mergeCell ref="AO86:BG86"/>
    <mergeCell ref="BH86:BM86"/>
    <mergeCell ref="E85:G85"/>
    <mergeCell ref="H85:M85"/>
    <mergeCell ref="E86:G86"/>
    <mergeCell ref="H86:M86"/>
    <mergeCell ref="N86:AE86"/>
    <mergeCell ref="AF86:AN86"/>
    <mergeCell ref="N85:AE85"/>
    <mergeCell ref="AF85:AN85"/>
    <mergeCell ref="E88:G88"/>
    <mergeCell ref="H88:M88"/>
    <mergeCell ref="N88:AE88"/>
    <mergeCell ref="AF88:AN88"/>
    <mergeCell ref="E87:G87"/>
    <mergeCell ref="H87:M87"/>
    <mergeCell ref="N87:AE87"/>
    <mergeCell ref="AF87:AN87"/>
    <mergeCell ref="AO87:BG87"/>
    <mergeCell ref="BH87:BM87"/>
    <mergeCell ref="AO88:BG88"/>
    <mergeCell ref="BH88:BM88"/>
    <mergeCell ref="AO89:BG89"/>
    <mergeCell ref="BH89:BM89"/>
    <mergeCell ref="AO90:BG90"/>
    <mergeCell ref="BH90:BM90"/>
    <mergeCell ref="E89:G89"/>
    <mergeCell ref="H89:M89"/>
    <mergeCell ref="E90:G90"/>
    <mergeCell ref="H90:M90"/>
    <mergeCell ref="N90:AE90"/>
    <mergeCell ref="AF90:AN90"/>
    <mergeCell ref="N89:AE89"/>
    <mergeCell ref="AF89:AN89"/>
    <mergeCell ref="E92:G92"/>
    <mergeCell ref="H92:M92"/>
    <mergeCell ref="N92:AE92"/>
    <mergeCell ref="AF92:AN92"/>
    <mergeCell ref="E91:G91"/>
    <mergeCell ref="H91:M91"/>
    <mergeCell ref="N91:AE91"/>
    <mergeCell ref="AF91:AN91"/>
    <mergeCell ref="AO91:BG91"/>
    <mergeCell ref="BH91:BM91"/>
    <mergeCell ref="AO92:BG92"/>
    <mergeCell ref="BH92:BM92"/>
    <mergeCell ref="AO93:BG93"/>
    <mergeCell ref="BH93:BM93"/>
    <mergeCell ref="AO94:BG94"/>
    <mergeCell ref="BH94:BM94"/>
    <mergeCell ref="E93:G93"/>
    <mergeCell ref="H93:M93"/>
    <mergeCell ref="E94:G94"/>
    <mergeCell ref="H94:M94"/>
    <mergeCell ref="N94:AE94"/>
    <mergeCell ref="AF94:AN94"/>
    <mergeCell ref="N93:AE93"/>
    <mergeCell ref="AF93:AN93"/>
    <mergeCell ref="E96:G96"/>
    <mergeCell ref="H96:M96"/>
    <mergeCell ref="N96:AE96"/>
    <mergeCell ref="AF96:AN96"/>
    <mergeCell ref="E95:G95"/>
    <mergeCell ref="H95:M95"/>
    <mergeCell ref="N95:AE95"/>
    <mergeCell ref="AF95:AN95"/>
    <mergeCell ref="AO95:BG95"/>
    <mergeCell ref="BH95:BM95"/>
    <mergeCell ref="AO96:BG96"/>
    <mergeCell ref="BH96:BM96"/>
    <mergeCell ref="AO97:BG97"/>
    <mergeCell ref="BH97:BM97"/>
    <mergeCell ref="AO98:BG98"/>
    <mergeCell ref="BH98:BM98"/>
    <mergeCell ref="E97:G97"/>
    <mergeCell ref="H97:M97"/>
    <mergeCell ref="E98:G98"/>
    <mergeCell ref="H98:M98"/>
    <mergeCell ref="N98:AE98"/>
    <mergeCell ref="AF98:AN98"/>
    <mergeCell ref="N97:AE97"/>
    <mergeCell ref="AF97:AN97"/>
    <mergeCell ref="E100:G100"/>
    <mergeCell ref="H100:M100"/>
    <mergeCell ref="N100:AE100"/>
    <mergeCell ref="AF100:AN100"/>
    <mergeCell ref="E99:G99"/>
    <mergeCell ref="H99:M99"/>
    <mergeCell ref="N99:AE99"/>
    <mergeCell ref="AF99:AN99"/>
    <mergeCell ref="AO99:BG99"/>
    <mergeCell ref="BH99:BM99"/>
    <mergeCell ref="AO100:BG100"/>
    <mergeCell ref="BH100:BM100"/>
    <mergeCell ref="AO101:BG101"/>
    <mergeCell ref="BH101:BM101"/>
    <mergeCell ref="AO102:BG102"/>
    <mergeCell ref="BH102:BM102"/>
    <mergeCell ref="E101:G101"/>
    <mergeCell ref="H101:M101"/>
    <mergeCell ref="E102:G102"/>
    <mergeCell ref="H102:M102"/>
    <mergeCell ref="N102:AE102"/>
    <mergeCell ref="AF102:AN102"/>
    <mergeCell ref="N101:AE101"/>
    <mergeCell ref="AF101:AN101"/>
    <mergeCell ref="E104:G104"/>
    <mergeCell ref="H104:M104"/>
    <mergeCell ref="N104:AE104"/>
    <mergeCell ref="AF104:AN104"/>
    <mergeCell ref="E103:G103"/>
    <mergeCell ref="H103:M103"/>
    <mergeCell ref="N103:AE103"/>
    <mergeCell ref="AF103:AN103"/>
    <mergeCell ref="AO103:BG103"/>
    <mergeCell ref="BH103:BM103"/>
    <mergeCell ref="AO104:BG104"/>
    <mergeCell ref="BH104:BM104"/>
    <mergeCell ref="AO105:BG105"/>
    <mergeCell ref="BH105:BM105"/>
    <mergeCell ref="AO106:BG106"/>
    <mergeCell ref="BH106:BM106"/>
    <mergeCell ref="E105:G105"/>
    <mergeCell ref="H105:M105"/>
    <mergeCell ref="E106:G106"/>
    <mergeCell ref="H106:M106"/>
    <mergeCell ref="N106:AE106"/>
    <mergeCell ref="AF106:AN106"/>
    <mergeCell ref="N105:AE105"/>
    <mergeCell ref="AF105:AN105"/>
    <mergeCell ref="E108:G108"/>
    <mergeCell ref="H108:M108"/>
    <mergeCell ref="N108:AE108"/>
    <mergeCell ref="AF108:AN108"/>
    <mergeCell ref="E107:G107"/>
    <mergeCell ref="H107:M107"/>
    <mergeCell ref="N107:AE107"/>
    <mergeCell ref="AF107:AN107"/>
    <mergeCell ref="AO107:BG107"/>
    <mergeCell ref="BH107:BM107"/>
    <mergeCell ref="AO108:BG108"/>
    <mergeCell ref="BH108:BM108"/>
    <mergeCell ref="AO109:BG109"/>
    <mergeCell ref="BH109:BM109"/>
    <mergeCell ref="AO110:BG110"/>
    <mergeCell ref="BH110:BM110"/>
    <mergeCell ref="E109:G109"/>
    <mergeCell ref="H109:M109"/>
    <mergeCell ref="E110:G110"/>
    <mergeCell ref="H110:M110"/>
    <mergeCell ref="N110:AE110"/>
    <mergeCell ref="AF110:AN110"/>
    <mergeCell ref="N109:AE109"/>
    <mergeCell ref="AF109:AN109"/>
    <mergeCell ref="E112:G112"/>
    <mergeCell ref="H112:M112"/>
    <mergeCell ref="N112:AE112"/>
    <mergeCell ref="AF112:AN112"/>
    <mergeCell ref="E111:G111"/>
    <mergeCell ref="H111:M111"/>
    <mergeCell ref="N111:AE111"/>
    <mergeCell ref="AF111:AN111"/>
    <mergeCell ref="AO111:BG111"/>
    <mergeCell ref="BH111:BM111"/>
    <mergeCell ref="AO112:BG112"/>
    <mergeCell ref="BH112:BM112"/>
    <mergeCell ref="AO113:BG113"/>
    <mergeCell ref="BH113:BM113"/>
    <mergeCell ref="AO114:BG114"/>
    <mergeCell ref="BH114:BM114"/>
    <mergeCell ref="E113:G113"/>
    <mergeCell ref="H113:M113"/>
    <mergeCell ref="E114:G114"/>
    <mergeCell ref="H114:M114"/>
    <mergeCell ref="N114:AE114"/>
    <mergeCell ref="AF114:AN114"/>
    <mergeCell ref="N113:AE113"/>
    <mergeCell ref="AF113:AN113"/>
    <mergeCell ref="E116:G116"/>
    <mergeCell ref="H116:M116"/>
    <mergeCell ref="N116:AE116"/>
    <mergeCell ref="AF116:AN116"/>
    <mergeCell ref="E115:G115"/>
    <mergeCell ref="H115:M115"/>
    <mergeCell ref="N115:AE115"/>
    <mergeCell ref="AF115:AN115"/>
    <mergeCell ref="AO115:BG115"/>
    <mergeCell ref="BH115:BM115"/>
    <mergeCell ref="AO116:BG116"/>
    <mergeCell ref="BH116:BM116"/>
    <mergeCell ref="AO117:BG117"/>
    <mergeCell ref="BH117:BM117"/>
    <mergeCell ref="AO118:BG118"/>
    <mergeCell ref="BH118:BM118"/>
    <mergeCell ref="E117:G117"/>
    <mergeCell ref="H117:M117"/>
    <mergeCell ref="E118:G118"/>
    <mergeCell ref="H118:M118"/>
    <mergeCell ref="N118:AE118"/>
    <mergeCell ref="AF118:AN118"/>
    <mergeCell ref="N117:AE117"/>
    <mergeCell ref="AF117:AN117"/>
    <mergeCell ref="E120:G120"/>
    <mergeCell ref="H120:M120"/>
    <mergeCell ref="N120:AE120"/>
    <mergeCell ref="AF120:AN120"/>
    <mergeCell ref="E119:G119"/>
    <mergeCell ref="H119:M119"/>
    <mergeCell ref="N119:AE119"/>
    <mergeCell ref="AF119:AN119"/>
    <mergeCell ref="AO119:BG119"/>
    <mergeCell ref="BH119:BM119"/>
    <mergeCell ref="AO120:BG120"/>
    <mergeCell ref="BH120:BM120"/>
    <mergeCell ref="AO121:BG121"/>
    <mergeCell ref="BH121:BM121"/>
    <mergeCell ref="AO122:BG122"/>
    <mergeCell ref="BH122:BM122"/>
    <mergeCell ref="E121:G121"/>
    <mergeCell ref="H121:M121"/>
    <mergeCell ref="E122:G122"/>
    <mergeCell ref="H122:M122"/>
    <mergeCell ref="N122:AE122"/>
    <mergeCell ref="AF122:AN122"/>
    <mergeCell ref="N121:AE121"/>
    <mergeCell ref="AF121:AN121"/>
    <mergeCell ref="E124:G124"/>
    <mergeCell ref="H124:M124"/>
    <mergeCell ref="N124:AE124"/>
    <mergeCell ref="AF124:AN124"/>
    <mergeCell ref="E123:G123"/>
    <mergeCell ref="H123:M123"/>
    <mergeCell ref="N123:AE123"/>
    <mergeCell ref="AF123:AN123"/>
    <mergeCell ref="AO123:BG123"/>
    <mergeCell ref="BH123:BM123"/>
    <mergeCell ref="AO124:BG124"/>
    <mergeCell ref="BH124:BM124"/>
    <mergeCell ref="AO125:BG125"/>
    <mergeCell ref="BH125:BM125"/>
    <mergeCell ref="AO126:BG126"/>
    <mergeCell ref="BH126:BM126"/>
    <mergeCell ref="E125:G125"/>
    <mergeCell ref="H125:M125"/>
    <mergeCell ref="E126:G126"/>
    <mergeCell ref="H126:M126"/>
    <mergeCell ref="N126:AE126"/>
    <mergeCell ref="AF126:AN126"/>
    <mergeCell ref="N125:AE125"/>
    <mergeCell ref="AF125:AN125"/>
    <mergeCell ref="E128:G128"/>
    <mergeCell ref="H128:M128"/>
    <mergeCell ref="N128:AE128"/>
    <mergeCell ref="AF128:AN128"/>
    <mergeCell ref="E127:G127"/>
    <mergeCell ref="H127:M127"/>
    <mergeCell ref="N127:AE127"/>
    <mergeCell ref="AF127:AN127"/>
    <mergeCell ref="AO127:BG127"/>
    <mergeCell ref="BH127:BM127"/>
    <mergeCell ref="AO128:BG128"/>
    <mergeCell ref="BH128:BM128"/>
    <mergeCell ref="AO129:BG129"/>
    <mergeCell ref="BH129:BM129"/>
    <mergeCell ref="AO130:BG130"/>
    <mergeCell ref="BH130:BM130"/>
    <mergeCell ref="E129:G129"/>
    <mergeCell ref="H129:M129"/>
    <mergeCell ref="E130:G130"/>
    <mergeCell ref="H130:M130"/>
    <mergeCell ref="N130:AE130"/>
    <mergeCell ref="AF130:AN130"/>
    <mergeCell ref="N129:AE129"/>
    <mergeCell ref="AF129:AN129"/>
    <mergeCell ref="E132:G132"/>
    <mergeCell ref="H132:M132"/>
    <mergeCell ref="N132:AE132"/>
    <mergeCell ref="AF132:AN132"/>
    <mergeCell ref="E131:G131"/>
    <mergeCell ref="H131:M131"/>
    <mergeCell ref="N131:AE131"/>
    <mergeCell ref="AF131:AN131"/>
    <mergeCell ref="AO131:BG131"/>
    <mergeCell ref="BH131:BM131"/>
    <mergeCell ref="AO132:BG132"/>
    <mergeCell ref="BH132:BM132"/>
    <mergeCell ref="AO133:BG133"/>
    <mergeCell ref="BH133:BM133"/>
    <mergeCell ref="AO134:BG134"/>
    <mergeCell ref="BH134:BM134"/>
    <mergeCell ref="E133:G133"/>
    <mergeCell ref="H133:M133"/>
    <mergeCell ref="E134:G134"/>
    <mergeCell ref="H134:M134"/>
    <mergeCell ref="N134:AE134"/>
    <mergeCell ref="AF134:AN134"/>
    <mergeCell ref="N133:AE133"/>
    <mergeCell ref="AF133:AN133"/>
    <mergeCell ref="E136:G136"/>
    <mergeCell ref="H136:M136"/>
    <mergeCell ref="N136:AE136"/>
    <mergeCell ref="AF136:AN136"/>
    <mergeCell ref="E135:G135"/>
    <mergeCell ref="H135:M135"/>
    <mergeCell ref="N135:AE135"/>
    <mergeCell ref="AF135:AN135"/>
    <mergeCell ref="AO135:BG135"/>
    <mergeCell ref="BH135:BM135"/>
    <mergeCell ref="AO136:BG136"/>
    <mergeCell ref="BH136:BM136"/>
    <mergeCell ref="AO137:BG137"/>
    <mergeCell ref="BH137:BM137"/>
    <mergeCell ref="AO138:BG138"/>
    <mergeCell ref="BH138:BM138"/>
    <mergeCell ref="E137:G137"/>
    <mergeCell ref="H137:M137"/>
    <mergeCell ref="E138:G138"/>
    <mergeCell ref="H138:M138"/>
    <mergeCell ref="N138:AE138"/>
    <mergeCell ref="AF138:AN138"/>
    <mergeCell ref="N137:AE137"/>
    <mergeCell ref="AF137:AN137"/>
    <mergeCell ref="E140:G140"/>
    <mergeCell ref="H140:M140"/>
    <mergeCell ref="N140:AE140"/>
    <mergeCell ref="AF140:AN140"/>
    <mergeCell ref="E139:G139"/>
    <mergeCell ref="H139:M139"/>
    <mergeCell ref="N139:AE139"/>
    <mergeCell ref="AF139:AN139"/>
    <mergeCell ref="AO139:BG139"/>
    <mergeCell ref="BH139:BM139"/>
    <mergeCell ref="AO140:BG140"/>
    <mergeCell ref="BH140:BM140"/>
    <mergeCell ref="AO141:BG141"/>
    <mergeCell ref="BH141:BM141"/>
    <mergeCell ref="AO142:BG142"/>
    <mergeCell ref="BH142:BM142"/>
    <mergeCell ref="E141:G141"/>
    <mergeCell ref="H141:M141"/>
    <mergeCell ref="E142:G142"/>
    <mergeCell ref="H142:M142"/>
    <mergeCell ref="N142:AE142"/>
    <mergeCell ref="AF142:AN142"/>
    <mergeCell ref="N141:AE141"/>
    <mergeCell ref="AF141:AN141"/>
    <mergeCell ref="E144:G144"/>
    <mergeCell ref="H144:M144"/>
    <mergeCell ref="N144:AE144"/>
    <mergeCell ref="AF144:AN144"/>
    <mergeCell ref="E143:G143"/>
    <mergeCell ref="H143:M143"/>
    <mergeCell ref="N143:AE143"/>
    <mergeCell ref="AF143:AN143"/>
    <mergeCell ref="AO143:BG143"/>
    <mergeCell ref="BH143:BM143"/>
    <mergeCell ref="AO144:BG144"/>
    <mergeCell ref="BH144:BM144"/>
    <mergeCell ref="AO145:BG145"/>
    <mergeCell ref="BH145:BM145"/>
    <mergeCell ref="AO146:BG146"/>
    <mergeCell ref="BH146:BM146"/>
    <mergeCell ref="E145:G145"/>
    <mergeCell ref="H145:M145"/>
    <mergeCell ref="E146:G146"/>
    <mergeCell ref="H146:M146"/>
    <mergeCell ref="N146:AE146"/>
    <mergeCell ref="AF146:AN146"/>
    <mergeCell ref="N145:AE145"/>
    <mergeCell ref="AF145:AN145"/>
    <mergeCell ref="E148:G148"/>
    <mergeCell ref="H148:M148"/>
    <mergeCell ref="N148:AE148"/>
    <mergeCell ref="AF148:AN148"/>
    <mergeCell ref="E147:G147"/>
    <mergeCell ref="H147:M147"/>
    <mergeCell ref="N147:AE147"/>
    <mergeCell ref="AF147:AN147"/>
    <mergeCell ref="AO147:BG147"/>
    <mergeCell ref="BH147:BM147"/>
    <mergeCell ref="AO148:BG148"/>
    <mergeCell ref="BH148:BM148"/>
    <mergeCell ref="AO149:BG149"/>
    <mergeCell ref="BH149:BM149"/>
    <mergeCell ref="AO150:BG150"/>
    <mergeCell ref="BH150:BM150"/>
    <mergeCell ref="E149:G149"/>
    <mergeCell ref="H149:M149"/>
    <mergeCell ref="E150:G150"/>
    <mergeCell ref="H150:M150"/>
    <mergeCell ref="N150:AE150"/>
    <mergeCell ref="AF150:AN150"/>
    <mergeCell ref="N149:AE149"/>
    <mergeCell ref="AF149:AN149"/>
    <mergeCell ref="E152:G152"/>
    <mergeCell ref="H152:M152"/>
    <mergeCell ref="N152:AE152"/>
    <mergeCell ref="AF152:AN152"/>
    <mergeCell ref="E151:G151"/>
    <mergeCell ref="H151:M151"/>
    <mergeCell ref="N151:AE151"/>
    <mergeCell ref="AF151:AN151"/>
    <mergeCell ref="AO151:BG151"/>
    <mergeCell ref="BH151:BM151"/>
    <mergeCell ref="AO152:BG152"/>
    <mergeCell ref="BH152:BM152"/>
    <mergeCell ref="AO153:BG153"/>
    <mergeCell ref="BH153:BM153"/>
    <mergeCell ref="AO154:BG154"/>
    <mergeCell ref="BH154:BM154"/>
    <mergeCell ref="E153:G153"/>
    <mergeCell ref="H153:M153"/>
    <mergeCell ref="E154:G154"/>
    <mergeCell ref="H154:M154"/>
    <mergeCell ref="N154:AE154"/>
    <mergeCell ref="AF154:AN154"/>
    <mergeCell ref="N153:AE153"/>
    <mergeCell ref="AF153:AN153"/>
    <mergeCell ref="E156:G156"/>
    <mergeCell ref="H156:M156"/>
    <mergeCell ref="N156:AE156"/>
    <mergeCell ref="AF156:AN156"/>
    <mergeCell ref="E155:G155"/>
    <mergeCell ref="H155:M155"/>
    <mergeCell ref="N155:AE155"/>
    <mergeCell ref="AF155:AN155"/>
    <mergeCell ref="AO155:BG155"/>
    <mergeCell ref="BH155:BM155"/>
    <mergeCell ref="AO156:BG156"/>
    <mergeCell ref="BH156:BM156"/>
    <mergeCell ref="AO157:BG157"/>
    <mergeCell ref="BH157:BM157"/>
    <mergeCell ref="AO158:BG158"/>
    <mergeCell ref="BH158:BM158"/>
    <mergeCell ref="E157:G157"/>
    <mergeCell ref="H157:M157"/>
    <mergeCell ref="E158:G158"/>
    <mergeCell ref="H158:M158"/>
    <mergeCell ref="N158:AE158"/>
    <mergeCell ref="AF158:AN158"/>
    <mergeCell ref="N157:AE157"/>
    <mergeCell ref="AF157:AN157"/>
    <mergeCell ref="E160:G160"/>
    <mergeCell ref="H160:M160"/>
    <mergeCell ref="N160:AE160"/>
    <mergeCell ref="AF160:AN160"/>
    <mergeCell ref="E159:G159"/>
    <mergeCell ref="H159:M159"/>
    <mergeCell ref="N159:AE159"/>
    <mergeCell ref="AF159:AN159"/>
    <mergeCell ref="AO159:BG159"/>
    <mergeCell ref="BH159:BM159"/>
    <mergeCell ref="AO160:BG160"/>
    <mergeCell ref="BH160:BM160"/>
    <mergeCell ref="AO161:BG161"/>
    <mergeCell ref="BH161:BM161"/>
    <mergeCell ref="AO162:BG162"/>
    <mergeCell ref="BH162:BM162"/>
    <mergeCell ref="E161:G161"/>
    <mergeCell ref="H161:M161"/>
    <mergeCell ref="E162:G162"/>
    <mergeCell ref="H162:M162"/>
    <mergeCell ref="N162:AE162"/>
    <mergeCell ref="AF162:AN162"/>
    <mergeCell ref="N161:AE161"/>
    <mergeCell ref="AF161:AN161"/>
    <mergeCell ref="E164:G164"/>
    <mergeCell ref="H164:M164"/>
    <mergeCell ref="N164:AE164"/>
    <mergeCell ref="AF164:AN164"/>
    <mergeCell ref="E163:G163"/>
    <mergeCell ref="H163:M163"/>
    <mergeCell ref="N163:AE163"/>
    <mergeCell ref="AF163:AN163"/>
    <mergeCell ref="AO163:BG163"/>
    <mergeCell ref="BH163:BM163"/>
    <mergeCell ref="AO164:BG164"/>
    <mergeCell ref="BH164:BM164"/>
    <mergeCell ref="AO165:BG165"/>
    <mergeCell ref="BH165:BM165"/>
    <mergeCell ref="AO166:BG166"/>
    <mergeCell ref="BH166:BM166"/>
    <mergeCell ref="E165:G165"/>
    <mergeCell ref="H165:M165"/>
    <mergeCell ref="E166:G166"/>
    <mergeCell ref="H166:M166"/>
    <mergeCell ref="N166:AE166"/>
    <mergeCell ref="AF166:AN166"/>
    <mergeCell ref="N165:AE165"/>
    <mergeCell ref="AF165:AN165"/>
    <mergeCell ref="E168:G168"/>
    <mergeCell ref="H168:M168"/>
    <mergeCell ref="N168:AE168"/>
    <mergeCell ref="AF168:AN168"/>
    <mergeCell ref="E167:G167"/>
    <mergeCell ref="H167:M167"/>
    <mergeCell ref="N167:AE167"/>
    <mergeCell ref="AF167:AN167"/>
    <mergeCell ref="AO167:BG167"/>
    <mergeCell ref="BH167:BM167"/>
    <mergeCell ref="AO168:BG168"/>
    <mergeCell ref="BH168:BM168"/>
    <mergeCell ref="AO169:BG169"/>
    <mergeCell ref="BH169:BM169"/>
    <mergeCell ref="AO170:BG170"/>
    <mergeCell ref="BH170:BM170"/>
    <mergeCell ref="E169:G169"/>
    <mergeCell ref="H169:M169"/>
    <mergeCell ref="E170:G170"/>
    <mergeCell ref="H170:M170"/>
    <mergeCell ref="N170:AE170"/>
    <mergeCell ref="AF170:AN170"/>
    <mergeCell ref="N169:AE169"/>
    <mergeCell ref="AF169:AN169"/>
    <mergeCell ref="E172:G172"/>
    <mergeCell ref="H172:M172"/>
    <mergeCell ref="N172:AE172"/>
    <mergeCell ref="AF172:AN172"/>
    <mergeCell ref="E171:G171"/>
    <mergeCell ref="H171:M171"/>
    <mergeCell ref="N171:AE171"/>
    <mergeCell ref="AF171:AN171"/>
    <mergeCell ref="AO171:BG171"/>
    <mergeCell ref="BH171:BM171"/>
    <mergeCell ref="AO172:BG172"/>
    <mergeCell ref="BH172:BM172"/>
    <mergeCell ref="AO173:BG173"/>
    <mergeCell ref="BH173:BM173"/>
    <mergeCell ref="AO174:BG174"/>
    <mergeCell ref="BH174:BM174"/>
    <mergeCell ref="E173:G173"/>
    <mergeCell ref="H173:M173"/>
    <mergeCell ref="E174:G174"/>
    <mergeCell ref="H174:M174"/>
    <mergeCell ref="N174:AE174"/>
    <mergeCell ref="AF174:AN174"/>
    <mergeCell ref="N173:AE173"/>
    <mergeCell ref="AF173:AN173"/>
    <mergeCell ref="E176:G176"/>
    <mergeCell ref="H176:M176"/>
    <mergeCell ref="N176:AE176"/>
    <mergeCell ref="AF176:AN176"/>
    <mergeCell ref="E175:G175"/>
    <mergeCell ref="H175:M175"/>
    <mergeCell ref="N175:AE175"/>
    <mergeCell ref="AF175:AN175"/>
    <mergeCell ref="AO175:BG175"/>
    <mergeCell ref="BH175:BM175"/>
    <mergeCell ref="AO176:BG176"/>
    <mergeCell ref="BH176:BM176"/>
    <mergeCell ref="AO177:BG177"/>
    <mergeCell ref="BH177:BM177"/>
    <mergeCell ref="AO178:BG178"/>
    <mergeCell ref="BH178:BM178"/>
    <mergeCell ref="E177:G177"/>
    <mergeCell ref="H177:M177"/>
    <mergeCell ref="E178:G178"/>
    <mergeCell ref="H178:M178"/>
    <mergeCell ref="N178:AE178"/>
    <mergeCell ref="AF178:AN178"/>
    <mergeCell ref="N177:AE177"/>
    <mergeCell ref="AF177:AN177"/>
    <mergeCell ref="E180:G180"/>
    <mergeCell ref="H180:M180"/>
    <mergeCell ref="N180:AE180"/>
    <mergeCell ref="AF180:AN180"/>
    <mergeCell ref="E179:G179"/>
    <mergeCell ref="H179:M179"/>
    <mergeCell ref="N179:AE179"/>
    <mergeCell ref="AF179:AN179"/>
    <mergeCell ref="AO179:BG179"/>
    <mergeCell ref="BH179:BM179"/>
    <mergeCell ref="AO180:BG180"/>
    <mergeCell ref="BH180:BM180"/>
    <mergeCell ref="AO181:BG181"/>
    <mergeCell ref="BH181:BM181"/>
    <mergeCell ref="AO182:BG182"/>
    <mergeCell ref="BH182:BM182"/>
    <mergeCell ref="E181:G181"/>
    <mergeCell ref="H181:M181"/>
    <mergeCell ref="E182:G182"/>
    <mergeCell ref="H182:M182"/>
    <mergeCell ref="N182:AE182"/>
    <mergeCell ref="AF182:AN182"/>
    <mergeCell ref="N181:AE181"/>
    <mergeCell ref="AF181:AN181"/>
    <mergeCell ref="E184:G184"/>
    <mergeCell ref="H184:M184"/>
    <mergeCell ref="N184:AE184"/>
    <mergeCell ref="AF184:AN184"/>
    <mergeCell ref="E183:G183"/>
    <mergeCell ref="H183:M183"/>
    <mergeCell ref="N183:AE183"/>
    <mergeCell ref="AF183:AN183"/>
    <mergeCell ref="AO183:BG183"/>
    <mergeCell ref="BH183:BM183"/>
    <mergeCell ref="AO184:BG184"/>
    <mergeCell ref="BH184:BM184"/>
    <mergeCell ref="AO185:BG185"/>
    <mergeCell ref="BH185:BM185"/>
    <mergeCell ref="AO186:BG186"/>
    <mergeCell ref="BH186:BM186"/>
    <mergeCell ref="E185:G185"/>
    <mergeCell ref="H185:M185"/>
    <mergeCell ref="E186:G186"/>
    <mergeCell ref="H186:M186"/>
    <mergeCell ref="N186:AE186"/>
    <mergeCell ref="AF186:AN186"/>
    <mergeCell ref="N185:AE185"/>
    <mergeCell ref="AF185:AN185"/>
    <mergeCell ref="E188:G188"/>
    <mergeCell ref="H188:M188"/>
    <mergeCell ref="N188:AE188"/>
    <mergeCell ref="AF188:AN188"/>
    <mergeCell ref="E187:G187"/>
    <mergeCell ref="H187:M187"/>
    <mergeCell ref="N187:AE187"/>
    <mergeCell ref="AF187:AN187"/>
    <mergeCell ref="AO187:BG187"/>
    <mergeCell ref="BH187:BM187"/>
    <mergeCell ref="AO188:BG188"/>
    <mergeCell ref="BH188:BM188"/>
    <mergeCell ref="AO189:BG189"/>
    <mergeCell ref="BH189:BM189"/>
    <mergeCell ref="AO190:BG190"/>
    <mergeCell ref="BH190:BM190"/>
    <mergeCell ref="E189:G189"/>
    <mergeCell ref="H189:M189"/>
    <mergeCell ref="E190:G190"/>
    <mergeCell ref="H190:M190"/>
    <mergeCell ref="N190:AE190"/>
    <mergeCell ref="AF190:AN190"/>
    <mergeCell ref="N189:AE189"/>
    <mergeCell ref="AF189:AN189"/>
    <mergeCell ref="E192:G192"/>
    <mergeCell ref="H192:M192"/>
    <mergeCell ref="N192:AE192"/>
    <mergeCell ref="AF192:AN192"/>
    <mergeCell ref="E191:G191"/>
    <mergeCell ref="H191:M191"/>
    <mergeCell ref="N191:AE191"/>
    <mergeCell ref="AF191:AN191"/>
    <mergeCell ref="AO191:BG191"/>
    <mergeCell ref="BH191:BM191"/>
    <mergeCell ref="AO192:BG192"/>
    <mergeCell ref="BH192:BM192"/>
    <mergeCell ref="AO193:BG193"/>
    <mergeCell ref="BH193:BM193"/>
    <mergeCell ref="AO194:BG194"/>
    <mergeCell ref="BH194:BM194"/>
    <mergeCell ref="E193:G193"/>
    <mergeCell ref="H193:M193"/>
    <mergeCell ref="E194:G194"/>
    <mergeCell ref="H194:M194"/>
    <mergeCell ref="N194:AE194"/>
    <mergeCell ref="AF194:AN194"/>
    <mergeCell ref="N193:AE193"/>
    <mergeCell ref="AF193:AN193"/>
    <mergeCell ref="E196:G196"/>
    <mergeCell ref="H196:M196"/>
    <mergeCell ref="N196:AE196"/>
    <mergeCell ref="AF196:AN196"/>
    <mergeCell ref="E195:G195"/>
    <mergeCell ref="H195:M195"/>
    <mergeCell ref="N195:AE195"/>
    <mergeCell ref="AF195:AN195"/>
    <mergeCell ref="AO195:BG195"/>
    <mergeCell ref="BH195:BM195"/>
    <mergeCell ref="AO196:BG196"/>
    <mergeCell ref="BH196:BM196"/>
    <mergeCell ref="AO197:BG197"/>
    <mergeCell ref="BH197:BM197"/>
    <mergeCell ref="AO198:BG198"/>
    <mergeCell ref="BH198:BM198"/>
    <mergeCell ref="E197:G197"/>
    <mergeCell ref="H197:M197"/>
    <mergeCell ref="E198:G198"/>
    <mergeCell ref="H198:M198"/>
    <mergeCell ref="N198:AE198"/>
    <mergeCell ref="AF198:AN198"/>
    <mergeCell ref="N197:AE197"/>
    <mergeCell ref="AF197:AN197"/>
    <mergeCell ref="E200:G200"/>
    <mergeCell ref="H200:M200"/>
    <mergeCell ref="N200:AE200"/>
    <mergeCell ref="AF200:AN200"/>
    <mergeCell ref="E199:G199"/>
    <mergeCell ref="H199:M199"/>
    <mergeCell ref="N199:AE199"/>
    <mergeCell ref="AF199:AN199"/>
    <mergeCell ref="AO199:BG199"/>
    <mergeCell ref="BH199:BM199"/>
    <mergeCell ref="AO200:BG200"/>
    <mergeCell ref="BH200:BM200"/>
    <mergeCell ref="AO201:BG201"/>
    <mergeCell ref="BH201:BM201"/>
    <mergeCell ref="AO202:BG202"/>
    <mergeCell ref="BH202:BM202"/>
    <mergeCell ref="E201:G201"/>
    <mergeCell ref="H201:M201"/>
    <mergeCell ref="E202:G202"/>
    <mergeCell ref="H202:M202"/>
    <mergeCell ref="N202:AE202"/>
    <mergeCell ref="AF202:AN202"/>
    <mergeCell ref="N201:AE201"/>
    <mergeCell ref="AF201:AN201"/>
    <mergeCell ref="E204:G204"/>
    <mergeCell ref="H204:M204"/>
    <mergeCell ref="N204:AE204"/>
    <mergeCell ref="AF204:AN204"/>
    <mergeCell ref="E203:G203"/>
    <mergeCell ref="H203:M203"/>
    <mergeCell ref="N203:AE203"/>
    <mergeCell ref="AF203:AN203"/>
    <mergeCell ref="AO203:BG203"/>
    <mergeCell ref="BH203:BM203"/>
    <mergeCell ref="AO204:BG204"/>
    <mergeCell ref="BH204:BM204"/>
    <mergeCell ref="AO205:BG205"/>
    <mergeCell ref="BH205:BM205"/>
    <mergeCell ref="AO206:BG206"/>
    <mergeCell ref="BH206:BM206"/>
    <mergeCell ref="E205:G205"/>
    <mergeCell ref="H205:M205"/>
    <mergeCell ref="E206:G206"/>
    <mergeCell ref="H206:M206"/>
    <mergeCell ref="N206:AE206"/>
    <mergeCell ref="AF206:AN206"/>
    <mergeCell ref="N205:AE205"/>
    <mergeCell ref="AF205:AN205"/>
    <mergeCell ref="E208:G208"/>
    <mergeCell ref="H208:M208"/>
    <mergeCell ref="N208:AE208"/>
    <mergeCell ref="AF208:AN208"/>
    <mergeCell ref="E207:G207"/>
    <mergeCell ref="H207:M207"/>
    <mergeCell ref="N207:AE207"/>
    <mergeCell ref="AF207:AN207"/>
    <mergeCell ref="AO207:BG207"/>
    <mergeCell ref="BH207:BM207"/>
    <mergeCell ref="AO208:BG208"/>
    <mergeCell ref="BH208:BM208"/>
    <mergeCell ref="AO209:BG209"/>
    <mergeCell ref="BH209:BM209"/>
    <mergeCell ref="AO210:BG210"/>
    <mergeCell ref="BH210:BM210"/>
    <mergeCell ref="E209:G209"/>
    <mergeCell ref="H209:M209"/>
    <mergeCell ref="E210:G210"/>
    <mergeCell ref="H210:M210"/>
    <mergeCell ref="N210:AE210"/>
    <mergeCell ref="AF210:AN210"/>
    <mergeCell ref="N209:AE209"/>
    <mergeCell ref="AF209:AN209"/>
    <mergeCell ref="E212:G212"/>
    <mergeCell ref="H212:M212"/>
    <mergeCell ref="N212:AE212"/>
    <mergeCell ref="AF212:AN212"/>
    <mergeCell ref="E211:G211"/>
    <mergeCell ref="H211:M211"/>
    <mergeCell ref="N211:AE211"/>
    <mergeCell ref="AF211:AN211"/>
    <mergeCell ref="AO211:BG211"/>
    <mergeCell ref="BH211:BM211"/>
    <mergeCell ref="AO212:BG212"/>
    <mergeCell ref="BH212:BM212"/>
    <mergeCell ref="AO213:BG213"/>
    <mergeCell ref="BH213:BM213"/>
    <mergeCell ref="AO214:BG214"/>
    <mergeCell ref="BH214:BM214"/>
    <mergeCell ref="E213:G213"/>
    <mergeCell ref="H213:M213"/>
    <mergeCell ref="E214:G214"/>
    <mergeCell ref="H214:M214"/>
    <mergeCell ref="N214:AE214"/>
    <mergeCell ref="AF214:AN214"/>
    <mergeCell ref="N213:AE213"/>
    <mergeCell ref="AF213:AN213"/>
    <mergeCell ref="E216:G216"/>
    <mergeCell ref="H216:M216"/>
    <mergeCell ref="N216:AE216"/>
    <mergeCell ref="AF216:AN216"/>
    <mergeCell ref="E215:G215"/>
    <mergeCell ref="H215:M215"/>
    <mergeCell ref="N215:AE215"/>
    <mergeCell ref="AF215:AN215"/>
    <mergeCell ref="AO215:BG215"/>
    <mergeCell ref="BH215:BM215"/>
    <mergeCell ref="AO216:BG216"/>
    <mergeCell ref="BH216:BM216"/>
    <mergeCell ref="AO217:BG217"/>
    <mergeCell ref="BH217:BM217"/>
    <mergeCell ref="AO218:BG218"/>
    <mergeCell ref="BH218:BM218"/>
    <mergeCell ref="E217:G217"/>
    <mergeCell ref="H217:M217"/>
    <mergeCell ref="E218:G218"/>
    <mergeCell ref="H218:M218"/>
    <mergeCell ref="N218:AE218"/>
    <mergeCell ref="AF218:AN218"/>
    <mergeCell ref="N217:AE217"/>
    <mergeCell ref="AF217:AN217"/>
    <mergeCell ref="E220:G220"/>
    <mergeCell ref="H220:M220"/>
    <mergeCell ref="N220:AE220"/>
    <mergeCell ref="AF220:AN220"/>
    <mergeCell ref="E219:G219"/>
    <mergeCell ref="H219:M219"/>
    <mergeCell ref="N219:AE219"/>
    <mergeCell ref="AF219:AN219"/>
    <mergeCell ref="AO219:BG219"/>
    <mergeCell ref="BH219:BM219"/>
    <mergeCell ref="AO220:BG220"/>
    <mergeCell ref="BH220:BM220"/>
    <mergeCell ref="AO221:BG221"/>
    <mergeCell ref="BH221:BM221"/>
    <mergeCell ref="AO222:BG222"/>
    <mergeCell ref="BH222:BM222"/>
    <mergeCell ref="E221:G221"/>
    <mergeCell ref="H221:M221"/>
    <mergeCell ref="E222:G222"/>
    <mergeCell ref="H222:M222"/>
    <mergeCell ref="N222:AE222"/>
    <mergeCell ref="AF222:AN222"/>
    <mergeCell ref="N221:AE221"/>
    <mergeCell ref="AF221:AN221"/>
    <mergeCell ref="E224:G224"/>
    <mergeCell ref="H224:M224"/>
    <mergeCell ref="N224:AE224"/>
    <mergeCell ref="AF224:AN224"/>
    <mergeCell ref="E223:G223"/>
    <mergeCell ref="H223:M223"/>
    <mergeCell ref="N223:AE223"/>
    <mergeCell ref="AF223:AN223"/>
    <mergeCell ref="AO223:BG223"/>
    <mergeCell ref="BH223:BM223"/>
    <mergeCell ref="AO224:BG224"/>
    <mergeCell ref="BH224:BM224"/>
    <mergeCell ref="AO225:BG225"/>
    <mergeCell ref="BH225:BM225"/>
    <mergeCell ref="AO226:BG226"/>
    <mergeCell ref="BH226:BM226"/>
    <mergeCell ref="E225:G225"/>
    <mergeCell ref="H225:M225"/>
    <mergeCell ref="E226:G226"/>
    <mergeCell ref="H226:M226"/>
    <mergeCell ref="N226:AE226"/>
    <mergeCell ref="AF226:AN226"/>
    <mergeCell ref="N225:AE225"/>
    <mergeCell ref="AF225:AN225"/>
    <mergeCell ref="E228:G228"/>
    <mergeCell ref="H228:M228"/>
    <mergeCell ref="N228:AE228"/>
    <mergeCell ref="AF228:AN228"/>
    <mergeCell ref="E227:G227"/>
    <mergeCell ref="H227:M227"/>
    <mergeCell ref="N227:AE227"/>
    <mergeCell ref="AF227:AN227"/>
    <mergeCell ref="AO227:BG227"/>
    <mergeCell ref="BH227:BM227"/>
    <mergeCell ref="AO228:BG228"/>
    <mergeCell ref="BH228:BM228"/>
    <mergeCell ref="AO229:BG229"/>
    <mergeCell ref="BH229:BM229"/>
    <mergeCell ref="AO230:BG230"/>
    <mergeCell ref="BH230:BM230"/>
    <mergeCell ref="E229:G229"/>
    <mergeCell ref="H229:M229"/>
    <mergeCell ref="E230:G230"/>
    <mergeCell ref="H230:M230"/>
    <mergeCell ref="N230:AE230"/>
    <mergeCell ref="AF230:AN230"/>
    <mergeCell ref="N229:AE229"/>
    <mergeCell ref="AF229:AN229"/>
    <mergeCell ref="E232:G232"/>
    <mergeCell ref="H232:M232"/>
    <mergeCell ref="N232:AE232"/>
    <mergeCell ref="AF232:AN232"/>
    <mergeCell ref="E231:G231"/>
    <mergeCell ref="H231:M231"/>
    <mergeCell ref="N231:AE231"/>
    <mergeCell ref="AF231:AN231"/>
    <mergeCell ref="AO231:BG231"/>
    <mergeCell ref="BH231:BM231"/>
    <mergeCell ref="AO232:BG232"/>
    <mergeCell ref="BH232:BM232"/>
    <mergeCell ref="AO233:BG233"/>
    <mergeCell ref="BH233:BM233"/>
    <mergeCell ref="AO234:BG234"/>
    <mergeCell ref="BH234:BM234"/>
    <mergeCell ref="E233:G233"/>
    <mergeCell ref="H233:M233"/>
    <mergeCell ref="E234:G234"/>
    <mergeCell ref="H234:M234"/>
    <mergeCell ref="N234:AE234"/>
    <mergeCell ref="AF234:AN234"/>
    <mergeCell ref="N233:AE233"/>
    <mergeCell ref="AF233:AN233"/>
    <mergeCell ref="E236:G236"/>
    <mergeCell ref="H236:M236"/>
    <mergeCell ref="N236:AE236"/>
    <mergeCell ref="AF236:AN236"/>
    <mergeCell ref="E235:G235"/>
    <mergeCell ref="H235:M235"/>
    <mergeCell ref="N235:AE235"/>
    <mergeCell ref="AF235:AN235"/>
    <mergeCell ref="AO235:BG235"/>
    <mergeCell ref="BH235:BM235"/>
    <mergeCell ref="AO236:BG236"/>
    <mergeCell ref="BH236:BM236"/>
    <mergeCell ref="AO237:BG237"/>
    <mergeCell ref="BH237:BM237"/>
    <mergeCell ref="AO238:BG238"/>
    <mergeCell ref="BH238:BM238"/>
    <mergeCell ref="E237:G237"/>
    <mergeCell ref="H237:M237"/>
    <mergeCell ref="E238:G238"/>
    <mergeCell ref="H238:M238"/>
    <mergeCell ref="N238:AE238"/>
    <mergeCell ref="AF238:AN238"/>
    <mergeCell ref="N237:AE237"/>
    <mergeCell ref="AF237:AN237"/>
    <mergeCell ref="E240:G240"/>
    <mergeCell ref="H240:M240"/>
    <mergeCell ref="N240:AE240"/>
    <mergeCell ref="AF240:AN240"/>
    <mergeCell ref="E239:G239"/>
    <mergeCell ref="H239:M239"/>
    <mergeCell ref="N239:AE239"/>
    <mergeCell ref="AF239:AN239"/>
    <mergeCell ref="AO239:BG239"/>
    <mergeCell ref="BH239:BM239"/>
    <mergeCell ref="AO240:BG240"/>
    <mergeCell ref="BH240:BM240"/>
    <mergeCell ref="AO241:BG241"/>
    <mergeCell ref="BH241:BM241"/>
    <mergeCell ref="AO242:BG242"/>
    <mergeCell ref="BH242:BM242"/>
    <mergeCell ref="E241:G241"/>
    <mergeCell ref="H241:M241"/>
    <mergeCell ref="E242:G242"/>
    <mergeCell ref="H242:M242"/>
    <mergeCell ref="N242:AE242"/>
    <mergeCell ref="AF242:AN242"/>
    <mergeCell ref="N241:AE241"/>
    <mergeCell ref="AF241:AN241"/>
    <mergeCell ref="E244:G244"/>
    <mergeCell ref="H244:M244"/>
    <mergeCell ref="N244:AE244"/>
    <mergeCell ref="AF244:AN244"/>
    <mergeCell ref="E243:G243"/>
    <mergeCell ref="H243:M243"/>
    <mergeCell ref="N243:AE243"/>
    <mergeCell ref="AF243:AN243"/>
    <mergeCell ref="AO243:BG243"/>
    <mergeCell ref="BH243:BM243"/>
    <mergeCell ref="AO244:BG244"/>
    <mergeCell ref="BH244:BM244"/>
    <mergeCell ref="AO245:BG245"/>
    <mergeCell ref="BH245:BM245"/>
    <mergeCell ref="AO246:BG246"/>
    <mergeCell ref="BH246:BM246"/>
    <mergeCell ref="E245:G245"/>
    <mergeCell ref="H245:M245"/>
    <mergeCell ref="E246:G246"/>
    <mergeCell ref="H246:M246"/>
    <mergeCell ref="N246:AE246"/>
    <mergeCell ref="AF246:AN246"/>
    <mergeCell ref="N245:AE245"/>
    <mergeCell ref="AF245:AN245"/>
    <mergeCell ref="E248:G248"/>
    <mergeCell ref="H248:M248"/>
    <mergeCell ref="N248:AE248"/>
    <mergeCell ref="AF248:AN248"/>
    <mergeCell ref="E247:G247"/>
    <mergeCell ref="H247:M247"/>
    <mergeCell ref="N247:AE247"/>
    <mergeCell ref="AF247:AN247"/>
    <mergeCell ref="AO247:BG247"/>
    <mergeCell ref="BH247:BM247"/>
    <mergeCell ref="AO248:BG248"/>
    <mergeCell ref="BH248:BM248"/>
    <mergeCell ref="AO249:BG249"/>
    <mergeCell ref="BH249:BM249"/>
    <mergeCell ref="AO250:BG250"/>
    <mergeCell ref="BH250:BM250"/>
    <mergeCell ref="E249:G249"/>
    <mergeCell ref="H249:M249"/>
    <mergeCell ref="E250:G250"/>
    <mergeCell ref="H250:M250"/>
    <mergeCell ref="N250:AE250"/>
    <mergeCell ref="AF250:AN250"/>
    <mergeCell ref="N249:AE249"/>
    <mergeCell ref="AF249:AN249"/>
    <mergeCell ref="E252:G252"/>
    <mergeCell ref="H252:M252"/>
    <mergeCell ref="N252:AE252"/>
    <mergeCell ref="AF252:AN252"/>
    <mergeCell ref="E251:G251"/>
    <mergeCell ref="H251:M251"/>
    <mergeCell ref="N251:AE251"/>
    <mergeCell ref="AF251:AN251"/>
    <mergeCell ref="AO251:BG251"/>
    <mergeCell ref="BH251:BM251"/>
    <mergeCell ref="AO252:BG252"/>
    <mergeCell ref="BH252:BM252"/>
    <mergeCell ref="AO253:BG253"/>
    <mergeCell ref="BH253:BM253"/>
    <mergeCell ref="AO254:BG254"/>
    <mergeCell ref="BH254:BM254"/>
    <mergeCell ref="E253:G253"/>
    <mergeCell ref="H253:M253"/>
    <mergeCell ref="E254:G254"/>
    <mergeCell ref="H254:M254"/>
    <mergeCell ref="N254:AE254"/>
    <mergeCell ref="AF254:AN254"/>
    <mergeCell ref="N253:AE253"/>
    <mergeCell ref="AF253:AN253"/>
    <mergeCell ref="E256:G256"/>
    <mergeCell ref="H256:M256"/>
    <mergeCell ref="N256:AE256"/>
    <mergeCell ref="AF256:AN256"/>
    <mergeCell ref="E255:G255"/>
    <mergeCell ref="H255:M255"/>
    <mergeCell ref="N255:AE255"/>
    <mergeCell ref="AF255:AN255"/>
    <mergeCell ref="AO255:BG255"/>
    <mergeCell ref="BH255:BM255"/>
    <mergeCell ref="AO256:BG256"/>
    <mergeCell ref="BH256:BM256"/>
    <mergeCell ref="AO257:BG257"/>
    <mergeCell ref="BH257:BM257"/>
    <mergeCell ref="AO258:BG258"/>
    <mergeCell ref="BH258:BM258"/>
    <mergeCell ref="E257:G257"/>
    <mergeCell ref="H257:M257"/>
    <mergeCell ref="E258:G258"/>
    <mergeCell ref="H258:M258"/>
    <mergeCell ref="N258:AE258"/>
    <mergeCell ref="AF258:AN258"/>
    <mergeCell ref="N257:AE257"/>
    <mergeCell ref="AF257:AN257"/>
    <mergeCell ref="E260:G260"/>
    <mergeCell ref="H260:M260"/>
    <mergeCell ref="N260:AE260"/>
    <mergeCell ref="AF260:AN260"/>
    <mergeCell ref="E259:G259"/>
    <mergeCell ref="H259:M259"/>
    <mergeCell ref="N259:AE259"/>
    <mergeCell ref="AF259:AN259"/>
    <mergeCell ref="AO259:BG259"/>
    <mergeCell ref="BH259:BM259"/>
    <mergeCell ref="AO260:BG260"/>
    <mergeCell ref="BH260:BM260"/>
    <mergeCell ref="AO261:BG261"/>
    <mergeCell ref="BH261:BM261"/>
    <mergeCell ref="AO262:BG262"/>
    <mergeCell ref="BH262:BM262"/>
    <mergeCell ref="E261:G261"/>
    <mergeCell ref="H261:M261"/>
    <mergeCell ref="E262:G262"/>
    <mergeCell ref="H262:M262"/>
    <mergeCell ref="N262:AE262"/>
    <mergeCell ref="AF262:AN262"/>
    <mergeCell ref="N261:AE261"/>
    <mergeCell ref="AF261:AN261"/>
    <mergeCell ref="E264:G264"/>
    <mergeCell ref="H264:M264"/>
    <mergeCell ref="N264:AE264"/>
    <mergeCell ref="AF264:AN264"/>
    <mergeCell ref="E263:G263"/>
    <mergeCell ref="H263:M263"/>
    <mergeCell ref="N263:AE263"/>
    <mergeCell ref="AF263:AN263"/>
    <mergeCell ref="AO263:BG263"/>
    <mergeCell ref="BH263:BM263"/>
    <mergeCell ref="AO264:BG264"/>
    <mergeCell ref="BH264:BM264"/>
    <mergeCell ref="AO265:BG265"/>
    <mergeCell ref="BH265:BM265"/>
    <mergeCell ref="AO266:BG266"/>
    <mergeCell ref="BH266:BM266"/>
    <mergeCell ref="E265:G265"/>
    <mergeCell ref="H265:M265"/>
    <mergeCell ref="E266:G266"/>
    <mergeCell ref="H266:M266"/>
    <mergeCell ref="N266:AE266"/>
    <mergeCell ref="AF266:AN266"/>
    <mergeCell ref="N265:AE265"/>
    <mergeCell ref="AF265:AN265"/>
    <mergeCell ref="E268:G268"/>
    <mergeCell ref="H268:M268"/>
    <mergeCell ref="N268:AE268"/>
    <mergeCell ref="AF268:AN268"/>
    <mergeCell ref="E267:G267"/>
    <mergeCell ref="H267:M267"/>
    <mergeCell ref="N267:AE267"/>
    <mergeCell ref="AF267:AN267"/>
    <mergeCell ref="AO267:BG267"/>
    <mergeCell ref="BH267:BM267"/>
    <mergeCell ref="AO268:BG268"/>
    <mergeCell ref="BH268:BM268"/>
    <mergeCell ref="AO269:BG269"/>
    <mergeCell ref="BH269:BM269"/>
    <mergeCell ref="AO270:BG270"/>
    <mergeCell ref="BH270:BM270"/>
    <mergeCell ref="E269:G269"/>
    <mergeCell ref="H269:M269"/>
    <mergeCell ref="E270:G270"/>
    <mergeCell ref="H270:M270"/>
    <mergeCell ref="N270:AE270"/>
    <mergeCell ref="AF270:AN270"/>
    <mergeCell ref="N269:AE269"/>
    <mergeCell ref="AF269:AN269"/>
    <mergeCell ref="E272:G272"/>
    <mergeCell ref="H272:M272"/>
    <mergeCell ref="N272:AE272"/>
    <mergeCell ref="AF272:AN272"/>
    <mergeCell ref="E271:G271"/>
    <mergeCell ref="H271:M271"/>
    <mergeCell ref="N271:AE271"/>
    <mergeCell ref="AF271:AN271"/>
    <mergeCell ref="AO271:BG271"/>
    <mergeCell ref="BH271:BM271"/>
    <mergeCell ref="AO272:BG272"/>
    <mergeCell ref="BH272:BM272"/>
    <mergeCell ref="AO273:BG273"/>
    <mergeCell ref="BH273:BM273"/>
    <mergeCell ref="AO274:BG274"/>
    <mergeCell ref="BH274:BM274"/>
    <mergeCell ref="E273:G273"/>
    <mergeCell ref="H273:M273"/>
    <mergeCell ref="E274:G274"/>
    <mergeCell ref="H274:M274"/>
    <mergeCell ref="N274:AE274"/>
    <mergeCell ref="AF274:AN274"/>
    <mergeCell ref="N273:AE273"/>
    <mergeCell ref="AF273:AN273"/>
    <mergeCell ref="E276:G276"/>
    <mergeCell ref="H276:M276"/>
    <mergeCell ref="N276:AE276"/>
    <mergeCell ref="AF276:AN276"/>
    <mergeCell ref="E275:G275"/>
    <mergeCell ref="H275:M275"/>
    <mergeCell ref="N275:AE275"/>
    <mergeCell ref="AF275:AN275"/>
    <mergeCell ref="AO275:BG275"/>
    <mergeCell ref="BH275:BM275"/>
    <mergeCell ref="AO276:BG276"/>
    <mergeCell ref="BH276:BM276"/>
    <mergeCell ref="AO277:BG277"/>
    <mergeCell ref="BH277:BM277"/>
    <mergeCell ref="AO278:BG278"/>
    <mergeCell ref="BH278:BM278"/>
    <mergeCell ref="E277:G277"/>
    <mergeCell ref="H277:M277"/>
    <mergeCell ref="E278:G278"/>
    <mergeCell ref="H278:M278"/>
    <mergeCell ref="N278:AE278"/>
    <mergeCell ref="AF278:AN278"/>
    <mergeCell ref="N277:AE277"/>
    <mergeCell ref="AF277:AN277"/>
    <mergeCell ref="E280:G280"/>
    <mergeCell ref="H280:M280"/>
    <mergeCell ref="N280:AE280"/>
    <mergeCell ref="AF280:AN280"/>
    <mergeCell ref="E279:G279"/>
    <mergeCell ref="H279:M279"/>
    <mergeCell ref="N279:AE279"/>
    <mergeCell ref="AF279:AN279"/>
    <mergeCell ref="AO279:BG279"/>
    <mergeCell ref="BH279:BM279"/>
    <mergeCell ref="AO280:BG280"/>
    <mergeCell ref="BH280:BM280"/>
    <mergeCell ref="AO281:BG281"/>
    <mergeCell ref="BH281:BM281"/>
    <mergeCell ref="AO282:BG282"/>
    <mergeCell ref="BH282:BM282"/>
    <mergeCell ref="E281:G281"/>
    <mergeCell ref="H281:M281"/>
    <mergeCell ref="E282:G282"/>
    <mergeCell ref="H282:M282"/>
    <mergeCell ref="N282:AE282"/>
    <mergeCell ref="AF282:AN282"/>
    <mergeCell ref="N281:AE281"/>
    <mergeCell ref="AF281:AN281"/>
    <mergeCell ref="E284:G284"/>
    <mergeCell ref="H284:M284"/>
    <mergeCell ref="N284:AE284"/>
    <mergeCell ref="AF284:AN284"/>
    <mergeCell ref="E283:G283"/>
    <mergeCell ref="H283:M283"/>
    <mergeCell ref="N283:AE283"/>
    <mergeCell ref="AF283:AN283"/>
    <mergeCell ref="AO283:BG283"/>
    <mergeCell ref="BH283:BM283"/>
    <mergeCell ref="AO284:BG284"/>
    <mergeCell ref="BH284:BM284"/>
    <mergeCell ref="AO285:BG285"/>
    <mergeCell ref="BH285:BM285"/>
    <mergeCell ref="AO286:BG286"/>
    <mergeCell ref="BH286:BM286"/>
    <mergeCell ref="E285:G285"/>
    <mergeCell ref="H285:M285"/>
    <mergeCell ref="E286:G286"/>
    <mergeCell ref="H286:M286"/>
    <mergeCell ref="N286:AE286"/>
    <mergeCell ref="AF286:AN286"/>
    <mergeCell ref="N285:AE285"/>
    <mergeCell ref="AF285:AN285"/>
    <mergeCell ref="E288:G288"/>
    <mergeCell ref="H288:M288"/>
    <mergeCell ref="N288:AE288"/>
    <mergeCell ref="AF288:AN288"/>
    <mergeCell ref="E287:G287"/>
    <mergeCell ref="H287:M287"/>
    <mergeCell ref="N287:AE287"/>
    <mergeCell ref="AF287:AN287"/>
    <mergeCell ref="AO287:BG287"/>
    <mergeCell ref="BH287:BM287"/>
    <mergeCell ref="AO288:BG288"/>
    <mergeCell ref="BH288:BM288"/>
    <mergeCell ref="AO289:BG289"/>
    <mergeCell ref="BH289:BM289"/>
    <mergeCell ref="AO290:BG290"/>
    <mergeCell ref="BH290:BM290"/>
    <mergeCell ref="E289:G289"/>
    <mergeCell ref="H289:M289"/>
    <mergeCell ref="E290:G290"/>
    <mergeCell ref="H290:M290"/>
    <mergeCell ref="N290:AE290"/>
    <mergeCell ref="AF290:AN290"/>
    <mergeCell ref="N289:AE289"/>
    <mergeCell ref="AF289:AN289"/>
    <mergeCell ref="E292:G292"/>
    <mergeCell ref="H292:M292"/>
    <mergeCell ref="N292:AE292"/>
    <mergeCell ref="AF292:AN292"/>
    <mergeCell ref="E291:G291"/>
    <mergeCell ref="H291:M291"/>
    <mergeCell ref="N291:AE291"/>
    <mergeCell ref="AF291:AN291"/>
    <mergeCell ref="AO291:BG291"/>
    <mergeCell ref="BH291:BM291"/>
    <mergeCell ref="AO292:BG292"/>
    <mergeCell ref="BH292:BM292"/>
    <mergeCell ref="AO293:BG293"/>
    <mergeCell ref="BH293:BM293"/>
    <mergeCell ref="AO294:BG294"/>
    <mergeCell ref="BH294:BM294"/>
    <mergeCell ref="E293:G293"/>
    <mergeCell ref="H293:M293"/>
    <mergeCell ref="E294:G294"/>
    <mergeCell ref="H294:M294"/>
    <mergeCell ref="N294:AE294"/>
    <mergeCell ref="AF294:AN294"/>
    <mergeCell ref="N293:AE293"/>
    <mergeCell ref="AF293:AN293"/>
    <mergeCell ref="E296:G296"/>
    <mergeCell ref="H296:M296"/>
    <mergeCell ref="N296:AE296"/>
    <mergeCell ref="AF296:AN296"/>
    <mergeCell ref="E295:G295"/>
    <mergeCell ref="H295:M295"/>
    <mergeCell ref="N295:AE295"/>
    <mergeCell ref="AF295:AN295"/>
    <mergeCell ref="AO295:BG295"/>
    <mergeCell ref="BH295:BM295"/>
    <mergeCell ref="AO296:BG296"/>
    <mergeCell ref="BH296:BM296"/>
    <mergeCell ref="AO297:BG297"/>
    <mergeCell ref="BH297:BM297"/>
    <mergeCell ref="AO298:BG298"/>
    <mergeCell ref="BH298:BM298"/>
    <mergeCell ref="E297:G297"/>
    <mergeCell ref="H297:M297"/>
    <mergeCell ref="E298:G298"/>
    <mergeCell ref="H298:M298"/>
    <mergeCell ref="N298:AE298"/>
    <mergeCell ref="AF298:AN298"/>
    <mergeCell ref="N297:AE297"/>
    <mergeCell ref="AF297:AN297"/>
    <mergeCell ref="E300:G300"/>
    <mergeCell ref="H300:M300"/>
    <mergeCell ref="N300:AE300"/>
    <mergeCell ref="AF300:AN300"/>
    <mergeCell ref="E299:G299"/>
    <mergeCell ref="H299:M299"/>
    <mergeCell ref="N299:AE299"/>
    <mergeCell ref="AF299:AN299"/>
    <mergeCell ref="AO299:BG299"/>
    <mergeCell ref="BH299:BM299"/>
    <mergeCell ref="AO300:BG300"/>
    <mergeCell ref="BH300:BM300"/>
    <mergeCell ref="AO301:BG301"/>
    <mergeCell ref="BH301:BM301"/>
    <mergeCell ref="AO302:BG302"/>
    <mergeCell ref="BH302:BM302"/>
    <mergeCell ref="E301:G301"/>
    <mergeCell ref="H301:M301"/>
    <mergeCell ref="E302:G302"/>
    <mergeCell ref="H302:M302"/>
    <mergeCell ref="N302:AE302"/>
    <mergeCell ref="AF302:AN302"/>
    <mergeCell ref="N301:AE301"/>
    <mergeCell ref="AF301:AN301"/>
    <mergeCell ref="E304:G304"/>
    <mergeCell ref="H304:M304"/>
    <mergeCell ref="N304:AE304"/>
    <mergeCell ref="AF304:AN304"/>
    <mergeCell ref="E303:G303"/>
    <mergeCell ref="H303:M303"/>
    <mergeCell ref="N303:AE303"/>
    <mergeCell ref="AF303:AN303"/>
    <mergeCell ref="AO303:BG303"/>
    <mergeCell ref="BH303:BM303"/>
    <mergeCell ref="AO304:BG304"/>
    <mergeCell ref="BH304:BM304"/>
    <mergeCell ref="AO305:BG305"/>
    <mergeCell ref="BH305:BM305"/>
    <mergeCell ref="AO306:BG306"/>
    <mergeCell ref="BH306:BM306"/>
    <mergeCell ref="E305:G305"/>
    <mergeCell ref="H305:M305"/>
    <mergeCell ref="E306:G306"/>
    <mergeCell ref="H306:M306"/>
    <mergeCell ref="N306:AE306"/>
    <mergeCell ref="AF306:AN306"/>
    <mergeCell ref="N305:AE305"/>
    <mergeCell ref="AF305:AN305"/>
    <mergeCell ref="E308:G308"/>
    <mergeCell ref="H308:M308"/>
    <mergeCell ref="N308:AE308"/>
    <mergeCell ref="AF308:AN308"/>
    <mergeCell ref="E307:G307"/>
    <mergeCell ref="H307:M307"/>
    <mergeCell ref="N307:AE307"/>
    <mergeCell ref="AF307:AN307"/>
    <mergeCell ref="AO307:BG307"/>
    <mergeCell ref="BH307:BM307"/>
    <mergeCell ref="AO308:BG308"/>
    <mergeCell ref="BH308:BM308"/>
    <mergeCell ref="AO309:BG309"/>
    <mergeCell ref="BH309:BM309"/>
    <mergeCell ref="AO310:BG310"/>
    <mergeCell ref="BH310:BM310"/>
    <mergeCell ref="E309:G309"/>
    <mergeCell ref="H309:M309"/>
    <mergeCell ref="E310:G310"/>
    <mergeCell ref="H310:M310"/>
    <mergeCell ref="N310:AE310"/>
    <mergeCell ref="AF310:AN310"/>
    <mergeCell ref="N309:AE309"/>
    <mergeCell ref="AF309:AN309"/>
    <mergeCell ref="E312:G312"/>
    <mergeCell ref="H312:M312"/>
    <mergeCell ref="N312:AE312"/>
    <mergeCell ref="AF312:AN312"/>
    <mergeCell ref="E311:G311"/>
    <mergeCell ref="H311:M311"/>
    <mergeCell ref="N311:AE311"/>
    <mergeCell ref="AF311:AN311"/>
    <mergeCell ref="AO311:BG311"/>
    <mergeCell ref="BH311:BM311"/>
    <mergeCell ref="AO312:BG312"/>
    <mergeCell ref="BH312:BM312"/>
    <mergeCell ref="AO313:BG313"/>
    <mergeCell ref="BH313:BM313"/>
    <mergeCell ref="AO314:BG314"/>
    <mergeCell ref="BH314:BM314"/>
    <mergeCell ref="E313:G313"/>
    <mergeCell ref="H313:M313"/>
    <mergeCell ref="E314:G314"/>
    <mergeCell ref="H314:M314"/>
    <mergeCell ref="N314:AE314"/>
    <mergeCell ref="AF314:AN314"/>
    <mergeCell ref="N313:AE313"/>
    <mergeCell ref="AF313:AN313"/>
    <mergeCell ref="E316:G316"/>
    <mergeCell ref="H316:M316"/>
    <mergeCell ref="N316:AE316"/>
    <mergeCell ref="AF316:AN316"/>
    <mergeCell ref="E315:G315"/>
    <mergeCell ref="H315:M315"/>
    <mergeCell ref="N315:AE315"/>
    <mergeCell ref="AF315:AN315"/>
    <mergeCell ref="AO315:BG315"/>
    <mergeCell ref="BH315:BM315"/>
    <mergeCell ref="AO316:BG316"/>
    <mergeCell ref="BH316:BM316"/>
    <mergeCell ref="AO317:BG317"/>
    <mergeCell ref="BH317:BM317"/>
    <mergeCell ref="AO318:BG318"/>
    <mergeCell ref="BH318:BM318"/>
    <mergeCell ref="E317:G317"/>
    <mergeCell ref="H317:M317"/>
    <mergeCell ref="E318:G318"/>
    <mergeCell ref="H318:M318"/>
    <mergeCell ref="N318:AE318"/>
    <mergeCell ref="AF318:AN318"/>
    <mergeCell ref="N317:AE317"/>
    <mergeCell ref="AF317:AN317"/>
    <mergeCell ref="E320:G320"/>
    <mergeCell ref="H320:M320"/>
    <mergeCell ref="N320:AE320"/>
    <mergeCell ref="AF320:AN320"/>
    <mergeCell ref="E319:G319"/>
    <mergeCell ref="H319:M319"/>
    <mergeCell ref="N319:AE319"/>
    <mergeCell ref="AF319:AN319"/>
    <mergeCell ref="AO319:BG319"/>
    <mergeCell ref="BH319:BM319"/>
    <mergeCell ref="AO320:BG320"/>
    <mergeCell ref="BH320:BM320"/>
    <mergeCell ref="AO321:BG321"/>
    <mergeCell ref="BH321:BM321"/>
    <mergeCell ref="AO322:BG322"/>
    <mergeCell ref="BH322:BM322"/>
    <mergeCell ref="E321:G321"/>
    <mergeCell ref="H321:M321"/>
    <mergeCell ref="E322:G322"/>
    <mergeCell ref="H322:M322"/>
    <mergeCell ref="N322:AE322"/>
    <mergeCell ref="AF322:AN322"/>
    <mergeCell ref="N321:AE321"/>
    <mergeCell ref="AF321:AN321"/>
    <mergeCell ref="E324:G324"/>
    <mergeCell ref="H324:M324"/>
    <mergeCell ref="N324:AE324"/>
    <mergeCell ref="AF324:AN324"/>
    <mergeCell ref="E323:G323"/>
    <mergeCell ref="H323:M323"/>
    <mergeCell ref="N323:AE323"/>
    <mergeCell ref="AF323:AN323"/>
    <mergeCell ref="AO323:BG323"/>
    <mergeCell ref="BH323:BM323"/>
    <mergeCell ref="AO324:BG324"/>
    <mergeCell ref="BH324:BM324"/>
    <mergeCell ref="AO325:BG325"/>
    <mergeCell ref="BH325:BM325"/>
    <mergeCell ref="AO326:BG326"/>
    <mergeCell ref="BH326:BM326"/>
    <mergeCell ref="E325:G325"/>
    <mergeCell ref="H325:M325"/>
    <mergeCell ref="E326:G326"/>
    <mergeCell ref="H326:M326"/>
    <mergeCell ref="N326:AE326"/>
    <mergeCell ref="AF326:AN326"/>
    <mergeCell ref="N325:AE325"/>
    <mergeCell ref="AF325:AN325"/>
    <mergeCell ref="E328:G328"/>
    <mergeCell ref="H328:M328"/>
    <mergeCell ref="N328:AE328"/>
    <mergeCell ref="AF328:AN328"/>
    <mergeCell ref="E327:G327"/>
    <mergeCell ref="H327:M327"/>
    <mergeCell ref="N327:AE327"/>
    <mergeCell ref="AF327:AN327"/>
    <mergeCell ref="AO327:BG327"/>
    <mergeCell ref="BH327:BM327"/>
    <mergeCell ref="AO328:BG328"/>
    <mergeCell ref="BH328:BM328"/>
    <mergeCell ref="AO329:BG329"/>
    <mergeCell ref="BH329:BM329"/>
    <mergeCell ref="AO330:BG330"/>
    <mergeCell ref="BH330:BM330"/>
    <mergeCell ref="E329:G329"/>
    <mergeCell ref="H329:M329"/>
    <mergeCell ref="E330:G330"/>
    <mergeCell ref="H330:M330"/>
    <mergeCell ref="N330:AE330"/>
    <mergeCell ref="AF330:AN330"/>
    <mergeCell ref="N329:AE329"/>
    <mergeCell ref="AF329:AN329"/>
    <mergeCell ref="E332:G332"/>
    <mergeCell ref="H332:M332"/>
    <mergeCell ref="N332:AE332"/>
    <mergeCell ref="AF332:AN332"/>
    <mergeCell ref="E331:G331"/>
    <mergeCell ref="H331:M331"/>
    <mergeCell ref="N331:AE331"/>
    <mergeCell ref="AF331:AN331"/>
    <mergeCell ref="AO331:BG331"/>
    <mergeCell ref="BH331:BM331"/>
    <mergeCell ref="AO332:BG332"/>
    <mergeCell ref="BH332:BM332"/>
    <mergeCell ref="AO333:BG333"/>
    <mergeCell ref="BH333:BM333"/>
    <mergeCell ref="AO334:BG334"/>
    <mergeCell ref="BH334:BM334"/>
    <mergeCell ref="E333:G333"/>
    <mergeCell ref="H333:M333"/>
    <mergeCell ref="E334:G334"/>
    <mergeCell ref="H334:M334"/>
    <mergeCell ref="N334:AE334"/>
    <mergeCell ref="AF334:AN334"/>
    <mergeCell ref="N333:AE333"/>
    <mergeCell ref="AF333:AN333"/>
    <mergeCell ref="E336:G336"/>
    <mergeCell ref="H336:M336"/>
    <mergeCell ref="N336:AE336"/>
    <mergeCell ref="AF336:AN336"/>
    <mergeCell ref="E335:G335"/>
    <mergeCell ref="H335:M335"/>
    <mergeCell ref="N335:AE335"/>
    <mergeCell ref="AF335:AN335"/>
    <mergeCell ref="AO335:BG335"/>
    <mergeCell ref="BH335:BM335"/>
    <mergeCell ref="AO336:BG336"/>
    <mergeCell ref="BH336:BM336"/>
    <mergeCell ref="AO337:BG337"/>
    <mergeCell ref="BH337:BM337"/>
    <mergeCell ref="AO338:BG338"/>
    <mergeCell ref="BH338:BM338"/>
    <mergeCell ref="E337:G337"/>
    <mergeCell ref="H337:M337"/>
    <mergeCell ref="E338:G338"/>
    <mergeCell ref="H338:M338"/>
    <mergeCell ref="N338:AE338"/>
    <mergeCell ref="AF338:AN338"/>
    <mergeCell ref="N337:AE337"/>
    <mergeCell ref="AF337:AN337"/>
    <mergeCell ref="E340:G340"/>
    <mergeCell ref="H340:M340"/>
    <mergeCell ref="N340:AE340"/>
    <mergeCell ref="AF340:AN340"/>
    <mergeCell ref="E339:G339"/>
    <mergeCell ref="H339:M339"/>
    <mergeCell ref="N339:AE339"/>
    <mergeCell ref="AF339:AN339"/>
    <mergeCell ref="AO339:BG339"/>
    <mergeCell ref="BH339:BM339"/>
    <mergeCell ref="AO340:BG340"/>
    <mergeCell ref="BH340:BM340"/>
    <mergeCell ref="AO341:BG341"/>
    <mergeCell ref="BH341:BM341"/>
    <mergeCell ref="AO342:BG342"/>
    <mergeCell ref="BH342:BM342"/>
    <mergeCell ref="E341:G341"/>
    <mergeCell ref="H341:M341"/>
    <mergeCell ref="E342:G342"/>
    <mergeCell ref="H342:M342"/>
    <mergeCell ref="N342:AE342"/>
    <mergeCell ref="AF342:AN342"/>
    <mergeCell ref="N341:AE341"/>
    <mergeCell ref="AF341:AN341"/>
    <mergeCell ref="E344:G344"/>
    <mergeCell ref="H344:M344"/>
    <mergeCell ref="N344:AE344"/>
    <mergeCell ref="AF344:AN344"/>
    <mergeCell ref="E343:G343"/>
    <mergeCell ref="H343:M343"/>
    <mergeCell ref="N343:AE343"/>
    <mergeCell ref="AF343:AN343"/>
    <mergeCell ref="AO343:BG343"/>
    <mergeCell ref="BH343:BM343"/>
    <mergeCell ref="AO344:BG344"/>
    <mergeCell ref="BH344:BM344"/>
    <mergeCell ref="AO345:BG345"/>
    <mergeCell ref="BH345:BM345"/>
    <mergeCell ref="AO346:BG346"/>
    <mergeCell ref="BH346:BM346"/>
    <mergeCell ref="E345:G345"/>
    <mergeCell ref="H345:M345"/>
    <mergeCell ref="E346:G346"/>
    <mergeCell ref="H346:M346"/>
    <mergeCell ref="N346:AE346"/>
    <mergeCell ref="AF346:AN346"/>
    <mergeCell ref="N345:AE345"/>
    <mergeCell ref="AF345:AN345"/>
    <mergeCell ref="E348:G348"/>
    <mergeCell ref="H348:M348"/>
    <mergeCell ref="N348:AE348"/>
    <mergeCell ref="AF348:AN348"/>
    <mergeCell ref="E347:G347"/>
    <mergeCell ref="H347:M347"/>
    <mergeCell ref="N347:AE347"/>
    <mergeCell ref="AF347:AN347"/>
    <mergeCell ref="AO347:BG347"/>
    <mergeCell ref="BH347:BM347"/>
    <mergeCell ref="AO348:BG348"/>
    <mergeCell ref="BH348:BM348"/>
    <mergeCell ref="AO349:BG349"/>
    <mergeCell ref="BH349:BM349"/>
    <mergeCell ref="AO350:BG350"/>
    <mergeCell ref="BH350:BM350"/>
    <mergeCell ref="E349:G349"/>
    <mergeCell ref="H349:M349"/>
    <mergeCell ref="E350:G350"/>
    <mergeCell ref="H350:M350"/>
    <mergeCell ref="N350:AE350"/>
    <mergeCell ref="AF350:AN350"/>
    <mergeCell ref="N349:AE349"/>
    <mergeCell ref="AF349:AN349"/>
    <mergeCell ref="E352:G352"/>
    <mergeCell ref="H352:M352"/>
    <mergeCell ref="N352:AE352"/>
    <mergeCell ref="AF352:AN352"/>
    <mergeCell ref="E351:G351"/>
    <mergeCell ref="H351:M351"/>
    <mergeCell ref="N351:AE351"/>
    <mergeCell ref="AF351:AN351"/>
    <mergeCell ref="AO351:BG351"/>
    <mergeCell ref="BH351:BM351"/>
    <mergeCell ref="AO352:BG352"/>
    <mergeCell ref="BH352:BM352"/>
    <mergeCell ref="AO353:BG353"/>
    <mergeCell ref="BH353:BM353"/>
    <mergeCell ref="AO354:BG354"/>
    <mergeCell ref="BH354:BM354"/>
    <mergeCell ref="E353:G353"/>
    <mergeCell ref="H353:M353"/>
    <mergeCell ref="E354:G354"/>
    <mergeCell ref="H354:M354"/>
    <mergeCell ref="N354:AE354"/>
    <mergeCell ref="AF354:AN354"/>
    <mergeCell ref="N353:AE353"/>
    <mergeCell ref="AF353:AN353"/>
    <mergeCell ref="E356:G356"/>
    <mergeCell ref="H356:M356"/>
    <mergeCell ref="N356:AE356"/>
    <mergeCell ref="AF356:AN356"/>
    <mergeCell ref="E355:G355"/>
    <mergeCell ref="H355:M355"/>
    <mergeCell ref="N355:AE355"/>
    <mergeCell ref="AF355:AN355"/>
    <mergeCell ref="AO355:BG355"/>
    <mergeCell ref="BH355:BM355"/>
    <mergeCell ref="AO356:BG356"/>
    <mergeCell ref="BH356:BM356"/>
    <mergeCell ref="AO357:BG357"/>
    <mergeCell ref="BH357:BM357"/>
    <mergeCell ref="AO358:BG358"/>
    <mergeCell ref="BH358:BM358"/>
    <mergeCell ref="E357:G357"/>
    <mergeCell ref="H357:M357"/>
    <mergeCell ref="E358:G358"/>
    <mergeCell ref="H358:M358"/>
    <mergeCell ref="N358:AE358"/>
    <mergeCell ref="AF358:AN358"/>
    <mergeCell ref="N357:AE357"/>
    <mergeCell ref="AF357:AN357"/>
    <mergeCell ref="E360:G360"/>
    <mergeCell ref="H360:M360"/>
    <mergeCell ref="N360:AE360"/>
    <mergeCell ref="AF360:AN360"/>
    <mergeCell ref="E359:G359"/>
    <mergeCell ref="H359:M359"/>
    <mergeCell ref="N359:AE359"/>
    <mergeCell ref="AF359:AN359"/>
    <mergeCell ref="AO359:BG359"/>
    <mergeCell ref="BH359:BM359"/>
    <mergeCell ref="AO360:BG360"/>
    <mergeCell ref="BH360:BM360"/>
    <mergeCell ref="AO361:BG361"/>
    <mergeCell ref="BH361:BM361"/>
    <mergeCell ref="AO362:BG362"/>
    <mergeCell ref="BH362:BM362"/>
    <mergeCell ref="E361:G361"/>
    <mergeCell ref="H361:M361"/>
    <mergeCell ref="E362:G362"/>
    <mergeCell ref="H362:M362"/>
    <mergeCell ref="N362:AE362"/>
    <mergeCell ref="AF362:AN362"/>
    <mergeCell ref="N361:AE361"/>
    <mergeCell ref="AF361:AN361"/>
    <mergeCell ref="E364:G364"/>
    <mergeCell ref="H364:M364"/>
    <mergeCell ref="N364:AE364"/>
    <mergeCell ref="AF364:AN364"/>
    <mergeCell ref="E363:G363"/>
    <mergeCell ref="H363:M363"/>
    <mergeCell ref="N363:AE363"/>
    <mergeCell ref="AF363:AN363"/>
    <mergeCell ref="AO363:BG363"/>
    <mergeCell ref="BH363:BM363"/>
    <mergeCell ref="AO364:BG364"/>
    <mergeCell ref="BH364:BM364"/>
    <mergeCell ref="AO365:BG365"/>
    <mergeCell ref="BH365:BM365"/>
    <mergeCell ref="AO366:BG366"/>
    <mergeCell ref="BH366:BM366"/>
    <mergeCell ref="E365:G365"/>
    <mergeCell ref="H365:M365"/>
    <mergeCell ref="E366:G366"/>
    <mergeCell ref="H366:M366"/>
    <mergeCell ref="N366:AE366"/>
    <mergeCell ref="AF366:AN366"/>
    <mergeCell ref="N365:AE365"/>
    <mergeCell ref="AF365:AN365"/>
    <mergeCell ref="E368:G368"/>
    <mergeCell ref="H368:M368"/>
    <mergeCell ref="N368:AE368"/>
    <mergeCell ref="AF368:AN368"/>
    <mergeCell ref="E367:G367"/>
    <mergeCell ref="H367:M367"/>
    <mergeCell ref="N367:AE367"/>
    <mergeCell ref="AF367:AN367"/>
    <mergeCell ref="AO367:BG367"/>
    <mergeCell ref="BH367:BM367"/>
    <mergeCell ref="AO368:BG368"/>
    <mergeCell ref="BH368:BM368"/>
    <mergeCell ref="AO369:BG369"/>
    <mergeCell ref="BH369:BM369"/>
    <mergeCell ref="AO370:BG370"/>
    <mergeCell ref="BH370:BM370"/>
    <mergeCell ref="E369:G369"/>
    <mergeCell ref="H369:M369"/>
    <mergeCell ref="E370:G370"/>
    <mergeCell ref="H370:M370"/>
    <mergeCell ref="N370:AE370"/>
    <mergeCell ref="AF370:AN370"/>
    <mergeCell ref="N369:AE369"/>
    <mergeCell ref="AF369:AN369"/>
    <mergeCell ref="E372:G372"/>
    <mergeCell ref="H372:M372"/>
    <mergeCell ref="N372:AE372"/>
    <mergeCell ref="AF372:AN372"/>
    <mergeCell ref="E371:G371"/>
    <mergeCell ref="H371:M371"/>
    <mergeCell ref="N371:AE371"/>
    <mergeCell ref="AF371:AN371"/>
    <mergeCell ref="AO371:BG371"/>
    <mergeCell ref="BH371:BM371"/>
    <mergeCell ref="AO372:BG372"/>
    <mergeCell ref="BH372:BM372"/>
    <mergeCell ref="AO373:BG373"/>
    <mergeCell ref="BH373:BM373"/>
    <mergeCell ref="AO374:BG374"/>
    <mergeCell ref="BH374:BM374"/>
    <mergeCell ref="E373:G373"/>
    <mergeCell ref="H373:M373"/>
    <mergeCell ref="E374:G374"/>
    <mergeCell ref="H374:M374"/>
    <mergeCell ref="N374:AE374"/>
    <mergeCell ref="AF374:AN374"/>
    <mergeCell ref="N373:AE373"/>
    <mergeCell ref="AF373:AN373"/>
    <mergeCell ref="E376:G376"/>
    <mergeCell ref="H376:M376"/>
    <mergeCell ref="N376:AE376"/>
    <mergeCell ref="AF376:AN376"/>
    <mergeCell ref="E375:G375"/>
    <mergeCell ref="H375:M375"/>
    <mergeCell ref="N375:AE375"/>
    <mergeCell ref="AF375:AN375"/>
    <mergeCell ref="AO375:BG375"/>
    <mergeCell ref="BH375:BM375"/>
    <mergeCell ref="AO376:BG376"/>
    <mergeCell ref="BH376:BM376"/>
    <mergeCell ref="AO377:BG377"/>
    <mergeCell ref="BH377:BM377"/>
    <mergeCell ref="AO378:BG378"/>
    <mergeCell ref="BH378:BM378"/>
    <mergeCell ref="E377:G377"/>
    <mergeCell ref="H377:M377"/>
    <mergeCell ref="E378:G378"/>
    <mergeCell ref="H378:M378"/>
    <mergeCell ref="N378:AE378"/>
    <mergeCell ref="AF378:AN378"/>
    <mergeCell ref="N377:AE377"/>
    <mergeCell ref="AF377:AN377"/>
    <mergeCell ref="E380:G380"/>
    <mergeCell ref="H380:M380"/>
    <mergeCell ref="N380:AE380"/>
    <mergeCell ref="AF380:AN380"/>
    <mergeCell ref="E379:G379"/>
    <mergeCell ref="H379:M379"/>
    <mergeCell ref="N379:AE379"/>
    <mergeCell ref="AF379:AN379"/>
    <mergeCell ref="AO379:BG379"/>
    <mergeCell ref="BH379:BM379"/>
    <mergeCell ref="AO380:BG380"/>
    <mergeCell ref="BH380:BM380"/>
    <mergeCell ref="AO381:BG381"/>
    <mergeCell ref="BH381:BM381"/>
    <mergeCell ref="AO382:BG382"/>
    <mergeCell ref="BH382:BM382"/>
    <mergeCell ref="E381:G381"/>
    <mergeCell ref="H381:M381"/>
    <mergeCell ref="E382:G382"/>
    <mergeCell ref="H382:M382"/>
    <mergeCell ref="N382:AE382"/>
    <mergeCell ref="AF382:AN382"/>
    <mergeCell ref="N381:AE381"/>
    <mergeCell ref="AF381:AN381"/>
    <mergeCell ref="E384:G384"/>
    <mergeCell ref="H384:M384"/>
    <mergeCell ref="N384:AE384"/>
    <mergeCell ref="AF384:AN384"/>
    <mergeCell ref="E383:G383"/>
    <mergeCell ref="H383:M383"/>
    <mergeCell ref="N383:AE383"/>
    <mergeCell ref="AF383:AN383"/>
    <mergeCell ref="AO383:BG383"/>
    <mergeCell ref="BH383:BM383"/>
    <mergeCell ref="AO384:BG384"/>
    <mergeCell ref="BH384:BM384"/>
    <mergeCell ref="AO385:BG385"/>
    <mergeCell ref="BH385:BM385"/>
    <mergeCell ref="AO386:BG386"/>
    <mergeCell ref="BH386:BM386"/>
    <mergeCell ref="E385:G385"/>
    <mergeCell ref="H385:M385"/>
    <mergeCell ref="E386:G386"/>
    <mergeCell ref="H386:M386"/>
    <mergeCell ref="N386:AE386"/>
    <mergeCell ref="AF386:AN386"/>
    <mergeCell ref="N385:AE385"/>
    <mergeCell ref="AF385:AN385"/>
    <mergeCell ref="E388:G388"/>
    <mergeCell ref="H388:M388"/>
    <mergeCell ref="N388:AE388"/>
    <mergeCell ref="AF388:AN388"/>
    <mergeCell ref="E387:G387"/>
    <mergeCell ref="H387:M387"/>
    <mergeCell ref="N387:AE387"/>
    <mergeCell ref="AF387:AN387"/>
    <mergeCell ref="AO387:BG387"/>
    <mergeCell ref="BH387:BM387"/>
    <mergeCell ref="AO388:BG388"/>
    <mergeCell ref="BH388:BM388"/>
    <mergeCell ref="AO389:BG389"/>
    <mergeCell ref="BH389:BM389"/>
    <mergeCell ref="AO390:BG390"/>
    <mergeCell ref="BH390:BM390"/>
    <mergeCell ref="E389:G389"/>
    <mergeCell ref="H389:M389"/>
    <mergeCell ref="E390:G390"/>
    <mergeCell ref="H390:M390"/>
    <mergeCell ref="N390:AE390"/>
    <mergeCell ref="AF390:AN390"/>
    <mergeCell ref="N389:AE389"/>
    <mergeCell ref="AF389:AN389"/>
    <mergeCell ref="E392:G392"/>
    <mergeCell ref="H392:M392"/>
    <mergeCell ref="N392:AE392"/>
    <mergeCell ref="AF392:AN392"/>
    <mergeCell ref="E391:G391"/>
    <mergeCell ref="H391:M391"/>
    <mergeCell ref="N391:AE391"/>
    <mergeCell ref="AF391:AN391"/>
    <mergeCell ref="AO391:BG391"/>
    <mergeCell ref="BH391:BM391"/>
    <mergeCell ref="AO392:BG392"/>
    <mergeCell ref="BH392:BM392"/>
    <mergeCell ref="AO393:BG393"/>
    <mergeCell ref="BH393:BM393"/>
    <mergeCell ref="AO394:BG394"/>
    <mergeCell ref="BH394:BM394"/>
    <mergeCell ref="E393:G393"/>
    <mergeCell ref="H393:M393"/>
    <mergeCell ref="E394:G394"/>
    <mergeCell ref="H394:M394"/>
    <mergeCell ref="N394:AE394"/>
    <mergeCell ref="AF394:AN394"/>
    <mergeCell ref="N393:AE393"/>
    <mergeCell ref="AF393:AN393"/>
    <mergeCell ref="E396:G396"/>
    <mergeCell ref="H396:M396"/>
    <mergeCell ref="N396:AE396"/>
    <mergeCell ref="AF396:AN396"/>
    <mergeCell ref="E395:G395"/>
    <mergeCell ref="H395:M395"/>
    <mergeCell ref="N395:AE395"/>
    <mergeCell ref="AF395:AN395"/>
    <mergeCell ref="AO395:BG395"/>
    <mergeCell ref="BH395:BM395"/>
    <mergeCell ref="AO396:BG396"/>
    <mergeCell ref="BH396:BM396"/>
    <mergeCell ref="AO397:BG397"/>
    <mergeCell ref="BH397:BM397"/>
    <mergeCell ref="AO398:BG398"/>
    <mergeCell ref="BH398:BM398"/>
    <mergeCell ref="E397:G397"/>
    <mergeCell ref="H397:M397"/>
    <mergeCell ref="E398:G398"/>
    <mergeCell ref="H398:M398"/>
    <mergeCell ref="N398:AE398"/>
    <mergeCell ref="AF398:AN398"/>
    <mergeCell ref="N397:AE397"/>
    <mergeCell ref="AF397:AN397"/>
    <mergeCell ref="E400:G400"/>
    <mergeCell ref="H400:M400"/>
    <mergeCell ref="N400:AE400"/>
    <mergeCell ref="AF400:AN400"/>
    <mergeCell ref="E399:G399"/>
    <mergeCell ref="H399:M399"/>
    <mergeCell ref="N399:AE399"/>
    <mergeCell ref="AF399:AN399"/>
    <mergeCell ref="AO399:BG399"/>
    <mergeCell ref="BH399:BM399"/>
    <mergeCell ref="AO400:BG400"/>
    <mergeCell ref="BH400:BM400"/>
    <mergeCell ref="AO401:BG401"/>
    <mergeCell ref="BH401:BM401"/>
    <mergeCell ref="AO402:BG402"/>
    <mergeCell ref="BH402:BM402"/>
    <mergeCell ref="E401:G401"/>
    <mergeCell ref="H401:M401"/>
    <mergeCell ref="E402:G402"/>
    <mergeCell ref="H402:M402"/>
    <mergeCell ref="N402:AE402"/>
    <mergeCell ref="AF402:AN402"/>
    <mergeCell ref="N401:AE401"/>
    <mergeCell ref="AF401:AN401"/>
    <mergeCell ref="E404:G404"/>
    <mergeCell ref="H404:M404"/>
    <mergeCell ref="N404:AE404"/>
    <mergeCell ref="AF404:AN404"/>
    <mergeCell ref="E403:G403"/>
    <mergeCell ref="H403:M403"/>
    <mergeCell ref="N403:AE403"/>
    <mergeCell ref="AF403:AN403"/>
    <mergeCell ref="AO403:BG403"/>
    <mergeCell ref="BH403:BM403"/>
    <mergeCell ref="AO404:BG404"/>
    <mergeCell ref="BH404:BM404"/>
    <mergeCell ref="AO405:BG405"/>
    <mergeCell ref="BH405:BM405"/>
    <mergeCell ref="AO406:BG406"/>
    <mergeCell ref="BH406:BM406"/>
    <mergeCell ref="E405:G405"/>
    <mergeCell ref="H405:M405"/>
    <mergeCell ref="E406:G406"/>
    <mergeCell ref="H406:M406"/>
    <mergeCell ref="N406:AE406"/>
    <mergeCell ref="AF406:AN406"/>
    <mergeCell ref="N405:AE405"/>
    <mergeCell ref="AF405:AN405"/>
    <mergeCell ref="E408:G408"/>
    <mergeCell ref="H408:M408"/>
    <mergeCell ref="N408:AE408"/>
    <mergeCell ref="AF408:AN408"/>
    <mergeCell ref="E407:G407"/>
    <mergeCell ref="H407:M407"/>
    <mergeCell ref="N407:AE407"/>
    <mergeCell ref="AF407:AN407"/>
    <mergeCell ref="AO407:BG407"/>
    <mergeCell ref="BH407:BM407"/>
    <mergeCell ref="AO408:BG408"/>
    <mergeCell ref="BH408:BM408"/>
    <mergeCell ref="AO409:BG409"/>
    <mergeCell ref="BH409:BM409"/>
    <mergeCell ref="AO410:BG410"/>
    <mergeCell ref="BH410:BM410"/>
    <mergeCell ref="E409:G409"/>
    <mergeCell ref="H409:M409"/>
    <mergeCell ref="E410:G410"/>
    <mergeCell ref="H410:M410"/>
    <mergeCell ref="N410:AE410"/>
    <mergeCell ref="AF410:AN410"/>
    <mergeCell ref="N409:AE409"/>
    <mergeCell ref="AF409:AN409"/>
    <mergeCell ref="E412:G412"/>
    <mergeCell ref="H412:M412"/>
    <mergeCell ref="N412:AE412"/>
    <mergeCell ref="AF412:AN412"/>
    <mergeCell ref="E411:G411"/>
    <mergeCell ref="H411:M411"/>
    <mergeCell ref="N411:AE411"/>
    <mergeCell ref="AF411:AN411"/>
    <mergeCell ref="AO411:BG411"/>
    <mergeCell ref="BH411:BM411"/>
    <mergeCell ref="AO412:BG412"/>
    <mergeCell ref="BH412:BM412"/>
    <mergeCell ref="AO413:BG413"/>
    <mergeCell ref="BH413:BM413"/>
    <mergeCell ref="AO414:BG414"/>
    <mergeCell ref="BH414:BM414"/>
    <mergeCell ref="E413:G413"/>
    <mergeCell ref="H413:M413"/>
    <mergeCell ref="E414:G414"/>
    <mergeCell ref="H414:M414"/>
    <mergeCell ref="N414:AE414"/>
    <mergeCell ref="AF414:AN414"/>
    <mergeCell ref="N413:AE413"/>
    <mergeCell ref="AF413:AN413"/>
    <mergeCell ref="E416:G416"/>
    <mergeCell ref="H416:M416"/>
    <mergeCell ref="N416:AE416"/>
    <mergeCell ref="AF416:AN416"/>
    <mergeCell ref="E415:G415"/>
    <mergeCell ref="H415:M415"/>
    <mergeCell ref="N415:AE415"/>
    <mergeCell ref="AF415:AN415"/>
    <mergeCell ref="AO415:BG415"/>
    <mergeCell ref="BH415:BM415"/>
    <mergeCell ref="AO416:BG416"/>
    <mergeCell ref="BH416:BM416"/>
    <mergeCell ref="AO417:BG417"/>
    <mergeCell ref="BH417:BM417"/>
    <mergeCell ref="AO418:BG418"/>
    <mergeCell ref="BH418:BM418"/>
    <mergeCell ref="E417:G417"/>
    <mergeCell ref="H417:M417"/>
    <mergeCell ref="E418:G418"/>
    <mergeCell ref="H418:M418"/>
    <mergeCell ref="N418:AE418"/>
    <mergeCell ref="AF418:AN418"/>
    <mergeCell ref="N417:AE417"/>
    <mergeCell ref="AF417:AN417"/>
    <mergeCell ref="E420:G420"/>
    <mergeCell ref="H420:M420"/>
    <mergeCell ref="N420:AE420"/>
    <mergeCell ref="AF420:AN420"/>
    <mergeCell ref="E419:G419"/>
    <mergeCell ref="H419:M419"/>
    <mergeCell ref="N419:AE419"/>
    <mergeCell ref="AF419:AN419"/>
    <mergeCell ref="AO419:BG419"/>
    <mergeCell ref="BH419:BM419"/>
    <mergeCell ref="AO420:BG420"/>
    <mergeCell ref="BH420:BM420"/>
    <mergeCell ref="AO421:BG421"/>
    <mergeCell ref="BH421:BM421"/>
    <mergeCell ref="AO422:BG422"/>
    <mergeCell ref="BH422:BM422"/>
    <mergeCell ref="E421:G421"/>
    <mergeCell ref="H421:M421"/>
    <mergeCell ref="E422:G422"/>
    <mergeCell ref="H422:M422"/>
    <mergeCell ref="N422:AE422"/>
    <mergeCell ref="AF422:AN422"/>
    <mergeCell ref="N421:AE421"/>
    <mergeCell ref="AF421:AN421"/>
    <mergeCell ref="E424:G424"/>
    <mergeCell ref="H424:M424"/>
    <mergeCell ref="N424:AE424"/>
    <mergeCell ref="AF424:AN424"/>
    <mergeCell ref="E423:G423"/>
    <mergeCell ref="H423:M423"/>
    <mergeCell ref="N423:AE423"/>
    <mergeCell ref="AF423:AN423"/>
    <mergeCell ref="AO423:BG423"/>
    <mergeCell ref="BH423:BM423"/>
    <mergeCell ref="AO424:BG424"/>
    <mergeCell ref="BH424:BM424"/>
    <mergeCell ref="AO425:BG425"/>
    <mergeCell ref="BH425:BM425"/>
    <mergeCell ref="AO426:BG426"/>
    <mergeCell ref="BH426:BM426"/>
    <mergeCell ref="E425:G425"/>
    <mergeCell ref="H425:M425"/>
    <mergeCell ref="E426:G426"/>
    <mergeCell ref="H426:M426"/>
    <mergeCell ref="N426:AE426"/>
    <mergeCell ref="AF426:AN426"/>
    <mergeCell ref="N425:AE425"/>
    <mergeCell ref="AF425:AN425"/>
    <mergeCell ref="E428:G428"/>
    <mergeCell ref="H428:M428"/>
    <mergeCell ref="N428:AE428"/>
    <mergeCell ref="AF428:AN428"/>
    <mergeCell ref="E427:G427"/>
    <mergeCell ref="H427:M427"/>
    <mergeCell ref="N427:AE427"/>
    <mergeCell ref="AF427:AN427"/>
    <mergeCell ref="AO427:BG427"/>
    <mergeCell ref="BH427:BM427"/>
    <mergeCell ref="AO428:BG428"/>
    <mergeCell ref="BH428:BM428"/>
    <mergeCell ref="AO429:BG429"/>
    <mergeCell ref="BH429:BM429"/>
    <mergeCell ref="AO430:BG430"/>
    <mergeCell ref="BH430:BM430"/>
    <mergeCell ref="E429:G429"/>
    <mergeCell ref="H429:M429"/>
    <mergeCell ref="E430:G430"/>
    <mergeCell ref="H430:M430"/>
    <mergeCell ref="N430:AE430"/>
    <mergeCell ref="AF430:AN430"/>
    <mergeCell ref="N429:AE429"/>
    <mergeCell ref="AF429:AN429"/>
    <mergeCell ref="E432:G432"/>
    <mergeCell ref="H432:M432"/>
    <mergeCell ref="N432:AE432"/>
    <mergeCell ref="AF432:AN432"/>
    <mergeCell ref="E431:G431"/>
    <mergeCell ref="H431:M431"/>
    <mergeCell ref="N431:AE431"/>
    <mergeCell ref="AF431:AN431"/>
    <mergeCell ref="AO431:BG431"/>
    <mergeCell ref="BH431:BM431"/>
    <mergeCell ref="AO432:BG432"/>
    <mergeCell ref="BH432:BM432"/>
    <mergeCell ref="AO433:BG433"/>
    <mergeCell ref="BH433:BM433"/>
    <mergeCell ref="AO434:BG434"/>
    <mergeCell ref="BH434:BM434"/>
    <mergeCell ref="E433:G433"/>
    <mergeCell ref="H433:M433"/>
    <mergeCell ref="E434:G434"/>
    <mergeCell ref="H434:M434"/>
    <mergeCell ref="N434:AE434"/>
    <mergeCell ref="AF434:AN434"/>
    <mergeCell ref="N433:AE433"/>
    <mergeCell ref="AF433:AN433"/>
    <mergeCell ref="E436:G436"/>
    <mergeCell ref="H436:M436"/>
    <mergeCell ref="N436:AE436"/>
    <mergeCell ref="AF436:AN436"/>
    <mergeCell ref="E435:G435"/>
    <mergeCell ref="H435:M435"/>
    <mergeCell ref="N435:AE435"/>
    <mergeCell ref="AF435:AN435"/>
    <mergeCell ref="AO435:BG435"/>
    <mergeCell ref="BH435:BM435"/>
    <mergeCell ref="AO436:BG436"/>
    <mergeCell ref="BH436:BM436"/>
    <mergeCell ref="AO437:BG437"/>
    <mergeCell ref="BH437:BM437"/>
    <mergeCell ref="AO438:BG438"/>
    <mergeCell ref="BH438:BM438"/>
    <mergeCell ref="E437:G437"/>
    <mergeCell ref="H437:M437"/>
    <mergeCell ref="E438:G438"/>
    <mergeCell ref="H438:M438"/>
    <mergeCell ref="N438:AE438"/>
    <mergeCell ref="AF438:AN438"/>
    <mergeCell ref="N437:AE437"/>
    <mergeCell ref="AF437:AN437"/>
    <mergeCell ref="E440:G440"/>
    <mergeCell ref="H440:M440"/>
    <mergeCell ref="N440:AE440"/>
    <mergeCell ref="AF440:AN440"/>
    <mergeCell ref="E439:G439"/>
    <mergeCell ref="H439:M439"/>
    <mergeCell ref="N439:AE439"/>
    <mergeCell ref="AF439:AN439"/>
    <mergeCell ref="AO439:BG439"/>
    <mergeCell ref="BH439:BM439"/>
    <mergeCell ref="AO440:BG440"/>
    <mergeCell ref="BH440:BM440"/>
    <mergeCell ref="AO441:BG441"/>
    <mergeCell ref="BH441:BM441"/>
    <mergeCell ref="AO442:BG442"/>
    <mergeCell ref="BH442:BM442"/>
    <mergeCell ref="E441:G441"/>
    <mergeCell ref="H441:M441"/>
    <mergeCell ref="E442:G442"/>
    <mergeCell ref="H442:M442"/>
    <mergeCell ref="N442:AE442"/>
    <mergeCell ref="AF442:AN442"/>
    <mergeCell ref="N441:AE441"/>
    <mergeCell ref="AF441:AN441"/>
    <mergeCell ref="E444:G444"/>
    <mergeCell ref="H444:M444"/>
    <mergeCell ref="N444:AE444"/>
    <mergeCell ref="AF444:AN444"/>
    <mergeCell ref="E443:G443"/>
    <mergeCell ref="H443:M443"/>
    <mergeCell ref="N443:AE443"/>
    <mergeCell ref="AF443:AN443"/>
    <mergeCell ref="AO443:BG443"/>
    <mergeCell ref="BH443:BM443"/>
    <mergeCell ref="AO444:BG444"/>
    <mergeCell ref="BH444:BM444"/>
    <mergeCell ref="AO445:BG445"/>
    <mergeCell ref="BH445:BM445"/>
    <mergeCell ref="AO446:BG446"/>
    <mergeCell ref="BH446:BM446"/>
    <mergeCell ref="E445:G445"/>
    <mergeCell ref="H445:M445"/>
    <mergeCell ref="E446:G446"/>
    <mergeCell ref="H446:M446"/>
    <mergeCell ref="N446:AE446"/>
    <mergeCell ref="AF446:AN446"/>
    <mergeCell ref="N445:AE445"/>
    <mergeCell ref="AF445:AN445"/>
    <mergeCell ref="E448:G448"/>
    <mergeCell ref="H448:M448"/>
    <mergeCell ref="N448:AE448"/>
    <mergeCell ref="AF448:AN448"/>
    <mergeCell ref="E447:G447"/>
    <mergeCell ref="H447:M447"/>
    <mergeCell ref="N447:AE447"/>
    <mergeCell ref="AF447:AN447"/>
    <mergeCell ref="AO447:BG447"/>
    <mergeCell ref="BH447:BM447"/>
    <mergeCell ref="AO448:BG448"/>
    <mergeCell ref="BH448:BM448"/>
    <mergeCell ref="AO449:BG449"/>
    <mergeCell ref="BH449:BM449"/>
    <mergeCell ref="AO450:BG450"/>
    <mergeCell ref="BH450:BM450"/>
    <mergeCell ref="E449:G449"/>
    <mergeCell ref="H449:M449"/>
    <mergeCell ref="E450:G450"/>
    <mergeCell ref="H450:M450"/>
    <mergeCell ref="N450:AE450"/>
    <mergeCell ref="AF450:AN450"/>
    <mergeCell ref="N449:AE449"/>
    <mergeCell ref="AF449:AN449"/>
    <mergeCell ref="E452:G452"/>
    <mergeCell ref="H452:M452"/>
    <mergeCell ref="N452:AE452"/>
    <mergeCell ref="AF452:AN452"/>
    <mergeCell ref="E451:G451"/>
    <mergeCell ref="H451:M451"/>
    <mergeCell ref="N451:AE451"/>
    <mergeCell ref="AF451:AN451"/>
    <mergeCell ref="AO451:BG451"/>
    <mergeCell ref="BH451:BM451"/>
    <mergeCell ref="AO452:BG452"/>
    <mergeCell ref="BH452:BM452"/>
    <mergeCell ref="AO453:BG453"/>
    <mergeCell ref="BH453:BM453"/>
    <mergeCell ref="AO454:BG454"/>
    <mergeCell ref="BH454:BM454"/>
    <mergeCell ref="E453:G453"/>
    <mergeCell ref="H453:M453"/>
    <mergeCell ref="E454:G454"/>
    <mergeCell ref="H454:M454"/>
    <mergeCell ref="N454:AE454"/>
    <mergeCell ref="AF454:AN454"/>
    <mergeCell ref="N453:AE453"/>
    <mergeCell ref="AF453:AN453"/>
    <mergeCell ref="E456:G456"/>
    <mergeCell ref="H456:M456"/>
    <mergeCell ref="N456:AE456"/>
    <mergeCell ref="AF456:AN456"/>
    <mergeCell ref="E455:G455"/>
    <mergeCell ref="H455:M455"/>
    <mergeCell ref="N455:AE455"/>
    <mergeCell ref="AF455:AN455"/>
    <mergeCell ref="AO455:BG455"/>
    <mergeCell ref="BH455:BM455"/>
    <mergeCell ref="AO456:BG456"/>
    <mergeCell ref="BH456:BM456"/>
    <mergeCell ref="AO457:BG457"/>
    <mergeCell ref="BH457:BM457"/>
    <mergeCell ref="AO458:BG458"/>
    <mergeCell ref="BH458:BM458"/>
    <mergeCell ref="E457:G457"/>
    <mergeCell ref="H457:M457"/>
    <mergeCell ref="E458:G458"/>
    <mergeCell ref="H458:M458"/>
    <mergeCell ref="N458:AE458"/>
    <mergeCell ref="AF458:AN458"/>
    <mergeCell ref="N457:AE457"/>
    <mergeCell ref="AF457:AN457"/>
    <mergeCell ref="E460:G460"/>
    <mergeCell ref="H460:M460"/>
    <mergeCell ref="N460:AE460"/>
    <mergeCell ref="AF460:AN460"/>
    <mergeCell ref="E459:G459"/>
    <mergeCell ref="H459:M459"/>
    <mergeCell ref="N459:AE459"/>
    <mergeCell ref="AF459:AN459"/>
    <mergeCell ref="AO459:BG459"/>
    <mergeCell ref="BH459:BM459"/>
    <mergeCell ref="AO460:BG460"/>
    <mergeCell ref="BH460:BM460"/>
    <mergeCell ref="AO461:BG461"/>
    <mergeCell ref="BH461:BM461"/>
    <mergeCell ref="AO462:BG462"/>
    <mergeCell ref="BH462:BM462"/>
    <mergeCell ref="E461:G461"/>
    <mergeCell ref="H461:M461"/>
    <mergeCell ref="E462:G462"/>
    <mergeCell ref="H462:M462"/>
    <mergeCell ref="N462:AE462"/>
    <mergeCell ref="AF462:AN462"/>
    <mergeCell ref="N461:AE461"/>
    <mergeCell ref="AF461:AN461"/>
    <mergeCell ref="E464:G464"/>
    <mergeCell ref="H464:M464"/>
    <mergeCell ref="N464:AE464"/>
    <mergeCell ref="AF464:AN464"/>
    <mergeCell ref="E463:G463"/>
    <mergeCell ref="H463:M463"/>
    <mergeCell ref="N463:AE463"/>
    <mergeCell ref="AF463:AN463"/>
    <mergeCell ref="AO463:BG463"/>
    <mergeCell ref="BH463:BM463"/>
    <mergeCell ref="AO464:BG464"/>
    <mergeCell ref="BH464:BM464"/>
    <mergeCell ref="AO465:BG465"/>
    <mergeCell ref="BH465:BM465"/>
    <mergeCell ref="AO466:BG466"/>
    <mergeCell ref="BH466:BM466"/>
    <mergeCell ref="E465:G465"/>
    <mergeCell ref="H465:M465"/>
    <mergeCell ref="E466:G466"/>
    <mergeCell ref="H466:M466"/>
    <mergeCell ref="N466:AE466"/>
    <mergeCell ref="AF466:AN466"/>
    <mergeCell ref="N465:AE465"/>
    <mergeCell ref="AF465:AN465"/>
    <mergeCell ref="E468:G468"/>
    <mergeCell ref="H468:M468"/>
    <mergeCell ref="N468:AE468"/>
    <mergeCell ref="AF468:AN468"/>
    <mergeCell ref="E467:G467"/>
    <mergeCell ref="H467:M467"/>
    <mergeCell ref="N467:AE467"/>
    <mergeCell ref="AF467:AN467"/>
    <mergeCell ref="AO467:BG467"/>
    <mergeCell ref="BH467:BM467"/>
    <mergeCell ref="AO468:BG468"/>
    <mergeCell ref="BH468:BM468"/>
    <mergeCell ref="AO469:BG469"/>
    <mergeCell ref="BH469:BM469"/>
    <mergeCell ref="AO470:BG470"/>
    <mergeCell ref="BH470:BM470"/>
    <mergeCell ref="E469:G469"/>
    <mergeCell ref="H469:M469"/>
    <mergeCell ref="E470:G470"/>
    <mergeCell ref="H470:M470"/>
    <mergeCell ref="N470:AE470"/>
    <mergeCell ref="AF470:AN470"/>
    <mergeCell ref="N469:AE469"/>
    <mergeCell ref="AF469:AN469"/>
    <mergeCell ref="E472:G472"/>
    <mergeCell ref="H472:M472"/>
    <mergeCell ref="N472:AE472"/>
    <mergeCell ref="AF472:AN472"/>
    <mergeCell ref="E471:G471"/>
    <mergeCell ref="H471:M471"/>
    <mergeCell ref="N471:AE471"/>
    <mergeCell ref="AF471:AN471"/>
    <mergeCell ref="AO471:BG471"/>
    <mergeCell ref="BH471:BM471"/>
    <mergeCell ref="AO472:BG472"/>
    <mergeCell ref="BH472:BM472"/>
    <mergeCell ref="AO473:BG473"/>
    <mergeCell ref="BH473:BM473"/>
    <mergeCell ref="AO474:BG474"/>
    <mergeCell ref="BH474:BM474"/>
    <mergeCell ref="E473:G473"/>
    <mergeCell ref="H473:M473"/>
    <mergeCell ref="E474:G474"/>
    <mergeCell ref="H474:M474"/>
    <mergeCell ref="N474:AE474"/>
    <mergeCell ref="AF474:AN474"/>
    <mergeCell ref="N473:AE473"/>
    <mergeCell ref="AF473:AN473"/>
    <mergeCell ref="E476:G476"/>
    <mergeCell ref="H476:M476"/>
    <mergeCell ref="N476:AE476"/>
    <mergeCell ref="AF476:AN476"/>
    <mergeCell ref="E475:G475"/>
    <mergeCell ref="H475:M475"/>
    <mergeCell ref="N475:AE475"/>
    <mergeCell ref="AF475:AN475"/>
    <mergeCell ref="AO475:BG475"/>
    <mergeCell ref="BH475:BM475"/>
    <mergeCell ref="AO476:BG476"/>
    <mergeCell ref="BH476:BM476"/>
    <mergeCell ref="AO477:BG477"/>
    <mergeCell ref="BH477:BM477"/>
    <mergeCell ref="AO478:BG478"/>
    <mergeCell ref="BH478:BM478"/>
    <mergeCell ref="E477:G477"/>
    <mergeCell ref="H477:M477"/>
    <mergeCell ref="E478:G478"/>
    <mergeCell ref="H478:M478"/>
    <mergeCell ref="N478:AE478"/>
    <mergeCell ref="AF478:AN478"/>
    <mergeCell ref="N477:AE477"/>
    <mergeCell ref="AF477:AN477"/>
    <mergeCell ref="E480:G480"/>
    <mergeCell ref="H480:M480"/>
    <mergeCell ref="N480:AE480"/>
    <mergeCell ref="AF480:AN480"/>
    <mergeCell ref="E479:G479"/>
    <mergeCell ref="H479:M479"/>
    <mergeCell ref="N479:AE479"/>
    <mergeCell ref="AF479:AN479"/>
    <mergeCell ref="AO479:BG479"/>
    <mergeCell ref="BH479:BM479"/>
    <mergeCell ref="AO480:BG480"/>
    <mergeCell ref="BH480:BM480"/>
    <mergeCell ref="AO481:BG481"/>
    <mergeCell ref="BH481:BM481"/>
    <mergeCell ref="AO482:BG482"/>
    <mergeCell ref="BH482:BM482"/>
    <mergeCell ref="E481:G481"/>
    <mergeCell ref="H481:M481"/>
    <mergeCell ref="E482:G482"/>
    <mergeCell ref="H482:M482"/>
    <mergeCell ref="N482:AE482"/>
    <mergeCell ref="AF482:AN482"/>
    <mergeCell ref="N481:AE481"/>
    <mergeCell ref="AF481:AN481"/>
    <mergeCell ref="E484:G484"/>
    <mergeCell ref="H484:M484"/>
    <mergeCell ref="N484:AE484"/>
    <mergeCell ref="AF484:AN484"/>
    <mergeCell ref="E483:G483"/>
    <mergeCell ref="H483:M483"/>
    <mergeCell ref="N483:AE483"/>
    <mergeCell ref="AF483:AN483"/>
    <mergeCell ref="AO483:BG483"/>
    <mergeCell ref="BH483:BM483"/>
    <mergeCell ref="AO484:BG484"/>
    <mergeCell ref="BH484:BM484"/>
    <mergeCell ref="AO485:BG485"/>
    <mergeCell ref="BH485:BM485"/>
    <mergeCell ref="AO486:BG486"/>
    <mergeCell ref="BH486:BM486"/>
    <mergeCell ref="E485:G485"/>
    <mergeCell ref="H485:M485"/>
    <mergeCell ref="E486:G486"/>
    <mergeCell ref="H486:M486"/>
    <mergeCell ref="N486:AE486"/>
    <mergeCell ref="AF486:AN486"/>
    <mergeCell ref="N485:AE485"/>
    <mergeCell ref="AF485:AN485"/>
    <mergeCell ref="E488:G488"/>
    <mergeCell ref="H488:M488"/>
    <mergeCell ref="N488:AE488"/>
    <mergeCell ref="AF488:AN488"/>
    <mergeCell ref="E487:G487"/>
    <mergeCell ref="H487:M487"/>
    <mergeCell ref="N487:AE487"/>
    <mergeCell ref="AF487:AN487"/>
    <mergeCell ref="AO487:BG487"/>
    <mergeCell ref="BH487:BM487"/>
    <mergeCell ref="AO488:BG488"/>
    <mergeCell ref="BH488:BM488"/>
    <mergeCell ref="AO489:BG489"/>
    <mergeCell ref="BH489:BM489"/>
    <mergeCell ref="AO490:BG490"/>
    <mergeCell ref="BH490:BM490"/>
    <mergeCell ref="E489:G489"/>
    <mergeCell ref="H489:M489"/>
    <mergeCell ref="E490:G490"/>
    <mergeCell ref="H490:M490"/>
    <mergeCell ref="N490:AE490"/>
    <mergeCell ref="AF490:AN490"/>
    <mergeCell ref="N489:AE489"/>
    <mergeCell ref="AF489:AN489"/>
    <mergeCell ref="E492:G492"/>
    <mergeCell ref="H492:M492"/>
    <mergeCell ref="N492:AE492"/>
    <mergeCell ref="AF492:AN492"/>
    <mergeCell ref="E491:G491"/>
    <mergeCell ref="H491:M491"/>
    <mergeCell ref="N491:AE491"/>
    <mergeCell ref="AF491:AN491"/>
    <mergeCell ref="AO491:BG491"/>
    <mergeCell ref="BH491:BM491"/>
    <mergeCell ref="AO492:BG492"/>
    <mergeCell ref="BH492:BM492"/>
    <mergeCell ref="AO493:BG493"/>
    <mergeCell ref="BH493:BM493"/>
    <mergeCell ref="AO494:BG494"/>
    <mergeCell ref="BH494:BM494"/>
    <mergeCell ref="E493:G493"/>
    <mergeCell ref="H493:M493"/>
    <mergeCell ref="E494:G494"/>
    <mergeCell ref="H494:M494"/>
    <mergeCell ref="N494:AE494"/>
    <mergeCell ref="AF494:AN494"/>
    <mergeCell ref="N493:AE493"/>
    <mergeCell ref="AF493:AN493"/>
    <mergeCell ref="E496:G496"/>
    <mergeCell ref="H496:M496"/>
    <mergeCell ref="N496:AE496"/>
    <mergeCell ref="AF496:AN496"/>
    <mergeCell ref="E495:G495"/>
    <mergeCell ref="H495:M495"/>
    <mergeCell ref="N495:AE495"/>
    <mergeCell ref="AF495:AN495"/>
    <mergeCell ref="AO495:BG495"/>
    <mergeCell ref="BH495:BM495"/>
    <mergeCell ref="AO496:BG496"/>
    <mergeCell ref="BH496:BM496"/>
    <mergeCell ref="AO497:BG497"/>
    <mergeCell ref="BH497:BM497"/>
    <mergeCell ref="AO498:BG498"/>
    <mergeCell ref="BH498:BM498"/>
    <mergeCell ref="E497:G497"/>
    <mergeCell ref="H497:M497"/>
    <mergeCell ref="E498:G498"/>
    <mergeCell ref="H498:M498"/>
    <mergeCell ref="N498:AE498"/>
    <mergeCell ref="AF498:AN498"/>
    <mergeCell ref="N497:AE497"/>
    <mergeCell ref="AF497:AN497"/>
    <mergeCell ref="E500:G500"/>
    <mergeCell ref="H500:M500"/>
    <mergeCell ref="N500:AE500"/>
    <mergeCell ref="AF500:AN500"/>
    <mergeCell ref="E499:G499"/>
    <mergeCell ref="H499:M499"/>
    <mergeCell ref="N499:AE499"/>
    <mergeCell ref="AF499:AN499"/>
    <mergeCell ref="AO499:BG499"/>
    <mergeCell ref="BH499:BM499"/>
    <mergeCell ref="AO500:BG500"/>
    <mergeCell ref="BH500:BM500"/>
    <mergeCell ref="AO501:BG501"/>
    <mergeCell ref="BH501:BM501"/>
    <mergeCell ref="AO502:BG502"/>
    <mergeCell ref="BH502:BM502"/>
    <mergeCell ref="E501:G501"/>
    <mergeCell ref="H501:M501"/>
    <mergeCell ref="E502:G502"/>
    <mergeCell ref="H502:M502"/>
    <mergeCell ref="N502:AE502"/>
    <mergeCell ref="AF502:AN502"/>
    <mergeCell ref="N501:AE501"/>
    <mergeCell ref="AF501:AN501"/>
    <mergeCell ref="E504:G504"/>
    <mergeCell ref="H504:M504"/>
    <mergeCell ref="N504:AE504"/>
    <mergeCell ref="AF504:AN504"/>
    <mergeCell ref="E503:G503"/>
    <mergeCell ref="H503:M503"/>
    <mergeCell ref="N503:AE503"/>
    <mergeCell ref="AF503:AN503"/>
    <mergeCell ref="AO503:BG503"/>
    <mergeCell ref="BH503:BM503"/>
    <mergeCell ref="AO504:BG504"/>
    <mergeCell ref="BH504:BM504"/>
    <mergeCell ref="AO505:BG505"/>
    <mergeCell ref="BH505:BM505"/>
    <mergeCell ref="AO506:BG506"/>
    <mergeCell ref="BH506:BM506"/>
    <mergeCell ref="E505:G505"/>
    <mergeCell ref="H505:M505"/>
    <mergeCell ref="E506:G506"/>
    <mergeCell ref="H506:M506"/>
    <mergeCell ref="N506:AE506"/>
    <mergeCell ref="AF506:AN506"/>
    <mergeCell ref="N505:AE505"/>
    <mergeCell ref="AF505:AN505"/>
    <mergeCell ref="E508:G508"/>
    <mergeCell ref="H508:M508"/>
    <mergeCell ref="N508:AE508"/>
    <mergeCell ref="AF508:AN508"/>
    <mergeCell ref="E507:G507"/>
    <mergeCell ref="H507:M507"/>
    <mergeCell ref="N507:AE507"/>
    <mergeCell ref="AF507:AN507"/>
    <mergeCell ref="AO507:BG507"/>
    <mergeCell ref="BH507:BM507"/>
    <mergeCell ref="AO508:BG508"/>
    <mergeCell ref="BH508:BM508"/>
    <mergeCell ref="AO509:BG509"/>
    <mergeCell ref="BH509:BM509"/>
    <mergeCell ref="AO510:BG510"/>
    <mergeCell ref="BH510:BM510"/>
    <mergeCell ref="E509:G509"/>
    <mergeCell ref="H509:M509"/>
    <mergeCell ref="E510:G510"/>
    <mergeCell ref="H510:M510"/>
    <mergeCell ref="N510:AE510"/>
    <mergeCell ref="AF510:AN510"/>
    <mergeCell ref="N509:AE509"/>
    <mergeCell ref="AF509:AN509"/>
    <mergeCell ref="E512:G512"/>
    <mergeCell ref="H512:M512"/>
    <mergeCell ref="N512:AE512"/>
    <mergeCell ref="AF512:AN512"/>
    <mergeCell ref="E511:G511"/>
    <mergeCell ref="H511:M511"/>
    <mergeCell ref="N511:AE511"/>
    <mergeCell ref="AF511:AN511"/>
    <mergeCell ref="AO511:BG511"/>
    <mergeCell ref="BH511:BM511"/>
    <mergeCell ref="AO512:BG512"/>
    <mergeCell ref="BH512:BM512"/>
    <mergeCell ref="AO513:BG513"/>
    <mergeCell ref="BH513:BM513"/>
    <mergeCell ref="AO514:BG514"/>
    <mergeCell ref="BH514:BM514"/>
    <mergeCell ref="E513:G513"/>
    <mergeCell ref="H513:M513"/>
    <mergeCell ref="E514:G514"/>
    <mergeCell ref="H514:M514"/>
    <mergeCell ref="N514:AE514"/>
    <mergeCell ref="AF514:AN514"/>
    <mergeCell ref="N513:AE513"/>
    <mergeCell ref="AF513:AN513"/>
    <mergeCell ref="E516:G516"/>
    <mergeCell ref="H516:M516"/>
    <mergeCell ref="N516:AE516"/>
    <mergeCell ref="AF516:AN516"/>
    <mergeCell ref="E515:G515"/>
    <mergeCell ref="H515:M515"/>
    <mergeCell ref="N515:AE515"/>
    <mergeCell ref="AF515:AN515"/>
    <mergeCell ref="AO515:BG515"/>
    <mergeCell ref="BH515:BM515"/>
    <mergeCell ref="AO516:BG516"/>
    <mergeCell ref="BH516:BM516"/>
    <mergeCell ref="AO517:BG517"/>
    <mergeCell ref="BH517:BM517"/>
    <mergeCell ref="AO518:BG518"/>
    <mergeCell ref="BH518:BM518"/>
    <mergeCell ref="E517:G517"/>
    <mergeCell ref="H517:M517"/>
    <mergeCell ref="E518:G518"/>
    <mergeCell ref="H518:M518"/>
    <mergeCell ref="N518:AE518"/>
    <mergeCell ref="AF518:AN518"/>
    <mergeCell ref="N517:AE517"/>
    <mergeCell ref="AF517:AN517"/>
    <mergeCell ref="E520:G520"/>
    <mergeCell ref="H520:M520"/>
    <mergeCell ref="N520:AE520"/>
    <mergeCell ref="AF520:AN520"/>
    <mergeCell ref="E519:G519"/>
    <mergeCell ref="H519:M519"/>
    <mergeCell ref="N519:AE519"/>
    <mergeCell ref="AF519:AN519"/>
    <mergeCell ref="AO519:BG519"/>
    <mergeCell ref="BH519:BM519"/>
    <mergeCell ref="AO520:BG520"/>
    <mergeCell ref="BH520:BM520"/>
    <mergeCell ref="AO521:BG521"/>
    <mergeCell ref="BH521:BM521"/>
    <mergeCell ref="AO522:BG522"/>
    <mergeCell ref="BH522:BM522"/>
    <mergeCell ref="E521:G521"/>
    <mergeCell ref="H521:M521"/>
    <mergeCell ref="E522:G522"/>
    <mergeCell ref="H522:M522"/>
    <mergeCell ref="N522:AE522"/>
    <mergeCell ref="AF522:AN522"/>
    <mergeCell ref="N521:AE521"/>
    <mergeCell ref="AF521:AN521"/>
    <mergeCell ref="E524:G524"/>
    <mergeCell ref="H524:M524"/>
    <mergeCell ref="N524:AE524"/>
    <mergeCell ref="AF524:AN524"/>
    <mergeCell ref="E523:G523"/>
    <mergeCell ref="H523:M523"/>
    <mergeCell ref="N523:AE523"/>
    <mergeCell ref="AF523:AN523"/>
    <mergeCell ref="AO523:BG523"/>
    <mergeCell ref="BH523:BM523"/>
    <mergeCell ref="AO524:BG524"/>
    <mergeCell ref="BH524:BM524"/>
    <mergeCell ref="AO525:BG525"/>
    <mergeCell ref="BH525:BM525"/>
    <mergeCell ref="AO526:BG526"/>
    <mergeCell ref="BH526:BM526"/>
    <mergeCell ref="E525:G525"/>
    <mergeCell ref="H525:M525"/>
    <mergeCell ref="E526:G526"/>
    <mergeCell ref="H526:M526"/>
    <mergeCell ref="N526:AE526"/>
    <mergeCell ref="AF526:AN526"/>
    <mergeCell ref="N525:AE525"/>
    <mergeCell ref="AF525:AN525"/>
    <mergeCell ref="E528:G528"/>
    <mergeCell ref="H528:M528"/>
    <mergeCell ref="N528:AE528"/>
    <mergeCell ref="AF528:AN528"/>
    <mergeCell ref="E527:G527"/>
    <mergeCell ref="H527:M527"/>
    <mergeCell ref="N527:AE527"/>
    <mergeCell ref="AF527:AN527"/>
    <mergeCell ref="AO527:BG527"/>
    <mergeCell ref="BH527:BM527"/>
    <mergeCell ref="AO528:BG528"/>
    <mergeCell ref="BH528:BM528"/>
    <mergeCell ref="AO529:BG529"/>
    <mergeCell ref="BH529:BM529"/>
    <mergeCell ref="AO530:BG530"/>
    <mergeCell ref="BH530:BM530"/>
    <mergeCell ref="E529:G529"/>
    <mergeCell ref="H529:M529"/>
    <mergeCell ref="E530:G530"/>
    <mergeCell ref="H530:M530"/>
    <mergeCell ref="N530:AE530"/>
    <mergeCell ref="AF530:AN530"/>
    <mergeCell ref="N529:AE529"/>
    <mergeCell ref="AF529:AN529"/>
    <mergeCell ref="E532:G532"/>
    <mergeCell ref="H532:M532"/>
    <mergeCell ref="N532:AE532"/>
    <mergeCell ref="AF532:AN532"/>
    <mergeCell ref="E531:G531"/>
    <mergeCell ref="H531:M531"/>
    <mergeCell ref="N531:AE531"/>
    <mergeCell ref="AF531:AN531"/>
    <mergeCell ref="AO531:BG531"/>
    <mergeCell ref="BH531:BM531"/>
    <mergeCell ref="AO532:BG532"/>
    <mergeCell ref="BH532:BM532"/>
    <mergeCell ref="AO533:BG533"/>
    <mergeCell ref="BH533:BM533"/>
    <mergeCell ref="AO534:BG534"/>
    <mergeCell ref="BH534:BM534"/>
    <mergeCell ref="E533:G533"/>
    <mergeCell ref="H533:M533"/>
    <mergeCell ref="E534:G534"/>
    <mergeCell ref="H534:M534"/>
    <mergeCell ref="N534:AE534"/>
    <mergeCell ref="AF534:AN534"/>
    <mergeCell ref="N533:AE533"/>
    <mergeCell ref="AF533:AN533"/>
    <mergeCell ref="E536:G536"/>
    <mergeCell ref="H536:M536"/>
    <mergeCell ref="N536:AE536"/>
    <mergeCell ref="AF536:AN536"/>
    <mergeCell ref="E535:G535"/>
    <mergeCell ref="H535:M535"/>
    <mergeCell ref="N535:AE535"/>
    <mergeCell ref="AF535:AN535"/>
    <mergeCell ref="AO535:BG535"/>
    <mergeCell ref="BH535:BM535"/>
    <mergeCell ref="AO536:BG536"/>
    <mergeCell ref="BH536:BM536"/>
    <mergeCell ref="AO537:BG537"/>
    <mergeCell ref="BH537:BM537"/>
    <mergeCell ref="AO538:BG538"/>
    <mergeCell ref="BH538:BM538"/>
    <mergeCell ref="E537:G537"/>
    <mergeCell ref="H537:M537"/>
    <mergeCell ref="E538:G538"/>
    <mergeCell ref="H538:M538"/>
    <mergeCell ref="N538:AE538"/>
    <mergeCell ref="AF538:AN538"/>
    <mergeCell ref="N537:AE537"/>
    <mergeCell ref="AF537:AN537"/>
    <mergeCell ref="E540:G540"/>
    <mergeCell ref="H540:M540"/>
    <mergeCell ref="N540:AE540"/>
    <mergeCell ref="AF540:AN540"/>
    <mergeCell ref="E539:G539"/>
    <mergeCell ref="H539:M539"/>
    <mergeCell ref="N539:AE539"/>
    <mergeCell ref="AF539:AN539"/>
    <mergeCell ref="AO539:BG539"/>
    <mergeCell ref="BH539:BM539"/>
    <mergeCell ref="AO540:BG540"/>
    <mergeCell ref="BH540:BM540"/>
    <mergeCell ref="AO541:BG541"/>
    <mergeCell ref="BH541:BM541"/>
    <mergeCell ref="AO542:BG542"/>
    <mergeCell ref="BH542:BM542"/>
    <mergeCell ref="E541:G541"/>
    <mergeCell ref="H541:M541"/>
    <mergeCell ref="E542:G542"/>
    <mergeCell ref="H542:M542"/>
    <mergeCell ref="N542:AE542"/>
    <mergeCell ref="AF542:AN542"/>
    <mergeCell ref="N541:AE541"/>
    <mergeCell ref="AF541:AN541"/>
    <mergeCell ref="E544:G544"/>
    <mergeCell ref="H544:M544"/>
    <mergeCell ref="N544:AE544"/>
    <mergeCell ref="AF544:AN544"/>
    <mergeCell ref="E543:G543"/>
    <mergeCell ref="H543:M543"/>
    <mergeCell ref="N543:AE543"/>
    <mergeCell ref="AF543:AN543"/>
    <mergeCell ref="AO543:BG543"/>
    <mergeCell ref="BH543:BM543"/>
    <mergeCell ref="AO544:BG544"/>
    <mergeCell ref="BH544:BM544"/>
    <mergeCell ref="AO545:BG545"/>
    <mergeCell ref="BH545:BM545"/>
    <mergeCell ref="AO546:BG546"/>
    <mergeCell ref="BH546:BM546"/>
    <mergeCell ref="E545:G545"/>
    <mergeCell ref="H545:M545"/>
    <mergeCell ref="E546:G546"/>
    <mergeCell ref="H546:M546"/>
    <mergeCell ref="N546:AE546"/>
    <mergeCell ref="AF546:AN546"/>
    <mergeCell ref="N545:AE545"/>
    <mergeCell ref="AF545:AN545"/>
    <mergeCell ref="E548:G548"/>
    <mergeCell ref="H548:M548"/>
    <mergeCell ref="N548:AE548"/>
    <mergeCell ref="AF548:AN548"/>
    <mergeCell ref="E547:G547"/>
    <mergeCell ref="H547:M547"/>
    <mergeCell ref="N547:AE547"/>
    <mergeCell ref="AF547:AN547"/>
    <mergeCell ref="AO547:BG547"/>
    <mergeCell ref="BH547:BM547"/>
    <mergeCell ref="AO548:BG548"/>
    <mergeCell ref="BH548:BM548"/>
    <mergeCell ref="AO549:BG549"/>
    <mergeCell ref="BH549:BM549"/>
    <mergeCell ref="AO550:BG550"/>
    <mergeCell ref="BH550:BM550"/>
    <mergeCell ref="E549:G549"/>
    <mergeCell ref="H549:M549"/>
    <mergeCell ref="E550:G550"/>
    <mergeCell ref="H550:M550"/>
    <mergeCell ref="N550:AE550"/>
    <mergeCell ref="AF550:AN550"/>
    <mergeCell ref="N549:AE549"/>
    <mergeCell ref="AF549:AN549"/>
    <mergeCell ref="E552:G552"/>
    <mergeCell ref="H552:M552"/>
    <mergeCell ref="N552:AE552"/>
    <mergeCell ref="AF552:AN552"/>
    <mergeCell ref="E551:G551"/>
    <mergeCell ref="H551:M551"/>
    <mergeCell ref="N551:AE551"/>
    <mergeCell ref="AF551:AN551"/>
    <mergeCell ref="AO551:BG551"/>
    <mergeCell ref="BH551:BM551"/>
    <mergeCell ref="AO552:BG552"/>
    <mergeCell ref="BH552:BM552"/>
    <mergeCell ref="AO553:BG553"/>
    <mergeCell ref="BH553:BM553"/>
    <mergeCell ref="AO554:BG554"/>
    <mergeCell ref="BH554:BM554"/>
    <mergeCell ref="E553:G553"/>
    <mergeCell ref="H553:M553"/>
    <mergeCell ref="E554:G554"/>
    <mergeCell ref="H554:M554"/>
    <mergeCell ref="N554:AE554"/>
    <mergeCell ref="AF554:AN554"/>
    <mergeCell ref="N553:AE553"/>
    <mergeCell ref="AF553:AN553"/>
    <mergeCell ref="E556:G556"/>
    <mergeCell ref="H556:M556"/>
    <mergeCell ref="N556:AE556"/>
    <mergeCell ref="AF556:AN556"/>
    <mergeCell ref="E555:G555"/>
    <mergeCell ref="H555:M555"/>
    <mergeCell ref="N555:AE555"/>
    <mergeCell ref="AF555:AN555"/>
    <mergeCell ref="AO555:BG555"/>
    <mergeCell ref="BH555:BM555"/>
    <mergeCell ref="AO556:BG556"/>
    <mergeCell ref="BH556:BM556"/>
    <mergeCell ref="AO557:BG557"/>
    <mergeCell ref="BH557:BM557"/>
    <mergeCell ref="AO558:BG558"/>
    <mergeCell ref="BH558:BM558"/>
    <mergeCell ref="E557:G557"/>
    <mergeCell ref="H557:M557"/>
    <mergeCell ref="E558:G558"/>
    <mergeCell ref="H558:M558"/>
    <mergeCell ref="N558:AE558"/>
    <mergeCell ref="AF558:AN558"/>
    <mergeCell ref="N557:AE557"/>
    <mergeCell ref="AF557:AN557"/>
    <mergeCell ref="E560:G560"/>
    <mergeCell ref="H560:M560"/>
    <mergeCell ref="N560:AE560"/>
    <mergeCell ref="AF560:AN560"/>
    <mergeCell ref="E559:G559"/>
    <mergeCell ref="H559:M559"/>
    <mergeCell ref="N559:AE559"/>
    <mergeCell ref="AF559:AN559"/>
    <mergeCell ref="AO559:BG559"/>
    <mergeCell ref="BH559:BM559"/>
    <mergeCell ref="AO560:BG560"/>
    <mergeCell ref="BH560:BM560"/>
    <mergeCell ref="AO561:BG561"/>
    <mergeCell ref="BH561:BM561"/>
    <mergeCell ref="AO562:BG562"/>
    <mergeCell ref="BH562:BM562"/>
    <mergeCell ref="E561:G561"/>
    <mergeCell ref="H561:M561"/>
    <mergeCell ref="E562:G562"/>
    <mergeCell ref="H562:M562"/>
    <mergeCell ref="N562:AE562"/>
    <mergeCell ref="AF562:AN562"/>
    <mergeCell ref="N561:AE561"/>
    <mergeCell ref="AF561:AN561"/>
    <mergeCell ref="E564:G564"/>
    <mergeCell ref="H564:M564"/>
    <mergeCell ref="N564:AE564"/>
    <mergeCell ref="AF564:AN564"/>
    <mergeCell ref="E563:G563"/>
    <mergeCell ref="H563:M563"/>
    <mergeCell ref="N563:AE563"/>
    <mergeCell ref="AF563:AN563"/>
    <mergeCell ref="AO563:BG563"/>
    <mergeCell ref="BH563:BM563"/>
    <mergeCell ref="AO564:BG564"/>
    <mergeCell ref="BH564:BM564"/>
    <mergeCell ref="AO565:BG565"/>
    <mergeCell ref="BH565:BM565"/>
    <mergeCell ref="AO566:BG566"/>
    <mergeCell ref="BH566:BM566"/>
    <mergeCell ref="E565:G565"/>
    <mergeCell ref="H565:M565"/>
    <mergeCell ref="E566:G566"/>
    <mergeCell ref="H566:M566"/>
    <mergeCell ref="N566:AE566"/>
    <mergeCell ref="AF566:AN566"/>
    <mergeCell ref="N565:AE565"/>
    <mergeCell ref="AF565:AN565"/>
    <mergeCell ref="E568:G568"/>
    <mergeCell ref="H568:M568"/>
    <mergeCell ref="N568:AE568"/>
    <mergeCell ref="AF568:AN568"/>
    <mergeCell ref="E567:G567"/>
    <mergeCell ref="H567:M567"/>
    <mergeCell ref="N567:AE567"/>
    <mergeCell ref="AF567:AN567"/>
    <mergeCell ref="AO567:BG567"/>
    <mergeCell ref="BH567:BM567"/>
    <mergeCell ref="AO568:BG568"/>
    <mergeCell ref="BH568:BM568"/>
    <mergeCell ref="AO569:BG569"/>
    <mergeCell ref="BH569:BM569"/>
    <mergeCell ref="AO570:BG570"/>
    <mergeCell ref="BH570:BM570"/>
    <mergeCell ref="E569:G569"/>
    <mergeCell ref="H569:M569"/>
    <mergeCell ref="E570:G570"/>
    <mergeCell ref="H570:M570"/>
    <mergeCell ref="N570:AE570"/>
    <mergeCell ref="AF570:AN570"/>
    <mergeCell ref="N569:AE569"/>
    <mergeCell ref="AF569:AN569"/>
    <mergeCell ref="E572:G572"/>
    <mergeCell ref="H572:M572"/>
    <mergeCell ref="N572:AE572"/>
    <mergeCell ref="AF572:AN572"/>
    <mergeCell ref="E571:G571"/>
    <mergeCell ref="H571:M571"/>
    <mergeCell ref="N571:AE571"/>
    <mergeCell ref="AF571:AN571"/>
    <mergeCell ref="AO571:BG571"/>
    <mergeCell ref="BH571:BM571"/>
    <mergeCell ref="AO572:BG572"/>
    <mergeCell ref="BH572:BM572"/>
    <mergeCell ref="AO573:BG573"/>
    <mergeCell ref="BH573:BM573"/>
    <mergeCell ref="AO574:BG574"/>
    <mergeCell ref="BH574:BM574"/>
    <mergeCell ref="E573:G573"/>
    <mergeCell ref="H573:M573"/>
    <mergeCell ref="E574:G574"/>
    <mergeCell ref="H574:M574"/>
    <mergeCell ref="N574:AE574"/>
    <mergeCell ref="AF574:AN574"/>
    <mergeCell ref="N573:AE573"/>
    <mergeCell ref="AF573:AN573"/>
    <mergeCell ref="E576:G576"/>
    <mergeCell ref="H576:M576"/>
    <mergeCell ref="N576:AE576"/>
    <mergeCell ref="AF576:AN576"/>
    <mergeCell ref="E575:G575"/>
    <mergeCell ref="H575:M575"/>
    <mergeCell ref="N575:AE575"/>
    <mergeCell ref="AF575:AN575"/>
    <mergeCell ref="AO575:BG575"/>
    <mergeCell ref="BH575:BM575"/>
    <mergeCell ref="AO576:BG576"/>
    <mergeCell ref="BH576:BM576"/>
    <mergeCell ref="AO577:BG577"/>
    <mergeCell ref="BH577:BM577"/>
    <mergeCell ref="AO578:BG578"/>
    <mergeCell ref="BH578:BM578"/>
    <mergeCell ref="E577:G577"/>
    <mergeCell ref="H577:M577"/>
    <mergeCell ref="E578:G578"/>
    <mergeCell ref="H578:M578"/>
    <mergeCell ref="N578:AE578"/>
    <mergeCell ref="AF578:AN578"/>
    <mergeCell ref="N577:AE577"/>
    <mergeCell ref="AF577:AN577"/>
    <mergeCell ref="E580:G580"/>
    <mergeCell ref="H580:M580"/>
    <mergeCell ref="N580:AE580"/>
    <mergeCell ref="AF580:AN580"/>
    <mergeCell ref="E579:G579"/>
    <mergeCell ref="H579:M579"/>
    <mergeCell ref="N579:AE579"/>
    <mergeCell ref="AF579:AN579"/>
    <mergeCell ref="AO579:BG579"/>
    <mergeCell ref="BH579:BM579"/>
    <mergeCell ref="AO580:BG580"/>
    <mergeCell ref="BH580:BM580"/>
    <mergeCell ref="AO581:BG581"/>
    <mergeCell ref="BH581:BM581"/>
    <mergeCell ref="AO582:BG582"/>
    <mergeCell ref="BH582:BM582"/>
    <mergeCell ref="E581:G581"/>
    <mergeCell ref="H581:M581"/>
    <mergeCell ref="E582:G582"/>
    <mergeCell ref="H582:M582"/>
    <mergeCell ref="N582:AE582"/>
    <mergeCell ref="AF582:AN582"/>
    <mergeCell ref="N581:AE581"/>
    <mergeCell ref="AF581:AN581"/>
    <mergeCell ref="E584:G584"/>
    <mergeCell ref="H584:M584"/>
    <mergeCell ref="N584:AE584"/>
    <mergeCell ref="AF584:AN584"/>
    <mergeCell ref="E583:G583"/>
    <mergeCell ref="H583:M583"/>
    <mergeCell ref="N583:AE583"/>
    <mergeCell ref="AF583:AN583"/>
    <mergeCell ref="AO583:BG583"/>
    <mergeCell ref="BH583:BM583"/>
    <mergeCell ref="AO584:BG584"/>
    <mergeCell ref="BH584:BM584"/>
    <mergeCell ref="AO585:BG585"/>
    <mergeCell ref="BH585:BM585"/>
    <mergeCell ref="AO586:BG586"/>
    <mergeCell ref="BH586:BM586"/>
    <mergeCell ref="E585:G585"/>
    <mergeCell ref="H585:M585"/>
    <mergeCell ref="E586:G586"/>
    <mergeCell ref="H586:M586"/>
    <mergeCell ref="N586:AE586"/>
    <mergeCell ref="AF586:AN586"/>
    <mergeCell ref="N585:AE585"/>
    <mergeCell ref="AF585:AN585"/>
    <mergeCell ref="E588:G588"/>
    <mergeCell ref="H588:M588"/>
    <mergeCell ref="N588:AE588"/>
    <mergeCell ref="AF588:AN588"/>
    <mergeCell ref="E587:G587"/>
    <mergeCell ref="H587:M587"/>
    <mergeCell ref="N587:AE587"/>
    <mergeCell ref="AF587:AN587"/>
    <mergeCell ref="AO587:BG587"/>
    <mergeCell ref="BH587:BM587"/>
    <mergeCell ref="AO588:BG588"/>
    <mergeCell ref="BH588:BM588"/>
    <mergeCell ref="AO589:BG589"/>
    <mergeCell ref="BH589:BM589"/>
    <mergeCell ref="AO590:BG590"/>
    <mergeCell ref="BH590:BM590"/>
    <mergeCell ref="E589:G589"/>
    <mergeCell ref="H589:M589"/>
    <mergeCell ref="E590:G590"/>
    <mergeCell ref="H590:M590"/>
    <mergeCell ref="N590:AE590"/>
    <mergeCell ref="AF590:AN590"/>
    <mergeCell ref="N589:AE589"/>
    <mergeCell ref="AF589:AN589"/>
    <mergeCell ref="E592:G592"/>
    <mergeCell ref="H592:M592"/>
    <mergeCell ref="N592:AE592"/>
    <mergeCell ref="AF592:AN592"/>
    <mergeCell ref="E591:G591"/>
    <mergeCell ref="H591:M591"/>
    <mergeCell ref="N591:AE591"/>
    <mergeCell ref="AF591:AN591"/>
    <mergeCell ref="AO591:BG591"/>
    <mergeCell ref="BH591:BM591"/>
    <mergeCell ref="AO592:BG592"/>
    <mergeCell ref="BH592:BM592"/>
    <mergeCell ref="AO593:BG593"/>
    <mergeCell ref="BH593:BM593"/>
    <mergeCell ref="AO594:BG594"/>
    <mergeCell ref="BH594:BM594"/>
    <mergeCell ref="E593:G593"/>
    <mergeCell ref="H593:M593"/>
    <mergeCell ref="E594:G594"/>
    <mergeCell ref="H594:M594"/>
    <mergeCell ref="N594:AE594"/>
    <mergeCell ref="AF594:AN594"/>
    <mergeCell ref="N593:AE593"/>
    <mergeCell ref="AF593:AN593"/>
    <mergeCell ref="E596:G596"/>
    <mergeCell ref="H596:M596"/>
    <mergeCell ref="N596:AE596"/>
    <mergeCell ref="AF596:AN596"/>
    <mergeCell ref="E595:G595"/>
    <mergeCell ref="H595:M595"/>
    <mergeCell ref="N595:AE595"/>
    <mergeCell ref="AF595:AN595"/>
    <mergeCell ref="AO595:BG595"/>
    <mergeCell ref="BH595:BM595"/>
    <mergeCell ref="AO596:BG596"/>
    <mergeCell ref="BH596:BM596"/>
    <mergeCell ref="AO597:BG597"/>
    <mergeCell ref="BH597:BM597"/>
    <mergeCell ref="AO598:BG598"/>
    <mergeCell ref="BH598:BM598"/>
    <mergeCell ref="E597:G597"/>
    <mergeCell ref="H597:M597"/>
    <mergeCell ref="E598:G598"/>
    <mergeCell ref="H598:M598"/>
    <mergeCell ref="N598:AE598"/>
    <mergeCell ref="AF598:AN598"/>
    <mergeCell ref="N597:AE597"/>
    <mergeCell ref="AF597:AN597"/>
    <mergeCell ref="E600:G600"/>
    <mergeCell ref="H600:M600"/>
    <mergeCell ref="N600:AE600"/>
    <mergeCell ref="AF600:AN600"/>
    <mergeCell ref="E599:G599"/>
    <mergeCell ref="H599:M599"/>
    <mergeCell ref="N599:AE599"/>
    <mergeCell ref="AF599:AN599"/>
    <mergeCell ref="AO599:BG599"/>
    <mergeCell ref="BH599:BM599"/>
    <mergeCell ref="AO600:BG600"/>
    <mergeCell ref="BH600:BM600"/>
    <mergeCell ref="AO601:BG601"/>
    <mergeCell ref="BH601:BM601"/>
    <mergeCell ref="AO602:BG602"/>
    <mergeCell ref="BH602:BM602"/>
    <mergeCell ref="E601:G601"/>
    <mergeCell ref="H601:M601"/>
    <mergeCell ref="E602:G602"/>
    <mergeCell ref="H602:M602"/>
    <mergeCell ref="N602:AE602"/>
    <mergeCell ref="AF602:AN602"/>
    <mergeCell ref="N601:AE601"/>
    <mergeCell ref="AF601:AN601"/>
    <mergeCell ref="E604:G604"/>
    <mergeCell ref="H604:M604"/>
    <mergeCell ref="N604:AE604"/>
    <mergeCell ref="AF604:AN604"/>
    <mergeCell ref="E603:G603"/>
    <mergeCell ref="H603:M603"/>
    <mergeCell ref="N603:AE603"/>
    <mergeCell ref="AF603:AN603"/>
    <mergeCell ref="AO603:BG603"/>
    <mergeCell ref="BH603:BM603"/>
    <mergeCell ref="AO604:BG604"/>
    <mergeCell ref="BH604:BM604"/>
    <mergeCell ref="AO605:BG605"/>
    <mergeCell ref="BH605:BM605"/>
    <mergeCell ref="AO606:BG606"/>
    <mergeCell ref="BH606:BM606"/>
    <mergeCell ref="E605:G605"/>
    <mergeCell ref="H605:M605"/>
    <mergeCell ref="E606:G606"/>
    <mergeCell ref="H606:M606"/>
    <mergeCell ref="N606:AE606"/>
    <mergeCell ref="AF606:AN606"/>
    <mergeCell ref="N605:AE605"/>
    <mergeCell ref="AF605:AN605"/>
    <mergeCell ref="E608:G608"/>
    <mergeCell ref="H608:M608"/>
    <mergeCell ref="N608:AE608"/>
    <mergeCell ref="AF608:AN608"/>
    <mergeCell ref="E607:G607"/>
    <mergeCell ref="H607:M607"/>
    <mergeCell ref="N607:AE607"/>
    <mergeCell ref="AF607:AN607"/>
    <mergeCell ref="AO607:BG607"/>
    <mergeCell ref="BH607:BM607"/>
    <mergeCell ref="AO608:BG608"/>
    <mergeCell ref="BH608:BM608"/>
    <mergeCell ref="AO609:BG609"/>
    <mergeCell ref="BH609:BM609"/>
    <mergeCell ref="AO610:BG610"/>
    <mergeCell ref="BH610:BM610"/>
    <mergeCell ref="E609:G609"/>
    <mergeCell ref="H609:M609"/>
    <mergeCell ref="E610:G610"/>
    <mergeCell ref="H610:M610"/>
    <mergeCell ref="N610:AE610"/>
    <mergeCell ref="AF610:AN610"/>
    <mergeCell ref="N609:AE609"/>
    <mergeCell ref="AF609:AN609"/>
    <mergeCell ref="E612:G612"/>
    <mergeCell ref="H612:M612"/>
    <mergeCell ref="N612:AE612"/>
    <mergeCell ref="AF612:AN612"/>
    <mergeCell ref="E611:G611"/>
    <mergeCell ref="H611:M611"/>
    <mergeCell ref="N611:AE611"/>
    <mergeCell ref="AF611:AN611"/>
    <mergeCell ref="AO611:BG611"/>
    <mergeCell ref="BH611:BM611"/>
    <mergeCell ref="AO612:BG612"/>
    <mergeCell ref="BH612:BM612"/>
    <mergeCell ref="AO613:BG613"/>
    <mergeCell ref="BH613:BM613"/>
    <mergeCell ref="AO614:BG614"/>
    <mergeCell ref="BH614:BM614"/>
    <mergeCell ref="E613:G613"/>
    <mergeCell ref="H613:M613"/>
    <mergeCell ref="E614:G614"/>
    <mergeCell ref="H614:M614"/>
    <mergeCell ref="N614:AE614"/>
    <mergeCell ref="AF614:AN614"/>
    <mergeCell ref="N613:AE613"/>
    <mergeCell ref="AF613:AN613"/>
    <mergeCell ref="E616:G616"/>
    <mergeCell ref="H616:M616"/>
    <mergeCell ref="N616:AE616"/>
    <mergeCell ref="AF616:AN616"/>
    <mergeCell ref="E615:G615"/>
    <mergeCell ref="H615:M615"/>
    <mergeCell ref="N615:AE615"/>
    <mergeCell ref="AF615:AN615"/>
    <mergeCell ref="AO615:BG615"/>
    <mergeCell ref="BH615:BM615"/>
    <mergeCell ref="AO616:BG616"/>
    <mergeCell ref="BH616:BM616"/>
    <mergeCell ref="AO617:BG617"/>
    <mergeCell ref="BH617:BM617"/>
    <mergeCell ref="AO618:BG618"/>
    <mergeCell ref="BH618:BM618"/>
    <mergeCell ref="E617:G617"/>
    <mergeCell ref="H617:M617"/>
    <mergeCell ref="E618:G618"/>
    <mergeCell ref="H618:M618"/>
    <mergeCell ref="N618:AE618"/>
    <mergeCell ref="AF618:AN618"/>
    <mergeCell ref="N617:AE617"/>
    <mergeCell ref="AF617:AN617"/>
    <mergeCell ref="E620:G620"/>
    <mergeCell ref="H620:M620"/>
    <mergeCell ref="N620:AE620"/>
    <mergeCell ref="AF620:AN620"/>
    <mergeCell ref="E619:G619"/>
    <mergeCell ref="H619:M619"/>
    <mergeCell ref="N619:AE619"/>
    <mergeCell ref="AF619:AN619"/>
    <mergeCell ref="AO619:BG619"/>
    <mergeCell ref="BH619:BM619"/>
    <mergeCell ref="AO620:BG620"/>
    <mergeCell ref="BH620:BM620"/>
    <mergeCell ref="AO621:BG621"/>
    <mergeCell ref="BH621:BM621"/>
    <mergeCell ref="AO622:BG622"/>
    <mergeCell ref="BH622:BM622"/>
    <mergeCell ref="E621:G621"/>
    <mergeCell ref="H621:M621"/>
    <mergeCell ref="E622:G622"/>
    <mergeCell ref="H622:M622"/>
    <mergeCell ref="N622:AE622"/>
    <mergeCell ref="AF622:AN622"/>
    <mergeCell ref="N621:AE621"/>
    <mergeCell ref="AF621:AN621"/>
    <mergeCell ref="E624:G624"/>
    <mergeCell ref="H624:M624"/>
    <mergeCell ref="N624:AE624"/>
    <mergeCell ref="AF624:AN624"/>
    <mergeCell ref="E623:G623"/>
    <mergeCell ref="H623:M623"/>
    <mergeCell ref="N623:AE623"/>
    <mergeCell ref="AF623:AN623"/>
    <mergeCell ref="AO623:BG623"/>
    <mergeCell ref="BH623:BM623"/>
    <mergeCell ref="AO624:BG624"/>
    <mergeCell ref="BH624:BM624"/>
    <mergeCell ref="AO625:BG625"/>
    <mergeCell ref="BH625:BM625"/>
    <mergeCell ref="AO626:BG626"/>
    <mergeCell ref="BH626:BM626"/>
    <mergeCell ref="E625:G625"/>
    <mergeCell ref="H625:M625"/>
    <mergeCell ref="E626:G626"/>
    <mergeCell ref="H626:M626"/>
    <mergeCell ref="N626:AE626"/>
    <mergeCell ref="AF626:AN626"/>
    <mergeCell ref="N625:AE625"/>
    <mergeCell ref="AF625:AN625"/>
    <mergeCell ref="E628:G628"/>
    <mergeCell ref="H628:M628"/>
    <mergeCell ref="N628:AE628"/>
    <mergeCell ref="AF628:AN628"/>
    <mergeCell ref="E627:G627"/>
    <mergeCell ref="H627:M627"/>
    <mergeCell ref="N627:AE627"/>
    <mergeCell ref="AF627:AN627"/>
    <mergeCell ref="AO627:BG627"/>
    <mergeCell ref="BH627:BM627"/>
    <mergeCell ref="AO628:BG628"/>
    <mergeCell ref="BH628:BM628"/>
    <mergeCell ref="AO629:BG629"/>
    <mergeCell ref="BH629:BM629"/>
    <mergeCell ref="AO630:BG630"/>
    <mergeCell ref="BH630:BM630"/>
    <mergeCell ref="E629:G629"/>
    <mergeCell ref="H629:M629"/>
    <mergeCell ref="E630:G630"/>
    <mergeCell ref="H630:M630"/>
    <mergeCell ref="N630:AE630"/>
    <mergeCell ref="AF630:AN630"/>
    <mergeCell ref="N629:AE629"/>
    <mergeCell ref="AF629:AN629"/>
    <mergeCell ref="E632:G632"/>
    <mergeCell ref="H632:M632"/>
    <mergeCell ref="N632:AE632"/>
    <mergeCell ref="AF632:AN632"/>
    <mergeCell ref="E631:G631"/>
    <mergeCell ref="H631:M631"/>
    <mergeCell ref="N631:AE631"/>
    <mergeCell ref="AF631:AN631"/>
    <mergeCell ref="AO631:BG631"/>
    <mergeCell ref="BH631:BM631"/>
    <mergeCell ref="AO632:BG632"/>
    <mergeCell ref="BH632:BM632"/>
    <mergeCell ref="AO633:BG633"/>
    <mergeCell ref="BH633:BM633"/>
    <mergeCell ref="AO634:BG634"/>
    <mergeCell ref="BH634:BM634"/>
    <mergeCell ref="E633:G633"/>
    <mergeCell ref="H633:M633"/>
    <mergeCell ref="E634:G634"/>
    <mergeCell ref="H634:M634"/>
    <mergeCell ref="N634:AE634"/>
    <mergeCell ref="AF634:AN634"/>
    <mergeCell ref="N633:AE633"/>
    <mergeCell ref="AF633:AN633"/>
    <mergeCell ref="E636:G636"/>
    <mergeCell ref="H636:M636"/>
    <mergeCell ref="N636:AE636"/>
    <mergeCell ref="AF636:AN636"/>
    <mergeCell ref="E635:G635"/>
    <mergeCell ref="H635:M635"/>
    <mergeCell ref="N635:AE635"/>
    <mergeCell ref="AF635:AN635"/>
    <mergeCell ref="AO635:BG635"/>
    <mergeCell ref="BH635:BM635"/>
    <mergeCell ref="AO636:BG636"/>
    <mergeCell ref="BH636:BM636"/>
    <mergeCell ref="AO637:BG637"/>
    <mergeCell ref="BH637:BM637"/>
    <mergeCell ref="AO638:BG638"/>
    <mergeCell ref="BH638:BM638"/>
    <mergeCell ref="E637:G637"/>
    <mergeCell ref="H637:M637"/>
    <mergeCell ref="E638:G638"/>
    <mergeCell ref="H638:M638"/>
    <mergeCell ref="N638:AE638"/>
    <mergeCell ref="AF638:AN638"/>
    <mergeCell ref="N637:AE637"/>
    <mergeCell ref="AF637:AN637"/>
    <mergeCell ref="E640:G640"/>
    <mergeCell ref="H640:M640"/>
    <mergeCell ref="N640:AE640"/>
    <mergeCell ref="AF640:AN640"/>
    <mergeCell ref="E639:G639"/>
    <mergeCell ref="H639:M639"/>
    <mergeCell ref="N639:AE639"/>
    <mergeCell ref="AF639:AN639"/>
    <mergeCell ref="AO639:BG639"/>
    <mergeCell ref="BH639:BM639"/>
    <mergeCell ref="AO640:BG640"/>
    <mergeCell ref="BH640:BM640"/>
    <mergeCell ref="AO641:BG641"/>
    <mergeCell ref="BH641:BM641"/>
    <mergeCell ref="AO642:BG642"/>
    <mergeCell ref="BH642:BM642"/>
    <mergeCell ref="E641:G641"/>
    <mergeCell ref="H641:M641"/>
    <mergeCell ref="E642:G642"/>
    <mergeCell ref="H642:M642"/>
    <mergeCell ref="N642:AE642"/>
    <mergeCell ref="AF642:AN642"/>
    <mergeCell ref="N641:AE641"/>
    <mergeCell ref="AF641:AN641"/>
    <mergeCell ref="E644:G644"/>
    <mergeCell ref="H644:M644"/>
    <mergeCell ref="N644:AE644"/>
    <mergeCell ref="AF644:AN644"/>
    <mergeCell ref="E643:G643"/>
    <mergeCell ref="H643:M643"/>
    <mergeCell ref="N643:AE643"/>
    <mergeCell ref="AF643:AN643"/>
    <mergeCell ref="AO643:BG643"/>
    <mergeCell ref="BH643:BM643"/>
    <mergeCell ref="AO644:BG644"/>
    <mergeCell ref="BH644:BM644"/>
    <mergeCell ref="AO645:BG645"/>
    <mergeCell ref="BH645:BM645"/>
    <mergeCell ref="AO646:BG646"/>
    <mergeCell ref="BH646:BM646"/>
    <mergeCell ref="E645:G645"/>
    <mergeCell ref="H645:M645"/>
    <mergeCell ref="E646:G646"/>
    <mergeCell ref="H646:M646"/>
    <mergeCell ref="N646:AE646"/>
    <mergeCell ref="AF646:AN646"/>
    <mergeCell ref="N645:AE645"/>
    <mergeCell ref="AF645:AN645"/>
    <mergeCell ref="E648:G648"/>
    <mergeCell ref="H648:M648"/>
    <mergeCell ref="N648:AE648"/>
    <mergeCell ref="AF648:AN648"/>
    <mergeCell ref="E647:G647"/>
    <mergeCell ref="H647:M647"/>
    <mergeCell ref="N647:AE647"/>
    <mergeCell ref="AF647:AN647"/>
    <mergeCell ref="AO647:BG647"/>
    <mergeCell ref="BH647:BM647"/>
    <mergeCell ref="AO648:BG648"/>
    <mergeCell ref="BH648:BM648"/>
    <mergeCell ref="AO649:BG649"/>
    <mergeCell ref="BH649:BM649"/>
    <mergeCell ref="AO650:BG650"/>
    <mergeCell ref="BH650:BM650"/>
    <mergeCell ref="E649:G649"/>
    <mergeCell ref="H649:M649"/>
    <mergeCell ref="E650:G650"/>
    <mergeCell ref="H650:M650"/>
    <mergeCell ref="N650:AE650"/>
    <mergeCell ref="AF650:AN650"/>
    <mergeCell ref="N649:AE649"/>
    <mergeCell ref="AF649:AN649"/>
    <mergeCell ref="E652:G652"/>
    <mergeCell ref="H652:M652"/>
    <mergeCell ref="N652:AE652"/>
    <mergeCell ref="AF652:AN652"/>
    <mergeCell ref="E651:G651"/>
    <mergeCell ref="H651:M651"/>
    <mergeCell ref="N651:AE651"/>
    <mergeCell ref="AF651:AN651"/>
    <mergeCell ref="AO651:BG651"/>
    <mergeCell ref="BH651:BM651"/>
    <mergeCell ref="AO652:BG652"/>
    <mergeCell ref="BH652:BM652"/>
    <mergeCell ref="AO653:BG653"/>
    <mergeCell ref="BH653:BM653"/>
    <mergeCell ref="AO654:BG654"/>
    <mergeCell ref="BH654:BM654"/>
    <mergeCell ref="E653:G653"/>
    <mergeCell ref="H653:M653"/>
    <mergeCell ref="E654:G654"/>
    <mergeCell ref="H654:M654"/>
    <mergeCell ref="N654:AE654"/>
    <mergeCell ref="AF654:AN654"/>
    <mergeCell ref="N653:AE653"/>
    <mergeCell ref="AF653:AN653"/>
    <mergeCell ref="E656:G656"/>
    <mergeCell ref="H656:M656"/>
    <mergeCell ref="N656:AE656"/>
    <mergeCell ref="AF656:AN656"/>
    <mergeCell ref="E655:G655"/>
    <mergeCell ref="H655:M655"/>
    <mergeCell ref="N655:AE655"/>
    <mergeCell ref="AF655:AN655"/>
    <mergeCell ref="AO655:BG655"/>
    <mergeCell ref="BH655:BM655"/>
    <mergeCell ref="AO656:BG656"/>
    <mergeCell ref="BH656:BM656"/>
    <mergeCell ref="AO657:BG657"/>
    <mergeCell ref="BH657:BM657"/>
    <mergeCell ref="AO658:BG658"/>
    <mergeCell ref="BH658:BM658"/>
    <mergeCell ref="E657:G657"/>
    <mergeCell ref="H657:M657"/>
    <mergeCell ref="E658:G658"/>
    <mergeCell ref="H658:M658"/>
    <mergeCell ref="N658:AE658"/>
    <mergeCell ref="AF658:AN658"/>
    <mergeCell ref="N657:AE657"/>
    <mergeCell ref="AF657:AN657"/>
    <mergeCell ref="E660:G660"/>
    <mergeCell ref="H660:M660"/>
    <mergeCell ref="N660:AE660"/>
    <mergeCell ref="AF660:AN660"/>
    <mergeCell ref="E659:G659"/>
    <mergeCell ref="H659:M659"/>
    <mergeCell ref="N659:AE659"/>
    <mergeCell ref="AF659:AN659"/>
    <mergeCell ref="AO659:BG659"/>
    <mergeCell ref="BH659:BM659"/>
    <mergeCell ref="AO660:BG660"/>
    <mergeCell ref="BH660:BM660"/>
    <mergeCell ref="AO661:BG661"/>
    <mergeCell ref="BH661:BM661"/>
    <mergeCell ref="AO662:BG662"/>
    <mergeCell ref="BH662:BM662"/>
    <mergeCell ref="E661:G661"/>
    <mergeCell ref="H661:M661"/>
    <mergeCell ref="E662:G662"/>
    <mergeCell ref="H662:M662"/>
    <mergeCell ref="N662:AE662"/>
    <mergeCell ref="AF662:AN662"/>
    <mergeCell ref="N661:AE661"/>
    <mergeCell ref="AF661:AN661"/>
    <mergeCell ref="E664:G664"/>
    <mergeCell ref="H664:M664"/>
    <mergeCell ref="N664:AE664"/>
    <mergeCell ref="AF664:AN664"/>
    <mergeCell ref="E663:G663"/>
    <mergeCell ref="H663:M663"/>
    <mergeCell ref="N663:AE663"/>
    <mergeCell ref="AF663:AN663"/>
    <mergeCell ref="AO663:BG663"/>
    <mergeCell ref="BH663:BM663"/>
    <mergeCell ref="AO664:BG664"/>
    <mergeCell ref="BH664:BM664"/>
    <mergeCell ref="AO665:BG665"/>
    <mergeCell ref="BH665:BM665"/>
    <mergeCell ref="AO666:BG666"/>
    <mergeCell ref="BH666:BM666"/>
    <mergeCell ref="E665:G665"/>
    <mergeCell ref="H665:M665"/>
    <mergeCell ref="E666:G666"/>
    <mergeCell ref="H666:M666"/>
    <mergeCell ref="N666:AE666"/>
    <mergeCell ref="AF666:AN666"/>
    <mergeCell ref="N665:AE665"/>
    <mergeCell ref="AF665:AN665"/>
    <mergeCell ref="E668:G668"/>
    <mergeCell ref="H668:M668"/>
    <mergeCell ref="N668:AE668"/>
    <mergeCell ref="AF668:AN668"/>
    <mergeCell ref="E667:G667"/>
    <mergeCell ref="H667:M667"/>
    <mergeCell ref="N667:AE667"/>
    <mergeCell ref="AF667:AN667"/>
    <mergeCell ref="AO667:BG667"/>
    <mergeCell ref="BH667:BM667"/>
    <mergeCell ref="AO668:BG668"/>
    <mergeCell ref="BH668:BM668"/>
    <mergeCell ref="AO669:BG669"/>
    <mergeCell ref="BH669:BM669"/>
    <mergeCell ref="AO670:BG670"/>
    <mergeCell ref="BH670:BM670"/>
    <mergeCell ref="E669:G669"/>
    <mergeCell ref="H669:M669"/>
    <mergeCell ref="E670:G670"/>
    <mergeCell ref="H670:M670"/>
    <mergeCell ref="N670:AE670"/>
    <mergeCell ref="AF670:AN670"/>
    <mergeCell ref="N669:AE669"/>
    <mergeCell ref="AF669:AN669"/>
    <mergeCell ref="E672:G672"/>
    <mergeCell ref="H672:M672"/>
    <mergeCell ref="N672:AE672"/>
    <mergeCell ref="AF672:AN672"/>
    <mergeCell ref="E671:G671"/>
    <mergeCell ref="H671:M671"/>
    <mergeCell ref="N671:AE671"/>
    <mergeCell ref="AF671:AN671"/>
    <mergeCell ref="AO671:BG671"/>
    <mergeCell ref="BH671:BM671"/>
    <mergeCell ref="AO672:BG672"/>
    <mergeCell ref="BH672:BM672"/>
    <mergeCell ref="AO673:BG673"/>
    <mergeCell ref="BH673:BM673"/>
    <mergeCell ref="AO674:BG674"/>
    <mergeCell ref="BH674:BM674"/>
    <mergeCell ref="E673:G673"/>
    <mergeCell ref="H673:M673"/>
    <mergeCell ref="E674:G674"/>
    <mergeCell ref="H674:M674"/>
    <mergeCell ref="N674:AE674"/>
    <mergeCell ref="AF674:AN674"/>
    <mergeCell ref="N673:AE673"/>
    <mergeCell ref="AF673:AN673"/>
    <mergeCell ref="E676:G676"/>
    <mergeCell ref="H676:M676"/>
    <mergeCell ref="N676:AE676"/>
    <mergeCell ref="AF676:AN676"/>
    <mergeCell ref="E675:G675"/>
    <mergeCell ref="H675:M675"/>
    <mergeCell ref="N675:AE675"/>
    <mergeCell ref="AF675:AN675"/>
    <mergeCell ref="AO675:BG675"/>
    <mergeCell ref="BH675:BM675"/>
    <mergeCell ref="AO676:BG676"/>
    <mergeCell ref="BH676:BM676"/>
    <mergeCell ref="AO677:BG677"/>
    <mergeCell ref="BH677:BM677"/>
    <mergeCell ref="AO678:BG678"/>
    <mergeCell ref="BH678:BM678"/>
    <mergeCell ref="E677:G677"/>
    <mergeCell ref="H677:M677"/>
    <mergeCell ref="E678:G678"/>
    <mergeCell ref="H678:M678"/>
    <mergeCell ref="N678:AE678"/>
    <mergeCell ref="AF678:AN678"/>
    <mergeCell ref="N677:AE677"/>
    <mergeCell ref="AF677:AN677"/>
    <mergeCell ref="E680:G680"/>
    <mergeCell ref="H680:M680"/>
    <mergeCell ref="N680:AE680"/>
    <mergeCell ref="AF680:AN680"/>
    <mergeCell ref="E679:G679"/>
    <mergeCell ref="H679:M679"/>
    <mergeCell ref="N679:AE679"/>
    <mergeCell ref="AF679:AN679"/>
    <mergeCell ref="AO679:BG679"/>
    <mergeCell ref="BH679:BM679"/>
    <mergeCell ref="AO680:BG680"/>
    <mergeCell ref="BH680:BM680"/>
    <mergeCell ref="AO681:BG681"/>
    <mergeCell ref="BH681:BM681"/>
    <mergeCell ref="AO682:BG682"/>
    <mergeCell ref="BH682:BM682"/>
    <mergeCell ref="E681:G681"/>
    <mergeCell ref="H681:M681"/>
    <mergeCell ref="E682:G682"/>
    <mergeCell ref="H682:M682"/>
    <mergeCell ref="N682:AE682"/>
    <mergeCell ref="AF682:AN682"/>
    <mergeCell ref="N681:AE681"/>
    <mergeCell ref="AF681:AN681"/>
    <mergeCell ref="E684:G684"/>
    <mergeCell ref="H684:M684"/>
    <mergeCell ref="N684:AE684"/>
    <mergeCell ref="AF684:AN684"/>
    <mergeCell ref="E683:G683"/>
    <mergeCell ref="H683:M683"/>
    <mergeCell ref="N683:AE683"/>
    <mergeCell ref="AF683:AN683"/>
    <mergeCell ref="AO683:BG683"/>
    <mergeCell ref="BH683:BM683"/>
    <mergeCell ref="AO684:BG684"/>
    <mergeCell ref="BH684:BM684"/>
    <mergeCell ref="AO685:BG685"/>
    <mergeCell ref="BH685:BM685"/>
    <mergeCell ref="AO686:BG686"/>
    <mergeCell ref="BH686:BM686"/>
    <mergeCell ref="E685:G685"/>
    <mergeCell ref="H685:M685"/>
    <mergeCell ref="E686:G686"/>
    <mergeCell ref="H686:M686"/>
    <mergeCell ref="N686:AE686"/>
    <mergeCell ref="AF686:AN686"/>
    <mergeCell ref="N685:AE685"/>
    <mergeCell ref="AF685:AN685"/>
    <mergeCell ref="E688:G688"/>
    <mergeCell ref="H688:M688"/>
    <mergeCell ref="N688:AE688"/>
    <mergeCell ref="AF688:AN688"/>
    <mergeCell ref="E687:G687"/>
    <mergeCell ref="H687:M687"/>
    <mergeCell ref="N687:AE687"/>
    <mergeCell ref="AF687:AN687"/>
    <mergeCell ref="AO687:BG687"/>
    <mergeCell ref="BH687:BM687"/>
    <mergeCell ref="AO688:BG688"/>
    <mergeCell ref="BH688:BM688"/>
    <mergeCell ref="AO689:BG689"/>
    <mergeCell ref="BH689:BM689"/>
    <mergeCell ref="AO690:BG690"/>
    <mergeCell ref="BH690:BM690"/>
    <mergeCell ref="E689:G689"/>
    <mergeCell ref="H689:M689"/>
    <mergeCell ref="E690:G690"/>
    <mergeCell ref="H690:M690"/>
    <mergeCell ref="N690:AE690"/>
    <mergeCell ref="AF690:AN690"/>
    <mergeCell ref="N689:AE689"/>
    <mergeCell ref="AF689:AN689"/>
    <mergeCell ref="E692:G692"/>
    <mergeCell ref="H692:M692"/>
    <mergeCell ref="N692:AE692"/>
    <mergeCell ref="AF692:AN692"/>
    <mergeCell ref="E691:G691"/>
    <mergeCell ref="H691:M691"/>
    <mergeCell ref="N691:AE691"/>
    <mergeCell ref="AF691:AN691"/>
    <mergeCell ref="AO691:BG691"/>
    <mergeCell ref="BH691:BM691"/>
    <mergeCell ref="AO692:BG692"/>
    <mergeCell ref="BH692:BM692"/>
    <mergeCell ref="AO693:BG693"/>
    <mergeCell ref="BH693:BM693"/>
    <mergeCell ref="AO694:BG694"/>
    <mergeCell ref="BH694:BM694"/>
    <mergeCell ref="E693:G693"/>
    <mergeCell ref="H693:M693"/>
    <mergeCell ref="E694:G694"/>
    <mergeCell ref="H694:M694"/>
    <mergeCell ref="N694:AE694"/>
    <mergeCell ref="AF694:AN694"/>
    <mergeCell ref="N693:AE693"/>
    <mergeCell ref="AF693:AN693"/>
    <mergeCell ref="E696:G696"/>
    <mergeCell ref="H696:M696"/>
    <mergeCell ref="N696:AE696"/>
    <mergeCell ref="AF696:AN696"/>
    <mergeCell ref="E695:G695"/>
    <mergeCell ref="H695:M695"/>
    <mergeCell ref="N695:AE695"/>
    <mergeCell ref="AF695:AN695"/>
    <mergeCell ref="AO695:BG695"/>
    <mergeCell ref="BH695:BM695"/>
    <mergeCell ref="AO696:BG696"/>
    <mergeCell ref="BH696:BM696"/>
    <mergeCell ref="AO697:BG697"/>
    <mergeCell ref="BH697:BM697"/>
    <mergeCell ref="AO698:BG698"/>
    <mergeCell ref="BH698:BM698"/>
    <mergeCell ref="E697:G697"/>
    <mergeCell ref="H697:M697"/>
    <mergeCell ref="E698:G698"/>
    <mergeCell ref="H698:M698"/>
    <mergeCell ref="N698:AE698"/>
    <mergeCell ref="AF698:AN698"/>
    <mergeCell ref="N697:AE697"/>
    <mergeCell ref="AF697:AN697"/>
    <mergeCell ref="E700:G700"/>
    <mergeCell ref="H700:M700"/>
    <mergeCell ref="N700:AE700"/>
    <mergeCell ref="AF700:AN700"/>
    <mergeCell ref="E699:G699"/>
    <mergeCell ref="H699:M699"/>
    <mergeCell ref="N699:AE699"/>
    <mergeCell ref="AF699:AN699"/>
    <mergeCell ref="AO699:BG699"/>
    <mergeCell ref="BH699:BM699"/>
    <mergeCell ref="AO700:BG700"/>
    <mergeCell ref="BH700:BM700"/>
    <mergeCell ref="AO701:BG701"/>
    <mergeCell ref="BH701:BM701"/>
    <mergeCell ref="AO702:BG702"/>
    <mergeCell ref="BH702:BM702"/>
    <mergeCell ref="E701:G701"/>
    <mergeCell ref="H701:M701"/>
    <mergeCell ref="E702:G702"/>
    <mergeCell ref="H702:M702"/>
    <mergeCell ref="N702:AE702"/>
    <mergeCell ref="AF702:AN702"/>
    <mergeCell ref="N701:AE701"/>
    <mergeCell ref="AF701:AN701"/>
    <mergeCell ref="E704:G704"/>
    <mergeCell ref="H704:M704"/>
    <mergeCell ref="N704:AE704"/>
    <mergeCell ref="AF704:AN704"/>
    <mergeCell ref="E703:G703"/>
    <mergeCell ref="H703:M703"/>
    <mergeCell ref="N703:AE703"/>
    <mergeCell ref="AF703:AN703"/>
    <mergeCell ref="AO703:BG703"/>
    <mergeCell ref="BH703:BM703"/>
    <mergeCell ref="AO704:BG704"/>
    <mergeCell ref="BH704:BM704"/>
    <mergeCell ref="AO705:BG705"/>
    <mergeCell ref="BH705:BM705"/>
    <mergeCell ref="AO706:BG706"/>
    <mergeCell ref="BH706:BM706"/>
    <mergeCell ref="E705:G705"/>
    <mergeCell ref="H705:M705"/>
    <mergeCell ref="E706:G706"/>
    <mergeCell ref="H706:M706"/>
    <mergeCell ref="N706:AE706"/>
    <mergeCell ref="AF706:AN706"/>
    <mergeCell ref="N705:AE705"/>
    <mergeCell ref="AF705:AN705"/>
    <mergeCell ref="E708:G708"/>
    <mergeCell ref="H708:M708"/>
    <mergeCell ref="N708:AE708"/>
    <mergeCell ref="AF708:AN708"/>
    <mergeCell ref="E707:G707"/>
    <mergeCell ref="H707:M707"/>
    <mergeCell ref="N707:AE707"/>
    <mergeCell ref="AF707:AN707"/>
    <mergeCell ref="AO707:BG707"/>
    <mergeCell ref="BH707:BM707"/>
    <mergeCell ref="AO708:BG708"/>
    <mergeCell ref="BH708:BM708"/>
    <mergeCell ref="AO709:BG709"/>
    <mergeCell ref="BH709:BM709"/>
    <mergeCell ref="AO710:BG710"/>
    <mergeCell ref="BH710:BM710"/>
    <mergeCell ref="E709:G709"/>
    <mergeCell ref="H709:M709"/>
    <mergeCell ref="E710:G710"/>
    <mergeCell ref="H710:M710"/>
    <mergeCell ref="N710:AE710"/>
    <mergeCell ref="AF710:AN710"/>
    <mergeCell ref="N709:AE709"/>
    <mergeCell ref="AF709:AN709"/>
    <mergeCell ref="E712:G712"/>
    <mergeCell ref="H712:M712"/>
    <mergeCell ref="N712:AE712"/>
    <mergeCell ref="AF712:AN712"/>
    <mergeCell ref="E711:G711"/>
    <mergeCell ref="H711:M711"/>
    <mergeCell ref="N711:AE711"/>
    <mergeCell ref="AF711:AN711"/>
    <mergeCell ref="AO711:BG711"/>
    <mergeCell ref="BH711:BM711"/>
    <mergeCell ref="AO712:BG712"/>
    <mergeCell ref="BH712:BM712"/>
    <mergeCell ref="AO713:BG713"/>
    <mergeCell ref="BH713:BM713"/>
    <mergeCell ref="AO714:BG714"/>
    <mergeCell ref="BH714:BM714"/>
    <mergeCell ref="E713:G713"/>
    <mergeCell ref="H713:M713"/>
    <mergeCell ref="E714:G714"/>
    <mergeCell ref="H714:M714"/>
    <mergeCell ref="N714:AE714"/>
    <mergeCell ref="AF714:AN714"/>
    <mergeCell ref="N713:AE713"/>
    <mergeCell ref="AF713:AN713"/>
    <mergeCell ref="E716:G716"/>
    <mergeCell ref="H716:M716"/>
    <mergeCell ref="N716:AE716"/>
    <mergeCell ref="AF716:AN716"/>
    <mergeCell ref="E715:G715"/>
    <mergeCell ref="H715:M715"/>
    <mergeCell ref="N715:AE715"/>
    <mergeCell ref="AF715:AN715"/>
    <mergeCell ref="AO715:BG715"/>
    <mergeCell ref="BH715:BM715"/>
    <mergeCell ref="AO716:BG716"/>
    <mergeCell ref="BH716:BM716"/>
    <mergeCell ref="AO717:BG717"/>
    <mergeCell ref="BH717:BM717"/>
    <mergeCell ref="AO718:BG718"/>
    <mergeCell ref="BH718:BM718"/>
    <mergeCell ref="E717:G717"/>
    <mergeCell ref="H717:M717"/>
    <mergeCell ref="E718:G718"/>
    <mergeCell ref="H718:M718"/>
    <mergeCell ref="N718:AE718"/>
    <mergeCell ref="AF718:AN718"/>
    <mergeCell ref="N717:AE717"/>
    <mergeCell ref="AF717:AN717"/>
    <mergeCell ref="E720:G720"/>
    <mergeCell ref="H720:M720"/>
    <mergeCell ref="N720:AE720"/>
    <mergeCell ref="AF720:AN720"/>
    <mergeCell ref="E719:G719"/>
    <mergeCell ref="H719:M719"/>
    <mergeCell ref="N719:AE719"/>
    <mergeCell ref="AF719:AN719"/>
    <mergeCell ref="AO719:BG719"/>
    <mergeCell ref="BH719:BM719"/>
    <mergeCell ref="AO720:BG720"/>
    <mergeCell ref="BH720:BM720"/>
    <mergeCell ref="AO721:BG721"/>
    <mergeCell ref="BH721:BM721"/>
    <mergeCell ref="AO722:BG722"/>
    <mergeCell ref="BH722:BM722"/>
    <mergeCell ref="E721:G721"/>
    <mergeCell ref="H721:M721"/>
    <mergeCell ref="E722:G722"/>
    <mergeCell ref="H722:M722"/>
    <mergeCell ref="N722:AE722"/>
    <mergeCell ref="AF722:AN722"/>
    <mergeCell ref="N721:AE721"/>
    <mergeCell ref="AF721:AN721"/>
    <mergeCell ref="E724:G724"/>
    <mergeCell ref="H724:M724"/>
    <mergeCell ref="N724:AE724"/>
    <mergeCell ref="AF724:AN724"/>
    <mergeCell ref="E723:G723"/>
    <mergeCell ref="H723:M723"/>
    <mergeCell ref="N723:AE723"/>
    <mergeCell ref="AF723:AN723"/>
    <mergeCell ref="AO723:BG723"/>
    <mergeCell ref="BH723:BM723"/>
    <mergeCell ref="AO724:BG724"/>
    <mergeCell ref="BH724:BM724"/>
    <mergeCell ref="AO725:BG725"/>
    <mergeCell ref="BH725:BM725"/>
    <mergeCell ref="AO726:BG726"/>
    <mergeCell ref="BH726:BM726"/>
    <mergeCell ref="E725:G725"/>
    <mergeCell ref="H725:M725"/>
    <mergeCell ref="E726:G726"/>
    <mergeCell ref="H726:M726"/>
    <mergeCell ref="N726:AE726"/>
    <mergeCell ref="AF726:AN726"/>
    <mergeCell ref="N725:AE725"/>
    <mergeCell ref="AF725:AN725"/>
    <mergeCell ref="E728:G728"/>
    <mergeCell ref="H728:M728"/>
    <mergeCell ref="N728:AE728"/>
    <mergeCell ref="AF728:AN728"/>
    <mergeCell ref="E727:G727"/>
    <mergeCell ref="H727:M727"/>
    <mergeCell ref="N727:AE727"/>
    <mergeCell ref="AF727:AN727"/>
    <mergeCell ref="AO727:BG727"/>
    <mergeCell ref="BH727:BM727"/>
    <mergeCell ref="AO728:BG728"/>
    <mergeCell ref="BH728:BM728"/>
    <mergeCell ref="AO729:BG729"/>
    <mergeCell ref="BH729:BM729"/>
    <mergeCell ref="AO730:BG730"/>
    <mergeCell ref="BH730:BM730"/>
    <mergeCell ref="E729:G729"/>
    <mergeCell ref="H729:M729"/>
    <mergeCell ref="E730:G730"/>
    <mergeCell ref="H730:M730"/>
    <mergeCell ref="N730:AE730"/>
    <mergeCell ref="AF730:AN730"/>
    <mergeCell ref="N729:AE729"/>
    <mergeCell ref="AF729:AN729"/>
    <mergeCell ref="E732:G732"/>
    <mergeCell ref="H732:M732"/>
    <mergeCell ref="N732:AE732"/>
    <mergeCell ref="AF732:AN732"/>
    <mergeCell ref="E731:G731"/>
    <mergeCell ref="H731:M731"/>
    <mergeCell ref="N731:AE731"/>
    <mergeCell ref="AF731:AN731"/>
    <mergeCell ref="AO731:BG731"/>
    <mergeCell ref="BH731:BM731"/>
    <mergeCell ref="AO732:BG732"/>
    <mergeCell ref="BH732:BM732"/>
    <mergeCell ref="AO733:BG733"/>
    <mergeCell ref="BH733:BM733"/>
    <mergeCell ref="AO734:BG734"/>
    <mergeCell ref="BH734:BM734"/>
    <mergeCell ref="E733:G733"/>
    <mergeCell ref="H733:M733"/>
    <mergeCell ref="E734:G734"/>
    <mergeCell ref="H734:M734"/>
    <mergeCell ref="N734:AE734"/>
    <mergeCell ref="AF734:AN734"/>
    <mergeCell ref="N733:AE733"/>
    <mergeCell ref="AF733:AN733"/>
    <mergeCell ref="E736:G736"/>
    <mergeCell ref="H736:M736"/>
    <mergeCell ref="N736:AE736"/>
    <mergeCell ref="AF736:AN736"/>
    <mergeCell ref="E735:G735"/>
    <mergeCell ref="H735:M735"/>
    <mergeCell ref="N735:AE735"/>
    <mergeCell ref="AF735:AN735"/>
    <mergeCell ref="AO735:BG735"/>
    <mergeCell ref="BH735:BM735"/>
    <mergeCell ref="AO736:BG736"/>
    <mergeCell ref="BH736:BM736"/>
    <mergeCell ref="AO737:BG737"/>
    <mergeCell ref="BH737:BM737"/>
    <mergeCell ref="AO738:BG738"/>
    <mergeCell ref="BH738:BM738"/>
    <mergeCell ref="E737:G737"/>
    <mergeCell ref="H737:M737"/>
    <mergeCell ref="E738:G738"/>
    <mergeCell ref="H738:M738"/>
    <mergeCell ref="N738:AE738"/>
    <mergeCell ref="AF738:AN738"/>
    <mergeCell ref="N737:AE737"/>
    <mergeCell ref="AF737:AN737"/>
    <mergeCell ref="E740:G740"/>
    <mergeCell ref="H740:M740"/>
    <mergeCell ref="N740:AE740"/>
    <mergeCell ref="AF740:AN740"/>
    <mergeCell ref="E739:G739"/>
    <mergeCell ref="H739:M739"/>
    <mergeCell ref="N739:AE739"/>
    <mergeCell ref="AF739:AN739"/>
    <mergeCell ref="AO739:BG739"/>
    <mergeCell ref="BH739:BM739"/>
    <mergeCell ref="AO740:BG740"/>
    <mergeCell ref="BH740:BM740"/>
    <mergeCell ref="AO741:BG741"/>
    <mergeCell ref="BH741:BM741"/>
    <mergeCell ref="AO742:BG742"/>
    <mergeCell ref="BH742:BM742"/>
    <mergeCell ref="E741:G741"/>
    <mergeCell ref="H741:M741"/>
    <mergeCell ref="E742:G742"/>
    <mergeCell ref="H742:M742"/>
    <mergeCell ref="N742:AE742"/>
    <mergeCell ref="AF742:AN742"/>
    <mergeCell ref="N741:AE741"/>
    <mergeCell ref="AF741:AN741"/>
    <mergeCell ref="E744:G744"/>
    <mergeCell ref="H744:M744"/>
    <mergeCell ref="N744:AE744"/>
    <mergeCell ref="AF744:AN744"/>
    <mergeCell ref="E743:G743"/>
    <mergeCell ref="H743:M743"/>
    <mergeCell ref="N743:AE743"/>
    <mergeCell ref="AF743:AN743"/>
    <mergeCell ref="AO743:BG743"/>
    <mergeCell ref="BH743:BM743"/>
    <mergeCell ref="AO744:BG744"/>
    <mergeCell ref="BH744:BM744"/>
    <mergeCell ref="AO745:BG745"/>
    <mergeCell ref="BH745:BM745"/>
    <mergeCell ref="AO746:BG746"/>
    <mergeCell ref="BH746:BM746"/>
    <mergeCell ref="E745:G745"/>
    <mergeCell ref="H745:M745"/>
    <mergeCell ref="E746:G746"/>
    <mergeCell ref="H746:M746"/>
    <mergeCell ref="N746:AE746"/>
    <mergeCell ref="AF746:AN746"/>
    <mergeCell ref="N745:AE745"/>
    <mergeCell ref="AF745:AN745"/>
    <mergeCell ref="E748:G748"/>
    <mergeCell ref="H748:M748"/>
    <mergeCell ref="N748:AE748"/>
    <mergeCell ref="AF748:AN748"/>
    <mergeCell ref="E747:G747"/>
    <mergeCell ref="H747:M747"/>
    <mergeCell ref="N747:AE747"/>
    <mergeCell ref="AF747:AN747"/>
    <mergeCell ref="AO747:BG747"/>
    <mergeCell ref="BH747:BM747"/>
    <mergeCell ref="AO748:BG748"/>
    <mergeCell ref="BH748:BM748"/>
    <mergeCell ref="AO749:BG749"/>
    <mergeCell ref="BH749:BM749"/>
    <mergeCell ref="AO750:BG750"/>
    <mergeCell ref="BH750:BM750"/>
    <mergeCell ref="E749:G749"/>
    <mergeCell ref="H749:M749"/>
    <mergeCell ref="E750:G750"/>
    <mergeCell ref="H750:M750"/>
    <mergeCell ref="N750:AE750"/>
    <mergeCell ref="AF750:AN750"/>
    <mergeCell ref="N749:AE749"/>
    <mergeCell ref="AF749:AN749"/>
    <mergeCell ref="E752:G752"/>
    <mergeCell ref="H752:M752"/>
    <mergeCell ref="N752:AE752"/>
    <mergeCell ref="AF752:AN752"/>
    <mergeCell ref="E751:G751"/>
    <mergeCell ref="H751:M751"/>
    <mergeCell ref="N751:AE751"/>
    <mergeCell ref="AF751:AN751"/>
    <mergeCell ref="AO751:BG751"/>
    <mergeCell ref="BH751:BM751"/>
    <mergeCell ref="AO752:BG752"/>
    <mergeCell ref="BH752:BM752"/>
    <mergeCell ref="AO753:BG753"/>
    <mergeCell ref="BH753:BM753"/>
    <mergeCell ref="AO754:BG754"/>
    <mergeCell ref="BH754:BM754"/>
    <mergeCell ref="E753:G753"/>
    <mergeCell ref="H753:M753"/>
    <mergeCell ref="E754:G754"/>
    <mergeCell ref="H754:M754"/>
    <mergeCell ref="N754:AE754"/>
    <mergeCell ref="AF754:AN754"/>
    <mergeCell ref="N753:AE753"/>
    <mergeCell ref="AF753:AN753"/>
    <mergeCell ref="E756:G756"/>
    <mergeCell ref="H756:M756"/>
    <mergeCell ref="N756:AE756"/>
    <mergeCell ref="AF756:AN756"/>
    <mergeCell ref="E755:G755"/>
    <mergeCell ref="H755:M755"/>
    <mergeCell ref="N755:AE755"/>
    <mergeCell ref="AF755:AN755"/>
    <mergeCell ref="AO755:BG755"/>
    <mergeCell ref="BH755:BM755"/>
    <mergeCell ref="AO756:BG756"/>
    <mergeCell ref="BH756:BM756"/>
    <mergeCell ref="AO757:BG757"/>
    <mergeCell ref="BH757:BM757"/>
    <mergeCell ref="AO758:BG758"/>
    <mergeCell ref="BH758:BM758"/>
    <mergeCell ref="E757:G757"/>
    <mergeCell ref="H757:M757"/>
    <mergeCell ref="E758:G758"/>
    <mergeCell ref="H758:M758"/>
    <mergeCell ref="N758:AE758"/>
    <mergeCell ref="AF758:AN758"/>
    <mergeCell ref="N757:AE757"/>
    <mergeCell ref="AF757:AN757"/>
    <mergeCell ref="E760:G760"/>
    <mergeCell ref="H760:M760"/>
    <mergeCell ref="N760:AE760"/>
    <mergeCell ref="AF760:AN760"/>
    <mergeCell ref="E759:G759"/>
    <mergeCell ref="H759:M759"/>
    <mergeCell ref="N759:AE759"/>
    <mergeCell ref="AF759:AN759"/>
    <mergeCell ref="AO759:BG759"/>
    <mergeCell ref="BH759:BM759"/>
    <mergeCell ref="AO760:BG760"/>
    <mergeCell ref="BH760:BM760"/>
    <mergeCell ref="AO761:BG761"/>
    <mergeCell ref="BH761:BM761"/>
    <mergeCell ref="AO762:BG762"/>
    <mergeCell ref="BH762:BM762"/>
    <mergeCell ref="E761:G761"/>
    <mergeCell ref="H761:M761"/>
    <mergeCell ref="E762:G762"/>
    <mergeCell ref="H762:M762"/>
    <mergeCell ref="N762:AE762"/>
    <mergeCell ref="AF762:AN762"/>
    <mergeCell ref="N761:AE761"/>
    <mergeCell ref="AF761:AN761"/>
    <mergeCell ref="E764:G764"/>
    <mergeCell ref="H764:M764"/>
    <mergeCell ref="N764:AE764"/>
    <mergeCell ref="AF764:AN764"/>
    <mergeCell ref="E763:G763"/>
    <mergeCell ref="H763:M763"/>
    <mergeCell ref="N763:AE763"/>
    <mergeCell ref="AF763:AN763"/>
    <mergeCell ref="AO763:BG763"/>
    <mergeCell ref="BH763:BM763"/>
    <mergeCell ref="AO764:BG764"/>
    <mergeCell ref="BH764:BM764"/>
    <mergeCell ref="AO765:BG765"/>
    <mergeCell ref="BH765:BM765"/>
    <mergeCell ref="AO766:BG766"/>
    <mergeCell ref="BH766:BM766"/>
    <mergeCell ref="E765:G765"/>
    <mergeCell ref="H765:M765"/>
    <mergeCell ref="E766:G766"/>
    <mergeCell ref="H766:M766"/>
    <mergeCell ref="N766:AE766"/>
    <mergeCell ref="AF766:AN766"/>
    <mergeCell ref="N765:AE765"/>
    <mergeCell ref="AF765:AN765"/>
    <mergeCell ref="E768:G768"/>
    <mergeCell ref="H768:M768"/>
    <mergeCell ref="N768:AE768"/>
    <mergeCell ref="AF768:AN768"/>
    <mergeCell ref="E767:G767"/>
    <mergeCell ref="H767:M767"/>
    <mergeCell ref="N767:AE767"/>
    <mergeCell ref="AF767:AN767"/>
    <mergeCell ref="AO767:BG767"/>
    <mergeCell ref="BH767:BM767"/>
    <mergeCell ref="AO768:BG768"/>
    <mergeCell ref="BH768:BM768"/>
    <mergeCell ref="AO769:BG769"/>
    <mergeCell ref="BH769:BM769"/>
    <mergeCell ref="AO770:BG770"/>
    <mergeCell ref="BH770:BM770"/>
    <mergeCell ref="E769:G769"/>
    <mergeCell ref="H769:M769"/>
    <mergeCell ref="E770:G770"/>
    <mergeCell ref="H770:M770"/>
    <mergeCell ref="N770:AE770"/>
    <mergeCell ref="AF770:AN770"/>
    <mergeCell ref="N769:AE769"/>
    <mergeCell ref="AF769:AN769"/>
    <mergeCell ref="E772:G772"/>
    <mergeCell ref="H772:M772"/>
    <mergeCell ref="N772:AE772"/>
    <mergeCell ref="AF772:AN772"/>
    <mergeCell ref="E771:G771"/>
    <mergeCell ref="H771:M771"/>
    <mergeCell ref="N771:AE771"/>
    <mergeCell ref="AF771:AN771"/>
    <mergeCell ref="AO771:BG771"/>
    <mergeCell ref="BH771:BM771"/>
    <mergeCell ref="AO772:BG772"/>
    <mergeCell ref="BH772:BM772"/>
    <mergeCell ref="AO773:BG773"/>
    <mergeCell ref="BH773:BM773"/>
    <mergeCell ref="AO774:BG774"/>
    <mergeCell ref="BH774:BM774"/>
    <mergeCell ref="E773:G773"/>
    <mergeCell ref="H773:M773"/>
    <mergeCell ref="E774:G774"/>
    <mergeCell ref="H774:M774"/>
    <mergeCell ref="N774:AE774"/>
    <mergeCell ref="AF774:AN774"/>
    <mergeCell ref="N773:AE773"/>
    <mergeCell ref="AF773:AN773"/>
    <mergeCell ref="E776:G776"/>
    <mergeCell ref="H776:M776"/>
    <mergeCell ref="N776:AE776"/>
    <mergeCell ref="AF776:AN776"/>
    <mergeCell ref="E775:G775"/>
    <mergeCell ref="H775:M775"/>
    <mergeCell ref="N775:AE775"/>
    <mergeCell ref="AF775:AN775"/>
    <mergeCell ref="AO775:BG775"/>
    <mergeCell ref="BH775:BM775"/>
    <mergeCell ref="AO776:BG776"/>
    <mergeCell ref="BH776:BM776"/>
    <mergeCell ref="AO777:BG777"/>
    <mergeCell ref="BH777:BM777"/>
    <mergeCell ref="AO778:BG778"/>
    <mergeCell ref="BH778:BM778"/>
    <mergeCell ref="E777:G777"/>
    <mergeCell ref="H777:M777"/>
    <mergeCell ref="E778:G778"/>
    <mergeCell ref="H778:M778"/>
    <mergeCell ref="N778:AE778"/>
    <mergeCell ref="AF778:AN778"/>
    <mergeCell ref="N777:AE777"/>
    <mergeCell ref="AF777:AN777"/>
    <mergeCell ref="E780:G780"/>
    <mergeCell ref="H780:M780"/>
    <mergeCell ref="N780:AE780"/>
    <mergeCell ref="AF780:AN780"/>
    <mergeCell ref="E779:G779"/>
    <mergeCell ref="H779:M779"/>
    <mergeCell ref="N779:AE779"/>
    <mergeCell ref="AF779:AN779"/>
    <mergeCell ref="AO779:BG779"/>
    <mergeCell ref="BH779:BM779"/>
    <mergeCell ref="AO780:BG780"/>
    <mergeCell ref="BH780:BM780"/>
    <mergeCell ref="AO781:BG781"/>
    <mergeCell ref="BH781:BM781"/>
    <mergeCell ref="AO782:BG782"/>
    <mergeCell ref="BH782:BM782"/>
    <mergeCell ref="E781:G781"/>
    <mergeCell ref="H781:M781"/>
    <mergeCell ref="E782:G782"/>
    <mergeCell ref="H782:M782"/>
    <mergeCell ref="N782:AE782"/>
    <mergeCell ref="AF782:AN782"/>
    <mergeCell ref="N781:AE781"/>
    <mergeCell ref="AF781:AN781"/>
    <mergeCell ref="E784:G784"/>
    <mergeCell ref="H784:M784"/>
    <mergeCell ref="N784:AE784"/>
    <mergeCell ref="AF784:AN784"/>
    <mergeCell ref="E783:G783"/>
    <mergeCell ref="H783:M783"/>
    <mergeCell ref="N783:AE783"/>
    <mergeCell ref="AF783:AN783"/>
    <mergeCell ref="AO783:BG783"/>
    <mergeCell ref="BH783:BM783"/>
    <mergeCell ref="AO784:BG784"/>
    <mergeCell ref="BH784:BM784"/>
    <mergeCell ref="AO785:BG785"/>
    <mergeCell ref="BH785:BM785"/>
    <mergeCell ref="AO786:BG786"/>
    <mergeCell ref="BH786:BM786"/>
    <mergeCell ref="E785:G785"/>
    <mergeCell ref="H785:M785"/>
    <mergeCell ref="E786:G786"/>
    <mergeCell ref="H786:M786"/>
    <mergeCell ref="N786:AE786"/>
    <mergeCell ref="AF786:AN786"/>
    <mergeCell ref="N785:AE785"/>
    <mergeCell ref="AF785:AN785"/>
    <mergeCell ref="E788:G788"/>
    <mergeCell ref="H788:M788"/>
    <mergeCell ref="N788:AE788"/>
    <mergeCell ref="AF788:AN788"/>
    <mergeCell ref="E787:G787"/>
    <mergeCell ref="H787:M787"/>
    <mergeCell ref="N787:AE787"/>
    <mergeCell ref="AF787:AN787"/>
    <mergeCell ref="AO787:BG787"/>
    <mergeCell ref="BH787:BM787"/>
    <mergeCell ref="AO788:BG788"/>
    <mergeCell ref="BH788:BM788"/>
    <mergeCell ref="AO789:BG789"/>
    <mergeCell ref="BH789:BM789"/>
    <mergeCell ref="AO790:BG790"/>
    <mergeCell ref="BH790:BM790"/>
    <mergeCell ref="E789:G789"/>
    <mergeCell ref="H789:M789"/>
    <mergeCell ref="E790:G790"/>
    <mergeCell ref="H790:M790"/>
    <mergeCell ref="N790:AE790"/>
    <mergeCell ref="AF790:AN790"/>
    <mergeCell ref="N789:AE789"/>
    <mergeCell ref="AF789:AN789"/>
    <mergeCell ref="E792:G792"/>
    <mergeCell ref="H792:M792"/>
    <mergeCell ref="N792:AE792"/>
    <mergeCell ref="AF792:AN792"/>
    <mergeCell ref="E791:G791"/>
    <mergeCell ref="H791:M791"/>
    <mergeCell ref="N791:AE791"/>
    <mergeCell ref="AF791:AN791"/>
    <mergeCell ref="AO791:BG791"/>
    <mergeCell ref="BH791:BM791"/>
    <mergeCell ref="AO792:BG792"/>
    <mergeCell ref="BH792:BM792"/>
    <mergeCell ref="AO793:BG793"/>
    <mergeCell ref="BH793:BM793"/>
    <mergeCell ref="AO794:BG794"/>
    <mergeCell ref="BH794:BM794"/>
    <mergeCell ref="E793:G793"/>
    <mergeCell ref="H793:M793"/>
    <mergeCell ref="E794:G794"/>
    <mergeCell ref="H794:M794"/>
    <mergeCell ref="N794:AE794"/>
    <mergeCell ref="AF794:AN794"/>
    <mergeCell ref="N793:AE793"/>
    <mergeCell ref="AF793:AN793"/>
    <mergeCell ref="E796:G796"/>
    <mergeCell ref="H796:M796"/>
    <mergeCell ref="N796:AE796"/>
    <mergeCell ref="AF796:AN796"/>
    <mergeCell ref="E795:G795"/>
    <mergeCell ref="H795:M795"/>
    <mergeCell ref="N795:AE795"/>
    <mergeCell ref="AF795:AN795"/>
    <mergeCell ref="AO795:BG795"/>
    <mergeCell ref="BH795:BM795"/>
    <mergeCell ref="AO796:BG796"/>
    <mergeCell ref="BH796:BM796"/>
    <mergeCell ref="AO797:BG797"/>
    <mergeCell ref="BH797:BM797"/>
    <mergeCell ref="AO798:BG798"/>
    <mergeCell ref="BH798:BM798"/>
    <mergeCell ref="E797:G797"/>
    <mergeCell ref="H797:M797"/>
    <mergeCell ref="E798:G798"/>
    <mergeCell ref="H798:M798"/>
    <mergeCell ref="N798:AE798"/>
    <mergeCell ref="AF798:AN798"/>
    <mergeCell ref="N797:AE797"/>
    <mergeCell ref="AF797:AN797"/>
    <mergeCell ref="E800:G800"/>
    <mergeCell ref="H800:M800"/>
    <mergeCell ref="N800:AE800"/>
    <mergeCell ref="AF800:AN800"/>
    <mergeCell ref="E799:G799"/>
    <mergeCell ref="H799:M799"/>
    <mergeCell ref="N799:AE799"/>
    <mergeCell ref="AF799:AN799"/>
    <mergeCell ref="AO799:BG799"/>
    <mergeCell ref="BH799:BM799"/>
    <mergeCell ref="AO800:BG800"/>
    <mergeCell ref="BH800:BM800"/>
    <mergeCell ref="AO801:BG801"/>
    <mergeCell ref="BH801:BM801"/>
    <mergeCell ref="AO802:BG802"/>
    <mergeCell ref="BH802:BM802"/>
    <mergeCell ref="E801:G801"/>
    <mergeCell ref="H801:M801"/>
    <mergeCell ref="E802:G802"/>
    <mergeCell ref="H802:M802"/>
    <mergeCell ref="N802:AE802"/>
    <mergeCell ref="AF802:AN802"/>
    <mergeCell ref="N801:AE801"/>
    <mergeCell ref="AF801:AN801"/>
    <mergeCell ref="E804:G804"/>
    <mergeCell ref="H804:M804"/>
    <mergeCell ref="N804:AE804"/>
    <mergeCell ref="AF804:AN804"/>
    <mergeCell ref="E803:G803"/>
    <mergeCell ref="H803:M803"/>
    <mergeCell ref="N803:AE803"/>
    <mergeCell ref="AF803:AN803"/>
    <mergeCell ref="AO803:BG803"/>
    <mergeCell ref="BH803:BM803"/>
    <mergeCell ref="AO804:BG804"/>
    <mergeCell ref="BH804:BM804"/>
    <mergeCell ref="AO805:BG805"/>
    <mergeCell ref="BH805:BM805"/>
    <mergeCell ref="AO806:BG806"/>
    <mergeCell ref="BH806:BM806"/>
    <mergeCell ref="E805:G805"/>
    <mergeCell ref="H805:M805"/>
    <mergeCell ref="E806:G806"/>
    <mergeCell ref="H806:M806"/>
    <mergeCell ref="N806:AE806"/>
    <mergeCell ref="AF806:AN806"/>
    <mergeCell ref="N805:AE805"/>
    <mergeCell ref="AF805:AN805"/>
    <mergeCell ref="E808:G808"/>
    <mergeCell ref="H808:M808"/>
    <mergeCell ref="N808:AE808"/>
    <mergeCell ref="AF808:AN808"/>
    <mergeCell ref="E807:G807"/>
    <mergeCell ref="H807:M807"/>
    <mergeCell ref="N807:AE807"/>
    <mergeCell ref="AF807:AN807"/>
    <mergeCell ref="AO807:BG807"/>
    <mergeCell ref="BH807:BM807"/>
    <mergeCell ref="AO808:BG808"/>
    <mergeCell ref="BH808:BM808"/>
    <mergeCell ref="AO809:BG809"/>
    <mergeCell ref="BH809:BM809"/>
    <mergeCell ref="AO810:BG810"/>
    <mergeCell ref="BH810:BM810"/>
    <mergeCell ref="E809:G809"/>
    <mergeCell ref="H809:M809"/>
    <mergeCell ref="E810:G810"/>
    <mergeCell ref="H810:M810"/>
    <mergeCell ref="N810:AE810"/>
    <mergeCell ref="AF810:AN810"/>
    <mergeCell ref="N809:AE809"/>
    <mergeCell ref="AF809:AN809"/>
    <mergeCell ref="E812:G812"/>
    <mergeCell ref="H812:M812"/>
    <mergeCell ref="N812:AE812"/>
    <mergeCell ref="AF812:AN812"/>
    <mergeCell ref="E811:G811"/>
    <mergeCell ref="H811:M811"/>
    <mergeCell ref="N811:AE811"/>
    <mergeCell ref="AF811:AN811"/>
    <mergeCell ref="AO811:BG811"/>
    <mergeCell ref="BH811:BM811"/>
    <mergeCell ref="AO812:BG812"/>
    <mergeCell ref="BH812:BM812"/>
    <mergeCell ref="AO813:BG813"/>
    <mergeCell ref="BH813:BM813"/>
    <mergeCell ref="AO814:BG814"/>
    <mergeCell ref="BH814:BM814"/>
    <mergeCell ref="E813:G813"/>
    <mergeCell ref="H813:M813"/>
    <mergeCell ref="E814:G814"/>
    <mergeCell ref="H814:M814"/>
    <mergeCell ref="N814:AE814"/>
    <mergeCell ref="AF814:AN814"/>
    <mergeCell ref="N813:AE813"/>
    <mergeCell ref="AF813:AN813"/>
    <mergeCell ref="E816:G816"/>
    <mergeCell ref="H816:M816"/>
    <mergeCell ref="N816:AE816"/>
    <mergeCell ref="AF816:AN816"/>
    <mergeCell ref="E815:G815"/>
    <mergeCell ref="H815:M815"/>
    <mergeCell ref="N815:AE815"/>
    <mergeCell ref="AF815:AN815"/>
    <mergeCell ref="AO815:BG815"/>
    <mergeCell ref="BH815:BM815"/>
    <mergeCell ref="AO816:BG816"/>
    <mergeCell ref="BH816:BM816"/>
    <mergeCell ref="AO817:BG817"/>
    <mergeCell ref="BH817:BM817"/>
    <mergeCell ref="AO818:BG818"/>
    <mergeCell ref="BH818:BM818"/>
    <mergeCell ref="E817:G817"/>
    <mergeCell ref="H817:M817"/>
    <mergeCell ref="E818:G818"/>
    <mergeCell ref="H818:M818"/>
    <mergeCell ref="N818:AE818"/>
    <mergeCell ref="AF818:AN818"/>
    <mergeCell ref="N817:AE817"/>
    <mergeCell ref="AF817:AN817"/>
    <mergeCell ref="E820:G820"/>
    <mergeCell ref="H820:M820"/>
    <mergeCell ref="N820:AE820"/>
    <mergeCell ref="AF820:AN820"/>
    <mergeCell ref="E819:G819"/>
    <mergeCell ref="H819:M819"/>
    <mergeCell ref="N819:AE819"/>
    <mergeCell ref="AF819:AN819"/>
    <mergeCell ref="AO819:BG819"/>
    <mergeCell ref="BH819:BM819"/>
    <mergeCell ref="AO820:BG820"/>
    <mergeCell ref="BH820:BM820"/>
    <mergeCell ref="AO821:BG821"/>
    <mergeCell ref="BH821:BM821"/>
    <mergeCell ref="AO822:BG822"/>
    <mergeCell ref="BH822:BM822"/>
    <mergeCell ref="E821:G821"/>
    <mergeCell ref="H821:M821"/>
    <mergeCell ref="E822:G822"/>
    <mergeCell ref="H822:M822"/>
    <mergeCell ref="N822:AE822"/>
    <mergeCell ref="AF822:AN822"/>
    <mergeCell ref="N821:AE821"/>
    <mergeCell ref="AF821:AN821"/>
    <mergeCell ref="E824:G824"/>
    <mergeCell ref="H824:M824"/>
    <mergeCell ref="N824:AE824"/>
    <mergeCell ref="AF824:AN824"/>
    <mergeCell ref="E823:G823"/>
    <mergeCell ref="H823:M823"/>
    <mergeCell ref="N823:AE823"/>
    <mergeCell ref="AF823:AN823"/>
    <mergeCell ref="AO823:BG823"/>
    <mergeCell ref="BH823:BM823"/>
    <mergeCell ref="AO824:BG824"/>
    <mergeCell ref="BH824:BM824"/>
    <mergeCell ref="AO825:BG825"/>
    <mergeCell ref="BH825:BM825"/>
    <mergeCell ref="AO826:BG826"/>
    <mergeCell ref="BH826:BM826"/>
    <mergeCell ref="E825:G825"/>
    <mergeCell ref="H825:M825"/>
    <mergeCell ref="E826:G826"/>
    <mergeCell ref="H826:M826"/>
    <mergeCell ref="N826:AE826"/>
    <mergeCell ref="AF826:AN826"/>
    <mergeCell ref="N825:AE825"/>
    <mergeCell ref="AF825:AN825"/>
    <mergeCell ref="E828:G828"/>
    <mergeCell ref="H828:M828"/>
    <mergeCell ref="N828:AE828"/>
    <mergeCell ref="AF828:AN828"/>
    <mergeCell ref="E827:G827"/>
    <mergeCell ref="H827:M827"/>
    <mergeCell ref="N827:AE827"/>
    <mergeCell ref="AF827:AN827"/>
    <mergeCell ref="AO827:BG827"/>
    <mergeCell ref="BH827:BM827"/>
    <mergeCell ref="AO828:BG828"/>
    <mergeCell ref="BH828:BM828"/>
    <mergeCell ref="AO829:BG829"/>
    <mergeCell ref="BH829:BM829"/>
    <mergeCell ref="AO830:BG830"/>
    <mergeCell ref="BH830:BM830"/>
    <mergeCell ref="E829:G829"/>
    <mergeCell ref="H829:M829"/>
    <mergeCell ref="E830:G830"/>
    <mergeCell ref="H830:M830"/>
    <mergeCell ref="N830:AE830"/>
    <mergeCell ref="AF830:AN830"/>
    <mergeCell ref="N829:AE829"/>
    <mergeCell ref="AF829:AN829"/>
    <mergeCell ref="E832:G832"/>
    <mergeCell ref="H832:M832"/>
    <mergeCell ref="N832:AE832"/>
    <mergeCell ref="AF832:AN832"/>
    <mergeCell ref="E831:G831"/>
    <mergeCell ref="H831:M831"/>
    <mergeCell ref="N831:AE831"/>
    <mergeCell ref="AF831:AN831"/>
    <mergeCell ref="AO831:BG831"/>
    <mergeCell ref="BH831:BM831"/>
    <mergeCell ref="AO832:BG832"/>
    <mergeCell ref="BH832:BM832"/>
    <mergeCell ref="AO833:BG833"/>
    <mergeCell ref="BH833:BM833"/>
    <mergeCell ref="AO834:BG834"/>
    <mergeCell ref="BH834:BM834"/>
    <mergeCell ref="E833:G833"/>
    <mergeCell ref="H833:M833"/>
    <mergeCell ref="E834:G834"/>
    <mergeCell ref="H834:M834"/>
    <mergeCell ref="N834:AE834"/>
    <mergeCell ref="AF834:AN834"/>
    <mergeCell ref="N833:AE833"/>
    <mergeCell ref="AF833:AN833"/>
    <mergeCell ref="E836:G836"/>
    <mergeCell ref="H836:M836"/>
    <mergeCell ref="N836:AE836"/>
    <mergeCell ref="AF836:AN836"/>
    <mergeCell ref="E835:G835"/>
    <mergeCell ref="H835:M835"/>
    <mergeCell ref="N835:AE835"/>
    <mergeCell ref="AF835:AN835"/>
    <mergeCell ref="AO835:BG835"/>
    <mergeCell ref="BH835:BM835"/>
    <mergeCell ref="AO836:BG836"/>
    <mergeCell ref="BH836:BM836"/>
    <mergeCell ref="AO837:BG837"/>
    <mergeCell ref="BH837:BM837"/>
    <mergeCell ref="AO838:BG838"/>
    <mergeCell ref="BH838:BM838"/>
    <mergeCell ref="E837:G837"/>
    <mergeCell ref="H837:M837"/>
    <mergeCell ref="E838:G838"/>
    <mergeCell ref="H838:M838"/>
    <mergeCell ref="N838:AE838"/>
    <mergeCell ref="AF838:AN838"/>
    <mergeCell ref="N837:AE837"/>
    <mergeCell ref="AF837:AN837"/>
    <mergeCell ref="E840:G840"/>
    <mergeCell ref="H840:M840"/>
    <mergeCell ref="N840:AE840"/>
    <mergeCell ref="AF840:AN840"/>
    <mergeCell ref="E839:G839"/>
    <mergeCell ref="H839:M839"/>
    <mergeCell ref="N839:AE839"/>
    <mergeCell ref="AF839:AN839"/>
    <mergeCell ref="AO839:BG839"/>
    <mergeCell ref="BH839:BM839"/>
    <mergeCell ref="AO840:BG840"/>
    <mergeCell ref="BH840:BM840"/>
    <mergeCell ref="AO841:BG841"/>
    <mergeCell ref="BH841:BM841"/>
    <mergeCell ref="AO842:BG842"/>
    <mergeCell ref="BH842:BM842"/>
    <mergeCell ref="E841:G841"/>
    <mergeCell ref="H841:M841"/>
    <mergeCell ref="E842:G842"/>
    <mergeCell ref="H842:M842"/>
    <mergeCell ref="N842:AE842"/>
    <mergeCell ref="AF842:AN842"/>
    <mergeCell ref="N841:AE841"/>
    <mergeCell ref="AF841:AN841"/>
    <mergeCell ref="E844:G844"/>
    <mergeCell ref="H844:M844"/>
    <mergeCell ref="N844:AE844"/>
    <mergeCell ref="AF844:AN844"/>
    <mergeCell ref="E843:G843"/>
    <mergeCell ref="H843:M843"/>
    <mergeCell ref="N843:AE843"/>
    <mergeCell ref="AF843:AN843"/>
    <mergeCell ref="AO843:BG843"/>
    <mergeCell ref="BH843:BM843"/>
    <mergeCell ref="AO844:BG844"/>
    <mergeCell ref="BH844:BM844"/>
    <mergeCell ref="AO845:BG845"/>
    <mergeCell ref="BH845:BM845"/>
    <mergeCell ref="AO846:BG846"/>
    <mergeCell ref="BH846:BM846"/>
    <mergeCell ref="E845:G845"/>
    <mergeCell ref="H845:M845"/>
    <mergeCell ref="E846:G846"/>
    <mergeCell ref="H846:M846"/>
    <mergeCell ref="N846:AE846"/>
    <mergeCell ref="AF846:AN846"/>
    <mergeCell ref="N845:AE845"/>
    <mergeCell ref="AF845:AN845"/>
    <mergeCell ref="E848:G848"/>
    <mergeCell ref="H848:M848"/>
    <mergeCell ref="N848:AE848"/>
    <mergeCell ref="AF848:AN848"/>
    <mergeCell ref="E847:G847"/>
    <mergeCell ref="H847:M847"/>
    <mergeCell ref="N847:AE847"/>
    <mergeCell ref="AF847:AN847"/>
    <mergeCell ref="AO847:BG847"/>
    <mergeCell ref="BH847:BM847"/>
    <mergeCell ref="AO848:BG848"/>
    <mergeCell ref="BH848:BM848"/>
    <mergeCell ref="AO849:BG849"/>
    <mergeCell ref="BH849:BM849"/>
    <mergeCell ref="AO850:BG850"/>
    <mergeCell ref="BH850:BM850"/>
    <mergeCell ref="E849:G849"/>
    <mergeCell ref="H849:M849"/>
    <mergeCell ref="E850:G850"/>
    <mergeCell ref="H850:M850"/>
    <mergeCell ref="N850:AE850"/>
    <mergeCell ref="AF850:AN850"/>
    <mergeCell ref="N849:AE849"/>
    <mergeCell ref="AF849:AN849"/>
    <mergeCell ref="E852:G852"/>
    <mergeCell ref="H852:M852"/>
    <mergeCell ref="N852:AE852"/>
    <mergeCell ref="AF852:AN852"/>
    <mergeCell ref="E851:G851"/>
    <mergeCell ref="H851:M851"/>
    <mergeCell ref="N851:AE851"/>
    <mergeCell ref="AF851:AN851"/>
    <mergeCell ref="AO851:BG851"/>
    <mergeCell ref="BH851:BM851"/>
    <mergeCell ref="AO852:BG852"/>
    <mergeCell ref="BH852:BM852"/>
    <mergeCell ref="AO853:BG853"/>
    <mergeCell ref="BH853:BM853"/>
    <mergeCell ref="AO854:BG854"/>
    <mergeCell ref="BH854:BM854"/>
    <mergeCell ref="E853:G853"/>
    <mergeCell ref="H853:M853"/>
    <mergeCell ref="E854:G854"/>
    <mergeCell ref="H854:M854"/>
    <mergeCell ref="N854:AE854"/>
    <mergeCell ref="AF854:AN854"/>
    <mergeCell ref="N853:AE853"/>
    <mergeCell ref="AF853:AN853"/>
    <mergeCell ref="E856:G856"/>
    <mergeCell ref="H856:M856"/>
    <mergeCell ref="N856:AE856"/>
    <mergeCell ref="AF856:AN856"/>
    <mergeCell ref="E855:G855"/>
    <mergeCell ref="H855:M855"/>
    <mergeCell ref="N855:AE855"/>
    <mergeCell ref="AF855:AN855"/>
    <mergeCell ref="AO855:BG855"/>
    <mergeCell ref="BH855:BM855"/>
    <mergeCell ref="AO856:BG856"/>
    <mergeCell ref="BH856:BM856"/>
    <mergeCell ref="AO857:BG857"/>
    <mergeCell ref="BH857:BM857"/>
    <mergeCell ref="AO858:BG858"/>
    <mergeCell ref="BH858:BM858"/>
    <mergeCell ref="E857:G857"/>
    <mergeCell ref="H857:M857"/>
    <mergeCell ref="E858:G858"/>
    <mergeCell ref="H858:M858"/>
    <mergeCell ref="N858:AE858"/>
    <mergeCell ref="AF858:AN858"/>
    <mergeCell ref="N857:AE857"/>
    <mergeCell ref="AF857:AN857"/>
    <mergeCell ref="E860:G860"/>
    <mergeCell ref="H860:M860"/>
    <mergeCell ref="N860:AE860"/>
    <mergeCell ref="AF860:AN860"/>
    <mergeCell ref="E859:G859"/>
    <mergeCell ref="H859:M859"/>
    <mergeCell ref="N859:AE859"/>
    <mergeCell ref="AF859:AN859"/>
    <mergeCell ref="AO859:BG859"/>
    <mergeCell ref="BH859:BM859"/>
    <mergeCell ref="AO860:BG860"/>
    <mergeCell ref="BH860:BM860"/>
    <mergeCell ref="AO861:BG861"/>
    <mergeCell ref="BH861:BM861"/>
    <mergeCell ref="AO862:BG862"/>
    <mergeCell ref="BH862:BM862"/>
    <mergeCell ref="E861:G861"/>
    <mergeCell ref="H861:M861"/>
    <mergeCell ref="E862:G862"/>
    <mergeCell ref="H862:M862"/>
    <mergeCell ref="N862:AE862"/>
    <mergeCell ref="AF862:AN862"/>
    <mergeCell ref="N861:AE861"/>
    <mergeCell ref="AF861:AN861"/>
    <mergeCell ref="E864:G864"/>
    <mergeCell ref="H864:M864"/>
    <mergeCell ref="N864:AE864"/>
    <mergeCell ref="AF864:AN864"/>
    <mergeCell ref="E863:G863"/>
    <mergeCell ref="H863:M863"/>
    <mergeCell ref="N863:AE863"/>
    <mergeCell ref="AF863:AN863"/>
    <mergeCell ref="AO863:BG863"/>
    <mergeCell ref="BH863:BM863"/>
    <mergeCell ref="AO864:BG864"/>
    <mergeCell ref="BH864:BM864"/>
    <mergeCell ref="AO865:BG865"/>
    <mergeCell ref="BH865:BM865"/>
    <mergeCell ref="AO866:BG866"/>
    <mergeCell ref="BH866:BM866"/>
    <mergeCell ref="E865:G865"/>
    <mergeCell ref="H865:M865"/>
    <mergeCell ref="E866:G866"/>
    <mergeCell ref="H866:M866"/>
    <mergeCell ref="N866:AE866"/>
    <mergeCell ref="AF866:AN866"/>
    <mergeCell ref="N865:AE865"/>
    <mergeCell ref="AF865:AN865"/>
    <mergeCell ref="E868:G868"/>
    <mergeCell ref="H868:M868"/>
    <mergeCell ref="N868:AE868"/>
    <mergeCell ref="AF868:AN868"/>
    <mergeCell ref="E867:G867"/>
    <mergeCell ref="H867:M867"/>
    <mergeCell ref="N867:AE867"/>
    <mergeCell ref="AF867:AN867"/>
    <mergeCell ref="AO867:BG867"/>
    <mergeCell ref="BH867:BM867"/>
    <mergeCell ref="AO868:BG868"/>
    <mergeCell ref="BH868:BM868"/>
    <mergeCell ref="AO869:BG869"/>
    <mergeCell ref="BH869:BM869"/>
    <mergeCell ref="AO870:BG870"/>
    <mergeCell ref="BH870:BM870"/>
    <mergeCell ref="E869:G869"/>
    <mergeCell ref="H869:M869"/>
    <mergeCell ref="E870:G870"/>
    <mergeCell ref="H870:M870"/>
    <mergeCell ref="N870:AE870"/>
    <mergeCell ref="AF870:AN870"/>
    <mergeCell ref="N869:AE869"/>
    <mergeCell ref="AF869:AN869"/>
    <mergeCell ref="E872:G872"/>
    <mergeCell ref="H872:M872"/>
    <mergeCell ref="N872:AE872"/>
    <mergeCell ref="AF872:AN872"/>
    <mergeCell ref="E871:G871"/>
    <mergeCell ref="H871:M871"/>
    <mergeCell ref="N871:AE871"/>
    <mergeCell ref="AF871:AN871"/>
    <mergeCell ref="AO871:BG871"/>
    <mergeCell ref="BH871:BM871"/>
    <mergeCell ref="AO872:BG872"/>
    <mergeCell ref="BH872:BM872"/>
    <mergeCell ref="AO873:BG873"/>
    <mergeCell ref="BH873:BM873"/>
    <mergeCell ref="AO874:BG874"/>
    <mergeCell ref="BH874:BM874"/>
    <mergeCell ref="E873:G873"/>
    <mergeCell ref="H873:M873"/>
    <mergeCell ref="E874:G874"/>
    <mergeCell ref="H874:M874"/>
    <mergeCell ref="N874:AE874"/>
    <mergeCell ref="AF874:AN874"/>
    <mergeCell ref="N873:AE873"/>
    <mergeCell ref="AF873:AN873"/>
    <mergeCell ref="E876:G876"/>
    <mergeCell ref="H876:M876"/>
    <mergeCell ref="N876:AE876"/>
    <mergeCell ref="AF876:AN876"/>
    <mergeCell ref="E875:G875"/>
    <mergeCell ref="H875:M875"/>
    <mergeCell ref="N875:AE875"/>
    <mergeCell ref="AF875:AN875"/>
    <mergeCell ref="AO875:BG875"/>
    <mergeCell ref="BH875:BM875"/>
    <mergeCell ref="AO876:BG876"/>
    <mergeCell ref="BH876:BM876"/>
    <mergeCell ref="AO877:BG877"/>
    <mergeCell ref="BH877:BM877"/>
    <mergeCell ref="AO878:BG878"/>
    <mergeCell ref="BH878:BM878"/>
    <mergeCell ref="E877:G877"/>
    <mergeCell ref="H877:M877"/>
    <mergeCell ref="E878:G878"/>
    <mergeCell ref="H878:M878"/>
    <mergeCell ref="N878:AE878"/>
    <mergeCell ref="AF878:AN878"/>
    <mergeCell ref="N877:AE877"/>
    <mergeCell ref="AF877:AN877"/>
    <mergeCell ref="E880:G880"/>
    <mergeCell ref="H880:M880"/>
    <mergeCell ref="N880:AE880"/>
    <mergeCell ref="AF880:AN880"/>
    <mergeCell ref="E879:G879"/>
    <mergeCell ref="H879:M879"/>
    <mergeCell ref="N879:AE879"/>
    <mergeCell ref="AF879:AN879"/>
    <mergeCell ref="AO879:BG879"/>
    <mergeCell ref="BH879:BM879"/>
    <mergeCell ref="AO880:BG880"/>
    <mergeCell ref="BH880:BM880"/>
    <mergeCell ref="AO881:BG881"/>
    <mergeCell ref="BH881:BM881"/>
    <mergeCell ref="AO882:BG882"/>
    <mergeCell ref="BH882:BM882"/>
    <mergeCell ref="E881:G881"/>
    <mergeCell ref="H881:M881"/>
    <mergeCell ref="E882:G882"/>
    <mergeCell ref="H882:M882"/>
    <mergeCell ref="N882:AE882"/>
    <mergeCell ref="AF882:AN882"/>
    <mergeCell ref="N881:AE881"/>
    <mergeCell ref="AF881:AN881"/>
    <mergeCell ref="E884:G884"/>
    <mergeCell ref="H884:M884"/>
    <mergeCell ref="N884:AE884"/>
    <mergeCell ref="AF884:AN884"/>
    <mergeCell ref="E883:G883"/>
    <mergeCell ref="H883:M883"/>
    <mergeCell ref="N883:AE883"/>
    <mergeCell ref="AF883:AN883"/>
    <mergeCell ref="AO883:BG883"/>
    <mergeCell ref="BH883:BM883"/>
    <mergeCell ref="AO884:BG884"/>
    <mergeCell ref="BH884:BM884"/>
    <mergeCell ref="AO885:BG885"/>
    <mergeCell ref="BH885:BM885"/>
    <mergeCell ref="AO886:BG886"/>
    <mergeCell ref="BH886:BM886"/>
    <mergeCell ref="E885:G885"/>
    <mergeCell ref="H885:M885"/>
    <mergeCell ref="E886:G886"/>
    <mergeCell ref="H886:M886"/>
    <mergeCell ref="N886:AE886"/>
    <mergeCell ref="AF886:AN886"/>
    <mergeCell ref="N885:AE885"/>
    <mergeCell ref="AF885:AN885"/>
    <mergeCell ref="E888:G888"/>
    <mergeCell ref="H888:M888"/>
    <mergeCell ref="N888:AE888"/>
    <mergeCell ref="AF888:AN888"/>
    <mergeCell ref="E887:G887"/>
    <mergeCell ref="H887:M887"/>
    <mergeCell ref="N887:AE887"/>
    <mergeCell ref="AF887:AN887"/>
    <mergeCell ref="AO887:BG887"/>
    <mergeCell ref="BH887:BM887"/>
    <mergeCell ref="AO888:BG888"/>
    <mergeCell ref="BH888:BM888"/>
    <mergeCell ref="AO889:BG889"/>
    <mergeCell ref="BH889:BM889"/>
    <mergeCell ref="AO890:BG890"/>
    <mergeCell ref="BH890:BM890"/>
    <mergeCell ref="E889:G889"/>
    <mergeCell ref="H889:M889"/>
    <mergeCell ref="E890:G890"/>
    <mergeCell ref="H890:M890"/>
    <mergeCell ref="N890:AE890"/>
    <mergeCell ref="AF890:AN890"/>
    <mergeCell ref="N889:AE889"/>
    <mergeCell ref="AF889:AN889"/>
    <mergeCell ref="E892:G892"/>
    <mergeCell ref="H892:M892"/>
    <mergeCell ref="N892:AE892"/>
    <mergeCell ref="AF892:AN892"/>
    <mergeCell ref="E891:G891"/>
    <mergeCell ref="H891:M891"/>
    <mergeCell ref="N891:AE891"/>
    <mergeCell ref="AF891:AN891"/>
    <mergeCell ref="AO891:BG891"/>
    <mergeCell ref="BH891:BM891"/>
    <mergeCell ref="AO892:BG892"/>
    <mergeCell ref="BH892:BM892"/>
    <mergeCell ref="AO893:BG893"/>
    <mergeCell ref="BH893:BM893"/>
    <mergeCell ref="AO894:BG894"/>
    <mergeCell ref="BH894:BM894"/>
    <mergeCell ref="E893:G893"/>
    <mergeCell ref="H893:M893"/>
    <mergeCell ref="E894:G894"/>
    <mergeCell ref="H894:M894"/>
    <mergeCell ref="N894:AE894"/>
    <mergeCell ref="AF894:AN894"/>
    <mergeCell ref="N893:AE893"/>
    <mergeCell ref="AF893:AN893"/>
    <mergeCell ref="E896:G896"/>
    <mergeCell ref="H896:M896"/>
    <mergeCell ref="N896:AE896"/>
    <mergeCell ref="AF896:AN896"/>
    <mergeCell ref="E895:G895"/>
    <mergeCell ref="H895:M895"/>
    <mergeCell ref="N895:AE895"/>
    <mergeCell ref="AF895:AN895"/>
    <mergeCell ref="AO895:BG895"/>
    <mergeCell ref="BH895:BM895"/>
    <mergeCell ref="AO896:BG896"/>
    <mergeCell ref="BH896:BM896"/>
    <mergeCell ref="AO897:BG897"/>
    <mergeCell ref="BH897:BM897"/>
    <mergeCell ref="AO898:BG898"/>
    <mergeCell ref="BH898:BM898"/>
    <mergeCell ref="E897:G897"/>
    <mergeCell ref="H897:M897"/>
    <mergeCell ref="E898:G898"/>
    <mergeCell ref="H898:M898"/>
    <mergeCell ref="N898:AE898"/>
    <mergeCell ref="AF898:AN898"/>
    <mergeCell ref="N897:AE897"/>
    <mergeCell ref="AF897:AN897"/>
    <mergeCell ref="E900:G900"/>
    <mergeCell ref="H900:M900"/>
    <mergeCell ref="N900:AE900"/>
    <mergeCell ref="AF900:AN900"/>
    <mergeCell ref="E899:G899"/>
    <mergeCell ref="H899:M899"/>
    <mergeCell ref="N899:AE899"/>
    <mergeCell ref="AF899:AN899"/>
    <mergeCell ref="AO899:BG899"/>
    <mergeCell ref="BH899:BM899"/>
    <mergeCell ref="AO900:BG900"/>
    <mergeCell ref="BH900:BM900"/>
    <mergeCell ref="AO901:BG901"/>
    <mergeCell ref="BH901:BM901"/>
    <mergeCell ref="AO902:BG902"/>
    <mergeCell ref="BH902:BM902"/>
    <mergeCell ref="E901:G901"/>
    <mergeCell ref="H901:M901"/>
    <mergeCell ref="E902:G902"/>
    <mergeCell ref="H902:M902"/>
    <mergeCell ref="N902:AE902"/>
    <mergeCell ref="AF902:AN902"/>
    <mergeCell ref="N901:AE901"/>
    <mergeCell ref="AF901:AN901"/>
    <mergeCell ref="E904:G904"/>
    <mergeCell ref="H904:M904"/>
    <mergeCell ref="N904:AE904"/>
    <mergeCell ref="AF904:AN904"/>
    <mergeCell ref="E903:G903"/>
    <mergeCell ref="H903:M903"/>
    <mergeCell ref="N903:AE903"/>
    <mergeCell ref="AF903:AN903"/>
    <mergeCell ref="AO903:BG903"/>
    <mergeCell ref="BH903:BM903"/>
    <mergeCell ref="AO904:BG904"/>
    <mergeCell ref="BH904:BM904"/>
    <mergeCell ref="AO905:BG905"/>
    <mergeCell ref="BH905:BM905"/>
    <mergeCell ref="AO906:BG906"/>
    <mergeCell ref="BH906:BM906"/>
    <mergeCell ref="E905:G905"/>
    <mergeCell ref="H905:M905"/>
    <mergeCell ref="E906:G906"/>
    <mergeCell ref="H906:M906"/>
    <mergeCell ref="N906:AE906"/>
    <mergeCell ref="AF906:AN906"/>
    <mergeCell ref="N905:AE905"/>
    <mergeCell ref="AF905:AN905"/>
    <mergeCell ref="E908:G908"/>
    <mergeCell ref="H908:M908"/>
    <mergeCell ref="N908:AE908"/>
    <mergeCell ref="AF908:AN908"/>
    <mergeCell ref="E907:G907"/>
    <mergeCell ref="H907:M907"/>
    <mergeCell ref="N907:AE907"/>
    <mergeCell ref="AF907:AN907"/>
    <mergeCell ref="AO907:BG907"/>
    <mergeCell ref="BH907:BM907"/>
    <mergeCell ref="AO908:BG908"/>
    <mergeCell ref="BH908:BM908"/>
    <mergeCell ref="AO909:BG909"/>
    <mergeCell ref="BH909:BM909"/>
    <mergeCell ref="AO910:BG910"/>
    <mergeCell ref="BH910:BM910"/>
    <mergeCell ref="E909:G909"/>
    <mergeCell ref="H909:M909"/>
    <mergeCell ref="E910:G910"/>
    <mergeCell ref="H910:M910"/>
    <mergeCell ref="N910:AE910"/>
    <mergeCell ref="AF910:AN910"/>
    <mergeCell ref="N909:AE909"/>
    <mergeCell ref="AF909:AN909"/>
    <mergeCell ref="E912:G912"/>
    <mergeCell ref="H912:M912"/>
    <mergeCell ref="N912:AE912"/>
    <mergeCell ref="AF912:AN912"/>
    <mergeCell ref="E911:G911"/>
    <mergeCell ref="H911:M911"/>
    <mergeCell ref="N911:AE911"/>
    <mergeCell ref="AF911:AN911"/>
    <mergeCell ref="AO911:BG911"/>
    <mergeCell ref="BH911:BM911"/>
    <mergeCell ref="AO912:BG912"/>
    <mergeCell ref="BH912:BM912"/>
    <mergeCell ref="AO913:BG913"/>
    <mergeCell ref="BH913:BM913"/>
    <mergeCell ref="AO914:BG914"/>
    <mergeCell ref="BH914:BM914"/>
    <mergeCell ref="E913:G913"/>
    <mergeCell ref="H913:M913"/>
    <mergeCell ref="E914:G914"/>
    <mergeCell ref="H914:M914"/>
    <mergeCell ref="N914:AE914"/>
    <mergeCell ref="AF914:AN914"/>
    <mergeCell ref="N913:AE913"/>
    <mergeCell ref="AF913:AN913"/>
    <mergeCell ref="E916:G916"/>
    <mergeCell ref="H916:M916"/>
    <mergeCell ref="N916:AE916"/>
    <mergeCell ref="AF916:AN916"/>
    <mergeCell ref="E915:G915"/>
    <mergeCell ref="H915:M915"/>
    <mergeCell ref="N915:AE915"/>
    <mergeCell ref="AF915:AN915"/>
    <mergeCell ref="AO915:BG915"/>
    <mergeCell ref="BH915:BM915"/>
    <mergeCell ref="AO916:BG916"/>
    <mergeCell ref="BH916:BM916"/>
    <mergeCell ref="AO917:BG917"/>
    <mergeCell ref="BH917:BM917"/>
    <mergeCell ref="AO918:BG918"/>
    <mergeCell ref="BH918:BM918"/>
    <mergeCell ref="E917:G917"/>
    <mergeCell ref="H917:M917"/>
    <mergeCell ref="E918:G918"/>
    <mergeCell ref="H918:M918"/>
    <mergeCell ref="N918:AE918"/>
    <mergeCell ref="AF918:AN918"/>
    <mergeCell ref="N917:AE917"/>
    <mergeCell ref="AF917:AN917"/>
    <mergeCell ref="E920:G920"/>
    <mergeCell ref="H920:M920"/>
    <mergeCell ref="N920:AE920"/>
    <mergeCell ref="AF920:AN920"/>
    <mergeCell ref="E919:G919"/>
    <mergeCell ref="H919:M919"/>
    <mergeCell ref="N919:AE919"/>
    <mergeCell ref="AF919:AN919"/>
    <mergeCell ref="AO919:BG919"/>
    <mergeCell ref="BH919:BM919"/>
    <mergeCell ref="AO920:BG920"/>
    <mergeCell ref="BH920:BM920"/>
    <mergeCell ref="AO921:BG921"/>
    <mergeCell ref="BH921:BM921"/>
    <mergeCell ref="AO922:BG922"/>
    <mergeCell ref="BH922:BM922"/>
    <mergeCell ref="E921:G921"/>
    <mergeCell ref="H921:M921"/>
    <mergeCell ref="E922:G922"/>
    <mergeCell ref="H922:M922"/>
    <mergeCell ref="N922:AE922"/>
    <mergeCell ref="AF922:AN922"/>
    <mergeCell ref="N921:AE921"/>
    <mergeCell ref="AF921:AN921"/>
    <mergeCell ref="E924:G924"/>
    <mergeCell ref="H924:M924"/>
    <mergeCell ref="N924:AE924"/>
    <mergeCell ref="AF924:AN924"/>
    <mergeCell ref="E923:G923"/>
    <mergeCell ref="H923:M923"/>
    <mergeCell ref="N923:AE923"/>
    <mergeCell ref="AF923:AN923"/>
    <mergeCell ref="AO923:BG923"/>
    <mergeCell ref="BH923:BM923"/>
    <mergeCell ref="AO924:BG924"/>
    <mergeCell ref="BH924:BM924"/>
    <mergeCell ref="AO925:BG925"/>
    <mergeCell ref="BH925:BM925"/>
    <mergeCell ref="AO926:BG926"/>
    <mergeCell ref="BH926:BM926"/>
    <mergeCell ref="E925:G925"/>
    <mergeCell ref="H925:M925"/>
    <mergeCell ref="E926:G926"/>
    <mergeCell ref="H926:M926"/>
    <mergeCell ref="N926:AE926"/>
    <mergeCell ref="AF926:AN926"/>
    <mergeCell ref="N925:AE925"/>
    <mergeCell ref="AF925:AN925"/>
    <mergeCell ref="E928:G928"/>
    <mergeCell ref="H928:M928"/>
    <mergeCell ref="N928:AE928"/>
    <mergeCell ref="AF928:AN928"/>
    <mergeCell ref="E927:G927"/>
    <mergeCell ref="H927:M927"/>
    <mergeCell ref="N927:AE927"/>
    <mergeCell ref="AF927:AN927"/>
    <mergeCell ref="AO927:BG927"/>
    <mergeCell ref="BH927:BM927"/>
    <mergeCell ref="AO928:BG928"/>
    <mergeCell ref="BH928:BM928"/>
    <mergeCell ref="AO929:BG929"/>
    <mergeCell ref="BH929:BM929"/>
    <mergeCell ref="AO930:BG930"/>
    <mergeCell ref="BH930:BM930"/>
    <mergeCell ref="E929:G929"/>
    <mergeCell ref="H929:M929"/>
    <mergeCell ref="E930:G930"/>
    <mergeCell ref="H930:M930"/>
    <mergeCell ref="N930:AE930"/>
    <mergeCell ref="AF930:AN930"/>
    <mergeCell ref="N929:AE929"/>
    <mergeCell ref="AF929:AN929"/>
    <mergeCell ref="E932:G932"/>
    <mergeCell ref="H932:M932"/>
    <mergeCell ref="N932:AE932"/>
    <mergeCell ref="AF932:AN932"/>
    <mergeCell ref="E931:G931"/>
    <mergeCell ref="H931:M931"/>
    <mergeCell ref="N931:AE931"/>
    <mergeCell ref="AF931:AN931"/>
    <mergeCell ref="AO931:BG931"/>
    <mergeCell ref="BH931:BM931"/>
    <mergeCell ref="AO932:BG932"/>
    <mergeCell ref="BH932:BM932"/>
    <mergeCell ref="AO933:BG933"/>
    <mergeCell ref="BH933:BM933"/>
    <mergeCell ref="AO934:BG934"/>
    <mergeCell ref="BH934:BM934"/>
    <mergeCell ref="E933:G933"/>
    <mergeCell ref="H933:M933"/>
    <mergeCell ref="E934:G934"/>
    <mergeCell ref="H934:M934"/>
    <mergeCell ref="N934:AE934"/>
    <mergeCell ref="AF934:AN934"/>
    <mergeCell ref="N933:AE933"/>
    <mergeCell ref="AF933:AN933"/>
    <mergeCell ref="E936:G936"/>
    <mergeCell ref="H936:M936"/>
    <mergeCell ref="N936:AE936"/>
    <mergeCell ref="AF936:AN936"/>
    <mergeCell ref="E935:G935"/>
    <mergeCell ref="H935:M935"/>
    <mergeCell ref="N935:AE935"/>
    <mergeCell ref="AF935:AN935"/>
    <mergeCell ref="AO935:BG935"/>
    <mergeCell ref="BH935:BM935"/>
    <mergeCell ref="AO936:BG936"/>
    <mergeCell ref="BH936:BM936"/>
    <mergeCell ref="AO937:BG937"/>
    <mergeCell ref="BH937:BM937"/>
    <mergeCell ref="AO938:BG938"/>
    <mergeCell ref="BH938:BM938"/>
    <mergeCell ref="E937:G937"/>
    <mergeCell ref="H937:M937"/>
    <mergeCell ref="E938:G938"/>
    <mergeCell ref="H938:M938"/>
    <mergeCell ref="N938:AE938"/>
    <mergeCell ref="AF938:AN938"/>
    <mergeCell ref="N937:AE937"/>
    <mergeCell ref="AF937:AN937"/>
    <mergeCell ref="E940:G940"/>
    <mergeCell ref="H940:M940"/>
    <mergeCell ref="N940:AE940"/>
    <mergeCell ref="AF940:AN940"/>
    <mergeCell ref="E939:G939"/>
    <mergeCell ref="H939:M939"/>
    <mergeCell ref="N939:AE939"/>
    <mergeCell ref="AF939:AN939"/>
    <mergeCell ref="AO939:BG939"/>
    <mergeCell ref="BH939:BM939"/>
    <mergeCell ref="AO940:BG940"/>
    <mergeCell ref="BH940:BM940"/>
    <mergeCell ref="AO941:BG941"/>
    <mergeCell ref="BH941:BM941"/>
    <mergeCell ref="AO942:BG942"/>
    <mergeCell ref="BH942:BM942"/>
    <mergeCell ref="E941:G941"/>
    <mergeCell ref="H941:M941"/>
    <mergeCell ref="E942:G942"/>
    <mergeCell ref="H942:M942"/>
    <mergeCell ref="N942:AE942"/>
    <mergeCell ref="AF942:AN942"/>
    <mergeCell ref="N941:AE941"/>
    <mergeCell ref="AF941:AN941"/>
    <mergeCell ref="E944:G944"/>
    <mergeCell ref="H944:M944"/>
    <mergeCell ref="N944:AE944"/>
    <mergeCell ref="AF944:AN944"/>
    <mergeCell ref="E943:G943"/>
    <mergeCell ref="H943:M943"/>
    <mergeCell ref="N943:AE943"/>
    <mergeCell ref="AF943:AN943"/>
    <mergeCell ref="AO943:BG943"/>
    <mergeCell ref="BH943:BM943"/>
    <mergeCell ref="AO944:BG944"/>
    <mergeCell ref="BH944:BM944"/>
    <mergeCell ref="AO945:BG945"/>
    <mergeCell ref="BH945:BM945"/>
    <mergeCell ref="AO946:BG946"/>
    <mergeCell ref="BH946:BM946"/>
    <mergeCell ref="E945:G945"/>
    <mergeCell ref="H945:M945"/>
    <mergeCell ref="E946:G946"/>
    <mergeCell ref="H946:M946"/>
    <mergeCell ref="N946:AE946"/>
    <mergeCell ref="AF946:AN946"/>
    <mergeCell ref="N945:AE945"/>
    <mergeCell ref="AF945:AN945"/>
    <mergeCell ref="E948:G948"/>
    <mergeCell ref="H948:M948"/>
    <mergeCell ref="N948:AE948"/>
    <mergeCell ref="AF948:AN948"/>
    <mergeCell ref="E947:G947"/>
    <mergeCell ref="H947:M947"/>
    <mergeCell ref="N947:AE947"/>
    <mergeCell ref="AF947:AN947"/>
    <mergeCell ref="AO947:BG947"/>
    <mergeCell ref="BH947:BM947"/>
    <mergeCell ref="AO948:BG948"/>
    <mergeCell ref="BH948:BM948"/>
    <mergeCell ref="AO949:BG949"/>
    <mergeCell ref="BH949:BM949"/>
    <mergeCell ref="AO950:BG950"/>
    <mergeCell ref="BH950:BM950"/>
    <mergeCell ref="E949:G949"/>
    <mergeCell ref="H949:M949"/>
    <mergeCell ref="E950:G950"/>
    <mergeCell ref="H950:M950"/>
    <mergeCell ref="N950:AE950"/>
    <mergeCell ref="AF950:AN950"/>
    <mergeCell ref="N949:AE949"/>
    <mergeCell ref="AF949:AN949"/>
    <mergeCell ref="E952:G952"/>
    <mergeCell ref="H952:M952"/>
    <mergeCell ref="N952:AE952"/>
    <mergeCell ref="AF952:AN952"/>
    <mergeCell ref="E951:G951"/>
    <mergeCell ref="H951:M951"/>
    <mergeCell ref="N951:AE951"/>
    <mergeCell ref="AF951:AN951"/>
    <mergeCell ref="AO951:BG951"/>
    <mergeCell ref="BH951:BM951"/>
    <mergeCell ref="AO952:BG952"/>
    <mergeCell ref="BH952:BM952"/>
    <mergeCell ref="AO953:BG953"/>
    <mergeCell ref="BH953:BM953"/>
    <mergeCell ref="AO954:BG954"/>
    <mergeCell ref="BH954:BM954"/>
    <mergeCell ref="E953:G953"/>
    <mergeCell ref="H953:M953"/>
    <mergeCell ref="E954:G954"/>
    <mergeCell ref="H954:M954"/>
    <mergeCell ref="N954:AE954"/>
    <mergeCell ref="AF954:AN954"/>
    <mergeCell ref="N953:AE953"/>
    <mergeCell ref="AF953:AN953"/>
    <mergeCell ref="E956:G956"/>
    <mergeCell ref="H956:M956"/>
    <mergeCell ref="N956:AE956"/>
    <mergeCell ref="AF956:AN956"/>
    <mergeCell ref="E955:G955"/>
    <mergeCell ref="H955:M955"/>
    <mergeCell ref="N955:AE955"/>
    <mergeCell ref="AF955:AN955"/>
    <mergeCell ref="AO955:BG955"/>
    <mergeCell ref="BH955:BM955"/>
    <mergeCell ref="AO956:BG956"/>
    <mergeCell ref="BH956:BM956"/>
    <mergeCell ref="AO957:BG957"/>
    <mergeCell ref="BH957:BM957"/>
    <mergeCell ref="AO958:BG958"/>
    <mergeCell ref="BH958:BM958"/>
    <mergeCell ref="E957:G957"/>
    <mergeCell ref="H957:M957"/>
    <mergeCell ref="E958:G958"/>
    <mergeCell ref="H958:M958"/>
    <mergeCell ref="N958:AE958"/>
    <mergeCell ref="AF958:AN958"/>
    <mergeCell ref="N957:AE957"/>
    <mergeCell ref="AF957:AN957"/>
    <mergeCell ref="E960:G960"/>
    <mergeCell ref="H960:M960"/>
    <mergeCell ref="N960:AE960"/>
    <mergeCell ref="AF960:AN960"/>
    <mergeCell ref="E959:G959"/>
    <mergeCell ref="H959:M959"/>
    <mergeCell ref="N959:AE959"/>
    <mergeCell ref="AF959:AN959"/>
    <mergeCell ref="AO959:BG959"/>
    <mergeCell ref="BH959:BM959"/>
    <mergeCell ref="AO960:BG960"/>
    <mergeCell ref="BH960:BM960"/>
    <mergeCell ref="AO961:BG961"/>
    <mergeCell ref="BH961:BM961"/>
    <mergeCell ref="AO962:BG962"/>
    <mergeCell ref="BH962:BM962"/>
    <mergeCell ref="E961:G961"/>
    <mergeCell ref="H961:M961"/>
    <mergeCell ref="E962:G962"/>
    <mergeCell ref="H962:M962"/>
    <mergeCell ref="N962:AE962"/>
    <mergeCell ref="AF962:AN962"/>
    <mergeCell ref="N961:AE961"/>
    <mergeCell ref="AF961:AN961"/>
    <mergeCell ref="E964:G964"/>
    <mergeCell ref="H964:M964"/>
    <mergeCell ref="N964:AE964"/>
    <mergeCell ref="AF964:AN964"/>
    <mergeCell ref="E963:G963"/>
    <mergeCell ref="H963:M963"/>
    <mergeCell ref="N963:AE963"/>
    <mergeCell ref="AF963:AN963"/>
    <mergeCell ref="AO963:BG963"/>
    <mergeCell ref="BH963:BM963"/>
    <mergeCell ref="AO964:BG964"/>
    <mergeCell ref="BH964:BM964"/>
    <mergeCell ref="AO965:BG965"/>
    <mergeCell ref="BH965:BM965"/>
    <mergeCell ref="AO966:BG966"/>
    <mergeCell ref="BH966:BM966"/>
    <mergeCell ref="E965:G965"/>
    <mergeCell ref="H965:M965"/>
    <mergeCell ref="E966:G966"/>
    <mergeCell ref="H966:M966"/>
    <mergeCell ref="N966:AE966"/>
    <mergeCell ref="AF966:AN966"/>
    <mergeCell ref="N965:AE965"/>
    <mergeCell ref="AF965:AN965"/>
    <mergeCell ref="E968:G968"/>
    <mergeCell ref="H968:M968"/>
    <mergeCell ref="N968:AE968"/>
    <mergeCell ref="AF968:AN968"/>
    <mergeCell ref="E967:G967"/>
    <mergeCell ref="H967:M967"/>
    <mergeCell ref="N967:AE967"/>
    <mergeCell ref="AF967:AN967"/>
    <mergeCell ref="AO967:BG967"/>
    <mergeCell ref="BH967:BM967"/>
    <mergeCell ref="AO968:BG968"/>
    <mergeCell ref="BH968:BM968"/>
    <mergeCell ref="AO969:BG969"/>
    <mergeCell ref="BH969:BM969"/>
    <mergeCell ref="AO970:BG970"/>
    <mergeCell ref="BH970:BM970"/>
    <mergeCell ref="E969:G969"/>
    <mergeCell ref="H969:M969"/>
    <mergeCell ref="E970:G970"/>
    <mergeCell ref="H970:M970"/>
    <mergeCell ref="N970:AE970"/>
    <mergeCell ref="AF970:AN970"/>
    <mergeCell ref="N969:AE969"/>
    <mergeCell ref="AF969:AN969"/>
    <mergeCell ref="E972:G972"/>
    <mergeCell ref="H972:M972"/>
    <mergeCell ref="N972:AE972"/>
    <mergeCell ref="AF972:AN972"/>
    <mergeCell ref="E971:G971"/>
    <mergeCell ref="H971:M971"/>
    <mergeCell ref="N971:AE971"/>
    <mergeCell ref="AF971:AN971"/>
    <mergeCell ref="AO971:BG971"/>
    <mergeCell ref="BH971:BM971"/>
    <mergeCell ref="AO972:BG972"/>
    <mergeCell ref="BH972:BM972"/>
    <mergeCell ref="AO973:BG973"/>
    <mergeCell ref="BH973:BM973"/>
    <mergeCell ref="AO974:BG974"/>
    <mergeCell ref="BH974:BM974"/>
    <mergeCell ref="E973:G973"/>
    <mergeCell ref="H973:M973"/>
    <mergeCell ref="E974:G974"/>
    <mergeCell ref="H974:M974"/>
    <mergeCell ref="N974:AE974"/>
    <mergeCell ref="AF974:AN974"/>
    <mergeCell ref="N973:AE973"/>
    <mergeCell ref="AF973:AN973"/>
    <mergeCell ref="E976:G976"/>
    <mergeCell ref="H976:M976"/>
    <mergeCell ref="N976:AE976"/>
    <mergeCell ref="AF976:AN976"/>
    <mergeCell ref="E975:G975"/>
    <mergeCell ref="H975:M975"/>
    <mergeCell ref="N975:AE975"/>
    <mergeCell ref="AF975:AN975"/>
    <mergeCell ref="AO975:BG975"/>
    <mergeCell ref="BH975:BM975"/>
    <mergeCell ref="AO976:BG976"/>
    <mergeCell ref="BH976:BM976"/>
    <mergeCell ref="AO977:BG977"/>
    <mergeCell ref="BH977:BM977"/>
    <mergeCell ref="AO978:BG978"/>
    <mergeCell ref="BH978:BM978"/>
    <mergeCell ref="E977:G977"/>
    <mergeCell ref="H977:M977"/>
    <mergeCell ref="E978:G978"/>
    <mergeCell ref="H978:M978"/>
    <mergeCell ref="N978:AE978"/>
    <mergeCell ref="AF978:AN978"/>
    <mergeCell ref="N977:AE977"/>
    <mergeCell ref="AF977:AN977"/>
    <mergeCell ref="E980:G980"/>
    <mergeCell ref="H980:M980"/>
    <mergeCell ref="N980:AE980"/>
    <mergeCell ref="AF980:AN980"/>
    <mergeCell ref="E979:G979"/>
    <mergeCell ref="H979:M979"/>
    <mergeCell ref="N979:AE979"/>
    <mergeCell ref="AF979:AN979"/>
    <mergeCell ref="AO979:BG979"/>
    <mergeCell ref="BH979:BM979"/>
    <mergeCell ref="AO980:BG980"/>
    <mergeCell ref="BH980:BM980"/>
    <mergeCell ref="AO981:BG981"/>
    <mergeCell ref="BH981:BM981"/>
    <mergeCell ref="AO982:BG982"/>
    <mergeCell ref="BH982:BM982"/>
    <mergeCell ref="E981:G981"/>
    <mergeCell ref="H981:M981"/>
    <mergeCell ref="E982:G982"/>
    <mergeCell ref="H982:M982"/>
    <mergeCell ref="N982:AE982"/>
    <mergeCell ref="AF982:AN982"/>
    <mergeCell ref="N981:AE981"/>
    <mergeCell ref="AF981:AN981"/>
    <mergeCell ref="E984:G984"/>
    <mergeCell ref="H984:M984"/>
    <mergeCell ref="N984:AE984"/>
    <mergeCell ref="AF984:AN984"/>
    <mergeCell ref="E983:G983"/>
    <mergeCell ref="H983:M983"/>
    <mergeCell ref="N983:AE983"/>
    <mergeCell ref="AF983:AN983"/>
    <mergeCell ref="AO983:BG983"/>
    <mergeCell ref="BH983:BM983"/>
    <mergeCell ref="AO984:BG984"/>
    <mergeCell ref="BH984:BM984"/>
    <mergeCell ref="AO985:BG985"/>
    <mergeCell ref="BH985:BM985"/>
    <mergeCell ref="AO986:BG986"/>
    <mergeCell ref="BH986:BM986"/>
    <mergeCell ref="E985:G985"/>
    <mergeCell ref="H985:M985"/>
    <mergeCell ref="E986:G986"/>
    <mergeCell ref="H986:M986"/>
    <mergeCell ref="N986:AE986"/>
    <mergeCell ref="AF986:AN986"/>
    <mergeCell ref="N985:AE985"/>
    <mergeCell ref="AF985:AN985"/>
    <mergeCell ref="E988:G988"/>
    <mergeCell ref="H988:M988"/>
    <mergeCell ref="N988:AE988"/>
    <mergeCell ref="AF988:AN988"/>
    <mergeCell ref="E987:G987"/>
    <mergeCell ref="H987:M987"/>
    <mergeCell ref="N987:AE987"/>
    <mergeCell ref="AF987:AN987"/>
    <mergeCell ref="AO987:BG987"/>
    <mergeCell ref="BH987:BM987"/>
    <mergeCell ref="AO988:BG988"/>
    <mergeCell ref="BH988:BM988"/>
    <mergeCell ref="AO989:BG989"/>
    <mergeCell ref="BH989:BM989"/>
    <mergeCell ref="AO990:BG990"/>
    <mergeCell ref="BH990:BM990"/>
    <mergeCell ref="E989:G989"/>
    <mergeCell ref="H989:M989"/>
    <mergeCell ref="E990:G990"/>
    <mergeCell ref="H990:M990"/>
    <mergeCell ref="N990:AE990"/>
    <mergeCell ref="AF990:AN990"/>
    <mergeCell ref="N989:AE989"/>
    <mergeCell ref="AF989:AN989"/>
    <mergeCell ref="E992:G992"/>
    <mergeCell ref="H992:M992"/>
    <mergeCell ref="N992:AE992"/>
    <mergeCell ref="AF992:AN992"/>
    <mergeCell ref="E991:G991"/>
    <mergeCell ref="H991:M991"/>
    <mergeCell ref="N991:AE991"/>
    <mergeCell ref="AF991:AN991"/>
    <mergeCell ref="AO991:BG991"/>
    <mergeCell ref="BH991:BM991"/>
    <mergeCell ref="AO992:BG992"/>
    <mergeCell ref="BH992:BM992"/>
    <mergeCell ref="AO993:BG993"/>
    <mergeCell ref="BH993:BM993"/>
    <mergeCell ref="AO994:BG994"/>
    <mergeCell ref="BH994:BM994"/>
    <mergeCell ref="E993:G993"/>
    <mergeCell ref="H993:M993"/>
    <mergeCell ref="E994:G994"/>
    <mergeCell ref="H994:M994"/>
    <mergeCell ref="N994:AE994"/>
    <mergeCell ref="AF994:AN994"/>
    <mergeCell ref="N993:AE993"/>
    <mergeCell ref="AF993:AN993"/>
    <mergeCell ref="E996:G996"/>
    <mergeCell ref="H996:M996"/>
    <mergeCell ref="N996:AE996"/>
    <mergeCell ref="AF996:AN996"/>
    <mergeCell ref="E995:G995"/>
    <mergeCell ref="H995:M995"/>
    <mergeCell ref="N995:AE995"/>
    <mergeCell ref="AF995:AN995"/>
    <mergeCell ref="AO995:BG995"/>
    <mergeCell ref="BH995:BM995"/>
    <mergeCell ref="AO996:BG996"/>
    <mergeCell ref="BH996:BM996"/>
    <mergeCell ref="AO997:BG997"/>
    <mergeCell ref="BH997:BM997"/>
    <mergeCell ref="AO998:BG998"/>
    <mergeCell ref="BH998:BM998"/>
    <mergeCell ref="E997:G997"/>
    <mergeCell ref="H997:M997"/>
    <mergeCell ref="E998:G998"/>
    <mergeCell ref="H998:M998"/>
    <mergeCell ref="N998:AE998"/>
    <mergeCell ref="AF998:AN998"/>
    <mergeCell ref="N997:AE997"/>
    <mergeCell ref="AF997:AN997"/>
    <mergeCell ref="E1000:G1000"/>
    <mergeCell ref="H1000:M1000"/>
    <mergeCell ref="N1000:AE1000"/>
    <mergeCell ref="AF1000:AN1000"/>
    <mergeCell ref="E999:G999"/>
    <mergeCell ref="H999:M999"/>
    <mergeCell ref="N999:AE999"/>
    <mergeCell ref="AF999:AN999"/>
    <mergeCell ref="AO999:BG999"/>
    <mergeCell ref="BH999:BM999"/>
    <mergeCell ref="AO1000:BG1000"/>
    <mergeCell ref="BH1000:BM1000"/>
    <mergeCell ref="AO1001:BG1001"/>
    <mergeCell ref="BH1001:BM1001"/>
    <mergeCell ref="AO1002:BG1002"/>
    <mergeCell ref="BH1002:BM1002"/>
    <mergeCell ref="E1001:G1001"/>
    <mergeCell ref="H1001:M1001"/>
    <mergeCell ref="E1002:G1002"/>
    <mergeCell ref="H1002:M1002"/>
    <mergeCell ref="N1002:AE1002"/>
    <mergeCell ref="AF1002:AN1002"/>
    <mergeCell ref="N1001:AE1001"/>
    <mergeCell ref="AF1001:AN1001"/>
    <mergeCell ref="E1004:G1004"/>
    <mergeCell ref="H1004:M1004"/>
    <mergeCell ref="N1004:AE1004"/>
    <mergeCell ref="AF1004:AN1004"/>
    <mergeCell ref="E1003:G1003"/>
    <mergeCell ref="H1003:M1003"/>
    <mergeCell ref="N1003:AE1003"/>
    <mergeCell ref="AF1003:AN1003"/>
    <mergeCell ref="AO1003:BG1003"/>
    <mergeCell ref="BH1003:BM1003"/>
    <mergeCell ref="AO1004:BG1004"/>
    <mergeCell ref="BH1004:BM1004"/>
    <mergeCell ref="AO1005:BG1005"/>
    <mergeCell ref="BH1005:BM1005"/>
    <mergeCell ref="AO1006:BG1006"/>
    <mergeCell ref="BH1006:BM1006"/>
    <mergeCell ref="E1005:G1005"/>
    <mergeCell ref="H1005:M1005"/>
    <mergeCell ref="E1006:G1006"/>
    <mergeCell ref="H1006:M1006"/>
    <mergeCell ref="N1006:AE1006"/>
    <mergeCell ref="AF1006:AN1006"/>
    <mergeCell ref="N1005:AE1005"/>
    <mergeCell ref="AF1005:AN1005"/>
    <mergeCell ref="N1013:AE1013"/>
    <mergeCell ref="AF1013:AN1013"/>
    <mergeCell ref="E1008:G1008"/>
    <mergeCell ref="H1008:M1008"/>
    <mergeCell ref="N1008:AE1008"/>
    <mergeCell ref="AF1008:AN1008"/>
    <mergeCell ref="E1007:G1007"/>
    <mergeCell ref="H1007:M1007"/>
    <mergeCell ref="N1007:AE1007"/>
    <mergeCell ref="AF1007:AN1007"/>
    <mergeCell ref="AO1007:BG1007"/>
    <mergeCell ref="BH1007:BM1007"/>
    <mergeCell ref="AO1008:BG1008"/>
    <mergeCell ref="BH1008:BM1008"/>
    <mergeCell ref="AO1009:BG1009"/>
    <mergeCell ref="BH1009:BM1009"/>
    <mergeCell ref="AO1010:BG1010"/>
    <mergeCell ref="BH1010:BM1010"/>
    <mergeCell ref="E1009:G1009"/>
    <mergeCell ref="H1009:M1009"/>
    <mergeCell ref="E1010:G1010"/>
    <mergeCell ref="H1010:M1010"/>
    <mergeCell ref="N1010:AE1010"/>
    <mergeCell ref="AF1010:AN1010"/>
    <mergeCell ref="N1009:AE1009"/>
    <mergeCell ref="AF1009:AN1009"/>
    <mergeCell ref="E1020:G1020"/>
    <mergeCell ref="H1020:M1020"/>
    <mergeCell ref="N1020:AE1020"/>
    <mergeCell ref="AF1020:AN1020"/>
    <mergeCell ref="AO1021:BG1021"/>
    <mergeCell ref="BH1021:BM1021"/>
    <mergeCell ref="E22:G22"/>
    <mergeCell ref="B21:G21"/>
    <mergeCell ref="E1021:G1021"/>
    <mergeCell ref="H1021:M1021"/>
    <mergeCell ref="N1021:AE1021"/>
    <mergeCell ref="AF1021:AN1021"/>
    <mergeCell ref="AO1019:BG1019"/>
    <mergeCell ref="BH1019:BM1019"/>
    <mergeCell ref="E1016:G1016"/>
    <mergeCell ref="H1016:M1016"/>
    <mergeCell ref="N1016:AE1016"/>
    <mergeCell ref="AF1016:AN1016"/>
    <mergeCell ref="E1015:G1015"/>
    <mergeCell ref="H1015:M1015"/>
    <mergeCell ref="N1015:AE1015"/>
    <mergeCell ref="AF1015:AN1015"/>
    <mergeCell ref="AO1015:BG1015"/>
    <mergeCell ref="BH1015:BM1015"/>
    <mergeCell ref="AO1016:BG1016"/>
    <mergeCell ref="BH1016:BM1016"/>
    <mergeCell ref="AO1017:BG1017"/>
    <mergeCell ref="BH1017:BM1017"/>
    <mergeCell ref="AO1018:BG1018"/>
    <mergeCell ref="BH1018:BM1018"/>
    <mergeCell ref="E1017:G1017"/>
    <mergeCell ref="H1017:M1017"/>
    <mergeCell ref="E1018:G1018"/>
    <mergeCell ref="H1018:M1018"/>
    <mergeCell ref="N1018:AE1018"/>
    <mergeCell ref="AF1018:AN1018"/>
    <mergeCell ref="N1017:AE1017"/>
    <mergeCell ref="AF1017:AN1017"/>
    <mergeCell ref="E1012:G1012"/>
    <mergeCell ref="H1012:M1012"/>
    <mergeCell ref="N1012:AE1012"/>
    <mergeCell ref="AF1012:AN1012"/>
    <mergeCell ref="E1011:G1011"/>
    <mergeCell ref="H1011:M1011"/>
    <mergeCell ref="N1011:AE1011"/>
    <mergeCell ref="AF1011:AN1011"/>
    <mergeCell ref="AO1011:BG1011"/>
    <mergeCell ref="BH1011:BM1011"/>
    <mergeCell ref="AO1012:BG1012"/>
    <mergeCell ref="BH1012:BM1012"/>
    <mergeCell ref="AO1013:BG1013"/>
    <mergeCell ref="BH1013:BM1013"/>
    <mergeCell ref="AO1014:BG1014"/>
    <mergeCell ref="BH1014:BM1014"/>
    <mergeCell ref="E1013:G1013"/>
    <mergeCell ref="H1013:M1013"/>
    <mergeCell ref="E1014:G1014"/>
    <mergeCell ref="H1014:M1014"/>
    <mergeCell ref="N1014:AE1014"/>
    <mergeCell ref="AF1014:AN1014"/>
    <mergeCell ref="E1019:G1019"/>
    <mergeCell ref="H1019:M1019"/>
    <mergeCell ref="N1019:AE1019"/>
    <mergeCell ref="AF1019:AN1019"/>
  </mergeCells>
  <phoneticPr fontId="4" type="noConversion"/>
  <conditionalFormatting sqref="AO39:BM1021 AO23:BM29 BH33:BM38">
    <cfRule type="expression" dxfId="59" priority="24" stopIfTrue="1">
      <formula>$E23=""</formula>
    </cfRule>
  </conditionalFormatting>
  <conditionalFormatting sqref="N23:AE29 N39:AE1021">
    <cfRule type="expression" dxfId="58" priority="25" stopIfTrue="1">
      <formula>ISERROR($BX23)</formula>
    </cfRule>
    <cfRule type="expression" dxfId="57" priority="26" stopIfTrue="1">
      <formula>$E23=""</formula>
    </cfRule>
  </conditionalFormatting>
  <conditionalFormatting sqref="J3030:K3041 R3030:S3041 Z3030:AA3041 AH3030:AI3041">
    <cfRule type="cellIs" dxfId="56" priority="27" stopIfTrue="1" operator="equal">
      <formula>0</formula>
    </cfRule>
    <cfRule type="expression" dxfId="55" priority="28" stopIfTrue="1">
      <formula>J$3028=""</formula>
    </cfRule>
  </conditionalFormatting>
  <conditionalFormatting sqref="L3030:P3041 AB3030:AF3041 AJ3030:AN3041 T3030:X3041">
    <cfRule type="expression" dxfId="54" priority="29" stopIfTrue="1">
      <formula>J3030=""</formula>
    </cfRule>
    <cfRule type="expression" dxfId="53" priority="30" stopIfTrue="1">
      <formula>J3030=0</formula>
    </cfRule>
    <cfRule type="expression" dxfId="52" priority="31" stopIfTrue="1">
      <formula>J$3028=""</formula>
    </cfRule>
  </conditionalFormatting>
  <conditionalFormatting sqref="AF23:AN29 AF33:AN1021">
    <cfRule type="expression" dxfId="51" priority="32" stopIfTrue="1">
      <formula>ISERROR($BW23)</formula>
    </cfRule>
    <cfRule type="expression" dxfId="50" priority="33" stopIfTrue="1">
      <formula>$E23=""</formula>
    </cfRule>
    <cfRule type="expression" dxfId="49" priority="34" stopIfTrue="1">
      <formula>$CK23=1</formula>
    </cfRule>
  </conditionalFormatting>
  <conditionalFormatting sqref="F6:BO17">
    <cfRule type="expression" dxfId="48" priority="2" stopIfTrue="1">
      <formula>D3124=1</formula>
    </cfRule>
    <cfRule type="expression" dxfId="47" priority="3" stopIfTrue="1">
      <formula>D3094=1</formula>
    </cfRule>
    <cfRule type="expression" dxfId="46" priority="35" stopIfTrue="1">
      <formula>D3094=2</formula>
    </cfRule>
    <cfRule type="expression" dxfId="45" priority="36" stopIfTrue="1">
      <formula>D3094=3</formula>
    </cfRule>
    <cfRule type="expression" dxfId="44" priority="37" stopIfTrue="1">
      <formula>D3094=4</formula>
    </cfRule>
  </conditionalFormatting>
  <conditionalFormatting sqref="D23:D3022">
    <cfRule type="expression" dxfId="43" priority="38" stopIfTrue="1">
      <formula>ISERROR($D23)</formula>
    </cfRule>
  </conditionalFormatting>
  <conditionalFormatting sqref="J3043:P3043 R3043:X3043 Z3043:AF3043 AH3043:AN3043 AP3030:AV3041 AP3043:AV3043 E3093:V3093 Y3140:AB3143 AN3109:AS3120 G3106:X3107 G3140:X3145 AY3109:BM3116 G3122:X3122 G3136:X3136 CF21:CI21 CK23:CK3022 BZ23:CE3022">
    <cfRule type="cellIs" dxfId="42" priority="39" stopIfTrue="1" operator="equal">
      <formula>0</formula>
    </cfRule>
  </conditionalFormatting>
  <conditionalFormatting sqref="AX3030:BA3041 BC3030:BF3041 H3063:K3063 F3061:AE3061 F3078:AE3078 H3046:K3046 AO3046:AR3046 AM3061:BL3061 AO3063:AR3063 AY19:AZ19 I19:J19 W19:X19 AK19:AL19 E23:G3022 CF23:CI3022">
    <cfRule type="cellIs" dxfId="41" priority="40" stopIfTrue="1" operator="equal">
      <formula>0</formula>
    </cfRule>
  </conditionalFormatting>
  <conditionalFormatting sqref="J3029:P3029 R3029:X3029 Z3029:AF3029 AH3029:AN3029 AP3029:AV3029 AB3077:AC3077 AG3077:AH3077 AB3060:AC3060 AG3060:AH3060 BI3060:BJ3060 BN3060:BO3060 BI3077:BJ3077 BN3077:BO3077">
    <cfRule type="expression" dxfId="40" priority="41" stopIfTrue="1">
      <formula>ISERROR(J3029)</formula>
    </cfRule>
    <cfRule type="cellIs" dxfId="39" priority="42" stopIfTrue="1" operator="equal">
      <formula>0</formula>
    </cfRule>
  </conditionalFormatting>
  <conditionalFormatting sqref="AF3109:AH3120">
    <cfRule type="cellIs" dxfId="38" priority="43" stopIfTrue="1" operator="equal">
      <formula>0</formula>
    </cfRule>
  </conditionalFormatting>
  <conditionalFormatting sqref="D3094:D3105 F3094:F3105 H3094:H3105 J3094:J3105 L3094:L3105 N3094:N3105 P3094:P3105 R3094:R3105 T3094:T3105 V3094:V3105 X3094:X3105 Z3094:Z3105 AB3094:AB3105 AD3094:AD3105 AF3094:AF3105 AH3094:AH3105 AJ3094:AJ3105 AL3094:AL3105 AN3094:AN3105 AP3094:AP3105 AR3094:AR3105 AT3094:AT3105 AV3094:AV3105 AX3094:AX3105 AZ3094:AZ3105 BB3094:BB3105 BD3094:BD3105 BF3094:BF3105 BH3094:BH3105 BJ3094:BJ3105 BL3094:BL3105">
    <cfRule type="cellIs" dxfId="37" priority="44" stopIfTrue="1" operator="equal">
      <formula>0</formula>
    </cfRule>
  </conditionalFormatting>
  <conditionalFormatting sqref="F3124:F3135 H3124:H3135 J3124:J3135 L3124:L3135 N3124:N3135 P3124:P3135 R3124:R3135 T3124:T3135 V3124:V3135 X3124:X3135 Z3124:Z3135 AB3124:AB3135 AD3124:AD3135 AF3124:AF3135 AH3124:AH3135 AJ3124:AJ3135 AL3124:AL3135 AN3124:AN3135 AP3124:AP3135 AR3124:AR3135 AT3124:AT3135 AV3124:AV3135 AX3124:AX3135 AZ3124:AZ3135 BB3124:BB3135 BD3124:BD3135 BF3124:BF3135 BH3124:BH3135 BJ3124:BJ3135 BL3124:BL3135 D3124:D3135">
    <cfRule type="expression" dxfId="36" priority="45" stopIfTrue="1">
      <formula>ISERROR(D3124)</formula>
    </cfRule>
    <cfRule type="cellIs" dxfId="35" priority="46" stopIfTrue="1" operator="equal">
      <formula>1</formula>
    </cfRule>
  </conditionalFormatting>
  <conditionalFormatting sqref="F3077:L3077 AM3060:AS3060 AM3077:AS3077 K19:V19 Y19:AJ19 AM19:AX19 BA19:BL19 F3060:L3060">
    <cfRule type="cellIs" dxfId="34" priority="47" stopIfTrue="1" operator="equal">
      <formula>0</formula>
    </cfRule>
    <cfRule type="expression" dxfId="33" priority="48" stopIfTrue="1">
      <formula>ISERROR(F19)</formula>
    </cfRule>
  </conditionalFormatting>
  <conditionalFormatting sqref="AK3064:BO3064 D3047:AH3047 AK3047:BO3047 D3064:AH3064 F4:BO4 B6:E17">
    <cfRule type="expression" dxfId="32" priority="49" stopIfTrue="1">
      <formula>$AE$3147=FALSE</formula>
    </cfRule>
  </conditionalFormatting>
  <conditionalFormatting sqref="B3065:C3076 B3048:C3059 AI3048:AJ3059 AI3065:AJ3076">
    <cfRule type="expression" dxfId="31" priority="50" stopIfTrue="1">
      <formula>$AE$3147=FALSE</formula>
    </cfRule>
  </conditionalFormatting>
  <conditionalFormatting sqref="AF3078 D3078:E3078 AK3061:AL3061 D3061:E3061">
    <cfRule type="expression" dxfId="30" priority="51" stopIfTrue="1">
      <formula>#REF!="Y"</formula>
    </cfRule>
  </conditionalFormatting>
  <conditionalFormatting sqref="BM3061:BO3061">
    <cfRule type="expression" dxfId="29" priority="52" stopIfTrue="1">
      <formula>#REF!="Y"</formula>
    </cfRule>
  </conditionalFormatting>
  <conditionalFormatting sqref="AF3061:AH3061">
    <cfRule type="expression" dxfId="28" priority="53" stopIfTrue="1">
      <formula>#REF!="Y"</formula>
    </cfRule>
  </conditionalFormatting>
  <conditionalFormatting sqref="F3">
    <cfRule type="expression" dxfId="27" priority="54" stopIfTrue="1">
      <formula>ISERROR($F$3)</formula>
    </cfRule>
  </conditionalFormatting>
  <conditionalFormatting sqref="BM3">
    <cfRule type="expression" dxfId="26" priority="55" stopIfTrue="1">
      <formula>ISERROR($F$3)</formula>
    </cfRule>
  </conditionalFormatting>
  <conditionalFormatting sqref="F2">
    <cfRule type="expression" dxfId="25" priority="56" stopIfTrue="1">
      <formula>$F$3=""</formula>
    </cfRule>
  </conditionalFormatting>
  <conditionalFormatting sqref="D3048:AH3059">
    <cfRule type="expression" dxfId="24" priority="57" stopIfTrue="1">
      <formula>D3048=$AV$3109</formula>
    </cfRule>
  </conditionalFormatting>
  <conditionalFormatting sqref="AK3048:BO3059">
    <cfRule type="expression" dxfId="23" priority="58" stopIfTrue="1">
      <formula>AK3048=$AV$3110</formula>
    </cfRule>
  </conditionalFormatting>
  <conditionalFormatting sqref="D3065:AH3076">
    <cfRule type="expression" dxfId="22" priority="59" stopIfTrue="1">
      <formula>D3065=$AV$3111</formula>
    </cfRule>
  </conditionalFormatting>
  <conditionalFormatting sqref="AK3065:BO3076">
    <cfRule type="expression" dxfId="21" priority="60" stopIfTrue="1">
      <formula>AK3065=$AV$3112</formula>
    </cfRule>
  </conditionalFormatting>
  <conditionalFormatting sqref="AH3028:AI3028 J3028:K3028 R3028:S3028 Z3028:AA3028 CJ23:CJ3022">
    <cfRule type="cellIs" dxfId="20" priority="61" stopIfTrue="1" operator="equal">
      <formula>0</formula>
    </cfRule>
  </conditionalFormatting>
  <conditionalFormatting sqref="H23:M3022">
    <cfRule type="expression" dxfId="19" priority="62" stopIfTrue="1">
      <formula>$BY23=2</formula>
    </cfRule>
    <cfRule type="expression" dxfId="18" priority="63" stopIfTrue="1">
      <formula>AND($H23&gt;0,OR($H23&lt;$AD$3140,$H23&gt;$AD$3141))</formula>
    </cfRule>
    <cfRule type="expression" dxfId="17" priority="64" stopIfTrue="1">
      <formula>$E23=""</formula>
    </cfRule>
  </conditionalFormatting>
  <conditionalFormatting sqref="BN3:BO3">
    <cfRule type="expression" dxfId="16" priority="65" stopIfTrue="1">
      <formula>ISERROR($BN$3)</formula>
    </cfRule>
    <cfRule type="cellIs" dxfId="15" priority="66" stopIfTrue="1" operator="equal">
      <formula>0</formula>
    </cfRule>
  </conditionalFormatting>
  <conditionalFormatting sqref="AO1022:BM3022">
    <cfRule type="expression" dxfId="14" priority="15" stopIfTrue="1">
      <formula>$E1022=""</formula>
    </cfRule>
  </conditionalFormatting>
  <conditionalFormatting sqref="N1022:AE3022">
    <cfRule type="expression" dxfId="13" priority="16" stopIfTrue="1">
      <formula>ISERROR($BX1022)</formula>
    </cfRule>
    <cfRule type="expression" dxfId="12" priority="17" stopIfTrue="1">
      <formula>$E1022=""</formula>
    </cfRule>
  </conditionalFormatting>
  <conditionalFormatting sqref="AF1022:AN3022">
    <cfRule type="expression" dxfId="11" priority="18" stopIfTrue="1">
      <formula>ISERROR($BW1022)</formula>
    </cfRule>
    <cfRule type="expression" dxfId="10" priority="19" stopIfTrue="1">
      <formula>$E1022=""</formula>
    </cfRule>
    <cfRule type="expression" dxfId="9" priority="20" stopIfTrue="1">
      <formula>$CK1022=1</formula>
    </cfRule>
  </conditionalFormatting>
  <conditionalFormatting sqref="AO30:BM32 AO33:BG38">
    <cfRule type="expression" dxfId="8" priority="6" stopIfTrue="1">
      <formula>$E30=""</formula>
    </cfRule>
  </conditionalFormatting>
  <conditionalFormatting sqref="N30:AE34">
    <cfRule type="expression" dxfId="7" priority="7" stopIfTrue="1">
      <formula>ISERROR($BX30)</formula>
    </cfRule>
    <cfRule type="expression" dxfId="6" priority="8" stopIfTrue="1">
      <formula>$E30=""</formula>
    </cfRule>
  </conditionalFormatting>
  <conditionalFormatting sqref="AF30:AN32">
    <cfRule type="expression" dxfId="5" priority="9" stopIfTrue="1">
      <formula>ISERROR($BW30)</formula>
    </cfRule>
    <cfRule type="expression" dxfId="4" priority="10" stopIfTrue="1">
      <formula>$E30=""</formula>
    </cfRule>
    <cfRule type="expression" dxfId="3" priority="11" stopIfTrue="1">
      <formula>$CK30=1</formula>
    </cfRule>
  </conditionalFormatting>
  <conditionalFormatting sqref="N35:AE38">
    <cfRule type="expression" dxfId="2" priority="4" stopIfTrue="1">
      <formula>ISERROR($BX35)</formula>
    </cfRule>
    <cfRule type="expression" dxfId="1" priority="5" stopIfTrue="1">
      <formula>$E35=""</formula>
    </cfRule>
  </conditionalFormatting>
  <conditionalFormatting sqref="AD3">
    <cfRule type="expression" dxfId="0" priority="1">
      <formula>$AX$3=""</formula>
    </cfRule>
  </conditionalFormatting>
  <dataValidations count="2">
    <dataValidation type="list" allowBlank="1" showInputMessage="1" showErrorMessage="1" sqref="AF3023:AM3023 AF23:AN3022">
      <formula1>$BR23:$BV23</formula1>
    </dataValidation>
    <dataValidation type="list" allowBlank="1" showInputMessage="1" showErrorMessage="1" sqref="F3:AA3 N23:AE3023">
      <formula1>$AY$3108:$AY$3116</formula1>
    </dataValidation>
  </dataValidations>
  <printOptions horizontalCentered="1"/>
  <pageMargins left="0" right="0" top="0.31496062992125984" bottom="0" header="0.51181102362204722" footer="0.51181102362204722"/>
  <pageSetup paperSize="9" scale="59" orientation="portrait" verticalDpi="300" r:id="rId1"/>
  <headerFooter alignWithMargins="0"/>
  <rowBreaks count="2" manualBreakCount="2">
    <brk id="3026" max="16383" man="1"/>
    <brk id="3091" max="1638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3</vt:i4>
      </vt:variant>
      <vt:variant>
        <vt:lpstr>Intervalli denominati</vt:lpstr>
      </vt:variant>
      <vt:variant>
        <vt:i4>4</vt:i4>
      </vt:variant>
    </vt:vector>
  </HeadingPairs>
  <TitlesOfParts>
    <vt:vector size="7" baseType="lpstr">
      <vt:lpstr>Presentazione</vt:lpstr>
      <vt:lpstr>IMPOSTAZIONI</vt:lpstr>
      <vt:lpstr>CALENDARIO</vt:lpstr>
      <vt:lpstr>CALENDARIO!Area_stampa</vt:lpstr>
      <vt:lpstr>IMPOSTAZIONI!Area_stampa</vt:lpstr>
      <vt:lpstr>Presentazione!Area_stampa</vt:lpstr>
      <vt:lpstr>CALENDARIO!Titoli_stampa</vt:lpstr>
    </vt:vector>
  </TitlesOfParts>
  <Company>Marco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Sistema DICHIARAZIONI D' INTENTO</dc:title>
  <dc:subject>Edit marzo 2009</dc:subject>
  <dc:creator>Marco Piccoli</dc:creator>
  <dc:description>File collegato a file di controllo</dc:description>
  <cp:lastModifiedBy>MarcoPiccoli</cp:lastModifiedBy>
  <cp:lastPrinted>2023-08-03T08:37:04Z</cp:lastPrinted>
  <dcterms:created xsi:type="dcterms:W3CDTF">2009-03-02T12:59:17Z</dcterms:created>
  <dcterms:modified xsi:type="dcterms:W3CDTF">2024-01-01T15:36:45Z</dcterms:modified>
</cp:coreProperties>
</file>